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8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82.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8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4.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worksheets/sheet7.xml" ContentType="application/vnd.openxmlformats-officedocument.spreadsheetml.worksheet+xml"/>
  <Override PartName="/xl/worksheets/sheet8.xml" ContentType="application/vnd.openxmlformats-officedocument.spreadsheetml.worksheet+xml"/>
  <Override PartName="/xl/worksheets/sheet40.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19.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9.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5" yWindow="-15" windowWidth="7650" windowHeight="7200" tabRatio="709" activeTab="1"/>
  </bookViews>
  <sheets>
    <sheet name="Lead Sheet" sheetId="63" r:id="rId1"/>
    <sheet name="Summary" sheetId="181" r:id="rId2"/>
    <sheet name="SAP Sales 12 ME Dec 09" sheetId="209" r:id="rId3"/>
    <sheet name="SAP301947" sheetId="237" r:id="rId4"/>
    <sheet name="Inputs" sheetId="46" r:id="rId5"/>
    <sheet name="Tax Proof" sheetId="211" r:id="rId6"/>
    <sheet name="Sep 1994" sheetId="71" r:id="rId7"/>
    <sheet name="Dec 1994" sheetId="123" r:id="rId8"/>
    <sheet name="Apr 1995" sheetId="124" r:id="rId9"/>
    <sheet name="May 1995" sheetId="125" r:id="rId10"/>
    <sheet name="Jun 1995" sheetId="126" r:id="rId11"/>
    <sheet name="Jul 1995" sheetId="127" r:id="rId12"/>
    <sheet name="Sep 1995" sheetId="128" r:id="rId13"/>
    <sheet name="Oct 1995" sheetId="129" r:id="rId14"/>
    <sheet name="Dec 1995" sheetId="130" r:id="rId15"/>
    <sheet name="Feb 1996" sheetId="131" r:id="rId16"/>
    <sheet name="Mar 1996" sheetId="132" r:id="rId17"/>
    <sheet name="Apr 1996" sheetId="133" r:id="rId18"/>
    <sheet name="Jun 1996" sheetId="134" r:id="rId19"/>
    <sheet name="Jul 1996" sheetId="135" r:id="rId20"/>
    <sheet name="Aug 1996" sheetId="136" r:id="rId21"/>
    <sheet name="Sep 1996" sheetId="137" r:id="rId22"/>
    <sheet name="Dec 1996" sheetId="138" r:id="rId23"/>
    <sheet name="Feb 1997" sheetId="139" r:id="rId24"/>
    <sheet name="Apr 1997" sheetId="141" r:id="rId25"/>
    <sheet name="May 1997" sheetId="142" r:id="rId26"/>
    <sheet name="Jun 1997" sheetId="143" r:id="rId27"/>
    <sheet name="Jul 1997" sheetId="144" r:id="rId28"/>
    <sheet name="Sep 1997" sheetId="145" r:id="rId29"/>
    <sheet name="Oct 1997" sheetId="146" r:id="rId30"/>
    <sheet name="Nov 1997" sheetId="147" r:id="rId31"/>
    <sheet name="Dec 1997" sheetId="148" r:id="rId32"/>
    <sheet name="Jan 1998" sheetId="149" r:id="rId33"/>
    <sheet name="Feb 1998" sheetId="150" r:id="rId34"/>
    <sheet name="Mar 1998" sheetId="151" r:id="rId35"/>
    <sheet name="Apr 1998" sheetId="152" r:id="rId36"/>
    <sheet name="May 1998" sheetId="153" r:id="rId37"/>
    <sheet name="Jul 1998" sheetId="154" r:id="rId38"/>
    <sheet name="Aug 1998" sheetId="156" r:id="rId39"/>
    <sheet name="Jun 1999" sheetId="157" r:id="rId40"/>
    <sheet name="Jul 1999" sheetId="158" r:id="rId41"/>
    <sheet name="Aug 1999" sheetId="159" r:id="rId42"/>
    <sheet name="Sep 1999" sheetId="160" r:id="rId43"/>
    <sheet name="Jun 2000" sheetId="161" r:id="rId44"/>
    <sheet name="Aug 2000" sheetId="162" r:id="rId45"/>
    <sheet name="Sep 2000" sheetId="163" r:id="rId46"/>
    <sheet name="Oct 2000" sheetId="164" r:id="rId47"/>
    <sheet name="Nov 2000" sheetId="165" r:id="rId48"/>
    <sheet name="Dec 2000" sheetId="166" r:id="rId49"/>
    <sheet name="Jan 2001" sheetId="167" r:id="rId50"/>
    <sheet name="Mar 2001" sheetId="168" r:id="rId51"/>
    <sheet name="May 2001" sheetId="170" r:id="rId52"/>
    <sheet name="Jun 2001" sheetId="171" r:id="rId53"/>
    <sheet name="Jul 2001" sheetId="172" r:id="rId54"/>
    <sheet name="Dec 2001" sheetId="173" r:id="rId55"/>
    <sheet name="May 2002" sheetId="174" r:id="rId56"/>
    <sheet name="Jun 2002" sheetId="175" r:id="rId57"/>
    <sheet name="Jul 2002" sheetId="176" r:id="rId58"/>
    <sheet name="Nov 2002" sheetId="177" r:id="rId59"/>
    <sheet name="July 2003" sheetId="179" r:id="rId60"/>
    <sheet name="Oct 2003" sheetId="184" r:id="rId61"/>
    <sheet name="May 2004" sheetId="188" r:id="rId62"/>
    <sheet name="June 2004" sheetId="189" r:id="rId63"/>
    <sheet name="May 2005" sheetId="191" r:id="rId64"/>
    <sheet name="June 2005" sheetId="192" r:id="rId65"/>
    <sheet name="Dec 2005" sheetId="193" r:id="rId66"/>
    <sheet name="Feb 2006" sheetId="194" r:id="rId67"/>
    <sheet name="May 2006" sheetId="197" r:id="rId68"/>
    <sheet name="June 2006" sheetId="206" r:id="rId69"/>
    <sheet name="Mar 2007" sheetId="212" r:id="rId70"/>
    <sheet name="Apr 2007" sheetId="213" r:id="rId71"/>
    <sheet name="May 2007" sheetId="214" r:id="rId72"/>
    <sheet name="Oct 2007" sheetId="215" r:id="rId73"/>
    <sheet name="Dec 2007" sheetId="216" r:id="rId74"/>
    <sheet name="Apr 2008" sheetId="217" r:id="rId75"/>
    <sheet name="Oct 2008" sheetId="219" r:id="rId76"/>
    <sheet name="Nov 2008" sheetId="220" r:id="rId77"/>
    <sheet name="Dec 2008" sheetId="221" r:id="rId78"/>
    <sheet name="Jan 2009" sheetId="234" r:id="rId79"/>
    <sheet name="Apr 2009" sheetId="231" r:id="rId80"/>
    <sheet name="Jun 2009" sheetId="229" r:id="rId81"/>
    <sheet name="Aug 2009" sheetId="235" r:id="rId82"/>
    <sheet name="Sep 2009" sheetId="236" r:id="rId83"/>
    <sheet name="Feb 2010" sheetId="239" r:id="rId84"/>
  </sheets>
  <externalReferences>
    <externalReference r:id="rId85"/>
  </externalReferences>
  <definedNames>
    <definedName name="__123Graph_A" localSheetId="3" hidden="1">[1]Inputs!#REF!</definedName>
    <definedName name="__123Graph_A" hidden="1">[1]Inputs!#REF!</definedName>
    <definedName name="__123Graph_B" localSheetId="3" hidden="1">[1]Inputs!#REF!</definedName>
    <definedName name="__123Graph_B" hidden="1">[1]Inputs!#REF!</definedName>
    <definedName name="__123Graph_D" localSheetId="3" hidden="1">[1]Inputs!#REF!</definedName>
    <definedName name="__123Graph_D" hidden="1">[1]Inputs!#REF!</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0</definedName>
    <definedName name="_Sort" localSheetId="3" hidden="1">#REF!</definedName>
    <definedName name="_Sort" hidden="1">#REF!</definedName>
    <definedName name="a" hidden="1">'[1]DSM Output'!$J$21:$J$23</definedName>
    <definedName name="extra2" localSheetId="3"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3"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3"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3" hidden="1">{#N/A,#N/A,FALSE,"Loans";#N/A,#N/A,FALSE,"Program Costs";#N/A,#N/A,FALSE,"Measures";#N/A,#N/A,FALSE,"Net Lost Rev";#N/A,#N/A,FALSE,"Incentive"}</definedName>
    <definedName name="extra5" hidden="1">{#N/A,#N/A,FALSE,"Loans";#N/A,#N/A,FALSE,"Program Costs";#N/A,#N/A,FALSE,"Measures";#N/A,#N/A,FALSE,"Net Lost Rev";#N/A,#N/A,FALSE,"Incentive"}</definedName>
    <definedName name="limcount" hidden="1">1</definedName>
    <definedName name="others" localSheetId="65" hidden="1">{"Factors Pages 1-2",#N/A,FALSE,"Factors";"Factors Page 3",#N/A,FALSE,"Factors";"Factors Page 4",#N/A,FALSE,"Factors";"Factors Page 5",#N/A,FALSE,"Factors";"Factors Pages 8-27",#N/A,FALSE,"Factors"}</definedName>
    <definedName name="others" localSheetId="66" hidden="1">{"Factors Pages 1-2",#N/A,FALSE,"Factors";"Factors Page 3",#N/A,FALSE,"Factors";"Factors Page 4",#N/A,FALSE,"Factors";"Factors Page 5",#N/A,FALSE,"Factors";"Factors Pages 8-27",#N/A,FALSE,"Factors"}</definedName>
    <definedName name="others" localSheetId="64" hidden="1">{"Factors Pages 1-2",#N/A,FALSE,"Factors";"Factors Page 3",#N/A,FALSE,"Factors";"Factors Page 4",#N/A,FALSE,"Factors";"Factors Page 5",#N/A,FALSE,"Factors";"Factors Pages 8-27",#N/A,FALSE,"Factors"}</definedName>
    <definedName name="others" localSheetId="68" hidden="1">{"Factors Pages 1-2",#N/A,FALSE,"Factors";"Factors Page 3",#N/A,FALSE,"Factors";"Factors Page 4",#N/A,FALSE,"Factors";"Factors Page 5",#N/A,FALSE,"Factors";"Factors Pages 8-27",#N/A,FALSE,"Factors"}</definedName>
    <definedName name="others" localSheetId="63" hidden="1">{"Factors Pages 1-2",#N/A,FALSE,"Factors";"Factors Page 3",#N/A,FALSE,"Factors";"Factors Page 4",#N/A,FALSE,"Factors";"Factors Page 5",#N/A,FALSE,"Factors";"Factors Pages 8-27",#N/A,FALSE,"Factors"}</definedName>
    <definedName name="others" localSheetId="67" hidden="1">{"Factors Pages 1-2",#N/A,FALSE,"Factors";"Factors Page 3",#N/A,FALSE,"Factors";"Factors Page 4",#N/A,FALSE,"Factors";"Factors Page 5",#N/A,FALSE,"Factors";"Factors Pages 8-27",#N/A,FALSE,"Factors"}</definedName>
    <definedName name="others" localSheetId="2" hidden="1">{"Factors Pages 1-2",#N/A,FALSE,"Factors";"Factors Page 3",#N/A,FALSE,"Factors";"Factors Page 4",#N/A,FALSE,"Factors";"Factors Page 5",#N/A,FALSE,"Factors";"Factors Pages 8-27",#N/A,FALSE,"Factors"}</definedName>
    <definedName name="others" localSheetId="3"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_xlnm.Print_Titles" localSheetId="1">Summary!$1:$6</definedName>
    <definedName name="retail" localSheetId="65" hidden="1">{#N/A,#N/A,FALSE,"Loans";#N/A,#N/A,FALSE,"Program Costs";#N/A,#N/A,FALSE,"Measures";#N/A,#N/A,FALSE,"Net Lost Rev";#N/A,#N/A,FALSE,"Incentive"}</definedName>
    <definedName name="retail" localSheetId="66" hidden="1">{#N/A,#N/A,FALSE,"Loans";#N/A,#N/A,FALSE,"Program Costs";#N/A,#N/A,FALSE,"Measures";#N/A,#N/A,FALSE,"Net Lost Rev";#N/A,#N/A,FALSE,"Incentive"}</definedName>
    <definedName name="retail" localSheetId="64" hidden="1">{#N/A,#N/A,FALSE,"Loans";#N/A,#N/A,FALSE,"Program Costs";#N/A,#N/A,FALSE,"Measures";#N/A,#N/A,FALSE,"Net Lost Rev";#N/A,#N/A,FALSE,"Incentive"}</definedName>
    <definedName name="retail" localSheetId="68" hidden="1">{#N/A,#N/A,FALSE,"Loans";#N/A,#N/A,FALSE,"Program Costs";#N/A,#N/A,FALSE,"Measures";#N/A,#N/A,FALSE,"Net Lost Rev";#N/A,#N/A,FALSE,"Incentive"}</definedName>
    <definedName name="retail" localSheetId="63" hidden="1">{#N/A,#N/A,FALSE,"Loans";#N/A,#N/A,FALSE,"Program Costs";#N/A,#N/A,FALSE,"Measures";#N/A,#N/A,FALSE,"Net Lost Rev";#N/A,#N/A,FALSE,"Incentive"}</definedName>
    <definedName name="retail" localSheetId="67" hidden="1">{#N/A,#N/A,FALSE,"Loans";#N/A,#N/A,FALSE,"Program Costs";#N/A,#N/A,FALSE,"Measures";#N/A,#N/A,FALSE,"Net Lost Rev";#N/A,#N/A,FALSE,"Incentive"}</definedName>
    <definedName name="retail" localSheetId="2"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65" hidden="1">{#N/A,#N/A,FALSE,"Loans";#N/A,#N/A,FALSE,"Program Costs";#N/A,#N/A,FALSE,"Measures";#N/A,#N/A,FALSE,"Net Lost Rev";#N/A,#N/A,FALSE,"Incentive"}</definedName>
    <definedName name="retail_CC" localSheetId="66" hidden="1">{#N/A,#N/A,FALSE,"Loans";#N/A,#N/A,FALSE,"Program Costs";#N/A,#N/A,FALSE,"Measures";#N/A,#N/A,FALSE,"Net Lost Rev";#N/A,#N/A,FALSE,"Incentive"}</definedName>
    <definedName name="retail_CC" localSheetId="64" hidden="1">{#N/A,#N/A,FALSE,"Loans";#N/A,#N/A,FALSE,"Program Costs";#N/A,#N/A,FALSE,"Measures";#N/A,#N/A,FALSE,"Net Lost Rev";#N/A,#N/A,FALSE,"Incentive"}</definedName>
    <definedName name="retail_CC" localSheetId="68" hidden="1">{#N/A,#N/A,FALSE,"Loans";#N/A,#N/A,FALSE,"Program Costs";#N/A,#N/A,FALSE,"Measures";#N/A,#N/A,FALSE,"Net Lost Rev";#N/A,#N/A,FALSE,"Incentive"}</definedName>
    <definedName name="retail_CC" localSheetId="63" hidden="1">{#N/A,#N/A,FALSE,"Loans";#N/A,#N/A,FALSE,"Program Costs";#N/A,#N/A,FALSE,"Measures";#N/A,#N/A,FALSE,"Net Lost Rev";#N/A,#N/A,FALSE,"Incentive"}</definedName>
    <definedName name="retail_CC" localSheetId="67" hidden="1">{#N/A,#N/A,FALSE,"Loans";#N/A,#N/A,FALSE,"Program Costs";#N/A,#N/A,FALSE,"Measures";#N/A,#N/A,FALSE,"Net Lost Rev";#N/A,#N/A,FALSE,"Incentive"}</definedName>
    <definedName name="retail_CC" localSheetId="2"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65" hidden="1">{#N/A,#N/A,FALSE,"Loans";#N/A,#N/A,FALSE,"Program Costs";#N/A,#N/A,FALSE,"Measures";#N/A,#N/A,FALSE,"Net Lost Rev";#N/A,#N/A,FALSE,"Incentive"}</definedName>
    <definedName name="retail_CC1" localSheetId="66" hidden="1">{#N/A,#N/A,FALSE,"Loans";#N/A,#N/A,FALSE,"Program Costs";#N/A,#N/A,FALSE,"Measures";#N/A,#N/A,FALSE,"Net Lost Rev";#N/A,#N/A,FALSE,"Incentive"}</definedName>
    <definedName name="retail_CC1" localSheetId="64" hidden="1">{#N/A,#N/A,FALSE,"Loans";#N/A,#N/A,FALSE,"Program Costs";#N/A,#N/A,FALSE,"Measures";#N/A,#N/A,FALSE,"Net Lost Rev";#N/A,#N/A,FALSE,"Incentive"}</definedName>
    <definedName name="retail_CC1" localSheetId="68" hidden="1">{#N/A,#N/A,FALSE,"Loans";#N/A,#N/A,FALSE,"Program Costs";#N/A,#N/A,FALSE,"Measures";#N/A,#N/A,FALSE,"Net Lost Rev";#N/A,#N/A,FALSE,"Incentive"}</definedName>
    <definedName name="retail_CC1" localSheetId="63" hidden="1">{#N/A,#N/A,FALSE,"Loans";#N/A,#N/A,FALSE,"Program Costs";#N/A,#N/A,FALSE,"Measures";#N/A,#N/A,FALSE,"Net Lost Rev";#N/A,#N/A,FALSE,"Incentive"}</definedName>
    <definedName name="retail_CC1" localSheetId="67"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SAPBEXrevision" hidden="1">1</definedName>
    <definedName name="SAPBEXsysID" hidden="1">"BWP"</definedName>
    <definedName name="SAPBEXwbID" hidden="1">"45FIHJWMI3GHFVKWLVCY66MTN"</definedName>
    <definedName name="wrn.Adj._.Back_Up." localSheetId="8" hidden="1">{"Page 3.4.1",#N/A,FALSE,"Totals";"Page 3.4.2",#N/A,FALSE,"Totals"}</definedName>
    <definedName name="wrn.Adj._.Back_Up." localSheetId="17" hidden="1">{"Page 3.4.1",#N/A,FALSE,"Totals";"Page 3.4.2",#N/A,FALSE,"Totals"}</definedName>
    <definedName name="wrn.Adj._.Back_Up." localSheetId="24" hidden="1">{"Page 3.4.1",#N/A,FALSE,"Totals";"Page 3.4.2",#N/A,FALSE,"Totals"}</definedName>
    <definedName name="wrn.Adj._.Back_Up." localSheetId="35" hidden="1">{"Page 3.4.1",#N/A,FALSE,"Totals";"Page 3.4.2",#N/A,FALSE,"Totals"}</definedName>
    <definedName name="wrn.Adj._.Back_Up." localSheetId="20" hidden="1">{"Page 3.4.1",#N/A,FALSE,"Totals";"Page 3.4.2",#N/A,FALSE,"Totals"}</definedName>
    <definedName name="wrn.Adj._.Back_Up." localSheetId="38" hidden="1">{"Page 3.4.1",#N/A,FALSE,"Totals";"Page 3.4.2",#N/A,FALSE,"Totals"}</definedName>
    <definedName name="wrn.Adj._.Back_Up." localSheetId="41" hidden="1">{"Page 3.4.1",#N/A,FALSE,"Totals";"Page 3.4.2",#N/A,FALSE,"Totals"}</definedName>
    <definedName name="wrn.Adj._.Back_Up." localSheetId="44" hidden="1">{"Page 3.4.1",#N/A,FALSE,"Totals";"Page 3.4.2",#N/A,FALSE,"Totals"}</definedName>
    <definedName name="wrn.Adj._.Back_Up." localSheetId="7" hidden="1">{"Page 3.4.1",#N/A,FALSE,"Totals";"Page 3.4.2",#N/A,FALSE,"Totals"}</definedName>
    <definedName name="wrn.Adj._.Back_Up." localSheetId="14" hidden="1">{"Page 3.4.1",#N/A,FALSE,"Totals";"Page 3.4.2",#N/A,FALSE,"Totals"}</definedName>
    <definedName name="wrn.Adj._.Back_Up." localSheetId="22" hidden="1">{"Page 3.4.1",#N/A,FALSE,"Totals";"Page 3.4.2",#N/A,FALSE,"Totals"}</definedName>
    <definedName name="wrn.Adj._.Back_Up." localSheetId="31" hidden="1">{"Page 3.4.1",#N/A,FALSE,"Totals";"Page 3.4.2",#N/A,FALSE,"Totals"}</definedName>
    <definedName name="wrn.Adj._.Back_Up." localSheetId="48" hidden="1">{"Page 3.4.1",#N/A,FALSE,"Totals";"Page 3.4.2",#N/A,FALSE,"Totals"}</definedName>
    <definedName name="wrn.Adj._.Back_Up." localSheetId="54" hidden="1">{"Page 3.4.1",#N/A,FALSE,"Totals";"Page 3.4.2",#N/A,FALSE,"Totals"}</definedName>
    <definedName name="wrn.Adj._.Back_Up." localSheetId="65" hidden="1">{"Page 3.4.1",#N/A,FALSE,"Totals";"Page 3.4.2",#N/A,FALSE,"Totals"}</definedName>
    <definedName name="wrn.Adj._.Back_Up." localSheetId="15" hidden="1">{"Page 3.4.1",#N/A,FALSE,"Totals";"Page 3.4.2",#N/A,FALSE,"Totals"}</definedName>
    <definedName name="wrn.Adj._.Back_Up." localSheetId="23" hidden="1">{"Page 3.4.1",#N/A,FALSE,"Totals";"Page 3.4.2",#N/A,FALSE,"Totals"}</definedName>
    <definedName name="wrn.Adj._.Back_Up." localSheetId="33" hidden="1">{"Page 3.4.1",#N/A,FALSE,"Totals";"Page 3.4.2",#N/A,FALSE,"Totals"}</definedName>
    <definedName name="wrn.Adj._.Back_Up." localSheetId="66" hidden="1">{"Page 3.4.1",#N/A,FALSE,"Totals";"Page 3.4.2",#N/A,FALSE,"Totals"}</definedName>
    <definedName name="wrn.Adj._.Back_Up." localSheetId="32" hidden="1">{"Page 3.4.1",#N/A,FALSE,"Totals";"Page 3.4.2",#N/A,FALSE,"Totals"}</definedName>
    <definedName name="wrn.Adj._.Back_Up." localSheetId="49" hidden="1">{"Page 3.4.1",#N/A,FALSE,"Totals";"Page 3.4.2",#N/A,FALSE,"Totals"}</definedName>
    <definedName name="wrn.Adj._.Back_Up." localSheetId="11" hidden="1">{"Page 3.4.1",#N/A,FALSE,"Totals";"Page 3.4.2",#N/A,FALSE,"Totals"}</definedName>
    <definedName name="wrn.Adj._.Back_Up." localSheetId="19" hidden="1">{"Page 3.4.1",#N/A,FALSE,"Totals";"Page 3.4.2",#N/A,FALSE,"Totals"}</definedName>
    <definedName name="wrn.Adj._.Back_Up." localSheetId="27" hidden="1">{"Page 3.4.1",#N/A,FALSE,"Totals";"Page 3.4.2",#N/A,FALSE,"Totals"}</definedName>
    <definedName name="wrn.Adj._.Back_Up." localSheetId="37" hidden="1">{"Page 3.4.1",#N/A,FALSE,"Totals";"Page 3.4.2",#N/A,FALSE,"Totals"}</definedName>
    <definedName name="wrn.Adj._.Back_Up." localSheetId="40" hidden="1">{"Page 3.4.1",#N/A,FALSE,"Totals";"Page 3.4.2",#N/A,FALSE,"Totals"}</definedName>
    <definedName name="wrn.Adj._.Back_Up." localSheetId="53" hidden="1">{"Page 3.4.1",#N/A,FALSE,"Totals";"Page 3.4.2",#N/A,FALSE,"Totals"}</definedName>
    <definedName name="wrn.Adj._.Back_Up." localSheetId="57" hidden="1">{"Page 3.4.1",#N/A,FALSE,"Totals";"Page 3.4.2",#N/A,FALSE,"Totals"}</definedName>
    <definedName name="wrn.Adj._.Back_Up." localSheetId="59" hidden="1">{"Page 3.4.1",#N/A,FALSE,"Totals";"Page 3.4.2",#N/A,FALSE,"Totals"}</definedName>
    <definedName name="wrn.Adj._.Back_Up." localSheetId="10" hidden="1">{"Page 3.4.1",#N/A,FALSE,"Totals";"Page 3.4.2",#N/A,FALSE,"Totals"}</definedName>
    <definedName name="wrn.Adj._.Back_Up." localSheetId="18" hidden="1">{"Page 3.4.1",#N/A,FALSE,"Totals";"Page 3.4.2",#N/A,FALSE,"Totals"}</definedName>
    <definedName name="wrn.Adj._.Back_Up." localSheetId="26" hidden="1">{"Page 3.4.1",#N/A,FALSE,"Totals";"Page 3.4.2",#N/A,FALSE,"Totals"}</definedName>
    <definedName name="wrn.Adj._.Back_Up." localSheetId="39" hidden="1">{"Page 3.4.1",#N/A,FALSE,"Totals";"Page 3.4.2",#N/A,FALSE,"Totals"}</definedName>
    <definedName name="wrn.Adj._.Back_Up." localSheetId="43" hidden="1">{"Page 3.4.1",#N/A,FALSE,"Totals";"Page 3.4.2",#N/A,FALSE,"Totals"}</definedName>
    <definedName name="wrn.Adj._.Back_Up." localSheetId="52" hidden="1">{"Page 3.4.1",#N/A,FALSE,"Totals";"Page 3.4.2",#N/A,FALSE,"Totals"}</definedName>
    <definedName name="wrn.Adj._.Back_Up." localSheetId="56" hidden="1">{"Page 3.4.1",#N/A,FALSE,"Totals";"Page 3.4.2",#N/A,FALSE,"Totals"}</definedName>
    <definedName name="wrn.Adj._.Back_Up." localSheetId="62" hidden="1">{"Page 3.4.1",#N/A,FALSE,"Totals";"Page 3.4.2",#N/A,FALSE,"Totals"}</definedName>
    <definedName name="wrn.Adj._.Back_Up." localSheetId="64" hidden="1">{"Page 3.4.1",#N/A,FALSE,"Totals";"Page 3.4.2",#N/A,FALSE,"Totals"}</definedName>
    <definedName name="wrn.Adj._.Back_Up." localSheetId="68" hidden="1">{"Page 3.4.1",#N/A,FALSE,"Totals";"Page 3.4.2",#N/A,FALSE,"Totals"}</definedName>
    <definedName name="wrn.Adj._.Back_Up." localSheetId="16" hidden="1">{"Page 3.4.1",#N/A,FALSE,"Totals";"Page 3.4.2",#N/A,FALSE,"Totals"}</definedName>
    <definedName name="wrn.Adj._.Back_Up." localSheetId="34" hidden="1">{"Page 3.4.1",#N/A,FALSE,"Totals";"Page 3.4.2",#N/A,FALSE,"Totals"}</definedName>
    <definedName name="wrn.Adj._.Back_Up." localSheetId="50" hidden="1">{"Page 3.4.1",#N/A,FALSE,"Totals";"Page 3.4.2",#N/A,FALSE,"Totals"}</definedName>
    <definedName name="wrn.Adj._.Back_Up." localSheetId="9" hidden="1">{"Page 3.4.1",#N/A,FALSE,"Totals";"Page 3.4.2",#N/A,FALSE,"Totals"}</definedName>
    <definedName name="wrn.Adj._.Back_Up." localSheetId="25" hidden="1">{"Page 3.4.1",#N/A,FALSE,"Totals";"Page 3.4.2",#N/A,FALSE,"Totals"}</definedName>
    <definedName name="wrn.Adj._.Back_Up." localSheetId="36" hidden="1">{"Page 3.4.1",#N/A,FALSE,"Totals";"Page 3.4.2",#N/A,FALSE,"Totals"}</definedName>
    <definedName name="wrn.Adj._.Back_Up." localSheetId="51" hidden="1">{"Page 3.4.1",#N/A,FALSE,"Totals";"Page 3.4.2",#N/A,FALSE,"Totals"}</definedName>
    <definedName name="wrn.Adj._.Back_Up." localSheetId="55" hidden="1">{"Page 3.4.1",#N/A,FALSE,"Totals";"Page 3.4.2",#N/A,FALSE,"Totals"}</definedName>
    <definedName name="wrn.Adj._.Back_Up." localSheetId="61" hidden="1">{"Page 3.4.1",#N/A,FALSE,"Totals";"Page 3.4.2",#N/A,FALSE,"Totals"}</definedName>
    <definedName name="wrn.Adj._.Back_Up." localSheetId="63" hidden="1">{"Page 3.4.1",#N/A,FALSE,"Totals";"Page 3.4.2",#N/A,FALSE,"Totals"}</definedName>
    <definedName name="wrn.Adj._.Back_Up." localSheetId="67" hidden="1">{"Page 3.4.1",#N/A,FALSE,"Totals";"Page 3.4.2",#N/A,FALSE,"Totals"}</definedName>
    <definedName name="wrn.Adj._.Back_Up." localSheetId="30" hidden="1">{"Page 3.4.1",#N/A,FALSE,"Totals";"Page 3.4.2",#N/A,FALSE,"Totals"}</definedName>
    <definedName name="wrn.Adj._.Back_Up." localSheetId="47" hidden="1">{"Page 3.4.1",#N/A,FALSE,"Totals";"Page 3.4.2",#N/A,FALSE,"Totals"}</definedName>
    <definedName name="wrn.Adj._.Back_Up." localSheetId="58" hidden="1">{"Page 3.4.1",#N/A,FALSE,"Totals";"Page 3.4.2",#N/A,FALSE,"Totals"}</definedName>
    <definedName name="wrn.Adj._.Back_Up." localSheetId="13" hidden="1">{"Page 3.4.1",#N/A,FALSE,"Totals";"Page 3.4.2",#N/A,FALSE,"Totals"}</definedName>
    <definedName name="wrn.Adj._.Back_Up." localSheetId="29" hidden="1">{"Page 3.4.1",#N/A,FALSE,"Totals";"Page 3.4.2",#N/A,FALSE,"Totals"}</definedName>
    <definedName name="wrn.Adj._.Back_Up." localSheetId="46" hidden="1">{"Page 3.4.1",#N/A,FALSE,"Totals";"Page 3.4.2",#N/A,FALSE,"Totals"}</definedName>
    <definedName name="wrn.Adj._.Back_Up." localSheetId="60" hidden="1">{"Page 3.4.1",#N/A,FALSE,"Totals";"Page 3.4.2",#N/A,FALSE,"Totals"}</definedName>
    <definedName name="wrn.Adj._.Back_Up." localSheetId="2" hidden="1">{"Page 3.4.1",#N/A,FALSE,"Totals";"Page 3.4.2",#N/A,FALSE,"Totals"}</definedName>
    <definedName name="wrn.Adj._.Back_Up." localSheetId="3" hidden="1">{"Page 3.4.1",#N/A,FALSE,"Totals";"Page 3.4.2",#N/A,FALSE,"Totals"}</definedName>
    <definedName name="wrn.Adj._.Back_Up." localSheetId="6" hidden="1">{"Page 3.4.1",#N/A,FALSE,"Totals";"Page 3.4.2",#N/A,FALSE,"Totals"}</definedName>
    <definedName name="wrn.Adj._.Back_Up." localSheetId="12" hidden="1">{"Page 3.4.1",#N/A,FALSE,"Totals";"Page 3.4.2",#N/A,FALSE,"Totals"}</definedName>
    <definedName name="wrn.Adj._.Back_Up." localSheetId="21" hidden="1">{"Page 3.4.1",#N/A,FALSE,"Totals";"Page 3.4.2",#N/A,FALSE,"Totals"}</definedName>
    <definedName name="wrn.Adj._.Back_Up." localSheetId="28" hidden="1">{"Page 3.4.1",#N/A,FALSE,"Totals";"Page 3.4.2",#N/A,FALSE,"Totals"}</definedName>
    <definedName name="wrn.Adj._.Back_Up." localSheetId="42" hidden="1">{"Page 3.4.1",#N/A,FALSE,"Totals";"Page 3.4.2",#N/A,FALSE,"Totals"}</definedName>
    <definedName name="wrn.Adj._.Back_Up." localSheetId="45" hidden="1">{"Page 3.4.1",#N/A,FALSE,"Totals";"Page 3.4.2",#N/A,FALSE,"Totals"}</definedName>
    <definedName name="wrn.Adj._.Back_Up." localSheetId="1" hidden="1">{"Page 3.4.1",#N/A,FALSE,"Totals";"Page 3.4.2",#N/A,FALSE,"Totals"}</definedName>
    <definedName name="wrn.Adj._.Back_Up." hidden="1">{"Page 3.4.1",#N/A,FALSE,"Totals";"Page 3.4.2",#N/A,FALSE,"Totals"}</definedName>
    <definedName name="wrn.All._.Pages." localSheetId="8" hidden="1">{#N/A,#N/A,FALSE,"cover";#N/A,#N/A,FALSE,"lead sheet";#N/A,#N/A,FALSE,"Adj backup";#N/A,#N/A,FALSE,"t Accounts"}</definedName>
    <definedName name="wrn.All._.Pages." localSheetId="17" hidden="1">{#N/A,#N/A,FALSE,"cover";#N/A,#N/A,FALSE,"lead sheet";#N/A,#N/A,FALSE,"Adj backup";#N/A,#N/A,FALSE,"t Accounts"}</definedName>
    <definedName name="wrn.All._.Pages." localSheetId="24" hidden="1">{#N/A,#N/A,FALSE,"cover";#N/A,#N/A,FALSE,"lead sheet";#N/A,#N/A,FALSE,"Adj backup";#N/A,#N/A,FALSE,"t Accounts"}</definedName>
    <definedName name="wrn.All._.Pages." localSheetId="35" hidden="1">{#N/A,#N/A,FALSE,"cover";#N/A,#N/A,FALSE,"lead sheet";#N/A,#N/A,FALSE,"Adj backup";#N/A,#N/A,FALSE,"t Accounts"}</definedName>
    <definedName name="wrn.All._.Pages." localSheetId="20" hidden="1">{#N/A,#N/A,FALSE,"cover";#N/A,#N/A,FALSE,"lead sheet";#N/A,#N/A,FALSE,"Adj backup";#N/A,#N/A,FALSE,"t Accounts"}</definedName>
    <definedName name="wrn.All._.Pages." localSheetId="38" hidden="1">{#N/A,#N/A,FALSE,"cover";#N/A,#N/A,FALSE,"lead sheet";#N/A,#N/A,FALSE,"Adj backup";#N/A,#N/A,FALSE,"t Accounts"}</definedName>
    <definedName name="wrn.All._.Pages." localSheetId="41" hidden="1">{#N/A,#N/A,FALSE,"cover";#N/A,#N/A,FALSE,"lead sheet";#N/A,#N/A,FALSE,"Adj backup";#N/A,#N/A,FALSE,"t Accounts"}</definedName>
    <definedName name="wrn.All._.Pages." localSheetId="44" hidden="1">{#N/A,#N/A,FALSE,"cover";#N/A,#N/A,FALSE,"lead sheet";#N/A,#N/A,FALSE,"Adj backup";#N/A,#N/A,FALSE,"t Accounts"}</definedName>
    <definedName name="wrn.All._.Pages." localSheetId="7" hidden="1">{#N/A,#N/A,FALSE,"cover";#N/A,#N/A,FALSE,"lead sheet";#N/A,#N/A,FALSE,"Adj backup";#N/A,#N/A,FALSE,"t Accounts"}</definedName>
    <definedName name="wrn.All._.Pages." localSheetId="14" hidden="1">{#N/A,#N/A,FALSE,"cover";#N/A,#N/A,FALSE,"lead sheet";#N/A,#N/A,FALSE,"Adj backup";#N/A,#N/A,FALSE,"t Accounts"}</definedName>
    <definedName name="wrn.All._.Pages." localSheetId="22" hidden="1">{#N/A,#N/A,FALSE,"cover";#N/A,#N/A,FALSE,"lead sheet";#N/A,#N/A,FALSE,"Adj backup";#N/A,#N/A,FALSE,"t Accounts"}</definedName>
    <definedName name="wrn.All._.Pages." localSheetId="31" hidden="1">{#N/A,#N/A,FALSE,"cover";#N/A,#N/A,FALSE,"lead sheet";#N/A,#N/A,FALSE,"Adj backup";#N/A,#N/A,FALSE,"t Accounts"}</definedName>
    <definedName name="wrn.All._.Pages." localSheetId="48" hidden="1">{#N/A,#N/A,FALSE,"cover";#N/A,#N/A,FALSE,"lead sheet";#N/A,#N/A,FALSE,"Adj backup";#N/A,#N/A,FALSE,"t Accounts"}</definedName>
    <definedName name="wrn.All._.Pages." localSheetId="54" hidden="1">{#N/A,#N/A,FALSE,"cover";#N/A,#N/A,FALSE,"lead sheet";#N/A,#N/A,FALSE,"Adj backup";#N/A,#N/A,FALSE,"t Accounts"}</definedName>
    <definedName name="wrn.All._.Pages." localSheetId="65" hidden="1">{#N/A,#N/A,FALSE,"cover";#N/A,#N/A,FALSE,"lead sheet";#N/A,#N/A,FALSE,"Adj backup";#N/A,#N/A,FALSE,"t Accounts"}</definedName>
    <definedName name="wrn.All._.Pages." localSheetId="15" hidden="1">{#N/A,#N/A,FALSE,"cover";#N/A,#N/A,FALSE,"lead sheet";#N/A,#N/A,FALSE,"Adj backup";#N/A,#N/A,FALSE,"t Accounts"}</definedName>
    <definedName name="wrn.All._.Pages." localSheetId="23" hidden="1">{#N/A,#N/A,FALSE,"cover";#N/A,#N/A,FALSE,"lead sheet";#N/A,#N/A,FALSE,"Adj backup";#N/A,#N/A,FALSE,"t Accounts"}</definedName>
    <definedName name="wrn.All._.Pages." localSheetId="33" hidden="1">{#N/A,#N/A,FALSE,"cover";#N/A,#N/A,FALSE,"lead sheet";#N/A,#N/A,FALSE,"Adj backup";#N/A,#N/A,FALSE,"t Accounts"}</definedName>
    <definedName name="wrn.All._.Pages." localSheetId="66" hidden="1">{#N/A,#N/A,FALSE,"cover";#N/A,#N/A,FALSE,"lead sheet";#N/A,#N/A,FALSE,"Adj backup";#N/A,#N/A,FALSE,"t Accounts"}</definedName>
    <definedName name="wrn.All._.Pages." localSheetId="32" hidden="1">{#N/A,#N/A,FALSE,"cover";#N/A,#N/A,FALSE,"lead sheet";#N/A,#N/A,FALSE,"Adj backup";#N/A,#N/A,FALSE,"t Accounts"}</definedName>
    <definedName name="wrn.All._.Pages." localSheetId="49" hidden="1">{#N/A,#N/A,FALSE,"cover";#N/A,#N/A,FALSE,"lead sheet";#N/A,#N/A,FALSE,"Adj backup";#N/A,#N/A,FALSE,"t Accounts"}</definedName>
    <definedName name="wrn.All._.Pages." localSheetId="11" hidden="1">{#N/A,#N/A,FALSE,"cover";#N/A,#N/A,FALSE,"lead sheet";#N/A,#N/A,FALSE,"Adj backup";#N/A,#N/A,FALSE,"t Accounts"}</definedName>
    <definedName name="wrn.All._.Pages." localSheetId="19" hidden="1">{#N/A,#N/A,FALSE,"cover";#N/A,#N/A,FALSE,"lead sheet";#N/A,#N/A,FALSE,"Adj backup";#N/A,#N/A,FALSE,"t Accounts"}</definedName>
    <definedName name="wrn.All._.Pages." localSheetId="27" hidden="1">{#N/A,#N/A,FALSE,"cover";#N/A,#N/A,FALSE,"lead sheet";#N/A,#N/A,FALSE,"Adj backup";#N/A,#N/A,FALSE,"t Accounts"}</definedName>
    <definedName name="wrn.All._.Pages." localSheetId="37" hidden="1">{#N/A,#N/A,FALSE,"cover";#N/A,#N/A,FALSE,"lead sheet";#N/A,#N/A,FALSE,"Adj backup";#N/A,#N/A,FALSE,"t Accounts"}</definedName>
    <definedName name="wrn.All._.Pages." localSheetId="40" hidden="1">{#N/A,#N/A,FALSE,"cover";#N/A,#N/A,FALSE,"lead sheet";#N/A,#N/A,FALSE,"Adj backup";#N/A,#N/A,FALSE,"t Accounts"}</definedName>
    <definedName name="wrn.All._.Pages." localSheetId="53" hidden="1">{#N/A,#N/A,FALSE,"cover";#N/A,#N/A,FALSE,"lead sheet";#N/A,#N/A,FALSE,"Adj backup";#N/A,#N/A,FALSE,"t Accounts"}</definedName>
    <definedName name="wrn.All._.Pages." localSheetId="57" hidden="1">{#N/A,#N/A,FALSE,"cover";#N/A,#N/A,FALSE,"lead sheet";#N/A,#N/A,FALSE,"Adj backup";#N/A,#N/A,FALSE,"t Accounts"}</definedName>
    <definedName name="wrn.All._.Pages." localSheetId="59" hidden="1">{#N/A,#N/A,FALSE,"cover";#N/A,#N/A,FALSE,"lead sheet";#N/A,#N/A,FALSE,"Adj backup";#N/A,#N/A,FALSE,"t Accounts"}</definedName>
    <definedName name="wrn.All._.Pages." localSheetId="10" hidden="1">{#N/A,#N/A,FALSE,"cover";#N/A,#N/A,FALSE,"lead sheet";#N/A,#N/A,FALSE,"Adj backup";#N/A,#N/A,FALSE,"t Accounts"}</definedName>
    <definedName name="wrn.All._.Pages." localSheetId="18" hidden="1">{#N/A,#N/A,FALSE,"cover";#N/A,#N/A,FALSE,"lead sheet";#N/A,#N/A,FALSE,"Adj backup";#N/A,#N/A,FALSE,"t Accounts"}</definedName>
    <definedName name="wrn.All._.Pages." localSheetId="26" hidden="1">{#N/A,#N/A,FALSE,"cover";#N/A,#N/A,FALSE,"lead sheet";#N/A,#N/A,FALSE,"Adj backup";#N/A,#N/A,FALSE,"t Accounts"}</definedName>
    <definedName name="wrn.All._.Pages." localSheetId="39" hidden="1">{#N/A,#N/A,FALSE,"cover";#N/A,#N/A,FALSE,"lead sheet";#N/A,#N/A,FALSE,"Adj backup";#N/A,#N/A,FALSE,"t Accounts"}</definedName>
    <definedName name="wrn.All._.Pages." localSheetId="43" hidden="1">{#N/A,#N/A,FALSE,"cover";#N/A,#N/A,FALSE,"lead sheet";#N/A,#N/A,FALSE,"Adj backup";#N/A,#N/A,FALSE,"t Accounts"}</definedName>
    <definedName name="wrn.All._.Pages." localSheetId="52" hidden="1">{#N/A,#N/A,FALSE,"cover";#N/A,#N/A,FALSE,"lead sheet";#N/A,#N/A,FALSE,"Adj backup";#N/A,#N/A,FALSE,"t Accounts"}</definedName>
    <definedName name="wrn.All._.Pages." localSheetId="56" hidden="1">{#N/A,#N/A,FALSE,"cover";#N/A,#N/A,FALSE,"lead sheet";#N/A,#N/A,FALSE,"Adj backup";#N/A,#N/A,FALSE,"t Accounts"}</definedName>
    <definedName name="wrn.All._.Pages." localSheetId="62" hidden="1">{#N/A,#N/A,FALSE,"cover";#N/A,#N/A,FALSE,"lead sheet";#N/A,#N/A,FALSE,"Adj backup";#N/A,#N/A,FALSE,"t Accounts"}</definedName>
    <definedName name="wrn.All._.Pages." localSheetId="64" hidden="1">{#N/A,#N/A,FALSE,"cover";#N/A,#N/A,FALSE,"lead sheet";#N/A,#N/A,FALSE,"Adj backup";#N/A,#N/A,FALSE,"t Accounts"}</definedName>
    <definedName name="wrn.All._.Pages." localSheetId="68" hidden="1">{#N/A,#N/A,FALSE,"cover";#N/A,#N/A,FALSE,"lead sheet";#N/A,#N/A,FALSE,"Adj backup";#N/A,#N/A,FALSE,"t Accounts"}</definedName>
    <definedName name="wrn.All._.Pages." localSheetId="16" hidden="1">{#N/A,#N/A,FALSE,"cover";#N/A,#N/A,FALSE,"lead sheet";#N/A,#N/A,FALSE,"Adj backup";#N/A,#N/A,FALSE,"t Accounts"}</definedName>
    <definedName name="wrn.All._.Pages." localSheetId="34" hidden="1">{#N/A,#N/A,FALSE,"cover";#N/A,#N/A,FALSE,"lead sheet";#N/A,#N/A,FALSE,"Adj backup";#N/A,#N/A,FALSE,"t Accounts"}</definedName>
    <definedName name="wrn.All._.Pages." localSheetId="50" hidden="1">{#N/A,#N/A,FALSE,"cover";#N/A,#N/A,FALSE,"lead sheet";#N/A,#N/A,FALSE,"Adj backup";#N/A,#N/A,FALSE,"t Accounts"}</definedName>
    <definedName name="wrn.All._.Pages." localSheetId="9" hidden="1">{#N/A,#N/A,FALSE,"cover";#N/A,#N/A,FALSE,"lead sheet";#N/A,#N/A,FALSE,"Adj backup";#N/A,#N/A,FALSE,"t Accounts"}</definedName>
    <definedName name="wrn.All._.Pages." localSheetId="25" hidden="1">{#N/A,#N/A,FALSE,"cover";#N/A,#N/A,FALSE,"lead sheet";#N/A,#N/A,FALSE,"Adj backup";#N/A,#N/A,FALSE,"t Accounts"}</definedName>
    <definedName name="wrn.All._.Pages." localSheetId="36" hidden="1">{#N/A,#N/A,FALSE,"cover";#N/A,#N/A,FALSE,"lead sheet";#N/A,#N/A,FALSE,"Adj backup";#N/A,#N/A,FALSE,"t Accounts"}</definedName>
    <definedName name="wrn.All._.Pages." localSheetId="51" hidden="1">{#N/A,#N/A,FALSE,"cover";#N/A,#N/A,FALSE,"lead sheet";#N/A,#N/A,FALSE,"Adj backup";#N/A,#N/A,FALSE,"t Accounts"}</definedName>
    <definedName name="wrn.All._.Pages." localSheetId="55" hidden="1">{#N/A,#N/A,FALSE,"cover";#N/A,#N/A,FALSE,"lead sheet";#N/A,#N/A,FALSE,"Adj backup";#N/A,#N/A,FALSE,"t Accounts"}</definedName>
    <definedName name="wrn.All._.Pages." localSheetId="61" hidden="1">{#N/A,#N/A,FALSE,"cover";#N/A,#N/A,FALSE,"lead sheet";#N/A,#N/A,FALSE,"Adj backup";#N/A,#N/A,FALSE,"t Accounts"}</definedName>
    <definedName name="wrn.All._.Pages." localSheetId="63" hidden="1">{#N/A,#N/A,FALSE,"cover";#N/A,#N/A,FALSE,"lead sheet";#N/A,#N/A,FALSE,"Adj backup";#N/A,#N/A,FALSE,"t Accounts"}</definedName>
    <definedName name="wrn.All._.Pages." localSheetId="67" hidden="1">{#N/A,#N/A,FALSE,"cover";#N/A,#N/A,FALSE,"lead sheet";#N/A,#N/A,FALSE,"Adj backup";#N/A,#N/A,FALSE,"t Accounts"}</definedName>
    <definedName name="wrn.All._.Pages." localSheetId="30" hidden="1">{#N/A,#N/A,FALSE,"cover";#N/A,#N/A,FALSE,"lead sheet";#N/A,#N/A,FALSE,"Adj backup";#N/A,#N/A,FALSE,"t Accounts"}</definedName>
    <definedName name="wrn.All._.Pages." localSheetId="47" hidden="1">{#N/A,#N/A,FALSE,"cover";#N/A,#N/A,FALSE,"lead sheet";#N/A,#N/A,FALSE,"Adj backup";#N/A,#N/A,FALSE,"t Accounts"}</definedName>
    <definedName name="wrn.All._.Pages." localSheetId="58" hidden="1">{#N/A,#N/A,FALSE,"cover";#N/A,#N/A,FALSE,"lead sheet";#N/A,#N/A,FALSE,"Adj backup";#N/A,#N/A,FALSE,"t Accounts"}</definedName>
    <definedName name="wrn.All._.Pages." localSheetId="13" hidden="1">{#N/A,#N/A,FALSE,"cover";#N/A,#N/A,FALSE,"lead sheet";#N/A,#N/A,FALSE,"Adj backup";#N/A,#N/A,FALSE,"t Accounts"}</definedName>
    <definedName name="wrn.All._.Pages." localSheetId="29" hidden="1">{#N/A,#N/A,FALSE,"cover";#N/A,#N/A,FALSE,"lead sheet";#N/A,#N/A,FALSE,"Adj backup";#N/A,#N/A,FALSE,"t Accounts"}</definedName>
    <definedName name="wrn.All._.Pages." localSheetId="46" hidden="1">{#N/A,#N/A,FALSE,"cover";#N/A,#N/A,FALSE,"lead sheet";#N/A,#N/A,FALSE,"Adj backup";#N/A,#N/A,FALSE,"t Accounts"}</definedName>
    <definedName name="wrn.All._.Pages." localSheetId="60" hidden="1">{#N/A,#N/A,FALSE,"cover";#N/A,#N/A,FALSE,"lead sheet";#N/A,#N/A,FALSE,"Adj backup";#N/A,#N/A,FALSE,"t Accounts"}</definedName>
    <definedName name="wrn.All._.Pages." localSheetId="2" hidden="1">{#N/A,#N/A,FALSE,"cover";#N/A,#N/A,FALSE,"lead sheet";#N/A,#N/A,FALSE,"Adj backup";#N/A,#N/A,FALSE,"t Accounts"}</definedName>
    <definedName name="wrn.All._.Pages." localSheetId="3" hidden="1">{#N/A,#N/A,FALSE,"cover";#N/A,#N/A,FALSE,"lead sheet";#N/A,#N/A,FALSE,"Adj backup";#N/A,#N/A,FALSE,"t Accounts"}</definedName>
    <definedName name="wrn.All._.Pages." localSheetId="6" hidden="1">{#N/A,#N/A,FALSE,"cover";#N/A,#N/A,FALSE,"lead sheet";#N/A,#N/A,FALSE,"Adj backup";#N/A,#N/A,FALSE,"t Accounts"}</definedName>
    <definedName name="wrn.All._.Pages." localSheetId="12" hidden="1">{#N/A,#N/A,FALSE,"cover";#N/A,#N/A,FALSE,"lead sheet";#N/A,#N/A,FALSE,"Adj backup";#N/A,#N/A,FALSE,"t Accounts"}</definedName>
    <definedName name="wrn.All._.Pages." localSheetId="21" hidden="1">{#N/A,#N/A,FALSE,"cover";#N/A,#N/A,FALSE,"lead sheet";#N/A,#N/A,FALSE,"Adj backup";#N/A,#N/A,FALSE,"t Accounts"}</definedName>
    <definedName name="wrn.All._.Pages." localSheetId="28" hidden="1">{#N/A,#N/A,FALSE,"cover";#N/A,#N/A,FALSE,"lead sheet";#N/A,#N/A,FALSE,"Adj backup";#N/A,#N/A,FALSE,"t Accounts"}</definedName>
    <definedName name="wrn.All._.Pages." localSheetId="42" hidden="1">{#N/A,#N/A,FALSE,"cover";#N/A,#N/A,FALSE,"lead sheet";#N/A,#N/A,FALSE,"Adj backup";#N/A,#N/A,FALSE,"t Accounts"}</definedName>
    <definedName name="wrn.All._.Pages." localSheetId="45" hidden="1">{#N/A,#N/A,FALSE,"cover";#N/A,#N/A,FALSE,"lead sheet";#N/A,#N/A,FALSE,"Adj backup";#N/A,#N/A,FALSE,"t Accounts"}</definedName>
    <definedName name="wrn.All._.Pages." localSheetId="1" hidden="1">{#N/A,#N/A,FALSE,"cover";#N/A,#N/A,FALSE,"lead sheet";#N/A,#N/A,FALSE,"Adj backup";#N/A,#N/A,FALSE,"t Accounts"}</definedName>
    <definedName name="wrn.All._.Pages." hidden="1">{#N/A,#N/A,FALSE,"cover";#N/A,#N/A,FALSE,"lead sheet";#N/A,#N/A,FALSE,"Adj backup";#N/A,#N/A,FALSE,"t Accounts"}</definedName>
    <definedName name="wrn.Factors._.Tab._.10." localSheetId="65" hidden="1">{"Factors Pages 1-2",#N/A,FALSE,"Factors";"Factors Page 3",#N/A,FALSE,"Factors";"Factors Page 4",#N/A,FALSE,"Factors";"Factors Page 5",#N/A,FALSE,"Factors";"Factors Pages 8-27",#N/A,FALSE,"Factors"}</definedName>
    <definedName name="wrn.Factors._.Tab._.10." localSheetId="66" hidden="1">{"Factors Pages 1-2",#N/A,FALSE,"Factors";"Factors Page 3",#N/A,FALSE,"Factors";"Factors Page 4",#N/A,FALSE,"Factors";"Factors Page 5",#N/A,FALSE,"Factors";"Factors Pages 8-27",#N/A,FALSE,"Factors"}</definedName>
    <definedName name="wrn.Factors._.Tab._.10." localSheetId="64" hidden="1">{"Factors Pages 1-2",#N/A,FALSE,"Factors";"Factors Page 3",#N/A,FALSE,"Factors";"Factors Page 4",#N/A,FALSE,"Factors";"Factors Page 5",#N/A,FALSE,"Factors";"Factors Pages 8-27",#N/A,FALSE,"Factors"}</definedName>
    <definedName name="wrn.Factors._.Tab._.10." localSheetId="68" hidden="1">{"Factors Pages 1-2",#N/A,FALSE,"Factors";"Factors Page 3",#N/A,FALSE,"Factors";"Factors Page 4",#N/A,FALSE,"Factors";"Factors Page 5",#N/A,FALSE,"Factors";"Factors Pages 8-27",#N/A,FALSE,"Factors"}</definedName>
    <definedName name="wrn.Factors._.Tab._.10." localSheetId="63" hidden="1">{"Factors Pages 1-2",#N/A,FALSE,"Factors";"Factors Page 3",#N/A,FALSE,"Factors";"Factors Page 4",#N/A,FALSE,"Factors";"Factors Page 5",#N/A,FALSE,"Factors";"Factors Pages 8-27",#N/A,FALSE,"Factors"}</definedName>
    <definedName name="wrn.Factors._.Tab._.10." localSheetId="67" hidden="1">{"Factors Pages 1-2",#N/A,FALSE,"Factors";"Factors Page 3",#N/A,FALSE,"Factors";"Factors Page 4",#N/A,FALSE,"Factors";"Factors Page 5",#N/A,FALSE,"Factors";"Factors Pages 8-27",#N/A,FALSE,"Factors"}</definedName>
    <definedName name="wrn.Factors._.Tab._.10." localSheetId="2"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GLReport." localSheetId="65"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8"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7"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OR._.Carrying._.Charge._.JV." localSheetId="65" hidden="1">{#N/A,#N/A,FALSE,"Loans";#N/A,#N/A,FALSE,"Program Costs";#N/A,#N/A,FALSE,"Measures";#N/A,#N/A,FALSE,"Net Lost Rev";#N/A,#N/A,FALSE,"Incentive"}</definedName>
    <definedName name="wrn.OR._.Carrying._.Charge._.JV." localSheetId="66" hidden="1">{#N/A,#N/A,FALSE,"Loans";#N/A,#N/A,FALSE,"Program Costs";#N/A,#N/A,FALSE,"Measures";#N/A,#N/A,FALSE,"Net Lost Rev";#N/A,#N/A,FALSE,"Incentive"}</definedName>
    <definedName name="wrn.OR._.Carrying._.Charge._.JV." localSheetId="64" hidden="1">{#N/A,#N/A,FALSE,"Loans";#N/A,#N/A,FALSE,"Program Costs";#N/A,#N/A,FALSE,"Measures";#N/A,#N/A,FALSE,"Net Lost Rev";#N/A,#N/A,FALSE,"Incentive"}</definedName>
    <definedName name="wrn.OR._.Carrying._.Charge._.JV." localSheetId="68" hidden="1">{#N/A,#N/A,FALSE,"Loans";#N/A,#N/A,FALSE,"Program Costs";#N/A,#N/A,FALSE,"Measures";#N/A,#N/A,FALSE,"Net Lost Rev";#N/A,#N/A,FALSE,"Incentive"}</definedName>
    <definedName name="wrn.OR._.Carrying._.Charge._.JV." localSheetId="63" hidden="1">{#N/A,#N/A,FALSE,"Loans";#N/A,#N/A,FALSE,"Program Costs";#N/A,#N/A,FALSE,"Measures";#N/A,#N/A,FALSE,"Net Lost Rev";#N/A,#N/A,FALSE,"Incentive"}</definedName>
    <definedName name="wrn.OR._.Carrying._.Charge._.JV." localSheetId="67" hidden="1">{#N/A,#N/A,FALSE,"Loans";#N/A,#N/A,FALSE,"Program Costs";#N/A,#N/A,FALSE,"Measures";#N/A,#N/A,FALSE,"Net Lost Rev";#N/A,#N/A,FALSE,"Incentive"}</definedName>
    <definedName name="wrn.OR._.Carrying._.Charge._.JV." localSheetId="2"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65" hidden="1">{#N/A,#N/A,FALSE,"Loans";#N/A,#N/A,FALSE,"Program Costs";#N/A,#N/A,FALSE,"Measures";#N/A,#N/A,FALSE,"Net Lost Rev";#N/A,#N/A,FALSE,"Incentive"}</definedName>
    <definedName name="wrn.OR._.Carrying._.Charge._.JV.1" localSheetId="66" hidden="1">{#N/A,#N/A,FALSE,"Loans";#N/A,#N/A,FALSE,"Program Costs";#N/A,#N/A,FALSE,"Measures";#N/A,#N/A,FALSE,"Net Lost Rev";#N/A,#N/A,FALSE,"Incentive"}</definedName>
    <definedName name="wrn.OR._.Carrying._.Charge._.JV.1" localSheetId="64" hidden="1">{#N/A,#N/A,FALSE,"Loans";#N/A,#N/A,FALSE,"Program Costs";#N/A,#N/A,FALSE,"Measures";#N/A,#N/A,FALSE,"Net Lost Rev";#N/A,#N/A,FALSE,"Incentive"}</definedName>
    <definedName name="wrn.OR._.Carrying._.Charge._.JV.1" localSheetId="68" hidden="1">{#N/A,#N/A,FALSE,"Loans";#N/A,#N/A,FALSE,"Program Costs";#N/A,#N/A,FALSE,"Measures";#N/A,#N/A,FALSE,"Net Lost Rev";#N/A,#N/A,FALSE,"Incentive"}</definedName>
    <definedName name="wrn.OR._.Carrying._.Charge._.JV.1" localSheetId="63" hidden="1">{#N/A,#N/A,FALSE,"Loans";#N/A,#N/A,FALSE,"Program Costs";#N/A,#N/A,FALSE,"Measures";#N/A,#N/A,FALSE,"Net Lost Rev";#N/A,#N/A,FALSE,"Incentive"}</definedName>
    <definedName name="wrn.OR._.Carrying._.Charge._.JV.1" localSheetId="67"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YearEnd." localSheetId="65" hidden="1">{"Factors Pages 1-2",#N/A,FALSE,"Variables";"Factors Page 3",#N/A,FALSE,"Variables";"Factors Page 4",#N/A,FALSE,"Variables";"Factors Page 5",#N/A,FALSE,"Variables";"YE Pages 7-26",#N/A,FALSE,"Variables"}</definedName>
    <definedName name="wrn.YearEnd." localSheetId="66" hidden="1">{"Factors Pages 1-2",#N/A,FALSE,"Variables";"Factors Page 3",#N/A,FALSE,"Variables";"Factors Page 4",#N/A,FALSE,"Variables";"Factors Page 5",#N/A,FALSE,"Variables";"YE Pages 7-26",#N/A,FALSE,"Variables"}</definedName>
    <definedName name="wrn.YearEnd." localSheetId="64" hidden="1">{"Factors Pages 1-2",#N/A,FALSE,"Variables";"Factors Page 3",#N/A,FALSE,"Variables";"Factors Page 4",#N/A,FALSE,"Variables";"Factors Page 5",#N/A,FALSE,"Variables";"YE Pages 7-26",#N/A,FALSE,"Variables"}</definedName>
    <definedName name="wrn.YearEnd." localSheetId="68" hidden="1">{"Factors Pages 1-2",#N/A,FALSE,"Variables";"Factors Page 3",#N/A,FALSE,"Variables";"Factors Page 4",#N/A,FALSE,"Variables";"Factors Page 5",#N/A,FALSE,"Variables";"YE Pages 7-26",#N/A,FALSE,"Variables"}</definedName>
    <definedName name="wrn.YearEnd." localSheetId="63" hidden="1">{"Factors Pages 1-2",#N/A,FALSE,"Variables";"Factors Page 3",#N/A,FALSE,"Variables";"Factors Page 4",#N/A,FALSE,"Variables";"Factors Page 5",#N/A,FALSE,"Variables";"YE Pages 7-26",#N/A,FALSE,"Variables"}</definedName>
    <definedName name="wrn.YearEnd." localSheetId="67" hidden="1">{"Factors Pages 1-2",#N/A,FALSE,"Variables";"Factors Page 3",#N/A,FALSE,"Variables";"Factors Page 4",#N/A,FALSE,"Variables";"Factors Page 5",#N/A,FALSE,"Variables";"YE Pages 7-26",#N/A,FALSE,"Variables"}</definedName>
    <definedName name="wrn.YearEnd." localSheetId="2"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 hidden="1">'[1]DSM Output'!$G$21:$G$23</definedName>
    <definedName name="Z_38A31FDB_EF22_410C_8578_1EF68E4D4BC7_.wvu.PrintArea" localSheetId="1" hidden="1">Summary!$A$1:$L$89</definedName>
    <definedName name="Z_EDCD794B_D8F5_4D75_9F6F_65333E3C1E1C_.wvu.PrintArea" localSheetId="1" hidden="1">Summary!#REF!</definedName>
    <definedName name="Z_EDCD794B_D8F5_4D75_9F6F_65333E3C1E1C_.wvu.PrintTitles" localSheetId="1" hidden="1">Summary!#REF!</definedName>
  </definedNames>
  <calcPr calcId="125725" iterate="1"/>
  <customWorkbookViews>
    <customWorkbookView name="Deferred Sales" guid="{EDCD794B-D8F5-4D75-9F6F-65333E3C1E1C}" maximized="1" windowWidth="1020" windowHeight="582" tabRatio="599" activeSheetId="49"/>
    <customWorkbookView name="Page 1" guid="{38A31FDB-EF22-410C-8578-1EF68E4D4BC7}" maximized="1" windowWidth="1020" windowHeight="582" tabRatio="599" activeSheetId="49"/>
    <customWorkbookView name="everything" guid="{7CFED2AF-152F-4C75-A7D6-7D61135B933F}" maximized="1" windowWidth="1020" windowHeight="582" tabRatio="599" activeSheetId="49"/>
  </customWorkbookViews>
</workbook>
</file>

<file path=xl/calcChain.xml><?xml version="1.0" encoding="utf-8"?>
<calcChain xmlns="http://schemas.openxmlformats.org/spreadsheetml/2006/main">
  <c r="D10" i="239"/>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9"/>
  <c r="D10" i="236"/>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9"/>
  <c r="D10" i="235"/>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9"/>
  <c r="D10" i="229"/>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9"/>
  <c r="D10" i="231"/>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9"/>
  <c r="D195" i="160"/>
  <c r="I195"/>
  <c r="G195"/>
  <c r="G189"/>
  <c r="I189"/>
  <c r="G190"/>
  <c r="I190"/>
  <c r="G191"/>
  <c r="I191"/>
  <c r="G192"/>
  <c r="I192"/>
  <c r="G193"/>
  <c r="I193"/>
  <c r="G194"/>
  <c r="I194"/>
  <c r="G189" i="159"/>
  <c r="G190"/>
  <c r="G191"/>
  <c r="G192"/>
  <c r="G193"/>
  <c r="G189" i="158"/>
  <c r="G190"/>
  <c r="G191"/>
  <c r="G192"/>
  <c r="G193"/>
  <c r="G194"/>
  <c r="G195"/>
  <c r="G189" i="157"/>
  <c r="G190"/>
  <c r="G191"/>
  <c r="G192"/>
  <c r="G193"/>
  <c r="G194"/>
  <c r="G195"/>
  <c r="G196"/>
  <c r="G189" i="156"/>
  <c r="G190"/>
  <c r="G191"/>
  <c r="G192"/>
  <c r="G193"/>
  <c r="G194"/>
  <c r="G195"/>
  <c r="G196"/>
  <c r="G197"/>
  <c r="G198"/>
  <c r="G199"/>
  <c r="G200"/>
  <c r="G201"/>
  <c r="G202"/>
  <c r="G203"/>
  <c r="G204"/>
  <c r="G205"/>
  <c r="G206"/>
  <c r="G189" i="154"/>
  <c r="G190"/>
  <c r="G191"/>
  <c r="G192"/>
  <c r="G193"/>
  <c r="G194"/>
  <c r="G195"/>
  <c r="G196"/>
  <c r="G197"/>
  <c r="G198"/>
  <c r="G199"/>
  <c r="G200"/>
  <c r="G201"/>
  <c r="G202"/>
  <c r="G203"/>
  <c r="G204"/>
  <c r="G205"/>
  <c r="G206"/>
  <c r="G207"/>
  <c r="G208"/>
  <c r="G189" i="153"/>
  <c r="G190"/>
  <c r="G191"/>
  <c r="G192"/>
  <c r="G193"/>
  <c r="G194"/>
  <c r="G195"/>
  <c r="G196"/>
  <c r="G197"/>
  <c r="G198"/>
  <c r="G199"/>
  <c r="G200"/>
  <c r="G201"/>
  <c r="G202"/>
  <c r="G203"/>
  <c r="G204"/>
  <c r="G205"/>
  <c r="G206"/>
  <c r="G207"/>
  <c r="G208"/>
  <c r="G189" i="152"/>
  <c r="G190"/>
  <c r="G191"/>
  <c r="G192"/>
  <c r="G193"/>
  <c r="G194"/>
  <c r="G195"/>
  <c r="G196"/>
  <c r="G197"/>
  <c r="G198"/>
  <c r="G199"/>
  <c r="G200"/>
  <c r="G201"/>
  <c r="G202"/>
  <c r="G203"/>
  <c r="G204"/>
  <c r="G205"/>
  <c r="G206"/>
  <c r="G207"/>
  <c r="G208"/>
  <c r="G209"/>
  <c r="G189" i="151"/>
  <c r="G190"/>
  <c r="G191"/>
  <c r="G192"/>
  <c r="G193"/>
  <c r="G194"/>
  <c r="G195"/>
  <c r="G196"/>
  <c r="G197"/>
  <c r="G198"/>
  <c r="G199"/>
  <c r="G200"/>
  <c r="G201"/>
  <c r="G202"/>
  <c r="G203"/>
  <c r="G204"/>
  <c r="G205"/>
  <c r="G206"/>
  <c r="G207"/>
  <c r="G208"/>
  <c r="G209"/>
  <c r="G210"/>
  <c r="G211"/>
  <c r="G189" i="150"/>
  <c r="G190"/>
  <c r="G191"/>
  <c r="G192"/>
  <c r="G193"/>
  <c r="G194"/>
  <c r="G195"/>
  <c r="G196"/>
  <c r="G197"/>
  <c r="G198"/>
  <c r="G199"/>
  <c r="G200"/>
  <c r="G201"/>
  <c r="G202"/>
  <c r="G203"/>
  <c r="G204"/>
  <c r="G205"/>
  <c r="G206"/>
  <c r="G207"/>
  <c r="G208"/>
  <c r="G209"/>
  <c r="G210"/>
  <c r="G211"/>
  <c r="G189" i="149"/>
  <c r="G190"/>
  <c r="G191"/>
  <c r="G192"/>
  <c r="G193"/>
  <c r="G194"/>
  <c r="G195"/>
  <c r="G196"/>
  <c r="G197"/>
  <c r="G198"/>
  <c r="G199"/>
  <c r="G200"/>
  <c r="G201"/>
  <c r="G202"/>
  <c r="G203"/>
  <c r="G204"/>
  <c r="G205"/>
  <c r="G206"/>
  <c r="G207"/>
  <c r="G208"/>
  <c r="G209"/>
  <c r="G210"/>
  <c r="G211"/>
  <c r="G212"/>
  <c r="G189" i="148"/>
  <c r="G190"/>
  <c r="G191"/>
  <c r="G192"/>
  <c r="G193"/>
  <c r="G194"/>
  <c r="G195"/>
  <c r="G196"/>
  <c r="G197"/>
  <c r="G198"/>
  <c r="G199"/>
  <c r="G200"/>
  <c r="G201"/>
  <c r="G202"/>
  <c r="G203"/>
  <c r="G204"/>
  <c r="G205"/>
  <c r="G206"/>
  <c r="G207"/>
  <c r="G208"/>
  <c r="G209"/>
  <c r="G210"/>
  <c r="G211"/>
  <c r="G212"/>
  <c r="G213"/>
  <c r="G189" i="147"/>
  <c r="G190"/>
  <c r="G191"/>
  <c r="G192"/>
  <c r="G193"/>
  <c r="G194"/>
  <c r="G195"/>
  <c r="G196"/>
  <c r="G197"/>
  <c r="G198"/>
  <c r="G199"/>
  <c r="G200"/>
  <c r="G201"/>
  <c r="G202"/>
  <c r="G203"/>
  <c r="G204"/>
  <c r="G205"/>
  <c r="G206"/>
  <c r="G207"/>
  <c r="G208"/>
  <c r="G209"/>
  <c r="G210"/>
  <c r="G211"/>
  <c r="G212"/>
  <c r="G213"/>
  <c r="G214"/>
  <c r="G189" i="146"/>
  <c r="G190"/>
  <c r="G191"/>
  <c r="G192"/>
  <c r="G193"/>
  <c r="G194"/>
  <c r="G195"/>
  <c r="G196"/>
  <c r="G197"/>
  <c r="G198"/>
  <c r="G199"/>
  <c r="G200"/>
  <c r="G201"/>
  <c r="G202"/>
  <c r="G203"/>
  <c r="G204"/>
  <c r="G205"/>
  <c r="G206"/>
  <c r="G207"/>
  <c r="G208"/>
  <c r="G209"/>
  <c r="G210"/>
  <c r="G211"/>
  <c r="G212"/>
  <c r="G213"/>
  <c r="G214"/>
  <c r="G215"/>
  <c r="G216"/>
  <c r="G189" i="145"/>
  <c r="G190"/>
  <c r="G191"/>
  <c r="G192"/>
  <c r="G193"/>
  <c r="G194"/>
  <c r="G195"/>
  <c r="G196"/>
  <c r="G197"/>
  <c r="G198"/>
  <c r="G199"/>
  <c r="G200"/>
  <c r="G201"/>
  <c r="G202"/>
  <c r="G203"/>
  <c r="G204"/>
  <c r="G205"/>
  <c r="G206"/>
  <c r="G207"/>
  <c r="G208"/>
  <c r="G209"/>
  <c r="G210"/>
  <c r="G211"/>
  <c r="G212"/>
  <c r="G213"/>
  <c r="G214"/>
  <c r="G215"/>
  <c r="G216"/>
  <c r="G217"/>
  <c r="G189" i="144"/>
  <c r="G190"/>
  <c r="G191"/>
  <c r="G192"/>
  <c r="G193"/>
  <c r="G194"/>
  <c r="G195"/>
  <c r="G196"/>
  <c r="G197"/>
  <c r="G198"/>
  <c r="G199"/>
  <c r="G200"/>
  <c r="G201"/>
  <c r="G202"/>
  <c r="G203"/>
  <c r="G204"/>
  <c r="G205"/>
  <c r="G206"/>
  <c r="G207"/>
  <c r="G208"/>
  <c r="G209"/>
  <c r="G210"/>
  <c r="G211"/>
  <c r="G212"/>
  <c r="G213"/>
  <c r="G214"/>
  <c r="G215"/>
  <c r="G216"/>
  <c r="G217"/>
  <c r="G218"/>
  <c r="G219"/>
  <c r="G170" i="143"/>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170" i="142"/>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171" i="14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173" i="139"/>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174" i="138"/>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8" i="137"/>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91" i="136"/>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171"/>
  <c r="G172"/>
  <c r="G173"/>
  <c r="G174"/>
  <c r="G175"/>
  <c r="G176"/>
  <c r="G177"/>
  <c r="G178"/>
  <c r="G179"/>
  <c r="G180"/>
  <c r="G181"/>
  <c r="G182"/>
  <c r="G183"/>
  <c r="G184"/>
  <c r="G185"/>
  <c r="G186"/>
  <c r="G187"/>
  <c r="G188"/>
  <c r="G189"/>
  <c r="G190"/>
  <c r="D238" i="129"/>
  <c r="G238"/>
  <c r="K238"/>
  <c r="M238" s="1"/>
  <c r="N238" s="1"/>
  <c r="D237"/>
  <c r="D239" i="128"/>
  <c r="I239"/>
  <c r="G239"/>
  <c r="D185" i="125"/>
  <c r="D246"/>
  <c r="G246"/>
  <c r="K246"/>
  <c r="M246" s="1"/>
  <c r="N246" s="1"/>
  <c r="D245"/>
  <c r="G177" i="135"/>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186" i="134"/>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179" i="133"/>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i="132"/>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81" i="13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181" i="130"/>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183" i="129"/>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184" i="128"/>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42" i="127"/>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232" i="126"/>
  <c r="G233"/>
  <c r="G234"/>
  <c r="G235"/>
  <c r="G236"/>
  <c r="G237"/>
  <c r="G238"/>
  <c r="G239"/>
  <c r="G240"/>
  <c r="G241"/>
  <c r="G242"/>
  <c r="G243"/>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245" i="12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245" i="124"/>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D67" i="234"/>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L84" i="181" l="1"/>
  <c r="D84"/>
  <c r="B71" i="239"/>
  <c r="G69"/>
  <c r="G68"/>
  <c r="K68"/>
  <c r="M68" s="1"/>
  <c r="N68" s="1"/>
  <c r="G67"/>
  <c r="K67"/>
  <c r="M67" s="1"/>
  <c r="N67" s="1"/>
  <c r="G66"/>
  <c r="K66"/>
  <c r="M66" s="1"/>
  <c r="N66" s="1"/>
  <c r="G65"/>
  <c r="K65"/>
  <c r="M65" s="1"/>
  <c r="N65" s="1"/>
  <c r="G64"/>
  <c r="K64"/>
  <c r="M64" s="1"/>
  <c r="N64" s="1"/>
  <c r="G63"/>
  <c r="K63"/>
  <c r="M63" s="1"/>
  <c r="N63" s="1"/>
  <c r="G62"/>
  <c r="K62"/>
  <c r="M62" s="1"/>
  <c r="N62" s="1"/>
  <c r="G61"/>
  <c r="K61"/>
  <c r="M61" s="1"/>
  <c r="N61" s="1"/>
  <c r="G60"/>
  <c r="K60"/>
  <c r="M60" s="1"/>
  <c r="N60" s="1"/>
  <c r="G59"/>
  <c r="K59"/>
  <c r="M59" s="1"/>
  <c r="N59" s="1"/>
  <c r="G58"/>
  <c r="K58"/>
  <c r="M58" s="1"/>
  <c r="N58" s="1"/>
  <c r="G57"/>
  <c r="K57"/>
  <c r="M57" s="1"/>
  <c r="N57" s="1"/>
  <c r="G56"/>
  <c r="K56"/>
  <c r="M56" s="1"/>
  <c r="N56" s="1"/>
  <c r="G55"/>
  <c r="K55"/>
  <c r="M55" s="1"/>
  <c r="N55" s="1"/>
  <c r="G54"/>
  <c r="K54"/>
  <c r="M54" s="1"/>
  <c r="N54" s="1"/>
  <c r="G53"/>
  <c r="K53"/>
  <c r="M53" s="1"/>
  <c r="N53" s="1"/>
  <c r="G52"/>
  <c r="K52"/>
  <c r="M52" s="1"/>
  <c r="N52" s="1"/>
  <c r="G51"/>
  <c r="K51"/>
  <c r="M51" s="1"/>
  <c r="N51" s="1"/>
  <c r="G50"/>
  <c r="K50"/>
  <c r="M50" s="1"/>
  <c r="N50" s="1"/>
  <c r="G49"/>
  <c r="K49"/>
  <c r="M49" s="1"/>
  <c r="N49" s="1"/>
  <c r="G48"/>
  <c r="K48"/>
  <c r="M48" s="1"/>
  <c r="N48" s="1"/>
  <c r="G47"/>
  <c r="K47"/>
  <c r="M47" s="1"/>
  <c r="N47" s="1"/>
  <c r="G46"/>
  <c r="K46"/>
  <c r="M46" s="1"/>
  <c r="N46" s="1"/>
  <c r="G45"/>
  <c r="K45"/>
  <c r="M45" s="1"/>
  <c r="N45" s="1"/>
  <c r="G44"/>
  <c r="K44"/>
  <c r="M44" s="1"/>
  <c r="N44" s="1"/>
  <c r="G43"/>
  <c r="K43"/>
  <c r="M43" s="1"/>
  <c r="N43" s="1"/>
  <c r="G42"/>
  <c r="K42"/>
  <c r="M42" s="1"/>
  <c r="N42" s="1"/>
  <c r="G41"/>
  <c r="K41"/>
  <c r="M41" s="1"/>
  <c r="N41" s="1"/>
  <c r="G40"/>
  <c r="K40"/>
  <c r="M40" s="1"/>
  <c r="N40" s="1"/>
  <c r="G39"/>
  <c r="K39"/>
  <c r="M39" s="1"/>
  <c r="N39" s="1"/>
  <c r="G38"/>
  <c r="K38"/>
  <c r="M38" s="1"/>
  <c r="N38" s="1"/>
  <c r="G37"/>
  <c r="K37"/>
  <c r="M37" s="1"/>
  <c r="N37" s="1"/>
  <c r="G36"/>
  <c r="K36"/>
  <c r="M36" s="1"/>
  <c r="N36" s="1"/>
  <c r="G35"/>
  <c r="K35"/>
  <c r="M35" s="1"/>
  <c r="N35" s="1"/>
  <c r="G34"/>
  <c r="K34"/>
  <c r="M34" s="1"/>
  <c r="N34" s="1"/>
  <c r="G33"/>
  <c r="K33"/>
  <c r="M33" s="1"/>
  <c r="N33" s="1"/>
  <c r="G32"/>
  <c r="K32"/>
  <c r="M32" s="1"/>
  <c r="N32" s="1"/>
  <c r="G31"/>
  <c r="K31"/>
  <c r="M31" s="1"/>
  <c r="N31" s="1"/>
  <c r="G30"/>
  <c r="K30"/>
  <c r="M30" s="1"/>
  <c r="N30" s="1"/>
  <c r="G29"/>
  <c r="K29"/>
  <c r="M29" s="1"/>
  <c r="N29" s="1"/>
  <c r="G28"/>
  <c r="K28"/>
  <c r="M28" s="1"/>
  <c r="N28" s="1"/>
  <c r="G27"/>
  <c r="K27"/>
  <c r="M27" s="1"/>
  <c r="N27" s="1"/>
  <c r="G26"/>
  <c r="K26"/>
  <c r="M26" s="1"/>
  <c r="N26" s="1"/>
  <c r="G25"/>
  <c r="K25"/>
  <c r="M25" s="1"/>
  <c r="N25" s="1"/>
  <c r="G24"/>
  <c r="K24"/>
  <c r="M24" s="1"/>
  <c r="N24" s="1"/>
  <c r="G23"/>
  <c r="K23"/>
  <c r="M23" s="1"/>
  <c r="N23" s="1"/>
  <c r="G22"/>
  <c r="K22"/>
  <c r="M22" s="1"/>
  <c r="N22" s="1"/>
  <c r="G21"/>
  <c r="K21"/>
  <c r="M21" s="1"/>
  <c r="N21" s="1"/>
  <c r="G20"/>
  <c r="K20"/>
  <c r="M20" s="1"/>
  <c r="N20" s="1"/>
  <c r="G19"/>
  <c r="K19"/>
  <c r="M19" s="1"/>
  <c r="N19" s="1"/>
  <c r="G18"/>
  <c r="K18"/>
  <c r="M18" s="1"/>
  <c r="N18" s="1"/>
  <c r="G17"/>
  <c r="K17"/>
  <c r="M17" s="1"/>
  <c r="N17" s="1"/>
  <c r="G16"/>
  <c r="K16"/>
  <c r="M16" s="1"/>
  <c r="N16" s="1"/>
  <c r="G15"/>
  <c r="K15"/>
  <c r="M15" s="1"/>
  <c r="N15" s="1"/>
  <c r="G14"/>
  <c r="K14"/>
  <c r="M14" s="1"/>
  <c r="N14" s="1"/>
  <c r="G13"/>
  <c r="K13"/>
  <c r="M13" s="1"/>
  <c r="N13" s="1"/>
  <c r="G12"/>
  <c r="K12"/>
  <c r="M12" s="1"/>
  <c r="N12" s="1"/>
  <c r="G11"/>
  <c r="K11"/>
  <c r="M11" s="1"/>
  <c r="N11" s="1"/>
  <c r="G10"/>
  <c r="K10"/>
  <c r="M10" s="1"/>
  <c r="N10" s="1"/>
  <c r="H9"/>
  <c r="H71" s="1"/>
  <c r="G9"/>
  <c r="AE8"/>
  <c r="AE9" s="1"/>
  <c r="AD8"/>
  <c r="AD11" s="1"/>
  <c r="AC8"/>
  <c r="AC9" s="1"/>
  <c r="AB8"/>
  <c r="AB11" s="1"/>
  <c r="AA8"/>
  <c r="AA9" s="1"/>
  <c r="Z8"/>
  <c r="Z11" s="1"/>
  <c r="Y8"/>
  <c r="Y9" s="1"/>
  <c r="X8"/>
  <c r="X11" s="1"/>
  <c r="W8"/>
  <c r="W9" s="1"/>
  <c r="V8"/>
  <c r="V11" s="1"/>
  <c r="U8"/>
  <c r="U9" s="1"/>
  <c r="R8"/>
  <c r="Q8"/>
  <c r="D83" i="181"/>
  <c r="D82"/>
  <c r="B70" i="236"/>
  <c r="G68"/>
  <c r="K67"/>
  <c r="G67"/>
  <c r="G66"/>
  <c r="K66"/>
  <c r="K65"/>
  <c r="G65"/>
  <c r="G64"/>
  <c r="K64"/>
  <c r="K63"/>
  <c r="G63"/>
  <c r="G62"/>
  <c r="K62"/>
  <c r="K61"/>
  <c r="G61"/>
  <c r="G60"/>
  <c r="K60"/>
  <c r="K59"/>
  <c r="G59"/>
  <c r="G58"/>
  <c r="K58"/>
  <c r="K57"/>
  <c r="G57"/>
  <c r="G56"/>
  <c r="K56"/>
  <c r="K55"/>
  <c r="G55"/>
  <c r="G54"/>
  <c r="K54"/>
  <c r="K53"/>
  <c r="G53"/>
  <c r="G52"/>
  <c r="K52"/>
  <c r="K51"/>
  <c r="G51"/>
  <c r="G50"/>
  <c r="K50"/>
  <c r="K49"/>
  <c r="G49"/>
  <c r="G48"/>
  <c r="K48"/>
  <c r="K47"/>
  <c r="G47"/>
  <c r="G46"/>
  <c r="K46"/>
  <c r="K45"/>
  <c r="G45"/>
  <c r="G44"/>
  <c r="K44"/>
  <c r="K43"/>
  <c r="G43"/>
  <c r="G42"/>
  <c r="K42"/>
  <c r="K41"/>
  <c r="G41"/>
  <c r="G40"/>
  <c r="K40"/>
  <c r="K39"/>
  <c r="G39"/>
  <c r="G38"/>
  <c r="K38"/>
  <c r="K37"/>
  <c r="G37"/>
  <c r="G36"/>
  <c r="K36"/>
  <c r="K35"/>
  <c r="G35"/>
  <c r="G34"/>
  <c r="K34"/>
  <c r="K33"/>
  <c r="G33"/>
  <c r="G32"/>
  <c r="K32"/>
  <c r="K31"/>
  <c r="G31"/>
  <c r="G30"/>
  <c r="K30"/>
  <c r="K29"/>
  <c r="G29"/>
  <c r="G28"/>
  <c r="K28"/>
  <c r="K27"/>
  <c r="G27"/>
  <c r="G26"/>
  <c r="K26"/>
  <c r="K25"/>
  <c r="G25"/>
  <c r="G24"/>
  <c r="K24"/>
  <c r="K23"/>
  <c r="G23"/>
  <c r="G22"/>
  <c r="K22"/>
  <c r="K21"/>
  <c r="G21"/>
  <c r="G20"/>
  <c r="K20"/>
  <c r="K19"/>
  <c r="G19"/>
  <c r="G18"/>
  <c r="K18"/>
  <c r="K17"/>
  <c r="G17"/>
  <c r="G16"/>
  <c r="K16"/>
  <c r="K15"/>
  <c r="G15"/>
  <c r="G14"/>
  <c r="K14"/>
  <c r="K13"/>
  <c r="G13"/>
  <c r="G12"/>
  <c r="K12"/>
  <c r="G11"/>
  <c r="K11"/>
  <c r="K10"/>
  <c r="G10"/>
  <c r="K9"/>
  <c r="L9" s="1"/>
  <c r="L10" s="1"/>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H9"/>
  <c r="H70" s="1"/>
  <c r="G9"/>
  <c r="E9"/>
  <c r="E10" s="1"/>
  <c r="AE8"/>
  <c r="AD8"/>
  <c r="AC8"/>
  <c r="AB8"/>
  <c r="AA8"/>
  <c r="Z8"/>
  <c r="Y8"/>
  <c r="Y9" s="1"/>
  <c r="X8"/>
  <c r="X11" s="1"/>
  <c r="W8"/>
  <c r="W9" s="1"/>
  <c r="V8"/>
  <c r="V11" s="1"/>
  <c r="U8"/>
  <c r="U9" s="1"/>
  <c r="R8"/>
  <c r="Q8"/>
  <c r="Q13" s="1"/>
  <c r="B70" i="235"/>
  <c r="G68"/>
  <c r="K68"/>
  <c r="G67"/>
  <c r="K67"/>
  <c r="G66"/>
  <c r="K66"/>
  <c r="G65"/>
  <c r="K65"/>
  <c r="G64"/>
  <c r="K64"/>
  <c r="G63"/>
  <c r="K63"/>
  <c r="G62"/>
  <c r="K62"/>
  <c r="G61"/>
  <c r="K61"/>
  <c r="G60"/>
  <c r="K60"/>
  <c r="G59"/>
  <c r="K59"/>
  <c r="G58"/>
  <c r="K58"/>
  <c r="G57"/>
  <c r="K57"/>
  <c r="G56"/>
  <c r="K56"/>
  <c r="G55"/>
  <c r="K55"/>
  <c r="K54"/>
  <c r="G54"/>
  <c r="G53"/>
  <c r="K53"/>
  <c r="G52"/>
  <c r="K52"/>
  <c r="G51"/>
  <c r="K51"/>
  <c r="G50"/>
  <c r="K50"/>
  <c r="G49"/>
  <c r="K49"/>
  <c r="G48"/>
  <c r="K48"/>
  <c r="G47"/>
  <c r="K47"/>
  <c r="G46"/>
  <c r="K46"/>
  <c r="G45"/>
  <c r="K45"/>
  <c r="K44"/>
  <c r="M44" s="1"/>
  <c r="N44" s="1"/>
  <c r="G44"/>
  <c r="G43"/>
  <c r="K43"/>
  <c r="K42"/>
  <c r="G42"/>
  <c r="G41"/>
  <c r="K41"/>
  <c r="G40"/>
  <c r="K40"/>
  <c r="G39"/>
  <c r="K39"/>
  <c r="G38"/>
  <c r="K38"/>
  <c r="G37"/>
  <c r="K37"/>
  <c r="K36"/>
  <c r="M36" s="1"/>
  <c r="N36" s="1"/>
  <c r="G36"/>
  <c r="G35"/>
  <c r="K35"/>
  <c r="K34"/>
  <c r="G34"/>
  <c r="G33"/>
  <c r="K33"/>
  <c r="K32"/>
  <c r="M32" s="1"/>
  <c r="N32" s="1"/>
  <c r="G32"/>
  <c r="G31"/>
  <c r="K31"/>
  <c r="K30"/>
  <c r="G30"/>
  <c r="G29"/>
  <c r="K29"/>
  <c r="K28"/>
  <c r="M28" s="1"/>
  <c r="N28" s="1"/>
  <c r="G28"/>
  <c r="G27"/>
  <c r="K27"/>
  <c r="K26"/>
  <c r="G26"/>
  <c r="G25"/>
  <c r="K25"/>
  <c r="K24"/>
  <c r="M24" s="1"/>
  <c r="N24" s="1"/>
  <c r="G24"/>
  <c r="G23"/>
  <c r="K23"/>
  <c r="K22"/>
  <c r="G22"/>
  <c r="G21"/>
  <c r="K21"/>
  <c r="K20"/>
  <c r="M20" s="1"/>
  <c r="N20" s="1"/>
  <c r="G20"/>
  <c r="G19"/>
  <c r="K19"/>
  <c r="K18"/>
  <c r="G18"/>
  <c r="G17"/>
  <c r="K17"/>
  <c r="K16"/>
  <c r="M16" s="1"/>
  <c r="N16" s="1"/>
  <c r="G16"/>
  <c r="G15"/>
  <c r="K15"/>
  <c r="K14"/>
  <c r="G14"/>
  <c r="G13"/>
  <c r="K13"/>
  <c r="K12"/>
  <c r="M12" s="1"/>
  <c r="N12" s="1"/>
  <c r="G12"/>
  <c r="K11"/>
  <c r="G11"/>
  <c r="G10"/>
  <c r="K10"/>
  <c r="H9"/>
  <c r="H70" s="1"/>
  <c r="G9"/>
  <c r="K9"/>
  <c r="AE8"/>
  <c r="AD8"/>
  <c r="AC8"/>
  <c r="AB8"/>
  <c r="AA8"/>
  <c r="Z8"/>
  <c r="Y8"/>
  <c r="X8"/>
  <c r="W8"/>
  <c r="W11" s="1"/>
  <c r="V8"/>
  <c r="V9" s="1"/>
  <c r="U8"/>
  <c r="U11" s="1"/>
  <c r="R8"/>
  <c r="Q8"/>
  <c r="D8" i="209"/>
  <c r="D9" s="1"/>
  <c r="D10" s="1"/>
  <c r="D11" s="1"/>
  <c r="D12" s="1"/>
  <c r="D13" s="1"/>
  <c r="D14" s="1"/>
  <c r="D15" s="1"/>
  <c r="D16" s="1"/>
  <c r="D17" s="1"/>
  <c r="D18" s="1"/>
  <c r="D19" s="1"/>
  <c r="G155" i="177"/>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58" i="176"/>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59" i="175"/>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60" i="174"/>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165" i="173"/>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170" i="172"/>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171" i="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172" i="170"/>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175" i="168"/>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177" i="16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178" i="166"/>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179" i="165"/>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179" i="164"/>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181" i="163"/>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182" i="16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183" i="161"/>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188" i="160"/>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188" i="159"/>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188" i="15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188" i="157"/>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188" i="156"/>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188" i="15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188" i="153"/>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188" i="152"/>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188" i="15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188" i="150"/>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188" i="149"/>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188" i="14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188" i="147"/>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188" i="146"/>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188" i="145"/>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188" i="14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169" i="143"/>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169" i="142"/>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170" i="141"/>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172" i="139"/>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173" i="138"/>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169" i="137"/>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170" i="136"/>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176" i="135"/>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185" i="134"/>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178" i="133"/>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175" i="132"/>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180" i="131"/>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180" i="13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182" i="129"/>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183" i="128"/>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84" i="127"/>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85" i="126"/>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86" i="125"/>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86" i="124"/>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88" i="123"/>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88" i="7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B9" i="220"/>
  <c r="B95" i="181"/>
  <c r="D76"/>
  <c r="D78"/>
  <c r="D79"/>
  <c r="D80"/>
  <c r="D81"/>
  <c r="D9" i="71"/>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9" i="123"/>
  <c r="E9"/>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9" i="124"/>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9" i="125"/>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9" i="126"/>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9" i="127"/>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9" i="128"/>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9" i="129"/>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9" i="130"/>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9" i="131"/>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9" i="132"/>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9" i="133"/>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9" i="134"/>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9" i="135"/>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9" i="136"/>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9" i="137"/>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9" i="138"/>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9" i="139"/>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9" i="141"/>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9" i="142"/>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9" i="143"/>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9" i="144"/>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9" i="145"/>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9" i="146"/>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9" i="147"/>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9" i="148"/>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9" i="149"/>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9" i="150"/>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9" i="151"/>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9" i="152"/>
  <c r="E9" s="1"/>
  <c r="F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9" i="153"/>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9" i="154"/>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9" i="156"/>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9" i="157"/>
  <c r="E9" s="1"/>
  <c r="F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9" i="158"/>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9" i="159"/>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9" i="160"/>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9" i="161"/>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9" i="162"/>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9" i="163"/>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9" i="164"/>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9" i="165"/>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9" i="166"/>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9" i="167"/>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 i="168"/>
  <c r="E9" s="1"/>
  <c r="F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 i="170"/>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 i="171"/>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 i="172"/>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 i="173"/>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9" i="174"/>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9" i="175"/>
  <c r="E9" s="1"/>
  <c r="F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9" i="176"/>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9" i="177"/>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9" i="179"/>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9" i="184"/>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9" i="188"/>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9" i="189"/>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9" i="191"/>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9" i="192"/>
  <c r="E9" s="1"/>
  <c r="E10" s="1"/>
  <c r="D10"/>
  <c r="D11"/>
  <c r="D12"/>
  <c r="D13"/>
  <c r="D14"/>
  <c r="D15"/>
  <c r="D16"/>
  <c r="D17"/>
  <c r="D18"/>
  <c r="D19"/>
  <c r="D20"/>
  <c r="D21"/>
  <c r="D22"/>
  <c r="D23"/>
  <c r="D24"/>
  <c r="D25"/>
  <c r="D26"/>
  <c r="D27"/>
  <c r="D28"/>
  <c r="D29"/>
  <c r="D30"/>
  <c r="D31"/>
  <c r="D32"/>
  <c r="D33"/>
  <c r="D34"/>
  <c r="D35"/>
  <c r="D36"/>
  <c r="D37"/>
  <c r="D38"/>
  <c r="D39"/>
  <c r="D40"/>
  <c r="D41"/>
  <c r="D42"/>
  <c r="D43"/>
  <c r="D44"/>
  <c r="D45"/>
  <c r="B9" i="193"/>
  <c r="D9" s="1"/>
  <c r="D9" i="194"/>
  <c r="E9" s="1"/>
  <c r="E10" s="1"/>
  <c r="D10"/>
  <c r="D11"/>
  <c r="D12"/>
  <c r="D13"/>
  <c r="D14"/>
  <c r="D15"/>
  <c r="D16"/>
  <c r="D17"/>
  <c r="D18"/>
  <c r="D19"/>
  <c r="D20"/>
  <c r="D21"/>
  <c r="D22"/>
  <c r="D23"/>
  <c r="D24"/>
  <c r="D25"/>
  <c r="D26"/>
  <c r="D27"/>
  <c r="D28"/>
  <c r="D29"/>
  <c r="D30"/>
  <c r="D31"/>
  <c r="D32"/>
  <c r="D33"/>
  <c r="D34"/>
  <c r="D35"/>
  <c r="D36"/>
  <c r="D37"/>
  <c r="D9" i="197"/>
  <c r="E9" s="1"/>
  <c r="E10" s="1"/>
  <c r="D10"/>
  <c r="D11"/>
  <c r="D12"/>
  <c r="D13"/>
  <c r="D14"/>
  <c r="D15"/>
  <c r="D16"/>
  <c r="D17"/>
  <c r="D18"/>
  <c r="D19"/>
  <c r="D20"/>
  <c r="D21"/>
  <c r="D22"/>
  <c r="D23"/>
  <c r="D24"/>
  <c r="D25"/>
  <c r="D26"/>
  <c r="D27"/>
  <c r="D28"/>
  <c r="D29"/>
  <c r="D30"/>
  <c r="D31"/>
  <c r="D32"/>
  <c r="D33"/>
  <c r="D34"/>
  <c r="D9" i="206"/>
  <c r="E9" s="1"/>
  <c r="E10" s="1"/>
  <c r="D10"/>
  <c r="D11"/>
  <c r="D12"/>
  <c r="D13"/>
  <c r="D14"/>
  <c r="D15"/>
  <c r="D16"/>
  <c r="D17"/>
  <c r="D18"/>
  <c r="D19"/>
  <c r="D20"/>
  <c r="D21"/>
  <c r="D22"/>
  <c r="D23"/>
  <c r="D24"/>
  <c r="D25"/>
  <c r="D26"/>
  <c r="D27"/>
  <c r="D28"/>
  <c r="D29"/>
  <c r="D30"/>
  <c r="D31"/>
  <c r="D32"/>
  <c r="D33"/>
  <c r="D9" i="212"/>
  <c r="E9" s="1"/>
  <c r="E10" s="1"/>
  <c r="D10"/>
  <c r="D11"/>
  <c r="D12"/>
  <c r="D13"/>
  <c r="D14"/>
  <c r="D15"/>
  <c r="D16"/>
  <c r="D17"/>
  <c r="D18"/>
  <c r="D19"/>
  <c r="D20"/>
  <c r="D21"/>
  <c r="D22"/>
  <c r="D23"/>
  <c r="D24"/>
  <c r="D9" i="213"/>
  <c r="E9" s="1"/>
  <c r="E10" s="1"/>
  <c r="D10"/>
  <c r="D11"/>
  <c r="D12"/>
  <c r="D13"/>
  <c r="D14"/>
  <c r="D15"/>
  <c r="D16"/>
  <c r="D17"/>
  <c r="D18"/>
  <c r="D19"/>
  <c r="D20"/>
  <c r="D21"/>
  <c r="D22"/>
  <c r="D23"/>
  <c r="D9" i="214"/>
  <c r="E9" s="1"/>
  <c r="E10" s="1"/>
  <c r="D10"/>
  <c r="D11"/>
  <c r="D12"/>
  <c r="D13"/>
  <c r="D14"/>
  <c r="D15"/>
  <c r="D16"/>
  <c r="D17"/>
  <c r="D18"/>
  <c r="D19"/>
  <c r="D20"/>
  <c r="D21"/>
  <c r="D22"/>
  <c r="D9" i="215"/>
  <c r="E9" s="1"/>
  <c r="E10" s="1"/>
  <c r="D10"/>
  <c r="D11"/>
  <c r="D12"/>
  <c r="D13"/>
  <c r="D14"/>
  <c r="D15"/>
  <c r="D16"/>
  <c r="D17"/>
  <c r="D9" i="216"/>
  <c r="E9" s="1"/>
  <c r="E10" s="1"/>
  <c r="D10"/>
  <c r="D11"/>
  <c r="D12"/>
  <c r="D13"/>
  <c r="D14"/>
  <c r="D15"/>
  <c r="D9" i="217"/>
  <c r="E9" s="1"/>
  <c r="E10" s="1"/>
  <c r="D10"/>
  <c r="D11"/>
  <c r="U8" i="71"/>
  <c r="D175"/>
  <c r="U8" i="123"/>
  <c r="D172"/>
  <c r="U8" i="124"/>
  <c r="D168"/>
  <c r="U8" i="125"/>
  <c r="D167"/>
  <c r="U8" i="126"/>
  <c r="D166"/>
  <c r="U8" i="127"/>
  <c r="D165"/>
  <c r="U8" i="128"/>
  <c r="D163"/>
  <c r="U8" i="129"/>
  <c r="D162"/>
  <c r="U8" i="130"/>
  <c r="D160"/>
  <c r="U8" i="131"/>
  <c r="D158"/>
  <c r="U8" i="132"/>
  <c r="D157"/>
  <c r="U8" i="133"/>
  <c r="D156"/>
  <c r="U8" i="134"/>
  <c r="D154"/>
  <c r="U8" i="135"/>
  <c r="D153"/>
  <c r="U8" i="136"/>
  <c r="D152"/>
  <c r="U8" i="137"/>
  <c r="D151"/>
  <c r="U8" i="138"/>
  <c r="D148"/>
  <c r="U8" i="139"/>
  <c r="D146"/>
  <c r="U8" i="141"/>
  <c r="D144"/>
  <c r="U8" i="142"/>
  <c r="D143"/>
  <c r="U8" i="143"/>
  <c r="D142"/>
  <c r="U8" i="144"/>
  <c r="D141"/>
  <c r="U8" i="145"/>
  <c r="D139"/>
  <c r="U8" i="146"/>
  <c r="D138"/>
  <c r="U8" i="147"/>
  <c r="D137"/>
  <c r="U8" i="148"/>
  <c r="D136"/>
  <c r="U8" i="149"/>
  <c r="D135"/>
  <c r="U8" i="150"/>
  <c r="D134"/>
  <c r="U8" i="151"/>
  <c r="D133"/>
  <c r="U8" i="152"/>
  <c r="D132"/>
  <c r="U8" i="153"/>
  <c r="D131"/>
  <c r="U8" i="154"/>
  <c r="D129"/>
  <c r="U8" i="156"/>
  <c r="D128"/>
  <c r="U8" i="157"/>
  <c r="D118"/>
  <c r="U8" i="158"/>
  <c r="D117"/>
  <c r="U8" i="159"/>
  <c r="D116"/>
  <c r="U8" i="160"/>
  <c r="D115"/>
  <c r="U8" i="161"/>
  <c r="D106"/>
  <c r="U8" i="162"/>
  <c r="D104"/>
  <c r="U8" i="163"/>
  <c r="D103"/>
  <c r="U8" i="164"/>
  <c r="D102"/>
  <c r="U8" i="165"/>
  <c r="D101"/>
  <c r="U8" i="166"/>
  <c r="D100"/>
  <c r="U8" i="167"/>
  <c r="D99"/>
  <c r="U8" i="168"/>
  <c r="D97"/>
  <c r="U8" i="170"/>
  <c r="D95"/>
  <c r="U8" i="171"/>
  <c r="D94"/>
  <c r="U8" i="172"/>
  <c r="D93"/>
  <c r="U8" i="173"/>
  <c r="D88"/>
  <c r="U8" i="174"/>
  <c r="D83"/>
  <c r="U8" i="175"/>
  <c r="D82"/>
  <c r="U8" i="176"/>
  <c r="D81"/>
  <c r="U8" i="177"/>
  <c r="D77"/>
  <c r="U8" i="179"/>
  <c r="D69"/>
  <c r="U8" i="184"/>
  <c r="D66"/>
  <c r="U8" i="188"/>
  <c r="D59"/>
  <c r="U8" i="189"/>
  <c r="D58"/>
  <c r="U8" i="191"/>
  <c r="D47"/>
  <c r="U8" i="192"/>
  <c r="D46"/>
  <c r="U8" i="193"/>
  <c r="D40"/>
  <c r="U8" i="194"/>
  <c r="D38"/>
  <c r="U8" i="197"/>
  <c r="D35"/>
  <c r="U8" i="206"/>
  <c r="D34"/>
  <c r="U8" i="212"/>
  <c r="D25"/>
  <c r="U8" i="213"/>
  <c r="D24"/>
  <c r="U8" i="214"/>
  <c r="D23"/>
  <c r="U8" i="215"/>
  <c r="D18"/>
  <c r="U8" i="216"/>
  <c r="D16"/>
  <c r="U8" i="217"/>
  <c r="D12"/>
  <c r="U8" i="219"/>
  <c r="U8" i="220"/>
  <c r="U8" i="221"/>
  <c r="U8" i="234"/>
  <c r="U8" i="231"/>
  <c r="U9" s="1"/>
  <c r="U8" i="229"/>
  <c r="U9" s="1"/>
  <c r="V8" i="71"/>
  <c r="D176"/>
  <c r="V8" i="123"/>
  <c r="D173"/>
  <c r="V8" i="124"/>
  <c r="D169"/>
  <c r="V8" i="125"/>
  <c r="D168"/>
  <c r="V8" i="126"/>
  <c r="D167"/>
  <c r="V8" i="127"/>
  <c r="D166"/>
  <c r="V8" i="128"/>
  <c r="D164"/>
  <c r="V8" i="129"/>
  <c r="D163"/>
  <c r="V8" i="130"/>
  <c r="D161"/>
  <c r="V8" i="131"/>
  <c r="D159"/>
  <c r="V8" i="132"/>
  <c r="D158"/>
  <c r="V8" i="133"/>
  <c r="D157"/>
  <c r="V8" i="134"/>
  <c r="D155"/>
  <c r="V8" i="135"/>
  <c r="D154"/>
  <c r="V8" i="136"/>
  <c r="D153"/>
  <c r="V8" i="137"/>
  <c r="D152"/>
  <c r="V8" i="138"/>
  <c r="D149"/>
  <c r="V8" i="139"/>
  <c r="D147"/>
  <c r="V8" i="141"/>
  <c r="D145"/>
  <c r="V8" i="142"/>
  <c r="D144"/>
  <c r="V8" i="143"/>
  <c r="D143"/>
  <c r="V8" i="144"/>
  <c r="D142"/>
  <c r="V8" i="145"/>
  <c r="D140"/>
  <c r="V8" i="146"/>
  <c r="D139"/>
  <c r="V8" i="147"/>
  <c r="D138"/>
  <c r="V8" i="148"/>
  <c r="D137"/>
  <c r="V8" i="149"/>
  <c r="D136"/>
  <c r="V8" i="150"/>
  <c r="D135"/>
  <c r="V8" i="151"/>
  <c r="D134"/>
  <c r="V8" i="152"/>
  <c r="D133"/>
  <c r="V8" i="153"/>
  <c r="D132"/>
  <c r="V8" i="154"/>
  <c r="D130"/>
  <c r="V8" i="156"/>
  <c r="D129"/>
  <c r="V8" i="157"/>
  <c r="D119"/>
  <c r="V8" i="158"/>
  <c r="D118"/>
  <c r="V8" i="159"/>
  <c r="D117"/>
  <c r="V8" i="160"/>
  <c r="D116"/>
  <c r="V8" i="161"/>
  <c r="D107"/>
  <c r="V8" i="162"/>
  <c r="D105"/>
  <c r="V8" i="163"/>
  <c r="D104"/>
  <c r="V8" i="164"/>
  <c r="D103"/>
  <c r="V8" i="165"/>
  <c r="D102"/>
  <c r="V8" i="166"/>
  <c r="D101"/>
  <c r="V8" i="167"/>
  <c r="D100"/>
  <c r="V8" i="168"/>
  <c r="D98"/>
  <c r="V8" i="170"/>
  <c r="D96"/>
  <c r="V8" i="171"/>
  <c r="D95"/>
  <c r="V8" i="172"/>
  <c r="D94"/>
  <c r="V8" i="173"/>
  <c r="D89"/>
  <c r="V8" i="174"/>
  <c r="D84"/>
  <c r="V8" i="175"/>
  <c r="D83"/>
  <c r="V8" i="176"/>
  <c r="D82"/>
  <c r="V8" i="177"/>
  <c r="D78"/>
  <c r="V8" i="179"/>
  <c r="D70"/>
  <c r="V8" i="184"/>
  <c r="D67"/>
  <c r="V8" i="188"/>
  <c r="D60"/>
  <c r="V8" i="189"/>
  <c r="D59"/>
  <c r="V8" i="191"/>
  <c r="D48"/>
  <c r="V8" i="192"/>
  <c r="D47"/>
  <c r="V8" i="193"/>
  <c r="V8" i="194"/>
  <c r="D39"/>
  <c r="V8" i="197"/>
  <c r="D36"/>
  <c r="V8" i="206"/>
  <c r="D35"/>
  <c r="V8" i="212"/>
  <c r="D26"/>
  <c r="V8" i="213"/>
  <c r="D25"/>
  <c r="V8" i="214"/>
  <c r="D24"/>
  <c r="V8" i="215"/>
  <c r="D19"/>
  <c r="V8" i="216"/>
  <c r="D17"/>
  <c r="V8" i="217"/>
  <c r="D13"/>
  <c r="V8" i="219"/>
  <c r="V8" i="220"/>
  <c r="V8" i="221"/>
  <c r="V8" i="234"/>
  <c r="V8" i="231"/>
  <c r="V9" s="1"/>
  <c r="V8" i="229"/>
  <c r="V9" s="1"/>
  <c r="W8" i="71"/>
  <c r="D177"/>
  <c r="W8" i="123"/>
  <c r="D174"/>
  <c r="W8" i="124"/>
  <c r="D170"/>
  <c r="W8" i="125"/>
  <c r="D169"/>
  <c r="W8" i="126"/>
  <c r="D168"/>
  <c r="W8" i="127"/>
  <c r="D167"/>
  <c r="W8" i="128"/>
  <c r="D165"/>
  <c r="W8" i="129"/>
  <c r="D164"/>
  <c r="W8" i="130"/>
  <c r="D162"/>
  <c r="W8" i="131"/>
  <c r="D160"/>
  <c r="W8" i="132"/>
  <c r="D159"/>
  <c r="W8" i="133"/>
  <c r="D158"/>
  <c r="W8" i="134"/>
  <c r="D156"/>
  <c r="W8" i="135"/>
  <c r="D155"/>
  <c r="W8" i="136"/>
  <c r="D154"/>
  <c r="W8" i="137"/>
  <c r="D153"/>
  <c r="W8" i="138"/>
  <c r="D150"/>
  <c r="W8" i="139"/>
  <c r="D148"/>
  <c r="W8" i="141"/>
  <c r="D146"/>
  <c r="W8" i="142"/>
  <c r="D145"/>
  <c r="W8" i="143"/>
  <c r="D144"/>
  <c r="W8" i="144"/>
  <c r="D143"/>
  <c r="W8" i="145"/>
  <c r="D141"/>
  <c r="W8" i="146"/>
  <c r="D140"/>
  <c r="W8" i="147"/>
  <c r="D139"/>
  <c r="W8" i="148"/>
  <c r="D138"/>
  <c r="W8" i="149"/>
  <c r="D137"/>
  <c r="W8" i="150"/>
  <c r="D136"/>
  <c r="W8" i="151"/>
  <c r="D135"/>
  <c r="W8" i="152"/>
  <c r="D134"/>
  <c r="W8" i="153"/>
  <c r="D133"/>
  <c r="W8" i="154"/>
  <c r="D131"/>
  <c r="W8" i="156"/>
  <c r="D130"/>
  <c r="W8" i="157"/>
  <c r="D120"/>
  <c r="W8" i="158"/>
  <c r="D119"/>
  <c r="W8" i="159"/>
  <c r="D118"/>
  <c r="W8" i="160"/>
  <c r="D117"/>
  <c r="W8" i="161"/>
  <c r="D108"/>
  <c r="W8" i="162"/>
  <c r="D106"/>
  <c r="W8" i="163"/>
  <c r="D105"/>
  <c r="W8" i="164"/>
  <c r="D104"/>
  <c r="W8" i="165"/>
  <c r="D103"/>
  <c r="W8" i="166"/>
  <c r="D102"/>
  <c r="W8" i="167"/>
  <c r="D101"/>
  <c r="W8" i="168"/>
  <c r="D99"/>
  <c r="W8" i="170"/>
  <c r="D97"/>
  <c r="W8" i="171"/>
  <c r="D96"/>
  <c r="W8" i="172"/>
  <c r="D95"/>
  <c r="W8" i="173"/>
  <c r="D90"/>
  <c r="W8" i="174"/>
  <c r="D85"/>
  <c r="W8" i="175"/>
  <c r="D84"/>
  <c r="W8" i="176"/>
  <c r="D83"/>
  <c r="W8" i="177"/>
  <c r="D79"/>
  <c r="W8" i="179"/>
  <c r="D71"/>
  <c r="W8" i="184"/>
  <c r="D68"/>
  <c r="W8" i="188"/>
  <c r="D61"/>
  <c r="W8" i="189"/>
  <c r="D60"/>
  <c r="W8" i="191"/>
  <c r="D49"/>
  <c r="W8" i="192"/>
  <c r="D48"/>
  <c r="W8" i="193"/>
  <c r="D42"/>
  <c r="W8" i="194"/>
  <c r="D40"/>
  <c r="W8" i="197"/>
  <c r="D37"/>
  <c r="W8" i="206"/>
  <c r="D36"/>
  <c r="W8" i="212"/>
  <c r="D27"/>
  <c r="W8" i="213"/>
  <c r="D26"/>
  <c r="W8" i="214"/>
  <c r="D25"/>
  <c r="W8" i="215"/>
  <c r="D20"/>
  <c r="W8" i="216"/>
  <c r="D18"/>
  <c r="W8" i="217"/>
  <c r="D14"/>
  <c r="W8" i="219"/>
  <c r="W8" i="220"/>
  <c r="W8" i="221"/>
  <c r="W8" i="234"/>
  <c r="W8" i="231"/>
  <c r="W9" s="1"/>
  <c r="W8" i="229"/>
  <c r="W9" s="1"/>
  <c r="X8" i="71"/>
  <c r="D178"/>
  <c r="X8" i="123"/>
  <c r="D175"/>
  <c r="X8" i="124"/>
  <c r="D171"/>
  <c r="X8" i="125"/>
  <c r="D170"/>
  <c r="X8" i="126"/>
  <c r="D169"/>
  <c r="X8" i="127"/>
  <c r="D168"/>
  <c r="X8" i="128"/>
  <c r="D166"/>
  <c r="X8" i="129"/>
  <c r="D165"/>
  <c r="X8" i="130"/>
  <c r="D163"/>
  <c r="X8" i="131"/>
  <c r="D161"/>
  <c r="X8" i="132"/>
  <c r="D160"/>
  <c r="X8" i="133"/>
  <c r="D159"/>
  <c r="X8" i="134"/>
  <c r="D157"/>
  <c r="X8" i="135"/>
  <c r="D156"/>
  <c r="X8" i="136"/>
  <c r="D155"/>
  <c r="X8" i="137"/>
  <c r="D154"/>
  <c r="X8" i="138"/>
  <c r="D151"/>
  <c r="X8" i="139"/>
  <c r="D149"/>
  <c r="X8" i="141"/>
  <c r="D147"/>
  <c r="X8" i="142"/>
  <c r="D146"/>
  <c r="X8" i="143"/>
  <c r="D145"/>
  <c r="X8" i="144"/>
  <c r="D144"/>
  <c r="X8" i="145"/>
  <c r="D142"/>
  <c r="X8" i="146"/>
  <c r="D141"/>
  <c r="X8" i="147"/>
  <c r="D140"/>
  <c r="X8" i="148"/>
  <c r="D139"/>
  <c r="X8" i="149"/>
  <c r="D138"/>
  <c r="X8" i="150"/>
  <c r="D137"/>
  <c r="X8" i="151"/>
  <c r="D136"/>
  <c r="X8" i="152"/>
  <c r="D135"/>
  <c r="X8" i="153"/>
  <c r="D134"/>
  <c r="X8" i="154"/>
  <c r="D132"/>
  <c r="X8" i="156"/>
  <c r="D131"/>
  <c r="X8" i="157"/>
  <c r="D121"/>
  <c r="X8" i="158"/>
  <c r="D120"/>
  <c r="X8" i="159"/>
  <c r="D119"/>
  <c r="X8" i="160"/>
  <c r="D118"/>
  <c r="X8" i="161"/>
  <c r="D109"/>
  <c r="X8" i="162"/>
  <c r="D107"/>
  <c r="X8" i="163"/>
  <c r="D106"/>
  <c r="X8" i="164"/>
  <c r="D105"/>
  <c r="X8" i="165"/>
  <c r="D104"/>
  <c r="X8" i="166"/>
  <c r="D103"/>
  <c r="X8" i="167"/>
  <c r="D102"/>
  <c r="X8" i="168"/>
  <c r="D100"/>
  <c r="X8" i="170"/>
  <c r="D98"/>
  <c r="X8" i="171"/>
  <c r="D97"/>
  <c r="X8" i="172"/>
  <c r="D96"/>
  <c r="X8" i="173"/>
  <c r="D91"/>
  <c r="X8" i="174"/>
  <c r="D86"/>
  <c r="X8" i="175"/>
  <c r="D85"/>
  <c r="X8" i="176"/>
  <c r="D84"/>
  <c r="X8" i="177"/>
  <c r="D80"/>
  <c r="X8" i="179"/>
  <c r="D72"/>
  <c r="X8" i="184"/>
  <c r="D69"/>
  <c r="X8" i="188"/>
  <c r="D62"/>
  <c r="X8" i="189"/>
  <c r="D61"/>
  <c r="X8" i="191"/>
  <c r="D50"/>
  <c r="X8" i="192"/>
  <c r="D49"/>
  <c r="X8" i="193"/>
  <c r="D43"/>
  <c r="X8" i="194"/>
  <c r="D41"/>
  <c r="X8" i="197"/>
  <c r="D38"/>
  <c r="X8" i="206"/>
  <c r="D37"/>
  <c r="X8" i="212"/>
  <c r="D28"/>
  <c r="X8" i="213"/>
  <c r="D27"/>
  <c r="X8" i="214"/>
  <c r="D26"/>
  <c r="X8" i="215"/>
  <c r="D21"/>
  <c r="X8" i="216"/>
  <c r="D19"/>
  <c r="X8" i="217"/>
  <c r="D15"/>
  <c r="X8" i="219"/>
  <c r="D9"/>
  <c r="E9" s="1"/>
  <c r="X8" i="220"/>
  <c r="X8" i="221"/>
  <c r="X8" i="234"/>
  <c r="X8" i="231"/>
  <c r="X8" i="229"/>
  <c r="X9" s="1"/>
  <c r="Y8" i="71"/>
  <c r="D179"/>
  <c r="Y8" i="123"/>
  <c r="D176"/>
  <c r="Y8" i="124"/>
  <c r="D172"/>
  <c r="Y8" i="125"/>
  <c r="D171"/>
  <c r="Y8" i="126"/>
  <c r="D170"/>
  <c r="Y8" i="127"/>
  <c r="D169"/>
  <c r="Y8" i="128"/>
  <c r="D167"/>
  <c r="Y8" i="129"/>
  <c r="D166"/>
  <c r="Y8" i="130"/>
  <c r="D164"/>
  <c r="Y8" i="131"/>
  <c r="D162"/>
  <c r="Y8" i="132"/>
  <c r="D161"/>
  <c r="Y8" i="133"/>
  <c r="D160"/>
  <c r="Y8" i="134"/>
  <c r="D158"/>
  <c r="Y8" i="135"/>
  <c r="D157"/>
  <c r="Y8" i="136"/>
  <c r="D156"/>
  <c r="Y8" i="137"/>
  <c r="D155"/>
  <c r="Y8" i="138"/>
  <c r="D152"/>
  <c r="Y8" i="139"/>
  <c r="D150"/>
  <c r="Y8" i="141"/>
  <c r="D148"/>
  <c r="Y8" i="142"/>
  <c r="D147"/>
  <c r="Y8" i="143"/>
  <c r="D146"/>
  <c r="Y8" i="144"/>
  <c r="D145"/>
  <c r="Y8" i="145"/>
  <c r="D143"/>
  <c r="Y8" i="146"/>
  <c r="D142"/>
  <c r="Y8" i="147"/>
  <c r="D141"/>
  <c r="Y8" i="148"/>
  <c r="D140"/>
  <c r="Y8" i="149"/>
  <c r="D139"/>
  <c r="Y8" i="150"/>
  <c r="D138"/>
  <c r="Y8" i="151"/>
  <c r="D137"/>
  <c r="Y8" i="152"/>
  <c r="D136"/>
  <c r="Y8" i="153"/>
  <c r="D135"/>
  <c r="Y8" i="154"/>
  <c r="D133"/>
  <c r="Y8" i="156"/>
  <c r="D132"/>
  <c r="Y8" i="157"/>
  <c r="D122"/>
  <c r="Y8" i="158"/>
  <c r="D121"/>
  <c r="Y8" i="159"/>
  <c r="D120"/>
  <c r="Y8" i="160"/>
  <c r="D119"/>
  <c r="Y8" i="161"/>
  <c r="D110"/>
  <c r="Y8" i="162"/>
  <c r="D108"/>
  <c r="Y8" i="163"/>
  <c r="D107"/>
  <c r="Y8" i="164"/>
  <c r="D106"/>
  <c r="Y8" i="165"/>
  <c r="D105"/>
  <c r="Y8" i="166"/>
  <c r="D104"/>
  <c r="Y8" i="167"/>
  <c r="D103"/>
  <c r="Y8" i="168"/>
  <c r="D101"/>
  <c r="Y8" i="170"/>
  <c r="D99"/>
  <c r="Y8" i="171"/>
  <c r="D98"/>
  <c r="Y8" i="172"/>
  <c r="D97"/>
  <c r="Y8" i="173"/>
  <c r="D92"/>
  <c r="Y8" i="174"/>
  <c r="D87"/>
  <c r="Y8" i="175"/>
  <c r="D86"/>
  <c r="Y8" i="176"/>
  <c r="D85"/>
  <c r="Y8" i="177"/>
  <c r="D81"/>
  <c r="Y8" i="179"/>
  <c r="D73"/>
  <c r="Y8" i="184"/>
  <c r="D70"/>
  <c r="Y8" i="188"/>
  <c r="D63"/>
  <c r="Y8" i="189"/>
  <c r="D62"/>
  <c r="Y8" i="191"/>
  <c r="D51"/>
  <c r="Y8" i="192"/>
  <c r="D50"/>
  <c r="Y8" i="193"/>
  <c r="D44"/>
  <c r="Y8" i="194"/>
  <c r="D42"/>
  <c r="Y8" i="197"/>
  <c r="D39"/>
  <c r="Y8" i="206"/>
  <c r="D38"/>
  <c r="Y8" i="212"/>
  <c r="D29"/>
  <c r="Y8" i="213"/>
  <c r="D28"/>
  <c r="Y8" i="214"/>
  <c r="D27"/>
  <c r="Y8" i="215"/>
  <c r="D22"/>
  <c r="Y8" i="216"/>
  <c r="D20"/>
  <c r="Y8" i="217"/>
  <c r="D16"/>
  <c r="Y8" i="219"/>
  <c r="D10"/>
  <c r="Y8" i="220"/>
  <c r="D9"/>
  <c r="E9" s="1"/>
  <c r="Y8" i="221"/>
  <c r="Y8" i="234"/>
  <c r="Y8" i="231"/>
  <c r="Y8" i="229"/>
  <c r="Y9" s="1"/>
  <c r="Z8" i="71"/>
  <c r="D180"/>
  <c r="Z8" i="123"/>
  <c r="D177"/>
  <c r="Z8" i="124"/>
  <c r="D173"/>
  <c r="Z8" i="125"/>
  <c r="D172"/>
  <c r="Z8" i="126"/>
  <c r="D171"/>
  <c r="Z8" i="127"/>
  <c r="D170"/>
  <c r="Z8" i="128"/>
  <c r="D168"/>
  <c r="Z8" i="129"/>
  <c r="D167"/>
  <c r="Z8" i="130"/>
  <c r="D165"/>
  <c r="Z8" i="131"/>
  <c r="D163"/>
  <c r="Z8" i="132"/>
  <c r="D162"/>
  <c r="Z8" i="133"/>
  <c r="D161"/>
  <c r="Z8" i="134"/>
  <c r="D159"/>
  <c r="Z8" i="135"/>
  <c r="D158"/>
  <c r="Z8" i="136"/>
  <c r="D157"/>
  <c r="Z8" i="137"/>
  <c r="D156"/>
  <c r="Z8" i="138"/>
  <c r="D153"/>
  <c r="Z8" i="139"/>
  <c r="D151"/>
  <c r="Z8" i="141"/>
  <c r="D149"/>
  <c r="Z8" i="142"/>
  <c r="D148"/>
  <c r="Z8" i="143"/>
  <c r="D147"/>
  <c r="Z8" i="144"/>
  <c r="D146"/>
  <c r="Z8" i="145"/>
  <c r="D144"/>
  <c r="Z8" i="146"/>
  <c r="D143"/>
  <c r="Z8" i="147"/>
  <c r="D142"/>
  <c r="Z8" i="148"/>
  <c r="D141"/>
  <c r="Z8" i="149"/>
  <c r="D140"/>
  <c r="Z8" i="150"/>
  <c r="D139"/>
  <c r="Z8" i="151"/>
  <c r="D138"/>
  <c r="Z8" i="152"/>
  <c r="D137"/>
  <c r="Z8" i="153"/>
  <c r="D136"/>
  <c r="Z8" i="154"/>
  <c r="D134"/>
  <c r="Z8" i="156"/>
  <c r="D133"/>
  <c r="Z8" i="157"/>
  <c r="D123"/>
  <c r="Z8" i="158"/>
  <c r="D122"/>
  <c r="Z8" i="159"/>
  <c r="D121"/>
  <c r="Z8" i="160"/>
  <c r="D120"/>
  <c r="Z8" i="161"/>
  <c r="D111"/>
  <c r="Z8" i="162"/>
  <c r="D109"/>
  <c r="Z8" i="163"/>
  <c r="D108"/>
  <c r="Z8" i="164"/>
  <c r="D107"/>
  <c r="Z8" i="165"/>
  <c r="D106"/>
  <c r="Z8" i="166"/>
  <c r="D105"/>
  <c r="Z8" i="167"/>
  <c r="D104"/>
  <c r="Z8" i="168"/>
  <c r="D102"/>
  <c r="Z8" i="170"/>
  <c r="D100"/>
  <c r="Z8" i="171"/>
  <c r="D99"/>
  <c r="Z8" i="172"/>
  <c r="D98"/>
  <c r="Z8" i="173"/>
  <c r="D93"/>
  <c r="Z8" i="174"/>
  <c r="D88"/>
  <c r="Z8" i="175"/>
  <c r="D87"/>
  <c r="Z8" i="176"/>
  <c r="D86"/>
  <c r="Z8" i="177"/>
  <c r="D82"/>
  <c r="Z8" i="179"/>
  <c r="D74"/>
  <c r="Z8" i="184"/>
  <c r="D71"/>
  <c r="Z8" i="188"/>
  <c r="D64"/>
  <c r="Z8" i="189"/>
  <c r="D63"/>
  <c r="Z8" i="191"/>
  <c r="D52"/>
  <c r="Z8" i="192"/>
  <c r="D51"/>
  <c r="Z8" i="193"/>
  <c r="D45"/>
  <c r="Z8" i="194"/>
  <c r="D43"/>
  <c r="Z8" i="197"/>
  <c r="D40"/>
  <c r="Z8" i="206"/>
  <c r="D39"/>
  <c r="Z8" i="212"/>
  <c r="D30"/>
  <c r="Z8" i="213"/>
  <c r="D29"/>
  <c r="Z8" i="214"/>
  <c r="D28"/>
  <c r="Z8" i="215"/>
  <c r="D23"/>
  <c r="Z8" i="216"/>
  <c r="D21"/>
  <c r="Z8" i="217"/>
  <c r="D17"/>
  <c r="Z8" i="219"/>
  <c r="D11"/>
  <c r="Z8" i="220"/>
  <c r="D10"/>
  <c r="Z8" i="221"/>
  <c r="D9"/>
  <c r="E9" s="1"/>
  <c r="F9" s="1"/>
  <c r="Z8" i="234"/>
  <c r="Z8" i="231"/>
  <c r="Z8" i="229"/>
  <c r="AA8" i="71"/>
  <c r="D181"/>
  <c r="AA8" i="123"/>
  <c r="D178"/>
  <c r="AA8" i="124"/>
  <c r="D174"/>
  <c r="AA8" i="125"/>
  <c r="D173"/>
  <c r="AA8" i="126"/>
  <c r="D172"/>
  <c r="AA8" i="127"/>
  <c r="D171"/>
  <c r="AA8" i="128"/>
  <c r="D169"/>
  <c r="AA8" i="129"/>
  <c r="D168"/>
  <c r="AA8" i="130"/>
  <c r="D166"/>
  <c r="AA8" i="131"/>
  <c r="D164"/>
  <c r="AA8" i="132"/>
  <c r="D163"/>
  <c r="AA8" i="133"/>
  <c r="D162"/>
  <c r="AA8" i="134"/>
  <c r="D160"/>
  <c r="AA8" i="135"/>
  <c r="D159"/>
  <c r="AA8" i="136"/>
  <c r="D158"/>
  <c r="AA8" i="137"/>
  <c r="D157"/>
  <c r="AA8" i="138"/>
  <c r="D154"/>
  <c r="AA8" i="139"/>
  <c r="D152"/>
  <c r="AA8" i="141"/>
  <c r="D150"/>
  <c r="AA8" i="142"/>
  <c r="D149"/>
  <c r="AA8" i="143"/>
  <c r="D148"/>
  <c r="AA8" i="144"/>
  <c r="D147"/>
  <c r="AA8" i="145"/>
  <c r="D145"/>
  <c r="AA8" i="146"/>
  <c r="D144"/>
  <c r="AA8" i="147"/>
  <c r="D143"/>
  <c r="AA8" i="148"/>
  <c r="D142"/>
  <c r="AA8" i="149"/>
  <c r="D141"/>
  <c r="AA8" i="150"/>
  <c r="D140"/>
  <c r="AA8" i="151"/>
  <c r="D139"/>
  <c r="AA8" i="152"/>
  <c r="D138"/>
  <c r="AA8" i="153"/>
  <c r="D137"/>
  <c r="AA8" i="154"/>
  <c r="D135"/>
  <c r="AA8" i="156"/>
  <c r="D134"/>
  <c r="AA8" i="157"/>
  <c r="D124"/>
  <c r="AA8" i="158"/>
  <c r="D123"/>
  <c r="AA8" i="159"/>
  <c r="D122"/>
  <c r="AA8" i="160"/>
  <c r="D121"/>
  <c r="AA8" i="161"/>
  <c r="D112"/>
  <c r="AA8" i="162"/>
  <c r="D110"/>
  <c r="AA8" i="163"/>
  <c r="D109"/>
  <c r="AA8" i="164"/>
  <c r="D108"/>
  <c r="AA8" i="165"/>
  <c r="D107"/>
  <c r="AA8" i="166"/>
  <c r="D106"/>
  <c r="AA8" i="167"/>
  <c r="D105"/>
  <c r="AA8" i="168"/>
  <c r="D103"/>
  <c r="AA8" i="170"/>
  <c r="D101"/>
  <c r="AA8" i="171"/>
  <c r="D100"/>
  <c r="AA8" i="172"/>
  <c r="D99"/>
  <c r="AA8" i="173"/>
  <c r="D94"/>
  <c r="AA8" i="174"/>
  <c r="D89"/>
  <c r="AA8" i="175"/>
  <c r="D88"/>
  <c r="AA8" i="176"/>
  <c r="D87"/>
  <c r="AA8" i="177"/>
  <c r="D83"/>
  <c r="AA8" i="179"/>
  <c r="D75"/>
  <c r="AA8" i="184"/>
  <c r="D72"/>
  <c r="AA8" i="188"/>
  <c r="D65"/>
  <c r="AA8" i="189"/>
  <c r="D64"/>
  <c r="AA8" i="191"/>
  <c r="D53"/>
  <c r="AA8" i="192"/>
  <c r="D52"/>
  <c r="AA8" i="193"/>
  <c r="D46"/>
  <c r="AA8" i="194"/>
  <c r="D44"/>
  <c r="AA8" i="197"/>
  <c r="D41"/>
  <c r="AA8" i="206"/>
  <c r="D40"/>
  <c r="AA8" i="212"/>
  <c r="D31"/>
  <c r="AA8" i="213"/>
  <c r="D30"/>
  <c r="AA8" i="214"/>
  <c r="D29"/>
  <c r="AA8" i="215"/>
  <c r="D24"/>
  <c r="AA8" i="216"/>
  <c r="D22"/>
  <c r="AA8" i="217"/>
  <c r="D18"/>
  <c r="AA8" i="219"/>
  <c r="D12"/>
  <c r="AA8" i="220"/>
  <c r="D11"/>
  <c r="AA8" i="221"/>
  <c r="D10"/>
  <c r="AA8" i="234"/>
  <c r="E9"/>
  <c r="F9" s="1"/>
  <c r="AA8" i="231"/>
  <c r="AA8" i="229"/>
  <c r="AB8" i="71"/>
  <c r="D182"/>
  <c r="AB8" i="123"/>
  <c r="D179"/>
  <c r="AB8" i="124"/>
  <c r="D175"/>
  <c r="AB8" i="125"/>
  <c r="D174"/>
  <c r="AB8" i="126"/>
  <c r="D173"/>
  <c r="AB8" i="127"/>
  <c r="D172"/>
  <c r="AB8" i="128"/>
  <c r="D170"/>
  <c r="AB8" i="129"/>
  <c r="D169"/>
  <c r="AB8" i="130"/>
  <c r="D167"/>
  <c r="AB8" i="131"/>
  <c r="D165"/>
  <c r="AB8" i="132"/>
  <c r="D164"/>
  <c r="AB8" i="133"/>
  <c r="D163"/>
  <c r="AB8" i="134"/>
  <c r="D161"/>
  <c r="AB8" i="135"/>
  <c r="D160"/>
  <c r="AB8" i="136"/>
  <c r="D159"/>
  <c r="AB8" i="137"/>
  <c r="D158"/>
  <c r="AB8" i="138"/>
  <c r="D155"/>
  <c r="AB8" i="139"/>
  <c r="D153"/>
  <c r="AB8" i="141"/>
  <c r="D151"/>
  <c r="AB8" i="142"/>
  <c r="D150"/>
  <c r="AB8" i="143"/>
  <c r="D149"/>
  <c r="AB8" i="144"/>
  <c r="D148"/>
  <c r="AB8" i="145"/>
  <c r="D146"/>
  <c r="AB8" i="146"/>
  <c r="D145"/>
  <c r="AB8" i="147"/>
  <c r="D144"/>
  <c r="AB8" i="148"/>
  <c r="D143"/>
  <c r="AB8" i="149"/>
  <c r="D142"/>
  <c r="AB8" i="150"/>
  <c r="D141"/>
  <c r="AB8" i="151"/>
  <c r="D140"/>
  <c r="AB8" i="152"/>
  <c r="D139"/>
  <c r="AB8" i="153"/>
  <c r="D138"/>
  <c r="AB8" i="154"/>
  <c r="D136"/>
  <c r="AB8" i="156"/>
  <c r="D135"/>
  <c r="AB8" i="157"/>
  <c r="D125"/>
  <c r="AB8" i="158"/>
  <c r="D124"/>
  <c r="AB8" i="159"/>
  <c r="D123"/>
  <c r="AB8" i="160"/>
  <c r="D122"/>
  <c r="AB8" i="161"/>
  <c r="D113"/>
  <c r="AB8" i="162"/>
  <c r="D111"/>
  <c r="AB8" i="163"/>
  <c r="D110"/>
  <c r="AB8" i="164"/>
  <c r="D109"/>
  <c r="AB8" i="165"/>
  <c r="D108"/>
  <c r="AB8" i="166"/>
  <c r="D107"/>
  <c r="AB8" i="167"/>
  <c r="D106"/>
  <c r="AB8" i="168"/>
  <c r="D104"/>
  <c r="AB8" i="170"/>
  <c r="D102"/>
  <c r="AB8" i="171"/>
  <c r="D101"/>
  <c r="AB8" i="172"/>
  <c r="D100"/>
  <c r="AB8" i="173"/>
  <c r="D95"/>
  <c r="AB8" i="174"/>
  <c r="D90"/>
  <c r="AB8" i="175"/>
  <c r="D89"/>
  <c r="AB8" i="176"/>
  <c r="D88"/>
  <c r="AB8" i="177"/>
  <c r="D84"/>
  <c r="AB8" i="179"/>
  <c r="D76"/>
  <c r="AB8" i="184"/>
  <c r="D73"/>
  <c r="AB8" i="188"/>
  <c r="D66"/>
  <c r="AB8" i="189"/>
  <c r="D65"/>
  <c r="AB8" i="191"/>
  <c r="D54"/>
  <c r="AB8" i="192"/>
  <c r="D53"/>
  <c r="AB8" i="193"/>
  <c r="D47"/>
  <c r="AB8" i="194"/>
  <c r="D45"/>
  <c r="AB8" i="197"/>
  <c r="D42"/>
  <c r="AB8" i="206"/>
  <c r="D41"/>
  <c r="AB8" i="212"/>
  <c r="D32"/>
  <c r="AB8" i="213"/>
  <c r="D31"/>
  <c r="AB8" i="214"/>
  <c r="D30"/>
  <c r="AB8" i="215"/>
  <c r="D25"/>
  <c r="AB8" i="216"/>
  <c r="D23"/>
  <c r="AB8" i="217"/>
  <c r="D19"/>
  <c r="AB8" i="219"/>
  <c r="D13"/>
  <c r="AB8" i="220"/>
  <c r="D12"/>
  <c r="AB8" i="221"/>
  <c r="D11"/>
  <c r="AB8" i="234"/>
  <c r="E10"/>
  <c r="F10" s="1"/>
  <c r="AB8" i="231"/>
  <c r="AB8" i="229"/>
  <c r="AC8" i="71"/>
  <c r="D183"/>
  <c r="AC8" i="123"/>
  <c r="D180"/>
  <c r="AC8" i="124"/>
  <c r="D176"/>
  <c r="AC8" i="125"/>
  <c r="D175"/>
  <c r="AC8" i="126"/>
  <c r="D174"/>
  <c r="AC8" i="127"/>
  <c r="D173"/>
  <c r="AC8" i="128"/>
  <c r="D171"/>
  <c r="AC8" i="129"/>
  <c r="D170"/>
  <c r="AC8" i="130"/>
  <c r="D168"/>
  <c r="AC8" i="131"/>
  <c r="D166"/>
  <c r="AC8" i="132"/>
  <c r="D165"/>
  <c r="AC8" i="133"/>
  <c r="D164"/>
  <c r="AC8" i="134"/>
  <c r="D162"/>
  <c r="AC8" i="135"/>
  <c r="D161"/>
  <c r="AC8" i="136"/>
  <c r="D160"/>
  <c r="AC8" i="137"/>
  <c r="D159"/>
  <c r="AC8" i="138"/>
  <c r="D156"/>
  <c r="AC8" i="139"/>
  <c r="D154"/>
  <c r="AC8" i="141"/>
  <c r="D152"/>
  <c r="AC8" i="142"/>
  <c r="D151"/>
  <c r="AC8" i="143"/>
  <c r="D150"/>
  <c r="AC8" i="144"/>
  <c r="D149"/>
  <c r="AC8" i="145"/>
  <c r="D147"/>
  <c r="AC8" i="146"/>
  <c r="D146"/>
  <c r="AC8" i="147"/>
  <c r="D145"/>
  <c r="AC8" i="148"/>
  <c r="D144"/>
  <c r="AC8" i="149"/>
  <c r="D143"/>
  <c r="AC8" i="150"/>
  <c r="D142"/>
  <c r="AC8" i="151"/>
  <c r="D141"/>
  <c r="AC8" i="152"/>
  <c r="D140"/>
  <c r="AC8" i="153"/>
  <c r="D139"/>
  <c r="AC8" i="154"/>
  <c r="D137"/>
  <c r="AC8" i="156"/>
  <c r="D136"/>
  <c r="AC8" i="157"/>
  <c r="D126"/>
  <c r="AC8" i="158"/>
  <c r="D125"/>
  <c r="AC8" i="159"/>
  <c r="D124"/>
  <c r="AC8" i="160"/>
  <c r="D123"/>
  <c r="AC8" i="161"/>
  <c r="D114"/>
  <c r="AC8" i="162"/>
  <c r="D112"/>
  <c r="AC8" i="163"/>
  <c r="D111"/>
  <c r="AC8" i="164"/>
  <c r="D110"/>
  <c r="AC8" i="165"/>
  <c r="D109"/>
  <c r="AC8" i="166"/>
  <c r="D108"/>
  <c r="AC8" i="167"/>
  <c r="D107"/>
  <c r="AC8" i="168"/>
  <c r="D105"/>
  <c r="AC8" i="170"/>
  <c r="D103"/>
  <c r="AC8" i="171"/>
  <c r="D102"/>
  <c r="AC8" i="172"/>
  <c r="D101"/>
  <c r="AC8" i="173"/>
  <c r="D96"/>
  <c r="AC8" i="174"/>
  <c r="D91"/>
  <c r="AC8" i="175"/>
  <c r="D90"/>
  <c r="AC8" i="176"/>
  <c r="D89"/>
  <c r="AC8" i="177"/>
  <c r="D85"/>
  <c r="AC8" i="179"/>
  <c r="D77"/>
  <c r="AC8" i="184"/>
  <c r="D74"/>
  <c r="AC8" i="188"/>
  <c r="D67"/>
  <c r="AC8" i="189"/>
  <c r="D66"/>
  <c r="AC8" i="191"/>
  <c r="D55"/>
  <c r="AC8" i="192"/>
  <c r="D54"/>
  <c r="AC8" i="193"/>
  <c r="D48"/>
  <c r="AC8" i="194"/>
  <c r="D46"/>
  <c r="AC8" i="197"/>
  <c r="D43"/>
  <c r="AC8" i="206"/>
  <c r="D42"/>
  <c r="AC8" i="212"/>
  <c r="D33"/>
  <c r="AC8" i="213"/>
  <c r="D32"/>
  <c r="AC8" i="214"/>
  <c r="D31"/>
  <c r="AC8" i="215"/>
  <c r="D26"/>
  <c r="AC8" i="216"/>
  <c r="D24"/>
  <c r="AC8" i="217"/>
  <c r="D20"/>
  <c r="AC8" i="219"/>
  <c r="D14"/>
  <c r="AC8" i="220"/>
  <c r="D13"/>
  <c r="AC8" i="221"/>
  <c r="D12"/>
  <c r="AC8" i="234"/>
  <c r="AC8" i="231"/>
  <c r="AC8" i="229"/>
  <c r="AD8" i="71"/>
  <c r="D184"/>
  <c r="AD8" i="123"/>
  <c r="D181"/>
  <c r="AD8" i="124"/>
  <c r="D177"/>
  <c r="AD8" i="125"/>
  <c r="D176"/>
  <c r="AD8" i="126"/>
  <c r="D175"/>
  <c r="AD8" i="127"/>
  <c r="D174"/>
  <c r="AD8" i="128"/>
  <c r="D172"/>
  <c r="AD8" i="129"/>
  <c r="D171"/>
  <c r="AD8" i="130"/>
  <c r="D169"/>
  <c r="AD8" i="131"/>
  <c r="D167"/>
  <c r="AD8" i="132"/>
  <c r="D166"/>
  <c r="AD8" i="133"/>
  <c r="D165"/>
  <c r="AD8" i="134"/>
  <c r="D163"/>
  <c r="AD8" i="135"/>
  <c r="D162"/>
  <c r="AD8" i="136"/>
  <c r="D161"/>
  <c r="AD8" i="137"/>
  <c r="D160"/>
  <c r="AD8" i="138"/>
  <c r="D157"/>
  <c r="AD8" i="139"/>
  <c r="D155"/>
  <c r="AD8" i="141"/>
  <c r="D153"/>
  <c r="AD8" i="142"/>
  <c r="D152"/>
  <c r="AD8" i="143"/>
  <c r="D151"/>
  <c r="AD8" i="144"/>
  <c r="D150"/>
  <c r="AD8" i="145"/>
  <c r="D148"/>
  <c r="AD8" i="146"/>
  <c r="D147"/>
  <c r="AD8" i="147"/>
  <c r="D146"/>
  <c r="AD8" i="148"/>
  <c r="D145"/>
  <c r="AD8" i="149"/>
  <c r="D144"/>
  <c r="AD8" i="150"/>
  <c r="D143"/>
  <c r="AD8" i="151"/>
  <c r="D142"/>
  <c r="AD8" i="152"/>
  <c r="D141"/>
  <c r="AD8" i="153"/>
  <c r="D140"/>
  <c r="AD8" i="154"/>
  <c r="D138"/>
  <c r="AD8" i="156"/>
  <c r="D137"/>
  <c r="AD8" i="157"/>
  <c r="D127"/>
  <c r="AD8" i="158"/>
  <c r="D126"/>
  <c r="AD8" i="159"/>
  <c r="D125"/>
  <c r="AD8" i="160"/>
  <c r="D124"/>
  <c r="AD8" i="161"/>
  <c r="D115"/>
  <c r="AD8" i="162"/>
  <c r="D113"/>
  <c r="AD8" i="163"/>
  <c r="D112"/>
  <c r="AD8" i="164"/>
  <c r="D111"/>
  <c r="AD8" i="165"/>
  <c r="D110"/>
  <c r="AD8" i="166"/>
  <c r="D109"/>
  <c r="AD8" i="167"/>
  <c r="D108"/>
  <c r="AD8" i="168"/>
  <c r="D106"/>
  <c r="AD8" i="170"/>
  <c r="D104"/>
  <c r="AD8" i="171"/>
  <c r="D103"/>
  <c r="AD8" i="172"/>
  <c r="D102"/>
  <c r="AD8" i="173"/>
  <c r="D97"/>
  <c r="AD8" i="174"/>
  <c r="D92"/>
  <c r="AD8" i="175"/>
  <c r="D91"/>
  <c r="AD8" i="176"/>
  <c r="D90"/>
  <c r="AD8" i="177"/>
  <c r="D86"/>
  <c r="AD8" i="179"/>
  <c r="D78"/>
  <c r="AD8" i="184"/>
  <c r="D75"/>
  <c r="AD8" i="188"/>
  <c r="D68"/>
  <c r="AD8" i="189"/>
  <c r="D67"/>
  <c r="AD8" i="191"/>
  <c r="D56"/>
  <c r="AD8" i="192"/>
  <c r="D55"/>
  <c r="AD8" i="193"/>
  <c r="D49"/>
  <c r="AD8" i="194"/>
  <c r="D47"/>
  <c r="AD8" i="197"/>
  <c r="D44"/>
  <c r="AD8" i="206"/>
  <c r="D43"/>
  <c r="AD8" i="212"/>
  <c r="D34"/>
  <c r="AD8" i="213"/>
  <c r="D33"/>
  <c r="AD8" i="214"/>
  <c r="D32"/>
  <c r="AD8" i="215"/>
  <c r="D27"/>
  <c r="AD8" i="216"/>
  <c r="D25"/>
  <c r="AD8" i="217"/>
  <c r="D21"/>
  <c r="AD8" i="219"/>
  <c r="D15"/>
  <c r="AD8" i="220"/>
  <c r="D14"/>
  <c r="AD8" i="221"/>
  <c r="D13"/>
  <c r="AD8" i="234"/>
  <c r="AD8" i="231"/>
  <c r="E9"/>
  <c r="AD8" i="229"/>
  <c r="AE8" i="71"/>
  <c r="D185"/>
  <c r="AE8" i="123"/>
  <c r="D182"/>
  <c r="AE8" i="124"/>
  <c r="D178"/>
  <c r="AE8" i="125"/>
  <c r="D177"/>
  <c r="AE8" i="126"/>
  <c r="D176"/>
  <c r="AE8" i="127"/>
  <c r="D175"/>
  <c r="AE8" i="128"/>
  <c r="D173"/>
  <c r="AE8" i="129"/>
  <c r="D172"/>
  <c r="AE8" i="130"/>
  <c r="D170"/>
  <c r="AE8" i="131"/>
  <c r="D168"/>
  <c r="AE8" i="132"/>
  <c r="D167"/>
  <c r="AE8" i="133"/>
  <c r="D166"/>
  <c r="AE8" i="134"/>
  <c r="D164"/>
  <c r="AE8" i="135"/>
  <c r="D163"/>
  <c r="AE8" i="136"/>
  <c r="D162"/>
  <c r="AE8" i="137"/>
  <c r="D161"/>
  <c r="AE8" i="138"/>
  <c r="D158"/>
  <c r="AE8" i="139"/>
  <c r="D156"/>
  <c r="AE8" i="141"/>
  <c r="D154"/>
  <c r="AE8" i="142"/>
  <c r="D153"/>
  <c r="AE8" i="143"/>
  <c r="D152"/>
  <c r="AE8" i="144"/>
  <c r="D151"/>
  <c r="AE8" i="145"/>
  <c r="D149"/>
  <c r="AE8" i="146"/>
  <c r="D148"/>
  <c r="AE8" i="147"/>
  <c r="D147"/>
  <c r="AE8" i="148"/>
  <c r="D146"/>
  <c r="AE8" i="149"/>
  <c r="D145"/>
  <c r="AE8" i="150"/>
  <c r="D144"/>
  <c r="AE8" i="151"/>
  <c r="D143"/>
  <c r="AE8" i="152"/>
  <c r="D142"/>
  <c r="AE8" i="153"/>
  <c r="D141"/>
  <c r="AE8" i="154"/>
  <c r="D139"/>
  <c r="AE8" i="156"/>
  <c r="D138"/>
  <c r="AE8" i="157"/>
  <c r="D128"/>
  <c r="AE8" i="158"/>
  <c r="D127"/>
  <c r="AE8" i="159"/>
  <c r="D126"/>
  <c r="AE8" i="160"/>
  <c r="D125"/>
  <c r="AE8" i="161"/>
  <c r="D116"/>
  <c r="AE8" i="162"/>
  <c r="D114"/>
  <c r="AE8" i="163"/>
  <c r="D113"/>
  <c r="AE8" i="164"/>
  <c r="D112"/>
  <c r="AE8" i="165"/>
  <c r="D111"/>
  <c r="AE8" i="166"/>
  <c r="D110"/>
  <c r="AE8" i="167"/>
  <c r="D109"/>
  <c r="AE8" i="168"/>
  <c r="D107"/>
  <c r="AE8" i="170"/>
  <c r="D105"/>
  <c r="AE8" i="171"/>
  <c r="D104"/>
  <c r="AE8" i="172"/>
  <c r="D103"/>
  <c r="AE8" i="173"/>
  <c r="D98"/>
  <c r="AE8" i="174"/>
  <c r="D93"/>
  <c r="AE8" i="175"/>
  <c r="D92"/>
  <c r="AE8" i="176"/>
  <c r="D91"/>
  <c r="AE8" i="177"/>
  <c r="D87"/>
  <c r="AE8" i="179"/>
  <c r="D79"/>
  <c r="AE8" i="184"/>
  <c r="D76"/>
  <c r="AE8" i="188"/>
  <c r="D69"/>
  <c r="AE8" i="189"/>
  <c r="D68"/>
  <c r="AE8" i="191"/>
  <c r="D57"/>
  <c r="AE8" i="192"/>
  <c r="D56"/>
  <c r="AE8" i="193"/>
  <c r="D50"/>
  <c r="AE8" i="194"/>
  <c r="D48"/>
  <c r="AE8" i="197"/>
  <c r="D45"/>
  <c r="AE8" i="206"/>
  <c r="D44"/>
  <c r="AE8" i="212"/>
  <c r="D35"/>
  <c r="AE8" i="213"/>
  <c r="D34"/>
  <c r="AE8" i="214"/>
  <c r="D33"/>
  <c r="AE8" i="215"/>
  <c r="D28"/>
  <c r="AE8" i="216"/>
  <c r="D26"/>
  <c r="AE8" i="217"/>
  <c r="D22"/>
  <c r="AE8" i="219"/>
  <c r="D16"/>
  <c r="AE8" i="220"/>
  <c r="D15"/>
  <c r="AE8" i="221"/>
  <c r="D14"/>
  <c r="AE8" i="234"/>
  <c r="AE8" i="231"/>
  <c r="AE8" i="229"/>
  <c r="D186" i="71"/>
  <c r="D183" i="123"/>
  <c r="D179" i="124"/>
  <c r="D178" i="125"/>
  <c r="D177" i="126"/>
  <c r="D176" i="127"/>
  <c r="D174" i="128"/>
  <c r="D173" i="129"/>
  <c r="D171" i="130"/>
  <c r="D169" i="131"/>
  <c r="D168" i="132"/>
  <c r="D167" i="133"/>
  <c r="D165" i="134"/>
  <c r="D164" i="135"/>
  <c r="D163" i="136"/>
  <c r="D162" i="137"/>
  <c r="D159" i="138"/>
  <c r="D157" i="139"/>
  <c r="D155" i="141"/>
  <c r="D154" i="142"/>
  <c r="D153" i="143"/>
  <c r="D152" i="144"/>
  <c r="D150" i="145"/>
  <c r="D149" i="146"/>
  <c r="D148" i="147"/>
  <c r="D147" i="148"/>
  <c r="D146" i="149"/>
  <c r="D145" i="150"/>
  <c r="D144" i="151"/>
  <c r="D143" i="152"/>
  <c r="D142" i="153"/>
  <c r="D140" i="154"/>
  <c r="D139" i="156"/>
  <c r="D129" i="157"/>
  <c r="D128" i="158"/>
  <c r="D127" i="159"/>
  <c r="D126" i="160"/>
  <c r="D117" i="161"/>
  <c r="D115" i="162"/>
  <c r="D114" i="163"/>
  <c r="D113" i="164"/>
  <c r="D112" i="165"/>
  <c r="D111" i="166"/>
  <c r="D110" i="167"/>
  <c r="D108" i="168"/>
  <c r="D106" i="170"/>
  <c r="D105" i="171"/>
  <c r="D104" i="172"/>
  <c r="D99" i="173"/>
  <c r="D94" i="174"/>
  <c r="D93" i="175"/>
  <c r="D92" i="176"/>
  <c r="D88" i="177"/>
  <c r="D80" i="179"/>
  <c r="D77" i="184"/>
  <c r="D70" i="188"/>
  <c r="D69" i="189"/>
  <c r="D58" i="191"/>
  <c r="D57" i="192"/>
  <c r="D51" i="193"/>
  <c r="D49" i="194"/>
  <c r="D46" i="197"/>
  <c r="D45" i="206"/>
  <c r="D36" i="212"/>
  <c r="D35" i="213"/>
  <c r="D34" i="214"/>
  <c r="D29" i="215"/>
  <c r="D27" i="216"/>
  <c r="D23" i="217"/>
  <c r="D17" i="219"/>
  <c r="D16" i="220"/>
  <c r="D15" i="221"/>
  <c r="E9" i="229"/>
  <c r="F9" s="1"/>
  <c r="R8" i="71"/>
  <c r="H9"/>
  <c r="I9" s="1"/>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R13" s="1"/>
  <c r="Q8"/>
  <c r="R8" i="123"/>
  <c r="H9"/>
  <c r="I9" s="1"/>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Q8"/>
  <c r="R8" i="12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Q8"/>
  <c r="R8" i="12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Q8"/>
  <c r="R8" i="126"/>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Q8"/>
  <c r="R8" i="127"/>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Q8"/>
  <c r="R8" i="128"/>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Q8"/>
  <c r="R8" i="12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Q8"/>
  <c r="R8" i="130"/>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Q8"/>
  <c r="R8" i="13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Q8"/>
  <c r="R8" i="132"/>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Q8"/>
  <c r="R8" i="133"/>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Q8"/>
  <c r="R8" i="13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Q8"/>
  <c r="R8" i="13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Q8"/>
  <c r="R8" i="136"/>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Q8"/>
  <c r="R8" i="137"/>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Q8"/>
  <c r="R8" i="138"/>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Q8"/>
  <c r="R8" i="139"/>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Q8"/>
  <c r="R8" i="14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Q8"/>
  <c r="R8" i="142"/>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Q8"/>
  <c r="R8" i="143"/>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Q8"/>
  <c r="R8" i="144"/>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Q8"/>
  <c r="R8" i="14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Q8"/>
  <c r="R8" i="146"/>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Q8"/>
  <c r="R8" i="147"/>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Q8"/>
  <c r="R8" i="148"/>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Q8"/>
  <c r="R8" i="14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Q8"/>
  <c r="R8" i="150"/>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Q8"/>
  <c r="R8" i="15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Q8"/>
  <c r="R8" i="152"/>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Q8"/>
  <c r="R8" i="153"/>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Q8"/>
  <c r="R8" i="15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Q8"/>
  <c r="R8" i="156"/>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Q8"/>
  <c r="R8" i="157"/>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Q8"/>
  <c r="R8" i="158"/>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Q8"/>
  <c r="R8" i="15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Q8"/>
  <c r="R8" i="160"/>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Q8"/>
  <c r="R8" i="161"/>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Q8"/>
  <c r="R8" i="162"/>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Q8"/>
  <c r="R8" i="163"/>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Q8"/>
  <c r="R8" i="16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Q8"/>
  <c r="R8" i="16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Q8"/>
  <c r="R8" i="166"/>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Q8"/>
  <c r="R8" i="167"/>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Q8"/>
  <c r="R8" i="168"/>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Q8"/>
  <c r="R8" i="170"/>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Q8"/>
  <c r="R8" i="17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Q8"/>
  <c r="R8" i="172"/>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Q8"/>
  <c r="R8" i="173"/>
  <c r="H9"/>
  <c r="I9" s="1"/>
  <c r="I10" s="1"/>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Q8"/>
  <c r="R8" i="174"/>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Q8"/>
  <c r="R8" i="17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Q8"/>
  <c r="R8" i="176"/>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Q8"/>
  <c r="R8" i="177"/>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Q8"/>
  <c r="R8" i="17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Q8"/>
  <c r="R8" i="18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Q8"/>
  <c r="R8" i="188"/>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Q8"/>
  <c r="R8" i="18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Q8"/>
  <c r="R8" i="19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Q8"/>
  <c r="R8" i="192"/>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Q8"/>
  <c r="R8" i="193"/>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Q8"/>
  <c r="R8" i="19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Q8"/>
  <c r="R8" i="197"/>
  <c r="H9"/>
  <c r="I9" s="1"/>
  <c r="I10" s="1"/>
  <c r="I11" s="1"/>
  <c r="I12" s="1"/>
  <c r="I13" s="1"/>
  <c r="I14" s="1"/>
  <c r="I15" s="1"/>
  <c r="I16" s="1"/>
  <c r="I17" s="1"/>
  <c r="I18" s="1"/>
  <c r="I19" s="1"/>
  <c r="I20" s="1"/>
  <c r="I21" s="1"/>
  <c r="I22" s="1"/>
  <c r="I23" s="1"/>
  <c r="I24" s="1"/>
  <c r="I25" s="1"/>
  <c r="I26" s="1"/>
  <c r="I27" s="1"/>
  <c r="I28" s="1"/>
  <c r="I29" s="1"/>
  <c r="I30" s="1"/>
  <c r="I31" s="1"/>
  <c r="I32" s="1"/>
  <c r="I33" s="1"/>
  <c r="I34" s="1"/>
  <c r="Q8"/>
  <c r="R8" i="206"/>
  <c r="H9"/>
  <c r="I9" s="1"/>
  <c r="I10" s="1"/>
  <c r="I11" s="1"/>
  <c r="I12" s="1"/>
  <c r="I13" s="1"/>
  <c r="I14" s="1"/>
  <c r="I15" s="1"/>
  <c r="I16" s="1"/>
  <c r="I17" s="1"/>
  <c r="I18" s="1"/>
  <c r="I19" s="1"/>
  <c r="I20" s="1"/>
  <c r="I21" s="1"/>
  <c r="I22" s="1"/>
  <c r="I23" s="1"/>
  <c r="I24" s="1"/>
  <c r="I25" s="1"/>
  <c r="I26" s="1"/>
  <c r="I27" s="1"/>
  <c r="I28" s="1"/>
  <c r="I29" s="1"/>
  <c r="I30" s="1"/>
  <c r="I31" s="1"/>
  <c r="I32" s="1"/>
  <c r="I33" s="1"/>
  <c r="Q8"/>
  <c r="R8" i="212"/>
  <c r="H9"/>
  <c r="I9" s="1"/>
  <c r="I10" s="1"/>
  <c r="I11" s="1"/>
  <c r="I12" s="1"/>
  <c r="I13" s="1"/>
  <c r="I14" s="1"/>
  <c r="I15" s="1"/>
  <c r="I16" s="1"/>
  <c r="I17" s="1"/>
  <c r="I18" s="1"/>
  <c r="I19" s="1"/>
  <c r="I20" s="1"/>
  <c r="I21" s="1"/>
  <c r="I22" s="1"/>
  <c r="I23" s="1"/>
  <c r="I24" s="1"/>
  <c r="Q8"/>
  <c r="R8" i="213"/>
  <c r="H9"/>
  <c r="I9"/>
  <c r="I10" s="1"/>
  <c r="I11" s="1"/>
  <c r="I12" s="1"/>
  <c r="I13" s="1"/>
  <c r="I14" s="1"/>
  <c r="I15" s="1"/>
  <c r="I16" s="1"/>
  <c r="I17" s="1"/>
  <c r="I18" s="1"/>
  <c r="I19" s="1"/>
  <c r="I20" s="1"/>
  <c r="I21" s="1"/>
  <c r="I22" s="1"/>
  <c r="I23" s="1"/>
  <c r="Q8"/>
  <c r="R8" i="214"/>
  <c r="H9"/>
  <c r="I9" s="1"/>
  <c r="I10" s="1"/>
  <c r="I11" s="1"/>
  <c r="I12" s="1"/>
  <c r="I13" s="1"/>
  <c r="I14" s="1"/>
  <c r="I15" s="1"/>
  <c r="I16" s="1"/>
  <c r="I17" s="1"/>
  <c r="I18" s="1"/>
  <c r="I19" s="1"/>
  <c r="I20" s="1"/>
  <c r="I21" s="1"/>
  <c r="I22" s="1"/>
  <c r="Q8"/>
  <c r="R8" i="215"/>
  <c r="H9"/>
  <c r="I9" s="1"/>
  <c r="I10" s="1"/>
  <c r="I11" s="1"/>
  <c r="I12" s="1"/>
  <c r="I13" s="1"/>
  <c r="I14" s="1"/>
  <c r="I15" s="1"/>
  <c r="I16" s="1"/>
  <c r="I17" s="1"/>
  <c r="Q8"/>
  <c r="R8" i="216"/>
  <c r="H9"/>
  <c r="I9" s="1"/>
  <c r="I10" s="1"/>
  <c r="I11" s="1"/>
  <c r="I12" s="1"/>
  <c r="I13" s="1"/>
  <c r="I14" s="1"/>
  <c r="I15" s="1"/>
  <c r="Q8"/>
  <c r="R8" i="217"/>
  <c r="H9"/>
  <c r="I9" s="1"/>
  <c r="I10" s="1"/>
  <c r="I11" s="1"/>
  <c r="Q8"/>
  <c r="R8" i="219"/>
  <c r="H9"/>
  <c r="I9" s="1"/>
  <c r="I10" s="1"/>
  <c r="I11" s="1"/>
  <c r="I12" s="1"/>
  <c r="I13" s="1"/>
  <c r="I14" s="1"/>
  <c r="I15" s="1"/>
  <c r="I16" s="1"/>
  <c r="I17" s="1"/>
  <c r="R8" i="220"/>
  <c r="H9"/>
  <c r="I9" s="1"/>
  <c r="I10" s="1"/>
  <c r="I11" s="1"/>
  <c r="I12" s="1"/>
  <c r="I13" s="1"/>
  <c r="I14" s="1"/>
  <c r="I15" s="1"/>
  <c r="I16" s="1"/>
  <c r="R8" i="221"/>
  <c r="H9"/>
  <c r="I9" s="1"/>
  <c r="I10" s="1"/>
  <c r="I11" s="1"/>
  <c r="I12" s="1"/>
  <c r="I13" s="1"/>
  <c r="I14" s="1"/>
  <c r="I15" s="1"/>
  <c r="R8" i="234"/>
  <c r="H9"/>
  <c r="I9" s="1"/>
  <c r="I10" s="1"/>
  <c r="I11" s="1"/>
  <c r="I12" s="1"/>
  <c r="I13" s="1"/>
  <c r="I14" s="1"/>
  <c r="R8" i="231"/>
  <c r="H9"/>
  <c r="I9" s="1"/>
  <c r="I10" s="1"/>
  <c r="I11" s="1"/>
  <c r="R8" i="229"/>
  <c r="H9"/>
  <c r="I9" s="1"/>
  <c r="K9" i="179"/>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9" i="184"/>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9" i="188"/>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9" i="189"/>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9" i="191"/>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9" i="192"/>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40" i="193"/>
  <c r="K42"/>
  <c r="K43"/>
  <c r="K44"/>
  <c r="K45"/>
  <c r="K46"/>
  <c r="K47"/>
  <c r="K48"/>
  <c r="K49"/>
  <c r="K50"/>
  <c r="K51"/>
  <c r="K9" i="194"/>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9" i="197"/>
  <c r="L9" s="1"/>
  <c r="K10"/>
  <c r="K11"/>
  <c r="K12"/>
  <c r="K13"/>
  <c r="K14"/>
  <c r="K15"/>
  <c r="K16"/>
  <c r="K17"/>
  <c r="K18"/>
  <c r="K19"/>
  <c r="K20"/>
  <c r="K21"/>
  <c r="K22"/>
  <c r="K23"/>
  <c r="K24"/>
  <c r="K25"/>
  <c r="K26"/>
  <c r="K27"/>
  <c r="K28"/>
  <c r="K29"/>
  <c r="K30"/>
  <c r="K31"/>
  <c r="K32"/>
  <c r="K33"/>
  <c r="K34"/>
  <c r="K35"/>
  <c r="K36"/>
  <c r="K37"/>
  <c r="K38"/>
  <c r="K39"/>
  <c r="K40"/>
  <c r="K41"/>
  <c r="K42"/>
  <c r="K43"/>
  <c r="K44"/>
  <c r="K45"/>
  <c r="K46"/>
  <c r="K9" i="206"/>
  <c r="L9" s="1"/>
  <c r="K10"/>
  <c r="K11"/>
  <c r="K12"/>
  <c r="K13"/>
  <c r="K14"/>
  <c r="K15"/>
  <c r="K16"/>
  <c r="K17"/>
  <c r="K18"/>
  <c r="K19"/>
  <c r="K20"/>
  <c r="K21"/>
  <c r="K22"/>
  <c r="K23"/>
  <c r="K24"/>
  <c r="K25"/>
  <c r="K26"/>
  <c r="K27"/>
  <c r="K28"/>
  <c r="K29"/>
  <c r="K30"/>
  <c r="K31"/>
  <c r="K32"/>
  <c r="K33"/>
  <c r="K34"/>
  <c r="K35"/>
  <c r="K36"/>
  <c r="K37"/>
  <c r="K38"/>
  <c r="K39"/>
  <c r="K40"/>
  <c r="K41"/>
  <c r="K42"/>
  <c r="K43"/>
  <c r="K44"/>
  <c r="K45"/>
  <c r="K9" i="71"/>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9" i="123"/>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9" i="124"/>
  <c r="L9"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9" i="125"/>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9" i="126"/>
  <c r="L9"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9" i="127"/>
  <c r="L9"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9" i="128"/>
  <c r="L9"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9" i="129"/>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9" i="130"/>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9" i="131"/>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9" i="132"/>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9" i="133"/>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9" i="134"/>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9" i="135"/>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9" i="136"/>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9" i="137"/>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K9" i="138"/>
  <c r="L9"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9" i="139"/>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9" i="141"/>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9" i="142"/>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9" i="143"/>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9" i="144"/>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9" i="145"/>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9" i="146"/>
  <c r="L9"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9" i="147"/>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9" i="148"/>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9" i="149"/>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9" i="150"/>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9" i="151"/>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9" i="152"/>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9" i="153"/>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9" i="154"/>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9" i="156"/>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9" i="157"/>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9" i="158"/>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9" i="159"/>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9" i="160"/>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K10"/>
  <c r="K11"/>
  <c r="K12"/>
  <c r="K13"/>
  <c r="K14"/>
  <c r="K15"/>
  <c r="K16"/>
  <c r="K17"/>
  <c r="K18"/>
  <c r="K19"/>
  <c r="K20"/>
  <c r="K21"/>
  <c r="K22"/>
  <c r="K23"/>
  <c r="K24"/>
  <c r="K25"/>
  <c r="K26"/>
  <c r="K27"/>
  <c r="K28"/>
  <c r="K29"/>
  <c r="K30"/>
  <c r="K31"/>
  <c r="K32"/>
  <c r="K33"/>
  <c r="K34"/>
  <c r="K35"/>
  <c r="K36"/>
  <c r="K37"/>
  <c r="K38"/>
  <c r="K39"/>
  <c r="K40"/>
  <c r="K41"/>
  <c r="K42"/>
  <c r="K43"/>
  <c r="K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s="1"/>
  <c r="L106" s="1"/>
  <c r="K106"/>
  <c r="K107"/>
  <c r="K108"/>
  <c r="K109"/>
  <c r="K110"/>
  <c r="K111"/>
  <c r="K112"/>
  <c r="K113"/>
  <c r="K114"/>
  <c r="K115"/>
  <c r="K116"/>
  <c r="K117"/>
  <c r="K118"/>
  <c r="K119"/>
  <c r="K120"/>
  <c r="K121"/>
  <c r="K122"/>
  <c r="K123"/>
  <c r="K124"/>
  <c r="K125"/>
  <c r="K126"/>
  <c r="K9" i="161"/>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9" i="162"/>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9" i="163"/>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9" i="164"/>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9" i="165"/>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9" i="166"/>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9" i="167"/>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9" i="168"/>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9" i="170"/>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9" i="171"/>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9" i="172"/>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9" i="173"/>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9" i="174"/>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 i="175"/>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 i="176"/>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 i="177"/>
  <c r="L9" s="1"/>
  <c r="L1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9" i="212"/>
  <c r="L9" s="1"/>
  <c r="L10" s="1"/>
  <c r="K10"/>
  <c r="K11"/>
  <c r="K12"/>
  <c r="K13"/>
  <c r="K14"/>
  <c r="K15"/>
  <c r="K16"/>
  <c r="K17"/>
  <c r="K18"/>
  <c r="K19"/>
  <c r="K20"/>
  <c r="K21"/>
  <c r="K22"/>
  <c r="K23"/>
  <c r="K24"/>
  <c r="K25"/>
  <c r="K26"/>
  <c r="K27"/>
  <c r="K28"/>
  <c r="K29"/>
  <c r="K30"/>
  <c r="K31"/>
  <c r="K32"/>
  <c r="K33"/>
  <c r="K34"/>
  <c r="K35"/>
  <c r="K36"/>
  <c r="K9" i="213"/>
  <c r="L9" s="1"/>
  <c r="L10" s="1"/>
  <c r="K10"/>
  <c r="K11"/>
  <c r="K12"/>
  <c r="K13"/>
  <c r="K14"/>
  <c r="K15"/>
  <c r="K16"/>
  <c r="K17"/>
  <c r="K18"/>
  <c r="K19"/>
  <c r="K20"/>
  <c r="K21"/>
  <c r="K22"/>
  <c r="K23"/>
  <c r="K24"/>
  <c r="K25"/>
  <c r="K26"/>
  <c r="K27"/>
  <c r="K28"/>
  <c r="K29"/>
  <c r="K30"/>
  <c r="K31"/>
  <c r="K32"/>
  <c r="K33"/>
  <c r="K34"/>
  <c r="K35"/>
  <c r="K9" i="214"/>
  <c r="L9" s="1"/>
  <c r="L10" s="1"/>
  <c r="K10"/>
  <c r="K11"/>
  <c r="K12"/>
  <c r="K13"/>
  <c r="K14"/>
  <c r="K15"/>
  <c r="K16"/>
  <c r="K17"/>
  <c r="K18"/>
  <c r="K19"/>
  <c r="K20"/>
  <c r="K21"/>
  <c r="K22"/>
  <c r="K23"/>
  <c r="K24"/>
  <c r="K25"/>
  <c r="K26"/>
  <c r="K27"/>
  <c r="K28"/>
  <c r="K29"/>
  <c r="K30"/>
  <c r="K31"/>
  <c r="K32"/>
  <c r="K33"/>
  <c r="K34"/>
  <c r="K9" i="215"/>
  <c r="L9" s="1"/>
  <c r="L10" s="1"/>
  <c r="K10"/>
  <c r="K11"/>
  <c r="K12"/>
  <c r="K13"/>
  <c r="K14"/>
  <c r="K15"/>
  <c r="K16"/>
  <c r="K17"/>
  <c r="K18"/>
  <c r="K19"/>
  <c r="K20"/>
  <c r="K21"/>
  <c r="K22"/>
  <c r="K23"/>
  <c r="K24"/>
  <c r="K25"/>
  <c r="K26"/>
  <c r="K27"/>
  <c r="K28"/>
  <c r="K29"/>
  <c r="K9" i="216"/>
  <c r="L9" s="1"/>
  <c r="L10" s="1"/>
  <c r="L11" s="1"/>
  <c r="L12" s="1"/>
  <c r="L13" s="1"/>
  <c r="L14" s="1"/>
  <c r="L15" s="1"/>
  <c r="L16" s="1"/>
  <c r="L17" s="1"/>
  <c r="L18" s="1"/>
  <c r="L19" s="1"/>
  <c r="L20" s="1"/>
  <c r="L21" s="1"/>
  <c r="L22" s="1"/>
  <c r="L23" s="1"/>
  <c r="L24" s="1"/>
  <c r="L25" s="1"/>
  <c r="L26" s="1"/>
  <c r="L27" s="1"/>
  <c r="K10"/>
  <c r="K11"/>
  <c r="K12"/>
  <c r="K13"/>
  <c r="K14"/>
  <c r="K15"/>
  <c r="K16"/>
  <c r="K17"/>
  <c r="K18"/>
  <c r="K19"/>
  <c r="K20"/>
  <c r="K21"/>
  <c r="K22"/>
  <c r="K23"/>
  <c r="K24"/>
  <c r="K25"/>
  <c r="K26"/>
  <c r="K27"/>
  <c r="K9" i="217"/>
  <c r="L9"/>
  <c r="L10" s="1"/>
  <c r="K10"/>
  <c r="K11"/>
  <c r="K12"/>
  <c r="K13"/>
  <c r="K14"/>
  <c r="K15"/>
  <c r="K16"/>
  <c r="K17"/>
  <c r="K18"/>
  <c r="K19"/>
  <c r="K20"/>
  <c r="K21"/>
  <c r="K22"/>
  <c r="K23"/>
  <c r="K9" i="219"/>
  <c r="L9" s="1"/>
  <c r="L10" s="1"/>
  <c r="L11" s="1"/>
  <c r="L12" s="1"/>
  <c r="L13" s="1"/>
  <c r="L14" s="1"/>
  <c r="L15" s="1"/>
  <c r="L16" s="1"/>
  <c r="L17" s="1"/>
  <c r="K10"/>
  <c r="K11"/>
  <c r="K12"/>
  <c r="K13"/>
  <c r="K14"/>
  <c r="K15"/>
  <c r="K16"/>
  <c r="K17"/>
  <c r="K9" i="220"/>
  <c r="L9" s="1"/>
  <c r="L10" s="1"/>
  <c r="K10"/>
  <c r="K11"/>
  <c r="K12"/>
  <c r="K13"/>
  <c r="K14"/>
  <c r="K15"/>
  <c r="K16"/>
  <c r="K9" i="221"/>
  <c r="L9" s="1"/>
  <c r="L10" s="1"/>
  <c r="L11" s="1"/>
  <c r="L12" s="1"/>
  <c r="L13" s="1"/>
  <c r="L14" s="1"/>
  <c r="L15" s="1"/>
  <c r="L16" s="1"/>
  <c r="L17" s="1"/>
  <c r="L18" s="1"/>
  <c r="L19" s="1"/>
  <c r="L20" s="1"/>
  <c r="L21" s="1"/>
  <c r="K10"/>
  <c r="K11"/>
  <c r="K12"/>
  <c r="K13"/>
  <c r="K14"/>
  <c r="K15"/>
  <c r="K9" i="234"/>
  <c r="L9" s="1"/>
  <c r="L10" s="1"/>
  <c r="K10"/>
  <c r="K11"/>
  <c r="K12"/>
  <c r="K13"/>
  <c r="K14"/>
  <c r="K9" i="231"/>
  <c r="L9" s="1"/>
  <c r="L10" s="1"/>
  <c r="K10"/>
  <c r="K11"/>
  <c r="K9" i="229"/>
  <c r="L9" s="1"/>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68" i="231"/>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68" i="234"/>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2" i="221"/>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2" i="220"/>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3" i="219"/>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90" i="217"/>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93" i="216"/>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95" i="21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00" i="214"/>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M20" s="1"/>
  <c r="N20" s="1"/>
  <c r="G19"/>
  <c r="G18"/>
  <c r="M18" s="1"/>
  <c r="N18" s="1"/>
  <c r="G17"/>
  <c r="G16"/>
  <c r="M16" s="1"/>
  <c r="N16" s="1"/>
  <c r="G15"/>
  <c r="G14"/>
  <c r="M14" s="1"/>
  <c r="N14" s="1"/>
  <c r="G13"/>
  <c r="G12"/>
  <c r="M12" s="1"/>
  <c r="N12" s="1"/>
  <c r="G11"/>
  <c r="G10"/>
  <c r="M10" s="1"/>
  <c r="N10" s="1"/>
  <c r="G9"/>
  <c r="G101" i="213"/>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M22" s="1"/>
  <c r="N22" s="1"/>
  <c r="G21"/>
  <c r="G20"/>
  <c r="M20" s="1"/>
  <c r="N20" s="1"/>
  <c r="G19"/>
  <c r="G18"/>
  <c r="M18" s="1"/>
  <c r="N18" s="1"/>
  <c r="G17"/>
  <c r="G16"/>
  <c r="M16" s="1"/>
  <c r="N16" s="1"/>
  <c r="G15"/>
  <c r="G14"/>
  <c r="M14" s="1"/>
  <c r="N14" s="1"/>
  <c r="G13"/>
  <c r="G12"/>
  <c r="M12" s="1"/>
  <c r="N12" s="1"/>
  <c r="G11"/>
  <c r="G10"/>
  <c r="M10" s="1"/>
  <c r="N10" s="1"/>
  <c r="G9"/>
  <c r="G102" i="21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M24" s="1"/>
  <c r="N24" s="1"/>
  <c r="G23"/>
  <c r="G22"/>
  <c r="M22" s="1"/>
  <c r="N22" s="1"/>
  <c r="G21"/>
  <c r="G20"/>
  <c r="M20" s="1"/>
  <c r="N20" s="1"/>
  <c r="G19"/>
  <c r="G18"/>
  <c r="M18" s="1"/>
  <c r="N18" s="1"/>
  <c r="G17"/>
  <c r="G16"/>
  <c r="M16" s="1"/>
  <c r="N16" s="1"/>
  <c r="G15"/>
  <c r="G14"/>
  <c r="M14" s="1"/>
  <c r="N14" s="1"/>
  <c r="G13"/>
  <c r="G12"/>
  <c r="M12" s="1"/>
  <c r="N12" s="1"/>
  <c r="G11"/>
  <c r="G10"/>
  <c r="M10" s="1"/>
  <c r="N10" s="1"/>
  <c r="G9"/>
  <c r="M9" s="1"/>
  <c r="J9"/>
  <c r="M11"/>
  <c r="N11" s="1"/>
  <c r="M13"/>
  <c r="N13" s="1"/>
  <c r="M15"/>
  <c r="N15" s="1"/>
  <c r="M17"/>
  <c r="N17" s="1"/>
  <c r="M19"/>
  <c r="N19" s="1"/>
  <c r="M21"/>
  <c r="N21" s="1"/>
  <c r="M23"/>
  <c r="N23" s="1"/>
  <c r="M9" i="213"/>
  <c r="J9"/>
  <c r="M11"/>
  <c r="N11" s="1"/>
  <c r="M13"/>
  <c r="N13" s="1"/>
  <c r="M15"/>
  <c r="N15" s="1"/>
  <c r="M17"/>
  <c r="N17" s="1"/>
  <c r="M19"/>
  <c r="N19" s="1"/>
  <c r="M21"/>
  <c r="N21" s="1"/>
  <c r="M23"/>
  <c r="N23" s="1"/>
  <c r="M9" i="214"/>
  <c r="J9"/>
  <c r="N9" s="1"/>
  <c r="P9" s="1"/>
  <c r="P10" s="1"/>
  <c r="M11"/>
  <c r="N11" s="1"/>
  <c r="M13"/>
  <c r="N13" s="1"/>
  <c r="M15"/>
  <c r="N15" s="1"/>
  <c r="M17"/>
  <c r="N17" s="1"/>
  <c r="M19"/>
  <c r="N19" s="1"/>
  <c r="M21"/>
  <c r="N21" s="1"/>
  <c r="M22"/>
  <c r="N22" s="1"/>
  <c r="M9" i="215"/>
  <c r="J9"/>
  <c r="M10"/>
  <c r="N10" s="1"/>
  <c r="M11"/>
  <c r="N11" s="1"/>
  <c r="M12"/>
  <c r="N12" s="1"/>
  <c r="M13"/>
  <c r="N13" s="1"/>
  <c r="M14"/>
  <c r="N14" s="1"/>
  <c r="M15"/>
  <c r="N15" s="1"/>
  <c r="M16"/>
  <c r="N16" s="1"/>
  <c r="M17"/>
  <c r="N17" s="1"/>
  <c r="M9" i="216"/>
  <c r="J9"/>
  <c r="M10"/>
  <c r="N10" s="1"/>
  <c r="M11"/>
  <c r="N11" s="1"/>
  <c r="M12"/>
  <c r="N12" s="1"/>
  <c r="M13"/>
  <c r="N13" s="1"/>
  <c r="M14"/>
  <c r="N14" s="1"/>
  <c r="M15"/>
  <c r="N15" s="1"/>
  <c r="M9" i="217"/>
  <c r="J9"/>
  <c r="M10"/>
  <c r="N10" s="1"/>
  <c r="M11"/>
  <c r="N11" s="1"/>
  <c r="G9" i="71"/>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G98"/>
  <c r="M98" s="1"/>
  <c r="N98" s="1"/>
  <c r="G99"/>
  <c r="M99" s="1"/>
  <c r="N99" s="1"/>
  <c r="G100"/>
  <c r="M100" s="1"/>
  <c r="N100" s="1"/>
  <c r="G101"/>
  <c r="M101" s="1"/>
  <c r="N101" s="1"/>
  <c r="G102"/>
  <c r="M102" s="1"/>
  <c r="N102" s="1"/>
  <c r="G103"/>
  <c r="M103" s="1"/>
  <c r="N103" s="1"/>
  <c r="G104"/>
  <c r="M104" s="1"/>
  <c r="N104" s="1"/>
  <c r="G105"/>
  <c r="M105" s="1"/>
  <c r="N105" s="1"/>
  <c r="G106"/>
  <c r="M106" s="1"/>
  <c r="N106" s="1"/>
  <c r="G107"/>
  <c r="M107" s="1"/>
  <c r="N107" s="1"/>
  <c r="G108"/>
  <c r="M108" s="1"/>
  <c r="N108" s="1"/>
  <c r="G109"/>
  <c r="M109" s="1"/>
  <c r="N109" s="1"/>
  <c r="G110"/>
  <c r="M110" s="1"/>
  <c r="N110" s="1"/>
  <c r="G111"/>
  <c r="M111" s="1"/>
  <c r="N111" s="1"/>
  <c r="G112"/>
  <c r="M112" s="1"/>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M166"/>
  <c r="N166" s="1"/>
  <c r="M167"/>
  <c r="N167" s="1"/>
  <c r="M168"/>
  <c r="N168" s="1"/>
  <c r="M169"/>
  <c r="N169" s="1"/>
  <c r="M170"/>
  <c r="N170" s="1"/>
  <c r="M171"/>
  <c r="N171" s="1"/>
  <c r="M172"/>
  <c r="N172" s="1"/>
  <c r="M173"/>
  <c r="N173" s="1"/>
  <c r="M174"/>
  <c r="N174" s="1"/>
  <c r="G9" i="123"/>
  <c r="M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G98"/>
  <c r="M98" s="1"/>
  <c r="N98" s="1"/>
  <c r="G99"/>
  <c r="M99" s="1"/>
  <c r="N99" s="1"/>
  <c r="G100"/>
  <c r="M100" s="1"/>
  <c r="N100" s="1"/>
  <c r="G101"/>
  <c r="M101" s="1"/>
  <c r="N101" s="1"/>
  <c r="G102"/>
  <c r="M102" s="1"/>
  <c r="N102" s="1"/>
  <c r="G103"/>
  <c r="M103" s="1"/>
  <c r="N103" s="1"/>
  <c r="G104"/>
  <c r="M104" s="1"/>
  <c r="N104" s="1"/>
  <c r="G105"/>
  <c r="M105" s="1"/>
  <c r="N105" s="1"/>
  <c r="G106"/>
  <c r="M106" s="1"/>
  <c r="N106" s="1"/>
  <c r="G107"/>
  <c r="M107" s="1"/>
  <c r="N107" s="1"/>
  <c r="G108"/>
  <c r="M108" s="1"/>
  <c r="N108" s="1"/>
  <c r="G109"/>
  <c r="M109" s="1"/>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M166"/>
  <c r="N166" s="1"/>
  <c r="M167"/>
  <c r="N167" s="1"/>
  <c r="M168"/>
  <c r="N168" s="1"/>
  <c r="M169"/>
  <c r="N169" s="1"/>
  <c r="M170"/>
  <c r="N170" s="1"/>
  <c r="M171"/>
  <c r="N171" s="1"/>
  <c r="G9" i="124"/>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G98"/>
  <c r="M98" s="1"/>
  <c r="N98" s="1"/>
  <c r="G99"/>
  <c r="M99" s="1"/>
  <c r="N99" s="1"/>
  <c r="G100"/>
  <c r="M100" s="1"/>
  <c r="N100" s="1"/>
  <c r="G101"/>
  <c r="M101" s="1"/>
  <c r="N101" s="1"/>
  <c r="G102"/>
  <c r="M102" s="1"/>
  <c r="N102" s="1"/>
  <c r="G103"/>
  <c r="M103" s="1"/>
  <c r="N103" s="1"/>
  <c r="G104"/>
  <c r="M104" s="1"/>
  <c r="N104" s="1"/>
  <c r="G105"/>
  <c r="M105" s="1"/>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M166"/>
  <c r="N166" s="1"/>
  <c r="M167"/>
  <c r="N167" s="1"/>
  <c r="G9" i="125"/>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G98"/>
  <c r="M98" s="1"/>
  <c r="N98" s="1"/>
  <c r="G99"/>
  <c r="M99" s="1"/>
  <c r="N99" s="1"/>
  <c r="G100"/>
  <c r="M100" s="1"/>
  <c r="N100" s="1"/>
  <c r="G101"/>
  <c r="M101" s="1"/>
  <c r="N101" s="1"/>
  <c r="G102"/>
  <c r="M102" s="1"/>
  <c r="N102" s="1"/>
  <c r="G103"/>
  <c r="M103" s="1"/>
  <c r="N103" s="1"/>
  <c r="G104"/>
  <c r="M104" s="1"/>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M166"/>
  <c r="N166" s="1"/>
  <c r="G9" i="126"/>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c r="N49" s="1"/>
  <c r="G50"/>
  <c r="M50" s="1"/>
  <c r="N50" s="1"/>
  <c r="G51"/>
  <c r="M51" s="1"/>
  <c r="N51" s="1"/>
  <c r="G52"/>
  <c r="M52" s="1"/>
  <c r="N52" s="1"/>
  <c r="G53"/>
  <c r="M53" s="1"/>
  <c r="N53" s="1"/>
  <c r="G54"/>
  <c r="M54" s="1"/>
  <c r="N54" s="1"/>
  <c r="G55"/>
  <c r="M55" s="1"/>
  <c r="N55" s="1"/>
  <c r="G56"/>
  <c r="M56" s="1"/>
  <c r="N56" s="1"/>
  <c r="G57"/>
  <c r="M57" s="1"/>
  <c r="N57" s="1"/>
  <c r="G58"/>
  <c r="M58"/>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G98"/>
  <c r="M98" s="1"/>
  <c r="N98" s="1"/>
  <c r="G99"/>
  <c r="M99" s="1"/>
  <c r="N99" s="1"/>
  <c r="G100"/>
  <c r="M100" s="1"/>
  <c r="N100" s="1"/>
  <c r="G101"/>
  <c r="M101" s="1"/>
  <c r="N101" s="1"/>
  <c r="G102"/>
  <c r="M102" s="1"/>
  <c r="N102" s="1"/>
  <c r="G103"/>
  <c r="M103" s="1"/>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G9" i="127"/>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G98"/>
  <c r="M98" s="1"/>
  <c r="N98" s="1"/>
  <c r="G99"/>
  <c r="M99" s="1"/>
  <c r="N99" s="1"/>
  <c r="G100"/>
  <c r="M100" s="1"/>
  <c r="N100" s="1"/>
  <c r="G101"/>
  <c r="M101" s="1"/>
  <c r="N101" s="1"/>
  <c r="G102"/>
  <c r="M102" s="1"/>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G9" i="128"/>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c r="N58" s="1"/>
  <c r="G59"/>
  <c r="M59"/>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G98"/>
  <c r="M98"/>
  <c r="N98" s="1"/>
  <c r="G99"/>
  <c r="M99"/>
  <c r="N99" s="1"/>
  <c r="G100"/>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G9" i="129"/>
  <c r="M9" s="1"/>
  <c r="G10"/>
  <c r="M10" s="1"/>
  <c r="N10" s="1"/>
  <c r="G11"/>
  <c r="M11"/>
  <c r="N11" s="1"/>
  <c r="G12"/>
  <c r="M12" s="1"/>
  <c r="N12" s="1"/>
  <c r="G13"/>
  <c r="M13" s="1"/>
  <c r="N13" s="1"/>
  <c r="G14"/>
  <c r="M14"/>
  <c r="N14" s="1"/>
  <c r="G15"/>
  <c r="M15" s="1"/>
  <c r="N15" s="1"/>
  <c r="G16"/>
  <c r="M16" s="1"/>
  <c r="N16" s="1"/>
  <c r="G17"/>
  <c r="M17" s="1"/>
  <c r="N17" s="1"/>
  <c r="G18"/>
  <c r="M18" s="1"/>
  <c r="N18" s="1"/>
  <c r="G19"/>
  <c r="M19"/>
  <c r="N19" s="1"/>
  <c r="G20"/>
  <c r="M20"/>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c r="N60" s="1"/>
  <c r="G61"/>
  <c r="M61" s="1"/>
  <c r="N61" s="1"/>
  <c r="G62"/>
  <c r="M62" s="1"/>
  <c r="N62" s="1"/>
  <c r="G63"/>
  <c r="M63" s="1"/>
  <c r="N63" s="1"/>
  <c r="G64"/>
  <c r="M64" s="1"/>
  <c r="N64" s="1"/>
  <c r="G65"/>
  <c r="M65"/>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c r="N97" s="1"/>
  <c r="G98"/>
  <c r="M98" s="1"/>
  <c r="N98" s="1"/>
  <c r="G99"/>
  <c r="M99" s="1"/>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G9" i="130"/>
  <c r="M9" s="1"/>
  <c r="G10"/>
  <c r="M10" s="1"/>
  <c r="N10" s="1"/>
  <c r="G11"/>
  <c r="M11" s="1"/>
  <c r="N11" s="1"/>
  <c r="G12"/>
  <c r="M12" s="1"/>
  <c r="N12" s="1"/>
  <c r="G13"/>
  <c r="M13" s="1"/>
  <c r="N13" s="1"/>
  <c r="G14"/>
  <c r="M14" s="1"/>
  <c r="N14" s="1"/>
  <c r="G15"/>
  <c r="M15" s="1"/>
  <c r="N15" s="1"/>
  <c r="G16"/>
  <c r="M16" s="1"/>
  <c r="N16" s="1"/>
  <c r="G17"/>
  <c r="M17"/>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c r="M156"/>
  <c r="N156"/>
  <c r="M157"/>
  <c r="N157"/>
  <c r="M158"/>
  <c r="N158"/>
  <c r="M159"/>
  <c r="N159"/>
  <c r="G9" i="131"/>
  <c r="M9" s="1"/>
  <c r="G10"/>
  <c r="M10" s="1"/>
  <c r="N10" s="1"/>
  <c r="G11"/>
  <c r="M1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G9" i="132"/>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c r="N69" s="1"/>
  <c r="G70"/>
  <c r="M70"/>
  <c r="N70" s="1"/>
  <c r="G71"/>
  <c r="M71"/>
  <c r="N71" s="1"/>
  <c r="G72"/>
  <c r="M72" s="1"/>
  <c r="N72" s="1"/>
  <c r="G73"/>
  <c r="M73" s="1"/>
  <c r="N73" s="1"/>
  <c r="G74"/>
  <c r="M74"/>
  <c r="N74" s="1"/>
  <c r="G75"/>
  <c r="M75"/>
  <c r="N75" s="1"/>
  <c r="G76"/>
  <c r="M76"/>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G9" i="133"/>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G9" i="134"/>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G9" i="135"/>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G9" i="136"/>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G9" i="137"/>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c r="N83" s="1"/>
  <c r="G84"/>
  <c r="M84"/>
  <c r="N84" s="1"/>
  <c r="G85"/>
  <c r="M85"/>
  <c r="N85" s="1"/>
  <c r="G86"/>
  <c r="M86"/>
  <c r="N86" s="1"/>
  <c r="G87"/>
  <c r="M87"/>
  <c r="N87" s="1"/>
  <c r="G88"/>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G9" i="138"/>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G9" i="139"/>
  <c r="M9" s="1"/>
  <c r="G10"/>
  <c r="M10" s="1"/>
  <c r="N10" s="1"/>
  <c r="G11"/>
  <c r="M11" s="1"/>
  <c r="N11" s="1"/>
  <c r="G12"/>
  <c r="M12" s="1"/>
  <c r="N12" s="1"/>
  <c r="G13"/>
  <c r="M13" s="1"/>
  <c r="N13" s="1"/>
  <c r="G14"/>
  <c r="M14" s="1"/>
  <c r="N14" s="1"/>
  <c r="G15"/>
  <c r="M15" s="1"/>
  <c r="N15" s="1"/>
  <c r="G16"/>
  <c r="M16" s="1"/>
  <c r="N16" s="1"/>
  <c r="G17"/>
  <c r="M17"/>
  <c r="N17" s="1"/>
  <c r="G18"/>
  <c r="M18" s="1"/>
  <c r="N18" s="1"/>
  <c r="G19"/>
  <c r="M19" s="1"/>
  <c r="N19" s="1"/>
  <c r="G20"/>
  <c r="M20" s="1"/>
  <c r="N20" s="1"/>
  <c r="G21"/>
  <c r="M2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G9" i="141"/>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G9" i="142"/>
  <c r="M9" s="1"/>
  <c r="G10"/>
  <c r="M10" s="1"/>
  <c r="N10" s="1"/>
  <c r="G11"/>
  <c r="M11" s="1"/>
  <c r="N11" s="1"/>
  <c r="G12"/>
  <c r="M12" s="1"/>
  <c r="N12" s="1"/>
  <c r="G13"/>
  <c r="M13" s="1"/>
  <c r="N13" s="1"/>
  <c r="G14"/>
  <c r="M14"/>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G9" i="143"/>
  <c r="M9" s="1"/>
  <c r="G10"/>
  <c r="M10" s="1"/>
  <c r="N10" s="1"/>
  <c r="G11"/>
  <c r="M11" s="1"/>
  <c r="N11" s="1"/>
  <c r="G12"/>
  <c r="M12" s="1"/>
  <c r="N12" s="1"/>
  <c r="G13"/>
  <c r="M13" s="1"/>
  <c r="N13" s="1"/>
  <c r="G14"/>
  <c r="M14" s="1"/>
  <c r="N14" s="1"/>
  <c r="G15"/>
  <c r="M15" s="1"/>
  <c r="N15" s="1"/>
  <c r="G16"/>
  <c r="M16" s="1"/>
  <c r="N16" s="1"/>
  <c r="G17"/>
  <c r="M17"/>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G9" i="144"/>
  <c r="M9" s="1"/>
  <c r="G10"/>
  <c r="M10" s="1"/>
  <c r="N10" s="1"/>
  <c r="G11"/>
  <c r="M11" s="1"/>
  <c r="N11" s="1"/>
  <c r="G12"/>
  <c r="M12" s="1"/>
  <c r="N12" s="1"/>
  <c r="G13"/>
  <c r="M13"/>
  <c r="N13" s="1"/>
  <c r="G14"/>
  <c r="M14" s="1"/>
  <c r="N14" s="1"/>
  <c r="G15"/>
  <c r="M15" s="1"/>
  <c r="N15" s="1"/>
  <c r="G16"/>
  <c r="M16" s="1"/>
  <c r="N16" s="1"/>
  <c r="G17"/>
  <c r="M17"/>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c r="N57" s="1"/>
  <c r="G58"/>
  <c r="M58" s="1"/>
  <c r="N58" s="1"/>
  <c r="G59"/>
  <c r="M59" s="1"/>
  <c r="N59" s="1"/>
  <c r="G60"/>
  <c r="M60" s="1"/>
  <c r="N60" s="1"/>
  <c r="G61"/>
  <c r="M61" s="1"/>
  <c r="N61" s="1"/>
  <c r="G62"/>
  <c r="M62" s="1"/>
  <c r="N62" s="1"/>
  <c r="G63"/>
  <c r="M63" s="1"/>
  <c r="N63" s="1"/>
  <c r="G64"/>
  <c r="M64" s="1"/>
  <c r="N64" s="1"/>
  <c r="G65"/>
  <c r="M65"/>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G9" i="145"/>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c r="N38" s="1"/>
  <c r="G39"/>
  <c r="M39" s="1"/>
  <c r="N39" s="1"/>
  <c r="G40"/>
  <c r="M40" s="1"/>
  <c r="N40" s="1"/>
  <c r="G41"/>
  <c r="M41" s="1"/>
  <c r="N41" s="1"/>
  <c r="G42"/>
  <c r="M42" s="1"/>
  <c r="N42" s="1"/>
  <c r="G43"/>
  <c r="M43" s="1"/>
  <c r="N43" s="1"/>
  <c r="G44"/>
  <c r="M44" s="1"/>
  <c r="N44" s="1"/>
  <c r="G45"/>
  <c r="M45" s="1"/>
  <c r="N45" s="1"/>
  <c r="G46"/>
  <c r="M46"/>
  <c r="N46" s="1"/>
  <c r="G47"/>
  <c r="M47" s="1"/>
  <c r="N47" s="1"/>
  <c r="G48"/>
  <c r="M48" s="1"/>
  <c r="N48" s="1"/>
  <c r="G49"/>
  <c r="M49" s="1"/>
  <c r="N49" s="1"/>
  <c r="G50"/>
  <c r="M50" s="1"/>
  <c r="N50" s="1"/>
  <c r="G51"/>
  <c r="M51" s="1"/>
  <c r="N51" s="1"/>
  <c r="G52"/>
  <c r="M52" s="1"/>
  <c r="N52" s="1"/>
  <c r="G53"/>
  <c r="M53" s="1"/>
  <c r="N53" s="1"/>
  <c r="G54"/>
  <c r="M54"/>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G9" i="146"/>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c r="N28" s="1"/>
  <c r="G29"/>
  <c r="M29" s="1"/>
  <c r="N29" s="1"/>
  <c r="G30"/>
  <c r="M30" s="1"/>
  <c r="N30" s="1"/>
  <c r="G31"/>
  <c r="M31" s="1"/>
  <c r="N31" s="1"/>
  <c r="G32"/>
  <c r="M32" s="1"/>
  <c r="N32" s="1"/>
  <c r="G33"/>
  <c r="M33" s="1"/>
  <c r="N33" s="1"/>
  <c r="G34"/>
  <c r="M34" s="1"/>
  <c r="N34" s="1"/>
  <c r="G35"/>
  <c r="M35" s="1"/>
  <c r="N35" s="1"/>
  <c r="G36"/>
  <c r="M36"/>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c r="N50" s="1"/>
  <c r="G51"/>
  <c r="M51" s="1"/>
  <c r="N51" s="1"/>
  <c r="G52"/>
  <c r="M52" s="1"/>
  <c r="N52" s="1"/>
  <c r="G53"/>
  <c r="M53"/>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G9" i="147"/>
  <c r="M9" s="1"/>
  <c r="G10"/>
  <c r="M10" s="1"/>
  <c r="N10" s="1"/>
  <c r="G11"/>
  <c r="M11"/>
  <c r="N11" s="1"/>
  <c r="G12"/>
  <c r="M12" s="1"/>
  <c r="N12" s="1"/>
  <c r="G13"/>
  <c r="M13" s="1"/>
  <c r="N13" s="1"/>
  <c r="G14"/>
  <c r="M14" s="1"/>
  <c r="N14" s="1"/>
  <c r="G15"/>
  <c r="M15"/>
  <c r="N15" s="1"/>
  <c r="G16"/>
  <c r="M16" s="1"/>
  <c r="N16" s="1"/>
  <c r="G17"/>
  <c r="M17" s="1"/>
  <c r="N17" s="1"/>
  <c r="G18"/>
  <c r="M18" s="1"/>
  <c r="N18" s="1"/>
  <c r="G19"/>
  <c r="M19" s="1"/>
  <c r="N19" s="1"/>
  <c r="G20"/>
  <c r="M20" s="1"/>
  <c r="N20" s="1"/>
  <c r="G21"/>
  <c r="M21" s="1"/>
  <c r="N21" s="1"/>
  <c r="G22"/>
  <c r="M22" s="1"/>
  <c r="N22" s="1"/>
  <c r="G23"/>
  <c r="M23"/>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G9" i="148"/>
  <c r="M9" s="1"/>
  <c r="G10"/>
  <c r="M10" s="1"/>
  <c r="N10" s="1"/>
  <c r="G11"/>
  <c r="M11"/>
  <c r="N11" s="1"/>
  <c r="G12"/>
  <c r="M12" s="1"/>
  <c r="N12" s="1"/>
  <c r="G13"/>
  <c r="M13" s="1"/>
  <c r="N13" s="1"/>
  <c r="G14"/>
  <c r="M14" s="1"/>
  <c r="N14" s="1"/>
  <c r="G15"/>
  <c r="M15" s="1"/>
  <c r="N15" s="1"/>
  <c r="G16"/>
  <c r="M16" s="1"/>
  <c r="N16" s="1"/>
  <c r="G17"/>
  <c r="M17" s="1"/>
  <c r="N17" s="1"/>
  <c r="G18"/>
  <c r="M18" s="1"/>
  <c r="N18" s="1"/>
  <c r="G19"/>
  <c r="M19" s="1"/>
  <c r="N19" s="1"/>
  <c r="G20"/>
  <c r="M20"/>
  <c r="N20" s="1"/>
  <c r="G21"/>
  <c r="M21" s="1"/>
  <c r="N21" s="1"/>
  <c r="G22"/>
  <c r="M22" s="1"/>
  <c r="N22" s="1"/>
  <c r="G23"/>
  <c r="M23" s="1"/>
  <c r="N23" s="1"/>
  <c r="G24"/>
  <c r="M24" s="1"/>
  <c r="N24" s="1"/>
  <c r="G25"/>
  <c r="M25" s="1"/>
  <c r="N25" s="1"/>
  <c r="G26"/>
  <c r="M26" s="1"/>
  <c r="N26" s="1"/>
  <c r="G27"/>
  <c r="M27"/>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c r="N43" s="1"/>
  <c r="G44"/>
  <c r="M44" s="1"/>
  <c r="N44" s="1"/>
  <c r="G45"/>
  <c r="M45" s="1"/>
  <c r="N45" s="1"/>
  <c r="G46"/>
  <c r="M46" s="1"/>
  <c r="N46" s="1"/>
  <c r="G47"/>
  <c r="M47"/>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G9" i="149"/>
  <c r="M9" s="1"/>
  <c r="G10"/>
  <c r="M10" s="1"/>
  <c r="N10" s="1"/>
  <c r="G11"/>
  <c r="M11" s="1"/>
  <c r="N11" s="1"/>
  <c r="G12"/>
  <c r="M12" s="1"/>
  <c r="N12" s="1"/>
  <c r="G13"/>
  <c r="M13"/>
  <c r="N13" s="1"/>
  <c r="G14"/>
  <c r="M14" s="1"/>
  <c r="N14" s="1"/>
  <c r="G15"/>
  <c r="M15" s="1"/>
  <c r="N15" s="1"/>
  <c r="G16"/>
  <c r="M16" s="1"/>
  <c r="N16" s="1"/>
  <c r="G17"/>
  <c r="M17"/>
  <c r="N17" s="1"/>
  <c r="G18"/>
  <c r="M18" s="1"/>
  <c r="N18" s="1"/>
  <c r="G19"/>
  <c r="M19" s="1"/>
  <c r="N19" s="1"/>
  <c r="G20"/>
  <c r="M20" s="1"/>
  <c r="N20" s="1"/>
  <c r="G21"/>
  <c r="M21"/>
  <c r="N21" s="1"/>
  <c r="G22"/>
  <c r="M22" s="1"/>
  <c r="N22" s="1"/>
  <c r="G23"/>
  <c r="M23" s="1"/>
  <c r="N23" s="1"/>
  <c r="G24"/>
  <c r="M24" s="1"/>
  <c r="N24" s="1"/>
  <c r="G25"/>
  <c r="M25"/>
  <c r="N25" s="1"/>
  <c r="G26"/>
  <c r="M26" s="1"/>
  <c r="N26" s="1"/>
  <c r="G27"/>
  <c r="M27" s="1"/>
  <c r="N27" s="1"/>
  <c r="G28"/>
  <c r="M28"/>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G9" i="150"/>
  <c r="M9" s="1"/>
  <c r="G10"/>
  <c r="M10" s="1"/>
  <c r="N10" s="1"/>
  <c r="G11"/>
  <c r="M1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c r="N23" s="1"/>
  <c r="G24"/>
  <c r="M24" s="1"/>
  <c r="N24" s="1"/>
  <c r="G25"/>
  <c r="M25" s="1"/>
  <c r="N25" s="1"/>
  <c r="G26"/>
  <c r="M26" s="1"/>
  <c r="N26" s="1"/>
  <c r="G27"/>
  <c r="M27"/>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c r="N67" s="1"/>
  <c r="G68"/>
  <c r="M68" s="1"/>
  <c r="N68" s="1"/>
  <c r="G69"/>
  <c r="M69" s="1"/>
  <c r="N69" s="1"/>
  <c r="G70"/>
  <c r="M70" s="1"/>
  <c r="N70" s="1"/>
  <c r="G71"/>
  <c r="M71" s="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G9" i="151"/>
  <c r="M9" s="1"/>
  <c r="G10"/>
  <c r="M10" s="1"/>
  <c r="N10" s="1"/>
  <c r="G11"/>
  <c r="M11" s="1"/>
  <c r="N11" s="1"/>
  <c r="G12"/>
  <c r="M12" s="1"/>
  <c r="N12" s="1"/>
  <c r="G13"/>
  <c r="M13"/>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c r="N65" s="1"/>
  <c r="G66"/>
  <c r="M66" s="1"/>
  <c r="N66" s="1"/>
  <c r="G67"/>
  <c r="M67" s="1"/>
  <c r="N67" s="1"/>
  <c r="G68"/>
  <c r="M68" s="1"/>
  <c r="N68" s="1"/>
  <c r="G69"/>
  <c r="M69" s="1"/>
  <c r="N69" s="1"/>
  <c r="G70"/>
  <c r="M70" s="1"/>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G9" i="152"/>
  <c r="M9" s="1"/>
  <c r="G10"/>
  <c r="M10" s="1"/>
  <c r="N10" s="1"/>
  <c r="G11"/>
  <c r="M1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G9" i="153"/>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G9" i="154"/>
  <c r="M9" s="1"/>
  <c r="G10"/>
  <c r="M10" s="1"/>
  <c r="N10" s="1"/>
  <c r="G11"/>
  <c r="M11" s="1"/>
  <c r="N11" s="1"/>
  <c r="G12"/>
  <c r="M12" s="1"/>
  <c r="N12" s="1"/>
  <c r="G13"/>
  <c r="M13" s="1"/>
  <c r="N13" s="1"/>
  <c r="G14"/>
  <c r="M14"/>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G9" i="156"/>
  <c r="M9" s="1"/>
  <c r="G10"/>
  <c r="M10" s="1"/>
  <c r="N10" s="1"/>
  <c r="G11"/>
  <c r="M11" s="1"/>
  <c r="N11" s="1"/>
  <c r="G12"/>
  <c r="M12" s="1"/>
  <c r="N12" s="1"/>
  <c r="G13"/>
  <c r="M13" s="1"/>
  <c r="N13" s="1"/>
  <c r="G14"/>
  <c r="M14" s="1"/>
  <c r="N14" s="1"/>
  <c r="G15"/>
  <c r="M15" s="1"/>
  <c r="N15" s="1"/>
  <c r="G16"/>
  <c r="M16"/>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M66"/>
  <c r="N66"/>
  <c r="M67"/>
  <c r="N67"/>
  <c r="M68"/>
  <c r="N68"/>
  <c r="M69"/>
  <c r="N69" s="1"/>
  <c r="M70"/>
  <c r="N70"/>
  <c r="M71"/>
  <c r="N71"/>
  <c r="M72"/>
  <c r="N72"/>
  <c r="M73"/>
  <c r="N73"/>
  <c r="M74"/>
  <c r="N74"/>
  <c r="M75"/>
  <c r="N75"/>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G9" i="157"/>
  <c r="M9" s="1"/>
  <c r="G10"/>
  <c r="M10" s="1"/>
  <c r="N10" s="1"/>
  <c r="G11"/>
  <c r="M11" s="1"/>
  <c r="N11" s="1"/>
  <c r="G12"/>
  <c r="M12" s="1"/>
  <c r="N12" s="1"/>
  <c r="G13"/>
  <c r="M13" s="1"/>
  <c r="N13" s="1"/>
  <c r="G14"/>
  <c r="M14"/>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G9" i="158"/>
  <c r="M9" s="1"/>
  <c r="G10"/>
  <c r="M10" s="1"/>
  <c r="N10" s="1"/>
  <c r="G11"/>
  <c r="M11" s="1"/>
  <c r="N11" s="1"/>
  <c r="G12"/>
  <c r="M12" s="1"/>
  <c r="N12" s="1"/>
  <c r="G13"/>
  <c r="M13"/>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c r="N48" s="1"/>
  <c r="G49"/>
  <c r="M49" s="1"/>
  <c r="N49" s="1"/>
  <c r="G50"/>
  <c r="M50" s="1"/>
  <c r="N50" s="1"/>
  <c r="G51"/>
  <c r="M51" s="1"/>
  <c r="N51" s="1"/>
  <c r="G52"/>
  <c r="M52" s="1"/>
  <c r="N52" s="1"/>
  <c r="G53"/>
  <c r="M53" s="1"/>
  <c r="N53" s="1"/>
  <c r="G54"/>
  <c r="M54" s="1"/>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G9" i="159"/>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G9" i="160"/>
  <c r="M9" s="1"/>
  <c r="G10"/>
  <c r="M10" s="1"/>
  <c r="N10" s="1"/>
  <c r="G11"/>
  <c r="M11" s="1"/>
  <c r="N11" s="1"/>
  <c r="G12"/>
  <c r="M12" s="1"/>
  <c r="N12" s="1"/>
  <c r="G13"/>
  <c r="M13" s="1"/>
  <c r="N13" s="1"/>
  <c r="G14"/>
  <c r="M14" s="1"/>
  <c r="N14" s="1"/>
  <c r="G15"/>
  <c r="M15" s="1"/>
  <c r="N15" s="1"/>
  <c r="G16"/>
  <c r="M16"/>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c r="N48" s="1"/>
  <c r="G49"/>
  <c r="M49" s="1"/>
  <c r="N49" s="1"/>
  <c r="G50"/>
  <c r="M50" s="1"/>
  <c r="N50" s="1"/>
  <c r="G51"/>
  <c r="M51" s="1"/>
  <c r="N51" s="1"/>
  <c r="G52"/>
  <c r="M52" s="1"/>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G9" i="161"/>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G9" i="162"/>
  <c r="M9" s="1"/>
  <c r="G10"/>
  <c r="M10" s="1"/>
  <c r="N10" s="1"/>
  <c r="G11"/>
  <c r="M1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G9" i="163"/>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G9" i="164"/>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s="1"/>
  <c r="N20" s="1"/>
  <c r="G21"/>
  <c r="M21" s="1"/>
  <c r="N21" s="1"/>
  <c r="G22"/>
  <c r="M22"/>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c r="N38" s="1"/>
  <c r="G39"/>
  <c r="M39" s="1"/>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G9" i="165"/>
  <c r="M9" s="1"/>
  <c r="N9" s="1"/>
  <c r="J9"/>
  <c r="G10"/>
  <c r="M10" s="1"/>
  <c r="N10" s="1"/>
  <c r="G11"/>
  <c r="M11"/>
  <c r="N11" s="1"/>
  <c r="G12"/>
  <c r="M12" s="1"/>
  <c r="N12" s="1"/>
  <c r="G13"/>
  <c r="M13" s="1"/>
  <c r="N13" s="1"/>
  <c r="G14"/>
  <c r="M14" s="1"/>
  <c r="N14" s="1"/>
  <c r="G15"/>
  <c r="M15" s="1"/>
  <c r="N15" s="1"/>
  <c r="G16"/>
  <c r="M16"/>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G9" i="166"/>
  <c r="M9" s="1"/>
  <c r="G10"/>
  <c r="M10" s="1"/>
  <c r="N10" s="1"/>
  <c r="G11"/>
  <c r="M11" s="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G9" i="167"/>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c r="N28" s="1"/>
  <c r="G29"/>
  <c r="M29" s="1"/>
  <c r="N29" s="1"/>
  <c r="G30"/>
  <c r="M30" s="1"/>
  <c r="N30" s="1"/>
  <c r="G31"/>
  <c r="M31" s="1"/>
  <c r="N31" s="1"/>
  <c r="G32"/>
  <c r="M32" s="1"/>
  <c r="N32" s="1"/>
  <c r="G33"/>
  <c r="M33" s="1"/>
  <c r="N33" s="1"/>
  <c r="G34"/>
  <c r="M34" s="1"/>
  <c r="N34" s="1"/>
  <c r="G35"/>
  <c r="M35" s="1"/>
  <c r="N35" s="1"/>
  <c r="G36"/>
  <c r="M36" s="1"/>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G9" i="168"/>
  <c r="M9" s="1"/>
  <c r="G10"/>
  <c r="M10" s="1"/>
  <c r="N10" s="1"/>
  <c r="G11"/>
  <c r="M1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G9" i="170"/>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G9" i="171"/>
  <c r="M9" s="1"/>
  <c r="G10"/>
  <c r="M10" s="1"/>
  <c r="N10" s="1"/>
  <c r="G11"/>
  <c r="M11"/>
  <c r="N11" s="1"/>
  <c r="G12"/>
  <c r="M12" s="1"/>
  <c r="N12" s="1"/>
  <c r="G13"/>
  <c r="M13"/>
  <c r="N13" s="1"/>
  <c r="G14"/>
  <c r="M14" s="1"/>
  <c r="N14" s="1"/>
  <c r="G15"/>
  <c r="M15" s="1"/>
  <c r="N15" s="1"/>
  <c r="G16"/>
  <c r="M16" s="1"/>
  <c r="N16" s="1"/>
  <c r="G17"/>
  <c r="M17"/>
  <c r="N17" s="1"/>
  <c r="G18"/>
  <c r="M18" s="1"/>
  <c r="N18" s="1"/>
  <c r="G19"/>
  <c r="M19" s="1"/>
  <c r="N19" s="1"/>
  <c r="G20"/>
  <c r="M20" s="1"/>
  <c r="N20" s="1"/>
  <c r="G21"/>
  <c r="M21" s="1"/>
  <c r="N21" s="1"/>
  <c r="G22"/>
  <c r="M22" s="1"/>
  <c r="N22" s="1"/>
  <c r="G23"/>
  <c r="M23" s="1"/>
  <c r="N23" s="1"/>
  <c r="G24"/>
  <c r="M24" s="1"/>
  <c r="N24" s="1"/>
  <c r="G25"/>
  <c r="M25" s="1"/>
  <c r="N25" s="1"/>
  <c r="G26"/>
  <c r="M26" s="1"/>
  <c r="N26" s="1"/>
  <c r="G27"/>
  <c r="M27"/>
  <c r="N27" s="1"/>
  <c r="G28"/>
  <c r="M28" s="1"/>
  <c r="N28" s="1"/>
  <c r="G29"/>
  <c r="M29" s="1"/>
  <c r="N29" s="1"/>
  <c r="G30"/>
  <c r="M30" s="1"/>
  <c r="N30" s="1"/>
  <c r="G31"/>
  <c r="M31" s="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G9" i="172"/>
  <c r="M9" s="1"/>
  <c r="G10"/>
  <c r="M10" s="1"/>
  <c r="N10" s="1"/>
  <c r="G11"/>
  <c r="M1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c r="N24" s="1"/>
  <c r="G25"/>
  <c r="M25"/>
  <c r="N25" s="1"/>
  <c r="G26"/>
  <c r="M26" s="1"/>
  <c r="N26" s="1"/>
  <c r="G27"/>
  <c r="M27" s="1"/>
  <c r="N27" s="1"/>
  <c r="G28"/>
  <c r="M28"/>
  <c r="N28" s="1"/>
  <c r="G29"/>
  <c r="M29" s="1"/>
  <c r="N29" s="1"/>
  <c r="G30"/>
  <c r="M30" s="1"/>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87" i="173"/>
  <c r="J87"/>
  <c r="G9" i="174"/>
  <c r="M9" s="1"/>
  <c r="G10"/>
  <c r="M10" s="1"/>
  <c r="N10" s="1"/>
  <c r="G11"/>
  <c r="M11" s="1"/>
  <c r="N11" s="1"/>
  <c r="G12"/>
  <c r="M12" s="1"/>
  <c r="N12" s="1"/>
  <c r="G13"/>
  <c r="M13" s="1"/>
  <c r="N13" s="1"/>
  <c r="G14"/>
  <c r="M14" s="1"/>
  <c r="N14" s="1"/>
  <c r="G15"/>
  <c r="M15" s="1"/>
  <c r="N15" s="1"/>
  <c r="G16"/>
  <c r="M16" s="1"/>
  <c r="N16" s="1"/>
  <c r="G17"/>
  <c r="M17" s="1"/>
  <c r="N17" s="1"/>
  <c r="G18"/>
  <c r="M18"/>
  <c r="N18" s="1"/>
  <c r="G19"/>
  <c r="M19" s="1"/>
  <c r="N19" s="1"/>
  <c r="G20"/>
  <c r="M20" s="1"/>
  <c r="N20" s="1"/>
  <c r="M21"/>
  <c r="N21" s="1"/>
  <c r="M22"/>
  <c r="N22" s="1"/>
  <c r="M23"/>
  <c r="N23" s="1"/>
  <c r="M24"/>
  <c r="N24" s="1"/>
  <c r="M25"/>
  <c r="N25" s="1"/>
  <c r="M26"/>
  <c r="N26" s="1"/>
  <c r="M27"/>
  <c r="N27" s="1"/>
  <c r="M28"/>
  <c r="N28" s="1"/>
  <c r="M29"/>
  <c r="N29" s="1"/>
  <c r="M30"/>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G9" i="175"/>
  <c r="M9" s="1"/>
  <c r="G10"/>
  <c r="M10" s="1"/>
  <c r="N10" s="1"/>
  <c r="G11"/>
  <c r="M11" s="1"/>
  <c r="N11" s="1"/>
  <c r="G12"/>
  <c r="M12" s="1"/>
  <c r="N12" s="1"/>
  <c r="G13"/>
  <c r="M13" s="1"/>
  <c r="N13" s="1"/>
  <c r="G14"/>
  <c r="M14" s="1"/>
  <c r="N14" s="1"/>
  <c r="G15"/>
  <c r="M15" s="1"/>
  <c r="N15" s="1"/>
  <c r="G16"/>
  <c r="M16"/>
  <c r="N16" s="1"/>
  <c r="G17"/>
  <c r="M17" s="1"/>
  <c r="N17" s="1"/>
  <c r="G18"/>
  <c r="M18" s="1"/>
  <c r="N18" s="1"/>
  <c r="G19"/>
  <c r="M19" s="1"/>
  <c r="N19" s="1"/>
  <c r="M20"/>
  <c r="N20" s="1"/>
  <c r="M21"/>
  <c r="N21" s="1"/>
  <c r="M22"/>
  <c r="N22" s="1"/>
  <c r="M23"/>
  <c r="N23" s="1"/>
  <c r="M24"/>
  <c r="N24" s="1"/>
  <c r="M25"/>
  <c r="N25" s="1"/>
  <c r="M26"/>
  <c r="N26" s="1"/>
  <c r="M27"/>
  <c r="N27" s="1"/>
  <c r="M28"/>
  <c r="N28" s="1"/>
  <c r="M29"/>
  <c r="N29" s="1"/>
  <c r="M30"/>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G9" i="176"/>
  <c r="M9" s="1"/>
  <c r="G10"/>
  <c r="M10" s="1"/>
  <c r="N10" s="1"/>
  <c r="G11"/>
  <c r="M11" s="1"/>
  <c r="N11" s="1"/>
  <c r="G12"/>
  <c r="M12" s="1"/>
  <c r="N12" s="1"/>
  <c r="G13"/>
  <c r="M13" s="1"/>
  <c r="N13" s="1"/>
  <c r="G14"/>
  <c r="M14" s="1"/>
  <c r="N14" s="1"/>
  <c r="G15"/>
  <c r="M15"/>
  <c r="N15" s="1"/>
  <c r="G16"/>
  <c r="M16" s="1"/>
  <c r="N16" s="1"/>
  <c r="G17"/>
  <c r="M17" s="1"/>
  <c r="N17" s="1"/>
  <c r="G18"/>
  <c r="M18" s="1"/>
  <c r="N18" s="1"/>
  <c r="M19"/>
  <c r="N19" s="1"/>
  <c r="M20"/>
  <c r="N20" s="1"/>
  <c r="M21"/>
  <c r="N21" s="1"/>
  <c r="M22"/>
  <c r="N22" s="1"/>
  <c r="M23"/>
  <c r="N23" s="1"/>
  <c r="M24"/>
  <c r="N24" s="1"/>
  <c r="M25"/>
  <c r="N25" s="1"/>
  <c r="M26"/>
  <c r="N26" s="1"/>
  <c r="M27"/>
  <c r="N27" s="1"/>
  <c r="M28"/>
  <c r="N28" s="1"/>
  <c r="M29"/>
  <c r="N29" s="1"/>
  <c r="M30"/>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G9" i="177"/>
  <c r="M9" s="1"/>
  <c r="G10"/>
  <c r="M10" s="1"/>
  <c r="N10" s="1"/>
  <c r="G11"/>
  <c r="M11" s="1"/>
  <c r="N11" s="1"/>
  <c r="G12"/>
  <c r="M12" s="1"/>
  <c r="N12" s="1"/>
  <c r="G13"/>
  <c r="M13" s="1"/>
  <c r="N13" s="1"/>
  <c r="G14"/>
  <c r="M14" s="1"/>
  <c r="N14" s="1"/>
  <c r="M15"/>
  <c r="N15" s="1"/>
  <c r="M16"/>
  <c r="N16" s="1"/>
  <c r="M17"/>
  <c r="N17" s="1"/>
  <c r="M18"/>
  <c r="N18" s="1"/>
  <c r="M19"/>
  <c r="N19" s="1"/>
  <c r="M20"/>
  <c r="N20" s="1"/>
  <c r="M21"/>
  <c r="N21" s="1"/>
  <c r="M22"/>
  <c r="N22" s="1"/>
  <c r="M23"/>
  <c r="N23" s="1"/>
  <c r="M24"/>
  <c r="N24" s="1"/>
  <c r="M25"/>
  <c r="N25" s="1"/>
  <c r="M26"/>
  <c r="N26" s="1"/>
  <c r="M27"/>
  <c r="N27" s="1"/>
  <c r="M28"/>
  <c r="N28" s="1"/>
  <c r="M29"/>
  <c r="N29" s="1"/>
  <c r="M30"/>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G9" i="179"/>
  <c r="M9" s="1"/>
  <c r="G10"/>
  <c r="M10" s="1"/>
  <c r="N10" s="1"/>
  <c r="G11"/>
  <c r="M11" s="1"/>
  <c r="N11" s="1"/>
  <c r="G12"/>
  <c r="M12" s="1"/>
  <c r="N12" s="1"/>
  <c r="G13"/>
  <c r="M13" s="1"/>
  <c r="N13" s="1"/>
  <c r="G14"/>
  <c r="M14" s="1"/>
  <c r="N14" s="1"/>
  <c r="G15"/>
  <c r="M15" s="1"/>
  <c r="N15" s="1"/>
  <c r="G16"/>
  <c r="M16" s="1"/>
  <c r="N16" s="1"/>
  <c r="G17"/>
  <c r="M17"/>
  <c r="N17" s="1"/>
  <c r="G18"/>
  <c r="M18" s="1"/>
  <c r="N18" s="1"/>
  <c r="G19"/>
  <c r="M19" s="1"/>
  <c r="N19" s="1"/>
  <c r="G20"/>
  <c r="M20" s="1"/>
  <c r="N20" s="1"/>
  <c r="G21"/>
  <c r="M21" s="1"/>
  <c r="N21" s="1"/>
  <c r="G22"/>
  <c r="M22"/>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9" i="184"/>
  <c r="M9" s="1"/>
  <c r="N9" s="1"/>
  <c r="O9" s="1"/>
  <c r="O10" s="1"/>
  <c r="O11" s="1"/>
  <c r="G10"/>
  <c r="M10"/>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c r="N40" s="1"/>
  <c r="G41"/>
  <c r="M4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c r="N57" s="1"/>
  <c r="G58"/>
  <c r="M58" s="1"/>
  <c r="N58" s="1"/>
  <c r="G59"/>
  <c r="M59" s="1"/>
  <c r="N59" s="1"/>
  <c r="G60"/>
  <c r="M60" s="1"/>
  <c r="N60" s="1"/>
  <c r="G61"/>
  <c r="M61" s="1"/>
  <c r="N61" s="1"/>
  <c r="G62"/>
  <c r="M62" s="1"/>
  <c r="N62" s="1"/>
  <c r="G63"/>
  <c r="M63" s="1"/>
  <c r="N63" s="1"/>
  <c r="G64"/>
  <c r="M64" s="1"/>
  <c r="N64" s="1"/>
  <c r="G65"/>
  <c r="M65" s="1"/>
  <c r="N65" s="1"/>
  <c r="G9" i="188"/>
  <c r="M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c r="N25" s="1"/>
  <c r="G26"/>
  <c r="M26" s="1"/>
  <c r="N26" s="1"/>
  <c r="G27"/>
  <c r="M27" s="1"/>
  <c r="N27" s="1"/>
  <c r="G28"/>
  <c r="M28" s="1"/>
  <c r="N28" s="1"/>
  <c r="G29"/>
  <c r="M29" s="1"/>
  <c r="N29" s="1"/>
  <c r="G30"/>
  <c r="M30" s="1"/>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9" i="189"/>
  <c r="M9" s="1"/>
  <c r="G10"/>
  <c r="M10" s="1"/>
  <c r="N10" s="1"/>
  <c r="G11"/>
  <c r="M1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c r="N51" s="1"/>
  <c r="G52"/>
  <c r="M52" s="1"/>
  <c r="N52" s="1"/>
  <c r="G53"/>
  <c r="M53" s="1"/>
  <c r="N53" s="1"/>
  <c r="G54"/>
  <c r="M54" s="1"/>
  <c r="N54" s="1"/>
  <c r="G55"/>
  <c r="M55" s="1"/>
  <c r="N55" s="1"/>
  <c r="G56"/>
  <c r="M56" s="1"/>
  <c r="N56" s="1"/>
  <c r="G57"/>
  <c r="M57" s="1"/>
  <c r="N57" s="1"/>
  <c r="G9" i="191"/>
  <c r="M9" s="1"/>
  <c r="G10"/>
  <c r="M10" s="1"/>
  <c r="N10" s="1"/>
  <c r="G11"/>
  <c r="M1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c r="N23" s="1"/>
  <c r="G24"/>
  <c r="M24" s="1"/>
  <c r="N24" s="1"/>
  <c r="G25"/>
  <c r="M25" s="1"/>
  <c r="N25" s="1"/>
  <c r="G26"/>
  <c r="M26" s="1"/>
  <c r="N26" s="1"/>
  <c r="G27"/>
  <c r="M27" s="1"/>
  <c r="N27" s="1"/>
  <c r="G28"/>
  <c r="M28" s="1"/>
  <c r="N28" s="1"/>
  <c r="G29"/>
  <c r="M29" s="1"/>
  <c r="N29" s="1"/>
  <c r="G30"/>
  <c r="M30" s="1"/>
  <c r="N30" s="1"/>
  <c r="G31"/>
  <c r="M31"/>
  <c r="N31" s="1"/>
  <c r="G32"/>
  <c r="M32"/>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9" i="192"/>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9" i="193"/>
  <c r="G10"/>
  <c r="G11"/>
  <c r="G12"/>
  <c r="G13"/>
  <c r="G14"/>
  <c r="G15"/>
  <c r="G16"/>
  <c r="G17"/>
  <c r="G18"/>
  <c r="G19"/>
  <c r="G20"/>
  <c r="G21"/>
  <c r="G22"/>
  <c r="G23"/>
  <c r="G24"/>
  <c r="G25"/>
  <c r="G26"/>
  <c r="G27"/>
  <c r="G28"/>
  <c r="G29"/>
  <c r="G30"/>
  <c r="G31"/>
  <c r="G32"/>
  <c r="G33"/>
  <c r="G34"/>
  <c r="G35"/>
  <c r="G36"/>
  <c r="G37"/>
  <c r="G38"/>
  <c r="G39"/>
  <c r="G9" i="194"/>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9" i="197"/>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9" i="206"/>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M25" i="212"/>
  <c r="N25" s="1"/>
  <c r="M24" i="213"/>
  <c r="N24" s="1"/>
  <c r="M23" i="214"/>
  <c r="N23" s="1"/>
  <c r="M18" i="215"/>
  <c r="N18" s="1"/>
  <c r="M16" i="216"/>
  <c r="N16" s="1"/>
  <c r="M12" i="217"/>
  <c r="N12" s="1"/>
  <c r="U11" i="231"/>
  <c r="U11" i="229"/>
  <c r="M175" i="71"/>
  <c r="N175" s="1"/>
  <c r="M172" i="123"/>
  <c r="N172" s="1"/>
  <c r="M168" i="124"/>
  <c r="N168" s="1"/>
  <c r="M167" i="125"/>
  <c r="N167" s="1"/>
  <c r="M166" i="126"/>
  <c r="N166" s="1"/>
  <c r="M165" i="127"/>
  <c r="N165" s="1"/>
  <c r="M163" i="128"/>
  <c r="N163" s="1"/>
  <c r="M162" i="129"/>
  <c r="N162" s="1"/>
  <c r="M160" i="130"/>
  <c r="N160" s="1"/>
  <c r="M158" i="131"/>
  <c r="N158" s="1"/>
  <c r="M157" i="132"/>
  <c r="N157" s="1"/>
  <c r="M156" i="133"/>
  <c r="N156" s="1"/>
  <c r="M154" i="134"/>
  <c r="N154" s="1"/>
  <c r="M153" i="135"/>
  <c r="N153" s="1"/>
  <c r="M152" i="136"/>
  <c r="N152" s="1"/>
  <c r="M151" i="137"/>
  <c r="N151" s="1"/>
  <c r="M148" i="138"/>
  <c r="N148" s="1"/>
  <c r="M146" i="139"/>
  <c r="N146" s="1"/>
  <c r="M144" i="141"/>
  <c r="N144" s="1"/>
  <c r="M143" i="142"/>
  <c r="N143" s="1"/>
  <c r="M142" i="143"/>
  <c r="N142" s="1"/>
  <c r="M141" i="144"/>
  <c r="N141" s="1"/>
  <c r="M139" i="145"/>
  <c r="N139" s="1"/>
  <c r="M138" i="146"/>
  <c r="N138" s="1"/>
  <c r="M137" i="147"/>
  <c r="N137" s="1"/>
  <c r="M136" i="148"/>
  <c r="N136" s="1"/>
  <c r="M135" i="149"/>
  <c r="N135" s="1"/>
  <c r="M134" i="150"/>
  <c r="N134" s="1"/>
  <c r="M133" i="151"/>
  <c r="N133" s="1"/>
  <c r="M132" i="152"/>
  <c r="N132" s="1"/>
  <c r="M131" i="153"/>
  <c r="N131" s="1"/>
  <c r="M129" i="154"/>
  <c r="N129" s="1"/>
  <c r="M128" i="156"/>
  <c r="N128" s="1"/>
  <c r="M118" i="157"/>
  <c r="N118" s="1"/>
  <c r="M117" i="158"/>
  <c r="N117" s="1"/>
  <c r="M116" i="159"/>
  <c r="N116" s="1"/>
  <c r="M115" i="160"/>
  <c r="N115" s="1"/>
  <c r="M106" i="161"/>
  <c r="N106" s="1"/>
  <c r="M104" i="162"/>
  <c r="N104" s="1"/>
  <c r="M103" i="163"/>
  <c r="N103" s="1"/>
  <c r="M102" i="164"/>
  <c r="N102" s="1"/>
  <c r="M101" i="165"/>
  <c r="N101" s="1"/>
  <c r="M100" i="166"/>
  <c r="N100" s="1"/>
  <c r="M99" i="167"/>
  <c r="N99" s="1"/>
  <c r="M97" i="168"/>
  <c r="N97" s="1"/>
  <c r="M95" i="170"/>
  <c r="N95" s="1"/>
  <c r="M94" i="171"/>
  <c r="N94" s="1"/>
  <c r="M93" i="172"/>
  <c r="N93" s="1"/>
  <c r="M88" i="173"/>
  <c r="J88"/>
  <c r="M83" i="174"/>
  <c r="N83" s="1"/>
  <c r="M82" i="175"/>
  <c r="N82" s="1"/>
  <c r="M81" i="176"/>
  <c r="N81" s="1"/>
  <c r="M77" i="177"/>
  <c r="N77" s="1"/>
  <c r="G69" i="179"/>
  <c r="M69" s="1"/>
  <c r="N69" s="1"/>
  <c r="G66" i="184"/>
  <c r="M66" s="1"/>
  <c r="N66" s="1"/>
  <c r="G59" i="188"/>
  <c r="M59" s="1"/>
  <c r="N59" s="1"/>
  <c r="G58" i="189"/>
  <c r="M58" s="1"/>
  <c r="N58" s="1"/>
  <c r="G47" i="191"/>
  <c r="M47" s="1"/>
  <c r="N47" s="1"/>
  <c r="G46" i="192"/>
  <c r="M46" s="1"/>
  <c r="N46" s="1"/>
  <c r="G40" i="193"/>
  <c r="M40" s="1"/>
  <c r="N40" s="1"/>
  <c r="G38" i="194"/>
  <c r="M38" s="1"/>
  <c r="N38" s="1"/>
  <c r="G35" i="197"/>
  <c r="M35" s="1"/>
  <c r="N35" s="1"/>
  <c r="G34" i="206"/>
  <c r="M34" s="1"/>
  <c r="N34" s="1"/>
  <c r="M26" i="212"/>
  <c r="N26" s="1"/>
  <c r="M25" i="213"/>
  <c r="N25" s="1"/>
  <c r="M24" i="214"/>
  <c r="N24" s="1"/>
  <c r="M19" i="215"/>
  <c r="N19" s="1"/>
  <c r="M17" i="216"/>
  <c r="N17" s="1"/>
  <c r="M13" i="217"/>
  <c r="N13" s="1"/>
  <c r="V11" i="231"/>
  <c r="V11" i="229"/>
  <c r="M176" i="71"/>
  <c r="N176" s="1"/>
  <c r="M173" i="123"/>
  <c r="N173" s="1"/>
  <c r="M169" i="124"/>
  <c r="N169" s="1"/>
  <c r="M168" i="125"/>
  <c r="N168" s="1"/>
  <c r="M167" i="126"/>
  <c r="N167" s="1"/>
  <c r="M166" i="127"/>
  <c r="N166" s="1"/>
  <c r="M164" i="128"/>
  <c r="N164" s="1"/>
  <c r="M163" i="129"/>
  <c r="N163" s="1"/>
  <c r="M161" i="130"/>
  <c r="N161" s="1"/>
  <c r="M159" i="131"/>
  <c r="N159" s="1"/>
  <c r="M158" i="132"/>
  <c r="N158" s="1"/>
  <c r="M157" i="133"/>
  <c r="N157" s="1"/>
  <c r="M155" i="134"/>
  <c r="N155" s="1"/>
  <c r="M154" i="135"/>
  <c r="N154" s="1"/>
  <c r="M153" i="136"/>
  <c r="N153" s="1"/>
  <c r="M152" i="137"/>
  <c r="N152" s="1"/>
  <c r="M149" i="138"/>
  <c r="N149" s="1"/>
  <c r="M147" i="139"/>
  <c r="N147" s="1"/>
  <c r="M145" i="141"/>
  <c r="N145" s="1"/>
  <c r="M144" i="142"/>
  <c r="N144" s="1"/>
  <c r="M143" i="143"/>
  <c r="N143" s="1"/>
  <c r="M142" i="144"/>
  <c r="N142" s="1"/>
  <c r="M140" i="145"/>
  <c r="N140" s="1"/>
  <c r="M139" i="146"/>
  <c r="N139" s="1"/>
  <c r="M138" i="147"/>
  <c r="N138" s="1"/>
  <c r="M137" i="148"/>
  <c r="N137" s="1"/>
  <c r="M136" i="149"/>
  <c r="N136" s="1"/>
  <c r="M135" i="150"/>
  <c r="N135" s="1"/>
  <c r="M134" i="151"/>
  <c r="N134" s="1"/>
  <c r="M133" i="152"/>
  <c r="N133" s="1"/>
  <c r="M132" i="153"/>
  <c r="N132" s="1"/>
  <c r="M130" i="154"/>
  <c r="N130" s="1"/>
  <c r="M129" i="156"/>
  <c r="N129" s="1"/>
  <c r="M119" i="157"/>
  <c r="N119" s="1"/>
  <c r="M118" i="158"/>
  <c r="N118" s="1"/>
  <c r="M117" i="159"/>
  <c r="N117" s="1"/>
  <c r="M116" i="160"/>
  <c r="N116" s="1"/>
  <c r="M107" i="161"/>
  <c r="N107" s="1"/>
  <c r="M105" i="162"/>
  <c r="N105" s="1"/>
  <c r="M104" i="163"/>
  <c r="N104" s="1"/>
  <c r="M103" i="164"/>
  <c r="N103" s="1"/>
  <c r="M102" i="165"/>
  <c r="N102"/>
  <c r="M101" i="166"/>
  <c r="N101" s="1"/>
  <c r="M100" i="167"/>
  <c r="N100"/>
  <c r="M98" i="168"/>
  <c r="N98"/>
  <c r="M96" i="170"/>
  <c r="N96" s="1"/>
  <c r="M95" i="171"/>
  <c r="N95" s="1"/>
  <c r="M94" i="172"/>
  <c r="N94" s="1"/>
  <c r="M89" i="173"/>
  <c r="J89"/>
  <c r="M84" i="174"/>
  <c r="N84" s="1"/>
  <c r="M83" i="175"/>
  <c r="N83" s="1"/>
  <c r="M82" i="176"/>
  <c r="N82" s="1"/>
  <c r="M78" i="177"/>
  <c r="N78" s="1"/>
  <c r="G70" i="179"/>
  <c r="M70"/>
  <c r="N70" s="1"/>
  <c r="G67" i="184"/>
  <c r="M67" s="1"/>
  <c r="N67" s="1"/>
  <c r="G60" i="188"/>
  <c r="M60" s="1"/>
  <c r="N60" s="1"/>
  <c r="G59" i="189"/>
  <c r="M59" s="1"/>
  <c r="N59" s="1"/>
  <c r="G48" i="191"/>
  <c r="M48" s="1"/>
  <c r="N48" s="1"/>
  <c r="G47" i="192"/>
  <c r="M47" s="1"/>
  <c r="N47" s="1"/>
  <c r="G41" i="193"/>
  <c r="G39" i="194"/>
  <c r="M39" s="1"/>
  <c r="N39" s="1"/>
  <c r="G36" i="197"/>
  <c r="M36" s="1"/>
  <c r="N36" s="1"/>
  <c r="G35" i="206"/>
  <c r="M35" s="1"/>
  <c r="N35" s="1"/>
  <c r="M27" i="212"/>
  <c r="N27" s="1"/>
  <c r="M26" i="213"/>
  <c r="N26" s="1"/>
  <c r="M25" i="214"/>
  <c r="N25" s="1"/>
  <c r="M20" i="215"/>
  <c r="N20" s="1"/>
  <c r="M18" i="216"/>
  <c r="N18" s="1"/>
  <c r="M14" i="217"/>
  <c r="N14" s="1"/>
  <c r="W11" i="231"/>
  <c r="W11" i="229"/>
  <c r="M177" i="71"/>
  <c r="N177" s="1"/>
  <c r="M174" i="123"/>
  <c r="N174" s="1"/>
  <c r="M170" i="124"/>
  <c r="N170" s="1"/>
  <c r="M169" i="125"/>
  <c r="N169" s="1"/>
  <c r="M168" i="126"/>
  <c r="N168" s="1"/>
  <c r="M167" i="127"/>
  <c r="N167" s="1"/>
  <c r="M165" i="128"/>
  <c r="N165" s="1"/>
  <c r="M164" i="129"/>
  <c r="N164" s="1"/>
  <c r="M162" i="130"/>
  <c r="N162" s="1"/>
  <c r="M160" i="131"/>
  <c r="N160" s="1"/>
  <c r="M159" i="132"/>
  <c r="N159" s="1"/>
  <c r="M158" i="133"/>
  <c r="N158" s="1"/>
  <c r="M156" i="134"/>
  <c r="N156" s="1"/>
  <c r="M155" i="135"/>
  <c r="N155" s="1"/>
  <c r="M154" i="136"/>
  <c r="N154" s="1"/>
  <c r="M153" i="137"/>
  <c r="N153" s="1"/>
  <c r="M150" i="138"/>
  <c r="N150" s="1"/>
  <c r="M148" i="139"/>
  <c r="N148" s="1"/>
  <c r="M146" i="141"/>
  <c r="N146" s="1"/>
  <c r="M145" i="142"/>
  <c r="N145" s="1"/>
  <c r="M144" i="143"/>
  <c r="N144" s="1"/>
  <c r="M143" i="144"/>
  <c r="N143" s="1"/>
  <c r="M141" i="145"/>
  <c r="N141" s="1"/>
  <c r="M140" i="146"/>
  <c r="N140" s="1"/>
  <c r="M139" i="147"/>
  <c r="N139" s="1"/>
  <c r="M138" i="148"/>
  <c r="N138" s="1"/>
  <c r="M137" i="149"/>
  <c r="N137" s="1"/>
  <c r="M136" i="150"/>
  <c r="N136" s="1"/>
  <c r="M135" i="151"/>
  <c r="N135" s="1"/>
  <c r="M134" i="152"/>
  <c r="N134" s="1"/>
  <c r="M133" i="153"/>
  <c r="N133" s="1"/>
  <c r="M131" i="154"/>
  <c r="N131" s="1"/>
  <c r="M130" i="156"/>
  <c r="N130" s="1"/>
  <c r="M120" i="157"/>
  <c r="N120" s="1"/>
  <c r="M119" i="158"/>
  <c r="N119" s="1"/>
  <c r="M118" i="159"/>
  <c r="N118" s="1"/>
  <c r="M117" i="160"/>
  <c r="N117" s="1"/>
  <c r="M108" i="161"/>
  <c r="N108" s="1"/>
  <c r="M106" i="162"/>
  <c r="N106" s="1"/>
  <c r="M105" i="163"/>
  <c r="N105" s="1"/>
  <c r="M104" i="164"/>
  <c r="N104" s="1"/>
  <c r="M103" i="165"/>
  <c r="N103" s="1"/>
  <c r="M102" i="166"/>
  <c r="N102" s="1"/>
  <c r="M101" i="167"/>
  <c r="N101" s="1"/>
  <c r="M99" i="168"/>
  <c r="N99" s="1"/>
  <c r="M97" i="170"/>
  <c r="N97" s="1"/>
  <c r="M96" i="171"/>
  <c r="N96" s="1"/>
  <c r="M95" i="172"/>
  <c r="N95" s="1"/>
  <c r="M90" i="173"/>
  <c r="J90"/>
  <c r="M85" i="174"/>
  <c r="N85" s="1"/>
  <c r="M84" i="175"/>
  <c r="N84" s="1"/>
  <c r="M83" i="176"/>
  <c r="N83" s="1"/>
  <c r="M79" i="177"/>
  <c r="N79" s="1"/>
  <c r="G71" i="179"/>
  <c r="M71" s="1"/>
  <c r="N71" s="1"/>
  <c r="G68" i="184"/>
  <c r="M68" s="1"/>
  <c r="N68" s="1"/>
  <c r="G61" i="188"/>
  <c r="M61" s="1"/>
  <c r="N61" s="1"/>
  <c r="G60" i="189"/>
  <c r="M60" s="1"/>
  <c r="N60" s="1"/>
  <c r="G49" i="191"/>
  <c r="M49" s="1"/>
  <c r="N49" s="1"/>
  <c r="G48" i="192"/>
  <c r="M48" s="1"/>
  <c r="N48" s="1"/>
  <c r="G42" i="193"/>
  <c r="M42" s="1"/>
  <c r="N42" s="1"/>
  <c r="G40" i="194"/>
  <c r="M40" s="1"/>
  <c r="N40" s="1"/>
  <c r="G37" i="197"/>
  <c r="M37" s="1"/>
  <c r="N37" s="1"/>
  <c r="G36" i="206"/>
  <c r="M36" s="1"/>
  <c r="N36" s="1"/>
  <c r="M28" i="212"/>
  <c r="N28" s="1"/>
  <c r="M27" i="213"/>
  <c r="N27" s="1"/>
  <c r="M26" i="214"/>
  <c r="N26" s="1"/>
  <c r="M21" i="215"/>
  <c r="N21" s="1"/>
  <c r="M19" i="216"/>
  <c r="N19" s="1"/>
  <c r="M15" i="217"/>
  <c r="N15" s="1"/>
  <c r="M9" i="219"/>
  <c r="J9"/>
  <c r="X11" i="229"/>
  <c r="M178" i="71"/>
  <c r="N178"/>
  <c r="M175" i="123"/>
  <c r="N175"/>
  <c r="M171" i="124"/>
  <c r="N171" s="1"/>
  <c r="M170" i="125"/>
  <c r="N170" s="1"/>
  <c r="M169" i="126"/>
  <c r="N169" s="1"/>
  <c r="M168" i="127"/>
  <c r="N168" s="1"/>
  <c r="M166" i="128"/>
  <c r="N166" s="1"/>
  <c r="M165" i="129"/>
  <c r="N165" s="1"/>
  <c r="M163" i="130"/>
  <c r="N163" s="1"/>
  <c r="M161" i="131"/>
  <c r="N161" s="1"/>
  <c r="M160" i="132"/>
  <c r="N160" s="1"/>
  <c r="M159" i="133"/>
  <c r="N159" s="1"/>
  <c r="M157" i="134"/>
  <c r="N157" s="1"/>
  <c r="M156" i="135"/>
  <c r="N156" s="1"/>
  <c r="M155" i="136"/>
  <c r="N155" s="1"/>
  <c r="M154" i="137"/>
  <c r="N154" s="1"/>
  <c r="M151" i="138"/>
  <c r="N151" s="1"/>
  <c r="M149" i="139"/>
  <c r="N149" s="1"/>
  <c r="M147" i="141"/>
  <c r="N147" s="1"/>
  <c r="M146" i="142"/>
  <c r="N146" s="1"/>
  <c r="M145" i="143"/>
  <c r="N145" s="1"/>
  <c r="M144" i="144"/>
  <c r="N144" s="1"/>
  <c r="M142" i="145"/>
  <c r="N142" s="1"/>
  <c r="M141" i="146"/>
  <c r="N141" s="1"/>
  <c r="M140" i="147"/>
  <c r="N140" s="1"/>
  <c r="M139" i="148"/>
  <c r="N139" s="1"/>
  <c r="M138" i="149"/>
  <c r="N138" s="1"/>
  <c r="M137" i="150"/>
  <c r="N137" s="1"/>
  <c r="M136" i="151"/>
  <c r="N136" s="1"/>
  <c r="M135" i="152"/>
  <c r="N135" s="1"/>
  <c r="M134" i="153"/>
  <c r="N134" s="1"/>
  <c r="M132" i="154"/>
  <c r="N132" s="1"/>
  <c r="M131" i="156"/>
  <c r="N131" s="1"/>
  <c r="M121" i="157"/>
  <c r="N121" s="1"/>
  <c r="M120" i="158"/>
  <c r="N120" s="1"/>
  <c r="M119" i="159"/>
  <c r="N119" s="1"/>
  <c r="M118" i="160"/>
  <c r="N118" s="1"/>
  <c r="M109" i="161"/>
  <c r="N109" s="1"/>
  <c r="M107" i="162"/>
  <c r="N107" s="1"/>
  <c r="M106" i="163"/>
  <c r="N106" s="1"/>
  <c r="M105" i="164"/>
  <c r="N105" s="1"/>
  <c r="M104" i="165"/>
  <c r="N104" s="1"/>
  <c r="M103" i="166"/>
  <c r="N103" s="1"/>
  <c r="M102" i="167"/>
  <c r="N102" s="1"/>
  <c r="M100" i="168"/>
  <c r="N100" s="1"/>
  <c r="M98" i="170"/>
  <c r="N98" s="1"/>
  <c r="M97" i="171"/>
  <c r="N97" s="1"/>
  <c r="M96" i="172"/>
  <c r="N96" s="1"/>
  <c r="M91" i="173"/>
  <c r="J91"/>
  <c r="M86" i="174"/>
  <c r="N86" s="1"/>
  <c r="M85" i="175"/>
  <c r="N85" s="1"/>
  <c r="M84" i="176"/>
  <c r="N84" s="1"/>
  <c r="M80" i="177"/>
  <c r="N80" s="1"/>
  <c r="G72" i="179"/>
  <c r="M72" s="1"/>
  <c r="N72" s="1"/>
  <c r="G69" i="184"/>
  <c r="M69" s="1"/>
  <c r="N69" s="1"/>
  <c r="G62" i="188"/>
  <c r="M62" s="1"/>
  <c r="N62" s="1"/>
  <c r="G61" i="189"/>
  <c r="M61" s="1"/>
  <c r="N61" s="1"/>
  <c r="G50" i="191"/>
  <c r="M50" s="1"/>
  <c r="N50" s="1"/>
  <c r="G49" i="192"/>
  <c r="M49" s="1"/>
  <c r="N49" s="1"/>
  <c r="G43" i="193"/>
  <c r="M43" s="1"/>
  <c r="N43" s="1"/>
  <c r="G41" i="194"/>
  <c r="M41" s="1"/>
  <c r="N41" s="1"/>
  <c r="G38" i="197"/>
  <c r="M38" s="1"/>
  <c r="N38" s="1"/>
  <c r="G37" i="206"/>
  <c r="M37" s="1"/>
  <c r="N37" s="1"/>
  <c r="M29" i="212"/>
  <c r="N29" s="1"/>
  <c r="M28" i="213"/>
  <c r="N28" s="1"/>
  <c r="M27" i="214"/>
  <c r="N27" s="1"/>
  <c r="M22" i="215"/>
  <c r="N22" s="1"/>
  <c r="M20" i="216"/>
  <c r="N20" s="1"/>
  <c r="M16" i="217"/>
  <c r="N16" s="1"/>
  <c r="M10" i="219"/>
  <c r="N10" s="1"/>
  <c r="M9" i="220"/>
  <c r="J9"/>
  <c r="Y11" i="229"/>
  <c r="M179" i="71"/>
  <c r="N179" s="1"/>
  <c r="M176" i="123"/>
  <c r="N176" s="1"/>
  <c r="M172" i="124"/>
  <c r="N172" s="1"/>
  <c r="M171" i="125"/>
  <c r="N171" s="1"/>
  <c r="M170" i="126"/>
  <c r="N170" s="1"/>
  <c r="M169" i="127"/>
  <c r="N169" s="1"/>
  <c r="M167" i="128"/>
  <c r="N167" s="1"/>
  <c r="M166" i="129"/>
  <c r="N166" s="1"/>
  <c r="M164" i="130"/>
  <c r="N164" s="1"/>
  <c r="M162" i="131"/>
  <c r="N162" s="1"/>
  <c r="M161" i="132"/>
  <c r="N161" s="1"/>
  <c r="M160" i="133"/>
  <c r="N160" s="1"/>
  <c r="M158" i="134"/>
  <c r="N158" s="1"/>
  <c r="M157" i="135"/>
  <c r="N157" s="1"/>
  <c r="M156" i="136"/>
  <c r="N156" s="1"/>
  <c r="M155" i="137"/>
  <c r="N155" s="1"/>
  <c r="M152" i="138"/>
  <c r="N152" s="1"/>
  <c r="M150" i="139"/>
  <c r="N150" s="1"/>
  <c r="M148" i="141"/>
  <c r="N148" s="1"/>
  <c r="M147" i="142"/>
  <c r="N147" s="1"/>
  <c r="M146" i="143"/>
  <c r="N146" s="1"/>
  <c r="M145" i="144"/>
  <c r="N145" s="1"/>
  <c r="M143" i="145"/>
  <c r="N143" s="1"/>
  <c r="M142" i="146"/>
  <c r="N142" s="1"/>
  <c r="M141" i="147"/>
  <c r="N141" s="1"/>
  <c r="M140" i="148"/>
  <c r="N140" s="1"/>
  <c r="M139" i="149"/>
  <c r="N139" s="1"/>
  <c r="M138" i="150"/>
  <c r="N138" s="1"/>
  <c r="M137" i="151"/>
  <c r="N137" s="1"/>
  <c r="M136" i="152"/>
  <c r="N136" s="1"/>
  <c r="M135" i="153"/>
  <c r="N135" s="1"/>
  <c r="M133" i="154"/>
  <c r="N133" s="1"/>
  <c r="M132" i="156"/>
  <c r="N132" s="1"/>
  <c r="M122" i="157"/>
  <c r="N122" s="1"/>
  <c r="M121" i="158"/>
  <c r="N121" s="1"/>
  <c r="M120" i="159"/>
  <c r="N120" s="1"/>
  <c r="M119" i="160"/>
  <c r="N119" s="1"/>
  <c r="M110" i="161"/>
  <c r="N110" s="1"/>
  <c r="M108" i="162"/>
  <c r="N108" s="1"/>
  <c r="M107" i="163"/>
  <c r="N107" s="1"/>
  <c r="M106" i="164"/>
  <c r="N106" s="1"/>
  <c r="M105" i="165"/>
  <c r="N105" s="1"/>
  <c r="M104" i="166"/>
  <c r="N104" s="1"/>
  <c r="M103" i="167"/>
  <c r="N103" s="1"/>
  <c r="M101" i="168"/>
  <c r="N101" s="1"/>
  <c r="M99" i="170"/>
  <c r="N99" s="1"/>
  <c r="M98" i="171"/>
  <c r="N98" s="1"/>
  <c r="M97" i="172"/>
  <c r="N97" s="1"/>
  <c r="M92" i="173"/>
  <c r="J92"/>
  <c r="M87" i="174"/>
  <c r="N87" s="1"/>
  <c r="M86" i="175"/>
  <c r="N86" s="1"/>
  <c r="M85" i="176"/>
  <c r="N85" s="1"/>
  <c r="M81" i="177"/>
  <c r="N81" s="1"/>
  <c r="G73" i="179"/>
  <c r="M73" s="1"/>
  <c r="N73" s="1"/>
  <c r="G70" i="184"/>
  <c r="M70" s="1"/>
  <c r="N70" s="1"/>
  <c r="G63" i="188"/>
  <c r="M63" s="1"/>
  <c r="N63" s="1"/>
  <c r="G62" i="189"/>
  <c r="M62" s="1"/>
  <c r="N62" s="1"/>
  <c r="G51" i="191"/>
  <c r="M51" s="1"/>
  <c r="N51" s="1"/>
  <c r="G50" i="192"/>
  <c r="M50" s="1"/>
  <c r="N50" s="1"/>
  <c r="G44" i="193"/>
  <c r="M44" s="1"/>
  <c r="N44" s="1"/>
  <c r="G42" i="194"/>
  <c r="M42" s="1"/>
  <c r="N42" s="1"/>
  <c r="G39" i="197"/>
  <c r="M39" s="1"/>
  <c r="N39" s="1"/>
  <c r="G38" i="206"/>
  <c r="M38" s="1"/>
  <c r="N38" s="1"/>
  <c r="M30" i="212"/>
  <c r="N30" s="1"/>
  <c r="M29" i="213"/>
  <c r="N29" s="1"/>
  <c r="M28" i="214"/>
  <c r="N28" s="1"/>
  <c r="M23" i="215"/>
  <c r="N23" s="1"/>
  <c r="M21" i="216"/>
  <c r="N21" s="1"/>
  <c r="M17" i="217"/>
  <c r="N17" s="1"/>
  <c r="M11" i="219"/>
  <c r="N11" s="1"/>
  <c r="M10" i="220"/>
  <c r="N10" s="1"/>
  <c r="M9" i="221"/>
  <c r="J9"/>
  <c r="M180" i="71"/>
  <c r="N180" s="1"/>
  <c r="M177" i="123"/>
  <c r="N177" s="1"/>
  <c r="M173" i="124"/>
  <c r="N173" s="1"/>
  <c r="M172" i="125"/>
  <c r="N172" s="1"/>
  <c r="M171" i="126"/>
  <c r="N171" s="1"/>
  <c r="M170" i="127"/>
  <c r="N170" s="1"/>
  <c r="M168" i="128"/>
  <c r="N168" s="1"/>
  <c r="M167" i="129"/>
  <c r="N167" s="1"/>
  <c r="M165" i="130"/>
  <c r="N165" s="1"/>
  <c r="M163" i="131"/>
  <c r="N163" s="1"/>
  <c r="M162" i="132"/>
  <c r="N162" s="1"/>
  <c r="M161" i="133"/>
  <c r="N161" s="1"/>
  <c r="M159" i="134"/>
  <c r="N159" s="1"/>
  <c r="M158" i="135"/>
  <c r="N158" s="1"/>
  <c r="M157" i="136"/>
  <c r="N157" s="1"/>
  <c r="M156" i="137"/>
  <c r="N156" s="1"/>
  <c r="M153" i="138"/>
  <c r="N153" s="1"/>
  <c r="M151" i="139"/>
  <c r="N151" s="1"/>
  <c r="M149" i="141"/>
  <c r="N149" s="1"/>
  <c r="M148" i="142"/>
  <c r="N148" s="1"/>
  <c r="M147" i="143"/>
  <c r="N147" s="1"/>
  <c r="M146" i="144"/>
  <c r="N146" s="1"/>
  <c r="M144" i="145"/>
  <c r="N144" s="1"/>
  <c r="M143" i="146"/>
  <c r="N143" s="1"/>
  <c r="M142" i="147"/>
  <c r="N142" s="1"/>
  <c r="M141" i="148"/>
  <c r="N141" s="1"/>
  <c r="M140" i="149"/>
  <c r="N140" s="1"/>
  <c r="M139" i="150"/>
  <c r="N139" s="1"/>
  <c r="M138" i="151"/>
  <c r="N138" s="1"/>
  <c r="M137" i="152"/>
  <c r="N137" s="1"/>
  <c r="M136" i="153"/>
  <c r="N136" s="1"/>
  <c r="M134" i="154"/>
  <c r="N134" s="1"/>
  <c r="M133" i="156"/>
  <c r="N133" s="1"/>
  <c r="M123" i="157"/>
  <c r="N123" s="1"/>
  <c r="M122" i="158"/>
  <c r="N122" s="1"/>
  <c r="M121" i="159"/>
  <c r="N121" s="1"/>
  <c r="M120" i="160"/>
  <c r="N120" s="1"/>
  <c r="M111" i="161"/>
  <c r="N111" s="1"/>
  <c r="M109" i="162"/>
  <c r="N109" s="1"/>
  <c r="M108" i="163"/>
  <c r="N108" s="1"/>
  <c r="M107" i="164"/>
  <c r="N107" s="1"/>
  <c r="M106" i="165"/>
  <c r="N106" s="1"/>
  <c r="M105" i="166"/>
  <c r="N105" s="1"/>
  <c r="M104" i="167"/>
  <c r="N104" s="1"/>
  <c r="M102" i="168"/>
  <c r="N102" s="1"/>
  <c r="M100" i="170"/>
  <c r="N100" s="1"/>
  <c r="M99" i="171"/>
  <c r="N99" s="1"/>
  <c r="M98" i="172"/>
  <c r="N98" s="1"/>
  <c r="M93" i="173"/>
  <c r="J93"/>
  <c r="M88" i="174"/>
  <c r="N88" s="1"/>
  <c r="M87" i="175"/>
  <c r="N87" s="1"/>
  <c r="M86" i="176"/>
  <c r="N86" s="1"/>
  <c r="M82" i="177"/>
  <c r="N82" s="1"/>
  <c r="G74" i="179"/>
  <c r="M74" s="1"/>
  <c r="N74" s="1"/>
  <c r="G71" i="184"/>
  <c r="M71" s="1"/>
  <c r="N71" s="1"/>
  <c r="G64" i="188"/>
  <c r="M64" s="1"/>
  <c r="N64" s="1"/>
  <c r="G63" i="189"/>
  <c r="M63" s="1"/>
  <c r="N63" s="1"/>
  <c r="G52" i="191"/>
  <c r="M52" s="1"/>
  <c r="N52" s="1"/>
  <c r="G51" i="192"/>
  <c r="M51" s="1"/>
  <c r="N51" s="1"/>
  <c r="G45" i="193"/>
  <c r="M45" s="1"/>
  <c r="N45" s="1"/>
  <c r="G43" i="194"/>
  <c r="M43" s="1"/>
  <c r="N43" s="1"/>
  <c r="G40" i="197"/>
  <c r="M40" s="1"/>
  <c r="N40" s="1"/>
  <c r="G39" i="206"/>
  <c r="M39" s="1"/>
  <c r="N39" s="1"/>
  <c r="M31" i="212"/>
  <c r="N31" s="1"/>
  <c r="M30" i="213"/>
  <c r="N30" s="1"/>
  <c r="M29" i="214"/>
  <c r="N29" s="1"/>
  <c r="M24" i="215"/>
  <c r="N24" s="1"/>
  <c r="M22" i="216"/>
  <c r="N22" s="1"/>
  <c r="M18" i="217"/>
  <c r="N18" s="1"/>
  <c r="M12" i="219"/>
  <c r="N12" s="1"/>
  <c r="M11" i="220"/>
  <c r="N11" s="1"/>
  <c r="M10" i="221"/>
  <c r="N10" s="1"/>
  <c r="M9" i="234"/>
  <c r="J9"/>
  <c r="N9" s="1"/>
  <c r="M181" i="71"/>
  <c r="N181" s="1"/>
  <c r="M178" i="123"/>
  <c r="N178" s="1"/>
  <c r="M174" i="124"/>
  <c r="N174" s="1"/>
  <c r="M173" i="125"/>
  <c r="N173" s="1"/>
  <c r="M172" i="126"/>
  <c r="N172" s="1"/>
  <c r="M171" i="127"/>
  <c r="N171" s="1"/>
  <c r="M169" i="128"/>
  <c r="N169" s="1"/>
  <c r="M168" i="129"/>
  <c r="N168" s="1"/>
  <c r="M166" i="130"/>
  <c r="N166" s="1"/>
  <c r="M164" i="131"/>
  <c r="N164" s="1"/>
  <c r="M163" i="132"/>
  <c r="N163" s="1"/>
  <c r="M162" i="133"/>
  <c r="N162" s="1"/>
  <c r="M160" i="134"/>
  <c r="N160" s="1"/>
  <c r="M159" i="135"/>
  <c r="N159" s="1"/>
  <c r="M158" i="136"/>
  <c r="N158" s="1"/>
  <c r="M157" i="137"/>
  <c r="N157" s="1"/>
  <c r="M154" i="138"/>
  <c r="N154" s="1"/>
  <c r="M152" i="139"/>
  <c r="N152" s="1"/>
  <c r="M150" i="141"/>
  <c r="N150" s="1"/>
  <c r="M149" i="142"/>
  <c r="N149" s="1"/>
  <c r="M148" i="143"/>
  <c r="N148" s="1"/>
  <c r="M147" i="144"/>
  <c r="N147" s="1"/>
  <c r="M145" i="145"/>
  <c r="N145" s="1"/>
  <c r="M144" i="146"/>
  <c r="N144" s="1"/>
  <c r="M143" i="147"/>
  <c r="N143" s="1"/>
  <c r="M142" i="148"/>
  <c r="N142" s="1"/>
  <c r="M141" i="149"/>
  <c r="N141" s="1"/>
  <c r="M140" i="150"/>
  <c r="N140" s="1"/>
  <c r="M139" i="151"/>
  <c r="N139" s="1"/>
  <c r="M138" i="152"/>
  <c r="N138" s="1"/>
  <c r="M137" i="153"/>
  <c r="N137" s="1"/>
  <c r="M135" i="154"/>
  <c r="N135" s="1"/>
  <c r="M134" i="156"/>
  <c r="N134" s="1"/>
  <c r="M124" i="157"/>
  <c r="N124" s="1"/>
  <c r="M123" i="158"/>
  <c r="N123" s="1"/>
  <c r="M122" i="159"/>
  <c r="N122" s="1"/>
  <c r="M121" i="160"/>
  <c r="N121" s="1"/>
  <c r="M112" i="161"/>
  <c r="N112" s="1"/>
  <c r="M110" i="162"/>
  <c r="N110" s="1"/>
  <c r="M109" i="163"/>
  <c r="N109" s="1"/>
  <c r="M108" i="164"/>
  <c r="N108" s="1"/>
  <c r="M107" i="165"/>
  <c r="N107" s="1"/>
  <c r="M106" i="166"/>
  <c r="N106" s="1"/>
  <c r="M105" i="167"/>
  <c r="N105" s="1"/>
  <c r="M103" i="168"/>
  <c r="N103" s="1"/>
  <c r="M101" i="170"/>
  <c r="N101" s="1"/>
  <c r="M100" i="171"/>
  <c r="N100" s="1"/>
  <c r="M99" i="172"/>
  <c r="N99" s="1"/>
  <c r="M94" i="173"/>
  <c r="J94"/>
  <c r="M89" i="174"/>
  <c r="N89" s="1"/>
  <c r="M88" i="175"/>
  <c r="N88" s="1"/>
  <c r="M87" i="176"/>
  <c r="N87" s="1"/>
  <c r="M83" i="177"/>
  <c r="N83" s="1"/>
  <c r="G75" i="179"/>
  <c r="M75" s="1"/>
  <c r="N75" s="1"/>
  <c r="G72" i="184"/>
  <c r="M72" s="1"/>
  <c r="N72" s="1"/>
  <c r="G65" i="188"/>
  <c r="M65" s="1"/>
  <c r="N65" s="1"/>
  <c r="G64" i="189"/>
  <c r="M64" s="1"/>
  <c r="N64" s="1"/>
  <c r="G53" i="191"/>
  <c r="M53" s="1"/>
  <c r="N53" s="1"/>
  <c r="G52" i="192"/>
  <c r="M52" s="1"/>
  <c r="N52" s="1"/>
  <c r="G46" i="193"/>
  <c r="M46" s="1"/>
  <c r="N46" s="1"/>
  <c r="G44" i="194"/>
  <c r="M44" s="1"/>
  <c r="N44" s="1"/>
  <c r="G41" i="197"/>
  <c r="M41" s="1"/>
  <c r="N41" s="1"/>
  <c r="G40" i="206"/>
  <c r="M40" s="1"/>
  <c r="N40" s="1"/>
  <c r="M32" i="212"/>
  <c r="N32" s="1"/>
  <c r="M31" i="213"/>
  <c r="N31" s="1"/>
  <c r="M30" i="214"/>
  <c r="N30" s="1"/>
  <c r="M25" i="215"/>
  <c r="N25" s="1"/>
  <c r="M23" i="216"/>
  <c r="N23" s="1"/>
  <c r="M19" i="217"/>
  <c r="N19" s="1"/>
  <c r="M13" i="219"/>
  <c r="N13" s="1"/>
  <c r="M12" i="220"/>
  <c r="N12" s="1"/>
  <c r="M11" i="221"/>
  <c r="N11" s="1"/>
  <c r="M10" i="234"/>
  <c r="N10" s="1"/>
  <c r="M182" i="71"/>
  <c r="N182" s="1"/>
  <c r="M179" i="123"/>
  <c r="N179" s="1"/>
  <c r="M175" i="124"/>
  <c r="N175" s="1"/>
  <c r="M174" i="125"/>
  <c r="N174" s="1"/>
  <c r="M173" i="126"/>
  <c r="N173" s="1"/>
  <c r="M172" i="127"/>
  <c r="N172" s="1"/>
  <c r="M170" i="128"/>
  <c r="N170" s="1"/>
  <c r="M169" i="129"/>
  <c r="N169" s="1"/>
  <c r="M167" i="130"/>
  <c r="N167" s="1"/>
  <c r="M165" i="131"/>
  <c r="N165" s="1"/>
  <c r="M164" i="132"/>
  <c r="N164" s="1"/>
  <c r="M163" i="133"/>
  <c r="N163" s="1"/>
  <c r="M161" i="134"/>
  <c r="N161" s="1"/>
  <c r="M160" i="135"/>
  <c r="N160" s="1"/>
  <c r="M159" i="136"/>
  <c r="N159" s="1"/>
  <c r="M158" i="137"/>
  <c r="N158" s="1"/>
  <c r="M155" i="138"/>
  <c r="N155" s="1"/>
  <c r="M153" i="139"/>
  <c r="N153" s="1"/>
  <c r="M151" i="141"/>
  <c r="N151" s="1"/>
  <c r="M150" i="142"/>
  <c r="N150" s="1"/>
  <c r="M149" i="143"/>
  <c r="N149" s="1"/>
  <c r="M148" i="144"/>
  <c r="N148" s="1"/>
  <c r="M146" i="145"/>
  <c r="N146" s="1"/>
  <c r="M145" i="146"/>
  <c r="N145" s="1"/>
  <c r="M144" i="147"/>
  <c r="N144" s="1"/>
  <c r="M143" i="148"/>
  <c r="N143" s="1"/>
  <c r="M142" i="149"/>
  <c r="N142" s="1"/>
  <c r="M141" i="150"/>
  <c r="N141" s="1"/>
  <c r="M140" i="151"/>
  <c r="N140" s="1"/>
  <c r="M139" i="152"/>
  <c r="N139" s="1"/>
  <c r="M138" i="153"/>
  <c r="N138" s="1"/>
  <c r="M136" i="154"/>
  <c r="N136" s="1"/>
  <c r="M135" i="156"/>
  <c r="N135" s="1"/>
  <c r="M125" i="157"/>
  <c r="N125" s="1"/>
  <c r="M124" i="158"/>
  <c r="N124" s="1"/>
  <c r="M123" i="159"/>
  <c r="N123" s="1"/>
  <c r="M122" i="160"/>
  <c r="N122" s="1"/>
  <c r="M113" i="161"/>
  <c r="N113" s="1"/>
  <c r="M111" i="162"/>
  <c r="N111" s="1"/>
  <c r="M110" i="163"/>
  <c r="N110" s="1"/>
  <c r="M109" i="164"/>
  <c r="N109" s="1"/>
  <c r="M108" i="165"/>
  <c r="N108" s="1"/>
  <c r="M107" i="166"/>
  <c r="N107" s="1"/>
  <c r="M106" i="167"/>
  <c r="N106" s="1"/>
  <c r="M104" i="168"/>
  <c r="N104" s="1"/>
  <c r="M102" i="170"/>
  <c r="N102" s="1"/>
  <c r="M101" i="171"/>
  <c r="N101" s="1"/>
  <c r="M100" i="172"/>
  <c r="N100" s="1"/>
  <c r="M95" i="173"/>
  <c r="J95"/>
  <c r="M90" i="174"/>
  <c r="N90" s="1"/>
  <c r="M89" i="175"/>
  <c r="N89" s="1"/>
  <c r="M88" i="176"/>
  <c r="N88" s="1"/>
  <c r="M84" i="177"/>
  <c r="N84" s="1"/>
  <c r="G76" i="179"/>
  <c r="M76" s="1"/>
  <c r="N76" s="1"/>
  <c r="G73" i="184"/>
  <c r="M73" s="1"/>
  <c r="N73" s="1"/>
  <c r="G66" i="188"/>
  <c r="M66" s="1"/>
  <c r="N66" s="1"/>
  <c r="G65" i="189"/>
  <c r="M65" s="1"/>
  <c r="N65" s="1"/>
  <c r="G54" i="191"/>
  <c r="M54" s="1"/>
  <c r="N54" s="1"/>
  <c r="G53" i="192"/>
  <c r="M53" s="1"/>
  <c r="N53" s="1"/>
  <c r="G47" i="193"/>
  <c r="M47" s="1"/>
  <c r="N47" s="1"/>
  <c r="G45" i="194"/>
  <c r="M45" s="1"/>
  <c r="N45" s="1"/>
  <c r="G42" i="197"/>
  <c r="M42" s="1"/>
  <c r="N42" s="1"/>
  <c r="G41" i="206"/>
  <c r="M41" s="1"/>
  <c r="N41" s="1"/>
  <c r="M33" i="212"/>
  <c r="N33" s="1"/>
  <c r="M32" i="213"/>
  <c r="N32" s="1"/>
  <c r="M31" i="214"/>
  <c r="N31" s="1"/>
  <c r="M26" i="215"/>
  <c r="N26" s="1"/>
  <c r="M24" i="216"/>
  <c r="N24" s="1"/>
  <c r="M20" i="217"/>
  <c r="N20" s="1"/>
  <c r="M14" i="219"/>
  <c r="N14" s="1"/>
  <c r="M13" i="220"/>
  <c r="N13" s="1"/>
  <c r="M12" i="221"/>
  <c r="N12" s="1"/>
  <c r="M11" i="234"/>
  <c r="N11" s="1"/>
  <c r="M183" i="71"/>
  <c r="N183" s="1"/>
  <c r="M180" i="123"/>
  <c r="N180" s="1"/>
  <c r="M176" i="124"/>
  <c r="N176" s="1"/>
  <c r="M175" i="125"/>
  <c r="N175" s="1"/>
  <c r="M174" i="126"/>
  <c r="N174" s="1"/>
  <c r="M173" i="127"/>
  <c r="N173" s="1"/>
  <c r="M171" i="128"/>
  <c r="N171" s="1"/>
  <c r="M170" i="129"/>
  <c r="N170" s="1"/>
  <c r="M168" i="130"/>
  <c r="N168" s="1"/>
  <c r="M166" i="131"/>
  <c r="N166" s="1"/>
  <c r="M165" i="132"/>
  <c r="N165" s="1"/>
  <c r="M164" i="133"/>
  <c r="N164" s="1"/>
  <c r="M162" i="134"/>
  <c r="N162" s="1"/>
  <c r="M161" i="135"/>
  <c r="N161" s="1"/>
  <c r="M160" i="136"/>
  <c r="N160" s="1"/>
  <c r="M159" i="137"/>
  <c r="N159" s="1"/>
  <c r="M156" i="138"/>
  <c r="N156" s="1"/>
  <c r="M154" i="139"/>
  <c r="N154" s="1"/>
  <c r="M152" i="141"/>
  <c r="N152" s="1"/>
  <c r="M151" i="142"/>
  <c r="N151" s="1"/>
  <c r="M150" i="143"/>
  <c r="N150" s="1"/>
  <c r="M149" i="144"/>
  <c r="N149" s="1"/>
  <c r="M147" i="145"/>
  <c r="N147" s="1"/>
  <c r="M146" i="146"/>
  <c r="N146" s="1"/>
  <c r="M145" i="147"/>
  <c r="N145" s="1"/>
  <c r="M144" i="148"/>
  <c r="N144" s="1"/>
  <c r="M143" i="149"/>
  <c r="N143" s="1"/>
  <c r="M142" i="150"/>
  <c r="N142" s="1"/>
  <c r="M141" i="151"/>
  <c r="N141"/>
  <c r="M140" i="152"/>
  <c r="N140" s="1"/>
  <c r="M139" i="153"/>
  <c r="N139" s="1"/>
  <c r="M137" i="154"/>
  <c r="N137"/>
  <c r="M136" i="156"/>
  <c r="N136" s="1"/>
  <c r="M126" i="157"/>
  <c r="N126" s="1"/>
  <c r="M125" i="158"/>
  <c r="N125" s="1"/>
  <c r="M124" i="159"/>
  <c r="N124" s="1"/>
  <c r="M123" i="160"/>
  <c r="N123" s="1"/>
  <c r="M114" i="161"/>
  <c r="N114"/>
  <c r="M112" i="162"/>
  <c r="N112" s="1"/>
  <c r="M111" i="163"/>
  <c r="N111" s="1"/>
  <c r="M110" i="164"/>
  <c r="N110" s="1"/>
  <c r="M109" i="165"/>
  <c r="N109" s="1"/>
  <c r="M108" i="166"/>
  <c r="N108" s="1"/>
  <c r="M107" i="167"/>
  <c r="N107"/>
  <c r="M105" i="168"/>
  <c r="N105"/>
  <c r="M103" i="170"/>
  <c r="N103" s="1"/>
  <c r="M102" i="171"/>
  <c r="N102"/>
  <c r="M101" i="172"/>
  <c r="N101" s="1"/>
  <c r="M96" i="173"/>
  <c r="J96"/>
  <c r="M91" i="174"/>
  <c r="N91" s="1"/>
  <c r="M90" i="175"/>
  <c r="N90" s="1"/>
  <c r="M89" i="176"/>
  <c r="N89" s="1"/>
  <c r="M85" i="177"/>
  <c r="N85" s="1"/>
  <c r="G77" i="179"/>
  <c r="M77" s="1"/>
  <c r="N77" s="1"/>
  <c r="G74" i="184"/>
  <c r="M74" s="1"/>
  <c r="N74" s="1"/>
  <c r="G67" i="188"/>
  <c r="M67" s="1"/>
  <c r="N67" s="1"/>
  <c r="G66" i="189"/>
  <c r="M66" s="1"/>
  <c r="N66" s="1"/>
  <c r="G55" i="191"/>
  <c r="M55" s="1"/>
  <c r="N55" s="1"/>
  <c r="G54" i="192"/>
  <c r="M54" s="1"/>
  <c r="N54" s="1"/>
  <c r="G48" i="193"/>
  <c r="M48" s="1"/>
  <c r="N48" s="1"/>
  <c r="G46" i="194"/>
  <c r="M46" s="1"/>
  <c r="N46" s="1"/>
  <c r="G43" i="197"/>
  <c r="M43" s="1"/>
  <c r="N43" s="1"/>
  <c r="G42" i="206"/>
  <c r="M42" s="1"/>
  <c r="N42" s="1"/>
  <c r="M34" i="212"/>
  <c r="N34" s="1"/>
  <c r="M33" i="213"/>
  <c r="N33" s="1"/>
  <c r="M32" i="214"/>
  <c r="N32" s="1"/>
  <c r="M27" i="215"/>
  <c r="N27" s="1"/>
  <c r="M25" i="216"/>
  <c r="N25" s="1"/>
  <c r="M21" i="217"/>
  <c r="N21" s="1"/>
  <c r="M15" i="219"/>
  <c r="N15" s="1"/>
  <c r="M14" i="220"/>
  <c r="N14" s="1"/>
  <c r="M13" i="221"/>
  <c r="N13" s="1"/>
  <c r="M12" i="234"/>
  <c r="N12" s="1"/>
  <c r="M9" i="231"/>
  <c r="J9"/>
  <c r="M184" i="71"/>
  <c r="N184" s="1"/>
  <c r="M181" i="123"/>
  <c r="N181" s="1"/>
  <c r="M177" i="124"/>
  <c r="N177" s="1"/>
  <c r="M176" i="125"/>
  <c r="N176" s="1"/>
  <c r="M175" i="126"/>
  <c r="N175" s="1"/>
  <c r="M174" i="127"/>
  <c r="N174" s="1"/>
  <c r="M172" i="128"/>
  <c r="N172" s="1"/>
  <c r="M171" i="129"/>
  <c r="N171" s="1"/>
  <c r="M169" i="130"/>
  <c r="N169" s="1"/>
  <c r="M167" i="131"/>
  <c r="N167" s="1"/>
  <c r="M166" i="132"/>
  <c r="N166" s="1"/>
  <c r="M165" i="133"/>
  <c r="N165" s="1"/>
  <c r="M163" i="134"/>
  <c r="N163" s="1"/>
  <c r="M162" i="135"/>
  <c r="N162" s="1"/>
  <c r="M161" i="136"/>
  <c r="N161" s="1"/>
  <c r="M160" i="137"/>
  <c r="N160" s="1"/>
  <c r="M157" i="138"/>
  <c r="N157" s="1"/>
  <c r="M155" i="139"/>
  <c r="N155" s="1"/>
  <c r="M153" i="141"/>
  <c r="N153" s="1"/>
  <c r="M152" i="142"/>
  <c r="N152" s="1"/>
  <c r="M151" i="143"/>
  <c r="N151" s="1"/>
  <c r="M150" i="144"/>
  <c r="N150" s="1"/>
  <c r="M148" i="145"/>
  <c r="N148" s="1"/>
  <c r="M147" i="146"/>
  <c r="N147" s="1"/>
  <c r="M146" i="147"/>
  <c r="N146" s="1"/>
  <c r="M145" i="148"/>
  <c r="N145" s="1"/>
  <c r="M144" i="149"/>
  <c r="N144" s="1"/>
  <c r="M143" i="150"/>
  <c r="N143" s="1"/>
  <c r="M142" i="151"/>
  <c r="N142" s="1"/>
  <c r="M141" i="152"/>
  <c r="N141" s="1"/>
  <c r="M140" i="153"/>
  <c r="N140" s="1"/>
  <c r="M138" i="154"/>
  <c r="N138" s="1"/>
  <c r="M137" i="156"/>
  <c r="N137" s="1"/>
  <c r="M127" i="157"/>
  <c r="N127" s="1"/>
  <c r="M126" i="158"/>
  <c r="N126" s="1"/>
  <c r="M125" i="159"/>
  <c r="N125" s="1"/>
  <c r="M124" i="160"/>
  <c r="N124" s="1"/>
  <c r="M115" i="161"/>
  <c r="N115" s="1"/>
  <c r="M113" i="162"/>
  <c r="N113" s="1"/>
  <c r="M112" i="163"/>
  <c r="N112" s="1"/>
  <c r="M111" i="164"/>
  <c r="N111" s="1"/>
  <c r="M110" i="165"/>
  <c r="N110" s="1"/>
  <c r="M109" i="166"/>
  <c r="N109" s="1"/>
  <c r="M108" i="167"/>
  <c r="N108" s="1"/>
  <c r="M106" i="168"/>
  <c r="N106" s="1"/>
  <c r="M104" i="170"/>
  <c r="N104" s="1"/>
  <c r="M103" i="171"/>
  <c r="N103" s="1"/>
  <c r="M102" i="172"/>
  <c r="N102" s="1"/>
  <c r="M97" i="173"/>
  <c r="J97"/>
  <c r="M92" i="174"/>
  <c r="N92" s="1"/>
  <c r="M91" i="175"/>
  <c r="N91" s="1"/>
  <c r="M90" i="176"/>
  <c r="N90" s="1"/>
  <c r="M86" i="177"/>
  <c r="N86" s="1"/>
  <c r="G78" i="179"/>
  <c r="M78" s="1"/>
  <c r="N78" s="1"/>
  <c r="G75" i="184"/>
  <c r="M75" s="1"/>
  <c r="N75" s="1"/>
  <c r="G68" i="188"/>
  <c r="M68" s="1"/>
  <c r="N68" s="1"/>
  <c r="G67" i="189"/>
  <c r="M67"/>
  <c r="N67" s="1"/>
  <c r="G56" i="191"/>
  <c r="M56" s="1"/>
  <c r="N56" s="1"/>
  <c r="G55" i="192"/>
  <c r="M55" s="1"/>
  <c r="N55" s="1"/>
  <c r="G49" i="193"/>
  <c r="M49" s="1"/>
  <c r="N49" s="1"/>
  <c r="G47" i="194"/>
  <c r="M47" s="1"/>
  <c r="N47" s="1"/>
  <c r="G44" i="197"/>
  <c r="M44" s="1"/>
  <c r="N44" s="1"/>
  <c r="G43" i="206"/>
  <c r="M43" s="1"/>
  <c r="N43" s="1"/>
  <c r="M35" i="212"/>
  <c r="N35" s="1"/>
  <c r="M34" i="213"/>
  <c r="N34" s="1"/>
  <c r="M33" i="214"/>
  <c r="N33" s="1"/>
  <c r="M28" i="215"/>
  <c r="N28" s="1"/>
  <c r="M26" i="216"/>
  <c r="N26" s="1"/>
  <c r="M22" i="217"/>
  <c r="N22" s="1"/>
  <c r="M16" i="219"/>
  <c r="N16" s="1"/>
  <c r="M15" i="220"/>
  <c r="N15" s="1"/>
  <c r="M14" i="221"/>
  <c r="N14" s="1"/>
  <c r="M13" i="234"/>
  <c r="N13" s="1"/>
  <c r="M10" i="231"/>
  <c r="N10" s="1"/>
  <c r="M185" i="71"/>
  <c r="N185" s="1"/>
  <c r="M182" i="123"/>
  <c r="N182" s="1"/>
  <c r="M178" i="124"/>
  <c r="N178" s="1"/>
  <c r="M177" i="125"/>
  <c r="N177" s="1"/>
  <c r="M176" i="126"/>
  <c r="N176" s="1"/>
  <c r="M175" i="127"/>
  <c r="N175" s="1"/>
  <c r="M173" i="128"/>
  <c r="N173" s="1"/>
  <c r="M172" i="129"/>
  <c r="N172" s="1"/>
  <c r="M170" i="130"/>
  <c r="N170" s="1"/>
  <c r="M168" i="131"/>
  <c r="N168" s="1"/>
  <c r="M167" i="132"/>
  <c r="N167" s="1"/>
  <c r="M166" i="133"/>
  <c r="N166" s="1"/>
  <c r="M164" i="134"/>
  <c r="N164" s="1"/>
  <c r="M163" i="135"/>
  <c r="N163" s="1"/>
  <c r="M162" i="136"/>
  <c r="N162" s="1"/>
  <c r="M161" i="137"/>
  <c r="N161" s="1"/>
  <c r="M158" i="138"/>
  <c r="N158" s="1"/>
  <c r="M156" i="139"/>
  <c r="N156" s="1"/>
  <c r="M154" i="141"/>
  <c r="N154" s="1"/>
  <c r="M153" i="142"/>
  <c r="N153" s="1"/>
  <c r="M152" i="143"/>
  <c r="N152" s="1"/>
  <c r="M151" i="144"/>
  <c r="N151" s="1"/>
  <c r="M149" i="145"/>
  <c r="N149" s="1"/>
  <c r="M148" i="146"/>
  <c r="N148" s="1"/>
  <c r="M147" i="147"/>
  <c r="N147" s="1"/>
  <c r="M146" i="148"/>
  <c r="N146" s="1"/>
  <c r="M145" i="149"/>
  <c r="N145" s="1"/>
  <c r="M144" i="150"/>
  <c r="N144" s="1"/>
  <c r="M143" i="151"/>
  <c r="N143" s="1"/>
  <c r="M142" i="152"/>
  <c r="N142" s="1"/>
  <c r="M141" i="153"/>
  <c r="N141" s="1"/>
  <c r="M139" i="154"/>
  <c r="N139" s="1"/>
  <c r="M138" i="156"/>
  <c r="N138" s="1"/>
  <c r="M128" i="157"/>
  <c r="N128" s="1"/>
  <c r="M127" i="158"/>
  <c r="N127" s="1"/>
  <c r="M126" i="159"/>
  <c r="N126" s="1"/>
  <c r="M125" i="160"/>
  <c r="N125" s="1"/>
  <c r="M116" i="161"/>
  <c r="N116" s="1"/>
  <c r="M114" i="162"/>
  <c r="N114" s="1"/>
  <c r="M113" i="163"/>
  <c r="N113" s="1"/>
  <c r="M112" i="164"/>
  <c r="N112" s="1"/>
  <c r="M111" i="165"/>
  <c r="N111" s="1"/>
  <c r="M110" i="166"/>
  <c r="N110" s="1"/>
  <c r="M109" i="167"/>
  <c r="N109" s="1"/>
  <c r="M107" i="168"/>
  <c r="N107" s="1"/>
  <c r="M105" i="170"/>
  <c r="N105" s="1"/>
  <c r="M104" i="171"/>
  <c r="N104" s="1"/>
  <c r="M103" i="172"/>
  <c r="N103" s="1"/>
  <c r="M98" i="173"/>
  <c r="J98"/>
  <c r="M93" i="174"/>
  <c r="N93" s="1"/>
  <c r="M92" i="175"/>
  <c r="N92" s="1"/>
  <c r="M91" i="176"/>
  <c r="N91" s="1"/>
  <c r="M87" i="177"/>
  <c r="N87" s="1"/>
  <c r="G79" i="179"/>
  <c r="M79" s="1"/>
  <c r="N79" s="1"/>
  <c r="G76" i="184"/>
  <c r="M76" s="1"/>
  <c r="N76" s="1"/>
  <c r="G69" i="188"/>
  <c r="M69" s="1"/>
  <c r="N69" s="1"/>
  <c r="G68" i="189"/>
  <c r="M68" s="1"/>
  <c r="N68" s="1"/>
  <c r="G57" i="191"/>
  <c r="M57" s="1"/>
  <c r="N57" s="1"/>
  <c r="G56" i="192"/>
  <c r="M56" s="1"/>
  <c r="N56" s="1"/>
  <c r="G50" i="193"/>
  <c r="M50" s="1"/>
  <c r="N50" s="1"/>
  <c r="G48" i="194"/>
  <c r="M48" s="1"/>
  <c r="N48" s="1"/>
  <c r="G45" i="197"/>
  <c r="M45" s="1"/>
  <c r="N45" s="1"/>
  <c r="G44" i="206"/>
  <c r="M44" s="1"/>
  <c r="N44" s="1"/>
  <c r="M36" i="212"/>
  <c r="N36" s="1"/>
  <c r="M35" i="213"/>
  <c r="N35" s="1"/>
  <c r="M34" i="214"/>
  <c r="N34" s="1"/>
  <c r="M29" i="215"/>
  <c r="N29" s="1"/>
  <c r="M27" i="216"/>
  <c r="N27" s="1"/>
  <c r="M23" i="217"/>
  <c r="N23" s="1"/>
  <c r="M17" i="219"/>
  <c r="N17" s="1"/>
  <c r="M16" i="220"/>
  <c r="N16" s="1"/>
  <c r="M15" i="221"/>
  <c r="N15" s="1"/>
  <c r="M14" i="234"/>
  <c r="N14" s="1"/>
  <c r="M11" i="231"/>
  <c r="N11" s="1"/>
  <c r="M9" i="229"/>
  <c r="J9"/>
  <c r="M186" i="71"/>
  <c r="N186" s="1"/>
  <c r="M183" i="123"/>
  <c r="N183" s="1"/>
  <c r="M179" i="124"/>
  <c r="N179" s="1"/>
  <c r="M178" i="125"/>
  <c r="N178" s="1"/>
  <c r="M177" i="126"/>
  <c r="N177" s="1"/>
  <c r="M176" i="127"/>
  <c r="N176" s="1"/>
  <c r="M174" i="128"/>
  <c r="N174" s="1"/>
  <c r="M173" i="129"/>
  <c r="N173" s="1"/>
  <c r="M171" i="130"/>
  <c r="N171" s="1"/>
  <c r="M169" i="131"/>
  <c r="N169" s="1"/>
  <c r="M168" i="132"/>
  <c r="N168" s="1"/>
  <c r="M167" i="133"/>
  <c r="N167" s="1"/>
  <c r="M165" i="134"/>
  <c r="N165" s="1"/>
  <c r="M164" i="135"/>
  <c r="N164" s="1"/>
  <c r="M163" i="136"/>
  <c r="N163" s="1"/>
  <c r="M162" i="137"/>
  <c r="N162" s="1"/>
  <c r="M159" i="138"/>
  <c r="N159" s="1"/>
  <c r="M157" i="139"/>
  <c r="N157" s="1"/>
  <c r="M155" i="141"/>
  <c r="N155" s="1"/>
  <c r="M154" i="142"/>
  <c r="N154" s="1"/>
  <c r="M153" i="143"/>
  <c r="N153" s="1"/>
  <c r="M152" i="144"/>
  <c r="N152" s="1"/>
  <c r="M150" i="145"/>
  <c r="N150" s="1"/>
  <c r="M149" i="146"/>
  <c r="N149" s="1"/>
  <c r="M148" i="147"/>
  <c r="N148" s="1"/>
  <c r="M147" i="148"/>
  <c r="N147" s="1"/>
  <c r="M146" i="149"/>
  <c r="N146" s="1"/>
  <c r="M145" i="150"/>
  <c r="N145" s="1"/>
  <c r="M144" i="151"/>
  <c r="N144" s="1"/>
  <c r="M143" i="152"/>
  <c r="N143" s="1"/>
  <c r="M142" i="153"/>
  <c r="N142" s="1"/>
  <c r="M140" i="154"/>
  <c r="N140" s="1"/>
  <c r="M139" i="156"/>
  <c r="N139" s="1"/>
  <c r="M129" i="157"/>
  <c r="N129" s="1"/>
  <c r="M128" i="158"/>
  <c r="N128" s="1"/>
  <c r="M127" i="159"/>
  <c r="N127" s="1"/>
  <c r="M126" i="160"/>
  <c r="N126"/>
  <c r="M117" i="161"/>
  <c r="N117" s="1"/>
  <c r="M115" i="162"/>
  <c r="N115"/>
  <c r="M114" i="163"/>
  <c r="N114" s="1"/>
  <c r="M113" i="164"/>
  <c r="N113" s="1"/>
  <c r="M112" i="165"/>
  <c r="N112" s="1"/>
  <c r="M111" i="166"/>
  <c r="N111" s="1"/>
  <c r="M110" i="167"/>
  <c r="N110" s="1"/>
  <c r="M108" i="168"/>
  <c r="N108" s="1"/>
  <c r="M106" i="170"/>
  <c r="N106"/>
  <c r="M105" i="171"/>
  <c r="N105" s="1"/>
  <c r="M104" i="172"/>
  <c r="N104" s="1"/>
  <c r="M99" i="173"/>
  <c r="J99"/>
  <c r="M94" i="174"/>
  <c r="N94" s="1"/>
  <c r="M93" i="175"/>
  <c r="N93" s="1"/>
  <c r="M92" i="176"/>
  <c r="N92" s="1"/>
  <c r="M88" i="177"/>
  <c r="N88" s="1"/>
  <c r="G80" i="179"/>
  <c r="M80" s="1"/>
  <c r="N80" s="1"/>
  <c r="G77" i="184"/>
  <c r="M77" s="1"/>
  <c r="N77" s="1"/>
  <c r="G70" i="188"/>
  <c r="M70" s="1"/>
  <c r="N70" s="1"/>
  <c r="G69" i="189"/>
  <c r="M69" s="1"/>
  <c r="N69" s="1"/>
  <c r="G58" i="191"/>
  <c r="M58" s="1"/>
  <c r="N58" s="1"/>
  <c r="G57" i="192"/>
  <c r="M57" s="1"/>
  <c r="N57" s="1"/>
  <c r="G51" i="193"/>
  <c r="M51" s="1"/>
  <c r="N51" s="1"/>
  <c r="G49" i="194"/>
  <c r="M49" s="1"/>
  <c r="N49" s="1"/>
  <c r="G46" i="197"/>
  <c r="M46" s="1"/>
  <c r="N46" s="1"/>
  <c r="G45" i="206"/>
  <c r="M45" s="1"/>
  <c r="N45" s="1"/>
  <c r="B81" i="181"/>
  <c r="B80"/>
  <c r="B79"/>
  <c r="K10" i="229"/>
  <c r="K11"/>
  <c r="M11" s="1"/>
  <c r="N11" s="1"/>
  <c r="K12"/>
  <c r="M12" s="1"/>
  <c r="N12" s="1"/>
  <c r="K13"/>
  <c r="M13" s="1"/>
  <c r="N13" s="1"/>
  <c r="K14"/>
  <c r="M14" s="1"/>
  <c r="N14" s="1"/>
  <c r="K15"/>
  <c r="M15" s="1"/>
  <c r="N15" s="1"/>
  <c r="K16"/>
  <c r="M16" s="1"/>
  <c r="N16" s="1"/>
  <c r="K17"/>
  <c r="M17" s="1"/>
  <c r="N17" s="1"/>
  <c r="K18"/>
  <c r="M18" s="1"/>
  <c r="N18" s="1"/>
  <c r="K19"/>
  <c r="M19" s="1"/>
  <c r="N19" s="1"/>
  <c r="K20"/>
  <c r="M20" s="1"/>
  <c r="N20" s="1"/>
  <c r="K21"/>
  <c r="M21" s="1"/>
  <c r="N21" s="1"/>
  <c r="K22"/>
  <c r="M22" s="1"/>
  <c r="N22" s="1"/>
  <c r="K23"/>
  <c r="M23" s="1"/>
  <c r="N23" s="1"/>
  <c r="K24"/>
  <c r="M24" s="1"/>
  <c r="N24" s="1"/>
  <c r="K25"/>
  <c r="M25" s="1"/>
  <c r="N25" s="1"/>
  <c r="K26"/>
  <c r="M26" s="1"/>
  <c r="N26" s="1"/>
  <c r="K27"/>
  <c r="M27" s="1"/>
  <c r="N27" s="1"/>
  <c r="K28"/>
  <c r="M28" s="1"/>
  <c r="N28" s="1"/>
  <c r="K29"/>
  <c r="M29" s="1"/>
  <c r="N29" s="1"/>
  <c r="K30"/>
  <c r="M30" s="1"/>
  <c r="N30" s="1"/>
  <c r="K31"/>
  <c r="M31" s="1"/>
  <c r="N31" s="1"/>
  <c r="K32"/>
  <c r="M32" s="1"/>
  <c r="N32" s="1"/>
  <c r="K33"/>
  <c r="M33" s="1"/>
  <c r="N33" s="1"/>
  <c r="K34"/>
  <c r="M34" s="1"/>
  <c r="N34" s="1"/>
  <c r="K35"/>
  <c r="M35" s="1"/>
  <c r="N35" s="1"/>
  <c r="K36"/>
  <c r="M36" s="1"/>
  <c r="N36" s="1"/>
  <c r="K37"/>
  <c r="M37" s="1"/>
  <c r="N37" s="1"/>
  <c r="K38"/>
  <c r="M38" s="1"/>
  <c r="N38" s="1"/>
  <c r="K39"/>
  <c r="M39" s="1"/>
  <c r="N39" s="1"/>
  <c r="K40"/>
  <c r="M40" s="1"/>
  <c r="N40" s="1"/>
  <c r="K41"/>
  <c r="M41" s="1"/>
  <c r="N41" s="1"/>
  <c r="K42"/>
  <c r="M42" s="1"/>
  <c r="N42" s="1"/>
  <c r="K43"/>
  <c r="M43" s="1"/>
  <c r="N43" s="1"/>
  <c r="K44"/>
  <c r="M44" s="1"/>
  <c r="N44" s="1"/>
  <c r="K45"/>
  <c r="M45" s="1"/>
  <c r="N45" s="1"/>
  <c r="K46"/>
  <c r="M46" s="1"/>
  <c r="N46" s="1"/>
  <c r="K47"/>
  <c r="M47" s="1"/>
  <c r="N47" s="1"/>
  <c r="K48"/>
  <c r="M48" s="1"/>
  <c r="N48" s="1"/>
  <c r="K49"/>
  <c r="M49" s="1"/>
  <c r="N49" s="1"/>
  <c r="K50"/>
  <c r="M50" s="1"/>
  <c r="N50" s="1"/>
  <c r="K51"/>
  <c r="M51" s="1"/>
  <c r="N51" s="1"/>
  <c r="K52"/>
  <c r="M52" s="1"/>
  <c r="N52" s="1"/>
  <c r="K53"/>
  <c r="M53" s="1"/>
  <c r="N53" s="1"/>
  <c r="K54"/>
  <c r="M54" s="1"/>
  <c r="N54" s="1"/>
  <c r="K55"/>
  <c r="M55" s="1"/>
  <c r="N55" s="1"/>
  <c r="K56"/>
  <c r="M56" s="1"/>
  <c r="N56" s="1"/>
  <c r="K57"/>
  <c r="M57" s="1"/>
  <c r="N57" s="1"/>
  <c r="K58"/>
  <c r="M58" s="1"/>
  <c r="N58" s="1"/>
  <c r="K59"/>
  <c r="M59" s="1"/>
  <c r="N59" s="1"/>
  <c r="K60"/>
  <c r="M60" s="1"/>
  <c r="N60" s="1"/>
  <c r="K61"/>
  <c r="M61" s="1"/>
  <c r="N61" s="1"/>
  <c r="K62"/>
  <c r="M62" s="1"/>
  <c r="N62" s="1"/>
  <c r="K63"/>
  <c r="M63" s="1"/>
  <c r="N63" s="1"/>
  <c r="K64"/>
  <c r="M64" s="1"/>
  <c r="N64" s="1"/>
  <c r="K65"/>
  <c r="M65" s="1"/>
  <c r="N65" s="1"/>
  <c r="K66"/>
  <c r="M66" s="1"/>
  <c r="N66" s="1"/>
  <c r="K67"/>
  <c r="M67" s="1"/>
  <c r="N67" s="1"/>
  <c r="K68"/>
  <c r="M68" s="1"/>
  <c r="N68" s="1"/>
  <c r="E10"/>
  <c r="E11" s="1"/>
  <c r="J71"/>
  <c r="H71"/>
  <c r="B71"/>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Q8"/>
  <c r="K12" i="231"/>
  <c r="M12" s="1"/>
  <c r="K13"/>
  <c r="M13" s="1"/>
  <c r="N13" s="1"/>
  <c r="K14"/>
  <c r="M14" s="1"/>
  <c r="N14" s="1"/>
  <c r="K15"/>
  <c r="M15" s="1"/>
  <c r="N15" s="1"/>
  <c r="K16"/>
  <c r="M16" s="1"/>
  <c r="N16" s="1"/>
  <c r="K17"/>
  <c r="M17" s="1"/>
  <c r="N17" s="1"/>
  <c r="K18"/>
  <c r="M18" s="1"/>
  <c r="N18" s="1"/>
  <c r="K19"/>
  <c r="M19" s="1"/>
  <c r="N19" s="1"/>
  <c r="K20"/>
  <c r="M20" s="1"/>
  <c r="N20" s="1"/>
  <c r="K21"/>
  <c r="M21" s="1"/>
  <c r="N21" s="1"/>
  <c r="K22"/>
  <c r="M22" s="1"/>
  <c r="N22" s="1"/>
  <c r="K23"/>
  <c r="M23" s="1"/>
  <c r="N23" s="1"/>
  <c r="K24"/>
  <c r="M24" s="1"/>
  <c r="N24" s="1"/>
  <c r="K25"/>
  <c r="M25" s="1"/>
  <c r="N25" s="1"/>
  <c r="K26"/>
  <c r="M26" s="1"/>
  <c r="N26" s="1"/>
  <c r="K27"/>
  <c r="M27" s="1"/>
  <c r="N27" s="1"/>
  <c r="K28"/>
  <c r="M28" s="1"/>
  <c r="N28" s="1"/>
  <c r="K29"/>
  <c r="M29" s="1"/>
  <c r="N29" s="1"/>
  <c r="K30"/>
  <c r="M30" s="1"/>
  <c r="N30" s="1"/>
  <c r="K31"/>
  <c r="M31" s="1"/>
  <c r="N31" s="1"/>
  <c r="K32"/>
  <c r="M32" s="1"/>
  <c r="N32" s="1"/>
  <c r="K33"/>
  <c r="M33" s="1"/>
  <c r="N33" s="1"/>
  <c r="K34"/>
  <c r="M34" s="1"/>
  <c r="N34" s="1"/>
  <c r="K35"/>
  <c r="M35" s="1"/>
  <c r="N35" s="1"/>
  <c r="K36"/>
  <c r="M36" s="1"/>
  <c r="N36" s="1"/>
  <c r="K37"/>
  <c r="M37" s="1"/>
  <c r="N37" s="1"/>
  <c r="K38"/>
  <c r="M38" s="1"/>
  <c r="N38" s="1"/>
  <c r="K39"/>
  <c r="M39" s="1"/>
  <c r="N39" s="1"/>
  <c r="K40"/>
  <c r="M40" s="1"/>
  <c r="N40" s="1"/>
  <c r="K41"/>
  <c r="M41" s="1"/>
  <c r="N41" s="1"/>
  <c r="K42"/>
  <c r="M42" s="1"/>
  <c r="N42" s="1"/>
  <c r="K43"/>
  <c r="M43" s="1"/>
  <c r="N43" s="1"/>
  <c r="K44"/>
  <c r="M44" s="1"/>
  <c r="N44" s="1"/>
  <c r="K45"/>
  <c r="M45"/>
  <c r="N45" s="1"/>
  <c r="K46"/>
  <c r="M46" s="1"/>
  <c r="N46" s="1"/>
  <c r="K47"/>
  <c r="M47" s="1"/>
  <c r="N47" s="1"/>
  <c r="K48"/>
  <c r="M48" s="1"/>
  <c r="N48" s="1"/>
  <c r="K49"/>
  <c r="M49" s="1"/>
  <c r="N49" s="1"/>
  <c r="K50"/>
  <c r="M50" s="1"/>
  <c r="N50" s="1"/>
  <c r="K51"/>
  <c r="M51" s="1"/>
  <c r="N51" s="1"/>
  <c r="K52"/>
  <c r="M52" s="1"/>
  <c r="N52" s="1"/>
  <c r="K53"/>
  <c r="M53" s="1"/>
  <c r="N53" s="1"/>
  <c r="K54"/>
  <c r="M54" s="1"/>
  <c r="N54" s="1"/>
  <c r="K55"/>
  <c r="M55" s="1"/>
  <c r="N55" s="1"/>
  <c r="K56"/>
  <c r="M56" s="1"/>
  <c r="N56" s="1"/>
  <c r="K57"/>
  <c r="M57" s="1"/>
  <c r="N57" s="1"/>
  <c r="K58"/>
  <c r="M58" s="1"/>
  <c r="N58" s="1"/>
  <c r="K59"/>
  <c r="M59" s="1"/>
  <c r="N59" s="1"/>
  <c r="K60"/>
  <c r="M60" s="1"/>
  <c r="N60" s="1"/>
  <c r="K61"/>
  <c r="M61" s="1"/>
  <c r="N61" s="1"/>
  <c r="K62"/>
  <c r="M62" s="1"/>
  <c r="N62" s="1"/>
  <c r="K63"/>
  <c r="M63" s="1"/>
  <c r="N63" s="1"/>
  <c r="K64"/>
  <c r="M64" s="1"/>
  <c r="N64" s="1"/>
  <c r="K65"/>
  <c r="M65" s="1"/>
  <c r="N65" s="1"/>
  <c r="K66"/>
  <c r="M66" s="1"/>
  <c r="N66" s="1"/>
  <c r="K67"/>
  <c r="M67" s="1"/>
  <c r="N67" s="1"/>
  <c r="J70"/>
  <c r="H70"/>
  <c r="B70"/>
  <c r="I12"/>
  <c r="I13"/>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Q8"/>
  <c r="K15" i="234"/>
  <c r="K16"/>
  <c r="M16" s="1"/>
  <c r="N16" s="1"/>
  <c r="K17"/>
  <c r="M17" s="1"/>
  <c r="N17" s="1"/>
  <c r="K18"/>
  <c r="M18" s="1"/>
  <c r="N18" s="1"/>
  <c r="K19"/>
  <c r="M19" s="1"/>
  <c r="N19" s="1"/>
  <c r="K20"/>
  <c r="M20" s="1"/>
  <c r="N20" s="1"/>
  <c r="K21"/>
  <c r="M21" s="1"/>
  <c r="N21" s="1"/>
  <c r="K22"/>
  <c r="M22" s="1"/>
  <c r="N22" s="1"/>
  <c r="K23"/>
  <c r="M23" s="1"/>
  <c r="N23" s="1"/>
  <c r="K24"/>
  <c r="M24" s="1"/>
  <c r="N24" s="1"/>
  <c r="K25"/>
  <c r="M25" s="1"/>
  <c r="N25" s="1"/>
  <c r="K26"/>
  <c r="M26" s="1"/>
  <c r="N26" s="1"/>
  <c r="K27"/>
  <c r="M27" s="1"/>
  <c r="N27" s="1"/>
  <c r="K28"/>
  <c r="M28" s="1"/>
  <c r="N28" s="1"/>
  <c r="K29"/>
  <c r="M29" s="1"/>
  <c r="N29" s="1"/>
  <c r="K30"/>
  <c r="M30" s="1"/>
  <c r="N30" s="1"/>
  <c r="K31"/>
  <c r="M31" s="1"/>
  <c r="N31" s="1"/>
  <c r="K32"/>
  <c r="M32" s="1"/>
  <c r="N32" s="1"/>
  <c r="K33"/>
  <c r="M33" s="1"/>
  <c r="N33" s="1"/>
  <c r="K34"/>
  <c r="M34" s="1"/>
  <c r="N34" s="1"/>
  <c r="K35"/>
  <c r="M35" s="1"/>
  <c r="N35" s="1"/>
  <c r="K36"/>
  <c r="M36" s="1"/>
  <c r="N36" s="1"/>
  <c r="K37"/>
  <c r="M37" s="1"/>
  <c r="N37" s="1"/>
  <c r="K38"/>
  <c r="M38" s="1"/>
  <c r="N38" s="1"/>
  <c r="K39"/>
  <c r="M39" s="1"/>
  <c r="N39" s="1"/>
  <c r="K40"/>
  <c r="M40" s="1"/>
  <c r="N40" s="1"/>
  <c r="K41"/>
  <c r="M41" s="1"/>
  <c r="N41" s="1"/>
  <c r="K42"/>
  <c r="M42" s="1"/>
  <c r="N42" s="1"/>
  <c r="K43"/>
  <c r="M43" s="1"/>
  <c r="N43" s="1"/>
  <c r="K44"/>
  <c r="M44" s="1"/>
  <c r="N44" s="1"/>
  <c r="K45"/>
  <c r="M45" s="1"/>
  <c r="N45" s="1"/>
  <c r="K46"/>
  <c r="M46" s="1"/>
  <c r="N46" s="1"/>
  <c r="K47"/>
  <c r="M47" s="1"/>
  <c r="N47" s="1"/>
  <c r="K48"/>
  <c r="M48" s="1"/>
  <c r="N48" s="1"/>
  <c r="K49"/>
  <c r="M49" s="1"/>
  <c r="N49" s="1"/>
  <c r="K50"/>
  <c r="M50" s="1"/>
  <c r="N50" s="1"/>
  <c r="K51"/>
  <c r="M51" s="1"/>
  <c r="N51" s="1"/>
  <c r="K52"/>
  <c r="M52" s="1"/>
  <c r="N52" s="1"/>
  <c r="K53"/>
  <c r="M53" s="1"/>
  <c r="N53" s="1"/>
  <c r="K54"/>
  <c r="M54" s="1"/>
  <c r="N54" s="1"/>
  <c r="K55"/>
  <c r="M55" s="1"/>
  <c r="N55" s="1"/>
  <c r="K56"/>
  <c r="M56" s="1"/>
  <c r="N56" s="1"/>
  <c r="K57"/>
  <c r="M57" s="1"/>
  <c r="N57" s="1"/>
  <c r="K58"/>
  <c r="M58" s="1"/>
  <c r="N58" s="1"/>
  <c r="K59"/>
  <c r="M59" s="1"/>
  <c r="N59" s="1"/>
  <c r="K60"/>
  <c r="M60" s="1"/>
  <c r="N60" s="1"/>
  <c r="K61"/>
  <c r="M61" s="1"/>
  <c r="N61" s="1"/>
  <c r="K62"/>
  <c r="M62" s="1"/>
  <c r="N62" s="1"/>
  <c r="K63"/>
  <c r="M63" s="1"/>
  <c r="N63" s="1"/>
  <c r="K64"/>
  <c r="M64" s="1"/>
  <c r="N64" s="1"/>
  <c r="K65"/>
  <c r="M65" s="1"/>
  <c r="N65" s="1"/>
  <c r="K66"/>
  <c r="M66" s="1"/>
  <c r="N66" s="1"/>
  <c r="K67"/>
  <c r="M67" s="1"/>
  <c r="N67" s="1"/>
  <c r="J70"/>
  <c r="H70"/>
  <c r="B70"/>
  <c r="I15"/>
  <c r="I16"/>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Q8"/>
  <c r="B78" i="181"/>
  <c r="A78"/>
  <c r="B77"/>
  <c r="A77"/>
  <c r="B76"/>
  <c r="A76"/>
  <c r="D16" i="221"/>
  <c r="K16" s="1"/>
  <c r="D17"/>
  <c r="K17" s="1"/>
  <c r="M17" s="1"/>
  <c r="N17" s="1"/>
  <c r="D18"/>
  <c r="K18" s="1"/>
  <c r="M18" s="1"/>
  <c r="N18" s="1"/>
  <c r="D19"/>
  <c r="K19" s="1"/>
  <c r="M19" s="1"/>
  <c r="N19" s="1"/>
  <c r="D20"/>
  <c r="K20" s="1"/>
  <c r="M20" s="1"/>
  <c r="N20" s="1"/>
  <c r="D21"/>
  <c r="K21" s="1"/>
  <c r="M21" s="1"/>
  <c r="N21" s="1"/>
  <c r="J84"/>
  <c r="H84"/>
  <c r="B84"/>
  <c r="I16"/>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Q8"/>
  <c r="D17" i="220"/>
  <c r="K17" s="1"/>
  <c r="D18"/>
  <c r="K18"/>
  <c r="M18" s="1"/>
  <c r="N18" s="1"/>
  <c r="D19"/>
  <c r="K19" s="1"/>
  <c r="M19" s="1"/>
  <c r="N19" s="1"/>
  <c r="D20"/>
  <c r="K20" s="1"/>
  <c r="M20" s="1"/>
  <c r="N20" s="1"/>
  <c r="D21"/>
  <c r="K21" s="1"/>
  <c r="M21" s="1"/>
  <c r="N21" s="1"/>
  <c r="D22"/>
  <c r="K22"/>
  <c r="M22" s="1"/>
  <c r="N22" s="1"/>
  <c r="J84"/>
  <c r="H84"/>
  <c r="B84"/>
  <c r="I17"/>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Q8"/>
  <c r="D18" i="219"/>
  <c r="K18" s="1"/>
  <c r="D19"/>
  <c r="K19"/>
  <c r="M19" s="1"/>
  <c r="N19" s="1"/>
  <c r="D20"/>
  <c r="K20" s="1"/>
  <c r="M20" s="1"/>
  <c r="N20" s="1"/>
  <c r="D21"/>
  <c r="K21" s="1"/>
  <c r="M21" s="1"/>
  <c r="N21" s="1"/>
  <c r="D22"/>
  <c r="K22" s="1"/>
  <c r="M22" s="1"/>
  <c r="N22" s="1"/>
  <c r="D23"/>
  <c r="K23"/>
  <c r="M23" s="1"/>
  <c r="N23" s="1"/>
  <c r="J85"/>
  <c r="H85"/>
  <c r="B85"/>
  <c r="I18"/>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Q8"/>
  <c r="D73" i="181"/>
  <c r="D74"/>
  <c r="D75"/>
  <c r="A75"/>
  <c r="A74"/>
  <c r="M75" i="173"/>
  <c r="J75"/>
  <c r="F162" i="71"/>
  <c r="F102" i="160"/>
  <c r="F10" i="214"/>
  <c r="M86" i="173"/>
  <c r="J86"/>
  <c r="M85"/>
  <c r="J85"/>
  <c r="N85"/>
  <c r="M84"/>
  <c r="J84"/>
  <c r="N84" s="1"/>
  <c r="M83"/>
  <c r="J83"/>
  <c r="N83" s="1"/>
  <c r="M82"/>
  <c r="J82"/>
  <c r="M81"/>
  <c r="J81"/>
  <c r="N81" s="1"/>
  <c r="M80"/>
  <c r="J80"/>
  <c r="M79"/>
  <c r="J79"/>
  <c r="M78"/>
  <c r="J78"/>
  <c r="M77"/>
  <c r="J77"/>
  <c r="N77" s="1"/>
  <c r="M76"/>
  <c r="J76"/>
  <c r="F173" i="71"/>
  <c r="F10" i="217"/>
  <c r="F172" i="71"/>
  <c r="F9" i="217"/>
  <c r="F171" i="71"/>
  <c r="F170"/>
  <c r="F169"/>
  <c r="F10" i="216"/>
  <c r="F168" i="71"/>
  <c r="F9" i="216"/>
  <c r="F167" i="71"/>
  <c r="F10" i="215"/>
  <c r="F166" i="71"/>
  <c r="F9" i="215"/>
  <c r="F165" i="71"/>
  <c r="F164"/>
  <c r="F104" i="160"/>
  <c r="F163" i="71"/>
  <c r="F103" i="160"/>
  <c r="D70" i="181"/>
  <c r="D71"/>
  <c r="D72"/>
  <c r="O9" i="214"/>
  <c r="O10" s="1"/>
  <c r="O11" s="1"/>
  <c r="O12" s="1"/>
  <c r="O13" s="1"/>
  <c r="O14" s="1"/>
  <c r="O15" s="1"/>
  <c r="O16" s="1"/>
  <c r="O17" s="1"/>
  <c r="O18" s="1"/>
  <c r="O19" s="1"/>
  <c r="O20" s="1"/>
  <c r="O21" s="1"/>
  <c r="O22" s="1"/>
  <c r="B75" i="181"/>
  <c r="B74"/>
  <c r="B73"/>
  <c r="D24" i="217"/>
  <c r="K24" s="1"/>
  <c r="D25"/>
  <c r="K25" s="1"/>
  <c r="M25" s="1"/>
  <c r="N25" s="1"/>
  <c r="D26"/>
  <c r="K26" s="1"/>
  <c r="M26" s="1"/>
  <c r="N26" s="1"/>
  <c r="D27"/>
  <c r="K27" s="1"/>
  <c r="M27" s="1"/>
  <c r="N27" s="1"/>
  <c r="D28"/>
  <c r="K28" s="1"/>
  <c r="M28" s="1"/>
  <c r="N28" s="1"/>
  <c r="D29"/>
  <c r="K29" s="1"/>
  <c r="M29" s="1"/>
  <c r="N29" s="1"/>
  <c r="J92"/>
  <c r="H92"/>
  <c r="B92"/>
  <c r="D28" i="216"/>
  <c r="K28" s="1"/>
  <c r="M28" s="1"/>
  <c r="N28" s="1"/>
  <c r="D29"/>
  <c r="K29" s="1"/>
  <c r="M29" s="1"/>
  <c r="N29" s="1"/>
  <c r="D30"/>
  <c r="K30" s="1"/>
  <c r="M30" s="1"/>
  <c r="N30" s="1"/>
  <c r="D31"/>
  <c r="K31" s="1"/>
  <c r="M31" s="1"/>
  <c r="N31" s="1"/>
  <c r="D32"/>
  <c r="K32" s="1"/>
  <c r="M32" s="1"/>
  <c r="N32" s="1"/>
  <c r="D33"/>
  <c r="K33" s="1"/>
  <c r="M33" s="1"/>
  <c r="N33" s="1"/>
  <c r="J95"/>
  <c r="H95"/>
  <c r="B95"/>
  <c r="D30" i="215"/>
  <c r="K30" s="1"/>
  <c r="M30" s="1"/>
  <c r="N30" s="1"/>
  <c r="D31"/>
  <c r="K31" s="1"/>
  <c r="M31" s="1"/>
  <c r="N31" s="1"/>
  <c r="D32"/>
  <c r="K32" s="1"/>
  <c r="M32" s="1"/>
  <c r="N32" s="1"/>
  <c r="D33"/>
  <c r="K33" s="1"/>
  <c r="M33" s="1"/>
  <c r="N33" s="1"/>
  <c r="D34"/>
  <c r="K34" s="1"/>
  <c r="M34" s="1"/>
  <c r="D35"/>
  <c r="K35"/>
  <c r="M35" s="1"/>
  <c r="N35" s="1"/>
  <c r="J97"/>
  <c r="H97"/>
  <c r="B97"/>
  <c r="B72" i="181"/>
  <c r="A72"/>
  <c r="B71"/>
  <c r="A71"/>
  <c r="B70"/>
  <c r="A70"/>
  <c r="D35" i="214"/>
  <c r="K35"/>
  <c r="D36"/>
  <c r="K36"/>
  <c r="M36" s="1"/>
  <c r="N36" s="1"/>
  <c r="D37"/>
  <c r="K37" s="1"/>
  <c r="M37" s="1"/>
  <c r="N37" s="1"/>
  <c r="D38"/>
  <c r="K38" s="1"/>
  <c r="M38" s="1"/>
  <c r="N38" s="1"/>
  <c r="D39"/>
  <c r="K39" s="1"/>
  <c r="M39" s="1"/>
  <c r="N39" s="1"/>
  <c r="D40"/>
  <c r="K40" s="1"/>
  <c r="M40" s="1"/>
  <c r="N40" s="1"/>
  <c r="J102"/>
  <c r="H102"/>
  <c r="B102"/>
  <c r="F9"/>
  <c r="D36" i="213"/>
  <c r="K36" s="1"/>
  <c r="M36" s="1"/>
  <c r="D37"/>
  <c r="K37"/>
  <c r="M37" s="1"/>
  <c r="N37" s="1"/>
  <c r="D38"/>
  <c r="K38" s="1"/>
  <c r="M38" s="1"/>
  <c r="N38" s="1"/>
  <c r="D39"/>
  <c r="K39" s="1"/>
  <c r="M39" s="1"/>
  <c r="N39" s="1"/>
  <c r="D40"/>
  <c r="K40" s="1"/>
  <c r="M40" s="1"/>
  <c r="N40" s="1"/>
  <c r="D41"/>
  <c r="K41" s="1"/>
  <c r="M41" s="1"/>
  <c r="N41" s="1"/>
  <c r="J103"/>
  <c r="H103"/>
  <c r="B103"/>
  <c r="F10"/>
  <c r="F9"/>
  <c r="D37" i="212"/>
  <c r="K37" s="1"/>
  <c r="M37" s="1"/>
  <c r="N37" s="1"/>
  <c r="D38"/>
  <c r="K38" s="1"/>
  <c r="M38" s="1"/>
  <c r="N38" s="1"/>
  <c r="D39"/>
  <c r="K39" s="1"/>
  <c r="M39" s="1"/>
  <c r="N39" s="1"/>
  <c r="D40"/>
  <c r="K40" s="1"/>
  <c r="M40" s="1"/>
  <c r="N40" s="1"/>
  <c r="D41"/>
  <c r="K41" s="1"/>
  <c r="M41" s="1"/>
  <c r="N41" s="1"/>
  <c r="D42"/>
  <c r="K42" s="1"/>
  <c r="M42" s="1"/>
  <c r="N42" s="1"/>
  <c r="J104"/>
  <c r="H104"/>
  <c r="B104"/>
  <c r="F10"/>
  <c r="F9"/>
  <c r="M69" i="173"/>
  <c r="J69"/>
  <c r="M57"/>
  <c r="J57"/>
  <c r="M63"/>
  <c r="J63"/>
  <c r="G9"/>
  <c r="M9" s="1"/>
  <c r="J9"/>
  <c r="G10"/>
  <c r="M10" s="1"/>
  <c r="G11"/>
  <c r="M11" s="1"/>
  <c r="G12"/>
  <c r="M12" s="1"/>
  <c r="G13"/>
  <c r="M13" s="1"/>
  <c r="G14"/>
  <c r="M14" s="1"/>
  <c r="G15"/>
  <c r="M15" s="1"/>
  <c r="G16"/>
  <c r="M16" s="1"/>
  <c r="G17"/>
  <c r="M17" s="1"/>
  <c r="G18"/>
  <c r="M18" s="1"/>
  <c r="G19"/>
  <c r="M19" s="1"/>
  <c r="G20"/>
  <c r="M20" s="1"/>
  <c r="G21"/>
  <c r="M21" s="1"/>
  <c r="G22"/>
  <c r="M22" s="1"/>
  <c r="G23"/>
  <c r="M23" s="1"/>
  <c r="G24"/>
  <c r="M24" s="1"/>
  <c r="G25"/>
  <c r="M25" s="1"/>
  <c r="M26"/>
  <c r="J26"/>
  <c r="M27"/>
  <c r="J27"/>
  <c r="M28"/>
  <c r="J28"/>
  <c r="M29"/>
  <c r="J29"/>
  <c r="M30"/>
  <c r="J30"/>
  <c r="M31"/>
  <c r="J31"/>
  <c r="M32"/>
  <c r="J32"/>
  <c r="M33"/>
  <c r="J33"/>
  <c r="M34"/>
  <c r="J34"/>
  <c r="M35"/>
  <c r="J35"/>
  <c r="M36"/>
  <c r="J36"/>
  <c r="M37"/>
  <c r="J37"/>
  <c r="M38"/>
  <c r="J38"/>
  <c r="M39"/>
  <c r="J39"/>
  <c r="M40"/>
  <c r="J40"/>
  <c r="M41"/>
  <c r="J41"/>
  <c r="M42"/>
  <c r="J42"/>
  <c r="M43"/>
  <c r="J43"/>
  <c r="N43"/>
  <c r="M44"/>
  <c r="J44"/>
  <c r="M45"/>
  <c r="J45"/>
  <c r="M46"/>
  <c r="J46"/>
  <c r="M47"/>
  <c r="J47"/>
  <c r="M48"/>
  <c r="J48"/>
  <c r="M49"/>
  <c r="J49"/>
  <c r="M50"/>
  <c r="J50"/>
  <c r="M51"/>
  <c r="J51"/>
  <c r="M52"/>
  <c r="J52"/>
  <c r="M53"/>
  <c r="J53"/>
  <c r="M54"/>
  <c r="J54"/>
  <c r="M55"/>
  <c r="J55"/>
  <c r="M56"/>
  <c r="J56"/>
  <c r="M58"/>
  <c r="J58"/>
  <c r="M59"/>
  <c r="J59"/>
  <c r="M60"/>
  <c r="J60"/>
  <c r="M61"/>
  <c r="J61"/>
  <c r="M62"/>
  <c r="J62"/>
  <c r="M64"/>
  <c r="J64"/>
  <c r="M65"/>
  <c r="J65"/>
  <c r="M66"/>
  <c r="J66"/>
  <c r="M67"/>
  <c r="J67"/>
  <c r="M68"/>
  <c r="J68"/>
  <c r="M70"/>
  <c r="J70"/>
  <c r="M71"/>
  <c r="J71"/>
  <c r="M72"/>
  <c r="J72"/>
  <c r="M73"/>
  <c r="J73"/>
  <c r="M74"/>
  <c r="J74"/>
  <c r="A6" i="211"/>
  <c r="A7"/>
  <c r="A9" s="1"/>
  <c r="A13" s="1"/>
  <c r="A15" s="1"/>
  <c r="A16" s="1"/>
  <c r="A18" s="1"/>
  <c r="A20" s="1"/>
  <c r="A22" s="1"/>
  <c r="A23" s="1"/>
  <c r="A25" s="1"/>
  <c r="A27" s="1"/>
  <c r="D67" i="181"/>
  <c r="D68"/>
  <c r="D69"/>
  <c r="B69"/>
  <c r="A69"/>
  <c r="B68"/>
  <c r="A68"/>
  <c r="F9" i="206"/>
  <c r="F10"/>
  <c r="D46"/>
  <c r="G46"/>
  <c r="K46"/>
  <c r="D47"/>
  <c r="K47" s="1"/>
  <c r="G47"/>
  <c r="D48"/>
  <c r="G48"/>
  <c r="K48"/>
  <c r="M48"/>
  <c r="N48" s="1"/>
  <c r="D49"/>
  <c r="K49"/>
  <c r="G49"/>
  <c r="D50"/>
  <c r="G50"/>
  <c r="K50"/>
  <c r="M50" s="1"/>
  <c r="N50" s="1"/>
  <c r="D51"/>
  <c r="K51" s="1"/>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B114"/>
  <c r="H114"/>
  <c r="B124"/>
  <c r="B67" i="181"/>
  <c r="A67"/>
  <c r="D64"/>
  <c r="D65"/>
  <c r="D66"/>
  <c r="F135" i="71"/>
  <c r="F144"/>
  <c r="F75" i="160"/>
  <c r="F84"/>
  <c r="F147" i="71"/>
  <c r="F156"/>
  <c r="F87" i="160"/>
  <c r="F96"/>
  <c r="F10" i="194"/>
  <c r="F9" i="197"/>
  <c r="F10"/>
  <c r="D47"/>
  <c r="G47"/>
  <c r="K47"/>
  <c r="M47" s="1"/>
  <c r="N47" s="1"/>
  <c r="D48"/>
  <c r="G48"/>
  <c r="K48"/>
  <c r="M48" s="1"/>
  <c r="N48" s="1"/>
  <c r="D49"/>
  <c r="G49"/>
  <c r="K49"/>
  <c r="D50"/>
  <c r="K50" s="1"/>
  <c r="G50"/>
  <c r="D51"/>
  <c r="G51"/>
  <c r="K51"/>
  <c r="M51" s="1"/>
  <c r="N51" s="1"/>
  <c r="D52"/>
  <c r="K52" s="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B114"/>
  <c r="H114"/>
  <c r="B124"/>
  <c r="F9" i="194"/>
  <c r="D50"/>
  <c r="K50" s="1"/>
  <c r="G50"/>
  <c r="D51"/>
  <c r="G51"/>
  <c r="K51"/>
  <c r="M51" s="1"/>
  <c r="N51" s="1"/>
  <c r="D52"/>
  <c r="K52" s="1"/>
  <c r="M52" s="1"/>
  <c r="N52" s="1"/>
  <c r="G52"/>
  <c r="D53"/>
  <c r="G53"/>
  <c r="K53"/>
  <c r="M53" s="1"/>
  <c r="N53" s="1"/>
  <c r="D54"/>
  <c r="K54"/>
  <c r="G54"/>
  <c r="M54"/>
  <c r="N54" s="1"/>
  <c r="D55"/>
  <c r="G55"/>
  <c r="K55"/>
  <c r="M55"/>
  <c r="N55" s="1"/>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B118"/>
  <c r="H118"/>
  <c r="B128"/>
  <c r="D52" i="193"/>
  <c r="K52" s="1"/>
  <c r="G52"/>
  <c r="D53"/>
  <c r="G53"/>
  <c r="K53"/>
  <c r="D54"/>
  <c r="K54" s="1"/>
  <c r="G54"/>
  <c r="D55"/>
  <c r="G55"/>
  <c r="K55"/>
  <c r="M55" s="1"/>
  <c r="N55" s="1"/>
  <c r="D56"/>
  <c r="K56" s="1"/>
  <c r="G56"/>
  <c r="D57"/>
  <c r="G57"/>
  <c r="K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B119"/>
  <c r="H119"/>
  <c r="B129"/>
  <c r="F9" i="192"/>
  <c r="F10"/>
  <c r="D58"/>
  <c r="G58"/>
  <c r="K58"/>
  <c r="L58" s="1"/>
  <c r="L59" s="1"/>
  <c r="L60" s="1"/>
  <c r="L61" s="1"/>
  <c r="L62" s="1"/>
  <c r="L63" s="1"/>
  <c r="M58"/>
  <c r="N58" s="1"/>
  <c r="D59"/>
  <c r="K59"/>
  <c r="G59"/>
  <c r="D60"/>
  <c r="G60"/>
  <c r="K60"/>
  <c r="D61"/>
  <c r="K61" s="1"/>
  <c r="G61"/>
  <c r="D62"/>
  <c r="G62"/>
  <c r="K62"/>
  <c r="D63"/>
  <c r="K63"/>
  <c r="G63"/>
  <c r="M63" s="1"/>
  <c r="N63" s="1"/>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B125"/>
  <c r="H125"/>
  <c r="B135"/>
  <c r="F9" i="191"/>
  <c r="F10"/>
  <c r="D59"/>
  <c r="G59"/>
  <c r="K59"/>
  <c r="L59" s="1"/>
  <c r="D60"/>
  <c r="K60" s="1"/>
  <c r="G60"/>
  <c r="D61"/>
  <c r="G61"/>
  <c r="K61"/>
  <c r="D62"/>
  <c r="K62" s="1"/>
  <c r="G62"/>
  <c r="D63"/>
  <c r="G63"/>
  <c r="K63"/>
  <c r="M63" s="1"/>
  <c r="N63" s="1"/>
  <c r="D64"/>
  <c r="K64" s="1"/>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B126"/>
  <c r="H126"/>
  <c r="B136"/>
  <c r="F9" i="189"/>
  <c r="F10"/>
  <c r="D70"/>
  <c r="K70" s="1"/>
  <c r="G70"/>
  <c r="D71"/>
  <c r="G71"/>
  <c r="K71"/>
  <c r="M71" s="1"/>
  <c r="N71" s="1"/>
  <c r="D72"/>
  <c r="K72" s="1"/>
  <c r="G72"/>
  <c r="D73"/>
  <c r="G73"/>
  <c r="K73"/>
  <c r="D74"/>
  <c r="K74"/>
  <c r="G74"/>
  <c r="D75"/>
  <c r="G75"/>
  <c r="K75"/>
  <c r="M75" s="1"/>
  <c r="N75" s="1"/>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B138"/>
  <c r="H138"/>
  <c r="B148"/>
  <c r="F9" i="188"/>
  <c r="F10"/>
  <c r="D71"/>
  <c r="G71"/>
  <c r="K71"/>
  <c r="D72"/>
  <c r="K72" s="1"/>
  <c r="G72"/>
  <c r="D73"/>
  <c r="G73"/>
  <c r="K73"/>
  <c r="M73" s="1"/>
  <c r="N73" s="1"/>
  <c r="D74"/>
  <c r="K74" s="1"/>
  <c r="G74"/>
  <c r="D75"/>
  <c r="G75"/>
  <c r="K75"/>
  <c r="D76"/>
  <c r="K76"/>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B138"/>
  <c r="H138"/>
  <c r="J138"/>
  <c r="B148"/>
  <c r="F9" i="184"/>
  <c r="F10"/>
  <c r="D78"/>
  <c r="K78" s="1"/>
  <c r="G78"/>
  <c r="D79"/>
  <c r="G79"/>
  <c r="K79"/>
  <c r="M79" s="1"/>
  <c r="N79" s="1"/>
  <c r="D80"/>
  <c r="K80" s="1"/>
  <c r="G80"/>
  <c r="D81"/>
  <c r="G81"/>
  <c r="K81"/>
  <c r="D82"/>
  <c r="K82" s="1"/>
  <c r="M82" s="1"/>
  <c r="N82" s="1"/>
  <c r="G82"/>
  <c r="D83"/>
  <c r="G83"/>
  <c r="K83"/>
  <c r="M83" s="1"/>
  <c r="N83" s="1"/>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B146"/>
  <c r="H146"/>
  <c r="B156"/>
  <c r="F9" i="179"/>
  <c r="F10"/>
  <c r="D81"/>
  <c r="G81"/>
  <c r="K81"/>
  <c r="L81" s="1"/>
  <c r="D82"/>
  <c r="K82" s="1"/>
  <c r="G82"/>
  <c r="D83"/>
  <c r="G83"/>
  <c r="K83"/>
  <c r="M83"/>
  <c r="N83" s="1"/>
  <c r="D84"/>
  <c r="K84" s="1"/>
  <c r="G84"/>
  <c r="D85"/>
  <c r="G85"/>
  <c r="K85"/>
  <c r="D86"/>
  <c r="K86"/>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B149"/>
  <c r="H149"/>
  <c r="B159"/>
  <c r="D89" i="177"/>
  <c r="K89" s="1"/>
  <c r="M89" s="1"/>
  <c r="N89" s="1"/>
  <c r="D90"/>
  <c r="K90"/>
  <c r="M90" s="1"/>
  <c r="N90" s="1"/>
  <c r="D91"/>
  <c r="K91" s="1"/>
  <c r="M91" s="1"/>
  <c r="N91" s="1"/>
  <c r="D92"/>
  <c r="K92" s="1"/>
  <c r="M92" s="1"/>
  <c r="N92" s="1"/>
  <c r="D93"/>
  <c r="K93" s="1"/>
  <c r="M93" s="1"/>
  <c r="N93" s="1"/>
  <c r="D94"/>
  <c r="K94"/>
  <c r="M94" s="1"/>
  <c r="N94" s="1"/>
  <c r="B157"/>
  <c r="H157"/>
  <c r="F9" i="176"/>
  <c r="F10"/>
  <c r="D93"/>
  <c r="K93" s="1"/>
  <c r="M93" s="1"/>
  <c r="N93" s="1"/>
  <c r="D94"/>
  <c r="K94"/>
  <c r="M94" s="1"/>
  <c r="N94" s="1"/>
  <c r="D95"/>
  <c r="K95"/>
  <c r="M95" s="1"/>
  <c r="N95" s="1"/>
  <c r="D96"/>
  <c r="K96"/>
  <c r="M96" s="1"/>
  <c r="N96" s="1"/>
  <c r="D97"/>
  <c r="K97"/>
  <c r="M97" s="1"/>
  <c r="N97" s="1"/>
  <c r="D98"/>
  <c r="K98"/>
  <c r="M98" s="1"/>
  <c r="N98" s="1"/>
  <c r="B160"/>
  <c r="H160"/>
  <c r="D94" i="175"/>
  <c r="K94" s="1"/>
  <c r="M94" s="1"/>
  <c r="N94" s="1"/>
  <c r="D95"/>
  <c r="K95" s="1"/>
  <c r="M95" s="1"/>
  <c r="N95" s="1"/>
  <c r="D96"/>
  <c r="K96"/>
  <c r="M96" s="1"/>
  <c r="N96" s="1"/>
  <c r="D97"/>
  <c r="K97" s="1"/>
  <c r="M97" s="1"/>
  <c r="N97" s="1"/>
  <c r="D98"/>
  <c r="K98" s="1"/>
  <c r="M98" s="1"/>
  <c r="N98" s="1"/>
  <c r="D99"/>
  <c r="K99" s="1"/>
  <c r="M99" s="1"/>
  <c r="N99" s="1"/>
  <c r="B161"/>
  <c r="H161"/>
  <c r="F9" i="174"/>
  <c r="F10"/>
  <c r="D95"/>
  <c r="K95" s="1"/>
  <c r="M95" s="1"/>
  <c r="N95" s="1"/>
  <c r="D96"/>
  <c r="K96" s="1"/>
  <c r="M96" s="1"/>
  <c r="N96" s="1"/>
  <c r="D97"/>
  <c r="K97" s="1"/>
  <c r="M97" s="1"/>
  <c r="N97" s="1"/>
  <c r="D98"/>
  <c r="K98"/>
  <c r="M98" s="1"/>
  <c r="N98" s="1"/>
  <c r="D99"/>
  <c r="K99" s="1"/>
  <c r="M99" s="1"/>
  <c r="N99" s="1"/>
  <c r="D100"/>
  <c r="K100" s="1"/>
  <c r="M100" s="1"/>
  <c r="N100" s="1"/>
  <c r="B162"/>
  <c r="H162"/>
  <c r="D100" i="173"/>
  <c r="H100"/>
  <c r="J100" s="1"/>
  <c r="K100"/>
  <c r="M100" s="1"/>
  <c r="D101"/>
  <c r="K101" s="1"/>
  <c r="M101" s="1"/>
  <c r="H101"/>
  <c r="J101" s="1"/>
  <c r="D102"/>
  <c r="H102"/>
  <c r="J102" s="1"/>
  <c r="K102"/>
  <c r="M102" s="1"/>
  <c r="D103"/>
  <c r="K103" s="1"/>
  <c r="M103" s="1"/>
  <c r="H103"/>
  <c r="J103"/>
  <c r="D104"/>
  <c r="K104" s="1"/>
  <c r="M104" s="1"/>
  <c r="H104"/>
  <c r="J104"/>
  <c r="D105"/>
  <c r="H105"/>
  <c r="J105" s="1"/>
  <c r="K105"/>
  <c r="M105" s="1"/>
  <c r="H106"/>
  <c r="J106" s="1"/>
  <c r="H107"/>
  <c r="J107"/>
  <c r="H108"/>
  <c r="J108"/>
  <c r="H109"/>
  <c r="J109" s="1"/>
  <c r="H110"/>
  <c r="J110" s="1"/>
  <c r="H111"/>
  <c r="J111"/>
  <c r="H112"/>
  <c r="J112"/>
  <c r="H113"/>
  <c r="J113" s="1"/>
  <c r="H114"/>
  <c r="J114" s="1"/>
  <c r="H115"/>
  <c r="J115"/>
  <c r="H116"/>
  <c r="J116" s="1"/>
  <c r="H117"/>
  <c r="J117" s="1"/>
  <c r="H118"/>
  <c r="J118" s="1"/>
  <c r="H119"/>
  <c r="J119"/>
  <c r="H120"/>
  <c r="J120"/>
  <c r="H121"/>
  <c r="J121" s="1"/>
  <c r="H122"/>
  <c r="J122" s="1"/>
  <c r="H123"/>
  <c r="J123"/>
  <c r="H124"/>
  <c r="J124"/>
  <c r="H125"/>
  <c r="J125" s="1"/>
  <c r="H126"/>
  <c r="J126" s="1"/>
  <c r="H127"/>
  <c r="J127"/>
  <c r="H128"/>
  <c r="J128"/>
  <c r="H129"/>
  <c r="J129" s="1"/>
  <c r="H130"/>
  <c r="J130" s="1"/>
  <c r="H131"/>
  <c r="J131"/>
  <c r="H132"/>
  <c r="J132"/>
  <c r="H133"/>
  <c r="J133" s="1"/>
  <c r="H134"/>
  <c r="J134" s="1"/>
  <c r="H135"/>
  <c r="J135"/>
  <c r="H136"/>
  <c r="J136"/>
  <c r="H137"/>
  <c r="J137" s="1"/>
  <c r="H138"/>
  <c r="J138" s="1"/>
  <c r="H139"/>
  <c r="J139"/>
  <c r="H140"/>
  <c r="J140"/>
  <c r="H141"/>
  <c r="J141" s="1"/>
  <c r="H142"/>
  <c r="J142" s="1"/>
  <c r="H143"/>
  <c r="J143"/>
  <c r="H144"/>
  <c r="J144"/>
  <c r="H145"/>
  <c r="J145" s="1"/>
  <c r="H146"/>
  <c r="J146" s="1"/>
  <c r="H147"/>
  <c r="J147"/>
  <c r="H148"/>
  <c r="J148"/>
  <c r="H149"/>
  <c r="J149" s="1"/>
  <c r="H150"/>
  <c r="J150" s="1"/>
  <c r="H151"/>
  <c r="J151"/>
  <c r="H152"/>
  <c r="J152"/>
  <c r="H153"/>
  <c r="J153" s="1"/>
  <c r="H154"/>
  <c r="J154" s="1"/>
  <c r="H155"/>
  <c r="J155"/>
  <c r="H156"/>
  <c r="J156" s="1"/>
  <c r="H157"/>
  <c r="J157" s="1"/>
  <c r="H158"/>
  <c r="J158" s="1"/>
  <c r="H159"/>
  <c r="J159"/>
  <c r="H160"/>
  <c r="J160"/>
  <c r="H161"/>
  <c r="J161" s="1"/>
  <c r="H162"/>
  <c r="J162" s="1"/>
  <c r="H163"/>
  <c r="J163"/>
  <c r="H164"/>
  <c r="J164"/>
  <c r="H165"/>
  <c r="J165" s="1"/>
  <c r="B167"/>
  <c r="H167"/>
  <c r="F9" i="172"/>
  <c r="F10"/>
  <c r="D105"/>
  <c r="K105" s="1"/>
  <c r="M105" s="1"/>
  <c r="N105" s="1"/>
  <c r="D106"/>
  <c r="K106" s="1"/>
  <c r="M106" s="1"/>
  <c r="N106" s="1"/>
  <c r="D107"/>
  <c r="K107" s="1"/>
  <c r="M107" s="1"/>
  <c r="N107" s="1"/>
  <c r="D108"/>
  <c r="K108"/>
  <c r="M108" s="1"/>
  <c r="N108" s="1"/>
  <c r="D109"/>
  <c r="K109" s="1"/>
  <c r="M109" s="1"/>
  <c r="N109" s="1"/>
  <c r="D110"/>
  <c r="K110" s="1"/>
  <c r="M110" s="1"/>
  <c r="N110" s="1"/>
  <c r="B172"/>
  <c r="H172"/>
  <c r="F9" i="171"/>
  <c r="F10"/>
  <c r="D106"/>
  <c r="K106" s="1"/>
  <c r="M106" s="1"/>
  <c r="N106" s="1"/>
  <c r="D107"/>
  <c r="K107" s="1"/>
  <c r="M107" s="1"/>
  <c r="N107" s="1"/>
  <c r="D108"/>
  <c r="K108"/>
  <c r="M108" s="1"/>
  <c r="N108" s="1"/>
  <c r="D109"/>
  <c r="K109" s="1"/>
  <c r="M109" s="1"/>
  <c r="N109" s="1"/>
  <c r="D110"/>
  <c r="K110" s="1"/>
  <c r="M110" s="1"/>
  <c r="N110" s="1"/>
  <c r="D111"/>
  <c r="K111" s="1"/>
  <c r="M111" s="1"/>
  <c r="N111" s="1"/>
  <c r="B173"/>
  <c r="H173"/>
  <c r="F9" i="170"/>
  <c r="D107"/>
  <c r="K107" s="1"/>
  <c r="M107" s="1"/>
  <c r="N107" s="1"/>
  <c r="D108"/>
  <c r="K108"/>
  <c r="M108" s="1"/>
  <c r="N108" s="1"/>
  <c r="D109"/>
  <c r="K109" s="1"/>
  <c r="M109" s="1"/>
  <c r="N109" s="1"/>
  <c r="D110"/>
  <c r="K110"/>
  <c r="M110" s="1"/>
  <c r="N110" s="1"/>
  <c r="D111"/>
  <c r="K111" s="1"/>
  <c r="M111" s="1"/>
  <c r="N111" s="1"/>
  <c r="D112"/>
  <c r="K112"/>
  <c r="M112" s="1"/>
  <c r="N112" s="1"/>
  <c r="B174"/>
  <c r="H174"/>
  <c r="D109" i="168"/>
  <c r="K109" s="1"/>
  <c r="M109" s="1"/>
  <c r="N109" s="1"/>
  <c r="D110"/>
  <c r="K110" s="1"/>
  <c r="M110" s="1"/>
  <c r="N110" s="1"/>
  <c r="D111"/>
  <c r="K111" s="1"/>
  <c r="M111" s="1"/>
  <c r="N111" s="1"/>
  <c r="D112"/>
  <c r="K112"/>
  <c r="M112" s="1"/>
  <c r="N112" s="1"/>
  <c r="D113"/>
  <c r="K113" s="1"/>
  <c r="M113" s="1"/>
  <c r="N113" s="1"/>
  <c r="D114"/>
  <c r="K114" s="1"/>
  <c r="M114" s="1"/>
  <c r="N114" s="1"/>
  <c r="B177"/>
  <c r="H177"/>
  <c r="F9" i="167"/>
  <c r="F10"/>
  <c r="D111"/>
  <c r="I111"/>
  <c r="K111"/>
  <c r="M111" s="1"/>
  <c r="N111" s="1"/>
  <c r="D112"/>
  <c r="I112"/>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K112"/>
  <c r="M112"/>
  <c r="N112" s="1"/>
  <c r="D113"/>
  <c r="K113"/>
  <c r="M113" s="1"/>
  <c r="N113" s="1"/>
  <c r="D114"/>
  <c r="K114"/>
  <c r="M114" s="1"/>
  <c r="N114" s="1"/>
  <c r="D115"/>
  <c r="K115"/>
  <c r="M115" s="1"/>
  <c r="N115" s="1"/>
  <c r="D116"/>
  <c r="K116" s="1"/>
  <c r="M116" s="1"/>
  <c r="N116" s="1"/>
  <c r="B179"/>
  <c r="H179"/>
  <c r="F9" i="166"/>
  <c r="F10"/>
  <c r="D112"/>
  <c r="K112" s="1"/>
  <c r="M112" s="1"/>
  <c r="N112" s="1"/>
  <c r="D113"/>
  <c r="K113" s="1"/>
  <c r="M113" s="1"/>
  <c r="N113" s="1"/>
  <c r="D114"/>
  <c r="K114"/>
  <c r="M114" s="1"/>
  <c r="N114" s="1"/>
  <c r="D115"/>
  <c r="K115" s="1"/>
  <c r="M115" s="1"/>
  <c r="N115" s="1"/>
  <c r="D116"/>
  <c r="K116" s="1"/>
  <c r="M116" s="1"/>
  <c r="N116" s="1"/>
  <c r="D117"/>
  <c r="K117" s="1"/>
  <c r="M117" s="1"/>
  <c r="N117" s="1"/>
  <c r="B180"/>
  <c r="H180"/>
  <c r="F9" i="165"/>
  <c r="F10"/>
  <c r="D113"/>
  <c r="K113" s="1"/>
  <c r="M113" s="1"/>
  <c r="N113" s="1"/>
  <c r="D114"/>
  <c r="K114" s="1"/>
  <c r="M114" s="1"/>
  <c r="N114" s="1"/>
  <c r="D115"/>
  <c r="K115" s="1"/>
  <c r="M115" s="1"/>
  <c r="N115" s="1"/>
  <c r="D116"/>
  <c r="K116" s="1"/>
  <c r="M116" s="1"/>
  <c r="N116" s="1"/>
  <c r="D117"/>
  <c r="K117" s="1"/>
  <c r="M117" s="1"/>
  <c r="N117" s="1"/>
  <c r="D118"/>
  <c r="K118"/>
  <c r="M118" s="1"/>
  <c r="N118" s="1"/>
  <c r="B181"/>
  <c r="H181"/>
  <c r="J181"/>
  <c r="F9" i="164"/>
  <c r="F10"/>
  <c r="D114"/>
  <c r="K114"/>
  <c r="M114" s="1"/>
  <c r="N114" s="1"/>
  <c r="D115"/>
  <c r="K115" s="1"/>
  <c r="M115" s="1"/>
  <c r="N115" s="1"/>
  <c r="D116"/>
  <c r="K116"/>
  <c r="M116" s="1"/>
  <c r="N116" s="1"/>
  <c r="D117"/>
  <c r="K117" s="1"/>
  <c r="M117" s="1"/>
  <c r="N117" s="1"/>
  <c r="D118"/>
  <c r="K118"/>
  <c r="M118" s="1"/>
  <c r="N118" s="1"/>
  <c r="D119"/>
  <c r="K119" s="1"/>
  <c r="M119" s="1"/>
  <c r="N119" s="1"/>
  <c r="B181"/>
  <c r="H181"/>
  <c r="F9" i="163"/>
  <c r="F10"/>
  <c r="D115"/>
  <c r="I115"/>
  <c r="K115"/>
  <c r="M115" s="1"/>
  <c r="N115" s="1"/>
  <c r="D116"/>
  <c r="I116"/>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K116"/>
  <c r="M116"/>
  <c r="N116" s="1"/>
  <c r="D117"/>
  <c r="K117"/>
  <c r="M117" s="1"/>
  <c r="N117" s="1"/>
  <c r="D118"/>
  <c r="K118"/>
  <c r="M118" s="1"/>
  <c r="N118" s="1"/>
  <c r="D119"/>
  <c r="K119"/>
  <c r="M119" s="1"/>
  <c r="N119" s="1"/>
  <c r="D120"/>
  <c r="K120" s="1"/>
  <c r="M120" s="1"/>
  <c r="N120" s="1"/>
  <c r="B183"/>
  <c r="H183"/>
  <c r="F9" i="162"/>
  <c r="D116"/>
  <c r="K116"/>
  <c r="M116" s="1"/>
  <c r="N116" s="1"/>
  <c r="D117"/>
  <c r="K117" s="1"/>
  <c r="M117" s="1"/>
  <c r="N117" s="1"/>
  <c r="D118"/>
  <c r="K118" s="1"/>
  <c r="M118" s="1"/>
  <c r="N118" s="1"/>
  <c r="D119"/>
  <c r="K119" s="1"/>
  <c r="M119" s="1"/>
  <c r="N119" s="1"/>
  <c r="D120"/>
  <c r="K120"/>
  <c r="M120" s="1"/>
  <c r="N120" s="1"/>
  <c r="D121"/>
  <c r="K121" s="1"/>
  <c r="M121" s="1"/>
  <c r="N121" s="1"/>
  <c r="B184"/>
  <c r="H184"/>
  <c r="F9" i="161"/>
  <c r="F10"/>
  <c r="D118"/>
  <c r="K118" s="1"/>
  <c r="M118" s="1"/>
  <c r="N118" s="1"/>
  <c r="D119"/>
  <c r="K119" s="1"/>
  <c r="M119" s="1"/>
  <c r="N119" s="1"/>
  <c r="D120"/>
  <c r="K120" s="1"/>
  <c r="M120" s="1"/>
  <c r="N120" s="1"/>
  <c r="D121"/>
  <c r="K121"/>
  <c r="M121" s="1"/>
  <c r="N121" s="1"/>
  <c r="D122"/>
  <c r="K122" s="1"/>
  <c r="M122" s="1"/>
  <c r="N122" s="1"/>
  <c r="D123"/>
  <c r="K123" s="1"/>
  <c r="M123" s="1"/>
  <c r="N123" s="1"/>
  <c r="B185"/>
  <c r="H185"/>
  <c r="F9" i="160"/>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6"/>
  <c r="F77"/>
  <c r="F78"/>
  <c r="F79"/>
  <c r="F80"/>
  <c r="F81"/>
  <c r="F82"/>
  <c r="F83"/>
  <c r="F85"/>
  <c r="F86"/>
  <c r="F88"/>
  <c r="F89"/>
  <c r="F90"/>
  <c r="F91"/>
  <c r="F92"/>
  <c r="F93"/>
  <c r="F94"/>
  <c r="F95"/>
  <c r="F97"/>
  <c r="F98"/>
  <c r="F99"/>
  <c r="F100"/>
  <c r="F101"/>
  <c r="D127"/>
  <c r="I127"/>
  <c r="K127"/>
  <c r="D128"/>
  <c r="I128"/>
  <c r="K128"/>
  <c r="M128" s="1"/>
  <c r="N128" s="1"/>
  <c r="D129"/>
  <c r="I129"/>
  <c r="K129"/>
  <c r="M129" s="1"/>
  <c r="N129" s="1"/>
  <c r="D130"/>
  <c r="I130"/>
  <c r="K130"/>
  <c r="M130" s="1"/>
  <c r="N130" s="1"/>
  <c r="D131"/>
  <c r="I131"/>
  <c r="K131"/>
  <c r="M131" s="1"/>
  <c r="N131" s="1"/>
  <c r="D132"/>
  <c r="I132"/>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K132"/>
  <c r="M132" s="1"/>
  <c r="N132" s="1"/>
  <c r="B197"/>
  <c r="H197"/>
  <c r="F9" i="159"/>
  <c r="F10"/>
  <c r="D128"/>
  <c r="I128"/>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K128"/>
  <c r="M128"/>
  <c r="N128" s="1"/>
  <c r="D129"/>
  <c r="K129"/>
  <c r="M129" s="1"/>
  <c r="N129" s="1"/>
  <c r="D130"/>
  <c r="K130" s="1"/>
  <c r="M130" s="1"/>
  <c r="N130" s="1"/>
  <c r="D131"/>
  <c r="K131"/>
  <c r="M131" s="1"/>
  <c r="N131" s="1"/>
  <c r="D132"/>
  <c r="K132" s="1"/>
  <c r="M132" s="1"/>
  <c r="N132" s="1"/>
  <c r="D133"/>
  <c r="K133"/>
  <c r="M133" s="1"/>
  <c r="N133" s="1"/>
  <c r="B195"/>
  <c r="H195"/>
  <c r="F9" i="158"/>
  <c r="D129"/>
  <c r="K129" s="1"/>
  <c r="M129" s="1"/>
  <c r="N129" s="1"/>
  <c r="D130"/>
  <c r="K130"/>
  <c r="M130" s="1"/>
  <c r="N130" s="1"/>
  <c r="D131"/>
  <c r="K131" s="1"/>
  <c r="M131" s="1"/>
  <c r="N131" s="1"/>
  <c r="D132"/>
  <c r="K132" s="1"/>
  <c r="M132" s="1"/>
  <c r="N132" s="1"/>
  <c r="D133"/>
  <c r="K133" s="1"/>
  <c r="M133" s="1"/>
  <c r="N133" s="1"/>
  <c r="D134"/>
  <c r="K134"/>
  <c r="M134" s="1"/>
  <c r="N134" s="1"/>
  <c r="B197"/>
  <c r="H197"/>
  <c r="D130" i="157"/>
  <c r="K130" s="1"/>
  <c r="M130" s="1"/>
  <c r="N130" s="1"/>
  <c r="D131"/>
  <c r="K131"/>
  <c r="M131" s="1"/>
  <c r="N131" s="1"/>
  <c r="D132"/>
  <c r="K132" s="1"/>
  <c r="M132" s="1"/>
  <c r="N132" s="1"/>
  <c r="D133"/>
  <c r="K133" s="1"/>
  <c r="M133" s="1"/>
  <c r="N133" s="1"/>
  <c r="D134"/>
  <c r="K134" s="1"/>
  <c r="M134" s="1"/>
  <c r="N134" s="1"/>
  <c r="D135"/>
  <c r="K135" s="1"/>
  <c r="M135" s="1"/>
  <c r="N135" s="1"/>
  <c r="B198"/>
  <c r="H198"/>
  <c r="D140" i="156"/>
  <c r="K140" s="1"/>
  <c r="M140" s="1"/>
  <c r="N140" s="1"/>
  <c r="D141"/>
  <c r="K141" s="1"/>
  <c r="M141" s="1"/>
  <c r="N141" s="1"/>
  <c r="D142"/>
  <c r="K142" s="1"/>
  <c r="M142" s="1"/>
  <c r="N142" s="1"/>
  <c r="D143"/>
  <c r="K143" s="1"/>
  <c r="M143" s="1"/>
  <c r="N143" s="1"/>
  <c r="D144"/>
  <c r="K144"/>
  <c r="M144" s="1"/>
  <c r="N144" s="1"/>
  <c r="D145"/>
  <c r="K145" s="1"/>
  <c r="M145" s="1"/>
  <c r="N145" s="1"/>
  <c r="B208"/>
  <c r="H208"/>
  <c r="D141" i="154"/>
  <c r="K141" s="1"/>
  <c r="M141" s="1"/>
  <c r="N141" s="1"/>
  <c r="D142"/>
  <c r="K142" s="1"/>
  <c r="M142" s="1"/>
  <c r="N142" s="1"/>
  <c r="D143"/>
  <c r="K143" s="1"/>
  <c r="M143" s="1"/>
  <c r="N143" s="1"/>
  <c r="D144"/>
  <c r="K144"/>
  <c r="M144"/>
  <c r="N144" s="1"/>
  <c r="D145"/>
  <c r="K145" s="1"/>
  <c r="M145" s="1"/>
  <c r="N145" s="1"/>
  <c r="D146"/>
  <c r="K146" s="1"/>
  <c r="M146" s="1"/>
  <c r="N146" s="1"/>
  <c r="B210"/>
  <c r="H210"/>
  <c r="D143" i="153"/>
  <c r="K143" s="1"/>
  <c r="M143" s="1"/>
  <c r="N143" s="1"/>
  <c r="D144"/>
  <c r="K144" s="1"/>
  <c r="M144" s="1"/>
  <c r="N144" s="1"/>
  <c r="D145"/>
  <c r="K145" s="1"/>
  <c r="M145" s="1"/>
  <c r="N145" s="1"/>
  <c r="D146"/>
  <c r="K146" s="1"/>
  <c r="M146" s="1"/>
  <c r="N146" s="1"/>
  <c r="D147"/>
  <c r="K147" s="1"/>
  <c r="M147" s="1"/>
  <c r="N147" s="1"/>
  <c r="D148"/>
  <c r="K148" s="1"/>
  <c r="M148" s="1"/>
  <c r="N148" s="1"/>
  <c r="B210"/>
  <c r="H210"/>
  <c r="D144" i="152"/>
  <c r="K144" s="1"/>
  <c r="M144" s="1"/>
  <c r="N144" s="1"/>
  <c r="D145"/>
  <c r="K145" s="1"/>
  <c r="M145" s="1"/>
  <c r="N145" s="1"/>
  <c r="D146"/>
  <c r="K146" s="1"/>
  <c r="M146" s="1"/>
  <c r="N146" s="1"/>
  <c r="D147"/>
  <c r="K147" s="1"/>
  <c r="M147" s="1"/>
  <c r="N147" s="1"/>
  <c r="D148"/>
  <c r="K148" s="1"/>
  <c r="M148" s="1"/>
  <c r="N148" s="1"/>
  <c r="D149"/>
  <c r="K149" s="1"/>
  <c r="M149" s="1"/>
  <c r="N149" s="1"/>
  <c r="B211"/>
  <c r="H211"/>
  <c r="D145" i="151"/>
  <c r="K145" s="1"/>
  <c r="M145" s="1"/>
  <c r="N145" s="1"/>
  <c r="D146"/>
  <c r="K146"/>
  <c r="M146" s="1"/>
  <c r="N146" s="1"/>
  <c r="D147"/>
  <c r="K147" s="1"/>
  <c r="M147" s="1"/>
  <c r="N147" s="1"/>
  <c r="D148"/>
  <c r="K148" s="1"/>
  <c r="M148" s="1"/>
  <c r="N148" s="1"/>
  <c r="D149"/>
  <c r="K149" s="1"/>
  <c r="M149" s="1"/>
  <c r="N149" s="1"/>
  <c r="D150"/>
  <c r="K150" s="1"/>
  <c r="M150" s="1"/>
  <c r="N150" s="1"/>
  <c r="B213"/>
  <c r="H213"/>
  <c r="D146" i="150"/>
  <c r="K146" s="1"/>
  <c r="M146" s="1"/>
  <c r="N146" s="1"/>
  <c r="D147"/>
  <c r="K147" s="1"/>
  <c r="M147" s="1"/>
  <c r="N147" s="1"/>
  <c r="D148"/>
  <c r="K148" s="1"/>
  <c r="M148" s="1"/>
  <c r="N148" s="1"/>
  <c r="D149"/>
  <c r="K149"/>
  <c r="M149" s="1"/>
  <c r="N149" s="1"/>
  <c r="D150"/>
  <c r="K150" s="1"/>
  <c r="M150" s="1"/>
  <c r="N150" s="1"/>
  <c r="D151"/>
  <c r="K151" s="1"/>
  <c r="M151" s="1"/>
  <c r="N151" s="1"/>
  <c r="B213"/>
  <c r="H213"/>
  <c r="F9" i="149"/>
  <c r="D147"/>
  <c r="I147"/>
  <c r="K147"/>
  <c r="M147" s="1"/>
  <c r="N147" s="1"/>
  <c r="D148"/>
  <c r="I148"/>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K148"/>
  <c r="M148"/>
  <c r="N148" s="1"/>
  <c r="D149"/>
  <c r="K149"/>
  <c r="M149" s="1"/>
  <c r="N149" s="1"/>
  <c r="D150"/>
  <c r="K150"/>
  <c r="M150" s="1"/>
  <c r="N150" s="1"/>
  <c r="D151"/>
  <c r="K151"/>
  <c r="M151" s="1"/>
  <c r="N151" s="1"/>
  <c r="D152"/>
  <c r="K152" s="1"/>
  <c r="M152" s="1"/>
  <c r="N152" s="1"/>
  <c r="B214"/>
  <c r="H214"/>
  <c r="F9" i="148"/>
  <c r="D148"/>
  <c r="K148" s="1"/>
  <c r="M148" s="1"/>
  <c r="N148" s="1"/>
  <c r="D149"/>
  <c r="K149" s="1"/>
  <c r="M149" s="1"/>
  <c r="N149" s="1"/>
  <c r="D150"/>
  <c r="K150" s="1"/>
  <c r="M150" s="1"/>
  <c r="N150" s="1"/>
  <c r="D151"/>
  <c r="K151" s="1"/>
  <c r="M151" s="1"/>
  <c r="N151" s="1"/>
  <c r="D152"/>
  <c r="K152"/>
  <c r="M152" s="1"/>
  <c r="N152" s="1"/>
  <c r="D153"/>
  <c r="K153" s="1"/>
  <c r="M153" s="1"/>
  <c r="N153" s="1"/>
  <c r="B215"/>
  <c r="H215"/>
  <c r="F9" i="147"/>
  <c r="F10"/>
  <c r="D149"/>
  <c r="K149" s="1"/>
  <c r="M149" s="1"/>
  <c r="N149" s="1"/>
  <c r="D150"/>
  <c r="K150" s="1"/>
  <c r="M150" s="1"/>
  <c r="N150" s="1"/>
  <c r="D151"/>
  <c r="K151" s="1"/>
  <c r="M151" s="1"/>
  <c r="N151" s="1"/>
  <c r="D152"/>
  <c r="K152" s="1"/>
  <c r="D153"/>
  <c r="K153" s="1"/>
  <c r="M153" s="1"/>
  <c r="N153" s="1"/>
  <c r="D154"/>
  <c r="K154" s="1"/>
  <c r="M154" s="1"/>
  <c r="N154" s="1"/>
  <c r="B216"/>
  <c r="H216"/>
  <c r="D150" i="146"/>
  <c r="K150" s="1"/>
  <c r="M150" s="1"/>
  <c r="N150" s="1"/>
  <c r="D151"/>
  <c r="K151"/>
  <c r="M151" s="1"/>
  <c r="N151" s="1"/>
  <c r="D152"/>
  <c r="K152" s="1"/>
  <c r="M152" s="1"/>
  <c r="N152" s="1"/>
  <c r="D153"/>
  <c r="K153" s="1"/>
  <c r="M153" s="1"/>
  <c r="N153" s="1"/>
  <c r="D154"/>
  <c r="K154" s="1"/>
  <c r="M154" s="1"/>
  <c r="N154" s="1"/>
  <c r="D155"/>
  <c r="K155" s="1"/>
  <c r="M155" s="1"/>
  <c r="N155" s="1"/>
  <c r="B218"/>
  <c r="H218"/>
  <c r="F9" i="145"/>
  <c r="D151"/>
  <c r="K151"/>
  <c r="M151" s="1"/>
  <c r="N151" s="1"/>
  <c r="D152"/>
  <c r="K152" s="1"/>
  <c r="M152" s="1"/>
  <c r="N152" s="1"/>
  <c r="D153"/>
  <c r="K153" s="1"/>
  <c r="M153" s="1"/>
  <c r="N153" s="1"/>
  <c r="D154"/>
  <c r="K154" s="1"/>
  <c r="M154" s="1"/>
  <c r="N154" s="1"/>
  <c r="D155"/>
  <c r="K155"/>
  <c r="M155" s="1"/>
  <c r="N155" s="1"/>
  <c r="D156"/>
  <c r="K156" s="1"/>
  <c r="M156" s="1"/>
  <c r="N156" s="1"/>
  <c r="B219"/>
  <c r="H219"/>
  <c r="F9" i="144"/>
  <c r="D153"/>
  <c r="K153" s="1"/>
  <c r="M153" s="1"/>
  <c r="N153" s="1"/>
  <c r="D154"/>
  <c r="K154" s="1"/>
  <c r="M154" s="1"/>
  <c r="N154" s="1"/>
  <c r="D155"/>
  <c r="K155" s="1"/>
  <c r="M155" s="1"/>
  <c r="N155" s="1"/>
  <c r="D156"/>
  <c r="K156" s="1"/>
  <c r="M156" s="1"/>
  <c r="N156" s="1"/>
  <c r="D157"/>
  <c r="K157" s="1"/>
  <c r="M157" s="1"/>
  <c r="N157" s="1"/>
  <c r="D158"/>
  <c r="K158"/>
  <c r="M158" s="1"/>
  <c r="N158" s="1"/>
  <c r="B221"/>
  <c r="H221"/>
  <c r="D154" i="143"/>
  <c r="K154" s="1"/>
  <c r="M154" s="1"/>
  <c r="N154" s="1"/>
  <c r="D155"/>
  <c r="K155" s="1"/>
  <c r="M155" s="1"/>
  <c r="N155" s="1"/>
  <c r="D156"/>
  <c r="K156" s="1"/>
  <c r="M156" s="1"/>
  <c r="N156" s="1"/>
  <c r="D157"/>
  <c r="K157" s="1"/>
  <c r="M157" s="1"/>
  <c r="N157" s="1"/>
  <c r="D158"/>
  <c r="K158" s="1"/>
  <c r="M158" s="1"/>
  <c r="N158" s="1"/>
  <c r="D159"/>
  <c r="K159" s="1"/>
  <c r="M159" s="1"/>
  <c r="N159" s="1"/>
  <c r="B221"/>
  <c r="H221"/>
  <c r="F9" i="142"/>
  <c r="D155"/>
  <c r="K155" s="1"/>
  <c r="M155" s="1"/>
  <c r="N155" s="1"/>
  <c r="D156"/>
  <c r="K156" s="1"/>
  <c r="M156" s="1"/>
  <c r="N156" s="1"/>
  <c r="D157"/>
  <c r="K157" s="1"/>
  <c r="M157" s="1"/>
  <c r="N157" s="1"/>
  <c r="D158"/>
  <c r="K158" s="1"/>
  <c r="M158" s="1"/>
  <c r="N158" s="1"/>
  <c r="D159"/>
  <c r="K159" s="1"/>
  <c r="M159" s="1"/>
  <c r="N159" s="1"/>
  <c r="D160"/>
  <c r="K160" s="1"/>
  <c r="M160" s="1"/>
  <c r="N160" s="1"/>
  <c r="B223"/>
  <c r="H223"/>
  <c r="F9" i="141"/>
  <c r="D156"/>
  <c r="K156" s="1"/>
  <c r="M156" s="1"/>
  <c r="N156" s="1"/>
  <c r="D157"/>
  <c r="K157" s="1"/>
  <c r="M157" s="1"/>
  <c r="N157" s="1"/>
  <c r="D158"/>
  <c r="K158" s="1"/>
  <c r="M158" s="1"/>
  <c r="N158" s="1"/>
  <c r="D159"/>
  <c r="K159" s="1"/>
  <c r="M159" s="1"/>
  <c r="N159" s="1"/>
  <c r="D160"/>
  <c r="K160" s="1"/>
  <c r="M160" s="1"/>
  <c r="N160" s="1"/>
  <c r="D161"/>
  <c r="K161" s="1"/>
  <c r="M161" s="1"/>
  <c r="N161" s="1"/>
  <c r="B224"/>
  <c r="H224"/>
  <c r="F9" i="139"/>
  <c r="F10"/>
  <c r="D158"/>
  <c r="K158" s="1"/>
  <c r="M158" s="1"/>
  <c r="N158" s="1"/>
  <c r="D159"/>
  <c r="K159" s="1"/>
  <c r="M159" s="1"/>
  <c r="N159" s="1"/>
  <c r="D160"/>
  <c r="K160" s="1"/>
  <c r="M160" s="1"/>
  <c r="N160" s="1"/>
  <c r="D161"/>
  <c r="K161" s="1"/>
  <c r="M161" s="1"/>
  <c r="N161" s="1"/>
  <c r="D162"/>
  <c r="K162" s="1"/>
  <c r="M162" s="1"/>
  <c r="N162" s="1"/>
  <c r="D163"/>
  <c r="K163" s="1"/>
  <c r="M163" s="1"/>
  <c r="N163" s="1"/>
  <c r="B225"/>
  <c r="H225"/>
  <c r="F9" i="138"/>
  <c r="F10"/>
  <c r="D160"/>
  <c r="K160" s="1"/>
  <c r="M160" s="1"/>
  <c r="N160" s="1"/>
  <c r="D161"/>
  <c r="K161"/>
  <c r="M161" s="1"/>
  <c r="N161" s="1"/>
  <c r="D162"/>
  <c r="K162" s="1"/>
  <c r="M162" s="1"/>
  <c r="N162" s="1"/>
  <c r="D163"/>
  <c r="K163" s="1"/>
  <c r="M163" s="1"/>
  <c r="N163" s="1"/>
  <c r="D164"/>
  <c r="K164" s="1"/>
  <c r="M164" s="1"/>
  <c r="N164" s="1"/>
  <c r="D165"/>
  <c r="K165" s="1"/>
  <c r="M165" s="1"/>
  <c r="N165" s="1"/>
  <c r="B227"/>
  <c r="H227"/>
  <c r="F9" i="137"/>
  <c r="F10"/>
  <c r="D163"/>
  <c r="I163"/>
  <c r="K163"/>
  <c r="L163" s="1"/>
  <c r="D164"/>
  <c r="I164"/>
  <c r="K164"/>
  <c r="M164" s="1"/>
  <c r="N164" s="1"/>
  <c r="D165"/>
  <c r="I165"/>
  <c r="K165"/>
  <c r="M165" s="1"/>
  <c r="N165" s="1"/>
  <c r="D166"/>
  <c r="I166"/>
  <c r="K166"/>
  <c r="M166" s="1"/>
  <c r="N166" s="1"/>
  <c r="D167"/>
  <c r="I167"/>
  <c r="K167"/>
  <c r="M167" s="1"/>
  <c r="N167" s="1"/>
  <c r="D168"/>
  <c r="I168"/>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K168"/>
  <c r="M168" s="1"/>
  <c r="N168" s="1"/>
  <c r="B230"/>
  <c r="H230"/>
  <c r="F9" i="136"/>
  <c r="F10"/>
  <c r="D164"/>
  <c r="K164" s="1"/>
  <c r="D165"/>
  <c r="K165" s="1"/>
  <c r="M165" s="1"/>
  <c r="N165" s="1"/>
  <c r="D166"/>
  <c r="K166" s="1"/>
  <c r="M166" s="1"/>
  <c r="N166" s="1"/>
  <c r="D167"/>
  <c r="K167" s="1"/>
  <c r="M167" s="1"/>
  <c r="N167" s="1"/>
  <c r="D168"/>
  <c r="K168" s="1"/>
  <c r="M168" s="1"/>
  <c r="N168" s="1"/>
  <c r="D169"/>
  <c r="K169" s="1"/>
  <c r="M169" s="1"/>
  <c r="N169" s="1"/>
  <c r="B230"/>
  <c r="H230"/>
  <c r="F9" i="135"/>
  <c r="F10"/>
  <c r="D165"/>
  <c r="K165" s="1"/>
  <c r="D166"/>
  <c r="K166" s="1"/>
  <c r="M166" s="1"/>
  <c r="N166" s="1"/>
  <c r="D167"/>
  <c r="K167" s="1"/>
  <c r="M167" s="1"/>
  <c r="N167" s="1"/>
  <c r="D168"/>
  <c r="K168" s="1"/>
  <c r="M168" s="1"/>
  <c r="N168" s="1"/>
  <c r="D169"/>
  <c r="K169" s="1"/>
  <c r="M169" s="1"/>
  <c r="N169" s="1"/>
  <c r="D170"/>
  <c r="K170"/>
  <c r="M170" s="1"/>
  <c r="N170" s="1"/>
  <c r="B232"/>
  <c r="H232"/>
  <c r="F9" i="134"/>
  <c r="D166"/>
  <c r="I166"/>
  <c r="K166"/>
  <c r="D167"/>
  <c r="I167"/>
  <c r="I168" s="1"/>
  <c r="I169" s="1"/>
  <c r="I170" s="1"/>
  <c r="I171" s="1"/>
  <c r="K167"/>
  <c r="M167" s="1"/>
  <c r="N167" s="1"/>
  <c r="D168"/>
  <c r="K168"/>
  <c r="M168" s="1"/>
  <c r="N168" s="1"/>
  <c r="D169"/>
  <c r="K169"/>
  <c r="M169" s="1"/>
  <c r="N169" s="1"/>
  <c r="D170"/>
  <c r="K170" s="1"/>
  <c r="M170" s="1"/>
  <c r="N170" s="1"/>
  <c r="D171"/>
  <c r="K171" s="1"/>
  <c r="M171" s="1"/>
  <c r="N171" s="1"/>
  <c r="B234"/>
  <c r="H234"/>
  <c r="F9" i="133"/>
  <c r="D168"/>
  <c r="I168"/>
  <c r="K168"/>
  <c r="M168" s="1"/>
  <c r="N168" s="1"/>
  <c r="D169"/>
  <c r="I169"/>
  <c r="K169"/>
  <c r="M169" s="1"/>
  <c r="N169" s="1"/>
  <c r="D170"/>
  <c r="I170"/>
  <c r="I171" s="1"/>
  <c r="I172" s="1"/>
  <c r="I173" s="1"/>
  <c r="K170"/>
  <c r="M170" s="1"/>
  <c r="N170" s="1"/>
  <c r="D171"/>
  <c r="K171"/>
  <c r="M171" s="1"/>
  <c r="N171" s="1"/>
  <c r="D172"/>
  <c r="K172"/>
  <c r="M172" s="1"/>
  <c r="N172" s="1"/>
  <c r="D173"/>
  <c r="K173" s="1"/>
  <c r="M173" s="1"/>
  <c r="N173" s="1"/>
  <c r="B235"/>
  <c r="H235"/>
  <c r="F9" i="132"/>
  <c r="F10"/>
  <c r="D169"/>
  <c r="I169"/>
  <c r="K169"/>
  <c r="M169" s="1"/>
  <c r="N169" s="1"/>
  <c r="D170"/>
  <c r="I170"/>
  <c r="I171" s="1"/>
  <c r="I172" s="1"/>
  <c r="I173" s="1"/>
  <c r="I174" s="1"/>
  <c r="K170"/>
  <c r="M170" s="1"/>
  <c r="N170" s="1"/>
  <c r="D171"/>
  <c r="K171" s="1"/>
  <c r="M171" s="1"/>
  <c r="N171" s="1"/>
  <c r="D172"/>
  <c r="K172" s="1"/>
  <c r="M172" s="1"/>
  <c r="N172" s="1"/>
  <c r="D173"/>
  <c r="K173" s="1"/>
  <c r="M173" s="1"/>
  <c r="N173" s="1"/>
  <c r="D174"/>
  <c r="K174" s="1"/>
  <c r="M174" s="1"/>
  <c r="N174" s="1"/>
  <c r="B236"/>
  <c r="H236"/>
  <c r="D170" i="131"/>
  <c r="K170" s="1"/>
  <c r="D171"/>
  <c r="K171" s="1"/>
  <c r="M171" s="1"/>
  <c r="N171" s="1"/>
  <c r="D172"/>
  <c r="K172" s="1"/>
  <c r="M172" s="1"/>
  <c r="N172" s="1"/>
  <c r="D173"/>
  <c r="K173" s="1"/>
  <c r="M173" s="1"/>
  <c r="N173" s="1"/>
  <c r="D174"/>
  <c r="K174" s="1"/>
  <c r="M174" s="1"/>
  <c r="N174" s="1"/>
  <c r="D175"/>
  <c r="K175" s="1"/>
  <c r="M175" s="1"/>
  <c r="N175" s="1"/>
  <c r="B237"/>
  <c r="H237"/>
  <c r="F9" i="130"/>
  <c r="F10"/>
  <c r="D172"/>
  <c r="K172" s="1"/>
  <c r="M172" s="1"/>
  <c r="N172" s="1"/>
  <c r="D173"/>
  <c r="K173" s="1"/>
  <c r="M173" s="1"/>
  <c r="N173" s="1"/>
  <c r="D174"/>
  <c r="K174" s="1"/>
  <c r="M174" s="1"/>
  <c r="N174" s="1"/>
  <c r="D175"/>
  <c r="K175" s="1"/>
  <c r="M175" s="1"/>
  <c r="N175" s="1"/>
  <c r="D176"/>
  <c r="K176" s="1"/>
  <c r="M176" s="1"/>
  <c r="N176" s="1"/>
  <c r="D177"/>
  <c r="K177" s="1"/>
  <c r="M177" s="1"/>
  <c r="N177" s="1"/>
  <c r="B240"/>
  <c r="H240"/>
  <c r="D174" i="129"/>
  <c r="K174" s="1"/>
  <c r="M174" s="1"/>
  <c r="N174" s="1"/>
  <c r="D175"/>
  <c r="K175" s="1"/>
  <c r="M175" s="1"/>
  <c r="N175" s="1"/>
  <c r="D176"/>
  <c r="K176" s="1"/>
  <c r="M176" s="1"/>
  <c r="N176" s="1"/>
  <c r="D177"/>
  <c r="K177" s="1"/>
  <c r="M177" s="1"/>
  <c r="N177" s="1"/>
  <c r="D178"/>
  <c r="K178" s="1"/>
  <c r="M178" s="1"/>
  <c r="N178" s="1"/>
  <c r="D179"/>
  <c r="K179" s="1"/>
  <c r="M179" s="1"/>
  <c r="N179" s="1"/>
  <c r="B240"/>
  <c r="H240"/>
  <c r="D175" i="128"/>
  <c r="K175" s="1"/>
  <c r="M175" s="1"/>
  <c r="N175" s="1"/>
  <c r="D176"/>
  <c r="K176" s="1"/>
  <c r="M176" s="1"/>
  <c r="N176" s="1"/>
  <c r="D177"/>
  <c r="K177" s="1"/>
  <c r="M177" s="1"/>
  <c r="N177" s="1"/>
  <c r="D178"/>
  <c r="K178" s="1"/>
  <c r="M178" s="1"/>
  <c r="N178" s="1"/>
  <c r="D179"/>
  <c r="K179" s="1"/>
  <c r="M179" s="1"/>
  <c r="N179" s="1"/>
  <c r="D180"/>
  <c r="K180"/>
  <c r="M180" s="1"/>
  <c r="N180" s="1"/>
  <c r="B241"/>
  <c r="H241"/>
  <c r="D177" i="127"/>
  <c r="I177"/>
  <c r="K177"/>
  <c r="M177" s="1"/>
  <c r="N177" s="1"/>
  <c r="D178"/>
  <c r="I178"/>
  <c r="K178"/>
  <c r="M178" s="1"/>
  <c r="N178" s="1"/>
  <c r="D179"/>
  <c r="I179"/>
  <c r="K179"/>
  <c r="M179" s="1"/>
  <c r="N179" s="1"/>
  <c r="D180"/>
  <c r="I180"/>
  <c r="I181" s="1"/>
  <c r="I182" s="1"/>
  <c r="K180"/>
  <c r="M180" s="1"/>
  <c r="N180" s="1"/>
  <c r="D181"/>
  <c r="K181" s="1"/>
  <c r="M181" s="1"/>
  <c r="N181" s="1"/>
  <c r="D182"/>
  <c r="K182" s="1"/>
  <c r="M182" s="1"/>
  <c r="N182" s="1"/>
  <c r="B244"/>
  <c r="H244"/>
  <c r="D178" i="126"/>
  <c r="K178" s="1"/>
  <c r="M178" s="1"/>
  <c r="N178" s="1"/>
  <c r="D179"/>
  <c r="K179"/>
  <c r="M179" s="1"/>
  <c r="N179" s="1"/>
  <c r="D180"/>
  <c r="K180" s="1"/>
  <c r="M180" s="1"/>
  <c r="N180" s="1"/>
  <c r="D181"/>
  <c r="K181" s="1"/>
  <c r="M181" s="1"/>
  <c r="N181" s="1"/>
  <c r="D182"/>
  <c r="K182" s="1"/>
  <c r="M182" s="1"/>
  <c r="N182" s="1"/>
  <c r="D183"/>
  <c r="K183" s="1"/>
  <c r="M183" s="1"/>
  <c r="N183" s="1"/>
  <c r="B245"/>
  <c r="H245"/>
  <c r="D179" i="125"/>
  <c r="K179" s="1"/>
  <c r="M179" s="1"/>
  <c r="N179" s="1"/>
  <c r="D180"/>
  <c r="K180" s="1"/>
  <c r="M180" s="1"/>
  <c r="N180" s="1"/>
  <c r="D181"/>
  <c r="K181" s="1"/>
  <c r="M181" s="1"/>
  <c r="N181" s="1"/>
  <c r="D182"/>
  <c r="K182" s="1"/>
  <c r="M182" s="1"/>
  <c r="N182" s="1"/>
  <c r="D183"/>
  <c r="K183" s="1"/>
  <c r="M183" s="1"/>
  <c r="N183" s="1"/>
  <c r="D184"/>
  <c r="K184" s="1"/>
  <c r="M184" s="1"/>
  <c r="N184" s="1"/>
  <c r="B248"/>
  <c r="H248"/>
  <c r="F9" i="124"/>
  <c r="F10"/>
  <c r="D180"/>
  <c r="I180"/>
  <c r="I181" s="1"/>
  <c r="I182" s="1"/>
  <c r="I183" s="1"/>
  <c r="I184" s="1"/>
  <c r="I185" s="1"/>
  <c r="K180"/>
  <c r="M180" s="1"/>
  <c r="N180" s="1"/>
  <c r="D181"/>
  <c r="K181"/>
  <c r="M181" s="1"/>
  <c r="N181" s="1"/>
  <c r="D182"/>
  <c r="K182" s="1"/>
  <c r="M182" s="1"/>
  <c r="N182" s="1"/>
  <c r="D183"/>
  <c r="K183" s="1"/>
  <c r="M183" s="1"/>
  <c r="N183" s="1"/>
  <c r="D184"/>
  <c r="K184" s="1"/>
  <c r="M184" s="1"/>
  <c r="N184" s="1"/>
  <c r="D185"/>
  <c r="K185" s="1"/>
  <c r="M185" s="1"/>
  <c r="N185" s="1"/>
  <c r="B247"/>
  <c r="H247"/>
  <c r="F9" i="123"/>
  <c r="F10"/>
  <c r="D184"/>
  <c r="K184"/>
  <c r="M184"/>
  <c r="N184" s="1"/>
  <c r="D185"/>
  <c r="K185"/>
  <c r="M185" s="1"/>
  <c r="N185" s="1"/>
  <c r="D186"/>
  <c r="K186"/>
  <c r="M186" s="1"/>
  <c r="N186" s="1"/>
  <c r="D187"/>
  <c r="K187"/>
  <c r="M187" s="1"/>
  <c r="N187" s="1"/>
  <c r="B190"/>
  <c r="H190"/>
  <c r="J190"/>
  <c r="F9" i="71"/>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6"/>
  <c r="F137"/>
  <c r="F138"/>
  <c r="F139"/>
  <c r="F140"/>
  <c r="F141"/>
  <c r="F142"/>
  <c r="F143"/>
  <c r="F145"/>
  <c r="F146"/>
  <c r="F148"/>
  <c r="F149"/>
  <c r="F150"/>
  <c r="F151"/>
  <c r="F152"/>
  <c r="F153"/>
  <c r="F154"/>
  <c r="F155"/>
  <c r="F157"/>
  <c r="F158"/>
  <c r="F159"/>
  <c r="F160"/>
  <c r="F161"/>
  <c r="D187"/>
  <c r="I187"/>
  <c r="K187"/>
  <c r="M187"/>
  <c r="N187" s="1"/>
  <c r="I188"/>
  <c r="B190"/>
  <c r="H190"/>
  <c r="E1" i="181"/>
  <c r="E2"/>
  <c r="D6"/>
  <c r="E6"/>
  <c r="F6"/>
  <c r="H6"/>
  <c r="L6"/>
  <c r="M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A65"/>
  <c r="B65"/>
  <c r="A66"/>
  <c r="B66"/>
  <c r="M82" i="179"/>
  <c r="M78" i="184"/>
  <c r="L78"/>
  <c r="L79" s="1"/>
  <c r="L80" s="1"/>
  <c r="L81" s="1"/>
  <c r="L82" s="1"/>
  <c r="L83" s="1"/>
  <c r="M59" i="192"/>
  <c r="L82" i="179"/>
  <c r="L83" s="1"/>
  <c r="L84" s="1"/>
  <c r="L85" s="1"/>
  <c r="L86" s="1"/>
  <c r="M72" i="188"/>
  <c r="M70" i="189"/>
  <c r="M50" i="194"/>
  <c r="M50" i="197"/>
  <c r="M47" i="206"/>
  <c r="N36" i="213"/>
  <c r="M35" i="214"/>
  <c r="N34" i="215"/>
  <c r="M15" i="234"/>
  <c r="N12" i="231"/>
  <c r="M10" i="229"/>
  <c r="L10"/>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M24" i="217"/>
  <c r="O23" i="214"/>
  <c r="O24" s="1"/>
  <c r="O25" s="1"/>
  <c r="O26" s="1"/>
  <c r="O27" s="1"/>
  <c r="O28" s="1"/>
  <c r="O29" s="1"/>
  <c r="O30" s="1"/>
  <c r="M16" i="221"/>
  <c r="F10" i="229"/>
  <c r="I12" i="217"/>
  <c r="I13"/>
  <c r="I14" s="1"/>
  <c r="I15" s="1"/>
  <c r="I16" s="1"/>
  <c r="I17" s="1"/>
  <c r="I18" s="1"/>
  <c r="I19" s="1"/>
  <c r="I20" s="1"/>
  <c r="I21" s="1"/>
  <c r="I22" s="1"/>
  <c r="I23" s="1"/>
  <c r="I18" i="215"/>
  <c r="I19" s="1"/>
  <c r="I20" s="1"/>
  <c r="I21" s="1"/>
  <c r="I22" s="1"/>
  <c r="I23" s="1"/>
  <c r="I24" s="1"/>
  <c r="I25" s="1"/>
  <c r="I26" s="1"/>
  <c r="I27" s="1"/>
  <c r="I28" s="1"/>
  <c r="I29" s="1"/>
  <c r="I24" i="213"/>
  <c r="I25" s="1"/>
  <c r="I26" s="1"/>
  <c r="I27" s="1"/>
  <c r="I28" s="1"/>
  <c r="I29" s="1"/>
  <c r="I30" s="1"/>
  <c r="I31" s="1"/>
  <c r="I32" s="1"/>
  <c r="I33" s="1"/>
  <c r="I34" s="1"/>
  <c r="I35" s="1"/>
  <c r="I34" i="206"/>
  <c r="I35" s="1"/>
  <c r="I36" s="1"/>
  <c r="I37" s="1"/>
  <c r="I38" s="1"/>
  <c r="I39" s="1"/>
  <c r="I40" s="1"/>
  <c r="I41" s="1"/>
  <c r="I42" s="1"/>
  <c r="I43" s="1"/>
  <c r="I44" s="1"/>
  <c r="I45" s="1"/>
  <c r="I38" i="194"/>
  <c r="I39"/>
  <c r="I40" s="1"/>
  <c r="I41" s="1"/>
  <c r="I42" s="1"/>
  <c r="I43" s="1"/>
  <c r="I44" s="1"/>
  <c r="I45" s="1"/>
  <c r="I46" s="1"/>
  <c r="I47" s="1"/>
  <c r="I48" s="1"/>
  <c r="I49" s="1"/>
  <c r="I47" i="191"/>
  <c r="I48" s="1"/>
  <c r="I49" s="1"/>
  <c r="I50" s="1"/>
  <c r="I51" s="1"/>
  <c r="I52" s="1"/>
  <c r="I53" s="1"/>
  <c r="I54" s="1"/>
  <c r="I55" s="1"/>
  <c r="I56" s="1"/>
  <c r="I57" s="1"/>
  <c r="I58" s="1"/>
  <c r="I59" i="188"/>
  <c r="I60"/>
  <c r="I61" s="1"/>
  <c r="I62" s="1"/>
  <c r="I63" s="1"/>
  <c r="I64" s="1"/>
  <c r="I65" s="1"/>
  <c r="I66" s="1"/>
  <c r="I67" s="1"/>
  <c r="I68" s="1"/>
  <c r="I69" s="1"/>
  <c r="I70" s="1"/>
  <c r="I69" i="179"/>
  <c r="I70" s="1"/>
  <c r="I71" s="1"/>
  <c r="I72" s="1"/>
  <c r="I73" s="1"/>
  <c r="I74" s="1"/>
  <c r="I75" s="1"/>
  <c r="I76" s="1"/>
  <c r="I77" s="1"/>
  <c r="I78" s="1"/>
  <c r="I79" s="1"/>
  <c r="I80" s="1"/>
  <c r="I81" i="176"/>
  <c r="I82" s="1"/>
  <c r="I83" s="1"/>
  <c r="I84" s="1"/>
  <c r="I85" s="1"/>
  <c r="I86" s="1"/>
  <c r="I87" s="1"/>
  <c r="I88" s="1"/>
  <c r="I89" s="1"/>
  <c r="I90" s="1"/>
  <c r="I91" s="1"/>
  <c r="I92" s="1"/>
  <c r="I83" i="174"/>
  <c r="I84"/>
  <c r="I85" s="1"/>
  <c r="I86" s="1"/>
  <c r="I87" s="1"/>
  <c r="I88" s="1"/>
  <c r="I89" s="1"/>
  <c r="I90" s="1"/>
  <c r="I91" s="1"/>
  <c r="I92" s="1"/>
  <c r="I93" s="1"/>
  <c r="I94" s="1"/>
  <c r="I93" i="172"/>
  <c r="I94" s="1"/>
  <c r="I95" s="1"/>
  <c r="I96" s="1"/>
  <c r="I97" s="1"/>
  <c r="I98" s="1"/>
  <c r="I99" s="1"/>
  <c r="I100" s="1"/>
  <c r="I101" s="1"/>
  <c r="I102" s="1"/>
  <c r="I103" s="1"/>
  <c r="I104" s="1"/>
  <c r="I101" i="165"/>
  <c r="I102"/>
  <c r="I103" s="1"/>
  <c r="I104" s="1"/>
  <c r="I105" s="1"/>
  <c r="I106" s="1"/>
  <c r="I107" s="1"/>
  <c r="I108" s="1"/>
  <c r="I109" s="1"/>
  <c r="I110" s="1"/>
  <c r="I111" s="1"/>
  <c r="I112" s="1"/>
  <c r="I106" i="161"/>
  <c r="I107" s="1"/>
  <c r="I108" s="1"/>
  <c r="I109" s="1"/>
  <c r="I110" s="1"/>
  <c r="I111" s="1"/>
  <c r="I112" s="1"/>
  <c r="I113" s="1"/>
  <c r="I114" s="1"/>
  <c r="I115" s="1"/>
  <c r="I116" s="1"/>
  <c r="I117" s="1"/>
  <c r="P11" i="214"/>
  <c r="P12" s="1"/>
  <c r="P13" s="1"/>
  <c r="P14" s="1"/>
  <c r="P15" s="1"/>
  <c r="P16" s="1"/>
  <c r="P17" s="1"/>
  <c r="P18" s="1"/>
  <c r="P19" s="1"/>
  <c r="P20" s="1"/>
  <c r="P21" s="1"/>
  <c r="P22" s="1"/>
  <c r="I16" i="216"/>
  <c r="I17"/>
  <c r="I18" s="1"/>
  <c r="I19" s="1"/>
  <c r="I20" s="1"/>
  <c r="I21" s="1"/>
  <c r="I22" s="1"/>
  <c r="I23" s="1"/>
  <c r="I24" s="1"/>
  <c r="I25" s="1"/>
  <c r="I26" s="1"/>
  <c r="I27" s="1"/>
  <c r="I23" i="214"/>
  <c r="I24" s="1"/>
  <c r="I25" s="1"/>
  <c r="I26" s="1"/>
  <c r="I27" s="1"/>
  <c r="I28" s="1"/>
  <c r="I29" s="1"/>
  <c r="I30" s="1"/>
  <c r="I31" s="1"/>
  <c r="I32" s="1"/>
  <c r="I33" s="1"/>
  <c r="I34" s="1"/>
  <c r="I25" i="212"/>
  <c r="I26"/>
  <c r="I27" s="1"/>
  <c r="I28" s="1"/>
  <c r="I29" s="1"/>
  <c r="I30" s="1"/>
  <c r="I31" s="1"/>
  <c r="I32" s="1"/>
  <c r="I33" s="1"/>
  <c r="I34" s="1"/>
  <c r="I35" s="1"/>
  <c r="I36" s="1"/>
  <c r="I40" i="193"/>
  <c r="I41" s="1"/>
  <c r="I42" s="1"/>
  <c r="I43" s="1"/>
  <c r="I44" s="1"/>
  <c r="I45" s="1"/>
  <c r="I46" s="1"/>
  <c r="I47" s="1"/>
  <c r="I48" s="1"/>
  <c r="I49" s="1"/>
  <c r="I50" s="1"/>
  <c r="I51" s="1"/>
  <c r="I58" i="189"/>
  <c r="I59" s="1"/>
  <c r="I60" s="1"/>
  <c r="I61" s="1"/>
  <c r="I62" s="1"/>
  <c r="I63" s="1"/>
  <c r="I64" s="1"/>
  <c r="I65" s="1"/>
  <c r="I66" s="1"/>
  <c r="I67" s="1"/>
  <c r="I68" s="1"/>
  <c r="I69" s="1"/>
  <c r="I77" i="177"/>
  <c r="I78"/>
  <c r="I79" s="1"/>
  <c r="I80" s="1"/>
  <c r="I81" s="1"/>
  <c r="I82" s="1"/>
  <c r="I83" s="1"/>
  <c r="I84" s="1"/>
  <c r="I85" s="1"/>
  <c r="I86" s="1"/>
  <c r="I87" s="1"/>
  <c r="I88" s="1"/>
  <c r="I82" i="175"/>
  <c r="I83" s="1"/>
  <c r="I84" s="1"/>
  <c r="I85" s="1"/>
  <c r="I86" s="1"/>
  <c r="I87" s="1"/>
  <c r="I88" s="1"/>
  <c r="I89" s="1"/>
  <c r="I90" s="1"/>
  <c r="I91" s="1"/>
  <c r="I92" s="1"/>
  <c r="I93" s="1"/>
  <c r="I94" i="171"/>
  <c r="I95" s="1"/>
  <c r="I96" s="1"/>
  <c r="I97" s="1"/>
  <c r="I98" s="1"/>
  <c r="I99" s="1"/>
  <c r="I100" s="1"/>
  <c r="I101" s="1"/>
  <c r="I102" s="1"/>
  <c r="I103" s="1"/>
  <c r="I104" s="1"/>
  <c r="I105" s="1"/>
  <c r="I100" i="166"/>
  <c r="I101" s="1"/>
  <c r="I102" s="1"/>
  <c r="I103" s="1"/>
  <c r="I104" s="1"/>
  <c r="I105" s="1"/>
  <c r="I106" s="1"/>
  <c r="I107" s="1"/>
  <c r="I108" s="1"/>
  <c r="I109" s="1"/>
  <c r="I110" s="1"/>
  <c r="I111" s="1"/>
  <c r="I104" i="162"/>
  <c r="I105"/>
  <c r="I106" s="1"/>
  <c r="I107" s="1"/>
  <c r="I108" s="1"/>
  <c r="I109" s="1"/>
  <c r="I110" s="1"/>
  <c r="I111" s="1"/>
  <c r="I112" s="1"/>
  <c r="I113" s="1"/>
  <c r="I114" s="1"/>
  <c r="I115" s="1"/>
  <c r="Q13" i="167"/>
  <c r="Q13" i="163"/>
  <c r="I118" i="157"/>
  <c r="I119" s="1"/>
  <c r="I120" s="1"/>
  <c r="I121" s="1"/>
  <c r="I122" s="1"/>
  <c r="I123" s="1"/>
  <c r="I124" s="1"/>
  <c r="I125" s="1"/>
  <c r="I126" s="1"/>
  <c r="I127" s="1"/>
  <c r="I128" s="1"/>
  <c r="I129" s="1"/>
  <c r="I129" i="154"/>
  <c r="I130"/>
  <c r="I131" s="1"/>
  <c r="I132" s="1"/>
  <c r="I133" s="1"/>
  <c r="I134" s="1"/>
  <c r="I135" s="1"/>
  <c r="I136" s="1"/>
  <c r="I137" s="1"/>
  <c r="I138" s="1"/>
  <c r="I139" s="1"/>
  <c r="I140" s="1"/>
  <c r="I132" i="152"/>
  <c r="I133" s="1"/>
  <c r="I134" s="1"/>
  <c r="I135" s="1"/>
  <c r="I136" s="1"/>
  <c r="I137" s="1"/>
  <c r="I138" s="1"/>
  <c r="I139" s="1"/>
  <c r="I140" s="1"/>
  <c r="I141" s="1"/>
  <c r="I142" s="1"/>
  <c r="I143" s="1"/>
  <c r="I134" i="150"/>
  <c r="I135" s="1"/>
  <c r="I136" s="1"/>
  <c r="I137" s="1"/>
  <c r="I138" s="1"/>
  <c r="I139" s="1"/>
  <c r="I140" s="1"/>
  <c r="I141" s="1"/>
  <c r="I142" s="1"/>
  <c r="I143" s="1"/>
  <c r="I144" s="1"/>
  <c r="I145" s="1"/>
  <c r="I142" i="143"/>
  <c r="I143" s="1"/>
  <c r="I144" s="1"/>
  <c r="I145" s="1"/>
  <c r="I146" s="1"/>
  <c r="I147" s="1"/>
  <c r="I148" s="1"/>
  <c r="I149" s="1"/>
  <c r="I150" s="1"/>
  <c r="I151" s="1"/>
  <c r="I152" s="1"/>
  <c r="I153" s="1"/>
  <c r="I152" i="136"/>
  <c r="I153" s="1"/>
  <c r="I154" s="1"/>
  <c r="I155" s="1"/>
  <c r="I156" s="1"/>
  <c r="I157" s="1"/>
  <c r="I158" s="1"/>
  <c r="I159" s="1"/>
  <c r="I160" s="1"/>
  <c r="I161" s="1"/>
  <c r="I162" s="1"/>
  <c r="I163" s="1"/>
  <c r="I158" i="131"/>
  <c r="I159" s="1"/>
  <c r="I160" s="1"/>
  <c r="I161" s="1"/>
  <c r="I162" s="1"/>
  <c r="I163" s="1"/>
  <c r="I164" s="1"/>
  <c r="I165" s="1"/>
  <c r="I166" s="1"/>
  <c r="I167" s="1"/>
  <c r="I168" s="1"/>
  <c r="I169" s="1"/>
  <c r="I160" i="130"/>
  <c r="I161" s="1"/>
  <c r="I162" s="1"/>
  <c r="I163" s="1"/>
  <c r="I164" s="1"/>
  <c r="I165" s="1"/>
  <c r="I166" s="1"/>
  <c r="I167" s="1"/>
  <c r="I168" s="1"/>
  <c r="I169" s="1"/>
  <c r="I170" s="1"/>
  <c r="I171" s="1"/>
  <c r="I163" i="128"/>
  <c r="I164" s="1"/>
  <c r="I165" s="1"/>
  <c r="I166" s="1"/>
  <c r="I167" s="1"/>
  <c r="I168" s="1"/>
  <c r="I169" s="1"/>
  <c r="I170" s="1"/>
  <c r="I171" s="1"/>
  <c r="I172" s="1"/>
  <c r="I173" s="1"/>
  <c r="I174" s="1"/>
  <c r="Q13" i="159"/>
  <c r="I131" i="153"/>
  <c r="I132"/>
  <c r="I133" s="1"/>
  <c r="I134" s="1"/>
  <c r="I135" s="1"/>
  <c r="I136" s="1"/>
  <c r="I137" s="1"/>
  <c r="I138" s="1"/>
  <c r="I139" s="1"/>
  <c r="I140" s="1"/>
  <c r="I141" s="1"/>
  <c r="I142" s="1"/>
  <c r="I133" i="151"/>
  <c r="I134" s="1"/>
  <c r="I135" s="1"/>
  <c r="I136" s="1"/>
  <c r="I137" s="1"/>
  <c r="I138" s="1"/>
  <c r="I139" s="1"/>
  <c r="I140" s="1"/>
  <c r="I141" s="1"/>
  <c r="I142" s="1"/>
  <c r="I143" s="1"/>
  <c r="I144" s="1"/>
  <c r="I136" i="148"/>
  <c r="I137"/>
  <c r="I138" s="1"/>
  <c r="I139" s="1"/>
  <c r="I140" s="1"/>
  <c r="I141" s="1"/>
  <c r="I142" s="1"/>
  <c r="I143" s="1"/>
  <c r="I144" s="1"/>
  <c r="I145" s="1"/>
  <c r="I146" s="1"/>
  <c r="I147" s="1"/>
  <c r="I139" i="145"/>
  <c r="I140" s="1"/>
  <c r="I141" s="1"/>
  <c r="I142" s="1"/>
  <c r="I143" s="1"/>
  <c r="I144" s="1"/>
  <c r="I145" s="1"/>
  <c r="I146" s="1"/>
  <c r="I147" s="1"/>
  <c r="I148" s="1"/>
  <c r="I149" s="1"/>
  <c r="I150" s="1"/>
  <c r="I143" i="142"/>
  <c r="I144" s="1"/>
  <c r="I145" s="1"/>
  <c r="I146" s="1"/>
  <c r="I147" s="1"/>
  <c r="I148" s="1"/>
  <c r="I149" s="1"/>
  <c r="I150" s="1"/>
  <c r="I151" s="1"/>
  <c r="I152" s="1"/>
  <c r="I153" s="1"/>
  <c r="I154" s="1"/>
  <c r="I153" i="135"/>
  <c r="I154" s="1"/>
  <c r="I155" s="1"/>
  <c r="I156" s="1"/>
  <c r="I157" s="1"/>
  <c r="I158" s="1"/>
  <c r="I159" s="1"/>
  <c r="I160" s="1"/>
  <c r="I161" s="1"/>
  <c r="I162" s="1"/>
  <c r="I163" s="1"/>
  <c r="I164" s="1"/>
  <c r="I162" i="129"/>
  <c r="I163" s="1"/>
  <c r="I164" s="1"/>
  <c r="I165" s="1"/>
  <c r="I166" s="1"/>
  <c r="I167" s="1"/>
  <c r="I168" s="1"/>
  <c r="I169" s="1"/>
  <c r="I170" s="1"/>
  <c r="I171" s="1"/>
  <c r="I172" s="1"/>
  <c r="I173" s="1"/>
  <c r="R13" i="159"/>
  <c r="S13" s="1"/>
  <c r="I42" i="181" s="1"/>
  <c r="Q13" i="149"/>
  <c r="I167" i="125"/>
  <c r="I168" s="1"/>
  <c r="I169" s="1"/>
  <c r="I170" s="1"/>
  <c r="I171" s="1"/>
  <c r="I172" s="1"/>
  <c r="I173" s="1"/>
  <c r="I174" s="1"/>
  <c r="I175" s="1"/>
  <c r="I176" s="1"/>
  <c r="I177" s="1"/>
  <c r="I178" s="1"/>
  <c r="I166" i="126"/>
  <c r="I167" s="1"/>
  <c r="I168" s="1"/>
  <c r="I169" s="1"/>
  <c r="I170" s="1"/>
  <c r="I171" s="1"/>
  <c r="I172" s="1"/>
  <c r="I173" s="1"/>
  <c r="I174" s="1"/>
  <c r="I175" s="1"/>
  <c r="I176" s="1"/>
  <c r="I177" s="1"/>
  <c r="E10" i="231"/>
  <c r="F9"/>
  <c r="E11" i="234"/>
  <c r="E11" i="147"/>
  <c r="D41" i="193"/>
  <c r="K41" s="1"/>
  <c r="M41" s="1"/>
  <c r="N41" s="1"/>
  <c r="D39"/>
  <c r="K39" s="1"/>
  <c r="M39" s="1"/>
  <c r="N39" s="1"/>
  <c r="D38"/>
  <c r="K38" s="1"/>
  <c r="M38" s="1"/>
  <c r="N38" s="1"/>
  <c r="D37"/>
  <c r="K37" s="1"/>
  <c r="M37" s="1"/>
  <c r="N37" s="1"/>
  <c r="D36"/>
  <c r="K36" s="1"/>
  <c r="M36" s="1"/>
  <c r="N36" s="1"/>
  <c r="D35"/>
  <c r="K35"/>
  <c r="M35" s="1"/>
  <c r="N35" s="1"/>
  <c r="D34"/>
  <c r="K34" s="1"/>
  <c r="M34" s="1"/>
  <c r="N34" s="1"/>
  <c r="D33"/>
  <c r="K33" s="1"/>
  <c r="M33" s="1"/>
  <c r="N33" s="1"/>
  <c r="D32"/>
  <c r="K32"/>
  <c r="M32" s="1"/>
  <c r="N32" s="1"/>
  <c r="D31"/>
  <c r="K31" s="1"/>
  <c r="M31" s="1"/>
  <c r="N31" s="1"/>
  <c r="D30"/>
  <c r="K30" s="1"/>
  <c r="M30" s="1"/>
  <c r="N30" s="1"/>
  <c r="D29"/>
  <c r="K29" s="1"/>
  <c r="M29" s="1"/>
  <c r="N29" s="1"/>
  <c r="D28"/>
  <c r="K28"/>
  <c r="M28" s="1"/>
  <c r="N28" s="1"/>
  <c r="D27"/>
  <c r="K27" s="1"/>
  <c r="M27" s="1"/>
  <c r="N27" s="1"/>
  <c r="D26"/>
  <c r="K26" s="1"/>
  <c r="M26" s="1"/>
  <c r="N26" s="1"/>
  <c r="D25"/>
  <c r="K25" s="1"/>
  <c r="M25" s="1"/>
  <c r="N25" s="1"/>
  <c r="D24"/>
  <c r="K24" s="1"/>
  <c r="M24" s="1"/>
  <c r="N24" s="1"/>
  <c r="D23"/>
  <c r="K23" s="1"/>
  <c r="M23" s="1"/>
  <c r="N23" s="1"/>
  <c r="D22"/>
  <c r="K22" s="1"/>
  <c r="M22" s="1"/>
  <c r="N22" s="1"/>
  <c r="D21"/>
  <c r="K21" s="1"/>
  <c r="M21" s="1"/>
  <c r="N21" s="1"/>
  <c r="D20"/>
  <c r="K20" s="1"/>
  <c r="M20" s="1"/>
  <c r="N20" s="1"/>
  <c r="D19"/>
  <c r="K19" s="1"/>
  <c r="M19" s="1"/>
  <c r="N19" s="1"/>
  <c r="D18"/>
  <c r="K18" s="1"/>
  <c r="M18" s="1"/>
  <c r="N18" s="1"/>
  <c r="D17"/>
  <c r="K17" s="1"/>
  <c r="M17" s="1"/>
  <c r="N17" s="1"/>
  <c r="D16"/>
  <c r="K16" s="1"/>
  <c r="M16" s="1"/>
  <c r="N16" s="1"/>
  <c r="D15"/>
  <c r="K15"/>
  <c r="M15" s="1"/>
  <c r="N15" s="1"/>
  <c r="D14"/>
  <c r="K14" s="1"/>
  <c r="M14" s="1"/>
  <c r="N14" s="1"/>
  <c r="D13"/>
  <c r="K13" s="1"/>
  <c r="M13" s="1"/>
  <c r="N13" s="1"/>
  <c r="D12"/>
  <c r="K12" s="1"/>
  <c r="M12" s="1"/>
  <c r="N12" s="1"/>
  <c r="D11"/>
  <c r="K11"/>
  <c r="M11" s="1"/>
  <c r="N11" s="1"/>
  <c r="D10"/>
  <c r="E10" i="149"/>
  <c r="E10" i="148"/>
  <c r="E10" i="145"/>
  <c r="F10" s="1"/>
  <c r="E10" i="142"/>
  <c r="E10" i="141"/>
  <c r="E11" i="132"/>
  <c r="E11" i="130"/>
  <c r="E12" s="1"/>
  <c r="E10" i="133"/>
  <c r="E11" i="123"/>
  <c r="E174" i="71"/>
  <c r="E12" i="123"/>
  <c r="F11"/>
  <c r="E11" i="133"/>
  <c r="F10"/>
  <c r="F11" i="130"/>
  <c r="E12" i="132"/>
  <c r="F11"/>
  <c r="E11" i="141"/>
  <c r="F10"/>
  <c r="E11" i="145"/>
  <c r="E11" i="149"/>
  <c r="F10"/>
  <c r="E12" i="147"/>
  <c r="F11"/>
  <c r="E11" i="231"/>
  <c r="F10"/>
  <c r="N10" i="229"/>
  <c r="N47" i="206"/>
  <c r="N50" i="197"/>
  <c r="N50" i="194"/>
  <c r="N78" i="184"/>
  <c r="N82" i="179"/>
  <c r="F174" i="71"/>
  <c r="H7" i="181" s="1"/>
  <c r="E175" i="71"/>
  <c r="Q9"/>
  <c r="E11" i="142"/>
  <c r="F10"/>
  <c r="E11" i="148"/>
  <c r="F10"/>
  <c r="K10" i="193"/>
  <c r="F11" i="234"/>
  <c r="E12"/>
  <c r="N16" i="221"/>
  <c r="N24" i="217"/>
  <c r="N15" i="234"/>
  <c r="N35" i="214"/>
  <c r="N70" i="189"/>
  <c r="N72" i="188"/>
  <c r="N59" i="192"/>
  <c r="F12" i="234"/>
  <c r="E13"/>
  <c r="F175" i="71"/>
  <c r="U9" s="1"/>
  <c r="E176"/>
  <c r="F11" i="231"/>
  <c r="E12"/>
  <c r="E13" i="147"/>
  <c r="F12"/>
  <c r="E12" i="149"/>
  <c r="F11"/>
  <c r="E12" i="145"/>
  <c r="F11"/>
  <c r="E12" i="141"/>
  <c r="F11"/>
  <c r="E13" i="132"/>
  <c r="F12"/>
  <c r="E12" i="133"/>
  <c r="F11"/>
  <c r="M10" i="193"/>
  <c r="N10" s="1"/>
  <c r="E12" i="148"/>
  <c r="F11"/>
  <c r="E12" i="142"/>
  <c r="F11"/>
  <c r="E13" i="123"/>
  <c r="F12"/>
  <c r="E13" i="231"/>
  <c r="F12"/>
  <c r="F176" i="71"/>
  <c r="V9"/>
  <c r="E177"/>
  <c r="F13" i="234"/>
  <c r="E14"/>
  <c r="F14" s="1"/>
  <c r="E14" i="123"/>
  <c r="F13"/>
  <c r="E13" i="142"/>
  <c r="F12"/>
  <c r="E13" i="148"/>
  <c r="F12"/>
  <c r="E13" i="133"/>
  <c r="E14" s="1"/>
  <c r="F12"/>
  <c r="E14" i="132"/>
  <c r="E15" s="1"/>
  <c r="F13"/>
  <c r="E13" i="141"/>
  <c r="E14" s="1"/>
  <c r="F12"/>
  <c r="E13" i="145"/>
  <c r="E14" s="1"/>
  <c r="F12"/>
  <c r="E13" i="149"/>
  <c r="E14" s="1"/>
  <c r="F12"/>
  <c r="E14" i="147"/>
  <c r="E15" s="1"/>
  <c r="F13"/>
  <c r="F14"/>
  <c r="F13" i="149"/>
  <c r="F13" i="145"/>
  <c r="F13" i="141"/>
  <c r="F14" i="132"/>
  <c r="F13" i="133"/>
  <c r="E14" i="148"/>
  <c r="F13"/>
  <c r="E14" i="142"/>
  <c r="F13"/>
  <c r="E15" i="123"/>
  <c r="F14"/>
  <c r="E15" i="234"/>
  <c r="F177" i="71"/>
  <c r="W9"/>
  <c r="E178"/>
  <c r="F13" i="231"/>
  <c r="E14"/>
  <c r="F14" s="1"/>
  <c r="E179" i="71"/>
  <c r="F178"/>
  <c r="X9"/>
  <c r="E15" i="231"/>
  <c r="E16" s="1"/>
  <c r="F15" i="234"/>
  <c r="E16"/>
  <c r="E16" i="123"/>
  <c r="F16" s="1"/>
  <c r="F15"/>
  <c r="E15" i="142"/>
  <c r="F15" s="1"/>
  <c r="F14"/>
  <c r="E15" i="148"/>
  <c r="F15" s="1"/>
  <c r="F14"/>
  <c r="E16"/>
  <c r="E16" i="142"/>
  <c r="E17" i="123"/>
  <c r="E17" i="234"/>
  <c r="F17" s="1"/>
  <c r="AC9" s="1"/>
  <c r="F16"/>
  <c r="F15" i="231"/>
  <c r="F179" i="71"/>
  <c r="Y9"/>
  <c r="E180"/>
  <c r="E18" i="234"/>
  <c r="F18" s="1"/>
  <c r="AD9" s="1"/>
  <c r="F180" i="71"/>
  <c r="Z9"/>
  <c r="E181"/>
  <c r="E18" i="123"/>
  <c r="F18" s="1"/>
  <c r="F17"/>
  <c r="E17" i="142"/>
  <c r="F17" s="1"/>
  <c r="F16"/>
  <c r="E17" i="148"/>
  <c r="F17" s="1"/>
  <c r="F16"/>
  <c r="E18" i="142"/>
  <c r="F18" s="1"/>
  <c r="E19" i="123"/>
  <c r="F19" s="1"/>
  <c r="F181" i="71"/>
  <c r="AA9" s="1"/>
  <c r="E182"/>
  <c r="F182" s="1"/>
  <c r="AB9" s="1"/>
  <c r="E18" i="148"/>
  <c r="E19" s="1"/>
  <c r="F18"/>
  <c r="E20" i="123"/>
  <c r="E21" s="1"/>
  <c r="E19" i="142"/>
  <c r="F19" s="1"/>
  <c r="F20" i="123"/>
  <c r="J9" i="184"/>
  <c r="J146" s="1"/>
  <c r="J9" i="157"/>
  <c r="J198" s="1"/>
  <c r="J9" i="147"/>
  <c r="J216" s="1"/>
  <c r="N99" i="173" l="1"/>
  <c r="N52"/>
  <c r="N47"/>
  <c r="N45"/>
  <c r="N44"/>
  <c r="N9"/>
  <c r="L10" i="146"/>
  <c r="R13" i="236"/>
  <c r="M15" i="235"/>
  <c r="N15" s="1"/>
  <c r="M19"/>
  <c r="N19" s="1"/>
  <c r="M23"/>
  <c r="N23" s="1"/>
  <c r="M27"/>
  <c r="N27" s="1"/>
  <c r="M31"/>
  <c r="N31" s="1"/>
  <c r="M35"/>
  <c r="N35" s="1"/>
  <c r="M43"/>
  <c r="N43" s="1"/>
  <c r="M55"/>
  <c r="N55" s="1"/>
  <c r="M56"/>
  <c r="N56" s="1"/>
  <c r="M57"/>
  <c r="N57" s="1"/>
  <c r="M58"/>
  <c r="N58" s="1"/>
  <c r="M59"/>
  <c r="N59" s="1"/>
  <c r="M60"/>
  <c r="N60" s="1"/>
  <c r="M61"/>
  <c r="N61" s="1"/>
  <c r="M62"/>
  <c r="N62" s="1"/>
  <c r="M63"/>
  <c r="N63" s="1"/>
  <c r="M64"/>
  <c r="N64" s="1"/>
  <c r="M65"/>
  <c r="N65" s="1"/>
  <c r="M66"/>
  <c r="N66" s="1"/>
  <c r="M67"/>
  <c r="N67" s="1"/>
  <c r="M68"/>
  <c r="N68" s="1"/>
  <c r="L11" i="236"/>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E12" i="229"/>
  <c r="F11"/>
  <c r="N9"/>
  <c r="AB9"/>
  <c r="AA9"/>
  <c r="Z9"/>
  <c r="R14"/>
  <c r="L11" i="231"/>
  <c r="L12"/>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AD9"/>
  <c r="AB9"/>
  <c r="AA9"/>
  <c r="Z9"/>
  <c r="Y9"/>
  <c r="X9"/>
  <c r="AC9"/>
  <c r="F9" i="220"/>
  <c r="E10"/>
  <c r="L11"/>
  <c r="L12" s="1"/>
  <c r="L13" s="1"/>
  <c r="L14" s="1"/>
  <c r="L15" s="1"/>
  <c r="L16" s="1"/>
  <c r="L11" i="217"/>
  <c r="L12" s="1"/>
  <c r="L13" s="1"/>
  <c r="L14" s="1"/>
  <c r="L15" s="1"/>
  <c r="L16" s="1"/>
  <c r="L17" s="1"/>
  <c r="L18" s="1"/>
  <c r="L19" s="1"/>
  <c r="L20" s="1"/>
  <c r="L21" s="1"/>
  <c r="L22" s="1"/>
  <c r="L23" s="1"/>
  <c r="E11"/>
  <c r="E11" i="216"/>
  <c r="L11" i="215"/>
  <c r="L12" s="1"/>
  <c r="L13" s="1"/>
  <c r="L14" s="1"/>
  <c r="L15" s="1"/>
  <c r="L16" s="1"/>
  <c r="L17" s="1"/>
  <c r="E11"/>
  <c r="L11" i="214"/>
  <c r="L12" s="1"/>
  <c r="L13" s="1"/>
  <c r="L14" s="1"/>
  <c r="L15" s="1"/>
  <c r="L16" s="1"/>
  <c r="L17" s="1"/>
  <c r="L18" s="1"/>
  <c r="L19" s="1"/>
  <c r="L20" s="1"/>
  <c r="L21" s="1"/>
  <c r="L22" s="1"/>
  <c r="E11"/>
  <c r="E11" i="213"/>
  <c r="L11"/>
  <c r="L12" s="1"/>
  <c r="L13" s="1"/>
  <c r="L14" s="1"/>
  <c r="L15" s="1"/>
  <c r="L16" s="1"/>
  <c r="L17" s="1"/>
  <c r="L18" s="1"/>
  <c r="L19" s="1"/>
  <c r="L20" s="1"/>
  <c r="L21" s="1"/>
  <c r="L22" s="1"/>
  <c r="L23" s="1"/>
  <c r="E11" i="212"/>
  <c r="L11"/>
  <c r="L12" s="1"/>
  <c r="L13" s="1"/>
  <c r="L14" s="1"/>
  <c r="L15" s="1"/>
  <c r="L16" s="1"/>
  <c r="L17" s="1"/>
  <c r="L18" s="1"/>
  <c r="L19" s="1"/>
  <c r="L20" s="1"/>
  <c r="L21" s="1"/>
  <c r="L22" s="1"/>
  <c r="L23" s="1"/>
  <c r="L24" s="1"/>
  <c r="M51" i="206"/>
  <c r="N51" s="1"/>
  <c r="M49"/>
  <c r="N49" s="1"/>
  <c r="L10"/>
  <c r="L11" s="1"/>
  <c r="L12" s="1"/>
  <c r="L13" s="1"/>
  <c r="L14" s="1"/>
  <c r="L15" s="1"/>
  <c r="L16" s="1"/>
  <c r="L17" s="1"/>
  <c r="L18" s="1"/>
  <c r="L19" s="1"/>
  <c r="L20" s="1"/>
  <c r="L21" s="1"/>
  <c r="L22" s="1"/>
  <c r="L23" s="1"/>
  <c r="L24" s="1"/>
  <c r="L25" s="1"/>
  <c r="L26" s="1"/>
  <c r="L27" s="1"/>
  <c r="L28" s="1"/>
  <c r="L29" s="1"/>
  <c r="L30" s="1"/>
  <c r="L31" s="1"/>
  <c r="L32" s="1"/>
  <c r="L33" s="1"/>
  <c r="E11"/>
  <c r="L10" i="197"/>
  <c r="L11" s="1"/>
  <c r="L12" s="1"/>
  <c r="L13" s="1"/>
  <c r="L14" s="1"/>
  <c r="L15" s="1"/>
  <c r="L16" s="1"/>
  <c r="L17" s="1"/>
  <c r="L18" s="1"/>
  <c r="L19" s="1"/>
  <c r="L20" s="1"/>
  <c r="L21" s="1"/>
  <c r="L22" s="1"/>
  <c r="L23" s="1"/>
  <c r="L24" s="1"/>
  <c r="L25" s="1"/>
  <c r="L26" s="1"/>
  <c r="L27" s="1"/>
  <c r="L28" s="1"/>
  <c r="L29" s="1"/>
  <c r="L30" s="1"/>
  <c r="L31" s="1"/>
  <c r="L32" s="1"/>
  <c r="L33" s="1"/>
  <c r="L34" s="1"/>
  <c r="E11"/>
  <c r="L11" i="194"/>
  <c r="L12" s="1"/>
  <c r="L13" s="1"/>
  <c r="L14" s="1"/>
  <c r="L15" s="1"/>
  <c r="L16" s="1"/>
  <c r="L17" s="1"/>
  <c r="L18" s="1"/>
  <c r="L19" s="1"/>
  <c r="L20" s="1"/>
  <c r="L21" s="1"/>
  <c r="L22" s="1"/>
  <c r="L23" s="1"/>
  <c r="L24" s="1"/>
  <c r="L25" s="1"/>
  <c r="L26" s="1"/>
  <c r="L27" s="1"/>
  <c r="L28" s="1"/>
  <c r="L29" s="1"/>
  <c r="L30" s="1"/>
  <c r="L31" s="1"/>
  <c r="L32" s="1"/>
  <c r="L33" s="1"/>
  <c r="L34" s="1"/>
  <c r="L35" s="1"/>
  <c r="L36" s="1"/>
  <c r="L37" s="1"/>
  <c r="E11"/>
  <c r="J9"/>
  <c r="J118" s="1"/>
  <c r="E9" i="193"/>
  <c r="K9"/>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M9"/>
  <c r="M57"/>
  <c r="N57" s="1"/>
  <c r="M53"/>
  <c r="N53" s="1"/>
  <c r="Q14" i="192"/>
  <c r="N9"/>
  <c r="E11"/>
  <c r="J9"/>
  <c r="J125" s="1"/>
  <c r="M60" i="191"/>
  <c r="N60" s="1"/>
  <c r="L60"/>
  <c r="L61" s="1"/>
  <c r="L62" s="1"/>
  <c r="L63" s="1"/>
  <c r="L64" s="1"/>
  <c r="E11"/>
  <c r="M59"/>
  <c r="N59" s="1"/>
  <c r="M74" i="189"/>
  <c r="N74" s="1"/>
  <c r="Q14"/>
  <c r="E11"/>
  <c r="M76" i="188"/>
  <c r="N76" s="1"/>
  <c r="L71"/>
  <c r="L72" s="1"/>
  <c r="L73" s="1"/>
  <c r="L74" s="1"/>
  <c r="L75" s="1"/>
  <c r="L76" s="1"/>
  <c r="E11"/>
  <c r="Q14" i="184"/>
  <c r="E11"/>
  <c r="M86" i="179"/>
  <c r="N86" s="1"/>
  <c r="E11"/>
  <c r="J9"/>
  <c r="J149" s="1"/>
  <c r="Q14"/>
  <c r="E10" i="177"/>
  <c r="F9"/>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J9" i="176"/>
  <c r="J160" s="1"/>
  <c r="L63"/>
  <c r="L64" s="1"/>
  <c r="L65" s="1"/>
  <c r="L66" s="1"/>
  <c r="L67" s="1"/>
  <c r="L68" s="1"/>
  <c r="L69" s="1"/>
  <c r="L70" s="1"/>
  <c r="L71" s="1"/>
  <c r="L72" s="1"/>
  <c r="L73" s="1"/>
  <c r="L74" s="1"/>
  <c r="L75" s="1"/>
  <c r="L76" s="1"/>
  <c r="L77" s="1"/>
  <c r="L78" s="1"/>
  <c r="L79" s="1"/>
  <c r="L80" s="1"/>
  <c r="N9"/>
  <c r="E11"/>
  <c r="L11" i="175"/>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E10"/>
  <c r="L11" i="174"/>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E11"/>
  <c r="O9" i="173"/>
  <c r="P9"/>
  <c r="E10"/>
  <c r="F9"/>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10" i="138"/>
  <c r="N61" i="173"/>
  <c r="N63"/>
  <c r="N57"/>
  <c r="N69"/>
  <c r="N91"/>
  <c r="N89"/>
  <c r="N87"/>
  <c r="L11" i="172"/>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J9"/>
  <c r="J172" s="1"/>
  <c r="E11"/>
  <c r="E11" i="171"/>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11" i="170"/>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J9"/>
  <c r="J174" s="1"/>
  <c r="E10"/>
  <c r="L11" i="168"/>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E10"/>
  <c r="E11" i="167"/>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E11" i="166"/>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P9" i="165"/>
  <c r="P10" s="1"/>
  <c r="P11" s="1"/>
  <c r="P12" s="1"/>
  <c r="O9"/>
  <c r="O10" s="1"/>
  <c r="O11" s="1"/>
  <c r="O12" s="1"/>
  <c r="O13" s="1"/>
  <c r="O14" s="1"/>
  <c r="O15" s="1"/>
  <c r="O16" s="1"/>
  <c r="O17" s="1"/>
  <c r="O18" s="1"/>
  <c r="O19" s="1"/>
  <c r="O20" s="1"/>
  <c r="O21" s="1"/>
  <c r="O22" s="1"/>
  <c r="O23" s="1"/>
  <c r="O24" s="1"/>
  <c r="O25" s="1"/>
  <c r="O26" s="1"/>
  <c r="O27" s="1"/>
  <c r="O28" s="1"/>
  <c r="O29" s="1"/>
  <c r="O30" s="1"/>
  <c r="O31" s="1"/>
  <c r="E11"/>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I120" i="164"/>
  <c r="I121" s="1"/>
  <c r="I122" s="1"/>
  <c r="I123" s="1"/>
  <c r="I124" s="1"/>
  <c r="I125" s="1"/>
  <c r="I126" s="1"/>
  <c r="I127" s="1"/>
  <c r="I128" s="1"/>
  <c r="I129" s="1"/>
  <c r="I130" s="1"/>
  <c r="I131" s="1"/>
  <c r="Q13"/>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E11"/>
  <c r="J9"/>
  <c r="J181" s="1"/>
  <c r="J9" i="163"/>
  <c r="J183" s="1"/>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E11"/>
  <c r="L11" i="162"/>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J9" i="161"/>
  <c r="J185" s="1"/>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E11"/>
  <c r="N9"/>
  <c r="L107" i="160"/>
  <c r="L108" s="1"/>
  <c r="L109" s="1"/>
  <c r="L110" s="1"/>
  <c r="L111" s="1"/>
  <c r="L112" s="1"/>
  <c r="L113" s="1"/>
  <c r="L114" s="1"/>
  <c r="L115" s="1"/>
  <c r="L116" s="1"/>
  <c r="L117" s="1"/>
  <c r="L118" s="1"/>
  <c r="L119" s="1"/>
  <c r="L120" s="1"/>
  <c r="L121" s="1"/>
  <c r="L122" s="1"/>
  <c r="L123" s="1"/>
  <c r="L124" s="1"/>
  <c r="L125" s="1"/>
  <c r="L126" s="1"/>
  <c r="L127" s="1"/>
  <c r="L128" s="1"/>
  <c r="L129" s="1"/>
  <c r="L130" s="1"/>
  <c r="L131" s="1"/>
  <c r="L132" s="1"/>
  <c r="Q14" s="1"/>
  <c r="M127"/>
  <c r="N127" s="1"/>
  <c r="E105"/>
  <c r="L11" i="159"/>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E11"/>
  <c r="J9"/>
  <c r="J195" s="1"/>
  <c r="L11" i="158"/>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E10"/>
  <c r="L11" i="157"/>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E10"/>
  <c r="E10" i="156"/>
  <c r="F9"/>
  <c r="L105" i="157"/>
  <c r="L106" s="1"/>
  <c r="L107" s="1"/>
  <c r="L108" s="1"/>
  <c r="L109" s="1"/>
  <c r="L110" s="1"/>
  <c r="L111" s="1"/>
  <c r="L112" s="1"/>
  <c r="L113" s="1"/>
  <c r="L114" s="1"/>
  <c r="L115" s="1"/>
  <c r="L116" s="1"/>
  <c r="L117" s="1"/>
  <c r="L11" i="156"/>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E10" i="154"/>
  <c r="F9"/>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J9" i="156"/>
  <c r="J208" s="1"/>
  <c r="E10" i="153"/>
  <c r="F9"/>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1" i="152"/>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E10" i="151"/>
  <c r="F9"/>
  <c r="J9" i="152"/>
  <c r="J211" s="1"/>
  <c r="J9" i="151"/>
  <c r="J213" s="1"/>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N9"/>
  <c r="L166" i="134"/>
  <c r="E10" i="150"/>
  <c r="F9"/>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1" i="149"/>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1" i="148"/>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7" i="147"/>
  <c r="L138" s="1"/>
  <c r="L139" s="1"/>
  <c r="L140" s="1"/>
  <c r="L141" s="1"/>
  <c r="L142" s="1"/>
  <c r="L143" s="1"/>
  <c r="L144" s="1"/>
  <c r="L145" s="1"/>
  <c r="L146" s="1"/>
  <c r="L147" s="1"/>
  <c r="L148" s="1"/>
  <c r="M152"/>
  <c r="N152" s="1"/>
  <c r="L149"/>
  <c r="L150" s="1"/>
  <c r="L151" s="1"/>
  <c r="L152" s="1"/>
  <c r="L153" s="1"/>
  <c r="L154" s="1"/>
  <c r="E10" i="146"/>
  <c r="F9"/>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J9" i="145"/>
  <c r="J219" s="1"/>
  <c r="E10" i="144"/>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1" i="139"/>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R13" i="138"/>
  <c r="I174"/>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Q14" s="1"/>
  <c r="L11" i="136"/>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1" i="135"/>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J9" i="134"/>
  <c r="J234" s="1"/>
  <c r="I174" i="133"/>
  <c r="I175" s="1"/>
  <c r="I176" s="1"/>
  <c r="I177" s="1"/>
  <c r="I178" s="1"/>
  <c r="Q13"/>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Q14" s="1"/>
  <c r="L11" i="132"/>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Q14" s="1"/>
  <c r="L10" i="128"/>
  <c r="L10" i="127"/>
  <c r="I186" i="124"/>
  <c r="Q13"/>
  <c r="E19" i="234"/>
  <c r="L11"/>
  <c r="L12" s="1"/>
  <c r="L13" s="1"/>
  <c r="L14" s="1"/>
  <c r="X9"/>
  <c r="U9"/>
  <c r="AB9"/>
  <c r="AA9"/>
  <c r="Z9"/>
  <c r="Y9"/>
  <c r="W9"/>
  <c r="V9"/>
  <c r="E10" i="143"/>
  <c r="F9"/>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E20" i="142"/>
  <c r="J9"/>
  <c r="J223" s="1"/>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1" i="14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E11" i="139"/>
  <c r="L83"/>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J9" i="138"/>
  <c r="J227" s="1"/>
  <c r="E11"/>
  <c r="L164" i="137"/>
  <c r="L165" s="1"/>
  <c r="L166" s="1"/>
  <c r="L167" s="1"/>
  <c r="L168" s="1"/>
  <c r="Q14" s="1"/>
  <c r="N9"/>
  <c r="E11"/>
  <c r="M163"/>
  <c r="N163" s="1"/>
  <c r="J9"/>
  <c r="J230" s="1"/>
  <c r="Q13"/>
  <c r="E11" i="136"/>
  <c r="E11" i="135"/>
  <c r="E13" i="130"/>
  <c r="F12"/>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E10" i="129"/>
  <c r="F9"/>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E10" i="128"/>
  <c r="F9"/>
  <c r="J9"/>
  <c r="J241" s="1"/>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I183" i="127"/>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Q13"/>
  <c r="F9"/>
  <c r="E10"/>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R13"/>
  <c r="F9" i="126"/>
  <c r="E10"/>
  <c r="L10"/>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E10" i="125"/>
  <c r="F9"/>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0" i="124"/>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E11"/>
  <c r="I172" i="134"/>
  <c r="I173" s="1"/>
  <c r="I174" s="1"/>
  <c r="I175" s="1"/>
  <c r="I176" s="1"/>
  <c r="I177" s="1"/>
  <c r="I178" s="1"/>
  <c r="I179" s="1"/>
  <c r="I180" s="1"/>
  <c r="I181" s="1"/>
  <c r="I182" s="1"/>
  <c r="I183" s="1"/>
  <c r="Q13"/>
  <c r="L167"/>
  <c r="L168" s="1"/>
  <c r="L169" s="1"/>
  <c r="L170" s="1"/>
  <c r="L171" s="1"/>
  <c r="M166"/>
  <c r="N166" s="1"/>
  <c r="I175" i="132"/>
  <c r="Q13"/>
  <c r="E10" i="131"/>
  <c r="F9"/>
  <c r="J9"/>
  <c r="J237" s="1"/>
  <c r="L169"/>
  <c r="P9" i="192"/>
  <c r="O9"/>
  <c r="O10" s="1"/>
  <c r="O11" s="1"/>
  <c r="N27" i="173"/>
  <c r="J25"/>
  <c r="J24"/>
  <c r="N88"/>
  <c r="J9" i="206"/>
  <c r="J114" s="1"/>
  <c r="J9" i="197"/>
  <c r="J114" s="1"/>
  <c r="J9" i="193"/>
  <c r="J119" s="1"/>
  <c r="N9" i="188"/>
  <c r="R13" i="163"/>
  <c r="S13" s="1"/>
  <c r="I46" i="181" s="1"/>
  <c r="R13" i="149"/>
  <c r="S13" s="1"/>
  <c r="I33" i="181" s="1"/>
  <c r="N25" i="173"/>
  <c r="N24"/>
  <c r="N90"/>
  <c r="P10" i="192"/>
  <c r="P11" s="1"/>
  <c r="P12" s="1"/>
  <c r="P13" s="1"/>
  <c r="P14" s="1"/>
  <c r="P15" s="1"/>
  <c r="P16" s="1"/>
  <c r="P17" s="1"/>
  <c r="P18" s="1"/>
  <c r="P19" s="1"/>
  <c r="P20" s="1"/>
  <c r="P21" s="1"/>
  <c r="P22" s="1"/>
  <c r="N9" i="152"/>
  <c r="P9" i="137"/>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N76" i="173"/>
  <c r="J9" i="154"/>
  <c r="J210" s="1"/>
  <c r="N9" i="145"/>
  <c r="J9" i="135"/>
  <c r="J232" s="1"/>
  <c r="N9" i="123"/>
  <c r="N9" i="157"/>
  <c r="N9" i="147"/>
  <c r="P23" i="192"/>
  <c r="P24" s="1"/>
  <c r="P25" s="1"/>
  <c r="P26" s="1"/>
  <c r="P27" s="1"/>
  <c r="P28" s="1"/>
  <c r="P29" s="1"/>
  <c r="P30" s="1"/>
  <c r="P31" s="1"/>
  <c r="P32" s="1"/>
  <c r="P33" s="1"/>
  <c r="P34" s="1"/>
  <c r="P35" s="1"/>
  <c r="P36" s="1"/>
  <c r="P37" s="1"/>
  <c r="P38" s="1"/>
  <c r="P39" s="1"/>
  <c r="P40" s="1"/>
  <c r="P41" s="1"/>
  <c r="P42" s="1"/>
  <c r="P43" s="1"/>
  <c r="P44" s="1"/>
  <c r="P45" s="1"/>
  <c r="O31" i="214"/>
  <c r="O32" s="1"/>
  <c r="O33" s="1"/>
  <c r="O34" s="1"/>
  <c r="O32" i="165"/>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N70" i="173"/>
  <c r="N65"/>
  <c r="N62"/>
  <c r="N35"/>
  <c r="N31"/>
  <c r="N29"/>
  <c r="N28"/>
  <c r="J23"/>
  <c r="J22"/>
  <c r="J21"/>
  <c r="J20"/>
  <c r="J17"/>
  <c r="N17" s="1"/>
  <c r="J16"/>
  <c r="N16" s="1"/>
  <c r="N9" i="135"/>
  <c r="Q13" i="234"/>
  <c r="P9" i="184"/>
  <c r="P10" s="1"/>
  <c r="P11" s="1"/>
  <c r="O153" i="137"/>
  <c r="O154" s="1"/>
  <c r="O155" s="1"/>
  <c r="O156" s="1"/>
  <c r="O157" s="1"/>
  <c r="O158" s="1"/>
  <c r="O159" s="1"/>
  <c r="O160" s="1"/>
  <c r="O161" s="1"/>
  <c r="O162" s="1"/>
  <c r="M62" i="192"/>
  <c r="N62" s="1"/>
  <c r="M61"/>
  <c r="N61" s="1"/>
  <c r="N74" i="173"/>
  <c r="N72"/>
  <c r="N71"/>
  <c r="N56"/>
  <c r="N54"/>
  <c r="N53"/>
  <c r="N39"/>
  <c r="N37"/>
  <c r="N36"/>
  <c r="N21"/>
  <c r="N20"/>
  <c r="J15"/>
  <c r="J14"/>
  <c r="J13"/>
  <c r="J12"/>
  <c r="N79"/>
  <c r="N80"/>
  <c r="Q14" i="231"/>
  <c r="Q13"/>
  <c r="Q13" i="229"/>
  <c r="Q14"/>
  <c r="N13" i="173"/>
  <c r="N12"/>
  <c r="J9" i="174"/>
  <c r="J162" s="1"/>
  <c r="J9" i="158"/>
  <c r="J197" s="1"/>
  <c r="M11" i="236"/>
  <c r="N11" s="1"/>
  <c r="M12"/>
  <c r="N12" s="1"/>
  <c r="M13"/>
  <c r="N13" s="1"/>
  <c r="M16"/>
  <c r="N16" s="1"/>
  <c r="M17"/>
  <c r="N17" s="1"/>
  <c r="M20"/>
  <c r="N20" s="1"/>
  <c r="M21"/>
  <c r="N21" s="1"/>
  <c r="M24"/>
  <c r="N24" s="1"/>
  <c r="M25"/>
  <c r="N25" s="1"/>
  <c r="M28"/>
  <c r="N28" s="1"/>
  <c r="M29"/>
  <c r="N29" s="1"/>
  <c r="M32"/>
  <c r="N32" s="1"/>
  <c r="M33"/>
  <c r="N33" s="1"/>
  <c r="M36"/>
  <c r="N36" s="1"/>
  <c r="M37"/>
  <c r="N37" s="1"/>
  <c r="M40"/>
  <c r="N40" s="1"/>
  <c r="M41"/>
  <c r="N41" s="1"/>
  <c r="M44"/>
  <c r="N44" s="1"/>
  <c r="M45"/>
  <c r="N45" s="1"/>
  <c r="M48"/>
  <c r="N48" s="1"/>
  <c r="M49"/>
  <c r="N49" s="1"/>
  <c r="M52"/>
  <c r="N52" s="1"/>
  <c r="M53"/>
  <c r="N53" s="1"/>
  <c r="M56"/>
  <c r="N56" s="1"/>
  <c r="M57"/>
  <c r="N57" s="1"/>
  <c r="M60"/>
  <c r="N60" s="1"/>
  <c r="M61"/>
  <c r="N61" s="1"/>
  <c r="M64"/>
  <c r="N64" s="1"/>
  <c r="M65"/>
  <c r="N65" s="1"/>
  <c r="Q14"/>
  <c r="N9" i="206"/>
  <c r="N9" i="158"/>
  <c r="S14" i="229"/>
  <c r="J81" i="181" s="1"/>
  <c r="S13" i="236"/>
  <c r="I83" i="181" s="1"/>
  <c r="I9" i="23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J9"/>
  <c r="J71" s="1"/>
  <c r="V9"/>
  <c r="X9"/>
  <c r="Z9"/>
  <c r="AB9"/>
  <c r="AD9"/>
  <c r="U11"/>
  <c r="W11"/>
  <c r="Y11"/>
  <c r="AA11"/>
  <c r="AC11"/>
  <c r="AE11"/>
  <c r="E9"/>
  <c r="K9"/>
  <c r="P153" i="137"/>
  <c r="P9" i="234"/>
  <c r="U11" s="1"/>
  <c r="O9"/>
  <c r="O10" s="1"/>
  <c r="O11" s="1"/>
  <c r="P9" i="176"/>
  <c r="P10" s="1"/>
  <c r="P11" s="1"/>
  <c r="P1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N103" i="173"/>
  <c r="N101"/>
  <c r="M85" i="179"/>
  <c r="N85" s="1"/>
  <c r="M84"/>
  <c r="N84" s="1"/>
  <c r="M75" i="188"/>
  <c r="N75" s="1"/>
  <c r="M74"/>
  <c r="N74" s="1"/>
  <c r="M73" i="189"/>
  <c r="N73" s="1"/>
  <c r="M72"/>
  <c r="N72" s="1"/>
  <c r="M60" i="192"/>
  <c r="N60" s="1"/>
  <c r="N104" i="173"/>
  <c r="N100"/>
  <c r="M81" i="184"/>
  <c r="N81" s="1"/>
  <c r="M80"/>
  <c r="N80" s="1"/>
  <c r="M61" i="191"/>
  <c r="N61" s="1"/>
  <c r="Q13" i="219"/>
  <c r="Q13" i="220"/>
  <c r="Q14" i="221"/>
  <c r="Q13"/>
  <c r="O12" i="19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73" i="165"/>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N78" i="173"/>
  <c r="N82"/>
  <c r="N86"/>
  <c r="J9" i="189"/>
  <c r="J138" s="1"/>
  <c r="J9" i="177"/>
  <c r="J157" s="1"/>
  <c r="M52" i="197"/>
  <c r="N52" s="1"/>
  <c r="M49"/>
  <c r="N49" s="1"/>
  <c r="N67" i="173"/>
  <c r="N66"/>
  <c r="N59"/>
  <c r="N58"/>
  <c r="N50"/>
  <c r="N49"/>
  <c r="N48"/>
  <c r="N41"/>
  <c r="N40"/>
  <c r="N33"/>
  <c r="N32"/>
  <c r="N23"/>
  <c r="N22"/>
  <c r="J19"/>
  <c r="N19" s="1"/>
  <c r="J18"/>
  <c r="N18" s="1"/>
  <c r="N15"/>
  <c r="N14"/>
  <c r="J11"/>
  <c r="N11" s="1"/>
  <c r="J10"/>
  <c r="N10" s="1"/>
  <c r="P10" s="1"/>
  <c r="N97"/>
  <c r="N96"/>
  <c r="N94"/>
  <c r="N9" i="221"/>
  <c r="N9" i="220"/>
  <c r="N9" i="197"/>
  <c r="N9" i="193"/>
  <c r="N9" i="189"/>
  <c r="N9" i="177"/>
  <c r="J9" i="166"/>
  <c r="J180" s="1"/>
  <c r="J9" i="160"/>
  <c r="J197" s="1"/>
  <c r="J9" i="125"/>
  <c r="J248" s="1"/>
  <c r="N9" i="212"/>
  <c r="M10" i="235"/>
  <c r="N10" s="1"/>
  <c r="M11"/>
  <c r="N11" s="1"/>
  <c r="M13"/>
  <c r="N13" s="1"/>
  <c r="M14"/>
  <c r="N14" s="1"/>
  <c r="M17"/>
  <c r="N17" s="1"/>
  <c r="M18"/>
  <c r="N18" s="1"/>
  <c r="M21"/>
  <c r="N21" s="1"/>
  <c r="M22"/>
  <c r="N22" s="1"/>
  <c r="M25"/>
  <c r="N25" s="1"/>
  <c r="M26"/>
  <c r="N26" s="1"/>
  <c r="M29"/>
  <c r="N29" s="1"/>
  <c r="M30"/>
  <c r="N30" s="1"/>
  <c r="M33"/>
  <c r="N33" s="1"/>
  <c r="M34"/>
  <c r="N34" s="1"/>
  <c r="M37"/>
  <c r="N37" s="1"/>
  <c r="M38"/>
  <c r="N38" s="1"/>
  <c r="M39"/>
  <c r="N39" s="1"/>
  <c r="M40"/>
  <c r="N40" s="1"/>
  <c r="M41"/>
  <c r="N41" s="1"/>
  <c r="M42"/>
  <c r="N42" s="1"/>
  <c r="M45"/>
  <c r="N45" s="1"/>
  <c r="M46"/>
  <c r="N46" s="1"/>
  <c r="M47"/>
  <c r="N47" s="1"/>
  <c r="M48"/>
  <c r="N48" s="1"/>
  <c r="M49"/>
  <c r="N49" s="1"/>
  <c r="M50"/>
  <c r="N50" s="1"/>
  <c r="M51"/>
  <c r="N51" s="1"/>
  <c r="M52"/>
  <c r="N52" s="1"/>
  <c r="M53"/>
  <c r="N53" s="1"/>
  <c r="M54"/>
  <c r="N54" s="1"/>
  <c r="N9" i="160"/>
  <c r="N9" i="125"/>
  <c r="M10" i="236"/>
  <c r="N10" s="1"/>
  <c r="M14"/>
  <c r="N14" s="1"/>
  <c r="M15"/>
  <c r="N15" s="1"/>
  <c r="M18"/>
  <c r="N18" s="1"/>
  <c r="M19"/>
  <c r="N19" s="1"/>
  <c r="M22"/>
  <c r="N22" s="1"/>
  <c r="M23"/>
  <c r="N23" s="1"/>
  <c r="M26"/>
  <c r="N26" s="1"/>
  <c r="M27"/>
  <c r="N27" s="1"/>
  <c r="M30"/>
  <c r="N30" s="1"/>
  <c r="M31"/>
  <c r="N31" s="1"/>
  <c r="M34"/>
  <c r="N34" s="1"/>
  <c r="M35"/>
  <c r="N35" s="1"/>
  <c r="M38"/>
  <c r="N38" s="1"/>
  <c r="M39"/>
  <c r="N39" s="1"/>
  <c r="M42"/>
  <c r="N42" s="1"/>
  <c r="M43"/>
  <c r="N43" s="1"/>
  <c r="M46"/>
  <c r="N46" s="1"/>
  <c r="M47"/>
  <c r="N47" s="1"/>
  <c r="M50"/>
  <c r="N50" s="1"/>
  <c r="M51"/>
  <c r="N51" s="1"/>
  <c r="M54"/>
  <c r="N54" s="1"/>
  <c r="M55"/>
  <c r="N55" s="1"/>
  <c r="M58"/>
  <c r="N58" s="1"/>
  <c r="M59"/>
  <c r="N59" s="1"/>
  <c r="M62"/>
  <c r="N62" s="1"/>
  <c r="M63"/>
  <c r="N63" s="1"/>
  <c r="M66"/>
  <c r="N66" s="1"/>
  <c r="M67"/>
  <c r="N67" s="1"/>
  <c r="L9" i="235"/>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M9"/>
  <c r="R14"/>
  <c r="E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U9"/>
  <c r="W9"/>
  <c r="V11"/>
  <c r="R13"/>
  <c r="D88" i="181"/>
  <c r="J9" i="235"/>
  <c r="J70" s="1"/>
  <c r="E11" i="236"/>
  <c r="F10"/>
  <c r="AA9" s="1"/>
  <c r="F9"/>
  <c r="J9"/>
  <c r="J70" s="1"/>
  <c r="V9"/>
  <c r="X9"/>
  <c r="Z9"/>
  <c r="U11"/>
  <c r="W11"/>
  <c r="Y11"/>
  <c r="R14"/>
  <c r="S14" s="1"/>
  <c r="J83" i="181" s="1"/>
  <c r="M9" i="236"/>
  <c r="R13" i="229"/>
  <c r="S13" s="1"/>
  <c r="I81" i="181" s="1"/>
  <c r="R13" i="231"/>
  <c r="S13" s="1"/>
  <c r="I80" i="181" s="1"/>
  <c r="R13" i="234"/>
  <c r="S13" s="1"/>
  <c r="I79" i="181" s="1"/>
  <c r="R13" i="221"/>
  <c r="S13" s="1"/>
  <c r="I78" i="181" s="1"/>
  <c r="R13" i="220"/>
  <c r="S13" s="1"/>
  <c r="I77" i="181" s="1"/>
  <c r="R13" i="219"/>
  <c r="S13" s="1"/>
  <c r="I76" i="181" s="1"/>
  <c r="R13" i="167"/>
  <c r="S13" s="1"/>
  <c r="I50" i="181" s="1"/>
  <c r="R13" i="160"/>
  <c r="R13" i="137"/>
  <c r="S13" s="1"/>
  <c r="I22" i="181" s="1"/>
  <c r="E20" i="148"/>
  <c r="F19"/>
  <c r="F16" i="231"/>
  <c r="AE9" s="1"/>
  <c r="E17"/>
  <c r="Q9" s="1"/>
  <c r="E16" i="147"/>
  <c r="F15"/>
  <c r="E15" i="149"/>
  <c r="F14"/>
  <c r="E15" i="145"/>
  <c r="F14"/>
  <c r="E15" i="141"/>
  <c r="F14"/>
  <c r="E16" i="132"/>
  <c r="F15"/>
  <c r="E15" i="133"/>
  <c r="F14"/>
  <c r="L40" i="193"/>
  <c r="L41" s="1"/>
  <c r="L42" s="1"/>
  <c r="L43" s="1"/>
  <c r="L44" s="1"/>
  <c r="L45" s="1"/>
  <c r="L46" s="1"/>
  <c r="L47" s="1"/>
  <c r="L48" s="1"/>
  <c r="L49" s="1"/>
  <c r="L50" s="1"/>
  <c r="L51" s="1"/>
  <c r="I174" i="129"/>
  <c r="I175" s="1"/>
  <c r="I176" s="1"/>
  <c r="I177" s="1"/>
  <c r="I178" s="1"/>
  <c r="I179" s="1"/>
  <c r="I155" i="142"/>
  <c r="I156" s="1"/>
  <c r="I157" s="1"/>
  <c r="I158" s="1"/>
  <c r="I159" s="1"/>
  <c r="I160" s="1"/>
  <c r="I148" i="148"/>
  <c r="I149" s="1"/>
  <c r="I150" s="1"/>
  <c r="I151" s="1"/>
  <c r="I152" s="1"/>
  <c r="I153" s="1"/>
  <c r="I140" i="156"/>
  <c r="I141" s="1"/>
  <c r="I142" s="1"/>
  <c r="I143" s="1"/>
  <c r="I144" s="1"/>
  <c r="I145" s="1"/>
  <c r="I172" i="130"/>
  <c r="I173" s="1"/>
  <c r="I174" s="1"/>
  <c r="I175" s="1"/>
  <c r="I176" s="1"/>
  <c r="I177" s="1"/>
  <c r="I170" i="131"/>
  <c r="I171" s="1"/>
  <c r="I172" s="1"/>
  <c r="I173" s="1"/>
  <c r="I174" s="1"/>
  <c r="I175" s="1"/>
  <c r="I150" i="146"/>
  <c r="I151" s="1"/>
  <c r="I152" s="1"/>
  <c r="I153" s="1"/>
  <c r="I154" s="1"/>
  <c r="I155" s="1"/>
  <c r="I144" i="152"/>
  <c r="I145" s="1"/>
  <c r="I146" s="1"/>
  <c r="I147" s="1"/>
  <c r="I148" s="1"/>
  <c r="I149" s="1"/>
  <c r="I141" i="154"/>
  <c r="I142" s="1"/>
  <c r="I143" s="1"/>
  <c r="I144" s="1"/>
  <c r="I145" s="1"/>
  <c r="I146" s="1"/>
  <c r="I116" i="162"/>
  <c r="I117" s="1"/>
  <c r="I118" s="1"/>
  <c r="I119" s="1"/>
  <c r="I120" s="1"/>
  <c r="I121" s="1"/>
  <c r="I106" i="171"/>
  <c r="I107" s="1"/>
  <c r="I108" s="1"/>
  <c r="I109" s="1"/>
  <c r="I110" s="1"/>
  <c r="I111" s="1"/>
  <c r="I94" i="175"/>
  <c r="I95" s="1"/>
  <c r="I96" s="1"/>
  <c r="I97" s="1"/>
  <c r="I98" s="1"/>
  <c r="I99" s="1"/>
  <c r="I78" i="184"/>
  <c r="I79" s="1"/>
  <c r="I80" s="1"/>
  <c r="I81" s="1"/>
  <c r="I82" s="1"/>
  <c r="I83" s="1"/>
  <c r="I70" i="189"/>
  <c r="I71" s="1"/>
  <c r="I72" s="1"/>
  <c r="I73" s="1"/>
  <c r="I74" s="1"/>
  <c r="I75" s="1"/>
  <c r="I35" i="214"/>
  <c r="I36" s="1"/>
  <c r="I37" s="1"/>
  <c r="I38" s="1"/>
  <c r="I39" s="1"/>
  <c r="I40" s="1"/>
  <c r="I28" i="216"/>
  <c r="I29" s="1"/>
  <c r="I30" s="1"/>
  <c r="I31" s="1"/>
  <c r="I32" s="1"/>
  <c r="I33" s="1"/>
  <c r="L155" i="142"/>
  <c r="L156" s="1"/>
  <c r="L157" s="1"/>
  <c r="L158" s="1"/>
  <c r="L159" s="1"/>
  <c r="L160" s="1"/>
  <c r="I118" i="161"/>
  <c r="I119" s="1"/>
  <c r="I120" s="1"/>
  <c r="I121" s="1"/>
  <c r="I122" s="1"/>
  <c r="I123" s="1"/>
  <c r="I109" i="168"/>
  <c r="I110" s="1"/>
  <c r="I111" s="1"/>
  <c r="I112" s="1"/>
  <c r="I113" s="1"/>
  <c r="I114" s="1"/>
  <c r="I95" i="174"/>
  <c r="I96" s="1"/>
  <c r="I97" s="1"/>
  <c r="I98" s="1"/>
  <c r="I99" s="1"/>
  <c r="I100" s="1"/>
  <c r="I81" i="179"/>
  <c r="I82" s="1"/>
  <c r="I83" s="1"/>
  <c r="I84" s="1"/>
  <c r="I85" s="1"/>
  <c r="I86" s="1"/>
  <c r="I71" i="188"/>
  <c r="I72" s="1"/>
  <c r="I73" s="1"/>
  <c r="I74" s="1"/>
  <c r="I75" s="1"/>
  <c r="I76" s="1"/>
  <c r="I46" i="206"/>
  <c r="I47" s="1"/>
  <c r="I48" s="1"/>
  <c r="I49" s="1"/>
  <c r="I50" s="1"/>
  <c r="I51" s="1"/>
  <c r="I36" i="213"/>
  <c r="I37" s="1"/>
  <c r="I38" s="1"/>
  <c r="I39" s="1"/>
  <c r="I40" s="1"/>
  <c r="I41" s="1"/>
  <c r="L156" i="141"/>
  <c r="L157" s="1"/>
  <c r="L158" s="1"/>
  <c r="L159" s="1"/>
  <c r="L160" s="1"/>
  <c r="L161" s="1"/>
  <c r="L151" i="145"/>
  <c r="L152" s="1"/>
  <c r="L153" s="1"/>
  <c r="L154" s="1"/>
  <c r="L155" s="1"/>
  <c r="L156" s="1"/>
  <c r="L170" i="131"/>
  <c r="L171" s="1"/>
  <c r="L172" s="1"/>
  <c r="L173" s="1"/>
  <c r="L174" s="1"/>
  <c r="L175" s="1"/>
  <c r="M170"/>
  <c r="L165" i="135"/>
  <c r="L166" s="1"/>
  <c r="L167" s="1"/>
  <c r="L168" s="1"/>
  <c r="L169" s="1"/>
  <c r="L170" s="1"/>
  <c r="M165"/>
  <c r="E22" i="123"/>
  <c r="F21"/>
  <c r="I178" i="126"/>
  <c r="I179" s="1"/>
  <c r="I180" s="1"/>
  <c r="I181" s="1"/>
  <c r="I182" s="1"/>
  <c r="I183" s="1"/>
  <c r="I179" i="125"/>
  <c r="I180" s="1"/>
  <c r="I181" s="1"/>
  <c r="I182" s="1"/>
  <c r="I183" s="1"/>
  <c r="I184" s="1"/>
  <c r="I165" i="135"/>
  <c r="I166" s="1"/>
  <c r="I167" s="1"/>
  <c r="I168" s="1"/>
  <c r="I169" s="1"/>
  <c r="I170" s="1"/>
  <c r="I151" i="145"/>
  <c r="I152" s="1"/>
  <c r="I153" s="1"/>
  <c r="I154" s="1"/>
  <c r="I155" s="1"/>
  <c r="I156" s="1"/>
  <c r="I145" i="151"/>
  <c r="I146" s="1"/>
  <c r="I147" s="1"/>
  <c r="I148" s="1"/>
  <c r="I149" s="1"/>
  <c r="I150" s="1"/>
  <c r="I143" i="153"/>
  <c r="I144" s="1"/>
  <c r="I145" s="1"/>
  <c r="I146" s="1"/>
  <c r="I147" s="1"/>
  <c r="I148" s="1"/>
  <c r="I175" i="128"/>
  <c r="I176" s="1"/>
  <c r="I177" s="1"/>
  <c r="I178" s="1"/>
  <c r="I179" s="1"/>
  <c r="I180" s="1"/>
  <c r="I164" i="136"/>
  <c r="I165" s="1"/>
  <c r="I166" s="1"/>
  <c r="I167" s="1"/>
  <c r="I168" s="1"/>
  <c r="I169" s="1"/>
  <c r="I154" i="143"/>
  <c r="I155" s="1"/>
  <c r="I156" s="1"/>
  <c r="I157" s="1"/>
  <c r="I158" s="1"/>
  <c r="I159" s="1"/>
  <c r="I146" i="150"/>
  <c r="I147" s="1"/>
  <c r="I148" s="1"/>
  <c r="I149" s="1"/>
  <c r="I150" s="1"/>
  <c r="I151" s="1"/>
  <c r="I130" i="157"/>
  <c r="I131" s="1"/>
  <c r="I132" s="1"/>
  <c r="I133" s="1"/>
  <c r="I134" s="1"/>
  <c r="I135" s="1"/>
  <c r="I112" i="166"/>
  <c r="I113" s="1"/>
  <c r="I114" s="1"/>
  <c r="I115" s="1"/>
  <c r="I116" s="1"/>
  <c r="I117" s="1"/>
  <c r="I89" i="177"/>
  <c r="I90" s="1"/>
  <c r="I91" s="1"/>
  <c r="I92" s="1"/>
  <c r="I93" s="1"/>
  <c r="I94" s="1"/>
  <c r="I52" i="193"/>
  <c r="I53" s="1"/>
  <c r="I54" s="1"/>
  <c r="I55" s="1"/>
  <c r="I56" s="1"/>
  <c r="I57" s="1"/>
  <c r="I37" i="212"/>
  <c r="I38" s="1"/>
  <c r="I39" s="1"/>
  <c r="I40" s="1"/>
  <c r="I41" s="1"/>
  <c r="I42" s="1"/>
  <c r="L158" i="139"/>
  <c r="L159" s="1"/>
  <c r="L160" s="1"/>
  <c r="L161" s="1"/>
  <c r="L162" s="1"/>
  <c r="L163" s="1"/>
  <c r="L154" i="143"/>
  <c r="L155" s="1"/>
  <c r="L156" s="1"/>
  <c r="L157" s="1"/>
  <c r="L158" s="1"/>
  <c r="L159" s="1"/>
  <c r="L28" i="216"/>
  <c r="L29" s="1"/>
  <c r="L30" s="1"/>
  <c r="L31" s="1"/>
  <c r="L32" s="1"/>
  <c r="L33" s="1"/>
  <c r="I113" i="165"/>
  <c r="I114" s="1"/>
  <c r="I115" s="1"/>
  <c r="I116" s="1"/>
  <c r="I117" s="1"/>
  <c r="I118" s="1"/>
  <c r="I105" i="172"/>
  <c r="I106" s="1"/>
  <c r="I107" s="1"/>
  <c r="I108" s="1"/>
  <c r="I109" s="1"/>
  <c r="I110" s="1"/>
  <c r="I93" i="176"/>
  <c r="I94" s="1"/>
  <c r="I95" s="1"/>
  <c r="I96" s="1"/>
  <c r="I97" s="1"/>
  <c r="I98" s="1"/>
  <c r="I59" i="191"/>
  <c r="I60" s="1"/>
  <c r="I61" s="1"/>
  <c r="I62" s="1"/>
  <c r="I63" s="1"/>
  <c r="I64" s="1"/>
  <c r="I50" i="194"/>
  <c r="I51" s="1"/>
  <c r="I52" s="1"/>
  <c r="I53" s="1"/>
  <c r="I54" s="1"/>
  <c r="I55" s="1"/>
  <c r="I30" i="215"/>
  <c r="I31" s="1"/>
  <c r="I32" s="1"/>
  <c r="I33" s="1"/>
  <c r="I34" s="1"/>
  <c r="I35" s="1"/>
  <c r="I24" i="217"/>
  <c r="I25" s="1"/>
  <c r="I26" s="1"/>
  <c r="I27" s="1"/>
  <c r="I28" s="1"/>
  <c r="I29" s="1"/>
  <c r="L24"/>
  <c r="L25" s="1"/>
  <c r="L26" s="1"/>
  <c r="L27" s="1"/>
  <c r="L28" s="1"/>
  <c r="L29" s="1"/>
  <c r="Q14" s="1"/>
  <c r="L164" i="136"/>
  <c r="L165" s="1"/>
  <c r="L166" s="1"/>
  <c r="L167" s="1"/>
  <c r="L168" s="1"/>
  <c r="L169" s="1"/>
  <c r="M164"/>
  <c r="J167" i="173"/>
  <c r="M18" i="219"/>
  <c r="L18"/>
  <c r="L19" s="1"/>
  <c r="L20" s="1"/>
  <c r="L21" s="1"/>
  <c r="L22" s="1"/>
  <c r="L23" s="1"/>
  <c r="N105" i="173"/>
  <c r="M17" i="220"/>
  <c r="N17" s="1"/>
  <c r="L17"/>
  <c r="L18" s="1"/>
  <c r="L19" s="1"/>
  <c r="L20" s="1"/>
  <c r="L21" s="1"/>
  <c r="L22" s="1"/>
  <c r="E183" i="71"/>
  <c r="N102" i="173"/>
  <c r="L18" i="215"/>
  <c r="L19" s="1"/>
  <c r="L20" s="1"/>
  <c r="L21" s="1"/>
  <c r="L22" s="1"/>
  <c r="L23" s="1"/>
  <c r="L24" s="1"/>
  <c r="L25" s="1"/>
  <c r="L26" s="1"/>
  <c r="L27" s="1"/>
  <c r="L28" s="1"/>
  <c r="L29" s="1"/>
  <c r="L23" i="214"/>
  <c r="L24" s="1"/>
  <c r="L25" s="1"/>
  <c r="L26" s="1"/>
  <c r="L27" s="1"/>
  <c r="L28" s="1"/>
  <c r="L29" s="1"/>
  <c r="L30" s="1"/>
  <c r="L31" s="1"/>
  <c r="L32" s="1"/>
  <c r="L33" s="1"/>
  <c r="L34" s="1"/>
  <c r="L82" i="175"/>
  <c r="L83" s="1"/>
  <c r="L84" s="1"/>
  <c r="L85" s="1"/>
  <c r="L86" s="1"/>
  <c r="L87" s="1"/>
  <c r="L88" s="1"/>
  <c r="L89" s="1"/>
  <c r="L90" s="1"/>
  <c r="L91" s="1"/>
  <c r="L92" s="1"/>
  <c r="L93" s="1"/>
  <c r="L83" i="174"/>
  <c r="L84" s="1"/>
  <c r="L85" s="1"/>
  <c r="L86" s="1"/>
  <c r="L87" s="1"/>
  <c r="L88" s="1"/>
  <c r="L89" s="1"/>
  <c r="L90" s="1"/>
  <c r="L91" s="1"/>
  <c r="L92" s="1"/>
  <c r="L93" s="1"/>
  <c r="L94" s="1"/>
  <c r="L94" i="171"/>
  <c r="L95" s="1"/>
  <c r="L96" s="1"/>
  <c r="L97" s="1"/>
  <c r="L98" s="1"/>
  <c r="L99" s="1"/>
  <c r="L100" s="1"/>
  <c r="L101" s="1"/>
  <c r="L102" s="1"/>
  <c r="L103" s="1"/>
  <c r="L104" s="1"/>
  <c r="L105" s="1"/>
  <c r="L95" i="170"/>
  <c r="L96" s="1"/>
  <c r="L97" s="1"/>
  <c r="L98" s="1"/>
  <c r="L99" s="1"/>
  <c r="L100" s="1"/>
  <c r="L101" s="1"/>
  <c r="L102" s="1"/>
  <c r="L103" s="1"/>
  <c r="L104" s="1"/>
  <c r="L105" s="1"/>
  <c r="L106" s="1"/>
  <c r="L97" i="168"/>
  <c r="L98" s="1"/>
  <c r="L99" s="1"/>
  <c r="L100" s="1"/>
  <c r="L101" s="1"/>
  <c r="L102" s="1"/>
  <c r="L103" s="1"/>
  <c r="L104" s="1"/>
  <c r="L105" s="1"/>
  <c r="L106" s="1"/>
  <c r="L107" s="1"/>
  <c r="L108" s="1"/>
  <c r="L99" i="167"/>
  <c r="L100" s="1"/>
  <c r="L101" s="1"/>
  <c r="L102" s="1"/>
  <c r="L103" s="1"/>
  <c r="L104" s="1"/>
  <c r="L105" s="1"/>
  <c r="L106" s="1"/>
  <c r="L107" s="1"/>
  <c r="L108" s="1"/>
  <c r="L109" s="1"/>
  <c r="L110" s="1"/>
  <c r="L102" i="164"/>
  <c r="L103" s="1"/>
  <c r="L104" s="1"/>
  <c r="L105" s="1"/>
  <c r="L106" s="1"/>
  <c r="L107" s="1"/>
  <c r="L108" s="1"/>
  <c r="L109" s="1"/>
  <c r="L110" s="1"/>
  <c r="L111" s="1"/>
  <c r="L112" s="1"/>
  <c r="L113" s="1"/>
  <c r="L103" i="163"/>
  <c r="L104" s="1"/>
  <c r="L105" s="1"/>
  <c r="L106" s="1"/>
  <c r="L107" s="1"/>
  <c r="L108" s="1"/>
  <c r="L109" s="1"/>
  <c r="L110" s="1"/>
  <c r="L111" s="1"/>
  <c r="L112" s="1"/>
  <c r="L113" s="1"/>
  <c r="L114" s="1"/>
  <c r="L106" i="161"/>
  <c r="L107" s="1"/>
  <c r="L108" s="1"/>
  <c r="L109" s="1"/>
  <c r="L110" s="1"/>
  <c r="L111" s="1"/>
  <c r="L112" s="1"/>
  <c r="L113" s="1"/>
  <c r="L114" s="1"/>
  <c r="L115" s="1"/>
  <c r="L116" s="1"/>
  <c r="L117" s="1"/>
  <c r="M62" i="191"/>
  <c r="M56" i="193"/>
  <c r="N56" s="1"/>
  <c r="M52"/>
  <c r="M46" i="206"/>
  <c r="N73" i="173"/>
  <c r="N68"/>
  <c r="N64"/>
  <c r="N60"/>
  <c r="N55"/>
  <c r="N51"/>
  <c r="N46"/>
  <c r="N42"/>
  <c r="N38"/>
  <c r="N34"/>
  <c r="N30"/>
  <c r="N26"/>
  <c r="N75"/>
  <c r="L24" i="213"/>
  <c r="L25" s="1"/>
  <c r="L26" s="1"/>
  <c r="L27" s="1"/>
  <c r="L28" s="1"/>
  <c r="L29" s="1"/>
  <c r="L30" s="1"/>
  <c r="L31" s="1"/>
  <c r="L32" s="1"/>
  <c r="L33" s="1"/>
  <c r="L34" s="1"/>
  <c r="L35" s="1"/>
  <c r="L25" i="212"/>
  <c r="L26" s="1"/>
  <c r="L27" s="1"/>
  <c r="L28" s="1"/>
  <c r="L29" s="1"/>
  <c r="L30" s="1"/>
  <c r="L31" s="1"/>
  <c r="L32" s="1"/>
  <c r="L33" s="1"/>
  <c r="L34" s="1"/>
  <c r="L35" s="1"/>
  <c r="L36" s="1"/>
  <c r="L77" i="177"/>
  <c r="L78" s="1"/>
  <c r="L79" s="1"/>
  <c r="L80" s="1"/>
  <c r="L81" s="1"/>
  <c r="L82" s="1"/>
  <c r="L83" s="1"/>
  <c r="L84" s="1"/>
  <c r="L85" s="1"/>
  <c r="L86" s="1"/>
  <c r="L87" s="1"/>
  <c r="L88" s="1"/>
  <c r="L81" i="176"/>
  <c r="L82" s="1"/>
  <c r="L83" s="1"/>
  <c r="L84" s="1"/>
  <c r="L85" s="1"/>
  <c r="L86" s="1"/>
  <c r="L87" s="1"/>
  <c r="L88" s="1"/>
  <c r="L89" s="1"/>
  <c r="L90" s="1"/>
  <c r="L91" s="1"/>
  <c r="L92" s="1"/>
  <c r="L88" i="173"/>
  <c r="L89" s="1"/>
  <c r="L90" s="1"/>
  <c r="L91" s="1"/>
  <c r="L92" s="1"/>
  <c r="L93" s="1"/>
  <c r="L94" s="1"/>
  <c r="L95" s="1"/>
  <c r="L96" s="1"/>
  <c r="L97" s="1"/>
  <c r="L98" s="1"/>
  <c r="L99" s="1"/>
  <c r="L93" i="172"/>
  <c r="L94" s="1"/>
  <c r="L95" s="1"/>
  <c r="L96" s="1"/>
  <c r="L97" s="1"/>
  <c r="L98" s="1"/>
  <c r="L99" s="1"/>
  <c r="L100" s="1"/>
  <c r="L101" s="1"/>
  <c r="L102" s="1"/>
  <c r="L103" s="1"/>
  <c r="L104" s="1"/>
  <c r="L100" i="166"/>
  <c r="L101" s="1"/>
  <c r="L102" s="1"/>
  <c r="L103" s="1"/>
  <c r="L104" s="1"/>
  <c r="L105" s="1"/>
  <c r="L106" s="1"/>
  <c r="L107" s="1"/>
  <c r="L108" s="1"/>
  <c r="L109" s="1"/>
  <c r="L110" s="1"/>
  <c r="L111" s="1"/>
  <c r="L101" i="165"/>
  <c r="L102" s="1"/>
  <c r="L103" s="1"/>
  <c r="L104" s="1"/>
  <c r="L105" s="1"/>
  <c r="L106" s="1"/>
  <c r="L107" s="1"/>
  <c r="L108" s="1"/>
  <c r="L109" s="1"/>
  <c r="L110" s="1"/>
  <c r="L111" s="1"/>
  <c r="L112" s="1"/>
  <c r="L104" i="162"/>
  <c r="L105" s="1"/>
  <c r="L106" s="1"/>
  <c r="L107" s="1"/>
  <c r="L108" s="1"/>
  <c r="L109" s="1"/>
  <c r="L110" s="1"/>
  <c r="L111" s="1"/>
  <c r="L112" s="1"/>
  <c r="L113" s="1"/>
  <c r="L114" s="1"/>
  <c r="L115" s="1"/>
  <c r="M81" i="179"/>
  <c r="M71" i="188"/>
  <c r="M64" i="191"/>
  <c r="N64" s="1"/>
  <c r="M54" i="193"/>
  <c r="N54" s="1"/>
  <c r="L116" i="159"/>
  <c r="L117" s="1"/>
  <c r="L118" s="1"/>
  <c r="L119" s="1"/>
  <c r="L120" s="1"/>
  <c r="L121" s="1"/>
  <c r="L122" s="1"/>
  <c r="L123" s="1"/>
  <c r="L124" s="1"/>
  <c r="L125" s="1"/>
  <c r="L126" s="1"/>
  <c r="L127" s="1"/>
  <c r="L117" i="158"/>
  <c r="L118" s="1"/>
  <c r="L119" s="1"/>
  <c r="L120" s="1"/>
  <c r="L121" s="1"/>
  <c r="L122" s="1"/>
  <c r="L123" s="1"/>
  <c r="L124" s="1"/>
  <c r="L125" s="1"/>
  <c r="L126" s="1"/>
  <c r="L127" s="1"/>
  <c r="L128" s="1"/>
  <c r="L128" i="156"/>
  <c r="L129" s="1"/>
  <c r="L130" s="1"/>
  <c r="L131" s="1"/>
  <c r="L132" s="1"/>
  <c r="L133" s="1"/>
  <c r="L134" s="1"/>
  <c r="L135" s="1"/>
  <c r="L136" s="1"/>
  <c r="L137" s="1"/>
  <c r="L138" s="1"/>
  <c r="L139" s="1"/>
  <c r="L129" i="154"/>
  <c r="L130" s="1"/>
  <c r="L131" s="1"/>
  <c r="L132" s="1"/>
  <c r="L133" s="1"/>
  <c r="L134" s="1"/>
  <c r="L135" s="1"/>
  <c r="L136" s="1"/>
  <c r="L137" s="1"/>
  <c r="L138" s="1"/>
  <c r="L139" s="1"/>
  <c r="L140" s="1"/>
  <c r="L131" i="153"/>
  <c r="L132" s="1"/>
  <c r="L133" s="1"/>
  <c r="L134" s="1"/>
  <c r="L135" s="1"/>
  <c r="L136" s="1"/>
  <c r="L137" s="1"/>
  <c r="L138" s="1"/>
  <c r="L139" s="1"/>
  <c r="L140" s="1"/>
  <c r="L141" s="1"/>
  <c r="L142" s="1"/>
  <c r="L134" i="150"/>
  <c r="L135" s="1"/>
  <c r="L136" s="1"/>
  <c r="L137" s="1"/>
  <c r="L138" s="1"/>
  <c r="L139" s="1"/>
  <c r="L140" s="1"/>
  <c r="L141" s="1"/>
  <c r="L142" s="1"/>
  <c r="L143" s="1"/>
  <c r="L144" s="1"/>
  <c r="L145" s="1"/>
  <c r="L135" i="149"/>
  <c r="L136" s="1"/>
  <c r="L137" s="1"/>
  <c r="L138" s="1"/>
  <c r="L139" s="1"/>
  <c r="L140" s="1"/>
  <c r="L141" s="1"/>
  <c r="L142" s="1"/>
  <c r="L143" s="1"/>
  <c r="L144" s="1"/>
  <c r="L145" s="1"/>
  <c r="L146" s="1"/>
  <c r="L138" i="146"/>
  <c r="L139" s="1"/>
  <c r="L140" s="1"/>
  <c r="L141" s="1"/>
  <c r="L142" s="1"/>
  <c r="L143" s="1"/>
  <c r="L144" s="1"/>
  <c r="L145" s="1"/>
  <c r="L146" s="1"/>
  <c r="L147" s="1"/>
  <c r="L148" s="1"/>
  <c r="L149" s="1"/>
  <c r="L162" i="129"/>
  <c r="L163" s="1"/>
  <c r="L164" s="1"/>
  <c r="L165" s="1"/>
  <c r="L166" s="1"/>
  <c r="L167" s="1"/>
  <c r="L168" s="1"/>
  <c r="L169" s="1"/>
  <c r="L170" s="1"/>
  <c r="L171" s="1"/>
  <c r="L172" s="1"/>
  <c r="L173" s="1"/>
  <c r="L163" i="128"/>
  <c r="L164" s="1"/>
  <c r="L165" s="1"/>
  <c r="L166" s="1"/>
  <c r="L167" s="1"/>
  <c r="L168" s="1"/>
  <c r="L169" s="1"/>
  <c r="L170" s="1"/>
  <c r="L171" s="1"/>
  <c r="L172" s="1"/>
  <c r="L173" s="1"/>
  <c r="L174" s="1"/>
  <c r="L165" i="127"/>
  <c r="L166" s="1"/>
  <c r="L167" s="1"/>
  <c r="L168" s="1"/>
  <c r="L169" s="1"/>
  <c r="L170" s="1"/>
  <c r="L171" s="1"/>
  <c r="L172" s="1"/>
  <c r="L173" s="1"/>
  <c r="L174" s="1"/>
  <c r="L175" s="1"/>
  <c r="L176" s="1"/>
  <c r="L168" i="124"/>
  <c r="L169" s="1"/>
  <c r="L170" s="1"/>
  <c r="L171" s="1"/>
  <c r="L172" s="1"/>
  <c r="L173" s="1"/>
  <c r="L174" s="1"/>
  <c r="L175" s="1"/>
  <c r="L176" s="1"/>
  <c r="L177" s="1"/>
  <c r="L178" s="1"/>
  <c r="L179" s="1"/>
  <c r="L34" i="206"/>
  <c r="L35" s="1"/>
  <c r="L36" s="1"/>
  <c r="L37" s="1"/>
  <c r="L38" s="1"/>
  <c r="L39" s="1"/>
  <c r="L40" s="1"/>
  <c r="L41" s="1"/>
  <c r="L42" s="1"/>
  <c r="L43" s="1"/>
  <c r="L44" s="1"/>
  <c r="L45" s="1"/>
  <c r="L35" i="197"/>
  <c r="L36" s="1"/>
  <c r="L37" s="1"/>
  <c r="L38" s="1"/>
  <c r="L39" s="1"/>
  <c r="L40" s="1"/>
  <c r="L41" s="1"/>
  <c r="L42" s="1"/>
  <c r="L43" s="1"/>
  <c r="L44" s="1"/>
  <c r="L45" s="1"/>
  <c r="L46" s="1"/>
  <c r="I35"/>
  <c r="I36" s="1"/>
  <c r="I37" s="1"/>
  <c r="I38" s="1"/>
  <c r="I39" s="1"/>
  <c r="I40" s="1"/>
  <c r="I41" s="1"/>
  <c r="I42" s="1"/>
  <c r="I43" s="1"/>
  <c r="I44" s="1"/>
  <c r="I45" s="1"/>
  <c r="I46" s="1"/>
  <c r="O12" i="234"/>
  <c r="O13" s="1"/>
  <c r="O14" s="1"/>
  <c r="N93" i="173"/>
  <c r="N92"/>
  <c r="N9" i="219"/>
  <c r="J9" i="191"/>
  <c r="J126" s="1"/>
  <c r="J9" i="175"/>
  <c r="J161" s="1"/>
  <c r="N9" i="174"/>
  <c r="L118" i="157"/>
  <c r="L119" s="1"/>
  <c r="L120" s="1"/>
  <c r="L121" s="1"/>
  <c r="L122" s="1"/>
  <c r="L123" s="1"/>
  <c r="L124" s="1"/>
  <c r="L125" s="1"/>
  <c r="L126" s="1"/>
  <c r="L127" s="1"/>
  <c r="L128" s="1"/>
  <c r="L129" s="1"/>
  <c r="L132" i="152"/>
  <c r="L133" s="1"/>
  <c r="L134" s="1"/>
  <c r="L135" s="1"/>
  <c r="L136" s="1"/>
  <c r="L137" s="1"/>
  <c r="L138" s="1"/>
  <c r="L139" s="1"/>
  <c r="L140" s="1"/>
  <c r="L141" s="1"/>
  <c r="L142" s="1"/>
  <c r="L143" s="1"/>
  <c r="L133" i="151"/>
  <c r="L134" s="1"/>
  <c r="L135" s="1"/>
  <c r="L136" s="1"/>
  <c r="L137" s="1"/>
  <c r="L138" s="1"/>
  <c r="L139" s="1"/>
  <c r="L140" s="1"/>
  <c r="L141" s="1"/>
  <c r="L142" s="1"/>
  <c r="L143" s="1"/>
  <c r="L144" s="1"/>
  <c r="L136" i="148"/>
  <c r="L137" s="1"/>
  <c r="L138" s="1"/>
  <c r="L139" s="1"/>
  <c r="L140" s="1"/>
  <c r="L141" s="1"/>
  <c r="L142" s="1"/>
  <c r="L143" s="1"/>
  <c r="L144" s="1"/>
  <c r="L145" s="1"/>
  <c r="L146" s="1"/>
  <c r="L147" s="1"/>
  <c r="L160" i="130"/>
  <c r="L161" s="1"/>
  <c r="L162" s="1"/>
  <c r="L163" s="1"/>
  <c r="L164" s="1"/>
  <c r="L165" s="1"/>
  <c r="L166" s="1"/>
  <c r="L167" s="1"/>
  <c r="L168" s="1"/>
  <c r="L169" s="1"/>
  <c r="L170" s="1"/>
  <c r="L171" s="1"/>
  <c r="L166" i="126"/>
  <c r="L167" s="1"/>
  <c r="L168" s="1"/>
  <c r="L169" s="1"/>
  <c r="L170" s="1"/>
  <c r="L171" s="1"/>
  <c r="L172" s="1"/>
  <c r="L173" s="1"/>
  <c r="L174" s="1"/>
  <c r="L175" s="1"/>
  <c r="L176" s="1"/>
  <c r="L177" s="1"/>
  <c r="L167" i="125"/>
  <c r="L168" s="1"/>
  <c r="L169" s="1"/>
  <c r="L170" s="1"/>
  <c r="L171" s="1"/>
  <c r="L172" s="1"/>
  <c r="L173" s="1"/>
  <c r="L174" s="1"/>
  <c r="L175" s="1"/>
  <c r="L176" s="1"/>
  <c r="L177" s="1"/>
  <c r="L178" s="1"/>
  <c r="L172" i="123"/>
  <c r="L173" s="1"/>
  <c r="L174" s="1"/>
  <c r="L175" s="1"/>
  <c r="L176" s="1"/>
  <c r="L177" s="1"/>
  <c r="L178" s="1"/>
  <c r="L179" s="1"/>
  <c r="L180" s="1"/>
  <c r="L181" s="1"/>
  <c r="L182" s="1"/>
  <c r="L183" s="1"/>
  <c r="Q14"/>
  <c r="L175" i="71"/>
  <c r="L176" s="1"/>
  <c r="L177" s="1"/>
  <c r="L178" s="1"/>
  <c r="L179" s="1"/>
  <c r="L180" s="1"/>
  <c r="L181" s="1"/>
  <c r="L182" s="1"/>
  <c r="L183" s="1"/>
  <c r="L184" s="1"/>
  <c r="L185" s="1"/>
  <c r="L186" s="1"/>
  <c r="Q14"/>
  <c r="L38" i="194"/>
  <c r="L39" s="1"/>
  <c r="L40" s="1"/>
  <c r="L41" s="1"/>
  <c r="L42" s="1"/>
  <c r="L43" s="1"/>
  <c r="L44" s="1"/>
  <c r="L45" s="1"/>
  <c r="L46" s="1"/>
  <c r="L47" s="1"/>
  <c r="L48" s="1"/>
  <c r="L49" s="1"/>
  <c r="I46" i="192"/>
  <c r="I47" s="1"/>
  <c r="I48" s="1"/>
  <c r="I49" s="1"/>
  <c r="I50" s="1"/>
  <c r="I51" s="1"/>
  <c r="I52" s="1"/>
  <c r="I53" s="1"/>
  <c r="I54" s="1"/>
  <c r="I55" s="1"/>
  <c r="I56" s="1"/>
  <c r="I57" s="1"/>
  <c r="N98" i="173"/>
  <c r="N9" i="231"/>
  <c r="N95" i="173"/>
  <c r="N9" i="191"/>
  <c r="J9" i="167"/>
  <c r="J179" s="1"/>
  <c r="N9" i="164"/>
  <c r="N9" i="156"/>
  <c r="N9" i="154"/>
  <c r="J9" i="153"/>
  <c r="J210" s="1"/>
  <c r="J9" i="146"/>
  <c r="J218" s="1"/>
  <c r="N9" i="142"/>
  <c r="N9" i="138"/>
  <c r="J9" i="133"/>
  <c r="J235" s="1"/>
  <c r="J9" i="132"/>
  <c r="J236" s="1"/>
  <c r="J9" i="129"/>
  <c r="J240" s="1"/>
  <c r="N9" i="128"/>
  <c r="J9" i="71"/>
  <c r="J190" s="1"/>
  <c r="N9" i="217"/>
  <c r="N9" i="216"/>
  <c r="N9" i="215"/>
  <c r="N9" i="213"/>
  <c r="I95" i="170"/>
  <c r="I96" s="1"/>
  <c r="I97" s="1"/>
  <c r="I98" s="1"/>
  <c r="I99" s="1"/>
  <c r="I100" s="1"/>
  <c r="I101" s="1"/>
  <c r="I102" s="1"/>
  <c r="I103" s="1"/>
  <c r="I104" s="1"/>
  <c r="I105" s="1"/>
  <c r="I106" s="1"/>
  <c r="I137" i="147"/>
  <c r="I138" s="1"/>
  <c r="I139" s="1"/>
  <c r="I140" s="1"/>
  <c r="I141" s="1"/>
  <c r="I142" s="1"/>
  <c r="I143" s="1"/>
  <c r="I144" s="1"/>
  <c r="I145" s="1"/>
  <c r="I146" s="1"/>
  <c r="I147" s="1"/>
  <c r="I148" s="1"/>
  <c r="I144" i="141"/>
  <c r="I145" s="1"/>
  <c r="I146" s="1"/>
  <c r="I147" s="1"/>
  <c r="I148" s="1"/>
  <c r="I149" s="1"/>
  <c r="I150" s="1"/>
  <c r="I151" s="1"/>
  <c r="I152" s="1"/>
  <c r="I153" s="1"/>
  <c r="I154" s="1"/>
  <c r="I155" s="1"/>
  <c r="Q13" i="160"/>
  <c r="S13" s="1"/>
  <c r="I43" i="181" s="1"/>
  <c r="I117" i="158"/>
  <c r="I118" s="1"/>
  <c r="I119" s="1"/>
  <c r="I120" s="1"/>
  <c r="I121" s="1"/>
  <c r="I122" s="1"/>
  <c r="I123" s="1"/>
  <c r="I124" s="1"/>
  <c r="I125" s="1"/>
  <c r="I126" s="1"/>
  <c r="I127" s="1"/>
  <c r="I128" s="1"/>
  <c r="I141" i="144"/>
  <c r="I142" s="1"/>
  <c r="I143" s="1"/>
  <c r="I144" s="1"/>
  <c r="I145" s="1"/>
  <c r="I146" s="1"/>
  <c r="I147" s="1"/>
  <c r="I148" s="1"/>
  <c r="I149" s="1"/>
  <c r="I150" s="1"/>
  <c r="I151" s="1"/>
  <c r="I152" s="1"/>
  <c r="I146" i="139"/>
  <c r="I147" s="1"/>
  <c r="I148" s="1"/>
  <c r="I149" s="1"/>
  <c r="I150" s="1"/>
  <c r="I151" s="1"/>
  <c r="I152" s="1"/>
  <c r="I153" s="1"/>
  <c r="I154" s="1"/>
  <c r="I155" s="1"/>
  <c r="I156" s="1"/>
  <c r="I157" s="1"/>
  <c r="I11" i="173"/>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Q13" i="123"/>
  <c r="I172"/>
  <c r="I173" s="1"/>
  <c r="I174" s="1"/>
  <c r="I175" s="1"/>
  <c r="I176" s="1"/>
  <c r="I177" s="1"/>
  <c r="I178" s="1"/>
  <c r="I179" s="1"/>
  <c r="I180" s="1"/>
  <c r="I181" s="1"/>
  <c r="I182" s="1"/>
  <c r="I183" s="1"/>
  <c r="Q13" i="138"/>
  <c r="S13" s="1"/>
  <c r="I23" i="181" s="1"/>
  <c r="F9" i="219"/>
  <c r="E10"/>
  <c r="Q13" i="71"/>
  <c r="S13" s="1"/>
  <c r="I7" i="181" s="1"/>
  <c r="F11" i="217"/>
  <c r="E12"/>
  <c r="E10" i="221"/>
  <c r="E10" i="162"/>
  <c r="E10" i="152"/>
  <c r="E10" i="134"/>
  <c r="D77" i="181"/>
  <c r="F9" i="63" s="1"/>
  <c r="I9" s="1"/>
  <c r="O12" i="184"/>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85" i="176"/>
  <c r="O86" s="1"/>
  <c r="P12" i="184"/>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13" i="176"/>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13" i="165"/>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O163" i="137"/>
  <c r="O35" i="214"/>
  <c r="O36" s="1"/>
  <c r="O37" s="1"/>
  <c r="O38" s="1"/>
  <c r="O39" s="1"/>
  <c r="O40" s="1"/>
  <c r="P46" i="192"/>
  <c r="P23" i="214"/>
  <c r="O9" i="206"/>
  <c r="P9"/>
  <c r="P9" i="197"/>
  <c r="O9"/>
  <c r="J9" i="168"/>
  <c r="J177" s="1"/>
  <c r="J9" i="171"/>
  <c r="J173" s="1"/>
  <c r="J9" i="149"/>
  <c r="J214" s="1"/>
  <c r="J9" i="148"/>
  <c r="J215" s="1"/>
  <c r="J9" i="162"/>
  <c r="J184" s="1"/>
  <c r="J9" i="150"/>
  <c r="J213" s="1"/>
  <c r="J9" i="144"/>
  <c r="J221" s="1"/>
  <c r="J9" i="143"/>
  <c r="J221" s="1"/>
  <c r="J9" i="141"/>
  <c r="J224" s="1"/>
  <c r="J9" i="139"/>
  <c r="J225" s="1"/>
  <c r="J9" i="136"/>
  <c r="J230" s="1"/>
  <c r="J9" i="130"/>
  <c r="J240" s="1"/>
  <c r="J9" i="127"/>
  <c r="J244" s="1"/>
  <c r="J9" i="126"/>
  <c r="J245" s="1"/>
  <c r="J9" i="124"/>
  <c r="J247" s="1"/>
  <c r="Q13" i="235" l="1"/>
  <c r="S13" s="1"/>
  <c r="I82" i="181" s="1"/>
  <c r="Q14" i="235"/>
  <c r="S14" s="1"/>
  <c r="J82" i="181" s="1"/>
  <c r="O9" i="229"/>
  <c r="O10" s="1"/>
  <c r="O11" s="1"/>
  <c r="O12" s="1"/>
  <c r="O13" s="1"/>
  <c r="O14" s="1"/>
  <c r="O15" s="1"/>
  <c r="P9"/>
  <c r="E13"/>
  <c r="F12"/>
  <c r="AC9" s="1"/>
  <c r="R14" i="231"/>
  <c r="S14" s="1"/>
  <c r="J80" i="181" s="1"/>
  <c r="F10" i="220"/>
  <c r="E11"/>
  <c r="Q14"/>
  <c r="Q14" i="219"/>
  <c r="I30" i="217"/>
  <c r="I31" s="1"/>
  <c r="I32" s="1"/>
  <c r="I33" s="1"/>
  <c r="I34" s="1"/>
  <c r="I35" s="1"/>
  <c r="I36" s="1"/>
  <c r="I37" s="1"/>
  <c r="I38" s="1"/>
  <c r="I39" s="1"/>
  <c r="I40" s="1"/>
  <c r="I41" s="1"/>
  <c r="Q13"/>
  <c r="Q14" i="216"/>
  <c r="I34"/>
  <c r="I35" s="1"/>
  <c r="I36" s="1"/>
  <c r="I37" s="1"/>
  <c r="I38" s="1"/>
  <c r="I39" s="1"/>
  <c r="I40" s="1"/>
  <c r="I41" s="1"/>
  <c r="I42" s="1"/>
  <c r="I43" s="1"/>
  <c r="I44" s="1"/>
  <c r="I45" s="1"/>
  <c r="Q13"/>
  <c r="E12"/>
  <c r="F11"/>
  <c r="I36" i="215"/>
  <c r="I37" s="1"/>
  <c r="I38" s="1"/>
  <c r="I39" s="1"/>
  <c r="I40" s="1"/>
  <c r="I41" s="1"/>
  <c r="I42" s="1"/>
  <c r="I43" s="1"/>
  <c r="I44" s="1"/>
  <c r="I45" s="1"/>
  <c r="I46" s="1"/>
  <c r="I47" s="1"/>
  <c r="Q13"/>
  <c r="E12"/>
  <c r="F11"/>
  <c r="I41" i="214"/>
  <c r="I42" s="1"/>
  <c r="I43" s="1"/>
  <c r="I44" s="1"/>
  <c r="I45" s="1"/>
  <c r="I46" s="1"/>
  <c r="I47" s="1"/>
  <c r="I48" s="1"/>
  <c r="I49" s="1"/>
  <c r="I50" s="1"/>
  <c r="I51" s="1"/>
  <c r="I52" s="1"/>
  <c r="Q13"/>
  <c r="E12"/>
  <c r="F11"/>
  <c r="I42" i="213"/>
  <c r="I43" s="1"/>
  <c r="I44" s="1"/>
  <c r="I45" s="1"/>
  <c r="I46" s="1"/>
  <c r="I47" s="1"/>
  <c r="I48" s="1"/>
  <c r="I49" s="1"/>
  <c r="I50" s="1"/>
  <c r="I51" s="1"/>
  <c r="I52" s="1"/>
  <c r="I53" s="1"/>
  <c r="Q13"/>
  <c r="E12"/>
  <c r="F11"/>
  <c r="I43" i="212"/>
  <c r="I44" s="1"/>
  <c r="I45" s="1"/>
  <c r="I46" s="1"/>
  <c r="I47" s="1"/>
  <c r="I48" s="1"/>
  <c r="I49" s="1"/>
  <c r="I50" s="1"/>
  <c r="I51" s="1"/>
  <c r="I52" s="1"/>
  <c r="I53" s="1"/>
  <c r="I54" s="1"/>
  <c r="Q13"/>
  <c r="E12"/>
  <c r="F11"/>
  <c r="I52" i="206"/>
  <c r="I53" s="1"/>
  <c r="I54" s="1"/>
  <c r="I55" s="1"/>
  <c r="I56" s="1"/>
  <c r="I57" s="1"/>
  <c r="I58" s="1"/>
  <c r="I59" s="1"/>
  <c r="I60" s="1"/>
  <c r="I61" s="1"/>
  <c r="I62" s="1"/>
  <c r="I63" s="1"/>
  <c r="Q13"/>
  <c r="E12"/>
  <c r="F11"/>
  <c r="E12" i="197"/>
  <c r="F11"/>
  <c r="E12" i="194"/>
  <c r="F11"/>
  <c r="N9"/>
  <c r="I56"/>
  <c r="I57" s="1"/>
  <c r="I58" s="1"/>
  <c r="I59" s="1"/>
  <c r="I60" s="1"/>
  <c r="I61" s="1"/>
  <c r="I62" s="1"/>
  <c r="I63" s="1"/>
  <c r="I64" s="1"/>
  <c r="I65" s="1"/>
  <c r="I66" s="1"/>
  <c r="I67" s="1"/>
  <c r="Q13"/>
  <c r="F9" i="193"/>
  <c r="E10"/>
  <c r="I58"/>
  <c r="I59" s="1"/>
  <c r="I60" s="1"/>
  <c r="I61" s="1"/>
  <c r="I62" s="1"/>
  <c r="I63" s="1"/>
  <c r="I64" s="1"/>
  <c r="I65" s="1"/>
  <c r="I66" s="1"/>
  <c r="I67" s="1"/>
  <c r="I68" s="1"/>
  <c r="I69" s="1"/>
  <c r="Q13"/>
  <c r="E12" i="192"/>
  <c r="F11"/>
  <c r="E12" i="191"/>
  <c r="F11"/>
  <c r="I65"/>
  <c r="I66" s="1"/>
  <c r="I67" s="1"/>
  <c r="I68" s="1"/>
  <c r="I69" s="1"/>
  <c r="I70" s="1"/>
  <c r="I71" s="1"/>
  <c r="I72" s="1"/>
  <c r="I73" s="1"/>
  <c r="I74" s="1"/>
  <c r="I75" s="1"/>
  <c r="I76" s="1"/>
  <c r="Q13"/>
  <c r="Q14"/>
  <c r="I76" i="189"/>
  <c r="I77" s="1"/>
  <c r="I78" s="1"/>
  <c r="I79" s="1"/>
  <c r="I80" s="1"/>
  <c r="I81" s="1"/>
  <c r="I82" s="1"/>
  <c r="I83" s="1"/>
  <c r="I84" s="1"/>
  <c r="I85" s="1"/>
  <c r="I86" s="1"/>
  <c r="I87" s="1"/>
  <c r="Q13"/>
  <c r="E12"/>
  <c r="F11"/>
  <c r="I77" i="188"/>
  <c r="I78" s="1"/>
  <c r="I79" s="1"/>
  <c r="I80" s="1"/>
  <c r="I81" s="1"/>
  <c r="I82" s="1"/>
  <c r="I83" s="1"/>
  <c r="I84" s="1"/>
  <c r="I85" s="1"/>
  <c r="I86" s="1"/>
  <c r="I87" s="1"/>
  <c r="I88" s="1"/>
  <c r="Q13"/>
  <c r="Q14"/>
  <c r="E12"/>
  <c r="F11"/>
  <c r="I84" i="184"/>
  <c r="I85" s="1"/>
  <c r="I86" s="1"/>
  <c r="I87" s="1"/>
  <c r="I88" s="1"/>
  <c r="I89" s="1"/>
  <c r="I90" s="1"/>
  <c r="I91" s="1"/>
  <c r="I92" s="1"/>
  <c r="I93" s="1"/>
  <c r="I94" s="1"/>
  <c r="I95" s="1"/>
  <c r="Q13"/>
  <c r="E12"/>
  <c r="F11"/>
  <c r="N9" i="179"/>
  <c r="I87"/>
  <c r="I88" s="1"/>
  <c r="I89" s="1"/>
  <c r="I90" s="1"/>
  <c r="I91" s="1"/>
  <c r="I92" s="1"/>
  <c r="I93" s="1"/>
  <c r="I94" s="1"/>
  <c r="I95" s="1"/>
  <c r="I96" s="1"/>
  <c r="I97" s="1"/>
  <c r="I98" s="1"/>
  <c r="Q13"/>
  <c r="E12"/>
  <c r="F11"/>
  <c r="E11" i="177"/>
  <c r="F10"/>
  <c r="I95"/>
  <c r="I96" s="1"/>
  <c r="I97" s="1"/>
  <c r="I98" s="1"/>
  <c r="I99" s="1"/>
  <c r="I100" s="1"/>
  <c r="I101" s="1"/>
  <c r="I102" s="1"/>
  <c r="I103" s="1"/>
  <c r="I104" s="1"/>
  <c r="I105" s="1"/>
  <c r="I106" s="1"/>
  <c r="Q13"/>
  <c r="I99" i="176"/>
  <c r="I100" s="1"/>
  <c r="I101" s="1"/>
  <c r="I102" s="1"/>
  <c r="I103" s="1"/>
  <c r="I104" s="1"/>
  <c r="I105" s="1"/>
  <c r="I106" s="1"/>
  <c r="I107" s="1"/>
  <c r="I108" s="1"/>
  <c r="I109" s="1"/>
  <c r="I110" s="1"/>
  <c r="Q13"/>
  <c r="E12"/>
  <c r="F11"/>
  <c r="I100" i="175"/>
  <c r="I101" s="1"/>
  <c r="I102" s="1"/>
  <c r="I103" s="1"/>
  <c r="I104" s="1"/>
  <c r="I105" s="1"/>
  <c r="I106" s="1"/>
  <c r="I107" s="1"/>
  <c r="I108" s="1"/>
  <c r="I109" s="1"/>
  <c r="I110" s="1"/>
  <c r="I111" s="1"/>
  <c r="Q13"/>
  <c r="E11"/>
  <c r="F10"/>
  <c r="I101" i="174"/>
  <c r="I102" s="1"/>
  <c r="I103" s="1"/>
  <c r="I104" s="1"/>
  <c r="I105" s="1"/>
  <c r="I106" s="1"/>
  <c r="I107" s="1"/>
  <c r="I108" s="1"/>
  <c r="I109" s="1"/>
  <c r="I110" s="1"/>
  <c r="I111" s="1"/>
  <c r="I112" s="1"/>
  <c r="Q13"/>
  <c r="E12"/>
  <c r="F11"/>
  <c r="P11" i="173"/>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Q11" s="1"/>
  <c r="E11"/>
  <c r="F10"/>
  <c r="I111" i="172"/>
  <c r="I112" s="1"/>
  <c r="I113" s="1"/>
  <c r="I114" s="1"/>
  <c r="I115" s="1"/>
  <c r="I116" s="1"/>
  <c r="I117" s="1"/>
  <c r="I118" s="1"/>
  <c r="I119" s="1"/>
  <c r="I120" s="1"/>
  <c r="I121" s="1"/>
  <c r="I122" s="1"/>
  <c r="Q13"/>
  <c r="N9"/>
  <c r="E12"/>
  <c r="F11"/>
  <c r="I112" i="171"/>
  <c r="I113" s="1"/>
  <c r="I114" s="1"/>
  <c r="I115" s="1"/>
  <c r="I116" s="1"/>
  <c r="I117" s="1"/>
  <c r="I118" s="1"/>
  <c r="I119" s="1"/>
  <c r="I120" s="1"/>
  <c r="I121" s="1"/>
  <c r="I122" s="1"/>
  <c r="I123" s="1"/>
  <c r="Q13"/>
  <c r="E12"/>
  <c r="F11"/>
  <c r="N9" i="170"/>
  <c r="E11"/>
  <c r="F10"/>
  <c r="I115" i="168"/>
  <c r="I116" s="1"/>
  <c r="I117" s="1"/>
  <c r="I118" s="1"/>
  <c r="I119" s="1"/>
  <c r="I120" s="1"/>
  <c r="I121" s="1"/>
  <c r="I122" s="1"/>
  <c r="I123" s="1"/>
  <c r="I124" s="1"/>
  <c r="I125" s="1"/>
  <c r="I126" s="1"/>
  <c r="Q13"/>
  <c r="E11"/>
  <c r="F10"/>
  <c r="E12" i="167"/>
  <c r="F11"/>
  <c r="E12" i="166"/>
  <c r="F11"/>
  <c r="I118"/>
  <c r="I119" s="1"/>
  <c r="I120" s="1"/>
  <c r="I121" s="1"/>
  <c r="I122" s="1"/>
  <c r="I123" s="1"/>
  <c r="I124" s="1"/>
  <c r="I125" s="1"/>
  <c r="I126" s="1"/>
  <c r="I127" s="1"/>
  <c r="I128" s="1"/>
  <c r="I129" s="1"/>
  <c r="Q13"/>
  <c r="I119" i="165"/>
  <c r="I120" s="1"/>
  <c r="I121" s="1"/>
  <c r="I122" s="1"/>
  <c r="I123" s="1"/>
  <c r="I124" s="1"/>
  <c r="I125" s="1"/>
  <c r="I126" s="1"/>
  <c r="I127" s="1"/>
  <c r="I128" s="1"/>
  <c r="I129" s="1"/>
  <c r="I130" s="1"/>
  <c r="Q13"/>
  <c r="E12"/>
  <c r="F11"/>
  <c r="I132" i="164"/>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R13"/>
  <c r="S13" s="1"/>
  <c r="I47" i="181" s="1"/>
  <c r="E12" i="164"/>
  <c r="F11"/>
  <c r="E12" i="163"/>
  <c r="F11"/>
  <c r="N9"/>
  <c r="I122" i="162"/>
  <c r="I123" s="1"/>
  <c r="I124" s="1"/>
  <c r="I125" s="1"/>
  <c r="I126" s="1"/>
  <c r="I127" s="1"/>
  <c r="I128" s="1"/>
  <c r="I129" s="1"/>
  <c r="I130" s="1"/>
  <c r="I131" s="1"/>
  <c r="I132" s="1"/>
  <c r="I133" s="1"/>
  <c r="Q13"/>
  <c r="E12" i="161"/>
  <c r="F11"/>
  <c r="I124"/>
  <c r="I125" s="1"/>
  <c r="I126" s="1"/>
  <c r="I127" s="1"/>
  <c r="I128" s="1"/>
  <c r="I129" s="1"/>
  <c r="I130" s="1"/>
  <c r="I131" s="1"/>
  <c r="I132" s="1"/>
  <c r="I133" s="1"/>
  <c r="I134" s="1"/>
  <c r="I135" s="1"/>
  <c r="Q13"/>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Q10" s="1"/>
  <c r="E106" i="160"/>
  <c r="F105"/>
  <c r="E12" i="159"/>
  <c r="F11"/>
  <c r="N9"/>
  <c r="E11" i="158"/>
  <c r="F10"/>
  <c r="P9" i="15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I136" i="157"/>
  <c r="I137" s="1"/>
  <c r="I138" s="1"/>
  <c r="I139" s="1"/>
  <c r="I140" s="1"/>
  <c r="I141" s="1"/>
  <c r="I142" s="1"/>
  <c r="I143" s="1"/>
  <c r="I144" s="1"/>
  <c r="I145" s="1"/>
  <c r="I146" s="1"/>
  <c r="I147" s="1"/>
  <c r="Q13"/>
  <c r="E11"/>
  <c r="F10"/>
  <c r="E11" i="156"/>
  <c r="F10"/>
  <c r="I146"/>
  <c r="I147" s="1"/>
  <c r="I148" s="1"/>
  <c r="I149" s="1"/>
  <c r="I150" s="1"/>
  <c r="I151" s="1"/>
  <c r="I152" s="1"/>
  <c r="I153" s="1"/>
  <c r="I154" s="1"/>
  <c r="I155" s="1"/>
  <c r="I156" s="1"/>
  <c r="I157" s="1"/>
  <c r="Q13"/>
  <c r="I147" i="154"/>
  <c r="I148" s="1"/>
  <c r="I149" s="1"/>
  <c r="I150" s="1"/>
  <c r="I151" s="1"/>
  <c r="I152" s="1"/>
  <c r="I153" s="1"/>
  <c r="I154" s="1"/>
  <c r="I155" s="1"/>
  <c r="I156" s="1"/>
  <c r="I157" s="1"/>
  <c r="I158" s="1"/>
  <c r="Q13"/>
  <c r="E11"/>
  <c r="F10"/>
  <c r="I149" i="153"/>
  <c r="I150" s="1"/>
  <c r="I151" s="1"/>
  <c r="I152" s="1"/>
  <c r="I153" s="1"/>
  <c r="I154" s="1"/>
  <c r="I155" s="1"/>
  <c r="I156" s="1"/>
  <c r="I157" s="1"/>
  <c r="I158" s="1"/>
  <c r="I159" s="1"/>
  <c r="I160" s="1"/>
  <c r="Q13"/>
  <c r="E11"/>
  <c r="F10"/>
  <c r="I150" i="152"/>
  <c r="I151" s="1"/>
  <c r="I152" s="1"/>
  <c r="I153" s="1"/>
  <c r="I154" s="1"/>
  <c r="I155" s="1"/>
  <c r="I156" s="1"/>
  <c r="I157" s="1"/>
  <c r="I158" s="1"/>
  <c r="I159" s="1"/>
  <c r="I160" s="1"/>
  <c r="I161" s="1"/>
  <c r="Q13"/>
  <c r="I151" i="151"/>
  <c r="I152" s="1"/>
  <c r="I153" s="1"/>
  <c r="I154" s="1"/>
  <c r="I155" s="1"/>
  <c r="I156" s="1"/>
  <c r="I157" s="1"/>
  <c r="I158" s="1"/>
  <c r="I159" s="1"/>
  <c r="I160" s="1"/>
  <c r="I161" s="1"/>
  <c r="I162" s="1"/>
  <c r="Q13"/>
  <c r="E11"/>
  <c r="F10"/>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E11" i="150"/>
  <c r="F10"/>
  <c r="I152"/>
  <c r="I153" s="1"/>
  <c r="I154" s="1"/>
  <c r="I155" s="1"/>
  <c r="I156" s="1"/>
  <c r="I157" s="1"/>
  <c r="I158" s="1"/>
  <c r="I159" s="1"/>
  <c r="I160" s="1"/>
  <c r="I161" s="1"/>
  <c r="I162" s="1"/>
  <c r="I163" s="1"/>
  <c r="Q13"/>
  <c r="I154" i="148"/>
  <c r="I155" s="1"/>
  <c r="I156" s="1"/>
  <c r="I157" s="1"/>
  <c r="I158" s="1"/>
  <c r="I159" s="1"/>
  <c r="I160" s="1"/>
  <c r="I161" s="1"/>
  <c r="I162" s="1"/>
  <c r="I163" s="1"/>
  <c r="I164" s="1"/>
  <c r="I165" s="1"/>
  <c r="Q13"/>
  <c r="Q14" i="147"/>
  <c r="I156" i="146"/>
  <c r="I157" s="1"/>
  <c r="I158" s="1"/>
  <c r="I159" s="1"/>
  <c r="I160" s="1"/>
  <c r="I161" s="1"/>
  <c r="I162" s="1"/>
  <c r="I163" s="1"/>
  <c r="I164" s="1"/>
  <c r="I165" s="1"/>
  <c r="I166" s="1"/>
  <c r="I167" s="1"/>
  <c r="Q13"/>
  <c r="E11"/>
  <c r="F10"/>
  <c r="I157" i="145"/>
  <c r="I158" s="1"/>
  <c r="I159" s="1"/>
  <c r="I160" s="1"/>
  <c r="I161" s="1"/>
  <c r="I162" s="1"/>
  <c r="I163" s="1"/>
  <c r="I164" s="1"/>
  <c r="I165" s="1"/>
  <c r="I166" s="1"/>
  <c r="I167" s="1"/>
  <c r="I168" s="1"/>
  <c r="Q13"/>
  <c r="Q14"/>
  <c r="F10" i="144"/>
  <c r="E11"/>
  <c r="Q14"/>
  <c r="N9" i="134"/>
  <c r="I179" i="133"/>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R13"/>
  <c r="S13" s="1"/>
  <c r="I18" i="181" s="1"/>
  <c r="I176" i="132"/>
  <c r="I177" s="1"/>
  <c r="I178" s="1"/>
  <c r="I179" s="1"/>
  <c r="I180" s="1"/>
  <c r="I181" s="1"/>
  <c r="I182" s="1"/>
  <c r="I183" s="1"/>
  <c r="I184" s="1"/>
  <c r="I185" s="1"/>
  <c r="I186" s="1"/>
  <c r="R13" i="124"/>
  <c r="S13" s="1"/>
  <c r="I9" i="181" s="1"/>
  <c r="I187" i="124"/>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E20" i="234"/>
  <c r="F19"/>
  <c r="AE9" s="1"/>
  <c r="L15"/>
  <c r="L16" s="1"/>
  <c r="L17" s="1"/>
  <c r="L18" s="1"/>
  <c r="L19" s="1"/>
  <c r="L20" s="1"/>
  <c r="Q14" i="143"/>
  <c r="E11"/>
  <c r="F10"/>
  <c r="I160"/>
  <c r="I161" s="1"/>
  <c r="I162" s="1"/>
  <c r="I163" s="1"/>
  <c r="I164" s="1"/>
  <c r="I165" s="1"/>
  <c r="I166" s="1"/>
  <c r="I167" s="1"/>
  <c r="I168" s="1"/>
  <c r="I169" s="1"/>
  <c r="Q13"/>
  <c r="I161" i="142"/>
  <c r="I162" s="1"/>
  <c r="I163" s="1"/>
  <c r="I164" s="1"/>
  <c r="I165" s="1"/>
  <c r="I166" s="1"/>
  <c r="I167" s="1"/>
  <c r="I168" s="1"/>
  <c r="I169" s="1"/>
  <c r="Q13"/>
  <c r="E21"/>
  <c r="F20"/>
  <c r="Q14"/>
  <c r="Q14" i="141"/>
  <c r="Q14" i="139"/>
  <c r="E12"/>
  <c r="F11"/>
  <c r="E12" i="138"/>
  <c r="F11"/>
  <c r="E12" i="137"/>
  <c r="F11"/>
  <c r="I170" i="136"/>
  <c r="Q13"/>
  <c r="E12"/>
  <c r="F11"/>
  <c r="Q14" i="135"/>
  <c r="Q14" i="136"/>
  <c r="I171" i="135"/>
  <c r="I172" s="1"/>
  <c r="I173" s="1"/>
  <c r="I174" s="1"/>
  <c r="I175" s="1"/>
  <c r="I176" s="1"/>
  <c r="Q13"/>
  <c r="E12"/>
  <c r="F11"/>
  <c r="I178" i="130"/>
  <c r="I179" s="1"/>
  <c r="I180" s="1"/>
  <c r="Q13"/>
  <c r="E14"/>
  <c r="F13"/>
  <c r="I180" i="129"/>
  <c r="I181" s="1"/>
  <c r="I182" s="1"/>
  <c r="Q13"/>
  <c r="E11"/>
  <c r="F10"/>
  <c r="E11" i="128"/>
  <c r="F10"/>
  <c r="I181"/>
  <c r="I182" s="1"/>
  <c r="I183" s="1"/>
  <c r="Q13"/>
  <c r="E11" i="127"/>
  <c r="F10"/>
  <c r="S13"/>
  <c r="I12" i="181" s="1"/>
  <c r="I184" i="126"/>
  <c r="I185" s="1"/>
  <c r="Q13"/>
  <c r="F10"/>
  <c r="E11"/>
  <c r="I185" i="125"/>
  <c r="I186" s="1"/>
  <c r="Q13"/>
  <c r="E11"/>
  <c r="F10"/>
  <c r="E12" i="124"/>
  <c r="F11"/>
  <c r="Q14" i="134"/>
  <c r="I184"/>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R13"/>
  <c r="S13" s="1"/>
  <c r="I19" i="181" s="1"/>
  <c r="F10" i="131"/>
  <c r="E11"/>
  <c r="I176"/>
  <c r="I177" s="1"/>
  <c r="I178" s="1"/>
  <c r="I179" s="1"/>
  <c r="I180" s="1"/>
  <c r="Q13"/>
  <c r="N9"/>
  <c r="Q14"/>
  <c r="P9" i="152"/>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P9" i="188"/>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9" i="147"/>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9" i="123"/>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P9" i="145"/>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P9" i="135"/>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9" i="157"/>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Q10" i="214"/>
  <c r="P9" i="158"/>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Q10" s="1"/>
  <c r="P140" i="151"/>
  <c r="U11"/>
  <c r="R13" i="239"/>
  <c r="S13" s="1"/>
  <c r="I84" i="181" s="1"/>
  <c r="M9" i="239"/>
  <c r="L9"/>
  <c r="L10" s="1"/>
  <c r="L11" s="1"/>
  <c r="L12" s="1"/>
  <c r="L13" s="1"/>
  <c r="L14" s="1"/>
  <c r="L15" s="1"/>
  <c r="L16" s="1"/>
  <c r="L17" s="1"/>
  <c r="L18" s="1"/>
  <c r="L19" s="1"/>
  <c r="E10"/>
  <c r="F9"/>
  <c r="O10" i="173"/>
  <c r="O11" s="1"/>
  <c r="O12" s="1"/>
  <c r="O13" s="1"/>
  <c r="O14" s="1"/>
  <c r="O15" s="1"/>
  <c r="O16" s="1"/>
  <c r="O17" s="1"/>
  <c r="O18" s="1"/>
  <c r="O19" s="1"/>
  <c r="O20" s="1"/>
  <c r="O21" s="1"/>
  <c r="O22" s="1"/>
  <c r="O23" s="1"/>
  <c r="O24" s="1"/>
  <c r="O25" s="1"/>
  <c r="O122" i="159"/>
  <c r="O123" s="1"/>
  <c r="O124" s="1"/>
  <c r="O125" s="1"/>
  <c r="O126" s="1"/>
  <c r="O127" s="1"/>
  <c r="O87" i="176"/>
  <c r="O88" s="1"/>
  <c r="O89" s="1"/>
  <c r="O90" s="1"/>
  <c r="O91" s="1"/>
  <c r="O92" s="1"/>
  <c r="P9" i="125"/>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P140" i="145"/>
  <c r="P9" i="177"/>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P9" i="193"/>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P9" i="220"/>
  <c r="O9"/>
  <c r="O10" s="1"/>
  <c r="O65" i="188"/>
  <c r="O66" s="1"/>
  <c r="O67" s="1"/>
  <c r="O68" s="1"/>
  <c r="O69" s="1"/>
  <c r="O70" s="1"/>
  <c r="P10" i="234"/>
  <c r="V11" s="1"/>
  <c r="P122" i="158"/>
  <c r="N9" i="166"/>
  <c r="P154" i="135"/>
  <c r="P9" i="160"/>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P9" i="212"/>
  <c r="P10" s="1"/>
  <c r="P11" s="1"/>
  <c r="P12" s="1"/>
  <c r="P13" s="1"/>
  <c r="P14" s="1"/>
  <c r="P15" s="1"/>
  <c r="P16" s="1"/>
  <c r="P17" s="1"/>
  <c r="P18" s="1"/>
  <c r="P19" s="1"/>
  <c r="P20" s="1"/>
  <c r="P21" s="1"/>
  <c r="P22" s="1"/>
  <c r="P23" s="1"/>
  <c r="P24" s="1"/>
  <c r="P25" s="1"/>
  <c r="O9"/>
  <c r="O10" s="1"/>
  <c r="O11" s="1"/>
  <c r="O12" s="1"/>
  <c r="O13" s="1"/>
  <c r="O14" s="1"/>
  <c r="O15" s="1"/>
  <c r="O16" s="1"/>
  <c r="O17" s="1"/>
  <c r="O18" s="1"/>
  <c r="O19" s="1"/>
  <c r="O20" s="1"/>
  <c r="O21" s="1"/>
  <c r="O22" s="1"/>
  <c r="O23" s="1"/>
  <c r="O24" s="1"/>
  <c r="O25" s="1"/>
  <c r="O26" s="1"/>
  <c r="O27" s="1"/>
  <c r="O28" s="1"/>
  <c r="O29" s="1"/>
  <c r="O30" s="1"/>
  <c r="P9" i="18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P9" i="221"/>
  <c r="O9"/>
  <c r="O107" i="165"/>
  <c r="O108" s="1"/>
  <c r="O109" s="1"/>
  <c r="O110" s="1"/>
  <c r="O111" s="1"/>
  <c r="O112" s="1"/>
  <c r="O113" s="1"/>
  <c r="O114" s="1"/>
  <c r="O115" s="1"/>
  <c r="O116" s="1"/>
  <c r="O117" s="1"/>
  <c r="O118" s="1"/>
  <c r="Q10" s="1"/>
  <c r="O52" i="192"/>
  <c r="O53" s="1"/>
  <c r="O54" s="1"/>
  <c r="O55" s="1"/>
  <c r="O56" s="1"/>
  <c r="O57" s="1"/>
  <c r="O58" s="1"/>
  <c r="O59" s="1"/>
  <c r="O60" s="1"/>
  <c r="O61" s="1"/>
  <c r="O62" s="1"/>
  <c r="O63" s="1"/>
  <c r="Q10" s="1"/>
  <c r="P154" i="137"/>
  <c r="N9" i="175"/>
  <c r="F9" i="235"/>
  <c r="E10"/>
  <c r="N9" i="236"/>
  <c r="F11"/>
  <c r="AB9" s="1"/>
  <c r="E12"/>
  <c r="N9" i="235"/>
  <c r="E11" i="134"/>
  <c r="F10"/>
  <c r="E11" i="162"/>
  <c r="F10"/>
  <c r="F12" i="217"/>
  <c r="E13"/>
  <c r="I184" i="123"/>
  <c r="I185" s="1"/>
  <c r="I186" s="1"/>
  <c r="I187" s="1"/>
  <c r="I188" s="1"/>
  <c r="R13"/>
  <c r="S13" s="1"/>
  <c r="I8" i="181" s="1"/>
  <c r="I88" i="173"/>
  <c r="I89" s="1"/>
  <c r="I90" s="1"/>
  <c r="I91" s="1"/>
  <c r="I92" s="1"/>
  <c r="I93" s="1"/>
  <c r="I94" s="1"/>
  <c r="I95" s="1"/>
  <c r="I96" s="1"/>
  <c r="I97" s="1"/>
  <c r="I98" s="1"/>
  <c r="I99" s="1"/>
  <c r="I158" i="139"/>
  <c r="I159" s="1"/>
  <c r="I160" s="1"/>
  <c r="I161" s="1"/>
  <c r="I162" s="1"/>
  <c r="I163" s="1"/>
  <c r="I153" i="144"/>
  <c r="I154" s="1"/>
  <c r="I155" s="1"/>
  <c r="I156" s="1"/>
  <c r="I157" s="1"/>
  <c r="I158" s="1"/>
  <c r="I129" i="158"/>
  <c r="I130" s="1"/>
  <c r="I131" s="1"/>
  <c r="I132" s="1"/>
  <c r="I133" s="1"/>
  <c r="I134" s="1"/>
  <c r="I156" i="141"/>
  <c r="I157" s="1"/>
  <c r="I158" s="1"/>
  <c r="I159" s="1"/>
  <c r="I160" s="1"/>
  <c r="I161" s="1"/>
  <c r="I149" i="147"/>
  <c r="I150" s="1"/>
  <c r="I151" s="1"/>
  <c r="I152" s="1"/>
  <c r="I153" s="1"/>
  <c r="I154" s="1"/>
  <c r="I107" i="170"/>
  <c r="I108" s="1"/>
  <c r="I109" s="1"/>
  <c r="I110" s="1"/>
  <c r="I111" s="1"/>
  <c r="I112" s="1"/>
  <c r="P9" i="215"/>
  <c r="P10" s="1"/>
  <c r="P11" s="1"/>
  <c r="P12" s="1"/>
  <c r="P13" s="1"/>
  <c r="P14" s="1"/>
  <c r="P15" s="1"/>
  <c r="P16" s="1"/>
  <c r="P17" s="1"/>
  <c r="O9"/>
  <c r="O10" s="1"/>
  <c r="O11" s="1"/>
  <c r="O12" s="1"/>
  <c r="O13" s="1"/>
  <c r="O14" s="1"/>
  <c r="O15" s="1"/>
  <c r="O16" s="1"/>
  <c r="O17" s="1"/>
  <c r="P9" i="217"/>
  <c r="P10" s="1"/>
  <c r="P11" s="1"/>
  <c r="O9"/>
  <c r="O10" s="1"/>
  <c r="O11" s="1"/>
  <c r="P9" i="128"/>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P9" i="138"/>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P9" i="154"/>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P9" i="164"/>
  <c r="P10" s="1"/>
  <c r="P11" s="1"/>
  <c r="O9"/>
  <c r="P9" i="175"/>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P9" i="191"/>
  <c r="P10"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9" i="231"/>
  <c r="O10" s="1"/>
  <c r="O11" s="1"/>
  <c r="P9"/>
  <c r="X11" s="1"/>
  <c r="P9" i="219"/>
  <c r="O9"/>
  <c r="O10" s="1"/>
  <c r="O11" s="1"/>
  <c r="N18"/>
  <c r="O187" i="123"/>
  <c r="E23"/>
  <c r="F22"/>
  <c r="O145" i="152"/>
  <c r="O146" s="1"/>
  <c r="O147" s="1"/>
  <c r="O148" s="1"/>
  <c r="O149" s="1"/>
  <c r="Q10" s="1"/>
  <c r="L52" i="193"/>
  <c r="L53" s="1"/>
  <c r="L54" s="1"/>
  <c r="L55" s="1"/>
  <c r="L56" s="1"/>
  <c r="L57" s="1"/>
  <c r="F15" i="133"/>
  <c r="E16"/>
  <c r="F16" i="132"/>
  <c r="E17"/>
  <c r="F15" i="141"/>
  <c r="E16"/>
  <c r="F15" i="145"/>
  <c r="E16"/>
  <c r="F15" i="149"/>
  <c r="E16"/>
  <c r="F16" i="147"/>
  <c r="E17"/>
  <c r="E21" i="148"/>
  <c r="F20"/>
  <c r="N9" i="124"/>
  <c r="N9" i="130"/>
  <c r="N9" i="71"/>
  <c r="N9" i="132"/>
  <c r="N9" i="146"/>
  <c r="N9" i="167"/>
  <c r="O26" i="173"/>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C6" i="211"/>
  <c r="C4"/>
  <c r="E11" i="152"/>
  <c r="F10"/>
  <c r="E11" i="221"/>
  <c r="F10"/>
  <c r="F10" i="219"/>
  <c r="E11"/>
  <c r="P9" i="213"/>
  <c r="P10" s="1"/>
  <c r="P11" s="1"/>
  <c r="P12" s="1"/>
  <c r="P13" s="1"/>
  <c r="P14" s="1"/>
  <c r="P15" s="1"/>
  <c r="P16" s="1"/>
  <c r="P17" s="1"/>
  <c r="P18" s="1"/>
  <c r="P19" s="1"/>
  <c r="P20" s="1"/>
  <c r="P21" s="1"/>
  <c r="P22" s="1"/>
  <c r="P23" s="1"/>
  <c r="O9"/>
  <c r="O10" s="1"/>
  <c r="O11" s="1"/>
  <c r="O12" s="1"/>
  <c r="O13" s="1"/>
  <c r="O14" s="1"/>
  <c r="O15" s="1"/>
  <c r="O16" s="1"/>
  <c r="O17" s="1"/>
  <c r="O18" s="1"/>
  <c r="O19" s="1"/>
  <c r="O20" s="1"/>
  <c r="O21" s="1"/>
  <c r="O22" s="1"/>
  <c r="O23" s="1"/>
  <c r="P9" i="216"/>
  <c r="P10" s="1"/>
  <c r="P11" s="1"/>
  <c r="P12" s="1"/>
  <c r="P13" s="1"/>
  <c r="P14" s="1"/>
  <c r="P15" s="1"/>
  <c r="O9"/>
  <c r="O10" s="1"/>
  <c r="O11" s="1"/>
  <c r="O12" s="1"/>
  <c r="O13" s="1"/>
  <c r="O14" s="1"/>
  <c r="O15" s="1"/>
  <c r="P9" i="142"/>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O9"/>
  <c r="P9" i="156"/>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P59" i="188"/>
  <c r="I58" i="192"/>
  <c r="I59" s="1"/>
  <c r="I60" s="1"/>
  <c r="I61" s="1"/>
  <c r="I62" s="1"/>
  <c r="I63" s="1"/>
  <c r="L50" i="194"/>
  <c r="L51" s="1"/>
  <c r="L52" s="1"/>
  <c r="L53" s="1"/>
  <c r="L54" s="1"/>
  <c r="L55" s="1"/>
  <c r="R14" i="71"/>
  <c r="S14" s="1"/>
  <c r="J7" i="181" s="1"/>
  <c r="L187" i="71"/>
  <c r="R14" i="123"/>
  <c r="S14" s="1"/>
  <c r="J8" i="181" s="1"/>
  <c r="L184" i="123"/>
  <c r="L185" s="1"/>
  <c r="L186" s="1"/>
  <c r="L187" s="1"/>
  <c r="L179" i="125"/>
  <c r="L180" s="1"/>
  <c r="L181" s="1"/>
  <c r="L182" s="1"/>
  <c r="L183" s="1"/>
  <c r="L184" s="1"/>
  <c r="L178" i="126"/>
  <c r="L179" s="1"/>
  <c r="L180" s="1"/>
  <c r="L181" s="1"/>
  <c r="L182" s="1"/>
  <c r="L183" s="1"/>
  <c r="L172" i="130"/>
  <c r="L173" s="1"/>
  <c r="L174" s="1"/>
  <c r="L175" s="1"/>
  <c r="L176" s="1"/>
  <c r="L177" s="1"/>
  <c r="L148" i="148"/>
  <c r="L149" s="1"/>
  <c r="L150" s="1"/>
  <c r="L151" s="1"/>
  <c r="L152" s="1"/>
  <c r="L153" s="1"/>
  <c r="L145" i="151"/>
  <c r="L146" s="1"/>
  <c r="L147" s="1"/>
  <c r="L148" s="1"/>
  <c r="L149" s="1"/>
  <c r="L150" s="1"/>
  <c r="L144" i="152"/>
  <c r="L145" s="1"/>
  <c r="L146" s="1"/>
  <c r="L147" s="1"/>
  <c r="L148" s="1"/>
  <c r="L149" s="1"/>
  <c r="L130" i="157"/>
  <c r="L131" s="1"/>
  <c r="L132" s="1"/>
  <c r="L133" s="1"/>
  <c r="L134" s="1"/>
  <c r="L135" s="1"/>
  <c r="P9" i="174"/>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15" i="234"/>
  <c r="O16" s="1"/>
  <c r="O17" s="1"/>
  <c r="O18" s="1"/>
  <c r="O19" s="1"/>
  <c r="O20" s="1"/>
  <c r="I47" i="197"/>
  <c r="I48" s="1"/>
  <c r="I49" s="1"/>
  <c r="I50" s="1"/>
  <c r="I51" s="1"/>
  <c r="I52" s="1"/>
  <c r="L47"/>
  <c r="L48" s="1"/>
  <c r="L49" s="1"/>
  <c r="L50" s="1"/>
  <c r="L51" s="1"/>
  <c r="L52" s="1"/>
  <c r="L46" i="206"/>
  <c r="L47" s="1"/>
  <c r="L48" s="1"/>
  <c r="L49" s="1"/>
  <c r="L50" s="1"/>
  <c r="L51" s="1"/>
  <c r="L180" i="124"/>
  <c r="L181" s="1"/>
  <c r="L182" s="1"/>
  <c r="L183" s="1"/>
  <c r="L184" s="1"/>
  <c r="L185" s="1"/>
  <c r="L177" i="127"/>
  <c r="L178" s="1"/>
  <c r="L179" s="1"/>
  <c r="L180" s="1"/>
  <c r="L181" s="1"/>
  <c r="L182" s="1"/>
  <c r="L175" i="128"/>
  <c r="L176" s="1"/>
  <c r="L177" s="1"/>
  <c r="L178" s="1"/>
  <c r="L179" s="1"/>
  <c r="L180" s="1"/>
  <c r="L174" i="129"/>
  <c r="L175" s="1"/>
  <c r="L176" s="1"/>
  <c r="L177" s="1"/>
  <c r="L178" s="1"/>
  <c r="L179" s="1"/>
  <c r="L150" i="146"/>
  <c r="L151" s="1"/>
  <c r="L152" s="1"/>
  <c r="L153" s="1"/>
  <c r="L154" s="1"/>
  <c r="L155" s="1"/>
  <c r="L147" i="149"/>
  <c r="L148" s="1"/>
  <c r="L149" s="1"/>
  <c r="L150" s="1"/>
  <c r="L151" s="1"/>
  <c r="L152" s="1"/>
  <c r="L146" i="150"/>
  <c r="L147" s="1"/>
  <c r="L148" s="1"/>
  <c r="L149" s="1"/>
  <c r="L150" s="1"/>
  <c r="L151" s="1"/>
  <c r="L143" i="153"/>
  <c r="L144" s="1"/>
  <c r="L145" s="1"/>
  <c r="L146" s="1"/>
  <c r="L147" s="1"/>
  <c r="L148" s="1"/>
  <c r="L141" i="154"/>
  <c r="L142" s="1"/>
  <c r="L143" s="1"/>
  <c r="L144" s="1"/>
  <c r="L145" s="1"/>
  <c r="L146" s="1"/>
  <c r="L140" i="156"/>
  <c r="L141" s="1"/>
  <c r="L142" s="1"/>
  <c r="L143" s="1"/>
  <c r="L144" s="1"/>
  <c r="L145" s="1"/>
  <c r="L129" i="158"/>
  <c r="L130" s="1"/>
  <c r="L131" s="1"/>
  <c r="L132" s="1"/>
  <c r="L133" s="1"/>
  <c r="L134" s="1"/>
  <c r="L128" i="159"/>
  <c r="L129" s="1"/>
  <c r="L130" s="1"/>
  <c r="L131" s="1"/>
  <c r="L132" s="1"/>
  <c r="L133" s="1"/>
  <c r="N71" i="188"/>
  <c r="O71" s="1"/>
  <c r="O72" s="1"/>
  <c r="O73" s="1"/>
  <c r="O74" s="1"/>
  <c r="O75" s="1"/>
  <c r="O76" s="1"/>
  <c r="Q10" s="1"/>
  <c r="N81" i="179"/>
  <c r="L116" i="162"/>
  <c r="L117" s="1"/>
  <c r="L118" s="1"/>
  <c r="L119" s="1"/>
  <c r="L120" s="1"/>
  <c r="L121" s="1"/>
  <c r="L113" i="165"/>
  <c r="L114" s="1"/>
  <c r="L115" s="1"/>
  <c r="L116" s="1"/>
  <c r="L117" s="1"/>
  <c r="L118" s="1"/>
  <c r="L112" i="166"/>
  <c r="L113" s="1"/>
  <c r="L114" s="1"/>
  <c r="L115" s="1"/>
  <c r="L116" s="1"/>
  <c r="L117" s="1"/>
  <c r="L105" i="172"/>
  <c r="L106" s="1"/>
  <c r="L107" s="1"/>
  <c r="L108" s="1"/>
  <c r="L109" s="1"/>
  <c r="L110" s="1"/>
  <c r="L100" i="173"/>
  <c r="L101" s="1"/>
  <c r="L102" s="1"/>
  <c r="L103" s="1"/>
  <c r="L104" s="1"/>
  <c r="L105" s="1"/>
  <c r="L93" i="176"/>
  <c r="L94" s="1"/>
  <c r="L95" s="1"/>
  <c r="L96" s="1"/>
  <c r="L97" s="1"/>
  <c r="L98" s="1"/>
  <c r="L89" i="177"/>
  <c r="L90" s="1"/>
  <c r="L91" s="1"/>
  <c r="L92" s="1"/>
  <c r="L93" s="1"/>
  <c r="L94" s="1"/>
  <c r="L37" i="212"/>
  <c r="L38" s="1"/>
  <c r="L39" s="1"/>
  <c r="L40" s="1"/>
  <c r="L41" s="1"/>
  <c r="L42" s="1"/>
  <c r="L36" i="213"/>
  <c r="L37" s="1"/>
  <c r="L38" s="1"/>
  <c r="L39" s="1"/>
  <c r="L40" s="1"/>
  <c r="L41" s="1"/>
  <c r="N46" i="206"/>
  <c r="N52" i="193"/>
  <c r="N62" i="191"/>
  <c r="L118" i="161"/>
  <c r="L119" s="1"/>
  <c r="L120" s="1"/>
  <c r="L121" s="1"/>
  <c r="L122" s="1"/>
  <c r="L123" s="1"/>
  <c r="L115" i="163"/>
  <c r="L116" s="1"/>
  <c r="L117" s="1"/>
  <c r="L118" s="1"/>
  <c r="L119" s="1"/>
  <c r="L120" s="1"/>
  <c r="L114" i="164"/>
  <c r="L115" s="1"/>
  <c r="L116" s="1"/>
  <c r="L117" s="1"/>
  <c r="L118" s="1"/>
  <c r="L119" s="1"/>
  <c r="L111" i="167"/>
  <c r="L112" s="1"/>
  <c r="L113" s="1"/>
  <c r="L114" s="1"/>
  <c r="L115" s="1"/>
  <c r="L116" s="1"/>
  <c r="L109" i="168"/>
  <c r="L110" s="1"/>
  <c r="L111" s="1"/>
  <c r="L112" s="1"/>
  <c r="L113" s="1"/>
  <c r="L114" s="1"/>
  <c r="L107" i="170"/>
  <c r="L108" s="1"/>
  <c r="L109" s="1"/>
  <c r="L110" s="1"/>
  <c r="L111" s="1"/>
  <c r="L112" s="1"/>
  <c r="L106" i="171"/>
  <c r="L107" s="1"/>
  <c r="L108" s="1"/>
  <c r="L109" s="1"/>
  <c r="L110" s="1"/>
  <c r="L111" s="1"/>
  <c r="L95" i="174"/>
  <c r="L96" s="1"/>
  <c r="L97" s="1"/>
  <c r="L98" s="1"/>
  <c r="L99" s="1"/>
  <c r="L100" s="1"/>
  <c r="L94" i="175"/>
  <c r="L95" s="1"/>
  <c r="L96" s="1"/>
  <c r="L97" s="1"/>
  <c r="L98" s="1"/>
  <c r="L99" s="1"/>
  <c r="L35" i="214"/>
  <c r="L36" s="1"/>
  <c r="L37" s="1"/>
  <c r="L38" s="1"/>
  <c r="L39" s="1"/>
  <c r="L40" s="1"/>
  <c r="L30" i="215"/>
  <c r="L31" s="1"/>
  <c r="L32" s="1"/>
  <c r="L33" s="1"/>
  <c r="L34" s="1"/>
  <c r="L35" s="1"/>
  <c r="F183" i="71"/>
  <c r="AC9" s="1"/>
  <c r="E184"/>
  <c r="N164" i="136"/>
  <c r="N165" i="135"/>
  <c r="N170" i="131"/>
  <c r="F17" i="231"/>
  <c r="H80" i="181" s="1"/>
  <c r="E18" i="231"/>
  <c r="N9" i="149"/>
  <c r="P9" s="1"/>
  <c r="N9" i="171"/>
  <c r="O9" s="1"/>
  <c r="N9" i="129"/>
  <c r="N9" i="133"/>
  <c r="N9" i="153"/>
  <c r="D86" i="181"/>
  <c r="P9" i="124"/>
  <c r="O9"/>
  <c r="O9" i="149"/>
  <c r="P10" i="197"/>
  <c r="P11" s="1"/>
  <c r="P12" s="1"/>
  <c r="P13" s="1"/>
  <c r="P14" s="1"/>
  <c r="P15" s="1"/>
  <c r="P16" s="1"/>
  <c r="P17" s="1"/>
  <c r="P18" s="1"/>
  <c r="P19" s="1"/>
  <c r="P20" s="1"/>
  <c r="P21" s="1"/>
  <c r="P22" s="1"/>
  <c r="P23" s="1"/>
  <c r="P24" s="1"/>
  <c r="P25" s="1"/>
  <c r="P26" s="1"/>
  <c r="P27" s="1"/>
  <c r="P28" s="1"/>
  <c r="P29" s="1"/>
  <c r="P30" s="1"/>
  <c r="P31" s="1"/>
  <c r="P32" s="1"/>
  <c r="P33" s="1"/>
  <c r="P34" s="1"/>
  <c r="O10" i="206"/>
  <c r="O11" s="1"/>
  <c r="O12" s="1"/>
  <c r="O13" s="1"/>
  <c r="O14" s="1"/>
  <c r="O15" s="1"/>
  <c r="O16" s="1"/>
  <c r="O17" s="1"/>
  <c r="O18" s="1"/>
  <c r="O19" s="1"/>
  <c r="O20" s="1"/>
  <c r="O21" s="1"/>
  <c r="O22" s="1"/>
  <c r="O23" s="1"/>
  <c r="O24" s="1"/>
  <c r="O25" s="1"/>
  <c r="O26" s="1"/>
  <c r="O27" s="1"/>
  <c r="O28" s="1"/>
  <c r="O29" s="1"/>
  <c r="O30" s="1"/>
  <c r="O31" s="1"/>
  <c r="O32" s="1"/>
  <c r="O33" s="1"/>
  <c r="P9" i="171"/>
  <c r="P11" i="19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12" i="164"/>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O10" i="197"/>
  <c r="O11" s="1"/>
  <c r="O12" s="1"/>
  <c r="O13" s="1"/>
  <c r="O14" s="1"/>
  <c r="O15" s="1"/>
  <c r="O16" s="1"/>
  <c r="O17" s="1"/>
  <c r="O18" s="1"/>
  <c r="O19" s="1"/>
  <c r="O20" s="1"/>
  <c r="O21" s="1"/>
  <c r="O22" s="1"/>
  <c r="O23" s="1"/>
  <c r="O24" s="1"/>
  <c r="O25" s="1"/>
  <c r="O26" s="1"/>
  <c r="O27" s="1"/>
  <c r="O28" s="1"/>
  <c r="O29" s="1"/>
  <c r="O30" s="1"/>
  <c r="O31" s="1"/>
  <c r="O32" s="1"/>
  <c r="O33" s="1"/>
  <c r="O34" s="1"/>
  <c r="P10" i="206"/>
  <c r="P11" s="1"/>
  <c r="P12" s="1"/>
  <c r="P13" s="1"/>
  <c r="P14" s="1"/>
  <c r="P15" s="1"/>
  <c r="P16" s="1"/>
  <c r="P17" s="1"/>
  <c r="P18" s="1"/>
  <c r="P19" s="1"/>
  <c r="P20" s="1"/>
  <c r="P21" s="1"/>
  <c r="P22" s="1"/>
  <c r="P23" s="1"/>
  <c r="P24" s="1"/>
  <c r="P25" s="1"/>
  <c r="P26" s="1"/>
  <c r="P27" s="1"/>
  <c r="P28" s="1"/>
  <c r="P29" s="1"/>
  <c r="P30" s="1"/>
  <c r="P31" s="1"/>
  <c r="P32" s="1"/>
  <c r="P33" s="1"/>
  <c r="P24" i="214"/>
  <c r="P173" i="123"/>
  <c r="P59" i="189"/>
  <c r="P47" i="192"/>
  <c r="O146" i="151"/>
  <c r="O147" s="1"/>
  <c r="O148" s="1"/>
  <c r="O149" s="1"/>
  <c r="O150" s="1"/>
  <c r="Q10" s="1"/>
  <c r="P133" i="152"/>
  <c r="P116" i="160"/>
  <c r="O164" i="137"/>
  <c r="O165" s="1"/>
  <c r="O166" s="1"/>
  <c r="O167" s="1"/>
  <c r="O168" s="1"/>
  <c r="Q10" s="1"/>
  <c r="P26" i="212"/>
  <c r="P101" i="165"/>
  <c r="P81" i="176"/>
  <c r="O128" i="159"/>
  <c r="P66" i="184"/>
  <c r="O93" i="176"/>
  <c r="O94" s="1"/>
  <c r="O95" s="1"/>
  <c r="O96" s="1"/>
  <c r="O97" s="1"/>
  <c r="O98" s="1"/>
  <c r="O66" i="184"/>
  <c r="O67" s="1"/>
  <c r="O68" s="1"/>
  <c r="O69" s="1"/>
  <c r="O70" s="1"/>
  <c r="O71" s="1"/>
  <c r="O72" s="1"/>
  <c r="O73" s="1"/>
  <c r="O74" s="1"/>
  <c r="O75" s="1"/>
  <c r="O76" s="1"/>
  <c r="O77" s="1"/>
  <c r="O137" i="147"/>
  <c r="P118" i="157"/>
  <c r="N9" i="141"/>
  <c r="N9" i="144"/>
  <c r="N9" i="148"/>
  <c r="N9" i="162"/>
  <c r="N9" i="126"/>
  <c r="N9" i="139"/>
  <c r="N9" i="143"/>
  <c r="N9" i="136"/>
  <c r="N9" i="150"/>
  <c r="N9" i="168"/>
  <c r="P9" i="130"/>
  <c r="O9"/>
  <c r="P41" i="193"/>
  <c r="O41"/>
  <c r="O42" s="1"/>
  <c r="O43" s="1"/>
  <c r="O44" s="1"/>
  <c r="O45" s="1"/>
  <c r="P137" i="147"/>
  <c r="P106" i="161"/>
  <c r="P116" i="159"/>
  <c r="O118" i="157"/>
  <c r="O119" s="1"/>
  <c r="O120" s="1"/>
  <c r="O121" s="1"/>
  <c r="O122" s="1"/>
  <c r="O123" s="1"/>
  <c r="O124" s="1"/>
  <c r="O125" s="1"/>
  <c r="O126" s="1"/>
  <c r="O127" s="1"/>
  <c r="O128" s="1"/>
  <c r="O129" s="1"/>
  <c r="N9" i="127"/>
  <c r="X9" i="235" l="1"/>
  <c r="E14" i="229"/>
  <c r="F13"/>
  <c r="AD9" s="1"/>
  <c r="O16"/>
  <c r="O17" s="1"/>
  <c r="O18" s="1"/>
  <c r="O19" s="1"/>
  <c r="O20" s="1"/>
  <c r="O21" s="1"/>
  <c r="O22" s="1"/>
  <c r="O23" s="1"/>
  <c r="O24" s="1"/>
  <c r="O25" s="1"/>
  <c r="O26" s="1"/>
  <c r="O27" s="1"/>
  <c r="Q10"/>
  <c r="Z11"/>
  <c r="P10"/>
  <c r="U9" i="221"/>
  <c r="F11" i="220"/>
  <c r="E12"/>
  <c r="I42" i="217"/>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R13"/>
  <c r="S13" s="1"/>
  <c r="I75" i="181" s="1"/>
  <c r="E13" i="216"/>
  <c r="F12"/>
  <c r="I46"/>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R13"/>
  <c r="S13" s="1"/>
  <c r="I74" i="181" s="1"/>
  <c r="E13" i="215"/>
  <c r="F12"/>
  <c r="I48"/>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R13"/>
  <c r="S13" s="1"/>
  <c r="I73" i="181" s="1"/>
  <c r="Q14" i="215"/>
  <c r="E13" i="214"/>
  <c r="F12"/>
  <c r="I53"/>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R13"/>
  <c r="S13" s="1"/>
  <c r="I72" i="181" s="1"/>
  <c r="Q14" i="214"/>
  <c r="E13" i="213"/>
  <c r="F12"/>
  <c r="I54"/>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R13"/>
  <c r="S13" s="1"/>
  <c r="I71" i="181" s="1"/>
  <c r="Q14" i="213"/>
  <c r="E13" i="212"/>
  <c r="F12"/>
  <c r="I55"/>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R13"/>
  <c r="S13" s="1"/>
  <c r="I70" i="181" s="1"/>
  <c r="Q14" i="212"/>
  <c r="Q14" i="206"/>
  <c r="E13"/>
  <c r="F12"/>
  <c r="I64"/>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R13"/>
  <c r="S13" s="1"/>
  <c r="I69" i="181" s="1"/>
  <c r="E13" i="197"/>
  <c r="F12"/>
  <c r="Q14"/>
  <c r="I53"/>
  <c r="I54" s="1"/>
  <c r="I55" s="1"/>
  <c r="I56" s="1"/>
  <c r="I57" s="1"/>
  <c r="I58" s="1"/>
  <c r="I59" s="1"/>
  <c r="I60" s="1"/>
  <c r="I61" s="1"/>
  <c r="I62" s="1"/>
  <c r="I63" s="1"/>
  <c r="I64" s="1"/>
  <c r="Q13"/>
  <c r="Q14" i="194"/>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E13"/>
  <c r="F12"/>
  <c r="I68"/>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R13"/>
  <c r="S13" s="1"/>
  <c r="I67" i="181" s="1"/>
  <c r="Q14" i="193"/>
  <c r="I70"/>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R13"/>
  <c r="S13" s="1"/>
  <c r="I66" i="181" s="1"/>
  <c r="E11" i="193"/>
  <c r="F10"/>
  <c r="E13" i="192"/>
  <c r="F12"/>
  <c r="I64"/>
  <c r="I65" s="1"/>
  <c r="I66" s="1"/>
  <c r="I67" s="1"/>
  <c r="I68" s="1"/>
  <c r="I69" s="1"/>
  <c r="I70" s="1"/>
  <c r="I71" s="1"/>
  <c r="I72" s="1"/>
  <c r="I73" s="1"/>
  <c r="I74" s="1"/>
  <c r="I75" s="1"/>
  <c r="Q13"/>
  <c r="I77" i="19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R13"/>
  <c r="S13" s="1"/>
  <c r="I64" i="181" s="1"/>
  <c r="E13" i="191"/>
  <c r="F12"/>
  <c r="E13" i="189"/>
  <c r="F12"/>
  <c r="I88"/>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R13"/>
  <c r="S13" s="1"/>
  <c r="I63" i="181" s="1"/>
  <c r="E13" i="188"/>
  <c r="F12"/>
  <c r="I89"/>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R13"/>
  <c r="S13" s="1"/>
  <c r="I62" i="181" s="1"/>
  <c r="E13" i="184"/>
  <c r="F12"/>
  <c r="I96"/>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R13"/>
  <c r="S13" s="1"/>
  <c r="I61" i="181" s="1"/>
  <c r="P9" i="17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E13"/>
  <c r="F12"/>
  <c r="I99"/>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R13"/>
  <c r="S13" s="1"/>
  <c r="I60" i="181" s="1"/>
  <c r="I107" i="177"/>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R13"/>
  <c r="S13" s="1"/>
  <c r="I59" i="181" s="1"/>
  <c r="E12" i="177"/>
  <c r="F11"/>
  <c r="Q14"/>
  <c r="Q14" i="176"/>
  <c r="E13"/>
  <c r="F12"/>
  <c r="I11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R13"/>
  <c r="S13" s="1"/>
  <c r="I58" i="181" s="1"/>
  <c r="Q14" i="175"/>
  <c r="E12"/>
  <c r="F11"/>
  <c r="I112"/>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R13"/>
  <c r="S13" s="1"/>
  <c r="I57" i="181" s="1"/>
  <c r="Q14" i="174"/>
  <c r="E13"/>
  <c r="F12"/>
  <c r="I113"/>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R13"/>
  <c r="S13" s="1"/>
  <c r="I56" i="181" s="1"/>
  <c r="Q14" i="173"/>
  <c r="E12"/>
  <c r="F11"/>
  <c r="Q14" i="172"/>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Q10" s="1"/>
  <c r="I123"/>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R13"/>
  <c r="S13" s="1"/>
  <c r="I54" i="181" s="1"/>
  <c r="E13" i="172"/>
  <c r="F12"/>
  <c r="E13" i="171"/>
  <c r="F12"/>
  <c r="I124"/>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R13"/>
  <c r="S13" s="1"/>
  <c r="I53" i="181" s="1"/>
  <c r="Q14" i="171"/>
  <c r="P9" i="170"/>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Q14"/>
  <c r="I113"/>
  <c r="I114" s="1"/>
  <c r="I115" s="1"/>
  <c r="I116" s="1"/>
  <c r="I117" s="1"/>
  <c r="I118" s="1"/>
  <c r="I119" s="1"/>
  <c r="I120" s="1"/>
  <c r="I121" s="1"/>
  <c r="I122" s="1"/>
  <c r="I123" s="1"/>
  <c r="I124" s="1"/>
  <c r="Q13"/>
  <c r="E12"/>
  <c r="F11"/>
  <c r="E12" i="168"/>
  <c r="F11"/>
  <c r="I127"/>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R13"/>
  <c r="S13" s="1"/>
  <c r="I51" i="181" s="1"/>
  <c r="Q14" i="168"/>
  <c r="E13" i="167"/>
  <c r="F12"/>
  <c r="Q14"/>
  <c r="Q14" i="166"/>
  <c r="I130"/>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R13"/>
  <c r="S13" s="1"/>
  <c r="I49" i="181" s="1"/>
  <c r="E13" i="166"/>
  <c r="F12"/>
  <c r="E13" i="165"/>
  <c r="F12"/>
  <c r="I13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R13"/>
  <c r="S13" s="1"/>
  <c r="I48" i="181" s="1"/>
  <c r="Q14" i="165"/>
  <c r="E13" i="164"/>
  <c r="F12"/>
  <c r="Q14"/>
  <c r="Q14" i="163"/>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E13"/>
  <c r="F12"/>
  <c r="Q14" i="162"/>
  <c r="I134"/>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R13"/>
  <c r="S13" s="1"/>
  <c r="I45" i="181" s="1"/>
  <c r="I136" i="16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R13"/>
  <c r="S13" s="1"/>
  <c r="I44" i="181" s="1"/>
  <c r="E13" i="161"/>
  <c r="F12"/>
  <c r="Q14"/>
  <c r="E107" i="160"/>
  <c r="F106"/>
  <c r="E13" i="159"/>
  <c r="F12"/>
  <c r="Q14"/>
  <c r="Q14" i="158"/>
  <c r="E12"/>
  <c r="F11"/>
  <c r="I135"/>
  <c r="I136" s="1"/>
  <c r="I137" s="1"/>
  <c r="I138" s="1"/>
  <c r="I139" s="1"/>
  <c r="I140" s="1"/>
  <c r="I141" s="1"/>
  <c r="I142" s="1"/>
  <c r="I143" s="1"/>
  <c r="I144" s="1"/>
  <c r="I145" s="1"/>
  <c r="I146" s="1"/>
  <c r="Q13"/>
  <c r="E12" i="157"/>
  <c r="F11"/>
  <c r="I148"/>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R13"/>
  <c r="S13" s="1"/>
  <c r="I40" i="181" s="1"/>
  <c r="I158" i="156"/>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R13"/>
  <c r="S13" s="1"/>
  <c r="I39" i="181" s="1"/>
  <c r="E12" i="156"/>
  <c r="F11"/>
  <c r="Q14"/>
  <c r="Q14" i="157"/>
  <c r="Q14" i="154"/>
  <c r="E12"/>
  <c r="F11"/>
  <c r="I159"/>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R13"/>
  <c r="S13" s="1"/>
  <c r="I38" i="181" s="1"/>
  <c r="Q14" i="153"/>
  <c r="E12"/>
  <c r="F11"/>
  <c r="I16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R13"/>
  <c r="S13" s="1"/>
  <c r="I37" i="181" s="1"/>
  <c r="I162" i="152"/>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R13"/>
  <c r="S13" s="1"/>
  <c r="I36" i="181" s="1"/>
  <c r="Q14" i="152"/>
  <c r="E12" i="151"/>
  <c r="F11"/>
  <c r="I163"/>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R13"/>
  <c r="S13" s="1"/>
  <c r="I35" i="181" s="1"/>
  <c r="Q14" i="151"/>
  <c r="I164" i="150"/>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R13"/>
  <c r="S13" s="1"/>
  <c r="I34" i="181" s="1"/>
  <c r="E12" i="150"/>
  <c r="F11"/>
  <c r="Q14"/>
  <c r="Q14" i="149"/>
  <c r="I166" i="148"/>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R13"/>
  <c r="S13" s="1"/>
  <c r="I32" i="181" s="1"/>
  <c r="Q14" i="148"/>
  <c r="I155" i="147"/>
  <c r="I156" s="1"/>
  <c r="I157" s="1"/>
  <c r="I158" s="1"/>
  <c r="I159" s="1"/>
  <c r="I160" s="1"/>
  <c r="I161" s="1"/>
  <c r="I162" s="1"/>
  <c r="I163" s="1"/>
  <c r="I164" s="1"/>
  <c r="I165" s="1"/>
  <c r="I166" s="1"/>
  <c r="Q13"/>
  <c r="E12" i="146"/>
  <c r="F11"/>
  <c r="I168"/>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R13"/>
  <c r="S13" s="1"/>
  <c r="I30" i="181" s="1"/>
  <c r="Q14" i="146"/>
  <c r="I169" i="145"/>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R13"/>
  <c r="S13" s="1"/>
  <c r="I29" i="181" s="1"/>
  <c r="I159" i="144"/>
  <c r="I160" s="1"/>
  <c r="I161" s="1"/>
  <c r="I162" s="1"/>
  <c r="I163" s="1"/>
  <c r="I164" s="1"/>
  <c r="I165" s="1"/>
  <c r="I166" s="1"/>
  <c r="I167" s="1"/>
  <c r="I168" s="1"/>
  <c r="I169" s="1"/>
  <c r="I170" s="1"/>
  <c r="Q13"/>
  <c r="F11"/>
  <c r="E12"/>
  <c r="R13" i="143"/>
  <c r="I170"/>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R13" i="142"/>
  <c r="S13" s="1"/>
  <c r="I26" i="181" s="1"/>
  <c r="I170" i="142"/>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R13" i="136"/>
  <c r="S13" s="1"/>
  <c r="I21" i="181" s="1"/>
  <c r="I171" i="136"/>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R13" i="135"/>
  <c r="I177"/>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P9" i="134"/>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Q10" s="1"/>
  <c r="R13" i="131"/>
  <c r="I18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187" i="132"/>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R13"/>
  <c r="S13" s="1"/>
  <c r="I17" i="181" s="1"/>
  <c r="R13" i="130"/>
  <c r="I18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R13" i="129"/>
  <c r="I183"/>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R13" i="128"/>
  <c r="S13" s="1"/>
  <c r="I13" i="181" s="1"/>
  <c r="I184" i="128"/>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R13" i="126"/>
  <c r="S13" s="1"/>
  <c r="I11" i="181" s="1"/>
  <c r="I186" i="126"/>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R13" i="125"/>
  <c r="S13" s="1"/>
  <c r="I10" i="181" s="1"/>
  <c r="I187" i="125"/>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F20" i="234"/>
  <c r="H79" i="181" s="1"/>
  <c r="Q9" i="234"/>
  <c r="E21"/>
  <c r="L21"/>
  <c r="L22" s="1"/>
  <c r="L23" s="1"/>
  <c r="L24" s="1"/>
  <c r="L25" s="1"/>
  <c r="L26" s="1"/>
  <c r="L27" s="1"/>
  <c r="L28" s="1"/>
  <c r="L29" s="1"/>
  <c r="L30" s="1"/>
  <c r="L31" s="1"/>
  <c r="L32" s="1"/>
  <c r="Q14"/>
  <c r="F11" i="143"/>
  <c r="E12"/>
  <c r="S13"/>
  <c r="I27" i="181" s="1"/>
  <c r="F21" i="142"/>
  <c r="E22"/>
  <c r="I162" i="141"/>
  <c r="I163" s="1"/>
  <c r="I164" s="1"/>
  <c r="I165" s="1"/>
  <c r="I166" s="1"/>
  <c r="I167" s="1"/>
  <c r="I168" s="1"/>
  <c r="I169" s="1"/>
  <c r="I170" s="1"/>
  <c r="Q13"/>
  <c r="I164" i="139"/>
  <c r="I165" s="1"/>
  <c r="I166" s="1"/>
  <c r="I167" s="1"/>
  <c r="I168" s="1"/>
  <c r="I169" s="1"/>
  <c r="I170" s="1"/>
  <c r="I171" s="1"/>
  <c r="I172" s="1"/>
  <c r="Q13"/>
  <c r="E13"/>
  <c r="F12"/>
  <c r="E13" i="138"/>
  <c r="F12"/>
  <c r="E13" i="137"/>
  <c r="F12"/>
  <c r="E13" i="136"/>
  <c r="F12"/>
  <c r="E13" i="135"/>
  <c r="F12"/>
  <c r="S13"/>
  <c r="I20" i="181" s="1"/>
  <c r="Q14" i="130"/>
  <c r="E15"/>
  <c r="F14"/>
  <c r="S13"/>
  <c r="I15" i="181" s="1"/>
  <c r="Q14" i="129"/>
  <c r="E12"/>
  <c r="F11"/>
  <c r="S13"/>
  <c r="I14" i="181" s="1"/>
  <c r="Q14" i="128"/>
  <c r="E12"/>
  <c r="F11"/>
  <c r="Q14" i="127"/>
  <c r="F11"/>
  <c r="E12"/>
  <c r="Q14" i="126"/>
  <c r="F11"/>
  <c r="E12"/>
  <c r="E12" i="125"/>
  <c r="F11"/>
  <c r="Q14"/>
  <c r="Q14" i="124"/>
  <c r="E13"/>
  <c r="F12"/>
  <c r="O9" i="131"/>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Q10" s="1"/>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S13"/>
  <c r="I16" i="181" s="1"/>
  <c r="F11" i="131"/>
  <c r="E12"/>
  <c r="Q10" i="145"/>
  <c r="O21" i="234"/>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Q10"/>
  <c r="V11" i="151"/>
  <c r="P141"/>
  <c r="Q10" i="176"/>
  <c r="L20" i="239"/>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R14"/>
  <c r="S14" s="1"/>
  <c r="J84" i="181" s="1"/>
  <c r="E11" i="239"/>
  <c r="F10"/>
  <c r="N9"/>
  <c r="O12" i="219"/>
  <c r="O13" s="1"/>
  <c r="O14" s="1"/>
  <c r="O15" s="1"/>
  <c r="O16" s="1"/>
  <c r="O17" s="1"/>
  <c r="P98" i="170"/>
  <c r="O10" i="221"/>
  <c r="O11" s="1"/>
  <c r="O12" s="1"/>
  <c r="O13" s="1"/>
  <c r="O14" s="1"/>
  <c r="O15" s="1"/>
  <c r="O16" s="1"/>
  <c r="O17" s="1"/>
  <c r="O18" s="1"/>
  <c r="O19" s="1"/>
  <c r="O20" s="1"/>
  <c r="O21" s="1"/>
  <c r="Q10" s="1"/>
  <c r="O64" i="189"/>
  <c r="O65" s="1"/>
  <c r="O66" s="1"/>
  <c r="O67" s="1"/>
  <c r="O68" s="1"/>
  <c r="O69" s="1"/>
  <c r="O70" s="1"/>
  <c r="O71" s="1"/>
  <c r="O72" s="1"/>
  <c r="O73" s="1"/>
  <c r="O74" s="1"/>
  <c r="O75" s="1"/>
  <c r="Q10" s="1"/>
  <c r="O31" i="212"/>
  <c r="O32" s="1"/>
  <c r="O33" s="1"/>
  <c r="O34" s="1"/>
  <c r="O35" s="1"/>
  <c r="O36" s="1"/>
  <c r="O121" i="160"/>
  <c r="O122" s="1"/>
  <c r="O123" s="1"/>
  <c r="O124" s="1"/>
  <c r="O125" s="1"/>
  <c r="O126" s="1"/>
  <c r="O127" s="1"/>
  <c r="P155" i="135"/>
  <c r="P9" i="166"/>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P123" i="158"/>
  <c r="U11" s="1"/>
  <c r="P106" i="163"/>
  <c r="P10" i="220"/>
  <c r="P78" i="177"/>
  <c r="P141" i="145"/>
  <c r="P168" i="125"/>
  <c r="O46" i="193"/>
  <c r="O47" s="1"/>
  <c r="O48" s="1"/>
  <c r="O49" s="1"/>
  <c r="O50" s="1"/>
  <c r="O51" s="1"/>
  <c r="L55" i="181"/>
  <c r="P155" i="137"/>
  <c r="P10" i="221"/>
  <c r="U11" s="1"/>
  <c r="P162" i="131"/>
  <c r="P11" i="234"/>
  <c r="W11" s="1"/>
  <c r="O11" i="220"/>
  <c r="O12" s="1"/>
  <c r="O13" s="1"/>
  <c r="O14" s="1"/>
  <c r="O15" s="1"/>
  <c r="O16" s="1"/>
  <c r="O17" s="1"/>
  <c r="O18" s="1"/>
  <c r="O19" s="1"/>
  <c r="O20" s="1"/>
  <c r="O21" s="1"/>
  <c r="O22" s="1"/>
  <c r="Q10" s="1"/>
  <c r="O83" i="177"/>
  <c r="O84" s="1"/>
  <c r="O85" s="1"/>
  <c r="O86" s="1"/>
  <c r="O87" s="1"/>
  <c r="O88" s="1"/>
  <c r="O89" s="1"/>
  <c r="O90" s="1"/>
  <c r="O91" s="1"/>
  <c r="O92" s="1"/>
  <c r="O93" s="1"/>
  <c r="O94" s="1"/>
  <c r="Q10" s="1"/>
  <c r="O173" i="125"/>
  <c r="O174" s="1"/>
  <c r="O175" s="1"/>
  <c r="O176" s="1"/>
  <c r="O177" s="1"/>
  <c r="O178" s="1"/>
  <c r="O179" s="1"/>
  <c r="O180" s="1"/>
  <c r="O181" s="1"/>
  <c r="O182" s="1"/>
  <c r="O183" s="1"/>
  <c r="O184" s="1"/>
  <c r="Q10" s="1"/>
  <c r="R10" i="234"/>
  <c r="S10" s="1"/>
  <c r="K79" i="181" s="1"/>
  <c r="P9" i="235"/>
  <c r="X11" s="1"/>
  <c r="O9"/>
  <c r="O10" s="1"/>
  <c r="O11" s="1"/>
  <c r="O12" s="1"/>
  <c r="O13" s="1"/>
  <c r="O14" s="1"/>
  <c r="O15" s="1"/>
  <c r="O16" s="1"/>
  <c r="O17" s="1"/>
  <c r="Q10" s="1"/>
  <c r="E13" i="236"/>
  <c r="F12"/>
  <c r="AC9" s="1"/>
  <c r="O9"/>
  <c r="O10" s="1"/>
  <c r="O11" s="1"/>
  <c r="O12" s="1"/>
  <c r="O13" s="1"/>
  <c r="O14" s="1"/>
  <c r="O15" s="1"/>
  <c r="Q10" s="1"/>
  <c r="P9"/>
  <c r="E11" i="235"/>
  <c r="F10"/>
  <c r="P9" i="153"/>
  <c r="O9"/>
  <c r="P9" i="129"/>
  <c r="O9"/>
  <c r="E19" i="231"/>
  <c r="F18"/>
  <c r="F184" i="71"/>
  <c r="AD9" s="1"/>
  <c r="E185"/>
  <c r="P83" i="174"/>
  <c r="O128" i="156"/>
  <c r="O129" s="1"/>
  <c r="O130" s="1"/>
  <c r="O131" s="1"/>
  <c r="O132" s="1"/>
  <c r="O133" s="1"/>
  <c r="O134" s="1"/>
  <c r="O135" s="1"/>
  <c r="O136" s="1"/>
  <c r="O137" s="1"/>
  <c r="O138" s="1"/>
  <c r="O139" s="1"/>
  <c r="P143" i="142"/>
  <c r="P16" i="216"/>
  <c r="O24" i="213"/>
  <c r="O25" s="1"/>
  <c r="O26" s="1"/>
  <c r="O27" s="1"/>
  <c r="O28" s="1"/>
  <c r="O29" s="1"/>
  <c r="O30" s="1"/>
  <c r="O31" s="1"/>
  <c r="O32" s="1"/>
  <c r="O33" s="1"/>
  <c r="O34" s="1"/>
  <c r="O35" s="1"/>
  <c r="F11" i="219"/>
  <c r="E12"/>
  <c r="O88" i="173"/>
  <c r="O89" s="1"/>
  <c r="O90" s="1"/>
  <c r="O91" s="1"/>
  <c r="O92" s="1"/>
  <c r="O93" s="1"/>
  <c r="O94" s="1"/>
  <c r="O95" s="1"/>
  <c r="O96" s="1"/>
  <c r="O97" s="1"/>
  <c r="O98" s="1"/>
  <c r="O99" s="1"/>
  <c r="P9" i="146"/>
  <c r="O9"/>
  <c r="P9" i="7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O9"/>
  <c r="E22" i="148"/>
  <c r="F21"/>
  <c r="E24" i="123"/>
  <c r="F23"/>
  <c r="O18" i="219"/>
  <c r="O19" s="1"/>
  <c r="O20" s="1"/>
  <c r="O21" s="1"/>
  <c r="O22" s="1"/>
  <c r="O23" s="1"/>
  <c r="O12" i="231"/>
  <c r="O13" s="1"/>
  <c r="O14" s="1"/>
  <c r="O15" s="1"/>
  <c r="O16" s="1"/>
  <c r="O17" s="1"/>
  <c r="O47" i="191"/>
  <c r="O48" s="1"/>
  <c r="O49" s="1"/>
  <c r="O50" s="1"/>
  <c r="O51" s="1"/>
  <c r="O52" s="1"/>
  <c r="O53" s="1"/>
  <c r="O54" s="1"/>
  <c r="O55" s="1"/>
  <c r="O56" s="1"/>
  <c r="O57" s="1"/>
  <c r="O58" s="1"/>
  <c r="O82" i="175"/>
  <c r="O129" i="154"/>
  <c r="P148" i="138"/>
  <c r="O163" i="128"/>
  <c r="O12" i="217"/>
  <c r="O13" s="1"/>
  <c r="O14" s="1"/>
  <c r="O15" s="1"/>
  <c r="O16" s="1"/>
  <c r="O17" s="1"/>
  <c r="O18" s="1"/>
  <c r="O19" s="1"/>
  <c r="O20" s="1"/>
  <c r="O21" s="1"/>
  <c r="O22" s="1"/>
  <c r="O23" s="1"/>
  <c r="P18" i="215"/>
  <c r="E12" i="162"/>
  <c r="F11"/>
  <c r="E12" i="134"/>
  <c r="F11"/>
  <c r="P9" i="133"/>
  <c r="O9"/>
  <c r="O165" i="135"/>
  <c r="P75" i="179"/>
  <c r="U11" s="1"/>
  <c r="O83" i="174"/>
  <c r="P60" i="188"/>
  <c r="P128" i="156"/>
  <c r="O10" i="142"/>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6" i="216"/>
  <c r="O17" s="1"/>
  <c r="O18" s="1"/>
  <c r="O19" s="1"/>
  <c r="O20" s="1"/>
  <c r="O21" s="1"/>
  <c r="O22" s="1"/>
  <c r="O23" s="1"/>
  <c r="O24" s="1"/>
  <c r="O25" s="1"/>
  <c r="O26" s="1"/>
  <c r="O27" s="1"/>
  <c r="P24" i="213"/>
  <c r="F11" i="221"/>
  <c r="E12"/>
  <c r="E12" i="152"/>
  <c r="F11"/>
  <c r="P9" i="167"/>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P9" i="132"/>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E18" i="147"/>
  <c r="F17"/>
  <c r="E17" i="149"/>
  <c r="F16"/>
  <c r="E17" i="145"/>
  <c r="F16"/>
  <c r="F16" i="141"/>
  <c r="E17"/>
  <c r="E18" i="132"/>
  <c r="F17"/>
  <c r="E17" i="133"/>
  <c r="F16"/>
  <c r="P10" i="219"/>
  <c r="P10" i="231"/>
  <c r="Y11" s="1"/>
  <c r="P82" i="175"/>
  <c r="O10" i="164"/>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P10" i="154"/>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O148" i="138"/>
  <c r="P10" i="128"/>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2" i="217"/>
  <c r="O18" i="215"/>
  <c r="O19" s="1"/>
  <c r="O20" s="1"/>
  <c r="O21" s="1"/>
  <c r="O22" s="1"/>
  <c r="O23" s="1"/>
  <c r="O24" s="1"/>
  <c r="O25" s="1"/>
  <c r="O26" s="1"/>
  <c r="O27" s="1"/>
  <c r="O28" s="1"/>
  <c r="O29" s="1"/>
  <c r="I100" i="173"/>
  <c r="I101" s="1"/>
  <c r="I102" s="1"/>
  <c r="I103" s="1"/>
  <c r="I104" s="1"/>
  <c r="I105" s="1"/>
  <c r="F13" i="217"/>
  <c r="E14"/>
  <c r="P107" i="161"/>
  <c r="P138" i="147"/>
  <c r="O10" i="130"/>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P9" i="168"/>
  <c r="O9"/>
  <c r="P9" i="136"/>
  <c r="O9"/>
  <c r="P9" i="139"/>
  <c r="O9"/>
  <c r="P9" i="162"/>
  <c r="O9"/>
  <c r="P9" i="144"/>
  <c r="O9"/>
  <c r="P119" i="157"/>
  <c r="O138" i="147"/>
  <c r="O139" s="1"/>
  <c r="O140" s="1"/>
  <c r="O141" s="1"/>
  <c r="O142" s="1"/>
  <c r="O108" i="170"/>
  <c r="O109" s="1"/>
  <c r="O110" s="1"/>
  <c r="O111" s="1"/>
  <c r="O112" s="1"/>
  <c r="Q10" s="1"/>
  <c r="P67" i="184"/>
  <c r="O129" i="159"/>
  <c r="O130" s="1"/>
  <c r="O131" s="1"/>
  <c r="O132" s="1"/>
  <c r="O133" s="1"/>
  <c r="Q10" s="1"/>
  <c r="P82" i="176"/>
  <c r="P27" i="212"/>
  <c r="P117" i="160"/>
  <c r="P134" i="152"/>
  <c r="O100" i="173"/>
  <c r="P60" i="189"/>
  <c r="P25" i="214"/>
  <c r="P10" i="17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O34" i="206"/>
  <c r="O35" s="1"/>
  <c r="O36" s="1"/>
  <c r="O37" s="1"/>
  <c r="O38" s="1"/>
  <c r="O39" s="1"/>
  <c r="O40" s="1"/>
  <c r="O41" s="1"/>
  <c r="O42" s="1"/>
  <c r="O43" s="1"/>
  <c r="O44" s="1"/>
  <c r="O45" s="1"/>
  <c r="P35" i="197"/>
  <c r="O10" i="149"/>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P10" i="124"/>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75" i="71"/>
  <c r="P9" i="127"/>
  <c r="O9"/>
  <c r="O130" i="157"/>
  <c r="O131" s="1"/>
  <c r="O132" s="1"/>
  <c r="O133" s="1"/>
  <c r="O134" s="1"/>
  <c r="O135" s="1"/>
  <c r="P117" i="159"/>
  <c r="O52" i="193"/>
  <c r="O53" s="1"/>
  <c r="O54" s="1"/>
  <c r="O55" s="1"/>
  <c r="O56" s="1"/>
  <c r="O57" s="1"/>
  <c r="P42"/>
  <c r="P10" i="130"/>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9" i="150"/>
  <c r="O9"/>
  <c r="P9" i="143"/>
  <c r="O9"/>
  <c r="P9" i="126"/>
  <c r="O9"/>
  <c r="P9" i="148"/>
  <c r="O9"/>
  <c r="P9" i="141"/>
  <c r="O9"/>
  <c r="O78" i="184"/>
  <c r="O116" i="163"/>
  <c r="O117" s="1"/>
  <c r="O118" s="1"/>
  <c r="O119" s="1"/>
  <c r="O120" s="1"/>
  <c r="Q10" s="1"/>
  <c r="O128" i="160"/>
  <c r="O129" s="1"/>
  <c r="O130" s="1"/>
  <c r="O131" s="1"/>
  <c r="O132" s="1"/>
  <c r="Q10" s="1"/>
  <c r="O82" i="179"/>
  <c r="O83" s="1"/>
  <c r="O84" s="1"/>
  <c r="O85" s="1"/>
  <c r="O86" s="1"/>
  <c r="Q10" s="1"/>
  <c r="P102" i="165"/>
  <c r="P48" i="192"/>
  <c r="P174" i="123"/>
  <c r="P38" i="194"/>
  <c r="P93" i="172"/>
  <c r="P34" i="206"/>
  <c r="O35" i="197"/>
  <c r="P102" i="164"/>
  <c r="P154" i="134"/>
  <c r="O38" i="194"/>
  <c r="P47" i="191"/>
  <c r="O10" i="17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P10" i="149"/>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O10" i="124"/>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Y9" i="235" l="1"/>
  <c r="O28" i="229"/>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R10"/>
  <c r="E15"/>
  <c r="F14"/>
  <c r="AE9" s="1"/>
  <c r="AA11"/>
  <c r="P11"/>
  <c r="S10"/>
  <c r="K81" i="181" s="1"/>
  <c r="V9" i="221"/>
  <c r="U9" i="220"/>
  <c r="F12"/>
  <c r="E13"/>
  <c r="E14" i="216"/>
  <c r="F13"/>
  <c r="E14" i="215"/>
  <c r="F13"/>
  <c r="E14" i="214"/>
  <c r="F13"/>
  <c r="E14" i="213"/>
  <c r="F13"/>
  <c r="E14" i="212"/>
  <c r="F13"/>
  <c r="E14" i="206"/>
  <c r="F13"/>
  <c r="I65" i="197"/>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R13"/>
  <c r="S13" s="1"/>
  <c r="I68" i="181" s="1"/>
  <c r="E14" i="197"/>
  <c r="F13"/>
  <c r="E14" i="194"/>
  <c r="F13"/>
  <c r="E12" i="193"/>
  <c r="F11"/>
  <c r="I76" i="192"/>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R13"/>
  <c r="S13" s="1"/>
  <c r="I65" i="181" s="1"/>
  <c r="E14" i="192"/>
  <c r="F13"/>
  <c r="E14" i="191"/>
  <c r="F13"/>
  <c r="E14" i="189"/>
  <c r="F13"/>
  <c r="E14" i="188"/>
  <c r="F13"/>
  <c r="E14" i="184"/>
  <c r="F13"/>
  <c r="E14" i="179"/>
  <c r="F13"/>
  <c r="E13" i="177"/>
  <c r="F12"/>
  <c r="E14" i="176"/>
  <c r="F13"/>
  <c r="E13" i="175"/>
  <c r="F12"/>
  <c r="E14" i="174"/>
  <c r="F13"/>
  <c r="I106" i="173"/>
  <c r="I107" s="1"/>
  <c r="I108" s="1"/>
  <c r="I109" s="1"/>
  <c r="I110" s="1"/>
  <c r="I111" s="1"/>
  <c r="I112" s="1"/>
  <c r="I113" s="1"/>
  <c r="I114" s="1"/>
  <c r="I115" s="1"/>
  <c r="I116" s="1"/>
  <c r="I117" s="1"/>
  <c r="Q13"/>
  <c r="E13"/>
  <c r="F12"/>
  <c r="E14" i="172"/>
  <c r="F13"/>
  <c r="E14" i="171"/>
  <c r="F13"/>
  <c r="E13" i="170"/>
  <c r="F12"/>
  <c r="I125"/>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R13"/>
  <c r="S13" s="1"/>
  <c r="I52" i="181" s="1"/>
  <c r="E13" i="168"/>
  <c r="F12"/>
  <c r="E14" i="167"/>
  <c r="F13"/>
  <c r="E14" i="166"/>
  <c r="F13"/>
  <c r="E14" i="165"/>
  <c r="F13"/>
  <c r="E14" i="164"/>
  <c r="F13"/>
  <c r="E14" i="163"/>
  <c r="F13"/>
  <c r="E14" i="161"/>
  <c r="F13"/>
  <c r="E108" i="160"/>
  <c r="F107"/>
  <c r="E14" i="159"/>
  <c r="F13"/>
  <c r="I147" i="158"/>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R13"/>
  <c r="S13" s="1"/>
  <c r="I41" i="181" s="1"/>
  <c r="E13" i="158"/>
  <c r="F12"/>
  <c r="E13" i="157"/>
  <c r="F12"/>
  <c r="E13" i="156"/>
  <c r="F12"/>
  <c r="E13" i="154"/>
  <c r="F12"/>
  <c r="E13" i="153"/>
  <c r="F12"/>
  <c r="E13" i="151"/>
  <c r="F12"/>
  <c r="E13" i="150"/>
  <c r="F12"/>
  <c r="I167" i="147"/>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R13"/>
  <c r="S13" s="1"/>
  <c r="I31" i="181" s="1"/>
  <c r="E13" i="146"/>
  <c r="F12"/>
  <c r="I171" i="144"/>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R13"/>
  <c r="S13" s="1"/>
  <c r="I28" i="181" s="1"/>
  <c r="E13" i="144"/>
  <c r="F12"/>
  <c r="R13" i="141"/>
  <c r="I17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S13"/>
  <c r="I25" i="181" s="1"/>
  <c r="R13" i="139"/>
  <c r="S13" s="1"/>
  <c r="I24" i="181" s="1"/>
  <c r="I173" i="139"/>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E22" i="234"/>
  <c r="F21"/>
  <c r="L33"/>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R14"/>
  <c r="S14" s="1"/>
  <c r="J79" i="181" s="1"/>
  <c r="E13" i="143"/>
  <c r="F12"/>
  <c r="F22" i="142"/>
  <c r="E23"/>
  <c r="E14" i="139"/>
  <c r="F13"/>
  <c r="E14" i="138"/>
  <c r="F13"/>
  <c r="E14" i="137"/>
  <c r="F13"/>
  <c r="E14" i="136"/>
  <c r="F13"/>
  <c r="E14" i="135"/>
  <c r="F13"/>
  <c r="F15" i="130"/>
  <c r="E16"/>
  <c r="E13" i="129"/>
  <c r="F12"/>
  <c r="E13" i="128"/>
  <c r="F12"/>
  <c r="E13" i="127"/>
  <c r="F12"/>
  <c r="E13" i="126"/>
  <c r="F12"/>
  <c r="E13" i="125"/>
  <c r="F12"/>
  <c r="E14" i="124"/>
  <c r="F13"/>
  <c r="F12" i="131"/>
  <c r="E13"/>
  <c r="Q10" i="157"/>
  <c r="Q10" i="193"/>
  <c r="O18" i="231"/>
  <c r="O19" s="1"/>
  <c r="O20" s="1"/>
  <c r="O21" s="1"/>
  <c r="O22" s="1"/>
  <c r="O23" s="1"/>
  <c r="O24" s="1"/>
  <c r="O25" s="1"/>
  <c r="O26" s="1"/>
  <c r="O27" s="1"/>
  <c r="O28" s="1"/>
  <c r="O29" s="1"/>
  <c r="Q10"/>
  <c r="P10" i="236"/>
  <c r="Z11"/>
  <c r="W11" i="151"/>
  <c r="P142"/>
  <c r="Q10" i="219"/>
  <c r="F11" i="239"/>
  <c r="E12"/>
  <c r="O9"/>
  <c r="O10" s="1"/>
  <c r="O11" s="1"/>
  <c r="O12" s="1"/>
  <c r="O13" s="1"/>
  <c r="O14" s="1"/>
  <c r="O15" s="1"/>
  <c r="O16" s="1"/>
  <c r="O17" s="1"/>
  <c r="O18" s="1"/>
  <c r="O19" s="1"/>
  <c r="P9"/>
  <c r="P10" s="1"/>
  <c r="P11" s="1"/>
  <c r="P12" s="1"/>
  <c r="P13" s="1"/>
  <c r="P14" s="1"/>
  <c r="P15" s="1"/>
  <c r="P16" s="1"/>
  <c r="P17" s="1"/>
  <c r="P18" s="1"/>
  <c r="P19" s="1"/>
  <c r="P169" i="125"/>
  <c r="P79" i="177"/>
  <c r="P11" i="220"/>
  <c r="U11" s="1"/>
  <c r="P124" i="158"/>
  <c r="V11" s="1"/>
  <c r="P100" i="166"/>
  <c r="P156" i="135"/>
  <c r="O37" i="212"/>
  <c r="O38" s="1"/>
  <c r="O39" s="1"/>
  <c r="O40" s="1"/>
  <c r="O41" s="1"/>
  <c r="O42" s="1"/>
  <c r="P99" i="170"/>
  <c r="O143" i="147"/>
  <c r="O144" s="1"/>
  <c r="O145" s="1"/>
  <c r="O146" s="1"/>
  <c r="O147" s="1"/>
  <c r="O148" s="1"/>
  <c r="P12" i="234"/>
  <c r="X11" s="1"/>
  <c r="P163" i="131"/>
  <c r="P11" i="221"/>
  <c r="V11" s="1"/>
  <c r="P156" i="137"/>
  <c r="P142" i="145"/>
  <c r="P107" i="163"/>
  <c r="O106" i="166"/>
  <c r="O107" s="1"/>
  <c r="O108" s="1"/>
  <c r="O109" s="1"/>
  <c r="O110" s="1"/>
  <c r="O111" s="1"/>
  <c r="O112" s="1"/>
  <c r="O113" s="1"/>
  <c r="O114" s="1"/>
  <c r="O115" s="1"/>
  <c r="O116" s="1"/>
  <c r="O117" s="1"/>
  <c r="Q10"/>
  <c r="E12" i="235"/>
  <c r="F11"/>
  <c r="Z9" s="1"/>
  <c r="O16" i="236"/>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18" i="235"/>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E14" i="236"/>
  <c r="F13"/>
  <c r="AD9" s="1"/>
  <c r="P10" i="235"/>
  <c r="Y11" s="1"/>
  <c r="F14" i="217"/>
  <c r="E15"/>
  <c r="P13"/>
  <c r="O149" i="138"/>
  <c r="O150" s="1"/>
  <c r="O151" s="1"/>
  <c r="O152" s="1"/>
  <c r="O153" s="1"/>
  <c r="P83" i="175"/>
  <c r="P11" i="219"/>
  <c r="F17" i="141"/>
  <c r="E18"/>
  <c r="O157" i="132"/>
  <c r="P10" i="167"/>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E13" i="152"/>
  <c r="F12"/>
  <c r="O28" i="216"/>
  <c r="O29" s="1"/>
  <c r="O30" s="1"/>
  <c r="O31" s="1"/>
  <c r="O32" s="1"/>
  <c r="O33" s="1"/>
  <c r="O143" i="142"/>
  <c r="O144" s="1"/>
  <c r="O145" s="1"/>
  <c r="O146" s="1"/>
  <c r="O147" s="1"/>
  <c r="O148" s="1"/>
  <c r="O149" s="1"/>
  <c r="O150" s="1"/>
  <c r="O151" s="1"/>
  <c r="O152" s="1"/>
  <c r="O153" s="1"/>
  <c r="O154" s="1"/>
  <c r="P129" i="156"/>
  <c r="P76" i="179"/>
  <c r="V11" s="1"/>
  <c r="O166" i="135"/>
  <c r="O167" s="1"/>
  <c r="O168" s="1"/>
  <c r="O169" s="1"/>
  <c r="O170" s="1"/>
  <c r="Q10" s="1"/>
  <c r="O10" i="133"/>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E13" i="134"/>
  <c r="F12"/>
  <c r="E13" i="162"/>
  <c r="F12"/>
  <c r="P19" i="215"/>
  <c r="O164" i="128"/>
  <c r="O165" s="1"/>
  <c r="O166" s="1"/>
  <c r="O167" s="1"/>
  <c r="O168" s="1"/>
  <c r="P149" i="138"/>
  <c r="O130" i="154"/>
  <c r="O131" s="1"/>
  <c r="O132" s="1"/>
  <c r="O133" s="1"/>
  <c r="O134" s="1"/>
  <c r="F24" i="123"/>
  <c r="E25"/>
  <c r="E23" i="148"/>
  <c r="F22"/>
  <c r="O10" i="7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P10" i="146"/>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7" i="216"/>
  <c r="P144" i="142"/>
  <c r="F19" i="231"/>
  <c r="E20"/>
  <c r="P10" i="129"/>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O10" i="153"/>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30" i="215"/>
  <c r="O31" s="1"/>
  <c r="O32" s="1"/>
  <c r="O33" s="1"/>
  <c r="O34" s="1"/>
  <c r="O35" s="1"/>
  <c r="P163" i="128"/>
  <c r="P129" i="154"/>
  <c r="O102" i="164"/>
  <c r="O103" s="1"/>
  <c r="O104" s="1"/>
  <c r="O105" s="1"/>
  <c r="O106" s="1"/>
  <c r="O107" s="1"/>
  <c r="O108" s="1"/>
  <c r="O109" s="1"/>
  <c r="O110" s="1"/>
  <c r="O111" s="1"/>
  <c r="O112" s="1"/>
  <c r="O113" s="1"/>
  <c r="P11" i="231"/>
  <c r="Z11" s="1"/>
  <c r="F17" i="133"/>
  <c r="E18"/>
  <c r="F18" i="132"/>
  <c r="E19"/>
  <c r="F17" i="145"/>
  <c r="E18"/>
  <c r="F17" i="149"/>
  <c r="E18"/>
  <c r="F18" i="147"/>
  <c r="E19"/>
  <c r="P157" i="132"/>
  <c r="O99" i="167"/>
  <c r="O100" s="1"/>
  <c r="O101" s="1"/>
  <c r="O102" s="1"/>
  <c r="O103" s="1"/>
  <c r="O104" s="1"/>
  <c r="O105" s="1"/>
  <c r="O106" s="1"/>
  <c r="O107" s="1"/>
  <c r="O108" s="1"/>
  <c r="O109" s="1"/>
  <c r="O110" s="1"/>
  <c r="F12" i="221"/>
  <c r="E13"/>
  <c r="P25" i="213"/>
  <c r="P61" i="188"/>
  <c r="O84" i="174"/>
  <c r="O85" s="1"/>
  <c r="O86" s="1"/>
  <c r="O87" s="1"/>
  <c r="O88" s="1"/>
  <c r="P10" i="133"/>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O24" i="217"/>
  <c r="O25" s="1"/>
  <c r="O26" s="1"/>
  <c r="O27" s="1"/>
  <c r="O28" s="1"/>
  <c r="O29" s="1"/>
  <c r="O83" i="175"/>
  <c r="O84" s="1"/>
  <c r="O85" s="1"/>
  <c r="O86" s="1"/>
  <c r="O87" s="1"/>
  <c r="O59" i="191"/>
  <c r="O60" s="1"/>
  <c r="O61" s="1"/>
  <c r="O62" s="1"/>
  <c r="O63" s="1"/>
  <c r="O64" s="1"/>
  <c r="O10" i="146"/>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F12" i="219"/>
  <c r="E13"/>
  <c r="O36" i="213"/>
  <c r="O37" s="1"/>
  <c r="O38" s="1"/>
  <c r="O39" s="1"/>
  <c r="O40" s="1"/>
  <c r="O41" s="1"/>
  <c r="O140" i="156"/>
  <c r="P84" i="174"/>
  <c r="F185" i="71"/>
  <c r="AE9" s="1"/>
  <c r="E186"/>
  <c r="O10" i="129"/>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P10" i="153"/>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O168" i="124"/>
  <c r="P135" i="149"/>
  <c r="O94" i="171"/>
  <c r="P103" i="164"/>
  <c r="O36" i="197"/>
  <c r="O37" s="1"/>
  <c r="O38" s="1"/>
  <c r="O39" s="1"/>
  <c r="O40" s="1"/>
  <c r="P175" i="123"/>
  <c r="P49" i="192"/>
  <c r="O79" i="184"/>
  <c r="O80" s="1"/>
  <c r="O81" s="1"/>
  <c r="O82" s="1"/>
  <c r="O83" s="1"/>
  <c r="Q10" s="1"/>
  <c r="P10" i="14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O10" i="148"/>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P10" i="126"/>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O10" i="143"/>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P10" i="150"/>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60" i="130"/>
  <c r="P118" i="159"/>
  <c r="O10" i="127"/>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P168" i="124"/>
  <c r="O135" i="149"/>
  <c r="P36" i="197"/>
  <c r="O46" i="206"/>
  <c r="P94" i="171"/>
  <c r="P26" i="214"/>
  <c r="P61" i="189"/>
  <c r="O101" i="173"/>
  <c r="O102" s="1"/>
  <c r="O103" s="1"/>
  <c r="O104" s="1"/>
  <c r="O105" s="1"/>
  <c r="Q10" s="1"/>
  <c r="P135" i="152"/>
  <c r="P118" i="160"/>
  <c r="O149" i="147"/>
  <c r="O10" i="144"/>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P10" i="162"/>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O10" i="139"/>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P10" i="136"/>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O10" i="168"/>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P139" i="147"/>
  <c r="P48" i="191"/>
  <c r="O39" i="194"/>
  <c r="O40" s="1"/>
  <c r="O41" s="1"/>
  <c r="O42" s="1"/>
  <c r="O43" s="1"/>
  <c r="P155" i="134"/>
  <c r="P35" i="206"/>
  <c r="P94" i="172"/>
  <c r="P39" i="194"/>
  <c r="P103" i="165"/>
  <c r="O10" i="14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P10" i="148"/>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O10" i="126"/>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P10" i="143"/>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O10" i="150"/>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P43" i="193"/>
  <c r="P10" i="127"/>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76" i="71"/>
  <c r="P28" i="212"/>
  <c r="P83" i="176"/>
  <c r="P68" i="184"/>
  <c r="P120" i="157"/>
  <c r="P10" i="144"/>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O10" i="162"/>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P10" i="139"/>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O10" i="136"/>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P10" i="168"/>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O160" i="130"/>
  <c r="O161" s="1"/>
  <c r="O162" s="1"/>
  <c r="O163" s="1"/>
  <c r="O164" s="1"/>
  <c r="O165" s="1"/>
  <c r="O166" s="1"/>
  <c r="O167" s="1"/>
  <c r="O168" s="1"/>
  <c r="O169" s="1"/>
  <c r="O170" s="1"/>
  <c r="O171" s="1"/>
  <c r="P108" i="161"/>
  <c r="E16" i="229" l="1"/>
  <c r="F15"/>
  <c r="H81" i="181" s="1"/>
  <c r="Q9" i="229"/>
  <c r="AB11"/>
  <c r="P12"/>
  <c r="W9" i="221"/>
  <c r="V9" i="220"/>
  <c r="F13"/>
  <c r="E14"/>
  <c r="U9" i="219"/>
  <c r="E15" i="216"/>
  <c r="F14"/>
  <c r="E15" i="215"/>
  <c r="F14"/>
  <c r="E15" i="214"/>
  <c r="F14"/>
  <c r="E15" i="213"/>
  <c r="F14"/>
  <c r="E15" i="212"/>
  <c r="F14"/>
  <c r="E15" i="206"/>
  <c r="F14"/>
  <c r="E15" i="197"/>
  <c r="F14"/>
  <c r="E15" i="194"/>
  <c r="F14"/>
  <c r="E13" i="193"/>
  <c r="F12"/>
  <c r="E15" i="192"/>
  <c r="F14"/>
  <c r="E15" i="191"/>
  <c r="F14"/>
  <c r="E15" i="189"/>
  <c r="F14"/>
  <c r="E15" i="188"/>
  <c r="F14"/>
  <c r="E15" i="184"/>
  <c r="F14"/>
  <c r="E15" i="179"/>
  <c r="F14"/>
  <c r="E14" i="177"/>
  <c r="F13"/>
  <c r="E15" i="176"/>
  <c r="F14"/>
  <c r="E14" i="175"/>
  <c r="F13"/>
  <c r="E15" i="174"/>
  <c r="F14"/>
  <c r="E14" i="173"/>
  <c r="F13"/>
  <c r="I118"/>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R13"/>
  <c r="S13" s="1"/>
  <c r="I55" i="181" s="1"/>
  <c r="I86"/>
  <c r="I88" s="1"/>
  <c r="F20" i="63" s="1"/>
  <c r="I20" s="1"/>
  <c r="E15" i="172"/>
  <c r="F14"/>
  <c r="E15" i="171"/>
  <c r="F14"/>
  <c r="E14" i="170"/>
  <c r="F13"/>
  <c r="E14" i="168"/>
  <c r="F13"/>
  <c r="E15" i="167"/>
  <c r="F14"/>
  <c r="E15" i="166"/>
  <c r="F14"/>
  <c r="E15" i="165"/>
  <c r="F14"/>
  <c r="E15" i="164"/>
  <c r="F14"/>
  <c r="E15" i="163"/>
  <c r="F14"/>
  <c r="E15" i="161"/>
  <c r="F14"/>
  <c r="E109" i="160"/>
  <c r="F108"/>
  <c r="E15" i="159"/>
  <c r="F14"/>
  <c r="E14" i="158"/>
  <c r="F13"/>
  <c r="E14" i="157"/>
  <c r="F13"/>
  <c r="E14" i="156"/>
  <c r="F13"/>
  <c r="E14" i="154"/>
  <c r="F13"/>
  <c r="E14" i="153"/>
  <c r="F13"/>
  <c r="E14" i="151"/>
  <c r="F13"/>
  <c r="E14" i="150"/>
  <c r="F13"/>
  <c r="F13" i="146"/>
  <c r="E14"/>
  <c r="E14" i="144"/>
  <c r="F13"/>
  <c r="E23" i="234"/>
  <c r="F22"/>
  <c r="F13" i="143"/>
  <c r="E14"/>
  <c r="E24" i="142"/>
  <c r="F23"/>
  <c r="E15" i="139"/>
  <c r="F14"/>
  <c r="E15" i="138"/>
  <c r="F14"/>
  <c r="E15" i="137"/>
  <c r="F14"/>
  <c r="E15" i="136"/>
  <c r="F14"/>
  <c r="E15" i="135"/>
  <c r="F14"/>
  <c r="E17" i="130"/>
  <c r="F16"/>
  <c r="E14" i="129"/>
  <c r="F13"/>
  <c r="E14" i="128"/>
  <c r="F13"/>
  <c r="F13" i="127"/>
  <c r="E14"/>
  <c r="F13" i="126"/>
  <c r="E14"/>
  <c r="F13" i="125"/>
  <c r="E14"/>
  <c r="E15" i="124"/>
  <c r="F14"/>
  <c r="E14" i="131"/>
  <c r="F13"/>
  <c r="R10" i="235"/>
  <c r="S10" s="1"/>
  <c r="K82" i="181" s="1"/>
  <c r="R10" i="236"/>
  <c r="S10" s="1"/>
  <c r="K83" i="181" s="1"/>
  <c r="Q10" i="212"/>
  <c r="X11" i="151"/>
  <c r="P143"/>
  <c r="Q10" i="213"/>
  <c r="Q10" i="217"/>
  <c r="Q10" i="215"/>
  <c r="P11" i="236"/>
  <c r="AA11"/>
  <c r="O30" i="23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R10"/>
  <c r="S10" s="1"/>
  <c r="K80" i="181" s="1"/>
  <c r="Q10" i="191"/>
  <c r="Q10" i="216"/>
  <c r="O20" i="239"/>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R10"/>
  <c r="S10" s="1"/>
  <c r="K84" i="181" s="1"/>
  <c r="P20" i="239"/>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R11"/>
  <c r="E13"/>
  <c r="F12"/>
  <c r="O88" i="175"/>
  <c r="O89" s="1"/>
  <c r="O90" s="1"/>
  <c r="O91" s="1"/>
  <c r="O92" s="1"/>
  <c r="O93" s="1"/>
  <c r="O89" i="174"/>
  <c r="O90" s="1"/>
  <c r="O91" s="1"/>
  <c r="O92" s="1"/>
  <c r="O93" s="1"/>
  <c r="O94" s="1"/>
  <c r="O135" i="154"/>
  <c r="O136" s="1"/>
  <c r="O137" s="1"/>
  <c r="O138" s="1"/>
  <c r="O139" s="1"/>
  <c r="O140" s="1"/>
  <c r="P108" i="163"/>
  <c r="P143" i="145"/>
  <c r="P157" i="137"/>
  <c r="U11" s="1"/>
  <c r="P13" i="234"/>
  <c r="Y11" s="1"/>
  <c r="P157" i="135"/>
  <c r="P101" i="166"/>
  <c r="P125" i="158"/>
  <c r="W11" s="1"/>
  <c r="P80" i="177"/>
  <c r="P170" i="125"/>
  <c r="O44" i="194"/>
  <c r="O45" s="1"/>
  <c r="O46" s="1"/>
  <c r="O47" s="1"/>
  <c r="O48" s="1"/>
  <c r="O49" s="1"/>
  <c r="O41" i="197"/>
  <c r="O42" s="1"/>
  <c r="O43" s="1"/>
  <c r="O44" s="1"/>
  <c r="O45" s="1"/>
  <c r="O46" s="1"/>
  <c r="O169" i="128"/>
  <c r="O170" s="1"/>
  <c r="O171" s="1"/>
  <c r="O172" s="1"/>
  <c r="O173" s="1"/>
  <c r="O174" s="1"/>
  <c r="O154" i="138"/>
  <c r="O155" s="1"/>
  <c r="O156" s="1"/>
  <c r="O157" s="1"/>
  <c r="O158" s="1"/>
  <c r="O159" s="1"/>
  <c r="O160" s="1"/>
  <c r="P12" i="221"/>
  <c r="W11" s="1"/>
  <c r="P164" i="131"/>
  <c r="U11" s="1"/>
  <c r="P100" i="170"/>
  <c r="P12" i="220"/>
  <c r="V11" s="1"/>
  <c r="P11" i="235"/>
  <c r="E15" i="236"/>
  <c r="Q9" s="1"/>
  <c r="F14"/>
  <c r="AE9" s="1"/>
  <c r="E13" i="235"/>
  <c r="F12"/>
  <c r="AA9" s="1"/>
  <c r="R9" i="71"/>
  <c r="S9" s="1"/>
  <c r="G7" i="181" s="1"/>
  <c r="F186" i="71"/>
  <c r="F7" i="181" s="1"/>
  <c r="E7"/>
  <c r="E187" i="71"/>
  <c r="O141" i="156"/>
  <c r="O142" s="1"/>
  <c r="O143" s="1"/>
  <c r="O144" s="1"/>
  <c r="O145" s="1"/>
  <c r="Q10" s="1"/>
  <c r="F13" i="219"/>
  <c r="E14"/>
  <c r="O95" i="174"/>
  <c r="O96" s="1"/>
  <c r="O97" s="1"/>
  <c r="O98" s="1"/>
  <c r="O99" s="1"/>
  <c r="O100" s="1"/>
  <c r="P26" i="213"/>
  <c r="O114" i="164"/>
  <c r="O115" s="1"/>
  <c r="O116" s="1"/>
  <c r="O117" s="1"/>
  <c r="O118" s="1"/>
  <c r="O119" s="1"/>
  <c r="P130" i="154"/>
  <c r="O131" i="153"/>
  <c r="O132" s="1"/>
  <c r="O133" s="1"/>
  <c r="O134" s="1"/>
  <c r="O135" s="1"/>
  <c r="O136" s="1"/>
  <c r="O137" s="1"/>
  <c r="O138" s="1"/>
  <c r="O139" s="1"/>
  <c r="O140" s="1"/>
  <c r="O141" s="1"/>
  <c r="O142" s="1"/>
  <c r="P162" i="129"/>
  <c r="F25" i="123"/>
  <c r="E26"/>
  <c r="P20" i="215"/>
  <c r="P77" i="179"/>
  <c r="W11" s="1"/>
  <c r="P130" i="156"/>
  <c r="O155" i="142"/>
  <c r="E14" i="152"/>
  <c r="F13"/>
  <c r="P99" i="167"/>
  <c r="P12" i="219"/>
  <c r="U11" s="1"/>
  <c r="P84" i="175"/>
  <c r="P131" i="153"/>
  <c r="O162" i="129"/>
  <c r="P85" i="174"/>
  <c r="O138" i="146"/>
  <c r="O94" i="175"/>
  <c r="P156" i="133"/>
  <c r="P62" i="188"/>
  <c r="F13" i="221"/>
  <c r="E14"/>
  <c r="O111" i="167"/>
  <c r="P158" i="132"/>
  <c r="F19" i="147"/>
  <c r="E20"/>
  <c r="F18" i="149"/>
  <c r="E19"/>
  <c r="F18" i="145"/>
  <c r="E19"/>
  <c r="F19" i="132"/>
  <c r="E20"/>
  <c r="F18" i="133"/>
  <c r="E19"/>
  <c r="P12" i="231"/>
  <c r="P164" i="128"/>
  <c r="F20" i="231"/>
  <c r="E21"/>
  <c r="P145" i="142"/>
  <c r="P18" i="216"/>
  <c r="P138" i="146"/>
  <c r="O175" i="71"/>
  <c r="F23" i="148"/>
  <c r="E24"/>
  <c r="O141" i="154"/>
  <c r="P150" i="138"/>
  <c r="O175" i="128"/>
  <c r="E14" i="162"/>
  <c r="F13"/>
  <c r="E14" i="134"/>
  <c r="F13"/>
  <c r="O156" i="133"/>
  <c r="O158" i="132"/>
  <c r="O159" s="1"/>
  <c r="O160" s="1"/>
  <c r="O161" s="1"/>
  <c r="O162" s="1"/>
  <c r="E19" i="141"/>
  <c r="F18"/>
  <c r="P14" i="217"/>
  <c r="F15"/>
  <c r="E16"/>
  <c r="P97" i="168"/>
  <c r="P146" i="139"/>
  <c r="O104" i="162"/>
  <c r="O105" s="1"/>
  <c r="O106" s="1"/>
  <c r="O107" s="1"/>
  <c r="O108" s="1"/>
  <c r="O109" s="1"/>
  <c r="O110" s="1"/>
  <c r="O111" s="1"/>
  <c r="O112" s="1"/>
  <c r="O113" s="1"/>
  <c r="O114" s="1"/>
  <c r="O115" s="1"/>
  <c r="P165" i="127"/>
  <c r="P109" i="161"/>
  <c r="O172" i="130"/>
  <c r="O173" s="1"/>
  <c r="O174" s="1"/>
  <c r="O175" s="1"/>
  <c r="O176" s="1"/>
  <c r="O177" s="1"/>
  <c r="P69" i="184"/>
  <c r="P84" i="176"/>
  <c r="P29" i="212"/>
  <c r="P177" i="71"/>
  <c r="P156" i="134"/>
  <c r="P140" i="147"/>
  <c r="O150"/>
  <c r="O151" s="1"/>
  <c r="O152" s="1"/>
  <c r="O153" s="1"/>
  <c r="O154" s="1"/>
  <c r="Q10" s="1"/>
  <c r="P136" i="152"/>
  <c r="P27" i="214"/>
  <c r="P95" i="171"/>
  <c r="O47" i="206"/>
  <c r="O48" s="1"/>
  <c r="O49" s="1"/>
  <c r="O50" s="1"/>
  <c r="O51" s="1"/>
  <c r="Q10" s="1"/>
  <c r="O165" i="127"/>
  <c r="O166" s="1"/>
  <c r="O167" s="1"/>
  <c r="O168" s="1"/>
  <c r="O169" s="1"/>
  <c r="O170" s="1"/>
  <c r="O171" s="1"/>
  <c r="O172" s="1"/>
  <c r="O173" s="1"/>
  <c r="O174" s="1"/>
  <c r="O175" s="1"/>
  <c r="O176" s="1"/>
  <c r="P161" i="130"/>
  <c r="P134" i="150"/>
  <c r="O142" i="143"/>
  <c r="O143" s="1"/>
  <c r="O144" s="1"/>
  <c r="O145" s="1"/>
  <c r="O146" s="1"/>
  <c r="O147" s="1"/>
  <c r="O148" s="1"/>
  <c r="O149" s="1"/>
  <c r="O150" s="1"/>
  <c r="O151" s="1"/>
  <c r="O152" s="1"/>
  <c r="O153" s="1"/>
  <c r="P166" i="126"/>
  <c r="O136" i="148"/>
  <c r="O137" s="1"/>
  <c r="O138" s="1"/>
  <c r="O139" s="1"/>
  <c r="O140" s="1"/>
  <c r="O141" s="1"/>
  <c r="O142" s="1"/>
  <c r="O143" s="1"/>
  <c r="O144" s="1"/>
  <c r="O145" s="1"/>
  <c r="O146" s="1"/>
  <c r="O147" s="1"/>
  <c r="P144" i="141"/>
  <c r="P50" i="192"/>
  <c r="O47" i="197"/>
  <c r="P104" i="164"/>
  <c r="P136" i="149"/>
  <c r="O152" i="136"/>
  <c r="O153" s="1"/>
  <c r="O154" s="1"/>
  <c r="O155" s="1"/>
  <c r="O156" s="1"/>
  <c r="O157" s="1"/>
  <c r="O158" s="1"/>
  <c r="O159" s="1"/>
  <c r="O160" s="1"/>
  <c r="O161" s="1"/>
  <c r="O162" s="1"/>
  <c r="O163" s="1"/>
  <c r="P141" i="144"/>
  <c r="P121" i="157"/>
  <c r="P44" i="193"/>
  <c r="O134" i="150"/>
  <c r="O135" s="1"/>
  <c r="O136" s="1"/>
  <c r="O137" s="1"/>
  <c r="O138" s="1"/>
  <c r="O139" s="1"/>
  <c r="O140" s="1"/>
  <c r="O141" s="1"/>
  <c r="O142" s="1"/>
  <c r="O143" s="1"/>
  <c r="O144" s="1"/>
  <c r="O145" s="1"/>
  <c r="P142" i="143"/>
  <c r="O166" i="126"/>
  <c r="P136" i="148"/>
  <c r="O144" i="141"/>
  <c r="P104" i="165"/>
  <c r="P40" i="194"/>
  <c r="P95" i="172"/>
  <c r="P36" i="206"/>
  <c r="O50" i="194"/>
  <c r="P49" i="191"/>
  <c r="O97" i="168"/>
  <c r="P152" i="136"/>
  <c r="O146" i="139"/>
  <c r="P104" i="162"/>
  <c r="O141" i="144"/>
  <c r="P119" i="160"/>
  <c r="P62" i="189"/>
  <c r="P37" i="197"/>
  <c r="O136" i="149"/>
  <c r="O137" s="1"/>
  <c r="O138" s="1"/>
  <c r="O139" s="1"/>
  <c r="O140" s="1"/>
  <c r="P169" i="124"/>
  <c r="P119" i="159"/>
  <c r="P176" i="123"/>
  <c r="O95" i="171"/>
  <c r="O96" s="1"/>
  <c r="O97" s="1"/>
  <c r="O98" s="1"/>
  <c r="O99" s="1"/>
  <c r="O169" i="124"/>
  <c r="O170" s="1"/>
  <c r="O171" s="1"/>
  <c r="O172" s="1"/>
  <c r="O173" s="1"/>
  <c r="C15" i="211" l="1"/>
  <c r="AC11" i="229"/>
  <c r="P13"/>
  <c r="F16"/>
  <c r="E17"/>
  <c r="X9" i="221"/>
  <c r="W9" i="220"/>
  <c r="F14"/>
  <c r="E15"/>
  <c r="V9" i="219"/>
  <c r="F15" i="216"/>
  <c r="E16"/>
  <c r="E16" i="215"/>
  <c r="F15"/>
  <c r="E16" i="214"/>
  <c r="F15"/>
  <c r="E16" i="213"/>
  <c r="F15"/>
  <c r="E16" i="212"/>
  <c r="F15"/>
  <c r="E16" i="206"/>
  <c r="F15"/>
  <c r="E16" i="197"/>
  <c r="F15"/>
  <c r="E16" i="194"/>
  <c r="F15"/>
  <c r="E14" i="193"/>
  <c r="F13"/>
  <c r="E16" i="192"/>
  <c r="F15"/>
  <c r="E16" i="191"/>
  <c r="F15"/>
  <c r="E16" i="189"/>
  <c r="F15"/>
  <c r="E16" i="188"/>
  <c r="F15"/>
  <c r="E16" i="184"/>
  <c r="F15"/>
  <c r="E16" i="179"/>
  <c r="F15"/>
  <c r="E15" i="177"/>
  <c r="F14"/>
  <c r="E16" i="176"/>
  <c r="F15"/>
  <c r="E15" i="175"/>
  <c r="F14"/>
  <c r="E16" i="174"/>
  <c r="F15"/>
  <c r="I97" i="181"/>
  <c r="I99" s="1"/>
  <c r="F22" i="63" s="1"/>
  <c r="I22" s="1"/>
  <c r="E15" i="173"/>
  <c r="F14"/>
  <c r="E16" i="172"/>
  <c r="F15"/>
  <c r="E16" i="171"/>
  <c r="F15"/>
  <c r="E15" i="170"/>
  <c r="F14"/>
  <c r="E15" i="168"/>
  <c r="F14"/>
  <c r="E16" i="167"/>
  <c r="F15"/>
  <c r="E16" i="166"/>
  <c r="F15"/>
  <c r="E16" i="165"/>
  <c r="F15"/>
  <c r="E16" i="164"/>
  <c r="F15"/>
  <c r="E16" i="163"/>
  <c r="F15"/>
  <c r="E16" i="161"/>
  <c r="F15"/>
  <c r="E110" i="160"/>
  <c r="F109"/>
  <c r="E16" i="159"/>
  <c r="F15"/>
  <c r="E15" i="158"/>
  <c r="F14"/>
  <c r="E15" i="157"/>
  <c r="F14"/>
  <c r="E15" i="156"/>
  <c r="F14"/>
  <c r="E15" i="154"/>
  <c r="F14"/>
  <c r="E15" i="153"/>
  <c r="F14"/>
  <c r="E15" i="151"/>
  <c r="F14"/>
  <c r="E15" i="150"/>
  <c r="F14"/>
  <c r="E15" i="146"/>
  <c r="F14"/>
  <c r="E15" i="144"/>
  <c r="F14"/>
  <c r="E24" i="234"/>
  <c r="F23"/>
  <c r="F14" i="143"/>
  <c r="E15"/>
  <c r="E25" i="142"/>
  <c r="F24"/>
  <c r="E16" i="139"/>
  <c r="F15"/>
  <c r="E16" i="138"/>
  <c r="F15"/>
  <c r="E16" i="137"/>
  <c r="F15"/>
  <c r="E16" i="136"/>
  <c r="F15"/>
  <c r="E16" i="135"/>
  <c r="F15"/>
  <c r="F17" i="130"/>
  <c r="E18"/>
  <c r="E15" i="129"/>
  <c r="F14"/>
  <c r="E15" i="128"/>
  <c r="F14"/>
  <c r="E15" i="127"/>
  <c r="F14"/>
  <c r="F14" i="126"/>
  <c r="E15"/>
  <c r="E15" i="125"/>
  <c r="F14"/>
  <c r="E16" i="124"/>
  <c r="F15"/>
  <c r="E15" i="131"/>
  <c r="F14"/>
  <c r="Q10" i="130"/>
  <c r="P13" i="231"/>
  <c r="AA11"/>
  <c r="P12" i="235"/>
  <c r="Z11"/>
  <c r="S11" i="239"/>
  <c r="M84" i="181"/>
  <c r="P12" i="236"/>
  <c r="AB11"/>
  <c r="Y11" i="151"/>
  <c r="P144"/>
  <c r="Q10" i="164"/>
  <c r="Q10" i="174"/>
  <c r="E14" i="239"/>
  <c r="F13"/>
  <c r="O174" i="124"/>
  <c r="O175" s="1"/>
  <c r="O176" s="1"/>
  <c r="O177" s="1"/>
  <c r="O178" s="1"/>
  <c r="O179" s="1"/>
  <c r="O100" i="171"/>
  <c r="O101" s="1"/>
  <c r="O102" s="1"/>
  <c r="O103" s="1"/>
  <c r="O104" s="1"/>
  <c r="O105" s="1"/>
  <c r="O163" i="132"/>
  <c r="O164" s="1"/>
  <c r="O165" s="1"/>
  <c r="O166" s="1"/>
  <c r="O167" s="1"/>
  <c r="O168" s="1"/>
  <c r="P13" i="220"/>
  <c r="W11" s="1"/>
  <c r="P101" i="170"/>
  <c r="U11" s="1"/>
  <c r="P13" i="221"/>
  <c r="X11" s="1"/>
  <c r="P171" i="125"/>
  <c r="P81" i="177"/>
  <c r="P126" i="158"/>
  <c r="X11" s="1"/>
  <c r="P158" i="137"/>
  <c r="V11" s="1"/>
  <c r="O141" i="149"/>
  <c r="O142" s="1"/>
  <c r="O143" s="1"/>
  <c r="O144" s="1"/>
  <c r="O145" s="1"/>
  <c r="O146" s="1"/>
  <c r="P165" i="131"/>
  <c r="V11" s="1"/>
  <c r="P102" i="166"/>
  <c r="P158" i="135"/>
  <c r="P14" i="234"/>
  <c r="P144" i="145"/>
  <c r="P109" i="163"/>
  <c r="U11" s="1"/>
  <c r="E14" i="235"/>
  <c r="F13"/>
  <c r="AB9" s="1"/>
  <c r="E16" i="236"/>
  <c r="F15"/>
  <c r="F19" i="141"/>
  <c r="E20"/>
  <c r="O169" i="132"/>
  <c r="O170" s="1"/>
  <c r="O171" s="1"/>
  <c r="O172" s="1"/>
  <c r="O173" s="1"/>
  <c r="O174" s="1"/>
  <c r="O157" i="133"/>
  <c r="O158" s="1"/>
  <c r="O159" s="1"/>
  <c r="O160" s="1"/>
  <c r="O161" s="1"/>
  <c r="O142" i="154"/>
  <c r="O143" s="1"/>
  <c r="O144" s="1"/>
  <c r="O145" s="1"/>
  <c r="O146" s="1"/>
  <c r="Q10" s="1"/>
  <c r="F24" i="148"/>
  <c r="E25"/>
  <c r="P139" i="146"/>
  <c r="F21" i="231"/>
  <c r="E22"/>
  <c r="P165" i="128"/>
  <c r="E20" i="133"/>
  <c r="F19"/>
  <c r="E21" i="132"/>
  <c r="F20"/>
  <c r="E20" i="145"/>
  <c r="F19"/>
  <c r="E20" i="149"/>
  <c r="F19"/>
  <c r="E21" i="147"/>
  <c r="F20"/>
  <c r="P159" i="132"/>
  <c r="O112" i="167"/>
  <c r="O113" s="1"/>
  <c r="O114" s="1"/>
  <c r="O115" s="1"/>
  <c r="O116" s="1"/>
  <c r="Q10" s="1"/>
  <c r="E15" i="221"/>
  <c r="F14"/>
  <c r="P63" i="188"/>
  <c r="O95" i="175"/>
  <c r="O96" s="1"/>
  <c r="O97" s="1"/>
  <c r="O98" s="1"/>
  <c r="O99" s="1"/>
  <c r="Q10" s="1"/>
  <c r="O163" i="129"/>
  <c r="O164" s="1"/>
  <c r="O165" s="1"/>
  <c r="O166" s="1"/>
  <c r="O167" s="1"/>
  <c r="P13" i="219"/>
  <c r="V11" s="1"/>
  <c r="O156" i="142"/>
  <c r="O157" s="1"/>
  <c r="O158" s="1"/>
  <c r="O159" s="1"/>
  <c r="O160" s="1"/>
  <c r="Q10" s="1"/>
  <c r="P78" i="179"/>
  <c r="X11" s="1"/>
  <c r="F26" i="123"/>
  <c r="E27"/>
  <c r="P163" i="129"/>
  <c r="P131" i="154"/>
  <c r="F16" i="217"/>
  <c r="E17"/>
  <c r="P15"/>
  <c r="E15" i="134"/>
  <c r="F14"/>
  <c r="E15" i="162"/>
  <c r="F14"/>
  <c r="O176" i="128"/>
  <c r="O177" s="1"/>
  <c r="O178" s="1"/>
  <c r="O179" s="1"/>
  <c r="O180" s="1"/>
  <c r="Q10" s="1"/>
  <c r="P151" i="138"/>
  <c r="O176" i="71"/>
  <c r="O177" s="1"/>
  <c r="O178" s="1"/>
  <c r="O179" s="1"/>
  <c r="O180" s="1"/>
  <c r="P19" i="216"/>
  <c r="P146" i="142"/>
  <c r="P157" i="133"/>
  <c r="O139" i="146"/>
  <c r="O140" s="1"/>
  <c r="O141" s="1"/>
  <c r="O142" s="1"/>
  <c r="O143" s="1"/>
  <c r="P86" i="174"/>
  <c r="P132" i="153"/>
  <c r="O161" i="138"/>
  <c r="O162" s="1"/>
  <c r="O163" s="1"/>
  <c r="O164" s="1"/>
  <c r="O165" s="1"/>
  <c r="Q10" s="1"/>
  <c r="P85" i="175"/>
  <c r="P100" i="167"/>
  <c r="E15" i="152"/>
  <c r="F14"/>
  <c r="P131" i="156"/>
  <c r="P21" i="215"/>
  <c r="O143" i="153"/>
  <c r="P27" i="213"/>
  <c r="F14" i="219"/>
  <c r="E15"/>
  <c r="F187" i="71"/>
  <c r="D188" s="1"/>
  <c r="E188"/>
  <c r="F188" s="1"/>
  <c r="P170" i="124"/>
  <c r="O180"/>
  <c r="O106" i="171"/>
  <c r="P120" i="159"/>
  <c r="O147" i="149"/>
  <c r="P38" i="197"/>
  <c r="P63" i="189"/>
  <c r="P120" i="160"/>
  <c r="P153" i="136"/>
  <c r="O51" i="194"/>
  <c r="O52" s="1"/>
  <c r="O53" s="1"/>
  <c r="O54" s="1"/>
  <c r="O55" s="1"/>
  <c r="Q10" s="1"/>
  <c r="P37" i="206"/>
  <c r="P41" i="194"/>
  <c r="P105" i="165"/>
  <c r="O167" i="126"/>
  <c r="O168" s="1"/>
  <c r="O169" s="1"/>
  <c r="O170" s="1"/>
  <c r="O171" s="1"/>
  <c r="P143" i="143"/>
  <c r="P45" i="193"/>
  <c r="P122" i="157"/>
  <c r="P137" i="149"/>
  <c r="P105" i="164"/>
  <c r="P145" i="141"/>
  <c r="O148" i="148"/>
  <c r="P167" i="126"/>
  <c r="O154" i="143"/>
  <c r="O177" i="127"/>
  <c r="P137" i="152"/>
  <c r="P178" i="71"/>
  <c r="P85" i="176"/>
  <c r="P70" i="184"/>
  <c r="O116" i="162"/>
  <c r="P147" i="139"/>
  <c r="P98" i="168"/>
  <c r="P177" i="123"/>
  <c r="O142" i="144"/>
  <c r="O143" s="1"/>
  <c r="O144" s="1"/>
  <c r="O145" s="1"/>
  <c r="O146" s="1"/>
  <c r="P105" i="162"/>
  <c r="O147" i="139"/>
  <c r="O148" s="1"/>
  <c r="O149" s="1"/>
  <c r="O150" s="1"/>
  <c r="O151" s="1"/>
  <c r="O98" i="168"/>
  <c r="O99" s="1"/>
  <c r="O100" s="1"/>
  <c r="O101" s="1"/>
  <c r="O102" s="1"/>
  <c r="P50" i="191"/>
  <c r="P96" i="172"/>
  <c r="O145" i="141"/>
  <c r="O146" s="1"/>
  <c r="O147" s="1"/>
  <c r="O148" s="1"/>
  <c r="O149" s="1"/>
  <c r="P137" i="148"/>
  <c r="O146" i="150"/>
  <c r="O147" s="1"/>
  <c r="O148" s="1"/>
  <c r="O149" s="1"/>
  <c r="O150" s="1"/>
  <c r="O151" s="1"/>
  <c r="P142" i="144"/>
  <c r="O164" i="136"/>
  <c r="O165" s="1"/>
  <c r="O166" s="1"/>
  <c r="O167" s="1"/>
  <c r="O168" s="1"/>
  <c r="O169" s="1"/>
  <c r="O48" i="197"/>
  <c r="O49" s="1"/>
  <c r="O50" s="1"/>
  <c r="O51" s="1"/>
  <c r="O52" s="1"/>
  <c r="Q10" s="1"/>
  <c r="P51" i="192"/>
  <c r="P135" i="150"/>
  <c r="P162" i="130"/>
  <c r="P96" i="171"/>
  <c r="P28" i="214"/>
  <c r="P141" i="147"/>
  <c r="P157" i="134"/>
  <c r="P30" i="212"/>
  <c r="P110" i="161"/>
  <c r="P166" i="127"/>
  <c r="C23" i="211" l="1"/>
  <c r="H83" i="181"/>
  <c r="E18" i="229"/>
  <c r="F17"/>
  <c r="AD11"/>
  <c r="P14"/>
  <c r="Y9" i="221"/>
  <c r="X9" i="220"/>
  <c r="F15"/>
  <c r="E16"/>
  <c r="W9" i="219"/>
  <c r="E17" i="216"/>
  <c r="F16"/>
  <c r="E17" i="215"/>
  <c r="F16"/>
  <c r="E17" i="214"/>
  <c r="F16"/>
  <c r="E17" i="213"/>
  <c r="F16"/>
  <c r="E17" i="212"/>
  <c r="F16"/>
  <c r="E17" i="206"/>
  <c r="F16"/>
  <c r="E17" i="197"/>
  <c r="F16"/>
  <c r="E17" i="194"/>
  <c r="F16"/>
  <c r="E15" i="193"/>
  <c r="F14"/>
  <c r="E17" i="192"/>
  <c r="F16"/>
  <c r="E17" i="191"/>
  <c r="F16"/>
  <c r="E17" i="189"/>
  <c r="F16"/>
  <c r="E17" i="188"/>
  <c r="F16"/>
  <c r="E17" i="184"/>
  <c r="F16"/>
  <c r="E17" i="179"/>
  <c r="F16"/>
  <c r="E16" i="177"/>
  <c r="F15"/>
  <c r="E17" i="176"/>
  <c r="F16"/>
  <c r="E16" i="175"/>
  <c r="F15"/>
  <c r="E17" i="174"/>
  <c r="F16"/>
  <c r="E16" i="173"/>
  <c r="F15"/>
  <c r="E17" i="172"/>
  <c r="F16"/>
  <c r="E17" i="171"/>
  <c r="F16"/>
  <c r="E16" i="170"/>
  <c r="F15"/>
  <c r="E16" i="168"/>
  <c r="F15"/>
  <c r="E17" i="167"/>
  <c r="F16"/>
  <c r="E17" i="166"/>
  <c r="F16"/>
  <c r="E17" i="165"/>
  <c r="F16"/>
  <c r="E17" i="164"/>
  <c r="F16"/>
  <c r="E17" i="163"/>
  <c r="F16"/>
  <c r="E17" i="161"/>
  <c r="F16"/>
  <c r="E111" i="160"/>
  <c r="F110"/>
  <c r="E17" i="159"/>
  <c r="F16"/>
  <c r="E16" i="158"/>
  <c r="F15"/>
  <c r="E16" i="157"/>
  <c r="F15"/>
  <c r="E16" i="156"/>
  <c r="F15"/>
  <c r="E16" i="154"/>
  <c r="F15"/>
  <c r="E16" i="153"/>
  <c r="F15"/>
  <c r="E16" i="151"/>
  <c r="F15"/>
  <c r="E16" i="150"/>
  <c r="F15"/>
  <c r="E16" i="146"/>
  <c r="F15"/>
  <c r="E16" i="144"/>
  <c r="F15"/>
  <c r="E25" i="234"/>
  <c r="F24"/>
  <c r="F15" i="143"/>
  <c r="E16"/>
  <c r="F25" i="142"/>
  <c r="E26"/>
  <c r="E17" i="139"/>
  <c r="F16"/>
  <c r="E17" i="138"/>
  <c r="F16"/>
  <c r="E17" i="137"/>
  <c r="F16"/>
  <c r="E17" i="136"/>
  <c r="F16"/>
  <c r="E17" i="135"/>
  <c r="F16"/>
  <c r="F18" i="130"/>
  <c r="E19"/>
  <c r="E16" i="129"/>
  <c r="F15"/>
  <c r="E16" i="128"/>
  <c r="F15"/>
  <c r="F15" i="127"/>
  <c r="E16"/>
  <c r="F15" i="126"/>
  <c r="E16"/>
  <c r="F15" i="125"/>
  <c r="E16"/>
  <c r="E17" i="124"/>
  <c r="F16"/>
  <c r="E16" i="131"/>
  <c r="F15"/>
  <c r="Q10" i="150"/>
  <c r="P13" i="236"/>
  <c r="AC11"/>
  <c r="P13" i="235"/>
  <c r="AA11"/>
  <c r="P14" i="231"/>
  <c r="AB11"/>
  <c r="Q10" i="136"/>
  <c r="Q10" i="132"/>
  <c r="P15" i="234"/>
  <c r="Z11"/>
  <c r="Z11" i="151"/>
  <c r="P145"/>
  <c r="E15" i="239"/>
  <c r="F14"/>
  <c r="O150" i="141"/>
  <c r="O151" s="1"/>
  <c r="O152" s="1"/>
  <c r="O153" s="1"/>
  <c r="O154" s="1"/>
  <c r="O155" s="1"/>
  <c r="O147" i="144"/>
  <c r="O148" s="1"/>
  <c r="O149" s="1"/>
  <c r="O150" s="1"/>
  <c r="O151" s="1"/>
  <c r="O152" s="1"/>
  <c r="O172" i="126"/>
  <c r="O173" s="1"/>
  <c r="O174" s="1"/>
  <c r="O175" s="1"/>
  <c r="O176" s="1"/>
  <c r="O177" s="1"/>
  <c r="O178" s="1"/>
  <c r="O179" s="1"/>
  <c r="O180" s="1"/>
  <c r="O181" s="1"/>
  <c r="O182" s="1"/>
  <c r="O183" s="1"/>
  <c r="O144" i="146"/>
  <c r="O145" s="1"/>
  <c r="O146" s="1"/>
  <c r="O147" s="1"/>
  <c r="O148" s="1"/>
  <c r="O149" s="1"/>
  <c r="O150" s="1"/>
  <c r="O151" s="1"/>
  <c r="O152" s="1"/>
  <c r="O153" s="1"/>
  <c r="O154" s="1"/>
  <c r="O155" s="1"/>
  <c r="O181" i="71"/>
  <c r="O182" s="1"/>
  <c r="O183" s="1"/>
  <c r="O184" s="1"/>
  <c r="O185" s="1"/>
  <c r="O186" s="1"/>
  <c r="O162" i="133"/>
  <c r="O163" s="1"/>
  <c r="O164" s="1"/>
  <c r="O165" s="1"/>
  <c r="O166" s="1"/>
  <c r="O167" s="1"/>
  <c r="P159" i="137"/>
  <c r="W11" s="1"/>
  <c r="P102" i="170"/>
  <c r="V11" s="1"/>
  <c r="O103" i="168"/>
  <c r="O104" s="1"/>
  <c r="O105" s="1"/>
  <c r="O106" s="1"/>
  <c r="O107" s="1"/>
  <c r="O108" s="1"/>
  <c r="O152" i="139"/>
  <c r="O153" s="1"/>
  <c r="O154" s="1"/>
  <c r="O155" s="1"/>
  <c r="O156" s="1"/>
  <c r="O157" s="1"/>
  <c r="O168" i="129"/>
  <c r="O169" s="1"/>
  <c r="O170" s="1"/>
  <c r="O171" s="1"/>
  <c r="O172" s="1"/>
  <c r="O173" s="1"/>
  <c r="P110" i="163"/>
  <c r="V11" s="1"/>
  <c r="P145" i="145"/>
  <c r="U11" s="1"/>
  <c r="P159" i="135"/>
  <c r="U11" s="1"/>
  <c r="P103" i="166"/>
  <c r="P166" i="131"/>
  <c r="W11" s="1"/>
  <c r="P127" i="158"/>
  <c r="Y11" s="1"/>
  <c r="P82" i="177"/>
  <c r="P172" i="125"/>
  <c r="P14" i="221"/>
  <c r="Y11" s="1"/>
  <c r="P14" i="220"/>
  <c r="X11" s="1"/>
  <c r="E17" i="236"/>
  <c r="F16"/>
  <c r="E15" i="235"/>
  <c r="F14"/>
  <c r="AC9" s="1"/>
  <c r="E16" i="219"/>
  <c r="F15"/>
  <c r="P28" i="213"/>
  <c r="P22" i="215"/>
  <c r="P133" i="153"/>
  <c r="P87" i="174"/>
  <c r="P158" i="133"/>
  <c r="P132" i="154"/>
  <c r="P164" i="129"/>
  <c r="P14" i="219"/>
  <c r="W11" s="1"/>
  <c r="F22" i="231"/>
  <c r="E23"/>
  <c r="P140" i="146"/>
  <c r="O168" i="133"/>
  <c r="O169" s="1"/>
  <c r="O170" s="1"/>
  <c r="O171" s="1"/>
  <c r="O172" s="1"/>
  <c r="O173" s="1"/>
  <c r="D190" i="71"/>
  <c r="K188"/>
  <c r="O144" i="153"/>
  <c r="O145" s="1"/>
  <c r="O146" s="1"/>
  <c r="O147" s="1"/>
  <c r="O148" s="1"/>
  <c r="Q10" s="1"/>
  <c r="P132" i="156"/>
  <c r="E16" i="152"/>
  <c r="F15"/>
  <c r="P101" i="167"/>
  <c r="P86" i="175"/>
  <c r="P147" i="142"/>
  <c r="P20" i="216"/>
  <c r="O187" i="71"/>
  <c r="P152" i="138"/>
  <c r="E16" i="162"/>
  <c r="F15"/>
  <c r="E16" i="134"/>
  <c r="F15"/>
  <c r="P16" i="217"/>
  <c r="F17"/>
  <c r="E18"/>
  <c r="E28" i="123"/>
  <c r="F27"/>
  <c r="P79" i="179"/>
  <c r="Y11" s="1"/>
  <c r="O174" i="129"/>
  <c r="P64" i="188"/>
  <c r="E16" i="221"/>
  <c r="F15"/>
  <c r="Z9" s="1"/>
  <c r="P160" i="132"/>
  <c r="E22" i="147"/>
  <c r="F21"/>
  <c r="E21" i="149"/>
  <c r="F20"/>
  <c r="E21" i="145"/>
  <c r="F20"/>
  <c r="E22" i="132"/>
  <c r="F21"/>
  <c r="E21" i="133"/>
  <c r="F20"/>
  <c r="P166" i="128"/>
  <c r="F25" i="148"/>
  <c r="E26"/>
  <c r="E21" i="141"/>
  <c r="F20"/>
  <c r="P158" i="134"/>
  <c r="P142" i="147"/>
  <c r="P97" i="171"/>
  <c r="P138" i="148"/>
  <c r="O109" i="168"/>
  <c r="O110" s="1"/>
  <c r="O111" s="1"/>
  <c r="O112" s="1"/>
  <c r="O113" s="1"/>
  <c r="O114" s="1"/>
  <c r="O158" i="139"/>
  <c r="O159" s="1"/>
  <c r="O160" s="1"/>
  <c r="O161" s="1"/>
  <c r="O162" s="1"/>
  <c r="O163" s="1"/>
  <c r="P106" i="162"/>
  <c r="P86" i="176"/>
  <c r="P179" i="71"/>
  <c r="O178" i="127"/>
  <c r="O179" s="1"/>
  <c r="O180" s="1"/>
  <c r="O181" s="1"/>
  <c r="O182" s="1"/>
  <c r="Q10" s="1"/>
  <c r="O155" i="143"/>
  <c r="O156" s="1"/>
  <c r="O157" s="1"/>
  <c r="O158" s="1"/>
  <c r="O159" s="1"/>
  <c r="Q10" s="1"/>
  <c r="P168" i="126"/>
  <c r="P138" i="149"/>
  <c r="P123" i="157"/>
  <c r="P46" i="193"/>
  <c r="U11" s="1"/>
  <c r="P144" i="143"/>
  <c r="P106" i="165"/>
  <c r="P42" i="194"/>
  <c r="P121" i="160"/>
  <c r="U11" s="1"/>
  <c r="P39" i="197"/>
  <c r="O148" i="149"/>
  <c r="O149" s="1"/>
  <c r="O150" s="1"/>
  <c r="O151" s="1"/>
  <c r="O152" s="1"/>
  <c r="Q10" s="1"/>
  <c r="O107" i="171"/>
  <c r="O108" s="1"/>
  <c r="O109" s="1"/>
  <c r="O110" s="1"/>
  <c r="O111" s="1"/>
  <c r="Q10" s="1"/>
  <c r="O181" i="124"/>
  <c r="O182" s="1"/>
  <c r="O183" s="1"/>
  <c r="O184" s="1"/>
  <c r="O185" s="1"/>
  <c r="Q10" s="1"/>
  <c r="P136" i="150"/>
  <c r="P167" i="127"/>
  <c r="P111" i="161"/>
  <c r="P31" i="212"/>
  <c r="U11" s="1"/>
  <c r="P29" i="214"/>
  <c r="P163" i="130"/>
  <c r="P52" i="192"/>
  <c r="U11" s="1"/>
  <c r="P143" i="144"/>
  <c r="O156" i="141"/>
  <c r="P97" i="172"/>
  <c r="P51" i="191"/>
  <c r="O153" i="144"/>
  <c r="P178" i="123"/>
  <c r="U11" s="1"/>
  <c r="P99" i="168"/>
  <c r="P148" i="139"/>
  <c r="O117" i="162"/>
  <c r="O118" s="1"/>
  <c r="O119" s="1"/>
  <c r="O120" s="1"/>
  <c r="O121" s="1"/>
  <c r="Q10" s="1"/>
  <c r="P71" i="184"/>
  <c r="P138" i="152"/>
  <c r="U11" s="1"/>
  <c r="O149" i="148"/>
  <c r="O150" s="1"/>
  <c r="O151" s="1"/>
  <c r="O152" s="1"/>
  <c r="O153" s="1"/>
  <c r="Q10" s="1"/>
  <c r="P146" i="141"/>
  <c r="P106" i="164"/>
  <c r="P38" i="206"/>
  <c r="P154" i="136"/>
  <c r="P64" i="189"/>
  <c r="U11" s="1"/>
  <c r="P121" i="159"/>
  <c r="P171" i="124"/>
  <c r="F18" i="229" l="1"/>
  <c r="E19"/>
  <c r="AE11"/>
  <c r="P15"/>
  <c r="Y9" i="220"/>
  <c r="F16"/>
  <c r="Z9" s="1"/>
  <c r="E17"/>
  <c r="X9" i="219"/>
  <c r="E18" i="216"/>
  <c r="F17"/>
  <c r="F17" i="215"/>
  <c r="E18"/>
  <c r="E18" i="214"/>
  <c r="F17"/>
  <c r="E18" i="213"/>
  <c r="F17"/>
  <c r="E18" i="212"/>
  <c r="F17"/>
  <c r="E18" i="206"/>
  <c r="F17"/>
  <c r="E18" i="197"/>
  <c r="F17"/>
  <c r="E18" i="194"/>
  <c r="F17"/>
  <c r="E16" i="193"/>
  <c r="F15"/>
  <c r="E18" i="192"/>
  <c r="F17"/>
  <c r="E18" i="191"/>
  <c r="F17"/>
  <c r="E18" i="189"/>
  <c r="F17"/>
  <c r="E18" i="188"/>
  <c r="F17"/>
  <c r="E18" i="184"/>
  <c r="F17"/>
  <c r="E18" i="179"/>
  <c r="F17"/>
  <c r="E17" i="177"/>
  <c r="F16"/>
  <c r="E18" i="176"/>
  <c r="F17"/>
  <c r="E17" i="175"/>
  <c r="F16"/>
  <c r="E18" i="174"/>
  <c r="F17"/>
  <c r="E17" i="173"/>
  <c r="F16"/>
  <c r="E18" i="172"/>
  <c r="F17"/>
  <c r="E18" i="171"/>
  <c r="F17"/>
  <c r="E17" i="170"/>
  <c r="F16"/>
  <c r="E17" i="168"/>
  <c r="F16"/>
  <c r="E18" i="167"/>
  <c r="F17"/>
  <c r="E18" i="166"/>
  <c r="F17"/>
  <c r="E18" i="165"/>
  <c r="F17"/>
  <c r="E18" i="164"/>
  <c r="F17"/>
  <c r="E18" i="163"/>
  <c r="F17"/>
  <c r="E18" i="161"/>
  <c r="F17"/>
  <c r="E112" i="160"/>
  <c r="F111"/>
  <c r="E18" i="159"/>
  <c r="F17"/>
  <c r="E17" i="158"/>
  <c r="F16"/>
  <c r="E17" i="157"/>
  <c r="F16"/>
  <c r="E17" i="156"/>
  <c r="F16"/>
  <c r="E17" i="154"/>
  <c r="F16"/>
  <c r="E17" i="153"/>
  <c r="F16"/>
  <c r="E17" i="151"/>
  <c r="F16"/>
  <c r="E17" i="150"/>
  <c r="F16"/>
  <c r="F16" i="146"/>
  <c r="E17"/>
  <c r="F16" i="144"/>
  <c r="E17"/>
  <c r="E26" i="234"/>
  <c r="F25"/>
  <c r="E17" i="143"/>
  <c r="F16"/>
  <c r="F26" i="142"/>
  <c r="E27"/>
  <c r="E18" i="139"/>
  <c r="F17"/>
  <c r="E18" i="138"/>
  <c r="F17"/>
  <c r="E18" i="137"/>
  <c r="F17"/>
  <c r="E18" i="136"/>
  <c r="F17"/>
  <c r="E18" i="135"/>
  <c r="F17"/>
  <c r="E20" i="130"/>
  <c r="F19"/>
  <c r="E17" i="129"/>
  <c r="F16"/>
  <c r="E17" i="128"/>
  <c r="F16"/>
  <c r="E17" i="127"/>
  <c r="F16"/>
  <c r="F16" i="126"/>
  <c r="E17"/>
  <c r="F16" i="125"/>
  <c r="E17"/>
  <c r="E18" i="124"/>
  <c r="F17"/>
  <c r="F16" i="131"/>
  <c r="E17"/>
  <c r="AA11" i="151"/>
  <c r="P146"/>
  <c r="P15" i="231"/>
  <c r="AC11"/>
  <c r="P14" i="235"/>
  <c r="AB11"/>
  <c r="P14" i="236"/>
  <c r="AD11"/>
  <c r="Q10" i="133"/>
  <c r="Q10" i="146"/>
  <c r="Q10" i="126"/>
  <c r="P16" i="234"/>
  <c r="AA11"/>
  <c r="Q10" i="139"/>
  <c r="Q10" i="168"/>
  <c r="E16" i="239"/>
  <c r="F15"/>
  <c r="P173" i="125"/>
  <c r="U11" s="1"/>
  <c r="P83" i="177"/>
  <c r="U11" s="1"/>
  <c r="P104" i="166"/>
  <c r="P160" i="135"/>
  <c r="V11" s="1"/>
  <c r="P146" i="145"/>
  <c r="V11" s="1"/>
  <c r="P111" i="163"/>
  <c r="W11" s="1"/>
  <c r="P15" i="220"/>
  <c r="Y11" s="1"/>
  <c r="P15" i="221"/>
  <c r="Z11" s="1"/>
  <c r="P128" i="158"/>
  <c r="P167" i="131"/>
  <c r="X11" s="1"/>
  <c r="P103" i="170"/>
  <c r="W11" s="1"/>
  <c r="P160" i="137"/>
  <c r="X11" s="1"/>
  <c r="E16" i="235"/>
  <c r="F15"/>
  <c r="AD9" s="1"/>
  <c r="E18" i="236"/>
  <c r="F17"/>
  <c r="E27" i="148"/>
  <c r="F26"/>
  <c r="P167" i="128"/>
  <c r="E22" i="133"/>
  <c r="F21"/>
  <c r="E23" i="132"/>
  <c r="F22"/>
  <c r="E22" i="145"/>
  <c r="F21"/>
  <c r="E22" i="149"/>
  <c r="F21"/>
  <c r="E23" i="147"/>
  <c r="F22"/>
  <c r="P161" i="132"/>
  <c r="E17" i="221"/>
  <c r="F16"/>
  <c r="AA9" s="1"/>
  <c r="O175" i="129"/>
  <c r="O176" s="1"/>
  <c r="O177" s="1"/>
  <c r="O178" s="1"/>
  <c r="O179" s="1"/>
  <c r="Q10" s="1"/>
  <c r="P80" i="179"/>
  <c r="Z11" s="1"/>
  <c r="E29" i="123"/>
  <c r="F28"/>
  <c r="E17" i="134"/>
  <c r="F16"/>
  <c r="E17" i="162"/>
  <c r="F16"/>
  <c r="P102" i="167"/>
  <c r="E17" i="152"/>
  <c r="F16"/>
  <c r="P133" i="156"/>
  <c r="K190" i="71"/>
  <c r="M188"/>
  <c r="L188"/>
  <c r="P15" i="219"/>
  <c r="X11" s="1"/>
  <c r="P165" i="129"/>
  <c r="P88" i="174"/>
  <c r="P23" i="215"/>
  <c r="F16" i="219"/>
  <c r="E17"/>
  <c r="E22" i="141"/>
  <c r="F21"/>
  <c r="P65" i="188"/>
  <c r="U11" s="1"/>
  <c r="F18" i="217"/>
  <c r="E19"/>
  <c r="P17"/>
  <c r="P153" i="138"/>
  <c r="P21" i="216"/>
  <c r="P148" i="142"/>
  <c r="P87" i="175"/>
  <c r="P141" i="146"/>
  <c r="E24" i="231"/>
  <c r="F23"/>
  <c r="P133" i="154"/>
  <c r="P159" i="133"/>
  <c r="P134" i="153"/>
  <c r="P29" i="213"/>
  <c r="P147" i="141"/>
  <c r="P172" i="124"/>
  <c r="P65" i="189"/>
  <c r="V11" s="1"/>
  <c r="P155" i="136"/>
  <c r="P39" i="206"/>
  <c r="P107" i="164"/>
  <c r="P139" i="152"/>
  <c r="V11" s="1"/>
  <c r="P149" i="139"/>
  <c r="P100" i="168"/>
  <c r="O154" i="144"/>
  <c r="O155" s="1"/>
  <c r="O156" s="1"/>
  <c r="O157" s="1"/>
  <c r="O158" s="1"/>
  <c r="Q10" s="1"/>
  <c r="P52" i="191"/>
  <c r="P144" i="144"/>
  <c r="P164" i="130"/>
  <c r="P137" i="150"/>
  <c r="P122" i="160"/>
  <c r="V11" s="1"/>
  <c r="P43" i="194"/>
  <c r="P47" i="193"/>
  <c r="V11" s="1"/>
  <c r="P124" i="157"/>
  <c r="U11" s="1"/>
  <c r="P139" i="149"/>
  <c r="P169" i="126"/>
  <c r="P87" i="176"/>
  <c r="U11" s="1"/>
  <c r="P143" i="147"/>
  <c r="U11" s="1"/>
  <c r="P122" i="159"/>
  <c r="U11" s="1"/>
  <c r="P72" i="184"/>
  <c r="U11" s="1"/>
  <c r="P179" i="123"/>
  <c r="V11" s="1"/>
  <c r="P98" i="172"/>
  <c r="O157" i="141"/>
  <c r="O158" s="1"/>
  <c r="O159" s="1"/>
  <c r="O160" s="1"/>
  <c r="O161" s="1"/>
  <c r="Q10" s="1"/>
  <c r="P53" i="192"/>
  <c r="V11" s="1"/>
  <c r="P30" i="214"/>
  <c r="P32" i="212"/>
  <c r="V11" s="1"/>
  <c r="P112" i="161"/>
  <c r="U11" s="1"/>
  <c r="P168" i="127"/>
  <c r="P40" i="197"/>
  <c r="P107" i="165"/>
  <c r="U11" s="1"/>
  <c r="P145" i="143"/>
  <c r="P180" i="71"/>
  <c r="P107" i="162"/>
  <c r="P139" i="148"/>
  <c r="P98" i="171"/>
  <c r="P159" i="134"/>
  <c r="Q11" i="229" l="1"/>
  <c r="P16"/>
  <c r="P17" s="1"/>
  <c r="P18" s="1"/>
  <c r="P19" s="1"/>
  <c r="P20" s="1"/>
  <c r="P21" s="1"/>
  <c r="P22" s="1"/>
  <c r="P23" s="1"/>
  <c r="P24" s="1"/>
  <c r="P25" s="1"/>
  <c r="P26" s="1"/>
  <c r="P27" s="1"/>
  <c r="F19"/>
  <c r="E20"/>
  <c r="E18" i="220"/>
  <c r="F17"/>
  <c r="AA9" s="1"/>
  <c r="Y9" i="219"/>
  <c r="U9" i="217"/>
  <c r="F18" i="216"/>
  <c r="E19"/>
  <c r="F18" i="215"/>
  <c r="E19"/>
  <c r="E19" i="214"/>
  <c r="F18"/>
  <c r="E19" i="213"/>
  <c r="F18"/>
  <c r="E19" i="212"/>
  <c r="F18"/>
  <c r="E19" i="206"/>
  <c r="F18"/>
  <c r="E19" i="197"/>
  <c r="F18"/>
  <c r="E19" i="194"/>
  <c r="F18"/>
  <c r="F16" i="193"/>
  <c r="E17"/>
  <c r="E19" i="192"/>
  <c r="F18"/>
  <c r="E19" i="191"/>
  <c r="F18"/>
  <c r="E19" i="189"/>
  <c r="F18"/>
  <c r="E19" i="188"/>
  <c r="F18"/>
  <c r="E19" i="184"/>
  <c r="F18"/>
  <c r="E19" i="179"/>
  <c r="F18"/>
  <c r="E18" i="177"/>
  <c r="F17"/>
  <c r="E19" i="176"/>
  <c r="F18"/>
  <c r="E18" i="175"/>
  <c r="F17"/>
  <c r="E19" i="174"/>
  <c r="F18"/>
  <c r="E18" i="173"/>
  <c r="F17"/>
  <c r="E19" i="172"/>
  <c r="F18"/>
  <c r="E19" i="171"/>
  <c r="F18"/>
  <c r="E18" i="170"/>
  <c r="F17"/>
  <c r="E18" i="168"/>
  <c r="F17"/>
  <c r="E19" i="167"/>
  <c r="F18"/>
  <c r="E19" i="166"/>
  <c r="F18"/>
  <c r="E19" i="165"/>
  <c r="F18"/>
  <c r="E19" i="164"/>
  <c r="F18"/>
  <c r="E19" i="163"/>
  <c r="F18"/>
  <c r="E19" i="161"/>
  <c r="F18"/>
  <c r="E113" i="160"/>
  <c r="F112"/>
  <c r="E19" i="159"/>
  <c r="F18"/>
  <c r="E18" i="158"/>
  <c r="F17"/>
  <c r="E18" i="157"/>
  <c r="F17"/>
  <c r="E18" i="156"/>
  <c r="F17"/>
  <c r="E18" i="154"/>
  <c r="F17"/>
  <c r="E18" i="153"/>
  <c r="F17"/>
  <c r="E18" i="151"/>
  <c r="F17"/>
  <c r="E18" i="150"/>
  <c r="F17"/>
  <c r="F17" i="146"/>
  <c r="E18"/>
  <c r="E18" i="144"/>
  <c r="F17"/>
  <c r="E27" i="234"/>
  <c r="F26"/>
  <c r="F17" i="143"/>
  <c r="E18"/>
  <c r="E28" i="142"/>
  <c r="F27"/>
  <c r="E19" i="139"/>
  <c r="F18"/>
  <c r="E19" i="138"/>
  <c r="F18"/>
  <c r="E19" i="137"/>
  <c r="F18"/>
  <c r="E19" i="136"/>
  <c r="F18"/>
  <c r="E19" i="135"/>
  <c r="F18"/>
  <c r="F20" i="130"/>
  <c r="E21"/>
  <c r="E18" i="129"/>
  <c r="F17"/>
  <c r="E18" i="128"/>
  <c r="F17"/>
  <c r="F17" i="127"/>
  <c r="E18"/>
  <c r="F17" i="126"/>
  <c r="E18"/>
  <c r="E18" i="125"/>
  <c r="F17"/>
  <c r="E19" i="124"/>
  <c r="F18"/>
  <c r="E18" i="131"/>
  <c r="F17"/>
  <c r="P129" i="158"/>
  <c r="Z11"/>
  <c r="P17" i="234"/>
  <c r="AB11"/>
  <c r="P15" i="236"/>
  <c r="AE11"/>
  <c r="P15" i="235"/>
  <c r="AC11"/>
  <c r="P16" i="231"/>
  <c r="AD11"/>
  <c r="P147" i="151"/>
  <c r="AB11"/>
  <c r="E17" i="239"/>
  <c r="F16"/>
  <c r="P161" i="137"/>
  <c r="Y11" s="1"/>
  <c r="P168" i="131"/>
  <c r="Y11" s="1"/>
  <c r="P16" i="220"/>
  <c r="P147" i="145"/>
  <c r="W11" s="1"/>
  <c r="P161" i="135"/>
  <c r="W11" s="1"/>
  <c r="P105" i="166"/>
  <c r="P84" i="177"/>
  <c r="V11" s="1"/>
  <c r="P104" i="170"/>
  <c r="X11" s="1"/>
  <c r="P16" i="221"/>
  <c r="P112" i="163"/>
  <c r="X11" s="1"/>
  <c r="P174" i="125"/>
  <c r="V11" s="1"/>
  <c r="E19" i="236"/>
  <c r="F18"/>
  <c r="E17" i="235"/>
  <c r="Q9" s="1"/>
  <c r="F16"/>
  <c r="AE9" s="1"/>
  <c r="P30" i="213"/>
  <c r="U11" s="1"/>
  <c r="F24" i="231"/>
  <c r="E25"/>
  <c r="P149" i="142"/>
  <c r="U11" s="1"/>
  <c r="P22" i="216"/>
  <c r="U11" s="1"/>
  <c r="P154" i="138"/>
  <c r="P18" i="217"/>
  <c r="U11" s="1"/>
  <c r="P66" i="188"/>
  <c r="V11" s="1"/>
  <c r="E23" i="141"/>
  <c r="F22"/>
  <c r="E18" i="219"/>
  <c r="F17"/>
  <c r="Z9" s="1"/>
  <c r="P24" i="215"/>
  <c r="U11" s="1"/>
  <c r="P166" i="129"/>
  <c r="P16" i="219"/>
  <c r="Y11" s="1"/>
  <c r="N188" i="71"/>
  <c r="M190"/>
  <c r="P134" i="156"/>
  <c r="U11" s="1"/>
  <c r="F17" i="221"/>
  <c r="AB9" s="1"/>
  <c r="E18"/>
  <c r="P162" i="132"/>
  <c r="E24" i="147"/>
  <c r="F23"/>
  <c r="E23" i="149"/>
  <c r="F22"/>
  <c r="E23" i="145"/>
  <c r="F22"/>
  <c r="E24" i="132"/>
  <c r="F23"/>
  <c r="E23" i="133"/>
  <c r="F22"/>
  <c r="E28" i="148"/>
  <c r="F27"/>
  <c r="P135" i="153"/>
  <c r="P160" i="133"/>
  <c r="P134" i="154"/>
  <c r="P142" i="146"/>
  <c r="P88" i="175"/>
  <c r="U11" s="1"/>
  <c r="F19" i="217"/>
  <c r="E20"/>
  <c r="P89" i="174"/>
  <c r="U11" s="1"/>
  <c r="E18" i="152"/>
  <c r="F17"/>
  <c r="P103" i="167"/>
  <c r="E18" i="162"/>
  <c r="F17"/>
  <c r="E18" i="134"/>
  <c r="F17"/>
  <c r="E30" i="123"/>
  <c r="F29"/>
  <c r="P81" i="179"/>
  <c r="AA11" s="1"/>
  <c r="P168" i="128"/>
  <c r="P140" i="148"/>
  <c r="P108" i="162"/>
  <c r="P41" i="197"/>
  <c r="U11" s="1"/>
  <c r="P54" i="192"/>
  <c r="W11" s="1"/>
  <c r="P99" i="172"/>
  <c r="U11" s="1"/>
  <c r="P180" i="123"/>
  <c r="W11" s="1"/>
  <c r="P73" i="184"/>
  <c r="V11" s="1"/>
  <c r="P88" i="176"/>
  <c r="V11" s="1"/>
  <c r="P140" i="149"/>
  <c r="P44" i="194"/>
  <c r="U11" s="1"/>
  <c r="P123" i="160"/>
  <c r="W11" s="1"/>
  <c r="P138" i="150"/>
  <c r="P145" i="144"/>
  <c r="P150" i="139"/>
  <c r="P156" i="136"/>
  <c r="P173" i="124"/>
  <c r="P160" i="134"/>
  <c r="U11" s="1"/>
  <c r="P99" i="171"/>
  <c r="P181" i="71"/>
  <c r="U11" s="1"/>
  <c r="P146" i="143"/>
  <c r="P108" i="165"/>
  <c r="V11" s="1"/>
  <c r="P169" i="127"/>
  <c r="P113" i="161"/>
  <c r="V11" s="1"/>
  <c r="P33" i="212"/>
  <c r="W11" s="1"/>
  <c r="P31" i="214"/>
  <c r="P123" i="159"/>
  <c r="V11" s="1"/>
  <c r="P144" i="147"/>
  <c r="V11" s="1"/>
  <c r="P170" i="126"/>
  <c r="P125" i="157"/>
  <c r="V11" s="1"/>
  <c r="P48" i="193"/>
  <c r="W11" s="1"/>
  <c r="P165" i="130"/>
  <c r="P53" i="191"/>
  <c r="U11" s="1"/>
  <c r="P101" i="168"/>
  <c r="P140" i="152"/>
  <c r="W11" s="1"/>
  <c r="P108" i="164"/>
  <c r="U11" s="1"/>
  <c r="P40" i="206"/>
  <c r="U11" s="1"/>
  <c r="P66" i="189"/>
  <c r="W11" s="1"/>
  <c r="P148" i="141"/>
  <c r="L81" i="181" l="1"/>
  <c r="E21" i="229"/>
  <c r="F20"/>
  <c r="R11"/>
  <c r="M81" i="181" s="1"/>
  <c r="P28" i="229"/>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F18" i="220"/>
  <c r="AB9" s="1"/>
  <c r="E19"/>
  <c r="V9" i="217"/>
  <c r="F19" i="216"/>
  <c r="E20"/>
  <c r="F19" i="215"/>
  <c r="E20"/>
  <c r="E20" i="214"/>
  <c r="F19"/>
  <c r="E20" i="213"/>
  <c r="F19"/>
  <c r="E20" i="212"/>
  <c r="F19"/>
  <c r="E20" i="206"/>
  <c r="F19"/>
  <c r="E20" i="197"/>
  <c r="F19"/>
  <c r="E20" i="194"/>
  <c r="F19"/>
  <c r="E18" i="193"/>
  <c r="F17"/>
  <c r="E20" i="192"/>
  <c r="F19"/>
  <c r="E20" i="191"/>
  <c r="F19"/>
  <c r="E20" i="189"/>
  <c r="F19"/>
  <c r="E20" i="188"/>
  <c r="F19"/>
  <c r="E20" i="184"/>
  <c r="F19"/>
  <c r="E20" i="179"/>
  <c r="F19"/>
  <c r="E19" i="177"/>
  <c r="F18"/>
  <c r="E20" i="176"/>
  <c r="F19"/>
  <c r="E19" i="175"/>
  <c r="F18"/>
  <c r="E20" i="174"/>
  <c r="F19"/>
  <c r="E19" i="173"/>
  <c r="F18"/>
  <c r="E20" i="172"/>
  <c r="F19"/>
  <c r="E20" i="171"/>
  <c r="F19"/>
  <c r="E19" i="170"/>
  <c r="F18"/>
  <c r="E19" i="168"/>
  <c r="F18"/>
  <c r="E20" i="167"/>
  <c r="F19"/>
  <c r="E20" i="166"/>
  <c r="F19"/>
  <c r="E20" i="165"/>
  <c r="F19"/>
  <c r="E20" i="164"/>
  <c r="F19"/>
  <c r="E20" i="163"/>
  <c r="F19"/>
  <c r="E20" i="161"/>
  <c r="F19"/>
  <c r="E114" i="160"/>
  <c r="F113"/>
  <c r="E20" i="159"/>
  <c r="F19"/>
  <c r="E19" i="158"/>
  <c r="F18"/>
  <c r="E19" i="157"/>
  <c r="F18"/>
  <c r="E19" i="156"/>
  <c r="F18"/>
  <c r="E19" i="154"/>
  <c r="F18"/>
  <c r="E19" i="153"/>
  <c r="F18"/>
  <c r="E19" i="151"/>
  <c r="F18"/>
  <c r="E19" i="150"/>
  <c r="F18"/>
  <c r="F18" i="146"/>
  <c r="E19"/>
  <c r="F18" i="144"/>
  <c r="E19"/>
  <c r="F27" i="234"/>
  <c r="E28"/>
  <c r="F18" i="143"/>
  <c r="E19"/>
  <c r="F28" i="142"/>
  <c r="E29"/>
  <c r="E20" i="139"/>
  <c r="F19"/>
  <c r="E20" i="138"/>
  <c r="F19"/>
  <c r="E20" i="137"/>
  <c r="F19"/>
  <c r="E20" i="136"/>
  <c r="F19"/>
  <c r="E20" i="135"/>
  <c r="F19"/>
  <c r="E22" i="130"/>
  <c r="F21"/>
  <c r="E19" i="129"/>
  <c r="F18"/>
  <c r="E19" i="128"/>
  <c r="F18"/>
  <c r="F18" i="127"/>
  <c r="E19"/>
  <c r="F18" i="126"/>
  <c r="E19"/>
  <c r="F18" i="125"/>
  <c r="E19"/>
  <c r="E20" i="124"/>
  <c r="F19"/>
  <c r="F18" i="131"/>
  <c r="E19"/>
  <c r="P17" i="221"/>
  <c r="AA11"/>
  <c r="P148" i="151"/>
  <c r="AC11"/>
  <c r="P17" i="231"/>
  <c r="AE11"/>
  <c r="P16" i="235"/>
  <c r="AD11"/>
  <c r="Q11" i="236"/>
  <c r="P16"/>
  <c r="P17" s="1"/>
  <c r="P18" s="1"/>
  <c r="P19" s="1"/>
  <c r="P20" s="1"/>
  <c r="P21" s="1"/>
  <c r="P22" s="1"/>
  <c r="P23" s="1"/>
  <c r="P24" s="1"/>
  <c r="P25" s="1"/>
  <c r="P26" s="1"/>
  <c r="P27" s="1"/>
  <c r="P18" i="234"/>
  <c r="AC11"/>
  <c r="AA11" i="158"/>
  <c r="P130"/>
  <c r="P17" i="220"/>
  <c r="Z11"/>
  <c r="E18" i="239"/>
  <c r="F17"/>
  <c r="P85" i="177"/>
  <c r="W11" s="1"/>
  <c r="P169" i="131"/>
  <c r="P162" i="137"/>
  <c r="P175" i="125"/>
  <c r="W11" s="1"/>
  <c r="P113" i="163"/>
  <c r="Y11" s="1"/>
  <c r="P105" i="170"/>
  <c r="Y11" s="1"/>
  <c r="P106" i="166"/>
  <c r="U11" s="1"/>
  <c r="P162" i="135"/>
  <c r="X11" s="1"/>
  <c r="P148" i="145"/>
  <c r="X11" s="1"/>
  <c r="E18" i="235"/>
  <c r="F17"/>
  <c r="E20" i="236"/>
  <c r="F19"/>
  <c r="P82" i="179"/>
  <c r="E19" i="152"/>
  <c r="F18"/>
  <c r="P89" i="175"/>
  <c r="V11" s="1"/>
  <c r="P143" i="146"/>
  <c r="P135" i="154"/>
  <c r="U11" s="1"/>
  <c r="F18" i="221"/>
  <c r="AC9" s="1"/>
  <c r="E19"/>
  <c r="P135" i="156"/>
  <c r="V11" s="1"/>
  <c r="P17" i="219"/>
  <c r="Z11" s="1"/>
  <c r="P31" i="213"/>
  <c r="V11" s="1"/>
  <c r="P169" i="128"/>
  <c r="U11" s="1"/>
  <c r="F30" i="123"/>
  <c r="E31"/>
  <c r="E19" i="134"/>
  <c r="F18"/>
  <c r="E19" i="162"/>
  <c r="F18"/>
  <c r="P104" i="167"/>
  <c r="P90" i="174"/>
  <c r="V11" s="1"/>
  <c r="F20" i="217"/>
  <c r="E21"/>
  <c r="P161" i="133"/>
  <c r="P136" i="153"/>
  <c r="E29" i="148"/>
  <c r="F28"/>
  <c r="F23" i="133"/>
  <c r="E24"/>
  <c r="F24" i="132"/>
  <c r="E25"/>
  <c r="F23" i="145"/>
  <c r="E24"/>
  <c r="F23" i="149"/>
  <c r="E24"/>
  <c r="F24" i="147"/>
  <c r="E25"/>
  <c r="P163" i="132"/>
  <c r="U11" s="1"/>
  <c r="N190" i="71"/>
  <c r="O188"/>
  <c r="Q10" s="1"/>
  <c r="P167" i="129"/>
  <c r="P25" i="215"/>
  <c r="V11" s="1"/>
  <c r="F18" i="219"/>
  <c r="AA9" s="1"/>
  <c r="E19"/>
  <c r="F23" i="141"/>
  <c r="E24"/>
  <c r="P67" i="188"/>
  <c r="W11" s="1"/>
  <c r="P19" i="217"/>
  <c r="V11" s="1"/>
  <c r="P155" i="138"/>
  <c r="P23" i="216"/>
  <c r="V11" s="1"/>
  <c r="P150" i="142"/>
  <c r="V11" s="1"/>
  <c r="E26" i="231"/>
  <c r="F25"/>
  <c r="P149" i="141"/>
  <c r="P67" i="189"/>
  <c r="X11" s="1"/>
  <c r="P41" i="206"/>
  <c r="V11" s="1"/>
  <c r="P49" i="193"/>
  <c r="X11" s="1"/>
  <c r="P126" i="157"/>
  <c r="W11" s="1"/>
  <c r="P109" i="164"/>
  <c r="V11" s="1"/>
  <c r="P102" i="168"/>
  <c r="P54" i="191"/>
  <c r="V11" s="1"/>
  <c r="P145" i="147"/>
  <c r="W11" s="1"/>
  <c r="P124" i="159"/>
  <c r="W11" s="1"/>
  <c r="P32" i="214"/>
  <c r="P34" i="212"/>
  <c r="X11" s="1"/>
  <c r="P114" i="161"/>
  <c r="W11" s="1"/>
  <c r="P170" i="127"/>
  <c r="P109" i="165"/>
  <c r="W11" s="1"/>
  <c r="P147" i="143"/>
  <c r="P100" i="171"/>
  <c r="U11" s="1"/>
  <c r="P161" i="134"/>
  <c r="V11" s="1"/>
  <c r="P174" i="124"/>
  <c r="U11" s="1"/>
  <c r="P146" i="144"/>
  <c r="P124" i="160"/>
  <c r="X11" s="1"/>
  <c r="P141" i="149"/>
  <c r="U11" s="1"/>
  <c r="P89" i="176"/>
  <c r="W11" s="1"/>
  <c r="P100" i="172"/>
  <c r="V11" s="1"/>
  <c r="P55" i="192"/>
  <c r="X11" s="1"/>
  <c r="P141" i="148"/>
  <c r="P141" i="152"/>
  <c r="X11" s="1"/>
  <c r="P166" i="130"/>
  <c r="U11" s="1"/>
  <c r="P171" i="126"/>
  <c r="P182" i="71"/>
  <c r="V11" s="1"/>
  <c r="P157" i="136"/>
  <c r="P151" i="139"/>
  <c r="P139" i="150"/>
  <c r="P45" i="194"/>
  <c r="V11" s="1"/>
  <c r="P74" i="184"/>
  <c r="W11" s="1"/>
  <c r="P181" i="123"/>
  <c r="X11" s="1"/>
  <c r="P42" i="197"/>
  <c r="V11" s="1"/>
  <c r="P109" i="162"/>
  <c r="H82" i="181" l="1"/>
  <c r="E22" i="229"/>
  <c r="F21"/>
  <c r="S11"/>
  <c r="F19" i="220"/>
  <c r="AC9" s="1"/>
  <c r="E20"/>
  <c r="W9" i="217"/>
  <c r="F20" i="216"/>
  <c r="E21"/>
  <c r="F20" i="215"/>
  <c r="E21"/>
  <c r="E21" i="214"/>
  <c r="F20"/>
  <c r="E21" i="213"/>
  <c r="F20"/>
  <c r="E21" i="212"/>
  <c r="F20"/>
  <c r="E21" i="206"/>
  <c r="F20"/>
  <c r="E21" i="197"/>
  <c r="F20"/>
  <c r="E21" i="194"/>
  <c r="F20"/>
  <c r="F18" i="193"/>
  <c r="E19"/>
  <c r="E21" i="192"/>
  <c r="F20"/>
  <c r="E21" i="191"/>
  <c r="F20"/>
  <c r="E21" i="189"/>
  <c r="F20"/>
  <c r="E21" i="188"/>
  <c r="F20"/>
  <c r="E21" i="184"/>
  <c r="F20"/>
  <c r="E21" i="179"/>
  <c r="F20"/>
  <c r="E20" i="177"/>
  <c r="F19"/>
  <c r="E21" i="176"/>
  <c r="F20"/>
  <c r="E20" i="175"/>
  <c r="F19"/>
  <c r="E21" i="174"/>
  <c r="F20"/>
  <c r="E20" i="173"/>
  <c r="F19"/>
  <c r="E21" i="172"/>
  <c r="F20"/>
  <c r="E21" i="171"/>
  <c r="F20"/>
  <c r="E20" i="170"/>
  <c r="F19"/>
  <c r="E20" i="168"/>
  <c r="F19"/>
  <c r="E21" i="167"/>
  <c r="F20"/>
  <c r="E21" i="166"/>
  <c r="F20"/>
  <c r="E21" i="165"/>
  <c r="F20"/>
  <c r="E21" i="164"/>
  <c r="F20"/>
  <c r="E21" i="163"/>
  <c r="F20"/>
  <c r="E21" i="161"/>
  <c r="F20"/>
  <c r="F114" i="160"/>
  <c r="E115"/>
  <c r="E21" i="159"/>
  <c r="F20"/>
  <c r="E20" i="158"/>
  <c r="F19"/>
  <c r="E20" i="157"/>
  <c r="F19"/>
  <c r="E20" i="156"/>
  <c r="F19"/>
  <c r="E20" i="154"/>
  <c r="F19"/>
  <c r="E20" i="153"/>
  <c r="F19"/>
  <c r="E20" i="151"/>
  <c r="F19"/>
  <c r="E20" i="150"/>
  <c r="F19"/>
  <c r="E20" i="146"/>
  <c r="F19"/>
  <c r="E20" i="144"/>
  <c r="F19"/>
  <c r="E29" i="234"/>
  <c r="F28"/>
  <c r="E20" i="143"/>
  <c r="F19"/>
  <c r="E30" i="142"/>
  <c r="F29"/>
  <c r="E21" i="139"/>
  <c r="F20"/>
  <c r="E21" i="138"/>
  <c r="F20"/>
  <c r="E21" i="137"/>
  <c r="F20"/>
  <c r="E21" i="136"/>
  <c r="F20"/>
  <c r="E21" i="135"/>
  <c r="F20"/>
  <c r="E23" i="130"/>
  <c r="F22"/>
  <c r="E20" i="129"/>
  <c r="F19"/>
  <c r="E20" i="128"/>
  <c r="F19"/>
  <c r="E20" i="127"/>
  <c r="F19"/>
  <c r="F19" i="126"/>
  <c r="E20"/>
  <c r="F19" i="125"/>
  <c r="E20"/>
  <c r="E21" i="124"/>
  <c r="F20"/>
  <c r="F19" i="131"/>
  <c r="E20"/>
  <c r="P163" i="137"/>
  <c r="Z11"/>
  <c r="P18" i="220"/>
  <c r="AA11"/>
  <c r="P19" i="234"/>
  <c r="AD11"/>
  <c r="L83" i="181"/>
  <c r="P17" i="235"/>
  <c r="AE11"/>
  <c r="P18" i="231"/>
  <c r="P19" s="1"/>
  <c r="P20" s="1"/>
  <c r="P21" s="1"/>
  <c r="P22" s="1"/>
  <c r="P23" s="1"/>
  <c r="P24" s="1"/>
  <c r="P25" s="1"/>
  <c r="P26" s="1"/>
  <c r="P27" s="1"/>
  <c r="P28" s="1"/>
  <c r="P29" s="1"/>
  <c r="Q11"/>
  <c r="P149" i="151"/>
  <c r="AD11"/>
  <c r="P18" i="221"/>
  <c r="AB11"/>
  <c r="P83" i="179"/>
  <c r="AB11"/>
  <c r="P170" i="131"/>
  <c r="Z11"/>
  <c r="P131" i="158"/>
  <c r="AB11"/>
  <c r="P28" i="236"/>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R11"/>
  <c r="M83" i="181" s="1"/>
  <c r="E19" i="239"/>
  <c r="E84" i="181" s="1"/>
  <c r="F18" i="239"/>
  <c r="P149" i="145"/>
  <c r="Y11" s="1"/>
  <c r="P163" i="135"/>
  <c r="Y11" s="1"/>
  <c r="P107" i="166"/>
  <c r="V11" s="1"/>
  <c r="P114" i="163"/>
  <c r="P86" i="177"/>
  <c r="X11" s="1"/>
  <c r="O190" i="71"/>
  <c r="R10"/>
  <c r="S10" s="1"/>
  <c r="K7" i="181" s="1"/>
  <c r="P106" i="170"/>
  <c r="P176" i="125"/>
  <c r="X11" s="1"/>
  <c r="E21" i="236"/>
  <c r="F20"/>
  <c r="E19" i="235"/>
  <c r="F18"/>
  <c r="P151" i="142"/>
  <c r="W11" s="1"/>
  <c r="P156" i="138"/>
  <c r="P20" i="217"/>
  <c r="W11" s="1"/>
  <c r="P68" i="188"/>
  <c r="X11" s="1"/>
  <c r="F25" i="147"/>
  <c r="E26"/>
  <c r="F24" i="149"/>
  <c r="E25"/>
  <c r="F24" i="145"/>
  <c r="E25"/>
  <c r="F25" i="132"/>
  <c r="E26"/>
  <c r="F24" i="133"/>
  <c r="E25"/>
  <c r="P162"/>
  <c r="U11" s="1"/>
  <c r="E20" i="162"/>
  <c r="F19"/>
  <c r="E20" i="134"/>
  <c r="F19"/>
  <c r="P170" i="128"/>
  <c r="V11" s="1"/>
  <c r="E20" i="221"/>
  <c r="F19"/>
  <c r="AD9" s="1"/>
  <c r="P136" i="154"/>
  <c r="V11" s="1"/>
  <c r="E20" i="152"/>
  <c r="F19"/>
  <c r="E27" i="231"/>
  <c r="F26"/>
  <c r="P24" i="216"/>
  <c r="W11" s="1"/>
  <c r="F24" i="141"/>
  <c r="E25"/>
  <c r="F19" i="219"/>
  <c r="AB9" s="1"/>
  <c r="E20"/>
  <c r="P26" i="215"/>
  <c r="W11" s="1"/>
  <c r="P168" i="129"/>
  <c r="U11" s="1"/>
  <c r="P164" i="132"/>
  <c r="V11" s="1"/>
  <c r="F29" i="148"/>
  <c r="E30"/>
  <c r="P137" i="153"/>
  <c r="U11" s="1"/>
  <c r="F21" i="217"/>
  <c r="E22"/>
  <c r="P91" i="174"/>
  <c r="W11" s="1"/>
  <c r="P105" i="167"/>
  <c r="U11" s="1"/>
  <c r="E32" i="123"/>
  <c r="F31"/>
  <c r="P32" i="213"/>
  <c r="W11" s="1"/>
  <c r="P18" i="219"/>
  <c r="P136" i="156"/>
  <c r="W11" s="1"/>
  <c r="P144" i="146"/>
  <c r="P90" i="175"/>
  <c r="W11" s="1"/>
  <c r="P75" i="184"/>
  <c r="X11" s="1"/>
  <c r="P46" i="194"/>
  <c r="W11" s="1"/>
  <c r="P140" i="150"/>
  <c r="U11" s="1"/>
  <c r="P158" i="136"/>
  <c r="U11" s="1"/>
  <c r="P172" i="126"/>
  <c r="U11" s="1"/>
  <c r="P167" i="130"/>
  <c r="V11" s="1"/>
  <c r="P142" i="148"/>
  <c r="U11" s="1"/>
  <c r="P90" i="176"/>
  <c r="X11" s="1"/>
  <c r="P147" i="144"/>
  <c r="U11" s="1"/>
  <c r="P162" i="134"/>
  <c r="W11" s="1"/>
  <c r="P101" i="171"/>
  <c r="V11" s="1"/>
  <c r="P148" i="143"/>
  <c r="U11" s="1"/>
  <c r="P33" i="214"/>
  <c r="P110" i="164"/>
  <c r="W11" s="1"/>
  <c r="P127" i="157"/>
  <c r="X11" s="1"/>
  <c r="P68" i="189"/>
  <c r="Y11" s="1"/>
  <c r="P110" i="162"/>
  <c r="U11" s="1"/>
  <c r="P43" i="197"/>
  <c r="W11" s="1"/>
  <c r="P182" i="123"/>
  <c r="Y11" s="1"/>
  <c r="P152" i="139"/>
  <c r="U11" s="1"/>
  <c r="P183" i="71"/>
  <c r="W11" s="1"/>
  <c r="P142" i="152"/>
  <c r="Y11" s="1"/>
  <c r="P56" i="192"/>
  <c r="Y11" s="1"/>
  <c r="P101" i="172"/>
  <c r="W11" s="1"/>
  <c r="P142" i="149"/>
  <c r="V11" s="1"/>
  <c r="P125" i="160"/>
  <c r="Y11" s="1"/>
  <c r="P175" i="124"/>
  <c r="V11" s="1"/>
  <c r="P110" i="165"/>
  <c r="X11" s="1"/>
  <c r="P171" i="127"/>
  <c r="U11" s="1"/>
  <c r="P115" i="161"/>
  <c r="X11" s="1"/>
  <c r="P35" i="212"/>
  <c r="Y11" s="1"/>
  <c r="P125" i="159"/>
  <c r="X11" s="1"/>
  <c r="P146" i="147"/>
  <c r="X11" s="1"/>
  <c r="P55" i="191"/>
  <c r="W11" s="1"/>
  <c r="P103" i="168"/>
  <c r="U11" s="1"/>
  <c r="P50" i="193"/>
  <c r="Y11" s="1"/>
  <c r="P42" i="206"/>
  <c r="W11" s="1"/>
  <c r="P150" i="141"/>
  <c r="U11" s="1"/>
  <c r="F22" i="229" l="1"/>
  <c r="E23"/>
  <c r="E21" i="220"/>
  <c r="F20"/>
  <c r="AD9" s="1"/>
  <c r="X9" i="217"/>
  <c r="F21" i="216"/>
  <c r="E22"/>
  <c r="E22" i="215"/>
  <c r="F21"/>
  <c r="E22" i="214"/>
  <c r="F21"/>
  <c r="E22" i="213"/>
  <c r="F21"/>
  <c r="E22" i="212"/>
  <c r="F21"/>
  <c r="E22" i="206"/>
  <c r="F21"/>
  <c r="E22" i="197"/>
  <c r="F21"/>
  <c r="E22" i="194"/>
  <c r="F21"/>
  <c r="F19" i="193"/>
  <c r="E20"/>
  <c r="E22" i="192"/>
  <c r="F21"/>
  <c r="E22" i="191"/>
  <c r="F21"/>
  <c r="E22" i="189"/>
  <c r="F21"/>
  <c r="E22" i="188"/>
  <c r="F21"/>
  <c r="E22" i="184"/>
  <c r="F21"/>
  <c r="E22" i="179"/>
  <c r="F21"/>
  <c r="E21" i="177"/>
  <c r="F20"/>
  <c r="E22" i="176"/>
  <c r="F21"/>
  <c r="E21" i="175"/>
  <c r="F20"/>
  <c r="E22" i="174"/>
  <c r="F21"/>
  <c r="E21" i="173"/>
  <c r="F20"/>
  <c r="E22" i="172"/>
  <c r="F21"/>
  <c r="E22" i="171"/>
  <c r="F21"/>
  <c r="E21" i="170"/>
  <c r="F20"/>
  <c r="E21" i="168"/>
  <c r="F20"/>
  <c r="E22" i="167"/>
  <c r="F21"/>
  <c r="E22" i="166"/>
  <c r="F21"/>
  <c r="E22" i="165"/>
  <c r="F21"/>
  <c r="E22" i="164"/>
  <c r="F21"/>
  <c r="E22" i="163"/>
  <c r="F21"/>
  <c r="E22" i="161"/>
  <c r="F21"/>
  <c r="F115" i="160"/>
  <c r="E116"/>
  <c r="E22" i="159"/>
  <c r="F21"/>
  <c r="E21" i="158"/>
  <c r="F20"/>
  <c r="E21" i="157"/>
  <c r="F20"/>
  <c r="E21" i="156"/>
  <c r="F20"/>
  <c r="E21" i="154"/>
  <c r="F20"/>
  <c r="E21" i="153"/>
  <c r="F20"/>
  <c r="E21" i="151"/>
  <c r="F20"/>
  <c r="E21" i="150"/>
  <c r="F20"/>
  <c r="F20" i="146"/>
  <c r="E21"/>
  <c r="F20" i="144"/>
  <c r="E21"/>
  <c r="F29" i="234"/>
  <c r="E30"/>
  <c r="E21" i="143"/>
  <c r="F20"/>
  <c r="E31" i="142"/>
  <c r="F30"/>
  <c r="E22" i="139"/>
  <c r="F21"/>
  <c r="E22" i="138"/>
  <c r="F21"/>
  <c r="E22" i="137"/>
  <c r="F21"/>
  <c r="E22" i="136"/>
  <c r="F21"/>
  <c r="E22" i="135"/>
  <c r="F21"/>
  <c r="E24" i="130"/>
  <c r="F23"/>
  <c r="E21" i="129"/>
  <c r="F20"/>
  <c r="E21" i="128"/>
  <c r="F20"/>
  <c r="F20" i="127"/>
  <c r="E21"/>
  <c r="E21" i="126"/>
  <c r="F20"/>
  <c r="F20" i="125"/>
  <c r="E21"/>
  <c r="E22" i="124"/>
  <c r="F21"/>
  <c r="F20" i="131"/>
  <c r="E21"/>
  <c r="P107" i="170"/>
  <c r="Z11"/>
  <c r="P132" i="158"/>
  <c r="AC11"/>
  <c r="P171" i="131"/>
  <c r="AA11"/>
  <c r="P84" i="179"/>
  <c r="AC11"/>
  <c r="L80" i="181"/>
  <c r="S11" i="236"/>
  <c r="P19" i="219"/>
  <c r="AA11"/>
  <c r="P115" i="163"/>
  <c r="Z11"/>
  <c r="P19" i="221"/>
  <c r="AC11"/>
  <c r="P150" i="151"/>
  <c r="AE11"/>
  <c r="P30" i="23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R11"/>
  <c r="M80" i="181" s="1"/>
  <c r="Q11" i="235"/>
  <c r="P18"/>
  <c r="P19" s="1"/>
  <c r="P20" s="1"/>
  <c r="P21" s="1"/>
  <c r="P22" s="1"/>
  <c r="P23" s="1"/>
  <c r="P24" s="1"/>
  <c r="P25" s="1"/>
  <c r="P26" s="1"/>
  <c r="P27" s="1"/>
  <c r="P28" s="1"/>
  <c r="P29" s="1"/>
  <c r="P20" i="234"/>
  <c r="AE11"/>
  <c r="P19" i="220"/>
  <c r="AB11"/>
  <c r="P164" i="137"/>
  <c r="AA11"/>
  <c r="E20" i="239"/>
  <c r="F19"/>
  <c r="F84" i="181" s="1"/>
  <c r="R9" i="239"/>
  <c r="S9" s="1"/>
  <c r="G84" i="181" s="1"/>
  <c r="P87" i="177"/>
  <c r="Y11" s="1"/>
  <c r="P108" i="166"/>
  <c r="W11" s="1"/>
  <c r="P177" i="125"/>
  <c r="Y11" s="1"/>
  <c r="P164" i="135"/>
  <c r="P150" i="145"/>
  <c r="E20" i="235"/>
  <c r="F19"/>
  <c r="E22" i="236"/>
  <c r="F21"/>
  <c r="F32" i="123"/>
  <c r="E33"/>
  <c r="P92" i="174"/>
  <c r="X11" s="1"/>
  <c r="F22" i="217"/>
  <c r="E23"/>
  <c r="E31" i="148"/>
  <c r="F30"/>
  <c r="P165" i="132"/>
  <c r="W11" s="1"/>
  <c r="P169" i="129"/>
  <c r="V11" s="1"/>
  <c r="P27" i="215"/>
  <c r="X11" s="1"/>
  <c r="E21" i="219"/>
  <c r="F20"/>
  <c r="AC9" s="1"/>
  <c r="F25" i="141"/>
  <c r="E26"/>
  <c r="E21" i="152"/>
  <c r="F20"/>
  <c r="F20" i="221"/>
  <c r="AE9" s="1"/>
  <c r="E21"/>
  <c r="Q9" s="1"/>
  <c r="E21" i="134"/>
  <c r="F20"/>
  <c r="E21" i="162"/>
  <c r="F20"/>
  <c r="P163" i="133"/>
  <c r="V11" s="1"/>
  <c r="F25"/>
  <c r="E26"/>
  <c r="F26" i="132"/>
  <c r="E27"/>
  <c r="F25" i="145"/>
  <c r="E26"/>
  <c r="F25" i="149"/>
  <c r="E26"/>
  <c r="F26" i="147"/>
  <c r="E27"/>
  <c r="P69" i="188"/>
  <c r="Y11" s="1"/>
  <c r="P157" i="138"/>
  <c r="P91" i="175"/>
  <c r="X11" s="1"/>
  <c r="P145" i="146"/>
  <c r="P137" i="156"/>
  <c r="X11" s="1"/>
  <c r="P33" i="213"/>
  <c r="X11" s="1"/>
  <c r="P106" i="167"/>
  <c r="V11" s="1"/>
  <c r="P138" i="153"/>
  <c r="V11" s="1"/>
  <c r="P25" i="216"/>
  <c r="X11" s="1"/>
  <c r="F27" i="231"/>
  <c r="E28"/>
  <c r="P137" i="154"/>
  <c r="W11" s="1"/>
  <c r="P171" i="128"/>
  <c r="W11" s="1"/>
  <c r="P21" i="217"/>
  <c r="X11" s="1"/>
  <c r="P152" i="142"/>
  <c r="X11" s="1"/>
  <c r="P51" i="193"/>
  <c r="Z11" s="1"/>
  <c r="P172" i="127"/>
  <c r="V11" s="1"/>
  <c r="P44" i="197"/>
  <c r="X11" s="1"/>
  <c r="P111" i="162"/>
  <c r="V11" s="1"/>
  <c r="P111" i="164"/>
  <c r="X11" s="1"/>
  <c r="P34" i="214"/>
  <c r="P159" i="136"/>
  <c r="V11" s="1"/>
  <c r="P47" i="194"/>
  <c r="X11" s="1"/>
  <c r="P76" i="184"/>
  <c r="Y11" s="1"/>
  <c r="P56" i="191"/>
  <c r="X11" s="1"/>
  <c r="P176" i="124"/>
  <c r="W11" s="1"/>
  <c r="P126" i="160"/>
  <c r="Z11" s="1"/>
  <c r="P57" i="192"/>
  <c r="Z11" s="1"/>
  <c r="P143" i="152"/>
  <c r="Z11" s="1"/>
  <c r="AC11" i="71"/>
  <c r="P184"/>
  <c r="X11" s="1"/>
  <c r="P151" i="141"/>
  <c r="V11" s="1"/>
  <c r="P43" i="206"/>
  <c r="X11" s="1"/>
  <c r="P104" i="168"/>
  <c r="V11" s="1"/>
  <c r="P147" i="147"/>
  <c r="Y11" s="1"/>
  <c r="P126" i="159"/>
  <c r="Y11" s="1"/>
  <c r="P36" i="212"/>
  <c r="Z11" s="1"/>
  <c r="P116" i="161"/>
  <c r="Y11" s="1"/>
  <c r="P111" i="165"/>
  <c r="Y11" s="1"/>
  <c r="P143" i="149"/>
  <c r="W11" s="1"/>
  <c r="P102" i="172"/>
  <c r="X11" s="1"/>
  <c r="P153" i="139"/>
  <c r="V11" s="1"/>
  <c r="P183" i="123"/>
  <c r="Z11" s="1"/>
  <c r="P69" i="189"/>
  <c r="Z11" s="1"/>
  <c r="P128" i="157"/>
  <c r="Y11" s="1"/>
  <c r="P149" i="143"/>
  <c r="V11" s="1"/>
  <c r="P102" i="171"/>
  <c r="W11" s="1"/>
  <c r="P163" i="134"/>
  <c r="X11" s="1"/>
  <c r="P148" i="144"/>
  <c r="V11" s="1"/>
  <c r="P91" i="176"/>
  <c r="Y11" s="1"/>
  <c r="P143" i="148"/>
  <c r="V11" s="1"/>
  <c r="P168" i="130"/>
  <c r="W11" s="1"/>
  <c r="P173" i="126"/>
  <c r="V11" s="1"/>
  <c r="P141" i="150"/>
  <c r="V11" s="1"/>
  <c r="F23" i="229" l="1"/>
  <c r="E24"/>
  <c r="E22" i="220"/>
  <c r="F21"/>
  <c r="AE9" s="1"/>
  <c r="Y9" i="217"/>
  <c r="F22" i="216"/>
  <c r="E23"/>
  <c r="F22" i="215"/>
  <c r="E23"/>
  <c r="F22" i="214"/>
  <c r="E23"/>
  <c r="E23" i="213"/>
  <c r="F22"/>
  <c r="E23" i="212"/>
  <c r="F22"/>
  <c r="E23" i="206"/>
  <c r="F22"/>
  <c r="E23" i="197"/>
  <c r="F22"/>
  <c r="E23" i="194"/>
  <c r="F22"/>
  <c r="E21" i="193"/>
  <c r="F20"/>
  <c r="E23" i="192"/>
  <c r="F22"/>
  <c r="E23" i="191"/>
  <c r="F22"/>
  <c r="E23" i="189"/>
  <c r="F22"/>
  <c r="E23" i="188"/>
  <c r="F22"/>
  <c r="E23" i="184"/>
  <c r="F22"/>
  <c r="E23" i="179"/>
  <c r="F22"/>
  <c r="E22" i="177"/>
  <c r="F21"/>
  <c r="E23" i="176"/>
  <c r="F22"/>
  <c r="E22" i="175"/>
  <c r="F21"/>
  <c r="E23" i="174"/>
  <c r="F22"/>
  <c r="E22" i="173"/>
  <c r="F21"/>
  <c r="E23" i="172"/>
  <c r="F22"/>
  <c r="E23" i="171"/>
  <c r="F22"/>
  <c r="E22" i="170"/>
  <c r="F21"/>
  <c r="E22" i="168"/>
  <c r="F21"/>
  <c r="E23" i="167"/>
  <c r="F22"/>
  <c r="E23" i="166"/>
  <c r="F22"/>
  <c r="E23" i="165"/>
  <c r="F22"/>
  <c r="E23" i="164"/>
  <c r="F22"/>
  <c r="E23" i="163"/>
  <c r="F22"/>
  <c r="E23" i="161"/>
  <c r="F22"/>
  <c r="F116" i="160"/>
  <c r="E117"/>
  <c r="E23" i="159"/>
  <c r="F22"/>
  <c r="E22" i="158"/>
  <c r="F21"/>
  <c r="E22" i="157"/>
  <c r="F21"/>
  <c r="E22" i="156"/>
  <c r="F21"/>
  <c r="E22" i="154"/>
  <c r="F21"/>
  <c r="E22" i="153"/>
  <c r="F21"/>
  <c r="E22" i="151"/>
  <c r="F21"/>
  <c r="E22" i="150"/>
  <c r="F21"/>
  <c r="E22" i="146"/>
  <c r="F21"/>
  <c r="E22" i="144"/>
  <c r="F21"/>
  <c r="E31" i="234"/>
  <c r="F30"/>
  <c r="F21" i="143"/>
  <c r="E22"/>
  <c r="E32" i="142"/>
  <c r="F31"/>
  <c r="E23" i="139"/>
  <c r="F22"/>
  <c r="E23" i="138"/>
  <c r="F22"/>
  <c r="E23" i="137"/>
  <c r="F22"/>
  <c r="E23" i="136"/>
  <c r="F22"/>
  <c r="E23" i="135"/>
  <c r="F22"/>
  <c r="F24" i="130"/>
  <c r="E25"/>
  <c r="E22" i="129"/>
  <c r="F21"/>
  <c r="E22" i="128"/>
  <c r="F21"/>
  <c r="F21" i="127"/>
  <c r="E22"/>
  <c r="E22" i="126"/>
  <c r="F21"/>
  <c r="F21" i="125"/>
  <c r="E22"/>
  <c r="E23" i="124"/>
  <c r="F22"/>
  <c r="E22" i="131"/>
  <c r="F21"/>
  <c r="P151" i="145"/>
  <c r="Z11"/>
  <c r="P30" i="235"/>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R11"/>
  <c r="M82" i="181" s="1"/>
  <c r="S11" i="231"/>
  <c r="P165" i="135"/>
  <c r="Z11"/>
  <c r="P165" i="137"/>
  <c r="AB11"/>
  <c r="P20" i="220"/>
  <c r="AC11"/>
  <c r="Q11" i="234"/>
  <c r="P21"/>
  <c r="P22" s="1"/>
  <c r="P23" s="1"/>
  <c r="P24" s="1"/>
  <c r="P25" s="1"/>
  <c r="P26" s="1"/>
  <c r="P27" s="1"/>
  <c r="P28" s="1"/>
  <c r="P29" s="1"/>
  <c r="P30" s="1"/>
  <c r="P31" s="1"/>
  <c r="P32" s="1"/>
  <c r="L82" i="181"/>
  <c r="Q11" i="151"/>
  <c r="P20" i="221"/>
  <c r="AD11"/>
  <c r="P116" i="163"/>
  <c r="AA11"/>
  <c r="P20" i="219"/>
  <c r="AB11"/>
  <c r="P85" i="179"/>
  <c r="AD11"/>
  <c r="P172" i="131"/>
  <c r="AB11"/>
  <c r="P133" i="158"/>
  <c r="AD11"/>
  <c r="P108" i="170"/>
  <c r="AA11"/>
  <c r="E21" i="239"/>
  <c r="F20"/>
  <c r="P178" i="125"/>
  <c r="P109" i="166"/>
  <c r="X11" s="1"/>
  <c r="P88" i="177"/>
  <c r="E23" i="236"/>
  <c r="F22"/>
  <c r="E21" i="235"/>
  <c r="F20"/>
  <c r="P153" i="142"/>
  <c r="Y11" s="1"/>
  <c r="P138" i="154"/>
  <c r="X11" s="1"/>
  <c r="P34" i="213"/>
  <c r="Y11" s="1"/>
  <c r="P92" i="175"/>
  <c r="Y11" s="1"/>
  <c r="P70" i="188"/>
  <c r="Z11" s="1"/>
  <c r="E22" i="162"/>
  <c r="F21"/>
  <c r="E22" i="134"/>
  <c r="F21"/>
  <c r="E22" i="152"/>
  <c r="F21"/>
  <c r="E22" i="219"/>
  <c r="F21"/>
  <c r="AD9" s="1"/>
  <c r="P28" i="215"/>
  <c r="Y11" s="1"/>
  <c r="P166" i="132"/>
  <c r="X11" s="1"/>
  <c r="F31" i="148"/>
  <c r="E32"/>
  <c r="P22" i="217"/>
  <c r="Y11" s="1"/>
  <c r="P172" i="128"/>
  <c r="X11" s="1"/>
  <c r="E29" i="231"/>
  <c r="F28"/>
  <c r="P26" i="216"/>
  <c r="Y11" s="1"/>
  <c r="P139" i="153"/>
  <c r="W11" s="1"/>
  <c r="P107" i="167"/>
  <c r="W11" s="1"/>
  <c r="P138" i="156"/>
  <c r="Y11" s="1"/>
  <c r="P146" i="146"/>
  <c r="P158" i="138"/>
  <c r="E28" i="147"/>
  <c r="F27"/>
  <c r="E27" i="149"/>
  <c r="F26"/>
  <c r="E27" i="145"/>
  <c r="F26"/>
  <c r="E28" i="132"/>
  <c r="F27"/>
  <c r="E27" i="133"/>
  <c r="F26"/>
  <c r="P164"/>
  <c r="W11" s="1"/>
  <c r="F21" i="221"/>
  <c r="E27" i="141"/>
  <c r="F26"/>
  <c r="P170" i="129"/>
  <c r="W11" s="1"/>
  <c r="F23" i="217"/>
  <c r="Z9" s="1"/>
  <c r="E24"/>
  <c r="P93" i="174"/>
  <c r="Y11" s="1"/>
  <c r="F33" i="123"/>
  <c r="E34"/>
  <c r="P92" i="176"/>
  <c r="Z11" s="1"/>
  <c r="P149" i="144"/>
  <c r="W11" s="1"/>
  <c r="P164" i="134"/>
  <c r="Y11" s="1"/>
  <c r="P103" i="171"/>
  <c r="X11" s="1"/>
  <c r="P150" i="143"/>
  <c r="W11" s="1"/>
  <c r="P154" i="139"/>
  <c r="W11" s="1"/>
  <c r="P144" i="149"/>
  <c r="X11" s="1"/>
  <c r="P37" i="212"/>
  <c r="P148" i="147"/>
  <c r="Z11" s="1"/>
  <c r="P44" i="206"/>
  <c r="Y11" s="1"/>
  <c r="P185" i="71"/>
  <c r="Y11" s="1"/>
  <c r="AD11"/>
  <c r="P127" i="160"/>
  <c r="P177" i="124"/>
  <c r="X11" s="1"/>
  <c r="P57" i="191"/>
  <c r="Y11" s="1"/>
  <c r="P77" i="184"/>
  <c r="Z11" s="1"/>
  <c r="P173" i="127"/>
  <c r="W11" s="1"/>
  <c r="P52" i="193"/>
  <c r="P174" i="126"/>
  <c r="W11" s="1"/>
  <c r="P142" i="150"/>
  <c r="W11" s="1"/>
  <c r="P169" i="130"/>
  <c r="X11" s="1"/>
  <c r="P144" i="148"/>
  <c r="W11" s="1"/>
  <c r="P129" i="157"/>
  <c r="Z11" s="1"/>
  <c r="P70" i="189"/>
  <c r="P184" i="123"/>
  <c r="P103" i="172"/>
  <c r="Y11" s="1"/>
  <c r="P112" i="165"/>
  <c r="Z11" s="1"/>
  <c r="P117" i="161"/>
  <c r="Z11" s="1"/>
  <c r="P127" i="159"/>
  <c r="Z11" s="1"/>
  <c r="P105" i="168"/>
  <c r="W11" s="1"/>
  <c r="P152" i="141"/>
  <c r="W11" s="1"/>
  <c r="P144" i="152"/>
  <c r="P58" i="192"/>
  <c r="P48" i="194"/>
  <c r="Y11" s="1"/>
  <c r="P160" i="136"/>
  <c r="W11" s="1"/>
  <c r="P35" i="214"/>
  <c r="P112" i="164"/>
  <c r="Y11" s="1"/>
  <c r="P112" i="162"/>
  <c r="W11" s="1"/>
  <c r="P45" i="197"/>
  <c r="Y11" s="1"/>
  <c r="S11" i="235" l="1"/>
  <c r="F24" i="229"/>
  <c r="E25"/>
  <c r="R9" i="231"/>
  <c r="S9" s="1"/>
  <c r="G80" i="181" s="1"/>
  <c r="E80"/>
  <c r="D23" i="221"/>
  <c r="K23" s="1"/>
  <c r="M23" s="1"/>
  <c r="N23" s="1"/>
  <c r="D25"/>
  <c r="K25" s="1"/>
  <c r="M25" s="1"/>
  <c r="N25" s="1"/>
  <c r="D27"/>
  <c r="K27" s="1"/>
  <c r="M27" s="1"/>
  <c r="N27" s="1"/>
  <c r="D29"/>
  <c r="K29" s="1"/>
  <c r="M29" s="1"/>
  <c r="N29" s="1"/>
  <c r="D31"/>
  <c r="K31" s="1"/>
  <c r="M31" s="1"/>
  <c r="N31" s="1"/>
  <c r="D33"/>
  <c r="K33" s="1"/>
  <c r="M33" s="1"/>
  <c r="N33" s="1"/>
  <c r="D35"/>
  <c r="K35" s="1"/>
  <c r="M35" s="1"/>
  <c r="N35" s="1"/>
  <c r="D37"/>
  <c r="K37" s="1"/>
  <c r="M37" s="1"/>
  <c r="N37" s="1"/>
  <c r="D39"/>
  <c r="K39" s="1"/>
  <c r="M39" s="1"/>
  <c r="N39" s="1"/>
  <c r="D41"/>
  <c r="K41" s="1"/>
  <c r="M41" s="1"/>
  <c r="N41" s="1"/>
  <c r="D43"/>
  <c r="K43" s="1"/>
  <c r="M43" s="1"/>
  <c r="N43" s="1"/>
  <c r="D45"/>
  <c r="K45" s="1"/>
  <c r="M45" s="1"/>
  <c r="N45" s="1"/>
  <c r="D47"/>
  <c r="K47" s="1"/>
  <c r="M47" s="1"/>
  <c r="N47" s="1"/>
  <c r="D49"/>
  <c r="K49" s="1"/>
  <c r="M49" s="1"/>
  <c r="N49" s="1"/>
  <c r="D51"/>
  <c r="K51" s="1"/>
  <c r="M51" s="1"/>
  <c r="N51" s="1"/>
  <c r="D53"/>
  <c r="K53" s="1"/>
  <c r="M53" s="1"/>
  <c r="N53" s="1"/>
  <c r="D55"/>
  <c r="K55" s="1"/>
  <c r="M55" s="1"/>
  <c r="N55" s="1"/>
  <c r="D57"/>
  <c r="K57" s="1"/>
  <c r="M57" s="1"/>
  <c r="N57"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24"/>
  <c r="K24" s="1"/>
  <c r="M24" s="1"/>
  <c r="N24" s="1"/>
  <c r="D26"/>
  <c r="K26" s="1"/>
  <c r="M26" s="1"/>
  <c r="N26" s="1"/>
  <c r="D28"/>
  <c r="K28" s="1"/>
  <c r="M28" s="1"/>
  <c r="N28" s="1"/>
  <c r="D30"/>
  <c r="K30" s="1"/>
  <c r="M30" s="1"/>
  <c r="N30" s="1"/>
  <c r="D32"/>
  <c r="K32" s="1"/>
  <c r="M32" s="1"/>
  <c r="N32" s="1"/>
  <c r="D34"/>
  <c r="K34" s="1"/>
  <c r="M34" s="1"/>
  <c r="N34" s="1"/>
  <c r="D36"/>
  <c r="K36" s="1"/>
  <c r="M36" s="1"/>
  <c r="N36" s="1"/>
  <c r="D38"/>
  <c r="K38" s="1"/>
  <c r="M38" s="1"/>
  <c r="N38" s="1"/>
  <c r="D40"/>
  <c r="K40" s="1"/>
  <c r="M40" s="1"/>
  <c r="N40" s="1"/>
  <c r="D42"/>
  <c r="K42" s="1"/>
  <c r="M42" s="1"/>
  <c r="N42" s="1"/>
  <c r="D44"/>
  <c r="K44" s="1"/>
  <c r="M44" s="1"/>
  <c r="N44" s="1"/>
  <c r="D46"/>
  <c r="K46" s="1"/>
  <c r="M46" s="1"/>
  <c r="N46" s="1"/>
  <c r="D48"/>
  <c r="K48" s="1"/>
  <c r="M48" s="1"/>
  <c r="N48" s="1"/>
  <c r="D50"/>
  <c r="K50" s="1"/>
  <c r="M50" s="1"/>
  <c r="N50" s="1"/>
  <c r="D52"/>
  <c r="K52" s="1"/>
  <c r="M52" s="1"/>
  <c r="N52" s="1"/>
  <c r="D54"/>
  <c r="K54" s="1"/>
  <c r="M54" s="1"/>
  <c r="N54" s="1"/>
  <c r="D56"/>
  <c r="K56" s="1"/>
  <c r="M56" s="1"/>
  <c r="N56" s="1"/>
  <c r="D58"/>
  <c r="K58" s="1"/>
  <c r="M58" s="1"/>
  <c r="N58" s="1"/>
  <c r="D60"/>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22"/>
  <c r="H78" i="181"/>
  <c r="Q9" i="220"/>
  <c r="F22"/>
  <c r="U9" i="216"/>
  <c r="F23"/>
  <c r="E24"/>
  <c r="E24" i="215"/>
  <c r="F23"/>
  <c r="E24" i="214"/>
  <c r="F23"/>
  <c r="F23" i="213"/>
  <c r="E24"/>
  <c r="E24" i="212"/>
  <c r="F23"/>
  <c r="E24" i="206"/>
  <c r="F23"/>
  <c r="E24" i="197"/>
  <c r="F23"/>
  <c r="E24" i="194"/>
  <c r="F23"/>
  <c r="F21" i="193"/>
  <c r="E22"/>
  <c r="E24" i="192"/>
  <c r="F23"/>
  <c r="E24" i="191"/>
  <c r="F23"/>
  <c r="E24" i="189"/>
  <c r="F23"/>
  <c r="E24" i="188"/>
  <c r="F23"/>
  <c r="E24" i="184"/>
  <c r="F23"/>
  <c r="E24" i="179"/>
  <c r="F23"/>
  <c r="E23" i="177"/>
  <c r="F22"/>
  <c r="E24" i="176"/>
  <c r="F23"/>
  <c r="E23" i="175"/>
  <c r="F22"/>
  <c r="E24" i="174"/>
  <c r="F23"/>
  <c r="E23" i="173"/>
  <c r="F22"/>
  <c r="E24" i="172"/>
  <c r="F23"/>
  <c r="E24" i="171"/>
  <c r="F23"/>
  <c r="E23" i="170"/>
  <c r="F22"/>
  <c r="E23" i="168"/>
  <c r="F22"/>
  <c r="E24" i="167"/>
  <c r="F23"/>
  <c r="E24" i="166"/>
  <c r="F23"/>
  <c r="E24" i="165"/>
  <c r="F23"/>
  <c r="E24" i="164"/>
  <c r="F23"/>
  <c r="E24" i="163"/>
  <c r="F23"/>
  <c r="E24" i="161"/>
  <c r="F23"/>
  <c r="F117" i="160"/>
  <c r="E118"/>
  <c r="E24" i="159"/>
  <c r="F23"/>
  <c r="E23" i="158"/>
  <c r="F22"/>
  <c r="E23" i="157"/>
  <c r="F22"/>
  <c r="E23" i="156"/>
  <c r="F22"/>
  <c r="E23" i="154"/>
  <c r="F22"/>
  <c r="E23" i="153"/>
  <c r="F22"/>
  <c r="E23" i="151"/>
  <c r="F22"/>
  <c r="E23" i="150"/>
  <c r="F22"/>
  <c r="E23" i="146"/>
  <c r="F22"/>
  <c r="F22" i="144"/>
  <c r="E23"/>
  <c r="E32" i="234"/>
  <c r="F31"/>
  <c r="F22" i="143"/>
  <c r="E23"/>
  <c r="E33" i="142"/>
  <c r="F32"/>
  <c r="E24" i="139"/>
  <c r="F23"/>
  <c r="E24" i="138"/>
  <c r="F23"/>
  <c r="E24" i="137"/>
  <c r="F23"/>
  <c r="E24" i="136"/>
  <c r="F23"/>
  <c r="E24" i="135"/>
  <c r="F23"/>
  <c r="E26" i="130"/>
  <c r="F25"/>
  <c r="E23" i="129"/>
  <c r="F22"/>
  <c r="E23" i="128"/>
  <c r="F22"/>
  <c r="E23" i="127"/>
  <c r="F22"/>
  <c r="F22" i="126"/>
  <c r="E23"/>
  <c r="E23" i="125"/>
  <c r="F22"/>
  <c r="E24" i="124"/>
  <c r="F23"/>
  <c r="E23" i="131"/>
  <c r="F22"/>
  <c r="P59" i="192"/>
  <c r="AA11"/>
  <c r="P185" i="123"/>
  <c r="AA11"/>
  <c r="P71" i="189"/>
  <c r="AA11"/>
  <c r="P53" i="193"/>
  <c r="AA11"/>
  <c r="P128" i="160"/>
  <c r="AA11"/>
  <c r="P179" i="125"/>
  <c r="Z11"/>
  <c r="P33" i="234"/>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R11"/>
  <c r="M79" i="181" s="1"/>
  <c r="P36" i="214"/>
  <c r="P145" i="152"/>
  <c r="AA11"/>
  <c r="P38" i="212"/>
  <c r="AA11"/>
  <c r="P89" i="177"/>
  <c r="Z11"/>
  <c r="P109" i="170"/>
  <c r="AB11"/>
  <c r="P134" i="158"/>
  <c r="AE11"/>
  <c r="P173" i="131"/>
  <c r="AC11"/>
  <c r="P86" i="179"/>
  <c r="AE11"/>
  <c r="P21" i="219"/>
  <c r="AC11"/>
  <c r="P117" i="163"/>
  <c r="AB11"/>
  <c r="P21" i="221"/>
  <c r="AE11"/>
  <c r="L35" i="181"/>
  <c r="L79"/>
  <c r="S11" i="234"/>
  <c r="P21" i="220"/>
  <c r="AD11"/>
  <c r="P166" i="137"/>
  <c r="AC11"/>
  <c r="P166" i="135"/>
  <c r="AA11"/>
  <c r="P152" i="145"/>
  <c r="AA11"/>
  <c r="E22" i="239"/>
  <c r="F21"/>
  <c r="P110" i="166"/>
  <c r="Y11" s="1"/>
  <c r="E22" i="235"/>
  <c r="F21"/>
  <c r="E24" i="236"/>
  <c r="F23"/>
  <c r="P94" i="174"/>
  <c r="Z11" s="1"/>
  <c r="P171" i="129"/>
  <c r="X11" s="1"/>
  <c r="E28" i="141"/>
  <c r="F27"/>
  <c r="E28" i="133"/>
  <c r="F27"/>
  <c r="E29" i="132"/>
  <c r="F28"/>
  <c r="E28" i="145"/>
  <c r="F27"/>
  <c r="E28" i="149"/>
  <c r="F27"/>
  <c r="E29" i="147"/>
  <c r="F28"/>
  <c r="P139" i="156"/>
  <c r="Z11" s="1"/>
  <c r="P27" i="216"/>
  <c r="Z11" s="1"/>
  <c r="E30" i="231"/>
  <c r="F29"/>
  <c r="F80" i="181" s="1"/>
  <c r="P173" i="128"/>
  <c r="Y11" s="1"/>
  <c r="P29" i="215"/>
  <c r="Z11" s="1"/>
  <c r="E23" i="219"/>
  <c r="Q9" s="1"/>
  <c r="F22"/>
  <c r="AE9" s="1"/>
  <c r="E23" i="152"/>
  <c r="F22"/>
  <c r="E23" i="134"/>
  <c r="F22"/>
  <c r="E23" i="162"/>
  <c r="F22"/>
  <c r="P93" i="175"/>
  <c r="Z11" s="1"/>
  <c r="P35" i="213"/>
  <c r="Z11" s="1"/>
  <c r="P154" i="142"/>
  <c r="Z11" s="1"/>
  <c r="E35" i="123"/>
  <c r="F34"/>
  <c r="E25" i="217"/>
  <c r="F24"/>
  <c r="AA9" s="1"/>
  <c r="P165" i="133"/>
  <c r="X11" s="1"/>
  <c r="P159" i="138"/>
  <c r="P147" i="146"/>
  <c r="P108" i="167"/>
  <c r="X11" s="1"/>
  <c r="P140" i="153"/>
  <c r="X11" s="1"/>
  <c r="P23" i="217"/>
  <c r="Z11" s="1"/>
  <c r="F32" i="148"/>
  <c r="E33"/>
  <c r="P167" i="132"/>
  <c r="Y11" s="1"/>
  <c r="P71" i="188"/>
  <c r="P139" i="154"/>
  <c r="Y11" s="1"/>
  <c r="P104" i="172"/>
  <c r="Z11" s="1"/>
  <c r="P145" i="148"/>
  <c r="X11" s="1"/>
  <c r="P170" i="130"/>
  <c r="Y11" s="1"/>
  <c r="P143" i="150"/>
  <c r="X11" s="1"/>
  <c r="P178" i="124"/>
  <c r="Y11" s="1"/>
  <c r="AE11" i="71"/>
  <c r="P186"/>
  <c r="Z11" s="1"/>
  <c r="P45" i="206"/>
  <c r="Z11" s="1"/>
  <c r="P145" i="149"/>
  <c r="Y11" s="1"/>
  <c r="P155" i="139"/>
  <c r="X11" s="1"/>
  <c r="P104" i="171"/>
  <c r="Y11" s="1"/>
  <c r="P93" i="176"/>
  <c r="P46" i="197"/>
  <c r="Z11" s="1"/>
  <c r="P113" i="162"/>
  <c r="X11" s="1"/>
  <c r="P113" i="164"/>
  <c r="Z11" s="1"/>
  <c r="P161" i="136"/>
  <c r="X11" s="1"/>
  <c r="P49" i="194"/>
  <c r="Z11" s="1"/>
  <c r="P153" i="141"/>
  <c r="X11" s="1"/>
  <c r="P106" i="168"/>
  <c r="X11" s="1"/>
  <c r="P128" i="159"/>
  <c r="P118" i="161"/>
  <c r="P113" i="165"/>
  <c r="P130" i="157"/>
  <c r="P175" i="126"/>
  <c r="X11" s="1"/>
  <c r="P174" i="127"/>
  <c r="X11" s="1"/>
  <c r="P78" i="184"/>
  <c r="P58" i="191"/>
  <c r="Z11" s="1"/>
  <c r="P149" i="147"/>
  <c r="P151" i="143"/>
  <c r="X11" s="1"/>
  <c r="P165" i="134"/>
  <c r="Z11" s="1"/>
  <c r="P150" i="144"/>
  <c r="X11" s="1"/>
  <c r="E26" i="229" l="1"/>
  <c r="F25"/>
  <c r="K22" i="221"/>
  <c r="E22"/>
  <c r="D25" i="220"/>
  <c r="K25" s="1"/>
  <c r="M25" s="1"/>
  <c r="N25" s="1"/>
  <c r="D27"/>
  <c r="K27" s="1"/>
  <c r="M27" s="1"/>
  <c r="N27" s="1"/>
  <c r="D29"/>
  <c r="K29" s="1"/>
  <c r="M29" s="1"/>
  <c r="N29" s="1"/>
  <c r="D31"/>
  <c r="K31" s="1"/>
  <c r="M31" s="1"/>
  <c r="N31" s="1"/>
  <c r="D33"/>
  <c r="K33" s="1"/>
  <c r="M33" s="1"/>
  <c r="N33" s="1"/>
  <c r="D35"/>
  <c r="K35" s="1"/>
  <c r="M35" s="1"/>
  <c r="N35" s="1"/>
  <c r="D37"/>
  <c r="K37" s="1"/>
  <c r="M37" s="1"/>
  <c r="N37" s="1"/>
  <c r="D39"/>
  <c r="K39" s="1"/>
  <c r="M39" s="1"/>
  <c r="N39" s="1"/>
  <c r="D41"/>
  <c r="K41" s="1"/>
  <c r="M41" s="1"/>
  <c r="N41" s="1"/>
  <c r="D43"/>
  <c r="K43" s="1"/>
  <c r="M43" s="1"/>
  <c r="N43" s="1"/>
  <c r="D45"/>
  <c r="K45" s="1"/>
  <c r="M45" s="1"/>
  <c r="N45" s="1"/>
  <c r="D47"/>
  <c r="K47" s="1"/>
  <c r="M47" s="1"/>
  <c r="N47" s="1"/>
  <c r="D49"/>
  <c r="K49" s="1"/>
  <c r="M49" s="1"/>
  <c r="N49" s="1"/>
  <c r="D51"/>
  <c r="K51" s="1"/>
  <c r="M51" s="1"/>
  <c r="N51" s="1"/>
  <c r="D53"/>
  <c r="K53" s="1"/>
  <c r="M53" s="1"/>
  <c r="N53" s="1"/>
  <c r="D55"/>
  <c r="K55" s="1"/>
  <c r="M55" s="1"/>
  <c r="N55" s="1"/>
  <c r="D57"/>
  <c r="K57" s="1"/>
  <c r="M57" s="1"/>
  <c r="N57"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24"/>
  <c r="K24" s="1"/>
  <c r="M24" s="1"/>
  <c r="N24" s="1"/>
  <c r="D26"/>
  <c r="K26" s="1"/>
  <c r="M26" s="1"/>
  <c r="N26" s="1"/>
  <c r="D28"/>
  <c r="K28" s="1"/>
  <c r="M28" s="1"/>
  <c r="N28" s="1"/>
  <c r="D30"/>
  <c r="K30" s="1"/>
  <c r="M30" s="1"/>
  <c r="N30" s="1"/>
  <c r="D32"/>
  <c r="K32" s="1"/>
  <c r="M32" s="1"/>
  <c r="N32" s="1"/>
  <c r="D34"/>
  <c r="K34" s="1"/>
  <c r="M34" s="1"/>
  <c r="N34" s="1"/>
  <c r="D36"/>
  <c r="K36" s="1"/>
  <c r="M36" s="1"/>
  <c r="N36" s="1"/>
  <c r="D38"/>
  <c r="K38" s="1"/>
  <c r="M38" s="1"/>
  <c r="N38" s="1"/>
  <c r="D40"/>
  <c r="K40" s="1"/>
  <c r="M40" s="1"/>
  <c r="N40" s="1"/>
  <c r="D42"/>
  <c r="K42" s="1"/>
  <c r="M42" s="1"/>
  <c r="N42" s="1"/>
  <c r="D44"/>
  <c r="K44" s="1"/>
  <c r="M44" s="1"/>
  <c r="N44" s="1"/>
  <c r="D46"/>
  <c r="K46" s="1"/>
  <c r="M46" s="1"/>
  <c r="N46" s="1"/>
  <c r="D48"/>
  <c r="K48" s="1"/>
  <c r="M48" s="1"/>
  <c r="N48" s="1"/>
  <c r="D50"/>
  <c r="K50" s="1"/>
  <c r="M50" s="1"/>
  <c r="N50" s="1"/>
  <c r="D52"/>
  <c r="K52" s="1"/>
  <c r="M52" s="1"/>
  <c r="N52" s="1"/>
  <c r="D54"/>
  <c r="K54" s="1"/>
  <c r="M54" s="1"/>
  <c r="N54" s="1"/>
  <c r="D56"/>
  <c r="K56" s="1"/>
  <c r="M56" s="1"/>
  <c r="N56" s="1"/>
  <c r="D58"/>
  <c r="K58" s="1"/>
  <c r="M58" s="1"/>
  <c r="N58" s="1"/>
  <c r="D60"/>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23"/>
  <c r="H77" i="181"/>
  <c r="F24" i="216"/>
  <c r="E25"/>
  <c r="V9"/>
  <c r="F24" i="215"/>
  <c r="E25"/>
  <c r="F24" i="214"/>
  <c r="E25"/>
  <c r="E25" i="213"/>
  <c r="F24"/>
  <c r="F24" i="212"/>
  <c r="E25"/>
  <c r="E25" i="206"/>
  <c r="F24"/>
  <c r="E25" i="197"/>
  <c r="F24"/>
  <c r="E25" i="194"/>
  <c r="F24"/>
  <c r="F22" i="193"/>
  <c r="E23"/>
  <c r="E25" i="192"/>
  <c r="F24"/>
  <c r="E25" i="191"/>
  <c r="F24"/>
  <c r="E25" i="189"/>
  <c r="F24"/>
  <c r="E25" i="188"/>
  <c r="F24"/>
  <c r="E25" i="184"/>
  <c r="F24"/>
  <c r="E25" i="179"/>
  <c r="F24"/>
  <c r="E24" i="177"/>
  <c r="F23"/>
  <c r="E25" i="176"/>
  <c r="F24"/>
  <c r="E24" i="175"/>
  <c r="F23"/>
  <c r="E25" i="174"/>
  <c r="F24"/>
  <c r="E24" i="173"/>
  <c r="F23"/>
  <c r="E25" i="172"/>
  <c r="F24"/>
  <c r="E25" i="171"/>
  <c r="F24"/>
  <c r="E24" i="170"/>
  <c r="F23"/>
  <c r="E24" i="168"/>
  <c r="F23"/>
  <c r="E25" i="167"/>
  <c r="F24"/>
  <c r="E25" i="166"/>
  <c r="F24"/>
  <c r="E25" i="165"/>
  <c r="F24"/>
  <c r="E25" i="164"/>
  <c r="F24"/>
  <c r="E25" i="163"/>
  <c r="F24"/>
  <c r="E25" i="161"/>
  <c r="F24"/>
  <c r="E119" i="160"/>
  <c r="F118"/>
  <c r="E25" i="159"/>
  <c r="F24"/>
  <c r="E24" i="158"/>
  <c r="F23"/>
  <c r="E24" i="157"/>
  <c r="F23"/>
  <c r="E24" i="156"/>
  <c r="F23"/>
  <c r="E24" i="154"/>
  <c r="F23"/>
  <c r="E24" i="153"/>
  <c r="F23"/>
  <c r="E24" i="151"/>
  <c r="F23"/>
  <c r="E24" i="150"/>
  <c r="F23"/>
  <c r="E24" i="146"/>
  <c r="F23"/>
  <c r="E24" i="144"/>
  <c r="F23"/>
  <c r="R9" i="234"/>
  <c r="S9" s="1"/>
  <c r="G79" i="181" s="1"/>
  <c r="E33" i="234"/>
  <c r="E79" i="181"/>
  <c r="F32" i="234"/>
  <c r="F79" i="181" s="1"/>
  <c r="E24" i="143"/>
  <c r="F23"/>
  <c r="F33" i="142"/>
  <c r="E34"/>
  <c r="E25" i="139"/>
  <c r="F24"/>
  <c r="E25" i="138"/>
  <c r="F24"/>
  <c r="E25" i="137"/>
  <c r="F24"/>
  <c r="E25" i="136"/>
  <c r="F24"/>
  <c r="E25" i="135"/>
  <c r="F24"/>
  <c r="E27" i="130"/>
  <c r="F26"/>
  <c r="E24" i="129"/>
  <c r="F23"/>
  <c r="E24" i="128"/>
  <c r="F23"/>
  <c r="F23" i="127"/>
  <c r="E24"/>
  <c r="E24" i="126"/>
  <c r="F23"/>
  <c r="F23" i="125"/>
  <c r="E24"/>
  <c r="E25" i="124"/>
  <c r="F24"/>
  <c r="E24" i="131"/>
  <c r="F23"/>
  <c r="P150" i="147"/>
  <c r="AA11"/>
  <c r="P131" i="157"/>
  <c r="AA11"/>
  <c r="P129" i="159"/>
  <c r="AA11"/>
  <c r="P72" i="188"/>
  <c r="AA11"/>
  <c r="P153" i="145"/>
  <c r="AB11"/>
  <c r="P167" i="135"/>
  <c r="AB11"/>
  <c r="P167" i="137"/>
  <c r="AD11"/>
  <c r="P22" i="220"/>
  <c r="AE11"/>
  <c r="Q11" i="221"/>
  <c r="P118" i="163"/>
  <c r="AC11"/>
  <c r="P22" i="219"/>
  <c r="AD11"/>
  <c r="Q11" i="179"/>
  <c r="P174" i="131"/>
  <c r="AD11"/>
  <c r="Q11" i="158"/>
  <c r="P110" i="170"/>
  <c r="AC11"/>
  <c r="P90" i="177"/>
  <c r="AA11"/>
  <c r="P39" i="212"/>
  <c r="AB11"/>
  <c r="P146" i="152"/>
  <c r="AB11"/>
  <c r="P37" i="214"/>
  <c r="P79" i="184"/>
  <c r="AA11"/>
  <c r="P114" i="165"/>
  <c r="AA11"/>
  <c r="P119" i="161"/>
  <c r="AA11"/>
  <c r="P94" i="176"/>
  <c r="AA11"/>
  <c r="P180" i="125"/>
  <c r="AA11"/>
  <c r="P129" i="160"/>
  <c r="AB11"/>
  <c r="P54" i="193"/>
  <c r="AB11"/>
  <c r="P72" i="189"/>
  <c r="AB11"/>
  <c r="P186" i="123"/>
  <c r="AB11"/>
  <c r="P60" i="192"/>
  <c r="AB11"/>
  <c r="E23" i="239"/>
  <c r="F22"/>
  <c r="P111" i="166"/>
  <c r="E25" i="236"/>
  <c r="F24"/>
  <c r="E23" i="235"/>
  <c r="F22"/>
  <c r="P168" i="132"/>
  <c r="Z11" s="1"/>
  <c r="E34" i="148"/>
  <c r="F33"/>
  <c r="P36" i="213"/>
  <c r="P30" i="215"/>
  <c r="P140" i="156"/>
  <c r="E30" i="147"/>
  <c r="F29"/>
  <c r="E29" i="149"/>
  <c r="F28"/>
  <c r="E29" i="145"/>
  <c r="F28"/>
  <c r="E30" i="132"/>
  <c r="F29"/>
  <c r="E29" i="133"/>
  <c r="F28"/>
  <c r="E29" i="141"/>
  <c r="F28"/>
  <c r="P172" i="129"/>
  <c r="Y11" s="1"/>
  <c r="P95" i="174"/>
  <c r="P140" i="154"/>
  <c r="Z11" s="1"/>
  <c r="P24" i="217"/>
  <c r="P141" i="153"/>
  <c r="Y11" s="1"/>
  <c r="P109" i="167"/>
  <c r="Y11" s="1"/>
  <c r="P148" i="146"/>
  <c r="P160" i="138"/>
  <c r="P166" i="133"/>
  <c r="Y11" s="1"/>
  <c r="E26" i="217"/>
  <c r="F25"/>
  <c r="AB9" s="1"/>
  <c r="E36" i="123"/>
  <c r="F35"/>
  <c r="P155" i="142"/>
  <c r="P94" i="175"/>
  <c r="E24" i="162"/>
  <c r="F23"/>
  <c r="E24" i="134"/>
  <c r="F23"/>
  <c r="E24" i="152"/>
  <c r="F23"/>
  <c r="F23" i="219"/>
  <c r="P174" i="128"/>
  <c r="Z11" s="1"/>
  <c r="E31" i="231"/>
  <c r="F30"/>
  <c r="P28" i="216"/>
  <c r="P59" i="191"/>
  <c r="P50" i="194"/>
  <c r="P114" i="164"/>
  <c r="P47" i="197"/>
  <c r="P105" i="171"/>
  <c r="Z11" s="1"/>
  <c r="P146" i="149"/>
  <c r="Z11" s="1"/>
  <c r="P179" i="124"/>
  <c r="Z11" s="1"/>
  <c r="P144" i="150"/>
  <c r="Y11" s="1"/>
  <c r="P171" i="130"/>
  <c r="Z11" s="1"/>
  <c r="P166" i="134"/>
  <c r="P151" i="144"/>
  <c r="Y11" s="1"/>
  <c r="P152" i="143"/>
  <c r="Y11" s="1"/>
  <c r="P175" i="127"/>
  <c r="Y11" s="1"/>
  <c r="P176" i="126"/>
  <c r="Y11" s="1"/>
  <c r="P107" i="168"/>
  <c r="Y11" s="1"/>
  <c r="P154" i="141"/>
  <c r="Y11" s="1"/>
  <c r="P162" i="136"/>
  <c r="Y11" s="1"/>
  <c r="P114" i="162"/>
  <c r="Y11" s="1"/>
  <c r="P156" i="139"/>
  <c r="Y11" s="1"/>
  <c r="P46" i="206"/>
  <c r="P187" i="71"/>
  <c r="P146" i="148"/>
  <c r="Y11" s="1"/>
  <c r="P105" i="172"/>
  <c r="F26" i="229" l="1"/>
  <c r="E27"/>
  <c r="M22" i="221"/>
  <c r="N22" s="1"/>
  <c r="L22"/>
  <c r="L23" s="1"/>
  <c r="L24" s="1"/>
  <c r="L25" s="1"/>
  <c r="L26" s="1"/>
  <c r="L27" s="1"/>
  <c r="L28" s="1"/>
  <c r="L29" s="1"/>
  <c r="L30" s="1"/>
  <c r="L31" s="1"/>
  <c r="L32" s="1"/>
  <c r="L33" s="1"/>
  <c r="E23"/>
  <c r="F22"/>
  <c r="K23" i="220"/>
  <c r="E23"/>
  <c r="D25" i="219"/>
  <c r="K25" s="1"/>
  <c r="M25" s="1"/>
  <c r="N25" s="1"/>
  <c r="D27"/>
  <c r="K27" s="1"/>
  <c r="M27" s="1"/>
  <c r="N27" s="1"/>
  <c r="D29"/>
  <c r="K29" s="1"/>
  <c r="M29" s="1"/>
  <c r="N29" s="1"/>
  <c r="D31"/>
  <c r="K31" s="1"/>
  <c r="M31" s="1"/>
  <c r="N31" s="1"/>
  <c r="D33"/>
  <c r="K33" s="1"/>
  <c r="M33" s="1"/>
  <c r="N33" s="1"/>
  <c r="D35"/>
  <c r="K35" s="1"/>
  <c r="M35" s="1"/>
  <c r="N35" s="1"/>
  <c r="D37"/>
  <c r="K37" s="1"/>
  <c r="M37" s="1"/>
  <c r="N37" s="1"/>
  <c r="D39"/>
  <c r="K39" s="1"/>
  <c r="M39" s="1"/>
  <c r="N39" s="1"/>
  <c r="D41"/>
  <c r="K41" s="1"/>
  <c r="M41" s="1"/>
  <c r="N41" s="1"/>
  <c r="D43"/>
  <c r="K43" s="1"/>
  <c r="M43" s="1"/>
  <c r="N43" s="1"/>
  <c r="D45"/>
  <c r="K45" s="1"/>
  <c r="M45" s="1"/>
  <c r="N45" s="1"/>
  <c r="D47"/>
  <c r="K47" s="1"/>
  <c r="M47" s="1"/>
  <c r="N47" s="1"/>
  <c r="D49"/>
  <c r="K49" s="1"/>
  <c r="M49" s="1"/>
  <c r="N49" s="1"/>
  <c r="D51"/>
  <c r="K51" s="1"/>
  <c r="M51" s="1"/>
  <c r="N51" s="1"/>
  <c r="D53"/>
  <c r="K53" s="1"/>
  <c r="M53" s="1"/>
  <c r="N53" s="1"/>
  <c r="D55"/>
  <c r="K55" s="1"/>
  <c r="M55" s="1"/>
  <c r="N55" s="1"/>
  <c r="D57"/>
  <c r="K57" s="1"/>
  <c r="M57" s="1"/>
  <c r="N57"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24"/>
  <c r="D26"/>
  <c r="K26" s="1"/>
  <c r="M26" s="1"/>
  <c r="N26" s="1"/>
  <c r="D28"/>
  <c r="K28" s="1"/>
  <c r="M28" s="1"/>
  <c r="N28" s="1"/>
  <c r="D30"/>
  <c r="K30" s="1"/>
  <c r="M30" s="1"/>
  <c r="N30" s="1"/>
  <c r="D32"/>
  <c r="K32" s="1"/>
  <c r="M32" s="1"/>
  <c r="N32" s="1"/>
  <c r="D34"/>
  <c r="K34" s="1"/>
  <c r="M34" s="1"/>
  <c r="N34" s="1"/>
  <c r="D36"/>
  <c r="K36" s="1"/>
  <c r="M36" s="1"/>
  <c r="N36" s="1"/>
  <c r="D38"/>
  <c r="K38" s="1"/>
  <c r="M38" s="1"/>
  <c r="N38" s="1"/>
  <c r="D40"/>
  <c r="K40" s="1"/>
  <c r="M40" s="1"/>
  <c r="N40" s="1"/>
  <c r="D42"/>
  <c r="K42" s="1"/>
  <c r="M42" s="1"/>
  <c r="N42" s="1"/>
  <c r="D44"/>
  <c r="K44" s="1"/>
  <c r="M44" s="1"/>
  <c r="N44" s="1"/>
  <c r="D46"/>
  <c r="K46" s="1"/>
  <c r="M46" s="1"/>
  <c r="N46" s="1"/>
  <c r="D48"/>
  <c r="K48" s="1"/>
  <c r="M48" s="1"/>
  <c r="N48" s="1"/>
  <c r="D50"/>
  <c r="K50" s="1"/>
  <c r="M50" s="1"/>
  <c r="N50" s="1"/>
  <c r="D52"/>
  <c r="K52" s="1"/>
  <c r="M52" s="1"/>
  <c r="N52" s="1"/>
  <c r="D54"/>
  <c r="K54" s="1"/>
  <c r="M54" s="1"/>
  <c r="N54" s="1"/>
  <c r="D56"/>
  <c r="K56" s="1"/>
  <c r="M56" s="1"/>
  <c r="N56" s="1"/>
  <c r="D58"/>
  <c r="K58" s="1"/>
  <c r="M58" s="1"/>
  <c r="N58" s="1"/>
  <c r="D60"/>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H76" i="181"/>
  <c r="W9" i="216"/>
  <c r="E26"/>
  <c r="F25"/>
  <c r="E26" i="215"/>
  <c r="F25"/>
  <c r="U9"/>
  <c r="F25" i="214"/>
  <c r="E26"/>
  <c r="F25" i="213"/>
  <c r="E26"/>
  <c r="F25" i="212"/>
  <c r="E26"/>
  <c r="E26" i="206"/>
  <c r="F25"/>
  <c r="E26" i="197"/>
  <c r="F25"/>
  <c r="E26" i="194"/>
  <c r="F25"/>
  <c r="E24" i="193"/>
  <c r="F23"/>
  <c r="E26" i="192"/>
  <c r="F25"/>
  <c r="E26" i="191"/>
  <c r="F25"/>
  <c r="E26" i="189"/>
  <c r="F25"/>
  <c r="E26" i="188"/>
  <c r="F25"/>
  <c r="E26" i="184"/>
  <c r="F25"/>
  <c r="E26" i="179"/>
  <c r="F25"/>
  <c r="E25" i="177"/>
  <c r="F24"/>
  <c r="E26" i="176"/>
  <c r="F25"/>
  <c r="E25" i="175"/>
  <c r="F24"/>
  <c r="E26" i="174"/>
  <c r="F25"/>
  <c r="E25" i="173"/>
  <c r="F24"/>
  <c r="E26" i="172"/>
  <c r="F25"/>
  <c r="E26" i="171"/>
  <c r="F25"/>
  <c r="E25" i="170"/>
  <c r="F24"/>
  <c r="E25" i="168"/>
  <c r="F24"/>
  <c r="E26" i="167"/>
  <c r="F25"/>
  <c r="E26" i="166"/>
  <c r="F25"/>
  <c r="E26" i="165"/>
  <c r="F25"/>
  <c r="E26" i="164"/>
  <c r="F25"/>
  <c r="E26" i="163"/>
  <c r="F25"/>
  <c r="E26" i="161"/>
  <c r="F25"/>
  <c r="E120" i="160"/>
  <c r="F119"/>
  <c r="E26" i="159"/>
  <c r="F25"/>
  <c r="E25" i="158"/>
  <c r="F24"/>
  <c r="E25" i="157"/>
  <c r="F24"/>
  <c r="E25" i="156"/>
  <c r="F24"/>
  <c r="E25" i="154"/>
  <c r="F24"/>
  <c r="E25" i="153"/>
  <c r="F24"/>
  <c r="E25" i="151"/>
  <c r="F24"/>
  <c r="E25" i="150"/>
  <c r="F24"/>
  <c r="E25" i="146"/>
  <c r="F24"/>
  <c r="F24" i="144"/>
  <c r="E25"/>
  <c r="E34" i="234"/>
  <c r="F33"/>
  <c r="F24" i="143"/>
  <c r="E25"/>
  <c r="E35" i="142"/>
  <c r="F34"/>
  <c r="E26" i="139"/>
  <c r="F25"/>
  <c r="E26" i="138"/>
  <c r="F25"/>
  <c r="E26" i="137"/>
  <c r="F25"/>
  <c r="E26" i="136"/>
  <c r="F25"/>
  <c r="E26" i="135"/>
  <c r="F25"/>
  <c r="F27" i="130"/>
  <c r="E28"/>
  <c r="E25" i="129"/>
  <c r="F24"/>
  <c r="E25" i="128"/>
  <c r="F24"/>
  <c r="F24" i="127"/>
  <c r="E25"/>
  <c r="F24" i="126"/>
  <c r="E25"/>
  <c r="F24" i="125"/>
  <c r="E25"/>
  <c r="E26" i="124"/>
  <c r="F25"/>
  <c r="E25" i="131"/>
  <c r="F24"/>
  <c r="P188" i="71"/>
  <c r="AA11"/>
  <c r="P47" i="206"/>
  <c r="AA11"/>
  <c r="P48" i="197"/>
  <c r="AA11"/>
  <c r="P115" i="164"/>
  <c r="AA11"/>
  <c r="P51" i="194"/>
  <c r="AA11"/>
  <c r="P29" i="216"/>
  <c r="AA11"/>
  <c r="P95" i="175"/>
  <c r="AA11"/>
  <c r="P156" i="142"/>
  <c r="AA11"/>
  <c r="P31" i="215"/>
  <c r="AA11"/>
  <c r="P112" i="166"/>
  <c r="Z11"/>
  <c r="P61" i="192"/>
  <c r="AC11"/>
  <c r="P187" i="123"/>
  <c r="AD11" s="1"/>
  <c r="AC11"/>
  <c r="P73" i="189"/>
  <c r="AC11"/>
  <c r="P55" i="193"/>
  <c r="AC11"/>
  <c r="P130" i="160"/>
  <c r="AC11"/>
  <c r="P181" i="125"/>
  <c r="AB11"/>
  <c r="P95" i="176"/>
  <c r="AB11"/>
  <c r="P120" i="161"/>
  <c r="AB11"/>
  <c r="P115" i="165"/>
  <c r="AB11"/>
  <c r="P80" i="184"/>
  <c r="AB11"/>
  <c r="L78" i="181"/>
  <c r="P106" i="172"/>
  <c r="AA11"/>
  <c r="P167" i="134"/>
  <c r="AA11"/>
  <c r="P60" i="191"/>
  <c r="AA11"/>
  <c r="P161" i="138"/>
  <c r="P25" i="217"/>
  <c r="AA11"/>
  <c r="P96" i="174"/>
  <c r="AA11"/>
  <c r="P141" i="156"/>
  <c r="AA11"/>
  <c r="P37" i="213"/>
  <c r="AA11"/>
  <c r="P38" i="214"/>
  <c r="P147" i="152"/>
  <c r="AC11"/>
  <c r="P40" i="212"/>
  <c r="AC11"/>
  <c r="P91" i="177"/>
  <c r="AB11"/>
  <c r="P111" i="170"/>
  <c r="AD11"/>
  <c r="L41" i="181"/>
  <c r="P175" i="131"/>
  <c r="AE11"/>
  <c r="L60" i="181"/>
  <c r="P23" i="219"/>
  <c r="AE11"/>
  <c r="P119" i="163"/>
  <c r="AD11"/>
  <c r="Q11" i="220"/>
  <c r="P168" i="137"/>
  <c r="AE11"/>
  <c r="P168" i="135"/>
  <c r="AC11"/>
  <c r="P154" i="145"/>
  <c r="AC11"/>
  <c r="P73" i="188"/>
  <c r="AB11"/>
  <c r="P130" i="159"/>
  <c r="AB11"/>
  <c r="P132" i="157"/>
  <c r="AB11"/>
  <c r="P151" i="147"/>
  <c r="AB11"/>
  <c r="E24" i="239"/>
  <c r="F23"/>
  <c r="E24" i="235"/>
  <c r="F23"/>
  <c r="E26" i="236"/>
  <c r="F25"/>
  <c r="P167" i="133"/>
  <c r="Z11" s="1"/>
  <c r="P141" i="154"/>
  <c r="P173" i="129"/>
  <c r="Z11" s="1"/>
  <c r="E30" i="141"/>
  <c r="F29"/>
  <c r="F29" i="133"/>
  <c r="E30"/>
  <c r="F30" i="132"/>
  <c r="E31"/>
  <c r="F29" i="145"/>
  <c r="E30"/>
  <c r="E30" i="149"/>
  <c r="F29"/>
  <c r="E31" i="147"/>
  <c r="F30"/>
  <c r="E35" i="148"/>
  <c r="F34"/>
  <c r="P169" i="132"/>
  <c r="E32" i="231"/>
  <c r="F31"/>
  <c r="P175" i="128"/>
  <c r="E25" i="152"/>
  <c r="F24"/>
  <c r="E25" i="134"/>
  <c r="F24"/>
  <c r="E25" i="162"/>
  <c r="F24"/>
  <c r="E37" i="123"/>
  <c r="F36"/>
  <c r="E27" i="217"/>
  <c r="F26"/>
  <c r="AC9" s="1"/>
  <c r="P149" i="146"/>
  <c r="P110" i="167"/>
  <c r="Z11" s="1"/>
  <c r="P142" i="153"/>
  <c r="Z11" s="1"/>
  <c r="P157" i="139"/>
  <c r="Z11" s="1"/>
  <c r="P115" i="162"/>
  <c r="Z11" s="1"/>
  <c r="P163" i="136"/>
  <c r="Z11" s="1"/>
  <c r="P155" i="141"/>
  <c r="Z11" s="1"/>
  <c r="P108" i="168"/>
  <c r="Z11" s="1"/>
  <c r="P177" i="126"/>
  <c r="Z11" s="1"/>
  <c r="P176" i="127"/>
  <c r="Z11" s="1"/>
  <c r="P153" i="143"/>
  <c r="Z11" s="1"/>
  <c r="P152" i="144"/>
  <c r="Z11" s="1"/>
  <c r="P145" i="150"/>
  <c r="Z11" s="1"/>
  <c r="P147" i="148"/>
  <c r="Z11" s="1"/>
  <c r="P172" i="130"/>
  <c r="P180" i="124"/>
  <c r="P147" i="149"/>
  <c r="P106" i="171"/>
  <c r="E81" i="181" l="1"/>
  <c r="R9" i="229"/>
  <c r="S9" s="1"/>
  <c r="G81" i="181" s="1"/>
  <c r="F27" i="229"/>
  <c r="F81" i="181" s="1"/>
  <c r="E28" i="229"/>
  <c r="F23" i="221"/>
  <c r="E24"/>
  <c r="O22"/>
  <c r="O23" s="1"/>
  <c r="O24" s="1"/>
  <c r="O25" s="1"/>
  <c r="O26" s="1"/>
  <c r="O27" s="1"/>
  <c r="O28" s="1"/>
  <c r="O29" s="1"/>
  <c r="O30" s="1"/>
  <c r="O31" s="1"/>
  <c r="O32" s="1"/>
  <c r="O33" s="1"/>
  <c r="P22"/>
  <c r="P23" s="1"/>
  <c r="P24" s="1"/>
  <c r="P25" s="1"/>
  <c r="P26" s="1"/>
  <c r="P27" s="1"/>
  <c r="P28" s="1"/>
  <c r="P29" s="1"/>
  <c r="P30" s="1"/>
  <c r="P31" s="1"/>
  <c r="P32" s="1"/>
  <c r="P33" s="1"/>
  <c r="L34"/>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R14"/>
  <c r="S14" s="1"/>
  <c r="J78" i="181" s="1"/>
  <c r="M23" i="220"/>
  <c r="N23" s="1"/>
  <c r="L23"/>
  <c r="L24" s="1"/>
  <c r="L25" s="1"/>
  <c r="L26" s="1"/>
  <c r="L27" s="1"/>
  <c r="L28" s="1"/>
  <c r="L29" s="1"/>
  <c r="L30" s="1"/>
  <c r="L31" s="1"/>
  <c r="L32" s="1"/>
  <c r="L33" s="1"/>
  <c r="L34" s="1"/>
  <c r="F23"/>
  <c r="E24"/>
  <c r="K24" i="219"/>
  <c r="E24"/>
  <c r="E27" i="216"/>
  <c r="F26"/>
  <c r="X9"/>
  <c r="F26" i="215"/>
  <c r="E27"/>
  <c r="V9"/>
  <c r="E27" i="214"/>
  <c r="F26"/>
  <c r="F26" i="213"/>
  <c r="E27"/>
  <c r="F26" i="212"/>
  <c r="E27"/>
  <c r="E27" i="206"/>
  <c r="F26"/>
  <c r="E27" i="197"/>
  <c r="F26"/>
  <c r="E27" i="194"/>
  <c r="F26"/>
  <c r="E25" i="193"/>
  <c r="F24"/>
  <c r="E27" i="192"/>
  <c r="F26"/>
  <c r="E27" i="191"/>
  <c r="F26"/>
  <c r="E27" i="189"/>
  <c r="F26"/>
  <c r="E27" i="188"/>
  <c r="F26"/>
  <c r="E27" i="184"/>
  <c r="F26"/>
  <c r="E27" i="179"/>
  <c r="F26"/>
  <c r="E26" i="177"/>
  <c r="F25"/>
  <c r="E27" i="176"/>
  <c r="F26"/>
  <c r="E26" i="175"/>
  <c r="F25"/>
  <c r="E27" i="174"/>
  <c r="F26"/>
  <c r="E26" i="173"/>
  <c r="F25"/>
  <c r="E27" i="172"/>
  <c r="F26"/>
  <c r="E27" i="171"/>
  <c r="F26"/>
  <c r="E26" i="170"/>
  <c r="F25"/>
  <c r="E26" i="168"/>
  <c r="F25"/>
  <c r="E27" i="167"/>
  <c r="F26"/>
  <c r="E27" i="166"/>
  <c r="F26"/>
  <c r="E27" i="165"/>
  <c r="F26"/>
  <c r="E27" i="164"/>
  <c r="F26"/>
  <c r="E27" i="163"/>
  <c r="F26"/>
  <c r="E27" i="161"/>
  <c r="F26"/>
  <c r="F120" i="160"/>
  <c r="E121"/>
  <c r="E27" i="159"/>
  <c r="F26"/>
  <c r="E26" i="158"/>
  <c r="F25"/>
  <c r="E26" i="157"/>
  <c r="F25"/>
  <c r="E26" i="156"/>
  <c r="F25"/>
  <c r="E26" i="154"/>
  <c r="F25"/>
  <c r="E26" i="153"/>
  <c r="F25"/>
  <c r="E26" i="151"/>
  <c r="F25"/>
  <c r="E26" i="150"/>
  <c r="F25"/>
  <c r="F25" i="146"/>
  <c r="E26"/>
  <c r="E26" i="144"/>
  <c r="F25"/>
  <c r="F34" i="234"/>
  <c r="E35"/>
  <c r="F25" i="143"/>
  <c r="E26"/>
  <c r="E36" i="142"/>
  <c r="F35"/>
  <c r="E27" i="139"/>
  <c r="F26"/>
  <c r="E27" i="138"/>
  <c r="F26"/>
  <c r="E27" i="137"/>
  <c r="F26"/>
  <c r="E27" i="136"/>
  <c r="F26"/>
  <c r="E27" i="135"/>
  <c r="F26"/>
  <c r="F28" i="130"/>
  <c r="E29"/>
  <c r="E26" i="129"/>
  <c r="F25"/>
  <c r="E26" i="128"/>
  <c r="F25"/>
  <c r="E26" i="127"/>
  <c r="F25"/>
  <c r="F25" i="126"/>
  <c r="E26"/>
  <c r="F25" i="125"/>
  <c r="E26"/>
  <c r="E27" i="124"/>
  <c r="F26"/>
  <c r="F25" i="131"/>
  <c r="E26"/>
  <c r="P173" i="130"/>
  <c r="AA11"/>
  <c r="P176" i="128"/>
  <c r="AA11"/>
  <c r="P142" i="154"/>
  <c r="AA11"/>
  <c r="P107" i="171"/>
  <c r="AA11"/>
  <c r="P148" i="149"/>
  <c r="AA11"/>
  <c r="P181" i="124"/>
  <c r="AA11"/>
  <c r="P170" i="132"/>
  <c r="AA11"/>
  <c r="P152" i="147"/>
  <c r="AC11"/>
  <c r="P133" i="157"/>
  <c r="AC11"/>
  <c r="P131" i="159"/>
  <c r="AC11"/>
  <c r="P74" i="188"/>
  <c r="AC11"/>
  <c r="P155" i="145"/>
  <c r="AD11"/>
  <c r="P169" i="135"/>
  <c r="AD11"/>
  <c r="Q11" i="137"/>
  <c r="L77" i="181"/>
  <c r="P120" i="163"/>
  <c r="AE11"/>
  <c r="Q11" i="219"/>
  <c r="Q11" i="131"/>
  <c r="P112" i="170"/>
  <c r="AE11"/>
  <c r="P92" i="177"/>
  <c r="AC11"/>
  <c r="P41" i="212"/>
  <c r="AD11"/>
  <c r="P148" i="152"/>
  <c r="AD11"/>
  <c r="P39" i="214"/>
  <c r="P38" i="213"/>
  <c r="AB11"/>
  <c r="P142" i="156"/>
  <c r="AB11"/>
  <c r="P97" i="174"/>
  <c r="AB11"/>
  <c r="P26" i="217"/>
  <c r="AB11"/>
  <c r="P162" i="138"/>
  <c r="P61" i="191"/>
  <c r="AB11"/>
  <c r="P168" i="134"/>
  <c r="AB11"/>
  <c r="P107" i="172"/>
  <c r="AB11"/>
  <c r="P81" i="184"/>
  <c r="AC11"/>
  <c r="P116" i="165"/>
  <c r="AC11"/>
  <c r="P121" i="161"/>
  <c r="AC11"/>
  <c r="P96" i="176"/>
  <c r="AC11"/>
  <c r="P182" i="125"/>
  <c r="AC11"/>
  <c r="P131" i="160"/>
  <c r="AD11"/>
  <c r="P56" i="193"/>
  <c r="AD11"/>
  <c r="P74" i="189"/>
  <c r="AD11"/>
  <c r="P62" i="192"/>
  <c r="AD11"/>
  <c r="P113" i="166"/>
  <c r="AA11"/>
  <c r="P32" i="215"/>
  <c r="AB11"/>
  <c r="P157" i="142"/>
  <c r="AB11"/>
  <c r="P96" i="175"/>
  <c r="AB11"/>
  <c r="P30" i="216"/>
  <c r="AB11"/>
  <c r="P52" i="194"/>
  <c r="AB11"/>
  <c r="P116" i="164"/>
  <c r="AB11"/>
  <c r="P49" i="197"/>
  <c r="AB11"/>
  <c r="P48" i="206"/>
  <c r="AB11"/>
  <c r="P190" i="71"/>
  <c r="Q11"/>
  <c r="AB11"/>
  <c r="R11"/>
  <c r="M7" i="181" s="1"/>
  <c r="E25" i="239"/>
  <c r="F24"/>
  <c r="E27" i="236"/>
  <c r="F26"/>
  <c r="E25" i="235"/>
  <c r="F24"/>
  <c r="P111" i="167"/>
  <c r="F27" i="217"/>
  <c r="AD9" s="1"/>
  <c r="E28"/>
  <c r="F37" i="123"/>
  <c r="E38"/>
  <c r="E26" i="162"/>
  <c r="F25"/>
  <c r="E26" i="134"/>
  <c r="F25"/>
  <c r="E26" i="152"/>
  <c r="F25"/>
  <c r="F32" i="231"/>
  <c r="E33"/>
  <c r="E36" i="148"/>
  <c r="F35"/>
  <c r="E32" i="147"/>
  <c r="F31"/>
  <c r="E31" i="149"/>
  <c r="F30"/>
  <c r="E31" i="141"/>
  <c r="F30"/>
  <c r="P168" i="133"/>
  <c r="P143" i="153"/>
  <c r="P150" i="146"/>
  <c r="E31" i="145"/>
  <c r="F30"/>
  <c r="F31" i="132"/>
  <c r="E32"/>
  <c r="E31" i="133"/>
  <c r="F30"/>
  <c r="P174" i="129"/>
  <c r="P148" i="148"/>
  <c r="P146" i="150"/>
  <c r="P153" i="144"/>
  <c r="P154" i="143"/>
  <c r="P177" i="127"/>
  <c r="P178" i="126"/>
  <c r="P109" i="168"/>
  <c r="P156" i="141"/>
  <c r="P164" i="136"/>
  <c r="P116" i="162"/>
  <c r="P158" i="139"/>
  <c r="R9" i="236" l="1"/>
  <c r="S9" s="1"/>
  <c r="G83" i="181" s="1"/>
  <c r="E83"/>
  <c r="F28" i="229"/>
  <c r="E29"/>
  <c r="O34" i="22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R10"/>
  <c r="S10" s="1"/>
  <c r="K78" i="181" s="1"/>
  <c r="R11" i="221"/>
  <c r="P34"/>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E25"/>
  <c r="F24"/>
  <c r="O23" i="220"/>
  <c r="O24" s="1"/>
  <c r="O25" s="1"/>
  <c r="O26" s="1"/>
  <c r="O27" s="1"/>
  <c r="O28" s="1"/>
  <c r="O29" s="1"/>
  <c r="O30" s="1"/>
  <c r="O31" s="1"/>
  <c r="O32" s="1"/>
  <c r="O33" s="1"/>
  <c r="O34" s="1"/>
  <c r="P23"/>
  <c r="P24" s="1"/>
  <c r="P25" s="1"/>
  <c r="P26" s="1"/>
  <c r="P27" s="1"/>
  <c r="P28" s="1"/>
  <c r="P29" s="1"/>
  <c r="P30" s="1"/>
  <c r="P31" s="1"/>
  <c r="P32" s="1"/>
  <c r="P33" s="1"/>
  <c r="P34" s="1"/>
  <c r="F24"/>
  <c r="E25"/>
  <c r="L35"/>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R14"/>
  <c r="S14" s="1"/>
  <c r="J77" i="181" s="1"/>
  <c r="M24" i="219"/>
  <c r="N24" s="1"/>
  <c r="L24"/>
  <c r="L25" s="1"/>
  <c r="L26" s="1"/>
  <c r="L27" s="1"/>
  <c r="L28" s="1"/>
  <c r="L29" s="1"/>
  <c r="L30" s="1"/>
  <c r="L31" s="1"/>
  <c r="L32" s="1"/>
  <c r="L33" s="1"/>
  <c r="L34" s="1"/>
  <c r="L35" s="1"/>
  <c r="E25"/>
  <c r="F24"/>
  <c r="F27" i="216"/>
  <c r="Z9" s="1"/>
  <c r="E28"/>
  <c r="Y9"/>
  <c r="W9" i="215"/>
  <c r="F27"/>
  <c r="E28"/>
  <c r="F27" i="214"/>
  <c r="E28"/>
  <c r="E28" i="213"/>
  <c r="F27"/>
  <c r="F27" i="212"/>
  <c r="E28"/>
  <c r="E28" i="206"/>
  <c r="F27"/>
  <c r="E28" i="197"/>
  <c r="F27"/>
  <c r="E28" i="194"/>
  <c r="F27"/>
  <c r="E26" i="193"/>
  <c r="F25"/>
  <c r="E28" i="192"/>
  <c r="F27"/>
  <c r="E28" i="191"/>
  <c r="F27"/>
  <c r="E28" i="189"/>
  <c r="F27"/>
  <c r="E28" i="188"/>
  <c r="F27"/>
  <c r="E28" i="184"/>
  <c r="F27"/>
  <c r="E28" i="179"/>
  <c r="F27"/>
  <c r="E27" i="177"/>
  <c r="F26"/>
  <c r="E28" i="176"/>
  <c r="F27"/>
  <c r="E27" i="175"/>
  <c r="F26"/>
  <c r="E28" i="174"/>
  <c r="F27"/>
  <c r="E27" i="173"/>
  <c r="F26"/>
  <c r="E28" i="172"/>
  <c r="F27"/>
  <c r="E28" i="171"/>
  <c r="F27"/>
  <c r="E27" i="170"/>
  <c r="F26"/>
  <c r="E27" i="168"/>
  <c r="F26"/>
  <c r="E28" i="167"/>
  <c r="F27"/>
  <c r="E28" i="166"/>
  <c r="F27"/>
  <c r="E28" i="165"/>
  <c r="F27"/>
  <c r="E28" i="164"/>
  <c r="F27"/>
  <c r="E28" i="163"/>
  <c r="F27"/>
  <c r="E28" i="161"/>
  <c r="F27"/>
  <c r="F121" i="160"/>
  <c r="E122"/>
  <c r="E28" i="159"/>
  <c r="F27"/>
  <c r="E27" i="158"/>
  <c r="F26"/>
  <c r="E27" i="157"/>
  <c r="F26"/>
  <c r="E27" i="156"/>
  <c r="F26"/>
  <c r="E27" i="154"/>
  <c r="F26"/>
  <c r="E27" i="153"/>
  <c r="F26"/>
  <c r="E27" i="151"/>
  <c r="F26"/>
  <c r="E27" i="150"/>
  <c r="F26"/>
  <c r="F26" i="146"/>
  <c r="E27"/>
  <c r="E27" i="144"/>
  <c r="F26"/>
  <c r="F35" i="234"/>
  <c r="E36"/>
  <c r="E27" i="143"/>
  <c r="F26"/>
  <c r="E37" i="142"/>
  <c r="F36"/>
  <c r="E28" i="139"/>
  <c r="F27"/>
  <c r="E28" i="138"/>
  <c r="F27"/>
  <c r="E28" i="137"/>
  <c r="F27"/>
  <c r="E28" i="136"/>
  <c r="F27"/>
  <c r="E28" i="135"/>
  <c r="F27"/>
  <c r="F29" i="130"/>
  <c r="E30"/>
  <c r="E27" i="129"/>
  <c r="F26"/>
  <c r="E27" i="128"/>
  <c r="F26"/>
  <c r="F26" i="127"/>
  <c r="E27"/>
  <c r="E27" i="126"/>
  <c r="F26"/>
  <c r="E27" i="125"/>
  <c r="F26"/>
  <c r="E28" i="124"/>
  <c r="F27"/>
  <c r="E27" i="131"/>
  <c r="F26"/>
  <c r="P165" i="136"/>
  <c r="AA11"/>
  <c r="P110" i="168"/>
  <c r="AA11"/>
  <c r="P178" i="127"/>
  <c r="AA11"/>
  <c r="P147" i="150"/>
  <c r="AA11"/>
  <c r="L7" i="181"/>
  <c r="S11" i="71"/>
  <c r="L76" i="181"/>
  <c r="P117" i="162"/>
  <c r="AA11"/>
  <c r="P179" i="126"/>
  <c r="AA11"/>
  <c r="P155" i="143"/>
  <c r="AA11"/>
  <c r="P154" i="144"/>
  <c r="AA11"/>
  <c r="P149" i="148"/>
  <c r="AA11"/>
  <c r="P175" i="129"/>
  <c r="AA11"/>
  <c r="P151" i="146"/>
  <c r="P144" i="153"/>
  <c r="AA11"/>
  <c r="P169" i="133"/>
  <c r="AA11"/>
  <c r="P159" i="139"/>
  <c r="AA11"/>
  <c r="P157" i="141"/>
  <c r="AA11"/>
  <c r="P112" i="167"/>
  <c r="AA11"/>
  <c r="P49" i="206"/>
  <c r="AC11"/>
  <c r="P50" i="197"/>
  <c r="AC11"/>
  <c r="P117" i="164"/>
  <c r="AC11"/>
  <c r="P53" i="194"/>
  <c r="AC11"/>
  <c r="P31" i="216"/>
  <c r="AC11"/>
  <c r="P97" i="175"/>
  <c r="AC11"/>
  <c r="P158" i="142"/>
  <c r="AC11"/>
  <c r="P33" i="215"/>
  <c r="AC11"/>
  <c r="P114" i="166"/>
  <c r="AB11"/>
  <c r="P63" i="192"/>
  <c r="AE11"/>
  <c r="P75" i="189"/>
  <c r="AE11"/>
  <c r="P57" i="193"/>
  <c r="AE11"/>
  <c r="P132" i="160"/>
  <c r="AE11"/>
  <c r="P183" i="125"/>
  <c r="AD11"/>
  <c r="P97" i="176"/>
  <c r="AD11"/>
  <c r="P122" i="161"/>
  <c r="AD11"/>
  <c r="P117" i="165"/>
  <c r="AD11"/>
  <c r="P82" i="184"/>
  <c r="AD11"/>
  <c r="P108" i="172"/>
  <c r="AC11"/>
  <c r="P169" i="134"/>
  <c r="AC11"/>
  <c r="P62" i="191"/>
  <c r="AC11"/>
  <c r="P163" i="138"/>
  <c r="AC11"/>
  <c r="P27" i="217"/>
  <c r="AC11"/>
  <c r="P98" i="174"/>
  <c r="AC11"/>
  <c r="P143" i="156"/>
  <c r="AC11"/>
  <c r="P39" i="213"/>
  <c r="AC11"/>
  <c r="P40" i="214"/>
  <c r="P149" i="152"/>
  <c r="AE11"/>
  <c r="P42" i="212"/>
  <c r="AE11"/>
  <c r="P93" i="177"/>
  <c r="AD11"/>
  <c r="Q11" i="170"/>
  <c r="L16" i="181"/>
  <c r="Q11" i="163"/>
  <c r="L22" i="181"/>
  <c r="P170" i="135"/>
  <c r="AE11"/>
  <c r="P156" i="145"/>
  <c r="AE11"/>
  <c r="P75" i="188"/>
  <c r="AD11"/>
  <c r="P132" i="159"/>
  <c r="AD11"/>
  <c r="P134" i="157"/>
  <c r="AD11"/>
  <c r="P153" i="147"/>
  <c r="AD11"/>
  <c r="P171" i="132"/>
  <c r="AB11"/>
  <c r="P182" i="124"/>
  <c r="AB11"/>
  <c r="P149" i="149"/>
  <c r="AB11"/>
  <c r="P108" i="171"/>
  <c r="AB11"/>
  <c r="P143" i="154"/>
  <c r="AB11"/>
  <c r="P177" i="128"/>
  <c r="AB11"/>
  <c r="P174" i="130"/>
  <c r="AB11"/>
  <c r="E26" i="239"/>
  <c r="F25"/>
  <c r="E26" i="235"/>
  <c r="F25"/>
  <c r="E28" i="236"/>
  <c r="F27"/>
  <c r="F83" i="181" s="1"/>
  <c r="F31" i="133"/>
  <c r="E32"/>
  <c r="F31" i="145"/>
  <c r="E32"/>
  <c r="F31" i="141"/>
  <c r="E32"/>
  <c r="F31" i="149"/>
  <c r="E32"/>
  <c r="F32" i="147"/>
  <c r="E33"/>
  <c r="F36" i="148"/>
  <c r="E37"/>
  <c r="E27" i="152"/>
  <c r="F26"/>
  <c r="E27" i="134"/>
  <c r="F26"/>
  <c r="E27" i="162"/>
  <c r="F26"/>
  <c r="F32" i="132"/>
  <c r="E33"/>
  <c r="E34" i="231"/>
  <c r="F33"/>
  <c r="F38" i="123"/>
  <c r="E39"/>
  <c r="E29" i="217"/>
  <c r="Q9" s="1"/>
  <c r="F28"/>
  <c r="AE9" s="1"/>
  <c r="F29" i="229" l="1"/>
  <c r="E30"/>
  <c r="E26" i="221"/>
  <c r="F25"/>
  <c r="M78" i="181"/>
  <c r="S11" i="221"/>
  <c r="O35" i="220"/>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R10"/>
  <c r="S10" s="1"/>
  <c r="K77" i="181" s="1"/>
  <c r="E26" i="220"/>
  <c r="F25"/>
  <c r="R11"/>
  <c r="P35"/>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E26" i="219"/>
  <c r="F25"/>
  <c r="O24"/>
  <c r="O25" s="1"/>
  <c r="O26" s="1"/>
  <c r="O27" s="1"/>
  <c r="O28" s="1"/>
  <c r="O29" s="1"/>
  <c r="O30" s="1"/>
  <c r="O31" s="1"/>
  <c r="O32" s="1"/>
  <c r="O33" s="1"/>
  <c r="O34" s="1"/>
  <c r="O35" s="1"/>
  <c r="P24"/>
  <c r="P25" s="1"/>
  <c r="P26" s="1"/>
  <c r="P27" s="1"/>
  <c r="P28" s="1"/>
  <c r="P29" s="1"/>
  <c r="P30" s="1"/>
  <c r="P31" s="1"/>
  <c r="P32" s="1"/>
  <c r="P33" s="1"/>
  <c r="P34" s="1"/>
  <c r="P35" s="1"/>
  <c r="L36"/>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R14"/>
  <c r="S14" s="1"/>
  <c r="J76" i="181" s="1"/>
  <c r="E29" i="216"/>
  <c r="F28"/>
  <c r="AA9" s="1"/>
  <c r="X9" i="215"/>
  <c r="E29"/>
  <c r="F28"/>
  <c r="E29" i="214"/>
  <c r="F28"/>
  <c r="E29" i="213"/>
  <c r="F28"/>
  <c r="F28" i="212"/>
  <c r="E29"/>
  <c r="E29" i="206"/>
  <c r="F28"/>
  <c r="E29" i="197"/>
  <c r="F28"/>
  <c r="E29" i="194"/>
  <c r="F28"/>
  <c r="F26" i="193"/>
  <c r="E27"/>
  <c r="E29" i="192"/>
  <c r="F28"/>
  <c r="E29" i="191"/>
  <c r="F28"/>
  <c r="E29" i="189"/>
  <c r="F28"/>
  <c r="E29" i="188"/>
  <c r="F28"/>
  <c r="E29" i="184"/>
  <c r="F28"/>
  <c r="E29" i="179"/>
  <c r="F28"/>
  <c r="E28" i="177"/>
  <c r="F27"/>
  <c r="E29" i="176"/>
  <c r="F28"/>
  <c r="E28" i="175"/>
  <c r="F27"/>
  <c r="E29" i="174"/>
  <c r="F28"/>
  <c r="E28" i="173"/>
  <c r="F27"/>
  <c r="E29" i="172"/>
  <c r="F28"/>
  <c r="E29" i="171"/>
  <c r="F28"/>
  <c r="E28" i="170"/>
  <c r="F27"/>
  <c r="E28" i="168"/>
  <c r="F27"/>
  <c r="E29" i="167"/>
  <c r="F28"/>
  <c r="E29" i="166"/>
  <c r="F28"/>
  <c r="E29" i="165"/>
  <c r="F28"/>
  <c r="E29" i="164"/>
  <c r="F28"/>
  <c r="E29" i="163"/>
  <c r="F28"/>
  <c r="E29" i="161"/>
  <c r="F28"/>
  <c r="F122" i="160"/>
  <c r="E123"/>
  <c r="U9"/>
  <c r="E29" i="159"/>
  <c r="F28"/>
  <c r="E28" i="158"/>
  <c r="F27"/>
  <c r="E28" i="157"/>
  <c r="F27"/>
  <c r="E28" i="156"/>
  <c r="F27"/>
  <c r="E28" i="154"/>
  <c r="F27"/>
  <c r="E28" i="153"/>
  <c r="F27"/>
  <c r="E28" i="151"/>
  <c r="F27"/>
  <c r="E28" i="150"/>
  <c r="F27"/>
  <c r="E28" i="146"/>
  <c r="F27"/>
  <c r="F27" i="144"/>
  <c r="E28"/>
  <c r="F36" i="234"/>
  <c r="E37"/>
  <c r="E28" i="143"/>
  <c r="F27"/>
  <c r="E38" i="142"/>
  <c r="F37"/>
  <c r="E29" i="139"/>
  <c r="F28"/>
  <c r="E29" i="138"/>
  <c r="F28"/>
  <c r="E29" i="137"/>
  <c r="F28"/>
  <c r="E29" i="136"/>
  <c r="F28"/>
  <c r="E29" i="135"/>
  <c r="F28"/>
  <c r="F30" i="130"/>
  <c r="E31"/>
  <c r="E28" i="129"/>
  <c r="F27"/>
  <c r="E28" i="128"/>
  <c r="F27"/>
  <c r="F27" i="127"/>
  <c r="E28"/>
  <c r="F27" i="126"/>
  <c r="E28"/>
  <c r="E28" i="125"/>
  <c r="F27"/>
  <c r="E29" i="124"/>
  <c r="F28"/>
  <c r="F27" i="131"/>
  <c r="E28"/>
  <c r="P175" i="130"/>
  <c r="AC11"/>
  <c r="P178" i="128"/>
  <c r="AC11"/>
  <c r="P144" i="154"/>
  <c r="AC11"/>
  <c r="P109" i="171"/>
  <c r="AC11"/>
  <c r="P150" i="149"/>
  <c r="AC11"/>
  <c r="P183" i="124"/>
  <c r="AC11"/>
  <c r="P172" i="132"/>
  <c r="AC11"/>
  <c r="P154" i="147"/>
  <c r="AE11"/>
  <c r="P135" i="157"/>
  <c r="AE11"/>
  <c r="P133" i="159"/>
  <c r="AE11"/>
  <c r="P76" i="188"/>
  <c r="AE11"/>
  <c r="Q11" i="145"/>
  <c r="Q11" i="135"/>
  <c r="L46" i="181"/>
  <c r="L52"/>
  <c r="P94" i="177"/>
  <c r="AE11"/>
  <c r="Q11" i="212"/>
  <c r="Q11" i="152"/>
  <c r="Q11" i="214"/>
  <c r="P40" i="213"/>
  <c r="AD11"/>
  <c r="P144" i="156"/>
  <c r="AD11"/>
  <c r="P99" i="174"/>
  <c r="AD11"/>
  <c r="P28" i="217"/>
  <c r="AD11"/>
  <c r="P164" i="138"/>
  <c r="AD11"/>
  <c r="P63" i="191"/>
  <c r="AD11"/>
  <c r="P170" i="134"/>
  <c r="AD11"/>
  <c r="P109" i="172"/>
  <c r="AD11"/>
  <c r="P83" i="184"/>
  <c r="AE11"/>
  <c r="P118" i="165"/>
  <c r="AE11"/>
  <c r="P123" i="161"/>
  <c r="AE11"/>
  <c r="P98" i="176"/>
  <c r="AE11"/>
  <c r="P184" i="125"/>
  <c r="AE11"/>
  <c r="Q11" i="160"/>
  <c r="Q11" i="193"/>
  <c r="Q11" i="189"/>
  <c r="Q11" i="192"/>
  <c r="P115" i="166"/>
  <c r="AC11"/>
  <c r="P34" i="215"/>
  <c r="AD11"/>
  <c r="P159" i="142"/>
  <c r="AD11"/>
  <c r="P98" i="175"/>
  <c r="AD11"/>
  <c r="P32" i="216"/>
  <c r="AD11"/>
  <c r="P54" i="194"/>
  <c r="AD11"/>
  <c r="P118" i="164"/>
  <c r="AD11"/>
  <c r="P51" i="197"/>
  <c r="AD11"/>
  <c r="P50" i="206"/>
  <c r="AD11"/>
  <c r="P113" i="167"/>
  <c r="AB11"/>
  <c r="P158" i="141"/>
  <c r="AB11"/>
  <c r="P160" i="139"/>
  <c r="AB11"/>
  <c r="P170" i="133"/>
  <c r="AB11"/>
  <c r="P145" i="153"/>
  <c r="AB11"/>
  <c r="P152" i="146"/>
  <c r="P176" i="129"/>
  <c r="AB11"/>
  <c r="P150" i="148"/>
  <c r="AB11"/>
  <c r="P155" i="144"/>
  <c r="AB11"/>
  <c r="P156" i="143"/>
  <c r="AB11"/>
  <c r="P180" i="126"/>
  <c r="AB11"/>
  <c r="P118" i="162"/>
  <c r="AB11"/>
  <c r="P148" i="150"/>
  <c r="AB11"/>
  <c r="P179" i="127"/>
  <c r="AB11"/>
  <c r="P111" i="168"/>
  <c r="AB11"/>
  <c r="P166" i="136"/>
  <c r="AB11"/>
  <c r="E27" i="239"/>
  <c r="F26"/>
  <c r="E29" i="236"/>
  <c r="F28"/>
  <c r="E27" i="235"/>
  <c r="F26"/>
  <c r="F29" i="217"/>
  <c r="E40" i="123"/>
  <c r="F39"/>
  <c r="F33" i="132"/>
  <c r="E34"/>
  <c r="E28" i="162"/>
  <c r="F27"/>
  <c r="E28" i="134"/>
  <c r="F27"/>
  <c r="E28" i="152"/>
  <c r="F27"/>
  <c r="E35" i="231"/>
  <c r="F34"/>
  <c r="E38" i="148"/>
  <c r="F37"/>
  <c r="F33" i="147"/>
  <c r="E34"/>
  <c r="F32" i="149"/>
  <c r="E33"/>
  <c r="F32" i="141"/>
  <c r="E33"/>
  <c r="F32" i="145"/>
  <c r="E33"/>
  <c r="F32" i="133"/>
  <c r="E33"/>
  <c r="E31" i="229" l="1"/>
  <c r="F30"/>
  <c r="F26" i="221"/>
  <c r="E27"/>
  <c r="M77" i="181"/>
  <c r="S11" i="220"/>
  <c r="F26"/>
  <c r="E27"/>
  <c r="P36" i="219"/>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R11"/>
  <c r="O36"/>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R10"/>
  <c r="S10" s="1"/>
  <c r="K76" i="181" s="1"/>
  <c r="F26" i="219"/>
  <c r="E27"/>
  <c r="D32" i="217"/>
  <c r="D34"/>
  <c r="D36"/>
  <c r="D38"/>
  <c r="D40"/>
  <c r="D42"/>
  <c r="D44"/>
  <c r="D46"/>
  <c r="D48"/>
  <c r="D50"/>
  <c r="D52"/>
  <c r="D54"/>
  <c r="D56"/>
  <c r="D58"/>
  <c r="D60"/>
  <c r="D62"/>
  <c r="D64"/>
  <c r="D66"/>
  <c r="D68"/>
  <c r="D70"/>
  <c r="D72"/>
  <c r="D74"/>
  <c r="D76"/>
  <c r="D78"/>
  <c r="D80"/>
  <c r="D82"/>
  <c r="D84"/>
  <c r="D86"/>
  <c r="D88"/>
  <c r="D30"/>
  <c r="D31"/>
  <c r="D33"/>
  <c r="D35"/>
  <c r="D37"/>
  <c r="D39"/>
  <c r="D41"/>
  <c r="D43"/>
  <c r="D45"/>
  <c r="D47"/>
  <c r="D49"/>
  <c r="D51"/>
  <c r="D53"/>
  <c r="D55"/>
  <c r="D57"/>
  <c r="D59"/>
  <c r="D61"/>
  <c r="D63"/>
  <c r="D65"/>
  <c r="D67"/>
  <c r="D69"/>
  <c r="D71"/>
  <c r="D73"/>
  <c r="D75"/>
  <c r="D77"/>
  <c r="D79"/>
  <c r="D81"/>
  <c r="D83"/>
  <c r="D85"/>
  <c r="D87"/>
  <c r="D89"/>
  <c r="H75" i="181"/>
  <c r="E30" i="216"/>
  <c r="F29"/>
  <c r="AB9" s="1"/>
  <c r="F29" i="215"/>
  <c r="Z9" s="1"/>
  <c r="E30"/>
  <c r="Y9"/>
  <c r="E30" i="214"/>
  <c r="F29"/>
  <c r="E30" i="213"/>
  <c r="F29"/>
  <c r="F29" i="212"/>
  <c r="E30"/>
  <c r="E30" i="206"/>
  <c r="F29"/>
  <c r="E30" i="197"/>
  <c r="F29"/>
  <c r="E30" i="194"/>
  <c r="F29"/>
  <c r="F27" i="193"/>
  <c r="E28"/>
  <c r="E30" i="192"/>
  <c r="F29"/>
  <c r="E30" i="191"/>
  <c r="F29"/>
  <c r="E30" i="189"/>
  <c r="F29"/>
  <c r="E30" i="188"/>
  <c r="F29"/>
  <c r="E30" i="184"/>
  <c r="F29"/>
  <c r="E30" i="179"/>
  <c r="F29"/>
  <c r="E29" i="177"/>
  <c r="F28"/>
  <c r="E30" i="176"/>
  <c r="F29"/>
  <c r="E29" i="175"/>
  <c r="F28"/>
  <c r="E30" i="174"/>
  <c r="F29"/>
  <c r="E29" i="173"/>
  <c r="F28"/>
  <c r="E30" i="172"/>
  <c r="F29"/>
  <c r="E30" i="171"/>
  <c r="F29"/>
  <c r="E29" i="170"/>
  <c r="F28"/>
  <c r="E29" i="168"/>
  <c r="F28"/>
  <c r="E30" i="167"/>
  <c r="F29"/>
  <c r="E30" i="166"/>
  <c r="F29"/>
  <c r="E30" i="165"/>
  <c r="F29"/>
  <c r="E30" i="164"/>
  <c r="F29"/>
  <c r="E30" i="163"/>
  <c r="F29"/>
  <c r="E30" i="161"/>
  <c r="F29"/>
  <c r="F123" i="160"/>
  <c r="E124"/>
  <c r="V9"/>
  <c r="E30" i="159"/>
  <c r="F29"/>
  <c r="E29" i="158"/>
  <c r="F28"/>
  <c r="E29" i="157"/>
  <c r="F28"/>
  <c r="E29" i="156"/>
  <c r="F28"/>
  <c r="E29" i="154"/>
  <c r="F28"/>
  <c r="E29" i="153"/>
  <c r="F28"/>
  <c r="E29" i="151"/>
  <c r="F28"/>
  <c r="E29" i="150"/>
  <c r="F28"/>
  <c r="F28" i="146"/>
  <c r="E29"/>
  <c r="F28" i="144"/>
  <c r="E29"/>
  <c r="E38" i="234"/>
  <c r="F37"/>
  <c r="F28" i="143"/>
  <c r="E29"/>
  <c r="E39" i="142"/>
  <c r="F38"/>
  <c r="E30" i="139"/>
  <c r="F29"/>
  <c r="E30" i="138"/>
  <c r="F29"/>
  <c r="E30" i="137"/>
  <c r="F29"/>
  <c r="E30" i="136"/>
  <c r="F29"/>
  <c r="E30" i="135"/>
  <c r="F29"/>
  <c r="F31" i="130"/>
  <c r="E32"/>
  <c r="E29" i="129"/>
  <c r="F28"/>
  <c r="E29" i="128"/>
  <c r="F28"/>
  <c r="F28" i="127"/>
  <c r="E29"/>
  <c r="F28" i="126"/>
  <c r="E29"/>
  <c r="F28" i="125"/>
  <c r="E29"/>
  <c r="E30" i="124"/>
  <c r="F29"/>
  <c r="E29" i="131"/>
  <c r="F28"/>
  <c r="L65" i="181"/>
  <c r="L63"/>
  <c r="L66"/>
  <c r="L43"/>
  <c r="L72"/>
  <c r="P167" i="136"/>
  <c r="AC11"/>
  <c r="P112" i="168"/>
  <c r="AC11"/>
  <c r="P180" i="127"/>
  <c r="AC11"/>
  <c r="P149" i="150"/>
  <c r="AC11"/>
  <c r="P119" i="162"/>
  <c r="AC11"/>
  <c r="P181" i="126"/>
  <c r="AC11"/>
  <c r="P157" i="143"/>
  <c r="AC11"/>
  <c r="P156" i="144"/>
  <c r="AC11"/>
  <c r="P151" i="148"/>
  <c r="AC11"/>
  <c r="P177" i="129"/>
  <c r="AC11"/>
  <c r="P153" i="146"/>
  <c r="P146" i="153"/>
  <c r="AC11"/>
  <c r="P171" i="133"/>
  <c r="AC11"/>
  <c r="P161" i="139"/>
  <c r="AC11"/>
  <c r="P159" i="141"/>
  <c r="AC11"/>
  <c r="P114" i="167"/>
  <c r="AC11"/>
  <c r="P51" i="206"/>
  <c r="AE11"/>
  <c r="P52" i="197"/>
  <c r="AE11"/>
  <c r="P119" i="164"/>
  <c r="AE11"/>
  <c r="P55" i="194"/>
  <c r="AE11"/>
  <c r="P33" i="216"/>
  <c r="AE11"/>
  <c r="P99" i="175"/>
  <c r="AE11"/>
  <c r="P160" i="142"/>
  <c r="AE11"/>
  <c r="P35" i="215"/>
  <c r="AE11"/>
  <c r="P116" i="166"/>
  <c r="AD11"/>
  <c r="Q11" i="125"/>
  <c r="Q11" i="176"/>
  <c r="Q11" i="161"/>
  <c r="Q11" i="165"/>
  <c r="Q11" i="184"/>
  <c r="P110" i="172"/>
  <c r="AE11"/>
  <c r="P171" i="134"/>
  <c r="AE11"/>
  <c r="P64" i="191"/>
  <c r="AE11"/>
  <c r="P165" i="138"/>
  <c r="AE11"/>
  <c r="P29" i="217"/>
  <c r="AE11"/>
  <c r="P100" i="174"/>
  <c r="AE11"/>
  <c r="P145" i="156"/>
  <c r="AE11"/>
  <c r="P41" i="213"/>
  <c r="AE11"/>
  <c r="Q11" i="177"/>
  <c r="L20" i="181"/>
  <c r="L29"/>
  <c r="Q11" i="188"/>
  <c r="Q11" i="159"/>
  <c r="Q11" i="157"/>
  <c r="Q11" i="147"/>
  <c r="P173" i="132"/>
  <c r="AD11"/>
  <c r="P184" i="124"/>
  <c r="AD11"/>
  <c r="P151" i="149"/>
  <c r="AD11"/>
  <c r="P110" i="171"/>
  <c r="AD11"/>
  <c r="P145" i="154"/>
  <c r="AD11"/>
  <c r="P179" i="128"/>
  <c r="AD11"/>
  <c r="P176" i="130"/>
  <c r="AD11"/>
  <c r="L36" i="181"/>
  <c r="L70"/>
  <c r="E28" i="239"/>
  <c r="F27"/>
  <c r="E28" i="235"/>
  <c r="F27"/>
  <c r="E30" i="236"/>
  <c r="F29"/>
  <c r="F35" i="231"/>
  <c r="E36"/>
  <c r="E29" i="152"/>
  <c r="F28"/>
  <c r="E29" i="134"/>
  <c r="F28"/>
  <c r="E29" i="162"/>
  <c r="F28"/>
  <c r="E41" i="123"/>
  <c r="F40"/>
  <c r="E39" i="148"/>
  <c r="F38"/>
  <c r="E34" i="133"/>
  <c r="F33"/>
  <c r="E34" i="145"/>
  <c r="F33"/>
  <c r="E34" i="141"/>
  <c r="F33"/>
  <c r="E34" i="149"/>
  <c r="F33"/>
  <c r="E35" i="147"/>
  <c r="F34"/>
  <c r="E35" i="132"/>
  <c r="F34"/>
  <c r="E32" i="229" l="1"/>
  <c r="F31"/>
  <c r="E28" i="221"/>
  <c r="F27"/>
  <c r="F27" i="220"/>
  <c r="E28"/>
  <c r="F27" i="219"/>
  <c r="E28"/>
  <c r="M76" i="181"/>
  <c r="S11" i="219"/>
  <c r="E31" i="216"/>
  <c r="F30"/>
  <c r="AC9" s="1"/>
  <c r="E31" i="215"/>
  <c r="F30"/>
  <c r="AA9" s="1"/>
  <c r="F30" i="214"/>
  <c r="E31"/>
  <c r="F30" i="213"/>
  <c r="E31"/>
  <c r="F30" i="212"/>
  <c r="E31"/>
  <c r="E31" i="206"/>
  <c r="F30"/>
  <c r="E31" i="197"/>
  <c r="F30"/>
  <c r="E31" i="194"/>
  <c r="F30"/>
  <c r="F28" i="193"/>
  <c r="E29"/>
  <c r="E31" i="192"/>
  <c r="F30"/>
  <c r="E31" i="191"/>
  <c r="F30"/>
  <c r="E31" i="189"/>
  <c r="F30"/>
  <c r="E31" i="188"/>
  <c r="F30"/>
  <c r="E31" i="184"/>
  <c r="F30"/>
  <c r="E31" i="179"/>
  <c r="F30"/>
  <c r="E30" i="177"/>
  <c r="F29"/>
  <c r="E31" i="176"/>
  <c r="F30"/>
  <c r="E30" i="175"/>
  <c r="F29"/>
  <c r="E31" i="174"/>
  <c r="F30"/>
  <c r="E30" i="173"/>
  <c r="F29"/>
  <c r="E31" i="172"/>
  <c r="F30"/>
  <c r="E31" i="171"/>
  <c r="F30"/>
  <c r="E30" i="170"/>
  <c r="F29"/>
  <c r="E30" i="168"/>
  <c r="F29"/>
  <c r="E31" i="167"/>
  <c r="F30"/>
  <c r="E31" i="166"/>
  <c r="F30"/>
  <c r="E31" i="165"/>
  <c r="F30"/>
  <c r="E31" i="164"/>
  <c r="F30"/>
  <c r="E31" i="163"/>
  <c r="F30"/>
  <c r="E31" i="161"/>
  <c r="F30"/>
  <c r="W9" i="160"/>
  <c r="F124"/>
  <c r="E125"/>
  <c r="E31" i="159"/>
  <c r="F30"/>
  <c r="E30" i="158"/>
  <c r="F29"/>
  <c r="E30" i="157"/>
  <c r="F29"/>
  <c r="E30" i="156"/>
  <c r="F29"/>
  <c r="E30" i="154"/>
  <c r="F29"/>
  <c r="E30" i="153"/>
  <c r="F29"/>
  <c r="E30" i="151"/>
  <c r="F29"/>
  <c r="E30" i="150"/>
  <c r="F29"/>
  <c r="E30" i="146"/>
  <c r="F29"/>
  <c r="E30" i="144"/>
  <c r="F29"/>
  <c r="F38" i="234"/>
  <c r="E39"/>
  <c r="F29" i="143"/>
  <c r="E30"/>
  <c r="F39" i="142"/>
  <c r="E40"/>
  <c r="E31" i="139"/>
  <c r="F30"/>
  <c r="E31" i="138"/>
  <c r="F30"/>
  <c r="E31" i="137"/>
  <c r="F30"/>
  <c r="E31" i="136"/>
  <c r="F30"/>
  <c r="E31" i="135"/>
  <c r="F30"/>
  <c r="E33" i="130"/>
  <c r="F32"/>
  <c r="E30" i="129"/>
  <c r="F29"/>
  <c r="E30" i="128"/>
  <c r="F29"/>
  <c r="E30" i="127"/>
  <c r="F29"/>
  <c r="F29" i="126"/>
  <c r="E30"/>
  <c r="F29" i="125"/>
  <c r="E30"/>
  <c r="E31" i="124"/>
  <c r="F30"/>
  <c r="E30" i="131"/>
  <c r="F29"/>
  <c r="L31" i="181"/>
  <c r="L42"/>
  <c r="L61"/>
  <c r="L44"/>
  <c r="P177" i="130"/>
  <c r="AE11"/>
  <c r="P180" i="128"/>
  <c r="AE11"/>
  <c r="P146" i="154"/>
  <c r="AE11"/>
  <c r="P111" i="171"/>
  <c r="AE11"/>
  <c r="P152" i="149"/>
  <c r="AE11"/>
  <c r="P185" i="124"/>
  <c r="AE11"/>
  <c r="P174" i="132"/>
  <c r="AE11"/>
  <c r="L59" i="181"/>
  <c r="Q11" i="213"/>
  <c r="Q11" i="156"/>
  <c r="Q11" i="174"/>
  <c r="Q11" i="217"/>
  <c r="Q11" i="138"/>
  <c r="L23" i="181" s="1"/>
  <c r="Q11" i="191"/>
  <c r="L64" i="181" s="1"/>
  <c r="Q11" i="134"/>
  <c r="Q11" i="172"/>
  <c r="L10" i="181"/>
  <c r="P117" i="166"/>
  <c r="AE11"/>
  <c r="Q11" i="215"/>
  <c r="Q11" i="142"/>
  <c r="Q11" i="175"/>
  <c r="Q11" i="216"/>
  <c r="Q11" i="194"/>
  <c r="Q11" i="164"/>
  <c r="Q11" i="197"/>
  <c r="Q11" i="206"/>
  <c r="P115" i="167"/>
  <c r="AD11"/>
  <c r="P160" i="141"/>
  <c r="AD11"/>
  <c r="P162" i="139"/>
  <c r="AD11"/>
  <c r="P172" i="133"/>
  <c r="AD11"/>
  <c r="P147" i="153"/>
  <c r="AD11"/>
  <c r="P154" i="146"/>
  <c r="P178" i="129"/>
  <c r="AD11"/>
  <c r="P152" i="148"/>
  <c r="AD11"/>
  <c r="P157" i="144"/>
  <c r="AD11"/>
  <c r="P158" i="143"/>
  <c r="AD11"/>
  <c r="P182" i="126"/>
  <c r="AD11"/>
  <c r="P120" i="162"/>
  <c r="AD11"/>
  <c r="P150" i="150"/>
  <c r="AD11"/>
  <c r="P181" i="127"/>
  <c r="AD11"/>
  <c r="P113" i="168"/>
  <c r="AD11"/>
  <c r="P168" i="136"/>
  <c r="AD11"/>
  <c r="L40" i="181"/>
  <c r="L62"/>
  <c r="L48"/>
  <c r="L58"/>
  <c r="E29" i="239"/>
  <c r="F28"/>
  <c r="E31" i="236"/>
  <c r="F30"/>
  <c r="E29" i="235"/>
  <c r="F28"/>
  <c r="E36" i="132"/>
  <c r="F35"/>
  <c r="E40" i="148"/>
  <c r="F39"/>
  <c r="E42" i="123"/>
  <c r="F41"/>
  <c r="E30" i="162"/>
  <c r="F29"/>
  <c r="E30" i="134"/>
  <c r="F29"/>
  <c r="E30" i="152"/>
  <c r="F29"/>
  <c r="E36" i="147"/>
  <c r="F35"/>
  <c r="E35" i="149"/>
  <c r="F34"/>
  <c r="E35" i="141"/>
  <c r="F34"/>
  <c r="E35" i="145"/>
  <c r="F34"/>
  <c r="E35" i="133"/>
  <c r="F34"/>
  <c r="F36" i="231"/>
  <c r="E37"/>
  <c r="E82" i="181" l="1"/>
  <c r="R9" i="235"/>
  <c r="S9" s="1"/>
  <c r="G82" i="181" s="1"/>
  <c r="E33" i="229"/>
  <c r="F32"/>
  <c r="F28" i="221"/>
  <c r="E29"/>
  <c r="F28" i="220"/>
  <c r="E29"/>
  <c r="E29" i="219"/>
  <c r="F28"/>
  <c r="E32" i="216"/>
  <c r="F31"/>
  <c r="AD9" s="1"/>
  <c r="F31" i="215"/>
  <c r="AB9" s="1"/>
  <c r="E32"/>
  <c r="E32" i="214"/>
  <c r="F31"/>
  <c r="E32" i="213"/>
  <c r="F31"/>
  <c r="U9"/>
  <c r="E32" i="212"/>
  <c r="F31"/>
  <c r="E32" i="206"/>
  <c r="F31"/>
  <c r="E32" i="197"/>
  <c r="F31"/>
  <c r="E32" i="194"/>
  <c r="F31"/>
  <c r="F29" i="193"/>
  <c r="E30"/>
  <c r="E32" i="192"/>
  <c r="F31"/>
  <c r="E32" i="191"/>
  <c r="F31"/>
  <c r="E32" i="189"/>
  <c r="F31"/>
  <c r="E32" i="188"/>
  <c r="F31"/>
  <c r="E32" i="184"/>
  <c r="F31"/>
  <c r="E32" i="179"/>
  <c r="F31"/>
  <c r="E31" i="177"/>
  <c r="F30"/>
  <c r="E32" i="176"/>
  <c r="F31"/>
  <c r="E31" i="175"/>
  <c r="F30"/>
  <c r="E32" i="174"/>
  <c r="F31"/>
  <c r="E31" i="173"/>
  <c r="F30"/>
  <c r="E32" i="172"/>
  <c r="F31"/>
  <c r="E32" i="171"/>
  <c r="F31"/>
  <c r="E31" i="170"/>
  <c r="F30"/>
  <c r="E31" i="168"/>
  <c r="F30"/>
  <c r="E32" i="167"/>
  <c r="F31"/>
  <c r="E32" i="166"/>
  <c r="F31"/>
  <c r="E32" i="165"/>
  <c r="F31"/>
  <c r="E32" i="164"/>
  <c r="F31"/>
  <c r="E32" i="163"/>
  <c r="F31"/>
  <c r="E32" i="161"/>
  <c r="F31"/>
  <c r="X9" i="160"/>
  <c r="E126"/>
  <c r="F125"/>
  <c r="E32" i="159"/>
  <c r="F31"/>
  <c r="E31" i="158"/>
  <c r="F30"/>
  <c r="E31" i="157"/>
  <c r="F30"/>
  <c r="E31" i="156"/>
  <c r="F30"/>
  <c r="E31" i="154"/>
  <c r="F30"/>
  <c r="E31" i="153"/>
  <c r="F30"/>
  <c r="E31" i="151"/>
  <c r="F30"/>
  <c r="E31" i="150"/>
  <c r="F30"/>
  <c r="E31" i="146"/>
  <c r="F30"/>
  <c r="F30" i="144"/>
  <c r="E31"/>
  <c r="F39" i="234"/>
  <c r="E40"/>
  <c r="E31" i="143"/>
  <c r="F30"/>
  <c r="E41" i="142"/>
  <c r="F40"/>
  <c r="E32" i="139"/>
  <c r="F31"/>
  <c r="E32" i="138"/>
  <c r="F31"/>
  <c r="E32" i="137"/>
  <c r="F31"/>
  <c r="E32" i="136"/>
  <c r="F31"/>
  <c r="E32" i="135"/>
  <c r="F31"/>
  <c r="E34" i="130"/>
  <c r="F33"/>
  <c r="E31" i="129"/>
  <c r="F30"/>
  <c r="E31" i="128"/>
  <c r="F30"/>
  <c r="F30" i="127"/>
  <c r="E31"/>
  <c r="E31" i="126"/>
  <c r="F30"/>
  <c r="E31" i="125"/>
  <c r="F30"/>
  <c r="E32" i="124"/>
  <c r="F31"/>
  <c r="E31" i="131"/>
  <c r="F30"/>
  <c r="L69" i="181"/>
  <c r="L68"/>
  <c r="L57"/>
  <c r="L26"/>
  <c r="L73"/>
  <c r="L19"/>
  <c r="P169" i="136"/>
  <c r="AE11"/>
  <c r="P114" i="168"/>
  <c r="AE11"/>
  <c r="P182" i="127"/>
  <c r="AE11"/>
  <c r="P151" i="150"/>
  <c r="AE11"/>
  <c r="P121" i="162"/>
  <c r="AE11"/>
  <c r="P183" i="126"/>
  <c r="AE11"/>
  <c r="P159" i="143"/>
  <c r="AE11"/>
  <c r="P158" i="144"/>
  <c r="AE11"/>
  <c r="P153" i="148"/>
  <c r="AE11"/>
  <c r="P179" i="129"/>
  <c r="AE11"/>
  <c r="P155" i="146"/>
  <c r="P148" i="153"/>
  <c r="AE11"/>
  <c r="P173" i="133"/>
  <c r="AE11"/>
  <c r="P163" i="139"/>
  <c r="AE11"/>
  <c r="P161" i="141"/>
  <c r="AE11"/>
  <c r="P116" i="167"/>
  <c r="AE11"/>
  <c r="Q11" i="166"/>
  <c r="Q11" i="132"/>
  <c r="Q11" i="124"/>
  <c r="Q11" i="149"/>
  <c r="Q11" i="171"/>
  <c r="Q11" i="154"/>
  <c r="Q11" i="128"/>
  <c r="Q11" i="130"/>
  <c r="L47" i="181"/>
  <c r="L67"/>
  <c r="L74"/>
  <c r="L54"/>
  <c r="L75"/>
  <c r="L56"/>
  <c r="L39"/>
  <c r="L71"/>
  <c r="E30" i="239"/>
  <c r="F29"/>
  <c r="E30" i="235"/>
  <c r="F29"/>
  <c r="F82" i="181" s="1"/>
  <c r="E32" i="236"/>
  <c r="F31"/>
  <c r="E36" i="133"/>
  <c r="F35"/>
  <c r="E36" i="145"/>
  <c r="F35"/>
  <c r="E36" i="149"/>
  <c r="F35"/>
  <c r="E38" i="231"/>
  <c r="F37"/>
  <c r="E31" i="152"/>
  <c r="F30"/>
  <c r="E31" i="134"/>
  <c r="F30"/>
  <c r="E31" i="162"/>
  <c r="F30"/>
  <c r="E43" i="123"/>
  <c r="F42"/>
  <c r="E41" i="148"/>
  <c r="F40"/>
  <c r="E37" i="132"/>
  <c r="F36"/>
  <c r="E36" i="141"/>
  <c r="F35"/>
  <c r="E37" i="147"/>
  <c r="F36"/>
  <c r="F33" i="229" l="1"/>
  <c r="E34"/>
  <c r="E30" i="221"/>
  <c r="F29"/>
  <c r="E30" i="220"/>
  <c r="F29"/>
  <c r="F29" i="219"/>
  <c r="E30"/>
  <c r="E33" i="216"/>
  <c r="F32"/>
  <c r="AE9" s="1"/>
  <c r="E33" i="215"/>
  <c r="F32"/>
  <c r="AC9" s="1"/>
  <c r="E33" i="214"/>
  <c r="F32"/>
  <c r="F32" i="213"/>
  <c r="E33"/>
  <c r="V9"/>
  <c r="E33" i="212"/>
  <c r="F32"/>
  <c r="U9"/>
  <c r="E33" i="206"/>
  <c r="F32"/>
  <c r="E33" i="197"/>
  <c r="F32"/>
  <c r="E33" i="194"/>
  <c r="F32"/>
  <c r="F30" i="193"/>
  <c r="E31"/>
  <c r="E33" i="192"/>
  <c r="F32"/>
  <c r="E33" i="191"/>
  <c r="F32"/>
  <c r="E33" i="189"/>
  <c r="F32"/>
  <c r="E33" i="188"/>
  <c r="F32"/>
  <c r="E33" i="184"/>
  <c r="F32"/>
  <c r="E33" i="179"/>
  <c r="F32"/>
  <c r="E32" i="177"/>
  <c r="F31"/>
  <c r="E33" i="176"/>
  <c r="F32"/>
  <c r="E32" i="175"/>
  <c r="F31"/>
  <c r="E33" i="174"/>
  <c r="F32"/>
  <c r="E32" i="173"/>
  <c r="F31"/>
  <c r="E33" i="172"/>
  <c r="F32"/>
  <c r="E33" i="171"/>
  <c r="F32"/>
  <c r="E32" i="170"/>
  <c r="F31"/>
  <c r="E32" i="168"/>
  <c r="F31"/>
  <c r="E33" i="167"/>
  <c r="F32"/>
  <c r="E33" i="166"/>
  <c r="F32"/>
  <c r="E33" i="165"/>
  <c r="F32"/>
  <c r="E33" i="164"/>
  <c r="F32"/>
  <c r="E33" i="163"/>
  <c r="F32"/>
  <c r="E33" i="161"/>
  <c r="F32"/>
  <c r="E127" i="160"/>
  <c r="F126"/>
  <c r="Z9" s="1"/>
  <c r="Y9"/>
  <c r="E33" i="159"/>
  <c r="F32"/>
  <c r="E32" i="158"/>
  <c r="F31"/>
  <c r="E32" i="157"/>
  <c r="F31"/>
  <c r="E32" i="156"/>
  <c r="F31"/>
  <c r="E32" i="154"/>
  <c r="F31"/>
  <c r="E32" i="153"/>
  <c r="F31"/>
  <c r="E32" i="151"/>
  <c r="F31"/>
  <c r="E32" i="150"/>
  <c r="F31"/>
  <c r="F31" i="146"/>
  <c r="E32"/>
  <c r="E32" i="144"/>
  <c r="F31"/>
  <c r="E41" i="234"/>
  <c r="F40"/>
  <c r="E32" i="143"/>
  <c r="F31"/>
  <c r="E42" i="142"/>
  <c r="F41"/>
  <c r="E33" i="139"/>
  <c r="F32"/>
  <c r="E33" i="138"/>
  <c r="F32"/>
  <c r="E33" i="137"/>
  <c r="F32"/>
  <c r="E33" i="136"/>
  <c r="F32"/>
  <c r="E33" i="135"/>
  <c r="F32"/>
  <c r="E35" i="130"/>
  <c r="F34"/>
  <c r="E32" i="129"/>
  <c r="F31"/>
  <c r="E32" i="128"/>
  <c r="F31"/>
  <c r="F31" i="127"/>
  <c r="E32"/>
  <c r="F31" i="126"/>
  <c r="E32"/>
  <c r="E32" i="125"/>
  <c r="F31"/>
  <c r="E33" i="124"/>
  <c r="F32"/>
  <c r="E32" i="131"/>
  <c r="F31"/>
  <c r="L15" i="181"/>
  <c r="L38"/>
  <c r="L33"/>
  <c r="L17"/>
  <c r="L49"/>
  <c r="Q11" i="167"/>
  <c r="Q11" i="141"/>
  <c r="Q11" i="139"/>
  <c r="Q11" i="133"/>
  <c r="Q11" i="153"/>
  <c r="Q11" i="146"/>
  <c r="Q11" i="129"/>
  <c r="Q11" i="148"/>
  <c r="Q11" i="144"/>
  <c r="Q11" i="143"/>
  <c r="Q11" i="126"/>
  <c r="Q11" i="162"/>
  <c r="Q11" i="150"/>
  <c r="Q11" i="127"/>
  <c r="Q11" i="168"/>
  <c r="Q11" i="136"/>
  <c r="L13" i="181"/>
  <c r="L53"/>
  <c r="L9"/>
  <c r="E31" i="239"/>
  <c r="F30"/>
  <c r="E33" i="236"/>
  <c r="F32"/>
  <c r="E31" i="235"/>
  <c r="F30"/>
  <c r="E42" i="148"/>
  <c r="F41"/>
  <c r="E44" i="123"/>
  <c r="F43"/>
  <c r="E32" i="162"/>
  <c r="F31"/>
  <c r="E32" i="134"/>
  <c r="F31"/>
  <c r="E32" i="152"/>
  <c r="F31"/>
  <c r="E39" i="231"/>
  <c r="F38"/>
  <c r="F36" i="149"/>
  <c r="E37"/>
  <c r="F36" i="145"/>
  <c r="E37"/>
  <c r="F36" i="133"/>
  <c r="E37"/>
  <c r="F37" i="147"/>
  <c r="E38"/>
  <c r="F36" i="141"/>
  <c r="E37"/>
  <c r="F37" i="132"/>
  <c r="E38"/>
  <c r="F34" i="229" l="1"/>
  <c r="E35"/>
  <c r="E31" i="221"/>
  <c r="F30"/>
  <c r="E31" i="220"/>
  <c r="F30"/>
  <c r="E31" i="219"/>
  <c r="F30"/>
  <c r="Q9" i="216"/>
  <c r="F33"/>
  <c r="F33" i="215"/>
  <c r="AD9" s="1"/>
  <c r="E34"/>
  <c r="F33" i="214"/>
  <c r="E34"/>
  <c r="W9" i="213"/>
  <c r="E34"/>
  <c r="F33"/>
  <c r="E34" i="212"/>
  <c r="F33"/>
  <c r="V9"/>
  <c r="F33" i="206"/>
  <c r="E34"/>
  <c r="E34" i="197"/>
  <c r="F33"/>
  <c r="E34" i="194"/>
  <c r="F33"/>
  <c r="F31" i="193"/>
  <c r="E32"/>
  <c r="E34" i="192"/>
  <c r="F33"/>
  <c r="E34" i="191"/>
  <c r="F33"/>
  <c r="E34" i="189"/>
  <c r="F33"/>
  <c r="E34" i="188"/>
  <c r="F33"/>
  <c r="E34" i="184"/>
  <c r="F33"/>
  <c r="E34" i="179"/>
  <c r="F33"/>
  <c r="E33" i="177"/>
  <c r="F32"/>
  <c r="E34" i="176"/>
  <c r="F33"/>
  <c r="E33" i="175"/>
  <c r="F32"/>
  <c r="E34" i="174"/>
  <c r="F33"/>
  <c r="E33" i="173"/>
  <c r="F32"/>
  <c r="E34" i="172"/>
  <c r="F33"/>
  <c r="E34" i="171"/>
  <c r="F33"/>
  <c r="E33" i="170"/>
  <c r="F32"/>
  <c r="E33" i="168"/>
  <c r="F32"/>
  <c r="E34" i="167"/>
  <c r="F33"/>
  <c r="E34" i="166"/>
  <c r="F33"/>
  <c r="E34" i="165"/>
  <c r="F33"/>
  <c r="E34" i="164"/>
  <c r="F33"/>
  <c r="E34" i="163"/>
  <c r="F33"/>
  <c r="E34" i="161"/>
  <c r="F33"/>
  <c r="E128" i="160"/>
  <c r="F127"/>
  <c r="AA9" s="1"/>
  <c r="E34" i="159"/>
  <c r="F33"/>
  <c r="E33" i="158"/>
  <c r="F32"/>
  <c r="E33" i="157"/>
  <c r="F32"/>
  <c r="E33" i="156"/>
  <c r="F32"/>
  <c r="E33" i="154"/>
  <c r="F32"/>
  <c r="E33" i="153"/>
  <c r="F32"/>
  <c r="E33" i="151"/>
  <c r="F32"/>
  <c r="E33" i="150"/>
  <c r="F32"/>
  <c r="E33" i="146"/>
  <c r="F32"/>
  <c r="F32" i="144"/>
  <c r="E33"/>
  <c r="F41" i="234"/>
  <c r="E42"/>
  <c r="E33" i="143"/>
  <c r="F32"/>
  <c r="F42" i="142"/>
  <c r="E43"/>
  <c r="E34" i="139"/>
  <c r="F33"/>
  <c r="E34" i="138"/>
  <c r="F33"/>
  <c r="E34" i="137"/>
  <c r="F33"/>
  <c r="E34" i="136"/>
  <c r="F33"/>
  <c r="E34" i="135"/>
  <c r="F33"/>
  <c r="F35" i="130"/>
  <c r="E36"/>
  <c r="E33" i="129"/>
  <c r="F32"/>
  <c r="E33" i="128"/>
  <c r="F32"/>
  <c r="E33" i="127"/>
  <c r="F32"/>
  <c r="E33" i="126"/>
  <c r="F32"/>
  <c r="F32" i="125"/>
  <c r="E33"/>
  <c r="E34" i="124"/>
  <c r="F33"/>
  <c r="F32" i="131"/>
  <c r="E33"/>
  <c r="L21" i="181"/>
  <c r="L51"/>
  <c r="L34"/>
  <c r="L45"/>
  <c r="L27"/>
  <c r="L14"/>
  <c r="L12"/>
  <c r="L11"/>
  <c r="L28"/>
  <c r="L32"/>
  <c r="L30"/>
  <c r="L37"/>
  <c r="L18"/>
  <c r="L24"/>
  <c r="L25"/>
  <c r="L50"/>
  <c r="E32" i="239"/>
  <c r="F31"/>
  <c r="E32" i="235"/>
  <c r="F31"/>
  <c r="E34" i="236"/>
  <c r="F33"/>
  <c r="F39" i="231"/>
  <c r="E40"/>
  <c r="E33" i="152"/>
  <c r="F32"/>
  <c r="E33" i="134"/>
  <c r="F32"/>
  <c r="E33" i="162"/>
  <c r="F32"/>
  <c r="F44" i="123"/>
  <c r="E45"/>
  <c r="E43" i="148"/>
  <c r="F42"/>
  <c r="F38" i="132"/>
  <c r="E39"/>
  <c r="F37" i="141"/>
  <c r="E38"/>
  <c r="E39" i="147"/>
  <c r="F38"/>
  <c r="E38" i="133"/>
  <c r="F37"/>
  <c r="E38" i="145"/>
  <c r="F37"/>
  <c r="F37" i="149"/>
  <c r="E38"/>
  <c r="E36" i="229" l="1"/>
  <c r="F35"/>
  <c r="F31" i="221"/>
  <c r="E32"/>
  <c r="E32" i="220"/>
  <c r="F31"/>
  <c r="E32" i="219"/>
  <c r="F31"/>
  <c r="D36" i="216"/>
  <c r="K36" s="1"/>
  <c r="M36" s="1"/>
  <c r="N36" s="1"/>
  <c r="D38"/>
  <c r="K38" s="1"/>
  <c r="M38" s="1"/>
  <c r="N38" s="1"/>
  <c r="D40"/>
  <c r="K40" s="1"/>
  <c r="M40" s="1"/>
  <c r="N40" s="1"/>
  <c r="D42"/>
  <c r="K42" s="1"/>
  <c r="M42" s="1"/>
  <c r="N42" s="1"/>
  <c r="D44"/>
  <c r="K44" s="1"/>
  <c r="M44" s="1"/>
  <c r="N44" s="1"/>
  <c r="D46"/>
  <c r="K46" s="1"/>
  <c r="M46" s="1"/>
  <c r="N46" s="1"/>
  <c r="D48"/>
  <c r="K48" s="1"/>
  <c r="M48" s="1"/>
  <c r="N48" s="1"/>
  <c r="D50"/>
  <c r="K50" s="1"/>
  <c r="M50" s="1"/>
  <c r="N50" s="1"/>
  <c r="D52"/>
  <c r="K52" s="1"/>
  <c r="M52" s="1"/>
  <c r="N52" s="1"/>
  <c r="D54"/>
  <c r="K54" s="1"/>
  <c r="M54" s="1"/>
  <c r="N54" s="1"/>
  <c r="D56"/>
  <c r="K56" s="1"/>
  <c r="M56" s="1"/>
  <c r="N56" s="1"/>
  <c r="D58"/>
  <c r="K58" s="1"/>
  <c r="M58" s="1"/>
  <c r="N58" s="1"/>
  <c r="D60"/>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35"/>
  <c r="K35" s="1"/>
  <c r="M35" s="1"/>
  <c r="N35" s="1"/>
  <c r="D37"/>
  <c r="K37" s="1"/>
  <c r="M37" s="1"/>
  <c r="N37" s="1"/>
  <c r="D39"/>
  <c r="K39" s="1"/>
  <c r="M39" s="1"/>
  <c r="N39" s="1"/>
  <c r="D41"/>
  <c r="K41" s="1"/>
  <c r="M41" s="1"/>
  <c r="N41" s="1"/>
  <c r="D43"/>
  <c r="K43" s="1"/>
  <c r="M43" s="1"/>
  <c r="N43" s="1"/>
  <c r="D45"/>
  <c r="K45" s="1"/>
  <c r="M45" s="1"/>
  <c r="N45" s="1"/>
  <c r="D47"/>
  <c r="K47" s="1"/>
  <c r="M47" s="1"/>
  <c r="N47" s="1"/>
  <c r="D49"/>
  <c r="K49" s="1"/>
  <c r="M49" s="1"/>
  <c r="N49" s="1"/>
  <c r="D51"/>
  <c r="K51" s="1"/>
  <c r="M51" s="1"/>
  <c r="N51" s="1"/>
  <c r="D53"/>
  <c r="K53" s="1"/>
  <c r="M53" s="1"/>
  <c r="N53" s="1"/>
  <c r="D55"/>
  <c r="K55" s="1"/>
  <c r="M55" s="1"/>
  <c r="N55" s="1"/>
  <c r="D57"/>
  <c r="K57" s="1"/>
  <c r="M57" s="1"/>
  <c r="N57"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34"/>
  <c r="H74" i="181"/>
  <c r="F34" i="215"/>
  <c r="AE9" s="1"/>
  <c r="E35"/>
  <c r="E35" i="214"/>
  <c r="F34"/>
  <c r="E35" i="213"/>
  <c r="F34"/>
  <c r="X9"/>
  <c r="E35" i="212"/>
  <c r="F34"/>
  <c r="W9"/>
  <c r="E35" i="206"/>
  <c r="F34"/>
  <c r="F34" i="197"/>
  <c r="E35"/>
  <c r="E35" i="194"/>
  <c r="F34"/>
  <c r="E33" i="193"/>
  <c r="F32"/>
  <c r="E35" i="192"/>
  <c r="F34"/>
  <c r="E35" i="191"/>
  <c r="F34"/>
  <c r="E35" i="189"/>
  <c r="F34"/>
  <c r="E35" i="188"/>
  <c r="F34"/>
  <c r="E35" i="184"/>
  <c r="F34"/>
  <c r="E35" i="179"/>
  <c r="F34"/>
  <c r="E34" i="177"/>
  <c r="F33"/>
  <c r="E35" i="176"/>
  <c r="F34"/>
  <c r="E34" i="175"/>
  <c r="F33"/>
  <c r="E35" i="174"/>
  <c r="F34"/>
  <c r="E34" i="173"/>
  <c r="F33"/>
  <c r="E35" i="172"/>
  <c r="F34"/>
  <c r="E35" i="171"/>
  <c r="F34"/>
  <c r="E34" i="170"/>
  <c r="F33"/>
  <c r="E34" i="168"/>
  <c r="F33"/>
  <c r="E35" i="167"/>
  <c r="F34"/>
  <c r="E35" i="166"/>
  <c r="F34"/>
  <c r="E35" i="165"/>
  <c r="F34"/>
  <c r="E35" i="164"/>
  <c r="F34"/>
  <c r="E35" i="163"/>
  <c r="F34"/>
  <c r="E35" i="161"/>
  <c r="F34"/>
  <c r="F128" i="160"/>
  <c r="AB9" s="1"/>
  <c r="E129"/>
  <c r="E35" i="159"/>
  <c r="F34"/>
  <c r="E34" i="158"/>
  <c r="F33"/>
  <c r="E34" i="157"/>
  <c r="F33"/>
  <c r="E34" i="156"/>
  <c r="F33"/>
  <c r="E34" i="154"/>
  <c r="F33"/>
  <c r="E34" i="153"/>
  <c r="F33"/>
  <c r="E34" i="151"/>
  <c r="F33"/>
  <c r="E34" i="150"/>
  <c r="F33"/>
  <c r="F33" i="146"/>
  <c r="E34"/>
  <c r="F33" i="144"/>
  <c r="E34"/>
  <c r="F42" i="234"/>
  <c r="E43"/>
  <c r="E34" i="143"/>
  <c r="F33"/>
  <c r="F43" i="142"/>
  <c r="E44"/>
  <c r="E35" i="139"/>
  <c r="F34"/>
  <c r="E35" i="138"/>
  <c r="F34"/>
  <c r="E35" i="137"/>
  <c r="F34"/>
  <c r="E35" i="136"/>
  <c r="F34"/>
  <c r="E35" i="135"/>
  <c r="F34"/>
  <c r="F36" i="130"/>
  <c r="E37"/>
  <c r="E34" i="129"/>
  <c r="F33"/>
  <c r="E34" i="128"/>
  <c r="F33"/>
  <c r="F33" i="127"/>
  <c r="E34"/>
  <c r="E34" i="126"/>
  <c r="F33"/>
  <c r="F33" i="125"/>
  <c r="E34"/>
  <c r="E35" i="124"/>
  <c r="F34"/>
  <c r="F33" i="131"/>
  <c r="E34"/>
  <c r="E33" i="239"/>
  <c r="F32"/>
  <c r="E35" i="236"/>
  <c r="F34"/>
  <c r="E33" i="235"/>
  <c r="F32"/>
  <c r="E39" i="149"/>
  <c r="F38"/>
  <c r="E39" i="145"/>
  <c r="F38"/>
  <c r="E39" i="133"/>
  <c r="F38"/>
  <c r="E40" i="147"/>
  <c r="F39"/>
  <c r="F43" i="148"/>
  <c r="E44"/>
  <c r="E34" i="162"/>
  <c r="F33"/>
  <c r="E34" i="134"/>
  <c r="F33"/>
  <c r="E34" i="152"/>
  <c r="F33"/>
  <c r="E39" i="141"/>
  <c r="F38"/>
  <c r="E40" i="132"/>
  <c r="F39"/>
  <c r="F45" i="123"/>
  <c r="E46"/>
  <c r="F40" i="231"/>
  <c r="E41"/>
  <c r="F36" i="229" l="1"/>
  <c r="E37"/>
  <c r="E33" i="221"/>
  <c r="F32"/>
  <c r="E33" i="220"/>
  <c r="F32"/>
  <c r="E33" i="219"/>
  <c r="F32"/>
  <c r="K34" i="216"/>
  <c r="E34"/>
  <c r="Q9" i="215"/>
  <c r="F35"/>
  <c r="F35" i="214"/>
  <c r="E36"/>
  <c r="F35" i="213"/>
  <c r="Z9" s="1"/>
  <c r="E36"/>
  <c r="Y9"/>
  <c r="F35" i="212"/>
  <c r="E36"/>
  <c r="X9"/>
  <c r="F35" i="206"/>
  <c r="E36"/>
  <c r="F35" i="197"/>
  <c r="E36"/>
  <c r="E36" i="194"/>
  <c r="F35"/>
  <c r="E34" i="193"/>
  <c r="F33"/>
  <c r="E36" i="192"/>
  <c r="F35"/>
  <c r="E36" i="191"/>
  <c r="F35"/>
  <c r="E36" i="189"/>
  <c r="F35"/>
  <c r="E36" i="188"/>
  <c r="F35"/>
  <c r="E36" i="184"/>
  <c r="F35"/>
  <c r="E36" i="179"/>
  <c r="F35"/>
  <c r="E35" i="177"/>
  <c r="F34"/>
  <c r="E36" i="176"/>
  <c r="F35"/>
  <c r="E35" i="175"/>
  <c r="F34"/>
  <c r="E36" i="174"/>
  <c r="F35"/>
  <c r="E35" i="173"/>
  <c r="F34"/>
  <c r="E36" i="172"/>
  <c r="F35"/>
  <c r="E36" i="171"/>
  <c r="F35"/>
  <c r="E35" i="170"/>
  <c r="F34"/>
  <c r="E35" i="168"/>
  <c r="F34"/>
  <c r="E36" i="167"/>
  <c r="F35"/>
  <c r="E36" i="166"/>
  <c r="F35"/>
  <c r="E36" i="165"/>
  <c r="F35"/>
  <c r="E36" i="164"/>
  <c r="F35"/>
  <c r="E36" i="163"/>
  <c r="F35"/>
  <c r="E36" i="161"/>
  <c r="F35"/>
  <c r="E130" i="160"/>
  <c r="F129"/>
  <c r="AC9" s="1"/>
  <c r="E36" i="159"/>
  <c r="F35"/>
  <c r="E35" i="158"/>
  <c r="F34"/>
  <c r="E35" i="157"/>
  <c r="F34"/>
  <c r="E35" i="156"/>
  <c r="F34"/>
  <c r="E35" i="154"/>
  <c r="F34"/>
  <c r="E35" i="153"/>
  <c r="F34"/>
  <c r="E35" i="151"/>
  <c r="F34"/>
  <c r="E35" i="150"/>
  <c r="F34"/>
  <c r="F34" i="146"/>
  <c r="E35"/>
  <c r="F34" i="144"/>
  <c r="E35"/>
  <c r="F43" i="234"/>
  <c r="E44"/>
  <c r="E35" i="143"/>
  <c r="F34"/>
  <c r="F44" i="142"/>
  <c r="E45"/>
  <c r="E36" i="139"/>
  <c r="F35"/>
  <c r="E36" i="138"/>
  <c r="F35"/>
  <c r="E36" i="137"/>
  <c r="F35"/>
  <c r="E36" i="136"/>
  <c r="F35"/>
  <c r="E36" i="135"/>
  <c r="F35"/>
  <c r="E38" i="130"/>
  <c r="F37"/>
  <c r="E35" i="129"/>
  <c r="F34"/>
  <c r="E35" i="128"/>
  <c r="F34"/>
  <c r="F34" i="127"/>
  <c r="E35"/>
  <c r="E35" i="126"/>
  <c r="F34"/>
  <c r="E35" i="125"/>
  <c r="F34"/>
  <c r="E36" i="124"/>
  <c r="F35"/>
  <c r="F34" i="131"/>
  <c r="E35"/>
  <c r="E34" i="239"/>
  <c r="F33"/>
  <c r="E34" i="235"/>
  <c r="F33"/>
  <c r="E36" i="236"/>
  <c r="F35"/>
  <c r="F41" i="231"/>
  <c r="E42"/>
  <c r="E41" i="132"/>
  <c r="F40"/>
  <c r="E40" i="141"/>
  <c r="F39"/>
  <c r="E35" i="152"/>
  <c r="F34"/>
  <c r="E35" i="134"/>
  <c r="F34"/>
  <c r="E35" i="162"/>
  <c r="F34"/>
  <c r="E41" i="147"/>
  <c r="F40"/>
  <c r="E40" i="133"/>
  <c r="F39"/>
  <c r="E40" i="145"/>
  <c r="F39"/>
  <c r="E40" i="149"/>
  <c r="F39"/>
  <c r="F46" i="123"/>
  <c r="E47"/>
  <c r="F44" i="148"/>
  <c r="E45"/>
  <c r="F37" i="229" l="1"/>
  <c r="E38"/>
  <c r="R9" i="221"/>
  <c r="S9" s="1"/>
  <c r="G78" i="181" s="1"/>
  <c r="F33" i="221"/>
  <c r="F78" i="181" s="1"/>
  <c r="E78"/>
  <c r="E34" i="221"/>
  <c r="E34" i="220"/>
  <c r="F33"/>
  <c r="E34" i="219"/>
  <c r="F33"/>
  <c r="M34" i="216"/>
  <c r="N34" s="1"/>
  <c r="L34"/>
  <c r="L35" s="1"/>
  <c r="L36" s="1"/>
  <c r="L37" s="1"/>
  <c r="L38" s="1"/>
  <c r="L39" s="1"/>
  <c r="L40" s="1"/>
  <c r="L41" s="1"/>
  <c r="L42" s="1"/>
  <c r="L43" s="1"/>
  <c r="L44" s="1"/>
  <c r="L45" s="1"/>
  <c r="F34"/>
  <c r="E35"/>
  <c r="D37" i="215"/>
  <c r="D39"/>
  <c r="D41"/>
  <c r="D43"/>
  <c r="D45"/>
  <c r="D47"/>
  <c r="D49"/>
  <c r="D51"/>
  <c r="D53"/>
  <c r="D55"/>
  <c r="D57"/>
  <c r="D59"/>
  <c r="D61"/>
  <c r="D63"/>
  <c r="D65"/>
  <c r="D67"/>
  <c r="D69"/>
  <c r="D71"/>
  <c r="D73"/>
  <c r="D75"/>
  <c r="D77"/>
  <c r="D79"/>
  <c r="D81"/>
  <c r="D83"/>
  <c r="D85"/>
  <c r="D87"/>
  <c r="D89"/>
  <c r="D91"/>
  <c r="D93"/>
  <c r="D36"/>
  <c r="D38"/>
  <c r="D40"/>
  <c r="D42"/>
  <c r="D44"/>
  <c r="D46"/>
  <c r="D48"/>
  <c r="D50"/>
  <c r="D52"/>
  <c r="D54"/>
  <c r="D56"/>
  <c r="D58"/>
  <c r="D60"/>
  <c r="D62"/>
  <c r="D64"/>
  <c r="D66"/>
  <c r="D68"/>
  <c r="D70"/>
  <c r="D72"/>
  <c r="D74"/>
  <c r="D76"/>
  <c r="D78"/>
  <c r="D80"/>
  <c r="D82"/>
  <c r="D84"/>
  <c r="D86"/>
  <c r="D88"/>
  <c r="D90"/>
  <c r="D92"/>
  <c r="D94"/>
  <c r="H73" i="181"/>
  <c r="E37" i="214"/>
  <c r="F36"/>
  <c r="F36" i="213"/>
  <c r="AA9" s="1"/>
  <c r="E37"/>
  <c r="Y9" i="212"/>
  <c r="E37"/>
  <c r="F36"/>
  <c r="Z9" s="1"/>
  <c r="F36" i="206"/>
  <c r="E37"/>
  <c r="E37" i="197"/>
  <c r="F36"/>
  <c r="E37" i="194"/>
  <c r="F36"/>
  <c r="F34" i="193"/>
  <c r="E35"/>
  <c r="E37" i="192"/>
  <c r="F36"/>
  <c r="E37" i="191"/>
  <c r="F36"/>
  <c r="E37" i="189"/>
  <c r="F36"/>
  <c r="E37" i="188"/>
  <c r="F36"/>
  <c r="E37" i="184"/>
  <c r="F36"/>
  <c r="E37" i="179"/>
  <c r="F36"/>
  <c r="E36" i="177"/>
  <c r="F35"/>
  <c r="E37" i="176"/>
  <c r="F36"/>
  <c r="E36" i="175"/>
  <c r="F35"/>
  <c r="E37" i="174"/>
  <c r="F36"/>
  <c r="E36" i="173"/>
  <c r="F35"/>
  <c r="E37" i="172"/>
  <c r="F36"/>
  <c r="E37" i="171"/>
  <c r="F36"/>
  <c r="E36" i="170"/>
  <c r="F35"/>
  <c r="E36" i="168"/>
  <c r="F35"/>
  <c r="E37" i="167"/>
  <c r="F36"/>
  <c r="E37" i="166"/>
  <c r="F36"/>
  <c r="E37" i="165"/>
  <c r="F36"/>
  <c r="E37" i="164"/>
  <c r="F36"/>
  <c r="E37" i="163"/>
  <c r="F36"/>
  <c r="E37" i="161"/>
  <c r="F36"/>
  <c r="E131" i="160"/>
  <c r="F130"/>
  <c r="AD9" s="1"/>
  <c r="E37" i="159"/>
  <c r="F36"/>
  <c r="E36" i="158"/>
  <c r="F35"/>
  <c r="E36" i="157"/>
  <c r="F35"/>
  <c r="E36" i="156"/>
  <c r="F35"/>
  <c r="E36" i="154"/>
  <c r="F35"/>
  <c r="E36" i="153"/>
  <c r="F35"/>
  <c r="E36" i="151"/>
  <c r="F35"/>
  <c r="E36" i="150"/>
  <c r="F35"/>
  <c r="F35" i="146"/>
  <c r="E36"/>
  <c r="E36" i="144"/>
  <c r="F35"/>
  <c r="E45" i="234"/>
  <c r="F44"/>
  <c r="E36" i="143"/>
  <c r="F35"/>
  <c r="F45" i="142"/>
  <c r="E46"/>
  <c r="E37" i="139"/>
  <c r="F36"/>
  <c r="E37" i="138"/>
  <c r="F36"/>
  <c r="E37" i="137"/>
  <c r="F36"/>
  <c r="E37" i="136"/>
  <c r="F36"/>
  <c r="E37" i="135"/>
  <c r="F36"/>
  <c r="E39" i="130"/>
  <c r="F38"/>
  <c r="E36" i="129"/>
  <c r="F35"/>
  <c r="E36" i="128"/>
  <c r="F35"/>
  <c r="F35" i="127"/>
  <c r="E36"/>
  <c r="E36" i="126"/>
  <c r="F35"/>
  <c r="E36" i="125"/>
  <c r="F35"/>
  <c r="E37" i="124"/>
  <c r="F36"/>
  <c r="E36" i="131"/>
  <c r="F35"/>
  <c r="E35" i="239"/>
  <c r="F34"/>
  <c r="E37" i="236"/>
  <c r="F36"/>
  <c r="E35" i="235"/>
  <c r="F34"/>
  <c r="F45" i="148"/>
  <c r="E46"/>
  <c r="F47" i="123"/>
  <c r="E48"/>
  <c r="E41" i="149"/>
  <c r="F40"/>
  <c r="E41" i="145"/>
  <c r="F40"/>
  <c r="E41" i="133"/>
  <c r="F40"/>
  <c r="E42" i="147"/>
  <c r="F41"/>
  <c r="E36" i="162"/>
  <c r="F35"/>
  <c r="E36" i="134"/>
  <c r="F35"/>
  <c r="E36" i="152"/>
  <c r="F35"/>
  <c r="E41" i="141"/>
  <c r="F40"/>
  <c r="E42" i="132"/>
  <c r="F41"/>
  <c r="E43" i="231"/>
  <c r="F42"/>
  <c r="F38" i="229" l="1"/>
  <c r="E39"/>
  <c r="F34" i="221"/>
  <c r="E35"/>
  <c r="R9" i="220"/>
  <c r="S9" s="1"/>
  <c r="G77" i="181" s="1"/>
  <c r="E77"/>
  <c r="E35" i="220"/>
  <c r="F34"/>
  <c r="F77" i="181" s="1"/>
  <c r="E35" i="219"/>
  <c r="F34"/>
  <c r="O34" i="216"/>
  <c r="O35" s="1"/>
  <c r="O36" s="1"/>
  <c r="O37" s="1"/>
  <c r="O38" s="1"/>
  <c r="O39" s="1"/>
  <c r="O40" s="1"/>
  <c r="O41" s="1"/>
  <c r="O42" s="1"/>
  <c r="O43" s="1"/>
  <c r="O44" s="1"/>
  <c r="O45" s="1"/>
  <c r="P34"/>
  <c r="P35" s="1"/>
  <c r="P36" s="1"/>
  <c r="P37" s="1"/>
  <c r="P38" s="1"/>
  <c r="P39" s="1"/>
  <c r="P40" s="1"/>
  <c r="P41" s="1"/>
  <c r="P42" s="1"/>
  <c r="P43" s="1"/>
  <c r="P44" s="1"/>
  <c r="P45" s="1"/>
  <c r="E36"/>
  <c r="F35"/>
  <c r="L46"/>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R14"/>
  <c r="S14" s="1"/>
  <c r="J74" i="181" s="1"/>
  <c r="K36" i="215"/>
  <c r="E36"/>
  <c r="F37" i="214"/>
  <c r="E38"/>
  <c r="E38" i="213"/>
  <c r="F37"/>
  <c r="AB9" s="1"/>
  <c r="F37" i="212"/>
  <c r="AA9" s="1"/>
  <c r="E38"/>
  <c r="F37" i="206"/>
  <c r="E38"/>
  <c r="E38" i="197"/>
  <c r="F37"/>
  <c r="F37" i="194"/>
  <c r="E38"/>
  <c r="E36" i="193"/>
  <c r="F35"/>
  <c r="E38" i="192"/>
  <c r="F37"/>
  <c r="E38" i="191"/>
  <c r="F37"/>
  <c r="E38" i="189"/>
  <c r="F37"/>
  <c r="E38" i="188"/>
  <c r="F37"/>
  <c r="E38" i="184"/>
  <c r="F37"/>
  <c r="E38" i="179"/>
  <c r="F37"/>
  <c r="E37" i="177"/>
  <c r="F36"/>
  <c r="E38" i="176"/>
  <c r="F37"/>
  <c r="E37" i="175"/>
  <c r="F36"/>
  <c r="E38" i="174"/>
  <c r="F37"/>
  <c r="E37" i="173"/>
  <c r="F36"/>
  <c r="E38" i="172"/>
  <c r="F37"/>
  <c r="E38" i="171"/>
  <c r="F37"/>
  <c r="E37" i="170"/>
  <c r="F36"/>
  <c r="E37" i="168"/>
  <c r="F36"/>
  <c r="E38" i="167"/>
  <c r="F37"/>
  <c r="E38" i="166"/>
  <c r="F37"/>
  <c r="E38" i="165"/>
  <c r="F37"/>
  <c r="E38" i="164"/>
  <c r="F37"/>
  <c r="E38" i="163"/>
  <c r="F37"/>
  <c r="E38" i="161"/>
  <c r="F37"/>
  <c r="E132" i="160"/>
  <c r="F131"/>
  <c r="AE9" s="1"/>
  <c r="E38" i="159"/>
  <c r="F37"/>
  <c r="E37" i="158"/>
  <c r="F36"/>
  <c r="E37" i="157"/>
  <c r="F36"/>
  <c r="E37" i="156"/>
  <c r="F36"/>
  <c r="E37" i="154"/>
  <c r="F36"/>
  <c r="E37" i="153"/>
  <c r="F36"/>
  <c r="E37" i="151"/>
  <c r="F36"/>
  <c r="E37" i="150"/>
  <c r="F36"/>
  <c r="E37" i="146"/>
  <c r="F36"/>
  <c r="F36" i="144"/>
  <c r="E37"/>
  <c r="F45" i="234"/>
  <c r="E46"/>
  <c r="E37" i="143"/>
  <c r="F36"/>
  <c r="F46" i="142"/>
  <c r="E47"/>
  <c r="E38" i="139"/>
  <c r="F37"/>
  <c r="E38" i="138"/>
  <c r="F37"/>
  <c r="E38" i="137"/>
  <c r="F37"/>
  <c r="E38" i="136"/>
  <c r="F37"/>
  <c r="E38" i="135"/>
  <c r="F37"/>
  <c r="F39" i="130"/>
  <c r="E40"/>
  <c r="E37" i="129"/>
  <c r="F36"/>
  <c r="E37" i="128"/>
  <c r="F36"/>
  <c r="E37" i="127"/>
  <c r="F36"/>
  <c r="E37" i="126"/>
  <c r="F36"/>
  <c r="E37" i="125"/>
  <c r="F36"/>
  <c r="E38" i="124"/>
  <c r="F37"/>
  <c r="F36" i="131"/>
  <c r="E37"/>
  <c r="E36" i="239"/>
  <c r="F35"/>
  <c r="E36" i="235"/>
  <c r="F35"/>
  <c r="E38" i="236"/>
  <c r="F37"/>
  <c r="F43" i="231"/>
  <c r="E44"/>
  <c r="E43" i="132"/>
  <c r="F42"/>
  <c r="E42" i="141"/>
  <c r="F41"/>
  <c r="E37" i="152"/>
  <c r="F36"/>
  <c r="E37" i="134"/>
  <c r="F36"/>
  <c r="E37" i="162"/>
  <c r="F36"/>
  <c r="E43" i="147"/>
  <c r="F42"/>
  <c r="E42" i="133"/>
  <c r="F41"/>
  <c r="E42" i="145"/>
  <c r="F41"/>
  <c r="E42" i="149"/>
  <c r="F41"/>
  <c r="E49" i="123"/>
  <c r="F48"/>
  <c r="E47" i="148"/>
  <c r="F46"/>
  <c r="E40" i="229" l="1"/>
  <c r="F39"/>
  <c r="E36" i="221"/>
  <c r="F35"/>
  <c r="E36" i="220"/>
  <c r="F35"/>
  <c r="E76" i="181"/>
  <c r="E36" i="219"/>
  <c r="R9"/>
  <c r="S9" s="1"/>
  <c r="G76" i="181" s="1"/>
  <c r="F35" i="219"/>
  <c r="F76" i="181" s="1"/>
  <c r="E37" i="216"/>
  <c r="F36"/>
  <c r="O46"/>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R10"/>
  <c r="S10" s="1"/>
  <c r="K74" i="181" s="1"/>
  <c r="P46" i="216"/>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R11"/>
  <c r="M36" i="215"/>
  <c r="N36" s="1"/>
  <c r="L36"/>
  <c r="F36"/>
  <c r="K37" s="1"/>
  <c r="M37" s="1"/>
  <c r="N37" s="1"/>
  <c r="E37"/>
  <c r="E39" i="214"/>
  <c r="F38"/>
  <c r="E39" i="213"/>
  <c r="F38"/>
  <c r="AC9" s="1"/>
  <c r="E39" i="212"/>
  <c r="F38"/>
  <c r="AB9" s="1"/>
  <c r="F38" i="206"/>
  <c r="E39"/>
  <c r="F38" i="197"/>
  <c r="E39"/>
  <c r="E39" i="194"/>
  <c r="F38"/>
  <c r="E37" i="193"/>
  <c r="F36"/>
  <c r="E39" i="192"/>
  <c r="F38"/>
  <c r="E39" i="191"/>
  <c r="F38"/>
  <c r="E39" i="189"/>
  <c r="F38"/>
  <c r="E39" i="188"/>
  <c r="F38"/>
  <c r="E39" i="184"/>
  <c r="F38"/>
  <c r="E39" i="179"/>
  <c r="F38"/>
  <c r="E38" i="177"/>
  <c r="F37"/>
  <c r="E39" i="176"/>
  <c r="F38"/>
  <c r="E38" i="175"/>
  <c r="F37"/>
  <c r="E39" i="174"/>
  <c r="F38"/>
  <c r="E38" i="173"/>
  <c r="F37"/>
  <c r="E39" i="172"/>
  <c r="F38"/>
  <c r="E39" i="171"/>
  <c r="F38"/>
  <c r="E38" i="170"/>
  <c r="F37"/>
  <c r="E38" i="168"/>
  <c r="F37"/>
  <c r="E39" i="167"/>
  <c r="F38"/>
  <c r="E39" i="166"/>
  <c r="F38"/>
  <c r="E39" i="165"/>
  <c r="F38"/>
  <c r="E39" i="164"/>
  <c r="F38"/>
  <c r="E39" i="163"/>
  <c r="F38"/>
  <c r="E39" i="161"/>
  <c r="F38"/>
  <c r="Q9" i="160"/>
  <c r="F132"/>
  <c r="K195" s="1"/>
  <c r="M195" s="1"/>
  <c r="N195" s="1"/>
  <c r="E39" i="159"/>
  <c r="F38"/>
  <c r="E38" i="158"/>
  <c r="F37"/>
  <c r="E38" i="157"/>
  <c r="F37"/>
  <c r="E38" i="156"/>
  <c r="F37"/>
  <c r="E38" i="154"/>
  <c r="F37"/>
  <c r="E38" i="153"/>
  <c r="F37"/>
  <c r="E38" i="151"/>
  <c r="F37"/>
  <c r="E38" i="150"/>
  <c r="F37"/>
  <c r="F37" i="146"/>
  <c r="E38"/>
  <c r="F37" i="144"/>
  <c r="E38"/>
  <c r="F46" i="234"/>
  <c r="E47"/>
  <c r="F37" i="143"/>
  <c r="E38"/>
  <c r="E48" i="142"/>
  <c r="F47"/>
  <c r="E39" i="139"/>
  <c r="F38"/>
  <c r="E39" i="138"/>
  <c r="F38"/>
  <c r="E39" i="137"/>
  <c r="F38"/>
  <c r="E39" i="136"/>
  <c r="F38"/>
  <c r="E39" i="135"/>
  <c r="F38"/>
  <c r="F40" i="130"/>
  <c r="E41"/>
  <c r="E38" i="129"/>
  <c r="F37"/>
  <c r="E38" i="128"/>
  <c r="F37"/>
  <c r="E38" i="127"/>
  <c r="F37"/>
  <c r="E38" i="126"/>
  <c r="F37"/>
  <c r="E38" i="125"/>
  <c r="F37"/>
  <c r="E39" i="124"/>
  <c r="F38"/>
  <c r="F37" i="131"/>
  <c r="E38"/>
  <c r="E37" i="239"/>
  <c r="F36"/>
  <c r="E39" i="236"/>
  <c r="F38"/>
  <c r="E37" i="235"/>
  <c r="F36"/>
  <c r="F47" i="148"/>
  <c r="E48"/>
  <c r="E43" i="149"/>
  <c r="F42"/>
  <c r="E43" i="145"/>
  <c r="F42"/>
  <c r="E43" i="133"/>
  <c r="F42"/>
  <c r="E44" i="147"/>
  <c r="F43"/>
  <c r="E38" i="162"/>
  <c r="F37"/>
  <c r="E38" i="134"/>
  <c r="F37"/>
  <c r="E38" i="152"/>
  <c r="F37"/>
  <c r="E43" i="141"/>
  <c r="F42"/>
  <c r="E44" i="132"/>
  <c r="F43"/>
  <c r="F49" i="123"/>
  <c r="E50"/>
  <c r="F44" i="231"/>
  <c r="E45"/>
  <c r="F40" i="229" l="1"/>
  <c r="E41"/>
  <c r="E37" i="221"/>
  <c r="F36"/>
  <c r="E37" i="220"/>
  <c r="F36"/>
  <c r="F36" i="219"/>
  <c r="E37"/>
  <c r="M74" i="181"/>
  <c r="S11" i="216"/>
  <c r="F37"/>
  <c r="E38"/>
  <c r="O36" i="215"/>
  <c r="P36"/>
  <c r="P37" s="1"/>
  <c r="P38" s="1"/>
  <c r="O37"/>
  <c r="E38"/>
  <c r="F37"/>
  <c r="K38" s="1"/>
  <c r="M38" s="1"/>
  <c r="N38" s="1"/>
  <c r="L37"/>
  <c r="L38" s="1"/>
  <c r="E40" i="214"/>
  <c r="F39"/>
  <c r="F39" i="213"/>
  <c r="AD9" s="1"/>
  <c r="E40"/>
  <c r="E40" i="212"/>
  <c r="F39"/>
  <c r="AC9" s="1"/>
  <c r="E40" i="206"/>
  <c r="F39"/>
  <c r="E40" i="197"/>
  <c r="F39"/>
  <c r="E40" i="194"/>
  <c r="F39"/>
  <c r="F37" i="193"/>
  <c r="E38"/>
  <c r="E40" i="192"/>
  <c r="F39"/>
  <c r="E40" i="191"/>
  <c r="F39"/>
  <c r="E40" i="189"/>
  <c r="F39"/>
  <c r="E40" i="188"/>
  <c r="F39"/>
  <c r="E40" i="184"/>
  <c r="F39"/>
  <c r="E40" i="179"/>
  <c r="F39"/>
  <c r="E39" i="177"/>
  <c r="F38"/>
  <c r="E40" i="176"/>
  <c r="F39"/>
  <c r="E39" i="175"/>
  <c r="F38"/>
  <c r="E40" i="174"/>
  <c r="F39"/>
  <c r="E39" i="173"/>
  <c r="F38"/>
  <c r="E40" i="172"/>
  <c r="F39"/>
  <c r="E40" i="171"/>
  <c r="F39"/>
  <c r="E39" i="170"/>
  <c r="F38"/>
  <c r="E39" i="168"/>
  <c r="F38"/>
  <c r="E40" i="167"/>
  <c r="F39"/>
  <c r="E40" i="166"/>
  <c r="F39"/>
  <c r="E40" i="165"/>
  <c r="F39"/>
  <c r="E40" i="164"/>
  <c r="F39"/>
  <c r="E40" i="163"/>
  <c r="F39"/>
  <c r="E40" i="161"/>
  <c r="F39"/>
  <c r="D190" i="160"/>
  <c r="K190" s="1"/>
  <c r="M190" s="1"/>
  <c r="N190" s="1"/>
  <c r="D192"/>
  <c r="K192" s="1"/>
  <c r="M192" s="1"/>
  <c r="N192" s="1"/>
  <c r="D194"/>
  <c r="K194" s="1"/>
  <c r="M194" s="1"/>
  <c r="N194"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33"/>
  <c r="D189"/>
  <c r="K189" s="1"/>
  <c r="M189" s="1"/>
  <c r="N189" s="1"/>
  <c r="D191"/>
  <c r="K191" s="1"/>
  <c r="M191" s="1"/>
  <c r="N191" s="1"/>
  <c r="D193"/>
  <c r="K193" s="1"/>
  <c r="M193" s="1"/>
  <c r="N193"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H43" i="181"/>
  <c r="E40" i="159"/>
  <c r="F39"/>
  <c r="E39" i="158"/>
  <c r="F38"/>
  <c r="E39" i="157"/>
  <c r="F38"/>
  <c r="E39" i="156"/>
  <c r="F38"/>
  <c r="E39" i="154"/>
  <c r="F38"/>
  <c r="E39" i="153"/>
  <c r="F38"/>
  <c r="E39" i="151"/>
  <c r="F38"/>
  <c r="E39" i="150"/>
  <c r="F38"/>
  <c r="F38" i="146"/>
  <c r="E39"/>
  <c r="F38" i="144"/>
  <c r="E39"/>
  <c r="E48" i="234"/>
  <c r="F47"/>
  <c r="F38" i="143"/>
  <c r="E39"/>
  <c r="E49" i="142"/>
  <c r="F48"/>
  <c r="E40" i="139"/>
  <c r="F39"/>
  <c r="E40" i="138"/>
  <c r="F39"/>
  <c r="E40" i="137"/>
  <c r="F39"/>
  <c r="E40" i="136"/>
  <c r="F39"/>
  <c r="E40" i="135"/>
  <c r="F39"/>
  <c r="F41" i="130"/>
  <c r="E42"/>
  <c r="E39" i="129"/>
  <c r="F38"/>
  <c r="E39" i="128"/>
  <c r="F38"/>
  <c r="F38" i="127"/>
  <c r="E39"/>
  <c r="E39" i="126"/>
  <c r="F38"/>
  <c r="F38" i="125"/>
  <c r="E39"/>
  <c r="E40" i="124"/>
  <c r="F39"/>
  <c r="F38" i="131"/>
  <c r="E39"/>
  <c r="E38" i="239"/>
  <c r="F37"/>
  <c r="E38" i="235"/>
  <c r="F37"/>
  <c r="E40" i="236"/>
  <c r="F39"/>
  <c r="F50" i="123"/>
  <c r="E51"/>
  <c r="E39" i="152"/>
  <c r="F38"/>
  <c r="E39" i="134"/>
  <c r="F38"/>
  <c r="E39" i="162"/>
  <c r="F38"/>
  <c r="F44" i="147"/>
  <c r="E45"/>
  <c r="F43" i="133"/>
  <c r="E44"/>
  <c r="F43" i="145"/>
  <c r="E44"/>
  <c r="F43" i="149"/>
  <c r="E44"/>
  <c r="E46" i="231"/>
  <c r="F45"/>
  <c r="F44" i="132"/>
  <c r="E45"/>
  <c r="F43" i="141"/>
  <c r="E44"/>
  <c r="F48" i="148"/>
  <c r="E49"/>
  <c r="F41" i="229" l="1"/>
  <c r="E42"/>
  <c r="E38" i="221"/>
  <c r="F37"/>
  <c r="E38" i="220"/>
  <c r="F37"/>
  <c r="E38" i="219"/>
  <c r="F37"/>
  <c r="E39" i="216"/>
  <c r="F38"/>
  <c r="O38" i="215"/>
  <c r="F38"/>
  <c r="K39" s="1"/>
  <c r="M39" s="1"/>
  <c r="N39" s="1"/>
  <c r="P39" s="1"/>
  <c r="E39"/>
  <c r="L39"/>
  <c r="Q9" i="214"/>
  <c r="F40"/>
  <c r="F40" i="213"/>
  <c r="AE9" s="1"/>
  <c r="E41"/>
  <c r="F40" i="212"/>
  <c r="AD9" s="1"/>
  <c r="E41"/>
  <c r="F40" i="206"/>
  <c r="E41"/>
  <c r="F40" i="197"/>
  <c r="E41"/>
  <c r="F40" i="194"/>
  <c r="E41"/>
  <c r="F38" i="193"/>
  <c r="E39"/>
  <c r="E41" i="192"/>
  <c r="F40"/>
  <c r="E41" i="191"/>
  <c r="F40"/>
  <c r="E41" i="189"/>
  <c r="F40"/>
  <c r="E41" i="188"/>
  <c r="F40"/>
  <c r="E41" i="184"/>
  <c r="F40"/>
  <c r="E41" i="179"/>
  <c r="F40"/>
  <c r="E40" i="177"/>
  <c r="F39"/>
  <c r="E41" i="176"/>
  <c r="F40"/>
  <c r="E40" i="175"/>
  <c r="F39"/>
  <c r="E41" i="174"/>
  <c r="F40"/>
  <c r="E40" i="173"/>
  <c r="F39"/>
  <c r="E41" i="172"/>
  <c r="F40"/>
  <c r="E41" i="171"/>
  <c r="F40"/>
  <c r="E40" i="170"/>
  <c r="F39"/>
  <c r="E40" i="168"/>
  <c r="F39"/>
  <c r="E41" i="167"/>
  <c r="F40"/>
  <c r="E41" i="166"/>
  <c r="F40"/>
  <c r="E41" i="165"/>
  <c r="F40"/>
  <c r="E41" i="164"/>
  <c r="F40"/>
  <c r="E41" i="163"/>
  <c r="F40"/>
  <c r="E41" i="161"/>
  <c r="F40"/>
  <c r="K133" i="160"/>
  <c r="E133"/>
  <c r="E41" i="159"/>
  <c r="F40"/>
  <c r="E40" i="158"/>
  <c r="F39"/>
  <c r="E40" i="157"/>
  <c r="F39"/>
  <c r="E40" i="156"/>
  <c r="F39"/>
  <c r="E40" i="154"/>
  <c r="F39"/>
  <c r="E40" i="153"/>
  <c r="F39"/>
  <c r="E40" i="151"/>
  <c r="F39"/>
  <c r="E40" i="150"/>
  <c r="F39"/>
  <c r="E40" i="146"/>
  <c r="F39"/>
  <c r="F39" i="144"/>
  <c r="E40"/>
  <c r="F48" i="234"/>
  <c r="E49"/>
  <c r="E40" i="143"/>
  <c r="F39"/>
  <c r="F49" i="142"/>
  <c r="E50"/>
  <c r="E41" i="139"/>
  <c r="F40"/>
  <c r="E41" i="138"/>
  <c r="F40"/>
  <c r="E41" i="137"/>
  <c r="F40"/>
  <c r="E41" i="136"/>
  <c r="F40"/>
  <c r="E41" i="135"/>
  <c r="F40"/>
  <c r="F42" i="130"/>
  <c r="E43"/>
  <c r="E40" i="129"/>
  <c r="F39"/>
  <c r="E40" i="128"/>
  <c r="F39"/>
  <c r="E40" i="127"/>
  <c r="F39"/>
  <c r="E40" i="126"/>
  <c r="F39"/>
  <c r="F39" i="125"/>
  <c r="E40"/>
  <c r="E41" i="124"/>
  <c r="F40"/>
  <c r="E40" i="131"/>
  <c r="F39"/>
  <c r="E39" i="239"/>
  <c r="F38"/>
  <c r="E41" i="236"/>
  <c r="F40"/>
  <c r="E39" i="235"/>
  <c r="F38"/>
  <c r="E50" i="148"/>
  <c r="F49"/>
  <c r="F44" i="141"/>
  <c r="E45"/>
  <c r="F45" i="132"/>
  <c r="E46"/>
  <c r="F44" i="149"/>
  <c r="E45"/>
  <c r="F44" i="145"/>
  <c r="E45"/>
  <c r="F44" i="133"/>
  <c r="E45"/>
  <c r="F45" i="147"/>
  <c r="E46"/>
  <c r="F46" i="231"/>
  <c r="E47"/>
  <c r="E40" i="162"/>
  <c r="F39"/>
  <c r="E40" i="134"/>
  <c r="F39"/>
  <c r="E40" i="152"/>
  <c r="F39"/>
  <c r="E52" i="123"/>
  <c r="F51"/>
  <c r="H72" i="181" l="1"/>
  <c r="D43" i="214"/>
  <c r="D45"/>
  <c r="D47"/>
  <c r="D49"/>
  <c r="D51"/>
  <c r="D53"/>
  <c r="D55"/>
  <c r="D57"/>
  <c r="D59"/>
  <c r="D61"/>
  <c r="D63"/>
  <c r="D65"/>
  <c r="D67"/>
  <c r="D69"/>
  <c r="D71"/>
  <c r="D73"/>
  <c r="D75"/>
  <c r="D77"/>
  <c r="D79"/>
  <c r="D81"/>
  <c r="D83"/>
  <c r="D85"/>
  <c r="D87"/>
  <c r="D89"/>
  <c r="D91"/>
  <c r="D93"/>
  <c r="D95"/>
  <c r="D97"/>
  <c r="D99"/>
  <c r="D41"/>
  <c r="D42"/>
  <c r="D44"/>
  <c r="D46"/>
  <c r="D48"/>
  <c r="D50"/>
  <c r="D52"/>
  <c r="D54"/>
  <c r="D56"/>
  <c r="D58"/>
  <c r="D60"/>
  <c r="D62"/>
  <c r="D64"/>
  <c r="D66"/>
  <c r="D68"/>
  <c r="D70"/>
  <c r="D72"/>
  <c r="D74"/>
  <c r="D76"/>
  <c r="D78"/>
  <c r="D80"/>
  <c r="D82"/>
  <c r="D84"/>
  <c r="D86"/>
  <c r="D88"/>
  <c r="D90"/>
  <c r="D92"/>
  <c r="D94"/>
  <c r="D96"/>
  <c r="D98"/>
  <c r="F42" i="229"/>
  <c r="E43"/>
  <c r="E39" i="221"/>
  <c r="F38"/>
  <c r="F38" i="220"/>
  <c r="E39"/>
  <c r="F38" i="219"/>
  <c r="E39"/>
  <c r="F39" i="216"/>
  <c r="E40"/>
  <c r="F39" i="215"/>
  <c r="K40" s="1"/>
  <c r="M40" s="1"/>
  <c r="N40" s="1"/>
  <c r="P40" s="1"/>
  <c r="E40"/>
  <c r="O39"/>
  <c r="O40" s="1"/>
  <c r="Q9" i="213"/>
  <c r="F41"/>
  <c r="F41" i="212"/>
  <c r="AE9" s="1"/>
  <c r="E42"/>
  <c r="F41" i="206"/>
  <c r="E42"/>
  <c r="U9"/>
  <c r="E42" i="197"/>
  <c r="F41"/>
  <c r="F41" i="194"/>
  <c r="E42"/>
  <c r="F39" i="193"/>
  <c r="E40"/>
  <c r="E42" i="192"/>
  <c r="F41"/>
  <c r="E42" i="191"/>
  <c r="F41"/>
  <c r="E42" i="189"/>
  <c r="F41"/>
  <c r="E42" i="188"/>
  <c r="F41"/>
  <c r="E42" i="184"/>
  <c r="F41"/>
  <c r="E42" i="179"/>
  <c r="F41"/>
  <c r="E41" i="177"/>
  <c r="F40"/>
  <c r="E42" i="176"/>
  <c r="F41"/>
  <c r="E41" i="175"/>
  <c r="F40"/>
  <c r="E42" i="174"/>
  <c r="F41"/>
  <c r="E41" i="173"/>
  <c r="F40"/>
  <c r="E42" i="172"/>
  <c r="F41"/>
  <c r="E42" i="171"/>
  <c r="F41"/>
  <c r="E41" i="170"/>
  <c r="F40"/>
  <c r="E41" i="168"/>
  <c r="F40"/>
  <c r="E42" i="167"/>
  <c r="F41"/>
  <c r="E42" i="166"/>
  <c r="F41"/>
  <c r="E42" i="165"/>
  <c r="F41"/>
  <c r="E42" i="164"/>
  <c r="F41"/>
  <c r="E42" i="163"/>
  <c r="F41"/>
  <c r="E42" i="161"/>
  <c r="F41"/>
  <c r="M133" i="160"/>
  <c r="N133" s="1"/>
  <c r="L133"/>
  <c r="L134" s="1"/>
  <c r="L135" s="1"/>
  <c r="L136" s="1"/>
  <c r="L137" s="1"/>
  <c r="L138" s="1"/>
  <c r="L139" s="1"/>
  <c r="L140" s="1"/>
  <c r="L141" s="1"/>
  <c r="L142" s="1"/>
  <c r="L143" s="1"/>
  <c r="L144" s="1"/>
  <c r="E134"/>
  <c r="F133"/>
  <c r="E42" i="159"/>
  <c r="F41"/>
  <c r="E41" i="158"/>
  <c r="F40"/>
  <c r="E41" i="157"/>
  <c r="F40"/>
  <c r="E41" i="156"/>
  <c r="F40"/>
  <c r="E41" i="154"/>
  <c r="F40"/>
  <c r="E41" i="153"/>
  <c r="F40"/>
  <c r="E41" i="151"/>
  <c r="F40"/>
  <c r="E41" i="150"/>
  <c r="F40"/>
  <c r="E41" i="146"/>
  <c r="F40"/>
  <c r="F40" i="144"/>
  <c r="E41"/>
  <c r="F49" i="234"/>
  <c r="E50"/>
  <c r="E41" i="143"/>
  <c r="F40"/>
  <c r="F50" i="142"/>
  <c r="E51"/>
  <c r="E42" i="139"/>
  <c r="F41"/>
  <c r="E42" i="138"/>
  <c r="F41"/>
  <c r="E42" i="137"/>
  <c r="F41"/>
  <c r="E42" i="136"/>
  <c r="F41"/>
  <c r="E42" i="135"/>
  <c r="F41"/>
  <c r="F43" i="130"/>
  <c r="E44"/>
  <c r="E41" i="129"/>
  <c r="F40"/>
  <c r="E41" i="128"/>
  <c r="F40"/>
  <c r="F40" i="127"/>
  <c r="E41"/>
  <c r="E41" i="126"/>
  <c r="F40"/>
  <c r="F40" i="125"/>
  <c r="E41"/>
  <c r="E42" i="124"/>
  <c r="F41"/>
  <c r="F40" i="131"/>
  <c r="E41"/>
  <c r="E40" i="239"/>
  <c r="F39"/>
  <c r="E40" i="235"/>
  <c r="F39"/>
  <c r="E42" i="236"/>
  <c r="F41"/>
  <c r="F47" i="231"/>
  <c r="E48"/>
  <c r="E51" i="148"/>
  <c r="F50"/>
  <c r="E53" i="123"/>
  <c r="F52"/>
  <c r="E41" i="152"/>
  <c r="F40"/>
  <c r="E41" i="134"/>
  <c r="F40"/>
  <c r="E41" i="162"/>
  <c r="F40"/>
  <c r="F46" i="147"/>
  <c r="E47"/>
  <c r="F45" i="133"/>
  <c r="E46"/>
  <c r="F45" i="145"/>
  <c r="E46"/>
  <c r="F45" i="149"/>
  <c r="E46"/>
  <c r="F46" i="132"/>
  <c r="E47"/>
  <c r="F45" i="141"/>
  <c r="E46"/>
  <c r="K41" i="214" l="1"/>
  <c r="E41"/>
  <c r="F41" s="1"/>
  <c r="U9" s="1"/>
  <c r="E44" i="229"/>
  <c r="F43"/>
  <c r="E40" i="221"/>
  <c r="F39"/>
  <c r="F39" i="220"/>
  <c r="E40"/>
  <c r="E40" i="219"/>
  <c r="F39"/>
  <c r="F40" i="216"/>
  <c r="E41"/>
  <c r="F40" i="215"/>
  <c r="K41" s="1"/>
  <c r="M41" s="1"/>
  <c r="N41" s="1"/>
  <c r="P41" s="1"/>
  <c r="E41"/>
  <c r="L40"/>
  <c r="L41" s="1"/>
  <c r="K48"/>
  <c r="K44" i="214"/>
  <c r="M44" s="1"/>
  <c r="N44" s="1"/>
  <c r="K46"/>
  <c r="M46" s="1"/>
  <c r="N46" s="1"/>
  <c r="K48"/>
  <c r="M48" s="1"/>
  <c r="N48" s="1"/>
  <c r="K50"/>
  <c r="M50" s="1"/>
  <c r="N50" s="1"/>
  <c r="K52"/>
  <c r="M52" s="1"/>
  <c r="N52" s="1"/>
  <c r="K54"/>
  <c r="M54" s="1"/>
  <c r="N54" s="1"/>
  <c r="K56"/>
  <c r="M56" s="1"/>
  <c r="N56" s="1"/>
  <c r="K58"/>
  <c r="M58" s="1"/>
  <c r="N58" s="1"/>
  <c r="K60"/>
  <c r="M60" s="1"/>
  <c r="N60" s="1"/>
  <c r="K62"/>
  <c r="M62" s="1"/>
  <c r="N62" s="1"/>
  <c r="K64"/>
  <c r="M64" s="1"/>
  <c r="N64" s="1"/>
  <c r="K66"/>
  <c r="M66" s="1"/>
  <c r="N66" s="1"/>
  <c r="K68"/>
  <c r="M68" s="1"/>
  <c r="N68" s="1"/>
  <c r="K70"/>
  <c r="M70" s="1"/>
  <c r="N70" s="1"/>
  <c r="K72"/>
  <c r="M72" s="1"/>
  <c r="N72" s="1"/>
  <c r="K74"/>
  <c r="M74" s="1"/>
  <c r="N74" s="1"/>
  <c r="K76"/>
  <c r="M76" s="1"/>
  <c r="N76" s="1"/>
  <c r="K78"/>
  <c r="M78" s="1"/>
  <c r="N78" s="1"/>
  <c r="K80"/>
  <c r="M80" s="1"/>
  <c r="N80" s="1"/>
  <c r="K82"/>
  <c r="M82" s="1"/>
  <c r="N82" s="1"/>
  <c r="K84"/>
  <c r="M84" s="1"/>
  <c r="N84" s="1"/>
  <c r="K86"/>
  <c r="M86" s="1"/>
  <c r="N86" s="1"/>
  <c r="K88"/>
  <c r="M88" s="1"/>
  <c r="N88" s="1"/>
  <c r="K90"/>
  <c r="M90" s="1"/>
  <c r="N90" s="1"/>
  <c r="K92"/>
  <c r="M92" s="1"/>
  <c r="N92" s="1"/>
  <c r="K94"/>
  <c r="M94" s="1"/>
  <c r="N94" s="1"/>
  <c r="K96"/>
  <c r="M96" s="1"/>
  <c r="N96" s="1"/>
  <c r="K98"/>
  <c r="M98" s="1"/>
  <c r="N98" s="1"/>
  <c r="K43"/>
  <c r="M43" s="1"/>
  <c r="N43" s="1"/>
  <c r="K45"/>
  <c r="M45" s="1"/>
  <c r="N45" s="1"/>
  <c r="K47"/>
  <c r="M47" s="1"/>
  <c r="N47" s="1"/>
  <c r="K49"/>
  <c r="M49" s="1"/>
  <c r="N49" s="1"/>
  <c r="K51"/>
  <c r="M51" s="1"/>
  <c r="N51" s="1"/>
  <c r="K53"/>
  <c r="M53" s="1"/>
  <c r="N53" s="1"/>
  <c r="K55"/>
  <c r="M55" s="1"/>
  <c r="N55" s="1"/>
  <c r="K57"/>
  <c r="M57" s="1"/>
  <c r="N57" s="1"/>
  <c r="K59"/>
  <c r="M59" s="1"/>
  <c r="N59" s="1"/>
  <c r="K61"/>
  <c r="M61" s="1"/>
  <c r="N61" s="1"/>
  <c r="K63"/>
  <c r="M63" s="1"/>
  <c r="N63" s="1"/>
  <c r="K65"/>
  <c r="M65" s="1"/>
  <c r="N65" s="1"/>
  <c r="K67"/>
  <c r="M67" s="1"/>
  <c r="N67" s="1"/>
  <c r="K69"/>
  <c r="M69" s="1"/>
  <c r="N69" s="1"/>
  <c r="K71"/>
  <c r="M71" s="1"/>
  <c r="N71" s="1"/>
  <c r="K73"/>
  <c r="M73" s="1"/>
  <c r="N73" s="1"/>
  <c r="K75"/>
  <c r="M75" s="1"/>
  <c r="N75" s="1"/>
  <c r="K77"/>
  <c r="M77" s="1"/>
  <c r="N77" s="1"/>
  <c r="K79"/>
  <c r="M79" s="1"/>
  <c r="N79" s="1"/>
  <c r="K81"/>
  <c r="M81" s="1"/>
  <c r="N81" s="1"/>
  <c r="K83"/>
  <c r="M83" s="1"/>
  <c r="N83" s="1"/>
  <c r="K85"/>
  <c r="M85" s="1"/>
  <c r="N85" s="1"/>
  <c r="K87"/>
  <c r="M87" s="1"/>
  <c r="N87" s="1"/>
  <c r="K89"/>
  <c r="M89" s="1"/>
  <c r="N89" s="1"/>
  <c r="K91"/>
  <c r="M91" s="1"/>
  <c r="N91" s="1"/>
  <c r="K93"/>
  <c r="M93" s="1"/>
  <c r="N93" s="1"/>
  <c r="K95"/>
  <c r="M95" s="1"/>
  <c r="N95" s="1"/>
  <c r="K97"/>
  <c r="M97" s="1"/>
  <c r="N97" s="1"/>
  <c r="K99"/>
  <c r="M99" s="1"/>
  <c r="N99" s="1"/>
  <c r="D44" i="213"/>
  <c r="K44" s="1"/>
  <c r="M44" s="1"/>
  <c r="N44" s="1"/>
  <c r="D46"/>
  <c r="K46" s="1"/>
  <c r="M46" s="1"/>
  <c r="N46" s="1"/>
  <c r="D48"/>
  <c r="K48" s="1"/>
  <c r="M48" s="1"/>
  <c r="N48" s="1"/>
  <c r="D50"/>
  <c r="K50" s="1"/>
  <c r="M50" s="1"/>
  <c r="N50" s="1"/>
  <c r="D52"/>
  <c r="K52" s="1"/>
  <c r="M52" s="1"/>
  <c r="N52" s="1"/>
  <c r="D54"/>
  <c r="K54" s="1"/>
  <c r="M54" s="1"/>
  <c r="N54" s="1"/>
  <c r="D56"/>
  <c r="K56" s="1"/>
  <c r="M56" s="1"/>
  <c r="N56" s="1"/>
  <c r="D58"/>
  <c r="K58" s="1"/>
  <c r="M58" s="1"/>
  <c r="N58" s="1"/>
  <c r="D60"/>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43"/>
  <c r="K43" s="1"/>
  <c r="M43" s="1"/>
  <c r="N43" s="1"/>
  <c r="D45"/>
  <c r="K45" s="1"/>
  <c r="M45" s="1"/>
  <c r="N45" s="1"/>
  <c r="D47"/>
  <c r="K47" s="1"/>
  <c r="M47" s="1"/>
  <c r="N47" s="1"/>
  <c r="D49"/>
  <c r="K49" s="1"/>
  <c r="M49" s="1"/>
  <c r="N49" s="1"/>
  <c r="D51"/>
  <c r="K51" s="1"/>
  <c r="M51" s="1"/>
  <c r="N51" s="1"/>
  <c r="D53"/>
  <c r="K53" s="1"/>
  <c r="M53" s="1"/>
  <c r="N53" s="1"/>
  <c r="D55"/>
  <c r="K55" s="1"/>
  <c r="M55" s="1"/>
  <c r="N55" s="1"/>
  <c r="D57"/>
  <c r="K57" s="1"/>
  <c r="M57" s="1"/>
  <c r="N57"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42"/>
  <c r="H71" i="181"/>
  <c r="Q9" i="212"/>
  <c r="F42"/>
  <c r="V9" i="206"/>
  <c r="F42"/>
  <c r="E43"/>
  <c r="U9" i="197"/>
  <c r="E43"/>
  <c r="F42"/>
  <c r="F42" i="194"/>
  <c r="E43"/>
  <c r="E41" i="193"/>
  <c r="F40"/>
  <c r="E43" i="192"/>
  <c r="F42"/>
  <c r="E43" i="191"/>
  <c r="F42"/>
  <c r="E43" i="189"/>
  <c r="F42"/>
  <c r="E43" i="188"/>
  <c r="F42"/>
  <c r="E43" i="184"/>
  <c r="F42"/>
  <c r="E43" i="179"/>
  <c r="F42"/>
  <c r="E42" i="177"/>
  <c r="F41"/>
  <c r="E43" i="176"/>
  <c r="F42"/>
  <c r="E42" i="175"/>
  <c r="F41"/>
  <c r="E43" i="174"/>
  <c r="F42"/>
  <c r="E42" i="173"/>
  <c r="F41"/>
  <c r="E43" i="172"/>
  <c r="F42"/>
  <c r="E43" i="171"/>
  <c r="F42"/>
  <c r="E42" i="170"/>
  <c r="F41"/>
  <c r="E42" i="168"/>
  <c r="F41"/>
  <c r="E43" i="167"/>
  <c r="F42"/>
  <c r="E43" i="166"/>
  <c r="F42"/>
  <c r="E43" i="165"/>
  <c r="F42"/>
  <c r="E43" i="164"/>
  <c r="F42"/>
  <c r="E43" i="163"/>
  <c r="F42"/>
  <c r="E43" i="161"/>
  <c r="F42"/>
  <c r="E135" i="160"/>
  <c r="F134"/>
  <c r="O133"/>
  <c r="O134" s="1"/>
  <c r="O135" s="1"/>
  <c r="O136" s="1"/>
  <c r="O137" s="1"/>
  <c r="O138" s="1"/>
  <c r="O139" s="1"/>
  <c r="O140" s="1"/>
  <c r="O141" s="1"/>
  <c r="O142" s="1"/>
  <c r="O143" s="1"/>
  <c r="O144" s="1"/>
  <c r="P133"/>
  <c r="P134" s="1"/>
  <c r="P135" s="1"/>
  <c r="P136" s="1"/>
  <c r="P137" s="1"/>
  <c r="P138" s="1"/>
  <c r="P139" s="1"/>
  <c r="P140" s="1"/>
  <c r="P141" s="1"/>
  <c r="P142" s="1"/>
  <c r="P143" s="1"/>
  <c r="P144" s="1"/>
  <c r="L145"/>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c r="S14" s="1"/>
  <c r="J43" i="181" s="1"/>
  <c r="E43" i="159"/>
  <c r="F42"/>
  <c r="E42" i="158"/>
  <c r="F41"/>
  <c r="E42" i="157"/>
  <c r="F41"/>
  <c r="E42" i="156"/>
  <c r="F41"/>
  <c r="E42" i="154"/>
  <c r="F41"/>
  <c r="E42" i="153"/>
  <c r="F41"/>
  <c r="E42" i="151"/>
  <c r="F41"/>
  <c r="E42" i="150"/>
  <c r="F41"/>
  <c r="F41" i="146"/>
  <c r="E42"/>
  <c r="F41" i="144"/>
  <c r="E42"/>
  <c r="E51" i="234"/>
  <c r="F50"/>
  <c r="F41" i="143"/>
  <c r="E42"/>
  <c r="F51" i="142"/>
  <c r="E52"/>
  <c r="E43" i="139"/>
  <c r="F42"/>
  <c r="E43" i="138"/>
  <c r="F42"/>
  <c r="E43" i="137"/>
  <c r="F42"/>
  <c r="E43" i="136"/>
  <c r="F42"/>
  <c r="E43" i="135"/>
  <c r="F42"/>
  <c r="F44" i="130"/>
  <c r="E45"/>
  <c r="E42" i="129"/>
  <c r="F41"/>
  <c r="E42" i="128"/>
  <c r="F41"/>
  <c r="F41" i="127"/>
  <c r="E42"/>
  <c r="F41" i="126"/>
  <c r="E42"/>
  <c r="F41" i="125"/>
  <c r="E42"/>
  <c r="E43" i="124"/>
  <c r="F42"/>
  <c r="E42" i="131"/>
  <c r="F41"/>
  <c r="E41" i="239"/>
  <c r="F40"/>
  <c r="E43" i="236"/>
  <c r="F42"/>
  <c r="E41" i="235"/>
  <c r="F40"/>
  <c r="E47" i="141"/>
  <c r="F46"/>
  <c r="F47" i="132"/>
  <c r="E48"/>
  <c r="E47" i="149"/>
  <c r="F46"/>
  <c r="E47" i="145"/>
  <c r="F46"/>
  <c r="E47" i="133"/>
  <c r="F46"/>
  <c r="E48" i="147"/>
  <c r="F47"/>
  <c r="E42" i="162"/>
  <c r="F41"/>
  <c r="E42" i="134"/>
  <c r="F41"/>
  <c r="E42" i="152"/>
  <c r="F41"/>
  <c r="F53" i="123"/>
  <c r="E54"/>
  <c r="E52" i="148"/>
  <c r="F51"/>
  <c r="F48" i="231"/>
  <c r="E49"/>
  <c r="M41" i="214" l="1"/>
  <c r="N41" s="1"/>
  <c r="L41"/>
  <c r="E45" i="229"/>
  <c r="F44"/>
  <c r="F40" i="221"/>
  <c r="E41"/>
  <c r="E41" i="220"/>
  <c r="F40"/>
  <c r="E41" i="219"/>
  <c r="F40"/>
  <c r="E42" i="216"/>
  <c r="F41"/>
  <c r="F41" i="215"/>
  <c r="K42" s="1"/>
  <c r="M42" s="1"/>
  <c r="N42" s="1"/>
  <c r="P42" s="1"/>
  <c r="E42"/>
  <c r="O41"/>
  <c r="O42" s="1"/>
  <c r="L42"/>
  <c r="M48"/>
  <c r="N48" s="1"/>
  <c r="K42" i="214"/>
  <c r="E42"/>
  <c r="K42" i="213"/>
  <c r="E42"/>
  <c r="D45" i="212"/>
  <c r="K45" s="1"/>
  <c r="M45" s="1"/>
  <c r="N45" s="1"/>
  <c r="D47"/>
  <c r="K47" s="1"/>
  <c r="M47" s="1"/>
  <c r="N47" s="1"/>
  <c r="D49"/>
  <c r="K49" s="1"/>
  <c r="M49" s="1"/>
  <c r="N49" s="1"/>
  <c r="D51"/>
  <c r="K51" s="1"/>
  <c r="M51" s="1"/>
  <c r="N51" s="1"/>
  <c r="D53"/>
  <c r="K53" s="1"/>
  <c r="M53" s="1"/>
  <c r="N53" s="1"/>
  <c r="D55"/>
  <c r="K55" s="1"/>
  <c r="M55" s="1"/>
  <c r="N55" s="1"/>
  <c r="D57"/>
  <c r="K57" s="1"/>
  <c r="M57" s="1"/>
  <c r="N57"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44"/>
  <c r="K44" s="1"/>
  <c r="M44" s="1"/>
  <c r="N44" s="1"/>
  <c r="D46"/>
  <c r="K46" s="1"/>
  <c r="M46" s="1"/>
  <c r="N46" s="1"/>
  <c r="D48"/>
  <c r="K48" s="1"/>
  <c r="M48" s="1"/>
  <c r="N48" s="1"/>
  <c r="D50"/>
  <c r="K50" s="1"/>
  <c r="M50" s="1"/>
  <c r="N50" s="1"/>
  <c r="D52"/>
  <c r="K52" s="1"/>
  <c r="M52" s="1"/>
  <c r="N52" s="1"/>
  <c r="D54"/>
  <c r="K54" s="1"/>
  <c r="M54" s="1"/>
  <c r="N54" s="1"/>
  <c r="D56"/>
  <c r="K56" s="1"/>
  <c r="M56" s="1"/>
  <c r="N56" s="1"/>
  <c r="D58"/>
  <c r="K58" s="1"/>
  <c r="M58" s="1"/>
  <c r="N58" s="1"/>
  <c r="D60"/>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43"/>
  <c r="H70" i="181"/>
  <c r="W9" i="206"/>
  <c r="E44"/>
  <c r="F43"/>
  <c r="F43" i="197"/>
  <c r="E44"/>
  <c r="V9"/>
  <c r="E44" i="194"/>
  <c r="F43"/>
  <c r="F41" i="193"/>
  <c r="E42"/>
  <c r="E44" i="192"/>
  <c r="F43"/>
  <c r="E44" i="191"/>
  <c r="F43"/>
  <c r="E44" i="189"/>
  <c r="F43"/>
  <c r="E44" i="188"/>
  <c r="F43"/>
  <c r="E44" i="184"/>
  <c r="F43"/>
  <c r="E44" i="179"/>
  <c r="F43"/>
  <c r="E43" i="177"/>
  <c r="F42"/>
  <c r="E44" i="176"/>
  <c r="F43"/>
  <c r="E43" i="175"/>
  <c r="F42"/>
  <c r="E44" i="174"/>
  <c r="F43"/>
  <c r="E43" i="173"/>
  <c r="F42"/>
  <c r="E44" i="172"/>
  <c r="F43"/>
  <c r="E44" i="171"/>
  <c r="F43"/>
  <c r="E43" i="170"/>
  <c r="F42"/>
  <c r="E43" i="168"/>
  <c r="F42"/>
  <c r="E44" i="167"/>
  <c r="F43"/>
  <c r="E44" i="166"/>
  <c r="F43"/>
  <c r="E44" i="165"/>
  <c r="F43"/>
  <c r="E44" i="164"/>
  <c r="F43"/>
  <c r="E44" i="163"/>
  <c r="F43"/>
  <c r="E44" i="161"/>
  <c r="F43"/>
  <c r="O145" i="160"/>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43" i="181" s="1"/>
  <c r="E136" i="160"/>
  <c r="F135"/>
  <c r="R11"/>
  <c r="P145"/>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E44" i="159"/>
  <c r="F43"/>
  <c r="E43" i="158"/>
  <c r="F42"/>
  <c r="E43" i="157"/>
  <c r="F42"/>
  <c r="E43" i="156"/>
  <c r="F42"/>
  <c r="E43" i="154"/>
  <c r="F42"/>
  <c r="E43" i="153"/>
  <c r="F42"/>
  <c r="E43" i="151"/>
  <c r="F42"/>
  <c r="E43" i="150"/>
  <c r="F42"/>
  <c r="E43" i="146"/>
  <c r="F42"/>
  <c r="F42" i="144"/>
  <c r="E43"/>
  <c r="E52" i="234"/>
  <c r="F51"/>
  <c r="F42" i="143"/>
  <c r="E43"/>
  <c r="E53" i="142"/>
  <c r="F52"/>
  <c r="E44" i="139"/>
  <c r="F43"/>
  <c r="E44" i="138"/>
  <c r="F43"/>
  <c r="E44" i="137"/>
  <c r="F43"/>
  <c r="E44" i="136"/>
  <c r="F43"/>
  <c r="E44" i="135"/>
  <c r="F43"/>
  <c r="E46" i="130"/>
  <c r="F45"/>
  <c r="E43" i="129"/>
  <c r="F42"/>
  <c r="E43" i="128"/>
  <c r="F42"/>
  <c r="F42" i="127"/>
  <c r="E43"/>
  <c r="F42" i="126"/>
  <c r="E43"/>
  <c r="F42" i="125"/>
  <c r="E43"/>
  <c r="E44" i="124"/>
  <c r="F43"/>
  <c r="F42" i="131"/>
  <c r="E43"/>
  <c r="E42" i="239"/>
  <c r="F41"/>
  <c r="E42" i="235"/>
  <c r="F41"/>
  <c r="E44" i="236"/>
  <c r="F43"/>
  <c r="E43" i="134"/>
  <c r="F42"/>
  <c r="F48" i="147"/>
  <c r="E49"/>
  <c r="F47" i="133"/>
  <c r="E48"/>
  <c r="F47" i="145"/>
  <c r="E48"/>
  <c r="F47" i="149"/>
  <c r="E48"/>
  <c r="F47" i="141"/>
  <c r="E48"/>
  <c r="F52" i="148"/>
  <c r="E53"/>
  <c r="E43" i="152"/>
  <c r="F42"/>
  <c r="E43" i="162"/>
  <c r="F42"/>
  <c r="F49" i="231"/>
  <c r="E50"/>
  <c r="F54" i="123"/>
  <c r="E55"/>
  <c r="E49" i="132"/>
  <c r="F48"/>
  <c r="O41" i="214" l="1"/>
  <c r="P41"/>
  <c r="U11" s="1"/>
  <c r="F45" i="229"/>
  <c r="E46"/>
  <c r="E42" i="221"/>
  <c r="F41"/>
  <c r="F41" i="220"/>
  <c r="E42"/>
  <c r="E42" i="219"/>
  <c r="F41"/>
  <c r="F42" i="216"/>
  <c r="E43"/>
  <c r="F42" i="215"/>
  <c r="K43" s="1"/>
  <c r="M43" s="1"/>
  <c r="N43" s="1"/>
  <c r="P43" s="1"/>
  <c r="E43"/>
  <c r="L43"/>
  <c r="O43"/>
  <c r="M42" i="214"/>
  <c r="N42" s="1"/>
  <c r="L42"/>
  <c r="L43" s="1"/>
  <c r="L44" s="1"/>
  <c r="L45" s="1"/>
  <c r="L46" s="1"/>
  <c r="L47" s="1"/>
  <c r="L48" s="1"/>
  <c r="L49" s="1"/>
  <c r="L50" s="1"/>
  <c r="L51" s="1"/>
  <c r="L52" s="1"/>
  <c r="F42"/>
  <c r="V9" s="1"/>
  <c r="E43"/>
  <c r="M42" i="213"/>
  <c r="N42" s="1"/>
  <c r="L42"/>
  <c r="L43" s="1"/>
  <c r="L44" s="1"/>
  <c r="L45" s="1"/>
  <c r="L46" s="1"/>
  <c r="L47" s="1"/>
  <c r="L48" s="1"/>
  <c r="L49" s="1"/>
  <c r="L50" s="1"/>
  <c r="L51" s="1"/>
  <c r="L52" s="1"/>
  <c r="L53" s="1"/>
  <c r="F42"/>
  <c r="E43"/>
  <c r="K43" i="212"/>
  <c r="E43"/>
  <c r="E45" i="206"/>
  <c r="F44"/>
  <c r="X9"/>
  <c r="W9" i="197"/>
  <c r="F44"/>
  <c r="E45"/>
  <c r="E45" i="194"/>
  <c r="F44"/>
  <c r="F42" i="193"/>
  <c r="E43"/>
  <c r="E45" i="192"/>
  <c r="F44"/>
  <c r="E45" i="191"/>
  <c r="F44"/>
  <c r="E45" i="189"/>
  <c r="F44"/>
  <c r="E45" i="188"/>
  <c r="F44"/>
  <c r="E45" i="184"/>
  <c r="F44"/>
  <c r="E45" i="179"/>
  <c r="F44"/>
  <c r="E44" i="177"/>
  <c r="F43"/>
  <c r="E45" i="176"/>
  <c r="F44"/>
  <c r="E44" i="175"/>
  <c r="F43"/>
  <c r="E45" i="174"/>
  <c r="F44"/>
  <c r="E44" i="173"/>
  <c r="F43"/>
  <c r="E45" i="172"/>
  <c r="F44"/>
  <c r="E45" i="171"/>
  <c r="F44"/>
  <c r="E44" i="170"/>
  <c r="F43"/>
  <c r="E44" i="168"/>
  <c r="F43"/>
  <c r="E45" i="167"/>
  <c r="F44"/>
  <c r="E45" i="166"/>
  <c r="F44"/>
  <c r="E45" i="165"/>
  <c r="F44"/>
  <c r="E45" i="164"/>
  <c r="F44"/>
  <c r="E45" i="163"/>
  <c r="F44"/>
  <c r="E45" i="161"/>
  <c r="F44"/>
  <c r="M43" i="181"/>
  <c r="S11" i="160"/>
  <c r="E137"/>
  <c r="F136"/>
  <c r="E45" i="159"/>
  <c r="F44"/>
  <c r="E44" i="158"/>
  <c r="F43"/>
  <c r="E44" i="157"/>
  <c r="F43"/>
  <c r="E44" i="156"/>
  <c r="F43"/>
  <c r="E44" i="154"/>
  <c r="F43"/>
  <c r="E44" i="153"/>
  <c r="F43"/>
  <c r="E44" i="151"/>
  <c r="F43"/>
  <c r="E44" i="150"/>
  <c r="F43"/>
  <c r="F43" i="146"/>
  <c r="E44"/>
  <c r="F43" i="144"/>
  <c r="E44"/>
  <c r="E53" i="234"/>
  <c r="F52"/>
  <c r="E44" i="143"/>
  <c r="F43"/>
  <c r="E54" i="142"/>
  <c r="F53"/>
  <c r="E45" i="139"/>
  <c r="F44"/>
  <c r="E45" i="138"/>
  <c r="F44"/>
  <c r="E45" i="137"/>
  <c r="F44"/>
  <c r="E45" i="136"/>
  <c r="F44"/>
  <c r="E45" i="135"/>
  <c r="F44"/>
  <c r="F46" i="130"/>
  <c r="E47"/>
  <c r="E44" i="129"/>
  <c r="F43"/>
  <c r="E44" i="128"/>
  <c r="F43"/>
  <c r="F43" i="127"/>
  <c r="E44"/>
  <c r="E44" i="126"/>
  <c r="F43"/>
  <c r="E44" i="125"/>
  <c r="F43"/>
  <c r="E45" i="124"/>
  <c r="F44"/>
  <c r="F43" i="131"/>
  <c r="E44"/>
  <c r="E43" i="239"/>
  <c r="F42"/>
  <c r="E45" i="236"/>
  <c r="F44"/>
  <c r="E43" i="235"/>
  <c r="F42"/>
  <c r="F49" i="132"/>
  <c r="E50"/>
  <c r="E44" i="162"/>
  <c r="F43"/>
  <c r="E44" i="152"/>
  <c r="F43"/>
  <c r="E44" i="134"/>
  <c r="F43"/>
  <c r="F55" i="123"/>
  <c r="E56"/>
  <c r="E51" i="231"/>
  <c r="F50"/>
  <c r="F53" i="148"/>
  <c r="E54"/>
  <c r="F48" i="141"/>
  <c r="E49"/>
  <c r="F48" i="149"/>
  <c r="E49"/>
  <c r="F48" i="145"/>
  <c r="E49"/>
  <c r="F48" i="133"/>
  <c r="E49"/>
  <c r="F49" i="147"/>
  <c r="E50"/>
  <c r="E47" i="229" l="1"/>
  <c r="F46"/>
  <c r="F42" i="221"/>
  <c r="E43"/>
  <c r="E43" i="220"/>
  <c r="F42"/>
  <c r="E43" i="219"/>
  <c r="F42"/>
  <c r="E44" i="216"/>
  <c r="F43"/>
  <c r="F43" i="215"/>
  <c r="K44" s="1"/>
  <c r="M44" s="1"/>
  <c r="N44" s="1"/>
  <c r="P44" s="1"/>
  <c r="E44"/>
  <c r="O44"/>
  <c r="L44"/>
  <c r="O42" i="214"/>
  <c r="O43" s="1"/>
  <c r="O44" s="1"/>
  <c r="O45" s="1"/>
  <c r="O46" s="1"/>
  <c r="O47" s="1"/>
  <c r="O48" s="1"/>
  <c r="O49" s="1"/>
  <c r="O50" s="1"/>
  <c r="O51" s="1"/>
  <c r="O52" s="1"/>
  <c r="P42"/>
  <c r="E44"/>
  <c r="F43"/>
  <c r="W9" s="1"/>
  <c r="L53"/>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R14"/>
  <c r="S14" s="1"/>
  <c r="J72" i="181" s="1"/>
  <c r="O42" i="213"/>
  <c r="O43" s="1"/>
  <c r="O44" s="1"/>
  <c r="O45" s="1"/>
  <c r="O46" s="1"/>
  <c r="O47" s="1"/>
  <c r="O48" s="1"/>
  <c r="O49" s="1"/>
  <c r="O50" s="1"/>
  <c r="O51" s="1"/>
  <c r="O52" s="1"/>
  <c r="O53" s="1"/>
  <c r="P42"/>
  <c r="P43" s="1"/>
  <c r="P44" s="1"/>
  <c r="P45" s="1"/>
  <c r="P46" s="1"/>
  <c r="P47" s="1"/>
  <c r="P48" s="1"/>
  <c r="P49" s="1"/>
  <c r="P50" s="1"/>
  <c r="P51" s="1"/>
  <c r="P52" s="1"/>
  <c r="P53" s="1"/>
  <c r="E44"/>
  <c r="F43"/>
  <c r="L54"/>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R14"/>
  <c r="S14" s="1"/>
  <c r="J71" i="181" s="1"/>
  <c r="M43" i="212"/>
  <c r="N43" s="1"/>
  <c r="L43"/>
  <c r="L44" s="1"/>
  <c r="L45" s="1"/>
  <c r="L46" s="1"/>
  <c r="L47" s="1"/>
  <c r="L48" s="1"/>
  <c r="L49" s="1"/>
  <c r="L50" s="1"/>
  <c r="L51" s="1"/>
  <c r="L52" s="1"/>
  <c r="L53" s="1"/>
  <c r="L54" s="1"/>
  <c r="E44"/>
  <c r="F43"/>
  <c r="F45" i="206"/>
  <c r="Z9" s="1"/>
  <c r="E46"/>
  <c r="Y9"/>
  <c r="X9" i="197"/>
  <c r="F45"/>
  <c r="E46"/>
  <c r="E46" i="194"/>
  <c r="F45"/>
  <c r="U9"/>
  <c r="E44" i="193"/>
  <c r="F43"/>
  <c r="F45" i="192"/>
  <c r="E46"/>
  <c r="E46" i="191"/>
  <c r="F45"/>
  <c r="E46" i="189"/>
  <c r="F45"/>
  <c r="E46" i="188"/>
  <c r="F45"/>
  <c r="E46" i="184"/>
  <c r="F45"/>
  <c r="E46" i="179"/>
  <c r="F45"/>
  <c r="E45" i="177"/>
  <c r="F44"/>
  <c r="E46" i="176"/>
  <c r="F45"/>
  <c r="E45" i="175"/>
  <c r="F44"/>
  <c r="E46" i="174"/>
  <c r="F45"/>
  <c r="E45" i="173"/>
  <c r="F44"/>
  <c r="E46" i="172"/>
  <c r="F45"/>
  <c r="E46" i="171"/>
  <c r="F45"/>
  <c r="E45" i="170"/>
  <c r="F44"/>
  <c r="E45" i="168"/>
  <c r="F44"/>
  <c r="E46" i="167"/>
  <c r="F45"/>
  <c r="E46" i="166"/>
  <c r="F45"/>
  <c r="E46" i="165"/>
  <c r="F45"/>
  <c r="E46" i="164"/>
  <c r="F45"/>
  <c r="E46" i="163"/>
  <c r="F45"/>
  <c r="E46" i="161"/>
  <c r="F45"/>
  <c r="E138" i="160"/>
  <c r="F137"/>
  <c r="E46" i="159"/>
  <c r="F45"/>
  <c r="E45" i="158"/>
  <c r="F44"/>
  <c r="E45" i="157"/>
  <c r="F44"/>
  <c r="E45" i="156"/>
  <c r="F44"/>
  <c r="E45" i="154"/>
  <c r="F44"/>
  <c r="E45" i="153"/>
  <c r="F44"/>
  <c r="E45" i="151"/>
  <c r="F44"/>
  <c r="E45" i="150"/>
  <c r="F44"/>
  <c r="E45" i="146"/>
  <c r="F44"/>
  <c r="E45" i="144"/>
  <c r="F44"/>
  <c r="E54" i="234"/>
  <c r="F53"/>
  <c r="F44" i="143"/>
  <c r="E45"/>
  <c r="E55" i="142"/>
  <c r="F54"/>
  <c r="E46" i="139"/>
  <c r="F45"/>
  <c r="E46" i="138"/>
  <c r="F45"/>
  <c r="E46" i="137"/>
  <c r="F45"/>
  <c r="E46" i="136"/>
  <c r="F45"/>
  <c r="E46" i="135"/>
  <c r="F45"/>
  <c r="F47" i="130"/>
  <c r="E48"/>
  <c r="E45" i="129"/>
  <c r="F44"/>
  <c r="E45" i="128"/>
  <c r="F44"/>
  <c r="F44" i="127"/>
  <c r="E45"/>
  <c r="F44" i="126"/>
  <c r="E45"/>
  <c r="F44" i="125"/>
  <c r="E45"/>
  <c r="E46" i="124"/>
  <c r="F45"/>
  <c r="F44" i="131"/>
  <c r="E45"/>
  <c r="E44" i="239"/>
  <c r="F43"/>
  <c r="E44" i="235"/>
  <c r="F43"/>
  <c r="E46" i="236"/>
  <c r="F45"/>
  <c r="F51" i="231"/>
  <c r="E52"/>
  <c r="E51" i="147"/>
  <c r="F50"/>
  <c r="E50" i="133"/>
  <c r="F49"/>
  <c r="E50" i="145"/>
  <c r="F49"/>
  <c r="F49" i="149"/>
  <c r="E50"/>
  <c r="F49" i="141"/>
  <c r="E50"/>
  <c r="F54" i="148"/>
  <c r="E55"/>
  <c r="F56" i="123"/>
  <c r="E57"/>
  <c r="E45" i="134"/>
  <c r="F44"/>
  <c r="E45" i="152"/>
  <c r="F44"/>
  <c r="E45" i="162"/>
  <c r="F44"/>
  <c r="E51" i="132"/>
  <c r="F50"/>
  <c r="P43" i="214" l="1"/>
  <c r="V11"/>
  <c r="F47" i="229"/>
  <c r="E48"/>
  <c r="F43" i="221"/>
  <c r="E44"/>
  <c r="E44" i="220"/>
  <c r="F43"/>
  <c r="E44" i="219"/>
  <c r="F43"/>
  <c r="F44" i="216"/>
  <c r="E45"/>
  <c r="F44" i="215"/>
  <c r="K45" s="1"/>
  <c r="M45" s="1"/>
  <c r="N45" s="1"/>
  <c r="P45" s="1"/>
  <c r="E45"/>
  <c r="L45"/>
  <c r="O53" i="214"/>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R10"/>
  <c r="S10" s="1"/>
  <c r="K72" i="181" s="1"/>
  <c r="F44" i="214"/>
  <c r="X9" s="1"/>
  <c r="E45"/>
  <c r="E45" i="213"/>
  <c r="F44"/>
  <c r="O54"/>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R10"/>
  <c r="S10" s="1"/>
  <c r="K71" i="181" s="1"/>
  <c r="P54" i="213"/>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R11"/>
  <c r="F44" i="212"/>
  <c r="E45"/>
  <c r="O43"/>
  <c r="O44" s="1"/>
  <c r="O45" s="1"/>
  <c r="O46" s="1"/>
  <c r="O47" s="1"/>
  <c r="O48" s="1"/>
  <c r="O49" s="1"/>
  <c r="O50" s="1"/>
  <c r="O51" s="1"/>
  <c r="O52" s="1"/>
  <c r="O53" s="1"/>
  <c r="O54" s="1"/>
  <c r="P43"/>
  <c r="P44" s="1"/>
  <c r="P45" s="1"/>
  <c r="P46" s="1"/>
  <c r="P47" s="1"/>
  <c r="P48" s="1"/>
  <c r="P49" s="1"/>
  <c r="P50" s="1"/>
  <c r="P51" s="1"/>
  <c r="P52" s="1"/>
  <c r="P53" s="1"/>
  <c r="P54" s="1"/>
  <c r="L55"/>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R14"/>
  <c r="S14" s="1"/>
  <c r="J70" i="181" s="1"/>
  <c r="F46" i="206"/>
  <c r="AA9" s="1"/>
  <c r="E47"/>
  <c r="Y9" i="197"/>
  <c r="F46"/>
  <c r="Z9" s="1"/>
  <c r="E47"/>
  <c r="F46" i="194"/>
  <c r="E47"/>
  <c r="V9"/>
  <c r="E45" i="193"/>
  <c r="F44"/>
  <c r="F46" i="192"/>
  <c r="E47"/>
  <c r="E47" i="191"/>
  <c r="F46"/>
  <c r="E47" i="189"/>
  <c r="F46"/>
  <c r="E47" i="188"/>
  <c r="F46"/>
  <c r="E47" i="184"/>
  <c r="F46"/>
  <c r="E47" i="179"/>
  <c r="F46"/>
  <c r="E46" i="177"/>
  <c r="F45"/>
  <c r="E47" i="176"/>
  <c r="F46"/>
  <c r="E46" i="175"/>
  <c r="F45"/>
  <c r="E47" i="174"/>
  <c r="F46"/>
  <c r="E46" i="173"/>
  <c r="F45"/>
  <c r="E47" i="172"/>
  <c r="F46"/>
  <c r="E47" i="171"/>
  <c r="F46"/>
  <c r="E46" i="170"/>
  <c r="F45"/>
  <c r="E46" i="168"/>
  <c r="F45"/>
  <c r="E47" i="167"/>
  <c r="F46"/>
  <c r="E47" i="166"/>
  <c r="F46"/>
  <c r="E47" i="165"/>
  <c r="F46"/>
  <c r="E47" i="164"/>
  <c r="F46"/>
  <c r="E47" i="163"/>
  <c r="F46"/>
  <c r="E47" i="161"/>
  <c r="F46"/>
  <c r="F138" i="160"/>
  <c r="E139"/>
  <c r="E47" i="159"/>
  <c r="F46"/>
  <c r="E46" i="158"/>
  <c r="F45"/>
  <c r="E46" i="157"/>
  <c r="F45"/>
  <c r="E46" i="156"/>
  <c r="F45"/>
  <c r="E46" i="154"/>
  <c r="F45"/>
  <c r="E46" i="153"/>
  <c r="F45"/>
  <c r="E46" i="151"/>
  <c r="F45"/>
  <c r="E46" i="150"/>
  <c r="F45"/>
  <c r="E46" i="146"/>
  <c r="F45"/>
  <c r="E46" i="144"/>
  <c r="F45"/>
  <c r="E55" i="234"/>
  <c r="F54"/>
  <c r="E46" i="143"/>
  <c r="F45"/>
  <c r="E56" i="142"/>
  <c r="F55"/>
  <c r="E47" i="139"/>
  <c r="F46"/>
  <c r="E47" i="138"/>
  <c r="F46"/>
  <c r="E47" i="137"/>
  <c r="F46"/>
  <c r="E47" i="136"/>
  <c r="F46"/>
  <c r="E47" i="135"/>
  <c r="F46"/>
  <c r="E49" i="130"/>
  <c r="F48"/>
  <c r="E46" i="129"/>
  <c r="F45"/>
  <c r="E46" i="128"/>
  <c r="F45"/>
  <c r="F45" i="127"/>
  <c r="E46"/>
  <c r="E46" i="126"/>
  <c r="F45"/>
  <c r="E46" i="125"/>
  <c r="F45"/>
  <c r="E47" i="124"/>
  <c r="F46"/>
  <c r="E46" i="131"/>
  <c r="F45"/>
  <c r="E45" i="239"/>
  <c r="F44"/>
  <c r="E47" i="236"/>
  <c r="F46"/>
  <c r="E45" i="235"/>
  <c r="F44"/>
  <c r="F51" i="132"/>
  <c r="E52"/>
  <c r="E51" i="145"/>
  <c r="F50"/>
  <c r="E51" i="133"/>
  <c r="F50"/>
  <c r="E52" i="147"/>
  <c r="F51"/>
  <c r="E46" i="162"/>
  <c r="F45"/>
  <c r="E46" i="152"/>
  <c r="F45"/>
  <c r="E46" i="134"/>
  <c r="F45"/>
  <c r="F57" i="123"/>
  <c r="E58"/>
  <c r="F55" i="148"/>
  <c r="E56"/>
  <c r="E51" i="141"/>
  <c r="F50"/>
  <c r="E51" i="149"/>
  <c r="F50"/>
  <c r="E53" i="231"/>
  <c r="F52"/>
  <c r="P44" i="214" l="1"/>
  <c r="W11"/>
  <c r="E49" i="229"/>
  <c r="F48"/>
  <c r="F44" i="221"/>
  <c r="E45"/>
  <c r="E45" i="220"/>
  <c r="F44"/>
  <c r="F44" i="219"/>
  <c r="E45"/>
  <c r="R9" i="216"/>
  <c r="S9" s="1"/>
  <c r="G74" i="181" s="1"/>
  <c r="E46" i="216"/>
  <c r="E74" i="181"/>
  <c r="F45" i="216"/>
  <c r="F74" i="181" s="1"/>
  <c r="F45" i="215"/>
  <c r="K46" s="1"/>
  <c r="M46" s="1"/>
  <c r="N46" s="1"/>
  <c r="P46" s="1"/>
  <c r="E46"/>
  <c r="O45"/>
  <c r="O46" s="1"/>
  <c r="E46" i="214"/>
  <c r="F45"/>
  <c r="Y9" s="1"/>
  <c r="M71" i="181"/>
  <c r="S11" i="213"/>
  <c r="E46"/>
  <c r="F45"/>
  <c r="R10" i="212"/>
  <c r="S10" s="1"/>
  <c r="K70" i="181" s="1"/>
  <c r="O55" i="212"/>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P55"/>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R11"/>
  <c r="F45"/>
  <c r="E46"/>
  <c r="F47" i="206"/>
  <c r="AB9" s="1"/>
  <c r="E48"/>
  <c r="E48" i="197"/>
  <c r="F47"/>
  <c r="AA9" s="1"/>
  <c r="W9" i="194"/>
  <c r="E48"/>
  <c r="F47"/>
  <c r="F45" i="193"/>
  <c r="E46"/>
  <c r="E48" i="192"/>
  <c r="F47"/>
  <c r="F47" i="191"/>
  <c r="E48"/>
  <c r="E48" i="189"/>
  <c r="F47"/>
  <c r="E48" i="188"/>
  <c r="F47"/>
  <c r="E48" i="184"/>
  <c r="F47"/>
  <c r="E48" i="179"/>
  <c r="F47"/>
  <c r="E47" i="177"/>
  <c r="F46"/>
  <c r="E48" i="176"/>
  <c r="F47"/>
  <c r="E47" i="175"/>
  <c r="F46"/>
  <c r="E48" i="174"/>
  <c r="F47"/>
  <c r="E47" i="173"/>
  <c r="F46"/>
  <c r="E48" i="172"/>
  <c r="F47"/>
  <c r="E48" i="171"/>
  <c r="F47"/>
  <c r="E47" i="170"/>
  <c r="F46"/>
  <c r="E47" i="168"/>
  <c r="F46"/>
  <c r="E48" i="167"/>
  <c r="F47"/>
  <c r="E48" i="166"/>
  <c r="F47"/>
  <c r="E48" i="165"/>
  <c r="F47"/>
  <c r="E48" i="164"/>
  <c r="F47"/>
  <c r="E48" i="163"/>
  <c r="F47"/>
  <c r="E48" i="161"/>
  <c r="F47"/>
  <c r="F139" i="160"/>
  <c r="E140"/>
  <c r="E48" i="159"/>
  <c r="F47"/>
  <c r="E47" i="158"/>
  <c r="F46"/>
  <c r="E47" i="157"/>
  <c r="F46"/>
  <c r="E47" i="156"/>
  <c r="F46"/>
  <c r="E47" i="154"/>
  <c r="F46"/>
  <c r="E47" i="153"/>
  <c r="F46"/>
  <c r="E47" i="151"/>
  <c r="F46"/>
  <c r="E47" i="150"/>
  <c r="F46"/>
  <c r="E47" i="146"/>
  <c r="F46"/>
  <c r="E47" i="144"/>
  <c r="F46"/>
  <c r="F55" i="234"/>
  <c r="E56"/>
  <c r="E47" i="143"/>
  <c r="F46"/>
  <c r="E57" i="142"/>
  <c r="F56"/>
  <c r="E48" i="139"/>
  <c r="F47"/>
  <c r="E48" i="138"/>
  <c r="F47"/>
  <c r="E48" i="137"/>
  <c r="F47"/>
  <c r="E48" i="136"/>
  <c r="F47"/>
  <c r="E48" i="135"/>
  <c r="F47"/>
  <c r="F49" i="130"/>
  <c r="E50"/>
  <c r="E47" i="129"/>
  <c r="F46"/>
  <c r="E47" i="128"/>
  <c r="F46"/>
  <c r="F46" i="127"/>
  <c r="E47"/>
  <c r="F46" i="126"/>
  <c r="E47"/>
  <c r="F46" i="125"/>
  <c r="E47"/>
  <c r="E48" i="124"/>
  <c r="F47"/>
  <c r="F46" i="131"/>
  <c r="E47"/>
  <c r="E46" i="239"/>
  <c r="F45"/>
  <c r="E46" i="235"/>
  <c r="F45"/>
  <c r="E48" i="236"/>
  <c r="F47"/>
  <c r="F53" i="231"/>
  <c r="E54"/>
  <c r="E52" i="149"/>
  <c r="F51"/>
  <c r="E47" i="134"/>
  <c r="F46"/>
  <c r="E47" i="152"/>
  <c r="F46"/>
  <c r="E47" i="162"/>
  <c r="F46"/>
  <c r="E53" i="147"/>
  <c r="F52"/>
  <c r="E52" i="133"/>
  <c r="F51"/>
  <c r="E52" i="145"/>
  <c r="F51"/>
  <c r="E52" i="141"/>
  <c r="F51"/>
  <c r="F56" i="148"/>
  <c r="E57"/>
  <c r="E59" i="123"/>
  <c r="F58"/>
  <c r="F52" i="132"/>
  <c r="E53"/>
  <c r="P45" i="214" l="1"/>
  <c r="X11"/>
  <c r="E50" i="229"/>
  <c r="F49"/>
  <c r="F45" i="221"/>
  <c r="E46"/>
  <c r="F45" i="220"/>
  <c r="E46"/>
  <c r="F45" i="219"/>
  <c r="E46"/>
  <c r="F46" i="216"/>
  <c r="E47"/>
  <c r="F46" i="215"/>
  <c r="K47" s="1"/>
  <c r="M47" s="1"/>
  <c r="N47" s="1"/>
  <c r="P47" s="1"/>
  <c r="E47"/>
  <c r="L46"/>
  <c r="L47" s="1"/>
  <c r="O47"/>
  <c r="F46" i="214"/>
  <c r="Z9" s="1"/>
  <c r="E47"/>
  <c r="E47" i="213"/>
  <c r="F46"/>
  <c r="F46" i="212"/>
  <c r="E47"/>
  <c r="M70" i="181"/>
  <c r="S11" i="212"/>
  <c r="F48" i="206"/>
  <c r="AC9" s="1"/>
  <c r="E49"/>
  <c r="F48" i="197"/>
  <c r="AB9" s="1"/>
  <c r="E49"/>
  <c r="E49" i="194"/>
  <c r="F48"/>
  <c r="X9"/>
  <c r="F46" i="193"/>
  <c r="E47"/>
  <c r="F48" i="192"/>
  <c r="E49"/>
  <c r="E49" i="191"/>
  <c r="F48"/>
  <c r="E49" i="189"/>
  <c r="F48"/>
  <c r="E49" i="188"/>
  <c r="F48"/>
  <c r="E49" i="184"/>
  <c r="F48"/>
  <c r="E49" i="179"/>
  <c r="F48"/>
  <c r="E48" i="177"/>
  <c r="F47"/>
  <c r="E49" i="176"/>
  <c r="F48"/>
  <c r="E48" i="175"/>
  <c r="F47"/>
  <c r="E49" i="174"/>
  <c r="F48"/>
  <c r="E48" i="173"/>
  <c r="F47"/>
  <c r="E49" i="172"/>
  <c r="F48"/>
  <c r="E49" i="171"/>
  <c r="F48"/>
  <c r="E48" i="170"/>
  <c r="F47"/>
  <c r="E48" i="168"/>
  <c r="F47"/>
  <c r="E49" i="167"/>
  <c r="F48"/>
  <c r="E49" i="166"/>
  <c r="F48"/>
  <c r="E49" i="165"/>
  <c r="F48"/>
  <c r="E49" i="164"/>
  <c r="F48"/>
  <c r="E49" i="163"/>
  <c r="F48"/>
  <c r="E49" i="161"/>
  <c r="F48"/>
  <c r="E141" i="160"/>
  <c r="F140"/>
  <c r="E49" i="159"/>
  <c r="F48"/>
  <c r="E48" i="158"/>
  <c r="F47"/>
  <c r="E48" i="157"/>
  <c r="F47"/>
  <c r="E48" i="156"/>
  <c r="F47"/>
  <c r="E48" i="154"/>
  <c r="F47"/>
  <c r="E48" i="153"/>
  <c r="F47"/>
  <c r="E48" i="151"/>
  <c r="F47"/>
  <c r="E48" i="150"/>
  <c r="F47"/>
  <c r="E48" i="146"/>
  <c r="F47"/>
  <c r="F47" i="144"/>
  <c r="E48"/>
  <c r="E57" i="234"/>
  <c r="F56"/>
  <c r="F47" i="143"/>
  <c r="E48"/>
  <c r="F57" i="142"/>
  <c r="E58"/>
  <c r="E49" i="139"/>
  <c r="F48"/>
  <c r="E49" i="138"/>
  <c r="F48"/>
  <c r="E49" i="137"/>
  <c r="F48"/>
  <c r="E49" i="136"/>
  <c r="F48"/>
  <c r="E49" i="135"/>
  <c r="F48"/>
  <c r="F50" i="130"/>
  <c r="E51"/>
  <c r="E48" i="129"/>
  <c r="F47"/>
  <c r="E48" i="128"/>
  <c r="F47"/>
  <c r="E48" i="127"/>
  <c r="F47"/>
  <c r="E48" i="126"/>
  <c r="F47"/>
  <c r="F47" i="125"/>
  <c r="E48"/>
  <c r="E49" i="124"/>
  <c r="F48"/>
  <c r="F47" i="131"/>
  <c r="E48"/>
  <c r="E47" i="239"/>
  <c r="F46"/>
  <c r="E49" i="236"/>
  <c r="F48"/>
  <c r="E47" i="235"/>
  <c r="F46"/>
  <c r="F59" i="123"/>
  <c r="E60"/>
  <c r="F52" i="141"/>
  <c r="E53"/>
  <c r="F52" i="145"/>
  <c r="E53"/>
  <c r="F52" i="133"/>
  <c r="E53"/>
  <c r="F53" i="147"/>
  <c r="E54"/>
  <c r="E48" i="162"/>
  <c r="F47"/>
  <c r="E48" i="152"/>
  <c r="F47"/>
  <c r="E48" i="134"/>
  <c r="F47"/>
  <c r="F52" i="149"/>
  <c r="E53"/>
  <c r="E54" i="132"/>
  <c r="F53"/>
  <c r="E58" i="148"/>
  <c r="F57"/>
  <c r="E55" i="231"/>
  <c r="F54"/>
  <c r="P46" i="214" l="1"/>
  <c r="Y11"/>
  <c r="F50" i="229"/>
  <c r="E51"/>
  <c r="F46" i="221"/>
  <c r="E47"/>
  <c r="F46" i="220"/>
  <c r="E47"/>
  <c r="E47" i="219"/>
  <c r="F46"/>
  <c r="E48" i="216"/>
  <c r="F47"/>
  <c r="R11" i="215"/>
  <c r="P48"/>
  <c r="R10"/>
  <c r="S10" s="1"/>
  <c r="K73" i="181" s="1"/>
  <c r="O48" i="215"/>
  <c r="F47"/>
  <c r="F73" i="181" s="1"/>
  <c r="E73"/>
  <c r="R9" i="215"/>
  <c r="S9" s="1"/>
  <c r="G73" i="181" s="1"/>
  <c r="E48" i="215"/>
  <c r="R14"/>
  <c r="S14" s="1"/>
  <c r="J73" i="181" s="1"/>
  <c r="L48" i="215"/>
  <c r="E48" i="214"/>
  <c r="F47"/>
  <c r="AA9" s="1"/>
  <c r="F47" i="213"/>
  <c r="E48"/>
  <c r="E48" i="212"/>
  <c r="F47"/>
  <c r="F49" i="206"/>
  <c r="AD9" s="1"/>
  <c r="E50"/>
  <c r="E50" i="197"/>
  <c r="F49"/>
  <c r="AC9" s="1"/>
  <c r="E50" i="194"/>
  <c r="F49"/>
  <c r="Z9" s="1"/>
  <c r="Y9"/>
  <c r="U9" i="193"/>
  <c r="F47"/>
  <c r="E48"/>
  <c r="F49" i="192"/>
  <c r="E50"/>
  <c r="E50" i="191"/>
  <c r="F49"/>
  <c r="E50" i="189"/>
  <c r="F49"/>
  <c r="E50" i="188"/>
  <c r="F49"/>
  <c r="E50" i="184"/>
  <c r="F49"/>
  <c r="E50" i="179"/>
  <c r="F49"/>
  <c r="E49" i="177"/>
  <c r="F48"/>
  <c r="E50" i="176"/>
  <c r="F49"/>
  <c r="E49" i="175"/>
  <c r="F48"/>
  <c r="E50" i="174"/>
  <c r="F49"/>
  <c r="E49" i="173"/>
  <c r="F48"/>
  <c r="E50" i="172"/>
  <c r="F49"/>
  <c r="E50" i="171"/>
  <c r="F49"/>
  <c r="E49" i="170"/>
  <c r="F48"/>
  <c r="E49" i="168"/>
  <c r="F48"/>
  <c r="E50" i="167"/>
  <c r="F49"/>
  <c r="E50" i="166"/>
  <c r="F49"/>
  <c r="E50" i="165"/>
  <c r="F49"/>
  <c r="E50" i="164"/>
  <c r="F49"/>
  <c r="E50" i="163"/>
  <c r="F49"/>
  <c r="E50" i="161"/>
  <c r="F49"/>
  <c r="F141" i="160"/>
  <c r="E142"/>
  <c r="E50" i="159"/>
  <c r="F49"/>
  <c r="E49" i="158"/>
  <c r="F48"/>
  <c r="E49" i="157"/>
  <c r="F48"/>
  <c r="E49" i="156"/>
  <c r="F48"/>
  <c r="E49" i="154"/>
  <c r="F48"/>
  <c r="E49" i="153"/>
  <c r="F48"/>
  <c r="E49" i="151"/>
  <c r="F48"/>
  <c r="E49" i="150"/>
  <c r="F48"/>
  <c r="F48" i="146"/>
  <c r="E49"/>
  <c r="E49" i="144"/>
  <c r="F48"/>
  <c r="F57" i="234"/>
  <c r="E58"/>
  <c r="E49" i="143"/>
  <c r="F48"/>
  <c r="E59" i="142"/>
  <c r="F58"/>
  <c r="E50" i="139"/>
  <c r="F49"/>
  <c r="E50" i="138"/>
  <c r="F49"/>
  <c r="E50" i="137"/>
  <c r="F49"/>
  <c r="E50" i="136"/>
  <c r="F49"/>
  <c r="E50" i="135"/>
  <c r="F49"/>
  <c r="F51" i="130"/>
  <c r="E52"/>
  <c r="E49" i="129"/>
  <c r="F48"/>
  <c r="E49" i="128"/>
  <c r="F48"/>
  <c r="E49" i="127"/>
  <c r="F48"/>
  <c r="E49" i="126"/>
  <c r="F48"/>
  <c r="E49" i="125"/>
  <c r="F48"/>
  <c r="E50" i="124"/>
  <c r="F49"/>
  <c r="E49" i="131"/>
  <c r="F48"/>
  <c r="E48" i="239"/>
  <c r="F47"/>
  <c r="E48" i="235"/>
  <c r="F47"/>
  <c r="E50" i="236"/>
  <c r="F49"/>
  <c r="F55" i="231"/>
  <c r="E56"/>
  <c r="F58" i="148"/>
  <c r="E59"/>
  <c r="F54" i="132"/>
  <c r="E55"/>
  <c r="E49" i="134"/>
  <c r="F48"/>
  <c r="E49" i="152"/>
  <c r="F48"/>
  <c r="E49" i="162"/>
  <c r="F48"/>
  <c r="F53" i="149"/>
  <c r="E54"/>
  <c r="F54" i="147"/>
  <c r="E55"/>
  <c r="F53" i="133"/>
  <c r="E54"/>
  <c r="F53" i="145"/>
  <c r="E54"/>
  <c r="F53" i="141"/>
  <c r="E54"/>
  <c r="F60" i="123"/>
  <c r="E61"/>
  <c r="P47" i="214" l="1"/>
  <c r="Z11"/>
  <c r="F51" i="229"/>
  <c r="E52"/>
  <c r="F47" i="221"/>
  <c r="E48"/>
  <c r="F47" i="220"/>
  <c r="E48"/>
  <c r="E48" i="219"/>
  <c r="F47"/>
  <c r="F48" i="216"/>
  <c r="E49"/>
  <c r="M73" i="181"/>
  <c r="S11" i="215"/>
  <c r="F48"/>
  <c r="K49" s="1"/>
  <c r="M49" s="1"/>
  <c r="N49" s="1"/>
  <c r="E49"/>
  <c r="L49"/>
  <c r="O49"/>
  <c r="P49"/>
  <c r="F48" i="214"/>
  <c r="AB9" s="1"/>
  <c r="E49"/>
  <c r="E49" i="213"/>
  <c r="F48"/>
  <c r="F48" i="212"/>
  <c r="E49"/>
  <c r="E51" i="206"/>
  <c r="F50"/>
  <c r="AE9" s="1"/>
  <c r="F50" i="197"/>
  <c r="AD9" s="1"/>
  <c r="E51"/>
  <c r="E51" i="194"/>
  <c r="F50"/>
  <c r="AA9" s="1"/>
  <c r="V9" i="193"/>
  <c r="F48"/>
  <c r="E49"/>
  <c r="F50" i="192"/>
  <c r="E51"/>
  <c r="F50" i="191"/>
  <c r="E51"/>
  <c r="E51" i="189"/>
  <c r="F50"/>
  <c r="E51" i="188"/>
  <c r="F50"/>
  <c r="E51" i="184"/>
  <c r="F50"/>
  <c r="E51" i="179"/>
  <c r="F50"/>
  <c r="E50" i="177"/>
  <c r="F49"/>
  <c r="E51" i="176"/>
  <c r="F50"/>
  <c r="E50" i="175"/>
  <c r="F49"/>
  <c r="E51" i="174"/>
  <c r="F50"/>
  <c r="E50" i="173"/>
  <c r="F49"/>
  <c r="E51" i="172"/>
  <c r="F50"/>
  <c r="E51" i="171"/>
  <c r="F50"/>
  <c r="E50" i="170"/>
  <c r="F49"/>
  <c r="E50" i="168"/>
  <c r="F49"/>
  <c r="E51" i="167"/>
  <c r="F50"/>
  <c r="E51" i="166"/>
  <c r="F50"/>
  <c r="E51" i="165"/>
  <c r="F50"/>
  <c r="E51" i="164"/>
  <c r="F50"/>
  <c r="E51" i="163"/>
  <c r="F50"/>
  <c r="E51" i="161"/>
  <c r="F50"/>
  <c r="E143" i="160"/>
  <c r="F142"/>
  <c r="E51" i="159"/>
  <c r="F50"/>
  <c r="E50" i="158"/>
  <c r="F49"/>
  <c r="E50" i="157"/>
  <c r="F49"/>
  <c r="E50" i="156"/>
  <c r="F49"/>
  <c r="E50" i="154"/>
  <c r="F49"/>
  <c r="E50" i="153"/>
  <c r="F49"/>
  <c r="E50" i="151"/>
  <c r="F49"/>
  <c r="E50" i="150"/>
  <c r="F49"/>
  <c r="E50" i="146"/>
  <c r="F49"/>
  <c r="E50" i="144"/>
  <c r="F49"/>
  <c r="E59" i="234"/>
  <c r="F58"/>
  <c r="E50" i="143"/>
  <c r="F49"/>
  <c r="E60" i="142"/>
  <c r="F59"/>
  <c r="E51" i="139"/>
  <c r="F50"/>
  <c r="E51" i="138"/>
  <c r="F50"/>
  <c r="E51" i="137"/>
  <c r="F50"/>
  <c r="E51" i="136"/>
  <c r="F50"/>
  <c r="E51" i="135"/>
  <c r="F50"/>
  <c r="F52" i="130"/>
  <c r="E53"/>
  <c r="E50" i="129"/>
  <c r="F49"/>
  <c r="E50" i="128"/>
  <c r="F49"/>
  <c r="E50" i="127"/>
  <c r="F49"/>
  <c r="F49" i="126"/>
  <c r="E50"/>
  <c r="F49" i="125"/>
  <c r="E50"/>
  <c r="E51" i="124"/>
  <c r="F50"/>
  <c r="F49" i="131"/>
  <c r="E50"/>
  <c r="E49" i="239"/>
  <c r="F48"/>
  <c r="E51" i="236"/>
  <c r="F50"/>
  <c r="E49" i="235"/>
  <c r="F48"/>
  <c r="F54" i="145"/>
  <c r="E55"/>
  <c r="F55" i="147"/>
  <c r="E56"/>
  <c r="E50" i="162"/>
  <c r="F49"/>
  <c r="E50" i="152"/>
  <c r="F49"/>
  <c r="E50" i="134"/>
  <c r="F49"/>
  <c r="F61" i="123"/>
  <c r="E62"/>
  <c r="F54" i="141"/>
  <c r="E55"/>
  <c r="F54" i="133"/>
  <c r="E55"/>
  <c r="F54" i="149"/>
  <c r="E55"/>
  <c r="F55" i="132"/>
  <c r="E56"/>
  <c r="F59" i="148"/>
  <c r="E60"/>
  <c r="E57" i="231"/>
  <c r="F56"/>
  <c r="P48" i="214" l="1"/>
  <c r="AA11"/>
  <c r="F52" i="229"/>
  <c r="E53"/>
  <c r="E49" i="221"/>
  <c r="F48"/>
  <c r="E49" i="220"/>
  <c r="F48"/>
  <c r="E49" i="219"/>
  <c r="F48"/>
  <c r="F49" i="216"/>
  <c r="E50"/>
  <c r="F49" i="215"/>
  <c r="K50" s="1"/>
  <c r="M50" s="1"/>
  <c r="N50" s="1"/>
  <c r="P50" s="1"/>
  <c r="E50"/>
  <c r="O50"/>
  <c r="E50" i="214"/>
  <c r="F49"/>
  <c r="AC9" s="1"/>
  <c r="E50" i="213"/>
  <c r="F49"/>
  <c r="F49" i="212"/>
  <c r="E50"/>
  <c r="Q9" i="206"/>
  <c r="F51"/>
  <c r="F51" i="197"/>
  <c r="AE9" s="1"/>
  <c r="E52"/>
  <c r="E52" i="194"/>
  <c r="F51"/>
  <c r="AB9" s="1"/>
  <c r="W9" i="193"/>
  <c r="E50"/>
  <c r="F49"/>
  <c r="F51" i="192"/>
  <c r="E52"/>
  <c r="F51" i="191"/>
  <c r="E52"/>
  <c r="E52" i="189"/>
  <c r="F51"/>
  <c r="E52" i="188"/>
  <c r="F51"/>
  <c r="E52" i="184"/>
  <c r="F51"/>
  <c r="E52" i="179"/>
  <c r="F51"/>
  <c r="E51" i="177"/>
  <c r="F50"/>
  <c r="E52" i="176"/>
  <c r="F51"/>
  <c r="E51" i="175"/>
  <c r="F50"/>
  <c r="E52" i="174"/>
  <c r="F51"/>
  <c r="E51" i="173"/>
  <c r="F50"/>
  <c r="E52" i="172"/>
  <c r="F51"/>
  <c r="E52" i="171"/>
  <c r="F51"/>
  <c r="E51" i="170"/>
  <c r="F50"/>
  <c r="E51" i="168"/>
  <c r="F50"/>
  <c r="E52" i="167"/>
  <c r="F51"/>
  <c r="E52" i="166"/>
  <c r="F51"/>
  <c r="E52" i="165"/>
  <c r="F51"/>
  <c r="E52" i="164"/>
  <c r="F51"/>
  <c r="E52" i="163"/>
  <c r="F51"/>
  <c r="E52" i="161"/>
  <c r="F51"/>
  <c r="F143" i="160"/>
  <c r="E144"/>
  <c r="E52" i="159"/>
  <c r="F51"/>
  <c r="E51" i="158"/>
  <c r="F50"/>
  <c r="E51" i="157"/>
  <c r="F50"/>
  <c r="E51" i="156"/>
  <c r="F50"/>
  <c r="E51" i="154"/>
  <c r="F50"/>
  <c r="E51" i="153"/>
  <c r="F50"/>
  <c r="E51" i="151"/>
  <c r="F50"/>
  <c r="E51" i="150"/>
  <c r="F50"/>
  <c r="E51" i="146"/>
  <c r="F50"/>
  <c r="F50" i="144"/>
  <c r="E51"/>
  <c r="F59" i="234"/>
  <c r="E60"/>
  <c r="E51" i="143"/>
  <c r="F50"/>
  <c r="E61" i="142"/>
  <c r="F60"/>
  <c r="E52" i="139"/>
  <c r="F51"/>
  <c r="E52" i="138"/>
  <c r="F51"/>
  <c r="E52" i="137"/>
  <c r="F51"/>
  <c r="E52" i="136"/>
  <c r="F51"/>
  <c r="E52" i="135"/>
  <c r="F51"/>
  <c r="E54" i="130"/>
  <c r="F53"/>
  <c r="E51" i="129"/>
  <c r="F50"/>
  <c r="E51" i="128"/>
  <c r="F50"/>
  <c r="F50" i="127"/>
  <c r="E51"/>
  <c r="F50" i="126"/>
  <c r="E51"/>
  <c r="E51" i="125"/>
  <c r="F50"/>
  <c r="E52" i="124"/>
  <c r="F51"/>
  <c r="F50" i="131"/>
  <c r="E51"/>
  <c r="E50" i="239"/>
  <c r="F49"/>
  <c r="E50" i="235"/>
  <c r="F49"/>
  <c r="E52" i="236"/>
  <c r="F51"/>
  <c r="F57" i="231"/>
  <c r="E58"/>
  <c r="E51" i="134"/>
  <c r="F50"/>
  <c r="E51" i="152"/>
  <c r="F50"/>
  <c r="E51" i="162"/>
  <c r="F50"/>
  <c r="F60" i="148"/>
  <c r="E61"/>
  <c r="F56" i="132"/>
  <c r="E57"/>
  <c r="F55" i="149"/>
  <c r="E56"/>
  <c r="F55" i="133"/>
  <c r="E56"/>
  <c r="F55" i="141"/>
  <c r="E56"/>
  <c r="E63" i="123"/>
  <c r="F62"/>
  <c r="F56" i="147"/>
  <c r="E57"/>
  <c r="F55" i="145"/>
  <c r="E56"/>
  <c r="P49" i="214" l="1"/>
  <c r="AB11"/>
  <c r="E54" i="229"/>
  <c r="F53"/>
  <c r="E50" i="221"/>
  <c r="F49"/>
  <c r="E50" i="220"/>
  <c r="F49"/>
  <c r="E50" i="219"/>
  <c r="F49"/>
  <c r="F50" i="216"/>
  <c r="E51"/>
  <c r="E51" i="215"/>
  <c r="F50"/>
  <c r="K51" s="1"/>
  <c r="M51" s="1"/>
  <c r="N51" s="1"/>
  <c r="P51" s="1"/>
  <c r="L50"/>
  <c r="F50" i="214"/>
  <c r="AD9" s="1"/>
  <c r="E51"/>
  <c r="E51" i="213"/>
  <c r="F50"/>
  <c r="F50" i="212"/>
  <c r="E51"/>
  <c r="D53" i="206"/>
  <c r="K53" s="1"/>
  <c r="M53" s="1"/>
  <c r="N53" s="1"/>
  <c r="D55"/>
  <c r="K55" s="1"/>
  <c r="M55" s="1"/>
  <c r="N55" s="1"/>
  <c r="D57"/>
  <c r="K57" s="1"/>
  <c r="M57" s="1"/>
  <c r="N57"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54"/>
  <c r="K54" s="1"/>
  <c r="M54" s="1"/>
  <c r="N54" s="1"/>
  <c r="D56"/>
  <c r="K56" s="1"/>
  <c r="M56" s="1"/>
  <c r="N56" s="1"/>
  <c r="D58"/>
  <c r="K58" s="1"/>
  <c r="M58" s="1"/>
  <c r="N58" s="1"/>
  <c r="D60"/>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52"/>
  <c r="H69" i="181"/>
  <c r="Q9" i="197"/>
  <c r="F52"/>
  <c r="F52" i="194"/>
  <c r="AC9" s="1"/>
  <c r="E53"/>
  <c r="E51" i="193"/>
  <c r="F50"/>
  <c r="X9"/>
  <c r="F52" i="192"/>
  <c r="E53"/>
  <c r="F52" i="191"/>
  <c r="E53"/>
  <c r="E53" i="189"/>
  <c r="F52"/>
  <c r="E53" i="188"/>
  <c r="F52"/>
  <c r="E53" i="184"/>
  <c r="F52"/>
  <c r="E53" i="179"/>
  <c r="F52"/>
  <c r="E52" i="177"/>
  <c r="F51"/>
  <c r="E53" i="176"/>
  <c r="F52"/>
  <c r="E52" i="175"/>
  <c r="F51"/>
  <c r="E53" i="174"/>
  <c r="F52"/>
  <c r="E52" i="173"/>
  <c r="F51"/>
  <c r="E53" i="172"/>
  <c r="F52"/>
  <c r="E53" i="171"/>
  <c r="F52"/>
  <c r="E52" i="170"/>
  <c r="F51"/>
  <c r="E52" i="168"/>
  <c r="F51"/>
  <c r="E53" i="167"/>
  <c r="F52"/>
  <c r="E53" i="166"/>
  <c r="F52"/>
  <c r="E53" i="165"/>
  <c r="F52"/>
  <c r="E53" i="164"/>
  <c r="F52"/>
  <c r="E53" i="163"/>
  <c r="F52"/>
  <c r="E53" i="161"/>
  <c r="F52"/>
  <c r="R9" i="160"/>
  <c r="S9" s="1"/>
  <c r="G43" i="181" s="1"/>
  <c r="E43"/>
  <c r="F144" i="160"/>
  <c r="F43" i="181" s="1"/>
  <c r="E145" i="160"/>
  <c r="E53" i="159"/>
  <c r="F52"/>
  <c r="E52" i="158"/>
  <c r="F51"/>
  <c r="E52" i="157"/>
  <c r="F51"/>
  <c r="E52" i="156"/>
  <c r="F51"/>
  <c r="E52" i="154"/>
  <c r="F51"/>
  <c r="E52" i="153"/>
  <c r="F51"/>
  <c r="E52" i="151"/>
  <c r="F51"/>
  <c r="E52" i="150"/>
  <c r="F51"/>
  <c r="F51" i="146"/>
  <c r="E52"/>
  <c r="F51" i="144"/>
  <c r="E52"/>
  <c r="E61" i="234"/>
  <c r="F60"/>
  <c r="F51" i="143"/>
  <c r="E52"/>
  <c r="F61" i="142"/>
  <c r="E62"/>
  <c r="E53" i="139"/>
  <c r="F52"/>
  <c r="E53" i="138"/>
  <c r="F52"/>
  <c r="E53" i="137"/>
  <c r="F52"/>
  <c r="E53" i="136"/>
  <c r="F52"/>
  <c r="E53" i="135"/>
  <c r="F52"/>
  <c r="E55" i="130"/>
  <c r="F54"/>
  <c r="E52" i="129"/>
  <c r="F51"/>
  <c r="E52" i="128"/>
  <c r="F51"/>
  <c r="F51" i="127"/>
  <c r="E52"/>
  <c r="F51" i="126"/>
  <c r="E52"/>
  <c r="F51" i="125"/>
  <c r="E52"/>
  <c r="E53" i="124"/>
  <c r="F52"/>
  <c r="E52" i="131"/>
  <c r="F51"/>
  <c r="E51" i="239"/>
  <c r="F50"/>
  <c r="E53" i="236"/>
  <c r="F52"/>
  <c r="E51" i="235"/>
  <c r="F50"/>
  <c r="F56" i="145"/>
  <c r="E57"/>
  <c r="E64" i="123"/>
  <c r="F63"/>
  <c r="E52" i="162"/>
  <c r="F51"/>
  <c r="E52" i="152"/>
  <c r="F51"/>
  <c r="E52" i="134"/>
  <c r="F51"/>
  <c r="F57" i="147"/>
  <c r="E58"/>
  <c r="F56" i="141"/>
  <c r="E57"/>
  <c r="F56" i="133"/>
  <c r="E57"/>
  <c r="F56" i="149"/>
  <c r="E57"/>
  <c r="F57" i="132"/>
  <c r="E58"/>
  <c r="E62" i="148"/>
  <c r="F61"/>
  <c r="E59" i="231"/>
  <c r="F58"/>
  <c r="P50" i="214" l="1"/>
  <c r="AC11"/>
  <c r="F54" i="229"/>
  <c r="E55"/>
  <c r="E51" i="221"/>
  <c r="F50"/>
  <c r="F50" i="220"/>
  <c r="E51"/>
  <c r="F50" i="219"/>
  <c r="E51"/>
  <c r="F51" i="216"/>
  <c r="E52"/>
  <c r="O51" i="215"/>
  <c r="F51"/>
  <c r="K52" s="1"/>
  <c r="M52" s="1"/>
  <c r="N52" s="1"/>
  <c r="O52" s="1"/>
  <c r="E52"/>
  <c r="L51"/>
  <c r="L52" s="1"/>
  <c r="E52" i="214"/>
  <c r="F51"/>
  <c r="AE9" s="1"/>
  <c r="E52" i="213"/>
  <c r="F51"/>
  <c r="F51" i="212"/>
  <c r="E52"/>
  <c r="K52" i="206"/>
  <c r="E52"/>
  <c r="D55" i="197"/>
  <c r="K55" s="1"/>
  <c r="M55" s="1"/>
  <c r="N55" s="1"/>
  <c r="D57"/>
  <c r="K57" s="1"/>
  <c r="M57" s="1"/>
  <c r="N57"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54"/>
  <c r="K54" s="1"/>
  <c r="M54" s="1"/>
  <c r="N54" s="1"/>
  <c r="D56"/>
  <c r="K56" s="1"/>
  <c r="M56" s="1"/>
  <c r="N56" s="1"/>
  <c r="D58"/>
  <c r="K58" s="1"/>
  <c r="M58" s="1"/>
  <c r="N58" s="1"/>
  <c r="D60"/>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53"/>
  <c r="H68" i="181"/>
  <c r="F53" i="194"/>
  <c r="AD9" s="1"/>
  <c r="E54"/>
  <c r="F51" i="193"/>
  <c r="Z9" s="1"/>
  <c r="E52"/>
  <c r="Y9"/>
  <c r="U9" i="192"/>
  <c r="F53"/>
  <c r="E54"/>
  <c r="E54" i="191"/>
  <c r="F53"/>
  <c r="E54" i="189"/>
  <c r="F53"/>
  <c r="E54" i="188"/>
  <c r="F53"/>
  <c r="E54" i="184"/>
  <c r="F53"/>
  <c r="E54" i="179"/>
  <c r="F53"/>
  <c r="E53" i="177"/>
  <c r="F52"/>
  <c r="E54" i="176"/>
  <c r="F53"/>
  <c r="E53" i="175"/>
  <c r="F52"/>
  <c r="E54" i="174"/>
  <c r="F53"/>
  <c r="E53" i="173"/>
  <c r="F52"/>
  <c r="E54" i="172"/>
  <c r="F53"/>
  <c r="E54" i="171"/>
  <c r="F53"/>
  <c r="E53" i="170"/>
  <c r="F52"/>
  <c r="E53" i="168"/>
  <c r="F52"/>
  <c r="E54" i="167"/>
  <c r="F53"/>
  <c r="E54" i="166"/>
  <c r="F53"/>
  <c r="E54" i="165"/>
  <c r="F53"/>
  <c r="E54" i="164"/>
  <c r="F53"/>
  <c r="E54" i="163"/>
  <c r="F53"/>
  <c r="E54" i="161"/>
  <c r="F53"/>
  <c r="E146" i="160"/>
  <c r="F145"/>
  <c r="E54" i="159"/>
  <c r="F53"/>
  <c r="E53" i="158"/>
  <c r="F52"/>
  <c r="E53" i="157"/>
  <c r="F52"/>
  <c r="E53" i="156"/>
  <c r="F52"/>
  <c r="E53" i="154"/>
  <c r="F52"/>
  <c r="E53" i="153"/>
  <c r="F52"/>
  <c r="E53" i="151"/>
  <c r="F52"/>
  <c r="E53" i="150"/>
  <c r="F52"/>
  <c r="F52" i="146"/>
  <c r="E53"/>
  <c r="F52" i="144"/>
  <c r="E53"/>
  <c r="F61" i="234"/>
  <c r="E62"/>
  <c r="F52" i="143"/>
  <c r="E53"/>
  <c r="F62" i="142"/>
  <c r="E63"/>
  <c r="E54" i="139"/>
  <c r="F53"/>
  <c r="E54" i="138"/>
  <c r="F53"/>
  <c r="E54" i="137"/>
  <c r="F53"/>
  <c r="E54" i="136"/>
  <c r="F53"/>
  <c r="E54" i="135"/>
  <c r="F53"/>
  <c r="E56" i="130"/>
  <c r="F55"/>
  <c r="E53" i="129"/>
  <c r="F52"/>
  <c r="E53" i="128"/>
  <c r="F52"/>
  <c r="E53" i="127"/>
  <c r="F52"/>
  <c r="E53" i="126"/>
  <c r="F52"/>
  <c r="F52" i="125"/>
  <c r="E53"/>
  <c r="E54" i="124"/>
  <c r="F53"/>
  <c r="E53" i="131"/>
  <c r="F52"/>
  <c r="E52" i="239"/>
  <c r="F51"/>
  <c r="E52" i="235"/>
  <c r="F51"/>
  <c r="E54" i="236"/>
  <c r="F53"/>
  <c r="F59" i="231"/>
  <c r="E60"/>
  <c r="E63" i="148"/>
  <c r="F62"/>
  <c r="E53" i="134"/>
  <c r="F52"/>
  <c r="E53" i="152"/>
  <c r="F52"/>
  <c r="E53" i="162"/>
  <c r="F52"/>
  <c r="E65" i="123"/>
  <c r="F64"/>
  <c r="E59" i="132"/>
  <c r="F58"/>
  <c r="E58" i="149"/>
  <c r="F57"/>
  <c r="E58" i="133"/>
  <c r="F57"/>
  <c r="E58" i="141"/>
  <c r="F57"/>
  <c r="E59" i="147"/>
  <c r="F58"/>
  <c r="E58" i="145"/>
  <c r="F57"/>
  <c r="P51" i="214" l="1"/>
  <c r="AD11"/>
  <c r="E56" i="229"/>
  <c r="F55"/>
  <c r="E52" i="221"/>
  <c r="F51"/>
  <c r="F51" i="220"/>
  <c r="E52"/>
  <c r="E52" i="219"/>
  <c r="F51"/>
  <c r="E53" i="216"/>
  <c r="F52"/>
  <c r="P52" i="215"/>
  <c r="F52"/>
  <c r="K53" s="1"/>
  <c r="M53" s="1"/>
  <c r="N53" s="1"/>
  <c r="O53" s="1"/>
  <c r="E53"/>
  <c r="R9" i="214"/>
  <c r="S9" s="1"/>
  <c r="G72" i="181" s="1"/>
  <c r="F52" i="214"/>
  <c r="F72" i="181" s="1"/>
  <c r="E72"/>
  <c r="E53" i="214"/>
  <c r="E53" i="213"/>
  <c r="F52"/>
  <c r="E53" i="212"/>
  <c r="F52"/>
  <c r="M52" i="206"/>
  <c r="N52" s="1"/>
  <c r="L52"/>
  <c r="L53" s="1"/>
  <c r="L54" s="1"/>
  <c r="L55" s="1"/>
  <c r="L56" s="1"/>
  <c r="L57" s="1"/>
  <c r="L58" s="1"/>
  <c r="L59" s="1"/>
  <c r="L60" s="1"/>
  <c r="L61" s="1"/>
  <c r="L62" s="1"/>
  <c r="L63" s="1"/>
  <c r="E53"/>
  <c r="F52"/>
  <c r="K53" i="197"/>
  <c r="E53"/>
  <c r="E55" i="194"/>
  <c r="F54"/>
  <c r="AE9" s="1"/>
  <c r="F52" i="193"/>
  <c r="AA9" s="1"/>
  <c r="E53"/>
  <c r="V9" i="192"/>
  <c r="F54"/>
  <c r="E55"/>
  <c r="U9" i="191"/>
  <c r="F54"/>
  <c r="E55"/>
  <c r="E55" i="189"/>
  <c r="F54"/>
  <c r="E55" i="188"/>
  <c r="F54"/>
  <c r="E55" i="184"/>
  <c r="F54"/>
  <c r="E55" i="179"/>
  <c r="F54"/>
  <c r="E54" i="177"/>
  <c r="F53"/>
  <c r="E55" i="176"/>
  <c r="F54"/>
  <c r="E54" i="175"/>
  <c r="F53"/>
  <c r="E55" i="174"/>
  <c r="F54"/>
  <c r="E54" i="173"/>
  <c r="F53"/>
  <c r="E55" i="172"/>
  <c r="F54"/>
  <c r="E55" i="171"/>
  <c r="F54"/>
  <c r="E54" i="170"/>
  <c r="F53"/>
  <c r="E54" i="168"/>
  <c r="F53"/>
  <c r="E55" i="167"/>
  <c r="F54"/>
  <c r="E55" i="166"/>
  <c r="F54"/>
  <c r="E55" i="165"/>
  <c r="F54"/>
  <c r="E55" i="164"/>
  <c r="F54"/>
  <c r="E55" i="163"/>
  <c r="F54"/>
  <c r="E55" i="161"/>
  <c r="F54"/>
  <c r="E147" i="160"/>
  <c r="F146"/>
  <c r="E55" i="159"/>
  <c r="F54"/>
  <c r="E54" i="158"/>
  <c r="F53"/>
  <c r="E54" i="157"/>
  <c r="F53"/>
  <c r="E54" i="156"/>
  <c r="F53"/>
  <c r="E54" i="154"/>
  <c r="F53"/>
  <c r="E54" i="153"/>
  <c r="F53"/>
  <c r="E54" i="151"/>
  <c r="F53"/>
  <c r="E54" i="150"/>
  <c r="F53"/>
  <c r="E54" i="146"/>
  <c r="F53"/>
  <c r="E54" i="144"/>
  <c r="F53"/>
  <c r="F62" i="234"/>
  <c r="E63"/>
  <c r="E54" i="143"/>
  <c r="F53"/>
  <c r="F63" i="142"/>
  <c r="E64"/>
  <c r="E55" i="139"/>
  <c r="F54"/>
  <c r="E55" i="138"/>
  <c r="F54"/>
  <c r="E55" i="137"/>
  <c r="F54"/>
  <c r="E55" i="136"/>
  <c r="F54"/>
  <c r="E55" i="135"/>
  <c r="F54"/>
  <c r="E57" i="130"/>
  <c r="F56"/>
  <c r="E54" i="129"/>
  <c r="F53"/>
  <c r="E54" i="128"/>
  <c r="F53"/>
  <c r="F53" i="127"/>
  <c r="E54"/>
  <c r="E54" i="126"/>
  <c r="F53"/>
  <c r="E54" i="125"/>
  <c r="F53"/>
  <c r="E55" i="124"/>
  <c r="F54"/>
  <c r="F53" i="131"/>
  <c r="E54"/>
  <c r="E53" i="239"/>
  <c r="F52"/>
  <c r="E55" i="236"/>
  <c r="F54"/>
  <c r="E53" i="235"/>
  <c r="F52"/>
  <c r="F58" i="145"/>
  <c r="E59"/>
  <c r="F59" i="147"/>
  <c r="E60"/>
  <c r="F58" i="141"/>
  <c r="E59"/>
  <c r="F58" i="133"/>
  <c r="E59"/>
  <c r="F58" i="149"/>
  <c r="E59"/>
  <c r="F59" i="132"/>
  <c r="E60"/>
  <c r="E66" i="123"/>
  <c r="F65"/>
  <c r="E54" i="162"/>
  <c r="F53"/>
  <c r="E54" i="152"/>
  <c r="F53"/>
  <c r="E54" i="134"/>
  <c r="F53"/>
  <c r="E64" i="148"/>
  <c r="F63"/>
  <c r="E61" i="231"/>
  <c r="F60"/>
  <c r="P52" i="214" l="1"/>
  <c r="AE11"/>
  <c r="F56" i="229"/>
  <c r="E57"/>
  <c r="E53" i="221"/>
  <c r="F52"/>
  <c r="E53" i="220"/>
  <c r="F52"/>
  <c r="E53" i="219"/>
  <c r="F52"/>
  <c r="E54" i="216"/>
  <c r="F53"/>
  <c r="F53" i="215"/>
  <c r="K54" s="1"/>
  <c r="M54" s="1"/>
  <c r="N54" s="1"/>
  <c r="O54" s="1"/>
  <c r="E54"/>
  <c r="P53"/>
  <c r="P54" s="1"/>
  <c r="L53"/>
  <c r="F53" i="214"/>
  <c r="E54"/>
  <c r="R9" i="213"/>
  <c r="S9" s="1"/>
  <c r="G71" i="181" s="1"/>
  <c r="F53" i="213"/>
  <c r="F71" i="181" s="1"/>
  <c r="E71"/>
  <c r="E54" i="213"/>
  <c r="E54" i="212"/>
  <c r="F53"/>
  <c r="E54" i="206"/>
  <c r="F53"/>
  <c r="O52"/>
  <c r="O53" s="1"/>
  <c r="O54" s="1"/>
  <c r="O55" s="1"/>
  <c r="O56" s="1"/>
  <c r="O57" s="1"/>
  <c r="O58" s="1"/>
  <c r="O59" s="1"/>
  <c r="O60" s="1"/>
  <c r="O61" s="1"/>
  <c r="O62" s="1"/>
  <c r="O63" s="1"/>
  <c r="P52"/>
  <c r="P53" s="1"/>
  <c r="P54" s="1"/>
  <c r="P55" s="1"/>
  <c r="P56" s="1"/>
  <c r="P57" s="1"/>
  <c r="P58" s="1"/>
  <c r="P59" s="1"/>
  <c r="P60" s="1"/>
  <c r="P61" s="1"/>
  <c r="P62" s="1"/>
  <c r="P63" s="1"/>
  <c r="L64"/>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R14"/>
  <c r="S14" s="1"/>
  <c r="J69" i="181" s="1"/>
  <c r="M53" i="197"/>
  <c r="N53" s="1"/>
  <c r="L53"/>
  <c r="L54" s="1"/>
  <c r="L55" s="1"/>
  <c r="L56" s="1"/>
  <c r="L57" s="1"/>
  <c r="L58" s="1"/>
  <c r="L59" s="1"/>
  <c r="L60" s="1"/>
  <c r="L61" s="1"/>
  <c r="L62" s="1"/>
  <c r="L63" s="1"/>
  <c r="L64" s="1"/>
  <c r="E54"/>
  <c r="F53"/>
  <c r="Q9" i="194"/>
  <c r="F55"/>
  <c r="F53" i="193"/>
  <c r="AB9" s="1"/>
  <c r="E54"/>
  <c r="W9" i="192"/>
  <c r="F55"/>
  <c r="E56"/>
  <c r="V9" i="191"/>
  <c r="F55"/>
  <c r="E56"/>
  <c r="E56" i="189"/>
  <c r="F55"/>
  <c r="E56" i="188"/>
  <c r="F55"/>
  <c r="E56" i="184"/>
  <c r="F55"/>
  <c r="E56" i="179"/>
  <c r="F55"/>
  <c r="E55" i="177"/>
  <c r="F54"/>
  <c r="E56" i="176"/>
  <c r="F55"/>
  <c r="E55" i="175"/>
  <c r="F54"/>
  <c r="E56" i="174"/>
  <c r="F55"/>
  <c r="E55" i="173"/>
  <c r="F54"/>
  <c r="E56" i="172"/>
  <c r="F55"/>
  <c r="E56" i="171"/>
  <c r="F55"/>
  <c r="E55" i="170"/>
  <c r="F54"/>
  <c r="E55" i="168"/>
  <c r="F54"/>
  <c r="E56" i="167"/>
  <c r="F55"/>
  <c r="E56" i="166"/>
  <c r="F55"/>
  <c r="E56" i="165"/>
  <c r="F55"/>
  <c r="E56" i="164"/>
  <c r="F55"/>
  <c r="E56" i="163"/>
  <c r="F55"/>
  <c r="E56" i="161"/>
  <c r="F55"/>
  <c r="E148" i="160"/>
  <c r="F147"/>
  <c r="E56" i="159"/>
  <c r="F55"/>
  <c r="E55" i="158"/>
  <c r="F54"/>
  <c r="E55" i="157"/>
  <c r="F54"/>
  <c r="E55" i="156"/>
  <c r="F54"/>
  <c r="E55" i="154"/>
  <c r="F54"/>
  <c r="E55" i="153"/>
  <c r="F54"/>
  <c r="E55" i="151"/>
  <c r="F54"/>
  <c r="E55" i="150"/>
  <c r="F54"/>
  <c r="E55" i="146"/>
  <c r="F54"/>
  <c r="E55" i="144"/>
  <c r="F54"/>
  <c r="E64" i="234"/>
  <c r="F63"/>
  <c r="E55" i="143"/>
  <c r="F54"/>
  <c r="F64" i="142"/>
  <c r="E65"/>
  <c r="E56" i="139"/>
  <c r="F55"/>
  <c r="E56" i="138"/>
  <c r="F55"/>
  <c r="E56" i="137"/>
  <c r="F55"/>
  <c r="E56" i="136"/>
  <c r="F55"/>
  <c r="E56" i="135"/>
  <c r="F55"/>
  <c r="E58" i="130"/>
  <c r="F57"/>
  <c r="E55" i="129"/>
  <c r="F54"/>
  <c r="E55" i="128"/>
  <c r="F54"/>
  <c r="F54" i="127"/>
  <c r="E55"/>
  <c r="E55" i="126"/>
  <c r="F54"/>
  <c r="E55" i="125"/>
  <c r="F54"/>
  <c r="E56" i="124"/>
  <c r="F55"/>
  <c r="F54" i="131"/>
  <c r="E55"/>
  <c r="E54" i="239"/>
  <c r="F53"/>
  <c r="E54" i="235"/>
  <c r="F53"/>
  <c r="E56" i="236"/>
  <c r="F55"/>
  <c r="F61" i="231"/>
  <c r="E62"/>
  <c r="E65" i="148"/>
  <c r="F64"/>
  <c r="E55" i="134"/>
  <c r="F54"/>
  <c r="E55" i="152"/>
  <c r="F54"/>
  <c r="E55" i="162"/>
  <c r="F54"/>
  <c r="E67" i="123"/>
  <c r="F66"/>
  <c r="F60" i="132"/>
  <c r="E61"/>
  <c r="F59" i="149"/>
  <c r="E60"/>
  <c r="F59" i="133"/>
  <c r="E60"/>
  <c r="F59" i="141"/>
  <c r="E60"/>
  <c r="F60" i="147"/>
  <c r="E61"/>
  <c r="F59" i="145"/>
  <c r="E60"/>
  <c r="P53" i="214" l="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R11"/>
  <c r="E58" i="229"/>
  <c r="F57"/>
  <c r="E54" i="221"/>
  <c r="F53"/>
  <c r="F53" i="220"/>
  <c r="E54"/>
  <c r="F53" i="219"/>
  <c r="E54"/>
  <c r="F54" i="216"/>
  <c r="E55"/>
  <c r="F54" i="215"/>
  <c r="K55" s="1"/>
  <c r="M55" s="1"/>
  <c r="N55" s="1"/>
  <c r="O55" s="1"/>
  <c r="E55"/>
  <c r="L54"/>
  <c r="L55" s="1"/>
  <c r="P55"/>
  <c r="E55" i="214"/>
  <c r="F54"/>
  <c r="E55" i="213"/>
  <c r="F54"/>
  <c r="R9" i="212"/>
  <c r="S9" s="1"/>
  <c r="G70" i="181" s="1"/>
  <c r="F54" i="212"/>
  <c r="F70" i="181" s="1"/>
  <c r="E70"/>
  <c r="E55" i="212"/>
  <c r="O64" i="206"/>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R10"/>
  <c r="S10" s="1"/>
  <c r="K69" i="181" s="1"/>
  <c r="E55" i="206"/>
  <c r="F54"/>
  <c r="R11"/>
  <c r="P64"/>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E55" i="197"/>
  <c r="F54"/>
  <c r="O53"/>
  <c r="O54" s="1"/>
  <c r="O55" s="1"/>
  <c r="O56" s="1"/>
  <c r="O57" s="1"/>
  <c r="O58" s="1"/>
  <c r="O59" s="1"/>
  <c r="O60" s="1"/>
  <c r="O61" s="1"/>
  <c r="O62" s="1"/>
  <c r="O63" s="1"/>
  <c r="O64" s="1"/>
  <c r="P53"/>
  <c r="P54" s="1"/>
  <c r="P55" s="1"/>
  <c r="P56" s="1"/>
  <c r="P57" s="1"/>
  <c r="P58" s="1"/>
  <c r="P59" s="1"/>
  <c r="P60" s="1"/>
  <c r="P61" s="1"/>
  <c r="P62" s="1"/>
  <c r="P63" s="1"/>
  <c r="P64" s="1"/>
  <c r="L65"/>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R14"/>
  <c r="S14" s="1"/>
  <c r="J68" i="181" s="1"/>
  <c r="D57" i="194"/>
  <c r="K57" s="1"/>
  <c r="M57" s="1"/>
  <c r="N57"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58"/>
  <c r="K58" s="1"/>
  <c r="M58" s="1"/>
  <c r="N58" s="1"/>
  <c r="D60"/>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56"/>
  <c r="H67" i="181"/>
  <c r="F54" i="193"/>
  <c r="AC9" s="1"/>
  <c r="E55"/>
  <c r="X9" i="192"/>
  <c r="F56"/>
  <c r="E57"/>
  <c r="W9" i="191"/>
  <c r="F56"/>
  <c r="E57"/>
  <c r="E57" i="189"/>
  <c r="F56"/>
  <c r="E57" i="188"/>
  <c r="F56"/>
  <c r="E57" i="184"/>
  <c r="F56"/>
  <c r="E57" i="179"/>
  <c r="F56"/>
  <c r="E56" i="177"/>
  <c r="F55"/>
  <c r="E57" i="176"/>
  <c r="F56"/>
  <c r="E56" i="175"/>
  <c r="F55"/>
  <c r="E57" i="174"/>
  <c r="F56"/>
  <c r="E56" i="173"/>
  <c r="F55"/>
  <c r="E57" i="172"/>
  <c r="F56"/>
  <c r="E57" i="171"/>
  <c r="F56"/>
  <c r="E56" i="170"/>
  <c r="F55"/>
  <c r="E56" i="168"/>
  <c r="F55"/>
  <c r="E57" i="167"/>
  <c r="F56"/>
  <c r="E57" i="166"/>
  <c r="F56"/>
  <c r="E57" i="165"/>
  <c r="F56"/>
  <c r="E57" i="164"/>
  <c r="F56"/>
  <c r="E57" i="163"/>
  <c r="F56"/>
  <c r="E57" i="161"/>
  <c r="F56"/>
  <c r="E149" i="160"/>
  <c r="F148"/>
  <c r="E57" i="159"/>
  <c r="F56"/>
  <c r="E56" i="158"/>
  <c r="F55"/>
  <c r="E56" i="157"/>
  <c r="F55"/>
  <c r="E56" i="156"/>
  <c r="F55"/>
  <c r="E56" i="154"/>
  <c r="F55"/>
  <c r="E56" i="153"/>
  <c r="F55"/>
  <c r="E56" i="151"/>
  <c r="F55"/>
  <c r="E56" i="150"/>
  <c r="F55"/>
  <c r="E56" i="146"/>
  <c r="F55"/>
  <c r="E56" i="144"/>
  <c r="F55"/>
  <c r="F64" i="234"/>
  <c r="E65"/>
  <c r="E56" i="143"/>
  <c r="F55"/>
  <c r="F65" i="142"/>
  <c r="E66"/>
  <c r="E57" i="139"/>
  <c r="F56"/>
  <c r="E57" i="138"/>
  <c r="F56"/>
  <c r="E57" i="137"/>
  <c r="F56"/>
  <c r="E57" i="136"/>
  <c r="F56"/>
  <c r="E57" i="135"/>
  <c r="F56"/>
  <c r="F58" i="130"/>
  <c r="E59"/>
  <c r="E56" i="129"/>
  <c r="F55"/>
  <c r="E56" i="128"/>
  <c r="F55"/>
  <c r="F55" i="127"/>
  <c r="E56"/>
  <c r="F55" i="126"/>
  <c r="E56"/>
  <c r="E56" i="125"/>
  <c r="F55"/>
  <c r="E57" i="124"/>
  <c r="F56"/>
  <c r="E56" i="131"/>
  <c r="F55"/>
  <c r="E55" i="239"/>
  <c r="F54"/>
  <c r="E57" i="236"/>
  <c r="F56"/>
  <c r="E55" i="235"/>
  <c r="F54"/>
  <c r="F60" i="145"/>
  <c r="E61"/>
  <c r="F61" i="147"/>
  <c r="E62"/>
  <c r="F60" i="133"/>
  <c r="E61"/>
  <c r="F61" i="132"/>
  <c r="E62"/>
  <c r="F67" i="123"/>
  <c r="E68"/>
  <c r="E56" i="162"/>
  <c r="F55"/>
  <c r="E56" i="152"/>
  <c r="F55"/>
  <c r="E56" i="134"/>
  <c r="F55"/>
  <c r="E66" i="148"/>
  <c r="F65"/>
  <c r="F60" i="141"/>
  <c r="E61"/>
  <c r="F60" i="149"/>
  <c r="E61"/>
  <c r="E63" i="231"/>
  <c r="F62"/>
  <c r="S11" i="214" l="1"/>
  <c r="M72" i="181"/>
  <c r="E59" i="229"/>
  <c r="F58"/>
  <c r="E55" i="221"/>
  <c r="F54"/>
  <c r="F54" i="220"/>
  <c r="E55"/>
  <c r="E55" i="219"/>
  <c r="F54"/>
  <c r="E56" i="216"/>
  <c r="F55"/>
  <c r="F55" i="215"/>
  <c r="K56" s="1"/>
  <c r="M56" s="1"/>
  <c r="N56" s="1"/>
  <c r="O56" s="1"/>
  <c r="E56"/>
  <c r="F56" s="1"/>
  <c r="K57" s="1"/>
  <c r="M57" s="1"/>
  <c r="N57" s="1"/>
  <c r="P56"/>
  <c r="F55" i="214"/>
  <c r="E56"/>
  <c r="E57" i="215"/>
  <c r="E56" i="213"/>
  <c r="F55"/>
  <c r="E56" i="212"/>
  <c r="F55"/>
  <c r="F55" i="206"/>
  <c r="E56"/>
  <c r="M69" i="181"/>
  <c r="S11" i="206"/>
  <c r="O65" i="197"/>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R10"/>
  <c r="S10" s="1"/>
  <c r="K68" i="181" s="1"/>
  <c r="F55" i="197"/>
  <c r="E56"/>
  <c r="R11"/>
  <c r="P65"/>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K56" i="194"/>
  <c r="E56"/>
  <c r="F55" i="193"/>
  <c r="AD9" s="1"/>
  <c r="E56"/>
  <c r="Y9" i="192"/>
  <c r="F57"/>
  <c r="Z9" s="1"/>
  <c r="E58"/>
  <c r="X9" i="191"/>
  <c r="F57"/>
  <c r="E58"/>
  <c r="F57" i="189"/>
  <c r="E58"/>
  <c r="E58" i="188"/>
  <c r="F57"/>
  <c r="E58" i="184"/>
  <c r="F57"/>
  <c r="E58" i="179"/>
  <c r="F57"/>
  <c r="E57" i="177"/>
  <c r="F56"/>
  <c r="E58" i="176"/>
  <c r="F57"/>
  <c r="E57" i="175"/>
  <c r="F56"/>
  <c r="E58" i="174"/>
  <c r="F57"/>
  <c r="E57" i="173"/>
  <c r="F56"/>
  <c r="E58" i="172"/>
  <c r="F57"/>
  <c r="E58" i="171"/>
  <c r="F57"/>
  <c r="E57" i="170"/>
  <c r="F56"/>
  <c r="E57" i="168"/>
  <c r="F56"/>
  <c r="E58" i="167"/>
  <c r="F57"/>
  <c r="E58" i="166"/>
  <c r="F57"/>
  <c r="E58" i="165"/>
  <c r="F57"/>
  <c r="E58" i="164"/>
  <c r="F57"/>
  <c r="E58" i="163"/>
  <c r="F57"/>
  <c r="E58" i="161"/>
  <c r="F57"/>
  <c r="F149" i="160"/>
  <c r="E150"/>
  <c r="E58" i="159"/>
  <c r="F57"/>
  <c r="E57" i="158"/>
  <c r="F56"/>
  <c r="E57" i="157"/>
  <c r="F56"/>
  <c r="E57" i="156"/>
  <c r="F56"/>
  <c r="E57" i="154"/>
  <c r="F56"/>
  <c r="E57" i="153"/>
  <c r="F56"/>
  <c r="E57" i="151"/>
  <c r="F56"/>
  <c r="E57" i="150"/>
  <c r="F56"/>
  <c r="E57" i="146"/>
  <c r="F56"/>
  <c r="E57" i="144"/>
  <c r="F56"/>
  <c r="E66" i="234"/>
  <c r="F65"/>
  <c r="E57" i="143"/>
  <c r="F56"/>
  <c r="E67" i="142"/>
  <c r="F66"/>
  <c r="E58" i="139"/>
  <c r="F57"/>
  <c r="E58" i="138"/>
  <c r="F57"/>
  <c r="E58" i="137"/>
  <c r="F57"/>
  <c r="E58" i="136"/>
  <c r="F57"/>
  <c r="E58" i="135"/>
  <c r="F57"/>
  <c r="E60" i="130"/>
  <c r="F59"/>
  <c r="E57" i="129"/>
  <c r="F56"/>
  <c r="E57" i="128"/>
  <c r="F56"/>
  <c r="F56" i="127"/>
  <c r="E57"/>
  <c r="E57" i="126"/>
  <c r="F56"/>
  <c r="E57" i="125"/>
  <c r="F56"/>
  <c r="E58" i="124"/>
  <c r="F57"/>
  <c r="E57" i="131"/>
  <c r="F56"/>
  <c r="E56" i="239"/>
  <c r="F55"/>
  <c r="E56" i="235"/>
  <c r="F55"/>
  <c r="E58" i="236"/>
  <c r="F57"/>
  <c r="F63" i="231"/>
  <c r="E64"/>
  <c r="F66" i="148"/>
  <c r="E67"/>
  <c r="E57" i="134"/>
  <c r="F56"/>
  <c r="E57" i="152"/>
  <c r="F56"/>
  <c r="E57" i="162"/>
  <c r="F56"/>
  <c r="E62" i="149"/>
  <c r="F61"/>
  <c r="E62" i="141"/>
  <c r="F61"/>
  <c r="F68" i="123"/>
  <c r="E69"/>
  <c r="E63" i="132"/>
  <c r="F62"/>
  <c r="E62" i="133"/>
  <c r="F61"/>
  <c r="E63" i="147"/>
  <c r="F62"/>
  <c r="E62" i="145"/>
  <c r="F61"/>
  <c r="E60" i="229" l="1"/>
  <c r="F59"/>
  <c r="E56" i="221"/>
  <c r="F55"/>
  <c r="E56" i="220"/>
  <c r="F55"/>
  <c r="F55" i="219"/>
  <c r="E56"/>
  <c r="E57" i="216"/>
  <c r="F56"/>
  <c r="L56" i="215"/>
  <c r="L57" s="1"/>
  <c r="F57"/>
  <c r="K58" s="1"/>
  <c r="M58" s="1"/>
  <c r="N58" s="1"/>
  <c r="O57"/>
  <c r="P57"/>
  <c r="F56" i="214"/>
  <c r="E57"/>
  <c r="E57" i="213"/>
  <c r="F56"/>
  <c r="E57" i="212"/>
  <c r="F56"/>
  <c r="F56" i="206"/>
  <c r="E57"/>
  <c r="M68" i="181"/>
  <c r="S11" i="197"/>
  <c r="F56"/>
  <c r="E57"/>
  <c r="M56" i="194"/>
  <c r="N56" s="1"/>
  <c r="L56"/>
  <c r="L57" s="1"/>
  <c r="L58" s="1"/>
  <c r="L59" s="1"/>
  <c r="L60" s="1"/>
  <c r="L61" s="1"/>
  <c r="L62" s="1"/>
  <c r="L63" s="1"/>
  <c r="L64" s="1"/>
  <c r="L65" s="1"/>
  <c r="L66" s="1"/>
  <c r="L67" s="1"/>
  <c r="E57"/>
  <c r="F56"/>
  <c r="E57" i="193"/>
  <c r="F56"/>
  <c r="AE9" s="1"/>
  <c r="F58" i="192"/>
  <c r="AA9" s="1"/>
  <c r="E59"/>
  <c r="Y9" i="191"/>
  <c r="F58"/>
  <c r="Z9" s="1"/>
  <c r="E59"/>
  <c r="E59" i="189"/>
  <c r="F58"/>
  <c r="F58" i="188"/>
  <c r="E59"/>
  <c r="E59" i="184"/>
  <c r="F58"/>
  <c r="E59" i="179"/>
  <c r="F58"/>
  <c r="E58" i="177"/>
  <c r="F57"/>
  <c r="E59" i="176"/>
  <c r="F58"/>
  <c r="E58" i="175"/>
  <c r="F57"/>
  <c r="E59" i="174"/>
  <c r="F58"/>
  <c r="E58" i="173"/>
  <c r="F57"/>
  <c r="E59" i="172"/>
  <c r="F58"/>
  <c r="E59" i="171"/>
  <c r="F58"/>
  <c r="E58" i="170"/>
  <c r="F57"/>
  <c r="E58" i="168"/>
  <c r="F57"/>
  <c r="E59" i="167"/>
  <c r="F58"/>
  <c r="E59" i="166"/>
  <c r="F58"/>
  <c r="E59" i="165"/>
  <c r="F58"/>
  <c r="E59" i="164"/>
  <c r="F58"/>
  <c r="E59" i="163"/>
  <c r="F58"/>
  <c r="E59" i="161"/>
  <c r="F58"/>
  <c r="F150" i="160"/>
  <c r="E151"/>
  <c r="E59" i="159"/>
  <c r="F58"/>
  <c r="E58" i="158"/>
  <c r="F57"/>
  <c r="E58" i="157"/>
  <c r="F57"/>
  <c r="E58" i="156"/>
  <c r="F57"/>
  <c r="E58" i="154"/>
  <c r="F57"/>
  <c r="E58" i="153"/>
  <c r="F57"/>
  <c r="E58" i="151"/>
  <c r="F57"/>
  <c r="E58" i="150"/>
  <c r="F57"/>
  <c r="E58" i="146"/>
  <c r="F57"/>
  <c r="E58" i="144"/>
  <c r="F57"/>
  <c r="E67" i="234"/>
  <c r="F66"/>
  <c r="E58" i="143"/>
  <c r="F57"/>
  <c r="E68" i="142"/>
  <c r="F67"/>
  <c r="E59" i="139"/>
  <c r="F58"/>
  <c r="E59" i="138"/>
  <c r="F58"/>
  <c r="E59" i="137"/>
  <c r="F58"/>
  <c r="E59" i="136"/>
  <c r="F58"/>
  <c r="E59" i="135"/>
  <c r="F58"/>
  <c r="E61" i="130"/>
  <c r="F60"/>
  <c r="E58" i="129"/>
  <c r="F57"/>
  <c r="E58" i="128"/>
  <c r="F57"/>
  <c r="F57" i="127"/>
  <c r="E58"/>
  <c r="F57" i="126"/>
  <c r="E58"/>
  <c r="E58" i="125"/>
  <c r="F57"/>
  <c r="E59" i="124"/>
  <c r="F58"/>
  <c r="E58" i="131"/>
  <c r="F57"/>
  <c r="E57" i="239"/>
  <c r="F56"/>
  <c r="E59" i="236"/>
  <c r="F58"/>
  <c r="E57" i="235"/>
  <c r="F56"/>
  <c r="F67" i="148"/>
  <c r="E68"/>
  <c r="E63" i="145"/>
  <c r="F62"/>
  <c r="E64" i="147"/>
  <c r="F63"/>
  <c r="E63" i="133"/>
  <c r="F62"/>
  <c r="E64" i="132"/>
  <c r="F63"/>
  <c r="E63" i="141"/>
  <c r="F62"/>
  <c r="E63" i="149"/>
  <c r="F62"/>
  <c r="E58" i="162"/>
  <c r="F57"/>
  <c r="E58" i="152"/>
  <c r="F57"/>
  <c r="E58" i="134"/>
  <c r="F57"/>
  <c r="E70" i="123"/>
  <c r="F69"/>
  <c r="E65" i="231"/>
  <c r="F64"/>
  <c r="E61" i="229" l="1"/>
  <c r="F60"/>
  <c r="E57" i="221"/>
  <c r="F56"/>
  <c r="F56" i="220"/>
  <c r="E57"/>
  <c r="E57" i="219"/>
  <c r="F56"/>
  <c r="E58" i="216"/>
  <c r="F57"/>
  <c r="O58" i="215"/>
  <c r="F57" i="214"/>
  <c r="E58"/>
  <c r="P58" i="215"/>
  <c r="L58"/>
  <c r="E58"/>
  <c r="F57" i="213"/>
  <c r="E58"/>
  <c r="E58" i="212"/>
  <c r="F57"/>
  <c r="E58" i="206"/>
  <c r="F57"/>
  <c r="E58" i="197"/>
  <c r="F57"/>
  <c r="F57" i="194"/>
  <c r="E58"/>
  <c r="O56"/>
  <c r="O57" s="1"/>
  <c r="O58" s="1"/>
  <c r="O59" s="1"/>
  <c r="O60" s="1"/>
  <c r="O61" s="1"/>
  <c r="O62" s="1"/>
  <c r="O63" s="1"/>
  <c r="O64" s="1"/>
  <c r="O65" s="1"/>
  <c r="O66" s="1"/>
  <c r="O67" s="1"/>
  <c r="P56"/>
  <c r="P57" s="1"/>
  <c r="P58" s="1"/>
  <c r="P59" s="1"/>
  <c r="P60" s="1"/>
  <c r="P61" s="1"/>
  <c r="P62" s="1"/>
  <c r="P63" s="1"/>
  <c r="P64" s="1"/>
  <c r="P65" s="1"/>
  <c r="P66" s="1"/>
  <c r="P67" s="1"/>
  <c r="L68"/>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R14"/>
  <c r="S14" s="1"/>
  <c r="J67" i="181" s="1"/>
  <c r="Q9" i="193"/>
  <c r="F57"/>
  <c r="F59" i="192"/>
  <c r="AB9" s="1"/>
  <c r="E60"/>
  <c r="F59" i="191"/>
  <c r="AA9" s="1"/>
  <c r="E60"/>
  <c r="F59" i="189"/>
  <c r="E60"/>
  <c r="E60" i="188"/>
  <c r="F59"/>
  <c r="E60" i="184"/>
  <c r="F59"/>
  <c r="E60" i="179"/>
  <c r="F59"/>
  <c r="E59" i="177"/>
  <c r="F58"/>
  <c r="E60" i="176"/>
  <c r="F59"/>
  <c r="E59" i="175"/>
  <c r="F58"/>
  <c r="E60" i="174"/>
  <c r="F59"/>
  <c r="E59" i="173"/>
  <c r="F58"/>
  <c r="E60" i="172"/>
  <c r="F59"/>
  <c r="E60" i="171"/>
  <c r="F59"/>
  <c r="E59" i="170"/>
  <c r="F58"/>
  <c r="E59" i="168"/>
  <c r="F58"/>
  <c r="E60" i="167"/>
  <c r="F59"/>
  <c r="E60" i="166"/>
  <c r="F59"/>
  <c r="E60" i="165"/>
  <c r="F59"/>
  <c r="E60" i="164"/>
  <c r="F59"/>
  <c r="E60" i="163"/>
  <c r="F59"/>
  <c r="E60" i="161"/>
  <c r="F59"/>
  <c r="F151" i="160"/>
  <c r="E152"/>
  <c r="E60" i="159"/>
  <c r="F59"/>
  <c r="E59" i="158"/>
  <c r="F58"/>
  <c r="E59" i="157"/>
  <c r="F58"/>
  <c r="E59" i="156"/>
  <c r="F58"/>
  <c r="E59" i="154"/>
  <c r="F58"/>
  <c r="E59" i="153"/>
  <c r="F58"/>
  <c r="E59" i="151"/>
  <c r="F58"/>
  <c r="E59" i="150"/>
  <c r="F58"/>
  <c r="F58" i="146"/>
  <c r="E59"/>
  <c r="F58" i="144"/>
  <c r="E59"/>
  <c r="F67" i="234"/>
  <c r="D68" s="1"/>
  <c r="K68" s="1"/>
  <c r="F58" i="143"/>
  <c r="E59"/>
  <c r="F68" i="142"/>
  <c r="E69"/>
  <c r="E60" i="139"/>
  <c r="F59"/>
  <c r="E60" i="138"/>
  <c r="F59"/>
  <c r="E60" i="137"/>
  <c r="F59"/>
  <c r="E60" i="136"/>
  <c r="F59"/>
  <c r="E60" i="135"/>
  <c r="F59"/>
  <c r="E62" i="130"/>
  <c r="F61"/>
  <c r="E59" i="129"/>
  <c r="F58"/>
  <c r="E59" i="128"/>
  <c r="F58"/>
  <c r="F58" i="127"/>
  <c r="E59"/>
  <c r="E59" i="126"/>
  <c r="F58"/>
  <c r="F58" i="125"/>
  <c r="E59"/>
  <c r="E60" i="124"/>
  <c r="F59"/>
  <c r="F58" i="131"/>
  <c r="E59"/>
  <c r="E58" i="239"/>
  <c r="F57"/>
  <c r="E58" i="235"/>
  <c r="F57"/>
  <c r="E60" i="236"/>
  <c r="F59"/>
  <c r="F65" i="231"/>
  <c r="E66"/>
  <c r="E59" i="134"/>
  <c r="F58"/>
  <c r="E59" i="152"/>
  <c r="F58"/>
  <c r="E59" i="162"/>
  <c r="F58"/>
  <c r="E64" i="149"/>
  <c r="F63"/>
  <c r="E64" i="141"/>
  <c r="F63"/>
  <c r="E65" i="132"/>
  <c r="F64"/>
  <c r="E64" i="133"/>
  <c r="F63"/>
  <c r="E65" i="147"/>
  <c r="F64"/>
  <c r="E64" i="145"/>
  <c r="F63"/>
  <c r="F70" i="123"/>
  <c r="E71"/>
  <c r="E69" i="148"/>
  <c r="F68"/>
  <c r="E62" i="229" l="1"/>
  <c r="F61"/>
  <c r="E58" i="221"/>
  <c r="F57"/>
  <c r="F57" i="220"/>
  <c r="E58"/>
  <c r="E58" i="219"/>
  <c r="F57"/>
  <c r="E59" i="216"/>
  <c r="F58"/>
  <c r="F58" i="215"/>
  <c r="K59" s="1"/>
  <c r="M59" s="1"/>
  <c r="N59" s="1"/>
  <c r="O59" s="1"/>
  <c r="E59" i="214"/>
  <c r="F58"/>
  <c r="F58" i="213"/>
  <c r="E59"/>
  <c r="F58" i="212"/>
  <c r="E59"/>
  <c r="E59" i="206"/>
  <c r="F58"/>
  <c r="E59" i="197"/>
  <c r="F58"/>
  <c r="O68" i="194"/>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R10"/>
  <c r="S10" s="1"/>
  <c r="K67" i="181" s="1"/>
  <c r="R11" i="194"/>
  <c r="P68"/>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E59"/>
  <c r="F58"/>
  <c r="D60" i="193"/>
  <c r="K60" s="1"/>
  <c r="M60" s="1"/>
  <c r="N60" s="1"/>
  <c r="D62"/>
  <c r="K62" s="1"/>
  <c r="M62" s="1"/>
  <c r="N62" s="1"/>
  <c r="D64"/>
  <c r="K64" s="1"/>
  <c r="M64" s="1"/>
  <c r="N64" s="1"/>
  <c r="D66"/>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59"/>
  <c r="K59" s="1"/>
  <c r="M59" s="1"/>
  <c r="N59" s="1"/>
  <c r="D61"/>
  <c r="K61" s="1"/>
  <c r="M61" s="1"/>
  <c r="N61" s="1"/>
  <c r="D63"/>
  <c r="K63" s="1"/>
  <c r="M63" s="1"/>
  <c r="N63"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58"/>
  <c r="H66" i="181"/>
  <c r="F60" i="192"/>
  <c r="AC9" s="1"/>
  <c r="E61"/>
  <c r="F60" i="191"/>
  <c r="AB9" s="1"/>
  <c r="E61"/>
  <c r="F60" i="189"/>
  <c r="E61"/>
  <c r="F60" i="188"/>
  <c r="E61"/>
  <c r="E61" i="184"/>
  <c r="F60"/>
  <c r="E61" i="179"/>
  <c r="F60"/>
  <c r="E60" i="177"/>
  <c r="F59"/>
  <c r="E61" i="176"/>
  <c r="F60"/>
  <c r="E60" i="175"/>
  <c r="F59"/>
  <c r="E61" i="174"/>
  <c r="F60"/>
  <c r="E60" i="173"/>
  <c r="F59"/>
  <c r="E61" i="172"/>
  <c r="F60"/>
  <c r="E61" i="171"/>
  <c r="F60"/>
  <c r="E60" i="170"/>
  <c r="F59"/>
  <c r="E60" i="168"/>
  <c r="F59"/>
  <c r="E61" i="167"/>
  <c r="F60"/>
  <c r="E61" i="166"/>
  <c r="F60"/>
  <c r="E61" i="165"/>
  <c r="F60"/>
  <c r="E61" i="164"/>
  <c r="F60"/>
  <c r="E61" i="163"/>
  <c r="F60"/>
  <c r="E61" i="161"/>
  <c r="F60"/>
  <c r="F152" i="160"/>
  <c r="E153"/>
  <c r="E61" i="159"/>
  <c r="F60"/>
  <c r="E60" i="158"/>
  <c r="F59"/>
  <c r="E60" i="157"/>
  <c r="F59"/>
  <c r="E60" i="156"/>
  <c r="F59"/>
  <c r="E60" i="154"/>
  <c r="F59"/>
  <c r="E60" i="153"/>
  <c r="F59"/>
  <c r="E60" i="151"/>
  <c r="F59"/>
  <c r="E60" i="150"/>
  <c r="F59"/>
  <c r="E60" i="146"/>
  <c r="F59"/>
  <c r="E60" i="144"/>
  <c r="F59"/>
  <c r="E68" i="234"/>
  <c r="F68" s="1"/>
  <c r="M68"/>
  <c r="N68" s="1"/>
  <c r="L68"/>
  <c r="E60" i="143"/>
  <c r="F59"/>
  <c r="E70" i="142"/>
  <c r="F69"/>
  <c r="E61" i="139"/>
  <c r="F60"/>
  <c r="E61" i="138"/>
  <c r="F60"/>
  <c r="E61" i="137"/>
  <c r="F60"/>
  <c r="E61" i="136"/>
  <c r="F60"/>
  <c r="E61" i="135"/>
  <c r="F60"/>
  <c r="F62" i="130"/>
  <c r="E63"/>
  <c r="E60" i="129"/>
  <c r="F59"/>
  <c r="E60" i="128"/>
  <c r="F59"/>
  <c r="F59" i="127"/>
  <c r="E60"/>
  <c r="E60" i="126"/>
  <c r="F59"/>
  <c r="E60" i="125"/>
  <c r="F59"/>
  <c r="E61" i="124"/>
  <c r="F60"/>
  <c r="E60" i="131"/>
  <c r="F59"/>
  <c r="E59" i="239"/>
  <c r="F58"/>
  <c r="E61" i="236"/>
  <c r="F60"/>
  <c r="E59" i="235"/>
  <c r="F58"/>
  <c r="E72" i="123"/>
  <c r="F71"/>
  <c r="E60" i="162"/>
  <c r="F59"/>
  <c r="E60" i="152"/>
  <c r="F59"/>
  <c r="E60" i="134"/>
  <c r="F59"/>
  <c r="F69" i="148"/>
  <c r="E70"/>
  <c r="E65" i="145"/>
  <c r="F64"/>
  <c r="E66" i="147"/>
  <c r="F65"/>
  <c r="E65" i="133"/>
  <c r="F64"/>
  <c r="E66" i="132"/>
  <c r="F65"/>
  <c r="E65" i="141"/>
  <c r="F64"/>
  <c r="E65" i="149"/>
  <c r="F64"/>
  <c r="E67" i="231"/>
  <c r="F66"/>
  <c r="E63" i="229" l="1"/>
  <c r="F62"/>
  <c r="F58" i="221"/>
  <c r="E59"/>
  <c r="F58" i="220"/>
  <c r="E59"/>
  <c r="F58" i="219"/>
  <c r="E59"/>
  <c r="F59" i="216"/>
  <c r="E60"/>
  <c r="L59" i="215"/>
  <c r="P59"/>
  <c r="E59"/>
  <c r="E60" i="214"/>
  <c r="F59"/>
  <c r="F59" i="213"/>
  <c r="E60"/>
  <c r="E60" i="212"/>
  <c r="F59"/>
  <c r="F59" i="206"/>
  <c r="E60"/>
  <c r="F59" i="197"/>
  <c r="E60"/>
  <c r="E60" i="194"/>
  <c r="F59"/>
  <c r="M67" i="181"/>
  <c r="S11" i="194"/>
  <c r="K58" i="193"/>
  <c r="E58"/>
  <c r="F61" i="192"/>
  <c r="AD9" s="1"/>
  <c r="E62"/>
  <c r="E62" i="191"/>
  <c r="F61"/>
  <c r="AC9" s="1"/>
  <c r="F61" i="189"/>
  <c r="E62"/>
  <c r="F61" i="188"/>
  <c r="E62"/>
  <c r="E62" i="184"/>
  <c r="F61"/>
  <c r="E62" i="179"/>
  <c r="F61"/>
  <c r="E61" i="177"/>
  <c r="F60"/>
  <c r="E62" i="176"/>
  <c r="F61"/>
  <c r="E61" i="175"/>
  <c r="F60"/>
  <c r="E62" i="174"/>
  <c r="F61"/>
  <c r="E61" i="173"/>
  <c r="F60"/>
  <c r="E62" i="172"/>
  <c r="F61"/>
  <c r="E62" i="171"/>
  <c r="F61"/>
  <c r="E61" i="170"/>
  <c r="F60"/>
  <c r="E61" i="168"/>
  <c r="F60"/>
  <c r="E62" i="167"/>
  <c r="F61"/>
  <c r="E62" i="166"/>
  <c r="F61"/>
  <c r="E62" i="165"/>
  <c r="F61"/>
  <c r="E62" i="164"/>
  <c r="F61"/>
  <c r="E62" i="163"/>
  <c r="F61"/>
  <c r="E62" i="161"/>
  <c r="F61"/>
  <c r="F153" i="160"/>
  <c r="E154"/>
  <c r="E62" i="159"/>
  <c r="F61"/>
  <c r="E61" i="158"/>
  <c r="F60"/>
  <c r="E61" i="157"/>
  <c r="F60"/>
  <c r="E61" i="156"/>
  <c r="F60"/>
  <c r="E61" i="154"/>
  <c r="F60"/>
  <c r="E61" i="153"/>
  <c r="F60"/>
  <c r="E61" i="151"/>
  <c r="F60"/>
  <c r="E61" i="150"/>
  <c r="F60"/>
  <c r="E61" i="146"/>
  <c r="F60"/>
  <c r="E61" i="144"/>
  <c r="F60"/>
  <c r="O68" i="234"/>
  <c r="P68"/>
  <c r="E61" i="143"/>
  <c r="F60"/>
  <c r="F70" i="142"/>
  <c r="E71"/>
  <c r="E62" i="139"/>
  <c r="F61"/>
  <c r="E62" i="138"/>
  <c r="F61"/>
  <c r="E62" i="137"/>
  <c r="F61"/>
  <c r="E62" i="136"/>
  <c r="F61"/>
  <c r="E62" i="135"/>
  <c r="F61"/>
  <c r="F63" i="130"/>
  <c r="E64"/>
  <c r="E61" i="129"/>
  <c r="F60"/>
  <c r="E61" i="128"/>
  <c r="F60"/>
  <c r="F60" i="127"/>
  <c r="E61"/>
  <c r="E61" i="126"/>
  <c r="F60"/>
  <c r="E61" i="125"/>
  <c r="F60"/>
  <c r="E62" i="124"/>
  <c r="F61"/>
  <c r="E61" i="131"/>
  <c r="F60"/>
  <c r="E60" i="239"/>
  <c r="F59"/>
  <c r="E60" i="235"/>
  <c r="F59"/>
  <c r="E62" i="236"/>
  <c r="F61"/>
  <c r="F67" i="231"/>
  <c r="D68" s="1"/>
  <c r="K68" s="1"/>
  <c r="E66" i="149"/>
  <c r="F65"/>
  <c r="E66" i="141"/>
  <c r="F65"/>
  <c r="E67" i="132"/>
  <c r="F66"/>
  <c r="E66" i="133"/>
  <c r="F65"/>
  <c r="E67" i="147"/>
  <c r="F66"/>
  <c r="E66" i="145"/>
  <c r="F65"/>
  <c r="E61" i="134"/>
  <c r="F60"/>
  <c r="E61" i="152"/>
  <c r="F60"/>
  <c r="E61" i="162"/>
  <c r="F60"/>
  <c r="E73" i="123"/>
  <c r="F72"/>
  <c r="E71" i="148"/>
  <c r="F70"/>
  <c r="F63" i="229" l="1"/>
  <c r="E64"/>
  <c r="E68" i="231"/>
  <c r="M68"/>
  <c r="N68" s="1"/>
  <c r="L68"/>
  <c r="F59" i="221"/>
  <c r="E60"/>
  <c r="F59" i="220"/>
  <c r="E60"/>
  <c r="F59" i="219"/>
  <c r="E60"/>
  <c r="E61" i="216"/>
  <c r="F60"/>
  <c r="E61" i="214"/>
  <c r="F60"/>
  <c r="F59" i="215"/>
  <c r="K60" s="1"/>
  <c r="E61" i="213"/>
  <c r="F60"/>
  <c r="F60" i="212"/>
  <c r="E61"/>
  <c r="F60" i="206"/>
  <c r="E61"/>
  <c r="E61" i="197"/>
  <c r="F60"/>
  <c r="F60" i="194"/>
  <c r="E61"/>
  <c r="M58" i="193"/>
  <c r="N58" s="1"/>
  <c r="L58"/>
  <c r="L59" s="1"/>
  <c r="L60" s="1"/>
  <c r="L61" s="1"/>
  <c r="L62" s="1"/>
  <c r="L63" s="1"/>
  <c r="L64" s="1"/>
  <c r="L65" s="1"/>
  <c r="L66" s="1"/>
  <c r="L67" s="1"/>
  <c r="L68" s="1"/>
  <c r="L69" s="1"/>
  <c r="F58"/>
  <c r="E59"/>
  <c r="F62" i="192"/>
  <c r="AE9" s="1"/>
  <c r="E63"/>
  <c r="E63" i="191"/>
  <c r="F62"/>
  <c r="AD9" s="1"/>
  <c r="F62" i="189"/>
  <c r="E63"/>
  <c r="F62" i="188"/>
  <c r="E63"/>
  <c r="E63" i="184"/>
  <c r="F62"/>
  <c r="E63" i="179"/>
  <c r="F62"/>
  <c r="E62" i="177"/>
  <c r="F61"/>
  <c r="E63" i="176"/>
  <c r="F62"/>
  <c r="E62" i="175"/>
  <c r="F61"/>
  <c r="E63" i="174"/>
  <c r="F62"/>
  <c r="E62" i="173"/>
  <c r="F61"/>
  <c r="E63" i="172"/>
  <c r="F62"/>
  <c r="E63" i="171"/>
  <c r="F62"/>
  <c r="E62" i="170"/>
  <c r="F61"/>
  <c r="E62" i="168"/>
  <c r="F61"/>
  <c r="E63" i="167"/>
  <c r="F62"/>
  <c r="E63" i="166"/>
  <c r="F62"/>
  <c r="E63" i="165"/>
  <c r="F62"/>
  <c r="E63" i="164"/>
  <c r="F62"/>
  <c r="E63" i="163"/>
  <c r="F62"/>
  <c r="E63" i="161"/>
  <c r="F62"/>
  <c r="F154" i="160"/>
  <c r="E155"/>
  <c r="E63" i="159"/>
  <c r="F62"/>
  <c r="E62" i="158"/>
  <c r="F61"/>
  <c r="E62" i="157"/>
  <c r="F61"/>
  <c r="E62" i="156"/>
  <c r="F61"/>
  <c r="E62" i="154"/>
  <c r="F61"/>
  <c r="E62" i="153"/>
  <c r="F61"/>
  <c r="E62" i="151"/>
  <c r="F61"/>
  <c r="E62" i="150"/>
  <c r="F61"/>
  <c r="E62" i="146"/>
  <c r="F61"/>
  <c r="E62" i="144"/>
  <c r="F61"/>
  <c r="E62" i="143"/>
  <c r="F61"/>
  <c r="E72" i="142"/>
  <c r="F71"/>
  <c r="E63" i="139"/>
  <c r="F62"/>
  <c r="E63" i="138"/>
  <c r="F62"/>
  <c r="E63" i="137"/>
  <c r="F62"/>
  <c r="E63" i="136"/>
  <c r="F62"/>
  <c r="E63" i="135"/>
  <c r="F62"/>
  <c r="E65" i="130"/>
  <c r="F64"/>
  <c r="E62" i="129"/>
  <c r="F61"/>
  <c r="E62" i="128"/>
  <c r="F61"/>
  <c r="F61" i="127"/>
  <c r="E62"/>
  <c r="F61" i="126"/>
  <c r="E62"/>
  <c r="E62" i="125"/>
  <c r="F61"/>
  <c r="E63" i="124"/>
  <c r="F62"/>
  <c r="E62" i="131"/>
  <c r="F61"/>
  <c r="E61" i="239"/>
  <c r="F60"/>
  <c r="E63" i="236"/>
  <c r="F62"/>
  <c r="E61" i="235"/>
  <c r="F60"/>
  <c r="E72" i="148"/>
  <c r="F71"/>
  <c r="F73" i="123"/>
  <c r="E74"/>
  <c r="E62" i="162"/>
  <c r="F61"/>
  <c r="E62" i="152"/>
  <c r="F61"/>
  <c r="E62" i="134"/>
  <c r="F61"/>
  <c r="F66" i="145"/>
  <c r="E67"/>
  <c r="F67" i="147"/>
  <c r="E68"/>
  <c r="F66" i="133"/>
  <c r="E67"/>
  <c r="F67" i="132"/>
  <c r="E68"/>
  <c r="F66" i="141"/>
  <c r="E67"/>
  <c r="F66" i="149"/>
  <c r="E67"/>
  <c r="F68" i="231"/>
  <c r="F64" i="229" l="1"/>
  <c r="E65"/>
  <c r="O68" i="231"/>
  <c r="P68"/>
  <c r="F60" i="221"/>
  <c r="E61"/>
  <c r="F60" i="220"/>
  <c r="E61"/>
  <c r="F60" i="219"/>
  <c r="E61"/>
  <c r="E62" i="216"/>
  <c r="F61"/>
  <c r="F61" i="214"/>
  <c r="E62"/>
  <c r="E60" i="215"/>
  <c r="M60"/>
  <c r="N60" s="1"/>
  <c r="L60"/>
  <c r="F61" i="213"/>
  <c r="E62"/>
  <c r="F61" i="212"/>
  <c r="E62"/>
  <c r="E62" i="206"/>
  <c r="F61"/>
  <c r="E62" i="197"/>
  <c r="F61"/>
  <c r="F61" i="194"/>
  <c r="E62"/>
  <c r="O58" i="193"/>
  <c r="O59" s="1"/>
  <c r="O60" s="1"/>
  <c r="O61" s="1"/>
  <c r="O62" s="1"/>
  <c r="O63" s="1"/>
  <c r="O64" s="1"/>
  <c r="O65" s="1"/>
  <c r="O66" s="1"/>
  <c r="O67" s="1"/>
  <c r="O68" s="1"/>
  <c r="O69" s="1"/>
  <c r="P58"/>
  <c r="P59" s="1"/>
  <c r="P60" s="1"/>
  <c r="P61" s="1"/>
  <c r="P62" s="1"/>
  <c r="P63" s="1"/>
  <c r="P64" s="1"/>
  <c r="P65" s="1"/>
  <c r="P66" s="1"/>
  <c r="P67" s="1"/>
  <c r="P68" s="1"/>
  <c r="P69" s="1"/>
  <c r="F59"/>
  <c r="E60"/>
  <c r="L70"/>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R14"/>
  <c r="S14" s="1"/>
  <c r="J66" i="181" s="1"/>
  <c r="Q9" i="192"/>
  <c r="F63"/>
  <c r="F63" i="191"/>
  <c r="AE9" s="1"/>
  <c r="E64"/>
  <c r="F63" i="189"/>
  <c r="E64"/>
  <c r="F63" i="188"/>
  <c r="E64"/>
  <c r="E64" i="184"/>
  <c r="F63"/>
  <c r="E64" i="179"/>
  <c r="F63"/>
  <c r="E63" i="177"/>
  <c r="F62"/>
  <c r="E64" i="176"/>
  <c r="F63"/>
  <c r="E63" i="175"/>
  <c r="F62"/>
  <c r="E64" i="174"/>
  <c r="F63"/>
  <c r="E63" i="173"/>
  <c r="F62"/>
  <c r="E64" i="172"/>
  <c r="F63"/>
  <c r="E64" i="171"/>
  <c r="F63"/>
  <c r="E63" i="170"/>
  <c r="F62"/>
  <c r="E63" i="168"/>
  <c r="F62"/>
  <c r="E64" i="167"/>
  <c r="F63"/>
  <c r="E64" i="166"/>
  <c r="F63"/>
  <c r="E64" i="165"/>
  <c r="F63"/>
  <c r="E64" i="164"/>
  <c r="F63"/>
  <c r="E64" i="163"/>
  <c r="F63"/>
  <c r="E64" i="161"/>
  <c r="F63"/>
  <c r="F155" i="160"/>
  <c r="E156"/>
  <c r="E64" i="159"/>
  <c r="F63"/>
  <c r="E63" i="158"/>
  <c r="F62"/>
  <c r="E63" i="157"/>
  <c r="F62"/>
  <c r="E63" i="156"/>
  <c r="F62"/>
  <c r="E63" i="154"/>
  <c r="F62"/>
  <c r="E63" i="153"/>
  <c r="F62"/>
  <c r="E63" i="151"/>
  <c r="F62"/>
  <c r="E63" i="150"/>
  <c r="F62"/>
  <c r="F62" i="146"/>
  <c r="E63"/>
  <c r="F62" i="144"/>
  <c r="E63"/>
  <c r="F62" i="143"/>
  <c r="E63"/>
  <c r="F72" i="142"/>
  <c r="E73"/>
  <c r="E64" i="139"/>
  <c r="F63"/>
  <c r="E64" i="138"/>
  <c r="F63"/>
  <c r="E64" i="137"/>
  <c r="F63"/>
  <c r="E64" i="136"/>
  <c r="F63"/>
  <c r="E64" i="135"/>
  <c r="F63"/>
  <c r="E66" i="130"/>
  <c r="F65"/>
  <c r="E63" i="129"/>
  <c r="F62"/>
  <c r="E63" i="128"/>
  <c r="F62"/>
  <c r="F62" i="127"/>
  <c r="E63"/>
  <c r="F62" i="126"/>
  <c r="E63"/>
  <c r="F62" i="125"/>
  <c r="E63"/>
  <c r="E64" i="124"/>
  <c r="F63"/>
  <c r="F62" i="131"/>
  <c r="E63"/>
  <c r="E62" i="239"/>
  <c r="F61"/>
  <c r="E62" i="235"/>
  <c r="F61"/>
  <c r="E64" i="236"/>
  <c r="F63"/>
  <c r="E63" i="134"/>
  <c r="F62"/>
  <c r="E63" i="152"/>
  <c r="F62"/>
  <c r="E63" i="162"/>
  <c r="F62"/>
  <c r="F72" i="148"/>
  <c r="E73"/>
  <c r="F67" i="149"/>
  <c r="E68"/>
  <c r="F67" i="141"/>
  <c r="E68"/>
  <c r="F68" i="132"/>
  <c r="E69"/>
  <c r="F67" i="133"/>
  <c r="E68"/>
  <c r="F68" i="147"/>
  <c r="E69"/>
  <c r="F67" i="145"/>
  <c r="E68"/>
  <c r="F74" i="123"/>
  <c r="E75"/>
  <c r="E66" i="229" l="1"/>
  <c r="F65"/>
  <c r="E62" i="221"/>
  <c r="F61"/>
  <c r="E62" i="220"/>
  <c r="F61"/>
  <c r="E62" i="219"/>
  <c r="F61"/>
  <c r="E63" i="216"/>
  <c r="F62"/>
  <c r="F60" i="215"/>
  <c r="K61" s="1"/>
  <c r="M61" s="1"/>
  <c r="N61" s="1"/>
  <c r="O60"/>
  <c r="P60"/>
  <c r="F62" i="214"/>
  <c r="E63"/>
  <c r="E63" i="213"/>
  <c r="F62"/>
  <c r="F62" i="212"/>
  <c r="E63"/>
  <c r="E63" i="206"/>
  <c r="F62"/>
  <c r="E63" i="197"/>
  <c r="F62"/>
  <c r="E63" i="194"/>
  <c r="F62"/>
  <c r="O70" i="193"/>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R10"/>
  <c r="S10" s="1"/>
  <c r="K66" i="181" s="1"/>
  <c r="E61" i="193"/>
  <c r="F60"/>
  <c r="P70"/>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R11"/>
  <c r="D66" i="192"/>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65"/>
  <c r="K65" s="1"/>
  <c r="M65" s="1"/>
  <c r="N65" s="1"/>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64"/>
  <c r="H65" i="181"/>
  <c r="Q9" i="191"/>
  <c r="F64"/>
  <c r="F64" i="189"/>
  <c r="U9" s="1"/>
  <c r="E65"/>
  <c r="F64" i="188"/>
  <c r="E65"/>
  <c r="E65" i="184"/>
  <c r="F64"/>
  <c r="E65" i="179"/>
  <c r="F64"/>
  <c r="E64" i="177"/>
  <c r="F63"/>
  <c r="E65" i="176"/>
  <c r="F64"/>
  <c r="E64" i="175"/>
  <c r="F63"/>
  <c r="E65" i="174"/>
  <c r="F64"/>
  <c r="E64" i="173"/>
  <c r="F63"/>
  <c r="E65" i="172"/>
  <c r="F64"/>
  <c r="E65" i="171"/>
  <c r="F64"/>
  <c r="E64" i="170"/>
  <c r="F63"/>
  <c r="E64" i="168"/>
  <c r="F63"/>
  <c r="E65" i="167"/>
  <c r="F64"/>
  <c r="E65" i="166"/>
  <c r="F64"/>
  <c r="E65" i="165"/>
  <c r="F64"/>
  <c r="E65" i="164"/>
  <c r="F64"/>
  <c r="E65" i="163"/>
  <c r="F64"/>
  <c r="E65" i="161"/>
  <c r="F64"/>
  <c r="E157" i="160"/>
  <c r="F156"/>
  <c r="E65" i="159"/>
  <c r="F64"/>
  <c r="E64" i="158"/>
  <c r="F63"/>
  <c r="E64" i="157"/>
  <c r="F63"/>
  <c r="E64" i="156"/>
  <c r="F63"/>
  <c r="E64" i="154"/>
  <c r="F63"/>
  <c r="E64" i="153"/>
  <c r="F63"/>
  <c r="E64" i="151"/>
  <c r="F63"/>
  <c r="E64" i="150"/>
  <c r="F63"/>
  <c r="F63" i="146"/>
  <c r="E64"/>
  <c r="F63" i="144"/>
  <c r="E64"/>
  <c r="F63" i="143"/>
  <c r="E64"/>
  <c r="E74" i="142"/>
  <c r="F73"/>
  <c r="E65" i="139"/>
  <c r="F64"/>
  <c r="E65" i="138"/>
  <c r="F64"/>
  <c r="E65" i="137"/>
  <c r="F64"/>
  <c r="E65" i="136"/>
  <c r="F64"/>
  <c r="E65" i="135"/>
  <c r="F64"/>
  <c r="E67" i="130"/>
  <c r="F66"/>
  <c r="E64" i="129"/>
  <c r="F63"/>
  <c r="E64" i="128"/>
  <c r="F63"/>
  <c r="F63" i="127"/>
  <c r="E64"/>
  <c r="F63" i="126"/>
  <c r="E64"/>
  <c r="F63" i="125"/>
  <c r="E64"/>
  <c r="E65" i="124"/>
  <c r="F64"/>
  <c r="F63" i="131"/>
  <c r="E64"/>
  <c r="E63" i="239"/>
  <c r="F62"/>
  <c r="E65" i="236"/>
  <c r="F64"/>
  <c r="E63" i="235"/>
  <c r="F62"/>
  <c r="E64" i="162"/>
  <c r="F63"/>
  <c r="E64" i="152"/>
  <c r="F63"/>
  <c r="E64" i="134"/>
  <c r="F63"/>
  <c r="F75" i="123"/>
  <c r="E76"/>
  <c r="E69" i="145"/>
  <c r="F68"/>
  <c r="E70" i="147"/>
  <c r="F69"/>
  <c r="E69" i="133"/>
  <c r="F68"/>
  <c r="E70" i="132"/>
  <c r="F69"/>
  <c r="E69" i="141"/>
  <c r="F68"/>
  <c r="E69" i="149"/>
  <c r="F68"/>
  <c r="F73" i="148"/>
  <c r="E74"/>
  <c r="E67" i="229" l="1"/>
  <c r="F66"/>
  <c r="F62" i="221"/>
  <c r="E63"/>
  <c r="E63" i="220"/>
  <c r="F62"/>
  <c r="F62" i="219"/>
  <c r="E63"/>
  <c r="E64" i="216"/>
  <c r="F63"/>
  <c r="O61" i="215"/>
  <c r="F63" i="214"/>
  <c r="E64"/>
  <c r="P61" i="215"/>
  <c r="L61"/>
  <c r="E61"/>
  <c r="F63" i="213"/>
  <c r="E64"/>
  <c r="F63" i="212"/>
  <c r="E64"/>
  <c r="E69" i="181"/>
  <c r="F63" i="206"/>
  <c r="F69" i="181" s="1"/>
  <c r="R9" i="206"/>
  <c r="S9" s="1"/>
  <c r="G69" i="181" s="1"/>
  <c r="E64" i="206"/>
  <c r="E64" i="197"/>
  <c r="F63"/>
  <c r="E64" i="194"/>
  <c r="F63"/>
  <c r="M66" i="181"/>
  <c r="S11" i="193"/>
  <c r="F61"/>
  <c r="E62"/>
  <c r="K64" i="192"/>
  <c r="E64"/>
  <c r="D66" i="191"/>
  <c r="K66" s="1"/>
  <c r="M66" s="1"/>
  <c r="N66" s="1"/>
  <c r="D68"/>
  <c r="K68" s="1"/>
  <c r="M68" s="1"/>
  <c r="N68" s="1"/>
  <c r="D70"/>
  <c r="K70" s="1"/>
  <c r="M70" s="1"/>
  <c r="N70" s="1"/>
  <c r="D72"/>
  <c r="K72" s="1"/>
  <c r="M72" s="1"/>
  <c r="N72" s="1"/>
  <c r="D74"/>
  <c r="K74" s="1"/>
  <c r="M74" s="1"/>
  <c r="N74" s="1"/>
  <c r="D76"/>
  <c r="K76" s="1"/>
  <c r="M76" s="1"/>
  <c r="N76"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65"/>
  <c r="D67"/>
  <c r="K67" s="1"/>
  <c r="M67" s="1"/>
  <c r="N67" s="1"/>
  <c r="D69"/>
  <c r="K69" s="1"/>
  <c r="M69" s="1"/>
  <c r="N69" s="1"/>
  <c r="D71"/>
  <c r="K71" s="1"/>
  <c r="M71" s="1"/>
  <c r="N71" s="1"/>
  <c r="D73"/>
  <c r="K73" s="1"/>
  <c r="M73" s="1"/>
  <c r="N73" s="1"/>
  <c r="D75"/>
  <c r="K75" s="1"/>
  <c r="M75" s="1"/>
  <c r="N75" s="1"/>
  <c r="D77"/>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H64" i="181"/>
  <c r="F65" i="189"/>
  <c r="V9" s="1"/>
  <c r="E66"/>
  <c r="F65" i="188"/>
  <c r="E66"/>
  <c r="F65" i="184"/>
  <c r="E66"/>
  <c r="E66" i="179"/>
  <c r="F65"/>
  <c r="E65" i="177"/>
  <c r="F64"/>
  <c r="E66" i="176"/>
  <c r="F65"/>
  <c r="E65" i="175"/>
  <c r="F64"/>
  <c r="E66" i="174"/>
  <c r="F65"/>
  <c r="E65" i="173"/>
  <c r="F64"/>
  <c r="E66" i="172"/>
  <c r="F65"/>
  <c r="E66" i="171"/>
  <c r="F65"/>
  <c r="E65" i="170"/>
  <c r="F64"/>
  <c r="E65" i="168"/>
  <c r="F64"/>
  <c r="E66" i="167"/>
  <c r="F65"/>
  <c r="E66" i="166"/>
  <c r="F65"/>
  <c r="E66" i="165"/>
  <c r="F65"/>
  <c r="E66" i="164"/>
  <c r="F65"/>
  <c r="E66" i="163"/>
  <c r="F65"/>
  <c r="E66" i="161"/>
  <c r="F65"/>
  <c r="F157" i="160"/>
  <c r="E158"/>
  <c r="E66" i="159"/>
  <c r="F65"/>
  <c r="E65" i="158"/>
  <c r="F64"/>
  <c r="E65" i="157"/>
  <c r="F64"/>
  <c r="E65" i="156"/>
  <c r="F64"/>
  <c r="E65" i="154"/>
  <c r="F64"/>
  <c r="E65" i="153"/>
  <c r="F64"/>
  <c r="E65" i="151"/>
  <c r="F64"/>
  <c r="E65" i="150"/>
  <c r="F64"/>
  <c r="F64" i="146"/>
  <c r="E65"/>
  <c r="F64" i="144"/>
  <c r="E65"/>
  <c r="F64" i="143"/>
  <c r="E65"/>
  <c r="E75" i="142"/>
  <c r="F74"/>
  <c r="F65" i="139"/>
  <c r="E66"/>
  <c r="E66" i="138"/>
  <c r="F65"/>
  <c r="E66" i="137"/>
  <c r="F65"/>
  <c r="E66" i="136"/>
  <c r="F65"/>
  <c r="E66" i="135"/>
  <c r="F65"/>
  <c r="F67" i="130"/>
  <c r="E68"/>
  <c r="E65" i="129"/>
  <c r="F64"/>
  <c r="E65" i="128"/>
  <c r="F64"/>
  <c r="F64" i="127"/>
  <c r="E65"/>
  <c r="F64" i="126"/>
  <c r="E65"/>
  <c r="E65" i="125"/>
  <c r="F64"/>
  <c r="E66" i="124"/>
  <c r="F65"/>
  <c r="F64" i="131"/>
  <c r="E65"/>
  <c r="E64" i="239"/>
  <c r="F63"/>
  <c r="E64" i="235"/>
  <c r="F63"/>
  <c r="E66" i="236"/>
  <c r="F65"/>
  <c r="F69" i="149"/>
  <c r="E70"/>
  <c r="F69" i="141"/>
  <c r="E70"/>
  <c r="F70" i="132"/>
  <c r="E71"/>
  <c r="F69" i="133"/>
  <c r="E70"/>
  <c r="F70" i="147"/>
  <c r="E71"/>
  <c r="F69" i="145"/>
  <c r="E70"/>
  <c r="E65" i="134"/>
  <c r="F64"/>
  <c r="E65" i="152"/>
  <c r="F64"/>
  <c r="E65" i="162"/>
  <c r="F64"/>
  <c r="F74" i="148"/>
  <c r="E75"/>
  <c r="F76" i="123"/>
  <c r="E77"/>
  <c r="E68" i="229" l="1"/>
  <c r="F67"/>
  <c r="E64" i="221"/>
  <c r="F63"/>
  <c r="E64" i="220"/>
  <c r="F63"/>
  <c r="E64" i="219"/>
  <c r="F63"/>
  <c r="E65" i="216"/>
  <c r="F64"/>
  <c r="F61" i="215"/>
  <c r="K62" s="1"/>
  <c r="M62" s="1"/>
  <c r="N62" s="1"/>
  <c r="O62" s="1"/>
  <c r="E65" i="214"/>
  <c r="F64"/>
  <c r="F64" i="213"/>
  <c r="E65"/>
  <c r="F64" i="212"/>
  <c r="E65"/>
  <c r="E65" i="206"/>
  <c r="F64"/>
  <c r="R9" i="197"/>
  <c r="S9" s="1"/>
  <c r="G68" i="181" s="1"/>
  <c r="E65" i="197"/>
  <c r="E68" i="181"/>
  <c r="F64" i="197"/>
  <c r="F68" i="181" s="1"/>
  <c r="F64" i="194"/>
  <c r="E65"/>
  <c r="E63" i="193"/>
  <c r="F62"/>
  <c r="M64" i="192"/>
  <c r="N64" s="1"/>
  <c r="L64"/>
  <c r="L65" s="1"/>
  <c r="L66" s="1"/>
  <c r="L67" s="1"/>
  <c r="L68" s="1"/>
  <c r="L69" s="1"/>
  <c r="L70" s="1"/>
  <c r="L71" s="1"/>
  <c r="L72" s="1"/>
  <c r="L73" s="1"/>
  <c r="L74" s="1"/>
  <c r="L75" s="1"/>
  <c r="F64"/>
  <c r="E65"/>
  <c r="K65" i="191"/>
  <c r="E65"/>
  <c r="F66" i="189"/>
  <c r="E67"/>
  <c r="U9" i="188"/>
  <c r="E67"/>
  <c r="F66"/>
  <c r="E67" i="184"/>
  <c r="F66"/>
  <c r="E67" i="179"/>
  <c r="F66"/>
  <c r="E66" i="177"/>
  <c r="F65"/>
  <c r="E67" i="176"/>
  <c r="F66"/>
  <c r="E66" i="175"/>
  <c r="F65"/>
  <c r="E67" i="174"/>
  <c r="F66"/>
  <c r="E66" i="173"/>
  <c r="F65"/>
  <c r="E67" i="172"/>
  <c r="F66"/>
  <c r="E67" i="171"/>
  <c r="F66"/>
  <c r="E66" i="170"/>
  <c r="F65"/>
  <c r="E66" i="168"/>
  <c r="F65"/>
  <c r="E67" i="167"/>
  <c r="F66"/>
  <c r="E67" i="166"/>
  <c r="F66"/>
  <c r="E67" i="165"/>
  <c r="F66"/>
  <c r="E67" i="164"/>
  <c r="F66"/>
  <c r="E67" i="163"/>
  <c r="F66"/>
  <c r="E67" i="161"/>
  <c r="F66"/>
  <c r="F158" i="160"/>
  <c r="E159"/>
  <c r="E67" i="159"/>
  <c r="F66"/>
  <c r="E66" i="158"/>
  <c r="F65"/>
  <c r="E66" i="157"/>
  <c r="F65"/>
  <c r="E66" i="156"/>
  <c r="F65"/>
  <c r="E66" i="154"/>
  <c r="F65"/>
  <c r="E66" i="153"/>
  <c r="F65"/>
  <c r="E66" i="151"/>
  <c r="F65"/>
  <c r="E66" i="150"/>
  <c r="F65"/>
  <c r="F65" i="146"/>
  <c r="E66"/>
  <c r="F65" i="144"/>
  <c r="E66"/>
  <c r="F65" i="143"/>
  <c r="E66"/>
  <c r="E76" i="142"/>
  <c r="F75"/>
  <c r="F66" i="139"/>
  <c r="E67"/>
  <c r="E67" i="138"/>
  <c r="F66"/>
  <c r="E67" i="137"/>
  <c r="F66"/>
  <c r="E67" i="136"/>
  <c r="F66"/>
  <c r="E67" i="135"/>
  <c r="F66"/>
  <c r="E69" i="130"/>
  <c r="F68"/>
  <c r="E66" i="129"/>
  <c r="F65"/>
  <c r="E66" i="128"/>
  <c r="F65"/>
  <c r="F65" i="127"/>
  <c r="E66"/>
  <c r="F65" i="126"/>
  <c r="E66"/>
  <c r="E66" i="125"/>
  <c r="F65"/>
  <c r="E67" i="124"/>
  <c r="F66"/>
  <c r="F65" i="131"/>
  <c r="E66"/>
  <c r="E65" i="239"/>
  <c r="F64"/>
  <c r="E67" i="236"/>
  <c r="F66"/>
  <c r="E65" i="235"/>
  <c r="F64"/>
  <c r="E66" i="162"/>
  <c r="F65"/>
  <c r="E66" i="152"/>
  <c r="F65"/>
  <c r="E66" i="134"/>
  <c r="F65"/>
  <c r="F77" i="123"/>
  <c r="E78"/>
  <c r="F75" i="148"/>
  <c r="E76"/>
  <c r="E71" i="145"/>
  <c r="F70"/>
  <c r="E72" i="147"/>
  <c r="F71"/>
  <c r="E71" i="133"/>
  <c r="F70"/>
  <c r="E72" i="132"/>
  <c r="F71"/>
  <c r="E71" i="141"/>
  <c r="F70"/>
  <c r="E71" i="149"/>
  <c r="F70"/>
  <c r="F68" i="229" l="1"/>
  <c r="D69" s="1"/>
  <c r="K69" s="1"/>
  <c r="E65" i="221"/>
  <c r="F64"/>
  <c r="F64" i="220"/>
  <c r="E65"/>
  <c r="F64" i="219"/>
  <c r="E65"/>
  <c r="F65" i="216"/>
  <c r="E66"/>
  <c r="L62" i="215"/>
  <c r="P62"/>
  <c r="E62"/>
  <c r="E66" i="214"/>
  <c r="F65"/>
  <c r="F65" i="213"/>
  <c r="E66"/>
  <c r="E66" i="212"/>
  <c r="F65"/>
  <c r="F65" i="206"/>
  <c r="E66"/>
  <c r="F65" i="197"/>
  <c r="E66"/>
  <c r="E66" i="194"/>
  <c r="F65"/>
  <c r="E64" i="193"/>
  <c r="F63"/>
  <c r="O64" i="192"/>
  <c r="O65" s="1"/>
  <c r="O66" s="1"/>
  <c r="O67" s="1"/>
  <c r="O68" s="1"/>
  <c r="O69" s="1"/>
  <c r="O70" s="1"/>
  <c r="O71" s="1"/>
  <c r="O72" s="1"/>
  <c r="O73" s="1"/>
  <c r="O74" s="1"/>
  <c r="O75" s="1"/>
  <c r="P64"/>
  <c r="P65" s="1"/>
  <c r="P66" s="1"/>
  <c r="P67" s="1"/>
  <c r="P68" s="1"/>
  <c r="P69" s="1"/>
  <c r="P70" s="1"/>
  <c r="P71" s="1"/>
  <c r="P72" s="1"/>
  <c r="P73" s="1"/>
  <c r="P74" s="1"/>
  <c r="P75" s="1"/>
  <c r="E66"/>
  <c r="F65"/>
  <c r="L76"/>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R14"/>
  <c r="S14" s="1"/>
  <c r="J65" i="181" s="1"/>
  <c r="M65" i="191"/>
  <c r="N65" s="1"/>
  <c r="L65"/>
  <c r="L66" s="1"/>
  <c r="L67" s="1"/>
  <c r="L68" s="1"/>
  <c r="L69" s="1"/>
  <c r="L70" s="1"/>
  <c r="L71" s="1"/>
  <c r="L72" s="1"/>
  <c r="L73" s="1"/>
  <c r="L74" s="1"/>
  <c r="L75" s="1"/>
  <c r="L76" s="1"/>
  <c r="E66"/>
  <c r="F65"/>
  <c r="W9" i="189"/>
  <c r="F67"/>
  <c r="E68"/>
  <c r="F67" i="188"/>
  <c r="E68"/>
  <c r="V9"/>
  <c r="E68" i="184"/>
  <c r="F67"/>
  <c r="E68" i="179"/>
  <c r="F67"/>
  <c r="E67" i="177"/>
  <c r="F66"/>
  <c r="E68" i="176"/>
  <c r="F67"/>
  <c r="E67" i="175"/>
  <c r="F66"/>
  <c r="E68" i="174"/>
  <c r="F67"/>
  <c r="E67" i="173"/>
  <c r="F66"/>
  <c r="E68" i="172"/>
  <c r="F67"/>
  <c r="E68" i="171"/>
  <c r="F67"/>
  <c r="E67" i="170"/>
  <c r="F66"/>
  <c r="E67" i="168"/>
  <c r="F66"/>
  <c r="E68" i="167"/>
  <c r="F67"/>
  <c r="E68" i="166"/>
  <c r="F67"/>
  <c r="E68" i="165"/>
  <c r="F67"/>
  <c r="E68" i="164"/>
  <c r="F67"/>
  <c r="E68" i="163"/>
  <c r="F67"/>
  <c r="E68" i="161"/>
  <c r="F67"/>
  <c r="F159" i="160"/>
  <c r="E160"/>
  <c r="E68" i="159"/>
  <c r="F67"/>
  <c r="E67" i="158"/>
  <c r="F66"/>
  <c r="E67" i="157"/>
  <c r="F66"/>
  <c r="E67" i="156"/>
  <c r="F66"/>
  <c r="E67" i="154"/>
  <c r="F66"/>
  <c r="E67" i="153"/>
  <c r="F66"/>
  <c r="E67" i="151"/>
  <c r="F66"/>
  <c r="E67" i="150"/>
  <c r="F66"/>
  <c r="F66" i="146"/>
  <c r="E67"/>
  <c r="E67" i="144"/>
  <c r="F66"/>
  <c r="F66" i="143"/>
  <c r="E67"/>
  <c r="E77" i="142"/>
  <c r="F76"/>
  <c r="F67" i="139"/>
  <c r="E68"/>
  <c r="E68" i="138"/>
  <c r="F67"/>
  <c r="E68" i="137"/>
  <c r="F67"/>
  <c r="E68" i="136"/>
  <c r="F67"/>
  <c r="E68" i="135"/>
  <c r="F67"/>
  <c r="F69" i="130"/>
  <c r="E70"/>
  <c r="E67" i="129"/>
  <c r="F66"/>
  <c r="E67" i="128"/>
  <c r="F66"/>
  <c r="F66" i="127"/>
  <c r="E67"/>
  <c r="E67" i="126"/>
  <c r="F66"/>
  <c r="E67" i="125"/>
  <c r="F66"/>
  <c r="E68" i="124"/>
  <c r="F67"/>
  <c r="F66" i="131"/>
  <c r="E67"/>
  <c r="E66" i="239"/>
  <c r="F65"/>
  <c r="E66" i="235"/>
  <c r="F65"/>
  <c r="F67" i="236"/>
  <c r="D68" s="1"/>
  <c r="K68" s="1"/>
  <c r="E72" i="141"/>
  <c r="F71"/>
  <c r="E72" i="149"/>
  <c r="F71"/>
  <c r="E73" i="132"/>
  <c r="F72"/>
  <c r="E72" i="133"/>
  <c r="F71"/>
  <c r="E73" i="147"/>
  <c r="F72"/>
  <c r="E72" i="145"/>
  <c r="F71"/>
  <c r="F76" i="148"/>
  <c r="E77"/>
  <c r="E79" i="123"/>
  <c r="F78"/>
  <c r="E67" i="134"/>
  <c r="F66"/>
  <c r="E67" i="152"/>
  <c r="F66"/>
  <c r="E67" i="162"/>
  <c r="F66"/>
  <c r="E68" i="236" l="1"/>
  <c r="M68"/>
  <c r="N68" s="1"/>
  <c r="L68"/>
  <c r="E69" i="229"/>
  <c r="M69"/>
  <c r="N69" s="1"/>
  <c r="L69"/>
  <c r="F69"/>
  <c r="F65" i="221"/>
  <c r="E66"/>
  <c r="E66" i="220"/>
  <c r="F65"/>
  <c r="E66" i="219"/>
  <c r="F65"/>
  <c r="E67" i="216"/>
  <c r="F66"/>
  <c r="F66" i="214"/>
  <c r="E67"/>
  <c r="F62" i="215"/>
  <c r="K63" s="1"/>
  <c r="E67" i="213"/>
  <c r="F66"/>
  <c r="E67" i="212"/>
  <c r="F66"/>
  <c r="E67" i="206"/>
  <c r="F66"/>
  <c r="F66" i="197"/>
  <c r="E67"/>
  <c r="E67" i="194"/>
  <c r="F66"/>
  <c r="E65" i="193"/>
  <c r="F64"/>
  <c r="F66" i="192"/>
  <c r="E67"/>
  <c r="O76"/>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R10"/>
  <c r="S10" s="1"/>
  <c r="K65" i="181" s="1"/>
  <c r="P76" i="192"/>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R11"/>
  <c r="F66" i="191"/>
  <c r="E67"/>
  <c r="O65"/>
  <c r="O66" s="1"/>
  <c r="O67" s="1"/>
  <c r="O68" s="1"/>
  <c r="O69" s="1"/>
  <c r="O70" s="1"/>
  <c r="O71" s="1"/>
  <c r="O72" s="1"/>
  <c r="O73" s="1"/>
  <c r="O74" s="1"/>
  <c r="O75" s="1"/>
  <c r="O76" s="1"/>
  <c r="P65"/>
  <c r="P66" s="1"/>
  <c r="P67" s="1"/>
  <c r="P68" s="1"/>
  <c r="P69" s="1"/>
  <c r="P70" s="1"/>
  <c r="P71" s="1"/>
  <c r="P72" s="1"/>
  <c r="P73" s="1"/>
  <c r="P74" s="1"/>
  <c r="P75" s="1"/>
  <c r="P76" s="1"/>
  <c r="L77"/>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R14"/>
  <c r="S14" s="1"/>
  <c r="J64" i="181" s="1"/>
  <c r="X9" i="189"/>
  <c r="F68"/>
  <c r="E69"/>
  <c r="W9" i="188"/>
  <c r="F68"/>
  <c r="E69"/>
  <c r="F68" i="184"/>
  <c r="E69"/>
  <c r="E69" i="179"/>
  <c r="F68"/>
  <c r="E68" i="177"/>
  <c r="F67"/>
  <c r="E69" i="176"/>
  <c r="F68"/>
  <c r="E68" i="175"/>
  <c r="F67"/>
  <c r="E69" i="174"/>
  <c r="F68"/>
  <c r="E68" i="173"/>
  <c r="F67"/>
  <c r="E69" i="172"/>
  <c r="F68"/>
  <c r="E69" i="171"/>
  <c r="F68"/>
  <c r="E68" i="170"/>
  <c r="F67"/>
  <c r="E68" i="168"/>
  <c r="F67"/>
  <c r="E69" i="167"/>
  <c r="F68"/>
  <c r="E69" i="166"/>
  <c r="F68"/>
  <c r="E69" i="165"/>
  <c r="F68"/>
  <c r="E69" i="164"/>
  <c r="F68"/>
  <c r="E69" i="163"/>
  <c r="F68"/>
  <c r="E69" i="161"/>
  <c r="F68"/>
  <c r="F160" i="160"/>
  <c r="E161"/>
  <c r="E69" i="159"/>
  <c r="F68"/>
  <c r="E68" i="158"/>
  <c r="F67"/>
  <c r="E68" i="157"/>
  <c r="F67"/>
  <c r="E68" i="156"/>
  <c r="F67"/>
  <c r="E68" i="154"/>
  <c r="F67"/>
  <c r="E68" i="153"/>
  <c r="F67"/>
  <c r="E68" i="151"/>
  <c r="F67"/>
  <c r="E68" i="150"/>
  <c r="F67"/>
  <c r="E68" i="146"/>
  <c r="F67"/>
  <c r="F67" i="144"/>
  <c r="E68"/>
  <c r="E68" i="143"/>
  <c r="F67"/>
  <c r="F77" i="142"/>
  <c r="E78"/>
  <c r="F68" i="139"/>
  <c r="E69"/>
  <c r="E69" i="138"/>
  <c r="F68"/>
  <c r="E69" i="137"/>
  <c r="F68"/>
  <c r="E69" i="136"/>
  <c r="F68"/>
  <c r="E69" i="135"/>
  <c r="F68"/>
  <c r="E71" i="130"/>
  <c r="F70"/>
  <c r="E68" i="129"/>
  <c r="F67"/>
  <c r="E68" i="128"/>
  <c r="F67"/>
  <c r="F67" i="127"/>
  <c r="E68"/>
  <c r="E68" i="126"/>
  <c r="F67"/>
  <c r="F67" i="125"/>
  <c r="E68"/>
  <c r="E69" i="124"/>
  <c r="F68"/>
  <c r="E68" i="131"/>
  <c r="F67"/>
  <c r="E67" i="239"/>
  <c r="F66"/>
  <c r="F68" i="236"/>
  <c r="E67" i="235"/>
  <c r="F66"/>
  <c r="E78" i="148"/>
  <c r="F77"/>
  <c r="F72" i="141"/>
  <c r="E73"/>
  <c r="E68" i="162"/>
  <c r="F67"/>
  <c r="E68" i="152"/>
  <c r="F67"/>
  <c r="E68" i="134"/>
  <c r="F67"/>
  <c r="E80" i="123"/>
  <c r="F79"/>
  <c r="F72" i="145"/>
  <c r="E73"/>
  <c r="F73" i="147"/>
  <c r="E74"/>
  <c r="F72" i="133"/>
  <c r="E73"/>
  <c r="F73" i="132"/>
  <c r="E74"/>
  <c r="F72" i="149"/>
  <c r="E73"/>
  <c r="O68" i="236" l="1"/>
  <c r="P68"/>
  <c r="O69" i="229"/>
  <c r="P69"/>
  <c r="F66" i="221"/>
  <c r="E67"/>
  <c r="F66" i="220"/>
  <c r="E67"/>
  <c r="E67" i="219"/>
  <c r="F66"/>
  <c r="E68" i="216"/>
  <c r="F67"/>
  <c r="M63" i="215"/>
  <c r="N63" s="1"/>
  <c r="L63"/>
  <c r="F67" i="214"/>
  <c r="E68"/>
  <c r="E63" i="215"/>
  <c r="F67" i="213"/>
  <c r="E68"/>
  <c r="F67" i="212"/>
  <c r="E68"/>
  <c r="E68" i="206"/>
  <c r="F67"/>
  <c r="E68" i="197"/>
  <c r="F67"/>
  <c r="R9" i="194"/>
  <c r="S9" s="1"/>
  <c r="G67" i="181" s="1"/>
  <c r="F67" i="194"/>
  <c r="F67" i="181" s="1"/>
  <c r="E67"/>
  <c r="E68" i="194"/>
  <c r="E66" i="193"/>
  <c r="F65"/>
  <c r="M65" i="181"/>
  <c r="S11" i="192"/>
  <c r="E68"/>
  <c r="F67"/>
  <c r="O77" i="19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R10"/>
  <c r="S10" s="1"/>
  <c r="K64" i="181" s="1"/>
  <c r="P77" i="19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R11"/>
  <c r="E68"/>
  <c r="F67"/>
  <c r="Y9" i="189"/>
  <c r="E70"/>
  <c r="F69"/>
  <c r="Z9" s="1"/>
  <c r="X9" i="188"/>
  <c r="F69"/>
  <c r="E70"/>
  <c r="F69" i="184"/>
  <c r="E70"/>
  <c r="E70" i="179"/>
  <c r="F69"/>
  <c r="E69" i="177"/>
  <c r="F68"/>
  <c r="E70" i="176"/>
  <c r="F69"/>
  <c r="E69" i="175"/>
  <c r="F68"/>
  <c r="E70" i="174"/>
  <c r="F69"/>
  <c r="E69" i="173"/>
  <c r="F68"/>
  <c r="E70" i="172"/>
  <c r="F69"/>
  <c r="E70" i="171"/>
  <c r="F69"/>
  <c r="E69" i="170"/>
  <c r="F68"/>
  <c r="E69" i="168"/>
  <c r="F68"/>
  <c r="E70" i="167"/>
  <c r="F69"/>
  <c r="E70" i="166"/>
  <c r="F69"/>
  <c r="E70" i="165"/>
  <c r="F69"/>
  <c r="E70" i="164"/>
  <c r="F69"/>
  <c r="E70" i="163"/>
  <c r="F69"/>
  <c r="E70" i="161"/>
  <c r="F69"/>
  <c r="F161" i="160"/>
  <c r="E162"/>
  <c r="E70" i="159"/>
  <c r="F69"/>
  <c r="E69" i="158"/>
  <c r="F68"/>
  <c r="E69" i="157"/>
  <c r="F68"/>
  <c r="E69" i="156"/>
  <c r="F68"/>
  <c r="E69" i="154"/>
  <c r="F68"/>
  <c r="E69" i="153"/>
  <c r="F68"/>
  <c r="E69" i="151"/>
  <c r="F68"/>
  <c r="E69" i="150"/>
  <c r="F68"/>
  <c r="F68" i="146"/>
  <c r="E69"/>
  <c r="E69" i="144"/>
  <c r="F68"/>
  <c r="F68" i="143"/>
  <c r="E69"/>
  <c r="F78" i="142"/>
  <c r="E79"/>
  <c r="F69" i="139"/>
  <c r="E70"/>
  <c r="E70" i="138"/>
  <c r="F69"/>
  <c r="E70" i="137"/>
  <c r="F69"/>
  <c r="E70" i="136"/>
  <c r="F69"/>
  <c r="E70" i="135"/>
  <c r="F69"/>
  <c r="F71" i="130"/>
  <c r="E72"/>
  <c r="E69" i="129"/>
  <c r="F68"/>
  <c r="E69" i="128"/>
  <c r="F68"/>
  <c r="E69" i="127"/>
  <c r="F68"/>
  <c r="F68" i="126"/>
  <c r="E69"/>
  <c r="E69" i="125"/>
  <c r="F68"/>
  <c r="E70" i="124"/>
  <c r="F69"/>
  <c r="E69" i="131"/>
  <c r="F68"/>
  <c r="E68" i="239"/>
  <c r="F67"/>
  <c r="E68" i="235"/>
  <c r="F67"/>
  <c r="F74" i="132"/>
  <c r="E75"/>
  <c r="F74" i="147"/>
  <c r="E75"/>
  <c r="F73" i="141"/>
  <c r="E74"/>
  <c r="F73" i="149"/>
  <c r="E74"/>
  <c r="F73" i="133"/>
  <c r="E74"/>
  <c r="F73" i="145"/>
  <c r="E74"/>
  <c r="F80" i="123"/>
  <c r="E81"/>
  <c r="E69" i="134"/>
  <c r="F68"/>
  <c r="E69" i="152"/>
  <c r="F68"/>
  <c r="E69" i="162"/>
  <c r="F68"/>
  <c r="E79" i="148"/>
  <c r="F78"/>
  <c r="E68" i="221" l="1"/>
  <c r="F67"/>
  <c r="E68" i="220"/>
  <c r="F67"/>
  <c r="F67" i="219"/>
  <c r="E68"/>
  <c r="F68" i="216"/>
  <c r="E69"/>
  <c r="F63" i="215"/>
  <c r="K64" s="1"/>
  <c r="M64" s="1"/>
  <c r="N64" s="1"/>
  <c r="O63"/>
  <c r="P63"/>
  <c r="P64" s="1"/>
  <c r="E69" i="214"/>
  <c r="F68"/>
  <c r="E69" i="213"/>
  <c r="F68"/>
  <c r="E69" i="212"/>
  <c r="F68"/>
  <c r="F68" i="206"/>
  <c r="E69"/>
  <c r="E69" i="197"/>
  <c r="F68"/>
  <c r="F68" i="194"/>
  <c r="E69"/>
  <c r="E67" i="193"/>
  <c r="F66"/>
  <c r="E69" i="192"/>
  <c r="F68"/>
  <c r="S11" i="191"/>
  <c r="M64" i="181"/>
  <c r="E69" i="191"/>
  <c r="F68"/>
  <c r="E71" i="189"/>
  <c r="F70"/>
  <c r="AA9" s="1"/>
  <c r="Y9" i="188"/>
  <c r="F70"/>
  <c r="Z9" s="1"/>
  <c r="E71"/>
  <c r="F70" i="184"/>
  <c r="E71"/>
  <c r="F70" i="179"/>
  <c r="E71"/>
  <c r="E70" i="177"/>
  <c r="F69"/>
  <c r="E71" i="176"/>
  <c r="F70"/>
  <c r="E70" i="175"/>
  <c r="F69"/>
  <c r="E71" i="174"/>
  <c r="F70"/>
  <c r="E70" i="173"/>
  <c r="F69"/>
  <c r="E71" i="172"/>
  <c r="F70"/>
  <c r="E71" i="171"/>
  <c r="F70"/>
  <c r="E70" i="170"/>
  <c r="F69"/>
  <c r="E70" i="168"/>
  <c r="F69"/>
  <c r="E71" i="167"/>
  <c r="F70"/>
  <c r="E71" i="166"/>
  <c r="F70"/>
  <c r="E71" i="165"/>
  <c r="F70"/>
  <c r="E71" i="164"/>
  <c r="F70"/>
  <c r="E71" i="163"/>
  <c r="F70"/>
  <c r="E71" i="161"/>
  <c r="F70"/>
  <c r="F162" i="160"/>
  <c r="E163"/>
  <c r="E71" i="159"/>
  <c r="F70"/>
  <c r="E70" i="158"/>
  <c r="F69"/>
  <c r="E70" i="157"/>
  <c r="F69"/>
  <c r="E70" i="156"/>
  <c r="F69"/>
  <c r="E70" i="154"/>
  <c r="F69"/>
  <c r="E70" i="153"/>
  <c r="F69"/>
  <c r="E70" i="151"/>
  <c r="F69"/>
  <c r="E70" i="150"/>
  <c r="F69"/>
  <c r="E70" i="146"/>
  <c r="F69"/>
  <c r="F69" i="144"/>
  <c r="E70"/>
  <c r="F69" i="143"/>
  <c r="E70"/>
  <c r="F79" i="142"/>
  <c r="E80"/>
  <c r="F70" i="139"/>
  <c r="E71"/>
  <c r="E71" i="138"/>
  <c r="F70"/>
  <c r="E71" i="137"/>
  <c r="F70"/>
  <c r="E71" i="136"/>
  <c r="F70"/>
  <c r="E71" i="135"/>
  <c r="F70"/>
  <c r="F72" i="130"/>
  <c r="E73"/>
  <c r="E70" i="129"/>
  <c r="F69"/>
  <c r="E70" i="128"/>
  <c r="F69"/>
  <c r="E70" i="127"/>
  <c r="F69"/>
  <c r="F69" i="126"/>
  <c r="E70"/>
  <c r="F69" i="125"/>
  <c r="E70"/>
  <c r="E71" i="124"/>
  <c r="F70"/>
  <c r="F69" i="131"/>
  <c r="E70"/>
  <c r="F68" i="239"/>
  <c r="D69" s="1"/>
  <c r="K69" s="1"/>
  <c r="F68" i="235"/>
  <c r="F79" i="148"/>
  <c r="E80"/>
  <c r="E70" i="162"/>
  <c r="F69"/>
  <c r="E70" i="152"/>
  <c r="F69"/>
  <c r="E70" i="134"/>
  <c r="F69"/>
  <c r="F81" i="123"/>
  <c r="E82"/>
  <c r="F74" i="145"/>
  <c r="E75"/>
  <c r="F74" i="133"/>
  <c r="E75"/>
  <c r="F74" i="149"/>
  <c r="E75"/>
  <c r="F74" i="141"/>
  <c r="E75"/>
  <c r="F75" i="147"/>
  <c r="E76"/>
  <c r="F75" i="132"/>
  <c r="E76"/>
  <c r="E69" i="239" l="1"/>
  <c r="M69"/>
  <c r="N69" s="1"/>
  <c r="L69"/>
  <c r="F68" i="221"/>
  <c r="E69"/>
  <c r="F68" i="220"/>
  <c r="E69"/>
  <c r="F68" i="219"/>
  <c r="E69"/>
  <c r="E70" i="216"/>
  <c r="F69"/>
  <c r="L64" i="215"/>
  <c r="O64"/>
  <c r="F69" i="214"/>
  <c r="E70"/>
  <c r="E64" i="215"/>
  <c r="E70" i="213"/>
  <c r="F69"/>
  <c r="E70" i="212"/>
  <c r="F69"/>
  <c r="E70" i="206"/>
  <c r="F69"/>
  <c r="F69" i="197"/>
  <c r="E70"/>
  <c r="F69" i="194"/>
  <c r="E70"/>
  <c r="F67" i="193"/>
  <c r="E68"/>
  <c r="F69" i="192"/>
  <c r="E70"/>
  <c r="F69" i="191"/>
  <c r="E70"/>
  <c r="F71" i="189"/>
  <c r="AB9" s="1"/>
  <c r="E72"/>
  <c r="F71" i="188"/>
  <c r="AA9" s="1"/>
  <c r="E72"/>
  <c r="F71" i="184"/>
  <c r="E72"/>
  <c r="F71" i="179"/>
  <c r="E72"/>
  <c r="E71" i="177"/>
  <c r="F70"/>
  <c r="E72" i="176"/>
  <c r="F71"/>
  <c r="E71" i="175"/>
  <c r="F70"/>
  <c r="E72" i="174"/>
  <c r="F71"/>
  <c r="E71" i="173"/>
  <c r="F70"/>
  <c r="E72" i="172"/>
  <c r="F71"/>
  <c r="E72" i="171"/>
  <c r="F71"/>
  <c r="E71" i="170"/>
  <c r="F70"/>
  <c r="E71" i="168"/>
  <c r="F70"/>
  <c r="E72" i="167"/>
  <c r="F71"/>
  <c r="E72" i="166"/>
  <c r="F71"/>
  <c r="E72" i="165"/>
  <c r="F71"/>
  <c r="E72" i="164"/>
  <c r="F71"/>
  <c r="E72" i="163"/>
  <c r="F71"/>
  <c r="E72" i="161"/>
  <c r="F71"/>
  <c r="F163" i="160"/>
  <c r="E164"/>
  <c r="E72" i="159"/>
  <c r="F71"/>
  <c r="E71" i="158"/>
  <c r="F70"/>
  <c r="E71" i="157"/>
  <c r="F70"/>
  <c r="E71" i="156"/>
  <c r="F70"/>
  <c r="E71" i="154"/>
  <c r="F70"/>
  <c r="E71" i="153"/>
  <c r="F70"/>
  <c r="E71" i="151"/>
  <c r="F70"/>
  <c r="E71" i="150"/>
  <c r="F70"/>
  <c r="E71" i="146"/>
  <c r="F70"/>
  <c r="E71" i="144"/>
  <c r="F70"/>
  <c r="F70" i="143"/>
  <c r="E71"/>
  <c r="E81" i="142"/>
  <c r="F80"/>
  <c r="F71" i="139"/>
  <c r="E72"/>
  <c r="E72" i="138"/>
  <c r="F71"/>
  <c r="E72" i="137"/>
  <c r="F71"/>
  <c r="E72" i="136"/>
  <c r="F71"/>
  <c r="E72" i="135"/>
  <c r="F71"/>
  <c r="F73" i="130"/>
  <c r="E74"/>
  <c r="E71" i="129"/>
  <c r="F70"/>
  <c r="E71" i="128"/>
  <c r="F70"/>
  <c r="E71" i="127"/>
  <c r="F70"/>
  <c r="F70" i="126"/>
  <c r="E71"/>
  <c r="E71" i="125"/>
  <c r="F70"/>
  <c r="E72" i="124"/>
  <c r="F71"/>
  <c r="E71" i="131"/>
  <c r="F70"/>
  <c r="F69" i="239"/>
  <c r="F76" i="132"/>
  <c r="E77"/>
  <c r="F75" i="141"/>
  <c r="E76"/>
  <c r="E71" i="134"/>
  <c r="F70"/>
  <c r="E71" i="152"/>
  <c r="F70"/>
  <c r="E71" i="162"/>
  <c r="F70"/>
  <c r="F76" i="147"/>
  <c r="E77"/>
  <c r="F75" i="149"/>
  <c r="E76"/>
  <c r="F75" i="133"/>
  <c r="E76"/>
  <c r="F75" i="145"/>
  <c r="E76"/>
  <c r="E83" i="123"/>
  <c r="F82"/>
  <c r="F80" i="148"/>
  <c r="E81"/>
  <c r="O69" i="239" l="1"/>
  <c r="P69"/>
  <c r="E70" i="221"/>
  <c r="F69"/>
  <c r="F69" i="220"/>
  <c r="E70"/>
  <c r="E70" i="219"/>
  <c r="F69"/>
  <c r="E71" i="216"/>
  <c r="F70"/>
  <c r="F64" i="215"/>
  <c r="K65" s="1"/>
  <c r="E65"/>
  <c r="E71" i="214"/>
  <c r="F70"/>
  <c r="E71" i="213"/>
  <c r="F70"/>
  <c r="F70" i="212"/>
  <c r="E71"/>
  <c r="F70" i="206"/>
  <c r="E71"/>
  <c r="F70" i="197"/>
  <c r="E71"/>
  <c r="E71" i="194"/>
  <c r="F70"/>
  <c r="F68" i="193"/>
  <c r="E69"/>
  <c r="E71" i="192"/>
  <c r="F70"/>
  <c r="F70" i="191"/>
  <c r="E71"/>
  <c r="E73" i="189"/>
  <c r="F72"/>
  <c r="AC9" s="1"/>
  <c r="F72" i="188"/>
  <c r="AB9" s="1"/>
  <c r="E73"/>
  <c r="F72" i="184"/>
  <c r="E73"/>
  <c r="F72" i="179"/>
  <c r="E73"/>
  <c r="E72" i="177"/>
  <c r="F71"/>
  <c r="E73" i="176"/>
  <c r="F72"/>
  <c r="E72" i="175"/>
  <c r="F71"/>
  <c r="E73" i="174"/>
  <c r="F72"/>
  <c r="E72" i="173"/>
  <c r="F71"/>
  <c r="E73" i="172"/>
  <c r="F72"/>
  <c r="E73" i="171"/>
  <c r="F72"/>
  <c r="E72" i="170"/>
  <c r="F71"/>
  <c r="E72" i="168"/>
  <c r="F71"/>
  <c r="E73" i="167"/>
  <c r="F72"/>
  <c r="E73" i="166"/>
  <c r="F72"/>
  <c r="E73" i="165"/>
  <c r="F72"/>
  <c r="E73" i="164"/>
  <c r="F72"/>
  <c r="E73" i="163"/>
  <c r="F72"/>
  <c r="E73" i="161"/>
  <c r="F72"/>
  <c r="F164" i="160"/>
  <c r="E165"/>
  <c r="E73" i="159"/>
  <c r="F72"/>
  <c r="E72" i="158"/>
  <c r="F71"/>
  <c r="E72" i="157"/>
  <c r="F71"/>
  <c r="E72" i="156"/>
  <c r="F71"/>
  <c r="E72" i="154"/>
  <c r="F71"/>
  <c r="E72" i="153"/>
  <c r="F71"/>
  <c r="E72" i="151"/>
  <c r="F71"/>
  <c r="E72" i="150"/>
  <c r="F71"/>
  <c r="E72" i="146"/>
  <c r="F71"/>
  <c r="F71" i="144"/>
  <c r="E72"/>
  <c r="E72" i="143"/>
  <c r="F71"/>
  <c r="F81" i="142"/>
  <c r="E82"/>
  <c r="F72" i="139"/>
  <c r="E73"/>
  <c r="E73" i="138"/>
  <c r="F72"/>
  <c r="E73" i="137"/>
  <c r="F72"/>
  <c r="E73" i="136"/>
  <c r="F72"/>
  <c r="E73" i="135"/>
  <c r="F72"/>
  <c r="E75" i="130"/>
  <c r="F74"/>
  <c r="E72" i="129"/>
  <c r="F71"/>
  <c r="E72" i="128"/>
  <c r="F71"/>
  <c r="F71" i="127"/>
  <c r="E72"/>
  <c r="E72" i="126"/>
  <c r="F71"/>
  <c r="F71" i="125"/>
  <c r="E72"/>
  <c r="E73" i="124"/>
  <c r="F72"/>
  <c r="F71" i="131"/>
  <c r="E72"/>
  <c r="E82" i="148"/>
  <c r="F81"/>
  <c r="F83" i="123"/>
  <c r="E84"/>
  <c r="E72" i="162"/>
  <c r="F71"/>
  <c r="E72" i="152"/>
  <c r="F71"/>
  <c r="E72" i="134"/>
  <c r="F71"/>
  <c r="F76" i="145"/>
  <c r="E77"/>
  <c r="F76" i="133"/>
  <c r="E77"/>
  <c r="F76" i="149"/>
  <c r="E77"/>
  <c r="F77" i="147"/>
  <c r="E78"/>
  <c r="F76" i="141"/>
  <c r="E77"/>
  <c r="F77" i="132"/>
  <c r="E78"/>
  <c r="E71" i="221" l="1"/>
  <c r="F70"/>
  <c r="E71" i="220"/>
  <c r="F70"/>
  <c r="E71" i="219"/>
  <c r="F70"/>
  <c r="F71" i="216"/>
  <c r="E72"/>
  <c r="E72" i="214"/>
  <c r="F71"/>
  <c r="M65" i="215"/>
  <c r="N65" s="1"/>
  <c r="L65"/>
  <c r="F65"/>
  <c r="K66" s="1"/>
  <c r="M66" s="1"/>
  <c r="N66" s="1"/>
  <c r="E66"/>
  <c r="E72" i="213"/>
  <c r="F71"/>
  <c r="F71" i="212"/>
  <c r="E72"/>
  <c r="F71" i="206"/>
  <c r="E72"/>
  <c r="F71" i="197"/>
  <c r="E72"/>
  <c r="E72" i="194"/>
  <c r="F71"/>
  <c r="R9" i="193"/>
  <c r="S9" s="1"/>
  <c r="G66" i="181" s="1"/>
  <c r="E70" i="193"/>
  <c r="E66" i="181"/>
  <c r="F69" i="193"/>
  <c r="F66" i="181" s="1"/>
  <c r="E72" i="192"/>
  <c r="F71"/>
  <c r="E72" i="191"/>
  <c r="F71"/>
  <c r="E74" i="189"/>
  <c r="F73"/>
  <c r="AD9" s="1"/>
  <c r="E74" i="188"/>
  <c r="F73"/>
  <c r="AC9" s="1"/>
  <c r="E74" i="184"/>
  <c r="F73"/>
  <c r="U9"/>
  <c r="F73" i="179"/>
  <c r="E74"/>
  <c r="E73" i="177"/>
  <c r="F72"/>
  <c r="E74" i="176"/>
  <c r="F73"/>
  <c r="E73" i="175"/>
  <c r="F72"/>
  <c r="E74" i="174"/>
  <c r="F73"/>
  <c r="E73" i="173"/>
  <c r="F72"/>
  <c r="E74" i="172"/>
  <c r="F73"/>
  <c r="E74" i="171"/>
  <c r="F73"/>
  <c r="E73" i="170"/>
  <c r="F72"/>
  <c r="E73" i="168"/>
  <c r="F72"/>
  <c r="E74" i="167"/>
  <c r="F73"/>
  <c r="E74" i="166"/>
  <c r="F73"/>
  <c r="E74" i="165"/>
  <c r="F73"/>
  <c r="E74" i="164"/>
  <c r="F73"/>
  <c r="E74" i="163"/>
  <c r="F73"/>
  <c r="E74" i="161"/>
  <c r="F73"/>
  <c r="E166" i="160"/>
  <c r="F165"/>
  <c r="E74" i="159"/>
  <c r="F73"/>
  <c r="E73" i="158"/>
  <c r="F72"/>
  <c r="E73" i="157"/>
  <c r="F72"/>
  <c r="E73" i="156"/>
  <c r="F72"/>
  <c r="E73" i="154"/>
  <c r="F72"/>
  <c r="E73" i="153"/>
  <c r="F72"/>
  <c r="E73" i="151"/>
  <c r="F72"/>
  <c r="E73" i="150"/>
  <c r="F72"/>
  <c r="E73" i="146"/>
  <c r="F72"/>
  <c r="F72" i="144"/>
  <c r="E73"/>
  <c r="E73" i="143"/>
  <c r="F72"/>
  <c r="E83" i="142"/>
  <c r="F82"/>
  <c r="F73" i="139"/>
  <c r="E74"/>
  <c r="E74" i="138"/>
  <c r="F73"/>
  <c r="E74" i="137"/>
  <c r="F73"/>
  <c r="E74" i="136"/>
  <c r="F73"/>
  <c r="E74" i="135"/>
  <c r="F73"/>
  <c r="E76" i="130"/>
  <c r="F75"/>
  <c r="E73" i="129"/>
  <c r="F72"/>
  <c r="E73" i="128"/>
  <c r="F72"/>
  <c r="F72" i="127"/>
  <c r="E73"/>
  <c r="F72" i="126"/>
  <c r="E73"/>
  <c r="F72" i="125"/>
  <c r="E73"/>
  <c r="E74" i="124"/>
  <c r="F73"/>
  <c r="E73" i="131"/>
  <c r="F72"/>
  <c r="E78" i="141"/>
  <c r="F77"/>
  <c r="E73" i="134"/>
  <c r="F72"/>
  <c r="E73" i="152"/>
  <c r="F72"/>
  <c r="E73" i="162"/>
  <c r="F72"/>
  <c r="F82" i="148"/>
  <c r="E83"/>
  <c r="E79" i="132"/>
  <c r="F78"/>
  <c r="E79" i="147"/>
  <c r="F78"/>
  <c r="E78" i="149"/>
  <c r="F77"/>
  <c r="E78" i="133"/>
  <c r="F77"/>
  <c r="E78" i="145"/>
  <c r="F77"/>
  <c r="F84" i="123"/>
  <c r="E85"/>
  <c r="F71" i="221" l="1"/>
  <c r="E72"/>
  <c r="F71" i="220"/>
  <c r="E72"/>
  <c r="E72" i="219"/>
  <c r="F71"/>
  <c r="F72" i="216"/>
  <c r="E73"/>
  <c r="L66" i="215"/>
  <c r="O65"/>
  <c r="O66" s="1"/>
  <c r="P65"/>
  <c r="P66" s="1"/>
  <c r="E73" i="214"/>
  <c r="F72"/>
  <c r="F66" i="215"/>
  <c r="K67" s="1"/>
  <c r="M67" s="1"/>
  <c r="N67" s="1"/>
  <c r="E67"/>
  <c r="L67"/>
  <c r="F72" i="213"/>
  <c r="E73"/>
  <c r="E73" i="212"/>
  <c r="F72"/>
  <c r="E73" i="206"/>
  <c r="F72"/>
  <c r="E73" i="197"/>
  <c r="F72"/>
  <c r="F72" i="194"/>
  <c r="E73"/>
  <c r="E71" i="193"/>
  <c r="F70"/>
  <c r="F72" i="192"/>
  <c r="E73"/>
  <c r="F72" i="191"/>
  <c r="E73"/>
  <c r="E75" i="189"/>
  <c r="F74"/>
  <c r="AE9" s="1"/>
  <c r="E75" i="188"/>
  <c r="F74"/>
  <c r="AD9" s="1"/>
  <c r="F74" i="184"/>
  <c r="E75"/>
  <c r="V9"/>
  <c r="F74" i="179"/>
  <c r="E75"/>
  <c r="E74" i="177"/>
  <c r="F73"/>
  <c r="E75" i="176"/>
  <c r="F74"/>
  <c r="E74" i="175"/>
  <c r="F73"/>
  <c r="E75" i="174"/>
  <c r="F74"/>
  <c r="E74" i="173"/>
  <c r="F73"/>
  <c r="E75" i="172"/>
  <c r="F74"/>
  <c r="E75" i="171"/>
  <c r="F74"/>
  <c r="E74" i="170"/>
  <c r="F73"/>
  <c r="E74" i="168"/>
  <c r="F73"/>
  <c r="E75" i="167"/>
  <c r="F74"/>
  <c r="E75" i="166"/>
  <c r="F74"/>
  <c r="E75" i="165"/>
  <c r="F74"/>
  <c r="E75" i="164"/>
  <c r="F74"/>
  <c r="E75" i="163"/>
  <c r="F74"/>
  <c r="E75" i="161"/>
  <c r="F74"/>
  <c r="E167" i="160"/>
  <c r="F166"/>
  <c r="E75" i="159"/>
  <c r="F74"/>
  <c r="E74" i="158"/>
  <c r="F73"/>
  <c r="E74" i="157"/>
  <c r="F73"/>
  <c r="E74" i="156"/>
  <c r="F73"/>
  <c r="E74" i="154"/>
  <c r="F73"/>
  <c r="E74" i="153"/>
  <c r="F73"/>
  <c r="E74" i="151"/>
  <c r="F73"/>
  <c r="E74" i="150"/>
  <c r="F73"/>
  <c r="E74" i="146"/>
  <c r="F73"/>
  <c r="F73" i="144"/>
  <c r="E74"/>
  <c r="E74" i="143"/>
  <c r="F73"/>
  <c r="E84" i="142"/>
  <c r="F83"/>
  <c r="F74" i="139"/>
  <c r="E75"/>
  <c r="E75" i="138"/>
  <c r="F74"/>
  <c r="E75" i="137"/>
  <c r="F74"/>
  <c r="E75" i="136"/>
  <c r="F74"/>
  <c r="E75" i="135"/>
  <c r="F74"/>
  <c r="E77" i="130"/>
  <c r="F76"/>
  <c r="E74" i="129"/>
  <c r="F73"/>
  <c r="E74" i="128"/>
  <c r="F73"/>
  <c r="F73" i="127"/>
  <c r="E74"/>
  <c r="E74" i="126"/>
  <c r="F73"/>
  <c r="F73" i="125"/>
  <c r="E74"/>
  <c r="E75" i="124"/>
  <c r="F74"/>
  <c r="F73" i="131"/>
  <c r="E74"/>
  <c r="F85" i="123"/>
  <c r="E86"/>
  <c r="E79" i="145"/>
  <c r="F78"/>
  <c r="E79" i="133"/>
  <c r="F78"/>
  <c r="E79" i="149"/>
  <c r="F78"/>
  <c r="E80" i="147"/>
  <c r="F79"/>
  <c r="E80" i="132"/>
  <c r="F79"/>
  <c r="E74" i="162"/>
  <c r="F73"/>
  <c r="E74" i="152"/>
  <c r="F73"/>
  <c r="E74" i="134"/>
  <c r="F73"/>
  <c r="E79" i="141"/>
  <c r="F78"/>
  <c r="F83" i="148"/>
  <c r="E84"/>
  <c r="F72" i="221" l="1"/>
  <c r="E73"/>
  <c r="E73" i="220"/>
  <c r="F72"/>
  <c r="F72" i="219"/>
  <c r="E73"/>
  <c r="F73" i="216"/>
  <c r="E74"/>
  <c r="F73" i="214"/>
  <c r="E74"/>
  <c r="O67" i="215"/>
  <c r="F67"/>
  <c r="K68" s="1"/>
  <c r="M68" s="1"/>
  <c r="N68" s="1"/>
  <c r="P67"/>
  <c r="E74" i="213"/>
  <c r="F73"/>
  <c r="F73" i="212"/>
  <c r="E74"/>
  <c r="F73" i="206"/>
  <c r="E74"/>
  <c r="F73" i="197"/>
  <c r="E74"/>
  <c r="E74" i="194"/>
  <c r="F73"/>
  <c r="F71" i="193"/>
  <c r="E72"/>
  <c r="E74" i="192"/>
  <c r="F73"/>
  <c r="F73" i="191"/>
  <c r="E74"/>
  <c r="Q9" i="189"/>
  <c r="F75"/>
  <c r="F75" i="188"/>
  <c r="AE9" s="1"/>
  <c r="E76"/>
  <c r="W9" i="184"/>
  <c r="F75"/>
  <c r="E76"/>
  <c r="F75" i="179"/>
  <c r="E76"/>
  <c r="E75" i="177"/>
  <c r="F74"/>
  <c r="E76" i="176"/>
  <c r="F75"/>
  <c r="E75" i="175"/>
  <c r="F74"/>
  <c r="E76" i="174"/>
  <c r="F75"/>
  <c r="E75" i="173"/>
  <c r="F74"/>
  <c r="E76" i="172"/>
  <c r="F75"/>
  <c r="E76" i="171"/>
  <c r="F75"/>
  <c r="E75" i="170"/>
  <c r="F74"/>
  <c r="E75" i="168"/>
  <c r="F74"/>
  <c r="E76" i="167"/>
  <c r="F75"/>
  <c r="E76" i="166"/>
  <c r="F75"/>
  <c r="E76" i="165"/>
  <c r="F75"/>
  <c r="E76" i="164"/>
  <c r="F75"/>
  <c r="E76" i="163"/>
  <c r="F75"/>
  <c r="E76" i="161"/>
  <c r="F75"/>
  <c r="E168" i="160"/>
  <c r="F167"/>
  <c r="E76" i="159"/>
  <c r="F75"/>
  <c r="E75" i="158"/>
  <c r="F74"/>
  <c r="E75" i="157"/>
  <c r="F74"/>
  <c r="E75" i="156"/>
  <c r="F74"/>
  <c r="E75" i="154"/>
  <c r="F74"/>
  <c r="E75" i="153"/>
  <c r="F74"/>
  <c r="E75" i="151"/>
  <c r="F74"/>
  <c r="E75" i="150"/>
  <c r="F74"/>
  <c r="E75" i="146"/>
  <c r="F74"/>
  <c r="E75" i="144"/>
  <c r="F74"/>
  <c r="E75" i="143"/>
  <c r="F74"/>
  <c r="E85" i="142"/>
  <c r="F84"/>
  <c r="F75" i="139"/>
  <c r="E76"/>
  <c r="E76" i="138"/>
  <c r="F75"/>
  <c r="E76" i="137"/>
  <c r="F75"/>
  <c r="E76" i="136"/>
  <c r="F75"/>
  <c r="E76" i="135"/>
  <c r="F75"/>
  <c r="E78" i="130"/>
  <c r="F77"/>
  <c r="E75" i="129"/>
  <c r="F74"/>
  <c r="E75" i="128"/>
  <c r="F74"/>
  <c r="E75" i="127"/>
  <c r="F74"/>
  <c r="F74" i="126"/>
  <c r="E75"/>
  <c r="E75" i="125"/>
  <c r="F74"/>
  <c r="E76" i="124"/>
  <c r="F75"/>
  <c r="E75" i="131"/>
  <c r="F74"/>
  <c r="F79" i="141"/>
  <c r="E80"/>
  <c r="E75" i="134"/>
  <c r="F74"/>
  <c r="E75" i="152"/>
  <c r="F74"/>
  <c r="E75" i="162"/>
  <c r="F74"/>
  <c r="F80" i="132"/>
  <c r="E81"/>
  <c r="F80" i="147"/>
  <c r="E81"/>
  <c r="F79" i="149"/>
  <c r="E80"/>
  <c r="F79" i="133"/>
  <c r="E80"/>
  <c r="F79" i="145"/>
  <c r="E80"/>
  <c r="D197" i="160"/>
  <c r="K188"/>
  <c r="F84" i="148"/>
  <c r="E85"/>
  <c r="F86" i="123"/>
  <c r="E87"/>
  <c r="F73" i="221" l="1"/>
  <c r="E74"/>
  <c r="F73" i="220"/>
  <c r="E74"/>
  <c r="F73" i="219"/>
  <c r="E74"/>
  <c r="E75" i="216"/>
  <c r="F74"/>
  <c r="P68" i="215"/>
  <c r="E68"/>
  <c r="L68"/>
  <c r="F74" i="214"/>
  <c r="E75"/>
  <c r="O68" i="215"/>
  <c r="E75" i="213"/>
  <c r="F74"/>
  <c r="E75" i="212"/>
  <c r="F74"/>
  <c r="F74" i="206"/>
  <c r="E75"/>
  <c r="F74" i="197"/>
  <c r="E75"/>
  <c r="E75" i="194"/>
  <c r="F74"/>
  <c r="F72" i="193"/>
  <c r="E73"/>
  <c r="E75" i="192"/>
  <c r="F74"/>
  <c r="E75" i="191"/>
  <c r="F74"/>
  <c r="D77" i="189"/>
  <c r="K77" s="1"/>
  <c r="M77" s="1"/>
  <c r="N77" s="1"/>
  <c r="D79"/>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76"/>
  <c r="H63" i="181"/>
  <c r="Q9" i="188"/>
  <c r="F76"/>
  <c r="X9" i="184"/>
  <c r="E77"/>
  <c r="F76"/>
  <c r="F76" i="179"/>
  <c r="E77"/>
  <c r="U9"/>
  <c r="E76" i="177"/>
  <c r="F75"/>
  <c r="E77" i="176"/>
  <c r="F76"/>
  <c r="E76" i="175"/>
  <c r="F75"/>
  <c r="E77" i="174"/>
  <c r="F76"/>
  <c r="E76" i="173"/>
  <c r="F75"/>
  <c r="E77" i="172"/>
  <c r="F76"/>
  <c r="E77" i="171"/>
  <c r="F76"/>
  <c r="E76" i="170"/>
  <c r="F75"/>
  <c r="E76" i="168"/>
  <c r="F75"/>
  <c r="E77" i="167"/>
  <c r="F76"/>
  <c r="E77" i="166"/>
  <c r="F76"/>
  <c r="E77" i="165"/>
  <c r="F76"/>
  <c r="E77" i="164"/>
  <c r="F76"/>
  <c r="E77" i="163"/>
  <c r="F76"/>
  <c r="E77" i="161"/>
  <c r="F76"/>
  <c r="E169" i="160"/>
  <c r="F168"/>
  <c r="E77" i="159"/>
  <c r="F76"/>
  <c r="E76" i="158"/>
  <c r="F75"/>
  <c r="E76" i="157"/>
  <c r="F75"/>
  <c r="E76" i="156"/>
  <c r="F75"/>
  <c r="E76" i="154"/>
  <c r="F75"/>
  <c r="E76" i="153"/>
  <c r="F75"/>
  <c r="E76" i="151"/>
  <c r="F75"/>
  <c r="E76" i="150"/>
  <c r="F75"/>
  <c r="E76" i="146"/>
  <c r="F75"/>
  <c r="E76" i="144"/>
  <c r="F75"/>
  <c r="E76" i="143"/>
  <c r="F75"/>
  <c r="E86" i="142"/>
  <c r="F85"/>
  <c r="E77" i="139"/>
  <c r="F76"/>
  <c r="E77" i="138"/>
  <c r="F76"/>
  <c r="E77" i="137"/>
  <c r="F76"/>
  <c r="E77" i="136"/>
  <c r="F76"/>
  <c r="E77" i="135"/>
  <c r="F76"/>
  <c r="F78" i="130"/>
  <c r="E79"/>
  <c r="E76" i="129"/>
  <c r="F75"/>
  <c r="E76" i="128"/>
  <c r="F75"/>
  <c r="E76" i="127"/>
  <c r="F75"/>
  <c r="E76" i="126"/>
  <c r="F75"/>
  <c r="E76" i="125"/>
  <c r="F75"/>
  <c r="E77" i="124"/>
  <c r="F76"/>
  <c r="F75" i="131"/>
  <c r="E76"/>
  <c r="F85" i="148"/>
  <c r="E86"/>
  <c r="E88" i="123"/>
  <c r="F87"/>
  <c r="E76" i="162"/>
  <c r="F75"/>
  <c r="E76" i="152"/>
  <c r="F75"/>
  <c r="E76" i="134"/>
  <c r="F75"/>
  <c r="K197" i="160"/>
  <c r="M188"/>
  <c r="L188"/>
  <c r="L189" s="1"/>
  <c r="L190" s="1"/>
  <c r="L191" s="1"/>
  <c r="L192" s="1"/>
  <c r="L193" s="1"/>
  <c r="L194" s="1"/>
  <c r="L195" s="1"/>
  <c r="F80" i="145"/>
  <c r="E81"/>
  <c r="F80" i="133"/>
  <c r="E81"/>
  <c r="F80" i="149"/>
  <c r="E81"/>
  <c r="F81" i="147"/>
  <c r="E82"/>
  <c r="F81" i="132"/>
  <c r="E82"/>
  <c r="F80" i="141"/>
  <c r="E81"/>
  <c r="F74" i="221" l="1"/>
  <c r="E75"/>
  <c r="E75" i="220"/>
  <c r="F74"/>
  <c r="F74" i="219"/>
  <c r="E75"/>
  <c r="F75" i="216"/>
  <c r="E76"/>
  <c r="F75" i="214"/>
  <c r="E76"/>
  <c r="F68" i="215"/>
  <c r="K69" s="1"/>
  <c r="M69" s="1"/>
  <c r="N69" s="1"/>
  <c r="P69" s="1"/>
  <c r="F75" i="213"/>
  <c r="E76"/>
  <c r="E76" i="212"/>
  <c r="F75"/>
  <c r="F75" i="206"/>
  <c r="E76"/>
  <c r="E76" i="197"/>
  <c r="F75"/>
  <c r="E76" i="194"/>
  <c r="F75"/>
  <c r="E74" i="193"/>
  <c r="F73"/>
  <c r="E65" i="181"/>
  <c r="E76" i="192"/>
  <c r="R9"/>
  <c r="S9" s="1"/>
  <c r="G65" i="181" s="1"/>
  <c r="F75" i="192"/>
  <c r="F65" i="181" s="1"/>
  <c r="E76" i="191"/>
  <c r="F75"/>
  <c r="K76" i="189"/>
  <c r="E76"/>
  <c r="D79" i="188"/>
  <c r="K79" s="1"/>
  <c r="M79" s="1"/>
  <c r="N79" s="1"/>
  <c r="D81"/>
  <c r="K81" s="1"/>
  <c r="M81" s="1"/>
  <c r="N81" s="1"/>
  <c r="D83"/>
  <c r="K83" s="1"/>
  <c r="M83" s="1"/>
  <c r="N83" s="1"/>
  <c r="D85"/>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78"/>
  <c r="K78" s="1"/>
  <c r="M78" s="1"/>
  <c r="N78" s="1"/>
  <c r="D80"/>
  <c r="K80" s="1"/>
  <c r="M80" s="1"/>
  <c r="N80" s="1"/>
  <c r="D82"/>
  <c r="K82" s="1"/>
  <c r="M82" s="1"/>
  <c r="N82" s="1"/>
  <c r="D84"/>
  <c r="K84" s="1"/>
  <c r="M84" s="1"/>
  <c r="N84"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77"/>
  <c r="H62" i="181"/>
  <c r="E78" i="184"/>
  <c r="F77"/>
  <c r="Z9" s="1"/>
  <c r="Y9"/>
  <c r="V9" i="179"/>
  <c r="F77"/>
  <c r="E78"/>
  <c r="F76" i="177"/>
  <c r="E77"/>
  <c r="E78" i="176"/>
  <c r="F77"/>
  <c r="E77" i="175"/>
  <c r="F76"/>
  <c r="E78" i="174"/>
  <c r="F77"/>
  <c r="E77" i="173"/>
  <c r="F76"/>
  <c r="E78" i="172"/>
  <c r="F77"/>
  <c r="E78" i="171"/>
  <c r="F77"/>
  <c r="E77" i="170"/>
  <c r="F76"/>
  <c r="E77" i="168"/>
  <c r="F76"/>
  <c r="E78" i="167"/>
  <c r="F77"/>
  <c r="E78" i="166"/>
  <c r="F77"/>
  <c r="E78" i="165"/>
  <c r="F77"/>
  <c r="E78" i="164"/>
  <c r="F77"/>
  <c r="E78" i="163"/>
  <c r="F77"/>
  <c r="E78" i="161"/>
  <c r="F77"/>
  <c r="E170" i="160"/>
  <c r="F169"/>
  <c r="E78" i="159"/>
  <c r="F77"/>
  <c r="E77" i="158"/>
  <c r="F76"/>
  <c r="E77" i="157"/>
  <c r="F76"/>
  <c r="E77" i="156"/>
  <c r="F76"/>
  <c r="E77" i="154"/>
  <c r="F76"/>
  <c r="E77" i="153"/>
  <c r="F76"/>
  <c r="E77" i="151"/>
  <c r="F76"/>
  <c r="E77" i="150"/>
  <c r="F76"/>
  <c r="E77" i="146"/>
  <c r="F76"/>
  <c r="E77" i="144"/>
  <c r="F76"/>
  <c r="E77" i="143"/>
  <c r="F76"/>
  <c r="E87" i="142"/>
  <c r="F86"/>
  <c r="F77" i="139"/>
  <c r="E78"/>
  <c r="E78" i="138"/>
  <c r="F77"/>
  <c r="E78" i="137"/>
  <c r="F77"/>
  <c r="E78" i="136"/>
  <c r="F77"/>
  <c r="E78" i="135"/>
  <c r="F77"/>
  <c r="F79" i="130"/>
  <c r="E80"/>
  <c r="E77" i="129"/>
  <c r="F76"/>
  <c r="E77" i="128"/>
  <c r="F76"/>
  <c r="E77" i="127"/>
  <c r="F76"/>
  <c r="E77" i="126"/>
  <c r="F76"/>
  <c r="E77" i="125"/>
  <c r="F76"/>
  <c r="E78" i="124"/>
  <c r="F77"/>
  <c r="E77" i="131"/>
  <c r="F76"/>
  <c r="E82" i="141"/>
  <c r="F81"/>
  <c r="E82" i="149"/>
  <c r="F81"/>
  <c r="E82" i="133"/>
  <c r="F81"/>
  <c r="E82" i="145"/>
  <c r="F81"/>
  <c r="E77" i="134"/>
  <c r="F76"/>
  <c r="E77" i="152"/>
  <c r="F76"/>
  <c r="E77" i="162"/>
  <c r="F76"/>
  <c r="E89" i="123"/>
  <c r="F88"/>
  <c r="E83" i="132"/>
  <c r="F82"/>
  <c r="E83" i="147"/>
  <c r="F82"/>
  <c r="M197" i="160"/>
  <c r="N188"/>
  <c r="F86" i="148"/>
  <c r="E87"/>
  <c r="F75" i="221" l="1"/>
  <c r="E76"/>
  <c r="E76" i="220"/>
  <c r="F75"/>
  <c r="E76" i="219"/>
  <c r="F75"/>
  <c r="F76" i="216"/>
  <c r="E77"/>
  <c r="O69" i="215"/>
  <c r="E69"/>
  <c r="L69"/>
  <c r="F76" i="214"/>
  <c r="E77"/>
  <c r="E77" i="213"/>
  <c r="F76"/>
  <c r="F76" i="212"/>
  <c r="E77"/>
  <c r="E77" i="206"/>
  <c r="F76"/>
  <c r="F76" i="197"/>
  <c r="E77"/>
  <c r="F76" i="194"/>
  <c r="E77"/>
  <c r="F74" i="193"/>
  <c r="E75"/>
  <c r="F76" i="192"/>
  <c r="E77"/>
  <c r="R9" i="191"/>
  <c r="S9" s="1"/>
  <c r="G64" i="181" s="1"/>
  <c r="E77" i="191"/>
  <c r="E64" i="181"/>
  <c r="F76" i="191"/>
  <c r="F64" i="181" s="1"/>
  <c r="M76" i="189"/>
  <c r="N76" s="1"/>
  <c r="L76"/>
  <c r="L77" s="1"/>
  <c r="L78" s="1"/>
  <c r="L79" s="1"/>
  <c r="L80" s="1"/>
  <c r="L81" s="1"/>
  <c r="L82" s="1"/>
  <c r="L83" s="1"/>
  <c r="L84" s="1"/>
  <c r="L85" s="1"/>
  <c r="L86" s="1"/>
  <c r="L87" s="1"/>
  <c r="E77"/>
  <c r="F76"/>
  <c r="K77" i="188"/>
  <c r="E77"/>
  <c r="E79" i="184"/>
  <c r="F78"/>
  <c r="AA9" s="1"/>
  <c r="W9" i="179"/>
  <c r="E79"/>
  <c r="F78"/>
  <c r="F77" i="177"/>
  <c r="E78"/>
  <c r="E79" i="176"/>
  <c r="F78"/>
  <c r="E78" i="175"/>
  <c r="F77"/>
  <c r="E79" i="174"/>
  <c r="F78"/>
  <c r="E78" i="173"/>
  <c r="F77"/>
  <c r="E79" i="172"/>
  <c r="F78"/>
  <c r="E79" i="171"/>
  <c r="F78"/>
  <c r="E78" i="170"/>
  <c r="F77"/>
  <c r="E78" i="168"/>
  <c r="F77"/>
  <c r="E79" i="167"/>
  <c r="F78"/>
  <c r="E79" i="166"/>
  <c r="F78"/>
  <c r="E79" i="165"/>
  <c r="F78"/>
  <c r="E79" i="164"/>
  <c r="F78"/>
  <c r="E79" i="163"/>
  <c r="F78"/>
  <c r="E79" i="161"/>
  <c r="F78"/>
  <c r="E171" i="160"/>
  <c r="F170"/>
  <c r="E79" i="159"/>
  <c r="F78"/>
  <c r="E78" i="158"/>
  <c r="F77"/>
  <c r="E78" i="157"/>
  <c r="F77"/>
  <c r="E78" i="156"/>
  <c r="F77"/>
  <c r="E78" i="154"/>
  <c r="F77"/>
  <c r="E78" i="153"/>
  <c r="F77"/>
  <c r="E78" i="151"/>
  <c r="F77"/>
  <c r="E78" i="150"/>
  <c r="F77"/>
  <c r="E78" i="146"/>
  <c r="F77"/>
  <c r="E78" i="144"/>
  <c r="F77"/>
  <c r="E78" i="143"/>
  <c r="F77"/>
  <c r="F87" i="142"/>
  <c r="E88"/>
  <c r="E79" i="139"/>
  <c r="F78"/>
  <c r="E79" i="138"/>
  <c r="F78"/>
  <c r="E79" i="137"/>
  <c r="F78"/>
  <c r="E79" i="136"/>
  <c r="F78"/>
  <c r="E79" i="135"/>
  <c r="F78"/>
  <c r="E81" i="130"/>
  <c r="F80"/>
  <c r="E78" i="129"/>
  <c r="F77"/>
  <c r="E78" i="128"/>
  <c r="F77"/>
  <c r="E78" i="127"/>
  <c r="F77"/>
  <c r="F77" i="126"/>
  <c r="E78"/>
  <c r="E78" i="125"/>
  <c r="F77"/>
  <c r="E79" i="124"/>
  <c r="F78"/>
  <c r="E78" i="131"/>
  <c r="F77"/>
  <c r="N197" i="160"/>
  <c r="O188"/>
  <c r="P188"/>
  <c r="E90" i="123"/>
  <c r="F89"/>
  <c r="E78" i="162"/>
  <c r="F77"/>
  <c r="E78" i="152"/>
  <c r="F77"/>
  <c r="E78" i="134"/>
  <c r="F77"/>
  <c r="F82" i="145"/>
  <c r="E83"/>
  <c r="F82" i="133"/>
  <c r="E83"/>
  <c r="F82" i="149"/>
  <c r="E83"/>
  <c r="F82" i="141"/>
  <c r="E83"/>
  <c r="E88" i="148"/>
  <c r="F87"/>
  <c r="F83" i="147"/>
  <c r="E84"/>
  <c r="F83" i="132"/>
  <c r="E84"/>
  <c r="E77" i="221" l="1"/>
  <c r="F76"/>
  <c r="E77" i="220"/>
  <c r="F76"/>
  <c r="F76" i="219"/>
  <c r="E77"/>
  <c r="F77" i="216"/>
  <c r="E78"/>
  <c r="F69" i="215"/>
  <c r="K70" s="1"/>
  <c r="M70" s="1"/>
  <c r="N70" s="1"/>
  <c r="P70" s="1"/>
  <c r="E78" i="214"/>
  <c r="F77"/>
  <c r="F77" i="213"/>
  <c r="E78"/>
  <c r="F77" i="212"/>
  <c r="E78"/>
  <c r="F77" i="206"/>
  <c r="E78"/>
  <c r="E78" i="197"/>
  <c r="F77"/>
  <c r="F77" i="194"/>
  <c r="E78"/>
  <c r="E76" i="193"/>
  <c r="F75"/>
  <c r="F77" i="192"/>
  <c r="E78"/>
  <c r="E78" i="191"/>
  <c r="F77"/>
  <c r="F77" i="189"/>
  <c r="E78"/>
  <c r="O76"/>
  <c r="O77" s="1"/>
  <c r="O78" s="1"/>
  <c r="O79" s="1"/>
  <c r="O80" s="1"/>
  <c r="O81" s="1"/>
  <c r="O82" s="1"/>
  <c r="O83" s="1"/>
  <c r="O84" s="1"/>
  <c r="O85" s="1"/>
  <c r="O86" s="1"/>
  <c r="O87" s="1"/>
  <c r="P76"/>
  <c r="P77" s="1"/>
  <c r="P78" s="1"/>
  <c r="P79" s="1"/>
  <c r="P80" s="1"/>
  <c r="P81" s="1"/>
  <c r="P82" s="1"/>
  <c r="P83" s="1"/>
  <c r="P84" s="1"/>
  <c r="P85" s="1"/>
  <c r="P86" s="1"/>
  <c r="P87" s="1"/>
  <c r="L88"/>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R14"/>
  <c r="S14" s="1"/>
  <c r="J63" i="181" s="1"/>
  <c r="M77" i="188"/>
  <c r="N77" s="1"/>
  <c r="L77"/>
  <c r="L78" s="1"/>
  <c r="L79" s="1"/>
  <c r="L80" s="1"/>
  <c r="L81" s="1"/>
  <c r="L82" s="1"/>
  <c r="L83" s="1"/>
  <c r="L84" s="1"/>
  <c r="L85" s="1"/>
  <c r="L86" s="1"/>
  <c r="L87" s="1"/>
  <c r="L88" s="1"/>
  <c r="E78"/>
  <c r="F77"/>
  <c r="F79" i="184"/>
  <c r="AB9" s="1"/>
  <c r="E80"/>
  <c r="E80" i="179"/>
  <c r="F79"/>
  <c r="X9"/>
  <c r="F78" i="177"/>
  <c r="E79"/>
  <c r="E80" i="176"/>
  <c r="F79"/>
  <c r="E79" i="175"/>
  <c r="F78"/>
  <c r="E80" i="174"/>
  <c r="F79"/>
  <c r="E79" i="173"/>
  <c r="F78"/>
  <c r="E80" i="172"/>
  <c r="F79"/>
  <c r="E80" i="171"/>
  <c r="F79"/>
  <c r="E79" i="170"/>
  <c r="F78"/>
  <c r="E79" i="168"/>
  <c r="F78"/>
  <c r="E80" i="167"/>
  <c r="F79"/>
  <c r="E80" i="166"/>
  <c r="F79"/>
  <c r="E80" i="165"/>
  <c r="F79"/>
  <c r="E80" i="164"/>
  <c r="F79"/>
  <c r="E80" i="163"/>
  <c r="F79"/>
  <c r="E80" i="161"/>
  <c r="F79"/>
  <c r="P197" i="160"/>
  <c r="P189"/>
  <c r="P190" s="1"/>
  <c r="P191" s="1"/>
  <c r="P192" s="1"/>
  <c r="P193" s="1"/>
  <c r="P194" s="1"/>
  <c r="P195" s="1"/>
  <c r="E172"/>
  <c r="F171"/>
  <c r="O197"/>
  <c r="O189"/>
  <c r="O190" s="1"/>
  <c r="O191" s="1"/>
  <c r="O192" s="1"/>
  <c r="O193" s="1"/>
  <c r="O194" s="1"/>
  <c r="O195" s="1"/>
  <c r="E80" i="159"/>
  <c r="F79"/>
  <c r="E79" i="158"/>
  <c r="F78"/>
  <c r="E79" i="157"/>
  <c r="F78"/>
  <c r="E79" i="156"/>
  <c r="F78"/>
  <c r="E79" i="154"/>
  <c r="F78"/>
  <c r="E79" i="153"/>
  <c r="F78"/>
  <c r="E79" i="151"/>
  <c r="F78"/>
  <c r="E79" i="150"/>
  <c r="F78"/>
  <c r="E79" i="146"/>
  <c r="F78"/>
  <c r="F78" i="144"/>
  <c r="E79"/>
  <c r="E79" i="143"/>
  <c r="F78"/>
  <c r="F88" i="142"/>
  <c r="E89"/>
  <c r="E80" i="139"/>
  <c r="F79"/>
  <c r="E80" i="138"/>
  <c r="F79"/>
  <c r="E80" i="137"/>
  <c r="F79"/>
  <c r="E80" i="136"/>
  <c r="F79"/>
  <c r="E80" i="135"/>
  <c r="F79"/>
  <c r="F81" i="130"/>
  <c r="E82"/>
  <c r="E79" i="129"/>
  <c r="F78"/>
  <c r="E79" i="128"/>
  <c r="F78"/>
  <c r="F78" i="127"/>
  <c r="E79"/>
  <c r="F78" i="126"/>
  <c r="E79"/>
  <c r="F78" i="125"/>
  <c r="E79"/>
  <c r="E80" i="124"/>
  <c r="F79"/>
  <c r="F78" i="131"/>
  <c r="E79"/>
  <c r="F84" i="132"/>
  <c r="E85"/>
  <c r="F84" i="147"/>
  <c r="E85"/>
  <c r="F83" i="141"/>
  <c r="E84"/>
  <c r="F83" i="149"/>
  <c r="E84"/>
  <c r="F83" i="133"/>
  <c r="E84"/>
  <c r="F83" i="145"/>
  <c r="E84"/>
  <c r="E89" i="148"/>
  <c r="F88"/>
  <c r="E79" i="134"/>
  <c r="F78"/>
  <c r="E79" i="152"/>
  <c r="F78"/>
  <c r="E79" i="162"/>
  <c r="F78"/>
  <c r="E91" i="123"/>
  <c r="F90"/>
  <c r="F77" i="221" l="1"/>
  <c r="E78"/>
  <c r="F77" i="220"/>
  <c r="E78"/>
  <c r="E78" i="219"/>
  <c r="F77"/>
  <c r="F78" i="216"/>
  <c r="E79"/>
  <c r="O70" i="215"/>
  <c r="E79" i="214"/>
  <c r="F78"/>
  <c r="L70" i="215"/>
  <c r="E70"/>
  <c r="E79" i="213"/>
  <c r="F78"/>
  <c r="E79" i="212"/>
  <c r="F78"/>
  <c r="F78" i="206"/>
  <c r="E79"/>
  <c r="E79" i="197"/>
  <c r="F78"/>
  <c r="F78" i="194"/>
  <c r="E79"/>
  <c r="F76" i="193"/>
  <c r="E77"/>
  <c r="F78" i="192"/>
  <c r="E79"/>
  <c r="E79" i="191"/>
  <c r="F78"/>
  <c r="O88" i="189"/>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R10"/>
  <c r="S10" s="1"/>
  <c r="K63" i="181" s="1"/>
  <c r="P88" i="189"/>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R11"/>
  <c r="F78"/>
  <c r="E79"/>
  <c r="F78" i="188"/>
  <c r="E79"/>
  <c r="O77"/>
  <c r="O78" s="1"/>
  <c r="O79" s="1"/>
  <c r="O80" s="1"/>
  <c r="O81" s="1"/>
  <c r="O82" s="1"/>
  <c r="O83" s="1"/>
  <c r="O84" s="1"/>
  <c r="O85" s="1"/>
  <c r="O86" s="1"/>
  <c r="O87" s="1"/>
  <c r="O88" s="1"/>
  <c r="P77"/>
  <c r="P78" s="1"/>
  <c r="P79" s="1"/>
  <c r="P80" s="1"/>
  <c r="P81" s="1"/>
  <c r="P82" s="1"/>
  <c r="P83" s="1"/>
  <c r="P84" s="1"/>
  <c r="P85" s="1"/>
  <c r="P86" s="1"/>
  <c r="P87" s="1"/>
  <c r="P88" s="1"/>
  <c r="L89"/>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R14"/>
  <c r="S14" s="1"/>
  <c r="J62" i="181" s="1"/>
  <c r="E81" i="184"/>
  <c r="F80"/>
  <c r="AC9" s="1"/>
  <c r="F80" i="179"/>
  <c r="Z9" s="1"/>
  <c r="E81"/>
  <c r="Y9"/>
  <c r="F79" i="177"/>
  <c r="E80"/>
  <c r="E81" i="176"/>
  <c r="F80"/>
  <c r="E80" i="175"/>
  <c r="F79"/>
  <c r="E81" i="174"/>
  <c r="F80"/>
  <c r="E80" i="173"/>
  <c r="F79"/>
  <c r="E81" i="172"/>
  <c r="F80"/>
  <c r="E81" i="171"/>
  <c r="F80"/>
  <c r="E80" i="170"/>
  <c r="F79"/>
  <c r="E80" i="168"/>
  <c r="F79"/>
  <c r="E81" i="167"/>
  <c r="F80"/>
  <c r="E81" i="166"/>
  <c r="F80"/>
  <c r="E81" i="165"/>
  <c r="F80"/>
  <c r="E81" i="164"/>
  <c r="F80"/>
  <c r="E81" i="163"/>
  <c r="F80"/>
  <c r="E81" i="161"/>
  <c r="F80"/>
  <c r="F172" i="160"/>
  <c r="E173"/>
  <c r="E81" i="159"/>
  <c r="F80"/>
  <c r="E80" i="158"/>
  <c r="F79"/>
  <c r="E80" i="157"/>
  <c r="F79"/>
  <c r="E80" i="156"/>
  <c r="F79"/>
  <c r="E80" i="154"/>
  <c r="F79"/>
  <c r="E80" i="153"/>
  <c r="F79"/>
  <c r="E80" i="151"/>
  <c r="F79"/>
  <c r="E80" i="150"/>
  <c r="F79"/>
  <c r="F79" i="146"/>
  <c r="E80"/>
  <c r="F79" i="144"/>
  <c r="E80"/>
  <c r="F79" i="143"/>
  <c r="E80"/>
  <c r="F89" i="142"/>
  <c r="E90"/>
  <c r="F80" i="139"/>
  <c r="E81"/>
  <c r="E81" i="138"/>
  <c r="F80"/>
  <c r="E81" i="137"/>
  <c r="F80"/>
  <c r="E81" i="136"/>
  <c r="F80"/>
  <c r="E81" i="135"/>
  <c r="F80"/>
  <c r="F82" i="130"/>
  <c r="E83"/>
  <c r="E80" i="129"/>
  <c r="F79"/>
  <c r="E80" i="128"/>
  <c r="F79"/>
  <c r="F79" i="127"/>
  <c r="E80"/>
  <c r="F79" i="126"/>
  <c r="E80"/>
  <c r="F79" i="125"/>
  <c r="E80"/>
  <c r="E81" i="124"/>
  <c r="F80"/>
  <c r="F79" i="131"/>
  <c r="E80"/>
  <c r="E80" i="162"/>
  <c r="F79"/>
  <c r="E80" i="152"/>
  <c r="F79"/>
  <c r="E80" i="134"/>
  <c r="F79"/>
  <c r="E90" i="148"/>
  <c r="F89"/>
  <c r="F91" i="123"/>
  <c r="E92"/>
  <c r="F84" i="145"/>
  <c r="E85"/>
  <c r="F84" i="133"/>
  <c r="E85"/>
  <c r="F84" i="149"/>
  <c r="E85"/>
  <c r="F84" i="141"/>
  <c r="E85"/>
  <c r="F85" i="147"/>
  <c r="E86"/>
  <c r="F85" i="132"/>
  <c r="E86"/>
  <c r="E79" i="221" l="1"/>
  <c r="F78"/>
  <c r="F78" i="220"/>
  <c r="E79"/>
  <c r="E79" i="219"/>
  <c r="F78"/>
  <c r="F79" i="216"/>
  <c r="E80"/>
  <c r="E80" i="214"/>
  <c r="F79"/>
  <c r="F70" i="215"/>
  <c r="K71" s="1"/>
  <c r="M71" s="1"/>
  <c r="N71" s="1"/>
  <c r="E80" i="213"/>
  <c r="F79"/>
  <c r="F79" i="212"/>
  <c r="E80"/>
  <c r="F79" i="206"/>
  <c r="E80"/>
  <c r="F79" i="197"/>
  <c r="E80"/>
  <c r="F79" i="194"/>
  <c r="E80"/>
  <c r="E78" i="193"/>
  <c r="F77"/>
  <c r="F79" i="192"/>
  <c r="E80"/>
  <c r="F79" i="191"/>
  <c r="E80"/>
  <c r="F79" i="189"/>
  <c r="E80"/>
  <c r="M63" i="181"/>
  <c r="S11" i="189"/>
  <c r="O89" i="188"/>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R10"/>
  <c r="S10" s="1"/>
  <c r="K62" i="181" s="1"/>
  <c r="R11" i="188"/>
  <c r="P89"/>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E80"/>
  <c r="F79"/>
  <c r="E82" i="184"/>
  <c r="F81"/>
  <c r="AD9" s="1"/>
  <c r="E82" i="179"/>
  <c r="F81"/>
  <c r="AA9" s="1"/>
  <c r="F80" i="177"/>
  <c r="E81"/>
  <c r="F81" i="176"/>
  <c r="E82"/>
  <c r="E81" i="175"/>
  <c r="F80"/>
  <c r="E82" i="174"/>
  <c r="F81"/>
  <c r="E81" i="173"/>
  <c r="F80"/>
  <c r="E82" i="172"/>
  <c r="F81"/>
  <c r="E82" i="171"/>
  <c r="F81"/>
  <c r="E81" i="170"/>
  <c r="F80"/>
  <c r="E81" i="168"/>
  <c r="F80"/>
  <c r="E82" i="167"/>
  <c r="F81"/>
  <c r="E82" i="166"/>
  <c r="F81"/>
  <c r="E82" i="165"/>
  <c r="F81"/>
  <c r="E82" i="164"/>
  <c r="F81"/>
  <c r="E82" i="163"/>
  <c r="F81"/>
  <c r="E82" i="161"/>
  <c r="F81"/>
  <c r="F173" i="160"/>
  <c r="E174"/>
  <c r="E82" i="159"/>
  <c r="F81"/>
  <c r="E81" i="158"/>
  <c r="F80"/>
  <c r="E81" i="157"/>
  <c r="F80"/>
  <c r="E81" i="156"/>
  <c r="F80"/>
  <c r="E81" i="154"/>
  <c r="F80"/>
  <c r="E81" i="153"/>
  <c r="F80"/>
  <c r="E81" i="151"/>
  <c r="F80"/>
  <c r="E81" i="150"/>
  <c r="F80"/>
  <c r="E81" i="146"/>
  <c r="F80"/>
  <c r="E81" i="144"/>
  <c r="F80"/>
  <c r="E81" i="143"/>
  <c r="F80"/>
  <c r="E91" i="142"/>
  <c r="F90"/>
  <c r="F81" i="139"/>
  <c r="E82"/>
  <c r="E82" i="138"/>
  <c r="F81"/>
  <c r="E82" i="137"/>
  <c r="F81"/>
  <c r="E82" i="136"/>
  <c r="F81"/>
  <c r="E82" i="135"/>
  <c r="F81"/>
  <c r="F83" i="130"/>
  <c r="E84"/>
  <c r="E81" i="129"/>
  <c r="F80"/>
  <c r="E81" i="128"/>
  <c r="F80"/>
  <c r="F80" i="127"/>
  <c r="E81"/>
  <c r="E81" i="126"/>
  <c r="F80"/>
  <c r="E81" i="125"/>
  <c r="F80"/>
  <c r="E82" i="124"/>
  <c r="F81"/>
  <c r="F80" i="131"/>
  <c r="E81"/>
  <c r="F90" i="148"/>
  <c r="E91"/>
  <c r="E81" i="134"/>
  <c r="F80"/>
  <c r="E81" i="152"/>
  <c r="F80"/>
  <c r="E81" i="162"/>
  <c r="F80"/>
  <c r="F86" i="132"/>
  <c r="E87"/>
  <c r="F86" i="147"/>
  <c r="E87"/>
  <c r="F85" i="141"/>
  <c r="E86"/>
  <c r="F85" i="149"/>
  <c r="E86"/>
  <c r="F85" i="133"/>
  <c r="E86"/>
  <c r="F85" i="145"/>
  <c r="E86"/>
  <c r="F92" i="123"/>
  <c r="E93"/>
  <c r="F79" i="221" l="1"/>
  <c r="E80"/>
  <c r="F79" i="220"/>
  <c r="E80"/>
  <c r="F79" i="219"/>
  <c r="E80"/>
  <c r="F80" i="216"/>
  <c r="E81"/>
  <c r="F80" i="214"/>
  <c r="E81"/>
  <c r="E71" i="215"/>
  <c r="L71"/>
  <c r="P71"/>
  <c r="O71"/>
  <c r="E81" i="213"/>
  <c r="F80"/>
  <c r="E81" i="212"/>
  <c r="F80"/>
  <c r="F80" i="206"/>
  <c r="E81"/>
  <c r="E81" i="197"/>
  <c r="F80"/>
  <c r="E81" i="194"/>
  <c r="F80"/>
  <c r="E79" i="193"/>
  <c r="F78"/>
  <c r="E81" i="192"/>
  <c r="F80"/>
  <c r="F80" i="191"/>
  <c r="E81"/>
  <c r="F80" i="189"/>
  <c r="E81"/>
  <c r="F80" i="188"/>
  <c r="E81"/>
  <c r="M62" i="181"/>
  <c r="S11" i="188"/>
  <c r="E83" i="184"/>
  <c r="F82"/>
  <c r="AE9" s="1"/>
  <c r="F82" i="179"/>
  <c r="AB9" s="1"/>
  <c r="E83"/>
  <c r="F81" i="177"/>
  <c r="E82"/>
  <c r="E83" i="176"/>
  <c r="F82"/>
  <c r="E82" i="175"/>
  <c r="F81"/>
  <c r="F82" i="174"/>
  <c r="E83"/>
  <c r="E82" i="173"/>
  <c r="F81"/>
  <c r="E83" i="172"/>
  <c r="F82"/>
  <c r="E83" i="171"/>
  <c r="F82"/>
  <c r="E82" i="170"/>
  <c r="F81"/>
  <c r="E82" i="168"/>
  <c r="F81"/>
  <c r="E83" i="167"/>
  <c r="F82"/>
  <c r="E83" i="166"/>
  <c r="F82"/>
  <c r="E83" i="165"/>
  <c r="F82"/>
  <c r="E83" i="164"/>
  <c r="F82"/>
  <c r="E83" i="163"/>
  <c r="F82"/>
  <c r="E83" i="161"/>
  <c r="F82"/>
  <c r="F174" i="160"/>
  <c r="E175"/>
  <c r="E83" i="159"/>
  <c r="F82"/>
  <c r="E82" i="158"/>
  <c r="F81"/>
  <c r="E82" i="157"/>
  <c r="F81"/>
  <c r="E82" i="156"/>
  <c r="F81"/>
  <c r="E82" i="154"/>
  <c r="F81"/>
  <c r="E82" i="153"/>
  <c r="F81"/>
  <c r="E82" i="151"/>
  <c r="F81"/>
  <c r="E82" i="150"/>
  <c r="F81"/>
  <c r="E82" i="146"/>
  <c r="F81"/>
  <c r="F81" i="144"/>
  <c r="E82"/>
  <c r="E82" i="143"/>
  <c r="F81"/>
  <c r="E92" i="142"/>
  <c r="F91"/>
  <c r="F82" i="139"/>
  <c r="E83"/>
  <c r="E83" i="138"/>
  <c r="F82"/>
  <c r="E83" i="137"/>
  <c r="F82"/>
  <c r="E83" i="136"/>
  <c r="F82"/>
  <c r="E83" i="135"/>
  <c r="F82"/>
  <c r="E85" i="130"/>
  <c r="F84"/>
  <c r="E82" i="129"/>
  <c r="F81"/>
  <c r="E82" i="128"/>
  <c r="F81"/>
  <c r="F81" i="127"/>
  <c r="E82"/>
  <c r="F81" i="126"/>
  <c r="E82"/>
  <c r="E82" i="125"/>
  <c r="F81"/>
  <c r="E83" i="124"/>
  <c r="F82"/>
  <c r="E82" i="131"/>
  <c r="F81"/>
  <c r="E82" i="162"/>
  <c r="F81"/>
  <c r="E82" i="152"/>
  <c r="F81"/>
  <c r="E82" i="134"/>
  <c r="F81"/>
  <c r="E94" i="123"/>
  <c r="F93"/>
  <c r="E87" i="145"/>
  <c r="F86"/>
  <c r="F86" i="133"/>
  <c r="E87"/>
  <c r="F86" i="149"/>
  <c r="E87"/>
  <c r="F86" i="141"/>
  <c r="E87"/>
  <c r="F87" i="147"/>
  <c r="E88"/>
  <c r="E88" i="132"/>
  <c r="F87"/>
  <c r="F91" i="148"/>
  <c r="E92"/>
  <c r="E81" i="221" l="1"/>
  <c r="F80"/>
  <c r="F80" i="220"/>
  <c r="E81"/>
  <c r="E81" i="219"/>
  <c r="F80"/>
  <c r="E82" i="216"/>
  <c r="F81"/>
  <c r="F71" i="215"/>
  <c r="K72" s="1"/>
  <c r="M72" s="1"/>
  <c r="N72" s="1"/>
  <c r="P72" s="1"/>
  <c r="F81" i="214"/>
  <c r="E82"/>
  <c r="F81" i="213"/>
  <c r="E82"/>
  <c r="E82" i="212"/>
  <c r="F81"/>
  <c r="E82" i="206"/>
  <c r="F81"/>
  <c r="E82" i="197"/>
  <c r="F81"/>
  <c r="E82" i="194"/>
  <c r="F81"/>
  <c r="E80" i="193"/>
  <c r="F79"/>
  <c r="E82" i="192"/>
  <c r="F81"/>
  <c r="F81" i="191"/>
  <c r="E82"/>
  <c r="E82" i="189"/>
  <c r="F81"/>
  <c r="E82" i="188"/>
  <c r="F81"/>
  <c r="Q9" i="184"/>
  <c r="F83"/>
  <c r="F83" i="179"/>
  <c r="AC9" s="1"/>
  <c r="E84"/>
  <c r="F82" i="177"/>
  <c r="E83"/>
  <c r="E84" i="176"/>
  <c r="F83"/>
  <c r="F82" i="175"/>
  <c r="E83"/>
  <c r="F83" i="174"/>
  <c r="E84"/>
  <c r="E83" i="173"/>
  <c r="F82"/>
  <c r="E84" i="172"/>
  <c r="F83"/>
  <c r="E84" i="171"/>
  <c r="F83"/>
  <c r="E83" i="170"/>
  <c r="F82"/>
  <c r="E83" i="168"/>
  <c r="F82"/>
  <c r="E84" i="167"/>
  <c r="F83"/>
  <c r="E84" i="166"/>
  <c r="F83"/>
  <c r="E84" i="165"/>
  <c r="F83"/>
  <c r="E84" i="164"/>
  <c r="F83"/>
  <c r="E84" i="163"/>
  <c r="F83"/>
  <c r="E84" i="161"/>
  <c r="F83"/>
  <c r="F175" i="160"/>
  <c r="E176"/>
  <c r="E84" i="159"/>
  <c r="F83"/>
  <c r="E83" i="158"/>
  <c r="F82"/>
  <c r="E83" i="157"/>
  <c r="F82"/>
  <c r="E83" i="156"/>
  <c r="F82"/>
  <c r="E83" i="154"/>
  <c r="F82"/>
  <c r="E83" i="153"/>
  <c r="F82"/>
  <c r="E83" i="151"/>
  <c r="F82"/>
  <c r="E83" i="150"/>
  <c r="F82"/>
  <c r="F82" i="146"/>
  <c r="E83"/>
  <c r="E83" i="144"/>
  <c r="F82"/>
  <c r="F82" i="143"/>
  <c r="E83"/>
  <c r="F92" i="142"/>
  <c r="E93"/>
  <c r="E84" i="139"/>
  <c r="F83"/>
  <c r="E84" i="138"/>
  <c r="F83"/>
  <c r="E84" i="137"/>
  <c r="F83"/>
  <c r="E84" i="136"/>
  <c r="F83"/>
  <c r="E84" i="135"/>
  <c r="F83"/>
  <c r="E86" i="130"/>
  <c r="F85"/>
  <c r="E83" i="129"/>
  <c r="F82"/>
  <c r="E83" i="128"/>
  <c r="F82"/>
  <c r="F82" i="127"/>
  <c r="E83"/>
  <c r="E83" i="126"/>
  <c r="F82"/>
  <c r="E83" i="125"/>
  <c r="F82"/>
  <c r="E84" i="124"/>
  <c r="F83"/>
  <c r="F82" i="131"/>
  <c r="E83"/>
  <c r="E95" i="123"/>
  <c r="F94"/>
  <c r="E83" i="134"/>
  <c r="F82"/>
  <c r="E83" i="152"/>
  <c r="F82"/>
  <c r="E83" i="162"/>
  <c r="F82"/>
  <c r="E89" i="132"/>
  <c r="F88"/>
  <c r="E88" i="145"/>
  <c r="F87"/>
  <c r="E93" i="148"/>
  <c r="F92"/>
  <c r="E89" i="147"/>
  <c r="F88"/>
  <c r="E88" i="141"/>
  <c r="F87"/>
  <c r="E88" i="149"/>
  <c r="F87"/>
  <c r="E88" i="133"/>
  <c r="F87"/>
  <c r="F81" i="221" l="1"/>
  <c r="D82" s="1"/>
  <c r="K82" s="1"/>
  <c r="F81" i="220"/>
  <c r="D82" s="1"/>
  <c r="K82" s="1"/>
  <c r="E82" i="219"/>
  <c r="F81"/>
  <c r="F82" i="216"/>
  <c r="E83"/>
  <c r="O72" i="215"/>
  <c r="F82" i="214"/>
  <c r="E83"/>
  <c r="L72" i="215"/>
  <c r="E72"/>
  <c r="E83" i="213"/>
  <c r="F82"/>
  <c r="F82" i="212"/>
  <c r="E83"/>
  <c r="E83" i="206"/>
  <c r="F82"/>
  <c r="F82" i="197"/>
  <c r="E83"/>
  <c r="E83" i="194"/>
  <c r="F82"/>
  <c r="F80" i="193"/>
  <c r="E81"/>
  <c r="E83" i="192"/>
  <c r="F82"/>
  <c r="E83" i="191"/>
  <c r="F82"/>
  <c r="F82" i="189"/>
  <c r="E83"/>
  <c r="E83" i="188"/>
  <c r="F82"/>
  <c r="D85" i="184"/>
  <c r="K85" s="1"/>
  <c r="M85" s="1"/>
  <c r="N85" s="1"/>
  <c r="D87"/>
  <c r="K87" s="1"/>
  <c r="M87" s="1"/>
  <c r="N87" s="1"/>
  <c r="D8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86"/>
  <c r="K86" s="1"/>
  <c r="M86" s="1"/>
  <c r="N86" s="1"/>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84"/>
  <c r="H61" i="181"/>
  <c r="E85" i="179"/>
  <c r="F84"/>
  <c r="AD9" s="1"/>
  <c r="F83" i="177"/>
  <c r="E84"/>
  <c r="F84" i="176"/>
  <c r="E85"/>
  <c r="E84" i="175"/>
  <c r="F83"/>
  <c r="F84" i="174"/>
  <c r="E85"/>
  <c r="E84" i="173"/>
  <c r="F83"/>
  <c r="E85" i="172"/>
  <c r="F84"/>
  <c r="E85" i="171"/>
  <c r="F84"/>
  <c r="E84" i="170"/>
  <c r="F83"/>
  <c r="E84" i="168"/>
  <c r="F83"/>
  <c r="E85" i="167"/>
  <c r="F84"/>
  <c r="E85" i="166"/>
  <c r="F84"/>
  <c r="E85" i="165"/>
  <c r="F84"/>
  <c r="E85" i="164"/>
  <c r="F84"/>
  <c r="E85" i="163"/>
  <c r="F84"/>
  <c r="E85" i="161"/>
  <c r="F84"/>
  <c r="E177" i="160"/>
  <c r="F176"/>
  <c r="E85" i="159"/>
  <c r="F84"/>
  <c r="E84" i="158"/>
  <c r="F83"/>
  <c r="E84" i="157"/>
  <c r="F83"/>
  <c r="E84" i="156"/>
  <c r="F83"/>
  <c r="E84" i="154"/>
  <c r="F83"/>
  <c r="E84" i="153"/>
  <c r="F83"/>
  <c r="E84" i="151"/>
  <c r="F83"/>
  <c r="E84" i="150"/>
  <c r="F83"/>
  <c r="E84" i="146"/>
  <c r="F83"/>
  <c r="F83" i="144"/>
  <c r="E84"/>
  <c r="E84" i="143"/>
  <c r="F83"/>
  <c r="F93" i="142"/>
  <c r="E94"/>
  <c r="E85" i="139"/>
  <c r="F84"/>
  <c r="E85" i="138"/>
  <c r="F84"/>
  <c r="E85" i="137"/>
  <c r="F84"/>
  <c r="E85" i="136"/>
  <c r="F84"/>
  <c r="E85" i="135"/>
  <c r="F84"/>
  <c r="E87" i="130"/>
  <c r="F86"/>
  <c r="E84" i="129"/>
  <c r="F83"/>
  <c r="E84" i="128"/>
  <c r="F83"/>
  <c r="F83" i="127"/>
  <c r="E84"/>
  <c r="F83" i="126"/>
  <c r="E84"/>
  <c r="E84" i="125"/>
  <c r="F83"/>
  <c r="E85" i="124"/>
  <c r="F84"/>
  <c r="E84" i="131"/>
  <c r="F83"/>
  <c r="E89" i="133"/>
  <c r="F88"/>
  <c r="E89" i="149"/>
  <c r="F88"/>
  <c r="E89" i="141"/>
  <c r="F88"/>
  <c r="E90" i="147"/>
  <c r="F89"/>
  <c r="E94" i="148"/>
  <c r="F93"/>
  <c r="E89" i="145"/>
  <c r="F88"/>
  <c r="E90" i="132"/>
  <c r="F89"/>
  <c r="E84" i="162"/>
  <c r="F83"/>
  <c r="E84" i="152"/>
  <c r="F83"/>
  <c r="E84" i="134"/>
  <c r="F83"/>
  <c r="F95" i="123"/>
  <c r="E96"/>
  <c r="E82" i="221" l="1"/>
  <c r="F82" s="1"/>
  <c r="M82"/>
  <c r="N82" s="1"/>
  <c r="L82"/>
  <c r="E82" i="220"/>
  <c r="F82" s="1"/>
  <c r="M82"/>
  <c r="N82" s="1"/>
  <c r="L82"/>
  <c r="F82" i="219"/>
  <c r="D83" s="1"/>
  <c r="K83" s="1"/>
  <c r="F83" i="216"/>
  <c r="E84"/>
  <c r="F72" i="215"/>
  <c r="K73" s="1"/>
  <c r="M73" s="1"/>
  <c r="N73" s="1"/>
  <c r="E84" i="214"/>
  <c r="F83"/>
  <c r="F83" i="213"/>
  <c r="E84"/>
  <c r="E84" i="212"/>
  <c r="F83"/>
  <c r="E84" i="206"/>
  <c r="F83"/>
  <c r="F83" i="197"/>
  <c r="E84"/>
  <c r="E84" i="194"/>
  <c r="F83"/>
  <c r="F81" i="193"/>
  <c r="E82"/>
  <c r="E84" i="192"/>
  <c r="F83"/>
  <c r="E84" i="191"/>
  <c r="F83"/>
  <c r="E84" i="189"/>
  <c r="F83"/>
  <c r="E84" i="188"/>
  <c r="F83"/>
  <c r="K84" i="184"/>
  <c r="E84"/>
  <c r="E86" i="179"/>
  <c r="F85"/>
  <c r="AE9" s="1"/>
  <c r="E85" i="177"/>
  <c r="F84"/>
  <c r="U9"/>
  <c r="F85" i="176"/>
  <c r="E86"/>
  <c r="E85" i="175"/>
  <c r="F84"/>
  <c r="E86" i="174"/>
  <c r="F85"/>
  <c r="E85" i="173"/>
  <c r="F84"/>
  <c r="E86" i="172"/>
  <c r="F85"/>
  <c r="E86" i="171"/>
  <c r="F85"/>
  <c r="E85" i="170"/>
  <c r="F84"/>
  <c r="E85" i="168"/>
  <c r="F84"/>
  <c r="E86" i="167"/>
  <c r="F85"/>
  <c r="E86" i="166"/>
  <c r="F85"/>
  <c r="E86" i="165"/>
  <c r="F85"/>
  <c r="E86" i="164"/>
  <c r="F85"/>
  <c r="E86" i="163"/>
  <c r="F85"/>
  <c r="E86" i="161"/>
  <c r="F85"/>
  <c r="E178" i="160"/>
  <c r="F177"/>
  <c r="E86" i="159"/>
  <c r="F85"/>
  <c r="E85" i="158"/>
  <c r="F84"/>
  <c r="E85" i="157"/>
  <c r="F84"/>
  <c r="E85" i="156"/>
  <c r="F84"/>
  <c r="E85" i="154"/>
  <c r="F84"/>
  <c r="E85" i="153"/>
  <c r="F84"/>
  <c r="E85" i="151"/>
  <c r="F84"/>
  <c r="E85" i="150"/>
  <c r="F84"/>
  <c r="E85" i="146"/>
  <c r="F84"/>
  <c r="E85" i="144"/>
  <c r="F84"/>
  <c r="E85" i="143"/>
  <c r="F84"/>
  <c r="E95" i="142"/>
  <c r="F94"/>
  <c r="F85" i="139"/>
  <c r="E86"/>
  <c r="E86" i="138"/>
  <c r="F85"/>
  <c r="E86" i="137"/>
  <c r="F85"/>
  <c r="E86" i="136"/>
  <c r="F85"/>
  <c r="E86" i="135"/>
  <c r="F85"/>
  <c r="E88" i="130"/>
  <c r="F87"/>
  <c r="E85" i="129"/>
  <c r="F84"/>
  <c r="E85" i="128"/>
  <c r="F84"/>
  <c r="F84" i="127"/>
  <c r="E85"/>
  <c r="E85" i="126"/>
  <c r="F84"/>
  <c r="E85" i="125"/>
  <c r="F84"/>
  <c r="E86" i="124"/>
  <c r="F85"/>
  <c r="E85" i="131"/>
  <c r="F84"/>
  <c r="E85" i="134"/>
  <c r="F84"/>
  <c r="E85" i="152"/>
  <c r="F84"/>
  <c r="E85" i="162"/>
  <c r="F84"/>
  <c r="E91" i="132"/>
  <c r="F90"/>
  <c r="E90" i="145"/>
  <c r="F89"/>
  <c r="F94" i="148"/>
  <c r="E95"/>
  <c r="E91" i="147"/>
  <c r="F90"/>
  <c r="E90" i="141"/>
  <c r="F89"/>
  <c r="E90" i="149"/>
  <c r="F89"/>
  <c r="E90" i="133"/>
  <c r="F89"/>
  <c r="F96" i="123"/>
  <c r="E97"/>
  <c r="O82" i="221" l="1"/>
  <c r="P82"/>
  <c r="O82" i="220"/>
  <c r="P82"/>
  <c r="M83" i="219"/>
  <c r="N83" s="1"/>
  <c r="L83"/>
  <c r="E83"/>
  <c r="F83" s="1"/>
  <c r="E85" i="216"/>
  <c r="F84"/>
  <c r="F84" i="214"/>
  <c r="E85"/>
  <c r="L73" i="215"/>
  <c r="E73"/>
  <c r="O73"/>
  <c r="P73"/>
  <c r="F84" i="213"/>
  <c r="E85"/>
  <c r="E85" i="212"/>
  <c r="F84"/>
  <c r="F84" i="206"/>
  <c r="E85"/>
  <c r="F84" i="197"/>
  <c r="E85"/>
  <c r="E85" i="194"/>
  <c r="F84"/>
  <c r="E83" i="193"/>
  <c r="F82"/>
  <c r="F84" i="192"/>
  <c r="E85"/>
  <c r="E85" i="191"/>
  <c r="F84"/>
  <c r="E85" i="189"/>
  <c r="F84"/>
  <c r="F84" i="188"/>
  <c r="E85"/>
  <c r="M84" i="184"/>
  <c r="N84" s="1"/>
  <c r="L84"/>
  <c r="L85" s="1"/>
  <c r="L86" s="1"/>
  <c r="L87" s="1"/>
  <c r="L88" s="1"/>
  <c r="L89" s="1"/>
  <c r="L90" s="1"/>
  <c r="L91" s="1"/>
  <c r="L92" s="1"/>
  <c r="L93" s="1"/>
  <c r="L94" s="1"/>
  <c r="L95" s="1"/>
  <c r="F84"/>
  <c r="E85"/>
  <c r="Q9" i="179"/>
  <c r="F86"/>
  <c r="E86" i="177"/>
  <c r="F85"/>
  <c r="V9"/>
  <c r="F86" i="176"/>
  <c r="E87"/>
  <c r="F85" i="175"/>
  <c r="E86"/>
  <c r="F86" i="174"/>
  <c r="E87"/>
  <c r="E86" i="173"/>
  <c r="F85"/>
  <c r="E87" i="172"/>
  <c r="F86"/>
  <c r="E87" i="171"/>
  <c r="F86"/>
  <c r="E86" i="170"/>
  <c r="F85"/>
  <c r="E86" i="168"/>
  <c r="F85"/>
  <c r="E87" i="167"/>
  <c r="F86"/>
  <c r="E87" i="166"/>
  <c r="F86"/>
  <c r="E87" i="165"/>
  <c r="F86"/>
  <c r="E87" i="164"/>
  <c r="F86"/>
  <c r="E87" i="163"/>
  <c r="F86"/>
  <c r="E87" i="161"/>
  <c r="F86"/>
  <c r="F178" i="160"/>
  <c r="E179"/>
  <c r="E87" i="159"/>
  <c r="F86"/>
  <c r="E86" i="158"/>
  <c r="F85"/>
  <c r="E86" i="157"/>
  <c r="F85"/>
  <c r="E86" i="156"/>
  <c r="F85"/>
  <c r="E86" i="154"/>
  <c r="F85"/>
  <c r="E86" i="153"/>
  <c r="F85"/>
  <c r="E86" i="151"/>
  <c r="F85"/>
  <c r="E86" i="150"/>
  <c r="F85"/>
  <c r="E86" i="146"/>
  <c r="F85"/>
  <c r="E86" i="144"/>
  <c r="F85"/>
  <c r="E86" i="143"/>
  <c r="F85"/>
  <c r="E96" i="142"/>
  <c r="F95"/>
  <c r="E87" i="139"/>
  <c r="F86"/>
  <c r="E87" i="138"/>
  <c r="F86"/>
  <c r="E87" i="137"/>
  <c r="F86"/>
  <c r="E87" i="136"/>
  <c r="F86"/>
  <c r="E87" i="135"/>
  <c r="F86"/>
  <c r="F88" i="130"/>
  <c r="E89"/>
  <c r="E86" i="129"/>
  <c r="F85"/>
  <c r="E86" i="128"/>
  <c r="F85"/>
  <c r="F85" i="127"/>
  <c r="E86"/>
  <c r="E86" i="126"/>
  <c r="F85"/>
  <c r="E86" i="125"/>
  <c r="F85"/>
  <c r="E87" i="124"/>
  <c r="F86"/>
  <c r="E86" i="131"/>
  <c r="F85"/>
  <c r="F90" i="133"/>
  <c r="E91"/>
  <c r="F90" i="149"/>
  <c r="E91"/>
  <c r="F90" i="141"/>
  <c r="E91"/>
  <c r="F91" i="147"/>
  <c r="E92"/>
  <c r="F90" i="145"/>
  <c r="E91"/>
  <c r="F91" i="132"/>
  <c r="E92"/>
  <c r="E86" i="162"/>
  <c r="F85"/>
  <c r="E86" i="152"/>
  <c r="F85"/>
  <c r="E86" i="134"/>
  <c r="F85"/>
  <c r="E98" i="123"/>
  <c r="F97"/>
  <c r="F95" i="148"/>
  <c r="E96"/>
  <c r="P83" i="219" l="1"/>
  <c r="O83"/>
  <c r="F85" i="216"/>
  <c r="E86"/>
  <c r="F73" i="215"/>
  <c r="K74" s="1"/>
  <c r="M74" s="1"/>
  <c r="N74" s="1"/>
  <c r="O74" s="1"/>
  <c r="E86" i="214"/>
  <c r="F85"/>
  <c r="F85" i="213"/>
  <c r="E86"/>
  <c r="F85" i="212"/>
  <c r="E86"/>
  <c r="F85" i="206"/>
  <c r="E86"/>
  <c r="F85" i="197"/>
  <c r="E86"/>
  <c r="E86" i="194"/>
  <c r="F85"/>
  <c r="E84" i="193"/>
  <c r="F83"/>
  <c r="F85" i="192"/>
  <c r="E86"/>
  <c r="F85" i="191"/>
  <c r="E86"/>
  <c r="F85" i="189"/>
  <c r="E86"/>
  <c r="F85" i="188"/>
  <c r="E86"/>
  <c r="O84" i="184"/>
  <c r="O85" s="1"/>
  <c r="O86" s="1"/>
  <c r="O87" s="1"/>
  <c r="O88" s="1"/>
  <c r="O89" s="1"/>
  <c r="O90" s="1"/>
  <c r="O91" s="1"/>
  <c r="O92" s="1"/>
  <c r="O93" s="1"/>
  <c r="O94" s="1"/>
  <c r="O95" s="1"/>
  <c r="P84"/>
  <c r="P85" s="1"/>
  <c r="P86" s="1"/>
  <c r="P87" s="1"/>
  <c r="P88" s="1"/>
  <c r="P89" s="1"/>
  <c r="P90" s="1"/>
  <c r="P91" s="1"/>
  <c r="P92" s="1"/>
  <c r="P93" s="1"/>
  <c r="P94" s="1"/>
  <c r="P95" s="1"/>
  <c r="E86"/>
  <c r="F85"/>
  <c r="L96"/>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R14"/>
  <c r="S14" s="1"/>
  <c r="J61" i="181" s="1"/>
  <c r="D89" i="179"/>
  <c r="K89" s="1"/>
  <c r="M89" s="1"/>
  <c r="N89" s="1"/>
  <c r="D91"/>
  <c r="K91" s="1"/>
  <c r="M91" s="1"/>
  <c r="N91" s="1"/>
  <c r="D93"/>
  <c r="K93" s="1"/>
  <c r="M93" s="1"/>
  <c r="N93" s="1"/>
  <c r="D95"/>
  <c r="K95" s="1"/>
  <c r="M95" s="1"/>
  <c r="N95"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87"/>
  <c r="D88"/>
  <c r="K88" s="1"/>
  <c r="M88" s="1"/>
  <c r="N88" s="1"/>
  <c r="D90"/>
  <c r="K90" s="1"/>
  <c r="M90" s="1"/>
  <c r="N90" s="1"/>
  <c r="D92"/>
  <c r="K92" s="1"/>
  <c r="M92" s="1"/>
  <c r="N92" s="1"/>
  <c r="D94"/>
  <c r="K94" s="1"/>
  <c r="M94" s="1"/>
  <c r="N94" s="1"/>
  <c r="D96"/>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H60" i="181"/>
  <c r="F86" i="177"/>
  <c r="E87"/>
  <c r="W9"/>
  <c r="E88" i="176"/>
  <c r="F87"/>
  <c r="F86" i="175"/>
  <c r="E87"/>
  <c r="F87" i="174"/>
  <c r="E88"/>
  <c r="E87" i="173"/>
  <c r="F86"/>
  <c r="E88" i="172"/>
  <c r="F87"/>
  <c r="E88" i="171"/>
  <c r="F87"/>
  <c r="E87" i="170"/>
  <c r="F86"/>
  <c r="E87" i="168"/>
  <c r="F86"/>
  <c r="E88" i="167"/>
  <c r="F87"/>
  <c r="E88" i="166"/>
  <c r="F87"/>
  <c r="E88" i="165"/>
  <c r="F87"/>
  <c r="E88" i="164"/>
  <c r="F87"/>
  <c r="E88" i="163"/>
  <c r="F87"/>
  <c r="E88" i="161"/>
  <c r="F87"/>
  <c r="F179" i="160"/>
  <c r="E180"/>
  <c r="E88" i="159"/>
  <c r="F87"/>
  <c r="E87" i="158"/>
  <c r="F86"/>
  <c r="E87" i="157"/>
  <c r="F86"/>
  <c r="E87" i="156"/>
  <c r="F86"/>
  <c r="E87" i="154"/>
  <c r="F86"/>
  <c r="E87" i="153"/>
  <c r="F86"/>
  <c r="E87" i="151"/>
  <c r="F86"/>
  <c r="E87" i="150"/>
  <c r="F86"/>
  <c r="E87" i="146"/>
  <c r="F86"/>
  <c r="E87" i="144"/>
  <c r="F86"/>
  <c r="E87" i="143"/>
  <c r="F86"/>
  <c r="F96" i="142"/>
  <c r="E97"/>
  <c r="F87" i="139"/>
  <c r="E88"/>
  <c r="E88" i="138"/>
  <c r="F87"/>
  <c r="E88" i="137"/>
  <c r="F87"/>
  <c r="E88" i="136"/>
  <c r="F87"/>
  <c r="E88" i="135"/>
  <c r="F87"/>
  <c r="F89" i="130"/>
  <c r="E90"/>
  <c r="E87" i="129"/>
  <c r="F86"/>
  <c r="E87" i="128"/>
  <c r="F86"/>
  <c r="E87" i="127"/>
  <c r="F86"/>
  <c r="E87" i="126"/>
  <c r="F86"/>
  <c r="E87" i="125"/>
  <c r="F86"/>
  <c r="E88" i="124"/>
  <c r="F87"/>
  <c r="E87" i="131"/>
  <c r="F86"/>
  <c r="E99" i="123"/>
  <c r="F98"/>
  <c r="E87" i="134"/>
  <c r="F86"/>
  <c r="E87" i="152"/>
  <c r="F86"/>
  <c r="E87" i="162"/>
  <c r="F86"/>
  <c r="E97" i="148"/>
  <c r="F96"/>
  <c r="F92" i="132"/>
  <c r="E93"/>
  <c r="F91" i="145"/>
  <c r="E92"/>
  <c r="F92" i="147"/>
  <c r="E93"/>
  <c r="F91" i="141"/>
  <c r="E92"/>
  <c r="F91" i="149"/>
  <c r="E92"/>
  <c r="F91" i="133"/>
  <c r="E92"/>
  <c r="E87" i="216" l="1"/>
  <c r="F86"/>
  <c r="E87" i="214"/>
  <c r="F86"/>
  <c r="P74" i="215"/>
  <c r="E74"/>
  <c r="L74"/>
  <c r="E87" i="213"/>
  <c r="F86"/>
  <c r="F86" i="212"/>
  <c r="E87"/>
  <c r="E87" i="206"/>
  <c r="F86"/>
  <c r="F86" i="197"/>
  <c r="E87"/>
  <c r="E87" i="194"/>
  <c r="F86"/>
  <c r="F84" i="193"/>
  <c r="E85"/>
  <c r="E87" i="192"/>
  <c r="F86"/>
  <c r="F86" i="191"/>
  <c r="E87"/>
  <c r="E87" i="189"/>
  <c r="F86"/>
  <c r="E87" i="188"/>
  <c r="F86"/>
  <c r="E87" i="184"/>
  <c r="F86"/>
  <c r="O96"/>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R10"/>
  <c r="S10" s="1"/>
  <c r="K61" i="181" s="1"/>
  <c r="R11" i="184"/>
  <c r="P96"/>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K87" i="179"/>
  <c r="E87"/>
  <c r="X9" i="177"/>
  <c r="E88"/>
  <c r="F87"/>
  <c r="F88" i="176"/>
  <c r="E89"/>
  <c r="U9"/>
  <c r="E88" i="175"/>
  <c r="F87"/>
  <c r="E89" i="174"/>
  <c r="F88"/>
  <c r="E88" i="173"/>
  <c r="F87"/>
  <c r="E89" i="172"/>
  <c r="F88"/>
  <c r="E89" i="171"/>
  <c r="F88"/>
  <c r="E88" i="170"/>
  <c r="F87"/>
  <c r="E88" i="168"/>
  <c r="F87"/>
  <c r="E89" i="167"/>
  <c r="F88"/>
  <c r="E89" i="166"/>
  <c r="F88"/>
  <c r="E89" i="165"/>
  <c r="F88"/>
  <c r="E89" i="164"/>
  <c r="F88"/>
  <c r="E89" i="163"/>
  <c r="F88"/>
  <c r="E89" i="161"/>
  <c r="F88"/>
  <c r="F180" i="160"/>
  <c r="E181"/>
  <c r="E89" i="159"/>
  <c r="F88"/>
  <c r="E88" i="158"/>
  <c r="F87"/>
  <c r="E88" i="157"/>
  <c r="F87"/>
  <c r="E88" i="156"/>
  <c r="F87"/>
  <c r="E88" i="154"/>
  <c r="F87"/>
  <c r="E88" i="153"/>
  <c r="F87"/>
  <c r="E88" i="151"/>
  <c r="F87"/>
  <c r="E88" i="150"/>
  <c r="F87"/>
  <c r="F87" i="146"/>
  <c r="E88"/>
  <c r="F87" i="144"/>
  <c r="E88"/>
  <c r="F87" i="143"/>
  <c r="E88"/>
  <c r="F97" i="142"/>
  <c r="E98"/>
  <c r="F88" i="139"/>
  <c r="E89"/>
  <c r="E89" i="138"/>
  <c r="F88"/>
  <c r="E89" i="137"/>
  <c r="F88"/>
  <c r="E89" i="136"/>
  <c r="F88"/>
  <c r="E89" i="135"/>
  <c r="F88"/>
  <c r="F90" i="130"/>
  <c r="E91"/>
  <c r="E88" i="129"/>
  <c r="F87"/>
  <c r="E88" i="128"/>
  <c r="F87"/>
  <c r="F87" i="127"/>
  <c r="E88"/>
  <c r="E88" i="126"/>
  <c r="F87"/>
  <c r="E88" i="125"/>
  <c r="F87"/>
  <c r="E89" i="124"/>
  <c r="F88"/>
  <c r="E88" i="131"/>
  <c r="F87"/>
  <c r="E98" i="148"/>
  <c r="F97"/>
  <c r="E88" i="162"/>
  <c r="F87"/>
  <c r="E88" i="152"/>
  <c r="F87"/>
  <c r="E88" i="134"/>
  <c r="F87"/>
  <c r="E100" i="123"/>
  <c r="F99"/>
  <c r="E93" i="133"/>
  <c r="F92"/>
  <c r="E93" i="149"/>
  <c r="F92"/>
  <c r="E93" i="141"/>
  <c r="F92"/>
  <c r="E94" i="147"/>
  <c r="F93"/>
  <c r="E93" i="145"/>
  <c r="F92"/>
  <c r="E94" i="132"/>
  <c r="F93"/>
  <c r="E88" i="216" l="1"/>
  <c r="F87"/>
  <c r="F74" i="215"/>
  <c r="K75" s="1"/>
  <c r="M75" s="1"/>
  <c r="N75" s="1"/>
  <c r="O75" s="1"/>
  <c r="E88" i="214"/>
  <c r="F87"/>
  <c r="E88" i="213"/>
  <c r="F87"/>
  <c r="F87" i="212"/>
  <c r="E88"/>
  <c r="E88" i="206"/>
  <c r="F87"/>
  <c r="F87" i="197"/>
  <c r="E88"/>
  <c r="F87" i="194"/>
  <c r="E88"/>
  <c r="E86" i="193"/>
  <c r="F85"/>
  <c r="F87" i="192"/>
  <c r="E88"/>
  <c r="F87" i="191"/>
  <c r="E88"/>
  <c r="R9" i="189"/>
  <c r="S9" s="1"/>
  <c r="G63" i="181" s="1"/>
  <c r="F87" i="189"/>
  <c r="F63" i="181" s="1"/>
  <c r="E63"/>
  <c r="E88" i="189"/>
  <c r="E88" i="188"/>
  <c r="F87"/>
  <c r="F87" i="184"/>
  <c r="E88"/>
  <c r="M61" i="181"/>
  <c r="S11" i="184"/>
  <c r="M87" i="179"/>
  <c r="N87" s="1"/>
  <c r="L87"/>
  <c r="L88" s="1"/>
  <c r="L89" s="1"/>
  <c r="L90" s="1"/>
  <c r="L91" s="1"/>
  <c r="L92" s="1"/>
  <c r="L93" s="1"/>
  <c r="L94" s="1"/>
  <c r="L95" s="1"/>
  <c r="L96" s="1"/>
  <c r="L97" s="1"/>
  <c r="L98" s="1"/>
  <c r="E88"/>
  <c r="F87"/>
  <c r="E89" i="177"/>
  <c r="F88"/>
  <c r="Z9" s="1"/>
  <c r="Y9"/>
  <c r="V9" i="176"/>
  <c r="F89"/>
  <c r="E90"/>
  <c r="F88" i="175"/>
  <c r="E89"/>
  <c r="F89" i="174"/>
  <c r="E90"/>
  <c r="E89" i="173"/>
  <c r="F88"/>
  <c r="E90" i="172"/>
  <c r="F89"/>
  <c r="E90" i="171"/>
  <c r="F89"/>
  <c r="E89" i="170"/>
  <c r="F88"/>
  <c r="E89" i="168"/>
  <c r="F88"/>
  <c r="E90" i="167"/>
  <c r="F89"/>
  <c r="E90" i="166"/>
  <c r="F89"/>
  <c r="E90" i="165"/>
  <c r="F89"/>
  <c r="E90" i="164"/>
  <c r="F89"/>
  <c r="E90" i="163"/>
  <c r="F89"/>
  <c r="E90" i="161"/>
  <c r="F89"/>
  <c r="F181" i="160"/>
  <c r="E182"/>
  <c r="E90" i="159"/>
  <c r="F89"/>
  <c r="E89" i="158"/>
  <c r="F88"/>
  <c r="E89" i="157"/>
  <c r="F88"/>
  <c r="E89" i="156"/>
  <c r="F88"/>
  <c r="E89" i="154"/>
  <c r="F88"/>
  <c r="E89" i="153"/>
  <c r="F88"/>
  <c r="E89" i="151"/>
  <c r="F88"/>
  <c r="E89" i="150"/>
  <c r="F88"/>
  <c r="F88" i="146"/>
  <c r="E89"/>
  <c r="F88" i="144"/>
  <c r="E89"/>
  <c r="F88" i="143"/>
  <c r="E89"/>
  <c r="F98" i="142"/>
  <c r="E99"/>
  <c r="F89" i="139"/>
  <c r="E90"/>
  <c r="E90" i="138"/>
  <c r="F89"/>
  <c r="E90" i="137"/>
  <c r="F89"/>
  <c r="E90" i="136"/>
  <c r="F89"/>
  <c r="E90" i="135"/>
  <c r="F89"/>
  <c r="E92" i="130"/>
  <c r="F91"/>
  <c r="E89" i="129"/>
  <c r="F88"/>
  <c r="E89" i="128"/>
  <c r="F88"/>
  <c r="F88" i="127"/>
  <c r="E89"/>
  <c r="F88" i="126"/>
  <c r="E89"/>
  <c r="F88" i="125"/>
  <c r="E89"/>
  <c r="E90" i="124"/>
  <c r="F89"/>
  <c r="F88" i="131"/>
  <c r="E89"/>
  <c r="E95" i="132"/>
  <c r="F94"/>
  <c r="E94" i="145"/>
  <c r="F93"/>
  <c r="E95" i="147"/>
  <c r="F94"/>
  <c r="E94" i="141"/>
  <c r="F93"/>
  <c r="E94" i="149"/>
  <c r="F93"/>
  <c r="E94" i="133"/>
  <c r="F93"/>
  <c r="E101" i="123"/>
  <c r="F100"/>
  <c r="E89" i="134"/>
  <c r="F88"/>
  <c r="E89" i="152"/>
  <c r="F88"/>
  <c r="E89" i="162"/>
  <c r="F88"/>
  <c r="E99" i="148"/>
  <c r="F98"/>
  <c r="F88" i="216" l="1"/>
  <c r="E89"/>
  <c r="P75" i="215"/>
  <c r="F88" i="214"/>
  <c r="E89"/>
  <c r="L75" i="215"/>
  <c r="E75"/>
  <c r="E89" i="213"/>
  <c r="F88"/>
  <c r="E89" i="212"/>
  <c r="F88"/>
  <c r="E89" i="206"/>
  <c r="F88"/>
  <c r="F88" i="197"/>
  <c r="E89"/>
  <c r="E89" i="194"/>
  <c r="F88"/>
  <c r="E87" i="193"/>
  <c r="F86"/>
  <c r="E89" i="192"/>
  <c r="F88"/>
  <c r="E89" i="191"/>
  <c r="F88"/>
  <c r="E89" i="189"/>
  <c r="F88"/>
  <c r="R9" i="188"/>
  <c r="S9" s="1"/>
  <c r="G62" i="181" s="1"/>
  <c r="E89" i="188"/>
  <c r="E62" i="181"/>
  <c r="F88" i="188"/>
  <c r="F62" i="181" s="1"/>
  <c r="F88" i="184"/>
  <c r="E89"/>
  <c r="E89" i="179"/>
  <c r="F88"/>
  <c r="O87"/>
  <c r="O88" s="1"/>
  <c r="O89" s="1"/>
  <c r="O90" s="1"/>
  <c r="O91" s="1"/>
  <c r="O92" s="1"/>
  <c r="O93" s="1"/>
  <c r="O94" s="1"/>
  <c r="O95" s="1"/>
  <c r="O96" s="1"/>
  <c r="O97" s="1"/>
  <c r="O98" s="1"/>
  <c r="P87"/>
  <c r="P88" s="1"/>
  <c r="P89" s="1"/>
  <c r="P90" s="1"/>
  <c r="P91" s="1"/>
  <c r="P92" s="1"/>
  <c r="P93" s="1"/>
  <c r="P94" s="1"/>
  <c r="P95" s="1"/>
  <c r="P96" s="1"/>
  <c r="P97" s="1"/>
  <c r="P98" s="1"/>
  <c r="L99"/>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R14"/>
  <c r="S14" s="1"/>
  <c r="J60" i="181" s="1"/>
  <c r="E90" i="177"/>
  <c r="F89"/>
  <c r="AA9" s="1"/>
  <c r="W9" i="176"/>
  <c r="F90"/>
  <c r="E91"/>
  <c r="E90" i="175"/>
  <c r="F89"/>
  <c r="U9"/>
  <c r="U9" i="174"/>
  <c r="F90"/>
  <c r="E91"/>
  <c r="F89" i="173"/>
  <c r="E90"/>
  <c r="E91" i="172"/>
  <c r="F90"/>
  <c r="E91" i="171"/>
  <c r="F90"/>
  <c r="E90" i="170"/>
  <c r="F89"/>
  <c r="E90" i="168"/>
  <c r="F89"/>
  <c r="E91" i="167"/>
  <c r="F90"/>
  <c r="E91" i="166"/>
  <c r="F90"/>
  <c r="E91" i="165"/>
  <c r="F90"/>
  <c r="E91" i="164"/>
  <c r="F90"/>
  <c r="E91" i="163"/>
  <c r="F90"/>
  <c r="E91" i="161"/>
  <c r="F90"/>
  <c r="E183" i="160"/>
  <c r="F182"/>
  <c r="E91" i="159"/>
  <c r="F90"/>
  <c r="E90" i="158"/>
  <c r="F89"/>
  <c r="E90" i="157"/>
  <c r="F89"/>
  <c r="E90" i="156"/>
  <c r="F89"/>
  <c r="E90" i="154"/>
  <c r="F89"/>
  <c r="E90" i="153"/>
  <c r="F89"/>
  <c r="E90" i="151"/>
  <c r="F89"/>
  <c r="E90" i="150"/>
  <c r="F89"/>
  <c r="F89" i="146"/>
  <c r="E90"/>
  <c r="F89" i="144"/>
  <c r="E90"/>
  <c r="F89" i="143"/>
  <c r="E90"/>
  <c r="F99" i="142"/>
  <c r="E100"/>
  <c r="F90" i="139"/>
  <c r="E91"/>
  <c r="E91" i="138"/>
  <c r="F90"/>
  <c r="E91" i="137"/>
  <c r="F90"/>
  <c r="E91" i="136"/>
  <c r="F90"/>
  <c r="E91" i="135"/>
  <c r="F90"/>
  <c r="E93" i="130"/>
  <c r="F92"/>
  <c r="E90" i="129"/>
  <c r="F89"/>
  <c r="E90" i="128"/>
  <c r="F89"/>
  <c r="F89" i="127"/>
  <c r="E90"/>
  <c r="E90" i="126"/>
  <c r="F89"/>
  <c r="F89" i="125"/>
  <c r="E90"/>
  <c r="E91" i="124"/>
  <c r="F90"/>
  <c r="F89" i="131"/>
  <c r="E90"/>
  <c r="E90" i="162"/>
  <c r="F89"/>
  <c r="E90" i="152"/>
  <c r="F89"/>
  <c r="E90" i="134"/>
  <c r="F89"/>
  <c r="F101" i="123"/>
  <c r="E102"/>
  <c r="F94" i="133"/>
  <c r="E95"/>
  <c r="F94" i="149"/>
  <c r="E95"/>
  <c r="F94" i="141"/>
  <c r="E95"/>
  <c r="F95" i="147"/>
  <c r="E96"/>
  <c r="F94" i="145"/>
  <c r="E95"/>
  <c r="F95" i="132"/>
  <c r="E96"/>
  <c r="E100" i="148"/>
  <c r="F99"/>
  <c r="F89" i="216" l="1"/>
  <c r="E90"/>
  <c r="F75" i="215"/>
  <c r="K76" s="1"/>
  <c r="M76" s="1"/>
  <c r="N76" s="1"/>
  <c r="E90" i="214"/>
  <c r="F89"/>
  <c r="F89" i="213"/>
  <c r="E90"/>
  <c r="E90" i="212"/>
  <c r="F89"/>
  <c r="F89" i="206"/>
  <c r="E90"/>
  <c r="F89" i="197"/>
  <c r="E90"/>
  <c r="F89" i="194"/>
  <c r="E90"/>
  <c r="F87" i="193"/>
  <c r="E88"/>
  <c r="E90" i="192"/>
  <c r="F89"/>
  <c r="E90" i="191"/>
  <c r="F89"/>
  <c r="E90" i="189"/>
  <c r="F89"/>
  <c r="E90" i="188"/>
  <c r="F89"/>
  <c r="E90" i="184"/>
  <c r="F89"/>
  <c r="O99" i="179"/>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R10"/>
  <c r="S10" s="1"/>
  <c r="K60" i="181" s="1"/>
  <c r="F89" i="179"/>
  <c r="E90"/>
  <c r="P99"/>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R11"/>
  <c r="F90" i="177"/>
  <c r="AB9" s="1"/>
  <c r="E91"/>
  <c r="X9" i="176"/>
  <c r="F91"/>
  <c r="E92"/>
  <c r="F90" i="175"/>
  <c r="E91"/>
  <c r="V9"/>
  <c r="V9" i="174"/>
  <c r="F91"/>
  <c r="E92"/>
  <c r="F90" i="173"/>
  <c r="E91"/>
  <c r="E92" i="172"/>
  <c r="F91"/>
  <c r="E92" i="171"/>
  <c r="F91"/>
  <c r="E91" i="170"/>
  <c r="F90"/>
  <c r="E91" i="168"/>
  <c r="F90"/>
  <c r="E92" i="167"/>
  <c r="F91"/>
  <c r="E92" i="166"/>
  <c r="F91"/>
  <c r="E92" i="165"/>
  <c r="F91"/>
  <c r="E92" i="164"/>
  <c r="F91"/>
  <c r="E92" i="163"/>
  <c r="F91"/>
  <c r="E92" i="161"/>
  <c r="F91"/>
  <c r="E184" i="160"/>
  <c r="F183"/>
  <c r="E92" i="159"/>
  <c r="F91"/>
  <c r="E91" i="158"/>
  <c r="F90"/>
  <c r="E91" i="157"/>
  <c r="F90"/>
  <c r="E91" i="156"/>
  <c r="F90"/>
  <c r="E91" i="154"/>
  <c r="F90"/>
  <c r="E91" i="153"/>
  <c r="F90"/>
  <c r="E91" i="151"/>
  <c r="F90"/>
  <c r="E91" i="150"/>
  <c r="F90"/>
  <c r="F90" i="146"/>
  <c r="E91"/>
  <c r="F90" i="144"/>
  <c r="E91"/>
  <c r="F90" i="143"/>
  <c r="E91"/>
  <c r="E101" i="142"/>
  <c r="F100"/>
  <c r="F91" i="139"/>
  <c r="E92"/>
  <c r="E92" i="138"/>
  <c r="F91"/>
  <c r="E92" i="137"/>
  <c r="F91"/>
  <c r="E92" i="136"/>
  <c r="F91"/>
  <c r="E92" i="135"/>
  <c r="F91"/>
  <c r="F93" i="130"/>
  <c r="E94"/>
  <c r="E91" i="129"/>
  <c r="F90"/>
  <c r="E91" i="128"/>
  <c r="F90"/>
  <c r="F90" i="127"/>
  <c r="E91"/>
  <c r="E91" i="126"/>
  <c r="F90"/>
  <c r="F90" i="125"/>
  <c r="E91"/>
  <c r="E92" i="124"/>
  <c r="F91"/>
  <c r="E91" i="131"/>
  <c r="F90"/>
  <c r="F100" i="148"/>
  <c r="E101"/>
  <c r="E91" i="134"/>
  <c r="F90"/>
  <c r="E91" i="152"/>
  <c r="F90"/>
  <c r="E91" i="162"/>
  <c r="F90"/>
  <c r="F96" i="132"/>
  <c r="E97"/>
  <c r="F95" i="145"/>
  <c r="E96"/>
  <c r="F96" i="147"/>
  <c r="E97"/>
  <c r="F95" i="141"/>
  <c r="E96"/>
  <c r="F95" i="149"/>
  <c r="E96"/>
  <c r="F95" i="133"/>
  <c r="E96"/>
  <c r="F102" i="123"/>
  <c r="E103"/>
  <c r="E91" i="216" l="1"/>
  <c r="F90"/>
  <c r="O76" i="215"/>
  <c r="P76"/>
  <c r="L76"/>
  <c r="F90" i="214"/>
  <c r="E91"/>
  <c r="E76" i="215"/>
  <c r="F90" i="213"/>
  <c r="E91"/>
  <c r="E91" i="212"/>
  <c r="F90"/>
  <c r="F90" i="206"/>
  <c r="E91"/>
  <c r="E91" i="197"/>
  <c r="F90"/>
  <c r="E91" i="194"/>
  <c r="F90"/>
  <c r="F88" i="193"/>
  <c r="E89"/>
  <c r="F90" i="192"/>
  <c r="E91"/>
  <c r="F90" i="191"/>
  <c r="E91"/>
  <c r="F90" i="189"/>
  <c r="E91"/>
  <c r="E91" i="188"/>
  <c r="F90"/>
  <c r="E91" i="184"/>
  <c r="F90"/>
  <c r="M60" i="181"/>
  <c r="S11" i="179"/>
  <c r="F90"/>
  <c r="E91"/>
  <c r="F91" i="177"/>
  <c r="AC9" s="1"/>
  <c r="E92"/>
  <c r="Y9" i="176"/>
  <c r="F92"/>
  <c r="Z9" s="1"/>
  <c r="E93"/>
  <c r="W9" i="175"/>
  <c r="F91"/>
  <c r="E92"/>
  <c r="W9" i="174"/>
  <c r="F92"/>
  <c r="E93"/>
  <c r="F91" i="173"/>
  <c r="E92"/>
  <c r="E93" i="172"/>
  <c r="F92"/>
  <c r="E93" i="171"/>
  <c r="F92"/>
  <c r="E92" i="170"/>
  <c r="F91"/>
  <c r="E92" i="168"/>
  <c r="F91"/>
  <c r="E93" i="167"/>
  <c r="F92"/>
  <c r="E93" i="166"/>
  <c r="F92"/>
  <c r="E93" i="165"/>
  <c r="F92"/>
  <c r="E93" i="164"/>
  <c r="F92"/>
  <c r="E93" i="163"/>
  <c r="F92"/>
  <c r="E93" i="161"/>
  <c r="F92"/>
  <c r="F184" i="160"/>
  <c r="E185"/>
  <c r="E93" i="159"/>
  <c r="F92"/>
  <c r="E92" i="158"/>
  <c r="F91"/>
  <c r="E92" i="157"/>
  <c r="F91"/>
  <c r="E92" i="156"/>
  <c r="F91"/>
  <c r="E92" i="154"/>
  <c r="F91"/>
  <c r="E92" i="153"/>
  <c r="F91"/>
  <c r="E92" i="151"/>
  <c r="F91"/>
  <c r="E92" i="150"/>
  <c r="F91"/>
  <c r="E92" i="146"/>
  <c r="F91"/>
  <c r="E92" i="144"/>
  <c r="F91"/>
  <c r="E92" i="143"/>
  <c r="F91"/>
  <c r="E102" i="142"/>
  <c r="F101"/>
  <c r="E93" i="139"/>
  <c r="F92"/>
  <c r="E93" i="138"/>
  <c r="F92"/>
  <c r="E93" i="137"/>
  <c r="F92"/>
  <c r="E93" i="136"/>
  <c r="F92"/>
  <c r="E93" i="135"/>
  <c r="F92"/>
  <c r="F94" i="130"/>
  <c r="E95"/>
  <c r="E92" i="129"/>
  <c r="F91"/>
  <c r="E92" i="128"/>
  <c r="F91"/>
  <c r="F91" i="127"/>
  <c r="E92"/>
  <c r="E92" i="126"/>
  <c r="F91"/>
  <c r="E92" i="125"/>
  <c r="F91"/>
  <c r="E93" i="124"/>
  <c r="F92"/>
  <c r="E92" i="131"/>
  <c r="F91"/>
  <c r="F103" i="123"/>
  <c r="E104"/>
  <c r="E97" i="133"/>
  <c r="F96"/>
  <c r="E97" i="141"/>
  <c r="F96"/>
  <c r="E98" i="147"/>
  <c r="F97"/>
  <c r="E92" i="162"/>
  <c r="F91"/>
  <c r="E92" i="152"/>
  <c r="F91"/>
  <c r="E92" i="134"/>
  <c r="F91"/>
  <c r="F101" i="148"/>
  <c r="E102"/>
  <c r="E97" i="149"/>
  <c r="F96"/>
  <c r="E97" i="145"/>
  <c r="F96"/>
  <c r="E98" i="132"/>
  <c r="F97"/>
  <c r="E92" i="216" l="1"/>
  <c r="F91"/>
  <c r="F91" i="214"/>
  <c r="E92"/>
  <c r="F76" i="215"/>
  <c r="K77" s="1"/>
  <c r="M77" s="1"/>
  <c r="N77" s="1"/>
  <c r="O77" s="1"/>
  <c r="F91" i="213"/>
  <c r="E92"/>
  <c r="F91" i="212"/>
  <c r="E92"/>
  <c r="F91" i="206"/>
  <c r="E92"/>
  <c r="F91" i="197"/>
  <c r="E92"/>
  <c r="E92" i="194"/>
  <c r="F91"/>
  <c r="E90" i="193"/>
  <c r="F89"/>
  <c r="E92" i="192"/>
  <c r="F91"/>
  <c r="E92" i="191"/>
  <c r="F91"/>
  <c r="F91" i="189"/>
  <c r="E92"/>
  <c r="F91" i="188"/>
  <c r="E92"/>
  <c r="E92" i="184"/>
  <c r="F91"/>
  <c r="E92" i="179"/>
  <c r="F91"/>
  <c r="E93" i="177"/>
  <c r="F92"/>
  <c r="AD9" s="1"/>
  <c r="F93" i="176"/>
  <c r="AA9" s="1"/>
  <c r="E94"/>
  <c r="X9" i="175"/>
  <c r="E93"/>
  <c r="F92"/>
  <c r="X9" i="174"/>
  <c r="E94"/>
  <c r="F93"/>
  <c r="F92" i="173"/>
  <c r="E93"/>
  <c r="F93" i="172"/>
  <c r="E94"/>
  <c r="E94" i="171"/>
  <c r="F93"/>
  <c r="E93" i="170"/>
  <c r="F92"/>
  <c r="E93" i="168"/>
  <c r="F92"/>
  <c r="E94" i="167"/>
  <c r="F93"/>
  <c r="E94" i="166"/>
  <c r="F93"/>
  <c r="E94" i="165"/>
  <c r="F93"/>
  <c r="E94" i="164"/>
  <c r="F93"/>
  <c r="E94" i="163"/>
  <c r="F93"/>
  <c r="E94" i="161"/>
  <c r="F93"/>
  <c r="F185" i="160"/>
  <c r="E186"/>
  <c r="E94" i="159"/>
  <c r="F93"/>
  <c r="E93" i="158"/>
  <c r="F92"/>
  <c r="E93" i="157"/>
  <c r="F92"/>
  <c r="E93" i="156"/>
  <c r="F92"/>
  <c r="E93" i="154"/>
  <c r="F92"/>
  <c r="E93" i="153"/>
  <c r="F92"/>
  <c r="E93" i="151"/>
  <c r="F92"/>
  <c r="E93" i="150"/>
  <c r="F92"/>
  <c r="E93" i="146"/>
  <c r="F92"/>
  <c r="E93" i="144"/>
  <c r="F92"/>
  <c r="E93" i="143"/>
  <c r="F92"/>
  <c r="F102" i="142"/>
  <c r="E103"/>
  <c r="E94" i="139"/>
  <c r="F93"/>
  <c r="E94" i="138"/>
  <c r="F93"/>
  <c r="E94" i="137"/>
  <c r="F93"/>
  <c r="E94" i="136"/>
  <c r="F93"/>
  <c r="E94" i="135"/>
  <c r="F93"/>
  <c r="E96" i="130"/>
  <c r="F95"/>
  <c r="E93" i="129"/>
  <c r="F92"/>
  <c r="E93" i="128"/>
  <c r="F92"/>
  <c r="F92" i="127"/>
  <c r="E93"/>
  <c r="F92" i="126"/>
  <c r="E93"/>
  <c r="E93" i="125"/>
  <c r="F92"/>
  <c r="E94" i="124"/>
  <c r="F93"/>
  <c r="E93" i="131"/>
  <c r="F92"/>
  <c r="F102" i="148"/>
  <c r="E103"/>
  <c r="E99" i="132"/>
  <c r="F98"/>
  <c r="E98" i="145"/>
  <c r="F97"/>
  <c r="E98" i="149"/>
  <c r="F97"/>
  <c r="E93" i="134"/>
  <c r="F92"/>
  <c r="E93" i="152"/>
  <c r="F92"/>
  <c r="E93" i="162"/>
  <c r="F92"/>
  <c r="E99" i="147"/>
  <c r="F98"/>
  <c r="E98" i="141"/>
  <c r="F97"/>
  <c r="E98" i="133"/>
  <c r="F97"/>
  <c r="E105" i="123"/>
  <c r="F104"/>
  <c r="F92" i="216" l="1"/>
  <c r="D93" s="1"/>
  <c r="K93" s="1"/>
  <c r="P77" i="215"/>
  <c r="L77"/>
  <c r="F92" i="214"/>
  <c r="E93"/>
  <c r="E77" i="215"/>
  <c r="F92" i="213"/>
  <c r="E93"/>
  <c r="E93" i="212"/>
  <c r="F92"/>
  <c r="E93" i="206"/>
  <c r="F92"/>
  <c r="E93" i="197"/>
  <c r="F92"/>
  <c r="E93" i="194"/>
  <c r="F92"/>
  <c r="F90" i="193"/>
  <c r="E91"/>
  <c r="E93" i="192"/>
  <c r="F92"/>
  <c r="E93" i="191"/>
  <c r="F92"/>
  <c r="E93" i="189"/>
  <c r="F92"/>
  <c r="F92" i="188"/>
  <c r="E93"/>
  <c r="F92" i="184"/>
  <c r="E93"/>
  <c r="E93" i="179"/>
  <c r="F92"/>
  <c r="F93" i="177"/>
  <c r="AE9" s="1"/>
  <c r="E94"/>
  <c r="E95" i="176"/>
  <c r="F94"/>
  <c r="AB9" s="1"/>
  <c r="E94" i="175"/>
  <c r="F93"/>
  <c r="Z9" s="1"/>
  <c r="Y9"/>
  <c r="E95" i="174"/>
  <c r="F94"/>
  <c r="Z9" s="1"/>
  <c r="Y9"/>
  <c r="F93" i="173"/>
  <c r="E94"/>
  <c r="F94" i="172"/>
  <c r="E95"/>
  <c r="F94" i="171"/>
  <c r="E95"/>
  <c r="E94" i="170"/>
  <c r="F93"/>
  <c r="E94" i="168"/>
  <c r="F93"/>
  <c r="E95" i="167"/>
  <c r="F94"/>
  <c r="E95" i="166"/>
  <c r="F94"/>
  <c r="E95" i="165"/>
  <c r="F94"/>
  <c r="E95" i="164"/>
  <c r="F94"/>
  <c r="E95" i="163"/>
  <c r="F94"/>
  <c r="E95" i="161"/>
  <c r="F94"/>
  <c r="E187" i="160"/>
  <c r="F186"/>
  <c r="E95" i="159"/>
  <c r="F94"/>
  <c r="E94" i="158"/>
  <c r="F93"/>
  <c r="E94" i="157"/>
  <c r="F93"/>
  <c r="E94" i="156"/>
  <c r="F93"/>
  <c r="E94" i="154"/>
  <c r="F93"/>
  <c r="E94" i="153"/>
  <c r="F93"/>
  <c r="E94" i="151"/>
  <c r="F93"/>
  <c r="E94" i="150"/>
  <c r="F93"/>
  <c r="F93" i="146"/>
  <c r="E94"/>
  <c r="F93" i="144"/>
  <c r="E94"/>
  <c r="F93" i="143"/>
  <c r="E94"/>
  <c r="F103" i="142"/>
  <c r="E104"/>
  <c r="E95" i="139"/>
  <c r="F94"/>
  <c r="E95" i="138"/>
  <c r="F94"/>
  <c r="E95" i="137"/>
  <c r="F94"/>
  <c r="E95" i="136"/>
  <c r="F94"/>
  <c r="E95" i="135"/>
  <c r="F94"/>
  <c r="F96" i="130"/>
  <c r="E97"/>
  <c r="E94" i="129"/>
  <c r="F93"/>
  <c r="E94" i="128"/>
  <c r="F93"/>
  <c r="F93" i="127"/>
  <c r="E94"/>
  <c r="F93" i="126"/>
  <c r="E94"/>
  <c r="F93" i="125"/>
  <c r="E94"/>
  <c r="E95" i="124"/>
  <c r="F94"/>
  <c r="F93" i="131"/>
  <c r="E94"/>
  <c r="E94" i="162"/>
  <c r="F93"/>
  <c r="E94" i="152"/>
  <c r="F93"/>
  <c r="E94" i="134"/>
  <c r="F93"/>
  <c r="E106" i="123"/>
  <c r="F105"/>
  <c r="E99" i="133"/>
  <c r="F98"/>
  <c r="E99" i="141"/>
  <c r="F98"/>
  <c r="E100" i="147"/>
  <c r="F99"/>
  <c r="E99" i="149"/>
  <c r="F98"/>
  <c r="E99" i="145"/>
  <c r="F98"/>
  <c r="E100" i="132"/>
  <c r="F99"/>
  <c r="E104" i="148"/>
  <c r="F103"/>
  <c r="E93" i="216" l="1"/>
  <c r="F93" s="1"/>
  <c r="M93"/>
  <c r="N93" s="1"/>
  <c r="L93"/>
  <c r="F93" i="214"/>
  <c r="E94"/>
  <c r="F77" i="215"/>
  <c r="K78" s="1"/>
  <c r="M78" s="1"/>
  <c r="N78" s="1"/>
  <c r="F93" i="213"/>
  <c r="E94"/>
  <c r="F93" i="212"/>
  <c r="E94"/>
  <c r="F93" i="206"/>
  <c r="E94"/>
  <c r="E94" i="197"/>
  <c r="F93"/>
  <c r="F93" i="194"/>
  <c r="E94"/>
  <c r="F91" i="193"/>
  <c r="E92"/>
  <c r="F93" i="192"/>
  <c r="E94"/>
  <c r="E94" i="191"/>
  <c r="F93"/>
  <c r="E94" i="189"/>
  <c r="F93"/>
  <c r="F93" i="188"/>
  <c r="E94"/>
  <c r="E94" i="184"/>
  <c r="F93"/>
  <c r="E94" i="179"/>
  <c r="F93"/>
  <c r="Q9" i="177"/>
  <c r="F94"/>
  <c r="F95" i="176"/>
  <c r="AC9" s="1"/>
  <c r="E96"/>
  <c r="F94" i="175"/>
  <c r="AA9" s="1"/>
  <c r="E95"/>
  <c r="E96" i="174"/>
  <c r="F95"/>
  <c r="AA9" s="1"/>
  <c r="E95" i="173"/>
  <c r="F94"/>
  <c r="F95" i="172"/>
  <c r="E96"/>
  <c r="F95" i="171"/>
  <c r="E96"/>
  <c r="E95" i="170"/>
  <c r="F94"/>
  <c r="E95" i="168"/>
  <c r="F94"/>
  <c r="E96" i="167"/>
  <c r="F95"/>
  <c r="E96" i="166"/>
  <c r="F95"/>
  <c r="E96" i="165"/>
  <c r="F95"/>
  <c r="E96" i="164"/>
  <c r="F95"/>
  <c r="E96" i="163"/>
  <c r="F95"/>
  <c r="E96" i="161"/>
  <c r="F95"/>
  <c r="F187" i="160"/>
  <c r="E188"/>
  <c r="E96" i="159"/>
  <c r="F95"/>
  <c r="E95" i="158"/>
  <c r="F94"/>
  <c r="E95" i="157"/>
  <c r="F94"/>
  <c r="E95" i="156"/>
  <c r="F94"/>
  <c r="E95" i="154"/>
  <c r="F94"/>
  <c r="E95" i="153"/>
  <c r="F94"/>
  <c r="E95" i="151"/>
  <c r="F94"/>
  <c r="E95" i="150"/>
  <c r="F94"/>
  <c r="F94" i="146"/>
  <c r="E95"/>
  <c r="F94" i="144"/>
  <c r="E95"/>
  <c r="F94" i="143"/>
  <c r="E95"/>
  <c r="E105" i="142"/>
  <c r="F104"/>
  <c r="F95" i="139"/>
  <c r="E96"/>
  <c r="E96" i="138"/>
  <c r="F95"/>
  <c r="E96" i="137"/>
  <c r="F95"/>
  <c r="E96" i="136"/>
  <c r="F95"/>
  <c r="E96" i="135"/>
  <c r="F95"/>
  <c r="F97" i="130"/>
  <c r="E98"/>
  <c r="E95" i="129"/>
  <c r="F94"/>
  <c r="E95" i="128"/>
  <c r="F94"/>
  <c r="F94" i="127"/>
  <c r="E95"/>
  <c r="E95" i="126"/>
  <c r="F94"/>
  <c r="F94" i="125"/>
  <c r="E95"/>
  <c r="E96" i="124"/>
  <c r="F95"/>
  <c r="F94" i="131"/>
  <c r="E95"/>
  <c r="E105" i="148"/>
  <c r="F104"/>
  <c r="E101" i="132"/>
  <c r="F100"/>
  <c r="E100" i="145"/>
  <c r="F99"/>
  <c r="E100" i="149"/>
  <c r="F99"/>
  <c r="E101" i="147"/>
  <c r="F100"/>
  <c r="E100" i="141"/>
  <c r="F99"/>
  <c r="E100" i="133"/>
  <c r="F99"/>
  <c r="E107" i="123"/>
  <c r="F106"/>
  <c r="E95" i="134"/>
  <c r="F94"/>
  <c r="E95" i="152"/>
  <c r="F94"/>
  <c r="E95" i="162"/>
  <c r="F94"/>
  <c r="P93" i="216" l="1"/>
  <c r="O93"/>
  <c r="P78" i="215"/>
  <c r="O78"/>
  <c r="L78"/>
  <c r="F94" i="214"/>
  <c r="E95"/>
  <c r="E78" i="215"/>
  <c r="F94" i="213"/>
  <c r="E95"/>
  <c r="F94" i="212"/>
  <c r="E95"/>
  <c r="F94" i="206"/>
  <c r="E95"/>
  <c r="F94" i="197"/>
  <c r="E95"/>
  <c r="E95" i="194"/>
  <c r="F94"/>
  <c r="E93" i="193"/>
  <c r="F92"/>
  <c r="E95" i="192"/>
  <c r="F94"/>
  <c r="E95" i="191"/>
  <c r="F94"/>
  <c r="E95" i="189"/>
  <c r="F94"/>
  <c r="E95" i="188"/>
  <c r="F94"/>
  <c r="E95" i="184"/>
  <c r="F94"/>
  <c r="E95" i="179"/>
  <c r="F94"/>
  <c r="D96" i="177"/>
  <c r="K96" s="1"/>
  <c r="M96" s="1"/>
  <c r="N96" s="1"/>
  <c r="D98"/>
  <c r="K98" s="1"/>
  <c r="M98" s="1"/>
  <c r="N98" s="1"/>
  <c r="D100"/>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97"/>
  <c r="K97" s="1"/>
  <c r="M97" s="1"/>
  <c r="N97" s="1"/>
  <c r="D99"/>
  <c r="K99" s="1"/>
  <c r="M99" s="1"/>
  <c r="N99" s="1"/>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95"/>
  <c r="H59" i="181"/>
  <c r="E97" i="176"/>
  <c r="F96"/>
  <c r="AD9" s="1"/>
  <c r="F95" i="175"/>
  <c r="AB9" s="1"/>
  <c r="E96"/>
  <c r="F96" i="174"/>
  <c r="AB9" s="1"/>
  <c r="E97"/>
  <c r="E96" i="173"/>
  <c r="F95"/>
  <c r="F96" i="172"/>
  <c r="E97"/>
  <c r="F96" i="171"/>
  <c r="E97"/>
  <c r="F95" i="170"/>
  <c r="E96"/>
  <c r="E96" i="168"/>
  <c r="F95"/>
  <c r="E97" i="167"/>
  <c r="F96"/>
  <c r="E97" i="166"/>
  <c r="F96"/>
  <c r="E97" i="165"/>
  <c r="F96"/>
  <c r="E97" i="164"/>
  <c r="F96"/>
  <c r="E97" i="163"/>
  <c r="F96"/>
  <c r="E97" i="161"/>
  <c r="F96"/>
  <c r="F188" i="160"/>
  <c r="E189"/>
  <c r="E97" i="159"/>
  <c r="F96"/>
  <c r="E96" i="158"/>
  <c r="F95"/>
  <c r="E96" i="157"/>
  <c r="F95"/>
  <c r="E96" i="156"/>
  <c r="F95"/>
  <c r="E96" i="154"/>
  <c r="F95"/>
  <c r="E96" i="153"/>
  <c r="F95"/>
  <c r="E96" i="151"/>
  <c r="F95"/>
  <c r="E96" i="150"/>
  <c r="F95"/>
  <c r="E96" i="146"/>
  <c r="F95"/>
  <c r="E96" i="144"/>
  <c r="F95"/>
  <c r="E96" i="143"/>
  <c r="F95"/>
  <c r="F105" i="142"/>
  <c r="E106"/>
  <c r="E97" i="139"/>
  <c r="F96"/>
  <c r="E97" i="138"/>
  <c r="F96"/>
  <c r="E97" i="137"/>
  <c r="F96"/>
  <c r="E97" i="136"/>
  <c r="F96"/>
  <c r="E97" i="135"/>
  <c r="F96"/>
  <c r="E99" i="130"/>
  <c r="F98"/>
  <c r="E96" i="129"/>
  <c r="F95"/>
  <c r="E96" i="128"/>
  <c r="F95"/>
  <c r="F95" i="127"/>
  <c r="E96"/>
  <c r="E96" i="126"/>
  <c r="F95"/>
  <c r="E96" i="125"/>
  <c r="F95"/>
  <c r="E97" i="124"/>
  <c r="F96"/>
  <c r="E96" i="131"/>
  <c r="F95"/>
  <c r="E96" i="152"/>
  <c r="F95"/>
  <c r="E96" i="134"/>
  <c r="F95"/>
  <c r="F100" i="149"/>
  <c r="E101"/>
  <c r="F100" i="145"/>
  <c r="E101"/>
  <c r="F101" i="132"/>
  <c r="E102"/>
  <c r="E106" i="148"/>
  <c r="F105"/>
  <c r="E96" i="162"/>
  <c r="F95"/>
  <c r="E108" i="123"/>
  <c r="F107"/>
  <c r="F100" i="133"/>
  <c r="E101"/>
  <c r="F100" i="141"/>
  <c r="E101"/>
  <c r="F101" i="147"/>
  <c r="E102"/>
  <c r="E96" i="214" l="1"/>
  <c r="F95"/>
  <c r="F78" i="215"/>
  <c r="K79" s="1"/>
  <c r="M79" s="1"/>
  <c r="N79" s="1"/>
  <c r="P79" s="1"/>
  <c r="E96" i="213"/>
  <c r="F95"/>
  <c r="E96" i="212"/>
  <c r="F95"/>
  <c r="F95" i="206"/>
  <c r="E96"/>
  <c r="E96" i="197"/>
  <c r="F95"/>
  <c r="E96" i="194"/>
  <c r="F95"/>
  <c r="F93" i="193"/>
  <c r="E94"/>
  <c r="E96" i="192"/>
  <c r="F95"/>
  <c r="E96" i="191"/>
  <c r="F95"/>
  <c r="E96" i="189"/>
  <c r="F95"/>
  <c r="E96" i="188"/>
  <c r="F95"/>
  <c r="R9" i="184"/>
  <c r="S9" s="1"/>
  <c r="G61" i="181" s="1"/>
  <c r="E96" i="184"/>
  <c r="E61" i="181"/>
  <c r="F95" i="184"/>
  <c r="F61" i="181" s="1"/>
  <c r="F95" i="179"/>
  <c r="E96"/>
  <c r="K95" i="177"/>
  <c r="E95"/>
  <c r="E98" i="176"/>
  <c r="F97"/>
  <c r="AE9" s="1"/>
  <c r="E97" i="175"/>
  <c r="F96"/>
  <c r="AC9" s="1"/>
  <c r="E98" i="174"/>
  <c r="F97"/>
  <c r="AC9" s="1"/>
  <c r="F96" i="173"/>
  <c r="E97"/>
  <c r="F97" i="172"/>
  <c r="E98"/>
  <c r="E98" i="171"/>
  <c r="F97"/>
  <c r="F96" i="170"/>
  <c r="E97"/>
  <c r="E97" i="168"/>
  <c r="F96"/>
  <c r="E98" i="167"/>
  <c r="F97"/>
  <c r="E98" i="166"/>
  <c r="F97"/>
  <c r="E98" i="165"/>
  <c r="F97"/>
  <c r="E98" i="164"/>
  <c r="F97"/>
  <c r="E98" i="163"/>
  <c r="F97"/>
  <c r="E98" i="161"/>
  <c r="F97"/>
  <c r="F189" i="160"/>
  <c r="E190"/>
  <c r="E98" i="159"/>
  <c r="F97"/>
  <c r="E97" i="158"/>
  <c r="F96"/>
  <c r="E97" i="157"/>
  <c r="F96"/>
  <c r="E97" i="156"/>
  <c r="F96"/>
  <c r="E97" i="154"/>
  <c r="F96"/>
  <c r="E97" i="153"/>
  <c r="F96"/>
  <c r="E97" i="151"/>
  <c r="F96"/>
  <c r="E97" i="150"/>
  <c r="F96"/>
  <c r="E97" i="146"/>
  <c r="F96"/>
  <c r="F96" i="144"/>
  <c r="E97"/>
  <c r="E97" i="143"/>
  <c r="F96"/>
  <c r="E107" i="142"/>
  <c r="F106"/>
  <c r="E98" i="139"/>
  <c r="F97"/>
  <c r="E98" i="138"/>
  <c r="F97"/>
  <c r="E98" i="137"/>
  <c r="F97"/>
  <c r="E98" i="136"/>
  <c r="F97"/>
  <c r="E98" i="135"/>
  <c r="F97"/>
  <c r="F99" i="130"/>
  <c r="E100"/>
  <c r="E97" i="129"/>
  <c r="F96"/>
  <c r="E97" i="128"/>
  <c r="F96"/>
  <c r="F96" i="127"/>
  <c r="E97"/>
  <c r="F96" i="126"/>
  <c r="E97"/>
  <c r="F96" i="125"/>
  <c r="E97"/>
  <c r="E98" i="124"/>
  <c r="F97"/>
  <c r="E97" i="131"/>
  <c r="F96"/>
  <c r="F102" i="147"/>
  <c r="E103"/>
  <c r="F101" i="141"/>
  <c r="E102"/>
  <c r="F101" i="133"/>
  <c r="E102"/>
  <c r="F108" i="123"/>
  <c r="E109"/>
  <c r="E97" i="162"/>
  <c r="F96"/>
  <c r="F106" i="148"/>
  <c r="E107"/>
  <c r="E97" i="134"/>
  <c r="F96"/>
  <c r="E97" i="152"/>
  <c r="F96"/>
  <c r="F102" i="132"/>
  <c r="E103"/>
  <c r="F101" i="145"/>
  <c r="E102"/>
  <c r="F101" i="149"/>
  <c r="E102"/>
  <c r="O79" i="215" l="1"/>
  <c r="E97" i="214"/>
  <c r="F96"/>
  <c r="L79" i="215"/>
  <c r="E79"/>
  <c r="E97" i="213"/>
  <c r="F96"/>
  <c r="F96" i="212"/>
  <c r="E97"/>
  <c r="F96" i="206"/>
  <c r="E97"/>
  <c r="E97" i="197"/>
  <c r="F96"/>
  <c r="E97" i="194"/>
  <c r="F96"/>
  <c r="E95" i="193"/>
  <c r="F94"/>
  <c r="E97" i="192"/>
  <c r="F96"/>
  <c r="F96" i="191"/>
  <c r="E97"/>
  <c r="F96" i="189"/>
  <c r="E97"/>
  <c r="E97" i="188"/>
  <c r="F96"/>
  <c r="F96" i="184"/>
  <c r="E97"/>
  <c r="F96" i="179"/>
  <c r="E97"/>
  <c r="M95" i="177"/>
  <c r="N95" s="1"/>
  <c r="L95"/>
  <c r="L96" s="1"/>
  <c r="L97" s="1"/>
  <c r="L98" s="1"/>
  <c r="L99" s="1"/>
  <c r="L100" s="1"/>
  <c r="L101" s="1"/>
  <c r="L102" s="1"/>
  <c r="L103" s="1"/>
  <c r="L104" s="1"/>
  <c r="L105" s="1"/>
  <c r="L106" s="1"/>
  <c r="F95"/>
  <c r="E96"/>
  <c r="Q9" i="176"/>
  <c r="F98"/>
  <c r="F97" i="175"/>
  <c r="AD9" s="1"/>
  <c r="E98"/>
  <c r="F98" i="174"/>
  <c r="AD9" s="1"/>
  <c r="E99"/>
  <c r="F97" i="173"/>
  <c r="E98"/>
  <c r="E99" i="172"/>
  <c r="F98"/>
  <c r="F98" i="171"/>
  <c r="E99"/>
  <c r="F97" i="170"/>
  <c r="E98"/>
  <c r="F97" i="168"/>
  <c r="E98"/>
  <c r="E99" i="167"/>
  <c r="F98"/>
  <c r="E99" i="166"/>
  <c r="F98"/>
  <c r="E99" i="165"/>
  <c r="F98"/>
  <c r="E99" i="164"/>
  <c r="F98"/>
  <c r="E99" i="163"/>
  <c r="F98"/>
  <c r="E99" i="161"/>
  <c r="F98"/>
  <c r="F190" i="160"/>
  <c r="E191"/>
  <c r="E99" i="159"/>
  <c r="F98"/>
  <c r="E98" i="158"/>
  <c r="F97"/>
  <c r="E98" i="157"/>
  <c r="F97"/>
  <c r="E98" i="156"/>
  <c r="F97"/>
  <c r="E98" i="154"/>
  <c r="F97"/>
  <c r="E98" i="153"/>
  <c r="F97"/>
  <c r="E98" i="151"/>
  <c r="F97"/>
  <c r="E98" i="150"/>
  <c r="F97"/>
  <c r="F97" i="146"/>
  <c r="E98"/>
  <c r="F97" i="144"/>
  <c r="E98"/>
  <c r="F97" i="143"/>
  <c r="E98"/>
  <c r="F107" i="142"/>
  <c r="E108"/>
  <c r="E99" i="139"/>
  <c r="F98"/>
  <c r="E99" i="138"/>
  <c r="F98"/>
  <c r="E99" i="137"/>
  <c r="F98"/>
  <c r="E99" i="136"/>
  <c r="F98"/>
  <c r="E99" i="135"/>
  <c r="F98"/>
  <c r="E101" i="130"/>
  <c r="F100"/>
  <c r="E98" i="129"/>
  <c r="F97"/>
  <c r="E98" i="128"/>
  <c r="F97"/>
  <c r="F97" i="127"/>
  <c r="E98"/>
  <c r="F97" i="126"/>
  <c r="E98"/>
  <c r="F97" i="125"/>
  <c r="E98"/>
  <c r="E99" i="124"/>
  <c r="F98"/>
  <c r="F97" i="131"/>
  <c r="E98"/>
  <c r="F102" i="149"/>
  <c r="E103"/>
  <c r="F103" i="132"/>
  <c r="E104"/>
  <c r="E98" i="152"/>
  <c r="F97"/>
  <c r="E98" i="134"/>
  <c r="F97"/>
  <c r="E98" i="162"/>
  <c r="F97"/>
  <c r="F102" i="145"/>
  <c r="E103"/>
  <c r="E108" i="148"/>
  <c r="F107"/>
  <c r="F109" i="123"/>
  <c r="E110"/>
  <c r="F102" i="133"/>
  <c r="E103"/>
  <c r="F102" i="141"/>
  <c r="E103"/>
  <c r="F103" i="147"/>
  <c r="E104"/>
  <c r="F79" i="215" l="1"/>
  <c r="K80" s="1"/>
  <c r="M80" s="1"/>
  <c r="N80" s="1"/>
  <c r="F97" i="214"/>
  <c r="E98"/>
  <c r="E98" i="213"/>
  <c r="F97"/>
  <c r="E98" i="212"/>
  <c r="F97"/>
  <c r="F97" i="206"/>
  <c r="E98"/>
  <c r="E98" i="197"/>
  <c r="F97"/>
  <c r="F97" i="194"/>
  <c r="E98"/>
  <c r="F95" i="193"/>
  <c r="E96"/>
  <c r="F97" i="192"/>
  <c r="E98"/>
  <c r="E98" i="191"/>
  <c r="F97"/>
  <c r="E98" i="189"/>
  <c r="F97"/>
  <c r="F97" i="188"/>
  <c r="E98"/>
  <c r="E98" i="184"/>
  <c r="F97"/>
  <c r="E98" i="179"/>
  <c r="F97"/>
  <c r="O95" i="177"/>
  <c r="O96" s="1"/>
  <c r="O97" s="1"/>
  <c r="O98" s="1"/>
  <c r="O99" s="1"/>
  <c r="O100" s="1"/>
  <c r="O101" s="1"/>
  <c r="O102" s="1"/>
  <c r="O103" s="1"/>
  <c r="O104" s="1"/>
  <c r="O105" s="1"/>
  <c r="O106" s="1"/>
  <c r="P95"/>
  <c r="P96" s="1"/>
  <c r="P97" s="1"/>
  <c r="P98" s="1"/>
  <c r="P99" s="1"/>
  <c r="P100" s="1"/>
  <c r="P101" s="1"/>
  <c r="P102" s="1"/>
  <c r="P103" s="1"/>
  <c r="P104" s="1"/>
  <c r="P105" s="1"/>
  <c r="P106" s="1"/>
  <c r="E97"/>
  <c r="F96"/>
  <c r="L107"/>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R14"/>
  <c r="S14" s="1"/>
  <c r="J59" i="181" s="1"/>
  <c r="D100" i="176"/>
  <c r="K100" s="1"/>
  <c r="M100" s="1"/>
  <c r="N100"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99"/>
  <c r="D101"/>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H58" i="181"/>
  <c r="F98" i="175"/>
  <c r="AE9" s="1"/>
  <c r="E99"/>
  <c r="E100" i="174"/>
  <c r="F99"/>
  <c r="AE9" s="1"/>
  <c r="F98" i="173"/>
  <c r="E99"/>
  <c r="F99" i="172"/>
  <c r="E100"/>
  <c r="F99" i="171"/>
  <c r="E100"/>
  <c r="F98" i="170"/>
  <c r="E99"/>
  <c r="E99" i="168"/>
  <c r="F98"/>
  <c r="F99" i="167"/>
  <c r="E100"/>
  <c r="F99" i="166"/>
  <c r="E100"/>
  <c r="E100" i="165"/>
  <c r="F99"/>
  <c r="E100" i="164"/>
  <c r="F99"/>
  <c r="E100" i="163"/>
  <c r="F99"/>
  <c r="E100" i="161"/>
  <c r="F99"/>
  <c r="F191" i="160"/>
  <c r="E192"/>
  <c r="E100" i="159"/>
  <c r="F99"/>
  <c r="E99" i="158"/>
  <c r="F98"/>
  <c r="E99" i="157"/>
  <c r="F98"/>
  <c r="E99" i="156"/>
  <c r="F98"/>
  <c r="E99" i="154"/>
  <c r="F98"/>
  <c r="E99" i="153"/>
  <c r="F98"/>
  <c r="E99" i="151"/>
  <c r="F98"/>
  <c r="E99" i="150"/>
  <c r="F98"/>
  <c r="F98" i="146"/>
  <c r="E99"/>
  <c r="E99" i="144"/>
  <c r="F98"/>
  <c r="F98" i="143"/>
  <c r="E99"/>
  <c r="F108" i="142"/>
  <c r="E109"/>
  <c r="F99" i="139"/>
  <c r="E100"/>
  <c r="E100" i="138"/>
  <c r="F99"/>
  <c r="E100" i="137"/>
  <c r="F99"/>
  <c r="E100" i="136"/>
  <c r="F99"/>
  <c r="E100" i="135"/>
  <c r="F99"/>
  <c r="E102" i="130"/>
  <c r="F101"/>
  <c r="E99" i="129"/>
  <c r="F98"/>
  <c r="E99" i="128"/>
  <c r="F98"/>
  <c r="F98" i="127"/>
  <c r="E99"/>
  <c r="F98" i="126"/>
  <c r="E99"/>
  <c r="E99" i="125"/>
  <c r="F98"/>
  <c r="E100" i="124"/>
  <c r="F99"/>
  <c r="F98" i="131"/>
  <c r="E99"/>
  <c r="E104" i="145"/>
  <c r="F103"/>
  <c r="E99" i="162"/>
  <c r="F98"/>
  <c r="E105" i="147"/>
  <c r="F104"/>
  <c r="E104" i="141"/>
  <c r="F103"/>
  <c r="E104" i="133"/>
  <c r="F103"/>
  <c r="F110" i="123"/>
  <c r="E111"/>
  <c r="E109" i="148"/>
  <c r="F108"/>
  <c r="E99" i="134"/>
  <c r="F98"/>
  <c r="E99" i="152"/>
  <c r="F98"/>
  <c r="E105" i="132"/>
  <c r="F104"/>
  <c r="E104" i="149"/>
  <c r="F103"/>
  <c r="E99" i="214" l="1"/>
  <c r="F98"/>
  <c r="E80" i="215"/>
  <c r="L80"/>
  <c r="O80"/>
  <c r="P80"/>
  <c r="E99" i="213"/>
  <c r="F98"/>
  <c r="F98" i="212"/>
  <c r="E99"/>
  <c r="E99" i="206"/>
  <c r="F98"/>
  <c r="F98" i="197"/>
  <c r="E99"/>
  <c r="F98" i="194"/>
  <c r="E99"/>
  <c r="E97" i="193"/>
  <c r="F96"/>
  <c r="F98" i="192"/>
  <c r="E99"/>
  <c r="E99" i="191"/>
  <c r="F98"/>
  <c r="F98" i="189"/>
  <c r="E99"/>
  <c r="F98" i="188"/>
  <c r="E99"/>
  <c r="F98" i="184"/>
  <c r="E99"/>
  <c r="E60" i="181"/>
  <c r="E99" i="179"/>
  <c r="R9"/>
  <c r="S9" s="1"/>
  <c r="G60" i="181" s="1"/>
  <c r="F98" i="179"/>
  <c r="F60" i="181" s="1"/>
  <c r="F97" i="177"/>
  <c r="E98"/>
  <c r="O107"/>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R10"/>
  <c r="S10" s="1"/>
  <c r="K59" i="181" s="1"/>
  <c r="R11" i="177"/>
  <c r="P107"/>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K99" i="176"/>
  <c r="E99"/>
  <c r="Q9" i="175"/>
  <c r="F99"/>
  <c r="Q9" i="174"/>
  <c r="F100"/>
  <c r="E100" i="173"/>
  <c r="F99"/>
  <c r="U9" i="172"/>
  <c r="F100"/>
  <c r="E101"/>
  <c r="F100" i="171"/>
  <c r="E101"/>
  <c r="F99" i="170"/>
  <c r="E100"/>
  <c r="E100" i="168"/>
  <c r="F99"/>
  <c r="F100" i="167"/>
  <c r="E101"/>
  <c r="F100" i="166"/>
  <c r="E101"/>
  <c r="F100" i="165"/>
  <c r="E101"/>
  <c r="E101" i="164"/>
  <c r="F100"/>
  <c r="E101" i="163"/>
  <c r="F100"/>
  <c r="E101" i="161"/>
  <c r="F100"/>
  <c r="F192" i="160"/>
  <c r="E193"/>
  <c r="E101" i="159"/>
  <c r="F100"/>
  <c r="E100" i="158"/>
  <c r="F99"/>
  <c r="E100" i="157"/>
  <c r="F99"/>
  <c r="E100" i="156"/>
  <c r="F99"/>
  <c r="E100" i="154"/>
  <c r="F99"/>
  <c r="E100" i="153"/>
  <c r="F99"/>
  <c r="E100" i="151"/>
  <c r="F99"/>
  <c r="E100" i="150"/>
  <c r="F99"/>
  <c r="F99" i="146"/>
  <c r="E100"/>
  <c r="F99" i="144"/>
  <c r="E100"/>
  <c r="F99" i="143"/>
  <c r="E100"/>
  <c r="E110" i="142"/>
  <c r="F109"/>
  <c r="E101" i="139"/>
  <c r="F100"/>
  <c r="E101" i="138"/>
  <c r="F100"/>
  <c r="E101" i="137"/>
  <c r="F100"/>
  <c r="E101" i="136"/>
  <c r="F100"/>
  <c r="E101" i="135"/>
  <c r="F100"/>
  <c r="E103" i="130"/>
  <c r="F102"/>
  <c r="E100" i="129"/>
  <c r="F99"/>
  <c r="E100" i="128"/>
  <c r="F99"/>
  <c r="E100" i="127"/>
  <c r="F99"/>
  <c r="F99" i="126"/>
  <c r="E100"/>
  <c r="F99" i="125"/>
  <c r="E100"/>
  <c r="E101" i="124"/>
  <c r="F100"/>
  <c r="F99" i="131"/>
  <c r="E100"/>
  <c r="E105" i="149"/>
  <c r="F104"/>
  <c r="E106" i="132"/>
  <c r="F105"/>
  <c r="E100" i="152"/>
  <c r="F99"/>
  <c r="E100" i="134"/>
  <c r="F99"/>
  <c r="F109" i="148"/>
  <c r="E110"/>
  <c r="E105" i="133"/>
  <c r="F104"/>
  <c r="E105" i="141"/>
  <c r="F104"/>
  <c r="E106" i="147"/>
  <c r="F105"/>
  <c r="E100" i="162"/>
  <c r="F99"/>
  <c r="E105" i="145"/>
  <c r="F104"/>
  <c r="F111" i="123"/>
  <c r="E112"/>
  <c r="F80" i="215" l="1"/>
  <c r="K81" s="1"/>
  <c r="M81" s="1"/>
  <c r="N81" s="1"/>
  <c r="O81" s="1"/>
  <c r="F99" i="214"/>
  <c r="D100" s="1"/>
  <c r="K100" s="1"/>
  <c r="F99" i="213"/>
  <c r="E100"/>
  <c r="E100" i="212"/>
  <c r="F99"/>
  <c r="E100" i="206"/>
  <c r="F99"/>
  <c r="F99" i="197"/>
  <c r="E100"/>
  <c r="F99" i="194"/>
  <c r="E100"/>
  <c r="E98" i="193"/>
  <c r="F97"/>
  <c r="F99" i="192"/>
  <c r="E100"/>
  <c r="E100" i="191"/>
  <c r="F99"/>
  <c r="E100" i="189"/>
  <c r="F99"/>
  <c r="F99" i="188"/>
  <c r="E100"/>
  <c r="F99" i="184"/>
  <c r="E100"/>
  <c r="E100" i="179"/>
  <c r="F99"/>
  <c r="M59" i="181"/>
  <c r="S11" i="177"/>
  <c r="E99"/>
  <c r="F98"/>
  <c r="M99" i="176"/>
  <c r="N99" s="1"/>
  <c r="L99"/>
  <c r="L100" s="1"/>
  <c r="L101" s="1"/>
  <c r="L102" s="1"/>
  <c r="L103" s="1"/>
  <c r="L104" s="1"/>
  <c r="L105" s="1"/>
  <c r="L106" s="1"/>
  <c r="L107" s="1"/>
  <c r="L108" s="1"/>
  <c r="L109" s="1"/>
  <c r="L110" s="1"/>
  <c r="E100"/>
  <c r="F99"/>
  <c r="D101" i="175"/>
  <c r="K101" s="1"/>
  <c r="M101" s="1"/>
  <c r="N101" s="1"/>
  <c r="D103"/>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00"/>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H57" i="181"/>
  <c r="D103" i="174"/>
  <c r="K103" s="1"/>
  <c r="M103" s="1"/>
  <c r="N103" s="1"/>
  <c r="D105"/>
  <c r="K105" s="1"/>
  <c r="M105" s="1"/>
  <c r="N105"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02"/>
  <c r="K102" s="1"/>
  <c r="M102" s="1"/>
  <c r="N102" s="1"/>
  <c r="D104"/>
  <c r="K104" s="1"/>
  <c r="M104" s="1"/>
  <c r="N104" s="1"/>
  <c r="D106"/>
  <c r="K106" s="1"/>
  <c r="M106" s="1"/>
  <c r="N106" s="1"/>
  <c r="D108"/>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01"/>
  <c r="H56" i="181"/>
  <c r="F100" i="173"/>
  <c r="E101"/>
  <c r="V9" i="172"/>
  <c r="F101"/>
  <c r="E102"/>
  <c r="U9" i="171"/>
  <c r="F101"/>
  <c r="E102"/>
  <c r="F100" i="170"/>
  <c r="E101"/>
  <c r="F100" i="168"/>
  <c r="E101"/>
  <c r="F101" i="167"/>
  <c r="E102"/>
  <c r="F101" i="166"/>
  <c r="E102"/>
  <c r="F101" i="165"/>
  <c r="E102"/>
  <c r="F101" i="164"/>
  <c r="E102"/>
  <c r="E102" i="163"/>
  <c r="F101"/>
  <c r="E102" i="161"/>
  <c r="F101"/>
  <c r="F193" i="160"/>
  <c r="E194"/>
  <c r="E102" i="159"/>
  <c r="F101"/>
  <c r="E101" i="158"/>
  <c r="F100"/>
  <c r="E101" i="157"/>
  <c r="F100"/>
  <c r="E101" i="156"/>
  <c r="F100"/>
  <c r="E101" i="154"/>
  <c r="F100"/>
  <c r="E101" i="153"/>
  <c r="F100"/>
  <c r="E101" i="151"/>
  <c r="F100"/>
  <c r="E101" i="150"/>
  <c r="F100"/>
  <c r="F100" i="146"/>
  <c r="E101"/>
  <c r="E101" i="144"/>
  <c r="F100"/>
  <c r="F100" i="143"/>
  <c r="E101"/>
  <c r="E111" i="142"/>
  <c r="F110"/>
  <c r="F101" i="139"/>
  <c r="E102"/>
  <c r="E102" i="138"/>
  <c r="F101"/>
  <c r="E102" i="137"/>
  <c r="F101"/>
  <c r="E102" i="136"/>
  <c r="F101"/>
  <c r="E102" i="135"/>
  <c r="F101"/>
  <c r="F103" i="130"/>
  <c r="E104"/>
  <c r="E101" i="129"/>
  <c r="F100"/>
  <c r="E101" i="128"/>
  <c r="F100"/>
  <c r="F100" i="127"/>
  <c r="E101"/>
  <c r="E101" i="126"/>
  <c r="F100"/>
  <c r="F100" i="125"/>
  <c r="E101"/>
  <c r="E102" i="124"/>
  <c r="F101"/>
  <c r="F100" i="131"/>
  <c r="E101"/>
  <c r="E113" i="123"/>
  <c r="F112"/>
  <c r="E101" i="134"/>
  <c r="F100"/>
  <c r="E101" i="152"/>
  <c r="F100"/>
  <c r="E107" i="132"/>
  <c r="F106"/>
  <c r="E106" i="149"/>
  <c r="F105"/>
  <c r="E106" i="145"/>
  <c r="F105"/>
  <c r="E101" i="162"/>
  <c r="F100"/>
  <c r="E107" i="147"/>
  <c r="F106"/>
  <c r="E106" i="141"/>
  <c r="F105"/>
  <c r="E106" i="133"/>
  <c r="F105"/>
  <c r="F110" i="148"/>
  <c r="E111"/>
  <c r="E100" i="214" l="1"/>
  <c r="M100"/>
  <c r="N100" s="1"/>
  <c r="L100"/>
  <c r="P81" i="215"/>
  <c r="L81"/>
  <c r="E81"/>
  <c r="F100" i="214"/>
  <c r="F100" i="213"/>
  <c r="D101" s="1"/>
  <c r="K101" s="1"/>
  <c r="E101" i="212"/>
  <c r="F100"/>
  <c r="F100" i="206"/>
  <c r="E101"/>
  <c r="E101" i="197"/>
  <c r="F100"/>
  <c r="F100" i="194"/>
  <c r="E101"/>
  <c r="F98" i="193"/>
  <c r="E99"/>
  <c r="F100" i="192"/>
  <c r="E101"/>
  <c r="E101" i="191"/>
  <c r="F100"/>
  <c r="F100" i="189"/>
  <c r="E101"/>
  <c r="E101" i="188"/>
  <c r="F100"/>
  <c r="E101" i="184"/>
  <c r="F100"/>
  <c r="F100" i="179"/>
  <c r="E101"/>
  <c r="F99" i="177"/>
  <c r="E100"/>
  <c r="E101" i="176"/>
  <c r="F100"/>
  <c r="O99"/>
  <c r="O100" s="1"/>
  <c r="O101" s="1"/>
  <c r="O102" s="1"/>
  <c r="O103" s="1"/>
  <c r="O104" s="1"/>
  <c r="O105" s="1"/>
  <c r="O106" s="1"/>
  <c r="O107" s="1"/>
  <c r="O108" s="1"/>
  <c r="O109" s="1"/>
  <c r="O110" s="1"/>
  <c r="P99"/>
  <c r="P100" s="1"/>
  <c r="P101" s="1"/>
  <c r="P102" s="1"/>
  <c r="P103" s="1"/>
  <c r="P104" s="1"/>
  <c r="P105" s="1"/>
  <c r="P106" s="1"/>
  <c r="P107" s="1"/>
  <c r="P108" s="1"/>
  <c r="P109" s="1"/>
  <c r="P110" s="1"/>
  <c r="L11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R14"/>
  <c r="S14" s="1"/>
  <c r="J58" i="181" s="1"/>
  <c r="K100" i="175"/>
  <c r="E100"/>
  <c r="K101" i="174"/>
  <c r="E101"/>
  <c r="E102" i="173"/>
  <c r="F101"/>
  <c r="W9" i="172"/>
  <c r="E103"/>
  <c r="F102"/>
  <c r="V9" i="171"/>
  <c r="E103"/>
  <c r="F102"/>
  <c r="F101" i="170"/>
  <c r="E102"/>
  <c r="F101" i="168"/>
  <c r="E102"/>
  <c r="F102" i="167"/>
  <c r="E103"/>
  <c r="E103" i="166"/>
  <c r="F102"/>
  <c r="E103" i="165"/>
  <c r="F102"/>
  <c r="F102" i="164"/>
  <c r="E103"/>
  <c r="E103" i="163"/>
  <c r="F102"/>
  <c r="E103" i="161"/>
  <c r="F102"/>
  <c r="F194" i="160"/>
  <c r="E195"/>
  <c r="F195" s="1"/>
  <c r="E103" i="159"/>
  <c r="F102"/>
  <c r="E102" i="158"/>
  <c r="F101"/>
  <c r="E102" i="157"/>
  <c r="F101"/>
  <c r="E102" i="156"/>
  <c r="F101"/>
  <c r="E102" i="154"/>
  <c r="F101"/>
  <c r="E102" i="153"/>
  <c r="F101"/>
  <c r="E102" i="151"/>
  <c r="F101"/>
  <c r="E102" i="150"/>
  <c r="F101"/>
  <c r="F101" i="146"/>
  <c r="E102"/>
  <c r="E102" i="144"/>
  <c r="F101"/>
  <c r="F101" i="143"/>
  <c r="E102"/>
  <c r="E112" i="142"/>
  <c r="F111"/>
  <c r="F102" i="139"/>
  <c r="E103"/>
  <c r="E103" i="138"/>
  <c r="F102"/>
  <c r="E103" i="137"/>
  <c r="F102"/>
  <c r="E103" i="136"/>
  <c r="F102"/>
  <c r="E103" i="135"/>
  <c r="F102"/>
  <c r="F104" i="130"/>
  <c r="E105"/>
  <c r="E102" i="129"/>
  <c r="F101"/>
  <c r="E102" i="128"/>
  <c r="F101"/>
  <c r="F101" i="127"/>
  <c r="E102"/>
  <c r="E102" i="126"/>
  <c r="F101"/>
  <c r="F101" i="125"/>
  <c r="E102"/>
  <c r="E103" i="124"/>
  <c r="F102"/>
  <c r="E102" i="131"/>
  <c r="F101"/>
  <c r="E112" i="148"/>
  <c r="F111"/>
  <c r="E102" i="152"/>
  <c r="F101"/>
  <c r="E102" i="134"/>
  <c r="F101"/>
  <c r="E114" i="123"/>
  <c r="F113"/>
  <c r="F106" i="133"/>
  <c r="E107"/>
  <c r="F106" i="141"/>
  <c r="E107"/>
  <c r="E108" i="147"/>
  <c r="F107"/>
  <c r="E102" i="162"/>
  <c r="F101"/>
  <c r="F106" i="145"/>
  <c r="E107"/>
  <c r="F106" i="149"/>
  <c r="E107"/>
  <c r="F107" i="132"/>
  <c r="E108"/>
  <c r="O100" i="214" l="1"/>
  <c r="P100"/>
  <c r="F81" i="215"/>
  <c r="K82" s="1"/>
  <c r="M82" s="1"/>
  <c r="N82" s="1"/>
  <c r="M101" i="213"/>
  <c r="N101" s="1"/>
  <c r="L101"/>
  <c r="E101"/>
  <c r="F101" s="1"/>
  <c r="F101" i="212"/>
  <c r="D102" s="1"/>
  <c r="K102" s="1"/>
  <c r="E102"/>
  <c r="F102" s="1"/>
  <c r="E102" i="206"/>
  <c r="F101"/>
  <c r="F101" i="197"/>
  <c r="E102"/>
  <c r="F101" i="194"/>
  <c r="E102"/>
  <c r="E100" i="193"/>
  <c r="F99"/>
  <c r="F101" i="192"/>
  <c r="E102"/>
  <c r="F101" i="191"/>
  <c r="E102"/>
  <c r="F101" i="189"/>
  <c r="E102"/>
  <c r="F101" i="188"/>
  <c r="E102"/>
  <c r="F101" i="184"/>
  <c r="E102"/>
  <c r="F101" i="179"/>
  <c r="E102"/>
  <c r="E101" i="177"/>
  <c r="F100"/>
  <c r="O111" i="176"/>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R10"/>
  <c r="S10" s="1"/>
  <c r="K58" i="181" s="1"/>
  <c r="F101" i="176"/>
  <c r="E102"/>
  <c r="P11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R11"/>
  <c r="M100" i="175"/>
  <c r="N100" s="1"/>
  <c r="L100"/>
  <c r="L101" s="1"/>
  <c r="L102" s="1"/>
  <c r="L103" s="1"/>
  <c r="L104" s="1"/>
  <c r="L105" s="1"/>
  <c r="L106" s="1"/>
  <c r="L107" s="1"/>
  <c r="L108" s="1"/>
  <c r="L109" s="1"/>
  <c r="L110" s="1"/>
  <c r="L111" s="1"/>
  <c r="F100"/>
  <c r="E101"/>
  <c r="M101" i="174"/>
  <c r="N101" s="1"/>
  <c r="L101"/>
  <c r="L102" s="1"/>
  <c r="L103" s="1"/>
  <c r="L104" s="1"/>
  <c r="L105" s="1"/>
  <c r="L106" s="1"/>
  <c r="L107" s="1"/>
  <c r="L108" s="1"/>
  <c r="L109" s="1"/>
  <c r="L110" s="1"/>
  <c r="L111" s="1"/>
  <c r="L112" s="1"/>
  <c r="F101"/>
  <c r="E102"/>
  <c r="E103" i="173"/>
  <c r="F102"/>
  <c r="F103" i="172"/>
  <c r="E104"/>
  <c r="X9"/>
  <c r="F103" i="171"/>
  <c r="E104"/>
  <c r="W9"/>
  <c r="U9" i="170"/>
  <c r="F102"/>
  <c r="E103"/>
  <c r="E103" i="168"/>
  <c r="F102"/>
  <c r="F103" i="167"/>
  <c r="E104"/>
  <c r="F103" i="166"/>
  <c r="E104"/>
  <c r="E104" i="165"/>
  <c r="F103"/>
  <c r="F103" i="164"/>
  <c r="E104"/>
  <c r="E104" i="163"/>
  <c r="F103"/>
  <c r="E104" i="161"/>
  <c r="F103"/>
  <c r="E104" i="159"/>
  <c r="F103"/>
  <c r="E103" i="158"/>
  <c r="F102"/>
  <c r="E103" i="157"/>
  <c r="F102"/>
  <c r="E103" i="156"/>
  <c r="F102"/>
  <c r="E103" i="154"/>
  <c r="F102"/>
  <c r="E103" i="153"/>
  <c r="F102"/>
  <c r="E103" i="151"/>
  <c r="F102"/>
  <c r="E103" i="150"/>
  <c r="F102"/>
  <c r="E103" i="146"/>
  <c r="F102"/>
  <c r="E103" i="144"/>
  <c r="F102"/>
  <c r="E103" i="143"/>
  <c r="F102"/>
  <c r="E113" i="142"/>
  <c r="F112"/>
  <c r="E104" i="139"/>
  <c r="F103"/>
  <c r="E104" i="138"/>
  <c r="F103"/>
  <c r="E104" i="137"/>
  <c r="F103"/>
  <c r="E104" i="136"/>
  <c r="F103"/>
  <c r="E104" i="135"/>
  <c r="F103"/>
  <c r="E106" i="130"/>
  <c r="F105"/>
  <c r="E103" i="129"/>
  <c r="F102"/>
  <c r="E103" i="128"/>
  <c r="F102"/>
  <c r="F102" i="127"/>
  <c r="E103"/>
  <c r="F102" i="126"/>
  <c r="E103"/>
  <c r="E103" i="125"/>
  <c r="F102"/>
  <c r="E104" i="124"/>
  <c r="F103"/>
  <c r="E103" i="131"/>
  <c r="F102"/>
  <c r="E103" i="162"/>
  <c r="F102"/>
  <c r="F108" i="147"/>
  <c r="E109"/>
  <c r="F114" i="123"/>
  <c r="E115"/>
  <c r="E103" i="134"/>
  <c r="F102"/>
  <c r="E103" i="152"/>
  <c r="F102"/>
  <c r="E113" i="148"/>
  <c r="F112"/>
  <c r="E109" i="132"/>
  <c r="F108"/>
  <c r="E108" i="149"/>
  <c r="F107"/>
  <c r="E108" i="145"/>
  <c r="F107"/>
  <c r="E108" i="141"/>
  <c r="F107"/>
  <c r="E108" i="133"/>
  <c r="F107"/>
  <c r="L82" i="215" l="1"/>
  <c r="P82"/>
  <c r="O82"/>
  <c r="E82"/>
  <c r="P101" i="213"/>
  <c r="O101"/>
  <c r="M102" i="212"/>
  <c r="N102" s="1"/>
  <c r="L102"/>
  <c r="F102" i="206"/>
  <c r="E103"/>
  <c r="E103" i="197"/>
  <c r="F102"/>
  <c r="E103" i="194"/>
  <c r="F102"/>
  <c r="E101" i="193"/>
  <c r="F100"/>
  <c r="F102" i="192"/>
  <c r="E103"/>
  <c r="E103" i="191"/>
  <c r="F102"/>
  <c r="F102" i="189"/>
  <c r="E103"/>
  <c r="F102" i="188"/>
  <c r="E103"/>
  <c r="E103" i="184"/>
  <c r="F102"/>
  <c r="F102" i="179"/>
  <c r="E103"/>
  <c r="F101" i="177"/>
  <c r="E102"/>
  <c r="M58" i="181"/>
  <c r="S11" i="176"/>
  <c r="F102"/>
  <c r="E103"/>
  <c r="O100" i="175"/>
  <c r="O101" s="1"/>
  <c r="O102" s="1"/>
  <c r="O103" s="1"/>
  <c r="O104" s="1"/>
  <c r="O105" s="1"/>
  <c r="O106" s="1"/>
  <c r="O107" s="1"/>
  <c r="O108" s="1"/>
  <c r="O109" s="1"/>
  <c r="O110" s="1"/>
  <c r="O111" s="1"/>
  <c r="P100"/>
  <c r="P101" s="1"/>
  <c r="P102" s="1"/>
  <c r="P103" s="1"/>
  <c r="P104" s="1"/>
  <c r="P105" s="1"/>
  <c r="P106" s="1"/>
  <c r="P107" s="1"/>
  <c r="P108" s="1"/>
  <c r="P109" s="1"/>
  <c r="P110" s="1"/>
  <c r="P111" s="1"/>
  <c r="E102"/>
  <c r="F101"/>
  <c r="L112"/>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R14"/>
  <c r="S14" s="1"/>
  <c r="J57" i="181" s="1"/>
  <c r="O101" i="174"/>
  <c r="O102" s="1"/>
  <c r="O103" s="1"/>
  <c r="O104" s="1"/>
  <c r="O105" s="1"/>
  <c r="O106" s="1"/>
  <c r="O107" s="1"/>
  <c r="O108" s="1"/>
  <c r="O109" s="1"/>
  <c r="O110" s="1"/>
  <c r="O111" s="1"/>
  <c r="O112" s="1"/>
  <c r="P101"/>
  <c r="P102" s="1"/>
  <c r="P103" s="1"/>
  <c r="P104" s="1"/>
  <c r="P105" s="1"/>
  <c r="P106" s="1"/>
  <c r="P107" s="1"/>
  <c r="P108" s="1"/>
  <c r="P109" s="1"/>
  <c r="P110" s="1"/>
  <c r="P111" s="1"/>
  <c r="P112" s="1"/>
  <c r="F102"/>
  <c r="E103"/>
  <c r="L113"/>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R14"/>
  <c r="S14" s="1"/>
  <c r="J56" i="181" s="1"/>
  <c r="F103" i="173"/>
  <c r="E104"/>
  <c r="Y9" i="172"/>
  <c r="E105"/>
  <c r="F104"/>
  <c r="Z9" s="1"/>
  <c r="X9" i="171"/>
  <c r="E105"/>
  <c r="F104"/>
  <c r="V9" i="170"/>
  <c r="F103"/>
  <c r="E104"/>
  <c r="E104" i="168"/>
  <c r="F103"/>
  <c r="E105" i="167"/>
  <c r="F104"/>
  <c r="F104" i="166"/>
  <c r="E105"/>
  <c r="F104" i="165"/>
  <c r="E105"/>
  <c r="F104" i="164"/>
  <c r="E105"/>
  <c r="F104" i="163"/>
  <c r="E105"/>
  <c r="E105" i="161"/>
  <c r="F104"/>
  <c r="E105" i="159"/>
  <c r="F104"/>
  <c r="E104" i="158"/>
  <c r="F103"/>
  <c r="E104" i="157"/>
  <c r="F103"/>
  <c r="E104" i="156"/>
  <c r="F103"/>
  <c r="E104" i="154"/>
  <c r="F103"/>
  <c r="E104" i="153"/>
  <c r="F103"/>
  <c r="E104" i="151"/>
  <c r="F103"/>
  <c r="E104" i="150"/>
  <c r="F103"/>
  <c r="E104" i="146"/>
  <c r="F103"/>
  <c r="F103" i="144"/>
  <c r="E104"/>
  <c r="E104" i="143"/>
  <c r="F103"/>
  <c r="F113" i="142"/>
  <c r="E114"/>
  <c r="E105" i="139"/>
  <c r="F104"/>
  <c r="E105" i="138"/>
  <c r="F104"/>
  <c r="E105" i="137"/>
  <c r="F104"/>
  <c r="E105" i="136"/>
  <c r="F104"/>
  <c r="E105" i="135"/>
  <c r="F104"/>
  <c r="E107" i="130"/>
  <c r="F106"/>
  <c r="E104" i="129"/>
  <c r="F103"/>
  <c r="E104" i="128"/>
  <c r="F103"/>
  <c r="F103" i="127"/>
  <c r="E104"/>
  <c r="F103" i="126"/>
  <c r="E104"/>
  <c r="E104" i="125"/>
  <c r="F103"/>
  <c r="E105" i="124"/>
  <c r="F104"/>
  <c r="F103" i="131"/>
  <c r="E104"/>
  <c r="E109" i="133"/>
  <c r="F108"/>
  <c r="E109" i="141"/>
  <c r="F108"/>
  <c r="E109" i="145"/>
  <c r="F108"/>
  <c r="E109" i="149"/>
  <c r="F108"/>
  <c r="E110" i="132"/>
  <c r="F109"/>
  <c r="E114" i="148"/>
  <c r="F113"/>
  <c r="E104" i="152"/>
  <c r="F103"/>
  <c r="E104" i="134"/>
  <c r="F103"/>
  <c r="F103" i="162"/>
  <c r="E104"/>
  <c r="F115" i="123"/>
  <c r="E116"/>
  <c r="F109" i="147"/>
  <c r="E110"/>
  <c r="F82" i="215" l="1"/>
  <c r="K83" s="1"/>
  <c r="O102" i="212"/>
  <c r="P102"/>
  <c r="E104" i="206"/>
  <c r="F103"/>
  <c r="E104" i="197"/>
  <c r="F103"/>
  <c r="E104" i="194"/>
  <c r="F103"/>
  <c r="E102" i="193"/>
  <c r="F101"/>
  <c r="F103" i="192"/>
  <c r="E104"/>
  <c r="F103" i="191"/>
  <c r="E104"/>
  <c r="F103" i="189"/>
  <c r="E104"/>
  <c r="F103" i="188"/>
  <c r="E104"/>
  <c r="E104" i="184"/>
  <c r="F103"/>
  <c r="E104" i="179"/>
  <c r="F103"/>
  <c r="F102" i="177"/>
  <c r="E103"/>
  <c r="F103" i="176"/>
  <c r="E104"/>
  <c r="F102" i="175"/>
  <c r="E103"/>
  <c r="O112"/>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R10"/>
  <c r="S10" s="1"/>
  <c r="K57" i="181" s="1"/>
  <c r="R11" i="175"/>
  <c r="P112"/>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O113" i="174"/>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R10"/>
  <c r="S10" s="1"/>
  <c r="K56" i="181" s="1"/>
  <c r="F103" i="174"/>
  <c r="E104"/>
  <c r="P113"/>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R11"/>
  <c r="F104" i="173"/>
  <c r="E105"/>
  <c r="E106" i="172"/>
  <c r="F105"/>
  <c r="AA9" s="1"/>
  <c r="F105" i="171"/>
  <c r="Z9" s="1"/>
  <c r="E106"/>
  <c r="Y9"/>
  <c r="W9" i="170"/>
  <c r="F104"/>
  <c r="E105"/>
  <c r="U9" i="168"/>
  <c r="F104"/>
  <c r="E105"/>
  <c r="F105" i="167"/>
  <c r="E106"/>
  <c r="F105" i="166"/>
  <c r="E106"/>
  <c r="E106" i="165"/>
  <c r="F105"/>
  <c r="E106" i="164"/>
  <c r="F105"/>
  <c r="F105" i="163"/>
  <c r="E106"/>
  <c r="E106" i="161"/>
  <c r="F105"/>
  <c r="E106" i="159"/>
  <c r="F105"/>
  <c r="E105" i="158"/>
  <c r="F104"/>
  <c r="F104" i="157"/>
  <c r="E105"/>
  <c r="E105" i="156"/>
  <c r="F104"/>
  <c r="E105" i="154"/>
  <c r="F104"/>
  <c r="E105" i="153"/>
  <c r="F104"/>
  <c r="E105" i="151"/>
  <c r="F104"/>
  <c r="E105" i="150"/>
  <c r="F104"/>
  <c r="F104" i="146"/>
  <c r="E105"/>
  <c r="F104" i="144"/>
  <c r="E105"/>
  <c r="F104" i="143"/>
  <c r="E105"/>
  <c r="E115" i="142"/>
  <c r="F114"/>
  <c r="E106" i="139"/>
  <c r="F105"/>
  <c r="E106" i="138"/>
  <c r="F105"/>
  <c r="E106" i="137"/>
  <c r="F105"/>
  <c r="E106" i="136"/>
  <c r="F105"/>
  <c r="E106" i="135"/>
  <c r="F105"/>
  <c r="F107" i="130"/>
  <c r="E108"/>
  <c r="E105" i="129"/>
  <c r="F104"/>
  <c r="E105" i="128"/>
  <c r="F104"/>
  <c r="E105" i="127"/>
  <c r="F104"/>
  <c r="E105" i="126"/>
  <c r="F104"/>
  <c r="E105" i="125"/>
  <c r="F104"/>
  <c r="E106" i="124"/>
  <c r="F105"/>
  <c r="F104" i="131"/>
  <c r="E105"/>
  <c r="F110" i="147"/>
  <c r="E111"/>
  <c r="F116" i="123"/>
  <c r="E117"/>
  <c r="F104" i="162"/>
  <c r="E105"/>
  <c r="E105" i="134"/>
  <c r="F104"/>
  <c r="E105" i="152"/>
  <c r="F104"/>
  <c r="F114" i="148"/>
  <c r="E115"/>
  <c r="F110" i="132"/>
  <c r="E111"/>
  <c r="F109" i="149"/>
  <c r="E110"/>
  <c r="F109" i="145"/>
  <c r="E110"/>
  <c r="F109" i="141"/>
  <c r="E110"/>
  <c r="F109" i="133"/>
  <c r="E110"/>
  <c r="M83" i="215" l="1"/>
  <c r="N83" s="1"/>
  <c r="L83"/>
  <c r="E83"/>
  <c r="F104" i="206"/>
  <c r="E105"/>
  <c r="E105" i="197"/>
  <c r="F104"/>
  <c r="F104" i="194"/>
  <c r="E105"/>
  <c r="F102" i="193"/>
  <c r="E103"/>
  <c r="E105" i="192"/>
  <c r="F104"/>
  <c r="E105" i="191"/>
  <c r="F104"/>
  <c r="F104" i="189"/>
  <c r="E105"/>
  <c r="F104" i="188"/>
  <c r="E105"/>
  <c r="F104" i="184"/>
  <c r="E105"/>
  <c r="F104" i="179"/>
  <c r="E105"/>
  <c r="F103" i="177"/>
  <c r="E104"/>
  <c r="F104" i="176"/>
  <c r="E105"/>
  <c r="M57" i="181"/>
  <c r="S11" i="175"/>
  <c r="E104"/>
  <c r="F103"/>
  <c r="M56" i="181"/>
  <c r="S11" i="174"/>
  <c r="F104"/>
  <c r="E105"/>
  <c r="Q9" i="173"/>
  <c r="F105"/>
  <c r="E107" i="172"/>
  <c r="F106"/>
  <c r="AB9" s="1"/>
  <c r="F106" i="171"/>
  <c r="AA9" s="1"/>
  <c r="E107"/>
  <c r="X9" i="170"/>
  <c r="E106"/>
  <c r="F105"/>
  <c r="V9" i="168"/>
  <c r="F105"/>
  <c r="E106"/>
  <c r="F106" i="167"/>
  <c r="E107"/>
  <c r="U9"/>
  <c r="F106" i="166"/>
  <c r="E107"/>
  <c r="F106" i="165"/>
  <c r="E107"/>
  <c r="F106" i="164"/>
  <c r="E107"/>
  <c r="F106" i="163"/>
  <c r="E107"/>
  <c r="F106" i="161"/>
  <c r="E107"/>
  <c r="E107" i="159"/>
  <c r="F106"/>
  <c r="E106" i="158"/>
  <c r="F105"/>
  <c r="F105" i="157"/>
  <c r="E106"/>
  <c r="E106" i="156"/>
  <c r="F105"/>
  <c r="E106" i="154"/>
  <c r="F105"/>
  <c r="E106" i="153"/>
  <c r="F105"/>
  <c r="E106" i="151"/>
  <c r="F105"/>
  <c r="E106" i="150"/>
  <c r="F105"/>
  <c r="F105" i="146"/>
  <c r="E106"/>
  <c r="E106" i="144"/>
  <c r="F105"/>
  <c r="F105" i="143"/>
  <c r="E106"/>
  <c r="F115" i="142"/>
  <c r="E116"/>
  <c r="F106" i="139"/>
  <c r="E107"/>
  <c r="E107" i="138"/>
  <c r="F106"/>
  <c r="E107" i="137"/>
  <c r="F106"/>
  <c r="E107" i="136"/>
  <c r="F106"/>
  <c r="E107" i="135"/>
  <c r="F106"/>
  <c r="E109" i="130"/>
  <c r="F108"/>
  <c r="E106" i="129"/>
  <c r="F105"/>
  <c r="E106" i="128"/>
  <c r="F105"/>
  <c r="F105" i="127"/>
  <c r="E106"/>
  <c r="F105" i="126"/>
  <c r="E106"/>
  <c r="F105" i="125"/>
  <c r="E106"/>
  <c r="E107" i="124"/>
  <c r="F106"/>
  <c r="E106" i="131"/>
  <c r="F105"/>
  <c r="E106" i="152"/>
  <c r="F105"/>
  <c r="E106" i="134"/>
  <c r="F105"/>
  <c r="F110" i="133"/>
  <c r="E111"/>
  <c r="F110" i="141"/>
  <c r="E111"/>
  <c r="F110" i="145"/>
  <c r="E111"/>
  <c r="F110" i="149"/>
  <c r="E111"/>
  <c r="F111" i="132"/>
  <c r="E112"/>
  <c r="F115" i="148"/>
  <c r="E116"/>
  <c r="F105" i="162"/>
  <c r="E106"/>
  <c r="E118" i="123"/>
  <c r="F117"/>
  <c r="F111" i="147"/>
  <c r="E112"/>
  <c r="F83" i="215" l="1"/>
  <c r="K84" s="1"/>
  <c r="M84" s="1"/>
  <c r="N84" s="1"/>
  <c r="O83"/>
  <c r="P83"/>
  <c r="P84" s="1"/>
  <c r="F105" i="206"/>
  <c r="E106"/>
  <c r="E106" i="197"/>
  <c r="F105"/>
  <c r="F105" i="194"/>
  <c r="E106"/>
  <c r="E104" i="193"/>
  <c r="F103"/>
  <c r="F105" i="192"/>
  <c r="E106"/>
  <c r="E106" i="191"/>
  <c r="F105"/>
  <c r="F105" i="189"/>
  <c r="E106"/>
  <c r="F105" i="188"/>
  <c r="E106"/>
  <c r="F105" i="184"/>
  <c r="E106"/>
  <c r="E106" i="179"/>
  <c r="F105"/>
  <c r="F104" i="177"/>
  <c r="E105"/>
  <c r="F105" i="176"/>
  <c r="E106"/>
  <c r="E105" i="175"/>
  <c r="F104"/>
  <c r="F105" i="174"/>
  <c r="E106"/>
  <c r="D108" i="173"/>
  <c r="K108" s="1"/>
  <c r="M108" s="1"/>
  <c r="N108" s="1"/>
  <c r="D110"/>
  <c r="K110" s="1"/>
  <c r="M110" s="1"/>
  <c r="N110"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07"/>
  <c r="K107" s="1"/>
  <c r="M107" s="1"/>
  <c r="N107" s="1"/>
  <c r="D109"/>
  <c r="K109" s="1"/>
  <c r="M109" s="1"/>
  <c r="N109" s="1"/>
  <c r="D111"/>
  <c r="K111" s="1"/>
  <c r="M111" s="1"/>
  <c r="N111" s="1"/>
  <c r="D113"/>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06"/>
  <c r="H55" i="181"/>
  <c r="F107" i="172"/>
  <c r="AC9" s="1"/>
  <c r="E108"/>
  <c r="F107" i="171"/>
  <c r="AB9" s="1"/>
  <c r="E108"/>
  <c r="E107" i="170"/>
  <c r="F106"/>
  <c r="Z9" s="1"/>
  <c r="Y9"/>
  <c r="W9" i="168"/>
  <c r="E107"/>
  <c r="F106"/>
  <c r="V9" i="167"/>
  <c r="F107"/>
  <c r="E108"/>
  <c r="E108" i="166"/>
  <c r="F107"/>
  <c r="U9"/>
  <c r="E108" i="165"/>
  <c r="F107"/>
  <c r="F107" i="164"/>
  <c r="E108"/>
  <c r="F107" i="163"/>
  <c r="E108"/>
  <c r="F107" i="161"/>
  <c r="E108"/>
  <c r="E108" i="159"/>
  <c r="F107"/>
  <c r="E107" i="158"/>
  <c r="F106"/>
  <c r="E107" i="157"/>
  <c r="F106"/>
  <c r="E107" i="156"/>
  <c r="F106"/>
  <c r="E107" i="154"/>
  <c r="F106"/>
  <c r="E107" i="153"/>
  <c r="F106"/>
  <c r="E107" i="151"/>
  <c r="F106"/>
  <c r="E107" i="150"/>
  <c r="F106"/>
  <c r="E107" i="146"/>
  <c r="F106"/>
  <c r="E107" i="144"/>
  <c r="F106"/>
  <c r="E107" i="143"/>
  <c r="F106"/>
  <c r="F116" i="142"/>
  <c r="E117"/>
  <c r="F107" i="139"/>
  <c r="E108"/>
  <c r="E108" i="138"/>
  <c r="F107"/>
  <c r="E108" i="137"/>
  <c r="F107"/>
  <c r="E108" i="136"/>
  <c r="F107"/>
  <c r="E108" i="135"/>
  <c r="F107"/>
  <c r="F109" i="130"/>
  <c r="E110"/>
  <c r="E107" i="129"/>
  <c r="F106"/>
  <c r="E107" i="128"/>
  <c r="F106"/>
  <c r="E107" i="127"/>
  <c r="F106"/>
  <c r="E107" i="126"/>
  <c r="F106"/>
  <c r="E107" i="125"/>
  <c r="F106"/>
  <c r="E108" i="124"/>
  <c r="F107"/>
  <c r="F106" i="131"/>
  <c r="E107"/>
  <c r="F118" i="123"/>
  <c r="E119"/>
  <c r="E113" i="147"/>
  <c r="F112"/>
  <c r="F106" i="162"/>
  <c r="E107"/>
  <c r="E107" i="134"/>
  <c r="F106"/>
  <c r="E107" i="152"/>
  <c r="F106"/>
  <c r="E117" i="148"/>
  <c r="F116"/>
  <c r="E113" i="132"/>
  <c r="F112"/>
  <c r="E112" i="149"/>
  <c r="F111"/>
  <c r="E112" i="145"/>
  <c r="F111"/>
  <c r="E112" i="141"/>
  <c r="F111"/>
  <c r="E112" i="133"/>
  <c r="F111"/>
  <c r="L84" i="215" l="1"/>
  <c r="O84"/>
  <c r="E84"/>
  <c r="E107" i="206"/>
  <c r="F106"/>
  <c r="E107" i="197"/>
  <c r="F106"/>
  <c r="F106" i="194"/>
  <c r="E107"/>
  <c r="E105" i="193"/>
  <c r="F104"/>
  <c r="F106" i="192"/>
  <c r="E107"/>
  <c r="E107" i="191"/>
  <c r="F106"/>
  <c r="F106" i="189"/>
  <c r="E107"/>
  <c r="F106" i="188"/>
  <c r="E107"/>
  <c r="F106" i="184"/>
  <c r="E107"/>
  <c r="E107" i="179"/>
  <c r="F106"/>
  <c r="E106" i="177"/>
  <c r="F105"/>
  <c r="E107" i="176"/>
  <c r="F106"/>
  <c r="F105" i="175"/>
  <c r="E106"/>
  <c r="F106" i="174"/>
  <c r="E107"/>
  <c r="K106" i="173"/>
  <c r="E106"/>
  <c r="F108" i="172"/>
  <c r="AD9" s="1"/>
  <c r="E109"/>
  <c r="F108" i="171"/>
  <c r="AC9" s="1"/>
  <c r="E109"/>
  <c r="E108" i="170"/>
  <c r="F107"/>
  <c r="AA9" s="1"/>
  <c r="E108" i="168"/>
  <c r="F107"/>
  <c r="X9"/>
  <c r="W9" i="167"/>
  <c r="F108"/>
  <c r="E109"/>
  <c r="E109" i="166"/>
  <c r="F108"/>
  <c r="V9"/>
  <c r="E109" i="165"/>
  <c r="F108"/>
  <c r="U9"/>
  <c r="F108" i="164"/>
  <c r="U9" s="1"/>
  <c r="E109"/>
  <c r="F108" i="163"/>
  <c r="E109"/>
  <c r="E109" i="161"/>
  <c r="F108"/>
  <c r="E109" i="159"/>
  <c r="F108"/>
  <c r="E108" i="158"/>
  <c r="F107"/>
  <c r="F107" i="157"/>
  <c r="E108"/>
  <c r="E108" i="156"/>
  <c r="F107"/>
  <c r="E108" i="154"/>
  <c r="F107"/>
  <c r="E108" i="153"/>
  <c r="F107"/>
  <c r="E108" i="151"/>
  <c r="F107"/>
  <c r="E108" i="150"/>
  <c r="F107"/>
  <c r="F107" i="146"/>
  <c r="E108"/>
  <c r="E108" i="144"/>
  <c r="F107"/>
  <c r="E108" i="143"/>
  <c r="F107"/>
  <c r="E118" i="142"/>
  <c r="F117"/>
  <c r="E109" i="139"/>
  <c r="F108"/>
  <c r="E109" i="138"/>
  <c r="F108"/>
  <c r="E109" i="137"/>
  <c r="F108"/>
  <c r="E109" i="136"/>
  <c r="F108"/>
  <c r="E109" i="135"/>
  <c r="F108"/>
  <c r="E111" i="130"/>
  <c r="F110"/>
  <c r="E108" i="129"/>
  <c r="F107"/>
  <c r="E108" i="128"/>
  <c r="F107"/>
  <c r="F107" i="127"/>
  <c r="E108"/>
  <c r="F107" i="126"/>
  <c r="E108"/>
  <c r="E108" i="125"/>
  <c r="F107"/>
  <c r="E109" i="124"/>
  <c r="F108"/>
  <c r="F107" i="131"/>
  <c r="E108"/>
  <c r="E113" i="133"/>
  <c r="F112"/>
  <c r="E113" i="141"/>
  <c r="F112"/>
  <c r="E113" i="145"/>
  <c r="F112"/>
  <c r="E113" i="149"/>
  <c r="F112"/>
  <c r="E114" i="132"/>
  <c r="F113"/>
  <c r="F117" i="148"/>
  <c r="E118"/>
  <c r="E108" i="152"/>
  <c r="F107"/>
  <c r="E108" i="134"/>
  <c r="F107"/>
  <c r="E114" i="147"/>
  <c r="F113"/>
  <c r="E108" i="162"/>
  <c r="F107"/>
  <c r="E120" i="123"/>
  <c r="F119"/>
  <c r="F84" i="215" l="1"/>
  <c r="K85" s="1"/>
  <c r="F107" i="206"/>
  <c r="E108"/>
  <c r="F107" i="197"/>
  <c r="E108"/>
  <c r="F107" i="194"/>
  <c r="E108"/>
  <c r="E106" i="193"/>
  <c r="F105"/>
  <c r="F107" i="192"/>
  <c r="E108"/>
  <c r="F107" i="191"/>
  <c r="E108"/>
  <c r="F107" i="189"/>
  <c r="E108"/>
  <c r="F107" i="188"/>
  <c r="E108"/>
  <c r="E108" i="184"/>
  <c r="F107"/>
  <c r="F107" i="179"/>
  <c r="E108"/>
  <c r="R9" i="177"/>
  <c r="S9" s="1"/>
  <c r="G59" i="181" s="1"/>
  <c r="E107" i="177"/>
  <c r="F106"/>
  <c r="F59" i="181" s="1"/>
  <c r="E59"/>
  <c r="E108" i="176"/>
  <c r="F107"/>
  <c r="E107" i="175"/>
  <c r="F106"/>
  <c r="F107" i="174"/>
  <c r="E108"/>
  <c r="E107" i="173"/>
  <c r="F106"/>
  <c r="U9" s="1"/>
  <c r="M106"/>
  <c r="L106"/>
  <c r="L107" s="1"/>
  <c r="L108" s="1"/>
  <c r="L109" s="1"/>
  <c r="L110" s="1"/>
  <c r="L111" s="1"/>
  <c r="L112" s="1"/>
  <c r="L113" s="1"/>
  <c r="L114" s="1"/>
  <c r="L115" s="1"/>
  <c r="L116" s="1"/>
  <c r="L117" s="1"/>
  <c r="E110" i="172"/>
  <c r="F109"/>
  <c r="AE9" s="1"/>
  <c r="E110" i="171"/>
  <c r="F109"/>
  <c r="AD9" s="1"/>
  <c r="E109" i="170"/>
  <c r="F108"/>
  <c r="AB9" s="1"/>
  <c r="E109" i="168"/>
  <c r="F108"/>
  <c r="Z9" s="1"/>
  <c r="Y9"/>
  <c r="X9" i="167"/>
  <c r="E110"/>
  <c r="F109"/>
  <c r="F109" i="166"/>
  <c r="E110"/>
  <c r="W9"/>
  <c r="E110" i="165"/>
  <c r="F109"/>
  <c r="V9"/>
  <c r="E110" i="164"/>
  <c r="F109"/>
  <c r="F109" i="163"/>
  <c r="E110"/>
  <c r="F109" i="161"/>
  <c r="E110"/>
  <c r="E110" i="159"/>
  <c r="F109"/>
  <c r="E109" i="158"/>
  <c r="F108"/>
  <c r="F108" i="157"/>
  <c r="E109"/>
  <c r="E109" i="156"/>
  <c r="F108"/>
  <c r="E109" i="154"/>
  <c r="F108"/>
  <c r="E109" i="153"/>
  <c r="F108"/>
  <c r="E109" i="151"/>
  <c r="F108"/>
  <c r="E109" i="150"/>
  <c r="F108"/>
  <c r="F108" i="146"/>
  <c r="E109"/>
  <c r="F108" i="144"/>
  <c r="E109"/>
  <c r="F108" i="143"/>
  <c r="E109"/>
  <c r="E119" i="142"/>
  <c r="F118"/>
  <c r="E110" i="139"/>
  <c r="F109"/>
  <c r="E110" i="138"/>
  <c r="F109"/>
  <c r="E110" i="137"/>
  <c r="F109"/>
  <c r="E110" i="136"/>
  <c r="F109"/>
  <c r="E110" i="135"/>
  <c r="F109"/>
  <c r="F111" i="130"/>
  <c r="E112"/>
  <c r="E109" i="129"/>
  <c r="F108"/>
  <c r="E109" i="128"/>
  <c r="F108"/>
  <c r="E109" i="127"/>
  <c r="F108"/>
  <c r="F108" i="126"/>
  <c r="E109"/>
  <c r="F108" i="125"/>
  <c r="E109"/>
  <c r="E110" i="124"/>
  <c r="F109"/>
  <c r="F108" i="131"/>
  <c r="E109"/>
  <c r="F120" i="123"/>
  <c r="E121"/>
  <c r="F108" i="162"/>
  <c r="E109"/>
  <c r="F114" i="147"/>
  <c r="E115"/>
  <c r="E115" i="132"/>
  <c r="F114"/>
  <c r="E114" i="149"/>
  <c r="F113"/>
  <c r="F113" i="145"/>
  <c r="E114"/>
  <c r="E114" i="141"/>
  <c r="F113"/>
  <c r="F113" i="133"/>
  <c r="E114"/>
  <c r="E109" i="134"/>
  <c r="F108"/>
  <c r="E109" i="152"/>
  <c r="F108"/>
  <c r="E119" i="148"/>
  <c r="F118"/>
  <c r="E85" i="215" l="1"/>
  <c r="M85"/>
  <c r="N85" s="1"/>
  <c r="L85"/>
  <c r="E109" i="206"/>
  <c r="F108"/>
  <c r="F108" i="197"/>
  <c r="E109"/>
  <c r="F108" i="194"/>
  <c r="E109"/>
  <c r="F106" i="193"/>
  <c r="E107"/>
  <c r="F108" i="192"/>
  <c r="E109"/>
  <c r="F108" i="191"/>
  <c r="E109"/>
  <c r="F108" i="189"/>
  <c r="E109"/>
  <c r="F108" i="188"/>
  <c r="E109"/>
  <c r="F108" i="184"/>
  <c r="E109"/>
  <c r="F108" i="179"/>
  <c r="E109"/>
  <c r="E108" i="177"/>
  <c r="F107"/>
  <c r="E109" i="176"/>
  <c r="F108"/>
  <c r="E108" i="175"/>
  <c r="F107"/>
  <c r="E109" i="174"/>
  <c r="F108"/>
  <c r="N106" i="173"/>
  <c r="F107"/>
  <c r="V9" s="1"/>
  <c r="E108"/>
  <c r="L118"/>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R14"/>
  <c r="S14" s="1"/>
  <c r="J55" i="181" s="1"/>
  <c r="Q9" i="172"/>
  <c r="F110"/>
  <c r="E111" i="171"/>
  <c r="F110"/>
  <c r="AE9" s="1"/>
  <c r="F109" i="170"/>
  <c r="AC9" s="1"/>
  <c r="E110"/>
  <c r="F109" i="168"/>
  <c r="AA9" s="1"/>
  <c r="E110"/>
  <c r="E111" i="167"/>
  <c r="F110"/>
  <c r="Z9" s="1"/>
  <c r="Y9"/>
  <c r="X9" i="166"/>
  <c r="E111"/>
  <c r="F110"/>
  <c r="F110" i="165"/>
  <c r="E111"/>
  <c r="W9"/>
  <c r="F110" i="164"/>
  <c r="E111"/>
  <c r="V9"/>
  <c r="U9" i="163"/>
  <c r="F110"/>
  <c r="E111"/>
  <c r="F110" i="161"/>
  <c r="E111"/>
  <c r="E111" i="159"/>
  <c r="F110"/>
  <c r="E110" i="158"/>
  <c r="F109"/>
  <c r="F109" i="157"/>
  <c r="E110"/>
  <c r="E110" i="156"/>
  <c r="F109"/>
  <c r="E110" i="154"/>
  <c r="F109"/>
  <c r="E110" i="153"/>
  <c r="F109"/>
  <c r="E110" i="151"/>
  <c r="F109"/>
  <c r="E110" i="150"/>
  <c r="F109"/>
  <c r="E110" i="146"/>
  <c r="F109"/>
  <c r="F109" i="144"/>
  <c r="E110"/>
  <c r="F109" i="143"/>
  <c r="E110"/>
  <c r="E120" i="142"/>
  <c r="F119"/>
  <c r="E111" i="139"/>
  <c r="F110"/>
  <c r="E111" i="138"/>
  <c r="F110"/>
  <c r="E111" i="137"/>
  <c r="F110"/>
  <c r="E111" i="136"/>
  <c r="F110"/>
  <c r="E111" i="135"/>
  <c r="F110"/>
  <c r="F112" i="130"/>
  <c r="E113"/>
  <c r="E110" i="129"/>
  <c r="F109"/>
  <c r="E110" i="128"/>
  <c r="F109"/>
  <c r="E110" i="127"/>
  <c r="F109"/>
  <c r="E110" i="126"/>
  <c r="F109"/>
  <c r="F109" i="125"/>
  <c r="E110"/>
  <c r="E111" i="124"/>
  <c r="F110"/>
  <c r="E110" i="131"/>
  <c r="F109"/>
  <c r="E110" i="152"/>
  <c r="F109"/>
  <c r="F114" i="141"/>
  <c r="E115"/>
  <c r="F114" i="149"/>
  <c r="E115"/>
  <c r="F115" i="132"/>
  <c r="E116"/>
  <c r="F119" i="148"/>
  <c r="E120"/>
  <c r="E110" i="134"/>
  <c r="F109"/>
  <c r="F114" i="133"/>
  <c r="E115"/>
  <c r="F114" i="145"/>
  <c r="E115"/>
  <c r="F115" i="147"/>
  <c r="E116"/>
  <c r="F109" i="162"/>
  <c r="E110"/>
  <c r="E122" i="123"/>
  <c r="F121"/>
  <c r="F85" i="215" l="1"/>
  <c r="K86" s="1"/>
  <c r="M86" s="1"/>
  <c r="N86" s="1"/>
  <c r="E86"/>
  <c r="L86"/>
  <c r="O85"/>
  <c r="O86" s="1"/>
  <c r="P85"/>
  <c r="P86" s="1"/>
  <c r="E110" i="206"/>
  <c r="F109"/>
  <c r="E110" i="197"/>
  <c r="F109"/>
  <c r="F109" i="194"/>
  <c r="E110"/>
  <c r="F107" i="193"/>
  <c r="E108"/>
  <c r="F109" i="192"/>
  <c r="E110"/>
  <c r="F109" i="191"/>
  <c r="E110"/>
  <c r="E110" i="189"/>
  <c r="F109"/>
  <c r="F109" i="188"/>
  <c r="E110"/>
  <c r="F109" i="184"/>
  <c r="E110"/>
  <c r="F109" i="179"/>
  <c r="E110"/>
  <c r="F108" i="177"/>
  <c r="E109"/>
  <c r="F109" i="176"/>
  <c r="E110"/>
  <c r="F108" i="175"/>
  <c r="E109"/>
  <c r="E110" i="174"/>
  <c r="F109"/>
  <c r="P106" i="173"/>
  <c r="U11" s="1"/>
  <c r="O106"/>
  <c r="O107" s="1"/>
  <c r="O108" s="1"/>
  <c r="O109" s="1"/>
  <c r="O110" s="1"/>
  <c r="O111" s="1"/>
  <c r="O112" s="1"/>
  <c r="O113" s="1"/>
  <c r="O114" s="1"/>
  <c r="O115" s="1"/>
  <c r="O116" s="1"/>
  <c r="O117" s="1"/>
  <c r="F108"/>
  <c r="W9" s="1"/>
  <c r="E109"/>
  <c r="D113" i="172"/>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12"/>
  <c r="K112" s="1"/>
  <c r="M112" s="1"/>
  <c r="N112"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11"/>
  <c r="H54" i="181"/>
  <c r="Q9" i="171"/>
  <c r="F111"/>
  <c r="E111" i="170"/>
  <c r="F110"/>
  <c r="AD9" s="1"/>
  <c r="F110" i="168"/>
  <c r="AB9" s="1"/>
  <c r="E111"/>
  <c r="F111" i="167"/>
  <c r="AA9" s="1"/>
  <c r="E112"/>
  <c r="E112" i="166"/>
  <c r="F111"/>
  <c r="Z9" s="1"/>
  <c r="Y9"/>
  <c r="X9" i="165"/>
  <c r="E112"/>
  <c r="F111"/>
  <c r="W9" i="164"/>
  <c r="E112"/>
  <c r="F111"/>
  <c r="V9" i="163"/>
  <c r="F111"/>
  <c r="E112"/>
  <c r="E112" i="161"/>
  <c r="F111"/>
  <c r="E112" i="159"/>
  <c r="F111"/>
  <c r="E111" i="158"/>
  <c r="F110"/>
  <c r="E111" i="157"/>
  <c r="F110"/>
  <c r="E111" i="156"/>
  <c r="F110"/>
  <c r="E111" i="154"/>
  <c r="F110"/>
  <c r="E111" i="153"/>
  <c r="F110"/>
  <c r="E111" i="151"/>
  <c r="F110"/>
  <c r="E111" i="150"/>
  <c r="F110"/>
  <c r="E111" i="146"/>
  <c r="F110"/>
  <c r="E111" i="144"/>
  <c r="F110"/>
  <c r="E111" i="143"/>
  <c r="F110"/>
  <c r="F120" i="142"/>
  <c r="E121"/>
  <c r="E112" i="139"/>
  <c r="F111"/>
  <c r="E112" i="138"/>
  <c r="F111"/>
  <c r="E112" i="137"/>
  <c r="F111"/>
  <c r="E112" i="136"/>
  <c r="F111"/>
  <c r="E112" i="135"/>
  <c r="F111"/>
  <c r="E114" i="130"/>
  <c r="F113"/>
  <c r="E111" i="129"/>
  <c r="F110"/>
  <c r="E111" i="128"/>
  <c r="F110"/>
  <c r="F110" i="127"/>
  <c r="E111"/>
  <c r="E111" i="126"/>
  <c r="F110"/>
  <c r="E111" i="125"/>
  <c r="F110"/>
  <c r="E112" i="124"/>
  <c r="F111"/>
  <c r="E111" i="131"/>
  <c r="F110"/>
  <c r="E111" i="134"/>
  <c r="F110"/>
  <c r="E111" i="152"/>
  <c r="F110"/>
  <c r="F122" i="123"/>
  <c r="E123"/>
  <c r="F110" i="162"/>
  <c r="E111"/>
  <c r="F116" i="147"/>
  <c r="E117"/>
  <c r="F115" i="145"/>
  <c r="E116"/>
  <c r="F115" i="133"/>
  <c r="E116"/>
  <c r="E121" i="148"/>
  <c r="F120"/>
  <c r="F116" i="132"/>
  <c r="E117"/>
  <c r="F115" i="149"/>
  <c r="E116"/>
  <c r="F115" i="141"/>
  <c r="E116"/>
  <c r="F86" i="215" l="1"/>
  <c r="K87" s="1"/>
  <c r="M87" s="1"/>
  <c r="N87" s="1"/>
  <c r="P87" s="1"/>
  <c r="F110" i="206"/>
  <c r="E111"/>
  <c r="E111" i="197"/>
  <c r="F110"/>
  <c r="E111" i="194"/>
  <c r="F110"/>
  <c r="E109" i="193"/>
  <c r="F108"/>
  <c r="E111" i="192"/>
  <c r="F110"/>
  <c r="F110" i="191"/>
  <c r="E111"/>
  <c r="E111" i="189"/>
  <c r="F110"/>
  <c r="E111" i="188"/>
  <c r="F110"/>
  <c r="F110" i="184"/>
  <c r="E111"/>
  <c r="E111" i="179"/>
  <c r="F110"/>
  <c r="F109" i="177"/>
  <c r="E110"/>
  <c r="R9" i="176"/>
  <c r="S9" s="1"/>
  <c r="G58" i="181" s="1"/>
  <c r="F110" i="176"/>
  <c r="F58" i="181" s="1"/>
  <c r="E58"/>
  <c r="E111" i="176"/>
  <c r="F109" i="175"/>
  <c r="E110"/>
  <c r="F110" i="174"/>
  <c r="E111"/>
  <c r="F109" i="173"/>
  <c r="X9" s="1"/>
  <c r="E110"/>
  <c r="P107"/>
  <c r="O118"/>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R10"/>
  <c r="S10" s="1"/>
  <c r="K55" i="181" s="1"/>
  <c r="K111" i="172"/>
  <c r="E111"/>
  <c r="D113" i="171"/>
  <c r="K113" s="1"/>
  <c r="M113" s="1"/>
  <c r="N113" s="1"/>
  <c r="D115"/>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12"/>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H53" i="181"/>
  <c r="E112" i="170"/>
  <c r="F111"/>
  <c r="AE9" s="1"/>
  <c r="F111" i="168"/>
  <c r="AC9" s="1"/>
  <c r="E112"/>
  <c r="F112" i="167"/>
  <c r="AB9" s="1"/>
  <c r="E113"/>
  <c r="F112" i="166"/>
  <c r="AA9" s="1"/>
  <c r="E113"/>
  <c r="E113" i="165"/>
  <c r="F112"/>
  <c r="Z9" s="1"/>
  <c r="Y9"/>
  <c r="F112" i="164"/>
  <c r="E113"/>
  <c r="X9"/>
  <c r="W9" i="163"/>
  <c r="F112"/>
  <c r="E113"/>
  <c r="U9" i="162"/>
  <c r="E113" i="161"/>
  <c r="F112"/>
  <c r="E113" i="159"/>
  <c r="F112"/>
  <c r="E112" i="158"/>
  <c r="F111"/>
  <c r="F111" i="157"/>
  <c r="E112"/>
  <c r="E112" i="156"/>
  <c r="F111"/>
  <c r="E112" i="154"/>
  <c r="F111"/>
  <c r="E112" i="153"/>
  <c r="F111"/>
  <c r="E112" i="151"/>
  <c r="F111"/>
  <c r="E112" i="150"/>
  <c r="F111"/>
  <c r="E112" i="146"/>
  <c r="F111"/>
  <c r="E112" i="144"/>
  <c r="F111"/>
  <c r="F111" i="143"/>
  <c r="E112"/>
  <c r="E122" i="142"/>
  <c r="F121"/>
  <c r="E113" i="139"/>
  <c r="F112"/>
  <c r="E113" i="138"/>
  <c r="F112"/>
  <c r="E113" i="137"/>
  <c r="F112"/>
  <c r="E113" i="136"/>
  <c r="F112"/>
  <c r="E113" i="135"/>
  <c r="F112"/>
  <c r="F114" i="130"/>
  <c r="E115"/>
  <c r="E112" i="129"/>
  <c r="F111"/>
  <c r="E112" i="128"/>
  <c r="F111"/>
  <c r="F111" i="127"/>
  <c r="E112"/>
  <c r="E112" i="126"/>
  <c r="F111"/>
  <c r="E112" i="125"/>
  <c r="F111"/>
  <c r="E113" i="124"/>
  <c r="F112"/>
  <c r="F111" i="131"/>
  <c r="E112"/>
  <c r="E117" i="141"/>
  <c r="F116"/>
  <c r="E117" i="149"/>
  <c r="F116"/>
  <c r="E117" i="133"/>
  <c r="F116"/>
  <c r="E117" i="145"/>
  <c r="F116"/>
  <c r="F121" i="148"/>
  <c r="E122"/>
  <c r="E118" i="147"/>
  <c r="F117"/>
  <c r="F111" i="162"/>
  <c r="E112"/>
  <c r="F123" i="123"/>
  <c r="E124"/>
  <c r="E118" i="132"/>
  <c r="F117"/>
  <c r="E112" i="152"/>
  <c r="F111"/>
  <c r="E112" i="134"/>
  <c r="F111"/>
  <c r="P108" i="173" l="1"/>
  <c r="V11"/>
  <c r="O87" i="215"/>
  <c r="E87"/>
  <c r="L87"/>
  <c r="F111" i="206"/>
  <c r="D112" s="1"/>
  <c r="K112" s="1"/>
  <c r="F111" i="197"/>
  <c r="D112" s="1"/>
  <c r="K112" s="1"/>
  <c r="F111" i="194"/>
  <c r="E112"/>
  <c r="E110" i="193"/>
  <c r="F109"/>
  <c r="F111" i="192"/>
  <c r="E112"/>
  <c r="E112" i="191"/>
  <c r="F111"/>
  <c r="E112" i="189"/>
  <c r="F111"/>
  <c r="E112" i="188"/>
  <c r="F111"/>
  <c r="F111" i="184"/>
  <c r="E112"/>
  <c r="F111" i="179"/>
  <c r="E112"/>
  <c r="F110" i="177"/>
  <c r="E111"/>
  <c r="F111" i="176"/>
  <c r="E112"/>
  <c r="E111" i="175"/>
  <c r="F110"/>
  <c r="F111" i="174"/>
  <c r="E112"/>
  <c r="F110" i="173"/>
  <c r="Y9" s="1"/>
  <c r="E111"/>
  <c r="F111" i="172"/>
  <c r="E112"/>
  <c r="M111"/>
  <c r="L111"/>
  <c r="L112" s="1"/>
  <c r="L113" s="1"/>
  <c r="L114" s="1"/>
  <c r="L115" s="1"/>
  <c r="L116" s="1"/>
  <c r="L117" s="1"/>
  <c r="L118" s="1"/>
  <c r="L119" s="1"/>
  <c r="L120" s="1"/>
  <c r="L121" s="1"/>
  <c r="L122" s="1"/>
  <c r="K112" i="171"/>
  <c r="E112"/>
  <c r="Q9" i="170"/>
  <c r="F112"/>
  <c r="E113" i="168"/>
  <c r="F112"/>
  <c r="AD9" s="1"/>
  <c r="F113" i="167"/>
  <c r="AC9" s="1"/>
  <c r="E114"/>
  <c r="E114" i="166"/>
  <c r="F113"/>
  <c r="AB9" s="1"/>
  <c r="E114" i="165"/>
  <c r="F113"/>
  <c r="AA9" s="1"/>
  <c r="Y9" i="164"/>
  <c r="F113"/>
  <c r="Z9" s="1"/>
  <c r="E114"/>
  <c r="X9" i="163"/>
  <c r="F113"/>
  <c r="E114"/>
  <c r="V9" i="162"/>
  <c r="F113" i="161"/>
  <c r="E114"/>
  <c r="U9"/>
  <c r="E114" i="159"/>
  <c r="F113"/>
  <c r="E113" i="158"/>
  <c r="F112"/>
  <c r="F112" i="157"/>
  <c r="E113"/>
  <c r="E113" i="156"/>
  <c r="F112"/>
  <c r="E113" i="154"/>
  <c r="F112"/>
  <c r="E113" i="153"/>
  <c r="F112"/>
  <c r="E113" i="151"/>
  <c r="F112"/>
  <c r="E113" i="150"/>
  <c r="F112"/>
  <c r="E113" i="146"/>
  <c r="F112"/>
  <c r="E113" i="144"/>
  <c r="F112"/>
  <c r="F112" i="143"/>
  <c r="E113"/>
  <c r="F122" i="142"/>
  <c r="E123"/>
  <c r="F113" i="139"/>
  <c r="E114"/>
  <c r="E114" i="138"/>
  <c r="F113"/>
  <c r="E114" i="137"/>
  <c r="F113"/>
  <c r="E114" i="136"/>
  <c r="F113"/>
  <c r="E114" i="135"/>
  <c r="F113"/>
  <c r="E116" i="130"/>
  <c r="F115"/>
  <c r="E113" i="129"/>
  <c r="F112"/>
  <c r="E113" i="128"/>
  <c r="F112"/>
  <c r="E113" i="127"/>
  <c r="F112"/>
  <c r="E113" i="126"/>
  <c r="F112"/>
  <c r="E113" i="125"/>
  <c r="F112"/>
  <c r="E114" i="124"/>
  <c r="F113"/>
  <c r="F112" i="131"/>
  <c r="E113"/>
  <c r="F117" i="145"/>
  <c r="E118"/>
  <c r="F117" i="133"/>
  <c r="E118"/>
  <c r="F117" i="149"/>
  <c r="E118"/>
  <c r="F117" i="141"/>
  <c r="E118"/>
  <c r="F118" i="147"/>
  <c r="E119"/>
  <c r="E113" i="134"/>
  <c r="F112"/>
  <c r="E113" i="152"/>
  <c r="F112"/>
  <c r="F118" i="132"/>
  <c r="E119"/>
  <c r="E125" i="123"/>
  <c r="F124"/>
  <c r="F112" i="162"/>
  <c r="E113"/>
  <c r="F122" i="148"/>
  <c r="E123"/>
  <c r="P109" i="173" l="1"/>
  <c r="W11"/>
  <c r="F87" i="215"/>
  <c r="K88" s="1"/>
  <c r="M88" s="1"/>
  <c r="N88" s="1"/>
  <c r="M112" i="206"/>
  <c r="N112" s="1"/>
  <c r="L112"/>
  <c r="E112"/>
  <c r="F112" s="1"/>
  <c r="E112" i="197"/>
  <c r="F112" s="1"/>
  <c r="M112"/>
  <c r="N112" s="1"/>
  <c r="L112"/>
  <c r="E113" i="194"/>
  <c r="F112"/>
  <c r="E111" i="193"/>
  <c r="F110"/>
  <c r="E113" i="192"/>
  <c r="F112"/>
  <c r="E113" i="191"/>
  <c r="F112"/>
  <c r="E113" i="189"/>
  <c r="F112"/>
  <c r="E113" i="188"/>
  <c r="F112"/>
  <c r="F112" i="184"/>
  <c r="E113"/>
  <c r="F112" i="179"/>
  <c r="E113"/>
  <c r="E112" i="177"/>
  <c r="F111"/>
  <c r="F112" i="176"/>
  <c r="E113"/>
  <c r="E57" i="181"/>
  <c r="F111" i="175"/>
  <c r="F57" i="181" s="1"/>
  <c r="R9" i="175"/>
  <c r="S9" s="1"/>
  <c r="G57" i="181" s="1"/>
  <c r="E112" i="175"/>
  <c r="E56" i="181"/>
  <c r="F112" i="174"/>
  <c r="F56" i="181" s="1"/>
  <c r="R9" i="174"/>
  <c r="S9" s="1"/>
  <c r="G56" i="181" s="1"/>
  <c r="E113" i="174"/>
  <c r="F111" i="173"/>
  <c r="Z9" s="1"/>
  <c r="E112"/>
  <c r="N111" i="172"/>
  <c r="L123"/>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R14"/>
  <c r="S14" s="1"/>
  <c r="J54" i="181" s="1"/>
  <c r="E113" i="172"/>
  <c r="F112"/>
  <c r="E113" i="171"/>
  <c r="F112"/>
  <c r="M112"/>
  <c r="L112"/>
  <c r="L113" s="1"/>
  <c r="L114" s="1"/>
  <c r="L115" s="1"/>
  <c r="L116" s="1"/>
  <c r="L117" s="1"/>
  <c r="L118" s="1"/>
  <c r="L119" s="1"/>
  <c r="L120" s="1"/>
  <c r="L121" s="1"/>
  <c r="L122" s="1"/>
  <c r="L123" s="1"/>
  <c r="D115" i="170"/>
  <c r="K115" s="1"/>
  <c r="M115" s="1"/>
  <c r="N115"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14"/>
  <c r="K114" s="1"/>
  <c r="M114" s="1"/>
  <c r="N114" s="1"/>
  <c r="D116"/>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13"/>
  <c r="H52" i="181"/>
  <c r="F113" i="168"/>
  <c r="AE9" s="1"/>
  <c r="E114"/>
  <c r="F114" i="167"/>
  <c r="AD9" s="1"/>
  <c r="E115"/>
  <c r="E115" i="166"/>
  <c r="F114"/>
  <c r="AC9" s="1"/>
  <c r="F114" i="165"/>
  <c r="AB9" s="1"/>
  <c r="E115"/>
  <c r="F114" i="164"/>
  <c r="AA9" s="1"/>
  <c r="E115"/>
  <c r="Y9" i="163"/>
  <c r="F114"/>
  <c r="Z9" s="1"/>
  <c r="E115"/>
  <c r="W9" i="162"/>
  <c r="V9" i="161"/>
  <c r="F114"/>
  <c r="E115"/>
  <c r="E115" i="159"/>
  <c r="F114"/>
  <c r="E114" i="158"/>
  <c r="F113"/>
  <c r="F113" i="157"/>
  <c r="E114"/>
  <c r="E114" i="156"/>
  <c r="F113"/>
  <c r="E114" i="154"/>
  <c r="F113"/>
  <c r="E114" i="153"/>
  <c r="F113"/>
  <c r="E114" i="151"/>
  <c r="F113"/>
  <c r="E114" i="150"/>
  <c r="F113"/>
  <c r="F113" i="146"/>
  <c r="E114"/>
  <c r="F113" i="144"/>
  <c r="E114"/>
  <c r="F113" i="143"/>
  <c r="E114"/>
  <c r="E124" i="142"/>
  <c r="F123"/>
  <c r="E115" i="139"/>
  <c r="F114"/>
  <c r="E115" i="138"/>
  <c r="F114"/>
  <c r="E115" i="137"/>
  <c r="F114"/>
  <c r="E115" i="136"/>
  <c r="F114"/>
  <c r="E115" i="135"/>
  <c r="F114"/>
  <c r="F116" i="130"/>
  <c r="E117"/>
  <c r="E114" i="129"/>
  <c r="F113"/>
  <c r="E114" i="128"/>
  <c r="F113"/>
  <c r="F113" i="127"/>
  <c r="E114"/>
  <c r="F113" i="126"/>
  <c r="E114"/>
  <c r="F113" i="125"/>
  <c r="E114"/>
  <c r="E115" i="124"/>
  <c r="F114"/>
  <c r="E114" i="131"/>
  <c r="F113"/>
  <c r="E126" i="123"/>
  <c r="F125"/>
  <c r="E114" i="152"/>
  <c r="F113"/>
  <c r="E114" i="134"/>
  <c r="F113"/>
  <c r="E124" i="148"/>
  <c r="F123"/>
  <c r="F113" i="162"/>
  <c r="E114"/>
  <c r="E120" i="132"/>
  <c r="F119"/>
  <c r="E120" i="147"/>
  <c r="F119"/>
  <c r="E119" i="141"/>
  <c r="F118"/>
  <c r="E119" i="149"/>
  <c r="F118"/>
  <c r="E119" i="133"/>
  <c r="F118"/>
  <c r="E119" i="145"/>
  <c r="F118"/>
  <c r="P110" i="173" l="1"/>
  <c r="X11"/>
  <c r="L88" i="215"/>
  <c r="O88"/>
  <c r="P88"/>
  <c r="E88"/>
  <c r="O112" i="206"/>
  <c r="P112"/>
  <c r="O112" i="197"/>
  <c r="P112"/>
  <c r="E114" i="194"/>
  <c r="F113"/>
  <c r="E112" i="193"/>
  <c r="F111"/>
  <c r="F113" i="192"/>
  <c r="E114"/>
  <c r="F113" i="191"/>
  <c r="E114"/>
  <c r="E114" i="189"/>
  <c r="F113"/>
  <c r="E114" i="188"/>
  <c r="F113"/>
  <c r="F113" i="184"/>
  <c r="E114"/>
  <c r="F113" i="179"/>
  <c r="E114"/>
  <c r="F112" i="177"/>
  <c r="E113"/>
  <c r="F113" i="176"/>
  <c r="E114"/>
  <c r="E113" i="175"/>
  <c r="F112"/>
  <c r="E114" i="174"/>
  <c r="F113"/>
  <c r="F112" i="173"/>
  <c r="AA9" s="1"/>
  <c r="E113"/>
  <c r="F113" i="172"/>
  <c r="E114"/>
  <c r="O111"/>
  <c r="P111"/>
  <c r="N112" i="171"/>
  <c r="E114"/>
  <c r="F113"/>
  <c r="L124"/>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R14"/>
  <c r="S14" s="1"/>
  <c r="J53" i="181" s="1"/>
  <c r="K113" i="170"/>
  <c r="E113"/>
  <c r="Q9" i="168"/>
  <c r="F114"/>
  <c r="E116" i="167"/>
  <c r="F115"/>
  <c r="AE9" s="1"/>
  <c r="F115" i="166"/>
  <c r="AD9" s="1"/>
  <c r="E116"/>
  <c r="F115" i="165"/>
  <c r="AC9" s="1"/>
  <c r="E116"/>
  <c r="F115" i="164"/>
  <c r="AB9" s="1"/>
  <c r="E116"/>
  <c r="F115" i="163"/>
  <c r="AA9" s="1"/>
  <c r="E116"/>
  <c r="X9" i="162"/>
  <c r="W9" i="161"/>
  <c r="E116"/>
  <c r="F115"/>
  <c r="F115" i="159"/>
  <c r="E116"/>
  <c r="E115" i="158"/>
  <c r="F114"/>
  <c r="F114" i="157"/>
  <c r="E115"/>
  <c r="E115" i="156"/>
  <c r="F114"/>
  <c r="E115" i="154"/>
  <c r="F114"/>
  <c r="E115" i="153"/>
  <c r="F114"/>
  <c r="E115" i="151"/>
  <c r="F114"/>
  <c r="E115" i="150"/>
  <c r="F114"/>
  <c r="E115" i="146"/>
  <c r="F114"/>
  <c r="E115" i="144"/>
  <c r="F114"/>
  <c r="E115" i="143"/>
  <c r="F114"/>
  <c r="F124" i="142"/>
  <c r="E125"/>
  <c r="E116" i="139"/>
  <c r="F115"/>
  <c r="E116" i="138"/>
  <c r="F115"/>
  <c r="E116" i="137"/>
  <c r="F115"/>
  <c r="E116" i="136"/>
  <c r="F115"/>
  <c r="E116" i="135"/>
  <c r="F115"/>
  <c r="F117" i="130"/>
  <c r="E118"/>
  <c r="E115" i="129"/>
  <c r="F114"/>
  <c r="E115" i="128"/>
  <c r="F114"/>
  <c r="F114" i="127"/>
  <c r="E115"/>
  <c r="E115" i="126"/>
  <c r="F114"/>
  <c r="F114" i="125"/>
  <c r="E115"/>
  <c r="E116" i="124"/>
  <c r="F115"/>
  <c r="F114" i="131"/>
  <c r="E115"/>
  <c r="E125" i="148"/>
  <c r="F124"/>
  <c r="E115" i="134"/>
  <c r="F114"/>
  <c r="E115" i="152"/>
  <c r="F114"/>
  <c r="F126" i="123"/>
  <c r="E127"/>
  <c r="F119" i="145"/>
  <c r="E120"/>
  <c r="F119" i="133"/>
  <c r="E120"/>
  <c r="F119" i="149"/>
  <c r="E120"/>
  <c r="F119" i="141"/>
  <c r="E120"/>
  <c r="F120" i="147"/>
  <c r="E121"/>
  <c r="F120" i="132"/>
  <c r="E121"/>
  <c r="F114" i="162"/>
  <c r="E115"/>
  <c r="P111" i="173" l="1"/>
  <c r="Y11"/>
  <c r="F88" i="215"/>
  <c r="K89" s="1"/>
  <c r="F114" i="194"/>
  <c r="E115"/>
  <c r="F112" i="193"/>
  <c r="E113"/>
  <c r="E115" i="192"/>
  <c r="F114"/>
  <c r="E115" i="191"/>
  <c r="F114"/>
  <c r="E115" i="189"/>
  <c r="F114"/>
  <c r="F114" i="188"/>
  <c r="E115"/>
  <c r="F114" i="184"/>
  <c r="E115"/>
  <c r="F114" i="179"/>
  <c r="E115"/>
  <c r="E114" i="177"/>
  <c r="F113"/>
  <c r="F114" i="176"/>
  <c r="E115"/>
  <c r="F113" i="175"/>
  <c r="E114"/>
  <c r="F114" i="174"/>
  <c r="E115"/>
  <c r="E114" i="173"/>
  <c r="F113"/>
  <c r="AB9" s="1"/>
  <c r="O112" i="172"/>
  <c r="O113" s="1"/>
  <c r="O114" s="1"/>
  <c r="O115" s="1"/>
  <c r="O116" s="1"/>
  <c r="O117" s="1"/>
  <c r="O118" s="1"/>
  <c r="O119" s="1"/>
  <c r="O120" s="1"/>
  <c r="O121" s="1"/>
  <c r="O122" s="1"/>
  <c r="P112"/>
  <c r="P113" s="1"/>
  <c r="P114" s="1"/>
  <c r="P115" s="1"/>
  <c r="P116" s="1"/>
  <c r="P117" s="1"/>
  <c r="P118" s="1"/>
  <c r="P119" s="1"/>
  <c r="P120" s="1"/>
  <c r="P121" s="1"/>
  <c r="P122" s="1"/>
  <c r="F114"/>
  <c r="E115"/>
  <c r="E115" i="171"/>
  <c r="F114"/>
  <c r="O112"/>
  <c r="P112"/>
  <c r="E114" i="170"/>
  <c r="F113"/>
  <c r="M113"/>
  <c r="L113"/>
  <c r="L114" s="1"/>
  <c r="L115" s="1"/>
  <c r="L116" s="1"/>
  <c r="L117" s="1"/>
  <c r="L118" s="1"/>
  <c r="L119" s="1"/>
  <c r="L120" s="1"/>
  <c r="L121" s="1"/>
  <c r="L122" s="1"/>
  <c r="L123" s="1"/>
  <c r="L124" s="1"/>
  <c r="D116" i="168"/>
  <c r="K116" s="1"/>
  <c r="M116" s="1"/>
  <c r="N116" s="1"/>
  <c r="D118"/>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17"/>
  <c r="K117" s="1"/>
  <c r="M117" s="1"/>
  <c r="N117"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15"/>
  <c r="H51" i="181"/>
  <c r="Q9" i="167"/>
  <c r="F116"/>
  <c r="F116" i="166"/>
  <c r="AE9" s="1"/>
  <c r="E117"/>
  <c r="F116" i="165"/>
  <c r="AD9" s="1"/>
  <c r="E117"/>
  <c r="E117" i="164"/>
  <c r="F116"/>
  <c r="AC9" s="1"/>
  <c r="E117" i="163"/>
  <c r="F116"/>
  <c r="AB9" s="1"/>
  <c r="Y9" i="162"/>
  <c r="F116" i="161"/>
  <c r="E117"/>
  <c r="X9"/>
  <c r="E117" i="159"/>
  <c r="F116"/>
  <c r="E116" i="158"/>
  <c r="F115"/>
  <c r="F115" i="157"/>
  <c r="E116"/>
  <c r="E116" i="156"/>
  <c r="F115"/>
  <c r="E116" i="154"/>
  <c r="F115"/>
  <c r="E116" i="153"/>
  <c r="F115"/>
  <c r="E116" i="151"/>
  <c r="F115"/>
  <c r="E116" i="150"/>
  <c r="F115"/>
  <c r="E116" i="146"/>
  <c r="F115"/>
  <c r="E116" i="144"/>
  <c r="F115"/>
  <c r="E116" i="143"/>
  <c r="F115"/>
  <c r="E126" i="142"/>
  <c r="F125"/>
  <c r="E117" i="139"/>
  <c r="F116"/>
  <c r="E117" i="138"/>
  <c r="F116"/>
  <c r="E117" i="137"/>
  <c r="F116"/>
  <c r="E117" i="136"/>
  <c r="F116"/>
  <c r="E117" i="135"/>
  <c r="F116"/>
  <c r="E119" i="130"/>
  <c r="F118"/>
  <c r="E116" i="129"/>
  <c r="F115"/>
  <c r="E116" i="128"/>
  <c r="F115"/>
  <c r="E116" i="127"/>
  <c r="F115"/>
  <c r="F115" i="126"/>
  <c r="E116"/>
  <c r="E116" i="125"/>
  <c r="F115"/>
  <c r="E117" i="124"/>
  <c r="F116"/>
  <c r="E116" i="131"/>
  <c r="F115"/>
  <c r="E116" i="152"/>
  <c r="F115"/>
  <c r="E116" i="134"/>
  <c r="F115"/>
  <c r="F125" i="148"/>
  <c r="E126"/>
  <c r="F115" i="162"/>
  <c r="Z9" s="1"/>
  <c r="E116"/>
  <c r="E122" i="132"/>
  <c r="F121"/>
  <c r="E122" i="147"/>
  <c r="F121"/>
  <c r="E121" i="141"/>
  <c r="F120"/>
  <c r="E121" i="149"/>
  <c r="F120"/>
  <c r="E121" i="133"/>
  <c r="F120"/>
  <c r="E121" i="145"/>
  <c r="F120"/>
  <c r="F127" i="123"/>
  <c r="E128"/>
  <c r="P112" i="173" l="1"/>
  <c r="Z11"/>
  <c r="M89" i="215"/>
  <c r="N89" s="1"/>
  <c r="L89"/>
  <c r="E89"/>
  <c r="F115" i="194"/>
  <c r="D116" s="1"/>
  <c r="K116" s="1"/>
  <c r="F113" i="193"/>
  <c r="E114"/>
  <c r="E116" i="192"/>
  <c r="F115"/>
  <c r="E116" i="191"/>
  <c r="F115"/>
  <c r="E116" i="189"/>
  <c r="F115"/>
  <c r="E116" i="188"/>
  <c r="F115"/>
  <c r="F115" i="184"/>
  <c r="E116"/>
  <c r="F115" i="179"/>
  <c r="E116"/>
  <c r="E115" i="177"/>
  <c r="F114"/>
  <c r="F115" i="176"/>
  <c r="E116"/>
  <c r="F114" i="175"/>
  <c r="E115"/>
  <c r="F115" i="174"/>
  <c r="E116"/>
  <c r="F114" i="173"/>
  <c r="AC9" s="1"/>
  <c r="E115"/>
  <c r="P123" i="172"/>
  <c r="R11"/>
  <c r="O123"/>
  <c r="R10"/>
  <c r="S10" s="1"/>
  <c r="K54" i="181" s="1"/>
  <c r="E116" i="172"/>
  <c r="F115"/>
  <c r="O113" i="171"/>
  <c r="O114" s="1"/>
  <c r="O115" s="1"/>
  <c r="O116" s="1"/>
  <c r="O117" s="1"/>
  <c r="O118" s="1"/>
  <c r="O119" s="1"/>
  <c r="O120" s="1"/>
  <c r="O121" s="1"/>
  <c r="O122" s="1"/>
  <c r="O123" s="1"/>
  <c r="F115"/>
  <c r="E116"/>
  <c r="P113"/>
  <c r="P114" s="1"/>
  <c r="P115" s="1"/>
  <c r="P116" s="1"/>
  <c r="P117" s="1"/>
  <c r="P118" s="1"/>
  <c r="P119" s="1"/>
  <c r="P120" s="1"/>
  <c r="P121" s="1"/>
  <c r="P122" s="1"/>
  <c r="P123" s="1"/>
  <c r="N113" i="170"/>
  <c r="F114"/>
  <c r="E115"/>
  <c r="L125"/>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R14"/>
  <c r="S14" s="1"/>
  <c r="J52" i="181" s="1"/>
  <c r="K115" i="168"/>
  <c r="E115"/>
  <c r="D118" i="167"/>
  <c r="K118" s="1"/>
  <c r="M118" s="1"/>
  <c r="N118"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19"/>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17"/>
  <c r="H50" i="181"/>
  <c r="Q9" i="166"/>
  <c r="F117"/>
  <c r="F117" i="165"/>
  <c r="AE9" s="1"/>
  <c r="E118"/>
  <c r="F117" i="164"/>
  <c r="AD9" s="1"/>
  <c r="E118"/>
  <c r="F117" i="163"/>
  <c r="AC9" s="1"/>
  <c r="E118"/>
  <c r="Y9" i="161"/>
  <c r="F117"/>
  <c r="Z9" s="1"/>
  <c r="E118"/>
  <c r="F117" i="159"/>
  <c r="E118"/>
  <c r="F116" i="158"/>
  <c r="E117"/>
  <c r="F116" i="157"/>
  <c r="E117"/>
  <c r="E117" i="156"/>
  <c r="F116"/>
  <c r="E117" i="154"/>
  <c r="F116"/>
  <c r="E117" i="153"/>
  <c r="F116"/>
  <c r="E117" i="151"/>
  <c r="F116"/>
  <c r="E117" i="150"/>
  <c r="F116"/>
  <c r="E117" i="146"/>
  <c r="F116"/>
  <c r="E117" i="144"/>
  <c r="F116"/>
  <c r="E117" i="143"/>
  <c r="F116"/>
  <c r="E127" i="142"/>
  <c r="F126"/>
  <c r="F117" i="139"/>
  <c r="E118"/>
  <c r="E118" i="138"/>
  <c r="F117"/>
  <c r="E118" i="137"/>
  <c r="F117"/>
  <c r="E118" i="136"/>
  <c r="F117"/>
  <c r="E118" i="135"/>
  <c r="F117"/>
  <c r="E120" i="130"/>
  <c r="F119"/>
  <c r="E117" i="129"/>
  <c r="F116"/>
  <c r="E117" i="128"/>
  <c r="F116"/>
  <c r="E117" i="127"/>
  <c r="F116"/>
  <c r="F116" i="126"/>
  <c r="E117"/>
  <c r="F116" i="125"/>
  <c r="E117"/>
  <c r="E118" i="124"/>
  <c r="F117"/>
  <c r="F116" i="131"/>
  <c r="E117"/>
  <c r="F122" i="147"/>
  <c r="E123"/>
  <c r="F122" i="132"/>
  <c r="E123"/>
  <c r="E117" i="134"/>
  <c r="F116"/>
  <c r="E117" i="152"/>
  <c r="F116"/>
  <c r="F128" i="123"/>
  <c r="E129"/>
  <c r="F121" i="145"/>
  <c r="E122"/>
  <c r="F121" i="133"/>
  <c r="E122"/>
  <c r="F121" i="149"/>
  <c r="E122"/>
  <c r="F121" i="141"/>
  <c r="E122"/>
  <c r="F116" i="162"/>
  <c r="AA9" s="1"/>
  <c r="E117"/>
  <c r="F126" i="148"/>
  <c r="E127"/>
  <c r="P113" i="173" l="1"/>
  <c r="AA11"/>
  <c r="F89" i="215"/>
  <c r="K90" s="1"/>
  <c r="M90" s="1"/>
  <c r="N90" s="1"/>
  <c r="P89"/>
  <c r="O89"/>
  <c r="O90" s="1"/>
  <c r="M116" i="194"/>
  <c r="N116" s="1"/>
  <c r="L116"/>
  <c r="E116"/>
  <c r="F116" s="1"/>
  <c r="F114" i="193"/>
  <c r="E115"/>
  <c r="E117" i="192"/>
  <c r="F116"/>
  <c r="E117" i="191"/>
  <c r="F116"/>
  <c r="F116" i="189"/>
  <c r="E117"/>
  <c r="E117" i="188"/>
  <c r="F116"/>
  <c r="E117" i="184"/>
  <c r="F116"/>
  <c r="F116" i="179"/>
  <c r="E117"/>
  <c r="F115" i="177"/>
  <c r="E116"/>
  <c r="E117" i="176"/>
  <c r="F116"/>
  <c r="E116" i="175"/>
  <c r="F115"/>
  <c r="E117" i="174"/>
  <c r="F116"/>
  <c r="E116" i="173"/>
  <c r="F115"/>
  <c r="AD9" s="1"/>
  <c r="E117" i="172"/>
  <c r="F116"/>
  <c r="O124"/>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P124"/>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M54" i="181"/>
  <c r="S11" i="172"/>
  <c r="P124" i="171"/>
  <c r="R11"/>
  <c r="O124"/>
  <c r="R10"/>
  <c r="S10" s="1"/>
  <c r="K53" i="181" s="1"/>
  <c r="E117" i="171"/>
  <c r="F116"/>
  <c r="O113" i="170"/>
  <c r="P113"/>
  <c r="E116"/>
  <c r="F115"/>
  <c r="E116" i="168"/>
  <c r="F115"/>
  <c r="M115"/>
  <c r="L115"/>
  <c r="L116" s="1"/>
  <c r="L117" s="1"/>
  <c r="L118" s="1"/>
  <c r="L119" s="1"/>
  <c r="L120" s="1"/>
  <c r="L121" s="1"/>
  <c r="L122" s="1"/>
  <c r="L123" s="1"/>
  <c r="L124" s="1"/>
  <c r="L125" s="1"/>
  <c r="L126" s="1"/>
  <c r="K117" i="167"/>
  <c r="E117"/>
  <c r="D119" i="166"/>
  <c r="K119" s="1"/>
  <c r="M119" s="1"/>
  <c r="N119" s="1"/>
  <c r="D121"/>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18"/>
  <c r="H49" i="181"/>
  <c r="Q9" i="165"/>
  <c r="F118"/>
  <c r="E119" i="164"/>
  <c r="F118"/>
  <c r="AE9" s="1"/>
  <c r="E119" i="163"/>
  <c r="F118"/>
  <c r="AD9" s="1"/>
  <c r="F118" i="161"/>
  <c r="AA9" s="1"/>
  <c r="E119"/>
  <c r="F118" i="159"/>
  <c r="E119"/>
  <c r="F117" i="158"/>
  <c r="E118"/>
  <c r="E118" i="157"/>
  <c r="F117"/>
  <c r="E118" i="156"/>
  <c r="F117"/>
  <c r="E118" i="154"/>
  <c r="F117"/>
  <c r="E118" i="153"/>
  <c r="F117"/>
  <c r="E118" i="151"/>
  <c r="F117"/>
  <c r="E118" i="150"/>
  <c r="F117"/>
  <c r="E118" i="146"/>
  <c r="F117"/>
  <c r="E118" i="144"/>
  <c r="F117"/>
  <c r="E118" i="143"/>
  <c r="F117"/>
  <c r="E128" i="142"/>
  <c r="F127"/>
  <c r="F118" i="139"/>
  <c r="E119"/>
  <c r="E119" i="138"/>
  <c r="F118"/>
  <c r="E119" i="137"/>
  <c r="F118"/>
  <c r="E119" i="136"/>
  <c r="F118"/>
  <c r="E119" i="135"/>
  <c r="F118"/>
  <c r="E121" i="130"/>
  <c r="F120"/>
  <c r="E118" i="129"/>
  <c r="F117"/>
  <c r="E118" i="128"/>
  <c r="F117"/>
  <c r="F117" i="127"/>
  <c r="E118"/>
  <c r="E118" i="126"/>
  <c r="F117"/>
  <c r="F117" i="125"/>
  <c r="E118"/>
  <c r="E119" i="124"/>
  <c r="F118"/>
  <c r="F117" i="131"/>
  <c r="E118"/>
  <c r="F127" i="148"/>
  <c r="E128"/>
  <c r="F117" i="162"/>
  <c r="AB9" s="1"/>
  <c r="E118"/>
  <c r="E118" i="152"/>
  <c r="F117"/>
  <c r="E118" i="134"/>
  <c r="F117"/>
  <c r="F122" i="141"/>
  <c r="E123"/>
  <c r="F122" i="149"/>
  <c r="E123"/>
  <c r="F122" i="133"/>
  <c r="E123"/>
  <c r="F122" i="145"/>
  <c r="E123"/>
  <c r="F129" i="123"/>
  <c r="E130"/>
  <c r="F123" i="132"/>
  <c r="E124"/>
  <c r="F123" i="147"/>
  <c r="E124"/>
  <c r="P114" i="173" l="1"/>
  <c r="AB11"/>
  <c r="L90" i="215"/>
  <c r="P90"/>
  <c r="E90"/>
  <c r="O116" i="194"/>
  <c r="P116"/>
  <c r="E116" i="193"/>
  <c r="F115"/>
  <c r="E118" i="192"/>
  <c r="F117"/>
  <c r="E118" i="191"/>
  <c r="F117"/>
  <c r="F117" i="189"/>
  <c r="E118"/>
  <c r="E118" i="188"/>
  <c r="F117"/>
  <c r="E118" i="184"/>
  <c r="F117"/>
  <c r="F117" i="179"/>
  <c r="E118"/>
  <c r="F116" i="177"/>
  <c r="E117"/>
  <c r="E118" i="176"/>
  <c r="F117"/>
  <c r="F116" i="175"/>
  <c r="E117"/>
  <c r="E118" i="174"/>
  <c r="F117"/>
  <c r="F116" i="173"/>
  <c r="AE9" s="1"/>
  <c r="E117"/>
  <c r="E118" i="172"/>
  <c r="F117"/>
  <c r="F117" i="171"/>
  <c r="E118"/>
  <c r="O125"/>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P125"/>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M53" i="181"/>
  <c r="S11" i="171"/>
  <c r="E117" i="170"/>
  <c r="F116"/>
  <c r="O114"/>
  <c r="O115" s="1"/>
  <c r="O116" s="1"/>
  <c r="O117" s="1"/>
  <c r="O118" s="1"/>
  <c r="O119" s="1"/>
  <c r="O120" s="1"/>
  <c r="O121" s="1"/>
  <c r="O122" s="1"/>
  <c r="O123" s="1"/>
  <c r="O124" s="1"/>
  <c r="P114"/>
  <c r="P115" s="1"/>
  <c r="P116" s="1"/>
  <c r="P117" s="1"/>
  <c r="P118" s="1"/>
  <c r="P119" s="1"/>
  <c r="P120" s="1"/>
  <c r="P121" s="1"/>
  <c r="P122" s="1"/>
  <c r="P123" s="1"/>
  <c r="P124" s="1"/>
  <c r="N115" i="168"/>
  <c r="E117"/>
  <c r="F116"/>
  <c r="L127"/>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R14"/>
  <c r="S14" s="1"/>
  <c r="J51" i="181" s="1"/>
  <c r="E118" i="167"/>
  <c r="F117"/>
  <c r="M117"/>
  <c r="L117"/>
  <c r="L118" s="1"/>
  <c r="L119" s="1"/>
  <c r="L120" s="1"/>
  <c r="L121" s="1"/>
  <c r="L122" s="1"/>
  <c r="L123" s="1"/>
  <c r="L124" s="1"/>
  <c r="L125" s="1"/>
  <c r="L126" s="1"/>
  <c r="L127" s="1"/>
  <c r="L128" s="1"/>
  <c r="K118" i="166"/>
  <c r="E118"/>
  <c r="D121" i="165"/>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19"/>
  <c r="D120"/>
  <c r="K120" s="1"/>
  <c r="M120" s="1"/>
  <c r="N120" s="1"/>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H48" i="181"/>
  <c r="Q9" i="164"/>
  <c r="F119"/>
  <c r="F119" i="163"/>
  <c r="AE9" s="1"/>
  <c r="E120"/>
  <c r="F119" i="161"/>
  <c r="AB9" s="1"/>
  <c r="E120"/>
  <c r="F119" i="159"/>
  <c r="E120"/>
  <c r="F118" i="158"/>
  <c r="E119"/>
  <c r="F118" i="157"/>
  <c r="E119"/>
  <c r="E119" i="156"/>
  <c r="F118"/>
  <c r="E119" i="154"/>
  <c r="F118"/>
  <c r="E119" i="153"/>
  <c r="F118"/>
  <c r="E119" i="151"/>
  <c r="F118"/>
  <c r="E119" i="150"/>
  <c r="F118"/>
  <c r="E119" i="146"/>
  <c r="F118"/>
  <c r="E119" i="144"/>
  <c r="F118"/>
  <c r="E119" i="143"/>
  <c r="F118"/>
  <c r="E129" i="142"/>
  <c r="F128"/>
  <c r="F119" i="139"/>
  <c r="E120"/>
  <c r="E120" i="138"/>
  <c r="F119"/>
  <c r="E120" i="137"/>
  <c r="F119"/>
  <c r="E120" i="136"/>
  <c r="F119"/>
  <c r="E120" i="135"/>
  <c r="F119"/>
  <c r="E122" i="130"/>
  <c r="F121"/>
  <c r="E119" i="129"/>
  <c r="F118"/>
  <c r="E119" i="128"/>
  <c r="F118"/>
  <c r="F118" i="127"/>
  <c r="E119"/>
  <c r="E119" i="126"/>
  <c r="F118"/>
  <c r="E119" i="125"/>
  <c r="F118"/>
  <c r="E120" i="124"/>
  <c r="F119"/>
  <c r="E119" i="131"/>
  <c r="F118"/>
  <c r="E125" i="132"/>
  <c r="F124"/>
  <c r="E124" i="145"/>
  <c r="F123"/>
  <c r="E124" i="149"/>
  <c r="F123"/>
  <c r="E124" i="141"/>
  <c r="F123"/>
  <c r="E125" i="147"/>
  <c r="F124"/>
  <c r="F130" i="123"/>
  <c r="E131"/>
  <c r="E124" i="133"/>
  <c r="F123"/>
  <c r="E119" i="134"/>
  <c r="F118"/>
  <c r="E119" i="152"/>
  <c r="F118"/>
  <c r="F118" i="162"/>
  <c r="AC9" s="1"/>
  <c r="E119"/>
  <c r="F128" i="148"/>
  <c r="E129"/>
  <c r="P115" i="173" l="1"/>
  <c r="AC11"/>
  <c r="F90" i="215"/>
  <c r="K91" s="1"/>
  <c r="M91" s="1"/>
  <c r="N91" s="1"/>
  <c r="O91" s="1"/>
  <c r="F116" i="193"/>
  <c r="D117" s="1"/>
  <c r="K117" s="1"/>
  <c r="F118" i="192"/>
  <c r="E119"/>
  <c r="E119" i="191"/>
  <c r="F118"/>
  <c r="F118" i="189"/>
  <c r="E119"/>
  <c r="E119" i="188"/>
  <c r="F118"/>
  <c r="E119" i="184"/>
  <c r="F118"/>
  <c r="F118" i="179"/>
  <c r="E119"/>
  <c r="F117" i="177"/>
  <c r="E118"/>
  <c r="F118" i="176"/>
  <c r="E119"/>
  <c r="E118" i="175"/>
  <c r="F117"/>
  <c r="E119" i="174"/>
  <c r="F118"/>
  <c r="E55" i="181"/>
  <c r="F117" i="173"/>
  <c r="F55" i="181" s="1"/>
  <c r="R9" i="173"/>
  <c r="S9" s="1"/>
  <c r="G55" i="181" s="1"/>
  <c r="E118" i="173"/>
  <c r="E119" i="172"/>
  <c r="F118"/>
  <c r="F118" i="171"/>
  <c r="E119"/>
  <c r="R11" i="170"/>
  <c r="P125"/>
  <c r="O125"/>
  <c r="R10"/>
  <c r="S10" s="1"/>
  <c r="K52" i="181" s="1"/>
  <c r="F117" i="170"/>
  <c r="E118"/>
  <c r="E118" i="168"/>
  <c r="F117"/>
  <c r="O115"/>
  <c r="P115"/>
  <c r="N117" i="167"/>
  <c r="F118"/>
  <c r="E119"/>
  <c r="L129"/>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R14"/>
  <c r="S14" s="1"/>
  <c r="J50" i="181" s="1"/>
  <c r="E119" i="166"/>
  <c r="F118"/>
  <c r="M118"/>
  <c r="L118"/>
  <c r="L119" s="1"/>
  <c r="L120" s="1"/>
  <c r="L121" s="1"/>
  <c r="L122" s="1"/>
  <c r="L123" s="1"/>
  <c r="L124" s="1"/>
  <c r="L125" s="1"/>
  <c r="L126" s="1"/>
  <c r="L127" s="1"/>
  <c r="L128" s="1"/>
  <c r="L129" s="1"/>
  <c r="K119" i="165"/>
  <c r="E119"/>
  <c r="D121" i="164"/>
  <c r="K121" s="1"/>
  <c r="M121" s="1"/>
  <c r="N121"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20"/>
  <c r="D122"/>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H47" i="181"/>
  <c r="Q9" i="163"/>
  <c r="F120"/>
  <c r="F120" i="161"/>
  <c r="AC9" s="1"/>
  <c r="E121"/>
  <c r="F120" i="159"/>
  <c r="E121"/>
  <c r="E120" i="158"/>
  <c r="F119"/>
  <c r="E120" i="157"/>
  <c r="F119"/>
  <c r="E120" i="156"/>
  <c r="F119"/>
  <c r="E120" i="154"/>
  <c r="F119"/>
  <c r="E120" i="153"/>
  <c r="F119"/>
  <c r="E120" i="151"/>
  <c r="F119"/>
  <c r="E120" i="150"/>
  <c r="F119"/>
  <c r="F119" i="146"/>
  <c r="E120"/>
  <c r="F119" i="144"/>
  <c r="E120"/>
  <c r="F119" i="143"/>
  <c r="E120"/>
  <c r="E130" i="142"/>
  <c r="F129"/>
  <c r="F120" i="139"/>
  <c r="E121"/>
  <c r="E121" i="138"/>
  <c r="F120"/>
  <c r="E121" i="137"/>
  <c r="F120"/>
  <c r="E121" i="136"/>
  <c r="F120"/>
  <c r="E121" i="135"/>
  <c r="F120"/>
  <c r="E123" i="130"/>
  <c r="F122"/>
  <c r="E120" i="129"/>
  <c r="F119"/>
  <c r="E120" i="128"/>
  <c r="F119"/>
  <c r="E120" i="127"/>
  <c r="F119"/>
  <c r="E120" i="126"/>
  <c r="F119"/>
  <c r="E120" i="125"/>
  <c r="F119"/>
  <c r="E121" i="124"/>
  <c r="F120"/>
  <c r="E120" i="131"/>
  <c r="F119"/>
  <c r="F129" i="148"/>
  <c r="E130"/>
  <c r="F119" i="162"/>
  <c r="AD9" s="1"/>
  <c r="E120"/>
  <c r="E120" i="152"/>
  <c r="F119"/>
  <c r="E120" i="134"/>
  <c r="F119"/>
  <c r="E125" i="133"/>
  <c r="F124"/>
  <c r="E126" i="147"/>
  <c r="F125"/>
  <c r="E125" i="141"/>
  <c r="F124"/>
  <c r="E125" i="149"/>
  <c r="F124"/>
  <c r="E125" i="145"/>
  <c r="F124"/>
  <c r="E126" i="132"/>
  <c r="F125"/>
  <c r="F131" i="123"/>
  <c r="E132"/>
  <c r="P116" i="173" l="1"/>
  <c r="AD11"/>
  <c r="L91" i="215"/>
  <c r="P91"/>
  <c r="E91"/>
  <c r="M117" i="193"/>
  <c r="N117" s="1"/>
  <c r="L117"/>
  <c r="E117"/>
  <c r="F117" s="1"/>
  <c r="E120" i="192"/>
  <c r="F119"/>
  <c r="F119" i="191"/>
  <c r="E120"/>
  <c r="F119" i="189"/>
  <c r="E120"/>
  <c r="E120" i="188"/>
  <c r="F119"/>
  <c r="E120" i="184"/>
  <c r="F119"/>
  <c r="F119" i="179"/>
  <c r="E120"/>
  <c r="E119" i="177"/>
  <c r="F118"/>
  <c r="E120" i="176"/>
  <c r="F119"/>
  <c r="F118" i="175"/>
  <c r="E119"/>
  <c r="F119" i="174"/>
  <c r="E120"/>
  <c r="F118" i="173"/>
  <c r="E119"/>
  <c r="F119" i="172"/>
  <c r="E120"/>
  <c r="E120" i="171"/>
  <c r="F119"/>
  <c r="O126" i="170"/>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M52" i="181"/>
  <c r="S11" i="170"/>
  <c r="F118"/>
  <c r="E119"/>
  <c r="P126"/>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O116" i="168"/>
  <c r="O117" s="1"/>
  <c r="O118" s="1"/>
  <c r="O119" s="1"/>
  <c r="O120" s="1"/>
  <c r="O121" s="1"/>
  <c r="O122" s="1"/>
  <c r="O123" s="1"/>
  <c r="O124" s="1"/>
  <c r="O125" s="1"/>
  <c r="O126" s="1"/>
  <c r="F118"/>
  <c r="E119"/>
  <c r="P116"/>
  <c r="P117" s="1"/>
  <c r="P118" s="1"/>
  <c r="P119" s="1"/>
  <c r="P120" s="1"/>
  <c r="P121" s="1"/>
  <c r="P122" s="1"/>
  <c r="P123" s="1"/>
  <c r="P124" s="1"/>
  <c r="P125" s="1"/>
  <c r="P126" s="1"/>
  <c r="O117" i="167"/>
  <c r="P117"/>
  <c r="E120"/>
  <c r="F119"/>
  <c r="N118" i="166"/>
  <c r="E120"/>
  <c r="F119"/>
  <c r="L130"/>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R14"/>
  <c r="S14" s="1"/>
  <c r="J49" i="181" s="1"/>
  <c r="E120" i="165"/>
  <c r="F119"/>
  <c r="M119"/>
  <c r="L119"/>
  <c r="L120" s="1"/>
  <c r="L121" s="1"/>
  <c r="L122" s="1"/>
  <c r="L123" s="1"/>
  <c r="L124" s="1"/>
  <c r="L125" s="1"/>
  <c r="L126" s="1"/>
  <c r="L127" s="1"/>
  <c r="L128" s="1"/>
  <c r="L129" s="1"/>
  <c r="L130" s="1"/>
  <c r="K120" i="164"/>
  <c r="E120"/>
  <c r="D122" i="163"/>
  <c r="K122" s="1"/>
  <c r="M122" s="1"/>
  <c r="N122"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23"/>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21"/>
  <c r="H46" i="181"/>
  <c r="F121" i="161"/>
  <c r="AD9" s="1"/>
  <c r="E122"/>
  <c r="E122" i="159"/>
  <c r="F121"/>
  <c r="F120" i="158"/>
  <c r="E121"/>
  <c r="E121" i="157"/>
  <c r="F120"/>
  <c r="E121" i="156"/>
  <c r="F120"/>
  <c r="E121" i="154"/>
  <c r="F120"/>
  <c r="E121" i="153"/>
  <c r="F120"/>
  <c r="E121" i="151"/>
  <c r="F120"/>
  <c r="E121" i="150"/>
  <c r="F120"/>
  <c r="E121" i="146"/>
  <c r="F120"/>
  <c r="E121" i="144"/>
  <c r="F120"/>
  <c r="E121" i="143"/>
  <c r="F120"/>
  <c r="E131" i="142"/>
  <c r="F130"/>
  <c r="F121" i="139"/>
  <c r="E122"/>
  <c r="E122" i="138"/>
  <c r="F121"/>
  <c r="E122" i="137"/>
  <c r="F121"/>
  <c r="E122" i="136"/>
  <c r="F121"/>
  <c r="E122" i="135"/>
  <c r="F121"/>
  <c r="F123" i="130"/>
  <c r="E124"/>
  <c r="E121" i="129"/>
  <c r="F120"/>
  <c r="E121" i="128"/>
  <c r="F120"/>
  <c r="E121" i="127"/>
  <c r="F120"/>
  <c r="F120" i="126"/>
  <c r="E121"/>
  <c r="E121" i="125"/>
  <c r="F120"/>
  <c r="E122" i="124"/>
  <c r="F121"/>
  <c r="E121" i="131"/>
  <c r="F120"/>
  <c r="E133" i="123"/>
  <c r="F132"/>
  <c r="F126" i="132"/>
  <c r="E127"/>
  <c r="F125" i="145"/>
  <c r="E126"/>
  <c r="F125" i="149"/>
  <c r="E126"/>
  <c r="F125" i="141"/>
  <c r="E126"/>
  <c r="F126" i="147"/>
  <c r="E127"/>
  <c r="F125" i="133"/>
  <c r="E126"/>
  <c r="E121" i="134"/>
  <c r="F120"/>
  <c r="E121" i="152"/>
  <c r="F120"/>
  <c r="E121" i="162"/>
  <c r="Q9" s="1"/>
  <c r="F120"/>
  <c r="AE9" s="1"/>
  <c r="F130" i="148"/>
  <c r="E131"/>
  <c r="P117" i="173" l="1"/>
  <c r="AE11"/>
  <c r="F91" i="215"/>
  <c r="K92" s="1"/>
  <c r="P117" i="193"/>
  <c r="O117"/>
  <c r="E121" i="192"/>
  <c r="F120"/>
  <c r="F120" i="191"/>
  <c r="E121"/>
  <c r="F120" i="189"/>
  <c r="E121"/>
  <c r="E121" i="188"/>
  <c r="F120"/>
  <c r="E121" i="184"/>
  <c r="F120"/>
  <c r="E121" i="179"/>
  <c r="F120"/>
  <c r="F119" i="177"/>
  <c r="E120"/>
  <c r="E121" i="176"/>
  <c r="F120"/>
  <c r="F119" i="175"/>
  <c r="E120"/>
  <c r="E121" i="174"/>
  <c r="F120"/>
  <c r="F119" i="173"/>
  <c r="E120"/>
  <c r="E121" i="172"/>
  <c r="F120"/>
  <c r="F120" i="171"/>
  <c r="E121"/>
  <c r="E120" i="170"/>
  <c r="F119"/>
  <c r="R11" i="168"/>
  <c r="P127"/>
  <c r="O127"/>
  <c r="R10"/>
  <c r="S10" s="1"/>
  <c r="K51" i="181" s="1"/>
  <c r="E120" i="168"/>
  <c r="F119"/>
  <c r="E121" i="167"/>
  <c r="F120"/>
  <c r="O118"/>
  <c r="O119" s="1"/>
  <c r="O120" s="1"/>
  <c r="O121" s="1"/>
  <c r="O122" s="1"/>
  <c r="O123" s="1"/>
  <c r="O124" s="1"/>
  <c r="O125" s="1"/>
  <c r="O126" s="1"/>
  <c r="O127" s="1"/>
  <c r="O128" s="1"/>
  <c r="P118"/>
  <c r="P119" s="1"/>
  <c r="P120" s="1"/>
  <c r="P121" s="1"/>
  <c r="P122" s="1"/>
  <c r="P123" s="1"/>
  <c r="P124" s="1"/>
  <c r="P125" s="1"/>
  <c r="P126" s="1"/>
  <c r="P127" s="1"/>
  <c r="P128" s="1"/>
  <c r="E121" i="166"/>
  <c r="F120"/>
  <c r="O118"/>
  <c r="P118"/>
  <c r="N119" i="165"/>
  <c r="E121"/>
  <c r="F120"/>
  <c r="L13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R14"/>
  <c r="S14" s="1"/>
  <c r="J48" i="181" s="1"/>
  <c r="F120" i="164"/>
  <c r="E121"/>
  <c r="M120"/>
  <c r="L120"/>
  <c r="L121" s="1"/>
  <c r="L122" s="1"/>
  <c r="L123" s="1"/>
  <c r="L124" s="1"/>
  <c r="L125" s="1"/>
  <c r="L126" s="1"/>
  <c r="L127" s="1"/>
  <c r="L128" s="1"/>
  <c r="L129" s="1"/>
  <c r="L130" s="1"/>
  <c r="L131" s="1"/>
  <c r="K121" i="163"/>
  <c r="E121"/>
  <c r="E123" i="161"/>
  <c r="F122"/>
  <c r="AE9" s="1"/>
  <c r="E123" i="159"/>
  <c r="F122"/>
  <c r="F121" i="158"/>
  <c r="E122"/>
  <c r="E122" i="157"/>
  <c r="F121"/>
  <c r="E122" i="156"/>
  <c r="F121"/>
  <c r="E122" i="154"/>
  <c r="F121"/>
  <c r="E122" i="153"/>
  <c r="F121"/>
  <c r="E122" i="151"/>
  <c r="F121"/>
  <c r="E122" i="150"/>
  <c r="F121"/>
  <c r="E122" i="146"/>
  <c r="F121"/>
  <c r="F121" i="144"/>
  <c r="E122"/>
  <c r="E122" i="143"/>
  <c r="F121"/>
  <c r="F131" i="142"/>
  <c r="E132"/>
  <c r="E123" i="139"/>
  <c r="F122"/>
  <c r="E123" i="138"/>
  <c r="F122"/>
  <c r="E123" i="137"/>
  <c r="F122"/>
  <c r="E123" i="136"/>
  <c r="F122"/>
  <c r="E123" i="135"/>
  <c r="F122"/>
  <c r="F124" i="130"/>
  <c r="E125"/>
  <c r="E122" i="129"/>
  <c r="F121"/>
  <c r="E122" i="128"/>
  <c r="F121"/>
  <c r="F121" i="127"/>
  <c r="E122"/>
  <c r="E122" i="126"/>
  <c r="F121"/>
  <c r="E122" i="125"/>
  <c r="F121"/>
  <c r="E123" i="124"/>
  <c r="F122"/>
  <c r="F121" i="131"/>
  <c r="E122"/>
  <c r="E132" i="148"/>
  <c r="F131"/>
  <c r="F121" i="162"/>
  <c r="E122" i="152"/>
  <c r="F121"/>
  <c r="E122" i="134"/>
  <c r="F121"/>
  <c r="E134" i="123"/>
  <c r="F133"/>
  <c r="F126" i="133"/>
  <c r="E127"/>
  <c r="F127" i="147"/>
  <c r="E128"/>
  <c r="F126" i="141"/>
  <c r="E127"/>
  <c r="F126" i="149"/>
  <c r="E127"/>
  <c r="F126" i="145"/>
  <c r="E127"/>
  <c r="F127" i="132"/>
  <c r="E128"/>
  <c r="P118" i="173" l="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R11"/>
  <c r="M92" i="215"/>
  <c r="N92" s="1"/>
  <c r="L92"/>
  <c r="E92"/>
  <c r="F121" i="192"/>
  <c r="E122"/>
  <c r="E122" i="191"/>
  <c r="F121"/>
  <c r="F121" i="189"/>
  <c r="E122"/>
  <c r="F121" i="188"/>
  <c r="E122"/>
  <c r="E122" i="184"/>
  <c r="F121"/>
  <c r="E122" i="179"/>
  <c r="F121"/>
  <c r="F120" i="177"/>
  <c r="E121"/>
  <c r="F121" i="176"/>
  <c r="E122"/>
  <c r="E121" i="175"/>
  <c r="F120"/>
  <c r="F121" i="174"/>
  <c r="E122"/>
  <c r="F120" i="173"/>
  <c r="E121"/>
  <c r="F121" i="172"/>
  <c r="E122"/>
  <c r="E122" i="171"/>
  <c r="F121"/>
  <c r="E121" i="170"/>
  <c r="F120"/>
  <c r="E121" i="168"/>
  <c r="F120"/>
  <c r="O128"/>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M51" i="181"/>
  <c r="S11" i="168"/>
  <c r="P128"/>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R11" i="167"/>
  <c r="P129"/>
  <c r="O129"/>
  <c r="R10"/>
  <c r="S10" s="1"/>
  <c r="K50" i="181" s="1"/>
  <c r="E122" i="167"/>
  <c r="F121"/>
  <c r="O119" i="166"/>
  <c r="O120" s="1"/>
  <c r="O121" s="1"/>
  <c r="O122" s="1"/>
  <c r="O123" s="1"/>
  <c r="O124" s="1"/>
  <c r="O125" s="1"/>
  <c r="O126" s="1"/>
  <c r="O127" s="1"/>
  <c r="O128" s="1"/>
  <c r="O129" s="1"/>
  <c r="E122"/>
  <c r="F121"/>
  <c r="P119"/>
  <c r="P120" s="1"/>
  <c r="P121" s="1"/>
  <c r="P122" s="1"/>
  <c r="P123" s="1"/>
  <c r="P124" s="1"/>
  <c r="P125" s="1"/>
  <c r="P126" s="1"/>
  <c r="P127" s="1"/>
  <c r="P128" s="1"/>
  <c r="P129" s="1"/>
  <c r="E122" i="165"/>
  <c r="F121"/>
  <c r="O119"/>
  <c r="P119"/>
  <c r="N120" i="164"/>
  <c r="L132"/>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R14"/>
  <c r="S14" s="1"/>
  <c r="J47" i="181" s="1"/>
  <c r="E122" i="164"/>
  <c r="F121"/>
  <c r="F121" i="163"/>
  <c r="E122"/>
  <c r="M121"/>
  <c r="L121"/>
  <c r="L122" s="1"/>
  <c r="L123" s="1"/>
  <c r="L124" s="1"/>
  <c r="L125" s="1"/>
  <c r="L126" s="1"/>
  <c r="L127" s="1"/>
  <c r="L128" s="1"/>
  <c r="L129" s="1"/>
  <c r="L130" s="1"/>
  <c r="L131" s="1"/>
  <c r="L132" s="1"/>
  <c r="D123" i="162"/>
  <c r="K123" s="1"/>
  <c r="M123" s="1"/>
  <c r="N123" s="1"/>
  <c r="D125"/>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24"/>
  <c r="K124" s="1"/>
  <c r="M124" s="1"/>
  <c r="N124" s="1"/>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22"/>
  <c r="H45" i="181"/>
  <c r="Q9" i="161"/>
  <c r="F123"/>
  <c r="F123" i="159"/>
  <c r="E124"/>
  <c r="U9"/>
  <c r="E123" i="158"/>
  <c r="F122"/>
  <c r="E123" i="157"/>
  <c r="F122"/>
  <c r="E123" i="156"/>
  <c r="F122"/>
  <c r="E123" i="154"/>
  <c r="F122"/>
  <c r="E123" i="153"/>
  <c r="F122"/>
  <c r="E123" i="151"/>
  <c r="F122"/>
  <c r="E123" i="150"/>
  <c r="F122"/>
  <c r="E123" i="146"/>
  <c r="F122"/>
  <c r="E123" i="144"/>
  <c r="F122"/>
  <c r="E123" i="143"/>
  <c r="F122"/>
  <c r="F132" i="142"/>
  <c r="E133"/>
  <c r="E124" i="139"/>
  <c r="F123"/>
  <c r="E124" i="138"/>
  <c r="F123"/>
  <c r="E124" i="137"/>
  <c r="F123"/>
  <c r="E124" i="136"/>
  <c r="F123"/>
  <c r="E124" i="135"/>
  <c r="F123"/>
  <c r="F125" i="130"/>
  <c r="E126"/>
  <c r="F122" i="129"/>
  <c r="E123"/>
  <c r="E123" i="128"/>
  <c r="F122"/>
  <c r="F122" i="127"/>
  <c r="E123"/>
  <c r="F122" i="126"/>
  <c r="E123"/>
  <c r="E123" i="125"/>
  <c r="F122"/>
  <c r="E124" i="124"/>
  <c r="F123"/>
  <c r="E123" i="131"/>
  <c r="F122"/>
  <c r="F134" i="123"/>
  <c r="E135"/>
  <c r="E123" i="134"/>
  <c r="F122"/>
  <c r="E123" i="152"/>
  <c r="F122"/>
  <c r="F128" i="132"/>
  <c r="E129"/>
  <c r="F127" i="145"/>
  <c r="E128"/>
  <c r="F127" i="149"/>
  <c r="E128"/>
  <c r="F127" i="141"/>
  <c r="E128"/>
  <c r="F128" i="147"/>
  <c r="E129"/>
  <c r="F127" i="133"/>
  <c r="E128"/>
  <c r="E133" i="148"/>
  <c r="F132"/>
  <c r="S11" i="173" l="1"/>
  <c r="M55" i="181"/>
  <c r="F92" i="215"/>
  <c r="K93" s="1"/>
  <c r="M93" s="1"/>
  <c r="N93" s="1"/>
  <c r="O92"/>
  <c r="P92"/>
  <c r="L93"/>
  <c r="F122" i="192"/>
  <c r="D123" s="1"/>
  <c r="K123" s="1"/>
  <c r="E123" i="191"/>
  <c r="F122"/>
  <c r="F122" i="189"/>
  <c r="E123"/>
  <c r="F122" i="188"/>
  <c r="E123"/>
  <c r="E123" i="184"/>
  <c r="F122"/>
  <c r="E123" i="179"/>
  <c r="F122"/>
  <c r="F121" i="177"/>
  <c r="E122"/>
  <c r="F122" i="176"/>
  <c r="E123"/>
  <c r="F121" i="175"/>
  <c r="E122"/>
  <c r="F122" i="174"/>
  <c r="E123"/>
  <c r="E122" i="173"/>
  <c r="F121"/>
  <c r="E54" i="181"/>
  <c r="E123" i="172"/>
  <c r="R9"/>
  <c r="S9" s="1"/>
  <c r="G54" i="181" s="1"/>
  <c r="F122" i="172"/>
  <c r="F54" i="181" s="1"/>
  <c r="F122" i="171"/>
  <c r="E123"/>
  <c r="E122" i="170"/>
  <c r="F121"/>
  <c r="F121" i="168"/>
  <c r="E122"/>
  <c r="E123" i="167"/>
  <c r="F122"/>
  <c r="O130"/>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M50" i="181"/>
  <c r="S11" i="167"/>
  <c r="P130"/>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R11" i="166"/>
  <c r="P130"/>
  <c r="F122"/>
  <c r="E123"/>
  <c r="O130"/>
  <c r="R10"/>
  <c r="S10" s="1"/>
  <c r="K49" i="181" s="1"/>
  <c r="O120" i="165"/>
  <c r="O121" s="1"/>
  <c r="O122" s="1"/>
  <c r="O123" s="1"/>
  <c r="O124" s="1"/>
  <c r="O125" s="1"/>
  <c r="O126" s="1"/>
  <c r="O127" s="1"/>
  <c r="O128" s="1"/>
  <c r="O129" s="1"/>
  <c r="O130" s="1"/>
  <c r="E123"/>
  <c r="F122"/>
  <c r="P120"/>
  <c r="P121" s="1"/>
  <c r="P122" s="1"/>
  <c r="P123" s="1"/>
  <c r="P124" s="1"/>
  <c r="P125" s="1"/>
  <c r="P126" s="1"/>
  <c r="P127" s="1"/>
  <c r="P128" s="1"/>
  <c r="P129" s="1"/>
  <c r="P130" s="1"/>
  <c r="F122" i="164"/>
  <c r="E123"/>
  <c r="O120"/>
  <c r="P120"/>
  <c r="N121" i="163"/>
  <c r="L133"/>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R14"/>
  <c r="S14" s="1"/>
  <c r="J46" i="181" s="1"/>
  <c r="E123" i="163"/>
  <c r="F122"/>
  <c r="K122" i="162"/>
  <c r="E122"/>
  <c r="D125" i="161"/>
  <c r="K125" s="1"/>
  <c r="M125" s="1"/>
  <c r="N125" s="1"/>
  <c r="D127"/>
  <c r="K127" s="1"/>
  <c r="M127" s="1"/>
  <c r="N127" s="1"/>
  <c r="D129"/>
  <c r="K129" s="1"/>
  <c r="M129" s="1"/>
  <c r="N129" s="1"/>
  <c r="D131"/>
  <c r="K131" s="1"/>
  <c r="M131" s="1"/>
  <c r="N131" s="1"/>
  <c r="D133"/>
  <c r="K133" s="1"/>
  <c r="M133" s="1"/>
  <c r="N133"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24"/>
  <c r="D126"/>
  <c r="K126" s="1"/>
  <c r="M126" s="1"/>
  <c r="N126" s="1"/>
  <c r="D128"/>
  <c r="K128" s="1"/>
  <c r="M128" s="1"/>
  <c r="N128" s="1"/>
  <c r="D130"/>
  <c r="K130" s="1"/>
  <c r="M130" s="1"/>
  <c r="N130" s="1"/>
  <c r="D132"/>
  <c r="K132" s="1"/>
  <c r="M132" s="1"/>
  <c r="N132" s="1"/>
  <c r="D134"/>
  <c r="K134" s="1"/>
  <c r="M134" s="1"/>
  <c r="N134"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H44" i="181"/>
  <c r="V9" i="159"/>
  <c r="E125"/>
  <c r="F124"/>
  <c r="F123" i="158"/>
  <c r="E124"/>
  <c r="F123" i="157"/>
  <c r="E124"/>
  <c r="E124" i="156"/>
  <c r="F123"/>
  <c r="E124" i="154"/>
  <c r="F123"/>
  <c r="E124" i="153"/>
  <c r="F123"/>
  <c r="E124" i="151"/>
  <c r="F123"/>
  <c r="E124" i="150"/>
  <c r="F123"/>
  <c r="E124" i="146"/>
  <c r="F123"/>
  <c r="F123" i="144"/>
  <c r="E124"/>
  <c r="E124" i="143"/>
  <c r="F123"/>
  <c r="E134" i="142"/>
  <c r="F133"/>
  <c r="F124" i="139"/>
  <c r="E125"/>
  <c r="E125" i="138"/>
  <c r="F124"/>
  <c r="E125" i="137"/>
  <c r="F124"/>
  <c r="E125" i="136"/>
  <c r="F124"/>
  <c r="E125" i="135"/>
  <c r="F124"/>
  <c r="E127" i="130"/>
  <c r="F126"/>
  <c r="F123" i="129"/>
  <c r="E124"/>
  <c r="E124" i="128"/>
  <c r="F123"/>
  <c r="F123" i="127"/>
  <c r="E124"/>
  <c r="F123" i="126"/>
  <c r="E124"/>
  <c r="F123" i="125"/>
  <c r="E124"/>
  <c r="E125" i="124"/>
  <c r="F124"/>
  <c r="F123" i="131"/>
  <c r="E124"/>
  <c r="E124" i="152"/>
  <c r="F123"/>
  <c r="E124" i="134"/>
  <c r="F123"/>
  <c r="F133" i="148"/>
  <c r="E134"/>
  <c r="F128" i="133"/>
  <c r="E129"/>
  <c r="F129" i="147"/>
  <c r="E130"/>
  <c r="F128" i="141"/>
  <c r="E129"/>
  <c r="F128" i="149"/>
  <c r="E129"/>
  <c r="F128" i="145"/>
  <c r="E129"/>
  <c r="F129" i="132"/>
  <c r="E130"/>
  <c r="F135" i="123"/>
  <c r="E136"/>
  <c r="O93" i="215" l="1"/>
  <c r="P93"/>
  <c r="E93"/>
  <c r="M123" i="192"/>
  <c r="N123" s="1"/>
  <c r="L123"/>
  <c r="E123"/>
  <c r="F123" s="1"/>
  <c r="F123" i="191"/>
  <c r="D124" s="1"/>
  <c r="K124" s="1"/>
  <c r="F123" i="189"/>
  <c r="E124"/>
  <c r="F123" i="188"/>
  <c r="E124"/>
  <c r="E124" i="184"/>
  <c r="F123"/>
  <c r="E124" i="179"/>
  <c r="F123"/>
  <c r="F122" i="177"/>
  <c r="E123"/>
  <c r="E124" i="176"/>
  <c r="F123"/>
  <c r="F122" i="175"/>
  <c r="E123"/>
  <c r="F123" i="174"/>
  <c r="E124"/>
  <c r="F122" i="173"/>
  <c r="E123"/>
  <c r="E124" i="172"/>
  <c r="F123"/>
  <c r="E53" i="181"/>
  <c r="E124" i="171"/>
  <c r="R9"/>
  <c r="S9" s="1"/>
  <c r="G53" i="181" s="1"/>
  <c r="F123" i="171"/>
  <c r="F53" i="181" s="1"/>
  <c r="F122" i="170"/>
  <c r="E123"/>
  <c r="E123" i="168"/>
  <c r="F122"/>
  <c r="E124" i="167"/>
  <c r="F123"/>
  <c r="O131" i="166"/>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M49" i="181"/>
  <c r="S11" i="166"/>
  <c r="F123"/>
  <c r="E124"/>
  <c r="P13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31" i="165"/>
  <c r="R11"/>
  <c r="F123"/>
  <c r="E124"/>
  <c r="O131"/>
  <c r="R10"/>
  <c r="S10" s="1"/>
  <c r="K48" i="181" s="1"/>
  <c r="O121" i="164"/>
  <c r="O122" s="1"/>
  <c r="O123" s="1"/>
  <c r="O124" s="1"/>
  <c r="O125" s="1"/>
  <c r="O126" s="1"/>
  <c r="O127" s="1"/>
  <c r="O128" s="1"/>
  <c r="O129" s="1"/>
  <c r="O130" s="1"/>
  <c r="O131" s="1"/>
  <c r="P121"/>
  <c r="P122" s="1"/>
  <c r="P123" s="1"/>
  <c r="P124" s="1"/>
  <c r="P125" s="1"/>
  <c r="P126" s="1"/>
  <c r="P127" s="1"/>
  <c r="P128" s="1"/>
  <c r="P129" s="1"/>
  <c r="P130" s="1"/>
  <c r="P131" s="1"/>
  <c r="F123"/>
  <c r="E124"/>
  <c r="F123" i="163"/>
  <c r="E124"/>
  <c r="O121"/>
  <c r="P121"/>
  <c r="M122" i="162"/>
  <c r="N122" s="1"/>
  <c r="L122"/>
  <c r="L123" s="1"/>
  <c r="L124" s="1"/>
  <c r="L125" s="1"/>
  <c r="L126" s="1"/>
  <c r="L127" s="1"/>
  <c r="L128" s="1"/>
  <c r="L129" s="1"/>
  <c r="L130" s="1"/>
  <c r="L131" s="1"/>
  <c r="L132" s="1"/>
  <c r="L133" s="1"/>
  <c r="F122"/>
  <c r="E123"/>
  <c r="K124" i="161"/>
  <c r="E124"/>
  <c r="F125" i="159"/>
  <c r="E126"/>
  <c r="W9"/>
  <c r="U9" i="158"/>
  <c r="F124"/>
  <c r="E125"/>
  <c r="E125" i="157"/>
  <c r="F124"/>
  <c r="U9" s="1"/>
  <c r="E125" i="156"/>
  <c r="F124"/>
  <c r="E125" i="154"/>
  <c r="F124"/>
  <c r="E125" i="153"/>
  <c r="F124"/>
  <c r="E125" i="151"/>
  <c r="F124"/>
  <c r="E125" i="150"/>
  <c r="F124"/>
  <c r="F124" i="146"/>
  <c r="E125"/>
  <c r="F124" i="144"/>
  <c r="E125"/>
  <c r="F124" i="143"/>
  <c r="E125"/>
  <c r="F134" i="142"/>
  <c r="E135"/>
  <c r="E126" i="139"/>
  <c r="F125"/>
  <c r="E126" i="138"/>
  <c r="F125"/>
  <c r="E126" i="137"/>
  <c r="F125"/>
  <c r="E126" i="136"/>
  <c r="F125"/>
  <c r="E126" i="135"/>
  <c r="F125"/>
  <c r="E128" i="130"/>
  <c r="F127"/>
  <c r="F124" i="129"/>
  <c r="E125"/>
  <c r="E125" i="128"/>
  <c r="F124"/>
  <c r="F124" i="127"/>
  <c r="E125"/>
  <c r="F124" i="126"/>
  <c r="E125"/>
  <c r="F124" i="125"/>
  <c r="E125"/>
  <c r="E126" i="124"/>
  <c r="F125"/>
  <c r="F124" i="131"/>
  <c r="E125"/>
  <c r="F136" i="123"/>
  <c r="E137"/>
  <c r="F130" i="132"/>
  <c r="E131"/>
  <c r="F129" i="145"/>
  <c r="E130"/>
  <c r="F129" i="149"/>
  <c r="E130"/>
  <c r="F129" i="141"/>
  <c r="E130"/>
  <c r="F130" i="147"/>
  <c r="E131"/>
  <c r="F129" i="133"/>
  <c r="E130"/>
  <c r="E125" i="134"/>
  <c r="F124"/>
  <c r="E125" i="152"/>
  <c r="F124"/>
  <c r="F134" i="148"/>
  <c r="E135"/>
  <c r="F93" i="215" l="1"/>
  <c r="K94" s="1"/>
  <c r="P123" i="192"/>
  <c r="O123"/>
  <c r="E124" i="191"/>
  <c r="F124" s="1"/>
  <c r="M124"/>
  <c r="N124" s="1"/>
  <c r="L124"/>
  <c r="E125" i="189"/>
  <c r="F124"/>
  <c r="F124" i="188"/>
  <c r="E125"/>
  <c r="E125" i="184"/>
  <c r="F124"/>
  <c r="E125" i="179"/>
  <c r="F124"/>
  <c r="F123" i="177"/>
  <c r="E124"/>
  <c r="E125" i="176"/>
  <c r="F124"/>
  <c r="F123" i="175"/>
  <c r="E124"/>
  <c r="E125" i="174"/>
  <c r="F124"/>
  <c r="E124" i="173"/>
  <c r="F123"/>
  <c r="F124" i="172"/>
  <c r="E125"/>
  <c r="E125" i="171"/>
  <c r="F124"/>
  <c r="F123" i="170"/>
  <c r="E124"/>
  <c r="E124" i="168"/>
  <c r="F123"/>
  <c r="F124" i="167"/>
  <c r="E125"/>
  <c r="E125" i="166"/>
  <c r="F124"/>
  <c r="O132" i="165"/>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P132"/>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F124"/>
  <c r="E125"/>
  <c r="M48" i="181"/>
  <c r="S11" i="165"/>
  <c r="R11" i="164"/>
  <c r="P132"/>
  <c r="O132"/>
  <c r="R10"/>
  <c r="S10" s="1"/>
  <c r="K47" i="181" s="1"/>
  <c r="F124" i="164"/>
  <c r="E125"/>
  <c r="O122" i="163"/>
  <c r="O123" s="1"/>
  <c r="O124" s="1"/>
  <c r="O125" s="1"/>
  <c r="O126" s="1"/>
  <c r="O127" s="1"/>
  <c r="O128" s="1"/>
  <c r="O129" s="1"/>
  <c r="O130" s="1"/>
  <c r="O131" s="1"/>
  <c r="O132" s="1"/>
  <c r="P122"/>
  <c r="P123" s="1"/>
  <c r="P124" s="1"/>
  <c r="P125" s="1"/>
  <c r="P126" s="1"/>
  <c r="P127" s="1"/>
  <c r="P128" s="1"/>
  <c r="P129" s="1"/>
  <c r="P130" s="1"/>
  <c r="P131" s="1"/>
  <c r="P132" s="1"/>
  <c r="F124"/>
  <c r="E125"/>
  <c r="O122" i="162"/>
  <c r="O123" s="1"/>
  <c r="O124" s="1"/>
  <c r="O125" s="1"/>
  <c r="O126" s="1"/>
  <c r="O127" s="1"/>
  <c r="O128" s="1"/>
  <c r="O129" s="1"/>
  <c r="O130" s="1"/>
  <c r="O131" s="1"/>
  <c r="O132" s="1"/>
  <c r="O133" s="1"/>
  <c r="P122"/>
  <c r="P123" s="1"/>
  <c r="P124" s="1"/>
  <c r="P125" s="1"/>
  <c r="P126" s="1"/>
  <c r="P127" s="1"/>
  <c r="P128" s="1"/>
  <c r="P129" s="1"/>
  <c r="P130" s="1"/>
  <c r="P131" s="1"/>
  <c r="P132" s="1"/>
  <c r="P133" s="1"/>
  <c r="F123"/>
  <c r="E124"/>
  <c r="L134"/>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R14"/>
  <c r="S14" s="1"/>
  <c r="J45" i="181" s="1"/>
  <c r="E125" i="161"/>
  <c r="F124"/>
  <c r="M124"/>
  <c r="L124"/>
  <c r="L125" s="1"/>
  <c r="L126" s="1"/>
  <c r="L127" s="1"/>
  <c r="L128" s="1"/>
  <c r="L129" s="1"/>
  <c r="L130" s="1"/>
  <c r="L131" s="1"/>
  <c r="L132" s="1"/>
  <c r="L133" s="1"/>
  <c r="L134" s="1"/>
  <c r="L135" s="1"/>
  <c r="X9" i="159"/>
  <c r="E127"/>
  <c r="F126"/>
  <c r="V9" i="158"/>
  <c r="E126"/>
  <c r="F125"/>
  <c r="F125" i="157"/>
  <c r="V9" s="1"/>
  <c r="E126"/>
  <c r="E126" i="156"/>
  <c r="F125"/>
  <c r="E126" i="154"/>
  <c r="F125"/>
  <c r="E126" i="153"/>
  <c r="F125"/>
  <c r="E126" i="151"/>
  <c r="F125"/>
  <c r="E126" i="150"/>
  <c r="F125"/>
  <c r="F125" i="146"/>
  <c r="E126"/>
  <c r="F125" i="144"/>
  <c r="E126"/>
  <c r="F125" i="143"/>
  <c r="E126"/>
  <c r="E136" i="142"/>
  <c r="F135"/>
  <c r="F126" i="139"/>
  <c r="E127"/>
  <c r="E127" i="138"/>
  <c r="F126"/>
  <c r="E127" i="137"/>
  <c r="F126"/>
  <c r="E127" i="136"/>
  <c r="F126"/>
  <c r="E127" i="135"/>
  <c r="F126"/>
  <c r="E129" i="130"/>
  <c r="F128"/>
  <c r="F125" i="129"/>
  <c r="E126"/>
  <c r="E126" i="128"/>
  <c r="F125"/>
  <c r="F125" i="127"/>
  <c r="E126"/>
  <c r="E126" i="126"/>
  <c r="F125"/>
  <c r="F125" i="125"/>
  <c r="E126"/>
  <c r="E127" i="124"/>
  <c r="F126"/>
  <c r="F125" i="131"/>
  <c r="E126"/>
  <c r="F135" i="148"/>
  <c r="E136"/>
  <c r="E126" i="152"/>
  <c r="F125"/>
  <c r="E126" i="134"/>
  <c r="F125"/>
  <c r="F130" i="133"/>
  <c r="E131"/>
  <c r="F131" i="147"/>
  <c r="E132"/>
  <c r="F130" i="141"/>
  <c r="E131"/>
  <c r="F130" i="149"/>
  <c r="E131"/>
  <c r="F130" i="145"/>
  <c r="E131"/>
  <c r="F131" i="132"/>
  <c r="E132"/>
  <c r="F137" i="123"/>
  <c r="E138"/>
  <c r="E94" i="215" l="1"/>
  <c r="M94"/>
  <c r="N94" s="1"/>
  <c r="L94"/>
  <c r="P124" i="191"/>
  <c r="O124"/>
  <c r="F125" i="189"/>
  <c r="E126"/>
  <c r="E126" i="188"/>
  <c r="F125"/>
  <c r="F125" i="184"/>
  <c r="E126"/>
  <c r="E126" i="179"/>
  <c r="F125"/>
  <c r="F124" i="177"/>
  <c r="E125"/>
  <c r="E126" i="176"/>
  <c r="F125"/>
  <c r="E125" i="175"/>
  <c r="F124"/>
  <c r="F125" i="174"/>
  <c r="E126"/>
  <c r="F124" i="173"/>
  <c r="E125"/>
  <c r="F125" i="172"/>
  <c r="E126"/>
  <c r="F125" i="171"/>
  <c r="E126"/>
  <c r="R9" i="170"/>
  <c r="S9" s="1"/>
  <c r="G52" i="181" s="1"/>
  <c r="F124" i="170"/>
  <c r="F52" i="181" s="1"/>
  <c r="E52"/>
  <c r="E125" i="170"/>
  <c r="E125" i="168"/>
  <c r="F124"/>
  <c r="E126" i="167"/>
  <c r="F125"/>
  <c r="E126" i="166"/>
  <c r="F125"/>
  <c r="F125" i="165"/>
  <c r="E126"/>
  <c r="O133" i="164"/>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M47" i="181"/>
  <c r="S11" i="164"/>
  <c r="E126"/>
  <c r="F125"/>
  <c r="P133"/>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R11" i="163"/>
  <c r="P133"/>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O133"/>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R10"/>
  <c r="S10" s="1"/>
  <c r="K46" i="181" s="1"/>
  <c r="F125" i="163"/>
  <c r="E126"/>
  <c r="O134" i="162"/>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R10"/>
  <c r="S10" s="1"/>
  <c r="K45" i="181" s="1"/>
  <c r="E125" i="162"/>
  <c r="F124"/>
  <c r="R11"/>
  <c r="P134"/>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N124" i="161"/>
  <c r="F125"/>
  <c r="E126"/>
  <c r="L136"/>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R14"/>
  <c r="S14" s="1"/>
  <c r="J44" i="181" s="1"/>
  <c r="F127" i="159"/>
  <c r="Z9" s="1"/>
  <c r="E128"/>
  <c r="Y9"/>
  <c r="F126" i="158"/>
  <c r="E127"/>
  <c r="W9"/>
  <c r="E127" i="157"/>
  <c r="F126"/>
  <c r="W9" s="1"/>
  <c r="E127" i="156"/>
  <c r="F126"/>
  <c r="E127" i="154"/>
  <c r="F126"/>
  <c r="E127" i="153"/>
  <c r="F126"/>
  <c r="E127" i="151"/>
  <c r="F126"/>
  <c r="E127" i="150"/>
  <c r="F126"/>
  <c r="E127" i="146"/>
  <c r="F126"/>
  <c r="E127" i="144"/>
  <c r="F126"/>
  <c r="E127" i="143"/>
  <c r="F126"/>
  <c r="F136" i="142"/>
  <c r="E137"/>
  <c r="E128" i="139"/>
  <c r="F127"/>
  <c r="E128" i="138"/>
  <c r="F127"/>
  <c r="E128" i="137"/>
  <c r="F127"/>
  <c r="E128" i="136"/>
  <c r="F127"/>
  <c r="E128" i="135"/>
  <c r="F127"/>
  <c r="F129" i="130"/>
  <c r="E130"/>
  <c r="E127" i="129"/>
  <c r="F126"/>
  <c r="E127" i="128"/>
  <c r="F126"/>
  <c r="E127" i="127"/>
  <c r="F126"/>
  <c r="E127" i="126"/>
  <c r="F126"/>
  <c r="E127" i="125"/>
  <c r="F126"/>
  <c r="E128" i="124"/>
  <c r="F127"/>
  <c r="E127" i="131"/>
  <c r="F126"/>
  <c r="F138" i="123"/>
  <c r="E139"/>
  <c r="E132" i="145"/>
  <c r="F131"/>
  <c r="F136" i="148"/>
  <c r="E137"/>
  <c r="E133" i="132"/>
  <c r="F132"/>
  <c r="E132" i="149"/>
  <c r="F131"/>
  <c r="E132" i="141"/>
  <c r="F131"/>
  <c r="E133" i="147"/>
  <c r="F132"/>
  <c r="E132" i="133"/>
  <c r="F131"/>
  <c r="E127" i="134"/>
  <c r="F126"/>
  <c r="E127" i="152"/>
  <c r="F126"/>
  <c r="F94" i="215" l="1"/>
  <c r="O94"/>
  <c r="P94"/>
  <c r="F126" i="189"/>
  <c r="E127"/>
  <c r="E127" i="188"/>
  <c r="F126"/>
  <c r="E127" i="184"/>
  <c r="F126"/>
  <c r="E127" i="179"/>
  <c r="F126"/>
  <c r="F125" i="177"/>
  <c r="E126"/>
  <c r="E127" i="176"/>
  <c r="F126"/>
  <c r="E126" i="175"/>
  <c r="F125"/>
  <c r="F126" i="174"/>
  <c r="E127"/>
  <c r="E126" i="173"/>
  <c r="F125"/>
  <c r="F126" i="172"/>
  <c r="E127"/>
  <c r="F126" i="171"/>
  <c r="E127"/>
  <c r="F125" i="170"/>
  <c r="E126"/>
  <c r="F125" i="168"/>
  <c r="E126"/>
  <c r="F126" i="167"/>
  <c r="E127"/>
  <c r="F126" i="166"/>
  <c r="E127"/>
  <c r="F126" i="165"/>
  <c r="E127"/>
  <c r="F126" i="164"/>
  <c r="E127"/>
  <c r="M46" i="181"/>
  <c r="S11" i="163"/>
  <c r="F126"/>
  <c r="E127"/>
  <c r="M45" i="181"/>
  <c r="S11" i="162"/>
  <c r="E126"/>
  <c r="F125"/>
  <c r="O124" i="161"/>
  <c r="P124"/>
  <c r="F126"/>
  <c r="E127"/>
  <c r="E129" i="159"/>
  <c r="F128"/>
  <c r="AA9" s="1"/>
  <c r="X9" i="158"/>
  <c r="F127"/>
  <c r="E128"/>
  <c r="F127" i="157"/>
  <c r="X9" s="1"/>
  <c r="E128"/>
  <c r="F127" i="156"/>
  <c r="E128"/>
  <c r="E128" i="154"/>
  <c r="F127"/>
  <c r="E128" i="153"/>
  <c r="F127"/>
  <c r="E128" i="151"/>
  <c r="F127"/>
  <c r="E128" i="150"/>
  <c r="F127"/>
  <c r="E128" i="146"/>
  <c r="F127"/>
  <c r="F127" i="144"/>
  <c r="E128"/>
  <c r="E128" i="143"/>
  <c r="F127"/>
  <c r="F137" i="142"/>
  <c r="E138"/>
  <c r="F128" i="139"/>
  <c r="E129"/>
  <c r="E129" i="138"/>
  <c r="F128"/>
  <c r="E129" i="137"/>
  <c r="F128"/>
  <c r="E129" i="136"/>
  <c r="F128"/>
  <c r="E129" i="135"/>
  <c r="F128"/>
  <c r="E131" i="130"/>
  <c r="F130"/>
  <c r="E128" i="129"/>
  <c r="F127"/>
  <c r="E128" i="128"/>
  <c r="F127"/>
  <c r="F127" i="127"/>
  <c r="E128"/>
  <c r="E128" i="126"/>
  <c r="F127"/>
  <c r="F127" i="125"/>
  <c r="E128"/>
  <c r="E129" i="124"/>
  <c r="F128"/>
  <c r="E128" i="131"/>
  <c r="F127"/>
  <c r="E133" i="133"/>
  <c r="F132"/>
  <c r="E134" i="147"/>
  <c r="F133"/>
  <c r="E133" i="141"/>
  <c r="F132"/>
  <c r="E133" i="149"/>
  <c r="F132"/>
  <c r="E134" i="132"/>
  <c r="F133"/>
  <c r="E133" i="145"/>
  <c r="F132"/>
  <c r="E128" i="152"/>
  <c r="F127"/>
  <c r="E128" i="134"/>
  <c r="F127"/>
  <c r="F137" i="148"/>
  <c r="E138"/>
  <c r="F139" i="123"/>
  <c r="E140"/>
  <c r="D95" i="215" l="1"/>
  <c r="K95" s="1"/>
  <c r="E95"/>
  <c r="F127" i="189"/>
  <c r="E128"/>
  <c r="E128" i="188"/>
  <c r="F127"/>
  <c r="F127" i="184"/>
  <c r="E128"/>
  <c r="E128" i="179"/>
  <c r="F127"/>
  <c r="F126" i="177"/>
  <c r="E127"/>
  <c r="E128" i="176"/>
  <c r="F127"/>
  <c r="E127" i="175"/>
  <c r="F126"/>
  <c r="F127" i="174"/>
  <c r="E128"/>
  <c r="E127" i="173"/>
  <c r="F126"/>
  <c r="E128" i="172"/>
  <c r="F127"/>
  <c r="E128" i="171"/>
  <c r="F127"/>
  <c r="F126" i="170"/>
  <c r="E127"/>
  <c r="R9" i="168"/>
  <c r="S9" s="1"/>
  <c r="G51" i="181" s="1"/>
  <c r="E127" i="168"/>
  <c r="E51" i="181"/>
  <c r="F126" i="168"/>
  <c r="F51" i="181" s="1"/>
  <c r="F127" i="167"/>
  <c r="E128"/>
  <c r="F127" i="166"/>
  <c r="E128"/>
  <c r="E128" i="165"/>
  <c r="F127"/>
  <c r="E128" i="164"/>
  <c r="F127"/>
  <c r="E128" i="163"/>
  <c r="F127"/>
  <c r="E127" i="162"/>
  <c r="F126"/>
  <c r="O125" i="161"/>
  <c r="O126" s="1"/>
  <c r="O127" s="1"/>
  <c r="O128" s="1"/>
  <c r="O129" s="1"/>
  <c r="O130" s="1"/>
  <c r="O131" s="1"/>
  <c r="O132" s="1"/>
  <c r="O133" s="1"/>
  <c r="O134" s="1"/>
  <c r="O135" s="1"/>
  <c r="F127"/>
  <c r="E128"/>
  <c r="P125"/>
  <c r="P126" s="1"/>
  <c r="P127" s="1"/>
  <c r="P128" s="1"/>
  <c r="P129" s="1"/>
  <c r="P130" s="1"/>
  <c r="P131" s="1"/>
  <c r="P132" s="1"/>
  <c r="P133" s="1"/>
  <c r="P134" s="1"/>
  <c r="P135" s="1"/>
  <c r="E130" i="159"/>
  <c r="F129"/>
  <c r="AB9" s="1"/>
  <c r="Y9" i="158"/>
  <c r="F128"/>
  <c r="Z9" s="1"/>
  <c r="E129"/>
  <c r="E129" i="157"/>
  <c r="F128"/>
  <c r="Y9" s="1"/>
  <c r="F128" i="156"/>
  <c r="E129"/>
  <c r="F128" i="154"/>
  <c r="E129"/>
  <c r="E129" i="153"/>
  <c r="F128"/>
  <c r="E129" i="151"/>
  <c r="F128"/>
  <c r="E129" i="150"/>
  <c r="F128"/>
  <c r="E129" i="146"/>
  <c r="F128"/>
  <c r="E129" i="144"/>
  <c r="F128"/>
  <c r="E129" i="143"/>
  <c r="F128"/>
  <c r="E139" i="142"/>
  <c r="F138"/>
  <c r="E130" i="139"/>
  <c r="F129"/>
  <c r="E130" i="138"/>
  <c r="F129"/>
  <c r="E130" i="137"/>
  <c r="F129"/>
  <c r="E130" i="136"/>
  <c r="F129"/>
  <c r="E130" i="135"/>
  <c r="F129"/>
  <c r="E132" i="130"/>
  <c r="F131"/>
  <c r="F128" i="129"/>
  <c r="E129"/>
  <c r="E129" i="128"/>
  <c r="F128"/>
  <c r="F128" i="127"/>
  <c r="E129"/>
  <c r="E129" i="126"/>
  <c r="F128"/>
  <c r="E129" i="125"/>
  <c r="F128"/>
  <c r="E130" i="124"/>
  <c r="F129"/>
  <c r="E129" i="131"/>
  <c r="F128"/>
  <c r="E129" i="134"/>
  <c r="F128"/>
  <c r="E129" i="152"/>
  <c r="F128"/>
  <c r="F133" i="145"/>
  <c r="E134"/>
  <c r="F134" i="132"/>
  <c r="E135"/>
  <c r="F133" i="149"/>
  <c r="E134"/>
  <c r="F133" i="141"/>
  <c r="E134"/>
  <c r="F134" i="147"/>
  <c r="E135"/>
  <c r="F133" i="133"/>
  <c r="E134"/>
  <c r="E141" i="123"/>
  <c r="F140"/>
  <c r="F138" i="148"/>
  <c r="E139"/>
  <c r="M95" i="215" l="1"/>
  <c r="N95" s="1"/>
  <c r="L95"/>
  <c r="F95"/>
  <c r="E129" i="189"/>
  <c r="F128"/>
  <c r="E129" i="188"/>
  <c r="F128"/>
  <c r="F128" i="184"/>
  <c r="E129"/>
  <c r="F128" i="179"/>
  <c r="E129"/>
  <c r="E128" i="177"/>
  <c r="F127"/>
  <c r="F128" i="176"/>
  <c r="E129"/>
  <c r="E128" i="175"/>
  <c r="F127"/>
  <c r="F128" i="174"/>
  <c r="E129"/>
  <c r="F127" i="173"/>
  <c r="E128"/>
  <c r="F128" i="172"/>
  <c r="E129"/>
  <c r="E129" i="171"/>
  <c r="F128"/>
  <c r="F127" i="170"/>
  <c r="E128"/>
  <c r="F127" i="168"/>
  <c r="E128"/>
  <c r="R9" i="167"/>
  <c r="S9" s="1"/>
  <c r="G50" i="181" s="1"/>
  <c r="F128" i="167"/>
  <c r="F50" i="181" s="1"/>
  <c r="E50"/>
  <c r="E129" i="167"/>
  <c r="E129" i="166"/>
  <c r="F128"/>
  <c r="F128" i="165"/>
  <c r="E129"/>
  <c r="F128" i="164"/>
  <c r="E129"/>
  <c r="F128" i="163"/>
  <c r="E129"/>
  <c r="E128" i="162"/>
  <c r="F127"/>
  <c r="P136" i="161"/>
  <c r="R11"/>
  <c r="O136"/>
  <c r="R10"/>
  <c r="S10" s="1"/>
  <c r="K44" i="181" s="1"/>
  <c r="E129" i="161"/>
  <c r="F128"/>
  <c r="F130" i="159"/>
  <c r="AC9" s="1"/>
  <c r="E131"/>
  <c r="F129" i="158"/>
  <c r="AA9" s="1"/>
  <c r="E130"/>
  <c r="E130" i="157"/>
  <c r="F129"/>
  <c r="Z9" s="1"/>
  <c r="E130" i="156"/>
  <c r="F129"/>
  <c r="F129" i="154"/>
  <c r="E130"/>
  <c r="E130" i="153"/>
  <c r="F129"/>
  <c r="E130" i="151"/>
  <c r="F129"/>
  <c r="E130" i="150"/>
  <c r="F129"/>
  <c r="E130" i="146"/>
  <c r="F129"/>
  <c r="E130" i="144"/>
  <c r="F129"/>
  <c r="E130" i="143"/>
  <c r="F129"/>
  <c r="E140" i="142"/>
  <c r="F139"/>
  <c r="E131" i="139"/>
  <c r="F130"/>
  <c r="E131" i="138"/>
  <c r="F130"/>
  <c r="E131" i="137"/>
  <c r="F130"/>
  <c r="E131" i="136"/>
  <c r="F130"/>
  <c r="E131" i="135"/>
  <c r="F130"/>
  <c r="F132" i="130"/>
  <c r="E133"/>
  <c r="F129" i="129"/>
  <c r="E130"/>
  <c r="E130" i="128"/>
  <c r="F129"/>
  <c r="F129" i="127"/>
  <c r="E130"/>
  <c r="E130" i="126"/>
  <c r="F129"/>
  <c r="F129" i="125"/>
  <c r="E130"/>
  <c r="E131" i="124"/>
  <c r="F130"/>
  <c r="E130" i="131"/>
  <c r="F129"/>
  <c r="F139" i="148"/>
  <c r="E140"/>
  <c r="F134" i="133"/>
  <c r="E135"/>
  <c r="F135" i="147"/>
  <c r="E136"/>
  <c r="F134" i="141"/>
  <c r="E135"/>
  <c r="F134" i="149"/>
  <c r="E135"/>
  <c r="F135" i="132"/>
  <c r="E136"/>
  <c r="F134" i="145"/>
  <c r="E135"/>
  <c r="E142" i="123"/>
  <c r="F141"/>
  <c r="E130" i="152"/>
  <c r="F129"/>
  <c r="E130" i="134"/>
  <c r="F129"/>
  <c r="P95" i="215" l="1"/>
  <c r="O95"/>
  <c r="E130" i="189"/>
  <c r="F129"/>
  <c r="E130" i="188"/>
  <c r="F129"/>
  <c r="E130" i="184"/>
  <c r="F129"/>
  <c r="E130" i="179"/>
  <c r="F129"/>
  <c r="E129" i="177"/>
  <c r="F128"/>
  <c r="E130" i="176"/>
  <c r="F129"/>
  <c r="E129" i="175"/>
  <c r="F128"/>
  <c r="F129" i="174"/>
  <c r="E130"/>
  <c r="F128" i="173"/>
  <c r="E129"/>
  <c r="E130" i="172"/>
  <c r="F129"/>
  <c r="E130" i="171"/>
  <c r="F129"/>
  <c r="E129" i="170"/>
  <c r="F128"/>
  <c r="F128" i="168"/>
  <c r="E129"/>
  <c r="F129" i="167"/>
  <c r="E130"/>
  <c r="E49" i="181"/>
  <c r="E130" i="166"/>
  <c r="R9"/>
  <c r="S9" s="1"/>
  <c r="G49" i="181" s="1"/>
  <c r="F129" i="166"/>
  <c r="F49" i="181" s="1"/>
  <c r="F129" i="165"/>
  <c r="E130"/>
  <c r="E130" i="164"/>
  <c r="F129"/>
  <c r="E130" i="163"/>
  <c r="F129"/>
  <c r="F128" i="162"/>
  <c r="E129"/>
  <c r="F129" i="161"/>
  <c r="E130"/>
  <c r="O137"/>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P137"/>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M44" i="181"/>
  <c r="S11" i="161"/>
  <c r="F131" i="159"/>
  <c r="AD9" s="1"/>
  <c r="E132"/>
  <c r="E131" i="158"/>
  <c r="F130"/>
  <c r="AB9" s="1"/>
  <c r="F130" i="157"/>
  <c r="AA9" s="1"/>
  <c r="E131"/>
  <c r="F130" i="156"/>
  <c r="E131"/>
  <c r="E131" i="154"/>
  <c r="F130"/>
  <c r="F130" i="153"/>
  <c r="E131"/>
  <c r="E131" i="151"/>
  <c r="F130"/>
  <c r="E131" i="150"/>
  <c r="F130"/>
  <c r="E131" i="146"/>
  <c r="F130"/>
  <c r="E131" i="144"/>
  <c r="F130"/>
  <c r="E131" i="143"/>
  <c r="F130"/>
  <c r="F140" i="142"/>
  <c r="E141"/>
  <c r="E132" i="139"/>
  <c r="F131"/>
  <c r="E132" i="138"/>
  <c r="F131"/>
  <c r="E132" i="137"/>
  <c r="F131"/>
  <c r="E132" i="136"/>
  <c r="F131"/>
  <c r="E132" i="135"/>
  <c r="F131"/>
  <c r="F133" i="130"/>
  <c r="E134"/>
  <c r="F130" i="129"/>
  <c r="E131"/>
  <c r="E131" i="128"/>
  <c r="F130"/>
  <c r="E131" i="127"/>
  <c r="F130"/>
  <c r="E131" i="126"/>
  <c r="F130"/>
  <c r="E131" i="125"/>
  <c r="F130"/>
  <c r="E132" i="124"/>
  <c r="F131"/>
  <c r="E131" i="131"/>
  <c r="F130"/>
  <c r="F135" i="145"/>
  <c r="E136"/>
  <c r="F136" i="132"/>
  <c r="E137"/>
  <c r="F135" i="149"/>
  <c r="E136"/>
  <c r="E131" i="134"/>
  <c r="F130"/>
  <c r="E131" i="152"/>
  <c r="F130"/>
  <c r="E143" i="123"/>
  <c r="F142"/>
  <c r="F135" i="141"/>
  <c r="E136"/>
  <c r="F136" i="147"/>
  <c r="E137"/>
  <c r="F135" i="133"/>
  <c r="E136"/>
  <c r="F140" i="148"/>
  <c r="E141"/>
  <c r="F130" i="189" l="1"/>
  <c r="E131"/>
  <c r="F130" i="188"/>
  <c r="E131"/>
  <c r="F130" i="184"/>
  <c r="E131"/>
  <c r="F130" i="179"/>
  <c r="E131"/>
  <c r="E130" i="177"/>
  <c r="F129"/>
  <c r="E131" i="176"/>
  <c r="F130"/>
  <c r="F129" i="175"/>
  <c r="E130"/>
  <c r="F130" i="174"/>
  <c r="E131"/>
  <c r="F129" i="173"/>
  <c r="E130"/>
  <c r="E131" i="172"/>
  <c r="F130"/>
  <c r="F130" i="171"/>
  <c r="E131"/>
  <c r="F129" i="170"/>
  <c r="E130"/>
  <c r="F129" i="168"/>
  <c r="E130"/>
  <c r="F130" i="167"/>
  <c r="E131"/>
  <c r="F130" i="166"/>
  <c r="E131"/>
  <c r="E48" i="181"/>
  <c r="E131" i="165"/>
  <c r="R9"/>
  <c r="S9" s="1"/>
  <c r="G48" i="181" s="1"/>
  <c r="F130" i="165"/>
  <c r="F48" i="181" s="1"/>
  <c r="F130" i="164"/>
  <c r="E131"/>
  <c r="E131" i="163"/>
  <c r="F130"/>
  <c r="F129" i="162"/>
  <c r="E130"/>
  <c r="F130" i="161"/>
  <c r="E131"/>
  <c r="F132" i="159"/>
  <c r="AE9" s="1"/>
  <c r="E133"/>
  <c r="E132" i="158"/>
  <c r="F131"/>
  <c r="AC9" s="1"/>
  <c r="E132" i="157"/>
  <c r="F131"/>
  <c r="AB9" s="1"/>
  <c r="E132" i="156"/>
  <c r="F131"/>
  <c r="E132" i="154"/>
  <c r="F131"/>
  <c r="F131" i="153"/>
  <c r="E132"/>
  <c r="E132" i="151"/>
  <c r="F131"/>
  <c r="E132" i="150"/>
  <c r="F131"/>
  <c r="E132" i="146"/>
  <c r="F131"/>
  <c r="E132" i="144"/>
  <c r="F131"/>
  <c r="E132" i="143"/>
  <c r="F131"/>
  <c r="E142" i="142"/>
  <c r="F141"/>
  <c r="E133" i="139"/>
  <c r="F132"/>
  <c r="E133" i="138"/>
  <c r="F132"/>
  <c r="E133" i="137"/>
  <c r="F132"/>
  <c r="E133" i="136"/>
  <c r="F132"/>
  <c r="E133" i="135"/>
  <c r="F132"/>
  <c r="F134" i="130"/>
  <c r="E135"/>
  <c r="F131" i="129"/>
  <c r="E132"/>
  <c r="E132" i="128"/>
  <c r="F131"/>
  <c r="F131" i="127"/>
  <c r="E132"/>
  <c r="F131" i="126"/>
  <c r="E132"/>
  <c r="E132" i="125"/>
  <c r="F131"/>
  <c r="E133" i="124"/>
  <c r="F132"/>
  <c r="E132" i="131"/>
  <c r="F131"/>
  <c r="E142" i="148"/>
  <c r="F141"/>
  <c r="E137" i="141"/>
  <c r="F136"/>
  <c r="F136" i="149"/>
  <c r="E137"/>
  <c r="E138" i="132"/>
  <c r="F137"/>
  <c r="F136" i="145"/>
  <c r="E137"/>
  <c r="F136" i="133"/>
  <c r="E137"/>
  <c r="F137" i="147"/>
  <c r="E138"/>
  <c r="E144" i="123"/>
  <c r="F143"/>
  <c r="F131" i="152"/>
  <c r="E132"/>
  <c r="E132" i="134"/>
  <c r="F131"/>
  <c r="F131" i="189" l="1"/>
  <c r="E132"/>
  <c r="E132" i="188"/>
  <c r="F131"/>
  <c r="E132" i="184"/>
  <c r="F131"/>
  <c r="E132" i="179"/>
  <c r="F131"/>
  <c r="E131" i="177"/>
  <c r="F130"/>
  <c r="E132" i="176"/>
  <c r="F131"/>
  <c r="E131" i="175"/>
  <c r="F130"/>
  <c r="F131" i="174"/>
  <c r="E132"/>
  <c r="E131" i="173"/>
  <c r="F130"/>
  <c r="F131" i="172"/>
  <c r="E132"/>
  <c r="E132" i="171"/>
  <c r="F131"/>
  <c r="E131" i="170"/>
  <c r="F130"/>
  <c r="E131" i="168"/>
  <c r="F130"/>
  <c r="F131" i="167"/>
  <c r="E132"/>
  <c r="F131" i="166"/>
  <c r="E132"/>
  <c r="F131" i="165"/>
  <c r="E132"/>
  <c r="R9" i="164"/>
  <c r="S9" s="1"/>
  <c r="G47" i="181" s="1"/>
  <c r="E132" i="164"/>
  <c r="F131"/>
  <c r="F47" i="181" s="1"/>
  <c r="E47"/>
  <c r="E132" i="163"/>
  <c r="F131"/>
  <c r="F130" i="162"/>
  <c r="E131"/>
  <c r="E132" i="161"/>
  <c r="F131"/>
  <c r="Q9" i="159"/>
  <c r="F133"/>
  <c r="E133" i="158"/>
  <c r="F132"/>
  <c r="AD9" s="1"/>
  <c r="F132" i="157"/>
  <c r="AC9" s="1"/>
  <c r="E133"/>
  <c r="E133" i="156"/>
  <c r="F132"/>
  <c r="F132" i="154"/>
  <c r="E133"/>
  <c r="F132" i="153"/>
  <c r="E133"/>
  <c r="E133" i="151"/>
  <c r="F132"/>
  <c r="E133" i="150"/>
  <c r="F132"/>
  <c r="E133" i="146"/>
  <c r="F132"/>
  <c r="F132" i="144"/>
  <c r="E133"/>
  <c r="F132" i="143"/>
  <c r="E133"/>
  <c r="E143" i="142"/>
  <c r="F142"/>
  <c r="F133" i="139"/>
  <c r="E134"/>
  <c r="E134" i="138"/>
  <c r="F133"/>
  <c r="E134" i="137"/>
  <c r="F133"/>
  <c r="E134" i="136"/>
  <c r="F133"/>
  <c r="E134" i="135"/>
  <c r="F133"/>
  <c r="F135" i="130"/>
  <c r="E136"/>
  <c r="F132" i="129"/>
  <c r="E133"/>
  <c r="E133" i="128"/>
  <c r="F132"/>
  <c r="F132" i="127"/>
  <c r="E133"/>
  <c r="F132" i="126"/>
  <c r="E133"/>
  <c r="F132" i="125"/>
  <c r="E133"/>
  <c r="E134" i="124"/>
  <c r="F133"/>
  <c r="F132" i="131"/>
  <c r="E133"/>
  <c r="E145" i="123"/>
  <c r="F144"/>
  <c r="F138" i="132"/>
  <c r="E139"/>
  <c r="F132" i="152"/>
  <c r="E133"/>
  <c r="F137" i="141"/>
  <c r="E138"/>
  <c r="F142" i="148"/>
  <c r="E143"/>
  <c r="E133" i="134"/>
  <c r="F132"/>
  <c r="F138" i="147"/>
  <c r="E139"/>
  <c r="F137" i="133"/>
  <c r="E138"/>
  <c r="F137" i="145"/>
  <c r="E138"/>
  <c r="F137" i="149"/>
  <c r="E138"/>
  <c r="F132" i="189" l="1"/>
  <c r="E133"/>
  <c r="F132" i="188"/>
  <c r="E133"/>
  <c r="E133" i="184"/>
  <c r="F132"/>
  <c r="F132" i="179"/>
  <c r="E133"/>
  <c r="E132" i="177"/>
  <c r="F131"/>
  <c r="F132" i="176"/>
  <c r="E133"/>
  <c r="E132" i="175"/>
  <c r="F131"/>
  <c r="F132" i="174"/>
  <c r="E133"/>
  <c r="E132" i="173"/>
  <c r="F131"/>
  <c r="F132" i="172"/>
  <c r="E133"/>
  <c r="F132" i="171"/>
  <c r="E133"/>
  <c r="F131" i="170"/>
  <c r="E132"/>
  <c r="E132" i="168"/>
  <c r="F131"/>
  <c r="F132" i="167"/>
  <c r="E133"/>
  <c r="F132" i="166"/>
  <c r="E133"/>
  <c r="F132" i="165"/>
  <c r="E133"/>
  <c r="E133" i="164"/>
  <c r="F132"/>
  <c r="E46" i="181"/>
  <c r="F132" i="163"/>
  <c r="F46" i="181" s="1"/>
  <c r="R9" i="163"/>
  <c r="S9" s="1"/>
  <c r="G46" i="181" s="1"/>
  <c r="E133" i="163"/>
  <c r="F131" i="162"/>
  <c r="E132"/>
  <c r="F132" i="161"/>
  <c r="E133"/>
  <c r="D190" i="159"/>
  <c r="K190" s="1"/>
  <c r="M190" s="1"/>
  <c r="N190" s="1"/>
  <c r="D192"/>
  <c r="K192" s="1"/>
  <c r="M192" s="1"/>
  <c r="N192" s="1"/>
  <c r="D135"/>
  <c r="K135" s="1"/>
  <c r="M135" s="1"/>
  <c r="N135"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34"/>
  <c r="D189"/>
  <c r="K189" s="1"/>
  <c r="M189" s="1"/>
  <c r="N189" s="1"/>
  <c r="D191"/>
  <c r="K191" s="1"/>
  <c r="M191" s="1"/>
  <c r="N191"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H42" i="181"/>
  <c r="F133" i="158"/>
  <c r="AE9" s="1"/>
  <c r="E134"/>
  <c r="F133" i="157"/>
  <c r="AD9" s="1"/>
  <c r="E134"/>
  <c r="F133" i="156"/>
  <c r="E134"/>
  <c r="E134" i="154"/>
  <c r="F133"/>
  <c r="F133" i="153"/>
  <c r="E134"/>
  <c r="F133" i="151"/>
  <c r="E134"/>
  <c r="E134" i="150"/>
  <c r="F133"/>
  <c r="U9" i="148"/>
  <c r="F133" i="146"/>
  <c r="E134"/>
  <c r="F133" i="144"/>
  <c r="E134"/>
  <c r="F133" i="143"/>
  <c r="E134"/>
  <c r="E144" i="142"/>
  <c r="F143"/>
  <c r="F134" i="139"/>
  <c r="E135"/>
  <c r="E135" i="138"/>
  <c r="F134"/>
  <c r="E135" i="137"/>
  <c r="F134"/>
  <c r="E135" i="136"/>
  <c r="F134"/>
  <c r="E135" i="135"/>
  <c r="F134"/>
  <c r="F136" i="130"/>
  <c r="E137"/>
  <c r="E134" i="129"/>
  <c r="F133"/>
  <c r="E134" i="128"/>
  <c r="F133"/>
  <c r="F133" i="127"/>
  <c r="E134"/>
  <c r="E134" i="126"/>
  <c r="F133"/>
  <c r="F133" i="125"/>
  <c r="E134"/>
  <c r="E135" i="124"/>
  <c r="F134"/>
  <c r="F133" i="131"/>
  <c r="E134"/>
  <c r="F138" i="149"/>
  <c r="E139"/>
  <c r="F138" i="145"/>
  <c r="E139"/>
  <c r="E134" i="134"/>
  <c r="F133"/>
  <c r="E146" i="123"/>
  <c r="F145"/>
  <c r="F138" i="133"/>
  <c r="E139"/>
  <c r="F139" i="147"/>
  <c r="E140"/>
  <c r="F143" i="148"/>
  <c r="E144"/>
  <c r="F138" i="141"/>
  <c r="E139"/>
  <c r="F133" i="152"/>
  <c r="E134"/>
  <c r="F139" i="132"/>
  <c r="E140"/>
  <c r="F133" i="189" l="1"/>
  <c r="E134"/>
  <c r="E134" i="188"/>
  <c r="F133"/>
  <c r="E134" i="184"/>
  <c r="F133"/>
  <c r="E134" i="179"/>
  <c r="F133"/>
  <c r="F132" i="177"/>
  <c r="E133"/>
  <c r="F133" i="176"/>
  <c r="E134"/>
  <c r="E133" i="175"/>
  <c r="F132"/>
  <c r="E134" i="174"/>
  <c r="F133"/>
  <c r="E133" i="173"/>
  <c r="F132"/>
  <c r="F133" i="172"/>
  <c r="E134"/>
  <c r="F133" i="171"/>
  <c r="E134"/>
  <c r="E133" i="170"/>
  <c r="F132"/>
  <c r="E133" i="168"/>
  <c r="F132"/>
  <c r="E134" i="167"/>
  <c r="F133"/>
  <c r="E134" i="166"/>
  <c r="F133"/>
  <c r="E134" i="165"/>
  <c r="F133"/>
  <c r="E134" i="164"/>
  <c r="F133"/>
  <c r="F133" i="163"/>
  <c r="E134"/>
  <c r="E133" i="162"/>
  <c r="F132"/>
  <c r="F133" i="161"/>
  <c r="E134"/>
  <c r="K134" i="159"/>
  <c r="E134"/>
  <c r="Q9" i="158"/>
  <c r="F134"/>
  <c r="F134" i="157"/>
  <c r="AE9" s="1"/>
  <c r="E135"/>
  <c r="E135" i="156"/>
  <c r="F134"/>
  <c r="E135" i="154"/>
  <c r="F134"/>
  <c r="F134" i="153"/>
  <c r="E135"/>
  <c r="F134" i="151"/>
  <c r="E135"/>
  <c r="E135" i="150"/>
  <c r="F134"/>
  <c r="V9" i="148"/>
  <c r="E135" i="146"/>
  <c r="F134"/>
  <c r="F134" i="144"/>
  <c r="E135"/>
  <c r="E135" i="143"/>
  <c r="F134"/>
  <c r="F144" i="142"/>
  <c r="E145"/>
  <c r="F135" i="139"/>
  <c r="E136"/>
  <c r="E136" i="138"/>
  <c r="F135"/>
  <c r="E136" i="137"/>
  <c r="F135"/>
  <c r="E136" i="136"/>
  <c r="F135"/>
  <c r="E136" i="135"/>
  <c r="F135"/>
  <c r="E138" i="130"/>
  <c r="F137"/>
  <c r="E135" i="129"/>
  <c r="F134"/>
  <c r="E135" i="128"/>
  <c r="F134"/>
  <c r="E135" i="127"/>
  <c r="F134"/>
  <c r="E135" i="126"/>
  <c r="F134"/>
  <c r="F134" i="125"/>
  <c r="E135"/>
  <c r="E136" i="124"/>
  <c r="F135"/>
  <c r="E135" i="131"/>
  <c r="F134"/>
  <c r="F139" i="141"/>
  <c r="E140"/>
  <c r="F140" i="147"/>
  <c r="E141"/>
  <c r="F139" i="133"/>
  <c r="E140"/>
  <c r="F139" i="145"/>
  <c r="E140"/>
  <c r="F140" i="132"/>
  <c r="E141"/>
  <c r="F134" i="152"/>
  <c r="E135"/>
  <c r="F144" i="148"/>
  <c r="E145"/>
  <c r="E147" i="123"/>
  <c r="F146"/>
  <c r="E135" i="134"/>
  <c r="F134"/>
  <c r="F139" i="149"/>
  <c r="E140"/>
  <c r="E135" i="189" l="1"/>
  <c r="F134"/>
  <c r="E135" i="188"/>
  <c r="F134"/>
  <c r="F134" i="184"/>
  <c r="E135"/>
  <c r="E135" i="179"/>
  <c r="F134"/>
  <c r="F133" i="177"/>
  <c r="E134"/>
  <c r="F134" i="176"/>
  <c r="E135"/>
  <c r="F133" i="175"/>
  <c r="E134"/>
  <c r="E135" i="174"/>
  <c r="F134"/>
  <c r="E134" i="173"/>
  <c r="F133"/>
  <c r="E135" i="172"/>
  <c r="F134"/>
  <c r="F134" i="171"/>
  <c r="E135"/>
  <c r="E134" i="170"/>
  <c r="F133"/>
  <c r="E134" i="168"/>
  <c r="F133"/>
  <c r="E135" i="167"/>
  <c r="F134"/>
  <c r="E135" i="166"/>
  <c r="F134"/>
  <c r="F134" i="165"/>
  <c r="E135"/>
  <c r="F134" i="164"/>
  <c r="E135"/>
  <c r="F134" i="163"/>
  <c r="E135"/>
  <c r="R9" i="162"/>
  <c r="S9" s="1"/>
  <c r="G45" i="181" s="1"/>
  <c r="E134" i="162"/>
  <c r="E45" i="181"/>
  <c r="F133" i="162"/>
  <c r="F45" i="181" s="1"/>
  <c r="E135" i="161"/>
  <c r="F134"/>
  <c r="E135" i="159"/>
  <c r="F134"/>
  <c r="M134"/>
  <c r="L134"/>
  <c r="L135" s="1"/>
  <c r="L136" s="1"/>
  <c r="L137" s="1"/>
  <c r="L138" s="1"/>
  <c r="L139" s="1"/>
  <c r="L140" s="1"/>
  <c r="L141" s="1"/>
  <c r="L142" s="1"/>
  <c r="L143" s="1"/>
  <c r="L144" s="1"/>
  <c r="L145" s="1"/>
  <c r="D190" i="158"/>
  <c r="K190" s="1"/>
  <c r="M190" s="1"/>
  <c r="N190" s="1"/>
  <c r="D192"/>
  <c r="K192" s="1"/>
  <c r="M192" s="1"/>
  <c r="N192" s="1"/>
  <c r="D194"/>
  <c r="K194" s="1"/>
  <c r="M194" s="1"/>
  <c r="N194" s="1"/>
  <c r="D137"/>
  <c r="K137" s="1"/>
  <c r="M137" s="1"/>
  <c r="N137" s="1"/>
  <c r="D139"/>
  <c r="K139" s="1"/>
  <c r="M139" s="1"/>
  <c r="N139" s="1"/>
  <c r="D141"/>
  <c r="K141" s="1"/>
  <c r="M141" s="1"/>
  <c r="N141" s="1"/>
  <c r="D143"/>
  <c r="K143" s="1"/>
  <c r="M143" s="1"/>
  <c r="N143" s="1"/>
  <c r="D145"/>
  <c r="K145" s="1"/>
  <c r="M145" s="1"/>
  <c r="N14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35"/>
  <c r="D189"/>
  <c r="K189" s="1"/>
  <c r="D191"/>
  <c r="K191" s="1"/>
  <c r="M191" s="1"/>
  <c r="N191" s="1"/>
  <c r="D193"/>
  <c r="K193" s="1"/>
  <c r="M193" s="1"/>
  <c r="N193" s="1"/>
  <c r="D136"/>
  <c r="K136" s="1"/>
  <c r="M136" s="1"/>
  <c r="N136" s="1"/>
  <c r="D138"/>
  <c r="K138" s="1"/>
  <c r="M138" s="1"/>
  <c r="N138" s="1"/>
  <c r="D140"/>
  <c r="K140" s="1"/>
  <c r="M140" s="1"/>
  <c r="N140" s="1"/>
  <c r="D142"/>
  <c r="K142" s="1"/>
  <c r="M142" s="1"/>
  <c r="N142" s="1"/>
  <c r="D144"/>
  <c r="K144" s="1"/>
  <c r="M144" s="1"/>
  <c r="N144" s="1"/>
  <c r="D146"/>
  <c r="K146" s="1"/>
  <c r="M146" s="1"/>
  <c r="N146"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H41" i="181"/>
  <c r="F135" i="157"/>
  <c r="Q9"/>
  <c r="U9" i="156"/>
  <c r="F135"/>
  <c r="E136"/>
  <c r="F135" i="154"/>
  <c r="E136"/>
  <c r="F135" i="153"/>
  <c r="E136"/>
  <c r="F135" i="151"/>
  <c r="E136"/>
  <c r="F135" i="150"/>
  <c r="E136"/>
  <c r="W9" i="148"/>
  <c r="E136" i="146"/>
  <c r="F135"/>
  <c r="E136" i="144"/>
  <c r="F135"/>
  <c r="E136" i="143"/>
  <c r="F135"/>
  <c r="F145" i="142"/>
  <c r="E146"/>
  <c r="E137" i="139"/>
  <c r="F136"/>
  <c r="E137" i="138"/>
  <c r="F136"/>
  <c r="E137" i="137"/>
  <c r="F136"/>
  <c r="E137" i="136"/>
  <c r="F136"/>
  <c r="E137" i="135"/>
  <c r="F136"/>
  <c r="E139" i="130"/>
  <c r="F138"/>
  <c r="F135" i="129"/>
  <c r="E136"/>
  <c r="E136" i="128"/>
  <c r="F135"/>
  <c r="E136" i="127"/>
  <c r="F135"/>
  <c r="F135" i="126"/>
  <c r="E136"/>
  <c r="E136" i="125"/>
  <c r="F135"/>
  <c r="E137" i="124"/>
  <c r="F136"/>
  <c r="F135" i="131"/>
  <c r="E136"/>
  <c r="E136" i="134"/>
  <c r="F135"/>
  <c r="E148" i="123"/>
  <c r="F147"/>
  <c r="F145" i="148"/>
  <c r="E146"/>
  <c r="F135" i="152"/>
  <c r="E136"/>
  <c r="F141" i="132"/>
  <c r="E142"/>
  <c r="F140" i="145"/>
  <c r="E141"/>
  <c r="F140" i="133"/>
  <c r="E141"/>
  <c r="F141" i="147"/>
  <c r="E142"/>
  <c r="F140" i="141"/>
  <c r="E141"/>
  <c r="F140" i="149"/>
  <c r="E141"/>
  <c r="F135" i="189" l="1"/>
  <c r="D136" s="1"/>
  <c r="E136" s="1"/>
  <c r="F136" s="1"/>
  <c r="F135" i="188"/>
  <c r="D136" s="1"/>
  <c r="E136" s="1"/>
  <c r="F136" s="1"/>
  <c r="F135" i="184"/>
  <c r="E136"/>
  <c r="E136" i="179"/>
  <c r="F135"/>
  <c r="E135" i="177"/>
  <c r="F134"/>
  <c r="E136" i="176"/>
  <c r="F135"/>
  <c r="F134" i="175"/>
  <c r="E135"/>
  <c r="E136" i="174"/>
  <c r="F135"/>
  <c r="E135" i="173"/>
  <c r="F134"/>
  <c r="F135" i="172"/>
  <c r="E136"/>
  <c r="E136" i="171"/>
  <c r="F135"/>
  <c r="E135" i="170"/>
  <c r="F134"/>
  <c r="E135" i="168"/>
  <c r="F134"/>
  <c r="F135" i="167"/>
  <c r="E136"/>
  <c r="F135" i="166"/>
  <c r="E136"/>
  <c r="F135" i="165"/>
  <c r="E136"/>
  <c r="F135" i="164"/>
  <c r="E136"/>
  <c r="F135" i="163"/>
  <c r="E136"/>
  <c r="F134" i="162"/>
  <c r="E135"/>
  <c r="R9" i="161"/>
  <c r="S9" s="1"/>
  <c r="G44" i="181" s="1"/>
  <c r="F135" i="161"/>
  <c r="F44" i="181" s="1"/>
  <c r="E44"/>
  <c r="E136" i="161"/>
  <c r="N134" i="159"/>
  <c r="E136"/>
  <c r="F135"/>
  <c r="L146"/>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R14"/>
  <c r="S14" s="1"/>
  <c r="J42" i="181" s="1"/>
  <c r="M189" i="158"/>
  <c r="N189" s="1"/>
  <c r="K135"/>
  <c r="E135"/>
  <c r="D192" i="157"/>
  <c r="K192" s="1"/>
  <c r="M192" s="1"/>
  <c r="N192" s="1"/>
  <c r="D139"/>
  <c r="K139" s="1"/>
  <c r="M139" s="1"/>
  <c r="N139" s="1"/>
  <c r="D143"/>
  <c r="K143" s="1"/>
  <c r="M143" s="1"/>
  <c r="N143" s="1"/>
  <c r="D147"/>
  <c r="K147" s="1"/>
  <c r="M147" s="1"/>
  <c r="N147" s="1"/>
  <c r="D151"/>
  <c r="K151" s="1"/>
  <c r="M151" s="1"/>
  <c r="N151" s="1"/>
  <c r="D155"/>
  <c r="K155" s="1"/>
  <c r="M155" s="1"/>
  <c r="N155" s="1"/>
  <c r="D159"/>
  <c r="K159" s="1"/>
  <c r="M159" s="1"/>
  <c r="N159" s="1"/>
  <c r="D163"/>
  <c r="K163" s="1"/>
  <c r="M163" s="1"/>
  <c r="N163" s="1"/>
  <c r="D167"/>
  <c r="K167" s="1"/>
  <c r="M167" s="1"/>
  <c r="N167" s="1"/>
  <c r="D171"/>
  <c r="K171" s="1"/>
  <c r="M171" s="1"/>
  <c r="N171" s="1"/>
  <c r="D175"/>
  <c r="K175" s="1"/>
  <c r="M175" s="1"/>
  <c r="N175" s="1"/>
  <c r="D179"/>
  <c r="K179" s="1"/>
  <c r="M179" s="1"/>
  <c r="N179" s="1"/>
  <c r="D183"/>
  <c r="K183" s="1"/>
  <c r="M183" s="1"/>
  <c r="N183" s="1"/>
  <c r="D187"/>
  <c r="K187" s="1"/>
  <c r="M187" s="1"/>
  <c r="N187" s="1"/>
  <c r="D189"/>
  <c r="K189" s="1"/>
  <c r="M189" s="1"/>
  <c r="N189" s="1"/>
  <c r="D193"/>
  <c r="K193" s="1"/>
  <c r="M193" s="1"/>
  <c r="N193" s="1"/>
  <c r="D138"/>
  <c r="K138" s="1"/>
  <c r="M138" s="1"/>
  <c r="N138" s="1"/>
  <c r="D142"/>
  <c r="K142" s="1"/>
  <c r="M142" s="1"/>
  <c r="N142" s="1"/>
  <c r="D146"/>
  <c r="K146" s="1"/>
  <c r="M146" s="1"/>
  <c r="N146" s="1"/>
  <c r="D150"/>
  <c r="K150" s="1"/>
  <c r="M150" s="1"/>
  <c r="N150" s="1"/>
  <c r="D154"/>
  <c r="K154" s="1"/>
  <c r="M154" s="1"/>
  <c r="N154" s="1"/>
  <c r="D158"/>
  <c r="K158" s="1"/>
  <c r="M158" s="1"/>
  <c r="N158" s="1"/>
  <c r="D162"/>
  <c r="K162" s="1"/>
  <c r="M162" s="1"/>
  <c r="N162" s="1"/>
  <c r="D166"/>
  <c r="K166" s="1"/>
  <c r="M166" s="1"/>
  <c r="N166" s="1"/>
  <c r="D170"/>
  <c r="K170" s="1"/>
  <c r="M170" s="1"/>
  <c r="N170" s="1"/>
  <c r="D174"/>
  <c r="K174" s="1"/>
  <c r="M174" s="1"/>
  <c r="N174" s="1"/>
  <c r="D178"/>
  <c r="K178" s="1"/>
  <c r="M178" s="1"/>
  <c r="N178" s="1"/>
  <c r="D182"/>
  <c r="K182" s="1"/>
  <c r="M182" s="1"/>
  <c r="N182" s="1"/>
  <c r="D186"/>
  <c r="K186" s="1"/>
  <c r="M186" s="1"/>
  <c r="N186" s="1"/>
  <c r="H40" i="181"/>
  <c r="D190" i="157"/>
  <c r="K190" s="1"/>
  <c r="M190" s="1"/>
  <c r="N190" s="1"/>
  <c r="D194"/>
  <c r="K194" s="1"/>
  <c r="M194" s="1"/>
  <c r="N194" s="1"/>
  <c r="D137"/>
  <c r="K137" s="1"/>
  <c r="M137" s="1"/>
  <c r="N137" s="1"/>
  <c r="D141"/>
  <c r="K141" s="1"/>
  <c r="M141" s="1"/>
  <c r="N141" s="1"/>
  <c r="D145"/>
  <c r="K145" s="1"/>
  <c r="M145" s="1"/>
  <c r="N145" s="1"/>
  <c r="D149"/>
  <c r="K149" s="1"/>
  <c r="M149" s="1"/>
  <c r="N149" s="1"/>
  <c r="D153"/>
  <c r="K153" s="1"/>
  <c r="M153" s="1"/>
  <c r="N153" s="1"/>
  <c r="D157"/>
  <c r="K157" s="1"/>
  <c r="M157" s="1"/>
  <c r="N157" s="1"/>
  <c r="D161"/>
  <c r="K161" s="1"/>
  <c r="M161" s="1"/>
  <c r="N161" s="1"/>
  <c r="D165"/>
  <c r="K165" s="1"/>
  <c r="M165" s="1"/>
  <c r="N165" s="1"/>
  <c r="D169"/>
  <c r="K169" s="1"/>
  <c r="M169" s="1"/>
  <c r="N169" s="1"/>
  <c r="D173"/>
  <c r="K173" s="1"/>
  <c r="M173" s="1"/>
  <c r="N173" s="1"/>
  <c r="D177"/>
  <c r="K177" s="1"/>
  <c r="M177" s="1"/>
  <c r="N177" s="1"/>
  <c r="D181"/>
  <c r="K181" s="1"/>
  <c r="M181" s="1"/>
  <c r="N181" s="1"/>
  <c r="D185"/>
  <c r="K185" s="1"/>
  <c r="M185" s="1"/>
  <c r="N185" s="1"/>
  <c r="D136"/>
  <c r="D191"/>
  <c r="K191" s="1"/>
  <c r="M191" s="1"/>
  <c r="N191" s="1"/>
  <c r="D195"/>
  <c r="K195" s="1"/>
  <c r="M195" s="1"/>
  <c r="N195" s="1"/>
  <c r="D140"/>
  <c r="K140" s="1"/>
  <c r="M140" s="1"/>
  <c r="N140" s="1"/>
  <c r="D144"/>
  <c r="K144" s="1"/>
  <c r="M144" s="1"/>
  <c r="N144" s="1"/>
  <c r="D148"/>
  <c r="K148" s="1"/>
  <c r="M148" s="1"/>
  <c r="N148" s="1"/>
  <c r="D152"/>
  <c r="K152" s="1"/>
  <c r="M152" s="1"/>
  <c r="N152" s="1"/>
  <c r="D156"/>
  <c r="K156" s="1"/>
  <c r="M156" s="1"/>
  <c r="N156" s="1"/>
  <c r="D160"/>
  <c r="K160" s="1"/>
  <c r="M160" s="1"/>
  <c r="N160" s="1"/>
  <c r="D164"/>
  <c r="K164" s="1"/>
  <c r="M164" s="1"/>
  <c r="N164" s="1"/>
  <c r="D168"/>
  <c r="K168" s="1"/>
  <c r="M168" s="1"/>
  <c r="N168" s="1"/>
  <c r="D172"/>
  <c r="K172" s="1"/>
  <c r="M172" s="1"/>
  <c r="N172" s="1"/>
  <c r="D176"/>
  <c r="K176" s="1"/>
  <c r="M176" s="1"/>
  <c r="N176" s="1"/>
  <c r="D180"/>
  <c r="K180" s="1"/>
  <c r="M180" s="1"/>
  <c r="N180" s="1"/>
  <c r="D184"/>
  <c r="K184" s="1"/>
  <c r="M184" s="1"/>
  <c r="N184" s="1"/>
  <c r="D188"/>
  <c r="K188" s="1"/>
  <c r="M188" s="1"/>
  <c r="N188" s="1"/>
  <c r="V9" i="156"/>
  <c r="E137"/>
  <c r="F136"/>
  <c r="F136" i="154"/>
  <c r="E137"/>
  <c r="U9"/>
  <c r="F136" i="153"/>
  <c r="E137"/>
  <c r="E137" i="151"/>
  <c r="F136"/>
  <c r="F136" i="150"/>
  <c r="E137"/>
  <c r="X9" i="148"/>
  <c r="E137" i="146"/>
  <c r="F136"/>
  <c r="E137" i="144"/>
  <c r="F136"/>
  <c r="E137" i="143"/>
  <c r="F136"/>
  <c r="F146" i="142"/>
  <c r="E147"/>
  <c r="F137" i="139"/>
  <c r="E138"/>
  <c r="E138" i="138"/>
  <c r="F137"/>
  <c r="E138" i="137"/>
  <c r="F137"/>
  <c r="E138" i="136"/>
  <c r="F137"/>
  <c r="E138" i="135"/>
  <c r="F137"/>
  <c r="E140" i="130"/>
  <c r="F139"/>
  <c r="F136" i="129"/>
  <c r="E137"/>
  <c r="E137" i="128"/>
  <c r="F136"/>
  <c r="F136" i="127"/>
  <c r="E137"/>
  <c r="F136" i="126"/>
  <c r="E137"/>
  <c r="F136" i="125"/>
  <c r="E137"/>
  <c r="E138" i="124"/>
  <c r="F137"/>
  <c r="E137" i="131"/>
  <c r="F136"/>
  <c r="F148" i="123"/>
  <c r="E149"/>
  <c r="E137" i="134"/>
  <c r="F136"/>
  <c r="F141" i="149"/>
  <c r="E142"/>
  <c r="F141" i="141"/>
  <c r="E142"/>
  <c r="F142" i="147"/>
  <c r="E143"/>
  <c r="F141" i="133"/>
  <c r="E142"/>
  <c r="F141" i="145"/>
  <c r="E142"/>
  <c r="F142" i="132"/>
  <c r="E143"/>
  <c r="F136" i="152"/>
  <c r="E137"/>
  <c r="F146" i="148"/>
  <c r="E147"/>
  <c r="K136" i="189" l="1"/>
  <c r="D138"/>
  <c r="K136" i="188"/>
  <c r="D138"/>
  <c r="F136" i="184"/>
  <c r="E137"/>
  <c r="E137" i="179"/>
  <c r="F136"/>
  <c r="E136" i="177"/>
  <c r="F135"/>
  <c r="E137" i="176"/>
  <c r="F136"/>
  <c r="F135" i="175"/>
  <c r="E136"/>
  <c r="E137" i="174"/>
  <c r="F136"/>
  <c r="F135" i="173"/>
  <c r="E136"/>
  <c r="F136" i="172"/>
  <c r="E137"/>
  <c r="F136" i="171"/>
  <c r="E137"/>
  <c r="F135" i="170"/>
  <c r="E136"/>
  <c r="F135" i="168"/>
  <c r="E136"/>
  <c r="E137" i="167"/>
  <c r="F136"/>
  <c r="F136" i="166"/>
  <c r="E137"/>
  <c r="E137" i="165"/>
  <c r="F136"/>
  <c r="E137" i="164"/>
  <c r="F136"/>
  <c r="E137" i="163"/>
  <c r="F136"/>
  <c r="E136" i="162"/>
  <c r="F135"/>
  <c r="E137" i="161"/>
  <c r="F136"/>
  <c r="E137" i="159"/>
  <c r="F136"/>
  <c r="O134"/>
  <c r="P134"/>
  <c r="E136" i="158"/>
  <c r="F135"/>
  <c r="M135"/>
  <c r="L135"/>
  <c r="L136" s="1"/>
  <c r="L137" s="1"/>
  <c r="L138" s="1"/>
  <c r="L139" s="1"/>
  <c r="L140" s="1"/>
  <c r="L141" s="1"/>
  <c r="L142" s="1"/>
  <c r="L143" s="1"/>
  <c r="L144" s="1"/>
  <c r="L145" s="1"/>
  <c r="L146" s="1"/>
  <c r="K136" i="157"/>
  <c r="E136"/>
  <c r="E138" i="156"/>
  <c r="F137"/>
  <c r="W9"/>
  <c r="V9" i="154"/>
  <c r="E138"/>
  <c r="F137"/>
  <c r="F137" i="153"/>
  <c r="E138"/>
  <c r="F137" i="151"/>
  <c r="E138"/>
  <c r="F137" i="150"/>
  <c r="E138"/>
  <c r="U9" i="149"/>
  <c r="Y9" i="148"/>
  <c r="F137" i="146"/>
  <c r="E138"/>
  <c r="E138" i="144"/>
  <c r="F137"/>
  <c r="F137" i="143"/>
  <c r="E138"/>
  <c r="F147" i="142"/>
  <c r="E148"/>
  <c r="E139" i="139"/>
  <c r="F138"/>
  <c r="E139" i="138"/>
  <c r="F138"/>
  <c r="E139" i="137"/>
  <c r="F138"/>
  <c r="E139" i="136"/>
  <c r="F138"/>
  <c r="E139" i="135"/>
  <c r="F138"/>
  <c r="E141" i="130"/>
  <c r="F140"/>
  <c r="F137" i="129"/>
  <c r="E138"/>
  <c r="E138" i="128"/>
  <c r="F137"/>
  <c r="E138" i="127"/>
  <c r="F137"/>
  <c r="F137" i="126"/>
  <c r="E138"/>
  <c r="E138" i="125"/>
  <c r="F137"/>
  <c r="E139" i="124"/>
  <c r="F138"/>
  <c r="E138" i="131"/>
  <c r="F137"/>
  <c r="E148" i="148"/>
  <c r="F147"/>
  <c r="Z9" s="1"/>
  <c r="F137" i="152"/>
  <c r="E138"/>
  <c r="E144" i="132"/>
  <c r="F143"/>
  <c r="E143" i="145"/>
  <c r="F142"/>
  <c r="E143" i="133"/>
  <c r="F142"/>
  <c r="F143" i="147"/>
  <c r="E144"/>
  <c r="E143" i="141"/>
  <c r="F142"/>
  <c r="F142" i="149"/>
  <c r="E143"/>
  <c r="F149" i="123"/>
  <c r="E150"/>
  <c r="E138" i="134"/>
  <c r="F137"/>
  <c r="M136" i="189" l="1"/>
  <c r="L136"/>
  <c r="K138"/>
  <c r="M136" i="188"/>
  <c r="L136"/>
  <c r="K138"/>
  <c r="E138" i="184"/>
  <c r="F137"/>
  <c r="F137" i="179"/>
  <c r="E138"/>
  <c r="F136" i="177"/>
  <c r="E137"/>
  <c r="E138" i="176"/>
  <c r="F137"/>
  <c r="F136" i="175"/>
  <c r="E137"/>
  <c r="E138" i="174"/>
  <c r="F137"/>
  <c r="E137" i="173"/>
  <c r="F136"/>
  <c r="F137" i="172"/>
  <c r="E138"/>
  <c r="F137" i="171"/>
  <c r="E138"/>
  <c r="F136" i="170"/>
  <c r="E137"/>
  <c r="F136" i="168"/>
  <c r="E137"/>
  <c r="E138" i="167"/>
  <c r="F137"/>
  <c r="E138" i="166"/>
  <c r="F137"/>
  <c r="E138" i="165"/>
  <c r="F137"/>
  <c r="E138" i="164"/>
  <c r="F137"/>
  <c r="F137" i="163"/>
  <c r="E138"/>
  <c r="E137" i="162"/>
  <c r="F136"/>
  <c r="F137" i="161"/>
  <c r="E138"/>
  <c r="O135" i="159"/>
  <c r="O136" s="1"/>
  <c r="O137" s="1"/>
  <c r="O138" s="1"/>
  <c r="O139" s="1"/>
  <c r="O140" s="1"/>
  <c r="O141" s="1"/>
  <c r="O142" s="1"/>
  <c r="O143" s="1"/>
  <c r="O144" s="1"/>
  <c r="O145" s="1"/>
  <c r="F137"/>
  <c r="E138"/>
  <c r="P135"/>
  <c r="P136" s="1"/>
  <c r="P137" s="1"/>
  <c r="P138" s="1"/>
  <c r="P139" s="1"/>
  <c r="P140" s="1"/>
  <c r="P141" s="1"/>
  <c r="P142" s="1"/>
  <c r="P143" s="1"/>
  <c r="P144" s="1"/>
  <c r="P145" s="1"/>
  <c r="N135" i="158"/>
  <c r="F136"/>
  <c r="E137"/>
  <c r="L147"/>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R14"/>
  <c r="S14" s="1"/>
  <c r="J41" i="181" s="1"/>
  <c r="F136" i="157"/>
  <c r="E137"/>
  <c r="L136"/>
  <c r="L137" s="1"/>
  <c r="L138" s="1"/>
  <c r="L139" s="1"/>
  <c r="L140" s="1"/>
  <c r="L141" s="1"/>
  <c r="L142" s="1"/>
  <c r="L143" s="1"/>
  <c r="L144" s="1"/>
  <c r="L145" s="1"/>
  <c r="L146" s="1"/>
  <c r="L147" s="1"/>
  <c r="M136"/>
  <c r="F138" i="156"/>
  <c r="E139"/>
  <c r="X9"/>
  <c r="E139" i="154"/>
  <c r="F138"/>
  <c r="W9"/>
  <c r="F138" i="153"/>
  <c r="E139"/>
  <c r="U9"/>
  <c r="F138" i="151"/>
  <c r="E139"/>
  <c r="F138" i="150"/>
  <c r="E139"/>
  <c r="V9" i="149"/>
  <c r="U9" i="147"/>
  <c r="E139" i="146"/>
  <c r="F138"/>
  <c r="F138" i="144"/>
  <c r="E139"/>
  <c r="E139" i="143"/>
  <c r="F138"/>
  <c r="F148" i="142"/>
  <c r="E149"/>
  <c r="E140" i="139"/>
  <c r="F139"/>
  <c r="E140" i="138"/>
  <c r="F139"/>
  <c r="E140" i="137"/>
  <c r="F139"/>
  <c r="E140" i="136"/>
  <c r="F139"/>
  <c r="E140" i="135"/>
  <c r="F139"/>
  <c r="E142" i="130"/>
  <c r="F141"/>
  <c r="F138" i="129"/>
  <c r="E139"/>
  <c r="E139" i="128"/>
  <c r="F138"/>
  <c r="E139" i="127"/>
  <c r="F138"/>
  <c r="E139" i="126"/>
  <c r="F138"/>
  <c r="E139" i="125"/>
  <c r="F138"/>
  <c r="E140" i="124"/>
  <c r="F139"/>
  <c r="E139" i="131"/>
  <c r="F138"/>
  <c r="E139" i="134"/>
  <c r="F138"/>
  <c r="F143" i="133"/>
  <c r="E144"/>
  <c r="F143" i="145"/>
  <c r="E144"/>
  <c r="F144" i="132"/>
  <c r="E145"/>
  <c r="F148" i="148"/>
  <c r="AA9" s="1"/>
  <c r="E149"/>
  <c r="F143" i="141"/>
  <c r="E144"/>
  <c r="F150" i="123"/>
  <c r="E151"/>
  <c r="F143" i="149"/>
  <c r="E144"/>
  <c r="F144" i="147"/>
  <c r="E145"/>
  <c r="F138" i="152"/>
  <c r="E139"/>
  <c r="N136" i="189" l="1"/>
  <c r="M138"/>
  <c r="N136" i="188"/>
  <c r="M138"/>
  <c r="E139" i="184"/>
  <c r="F138"/>
  <c r="F138" i="179"/>
  <c r="E139"/>
  <c r="E138" i="177"/>
  <c r="F137"/>
  <c r="E139" i="176"/>
  <c r="F138"/>
  <c r="F137" i="175"/>
  <c r="E138"/>
  <c r="E139" i="174"/>
  <c r="F138"/>
  <c r="E138" i="173"/>
  <c r="F137"/>
  <c r="F138" i="172"/>
  <c r="E139"/>
  <c r="F138" i="171"/>
  <c r="E139"/>
  <c r="E138" i="170"/>
  <c r="F137"/>
  <c r="F137" i="168"/>
  <c r="E138"/>
  <c r="E139" i="167"/>
  <c r="F138"/>
  <c r="E139" i="166"/>
  <c r="F138"/>
  <c r="E139" i="165"/>
  <c r="F138"/>
  <c r="E139" i="164"/>
  <c r="F138"/>
  <c r="E139" i="163"/>
  <c r="F138"/>
  <c r="E138" i="162"/>
  <c r="F137"/>
  <c r="F138" i="161"/>
  <c r="E139"/>
  <c r="P146" i="159"/>
  <c r="R11"/>
  <c r="O146"/>
  <c r="R10"/>
  <c r="S10" s="1"/>
  <c r="K42" i="181" s="1"/>
  <c r="E139" i="159"/>
  <c r="F138"/>
  <c r="O135" i="158"/>
  <c r="O136" s="1"/>
  <c r="O137" s="1"/>
  <c r="O138" s="1"/>
  <c r="O139" s="1"/>
  <c r="O140" s="1"/>
  <c r="O141" s="1"/>
  <c r="O142" s="1"/>
  <c r="O143" s="1"/>
  <c r="O144" s="1"/>
  <c r="O145" s="1"/>
  <c r="O146" s="1"/>
  <c r="P135"/>
  <c r="P136" s="1"/>
  <c r="P137" s="1"/>
  <c r="P138" s="1"/>
  <c r="P139" s="1"/>
  <c r="P140" s="1"/>
  <c r="P141" s="1"/>
  <c r="P142" s="1"/>
  <c r="P143" s="1"/>
  <c r="P144" s="1"/>
  <c r="P145" s="1"/>
  <c r="P146" s="1"/>
  <c r="E138"/>
  <c r="F137"/>
  <c r="R14" i="157"/>
  <c r="S14" s="1"/>
  <c r="J40" i="181" s="1"/>
  <c r="L148" i="157"/>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N136"/>
  <c r="F137"/>
  <c r="E138"/>
  <c r="Y9" i="156"/>
  <c r="E140"/>
  <c r="F139"/>
  <c r="Z9" s="1"/>
  <c r="E140" i="154"/>
  <c r="F139"/>
  <c r="X9"/>
  <c r="V9" i="153"/>
  <c r="F139"/>
  <c r="E140"/>
  <c r="U9" i="152"/>
  <c r="F139" i="151"/>
  <c r="U9" s="1"/>
  <c r="E140"/>
  <c r="F139" i="150"/>
  <c r="E140"/>
  <c r="W9" i="149"/>
  <c r="V9" i="147"/>
  <c r="F139" i="146"/>
  <c r="E140"/>
  <c r="F139" i="144"/>
  <c r="E140"/>
  <c r="F139" i="143"/>
  <c r="E140"/>
  <c r="F149" i="142"/>
  <c r="E150"/>
  <c r="E141" i="139"/>
  <c r="F140"/>
  <c r="E141" i="138"/>
  <c r="F140"/>
  <c r="E141" i="137"/>
  <c r="F140"/>
  <c r="E141" i="136"/>
  <c r="F140"/>
  <c r="E141" i="135"/>
  <c r="F140"/>
  <c r="F142" i="130"/>
  <c r="E143"/>
  <c r="E140" i="129"/>
  <c r="F139"/>
  <c r="E140" i="128"/>
  <c r="F139"/>
  <c r="E140" i="127"/>
  <c r="F139"/>
  <c r="E140" i="126"/>
  <c r="F139"/>
  <c r="E140" i="125"/>
  <c r="F139"/>
  <c r="E141" i="124"/>
  <c r="F140"/>
  <c r="F139" i="131"/>
  <c r="E140"/>
  <c r="F139" i="152"/>
  <c r="E140"/>
  <c r="F145" i="147"/>
  <c r="E146"/>
  <c r="F144" i="149"/>
  <c r="E145"/>
  <c r="E152" i="123"/>
  <c r="F151"/>
  <c r="F144" i="141"/>
  <c r="E145"/>
  <c r="E140" i="134"/>
  <c r="F139"/>
  <c r="F149" i="148"/>
  <c r="AB9" s="1"/>
  <c r="E150"/>
  <c r="E146" i="132"/>
  <c r="F145"/>
  <c r="F144" i="145"/>
  <c r="E145"/>
  <c r="E145" i="133"/>
  <c r="F144"/>
  <c r="P136" i="189" l="1"/>
  <c r="P138" s="1"/>
  <c r="O136"/>
  <c r="O138" s="1"/>
  <c r="N138"/>
  <c r="O136" i="188"/>
  <c r="O138" s="1"/>
  <c r="P136"/>
  <c r="P138" s="1"/>
  <c r="N138"/>
  <c r="E140" i="184"/>
  <c r="F139"/>
  <c r="F139" i="179"/>
  <c r="E140"/>
  <c r="F138" i="177"/>
  <c r="E139"/>
  <c r="F139" i="176"/>
  <c r="E140"/>
  <c r="E139" i="175"/>
  <c r="F138"/>
  <c r="F139" i="174"/>
  <c r="E140"/>
  <c r="E139" i="173"/>
  <c r="F138"/>
  <c r="F139" i="172"/>
  <c r="E140"/>
  <c r="F139" i="171"/>
  <c r="E140"/>
  <c r="E139" i="170"/>
  <c r="F138"/>
  <c r="E139" i="168"/>
  <c r="F138"/>
  <c r="F139" i="167"/>
  <c r="E140"/>
  <c r="F139" i="166"/>
  <c r="E140"/>
  <c r="F139" i="165"/>
  <c r="E140"/>
  <c r="F139" i="164"/>
  <c r="E140"/>
  <c r="E140" i="163"/>
  <c r="F139"/>
  <c r="E139" i="162"/>
  <c r="F138"/>
  <c r="F139" i="161"/>
  <c r="E140"/>
  <c r="F139" i="159"/>
  <c r="E140"/>
  <c r="O147"/>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P147"/>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M42" i="181"/>
  <c r="S11" i="159"/>
  <c r="F138" i="158"/>
  <c r="E139"/>
  <c r="O147"/>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R10"/>
  <c r="S10" s="1"/>
  <c r="K41" i="181" s="1"/>
  <c r="P147" i="158"/>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R11"/>
  <c r="P136" i="157"/>
  <c r="O136"/>
  <c r="E139"/>
  <c r="F138"/>
  <c r="F140" i="156"/>
  <c r="AA9" s="1"/>
  <c r="E141"/>
  <c r="F140" i="154"/>
  <c r="Z9" s="1"/>
  <c r="E141"/>
  <c r="Y9"/>
  <c r="W9" i="153"/>
  <c r="F140"/>
  <c r="E141"/>
  <c r="V9" i="152"/>
  <c r="F140" i="151"/>
  <c r="V9" s="1"/>
  <c r="E141"/>
  <c r="E141" i="150"/>
  <c r="F140"/>
  <c r="X9" i="149"/>
  <c r="W9" i="147"/>
  <c r="E141" i="146"/>
  <c r="F140"/>
  <c r="E141" i="144"/>
  <c r="F140"/>
  <c r="E141" i="143"/>
  <c r="F140"/>
  <c r="F150" i="142"/>
  <c r="E151"/>
  <c r="U9"/>
  <c r="E142" i="139"/>
  <c r="F141"/>
  <c r="E142" i="138"/>
  <c r="F141"/>
  <c r="E142" i="137"/>
  <c r="F141"/>
  <c r="E142" i="136"/>
  <c r="F141"/>
  <c r="E142" i="135"/>
  <c r="F141"/>
  <c r="F143" i="130"/>
  <c r="E144"/>
  <c r="F140" i="129"/>
  <c r="E141"/>
  <c r="E141" i="128"/>
  <c r="F140"/>
  <c r="F140" i="127"/>
  <c r="E141"/>
  <c r="F140" i="126"/>
  <c r="E141"/>
  <c r="E141" i="125"/>
  <c r="F140"/>
  <c r="E142" i="124"/>
  <c r="F141"/>
  <c r="E141" i="131"/>
  <c r="F140"/>
  <c r="F145" i="133"/>
  <c r="E146"/>
  <c r="F146" i="132"/>
  <c r="E147"/>
  <c r="E141" i="134"/>
  <c r="F140"/>
  <c r="E153" i="123"/>
  <c r="F152"/>
  <c r="F145" i="145"/>
  <c r="E146"/>
  <c r="E151" i="148"/>
  <c r="F150"/>
  <c r="AC9" s="1"/>
  <c r="F145" i="141"/>
  <c r="E146"/>
  <c r="F145" i="149"/>
  <c r="E146"/>
  <c r="F146" i="147"/>
  <c r="E147"/>
  <c r="F140" i="152"/>
  <c r="E141"/>
  <c r="F140" i="184" l="1"/>
  <c r="E141"/>
  <c r="E141" i="179"/>
  <c r="F140"/>
  <c r="E140" i="177"/>
  <c r="F139"/>
  <c r="E141" i="176"/>
  <c r="F140"/>
  <c r="F139" i="175"/>
  <c r="E140"/>
  <c r="F140" i="174"/>
  <c r="E141"/>
  <c r="F139" i="173"/>
  <c r="E140"/>
  <c r="F140" i="172"/>
  <c r="E141"/>
  <c r="F140" i="171"/>
  <c r="E141"/>
  <c r="E140" i="170"/>
  <c r="F139"/>
  <c r="F139" i="168"/>
  <c r="E140"/>
  <c r="F140" i="167"/>
  <c r="E141"/>
  <c r="F140" i="166"/>
  <c r="E141"/>
  <c r="F140" i="165"/>
  <c r="E141"/>
  <c r="F140" i="164"/>
  <c r="E141"/>
  <c r="F140" i="163"/>
  <c r="E141"/>
  <c r="F139" i="162"/>
  <c r="E140"/>
  <c r="E141" i="161"/>
  <c r="F140"/>
  <c r="F140" i="159"/>
  <c r="E141"/>
  <c r="P189" i="158"/>
  <c r="P190" s="1"/>
  <c r="P191" s="1"/>
  <c r="P192" s="1"/>
  <c r="P193" s="1"/>
  <c r="P194" s="1"/>
  <c r="O189"/>
  <c r="O190" s="1"/>
  <c r="O191" s="1"/>
  <c r="O192" s="1"/>
  <c r="O193" s="1"/>
  <c r="O194" s="1"/>
  <c r="M41" i="181"/>
  <c r="S11" i="158"/>
  <c r="E140"/>
  <c r="F139"/>
  <c r="P137" i="157"/>
  <c r="P138" s="1"/>
  <c r="P139" s="1"/>
  <c r="P140" s="1"/>
  <c r="P141" s="1"/>
  <c r="P142" s="1"/>
  <c r="P143" s="1"/>
  <c r="P144" s="1"/>
  <c r="P145" s="1"/>
  <c r="P146" s="1"/>
  <c r="P147" s="1"/>
  <c r="E140"/>
  <c r="F139"/>
  <c r="O137"/>
  <c r="O138" s="1"/>
  <c r="O139" s="1"/>
  <c r="O140" s="1"/>
  <c r="O141" s="1"/>
  <c r="O142" s="1"/>
  <c r="O143" s="1"/>
  <c r="O144" s="1"/>
  <c r="O145" s="1"/>
  <c r="O146" s="1"/>
  <c r="O147" s="1"/>
  <c r="F141" i="156"/>
  <c r="AB9" s="1"/>
  <c r="E142"/>
  <c r="E142" i="154"/>
  <c r="F141"/>
  <c r="AA9" s="1"/>
  <c r="X9" i="153"/>
  <c r="F141"/>
  <c r="E142"/>
  <c r="W9" i="152"/>
  <c r="F141" i="151"/>
  <c r="W9" s="1"/>
  <c r="E142"/>
  <c r="F141" i="150"/>
  <c r="E142"/>
  <c r="U9"/>
  <c r="Y9" i="149"/>
  <c r="X9" i="147"/>
  <c r="F141" i="146"/>
  <c r="E142"/>
  <c r="U9" i="145"/>
  <c r="E142" i="144"/>
  <c r="F141"/>
  <c r="F141" i="143"/>
  <c r="E142"/>
  <c r="V9" i="142"/>
  <c r="F151"/>
  <c r="E152"/>
  <c r="F142" i="139"/>
  <c r="E143"/>
  <c r="E143" i="138"/>
  <c r="F142"/>
  <c r="E143" i="137"/>
  <c r="F142"/>
  <c r="E143" i="136"/>
  <c r="F142"/>
  <c r="E143" i="135"/>
  <c r="F142"/>
  <c r="E145" i="130"/>
  <c r="F144"/>
  <c r="E142" i="129"/>
  <c r="F141"/>
  <c r="E142" i="128"/>
  <c r="F141"/>
  <c r="F141" i="127"/>
  <c r="E142"/>
  <c r="E142" i="126"/>
  <c r="F141"/>
  <c r="E142" i="125"/>
  <c r="F141"/>
  <c r="E143" i="124"/>
  <c r="F142"/>
  <c r="F141" i="131"/>
  <c r="E142"/>
  <c r="E152" i="148"/>
  <c r="F151"/>
  <c r="AD9" s="1"/>
  <c r="F153" i="123"/>
  <c r="E154"/>
  <c r="E142" i="134"/>
  <c r="F141"/>
  <c r="F141" i="152"/>
  <c r="E142"/>
  <c r="F147" i="147"/>
  <c r="E148"/>
  <c r="F146" i="149"/>
  <c r="Z9" s="1"/>
  <c r="E147"/>
  <c r="F146" i="141"/>
  <c r="E147"/>
  <c r="F146" i="145"/>
  <c r="E147"/>
  <c r="E148" i="132"/>
  <c r="F147"/>
  <c r="E147" i="133"/>
  <c r="F146"/>
  <c r="E142" i="184" l="1"/>
  <c r="F141"/>
  <c r="F141" i="179"/>
  <c r="E142"/>
  <c r="F140" i="177"/>
  <c r="E141"/>
  <c r="F141" i="176"/>
  <c r="E142"/>
  <c r="E141" i="175"/>
  <c r="F140"/>
  <c r="E142" i="174"/>
  <c r="F141"/>
  <c r="F140" i="173"/>
  <c r="E141"/>
  <c r="F141" i="172"/>
  <c r="E142"/>
  <c r="F141" i="171"/>
  <c r="E142"/>
  <c r="E141" i="170"/>
  <c r="F140"/>
  <c r="F140" i="168"/>
  <c r="E141"/>
  <c r="E142" i="167"/>
  <c r="F141"/>
  <c r="F141" i="166"/>
  <c r="E142"/>
  <c r="F141" i="165"/>
  <c r="E142"/>
  <c r="F141" i="164"/>
  <c r="E142"/>
  <c r="E142" i="163"/>
  <c r="F141"/>
  <c r="F140" i="162"/>
  <c r="E141"/>
  <c r="E142" i="161"/>
  <c r="F141"/>
  <c r="F141" i="159"/>
  <c r="E142"/>
  <c r="E141" i="158"/>
  <c r="F140"/>
  <c r="R10" i="157"/>
  <c r="S10" s="1"/>
  <c r="K40" i="181" s="1"/>
  <c r="O148" i="157"/>
  <c r="E141"/>
  <c r="F140"/>
  <c r="P148"/>
  <c r="R11"/>
  <c r="F142" i="156"/>
  <c r="AC9" s="1"/>
  <c r="E143"/>
  <c r="F142" i="154"/>
  <c r="AB9" s="1"/>
  <c r="E143"/>
  <c r="Y9" i="153"/>
  <c r="E143"/>
  <c r="F142"/>
  <c r="Z9" s="1"/>
  <c r="X9" i="152"/>
  <c r="F142" i="151"/>
  <c r="X9" s="1"/>
  <c r="E143"/>
  <c r="V9" i="150"/>
  <c r="E143"/>
  <c r="F142"/>
  <c r="Y9" i="147"/>
  <c r="E143" i="146"/>
  <c r="F142"/>
  <c r="V9" i="145"/>
  <c r="F142" i="144"/>
  <c r="E143"/>
  <c r="E143" i="143"/>
  <c r="F142"/>
  <c r="W9" i="142"/>
  <c r="E153"/>
  <c r="F152"/>
  <c r="F143" i="139"/>
  <c r="E144"/>
  <c r="E144" i="138"/>
  <c r="F143"/>
  <c r="E144" i="137"/>
  <c r="F143"/>
  <c r="E144" i="136"/>
  <c r="F143"/>
  <c r="E144" i="135"/>
  <c r="F143"/>
  <c r="F145" i="130"/>
  <c r="E146"/>
  <c r="F142" i="129"/>
  <c r="E143"/>
  <c r="E143" i="128"/>
  <c r="F142"/>
  <c r="E143" i="127"/>
  <c r="F142"/>
  <c r="F142" i="126"/>
  <c r="E143"/>
  <c r="F142" i="125"/>
  <c r="E143"/>
  <c r="E144" i="124"/>
  <c r="F143"/>
  <c r="E143" i="131"/>
  <c r="F142"/>
  <c r="F147" i="133"/>
  <c r="E148"/>
  <c r="F148" i="132"/>
  <c r="E149"/>
  <c r="E143" i="134"/>
  <c r="F142"/>
  <c r="F152" i="148"/>
  <c r="AE9" s="1"/>
  <c r="E153"/>
  <c r="Q9" s="1"/>
  <c r="F147" i="145"/>
  <c r="E148"/>
  <c r="E148" i="141"/>
  <c r="F147"/>
  <c r="F147" i="149"/>
  <c r="AA9" s="1"/>
  <c r="E148"/>
  <c r="E149" i="147"/>
  <c r="F148"/>
  <c r="Z9" s="1"/>
  <c r="E143" i="152"/>
  <c r="F142"/>
  <c r="E155" i="123"/>
  <c r="F154"/>
  <c r="E143" i="184" l="1"/>
  <c r="F142"/>
  <c r="F142" i="179"/>
  <c r="E143"/>
  <c r="F141" i="177"/>
  <c r="E142"/>
  <c r="F142" i="176"/>
  <c r="E143"/>
  <c r="E142" i="175"/>
  <c r="F141"/>
  <c r="F142" i="174"/>
  <c r="E143"/>
  <c r="F141" i="173"/>
  <c r="E142"/>
  <c r="F142" i="172"/>
  <c r="E143"/>
  <c r="F142" i="171"/>
  <c r="E143"/>
  <c r="E142" i="170"/>
  <c r="F141"/>
  <c r="F141" i="168"/>
  <c r="E142"/>
  <c r="E143" i="167"/>
  <c r="F142"/>
  <c r="E143" i="166"/>
  <c r="F142"/>
  <c r="E143" i="165"/>
  <c r="F142"/>
  <c r="F142" i="164"/>
  <c r="E143"/>
  <c r="E143" i="163"/>
  <c r="F142"/>
  <c r="F141" i="162"/>
  <c r="E142"/>
  <c r="E143" i="161"/>
  <c r="F142"/>
  <c r="E143" i="159"/>
  <c r="F142"/>
  <c r="E142" i="158"/>
  <c r="F141"/>
  <c r="P149" i="157"/>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F141"/>
  <c r="E142"/>
  <c r="S11"/>
  <c r="M40" i="181"/>
  <c r="O149" i="157"/>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F143" i="156"/>
  <c r="AD9" s="1"/>
  <c r="E144"/>
  <c r="E144" i="154"/>
  <c r="F143"/>
  <c r="AC9" s="1"/>
  <c r="E144" i="153"/>
  <c r="F143"/>
  <c r="AA9" s="1"/>
  <c r="Y9" i="152"/>
  <c r="F143" i="151"/>
  <c r="Y9" s="1"/>
  <c r="E144"/>
  <c r="F143" i="150"/>
  <c r="E144"/>
  <c r="W9"/>
  <c r="F143" i="146"/>
  <c r="E144"/>
  <c r="W9" i="145"/>
  <c r="F143" i="144"/>
  <c r="E144"/>
  <c r="E144" i="143"/>
  <c r="F143"/>
  <c r="E154" i="142"/>
  <c r="F153"/>
  <c r="X9"/>
  <c r="F144" i="139"/>
  <c r="E145"/>
  <c r="E145" i="138"/>
  <c r="F144"/>
  <c r="E145" i="137"/>
  <c r="F144"/>
  <c r="E145" i="136"/>
  <c r="F144"/>
  <c r="E145" i="135"/>
  <c r="F144"/>
  <c r="E147" i="130"/>
  <c r="F146"/>
  <c r="F143" i="129"/>
  <c r="E144"/>
  <c r="E144" i="128"/>
  <c r="F143"/>
  <c r="F143" i="127"/>
  <c r="E144"/>
  <c r="E144" i="126"/>
  <c r="F143"/>
  <c r="F143" i="125"/>
  <c r="E144"/>
  <c r="E145" i="124"/>
  <c r="F144"/>
  <c r="F143" i="131"/>
  <c r="E144"/>
  <c r="F155" i="123"/>
  <c r="E156"/>
  <c r="E144" i="152"/>
  <c r="F143"/>
  <c r="E150" i="147"/>
  <c r="F149"/>
  <c r="AA9" s="1"/>
  <c r="F148" i="141"/>
  <c r="E149"/>
  <c r="E144" i="134"/>
  <c r="F143"/>
  <c r="F148" i="149"/>
  <c r="AB9" s="1"/>
  <c r="E149"/>
  <c r="F148" i="145"/>
  <c r="E149"/>
  <c r="F153" i="148"/>
  <c r="F149" i="132"/>
  <c r="E150"/>
  <c r="F148" i="133"/>
  <c r="E149"/>
  <c r="F143" i="184" l="1"/>
  <c r="D144" s="1"/>
  <c r="E144" s="1"/>
  <c r="F144" s="1"/>
  <c r="E144" i="179"/>
  <c r="F143"/>
  <c r="F142" i="177"/>
  <c r="E143"/>
  <c r="E144" i="176"/>
  <c r="F143"/>
  <c r="F142" i="175"/>
  <c r="E143"/>
  <c r="E144" i="174"/>
  <c r="F143"/>
  <c r="E143" i="173"/>
  <c r="F142"/>
  <c r="F143" i="172"/>
  <c r="E144"/>
  <c r="F143" i="171"/>
  <c r="E144"/>
  <c r="F142" i="170"/>
  <c r="E143"/>
  <c r="F142" i="168"/>
  <c r="E143"/>
  <c r="E144" i="167"/>
  <c r="F143"/>
  <c r="E144" i="166"/>
  <c r="F143"/>
  <c r="F143" i="165"/>
  <c r="E144"/>
  <c r="E144" i="164"/>
  <c r="F143"/>
  <c r="F143" i="163"/>
  <c r="E144"/>
  <c r="E143" i="162"/>
  <c r="F142"/>
  <c r="F143" i="161"/>
  <c r="E144"/>
  <c r="F143" i="159"/>
  <c r="E144"/>
  <c r="E143" i="158"/>
  <c r="F142"/>
  <c r="F142" i="157"/>
  <c r="E143"/>
  <c r="E145" i="156"/>
  <c r="F144"/>
  <c r="AE9" s="1"/>
  <c r="E145" i="154"/>
  <c r="F144"/>
  <c r="AD9" s="1"/>
  <c r="F144" i="153"/>
  <c r="AB9" s="1"/>
  <c r="E145"/>
  <c r="Z9" i="152"/>
  <c r="E145" i="151"/>
  <c r="F144"/>
  <c r="Z9" s="1"/>
  <c r="X9" i="150"/>
  <c r="E145"/>
  <c r="F144"/>
  <c r="D189" i="148"/>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54"/>
  <c r="H32" i="181"/>
  <c r="E145" i="146"/>
  <c r="F144"/>
  <c r="X9" i="145"/>
  <c r="E145" i="144"/>
  <c r="F144"/>
  <c r="E145" i="143"/>
  <c r="F144"/>
  <c r="E155" i="142"/>
  <c r="F154"/>
  <c r="Z9" s="1"/>
  <c r="Y9"/>
  <c r="E146" i="139"/>
  <c r="F145"/>
  <c r="E146" i="138"/>
  <c r="F145"/>
  <c r="E146" i="137"/>
  <c r="F145"/>
  <c r="E146" i="136"/>
  <c r="F145"/>
  <c r="E146" i="135"/>
  <c r="F145"/>
  <c r="F147" i="130"/>
  <c r="E148"/>
  <c r="F144" i="129"/>
  <c r="E145"/>
  <c r="E145" i="128"/>
  <c r="F144"/>
  <c r="F144" i="127"/>
  <c r="E145"/>
  <c r="F144" i="126"/>
  <c r="E145"/>
  <c r="E145" i="125"/>
  <c r="F144"/>
  <c r="E146" i="124"/>
  <c r="F145"/>
  <c r="E145" i="131"/>
  <c r="F144"/>
  <c r="F150" i="147"/>
  <c r="AB9" s="1"/>
  <c r="E151"/>
  <c r="E145" i="152"/>
  <c r="F144"/>
  <c r="AA9" s="1"/>
  <c r="E145" i="134"/>
  <c r="F144"/>
  <c r="F149" i="133"/>
  <c r="E150"/>
  <c r="F150" i="132"/>
  <c r="E151"/>
  <c r="F149" i="145"/>
  <c r="E150"/>
  <c r="F149" i="149"/>
  <c r="AC9" s="1"/>
  <c r="E150"/>
  <c r="F149" i="141"/>
  <c r="E150"/>
  <c r="E157" i="123"/>
  <c r="F156"/>
  <c r="K144" i="184" l="1"/>
  <c r="D146"/>
  <c r="F144" i="179"/>
  <c r="E145"/>
  <c r="E144" i="177"/>
  <c r="F143"/>
  <c r="E145" i="176"/>
  <c r="F144"/>
  <c r="F143" i="175"/>
  <c r="E144"/>
  <c r="F144" i="174"/>
  <c r="E145"/>
  <c r="E144" i="173"/>
  <c r="F143"/>
  <c r="E145" i="172"/>
  <c r="F144"/>
  <c r="F144" i="171"/>
  <c r="E145"/>
  <c r="E144" i="170"/>
  <c r="F143"/>
  <c r="F143" i="168"/>
  <c r="E144"/>
  <c r="E145" i="167"/>
  <c r="F144"/>
  <c r="E145" i="166"/>
  <c r="F144"/>
  <c r="F144" i="165"/>
  <c r="E145"/>
  <c r="F144" i="164"/>
  <c r="E145"/>
  <c r="F144" i="163"/>
  <c r="E145"/>
  <c r="F143" i="162"/>
  <c r="E144"/>
  <c r="E145" i="161"/>
  <c r="F144"/>
  <c r="F144" i="159"/>
  <c r="E145"/>
  <c r="F143" i="158"/>
  <c r="E144"/>
  <c r="F143" i="157"/>
  <c r="E144"/>
  <c r="Q9" i="156"/>
  <c r="F145"/>
  <c r="E146" i="154"/>
  <c r="F145"/>
  <c r="AE9" s="1"/>
  <c r="E146" i="153"/>
  <c r="F145"/>
  <c r="AC9" s="1"/>
  <c r="E146" i="151"/>
  <c r="F145"/>
  <c r="AA9" s="1"/>
  <c r="F145" i="150"/>
  <c r="Z9" s="1"/>
  <c r="E146"/>
  <c r="Y9"/>
  <c r="K154" i="148"/>
  <c r="E154"/>
  <c r="E146" i="146"/>
  <c r="F145"/>
  <c r="Y9" i="145"/>
  <c r="E146" i="144"/>
  <c r="F145"/>
  <c r="F145" i="143"/>
  <c r="E146"/>
  <c r="F155" i="142"/>
  <c r="AA9" s="1"/>
  <c r="E156"/>
  <c r="E147" i="139"/>
  <c r="F146"/>
  <c r="E147" i="138"/>
  <c r="F146"/>
  <c r="E147" i="137"/>
  <c r="F146"/>
  <c r="E147" i="136"/>
  <c r="F146"/>
  <c r="E147" i="135"/>
  <c r="F146"/>
  <c r="E149" i="130"/>
  <c r="F148"/>
  <c r="F145" i="129"/>
  <c r="E146"/>
  <c r="E146" i="128"/>
  <c r="F145"/>
  <c r="E146" i="127"/>
  <c r="F145"/>
  <c r="F145" i="126"/>
  <c r="E146"/>
  <c r="F145" i="125"/>
  <c r="E146"/>
  <c r="E147" i="124"/>
  <c r="F146"/>
  <c r="F145" i="131"/>
  <c r="E146"/>
  <c r="F150" i="141"/>
  <c r="E151"/>
  <c r="E151" i="149"/>
  <c r="F150"/>
  <c r="AD9" s="1"/>
  <c r="E151" i="145"/>
  <c r="F150"/>
  <c r="Z9" s="1"/>
  <c r="E152" i="132"/>
  <c r="F151"/>
  <c r="E151" i="133"/>
  <c r="F150"/>
  <c r="D126" i="191"/>
  <c r="F145" i="152"/>
  <c r="AB9" s="1"/>
  <c r="E146"/>
  <c r="F157" i="123"/>
  <c r="E158"/>
  <c r="E146" i="134"/>
  <c r="F145"/>
  <c r="E152" i="147"/>
  <c r="F151"/>
  <c r="AC9" s="1"/>
  <c r="M144" i="184" l="1"/>
  <c r="L144"/>
  <c r="K146"/>
  <c r="E146" i="179"/>
  <c r="F145"/>
  <c r="E145" i="177"/>
  <c r="F144"/>
  <c r="E146" i="176"/>
  <c r="F145"/>
  <c r="E145" i="175"/>
  <c r="F144"/>
  <c r="E146" i="174"/>
  <c r="F145"/>
  <c r="E145" i="173"/>
  <c r="F144"/>
  <c r="E146" i="172"/>
  <c r="F145"/>
  <c r="E146" i="171"/>
  <c r="F145"/>
  <c r="E145" i="170"/>
  <c r="F144"/>
  <c r="F144" i="168"/>
  <c r="E145"/>
  <c r="E146" i="167"/>
  <c r="F145"/>
  <c r="E146" i="166"/>
  <c r="F145"/>
  <c r="F145" i="165"/>
  <c r="E146"/>
  <c r="F145" i="164"/>
  <c r="E146"/>
  <c r="E146" i="163"/>
  <c r="F145"/>
  <c r="F144" i="162"/>
  <c r="E145"/>
  <c r="F145" i="161"/>
  <c r="E146"/>
  <c r="E42" i="181"/>
  <c r="E146" i="159"/>
  <c r="R9"/>
  <c r="S9" s="1"/>
  <c r="G42" i="181" s="1"/>
  <c r="F145" i="159"/>
  <c r="F42" i="181" s="1"/>
  <c r="F144" i="158"/>
  <c r="E145"/>
  <c r="F144" i="157"/>
  <c r="E145"/>
  <c r="D189" i="156"/>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147"/>
  <c r="K147" s="1"/>
  <c r="M147" s="1"/>
  <c r="N147"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46"/>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H39" i="181"/>
  <c r="Q9" i="154"/>
  <c r="F146"/>
  <c r="F146" i="153"/>
  <c r="AD9" s="1"/>
  <c r="E147"/>
  <c r="F146" i="151"/>
  <c r="AB9" s="1"/>
  <c r="E147"/>
  <c r="F146" i="150"/>
  <c r="AA9" s="1"/>
  <c r="E147"/>
  <c r="M154" i="148"/>
  <c r="N154" s="1"/>
  <c r="L154"/>
  <c r="L155" s="1"/>
  <c r="L156" s="1"/>
  <c r="L157" s="1"/>
  <c r="L158" s="1"/>
  <c r="L159" s="1"/>
  <c r="L160" s="1"/>
  <c r="L161" s="1"/>
  <c r="L162" s="1"/>
  <c r="L163" s="1"/>
  <c r="L164" s="1"/>
  <c r="L165" s="1"/>
  <c r="E155"/>
  <c r="F154"/>
  <c r="E147" i="146"/>
  <c r="F146"/>
  <c r="F146" i="144"/>
  <c r="E147"/>
  <c r="E147" i="143"/>
  <c r="F146"/>
  <c r="E157" i="142"/>
  <c r="F156"/>
  <c r="AB9" s="1"/>
  <c r="U9" i="141"/>
  <c r="E148" i="139"/>
  <c r="F147"/>
  <c r="F147" i="138"/>
  <c r="E148"/>
  <c r="E148" i="137"/>
  <c r="F147"/>
  <c r="E148" i="136"/>
  <c r="F147"/>
  <c r="E148" i="135"/>
  <c r="F147"/>
  <c r="E150" i="130"/>
  <c r="F149"/>
  <c r="E147" i="129"/>
  <c r="F146"/>
  <c r="E147" i="128"/>
  <c r="F146"/>
  <c r="F146" i="127"/>
  <c r="E147"/>
  <c r="E147" i="126"/>
  <c r="F146"/>
  <c r="E147" i="125"/>
  <c r="F146"/>
  <c r="E148" i="124"/>
  <c r="F147"/>
  <c r="F146" i="131"/>
  <c r="E147"/>
  <c r="F152" i="147"/>
  <c r="AD9" s="1"/>
  <c r="E153"/>
  <c r="E152" i="145"/>
  <c r="F151"/>
  <c r="AA9" s="1"/>
  <c r="E152" i="149"/>
  <c r="Q9" s="1"/>
  <c r="F151"/>
  <c r="AE9" s="1"/>
  <c r="E147" i="134"/>
  <c r="F146"/>
  <c r="K126" i="191"/>
  <c r="E152" i="133"/>
  <c r="F151"/>
  <c r="E153" i="132"/>
  <c r="F152"/>
  <c r="F158" i="123"/>
  <c r="E159"/>
  <c r="F146" i="152"/>
  <c r="AC9" s="1"/>
  <c r="E147"/>
  <c r="F151" i="141"/>
  <c r="E152"/>
  <c r="N144" i="184" l="1"/>
  <c r="M146"/>
  <c r="F146" i="179"/>
  <c r="D147" s="1"/>
  <c r="F145" i="177"/>
  <c r="E146"/>
  <c r="E147" i="176"/>
  <c r="F146"/>
  <c r="E146" i="175"/>
  <c r="F145"/>
  <c r="F146" i="174"/>
  <c r="E147"/>
  <c r="E146" i="173"/>
  <c r="F145"/>
  <c r="E147" i="172"/>
  <c r="F146"/>
  <c r="E147" i="171"/>
  <c r="F146"/>
  <c r="E146" i="170"/>
  <c r="F145"/>
  <c r="F145" i="168"/>
  <c r="E146"/>
  <c r="F146" i="167"/>
  <c r="E147"/>
  <c r="E147" i="166"/>
  <c r="F146"/>
  <c r="F146" i="165"/>
  <c r="E147"/>
  <c r="F146" i="164"/>
  <c r="E147"/>
  <c r="E147" i="163"/>
  <c r="F146"/>
  <c r="E146" i="162"/>
  <c r="F145"/>
  <c r="E147" i="161"/>
  <c r="F146"/>
  <c r="F146" i="159"/>
  <c r="E147"/>
  <c r="F145" i="158"/>
  <c r="E146"/>
  <c r="F145" i="157"/>
  <c r="E146"/>
  <c r="K146" i="156"/>
  <c r="E146"/>
  <c r="D189" i="154"/>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148"/>
  <c r="K148" s="1"/>
  <c r="M148" s="1"/>
  <c r="N148"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149"/>
  <c r="K149" s="1"/>
  <c r="M149" s="1"/>
  <c r="N149"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47"/>
  <c r="H38" i="181"/>
  <c r="F147" i="153"/>
  <c r="AE9" s="1"/>
  <c r="E148"/>
  <c r="E148" i="151"/>
  <c r="F147"/>
  <c r="AC9" s="1"/>
  <c r="E148" i="150"/>
  <c r="F147"/>
  <c r="AB9" s="1"/>
  <c r="F155" i="148"/>
  <c r="E156"/>
  <c r="O154"/>
  <c r="O155" s="1"/>
  <c r="O156" s="1"/>
  <c r="O157" s="1"/>
  <c r="O158" s="1"/>
  <c r="O159" s="1"/>
  <c r="O160" s="1"/>
  <c r="O161" s="1"/>
  <c r="O162" s="1"/>
  <c r="O163" s="1"/>
  <c r="O164" s="1"/>
  <c r="O165" s="1"/>
  <c r="P154"/>
  <c r="P155" s="1"/>
  <c r="P156" s="1"/>
  <c r="P157" s="1"/>
  <c r="P158" s="1"/>
  <c r="P159" s="1"/>
  <c r="P160" s="1"/>
  <c r="P161" s="1"/>
  <c r="P162" s="1"/>
  <c r="P163" s="1"/>
  <c r="P164" s="1"/>
  <c r="P165" s="1"/>
  <c r="L166"/>
  <c r="L167" s="1"/>
  <c r="L168" s="1"/>
  <c r="L169" s="1"/>
  <c r="L170" s="1"/>
  <c r="L171" s="1"/>
  <c r="L172" s="1"/>
  <c r="L173" s="1"/>
  <c r="L174" s="1"/>
  <c r="L175" s="1"/>
  <c r="L176" s="1"/>
  <c r="L177" s="1"/>
  <c r="L178" s="1"/>
  <c r="L179" s="1"/>
  <c r="L180" s="1"/>
  <c r="L181" s="1"/>
  <c r="L182" s="1"/>
  <c r="L183" s="1"/>
  <c r="L184" s="1"/>
  <c r="L185" s="1"/>
  <c r="L186" s="1"/>
  <c r="L187" s="1"/>
  <c r="R14"/>
  <c r="S14" s="1"/>
  <c r="J32" i="181" s="1"/>
  <c r="E148" i="146"/>
  <c r="F147"/>
  <c r="F147" i="144"/>
  <c r="U9" s="1"/>
  <c r="E148"/>
  <c r="F147" i="143"/>
  <c r="E148"/>
  <c r="E158" i="142"/>
  <c r="F157"/>
  <c r="AC9" s="1"/>
  <c r="V9" i="141"/>
  <c r="E149" i="139"/>
  <c r="F148"/>
  <c r="F148" i="138"/>
  <c r="E149"/>
  <c r="E149" i="137"/>
  <c r="F148"/>
  <c r="E149" i="136"/>
  <c r="F148"/>
  <c r="E149" i="135"/>
  <c r="F148"/>
  <c r="E151" i="130"/>
  <c r="F150"/>
  <c r="E148" i="129"/>
  <c r="F147"/>
  <c r="E148" i="128"/>
  <c r="F147"/>
  <c r="F147" i="127"/>
  <c r="E148"/>
  <c r="E148" i="126"/>
  <c r="F147"/>
  <c r="F147" i="125"/>
  <c r="E148"/>
  <c r="E149" i="124"/>
  <c r="F148"/>
  <c r="E148" i="131"/>
  <c r="F147"/>
  <c r="F152" i="141"/>
  <c r="E153"/>
  <c r="F147" i="152"/>
  <c r="AD9" s="1"/>
  <c r="E148"/>
  <c r="E160" i="123"/>
  <c r="F159"/>
  <c r="E148" i="134"/>
  <c r="F147"/>
  <c r="F152" i="149"/>
  <c r="E153" i="145"/>
  <c r="F152"/>
  <c r="AB9" s="1"/>
  <c r="D125" i="192"/>
  <c r="F153" i="132"/>
  <c r="E154"/>
  <c r="F152" i="133"/>
  <c r="E153"/>
  <c r="M126" i="191"/>
  <c r="E154" i="147"/>
  <c r="Q9" s="1"/>
  <c r="F153"/>
  <c r="AE9" s="1"/>
  <c r="O144" i="184" l="1"/>
  <c r="O146" s="1"/>
  <c r="P144"/>
  <c r="P146" s="1"/>
  <c r="N146"/>
  <c r="K147" i="179"/>
  <c r="D149"/>
  <c r="E147"/>
  <c r="F147" s="1"/>
  <c r="F146" i="177"/>
  <c r="E147"/>
  <c r="E148" i="176"/>
  <c r="F147"/>
  <c r="E147" i="175"/>
  <c r="F146"/>
  <c r="F147" i="174"/>
  <c r="E148"/>
  <c r="F146" i="173"/>
  <c r="E147"/>
  <c r="E148" i="172"/>
  <c r="F147"/>
  <c r="E148" i="171"/>
  <c r="F147"/>
  <c r="F146" i="170"/>
  <c r="E147"/>
  <c r="F146" i="168"/>
  <c r="E147"/>
  <c r="E148" i="167"/>
  <c r="F147"/>
  <c r="F147" i="166"/>
  <c r="E148"/>
  <c r="F147" i="165"/>
  <c r="E148"/>
  <c r="F147" i="164"/>
  <c r="E148"/>
  <c r="E148" i="163"/>
  <c r="F147"/>
  <c r="F146" i="162"/>
  <c r="E147"/>
  <c r="E148" i="161"/>
  <c r="F147"/>
  <c r="E148" i="159"/>
  <c r="F147"/>
  <c r="R9" i="158"/>
  <c r="S9" s="1"/>
  <c r="G41" i="181" s="1"/>
  <c r="E147" i="158"/>
  <c r="E41" i="181"/>
  <c r="F146" i="158"/>
  <c r="F41" i="181" s="1"/>
  <c r="E147" i="157"/>
  <c r="F146"/>
  <c r="F146" i="156"/>
  <c r="E147"/>
  <c r="M146"/>
  <c r="L146"/>
  <c r="L147" s="1"/>
  <c r="L148" s="1"/>
  <c r="L149" s="1"/>
  <c r="L150" s="1"/>
  <c r="L151" s="1"/>
  <c r="L152" s="1"/>
  <c r="L153" s="1"/>
  <c r="L154" s="1"/>
  <c r="L155" s="1"/>
  <c r="L156" s="1"/>
  <c r="L157" s="1"/>
  <c r="K147" i="154"/>
  <c r="E147"/>
  <c r="Q9" i="153"/>
  <c r="F148"/>
  <c r="E149" i="151"/>
  <c r="F148"/>
  <c r="AD9" s="1"/>
  <c r="F148" i="150"/>
  <c r="AC9" s="1"/>
  <c r="E149"/>
  <c r="D190" i="149"/>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53"/>
  <c r="H33" i="181"/>
  <c r="O166" i="148"/>
  <c r="O167" s="1"/>
  <c r="O168" s="1"/>
  <c r="O169" s="1"/>
  <c r="O170" s="1"/>
  <c r="O171" s="1"/>
  <c r="O172" s="1"/>
  <c r="O173" s="1"/>
  <c r="O174" s="1"/>
  <c r="O175" s="1"/>
  <c r="O176" s="1"/>
  <c r="O177" s="1"/>
  <c r="O178" s="1"/>
  <c r="O179" s="1"/>
  <c r="O180" s="1"/>
  <c r="O181" s="1"/>
  <c r="O182" s="1"/>
  <c r="O183" s="1"/>
  <c r="O184" s="1"/>
  <c r="O185" s="1"/>
  <c r="O186" s="1"/>
  <c r="O187" s="1"/>
  <c r="R10"/>
  <c r="S10" s="1"/>
  <c r="K32" i="181" s="1"/>
  <c r="R11" i="148"/>
  <c r="P166"/>
  <c r="P167" s="1"/>
  <c r="P168" s="1"/>
  <c r="P169" s="1"/>
  <c r="P170" s="1"/>
  <c r="P171" s="1"/>
  <c r="P172" s="1"/>
  <c r="P173" s="1"/>
  <c r="P174" s="1"/>
  <c r="P175" s="1"/>
  <c r="P176" s="1"/>
  <c r="P177" s="1"/>
  <c r="P178" s="1"/>
  <c r="P179" s="1"/>
  <c r="P180" s="1"/>
  <c r="P181" s="1"/>
  <c r="P182" s="1"/>
  <c r="P183" s="1"/>
  <c r="P184" s="1"/>
  <c r="P185" s="1"/>
  <c r="P186" s="1"/>
  <c r="P187" s="1"/>
  <c r="F156"/>
  <c r="E157"/>
  <c r="F148" i="146"/>
  <c r="E149"/>
  <c r="E149" i="144"/>
  <c r="F148"/>
  <c r="V9" s="1"/>
  <c r="E149" i="143"/>
  <c r="F148"/>
  <c r="E159" i="142"/>
  <c r="F158"/>
  <c r="AD9" s="1"/>
  <c r="W9" i="141"/>
  <c r="E150" i="139"/>
  <c r="F149"/>
  <c r="F149" i="138"/>
  <c r="E150"/>
  <c r="E150" i="137"/>
  <c r="F149"/>
  <c r="E150" i="136"/>
  <c r="F149"/>
  <c r="E150" i="135"/>
  <c r="F149"/>
  <c r="F151" i="130"/>
  <c r="E152"/>
  <c r="E149" i="129"/>
  <c r="F148"/>
  <c r="E149" i="128"/>
  <c r="F148"/>
  <c r="F148" i="127"/>
  <c r="E149"/>
  <c r="F148" i="126"/>
  <c r="E149"/>
  <c r="E149" i="125"/>
  <c r="F148"/>
  <c r="E150" i="124"/>
  <c r="F149"/>
  <c r="E149" i="131"/>
  <c r="F148"/>
  <c r="F154" i="147"/>
  <c r="N126" i="191"/>
  <c r="O126"/>
  <c r="P126"/>
  <c r="E161" i="123"/>
  <c r="F160"/>
  <c r="F153" i="145"/>
  <c r="AC9" s="1"/>
  <c r="E154"/>
  <c r="E149" i="134"/>
  <c r="F148"/>
  <c r="E154" i="133"/>
  <c r="F153"/>
  <c r="E155" i="132"/>
  <c r="F154"/>
  <c r="K125" i="192"/>
  <c r="E149" i="152"/>
  <c r="Q9" s="1"/>
  <c r="F148"/>
  <c r="AE9" s="1"/>
  <c r="F153" i="141"/>
  <c r="E154"/>
  <c r="M147" i="179" l="1"/>
  <c r="L147"/>
  <c r="K149"/>
  <c r="F147" i="177"/>
  <c r="E148"/>
  <c r="F148" i="176"/>
  <c r="E149"/>
  <c r="E148" i="175"/>
  <c r="F147"/>
  <c r="F148" i="174"/>
  <c r="E149"/>
  <c r="E148" i="173"/>
  <c r="F147"/>
  <c r="E149" i="172"/>
  <c r="F148"/>
  <c r="E149" i="171"/>
  <c r="F148"/>
  <c r="F147" i="170"/>
  <c r="E148"/>
  <c r="E148" i="168"/>
  <c r="F147"/>
  <c r="E149" i="167"/>
  <c r="F148"/>
  <c r="E149" i="166"/>
  <c r="F148"/>
  <c r="F148" i="165"/>
  <c r="E149"/>
  <c r="F148" i="164"/>
  <c r="E149"/>
  <c r="E149" i="163"/>
  <c r="F148"/>
  <c r="F147" i="162"/>
  <c r="E148"/>
  <c r="E149" i="161"/>
  <c r="F148"/>
  <c r="F148" i="159"/>
  <c r="E149"/>
  <c r="E148" i="158"/>
  <c r="F147"/>
  <c r="E40" i="181"/>
  <c r="F147" i="157"/>
  <c r="F40" i="181" s="1"/>
  <c r="R9" i="157"/>
  <c r="S9" s="1"/>
  <c r="G40" i="181" s="1"/>
  <c r="E148" i="157"/>
  <c r="N146" i="156"/>
  <c r="L158"/>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R14"/>
  <c r="S14" s="1"/>
  <c r="J39" i="181" s="1"/>
  <c r="E148" i="156"/>
  <c r="F147"/>
  <c r="E148" i="154"/>
  <c r="F147"/>
  <c r="M147"/>
  <c r="L147"/>
  <c r="L148" s="1"/>
  <c r="L149" s="1"/>
  <c r="L150" s="1"/>
  <c r="L151" s="1"/>
  <c r="L152" s="1"/>
  <c r="L153" s="1"/>
  <c r="L154" s="1"/>
  <c r="L155" s="1"/>
  <c r="L156" s="1"/>
  <c r="L157" s="1"/>
  <c r="L158" s="1"/>
  <c r="D190" i="153"/>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49"/>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150"/>
  <c r="K150" s="1"/>
  <c r="M150" s="1"/>
  <c r="N150"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H37" i="181"/>
  <c r="F149" i="151"/>
  <c r="AE9" s="1"/>
  <c r="E150"/>
  <c r="E150" i="150"/>
  <c r="F149"/>
  <c r="AD9" s="1"/>
  <c r="K153" i="149"/>
  <c r="E153"/>
  <c r="M32" i="181"/>
  <c r="S11" i="148"/>
  <c r="F157"/>
  <c r="E158"/>
  <c r="D190" i="147"/>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55"/>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H31" i="181"/>
  <c r="E150" i="146"/>
  <c r="F149"/>
  <c r="E150" i="144"/>
  <c r="F149"/>
  <c r="W9" s="1"/>
  <c r="U9" i="143"/>
  <c r="E150"/>
  <c r="F149"/>
  <c r="F159" i="142"/>
  <c r="AE9" s="1"/>
  <c r="E160"/>
  <c r="X9" i="141"/>
  <c r="E151" i="139"/>
  <c r="F150"/>
  <c r="E151" i="138"/>
  <c r="F150"/>
  <c r="F150" i="137"/>
  <c r="E151"/>
  <c r="E151" i="136"/>
  <c r="F150"/>
  <c r="E151" i="135"/>
  <c r="F150"/>
  <c r="E153" i="130"/>
  <c r="F152"/>
  <c r="F149" i="129"/>
  <c r="E150"/>
  <c r="E150" i="128"/>
  <c r="F149"/>
  <c r="F149" i="127"/>
  <c r="E150"/>
  <c r="E150" i="126"/>
  <c r="F149"/>
  <c r="E150" i="125"/>
  <c r="F149"/>
  <c r="E151" i="124"/>
  <c r="F150"/>
  <c r="F149" i="131"/>
  <c r="E150"/>
  <c r="E155" i="145"/>
  <c r="F154"/>
  <c r="AD9" s="1"/>
  <c r="F149" i="152"/>
  <c r="F154" i="141"/>
  <c r="E155"/>
  <c r="M125" i="192"/>
  <c r="F155" i="132"/>
  <c r="E156"/>
  <c r="F154" i="133"/>
  <c r="E155"/>
  <c r="E150" i="134"/>
  <c r="F149"/>
  <c r="E162" i="123"/>
  <c r="F161"/>
  <c r="N147" i="179" l="1"/>
  <c r="M149"/>
  <c r="F148" i="177"/>
  <c r="E149"/>
  <c r="F149" i="176"/>
  <c r="E150"/>
  <c r="E149" i="175"/>
  <c r="F148"/>
  <c r="F149" i="174"/>
  <c r="E150"/>
  <c r="F148" i="173"/>
  <c r="E149"/>
  <c r="E150" i="172"/>
  <c r="F149"/>
  <c r="F149" i="171"/>
  <c r="E150"/>
  <c r="F148" i="170"/>
  <c r="E149"/>
  <c r="E149" i="168"/>
  <c r="F148"/>
  <c r="E150" i="167"/>
  <c r="F149"/>
  <c r="E150" i="166"/>
  <c r="F149"/>
  <c r="F149" i="165"/>
  <c r="E150"/>
  <c r="F149" i="164"/>
  <c r="E150"/>
  <c r="E150" i="163"/>
  <c r="F149"/>
  <c r="E149" i="162"/>
  <c r="F148"/>
  <c r="E150" i="161"/>
  <c r="F149"/>
  <c r="E150" i="159"/>
  <c r="F149"/>
  <c r="F148" i="158"/>
  <c r="E149"/>
  <c r="F148" i="157"/>
  <c r="E149"/>
  <c r="E149" i="156"/>
  <c r="F148"/>
  <c r="O146"/>
  <c r="P146"/>
  <c r="N147" i="154"/>
  <c r="E149"/>
  <c r="F148"/>
  <c r="L159"/>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R14"/>
  <c r="S14" s="1"/>
  <c r="J38" i="181" s="1"/>
  <c r="K149" i="153"/>
  <c r="E149"/>
  <c r="D190" i="152"/>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152"/>
  <c r="K152" s="1"/>
  <c r="M152" s="1"/>
  <c r="N152"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151"/>
  <c r="K151" s="1"/>
  <c r="M151" s="1"/>
  <c r="N151"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50"/>
  <c r="H36" i="181"/>
  <c r="Q9" i="151"/>
  <c r="F150"/>
  <c r="F150" i="150"/>
  <c r="AE9" s="1"/>
  <c r="E151"/>
  <c r="M153" i="149"/>
  <c r="N153" s="1"/>
  <c r="L153"/>
  <c r="L154" s="1"/>
  <c r="L155" s="1"/>
  <c r="L156" s="1"/>
  <c r="L157" s="1"/>
  <c r="L158" s="1"/>
  <c r="L159" s="1"/>
  <c r="L160" s="1"/>
  <c r="L161" s="1"/>
  <c r="L162" s="1"/>
  <c r="L163" s="1"/>
  <c r="L164" s="1"/>
  <c r="E154"/>
  <c r="F153"/>
  <c r="E159" i="148"/>
  <c r="F158"/>
  <c r="K155" i="147"/>
  <c r="E155"/>
  <c r="F150" i="146"/>
  <c r="E151"/>
  <c r="E151" i="144"/>
  <c r="F150"/>
  <c r="X9" s="1"/>
  <c r="E151" i="143"/>
  <c r="F150"/>
  <c r="V9"/>
  <c r="Q9" i="142"/>
  <c r="F160"/>
  <c r="Y9" i="141"/>
  <c r="E152" i="139"/>
  <c r="F151"/>
  <c r="E152" i="138"/>
  <c r="F151"/>
  <c r="F151" i="137"/>
  <c r="E152"/>
  <c r="F151" i="136"/>
  <c r="E152"/>
  <c r="E152" i="135"/>
  <c r="F151"/>
  <c r="E154" i="130"/>
  <c r="F153"/>
  <c r="F150" i="129"/>
  <c r="E151"/>
  <c r="E151" i="128"/>
  <c r="F150"/>
  <c r="F150" i="127"/>
  <c r="E151"/>
  <c r="E151" i="126"/>
  <c r="F150"/>
  <c r="E151" i="125"/>
  <c r="F150"/>
  <c r="E152" i="124"/>
  <c r="F151"/>
  <c r="E151" i="131"/>
  <c r="F150"/>
  <c r="F155" i="145"/>
  <c r="AE9" s="1"/>
  <c r="E156"/>
  <c r="Q9" s="1"/>
  <c r="F162" i="123"/>
  <c r="E163"/>
  <c r="E151" i="134"/>
  <c r="F150"/>
  <c r="O125" i="192"/>
  <c r="N125"/>
  <c r="P125"/>
  <c r="F155" i="133"/>
  <c r="E156"/>
  <c r="F156" i="132"/>
  <c r="E157"/>
  <c r="E156" i="141"/>
  <c r="F155"/>
  <c r="Z9" s="1"/>
  <c r="P147" i="179" l="1"/>
  <c r="P149" s="1"/>
  <c r="O147"/>
  <c r="O149" s="1"/>
  <c r="N149"/>
  <c r="F149" i="177"/>
  <c r="E150"/>
  <c r="E151" i="176"/>
  <c r="F150"/>
  <c r="F149" i="175"/>
  <c r="E150"/>
  <c r="E151" i="174"/>
  <c r="F150"/>
  <c r="F149" i="173"/>
  <c r="E150"/>
  <c r="E151" i="172"/>
  <c r="F150"/>
  <c r="E151" i="171"/>
  <c r="F150"/>
  <c r="E150" i="170"/>
  <c r="F149"/>
  <c r="E150" i="168"/>
  <c r="F149"/>
  <c r="F150" i="167"/>
  <c r="E151"/>
  <c r="E151" i="166"/>
  <c r="F150"/>
  <c r="F150" i="165"/>
  <c r="E151"/>
  <c r="F150" i="164"/>
  <c r="E151"/>
  <c r="F150" i="163"/>
  <c r="E151"/>
  <c r="E150" i="162"/>
  <c r="F149"/>
  <c r="E151" i="161"/>
  <c r="F150"/>
  <c r="E151" i="159"/>
  <c r="F150"/>
  <c r="F149" i="158"/>
  <c r="E150"/>
  <c r="E150" i="157"/>
  <c r="F149"/>
  <c r="O147" i="156"/>
  <c r="O148" s="1"/>
  <c r="O149" s="1"/>
  <c r="O150" s="1"/>
  <c r="O151" s="1"/>
  <c r="O152" s="1"/>
  <c r="O153" s="1"/>
  <c r="O154" s="1"/>
  <c r="O155" s="1"/>
  <c r="O156" s="1"/>
  <c r="O157" s="1"/>
  <c r="E150"/>
  <c r="F149"/>
  <c r="P147"/>
  <c r="P148" s="1"/>
  <c r="P149" s="1"/>
  <c r="P150" s="1"/>
  <c r="P151" s="1"/>
  <c r="P152" s="1"/>
  <c r="P153" s="1"/>
  <c r="P154" s="1"/>
  <c r="P155" s="1"/>
  <c r="P156" s="1"/>
  <c r="P157" s="1"/>
  <c r="F149" i="154"/>
  <c r="E150"/>
  <c r="O147"/>
  <c r="P147"/>
  <c r="E150" i="153"/>
  <c r="F149"/>
  <c r="M149"/>
  <c r="L149"/>
  <c r="L150" s="1"/>
  <c r="L151" s="1"/>
  <c r="L152" s="1"/>
  <c r="L153" s="1"/>
  <c r="L154" s="1"/>
  <c r="L155" s="1"/>
  <c r="L156" s="1"/>
  <c r="L157" s="1"/>
  <c r="L158" s="1"/>
  <c r="L159" s="1"/>
  <c r="L160" s="1"/>
  <c r="K150" i="152"/>
  <c r="E150"/>
  <c r="D192" i="151"/>
  <c r="K192" s="1"/>
  <c r="M192" s="1"/>
  <c r="N192" s="1"/>
  <c r="D196"/>
  <c r="K196" s="1"/>
  <c r="M196" s="1"/>
  <c r="N196" s="1"/>
  <c r="D200"/>
  <c r="K200" s="1"/>
  <c r="M200" s="1"/>
  <c r="N200" s="1"/>
  <c r="D204"/>
  <c r="K204" s="1"/>
  <c r="M204" s="1"/>
  <c r="N204" s="1"/>
  <c r="D208"/>
  <c r="K208" s="1"/>
  <c r="M208" s="1"/>
  <c r="N208" s="1"/>
  <c r="D153"/>
  <c r="K153" s="1"/>
  <c r="M153" s="1"/>
  <c r="N153" s="1"/>
  <c r="D157"/>
  <c r="K157" s="1"/>
  <c r="M157" s="1"/>
  <c r="N157" s="1"/>
  <c r="D161"/>
  <c r="K161" s="1"/>
  <c r="M161" s="1"/>
  <c r="N161" s="1"/>
  <c r="D165"/>
  <c r="K165" s="1"/>
  <c r="M165" s="1"/>
  <c r="N165" s="1"/>
  <c r="D169"/>
  <c r="K169" s="1"/>
  <c r="M169" s="1"/>
  <c r="N169" s="1"/>
  <c r="D173"/>
  <c r="K173" s="1"/>
  <c r="M173" s="1"/>
  <c r="N173" s="1"/>
  <c r="D177"/>
  <c r="K177" s="1"/>
  <c r="M177" s="1"/>
  <c r="N177" s="1"/>
  <c r="D181"/>
  <c r="K181" s="1"/>
  <c r="M181" s="1"/>
  <c r="N181" s="1"/>
  <c r="D185"/>
  <c r="K185" s="1"/>
  <c r="M185" s="1"/>
  <c r="N185" s="1"/>
  <c r="D151"/>
  <c r="D191"/>
  <c r="K191" s="1"/>
  <c r="M191" s="1"/>
  <c r="N191" s="1"/>
  <c r="D195"/>
  <c r="K195" s="1"/>
  <c r="M195" s="1"/>
  <c r="N195" s="1"/>
  <c r="D199"/>
  <c r="K199" s="1"/>
  <c r="M199" s="1"/>
  <c r="N199" s="1"/>
  <c r="D203"/>
  <c r="K203" s="1"/>
  <c r="M203" s="1"/>
  <c r="N203" s="1"/>
  <c r="D207"/>
  <c r="K207" s="1"/>
  <c r="M207" s="1"/>
  <c r="N207" s="1"/>
  <c r="D154"/>
  <c r="K154" s="1"/>
  <c r="M154" s="1"/>
  <c r="N154" s="1"/>
  <c r="D158"/>
  <c r="K158" s="1"/>
  <c r="M158" s="1"/>
  <c r="N158" s="1"/>
  <c r="D162"/>
  <c r="K162" s="1"/>
  <c r="M162" s="1"/>
  <c r="N162" s="1"/>
  <c r="D166"/>
  <c r="K166" s="1"/>
  <c r="M166" s="1"/>
  <c r="N166" s="1"/>
  <c r="D170"/>
  <c r="K170" s="1"/>
  <c r="M170" s="1"/>
  <c r="N170" s="1"/>
  <c r="D174"/>
  <c r="K174" s="1"/>
  <c r="M174" s="1"/>
  <c r="N174" s="1"/>
  <c r="D178"/>
  <c r="K178" s="1"/>
  <c r="M178" s="1"/>
  <c r="N178" s="1"/>
  <c r="D182"/>
  <c r="K182" s="1"/>
  <c r="M182" s="1"/>
  <c r="N182" s="1"/>
  <c r="D186"/>
  <c r="K186" s="1"/>
  <c r="M186" s="1"/>
  <c r="N186" s="1"/>
  <c r="H35" i="181"/>
  <c r="D190" i="151"/>
  <c r="K190" s="1"/>
  <c r="M190" s="1"/>
  <c r="N190" s="1"/>
  <c r="D194"/>
  <c r="K194" s="1"/>
  <c r="M194" s="1"/>
  <c r="N194" s="1"/>
  <c r="D198"/>
  <c r="K198" s="1"/>
  <c r="M198" s="1"/>
  <c r="N198" s="1"/>
  <c r="D202"/>
  <c r="K202" s="1"/>
  <c r="M202" s="1"/>
  <c r="N202" s="1"/>
  <c r="D206"/>
  <c r="K206" s="1"/>
  <c r="M206" s="1"/>
  <c r="N206" s="1"/>
  <c r="D210"/>
  <c r="K210" s="1"/>
  <c r="M210" s="1"/>
  <c r="N210" s="1"/>
  <c r="D155"/>
  <c r="K155" s="1"/>
  <c r="M155" s="1"/>
  <c r="N155" s="1"/>
  <c r="D159"/>
  <c r="K159" s="1"/>
  <c r="M159" s="1"/>
  <c r="N159" s="1"/>
  <c r="D163"/>
  <c r="K163" s="1"/>
  <c r="M163" s="1"/>
  <c r="N163" s="1"/>
  <c r="D167"/>
  <c r="K167" s="1"/>
  <c r="M167" s="1"/>
  <c r="N167" s="1"/>
  <c r="D171"/>
  <c r="K171" s="1"/>
  <c r="M171" s="1"/>
  <c r="N171" s="1"/>
  <c r="D175"/>
  <c r="K175" s="1"/>
  <c r="M175" s="1"/>
  <c r="N175" s="1"/>
  <c r="D179"/>
  <c r="K179" s="1"/>
  <c r="M179" s="1"/>
  <c r="N179" s="1"/>
  <c r="D183"/>
  <c r="K183" s="1"/>
  <c r="M183" s="1"/>
  <c r="N183" s="1"/>
  <c r="D187"/>
  <c r="K187" s="1"/>
  <c r="M187" s="1"/>
  <c r="N187" s="1"/>
  <c r="D189"/>
  <c r="K189" s="1"/>
  <c r="M189" s="1"/>
  <c r="N189" s="1"/>
  <c r="D193"/>
  <c r="K193" s="1"/>
  <c r="M193" s="1"/>
  <c r="N193" s="1"/>
  <c r="D197"/>
  <c r="K197" s="1"/>
  <c r="M197" s="1"/>
  <c r="N197" s="1"/>
  <c r="D201"/>
  <c r="K201" s="1"/>
  <c r="M201" s="1"/>
  <c r="N201" s="1"/>
  <c r="D205"/>
  <c r="K205" s="1"/>
  <c r="M205" s="1"/>
  <c r="N205" s="1"/>
  <c r="D209"/>
  <c r="K209" s="1"/>
  <c r="M209" s="1"/>
  <c r="N209" s="1"/>
  <c r="D152"/>
  <c r="K152" s="1"/>
  <c r="M152" s="1"/>
  <c r="N152" s="1"/>
  <c r="D156"/>
  <c r="K156" s="1"/>
  <c r="M156" s="1"/>
  <c r="N156" s="1"/>
  <c r="D160"/>
  <c r="K160" s="1"/>
  <c r="M160" s="1"/>
  <c r="N160" s="1"/>
  <c r="D164"/>
  <c r="K164" s="1"/>
  <c r="M164" s="1"/>
  <c r="N164" s="1"/>
  <c r="D168"/>
  <c r="K168" s="1"/>
  <c r="M168" s="1"/>
  <c r="N168" s="1"/>
  <c r="D172"/>
  <c r="K172" s="1"/>
  <c r="M172" s="1"/>
  <c r="N172" s="1"/>
  <c r="D176"/>
  <c r="K176" s="1"/>
  <c r="M176" s="1"/>
  <c r="N176" s="1"/>
  <c r="D180"/>
  <c r="K180" s="1"/>
  <c r="M180" s="1"/>
  <c r="N180" s="1"/>
  <c r="D184"/>
  <c r="K184" s="1"/>
  <c r="M184" s="1"/>
  <c r="N184" s="1"/>
  <c r="D188"/>
  <c r="K188" s="1"/>
  <c r="M188" s="1"/>
  <c r="N188" s="1"/>
  <c r="Q9" i="150"/>
  <c r="F151"/>
  <c r="F154" i="149"/>
  <c r="E155"/>
  <c r="O153"/>
  <c r="O154" s="1"/>
  <c r="O155" s="1"/>
  <c r="O156" s="1"/>
  <c r="O157" s="1"/>
  <c r="O158" s="1"/>
  <c r="O159" s="1"/>
  <c r="O160" s="1"/>
  <c r="O161" s="1"/>
  <c r="O162" s="1"/>
  <c r="O163" s="1"/>
  <c r="O164" s="1"/>
  <c r="P153"/>
  <c r="P154" s="1"/>
  <c r="P155" s="1"/>
  <c r="P156" s="1"/>
  <c r="P157" s="1"/>
  <c r="P158" s="1"/>
  <c r="P159" s="1"/>
  <c r="P160" s="1"/>
  <c r="P161" s="1"/>
  <c r="P162" s="1"/>
  <c r="P163" s="1"/>
  <c r="P164" s="1"/>
  <c r="L165"/>
  <c r="L166" s="1"/>
  <c r="L167" s="1"/>
  <c r="L168" s="1"/>
  <c r="L169" s="1"/>
  <c r="L170" s="1"/>
  <c r="L171" s="1"/>
  <c r="L172" s="1"/>
  <c r="L173" s="1"/>
  <c r="L174" s="1"/>
  <c r="L175" s="1"/>
  <c r="L176" s="1"/>
  <c r="L177" s="1"/>
  <c r="L178" s="1"/>
  <c r="L179" s="1"/>
  <c r="L180" s="1"/>
  <c r="L181" s="1"/>
  <c r="L182" s="1"/>
  <c r="L183" s="1"/>
  <c r="L184" s="1"/>
  <c r="L185" s="1"/>
  <c r="L186" s="1"/>
  <c r="L187" s="1"/>
  <c r="R14"/>
  <c r="S14" s="1"/>
  <c r="J33" i="181" s="1"/>
  <c r="E160" i="148"/>
  <c r="F159"/>
  <c r="M155" i="147"/>
  <c r="N155" s="1"/>
  <c r="L155"/>
  <c r="L156" s="1"/>
  <c r="L157" s="1"/>
  <c r="L158" s="1"/>
  <c r="L159" s="1"/>
  <c r="L160" s="1"/>
  <c r="L161" s="1"/>
  <c r="L162" s="1"/>
  <c r="L163" s="1"/>
  <c r="L164" s="1"/>
  <c r="L165" s="1"/>
  <c r="L166" s="1"/>
  <c r="F155"/>
  <c r="E156"/>
  <c r="F151" i="146"/>
  <c r="E152"/>
  <c r="F151" i="144"/>
  <c r="Y9" s="1"/>
  <c r="E152"/>
  <c r="H26" i="181"/>
  <c r="D171" i="142"/>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217"/>
  <c r="K217" s="1"/>
  <c r="M217" s="1"/>
  <c r="N217" s="1"/>
  <c r="D219"/>
  <c r="K219" s="1"/>
  <c r="M219" s="1"/>
  <c r="N219" s="1"/>
  <c r="D163"/>
  <c r="K163" s="1"/>
  <c r="M163" s="1"/>
  <c r="N163" s="1"/>
  <c r="D165"/>
  <c r="K165" s="1"/>
  <c r="M165" s="1"/>
  <c r="N165" s="1"/>
  <c r="D167"/>
  <c r="K167" s="1"/>
  <c r="M167" s="1"/>
  <c r="N167" s="1"/>
  <c r="D169"/>
  <c r="K169" s="1"/>
  <c r="M169" s="1"/>
  <c r="N169"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216"/>
  <c r="K216" s="1"/>
  <c r="M216" s="1"/>
  <c r="N216" s="1"/>
  <c r="D218"/>
  <c r="K218" s="1"/>
  <c r="M218" s="1"/>
  <c r="N218" s="1"/>
  <c r="D220"/>
  <c r="K220" s="1"/>
  <c r="M220" s="1"/>
  <c r="N220" s="1"/>
  <c r="D162"/>
  <c r="K162" s="1"/>
  <c r="M162" s="1"/>
  <c r="N162" s="1"/>
  <c r="D164"/>
  <c r="K164" s="1"/>
  <c r="M164" s="1"/>
  <c r="N164" s="1"/>
  <c r="D166"/>
  <c r="K166" s="1"/>
  <c r="M166" s="1"/>
  <c r="N166" s="1"/>
  <c r="D168"/>
  <c r="K168" s="1"/>
  <c r="M168" s="1"/>
  <c r="N168" s="1"/>
  <c r="D161"/>
  <c r="F151" i="143"/>
  <c r="E152"/>
  <c r="W9"/>
  <c r="E153" i="139"/>
  <c r="F152"/>
  <c r="F152" i="138"/>
  <c r="E153"/>
  <c r="E153" i="137"/>
  <c r="F152"/>
  <c r="F152" i="136"/>
  <c r="E153"/>
  <c r="F152" i="135"/>
  <c r="E153"/>
  <c r="E155" i="130"/>
  <c r="F154"/>
  <c r="F151" i="129"/>
  <c r="E152"/>
  <c r="E152" i="128"/>
  <c r="F151"/>
  <c r="F151" i="127"/>
  <c r="E152"/>
  <c r="F151" i="126"/>
  <c r="E152"/>
  <c r="F151" i="125"/>
  <c r="E152"/>
  <c r="E153" i="124"/>
  <c r="F152"/>
  <c r="E152" i="131"/>
  <c r="F151"/>
  <c r="F156" i="133"/>
  <c r="E157"/>
  <c r="E152" i="134"/>
  <c r="F151"/>
  <c r="E157" i="141"/>
  <c r="F156"/>
  <c r="AA9" s="1"/>
  <c r="F157" i="132"/>
  <c r="E158"/>
  <c r="F163" i="123"/>
  <c r="E164"/>
  <c r="F156" i="145"/>
  <c r="F150" i="177" l="1"/>
  <c r="E151"/>
  <c r="E152" i="176"/>
  <c r="F151"/>
  <c r="F150" i="175"/>
  <c r="E151"/>
  <c r="E152" i="174"/>
  <c r="F151"/>
  <c r="E151" i="173"/>
  <c r="F150"/>
  <c r="E152" i="172"/>
  <c r="F151"/>
  <c r="F151" i="171"/>
  <c r="E152"/>
  <c r="E151" i="170"/>
  <c r="F150"/>
  <c r="F150" i="168"/>
  <c r="E151"/>
  <c r="F151" i="167"/>
  <c r="E152"/>
  <c r="F151" i="166"/>
  <c r="E152"/>
  <c r="F151" i="165"/>
  <c r="E152"/>
  <c r="F151" i="164"/>
  <c r="E152"/>
  <c r="E152" i="163"/>
  <c r="F151"/>
  <c r="E151" i="162"/>
  <c r="F150"/>
  <c r="E152" i="161"/>
  <c r="F151"/>
  <c r="E152" i="159"/>
  <c r="F151"/>
  <c r="E151" i="158"/>
  <c r="F150"/>
  <c r="E151" i="157"/>
  <c r="F150"/>
  <c r="R11" i="156"/>
  <c r="P158"/>
  <c r="F150"/>
  <c r="E151"/>
  <c r="O158"/>
  <c r="R10"/>
  <c r="S10" s="1"/>
  <c r="K39" i="181" s="1"/>
  <c r="O148" i="154"/>
  <c r="O149" s="1"/>
  <c r="O150" s="1"/>
  <c r="O151" s="1"/>
  <c r="O152" s="1"/>
  <c r="O153" s="1"/>
  <c r="O154" s="1"/>
  <c r="O155" s="1"/>
  <c r="O156" s="1"/>
  <c r="O157" s="1"/>
  <c r="O158" s="1"/>
  <c r="P148"/>
  <c r="P149" s="1"/>
  <c r="P150" s="1"/>
  <c r="P151" s="1"/>
  <c r="P152" s="1"/>
  <c r="P153" s="1"/>
  <c r="P154" s="1"/>
  <c r="P155" s="1"/>
  <c r="P156" s="1"/>
  <c r="P157" s="1"/>
  <c r="P158" s="1"/>
  <c r="F150"/>
  <c r="E151"/>
  <c r="N149" i="153"/>
  <c r="E151"/>
  <c r="F150"/>
  <c r="L16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R14"/>
  <c r="S14" s="1"/>
  <c r="J37" i="181" s="1"/>
  <c r="K151" i="151"/>
  <c r="E151"/>
  <c r="M150" i="152"/>
  <c r="N150" s="1"/>
  <c r="L150"/>
  <c r="L151" s="1"/>
  <c r="L152" s="1"/>
  <c r="L153" s="1"/>
  <c r="L154" s="1"/>
  <c r="L155" s="1"/>
  <c r="L156" s="1"/>
  <c r="L157" s="1"/>
  <c r="L158" s="1"/>
  <c r="L159" s="1"/>
  <c r="L160" s="1"/>
  <c r="L161" s="1"/>
  <c r="E151"/>
  <c r="F150"/>
  <c r="D190" i="150"/>
  <c r="K190" s="1"/>
  <c r="M190" s="1"/>
  <c r="N190" s="1"/>
  <c r="D191"/>
  <c r="K191" s="1"/>
  <c r="M191" s="1"/>
  <c r="N191" s="1"/>
  <c r="D192"/>
  <c r="K192" s="1"/>
  <c r="M192" s="1"/>
  <c r="N192" s="1"/>
  <c r="D193"/>
  <c r="K193" s="1"/>
  <c r="M193" s="1"/>
  <c r="N193" s="1"/>
  <c r="D195"/>
  <c r="K195" s="1"/>
  <c r="M195" s="1"/>
  <c r="N195" s="1"/>
  <c r="D196"/>
  <c r="K196" s="1"/>
  <c r="M196" s="1"/>
  <c r="N196" s="1"/>
  <c r="D197"/>
  <c r="K197" s="1"/>
  <c r="M197" s="1"/>
  <c r="N197" s="1"/>
  <c r="D199"/>
  <c r="K199" s="1"/>
  <c r="M199" s="1"/>
  <c r="N199" s="1"/>
  <c r="D201"/>
  <c r="K201" s="1"/>
  <c r="M201" s="1"/>
  <c r="N201" s="1"/>
  <c r="D203"/>
  <c r="K203" s="1"/>
  <c r="M203" s="1"/>
  <c r="N203" s="1"/>
  <c r="D204"/>
  <c r="K204" s="1"/>
  <c r="M204" s="1"/>
  <c r="N204" s="1"/>
  <c r="D209"/>
  <c r="K209" s="1"/>
  <c r="M209" s="1"/>
  <c r="N209" s="1"/>
  <c r="D210"/>
  <c r="K210" s="1"/>
  <c r="M210" s="1"/>
  <c r="N210" s="1"/>
  <c r="D153"/>
  <c r="K153" s="1"/>
  <c r="M153" s="1"/>
  <c r="N153" s="1"/>
  <c r="D155"/>
  <c r="K155" s="1"/>
  <c r="M155" s="1"/>
  <c r="N15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52"/>
  <c r="D189"/>
  <c r="K189" s="1"/>
  <c r="M189" s="1"/>
  <c r="N189" s="1"/>
  <c r="D194"/>
  <c r="K194" s="1"/>
  <c r="M194" s="1"/>
  <c r="N194" s="1"/>
  <c r="D198"/>
  <c r="K198" s="1"/>
  <c r="M198" s="1"/>
  <c r="N198" s="1"/>
  <c r="D200"/>
  <c r="K200" s="1"/>
  <c r="M200" s="1"/>
  <c r="N200" s="1"/>
  <c r="D202"/>
  <c r="K202" s="1"/>
  <c r="M202" s="1"/>
  <c r="N202" s="1"/>
  <c r="D205"/>
  <c r="K205" s="1"/>
  <c r="M205" s="1"/>
  <c r="N205" s="1"/>
  <c r="D206"/>
  <c r="K206" s="1"/>
  <c r="M206" s="1"/>
  <c r="N206" s="1"/>
  <c r="D207"/>
  <c r="K207" s="1"/>
  <c r="M207" s="1"/>
  <c r="N207" s="1"/>
  <c r="D208"/>
  <c r="K208" s="1"/>
  <c r="M208" s="1"/>
  <c r="N208" s="1"/>
  <c r="D154"/>
  <c r="K154" s="1"/>
  <c r="M154" s="1"/>
  <c r="N154" s="1"/>
  <c r="D156"/>
  <c r="K156" s="1"/>
  <c r="M156" s="1"/>
  <c r="N15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H34" i="181"/>
  <c r="O165" i="149"/>
  <c r="O166" s="1"/>
  <c r="O167" s="1"/>
  <c r="O168" s="1"/>
  <c r="O169" s="1"/>
  <c r="O170" s="1"/>
  <c r="O171" s="1"/>
  <c r="O172" s="1"/>
  <c r="O173" s="1"/>
  <c r="O174" s="1"/>
  <c r="O175" s="1"/>
  <c r="O176" s="1"/>
  <c r="O177" s="1"/>
  <c r="O178" s="1"/>
  <c r="O179" s="1"/>
  <c r="O180" s="1"/>
  <c r="O181" s="1"/>
  <c r="O182" s="1"/>
  <c r="O183" s="1"/>
  <c r="O184" s="1"/>
  <c r="O185" s="1"/>
  <c r="O186" s="1"/>
  <c r="O187" s="1"/>
  <c r="R10"/>
  <c r="S10" s="1"/>
  <c r="K33" i="181" s="1"/>
  <c r="R11" i="149"/>
  <c r="P165"/>
  <c r="P166" s="1"/>
  <c r="P167" s="1"/>
  <c r="P168" s="1"/>
  <c r="P169" s="1"/>
  <c r="P170" s="1"/>
  <c r="P171" s="1"/>
  <c r="P172" s="1"/>
  <c r="P173" s="1"/>
  <c r="P174" s="1"/>
  <c r="P175" s="1"/>
  <c r="P176" s="1"/>
  <c r="P177" s="1"/>
  <c r="P178" s="1"/>
  <c r="P179" s="1"/>
  <c r="P180" s="1"/>
  <c r="P181" s="1"/>
  <c r="P182" s="1"/>
  <c r="P183" s="1"/>
  <c r="P184" s="1"/>
  <c r="P185" s="1"/>
  <c r="P186" s="1"/>
  <c r="P187" s="1"/>
  <c r="E156"/>
  <c r="F155"/>
  <c r="F160" i="148"/>
  <c r="E161"/>
  <c r="O155" i="147"/>
  <c r="O156" s="1"/>
  <c r="O157" s="1"/>
  <c r="O158" s="1"/>
  <c r="O159" s="1"/>
  <c r="O160" s="1"/>
  <c r="O161" s="1"/>
  <c r="O162" s="1"/>
  <c r="O163" s="1"/>
  <c r="O164" s="1"/>
  <c r="O165" s="1"/>
  <c r="O166" s="1"/>
  <c r="P155"/>
  <c r="P156" s="1"/>
  <c r="P157" s="1"/>
  <c r="P158" s="1"/>
  <c r="P159" s="1"/>
  <c r="P160" s="1"/>
  <c r="P161" s="1"/>
  <c r="P162" s="1"/>
  <c r="P163" s="1"/>
  <c r="P164" s="1"/>
  <c r="P165" s="1"/>
  <c r="P166" s="1"/>
  <c r="F156"/>
  <c r="E157"/>
  <c r="R14"/>
  <c r="S14" s="1"/>
  <c r="J31" i="181" s="1"/>
  <c r="L167" i="147"/>
  <c r="L168" s="1"/>
  <c r="L169" s="1"/>
  <c r="L170" s="1"/>
  <c r="L171" s="1"/>
  <c r="L172" s="1"/>
  <c r="L173" s="1"/>
  <c r="L174" s="1"/>
  <c r="L175" s="1"/>
  <c r="L176" s="1"/>
  <c r="L177" s="1"/>
  <c r="L178" s="1"/>
  <c r="L179" s="1"/>
  <c r="L180" s="1"/>
  <c r="L181" s="1"/>
  <c r="L182" s="1"/>
  <c r="L183" s="1"/>
  <c r="L184" s="1"/>
  <c r="L185" s="1"/>
  <c r="L186" s="1"/>
  <c r="L187" s="1"/>
  <c r="E153" i="146"/>
  <c r="F152"/>
  <c r="D190" i="145"/>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216"/>
  <c r="K216" s="1"/>
  <c r="M216" s="1"/>
  <c r="N216"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57"/>
  <c r="H29" i="181"/>
  <c r="F152" i="144"/>
  <c r="Z9" s="1"/>
  <c r="E153"/>
  <c r="K161" i="142"/>
  <c r="E161"/>
  <c r="X9" i="143"/>
  <c r="F152"/>
  <c r="E153"/>
  <c r="E154" i="139"/>
  <c r="F153"/>
  <c r="U9"/>
  <c r="F153" i="138"/>
  <c r="E154"/>
  <c r="F153" i="137"/>
  <c r="E154"/>
  <c r="F153" i="136"/>
  <c r="E154"/>
  <c r="E154" i="135"/>
  <c r="F153"/>
  <c r="E156" i="130"/>
  <c r="F155"/>
  <c r="E153" i="129"/>
  <c r="F152"/>
  <c r="E153" i="128"/>
  <c r="F152"/>
  <c r="F152" i="127"/>
  <c r="E153"/>
  <c r="E153" i="126"/>
  <c r="F152"/>
  <c r="E153" i="125"/>
  <c r="F152"/>
  <c r="E154" i="124"/>
  <c r="F153"/>
  <c r="F152" i="131"/>
  <c r="E153"/>
  <c r="E153" i="134"/>
  <c r="F152"/>
  <c r="F157" i="141"/>
  <c r="AB9" s="1"/>
  <c r="E158"/>
  <c r="F164" i="123"/>
  <c r="E165"/>
  <c r="F158" i="132"/>
  <c r="E159"/>
  <c r="F157" i="133"/>
  <c r="E158"/>
  <c r="F151" i="177" l="1"/>
  <c r="E152"/>
  <c r="F152" i="176"/>
  <c r="E153"/>
  <c r="E152" i="175"/>
  <c r="F151"/>
  <c r="F152" i="174"/>
  <c r="E153"/>
  <c r="E152" i="173"/>
  <c r="F151"/>
  <c r="F152" i="172"/>
  <c r="E153"/>
  <c r="E153" i="171"/>
  <c r="F152"/>
  <c r="E152" i="170"/>
  <c r="F151"/>
  <c r="F151" i="168"/>
  <c r="E152"/>
  <c r="E153" i="167"/>
  <c r="F152"/>
  <c r="F152" i="166"/>
  <c r="E153"/>
  <c r="E153" i="165"/>
  <c r="F152"/>
  <c r="F152" i="164"/>
  <c r="E153"/>
  <c r="E153" i="163"/>
  <c r="F152"/>
  <c r="E152" i="162"/>
  <c r="F151"/>
  <c r="E153" i="161"/>
  <c r="F152"/>
  <c r="E153" i="159"/>
  <c r="F152"/>
  <c r="E152" i="158"/>
  <c r="F151"/>
  <c r="F151" i="157"/>
  <c r="E152"/>
  <c r="O159" i="156"/>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M39" i="181"/>
  <c r="S11" i="156"/>
  <c r="E152"/>
  <c r="F151"/>
  <c r="P159"/>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R11" i="154"/>
  <c r="P159"/>
  <c r="O159"/>
  <c r="R10"/>
  <c r="S10" s="1"/>
  <c r="K38" i="181" s="1"/>
  <c r="F151" i="154"/>
  <c r="E152"/>
  <c r="F151" i="153"/>
  <c r="E152"/>
  <c r="O149"/>
  <c r="P149"/>
  <c r="L162" i="152"/>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c r="S14" s="1"/>
  <c r="J36" i="181" s="1"/>
  <c r="F151" i="151"/>
  <c r="E152"/>
  <c r="L151"/>
  <c r="L152" s="1"/>
  <c r="L153" s="1"/>
  <c r="L154" s="1"/>
  <c r="L155" s="1"/>
  <c r="L156" s="1"/>
  <c r="L157" s="1"/>
  <c r="L158" s="1"/>
  <c r="L159" s="1"/>
  <c r="L160" s="1"/>
  <c r="L161" s="1"/>
  <c r="L162" s="1"/>
  <c r="M151"/>
  <c r="E152" i="152"/>
  <c r="F151"/>
  <c r="O150"/>
  <c r="O151" s="1"/>
  <c r="O152" s="1"/>
  <c r="O153" s="1"/>
  <c r="O154" s="1"/>
  <c r="O155" s="1"/>
  <c r="O156" s="1"/>
  <c r="O157" s="1"/>
  <c r="O158" s="1"/>
  <c r="O159" s="1"/>
  <c r="O160" s="1"/>
  <c r="O161" s="1"/>
  <c r="P150"/>
  <c r="P151" s="1"/>
  <c r="P152" s="1"/>
  <c r="P153" s="1"/>
  <c r="P154" s="1"/>
  <c r="P155" s="1"/>
  <c r="P156" s="1"/>
  <c r="P157" s="1"/>
  <c r="P158" s="1"/>
  <c r="P159" s="1"/>
  <c r="P160" s="1"/>
  <c r="P161" s="1"/>
  <c r="K152" i="150"/>
  <c r="E152"/>
  <c r="F156" i="149"/>
  <c r="E157"/>
  <c r="M33" i="181"/>
  <c r="S11" i="149"/>
  <c r="F161" i="148"/>
  <c r="E162"/>
  <c r="O167" i="147"/>
  <c r="O168" s="1"/>
  <c r="O169" s="1"/>
  <c r="O170" s="1"/>
  <c r="O171" s="1"/>
  <c r="O172" s="1"/>
  <c r="O173" s="1"/>
  <c r="O174" s="1"/>
  <c r="O175" s="1"/>
  <c r="O176" s="1"/>
  <c r="O177" s="1"/>
  <c r="O178" s="1"/>
  <c r="O179" s="1"/>
  <c r="O180" s="1"/>
  <c r="O181" s="1"/>
  <c r="O182" s="1"/>
  <c r="O183" s="1"/>
  <c r="O184" s="1"/>
  <c r="O185" s="1"/>
  <c r="O186" s="1"/>
  <c r="O187" s="1"/>
  <c r="R10"/>
  <c r="S10" s="1"/>
  <c r="K31" i="181" s="1"/>
  <c r="F157" i="147"/>
  <c r="E158"/>
  <c r="P167"/>
  <c r="P168" s="1"/>
  <c r="P169" s="1"/>
  <c r="P170" s="1"/>
  <c r="P171" s="1"/>
  <c r="P172" s="1"/>
  <c r="P173" s="1"/>
  <c r="P174" s="1"/>
  <c r="P175" s="1"/>
  <c r="P176" s="1"/>
  <c r="P177" s="1"/>
  <c r="P178" s="1"/>
  <c r="P179" s="1"/>
  <c r="P180" s="1"/>
  <c r="P181" s="1"/>
  <c r="P182" s="1"/>
  <c r="P183" s="1"/>
  <c r="P184" s="1"/>
  <c r="P185" s="1"/>
  <c r="P186" s="1"/>
  <c r="P187" s="1"/>
  <c r="R11"/>
  <c r="E154" i="146"/>
  <c r="F153"/>
  <c r="K157" i="145"/>
  <c r="E157"/>
  <c r="E154" i="144"/>
  <c r="F153"/>
  <c r="AA9" s="1"/>
  <c r="M161" i="142"/>
  <c r="N161" s="1"/>
  <c r="L16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E162"/>
  <c r="F161"/>
  <c r="Y9" i="143"/>
  <c r="E154"/>
  <c r="F153"/>
  <c r="Z9" s="1"/>
  <c r="E155" i="139"/>
  <c r="F154"/>
  <c r="V9"/>
  <c r="F154" i="138"/>
  <c r="E155"/>
  <c r="F154" i="137"/>
  <c r="E155"/>
  <c r="F154" i="136"/>
  <c r="E155"/>
  <c r="F154" i="135"/>
  <c r="E155"/>
  <c r="E157" i="130"/>
  <c r="F156"/>
  <c r="E154" i="129"/>
  <c r="F153"/>
  <c r="E154" i="128"/>
  <c r="F153"/>
  <c r="F153" i="127"/>
  <c r="E154"/>
  <c r="F153" i="126"/>
  <c r="E154"/>
  <c r="E154" i="125"/>
  <c r="F153"/>
  <c r="E155" i="124"/>
  <c r="F154"/>
  <c r="E154" i="131"/>
  <c r="F153"/>
  <c r="F153" i="134"/>
  <c r="E154"/>
  <c r="F158" i="133"/>
  <c r="E159"/>
  <c r="F159" i="132"/>
  <c r="E160"/>
  <c r="E166" i="123"/>
  <c r="F165"/>
  <c r="E159" i="141"/>
  <c r="F158"/>
  <c r="AC9" s="1"/>
  <c r="F152" i="177" l="1"/>
  <c r="E153"/>
  <c r="E154" i="176"/>
  <c r="F153"/>
  <c r="E153" i="175"/>
  <c r="F152"/>
  <c r="F153" i="174"/>
  <c r="E154"/>
  <c r="E153" i="173"/>
  <c r="F152"/>
  <c r="E154" i="172"/>
  <c r="F153"/>
  <c r="F153" i="171"/>
  <c r="E154"/>
  <c r="E153" i="170"/>
  <c r="F152"/>
  <c r="F152" i="168"/>
  <c r="E153"/>
  <c r="E154" i="167"/>
  <c r="F153"/>
  <c r="F153" i="166"/>
  <c r="E154"/>
  <c r="E154" i="165"/>
  <c r="F153"/>
  <c r="E154" i="164"/>
  <c r="F153"/>
  <c r="E154" i="163"/>
  <c r="F153"/>
  <c r="E153" i="162"/>
  <c r="F152"/>
  <c r="F153" i="161"/>
  <c r="E154"/>
  <c r="E154" i="159"/>
  <c r="F153"/>
  <c r="E153" i="158"/>
  <c r="F152"/>
  <c r="F152" i="157"/>
  <c r="E153"/>
  <c r="E153" i="156"/>
  <c r="F152"/>
  <c r="O160" i="154"/>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M38" i="181"/>
  <c r="S11" i="154"/>
  <c r="E153"/>
  <c r="F152"/>
  <c r="P160"/>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O150" i="153"/>
  <c r="O151" s="1"/>
  <c r="O152" s="1"/>
  <c r="O153" s="1"/>
  <c r="O154" s="1"/>
  <c r="O155" s="1"/>
  <c r="O156" s="1"/>
  <c r="O157" s="1"/>
  <c r="O158" s="1"/>
  <c r="O159" s="1"/>
  <c r="O160" s="1"/>
  <c r="P150"/>
  <c r="P151" s="1"/>
  <c r="P152" s="1"/>
  <c r="P153" s="1"/>
  <c r="P154" s="1"/>
  <c r="P155" s="1"/>
  <c r="P156" s="1"/>
  <c r="P157" s="1"/>
  <c r="P158" s="1"/>
  <c r="P159" s="1"/>
  <c r="P160" s="1"/>
  <c r="F152"/>
  <c r="E153"/>
  <c r="P162" i="152"/>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R14" i="151"/>
  <c r="S14" s="1"/>
  <c r="J35" i="181" s="1"/>
  <c r="L163" i="15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O162" i="152"/>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36" i="181" s="1"/>
  <c r="F152" i="152"/>
  <c r="E153"/>
  <c r="N151" i="151"/>
  <c r="F152"/>
  <c r="E153"/>
  <c r="E153" i="150"/>
  <c r="F152"/>
  <c r="M152"/>
  <c r="L152"/>
  <c r="L153" s="1"/>
  <c r="L154" s="1"/>
  <c r="L155" s="1"/>
  <c r="L156" s="1"/>
  <c r="L157" s="1"/>
  <c r="L158" s="1"/>
  <c r="L159" s="1"/>
  <c r="L160" s="1"/>
  <c r="L161" s="1"/>
  <c r="L162" s="1"/>
  <c r="L163" s="1"/>
  <c r="F157" i="149"/>
  <c r="E158"/>
  <c r="E163" i="148"/>
  <c r="F162"/>
  <c r="M31" i="181"/>
  <c r="S11" i="147"/>
  <c r="E159"/>
  <c r="F158"/>
  <c r="F154" i="146"/>
  <c r="E155"/>
  <c r="M157" i="145"/>
  <c r="N157" s="1"/>
  <c r="L157"/>
  <c r="L158" s="1"/>
  <c r="L159" s="1"/>
  <c r="L160" s="1"/>
  <c r="L161" s="1"/>
  <c r="L162" s="1"/>
  <c r="L163" s="1"/>
  <c r="L164" s="1"/>
  <c r="L165" s="1"/>
  <c r="L166" s="1"/>
  <c r="L167" s="1"/>
  <c r="L168" s="1"/>
  <c r="F157"/>
  <c r="E158"/>
  <c r="E155" i="144"/>
  <c r="F154"/>
  <c r="AB9" s="1"/>
  <c r="F162" i="142"/>
  <c r="E163"/>
  <c r="O16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P16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F154" i="143"/>
  <c r="AA9" s="1"/>
  <c r="E155"/>
  <c r="F155" i="139"/>
  <c r="E156"/>
  <c r="W9"/>
  <c r="F155" i="138"/>
  <c r="E156"/>
  <c r="F155" i="137"/>
  <c r="E156"/>
  <c r="E156" i="136"/>
  <c r="F155"/>
  <c r="F155" i="135"/>
  <c r="E156"/>
  <c r="F157" i="130"/>
  <c r="E158"/>
  <c r="F154" i="129"/>
  <c r="E155"/>
  <c r="E155" i="128"/>
  <c r="F154"/>
  <c r="F154" i="127"/>
  <c r="E155"/>
  <c r="E155" i="126"/>
  <c r="F154"/>
  <c r="E155" i="125"/>
  <c r="F154"/>
  <c r="E156" i="124"/>
  <c r="F155"/>
  <c r="F154" i="131"/>
  <c r="E155"/>
  <c r="F154" i="134"/>
  <c r="E155"/>
  <c r="E160" i="141"/>
  <c r="F159"/>
  <c r="AD9" s="1"/>
  <c r="E167" i="123"/>
  <c r="F166"/>
  <c r="F160" i="132"/>
  <c r="E161"/>
  <c r="F159" i="133"/>
  <c r="E160"/>
  <c r="E154" i="177" l="1"/>
  <c r="F153"/>
  <c r="F154" i="176"/>
  <c r="E155"/>
  <c r="F153" i="175"/>
  <c r="E154"/>
  <c r="E155" i="174"/>
  <c r="F154"/>
  <c r="E154" i="173"/>
  <c r="F153"/>
  <c r="F154" i="172"/>
  <c r="E155"/>
  <c r="F154" i="171"/>
  <c r="E155"/>
  <c r="F153" i="170"/>
  <c r="E154"/>
  <c r="F153" i="168"/>
  <c r="E154"/>
  <c r="F154" i="167"/>
  <c r="E155"/>
  <c r="F154" i="166"/>
  <c r="E155"/>
  <c r="E155" i="165"/>
  <c r="F154"/>
  <c r="E155" i="164"/>
  <c r="F154"/>
  <c r="F154" i="163"/>
  <c r="E155"/>
  <c r="E154" i="162"/>
  <c r="F153"/>
  <c r="E155" i="161"/>
  <c r="F154"/>
  <c r="F154" i="159"/>
  <c r="E155"/>
  <c r="E154" i="158"/>
  <c r="F153"/>
  <c r="E154" i="157"/>
  <c r="F153"/>
  <c r="F153" i="156"/>
  <c r="E154"/>
  <c r="F153" i="154"/>
  <c r="E154"/>
  <c r="R11" i="153"/>
  <c r="P161"/>
  <c r="O161"/>
  <c r="R10"/>
  <c r="S10" s="1"/>
  <c r="K37" i="181" s="1"/>
  <c r="E154" i="153"/>
  <c r="F153"/>
  <c r="F153" i="151"/>
  <c r="E154"/>
  <c r="P151"/>
  <c r="O151"/>
  <c r="F153" i="152"/>
  <c r="E154"/>
  <c r="M36" i="181"/>
  <c r="S11" i="152"/>
  <c r="N152" i="150"/>
  <c r="F153"/>
  <c r="E154"/>
  <c r="L164"/>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R14"/>
  <c r="S14" s="1"/>
  <c r="J34" i="181" s="1"/>
  <c r="F158" i="149"/>
  <c r="E159"/>
  <c r="E164" i="148"/>
  <c r="F163"/>
  <c r="E160" i="147"/>
  <c r="F159"/>
  <c r="Q9" i="146"/>
  <c r="F155"/>
  <c r="O157" i="145"/>
  <c r="O158" s="1"/>
  <c r="O159" s="1"/>
  <c r="O160" s="1"/>
  <c r="O161" s="1"/>
  <c r="O162" s="1"/>
  <c r="O163" s="1"/>
  <c r="O164" s="1"/>
  <c r="O165" s="1"/>
  <c r="O166" s="1"/>
  <c r="O167" s="1"/>
  <c r="O168" s="1"/>
  <c r="P157"/>
  <c r="P158" s="1"/>
  <c r="P159" s="1"/>
  <c r="P160" s="1"/>
  <c r="P161" s="1"/>
  <c r="P162" s="1"/>
  <c r="P163" s="1"/>
  <c r="P164" s="1"/>
  <c r="P165" s="1"/>
  <c r="P166" s="1"/>
  <c r="P167" s="1"/>
  <c r="P168" s="1"/>
  <c r="F158"/>
  <c r="E159"/>
  <c r="L169"/>
  <c r="L170" s="1"/>
  <c r="L171" s="1"/>
  <c r="L172" s="1"/>
  <c r="L173" s="1"/>
  <c r="L174" s="1"/>
  <c r="L175" s="1"/>
  <c r="L176" s="1"/>
  <c r="L177" s="1"/>
  <c r="L178" s="1"/>
  <c r="L179" s="1"/>
  <c r="L180" s="1"/>
  <c r="L181" s="1"/>
  <c r="L182" s="1"/>
  <c r="L183" s="1"/>
  <c r="L184" s="1"/>
  <c r="L185" s="1"/>
  <c r="L186" s="1"/>
  <c r="L187" s="1"/>
  <c r="R14"/>
  <c r="S14" s="1"/>
  <c r="J29" i="181" s="1"/>
  <c r="E156" i="144"/>
  <c r="F155"/>
  <c r="AC9" s="1"/>
  <c r="F163" i="142"/>
  <c r="E164"/>
  <c r="F155" i="143"/>
  <c r="AB9" s="1"/>
  <c r="E156"/>
  <c r="X9" i="139"/>
  <c r="E157"/>
  <c r="F156"/>
  <c r="E157" i="138"/>
  <c r="F156"/>
  <c r="F156" i="137"/>
  <c r="E157"/>
  <c r="E157" i="136"/>
  <c r="F156"/>
  <c r="F156" i="135"/>
  <c r="E157"/>
  <c r="E159" i="130"/>
  <c r="F158"/>
  <c r="E156" i="129"/>
  <c r="F155"/>
  <c r="E156" i="128"/>
  <c r="F155"/>
  <c r="F155" i="127"/>
  <c r="E156"/>
  <c r="F155" i="126"/>
  <c r="E156"/>
  <c r="E156" i="125"/>
  <c r="F155"/>
  <c r="E157" i="124"/>
  <c r="F156"/>
  <c r="E156" i="131"/>
  <c r="F155"/>
  <c r="F167" i="123"/>
  <c r="E168"/>
  <c r="E161" i="141"/>
  <c r="Q9" s="1"/>
  <c r="F160"/>
  <c r="AE9" s="1"/>
  <c r="F160" i="133"/>
  <c r="E161"/>
  <c r="F161" i="132"/>
  <c r="E162"/>
  <c r="F155" i="134"/>
  <c r="E156"/>
  <c r="F154" i="177" l="1"/>
  <c r="D155" s="1"/>
  <c r="E156" i="176"/>
  <c r="F155"/>
  <c r="E155" i="175"/>
  <c r="F154"/>
  <c r="E156" i="174"/>
  <c r="F155"/>
  <c r="E155" i="173"/>
  <c r="F154"/>
  <c r="E156" i="172"/>
  <c r="F155"/>
  <c r="E156" i="171"/>
  <c r="F155"/>
  <c r="E155" i="170"/>
  <c r="F154"/>
  <c r="E155" i="168"/>
  <c r="F154"/>
  <c r="E156" i="167"/>
  <c r="F155"/>
  <c r="E156" i="166"/>
  <c r="F155"/>
  <c r="F155" i="165"/>
  <c r="E156"/>
  <c r="E156" i="164"/>
  <c r="F155"/>
  <c r="F155" i="163"/>
  <c r="E156"/>
  <c r="E155" i="162"/>
  <c r="F154"/>
  <c r="E156" i="161"/>
  <c r="F155"/>
  <c r="F155" i="159"/>
  <c r="E156"/>
  <c r="F154" i="158"/>
  <c r="E155"/>
  <c r="E155" i="157"/>
  <c r="F154"/>
  <c r="E155" i="156"/>
  <c r="F154"/>
  <c r="E155" i="154"/>
  <c r="F154"/>
  <c r="E155" i="153"/>
  <c r="F154"/>
  <c r="O162"/>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M37" i="181"/>
  <c r="S11" i="153"/>
  <c r="P162"/>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E155" i="152"/>
  <c r="F154"/>
  <c r="P152" i="151"/>
  <c r="P153" s="1"/>
  <c r="P154" s="1"/>
  <c r="P155" s="1"/>
  <c r="P156" s="1"/>
  <c r="P157" s="1"/>
  <c r="P158" s="1"/>
  <c r="P159" s="1"/>
  <c r="P160" s="1"/>
  <c r="P161" s="1"/>
  <c r="P162" s="1"/>
  <c r="O152"/>
  <c r="O153" s="1"/>
  <c r="O154" s="1"/>
  <c r="O155" s="1"/>
  <c r="O156" s="1"/>
  <c r="O157" s="1"/>
  <c r="O158" s="1"/>
  <c r="O159" s="1"/>
  <c r="O160" s="1"/>
  <c r="O161" s="1"/>
  <c r="O162" s="1"/>
  <c r="F154"/>
  <c r="E155"/>
  <c r="O152" i="150"/>
  <c r="P152"/>
  <c r="F154"/>
  <c r="E155"/>
  <c r="E160" i="149"/>
  <c r="F159"/>
  <c r="F164" i="148"/>
  <c r="E165"/>
  <c r="E161" i="147"/>
  <c r="F160"/>
  <c r="D190" i="146"/>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158"/>
  <c r="K158" s="1"/>
  <c r="M158" s="1"/>
  <c r="N158" s="1"/>
  <c r="D160"/>
  <c r="K160" s="1"/>
  <c r="M160" s="1"/>
  <c r="N160" s="1"/>
  <c r="D162"/>
  <c r="K162" s="1"/>
  <c r="M162" s="1"/>
  <c r="N162" s="1"/>
  <c r="D164"/>
  <c r="K164" s="1"/>
  <c r="M164" s="1"/>
  <c r="N164" s="1"/>
  <c r="D166"/>
  <c r="K166" s="1"/>
  <c r="M166" s="1"/>
  <c r="N166" s="1"/>
  <c r="D168"/>
  <c r="K168" s="1"/>
  <c r="M168" s="1"/>
  <c r="N168" s="1"/>
  <c r="D170"/>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D189"/>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157"/>
  <c r="K157" s="1"/>
  <c r="M157" s="1"/>
  <c r="N157" s="1"/>
  <c r="D159"/>
  <c r="K159" s="1"/>
  <c r="M159" s="1"/>
  <c r="N159" s="1"/>
  <c r="D161"/>
  <c r="K161" s="1"/>
  <c r="M161" s="1"/>
  <c r="N161" s="1"/>
  <c r="D163"/>
  <c r="K163" s="1"/>
  <c r="M163" s="1"/>
  <c r="N163" s="1"/>
  <c r="D165"/>
  <c r="K165" s="1"/>
  <c r="M165" s="1"/>
  <c r="N165" s="1"/>
  <c r="D167"/>
  <c r="K167" s="1"/>
  <c r="M167" s="1"/>
  <c r="N167" s="1"/>
  <c r="D169"/>
  <c r="K169" s="1"/>
  <c r="M169" s="1"/>
  <c r="N169" s="1"/>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56"/>
  <c r="H30" i="181"/>
  <c r="R10" i="145"/>
  <c r="S10" s="1"/>
  <c r="K29" i="181" s="1"/>
  <c r="O169" i="145"/>
  <c r="O170" s="1"/>
  <c r="O171" s="1"/>
  <c r="O172" s="1"/>
  <c r="O173" s="1"/>
  <c r="O174" s="1"/>
  <c r="O175" s="1"/>
  <c r="O176" s="1"/>
  <c r="O177" s="1"/>
  <c r="O178" s="1"/>
  <c r="O179" s="1"/>
  <c r="O180" s="1"/>
  <c r="O181" s="1"/>
  <c r="O182" s="1"/>
  <c r="O183" s="1"/>
  <c r="O184" s="1"/>
  <c r="O185" s="1"/>
  <c r="O186" s="1"/>
  <c r="O187" s="1"/>
  <c r="E160"/>
  <c r="F159"/>
  <c r="R11"/>
  <c r="P169"/>
  <c r="P170" s="1"/>
  <c r="P171" s="1"/>
  <c r="P172" s="1"/>
  <c r="P173" s="1"/>
  <c r="P174" s="1"/>
  <c r="P175" s="1"/>
  <c r="P176" s="1"/>
  <c r="P177" s="1"/>
  <c r="P178" s="1"/>
  <c r="P179" s="1"/>
  <c r="P180" s="1"/>
  <c r="P181" s="1"/>
  <c r="P182" s="1"/>
  <c r="P183" s="1"/>
  <c r="P184" s="1"/>
  <c r="P185" s="1"/>
  <c r="P186" s="1"/>
  <c r="P187" s="1"/>
  <c r="E157" i="144"/>
  <c r="F156"/>
  <c r="AD9" s="1"/>
  <c r="E165" i="142"/>
  <c r="F164"/>
  <c r="E157" i="143"/>
  <c r="F156"/>
  <c r="AC9" s="1"/>
  <c r="E158" i="139"/>
  <c r="F157"/>
  <c r="Z9" s="1"/>
  <c r="Y9"/>
  <c r="F157" i="138"/>
  <c r="E158"/>
  <c r="E158" i="137"/>
  <c r="F157"/>
  <c r="F157" i="136"/>
  <c r="E158"/>
  <c r="F157" i="135"/>
  <c r="E158"/>
  <c r="E160" i="130"/>
  <c r="F159"/>
  <c r="F156" i="129"/>
  <c r="E157"/>
  <c r="E157" i="128"/>
  <c r="F156"/>
  <c r="F156" i="127"/>
  <c r="E157"/>
  <c r="F156" i="126"/>
  <c r="E157"/>
  <c r="E157" i="125"/>
  <c r="F156"/>
  <c r="E158" i="124"/>
  <c r="F157"/>
  <c r="F156" i="131"/>
  <c r="E157"/>
  <c r="F156" i="134"/>
  <c r="E157"/>
  <c r="F162" i="132"/>
  <c r="E163"/>
  <c r="F161" i="133"/>
  <c r="E162"/>
  <c r="F168" i="123"/>
  <c r="E169"/>
  <c r="F161" i="141"/>
  <c r="K155" i="177" l="1"/>
  <c r="D157"/>
  <c r="E155"/>
  <c r="F155" s="1"/>
  <c r="F156" i="176"/>
  <c r="E157"/>
  <c r="E156" i="175"/>
  <c r="F155"/>
  <c r="F156" i="174"/>
  <c r="E157"/>
  <c r="F155" i="173"/>
  <c r="E156"/>
  <c r="F156" i="172"/>
  <c r="E157"/>
  <c r="F156" i="171"/>
  <c r="E157"/>
  <c r="F155" i="170"/>
  <c r="E156"/>
  <c r="E156" i="168"/>
  <c r="F155"/>
  <c r="E157" i="167"/>
  <c r="F156"/>
  <c r="F156" i="166"/>
  <c r="E157"/>
  <c r="E157" i="165"/>
  <c r="F156"/>
  <c r="E157" i="164"/>
  <c r="F156"/>
  <c r="F156" i="163"/>
  <c r="E157"/>
  <c r="F155" i="162"/>
  <c r="E156"/>
  <c r="E157" i="161"/>
  <c r="F156"/>
  <c r="F156" i="159"/>
  <c r="E157"/>
  <c r="E156" i="158"/>
  <c r="F155"/>
  <c r="F155" i="157"/>
  <c r="E156"/>
  <c r="F155" i="156"/>
  <c r="E156"/>
  <c r="E156" i="154"/>
  <c r="F155"/>
  <c r="E156" i="153"/>
  <c r="F155"/>
  <c r="R10" i="151"/>
  <c r="S10" s="1"/>
  <c r="K35" i="181" s="1"/>
  <c r="O163" i="151"/>
  <c r="R11"/>
  <c r="P163"/>
  <c r="F155" i="152"/>
  <c r="E156"/>
  <c r="E156" i="151"/>
  <c r="F155"/>
  <c r="O153" i="150"/>
  <c r="O154" s="1"/>
  <c r="O155" s="1"/>
  <c r="O156" s="1"/>
  <c r="O157" s="1"/>
  <c r="O158" s="1"/>
  <c r="O159" s="1"/>
  <c r="O160" s="1"/>
  <c r="O161" s="1"/>
  <c r="O162" s="1"/>
  <c r="O163" s="1"/>
  <c r="E156"/>
  <c r="F155"/>
  <c r="P153"/>
  <c r="P154" s="1"/>
  <c r="P155" s="1"/>
  <c r="P156" s="1"/>
  <c r="P157" s="1"/>
  <c r="P158" s="1"/>
  <c r="P159" s="1"/>
  <c r="P160" s="1"/>
  <c r="P161" s="1"/>
  <c r="P162" s="1"/>
  <c r="P163" s="1"/>
  <c r="E161" i="149"/>
  <c r="F160"/>
  <c r="R9" i="148"/>
  <c r="S9" s="1"/>
  <c r="G32" i="181" s="1"/>
  <c r="E166" i="148"/>
  <c r="E32" i="181"/>
  <c r="F165" i="148"/>
  <c r="F32" i="181" s="1"/>
  <c r="F161" i="147"/>
  <c r="E162"/>
  <c r="K156" i="146"/>
  <c r="E156"/>
  <c r="K189"/>
  <c r="M189" s="1"/>
  <c r="N189" s="1"/>
  <c r="M29" i="181"/>
  <c r="S11" i="145"/>
  <c r="F160"/>
  <c r="E161"/>
  <c r="F157" i="144"/>
  <c r="AE9" s="1"/>
  <c r="E158"/>
  <c r="F165" i="142"/>
  <c r="E166"/>
  <c r="H25" i="181"/>
  <c r="D172" i="141"/>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216"/>
  <c r="K216" s="1"/>
  <c r="M216" s="1"/>
  <c r="N216" s="1"/>
  <c r="D218"/>
  <c r="K218" s="1"/>
  <c r="M218" s="1"/>
  <c r="N218" s="1"/>
  <c r="D220"/>
  <c r="K220" s="1"/>
  <c r="M220" s="1"/>
  <c r="N220" s="1"/>
  <c r="D164"/>
  <c r="K164" s="1"/>
  <c r="M164" s="1"/>
  <c r="N164" s="1"/>
  <c r="D166"/>
  <c r="K166" s="1"/>
  <c r="M166" s="1"/>
  <c r="N166" s="1"/>
  <c r="D168"/>
  <c r="K168" s="1"/>
  <c r="M168" s="1"/>
  <c r="N168" s="1"/>
  <c r="D170"/>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217"/>
  <c r="K217" s="1"/>
  <c r="M217" s="1"/>
  <c r="N217" s="1"/>
  <c r="D219"/>
  <c r="K219" s="1"/>
  <c r="M219" s="1"/>
  <c r="N219" s="1"/>
  <c r="D221"/>
  <c r="K221" s="1"/>
  <c r="M221" s="1"/>
  <c r="N221" s="1"/>
  <c r="D163"/>
  <c r="K163" s="1"/>
  <c r="M163" s="1"/>
  <c r="N163" s="1"/>
  <c r="D165"/>
  <c r="K165" s="1"/>
  <c r="M165" s="1"/>
  <c r="N165" s="1"/>
  <c r="D167"/>
  <c r="K167" s="1"/>
  <c r="M167" s="1"/>
  <c r="N167" s="1"/>
  <c r="D169"/>
  <c r="K169" s="1"/>
  <c r="M169" s="1"/>
  <c r="N169" s="1"/>
  <c r="D162"/>
  <c r="F157" i="143"/>
  <c r="AD9" s="1"/>
  <c r="E158"/>
  <c r="E159" i="139"/>
  <c r="F158"/>
  <c r="AA9" s="1"/>
  <c r="E159" i="138"/>
  <c r="F158"/>
  <c r="U9" i="137"/>
  <c r="E159"/>
  <c r="F158"/>
  <c r="E159" i="136"/>
  <c r="F158"/>
  <c r="E159" i="135"/>
  <c r="F158"/>
  <c r="E161" i="130"/>
  <c r="F160"/>
  <c r="F157" i="129"/>
  <c r="E158"/>
  <c r="E158" i="128"/>
  <c r="F157"/>
  <c r="E158" i="127"/>
  <c r="F157"/>
  <c r="F157" i="126"/>
  <c r="E158"/>
  <c r="F157" i="125"/>
  <c r="E158"/>
  <c r="E159" i="124"/>
  <c r="F158"/>
  <c r="E158" i="131"/>
  <c r="F157"/>
  <c r="D114" i="197"/>
  <c r="E170" i="123"/>
  <c r="F169"/>
  <c r="F162" i="133"/>
  <c r="E163"/>
  <c r="F163" i="132"/>
  <c r="E164"/>
  <c r="F157" i="134"/>
  <c r="E158"/>
  <c r="M155" i="177" l="1"/>
  <c r="L155"/>
  <c r="K157"/>
  <c r="F157" i="176"/>
  <c r="D158" s="1"/>
  <c r="E158" s="1"/>
  <c r="F158" s="1"/>
  <c r="E157" i="175"/>
  <c r="F156"/>
  <c r="F157" i="174"/>
  <c r="E158"/>
  <c r="F156" i="173"/>
  <c r="E157"/>
  <c r="F157" i="172"/>
  <c r="E158"/>
  <c r="F157" i="171"/>
  <c r="E158"/>
  <c r="F156" i="170"/>
  <c r="E157"/>
  <c r="F156" i="168"/>
  <c r="E157"/>
  <c r="F157" i="167"/>
  <c r="E158"/>
  <c r="E158" i="166"/>
  <c r="F157"/>
  <c r="F157" i="165"/>
  <c r="E158"/>
  <c r="F157" i="164"/>
  <c r="E158"/>
  <c r="E158" i="163"/>
  <c r="F157"/>
  <c r="E157" i="162"/>
  <c r="F156"/>
  <c r="F157" i="161"/>
  <c r="E158"/>
  <c r="E158" i="159"/>
  <c r="F157"/>
  <c r="F156" i="158"/>
  <c r="E157"/>
  <c r="E157" i="157"/>
  <c r="F156"/>
  <c r="E157" i="156"/>
  <c r="F156"/>
  <c r="F156" i="154"/>
  <c r="E157"/>
  <c r="E157" i="153"/>
  <c r="F156"/>
  <c r="F156" i="151"/>
  <c r="E157"/>
  <c r="S11"/>
  <c r="M35" i="181"/>
  <c r="F156" i="152"/>
  <c r="E157"/>
  <c r="P164" i="15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O164"/>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1" i="150"/>
  <c r="P164"/>
  <c r="E157"/>
  <c r="F156"/>
  <c r="O164"/>
  <c r="R10"/>
  <c r="S10" s="1"/>
  <c r="K34" i="181" s="1"/>
  <c r="E162" i="149"/>
  <c r="F161"/>
  <c r="F166" i="148"/>
  <c r="E167"/>
  <c r="E163" i="147"/>
  <c r="F162"/>
  <c r="M156" i="146"/>
  <c r="N156" s="1"/>
  <c r="L156"/>
  <c r="L157" s="1"/>
  <c r="L158" s="1"/>
  <c r="L159" s="1"/>
  <c r="L160" s="1"/>
  <c r="L161" s="1"/>
  <c r="L162" s="1"/>
  <c r="L163" s="1"/>
  <c r="L164" s="1"/>
  <c r="L165" s="1"/>
  <c r="L166" s="1"/>
  <c r="L167" s="1"/>
  <c r="E157"/>
  <c r="F156"/>
  <c r="U9" s="1"/>
  <c r="F161" i="145"/>
  <c r="E162"/>
  <c r="Q9" i="144"/>
  <c r="F158"/>
  <c r="K162" i="141"/>
  <c r="E162"/>
  <c r="F166" i="142"/>
  <c r="E167"/>
  <c r="F158" i="143"/>
  <c r="AE9" s="1"/>
  <c r="E159"/>
  <c r="E160" i="139"/>
  <c r="F159"/>
  <c r="AB9" s="1"/>
  <c r="F159" i="138"/>
  <c r="E160"/>
  <c r="F159" i="137"/>
  <c r="E160"/>
  <c r="V9"/>
  <c r="U9" i="136"/>
  <c r="E160"/>
  <c r="F159"/>
  <c r="F159" i="135"/>
  <c r="U9" s="1"/>
  <c r="E160"/>
  <c r="E162" i="130"/>
  <c r="F161"/>
  <c r="E159" i="129"/>
  <c r="F158"/>
  <c r="E159" i="128"/>
  <c r="F158"/>
  <c r="F158" i="127"/>
  <c r="E159"/>
  <c r="F158" i="126"/>
  <c r="E159"/>
  <c r="F158" i="125"/>
  <c r="E159"/>
  <c r="F159" i="124"/>
  <c r="E160"/>
  <c r="U9" i="133"/>
  <c r="U9" i="132"/>
  <c r="E159" i="131"/>
  <c r="F158"/>
  <c r="F170" i="123"/>
  <c r="E171"/>
  <c r="F158" i="134"/>
  <c r="E159"/>
  <c r="F164" i="132"/>
  <c r="E165"/>
  <c r="F163" i="133"/>
  <c r="E164"/>
  <c r="K114" i="197"/>
  <c r="N155" i="177" l="1"/>
  <c r="M157"/>
  <c r="K158" i="176"/>
  <c r="D160"/>
  <c r="E158" i="175"/>
  <c r="F157"/>
  <c r="E159" i="174"/>
  <c r="F158"/>
  <c r="E158" i="173"/>
  <c r="F157"/>
  <c r="F158" i="172"/>
  <c r="E159"/>
  <c r="F158" i="171"/>
  <c r="E159"/>
  <c r="E158" i="170"/>
  <c r="F157"/>
  <c r="E158" i="168"/>
  <c r="F157"/>
  <c r="E159" i="167"/>
  <c r="F158"/>
  <c r="F158" i="166"/>
  <c r="E159"/>
  <c r="E159" i="165"/>
  <c r="F158"/>
  <c r="F158" i="164"/>
  <c r="E159"/>
  <c r="E159" i="163"/>
  <c r="F158"/>
  <c r="F157" i="162"/>
  <c r="E158"/>
  <c r="F158" i="161"/>
  <c r="E159"/>
  <c r="F158" i="159"/>
  <c r="E159"/>
  <c r="E158" i="158"/>
  <c r="F157"/>
  <c r="F157" i="157"/>
  <c r="E158"/>
  <c r="E39" i="181"/>
  <c r="E158" i="156"/>
  <c r="R9"/>
  <c r="S9" s="1"/>
  <c r="G39" i="181" s="1"/>
  <c r="F157" i="156"/>
  <c r="F39" i="181" s="1"/>
  <c r="E158" i="154"/>
  <c r="F157"/>
  <c r="F157" i="153"/>
  <c r="E158"/>
  <c r="F157" i="152"/>
  <c r="E158"/>
  <c r="E158" i="151"/>
  <c r="F157"/>
  <c r="O165" i="150"/>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E158"/>
  <c r="F157"/>
  <c r="M34" i="181"/>
  <c r="S11" i="150"/>
  <c r="P165"/>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F162" i="149"/>
  <c r="E163"/>
  <c r="F167" i="148"/>
  <c r="E168"/>
  <c r="F163" i="147"/>
  <c r="E164"/>
  <c r="E158" i="146"/>
  <c r="F157"/>
  <c r="V9" s="1"/>
  <c r="O156"/>
  <c r="O157" s="1"/>
  <c r="O158" s="1"/>
  <c r="O159" s="1"/>
  <c r="O160" s="1"/>
  <c r="O161" s="1"/>
  <c r="O162" s="1"/>
  <c r="O163" s="1"/>
  <c r="O164" s="1"/>
  <c r="O165" s="1"/>
  <c r="O166" s="1"/>
  <c r="O167" s="1"/>
  <c r="P156"/>
  <c r="L168"/>
  <c r="L169" s="1"/>
  <c r="L170" s="1"/>
  <c r="L171" s="1"/>
  <c r="L172" s="1"/>
  <c r="L173" s="1"/>
  <c r="L174" s="1"/>
  <c r="L175" s="1"/>
  <c r="L176" s="1"/>
  <c r="L177" s="1"/>
  <c r="L178" s="1"/>
  <c r="L179" s="1"/>
  <c r="L180" s="1"/>
  <c r="L181" s="1"/>
  <c r="L182" s="1"/>
  <c r="L183" s="1"/>
  <c r="L184" s="1"/>
  <c r="L185" s="1"/>
  <c r="L186" s="1"/>
  <c r="L187" s="1"/>
  <c r="R14"/>
  <c r="S14" s="1"/>
  <c r="J30" i="181" s="1"/>
  <c r="E163" i="145"/>
  <c r="F162"/>
  <c r="D192" i="144"/>
  <c r="K192" s="1"/>
  <c r="M192" s="1"/>
  <c r="N192" s="1"/>
  <c r="D196"/>
  <c r="K196" s="1"/>
  <c r="M196" s="1"/>
  <c r="N196" s="1"/>
  <c r="D200"/>
  <c r="K200" s="1"/>
  <c r="M200" s="1"/>
  <c r="N200" s="1"/>
  <c r="D204"/>
  <c r="K204" s="1"/>
  <c r="M204" s="1"/>
  <c r="N204" s="1"/>
  <c r="D208"/>
  <c r="K208" s="1"/>
  <c r="M208" s="1"/>
  <c r="N208" s="1"/>
  <c r="D212"/>
  <c r="K212" s="1"/>
  <c r="M212" s="1"/>
  <c r="N212" s="1"/>
  <c r="D216"/>
  <c r="K216" s="1"/>
  <c r="M216" s="1"/>
  <c r="N216" s="1"/>
  <c r="D161"/>
  <c r="K161" s="1"/>
  <c r="M161" s="1"/>
  <c r="N161" s="1"/>
  <c r="D165"/>
  <c r="K165" s="1"/>
  <c r="M165" s="1"/>
  <c r="N165" s="1"/>
  <c r="D169"/>
  <c r="K169" s="1"/>
  <c r="M169" s="1"/>
  <c r="N169" s="1"/>
  <c r="D173"/>
  <c r="K173" s="1"/>
  <c r="M173" s="1"/>
  <c r="N173" s="1"/>
  <c r="D177"/>
  <c r="K177" s="1"/>
  <c r="M177" s="1"/>
  <c r="N177" s="1"/>
  <c r="D181"/>
  <c r="K181" s="1"/>
  <c r="M181" s="1"/>
  <c r="N181" s="1"/>
  <c r="D185"/>
  <c r="K185" s="1"/>
  <c r="M185" s="1"/>
  <c r="N185" s="1"/>
  <c r="D159"/>
  <c r="D195"/>
  <c r="K195" s="1"/>
  <c r="M195" s="1"/>
  <c r="N195" s="1"/>
  <c r="D199"/>
  <c r="K199" s="1"/>
  <c r="M199" s="1"/>
  <c r="N199" s="1"/>
  <c r="D203"/>
  <c r="K203" s="1"/>
  <c r="M203" s="1"/>
  <c r="N203" s="1"/>
  <c r="D211"/>
  <c r="K211" s="1"/>
  <c r="M211" s="1"/>
  <c r="N211" s="1"/>
  <c r="D215"/>
  <c r="K215" s="1"/>
  <c r="M215" s="1"/>
  <c r="N215" s="1"/>
  <c r="D162"/>
  <c r="K162" s="1"/>
  <c r="M162" s="1"/>
  <c r="N162" s="1"/>
  <c r="D166"/>
  <c r="K166" s="1"/>
  <c r="M166" s="1"/>
  <c r="N166" s="1"/>
  <c r="D170"/>
  <c r="K170" s="1"/>
  <c r="M170" s="1"/>
  <c r="N170" s="1"/>
  <c r="D178"/>
  <c r="K178" s="1"/>
  <c r="M178" s="1"/>
  <c r="N178" s="1"/>
  <c r="D186"/>
  <c r="K186" s="1"/>
  <c r="M186" s="1"/>
  <c r="N186" s="1"/>
  <c r="D190"/>
  <c r="K190" s="1"/>
  <c r="M190" s="1"/>
  <c r="N190" s="1"/>
  <c r="D194"/>
  <c r="K194" s="1"/>
  <c r="M194" s="1"/>
  <c r="N194" s="1"/>
  <c r="D198"/>
  <c r="K198" s="1"/>
  <c r="M198" s="1"/>
  <c r="N198" s="1"/>
  <c r="D202"/>
  <c r="K202" s="1"/>
  <c r="M202" s="1"/>
  <c r="N202" s="1"/>
  <c r="D206"/>
  <c r="K206" s="1"/>
  <c r="M206" s="1"/>
  <c r="N206" s="1"/>
  <c r="D210"/>
  <c r="K210" s="1"/>
  <c r="M210" s="1"/>
  <c r="N210" s="1"/>
  <c r="D214"/>
  <c r="K214" s="1"/>
  <c r="M214" s="1"/>
  <c r="N214" s="1"/>
  <c r="D218"/>
  <c r="K218" s="1"/>
  <c r="M218" s="1"/>
  <c r="N218" s="1"/>
  <c r="D163"/>
  <c r="K163" s="1"/>
  <c r="M163" s="1"/>
  <c r="N163" s="1"/>
  <c r="D167"/>
  <c r="K167" s="1"/>
  <c r="M167" s="1"/>
  <c r="N167" s="1"/>
  <c r="D171"/>
  <c r="K171" s="1"/>
  <c r="M171" s="1"/>
  <c r="N171" s="1"/>
  <c r="D175"/>
  <c r="K175" s="1"/>
  <c r="M175" s="1"/>
  <c r="N175" s="1"/>
  <c r="D179"/>
  <c r="K179" s="1"/>
  <c r="M179" s="1"/>
  <c r="N179" s="1"/>
  <c r="D183"/>
  <c r="K183" s="1"/>
  <c r="M183" s="1"/>
  <c r="N183" s="1"/>
  <c r="D187"/>
  <c r="K187" s="1"/>
  <c r="M187" s="1"/>
  <c r="N187" s="1"/>
  <c r="D189"/>
  <c r="K189" s="1"/>
  <c r="M189" s="1"/>
  <c r="N189" s="1"/>
  <c r="D193"/>
  <c r="K193" s="1"/>
  <c r="M193" s="1"/>
  <c r="N193" s="1"/>
  <c r="D197"/>
  <c r="K197" s="1"/>
  <c r="M197" s="1"/>
  <c r="N197" s="1"/>
  <c r="D201"/>
  <c r="K201" s="1"/>
  <c r="M201" s="1"/>
  <c r="N201" s="1"/>
  <c r="D205"/>
  <c r="K205" s="1"/>
  <c r="M205" s="1"/>
  <c r="N205" s="1"/>
  <c r="D209"/>
  <c r="K209" s="1"/>
  <c r="M209" s="1"/>
  <c r="N209" s="1"/>
  <c r="D213"/>
  <c r="K213" s="1"/>
  <c r="M213" s="1"/>
  <c r="N213" s="1"/>
  <c r="D217"/>
  <c r="K217" s="1"/>
  <c r="M217" s="1"/>
  <c r="N217" s="1"/>
  <c r="D160"/>
  <c r="K160" s="1"/>
  <c r="M160" s="1"/>
  <c r="N160" s="1"/>
  <c r="D164"/>
  <c r="K164" s="1"/>
  <c r="M164" s="1"/>
  <c r="N164" s="1"/>
  <c r="D168"/>
  <c r="K168" s="1"/>
  <c r="M168" s="1"/>
  <c r="N168" s="1"/>
  <c r="D172"/>
  <c r="K172" s="1"/>
  <c r="M172" s="1"/>
  <c r="N172" s="1"/>
  <c r="D176"/>
  <c r="K176" s="1"/>
  <c r="M176" s="1"/>
  <c r="N176" s="1"/>
  <c r="D180"/>
  <c r="K180" s="1"/>
  <c r="M180" s="1"/>
  <c r="N180" s="1"/>
  <c r="D184"/>
  <c r="K184" s="1"/>
  <c r="M184" s="1"/>
  <c r="N184" s="1"/>
  <c r="D188"/>
  <c r="D191"/>
  <c r="K191" s="1"/>
  <c r="M191" s="1"/>
  <c r="N191" s="1"/>
  <c r="D207"/>
  <c r="K207" s="1"/>
  <c r="M207" s="1"/>
  <c r="N207" s="1"/>
  <c r="D174"/>
  <c r="K174" s="1"/>
  <c r="M174" s="1"/>
  <c r="N174" s="1"/>
  <c r="D182"/>
  <c r="K182" s="1"/>
  <c r="M182" s="1"/>
  <c r="N182" s="1"/>
  <c r="H28" i="181"/>
  <c r="M162" i="141"/>
  <c r="N162" s="1"/>
  <c r="L162"/>
  <c r="L163" s="1"/>
  <c r="L164" s="1"/>
  <c r="L165" s="1"/>
  <c r="L166" s="1"/>
  <c r="L167" s="1"/>
  <c r="L168" s="1"/>
  <c r="L169" s="1"/>
  <c r="E168" i="142"/>
  <c r="F167"/>
  <c r="F162" i="141"/>
  <c r="E163"/>
  <c r="Q9" i="143"/>
  <c r="F159"/>
  <c r="E161" i="139"/>
  <c r="F160"/>
  <c r="AC9" s="1"/>
  <c r="F160" i="138"/>
  <c r="E161"/>
  <c r="W9" i="137"/>
  <c r="F160"/>
  <c r="E161"/>
  <c r="V9" i="136"/>
  <c r="F160"/>
  <c r="E161"/>
  <c r="F160" i="135"/>
  <c r="V9" s="1"/>
  <c r="E161"/>
  <c r="F162" i="130"/>
  <c r="E163"/>
  <c r="F159" i="129"/>
  <c r="E160"/>
  <c r="E160" i="128"/>
  <c r="F159"/>
  <c r="F159" i="127"/>
  <c r="E160"/>
  <c r="F159" i="126"/>
  <c r="E160"/>
  <c r="E160" i="125"/>
  <c r="F159"/>
  <c r="F160" i="124"/>
  <c r="E161"/>
  <c r="V9" i="133"/>
  <c r="V9" i="132"/>
  <c r="F159" i="131"/>
  <c r="E160"/>
  <c r="M114" i="197"/>
  <c r="F164" i="133"/>
  <c r="E165"/>
  <c r="F165" i="132"/>
  <c r="E166"/>
  <c r="F159" i="134"/>
  <c r="E160"/>
  <c r="E172" i="123"/>
  <c r="F171"/>
  <c r="H8" i="181" s="1"/>
  <c r="Q9" i="123"/>
  <c r="P157" i="146" l="1"/>
  <c r="U11"/>
  <c r="O155" i="177"/>
  <c r="O157" s="1"/>
  <c r="P155"/>
  <c r="P157" s="1"/>
  <c r="N157"/>
  <c r="M158" i="176"/>
  <c r="L158"/>
  <c r="K160"/>
  <c r="F158" i="175"/>
  <c r="D159" s="1"/>
  <c r="E159" s="1"/>
  <c r="F159" s="1"/>
  <c r="F159" i="174"/>
  <c r="D160" s="1"/>
  <c r="E159" i="173"/>
  <c r="F158"/>
  <c r="E160" i="172"/>
  <c r="F159"/>
  <c r="E160" i="171"/>
  <c r="F159"/>
  <c r="E159" i="170"/>
  <c r="F158"/>
  <c r="F158" i="168"/>
  <c r="E159"/>
  <c r="F159" i="167"/>
  <c r="E160"/>
  <c r="E160" i="166"/>
  <c r="F159"/>
  <c r="E160" i="165"/>
  <c r="F159"/>
  <c r="F159" i="164"/>
  <c r="E160"/>
  <c r="E160" i="163"/>
  <c r="F159"/>
  <c r="E159" i="162"/>
  <c r="F158"/>
  <c r="E160" i="161"/>
  <c r="F159"/>
  <c r="F159" i="159"/>
  <c r="E160"/>
  <c r="E159" i="158"/>
  <c r="F158"/>
  <c r="E159" i="157"/>
  <c r="F158"/>
  <c r="F158" i="156"/>
  <c r="E159"/>
  <c r="E38" i="181"/>
  <c r="E159" i="154"/>
  <c r="R9"/>
  <c r="S9" s="1"/>
  <c r="G38" i="181" s="1"/>
  <c r="F158" i="154"/>
  <c r="F38" i="181" s="1"/>
  <c r="E159" i="153"/>
  <c r="F158"/>
  <c r="E159" i="151"/>
  <c r="F158"/>
  <c r="F158" i="152"/>
  <c r="E159"/>
  <c r="F158" i="150"/>
  <c r="E159"/>
  <c r="F163" i="149"/>
  <c r="E164"/>
  <c r="F168" i="148"/>
  <c r="E169"/>
  <c r="E165" i="147"/>
  <c r="F164"/>
  <c r="O168" i="146"/>
  <c r="O169" s="1"/>
  <c r="O170" s="1"/>
  <c r="O171" s="1"/>
  <c r="O172" s="1"/>
  <c r="O173" s="1"/>
  <c r="O174" s="1"/>
  <c r="O175" s="1"/>
  <c r="O176" s="1"/>
  <c r="O177" s="1"/>
  <c r="O178" s="1"/>
  <c r="O179" s="1"/>
  <c r="O180" s="1"/>
  <c r="O181" s="1"/>
  <c r="O182" s="1"/>
  <c r="O183" s="1"/>
  <c r="O184" s="1"/>
  <c r="O185" s="1"/>
  <c r="O186" s="1"/>
  <c r="O187" s="1"/>
  <c r="R10"/>
  <c r="S10" s="1"/>
  <c r="K30" i="181" s="1"/>
  <c r="F158" i="146"/>
  <c r="W9" s="1"/>
  <c r="E159"/>
  <c r="F163" i="145"/>
  <c r="E164"/>
  <c r="K159" i="144"/>
  <c r="E159"/>
  <c r="D170" i="143"/>
  <c r="K170" s="1"/>
  <c r="M170" s="1"/>
  <c r="N170" s="1"/>
  <c r="D172"/>
  <c r="K172" s="1"/>
  <c r="M172" s="1"/>
  <c r="N172" s="1"/>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216"/>
  <c r="K216" s="1"/>
  <c r="M216" s="1"/>
  <c r="N216" s="1"/>
  <c r="D218"/>
  <c r="K218" s="1"/>
  <c r="M218" s="1"/>
  <c r="N218" s="1"/>
  <c r="D160"/>
  <c r="D171"/>
  <c r="K171" s="1"/>
  <c r="M171" s="1"/>
  <c r="N171" s="1"/>
  <c r="D173"/>
  <c r="K173" s="1"/>
  <c r="M173" s="1"/>
  <c r="N173" s="1"/>
  <c r="D175"/>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217"/>
  <c r="K217" s="1"/>
  <c r="M217" s="1"/>
  <c r="N217" s="1"/>
  <c r="E169" i="142"/>
  <c r="F168"/>
  <c r="O162" i="141"/>
  <c r="O163" s="1"/>
  <c r="O164" s="1"/>
  <c r="O165" s="1"/>
  <c r="O166" s="1"/>
  <c r="O167" s="1"/>
  <c r="O168" s="1"/>
  <c r="O169" s="1"/>
  <c r="P162"/>
  <c r="P163" s="1"/>
  <c r="P164" s="1"/>
  <c r="P165" s="1"/>
  <c r="P166" s="1"/>
  <c r="P167" s="1"/>
  <c r="P168" s="1"/>
  <c r="P169" s="1"/>
  <c r="F163"/>
  <c r="E164"/>
  <c r="H27" i="181"/>
  <c r="D169" i="143"/>
  <c r="D167"/>
  <c r="K167" s="1"/>
  <c r="M167" s="1"/>
  <c r="N167" s="1"/>
  <c r="D165"/>
  <c r="K165" s="1"/>
  <c r="M165" s="1"/>
  <c r="N165" s="1"/>
  <c r="D163"/>
  <c r="K163" s="1"/>
  <c r="M163" s="1"/>
  <c r="N163" s="1"/>
  <c r="D161"/>
  <c r="K161" s="1"/>
  <c r="M161" s="1"/>
  <c r="N161" s="1"/>
  <c r="D168"/>
  <c r="K168" s="1"/>
  <c r="M168" s="1"/>
  <c r="N168" s="1"/>
  <c r="D166"/>
  <c r="K166" s="1"/>
  <c r="M166" s="1"/>
  <c r="N166" s="1"/>
  <c r="D164"/>
  <c r="K164" s="1"/>
  <c r="M164" s="1"/>
  <c r="N164" s="1"/>
  <c r="D162"/>
  <c r="K162" s="1"/>
  <c r="M162" s="1"/>
  <c r="N162" s="1"/>
  <c r="R14" i="142"/>
  <c r="S14" s="1"/>
  <c r="J26" i="181" s="1"/>
  <c r="F161" i="139"/>
  <c r="AD9" s="1"/>
  <c r="E162"/>
  <c r="F161" i="138"/>
  <c r="E162"/>
  <c r="X9" i="137"/>
  <c r="E162"/>
  <c r="F161"/>
  <c r="W9" i="136"/>
  <c r="F161"/>
  <c r="E162"/>
  <c r="E162" i="135"/>
  <c r="F161"/>
  <c r="E164" i="130"/>
  <c r="F163"/>
  <c r="E161" i="129"/>
  <c r="F160"/>
  <c r="E161" i="128"/>
  <c r="F160"/>
  <c r="F160" i="127"/>
  <c r="E161"/>
  <c r="F160" i="126"/>
  <c r="E161"/>
  <c r="F160" i="125"/>
  <c r="E161"/>
  <c r="E162" i="124"/>
  <c r="F161"/>
  <c r="W9" i="133"/>
  <c r="W9" i="132"/>
  <c r="E161" i="131"/>
  <c r="F160"/>
  <c r="N114" i="197"/>
  <c r="O114"/>
  <c r="P114"/>
  <c r="D118" i="194"/>
  <c r="F172" i="123"/>
  <c r="U9" s="1"/>
  <c r="E173"/>
  <c r="F160" i="134"/>
  <c r="E161"/>
  <c r="F166" i="132"/>
  <c r="E167"/>
  <c r="F165" i="133"/>
  <c r="E166"/>
  <c r="P158" i="146" l="1"/>
  <c r="V11"/>
  <c r="N158" i="176"/>
  <c r="M160"/>
  <c r="K159" i="175"/>
  <c r="D161"/>
  <c r="K160" i="174"/>
  <c r="D162"/>
  <c r="E160"/>
  <c r="F160" s="1"/>
  <c r="F159" i="173"/>
  <c r="E160"/>
  <c r="E161" i="172"/>
  <c r="F160"/>
  <c r="F160" i="171"/>
  <c r="E161"/>
  <c r="E160" i="170"/>
  <c r="F159"/>
  <c r="E160" i="168"/>
  <c r="F159"/>
  <c r="F160" i="167"/>
  <c r="E161"/>
  <c r="F160" i="166"/>
  <c r="E161"/>
  <c r="F160" i="165"/>
  <c r="E161"/>
  <c r="F160" i="164"/>
  <c r="E161"/>
  <c r="E161" i="163"/>
  <c r="F160"/>
  <c r="E160" i="162"/>
  <c r="F159"/>
  <c r="E161" i="161"/>
  <c r="F160"/>
  <c r="F160" i="159"/>
  <c r="E161"/>
  <c r="E160" i="158"/>
  <c r="F159"/>
  <c r="E160" i="157"/>
  <c r="F159"/>
  <c r="F159" i="156"/>
  <c r="E160"/>
  <c r="E160" i="154"/>
  <c r="F159"/>
  <c r="E160" i="153"/>
  <c r="F159"/>
  <c r="E160" i="151"/>
  <c r="F159"/>
  <c r="E160" i="152"/>
  <c r="F159"/>
  <c r="F159" i="150"/>
  <c r="E160"/>
  <c r="R9" i="149"/>
  <c r="S9" s="1"/>
  <c r="G33" i="181" s="1"/>
  <c r="E165" i="149"/>
  <c r="E33" i="181"/>
  <c r="F164" i="149"/>
  <c r="F33" i="181" s="1"/>
  <c r="E170" i="148"/>
  <c r="F169"/>
  <c r="F165" i="147"/>
  <c r="E166"/>
  <c r="E160" i="146"/>
  <c r="F159"/>
  <c r="X9" s="1"/>
  <c r="E165" i="145"/>
  <c r="F164"/>
  <c r="M159" i="144"/>
  <c r="N159" s="1"/>
  <c r="L159"/>
  <c r="L160" s="1"/>
  <c r="L161" s="1"/>
  <c r="L162" s="1"/>
  <c r="L163" s="1"/>
  <c r="L164" s="1"/>
  <c r="L165" s="1"/>
  <c r="L166" s="1"/>
  <c r="L167" s="1"/>
  <c r="L168" s="1"/>
  <c r="L169" s="1"/>
  <c r="L170" s="1"/>
  <c r="F159"/>
  <c r="E160"/>
  <c r="E170" i="142"/>
  <c r="F169"/>
  <c r="E165" i="141"/>
  <c r="F164"/>
  <c r="K160" i="143"/>
  <c r="E160"/>
  <c r="R10" i="142"/>
  <c r="S10" s="1"/>
  <c r="K26" i="181" s="1"/>
  <c r="R11" i="142"/>
  <c r="F162" i="139"/>
  <c r="AE9" s="1"/>
  <c r="E163"/>
  <c r="E163" i="138"/>
  <c r="F162"/>
  <c r="AC9" s="1"/>
  <c r="F162" i="137"/>
  <c r="Z9" s="1"/>
  <c r="E163"/>
  <c r="Y9"/>
  <c r="F162" i="136"/>
  <c r="E163"/>
  <c r="X9"/>
  <c r="E163" i="135"/>
  <c r="F162"/>
  <c r="W9"/>
  <c r="F164" i="130"/>
  <c r="E165"/>
  <c r="F161" i="129"/>
  <c r="E162"/>
  <c r="E162" i="128"/>
  <c r="F161"/>
  <c r="F161" i="127"/>
  <c r="E162"/>
  <c r="E162" i="126"/>
  <c r="F161"/>
  <c r="F161" i="125"/>
  <c r="E162"/>
  <c r="E163" i="124"/>
  <c r="F162"/>
  <c r="U9" i="134"/>
  <c r="X9" i="133"/>
  <c r="X9" i="132"/>
  <c r="E162" i="131"/>
  <c r="F161"/>
  <c r="K118" i="194"/>
  <c r="F166" i="133"/>
  <c r="E167"/>
  <c r="F167" i="132"/>
  <c r="E168"/>
  <c r="F161" i="134"/>
  <c r="E162"/>
  <c r="F173" i="123"/>
  <c r="V9" s="1"/>
  <c r="E174"/>
  <c r="P159" i="146" l="1"/>
  <c r="W11"/>
  <c r="P158" i="176"/>
  <c r="P160" s="1"/>
  <c r="O158"/>
  <c r="O160" s="1"/>
  <c r="N160"/>
  <c r="M159" i="175"/>
  <c r="L159"/>
  <c r="K161"/>
  <c r="M160" i="174"/>
  <c r="L160"/>
  <c r="K162"/>
  <c r="E161" i="173"/>
  <c r="F160"/>
  <c r="F161" i="172"/>
  <c r="E162"/>
  <c r="E162" i="171"/>
  <c r="F161"/>
  <c r="E161" i="170"/>
  <c r="F160"/>
  <c r="F160" i="168"/>
  <c r="E161"/>
  <c r="E162" i="167"/>
  <c r="F161"/>
  <c r="F161" i="166"/>
  <c r="E162"/>
  <c r="E162" i="165"/>
  <c r="F161"/>
  <c r="F161" i="164"/>
  <c r="E162"/>
  <c r="F161" i="163"/>
  <c r="E162"/>
  <c r="E161" i="162"/>
  <c r="F160"/>
  <c r="F161" i="161"/>
  <c r="E162"/>
  <c r="F161" i="159"/>
  <c r="E162"/>
  <c r="E161" i="158"/>
  <c r="F160"/>
  <c r="F160" i="157"/>
  <c r="E161"/>
  <c r="F160" i="156"/>
  <c r="E161"/>
  <c r="E161" i="154"/>
  <c r="F160"/>
  <c r="E37" i="181"/>
  <c r="E161" i="153"/>
  <c r="R9"/>
  <c r="S9" s="1"/>
  <c r="G37" i="181" s="1"/>
  <c r="F160" i="153"/>
  <c r="F37" i="181" s="1"/>
  <c r="E161" i="152"/>
  <c r="F160"/>
  <c r="F160" i="151"/>
  <c r="E161"/>
  <c r="F160" i="150"/>
  <c r="E161"/>
  <c r="E166" i="149"/>
  <c r="F165"/>
  <c r="F170" i="148"/>
  <c r="E171"/>
  <c r="E31" i="181"/>
  <c r="E167" i="147"/>
  <c r="R9"/>
  <c r="S9" s="1"/>
  <c r="G31" i="181" s="1"/>
  <c r="F166" i="147"/>
  <c r="F31" i="181" s="1"/>
  <c r="E161" i="146"/>
  <c r="F160"/>
  <c r="Y9" s="1"/>
  <c r="E166" i="145"/>
  <c r="F165"/>
  <c r="O159" i="144"/>
  <c r="O160" s="1"/>
  <c r="O161" s="1"/>
  <c r="O162" s="1"/>
  <c r="O163" s="1"/>
  <c r="O164" s="1"/>
  <c r="O165" s="1"/>
  <c r="O166" s="1"/>
  <c r="O167" s="1"/>
  <c r="O168" s="1"/>
  <c r="O169" s="1"/>
  <c r="O170" s="1"/>
  <c r="P159"/>
  <c r="P160" s="1"/>
  <c r="P161" s="1"/>
  <c r="P162" s="1"/>
  <c r="P163" s="1"/>
  <c r="P164" s="1"/>
  <c r="P165" s="1"/>
  <c r="P166" s="1"/>
  <c r="P167" s="1"/>
  <c r="P168" s="1"/>
  <c r="P169" s="1"/>
  <c r="P170" s="1"/>
  <c r="F160"/>
  <c r="E161"/>
  <c r="L171"/>
  <c r="L172" s="1"/>
  <c r="L173" s="1"/>
  <c r="L174" s="1"/>
  <c r="L175" s="1"/>
  <c r="L176" s="1"/>
  <c r="L177" s="1"/>
  <c r="L178" s="1"/>
  <c r="L179" s="1"/>
  <c r="L180" s="1"/>
  <c r="L181" s="1"/>
  <c r="L182" s="1"/>
  <c r="L183" s="1"/>
  <c r="L184" s="1"/>
  <c r="L185" s="1"/>
  <c r="L186" s="1"/>
  <c r="L187" s="1"/>
  <c r="R14"/>
  <c r="S14" s="1"/>
  <c r="J28" i="181" s="1"/>
  <c r="E166" i="141"/>
  <c r="F165"/>
  <c r="F170" i="142"/>
  <c r="E171"/>
  <c r="M160" i="143"/>
  <c r="N160" s="1"/>
  <c r="L160"/>
  <c r="L161" s="1"/>
  <c r="L162" s="1"/>
  <c r="L163" s="1"/>
  <c r="L164" s="1"/>
  <c r="L165" s="1"/>
  <c r="L166" s="1"/>
  <c r="L167" s="1"/>
  <c r="L168" s="1"/>
  <c r="F160"/>
  <c r="E161"/>
  <c r="M26" i="181"/>
  <c r="S11" i="142"/>
  <c r="Q9" i="139"/>
  <c r="F163"/>
  <c r="F163" i="138"/>
  <c r="AD9" s="1"/>
  <c r="E164"/>
  <c r="F163" i="137"/>
  <c r="AA9" s="1"/>
  <c r="E164"/>
  <c r="Y9" i="136"/>
  <c r="E164"/>
  <c r="F163"/>
  <c r="Z9" s="1"/>
  <c r="E164" i="135"/>
  <c r="F163"/>
  <c r="X9"/>
  <c r="F165" i="130"/>
  <c r="E166"/>
  <c r="E163" i="129"/>
  <c r="F162"/>
  <c r="F162" i="128"/>
  <c r="E163"/>
  <c r="F162" i="127"/>
  <c r="E163"/>
  <c r="F162" i="126"/>
  <c r="E163"/>
  <c r="E163" i="125"/>
  <c r="F162"/>
  <c r="E164" i="124"/>
  <c r="F163"/>
  <c r="V9" i="134"/>
  <c r="Y9" i="133"/>
  <c r="Y9" i="132"/>
  <c r="E163" i="131"/>
  <c r="F162"/>
  <c r="F174" i="123"/>
  <c r="W9" s="1"/>
  <c r="E175"/>
  <c r="F162" i="134"/>
  <c r="E163"/>
  <c r="E169" i="132"/>
  <c r="F168"/>
  <c r="Z9" s="1"/>
  <c r="F167" i="133"/>
  <c r="Z9" s="1"/>
  <c r="E168"/>
  <c r="M118" i="194"/>
  <c r="P160" i="146" l="1"/>
  <c r="X11"/>
  <c r="N159" i="175"/>
  <c r="M161"/>
  <c r="N160" i="174"/>
  <c r="M162"/>
  <c r="F161" i="173"/>
  <c r="E162"/>
  <c r="F162" i="172"/>
  <c r="E163"/>
  <c r="E163" i="171"/>
  <c r="F162"/>
  <c r="E162" i="170"/>
  <c r="F161"/>
  <c r="F161" i="168"/>
  <c r="E162"/>
  <c r="E163" i="167"/>
  <c r="F162"/>
  <c r="E163" i="166"/>
  <c r="F162"/>
  <c r="F162" i="165"/>
  <c r="E163"/>
  <c r="F162" i="164"/>
  <c r="E163"/>
  <c r="E163" i="163"/>
  <c r="F162"/>
  <c r="F161" i="162"/>
  <c r="E162"/>
  <c r="E163" i="161"/>
  <c r="F162"/>
  <c r="F162" i="159"/>
  <c r="E163"/>
  <c r="E162" i="158"/>
  <c r="F161"/>
  <c r="F161" i="157"/>
  <c r="E162"/>
  <c r="E162" i="156"/>
  <c r="F161"/>
  <c r="F161" i="154"/>
  <c r="E162"/>
  <c r="E162" i="153"/>
  <c r="F161"/>
  <c r="R9" i="152"/>
  <c r="S9" s="1"/>
  <c r="G36" i="181" s="1"/>
  <c r="E36"/>
  <c r="E162" i="152"/>
  <c r="F161"/>
  <c r="F36" i="181" s="1"/>
  <c r="E162" i="151"/>
  <c r="F161"/>
  <c r="F161" i="150"/>
  <c r="E162"/>
  <c r="E167" i="149"/>
  <c r="F166"/>
  <c r="F171" i="148"/>
  <c r="E172"/>
  <c r="E168" i="147"/>
  <c r="F167"/>
  <c r="E162" i="146"/>
  <c r="F161"/>
  <c r="Z9" s="1"/>
  <c r="E167" i="145"/>
  <c r="F166"/>
  <c r="R10" i="144"/>
  <c r="S10" s="1"/>
  <c r="K28" i="181" s="1"/>
  <c r="O171" i="144"/>
  <c r="O172" s="1"/>
  <c r="O173" s="1"/>
  <c r="O174" s="1"/>
  <c r="O175" s="1"/>
  <c r="O176" s="1"/>
  <c r="O177" s="1"/>
  <c r="O178" s="1"/>
  <c r="O179" s="1"/>
  <c r="O180" s="1"/>
  <c r="O181" s="1"/>
  <c r="O182" s="1"/>
  <c r="O183" s="1"/>
  <c r="O184" s="1"/>
  <c r="O185" s="1"/>
  <c r="O186" s="1"/>
  <c r="O187" s="1"/>
  <c r="E162"/>
  <c r="F161"/>
  <c r="P171"/>
  <c r="P172" s="1"/>
  <c r="P173" s="1"/>
  <c r="P174" s="1"/>
  <c r="P175" s="1"/>
  <c r="P176" s="1"/>
  <c r="P177" s="1"/>
  <c r="P178" s="1"/>
  <c r="P179" s="1"/>
  <c r="P180" s="1"/>
  <c r="P181" s="1"/>
  <c r="P182" s="1"/>
  <c r="P183" s="1"/>
  <c r="P184" s="1"/>
  <c r="P185" s="1"/>
  <c r="P186" s="1"/>
  <c r="P187" s="1"/>
  <c r="R11"/>
  <c r="F166" i="141"/>
  <c r="E167"/>
  <c r="F171" i="142"/>
  <c r="E172"/>
  <c r="D165" i="139"/>
  <c r="D167"/>
  <c r="D169"/>
  <c r="D171"/>
  <c r="D173"/>
  <c r="D175"/>
  <c r="D177"/>
  <c r="D179"/>
  <c r="D181"/>
  <c r="D183"/>
  <c r="D185"/>
  <c r="D187"/>
  <c r="D189"/>
  <c r="D191"/>
  <c r="D193"/>
  <c r="D195"/>
  <c r="D197"/>
  <c r="D199"/>
  <c r="D201"/>
  <c r="D203"/>
  <c r="D205"/>
  <c r="D207"/>
  <c r="D209"/>
  <c r="D211"/>
  <c r="D213"/>
  <c r="D215"/>
  <c r="D217"/>
  <c r="D219"/>
  <c r="D221"/>
  <c r="D164"/>
  <c r="D166"/>
  <c r="D168"/>
  <c r="D170"/>
  <c r="D172"/>
  <c r="D174"/>
  <c r="D176"/>
  <c r="D178"/>
  <c r="D180"/>
  <c r="D182"/>
  <c r="D184"/>
  <c r="D186"/>
  <c r="D188"/>
  <c r="D190"/>
  <c r="D192"/>
  <c r="D194"/>
  <c r="D196"/>
  <c r="D198"/>
  <c r="D200"/>
  <c r="D202"/>
  <c r="D204"/>
  <c r="D206"/>
  <c r="D208"/>
  <c r="D210"/>
  <c r="D212"/>
  <c r="D214"/>
  <c r="D216"/>
  <c r="D218"/>
  <c r="D220"/>
  <c r="D222"/>
  <c r="H24" i="181"/>
  <c r="O160" i="143"/>
  <c r="O161" s="1"/>
  <c r="O162" s="1"/>
  <c r="O163" s="1"/>
  <c r="O164" s="1"/>
  <c r="O165" s="1"/>
  <c r="O166" s="1"/>
  <c r="O167" s="1"/>
  <c r="O168" s="1"/>
  <c r="P160"/>
  <c r="P161" s="1"/>
  <c r="P162" s="1"/>
  <c r="P163" s="1"/>
  <c r="P164" s="1"/>
  <c r="P165" s="1"/>
  <c r="P166" s="1"/>
  <c r="P167" s="1"/>
  <c r="P168" s="1"/>
  <c r="E162"/>
  <c r="F161"/>
  <c r="E165" i="138"/>
  <c r="F164"/>
  <c r="AE9" s="1"/>
  <c r="E165" i="137"/>
  <c r="F164"/>
  <c r="AB9" s="1"/>
  <c r="E165" i="136"/>
  <c r="F164"/>
  <c r="AA9" s="1"/>
  <c r="E165" i="135"/>
  <c r="F164"/>
  <c r="Z9" s="1"/>
  <c r="Y9"/>
  <c r="E167" i="130"/>
  <c r="F166"/>
  <c r="F163" i="129"/>
  <c r="E164"/>
  <c r="F163" i="128"/>
  <c r="E164"/>
  <c r="F163" i="127"/>
  <c r="E164"/>
  <c r="E164" i="126"/>
  <c r="F163"/>
  <c r="E164" i="125"/>
  <c r="F163"/>
  <c r="F164" i="124"/>
  <c r="E165"/>
  <c r="W9" i="134"/>
  <c r="E164" i="131"/>
  <c r="F163"/>
  <c r="N118" i="194"/>
  <c r="O118"/>
  <c r="P118"/>
  <c r="F168" i="133"/>
  <c r="AA9" s="1"/>
  <c r="E169"/>
  <c r="E170" i="132"/>
  <c r="F169"/>
  <c r="AA9" s="1"/>
  <c r="F163" i="134"/>
  <c r="E164"/>
  <c r="F175" i="123"/>
  <c r="X9" s="1"/>
  <c r="E176"/>
  <c r="P161" i="146" l="1"/>
  <c r="Y11"/>
  <c r="O159" i="175"/>
  <c r="O161" s="1"/>
  <c r="P159"/>
  <c r="P161" s="1"/>
  <c r="N161"/>
  <c r="P160" i="174"/>
  <c r="P162" s="1"/>
  <c r="O160"/>
  <c r="O162" s="1"/>
  <c r="N162"/>
  <c r="E163" i="173"/>
  <c r="F162"/>
  <c r="F163" i="172"/>
  <c r="E164"/>
  <c r="F163" i="171"/>
  <c r="E164"/>
  <c r="F162" i="170"/>
  <c r="E163"/>
  <c r="F162" i="168"/>
  <c r="E163"/>
  <c r="E164" i="167"/>
  <c r="F163"/>
  <c r="E164" i="166"/>
  <c r="F163"/>
  <c r="E164" i="165"/>
  <c r="F163"/>
  <c r="E164" i="164"/>
  <c r="F163"/>
  <c r="F163" i="163"/>
  <c r="E164"/>
  <c r="E163" i="162"/>
  <c r="F162"/>
  <c r="E164" i="161"/>
  <c r="F163"/>
  <c r="F163" i="159"/>
  <c r="E164"/>
  <c r="E163" i="158"/>
  <c r="F162"/>
  <c r="F162" i="157"/>
  <c r="E163"/>
  <c r="E163" i="156"/>
  <c r="F162"/>
  <c r="F162" i="154"/>
  <c r="E163"/>
  <c r="F162" i="153"/>
  <c r="E163"/>
  <c r="E35" i="181"/>
  <c r="E163" i="151"/>
  <c r="R9"/>
  <c r="S9" s="1"/>
  <c r="G35" i="181" s="1"/>
  <c r="F162" i="151"/>
  <c r="F35" i="181" s="1"/>
  <c r="E163" i="152"/>
  <c r="F162"/>
  <c r="E163" i="150"/>
  <c r="F162"/>
  <c r="E168" i="149"/>
  <c r="F167"/>
  <c r="F172" i="148"/>
  <c r="E173"/>
  <c r="E169" i="147"/>
  <c r="F168"/>
  <c r="E163" i="146"/>
  <c r="F162"/>
  <c r="AA9" s="1"/>
  <c r="E168" i="145"/>
  <c r="F167"/>
  <c r="F162" i="144"/>
  <c r="E163"/>
  <c r="M28" i="181"/>
  <c r="S11" i="144"/>
  <c r="F172" i="142"/>
  <c r="F26" i="181" s="1"/>
  <c r="E173" i="142"/>
  <c r="R9"/>
  <c r="S9" s="1"/>
  <c r="G26" i="181" s="1"/>
  <c r="E26"/>
  <c r="F167" i="141"/>
  <c r="E168"/>
  <c r="K164" i="139"/>
  <c r="E164"/>
  <c r="F162" i="143"/>
  <c r="E163"/>
  <c r="Q9" i="138"/>
  <c r="F165"/>
  <c r="E166" i="137"/>
  <c r="F165"/>
  <c r="AC9" s="1"/>
  <c r="F165" i="136"/>
  <c r="AB9" s="1"/>
  <c r="E166"/>
  <c r="F165" i="135"/>
  <c r="AA9" s="1"/>
  <c r="E166"/>
  <c r="F167" i="130"/>
  <c r="E168"/>
  <c r="U9"/>
  <c r="E165" i="129"/>
  <c r="F164"/>
  <c r="F164" i="128"/>
  <c r="E165"/>
  <c r="E165" i="127"/>
  <c r="F164"/>
  <c r="F164" i="126"/>
  <c r="E165"/>
  <c r="E165" i="125"/>
  <c r="F164"/>
  <c r="F165" i="124"/>
  <c r="E166"/>
  <c r="X9" i="134"/>
  <c r="E165" i="131"/>
  <c r="F164"/>
  <c r="U9" s="1"/>
  <c r="D114" i="206"/>
  <c r="F170" i="132"/>
  <c r="AB9" s="1"/>
  <c r="E171"/>
  <c r="F176" i="123"/>
  <c r="Y9" s="1"/>
  <c r="E177"/>
  <c r="F164" i="134"/>
  <c r="E165"/>
  <c r="F169" i="133"/>
  <c r="AB9" s="1"/>
  <c r="E170"/>
  <c r="P162" i="146" l="1"/>
  <c r="Z11"/>
  <c r="E164" i="173"/>
  <c r="F163"/>
  <c r="F164" i="172"/>
  <c r="E165"/>
  <c r="F164" i="171"/>
  <c r="E165"/>
  <c r="F163" i="170"/>
  <c r="E164"/>
  <c r="E164" i="168"/>
  <c r="F163"/>
  <c r="E165" i="167"/>
  <c r="F164"/>
  <c r="E165" i="166"/>
  <c r="F164"/>
  <c r="F164" i="165"/>
  <c r="E165"/>
  <c r="F164" i="164"/>
  <c r="E165"/>
  <c r="F164" i="163"/>
  <c r="E165"/>
  <c r="F163" i="162"/>
  <c r="E164"/>
  <c r="F164" i="161"/>
  <c r="E165"/>
  <c r="F164" i="159"/>
  <c r="E165"/>
  <c r="E164" i="158"/>
  <c r="F163"/>
  <c r="F163" i="157"/>
  <c r="E164"/>
  <c r="F163" i="156"/>
  <c r="E164"/>
  <c r="E164" i="154"/>
  <c r="F163"/>
  <c r="F163" i="153"/>
  <c r="E164"/>
  <c r="E164" i="152"/>
  <c r="F163"/>
  <c r="E164" i="151"/>
  <c r="F163"/>
  <c r="R9" i="150"/>
  <c r="S9" s="1"/>
  <c r="G34" i="181" s="1"/>
  <c r="F163" i="150"/>
  <c r="F34" i="181" s="1"/>
  <c r="E34"/>
  <c r="E164" i="150"/>
  <c r="F168" i="149"/>
  <c r="E169"/>
  <c r="E174" i="148"/>
  <c r="F173"/>
  <c r="E170" i="147"/>
  <c r="F169"/>
  <c r="F163" i="146"/>
  <c r="AB9" s="1"/>
  <c r="E164"/>
  <c r="E29" i="181"/>
  <c r="F168" i="145"/>
  <c r="F29" i="181" s="1"/>
  <c r="R9" i="145"/>
  <c r="S9" s="1"/>
  <c r="G29" i="181" s="1"/>
  <c r="E169" i="145"/>
  <c r="F163" i="144"/>
  <c r="E164"/>
  <c r="F168" i="141"/>
  <c r="E169"/>
  <c r="F169" s="1"/>
  <c r="K170" s="1"/>
  <c r="F173" i="142"/>
  <c r="E174"/>
  <c r="H23" i="181"/>
  <c r="D175" i="138"/>
  <c r="K175" s="1"/>
  <c r="M175" s="1"/>
  <c r="N175" s="1"/>
  <c r="D177"/>
  <c r="K177" s="1"/>
  <c r="M177" s="1"/>
  <c r="N177" s="1"/>
  <c r="D179"/>
  <c r="K179" s="1"/>
  <c r="M179" s="1"/>
  <c r="N179" s="1"/>
  <c r="D181"/>
  <c r="K181" s="1"/>
  <c r="M181" s="1"/>
  <c r="N181" s="1"/>
  <c r="D183"/>
  <c r="K183" s="1"/>
  <c r="M183" s="1"/>
  <c r="N183" s="1"/>
  <c r="D185"/>
  <c r="K185" s="1"/>
  <c r="M185" s="1"/>
  <c r="N185" s="1"/>
  <c r="D187"/>
  <c r="K187" s="1"/>
  <c r="M187" s="1"/>
  <c r="N187" s="1"/>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217"/>
  <c r="K217" s="1"/>
  <c r="M217" s="1"/>
  <c r="N217" s="1"/>
  <c r="D219"/>
  <c r="K219" s="1"/>
  <c r="M219" s="1"/>
  <c r="N219" s="1"/>
  <c r="D221"/>
  <c r="K221" s="1"/>
  <c r="M221" s="1"/>
  <c r="N221" s="1"/>
  <c r="D223"/>
  <c r="K223" s="1"/>
  <c r="M223" s="1"/>
  <c r="N223" s="1"/>
  <c r="D168"/>
  <c r="K168" s="1"/>
  <c r="M168" s="1"/>
  <c r="N168" s="1"/>
  <c r="D170"/>
  <c r="K170" s="1"/>
  <c r="M170" s="1"/>
  <c r="N170" s="1"/>
  <c r="D172"/>
  <c r="K172" s="1"/>
  <c r="M172" s="1"/>
  <c r="N172" s="1"/>
  <c r="D166"/>
  <c r="D174"/>
  <c r="K174" s="1"/>
  <c r="M174" s="1"/>
  <c r="N174" s="1"/>
  <c r="D176"/>
  <c r="K176" s="1"/>
  <c r="M176" s="1"/>
  <c r="N176" s="1"/>
  <c r="D178"/>
  <c r="K178" s="1"/>
  <c r="M178" s="1"/>
  <c r="N178" s="1"/>
  <c r="D180"/>
  <c r="K180" s="1"/>
  <c r="M180" s="1"/>
  <c r="N180" s="1"/>
  <c r="D182"/>
  <c r="K182" s="1"/>
  <c r="M182" s="1"/>
  <c r="N182" s="1"/>
  <c r="D184"/>
  <c r="K184" s="1"/>
  <c r="M184" s="1"/>
  <c r="N184" s="1"/>
  <c r="D186"/>
  <c r="K186" s="1"/>
  <c r="M186" s="1"/>
  <c r="N186" s="1"/>
  <c r="D188"/>
  <c r="K188" s="1"/>
  <c r="M188" s="1"/>
  <c r="N188" s="1"/>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216"/>
  <c r="K216" s="1"/>
  <c r="M216" s="1"/>
  <c r="N216" s="1"/>
  <c r="D218"/>
  <c r="K218" s="1"/>
  <c r="M218" s="1"/>
  <c r="N218" s="1"/>
  <c r="D220"/>
  <c r="K220" s="1"/>
  <c r="M220" s="1"/>
  <c r="N220" s="1"/>
  <c r="D222"/>
  <c r="K222" s="1"/>
  <c r="M222" s="1"/>
  <c r="N222" s="1"/>
  <c r="D224"/>
  <c r="K224" s="1"/>
  <c r="M224" s="1"/>
  <c r="N224" s="1"/>
  <c r="D167"/>
  <c r="K167" s="1"/>
  <c r="M167" s="1"/>
  <c r="N167" s="1"/>
  <c r="D169"/>
  <c r="K169" s="1"/>
  <c r="M169" s="1"/>
  <c r="N169" s="1"/>
  <c r="D171"/>
  <c r="K171" s="1"/>
  <c r="M171" s="1"/>
  <c r="N171" s="1"/>
  <c r="D173"/>
  <c r="M164" i="139"/>
  <c r="N164" s="1"/>
  <c r="L164"/>
  <c r="E165"/>
  <c r="F164"/>
  <c r="K165" s="1"/>
  <c r="M165" s="1"/>
  <c r="N165" s="1"/>
  <c r="F163" i="143"/>
  <c r="E164"/>
  <c r="E170" i="141"/>
  <c r="E171" s="1"/>
  <c r="M170"/>
  <c r="N170" s="1"/>
  <c r="L170"/>
  <c r="F166" i="137"/>
  <c r="AD9" s="1"/>
  <c r="E167"/>
  <c r="E167" i="136"/>
  <c r="F166"/>
  <c r="AC9" s="1"/>
  <c r="F166" i="135"/>
  <c r="AB9" s="1"/>
  <c r="E167"/>
  <c r="V9" i="130"/>
  <c r="E169"/>
  <c r="F168"/>
  <c r="F165" i="129"/>
  <c r="E166"/>
  <c r="F165" i="128"/>
  <c r="E166"/>
  <c r="F165" i="127"/>
  <c r="E166"/>
  <c r="E166" i="126"/>
  <c r="F165"/>
  <c r="F165" i="125"/>
  <c r="E166"/>
  <c r="F166" i="124"/>
  <c r="E167"/>
  <c r="Y9" i="134"/>
  <c r="E166" i="131"/>
  <c r="F165"/>
  <c r="V9" s="1"/>
  <c r="F170" i="133"/>
  <c r="AC9" s="1"/>
  <c r="E171"/>
  <c r="F165" i="134"/>
  <c r="E166"/>
  <c r="F177" i="123"/>
  <c r="Z9" s="1"/>
  <c r="E178"/>
  <c r="F171" i="132"/>
  <c r="AC9" s="1"/>
  <c r="E172"/>
  <c r="K114" i="206"/>
  <c r="F170" i="141"/>
  <c r="P163" i="146" l="1"/>
  <c r="AA11"/>
  <c r="F164" i="173"/>
  <c r="D165" s="1"/>
  <c r="E165" s="1"/>
  <c r="F165" i="172"/>
  <c r="E166"/>
  <c r="E166" i="171"/>
  <c r="F165"/>
  <c r="E165" i="170"/>
  <c r="F164"/>
  <c r="E165" i="168"/>
  <c r="F164"/>
  <c r="E166" i="167"/>
  <c r="F165"/>
  <c r="E166" i="166"/>
  <c r="F165"/>
  <c r="F165" i="165"/>
  <c r="E166"/>
  <c r="F165" i="164"/>
  <c r="E166"/>
  <c r="E166" i="163"/>
  <c r="F165"/>
  <c r="F164" i="162"/>
  <c r="E165"/>
  <c r="E166" i="161"/>
  <c r="F165"/>
  <c r="F165" i="159"/>
  <c r="E166"/>
  <c r="F164" i="158"/>
  <c r="E165"/>
  <c r="F164" i="157"/>
  <c r="E165"/>
  <c r="E165" i="156"/>
  <c r="F164"/>
  <c r="E165" i="154"/>
  <c r="F164"/>
  <c r="E165" i="153"/>
  <c r="F164"/>
  <c r="F164" i="151"/>
  <c r="E165"/>
  <c r="F164" i="152"/>
  <c r="E165"/>
  <c r="F164" i="150"/>
  <c r="E165"/>
  <c r="E170" i="149"/>
  <c r="F169"/>
  <c r="E175" i="148"/>
  <c r="F174"/>
  <c r="F170" i="147"/>
  <c r="E171"/>
  <c r="E165" i="146"/>
  <c r="F164"/>
  <c r="AC9" s="1"/>
  <c r="E170" i="145"/>
  <c r="F169"/>
  <c r="F164" i="144"/>
  <c r="E165"/>
  <c r="F174" i="142"/>
  <c r="E175"/>
  <c r="R14" i="141"/>
  <c r="S14" s="1"/>
  <c r="J25" i="181" s="1"/>
  <c r="L171" i="14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F171"/>
  <c r="E172"/>
  <c r="F165" i="139"/>
  <c r="K166" s="1"/>
  <c r="M166" s="1"/>
  <c r="N166" s="1"/>
  <c r="O164"/>
  <c r="O165" s="1"/>
  <c r="P164"/>
  <c r="P165" s="1"/>
  <c r="P166" s="1"/>
  <c r="K166" i="138"/>
  <c r="E166"/>
  <c r="L165" i="139"/>
  <c r="E165" i="143"/>
  <c r="F164"/>
  <c r="O170" i="141"/>
  <c r="P170"/>
  <c r="E168" i="137"/>
  <c r="F167"/>
  <c r="AE9" s="1"/>
  <c r="E168" i="136"/>
  <c r="F167"/>
  <c r="AD9" s="1"/>
  <c r="E168" i="135"/>
  <c r="F167"/>
  <c r="AC9" s="1"/>
  <c r="E170" i="130"/>
  <c r="F169"/>
  <c r="W9"/>
  <c r="E167" i="129"/>
  <c r="F166"/>
  <c r="F166" i="128"/>
  <c r="E167"/>
  <c r="E167" i="127"/>
  <c r="F166"/>
  <c r="E167" i="126"/>
  <c r="F166"/>
  <c r="E167" i="125"/>
  <c r="F166"/>
  <c r="F167" i="124"/>
  <c r="E168"/>
  <c r="Z9" i="134"/>
  <c r="E167" i="131"/>
  <c r="F166"/>
  <c r="W9" s="1"/>
  <c r="E173" i="132"/>
  <c r="F172"/>
  <c r="AD9" s="1"/>
  <c r="F178" i="123"/>
  <c r="AA9" s="1"/>
  <c r="E179"/>
  <c r="F166" i="134"/>
  <c r="AA9" s="1"/>
  <c r="E167"/>
  <c r="F171" i="133"/>
  <c r="AD9" s="1"/>
  <c r="E172"/>
  <c r="M114" i="206"/>
  <c r="P164" i="146" l="1"/>
  <c r="AB11"/>
  <c r="K165" i="173"/>
  <c r="D167"/>
  <c r="F165"/>
  <c r="F166" i="172"/>
  <c r="E167"/>
  <c r="E167" i="171"/>
  <c r="F166"/>
  <c r="E166" i="170"/>
  <c r="F165"/>
  <c r="F165" i="168"/>
  <c r="E166"/>
  <c r="F166" i="167"/>
  <c r="E167"/>
  <c r="E167" i="166"/>
  <c r="F166"/>
  <c r="F166" i="165"/>
  <c r="E167"/>
  <c r="F166" i="164"/>
  <c r="E167"/>
  <c r="E167" i="163"/>
  <c r="F166"/>
  <c r="E166" i="162"/>
  <c r="F165"/>
  <c r="F166" i="161"/>
  <c r="E167"/>
  <c r="E167" i="159"/>
  <c r="F166"/>
  <c r="E166" i="158"/>
  <c r="F165"/>
  <c r="E166" i="157"/>
  <c r="F165"/>
  <c r="F165" i="156"/>
  <c r="E166"/>
  <c r="E166" i="154"/>
  <c r="F165"/>
  <c r="E166" i="153"/>
  <c r="F165"/>
  <c r="F165" i="152"/>
  <c r="E166"/>
  <c r="E166" i="151"/>
  <c r="F165"/>
  <c r="F165" i="150"/>
  <c r="E166"/>
  <c r="F170" i="149"/>
  <c r="E171"/>
  <c r="F175" i="148"/>
  <c r="E176"/>
  <c r="E172" i="147"/>
  <c r="F171"/>
  <c r="F165" i="146"/>
  <c r="AD9" s="1"/>
  <c r="E166"/>
  <c r="F170" i="145"/>
  <c r="E171"/>
  <c r="F165" i="144"/>
  <c r="E166"/>
  <c r="F175" i="142"/>
  <c r="E176"/>
  <c r="R10" i="141"/>
  <c r="S10" s="1"/>
  <c r="K25" i="181" s="1"/>
  <c r="O171" i="14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R11"/>
  <c r="M25" i="181" s="1"/>
  <c r="P171" i="14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F172"/>
  <c r="E173"/>
  <c r="M166" i="138"/>
  <c r="N166" s="1"/>
  <c r="L166"/>
  <c r="L167" s="1"/>
  <c r="L168" s="1"/>
  <c r="L169" s="1"/>
  <c r="L170" s="1"/>
  <c r="L171" s="1"/>
  <c r="L172" s="1"/>
  <c r="L166" i="139"/>
  <c r="O166"/>
  <c r="E166"/>
  <c r="F166" i="138"/>
  <c r="U9" s="1"/>
  <c r="E167"/>
  <c r="E166" i="143"/>
  <c r="F165"/>
  <c r="S11" i="141"/>
  <c r="Q9" i="137"/>
  <c r="F168"/>
  <c r="E169" i="136"/>
  <c r="F168"/>
  <c r="AE9" s="1"/>
  <c r="F168" i="135"/>
  <c r="AD9" s="1"/>
  <c r="E169"/>
  <c r="E171" i="130"/>
  <c r="F170"/>
  <c r="X9"/>
  <c r="E168" i="129"/>
  <c r="F167"/>
  <c r="F167" i="128"/>
  <c r="E168"/>
  <c r="E168" i="127"/>
  <c r="F167"/>
  <c r="F167" i="126"/>
  <c r="E168"/>
  <c r="E168" i="125"/>
  <c r="F167"/>
  <c r="E169" i="124"/>
  <c r="F168"/>
  <c r="E168" i="131"/>
  <c r="F167"/>
  <c r="X9" s="1"/>
  <c r="F172" i="133"/>
  <c r="AE9" s="1"/>
  <c r="E173"/>
  <c r="Q9" s="1"/>
  <c r="E168" i="134"/>
  <c r="F167"/>
  <c r="AB9" s="1"/>
  <c r="F179" i="123"/>
  <c r="AB9" s="1"/>
  <c r="E180"/>
  <c r="N114" i="206"/>
  <c r="O114"/>
  <c r="P114"/>
  <c r="F173" i="132"/>
  <c r="AE9" s="1"/>
  <c r="E174"/>
  <c r="Q9" s="1"/>
  <c r="P165" i="146" l="1"/>
  <c r="AC11"/>
  <c r="M101" i="181" s="1"/>
  <c r="N101" s="1"/>
  <c r="M165" i="173"/>
  <c r="K167"/>
  <c r="L165"/>
  <c r="E168" i="172"/>
  <c r="F167"/>
  <c r="F167" i="171"/>
  <c r="E168"/>
  <c r="F166" i="170"/>
  <c r="E167"/>
  <c r="F166" i="168"/>
  <c r="E167"/>
  <c r="F167" i="167"/>
  <c r="E168"/>
  <c r="F167" i="166"/>
  <c r="E168"/>
  <c r="F167" i="165"/>
  <c r="E168"/>
  <c r="F167" i="164"/>
  <c r="E168"/>
  <c r="E168" i="163"/>
  <c r="F167"/>
  <c r="E167" i="162"/>
  <c r="F166"/>
  <c r="F167" i="161"/>
  <c r="E168"/>
  <c r="E168" i="159"/>
  <c r="F167"/>
  <c r="E167" i="158"/>
  <c r="F166"/>
  <c r="F166" i="157"/>
  <c r="E167"/>
  <c r="E167" i="156"/>
  <c r="F166"/>
  <c r="E167" i="154"/>
  <c r="F166"/>
  <c r="E167" i="153"/>
  <c r="F166"/>
  <c r="E167" i="151"/>
  <c r="F166"/>
  <c r="E167" i="152"/>
  <c r="F166"/>
  <c r="F166" i="150"/>
  <c r="E167"/>
  <c r="E172" i="149"/>
  <c r="F171"/>
  <c r="F176" i="148"/>
  <c r="E177"/>
  <c r="F172" i="147"/>
  <c r="E173"/>
  <c r="E167" i="146"/>
  <c r="F166"/>
  <c r="AE9" s="1"/>
  <c r="E172" i="145"/>
  <c r="F171"/>
  <c r="F166" i="144"/>
  <c r="E167"/>
  <c r="F176" i="142"/>
  <c r="E177"/>
  <c r="F173" i="141"/>
  <c r="E174"/>
  <c r="F167" i="138"/>
  <c r="V9" s="1"/>
  <c r="E168"/>
  <c r="F166" i="139"/>
  <c r="K167" s="1"/>
  <c r="M167" s="1"/>
  <c r="N167" s="1"/>
  <c r="P167" s="1"/>
  <c r="O166" i="138"/>
  <c r="O167" s="1"/>
  <c r="O168" s="1"/>
  <c r="O169" s="1"/>
  <c r="O170" s="1"/>
  <c r="O171" s="1"/>
  <c r="O172" s="1"/>
  <c r="P166"/>
  <c r="H22" i="181"/>
  <c r="D227" i="137"/>
  <c r="K227" s="1"/>
  <c r="M227" s="1"/>
  <c r="N227" s="1"/>
  <c r="D226"/>
  <c r="K226" s="1"/>
  <c r="M226" s="1"/>
  <c r="N226" s="1"/>
  <c r="D225"/>
  <c r="K225" s="1"/>
  <c r="M225" s="1"/>
  <c r="N225" s="1"/>
  <c r="D224"/>
  <c r="K224" s="1"/>
  <c r="M224" s="1"/>
  <c r="N224" s="1"/>
  <c r="D223"/>
  <c r="K223" s="1"/>
  <c r="M223" s="1"/>
  <c r="N223" s="1"/>
  <c r="D222"/>
  <c r="K222" s="1"/>
  <c r="M222" s="1"/>
  <c r="N222" s="1"/>
  <c r="D219"/>
  <c r="K219" s="1"/>
  <c r="M219" s="1"/>
  <c r="N219" s="1"/>
  <c r="D218"/>
  <c r="K218" s="1"/>
  <c r="M218" s="1"/>
  <c r="N218" s="1"/>
  <c r="D215"/>
  <c r="K215" s="1"/>
  <c r="M215" s="1"/>
  <c r="N215" s="1"/>
  <c r="D214"/>
  <c r="K214" s="1"/>
  <c r="M214" s="1"/>
  <c r="N214" s="1"/>
  <c r="D211"/>
  <c r="K211" s="1"/>
  <c r="M211" s="1"/>
  <c r="N211" s="1"/>
  <c r="D210"/>
  <c r="K210" s="1"/>
  <c r="M210" s="1"/>
  <c r="N210" s="1"/>
  <c r="D207"/>
  <c r="K207" s="1"/>
  <c r="M207" s="1"/>
  <c r="N207" s="1"/>
  <c r="D206"/>
  <c r="K206" s="1"/>
  <c r="M206" s="1"/>
  <c r="N206" s="1"/>
  <c r="D203"/>
  <c r="K203" s="1"/>
  <c r="M203" s="1"/>
  <c r="N203" s="1"/>
  <c r="D202"/>
  <c r="K202" s="1"/>
  <c r="M202" s="1"/>
  <c r="N202" s="1"/>
  <c r="D199"/>
  <c r="K199" s="1"/>
  <c r="M199" s="1"/>
  <c r="N199" s="1"/>
  <c r="D198"/>
  <c r="K198" s="1"/>
  <c r="M198" s="1"/>
  <c r="N198" s="1"/>
  <c r="D195"/>
  <c r="K195" s="1"/>
  <c r="M195" s="1"/>
  <c r="N195" s="1"/>
  <c r="D194"/>
  <c r="K194" s="1"/>
  <c r="M194" s="1"/>
  <c r="N194" s="1"/>
  <c r="D191"/>
  <c r="K191" s="1"/>
  <c r="M191" s="1"/>
  <c r="N191" s="1"/>
  <c r="D190"/>
  <c r="K190" s="1"/>
  <c r="M190" s="1"/>
  <c r="N190" s="1"/>
  <c r="D187"/>
  <c r="K187" s="1"/>
  <c r="M187" s="1"/>
  <c r="N187" s="1"/>
  <c r="D186"/>
  <c r="K186" s="1"/>
  <c r="M186" s="1"/>
  <c r="N186" s="1"/>
  <c r="D183"/>
  <c r="K183" s="1"/>
  <c r="M183" s="1"/>
  <c r="N183" s="1"/>
  <c r="D182"/>
  <c r="K182" s="1"/>
  <c r="M182" s="1"/>
  <c r="N182" s="1"/>
  <c r="D173"/>
  <c r="K173" s="1"/>
  <c r="M173" s="1"/>
  <c r="N173" s="1"/>
  <c r="D172"/>
  <c r="K172" s="1"/>
  <c r="M172" s="1"/>
  <c r="N172" s="1"/>
  <c r="D169"/>
  <c r="D221"/>
  <c r="K221" s="1"/>
  <c r="M221" s="1"/>
  <c r="N221" s="1"/>
  <c r="D220"/>
  <c r="K220" s="1"/>
  <c r="M220" s="1"/>
  <c r="N220" s="1"/>
  <c r="D217"/>
  <c r="K217" s="1"/>
  <c r="M217" s="1"/>
  <c r="N217" s="1"/>
  <c r="D216"/>
  <c r="K216" s="1"/>
  <c r="M216" s="1"/>
  <c r="N216" s="1"/>
  <c r="D213"/>
  <c r="K213" s="1"/>
  <c r="M213" s="1"/>
  <c r="N213" s="1"/>
  <c r="D212"/>
  <c r="K212" s="1"/>
  <c r="M212" s="1"/>
  <c r="N212" s="1"/>
  <c r="D209"/>
  <c r="K209" s="1"/>
  <c r="M209" s="1"/>
  <c r="N209" s="1"/>
  <c r="D208"/>
  <c r="K208" s="1"/>
  <c r="M208" s="1"/>
  <c r="N208" s="1"/>
  <c r="D205"/>
  <c r="K205" s="1"/>
  <c r="M205" s="1"/>
  <c r="N205" s="1"/>
  <c r="D204"/>
  <c r="K204" s="1"/>
  <c r="M204" s="1"/>
  <c r="N204" s="1"/>
  <c r="D201"/>
  <c r="K201" s="1"/>
  <c r="M201" s="1"/>
  <c r="N201" s="1"/>
  <c r="D200"/>
  <c r="K200" s="1"/>
  <c r="M200" s="1"/>
  <c r="N200" s="1"/>
  <c r="D197"/>
  <c r="K197" s="1"/>
  <c r="M197" s="1"/>
  <c r="N197" s="1"/>
  <c r="D196"/>
  <c r="K196" s="1"/>
  <c r="M196" s="1"/>
  <c r="N196" s="1"/>
  <c r="D193"/>
  <c r="K193" s="1"/>
  <c r="M193" s="1"/>
  <c r="N193" s="1"/>
  <c r="D192"/>
  <c r="K192" s="1"/>
  <c r="M192" s="1"/>
  <c r="N192" s="1"/>
  <c r="D189"/>
  <c r="K189" s="1"/>
  <c r="M189" s="1"/>
  <c r="N189" s="1"/>
  <c r="D188"/>
  <c r="K188" s="1"/>
  <c r="M188" s="1"/>
  <c r="N188" s="1"/>
  <c r="D185"/>
  <c r="K185" s="1"/>
  <c r="M185" s="1"/>
  <c r="N185" s="1"/>
  <c r="D184"/>
  <c r="K184" s="1"/>
  <c r="M184" s="1"/>
  <c r="N184" s="1"/>
  <c r="D181"/>
  <c r="K181" s="1"/>
  <c r="M181" s="1"/>
  <c r="N181" s="1"/>
  <c r="D180"/>
  <c r="K180" s="1"/>
  <c r="M180" s="1"/>
  <c r="N180" s="1"/>
  <c r="D179"/>
  <c r="K179" s="1"/>
  <c r="M179" s="1"/>
  <c r="N179" s="1"/>
  <c r="D178"/>
  <c r="K178" s="1"/>
  <c r="M178" s="1"/>
  <c r="N178" s="1"/>
  <c r="D177"/>
  <c r="K177" s="1"/>
  <c r="M177" s="1"/>
  <c r="N177" s="1"/>
  <c r="D176"/>
  <c r="K176" s="1"/>
  <c r="M176" s="1"/>
  <c r="N176" s="1"/>
  <c r="D175"/>
  <c r="K175" s="1"/>
  <c r="M175" s="1"/>
  <c r="N175" s="1"/>
  <c r="D174"/>
  <c r="K174" s="1"/>
  <c r="M174" s="1"/>
  <c r="N174" s="1"/>
  <c r="D171"/>
  <c r="K171" s="1"/>
  <c r="M171" s="1"/>
  <c r="N171" s="1"/>
  <c r="D170"/>
  <c r="K170" s="1"/>
  <c r="M170" s="1"/>
  <c r="N170" s="1"/>
  <c r="E167" i="143"/>
  <c r="F166"/>
  <c r="R9" i="141"/>
  <c r="S9" s="1"/>
  <c r="G25" i="181" s="1"/>
  <c r="E25"/>
  <c r="Q9" i="136"/>
  <c r="F169"/>
  <c r="F169" i="135"/>
  <c r="AE9" s="1"/>
  <c r="E170"/>
  <c r="E172" i="130"/>
  <c r="F171"/>
  <c r="Z9" s="1"/>
  <c r="Y9"/>
  <c r="F168" i="129"/>
  <c r="E169"/>
  <c r="F168" i="128"/>
  <c r="E169"/>
  <c r="E169" i="127"/>
  <c r="F168"/>
  <c r="F168" i="126"/>
  <c r="E169"/>
  <c r="E169" i="125"/>
  <c r="F168"/>
  <c r="E170" i="124"/>
  <c r="F169"/>
  <c r="E169" i="131"/>
  <c r="F168"/>
  <c r="Y9" s="1"/>
  <c r="F168" i="134"/>
  <c r="AC9" s="1"/>
  <c r="E169"/>
  <c r="F174" i="132"/>
  <c r="F25" i="181"/>
  <c r="F180" i="123"/>
  <c r="AC9" s="1"/>
  <c r="E181"/>
  <c r="F173" i="133"/>
  <c r="D104" i="212"/>
  <c r="P167" i="138" l="1"/>
  <c r="U11"/>
  <c r="M93" i="181" s="1"/>
  <c r="N93" s="1"/>
  <c r="P166" i="146"/>
  <c r="AD11"/>
  <c r="M102" i="181" s="1"/>
  <c r="N102" s="1"/>
  <c r="N165" i="173"/>
  <c r="M167"/>
  <c r="F168" i="172"/>
  <c r="E169"/>
  <c r="F168" i="171"/>
  <c r="E169"/>
  <c r="E168" i="170"/>
  <c r="F167"/>
  <c r="F167" i="168"/>
  <c r="E168"/>
  <c r="E169" i="167"/>
  <c r="F168"/>
  <c r="F168" i="166"/>
  <c r="E169"/>
  <c r="E169" i="165"/>
  <c r="F168"/>
  <c r="F168" i="164"/>
  <c r="E169"/>
  <c r="E169" i="163"/>
  <c r="F168"/>
  <c r="E168" i="162"/>
  <c r="F167"/>
  <c r="E169" i="161"/>
  <c r="F168"/>
  <c r="E169" i="159"/>
  <c r="F168"/>
  <c r="E168" i="158"/>
  <c r="F167"/>
  <c r="F167" i="157"/>
  <c r="E168"/>
  <c r="E168" i="156"/>
  <c r="F167"/>
  <c r="F167" i="154"/>
  <c r="E168"/>
  <c r="F167" i="153"/>
  <c r="E168"/>
  <c r="F167" i="152"/>
  <c r="E168"/>
  <c r="F167" i="151"/>
  <c r="E168"/>
  <c r="E168" i="150"/>
  <c r="F167"/>
  <c r="E173" i="149"/>
  <c r="F172"/>
  <c r="F177" i="148"/>
  <c r="E178"/>
  <c r="F173" i="147"/>
  <c r="E174"/>
  <c r="R9" i="146"/>
  <c r="S9" s="1"/>
  <c r="G30" i="181" s="1"/>
  <c r="E168" i="146"/>
  <c r="E30" i="181"/>
  <c r="F167" i="146"/>
  <c r="F30" i="181" s="1"/>
  <c r="E173" i="145"/>
  <c r="F172"/>
  <c r="F167" i="144"/>
  <c r="E168"/>
  <c r="F177" i="142"/>
  <c r="E178"/>
  <c r="F174" i="141"/>
  <c r="E175"/>
  <c r="O167" i="139"/>
  <c r="L167"/>
  <c r="E167"/>
  <c r="E169" i="138"/>
  <c r="F168"/>
  <c r="W9" s="1"/>
  <c r="K169" i="137"/>
  <c r="E169"/>
  <c r="H21" i="181"/>
  <c r="D194" i="136"/>
  <c r="K194" s="1"/>
  <c r="M194" s="1"/>
  <c r="N194" s="1"/>
  <c r="D198"/>
  <c r="K198" s="1"/>
  <c r="M198" s="1"/>
  <c r="N198" s="1"/>
  <c r="D200"/>
  <c r="K200" s="1"/>
  <c r="M200" s="1"/>
  <c r="N200" s="1"/>
  <c r="D202"/>
  <c r="K202" s="1"/>
  <c r="M202" s="1"/>
  <c r="N202" s="1"/>
  <c r="D204"/>
  <c r="K204" s="1"/>
  <c r="M204" s="1"/>
  <c r="N204" s="1"/>
  <c r="D207"/>
  <c r="K207" s="1"/>
  <c r="M207" s="1"/>
  <c r="N207" s="1"/>
  <c r="D209"/>
  <c r="K209" s="1"/>
  <c r="M209" s="1"/>
  <c r="N209" s="1"/>
  <c r="D211"/>
  <c r="K211" s="1"/>
  <c r="M211" s="1"/>
  <c r="N211" s="1"/>
  <c r="D213"/>
  <c r="K213" s="1"/>
  <c r="M213" s="1"/>
  <c r="N213" s="1"/>
  <c r="D215"/>
  <c r="K215" s="1"/>
  <c r="M215" s="1"/>
  <c r="N215" s="1"/>
  <c r="D217"/>
  <c r="K217" s="1"/>
  <c r="M217" s="1"/>
  <c r="N217" s="1"/>
  <c r="D219"/>
  <c r="K219" s="1"/>
  <c r="M219" s="1"/>
  <c r="N219" s="1"/>
  <c r="D221"/>
  <c r="K221" s="1"/>
  <c r="M221" s="1"/>
  <c r="N221" s="1"/>
  <c r="D223"/>
  <c r="K223" s="1"/>
  <c r="M223" s="1"/>
  <c r="N223" s="1"/>
  <c r="D225"/>
  <c r="K225" s="1"/>
  <c r="M225" s="1"/>
  <c r="N225" s="1"/>
  <c r="D227"/>
  <c r="K227" s="1"/>
  <c r="M227" s="1"/>
  <c r="N227" s="1"/>
  <c r="D171"/>
  <c r="K171" s="1"/>
  <c r="M171" s="1"/>
  <c r="N171" s="1"/>
  <c r="D172"/>
  <c r="K172" s="1"/>
  <c r="M172" s="1"/>
  <c r="N172" s="1"/>
  <c r="D173"/>
  <c r="K173" s="1"/>
  <c r="M173" s="1"/>
  <c r="N173" s="1"/>
  <c r="D174"/>
  <c r="K174" s="1"/>
  <c r="M174" s="1"/>
  <c r="N174"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5"/>
  <c r="K185" s="1"/>
  <c r="M185" s="1"/>
  <c r="N185" s="1"/>
  <c r="D187"/>
  <c r="K187" s="1"/>
  <c r="M187" s="1"/>
  <c r="N187" s="1"/>
  <c r="D189"/>
  <c r="K189" s="1"/>
  <c r="M189" s="1"/>
  <c r="N189" s="1"/>
  <c r="D190"/>
  <c r="K190" s="1"/>
  <c r="M190" s="1"/>
  <c r="N190" s="1"/>
  <c r="D170"/>
  <c r="D191"/>
  <c r="K191" s="1"/>
  <c r="M191" s="1"/>
  <c r="N191" s="1"/>
  <c r="D192"/>
  <c r="K192" s="1"/>
  <c r="M192" s="1"/>
  <c r="N192" s="1"/>
  <c r="D193"/>
  <c r="K193" s="1"/>
  <c r="M193" s="1"/>
  <c r="N193" s="1"/>
  <c r="D195"/>
  <c r="K195" s="1"/>
  <c r="M195" s="1"/>
  <c r="N195" s="1"/>
  <c r="D196"/>
  <c r="K196" s="1"/>
  <c r="M196" s="1"/>
  <c r="N196" s="1"/>
  <c r="D197"/>
  <c r="K197" s="1"/>
  <c r="M197" s="1"/>
  <c r="N197" s="1"/>
  <c r="D199"/>
  <c r="K199" s="1"/>
  <c r="M199" s="1"/>
  <c r="N199" s="1"/>
  <c r="D201"/>
  <c r="K201" s="1"/>
  <c r="M201" s="1"/>
  <c r="N201" s="1"/>
  <c r="D203"/>
  <c r="K203" s="1"/>
  <c r="M203" s="1"/>
  <c r="N203" s="1"/>
  <c r="D205"/>
  <c r="K205" s="1"/>
  <c r="M205" s="1"/>
  <c r="N205" s="1"/>
  <c r="D206"/>
  <c r="K206" s="1"/>
  <c r="M206" s="1"/>
  <c r="N206" s="1"/>
  <c r="D208"/>
  <c r="K208" s="1"/>
  <c r="M208" s="1"/>
  <c r="N208" s="1"/>
  <c r="D210"/>
  <c r="K210" s="1"/>
  <c r="M210" s="1"/>
  <c r="N210" s="1"/>
  <c r="D212"/>
  <c r="K212" s="1"/>
  <c r="M212" s="1"/>
  <c r="N212" s="1"/>
  <c r="D214"/>
  <c r="K214" s="1"/>
  <c r="M214" s="1"/>
  <c r="N214" s="1"/>
  <c r="D216"/>
  <c r="K216" s="1"/>
  <c r="M216" s="1"/>
  <c r="N216" s="1"/>
  <c r="D218"/>
  <c r="K218" s="1"/>
  <c r="M218" s="1"/>
  <c r="N218" s="1"/>
  <c r="D220"/>
  <c r="K220" s="1"/>
  <c r="M220" s="1"/>
  <c r="N220" s="1"/>
  <c r="D222"/>
  <c r="K222" s="1"/>
  <c r="M222" s="1"/>
  <c r="N222" s="1"/>
  <c r="D224"/>
  <c r="K224" s="1"/>
  <c r="M224" s="1"/>
  <c r="N224" s="1"/>
  <c r="D226"/>
  <c r="K226" s="1"/>
  <c r="M226" s="1"/>
  <c r="N226" s="1"/>
  <c r="D175"/>
  <c r="K175" s="1"/>
  <c r="M175" s="1"/>
  <c r="N175" s="1"/>
  <c r="D176"/>
  <c r="K176" s="1"/>
  <c r="M176" s="1"/>
  <c r="N176" s="1"/>
  <c r="D184"/>
  <c r="K184" s="1"/>
  <c r="M184" s="1"/>
  <c r="N184" s="1"/>
  <c r="D186"/>
  <c r="K186" s="1"/>
  <c r="M186" s="1"/>
  <c r="N186" s="1"/>
  <c r="D188"/>
  <c r="K188" s="1"/>
  <c r="M188" s="1"/>
  <c r="N188" s="1"/>
  <c r="H18" i="181"/>
  <c r="D175" i="133"/>
  <c r="D177"/>
  <c r="D179"/>
  <c r="D181"/>
  <c r="D183"/>
  <c r="D185"/>
  <c r="D187"/>
  <c r="D189"/>
  <c r="D191"/>
  <c r="D193"/>
  <c r="D195"/>
  <c r="D197"/>
  <c r="D199"/>
  <c r="D201"/>
  <c r="D203"/>
  <c r="D205"/>
  <c r="D207"/>
  <c r="D209"/>
  <c r="D211"/>
  <c r="D213"/>
  <c r="D215"/>
  <c r="D217"/>
  <c r="D219"/>
  <c r="D221"/>
  <c r="D223"/>
  <c r="D225"/>
  <c r="D227"/>
  <c r="D229"/>
  <c r="D231"/>
  <c r="D174"/>
  <c r="D176"/>
  <c r="D178"/>
  <c r="D180"/>
  <c r="D182"/>
  <c r="D184"/>
  <c r="D186"/>
  <c r="D188"/>
  <c r="D190"/>
  <c r="D192"/>
  <c r="D194"/>
  <c r="D196"/>
  <c r="D198"/>
  <c r="D200"/>
  <c r="D202"/>
  <c r="D204"/>
  <c r="D206"/>
  <c r="D208"/>
  <c r="D210"/>
  <c r="D212"/>
  <c r="D214"/>
  <c r="D216"/>
  <c r="D218"/>
  <c r="D220"/>
  <c r="D222"/>
  <c r="D224"/>
  <c r="D226"/>
  <c r="D228"/>
  <c r="D230"/>
  <c r="D232"/>
  <c r="H17" i="181"/>
  <c r="D232" i="132"/>
  <c r="K232" s="1"/>
  <c r="M232" s="1"/>
  <c r="N232" s="1"/>
  <c r="D230"/>
  <c r="K230" s="1"/>
  <c r="M230" s="1"/>
  <c r="N230" s="1"/>
  <c r="D228"/>
  <c r="K228" s="1"/>
  <c r="M228" s="1"/>
  <c r="N228" s="1"/>
  <c r="D226"/>
  <c r="K226" s="1"/>
  <c r="M226" s="1"/>
  <c r="N226" s="1"/>
  <c r="D224"/>
  <c r="K224" s="1"/>
  <c r="M224" s="1"/>
  <c r="N224" s="1"/>
  <c r="D222"/>
  <c r="K222" s="1"/>
  <c r="M222" s="1"/>
  <c r="N222" s="1"/>
  <c r="D220"/>
  <c r="K220" s="1"/>
  <c r="M220" s="1"/>
  <c r="N220" s="1"/>
  <c r="D218"/>
  <c r="K218" s="1"/>
  <c r="M218" s="1"/>
  <c r="N218" s="1"/>
  <c r="D216"/>
  <c r="K216" s="1"/>
  <c r="M216" s="1"/>
  <c r="N216" s="1"/>
  <c r="D214"/>
  <c r="K214" s="1"/>
  <c r="M214" s="1"/>
  <c r="N214" s="1"/>
  <c r="D212"/>
  <c r="K212" s="1"/>
  <c r="M212" s="1"/>
  <c r="N212" s="1"/>
  <c r="D210"/>
  <c r="K210" s="1"/>
  <c r="M210" s="1"/>
  <c r="N210" s="1"/>
  <c r="D208"/>
  <c r="K208" s="1"/>
  <c r="M208" s="1"/>
  <c r="N208" s="1"/>
  <c r="D206"/>
  <c r="K206" s="1"/>
  <c r="M206" s="1"/>
  <c r="N206" s="1"/>
  <c r="D204"/>
  <c r="K204" s="1"/>
  <c r="M204" s="1"/>
  <c r="N204" s="1"/>
  <c r="D202"/>
  <c r="K202" s="1"/>
  <c r="M202" s="1"/>
  <c r="N202" s="1"/>
  <c r="D200"/>
  <c r="K200" s="1"/>
  <c r="M200" s="1"/>
  <c r="N200" s="1"/>
  <c r="D198"/>
  <c r="K198" s="1"/>
  <c r="M198" s="1"/>
  <c r="N198" s="1"/>
  <c r="D196"/>
  <c r="K196" s="1"/>
  <c r="M196" s="1"/>
  <c r="N196" s="1"/>
  <c r="D194"/>
  <c r="K194" s="1"/>
  <c r="M194" s="1"/>
  <c r="N194" s="1"/>
  <c r="D192"/>
  <c r="K192" s="1"/>
  <c r="M192" s="1"/>
  <c r="N192" s="1"/>
  <c r="D190"/>
  <c r="K190" s="1"/>
  <c r="M190" s="1"/>
  <c r="N190" s="1"/>
  <c r="D188"/>
  <c r="K188" s="1"/>
  <c r="M188" s="1"/>
  <c r="N188" s="1"/>
  <c r="D186"/>
  <c r="K186" s="1"/>
  <c r="M186" s="1"/>
  <c r="N186" s="1"/>
  <c r="D184"/>
  <c r="K184" s="1"/>
  <c r="M184" s="1"/>
  <c r="N184" s="1"/>
  <c r="D233"/>
  <c r="K233" s="1"/>
  <c r="M233" s="1"/>
  <c r="N233" s="1"/>
  <c r="D231"/>
  <c r="K231" s="1"/>
  <c r="M231" s="1"/>
  <c r="N231" s="1"/>
  <c r="D229"/>
  <c r="K229" s="1"/>
  <c r="M229" s="1"/>
  <c r="N229" s="1"/>
  <c r="D227"/>
  <c r="K227" s="1"/>
  <c r="M227" s="1"/>
  <c r="N227" s="1"/>
  <c r="D225"/>
  <c r="K225" s="1"/>
  <c r="M225" s="1"/>
  <c r="N225" s="1"/>
  <c r="D223"/>
  <c r="K223" s="1"/>
  <c r="M223" s="1"/>
  <c r="N223" s="1"/>
  <c r="D221"/>
  <c r="K221" s="1"/>
  <c r="M221" s="1"/>
  <c r="N221" s="1"/>
  <c r="D219"/>
  <c r="K219" s="1"/>
  <c r="M219" s="1"/>
  <c r="N219" s="1"/>
  <c r="D217"/>
  <c r="K217" s="1"/>
  <c r="M217" s="1"/>
  <c r="N217" s="1"/>
  <c r="D215"/>
  <c r="K215" s="1"/>
  <c r="M215" s="1"/>
  <c r="N215" s="1"/>
  <c r="D213"/>
  <c r="K213" s="1"/>
  <c r="M213" s="1"/>
  <c r="N213" s="1"/>
  <c r="D211"/>
  <c r="K211" s="1"/>
  <c r="M211" s="1"/>
  <c r="N211" s="1"/>
  <c r="D209"/>
  <c r="K209" s="1"/>
  <c r="M209" s="1"/>
  <c r="N209" s="1"/>
  <c r="D207"/>
  <c r="K207" s="1"/>
  <c r="M207" s="1"/>
  <c r="N207" s="1"/>
  <c r="D205"/>
  <c r="K205" s="1"/>
  <c r="M205" s="1"/>
  <c r="N205" s="1"/>
  <c r="D203"/>
  <c r="K203" s="1"/>
  <c r="M203" s="1"/>
  <c r="N203" s="1"/>
  <c r="D201"/>
  <c r="K201" s="1"/>
  <c r="M201" s="1"/>
  <c r="N201" s="1"/>
  <c r="D199"/>
  <c r="K199" s="1"/>
  <c r="M199" s="1"/>
  <c r="N199" s="1"/>
  <c r="D197"/>
  <c r="K197" s="1"/>
  <c r="M197" s="1"/>
  <c r="N197" s="1"/>
  <c r="D195"/>
  <c r="K195" s="1"/>
  <c r="M195" s="1"/>
  <c r="N195" s="1"/>
  <c r="D193"/>
  <c r="K193" s="1"/>
  <c r="M193" s="1"/>
  <c r="N193" s="1"/>
  <c r="D191"/>
  <c r="K191" s="1"/>
  <c r="M191" s="1"/>
  <c r="N191" s="1"/>
  <c r="D189"/>
  <c r="K189" s="1"/>
  <c r="M189" s="1"/>
  <c r="N189" s="1"/>
  <c r="D187"/>
  <c r="K187" s="1"/>
  <c r="M187" s="1"/>
  <c r="N187" s="1"/>
  <c r="D185"/>
  <c r="K185" s="1"/>
  <c r="M185" s="1"/>
  <c r="N185" s="1"/>
  <c r="D183"/>
  <c r="K183" s="1"/>
  <c r="M183" s="1"/>
  <c r="N183" s="1"/>
  <c r="D181"/>
  <c r="K181" s="1"/>
  <c r="M181" s="1"/>
  <c r="N181" s="1"/>
  <c r="D179"/>
  <c r="K179" s="1"/>
  <c r="M179" s="1"/>
  <c r="N179" s="1"/>
  <c r="D177"/>
  <c r="K177" s="1"/>
  <c r="M177" s="1"/>
  <c r="N177" s="1"/>
  <c r="D175"/>
  <c r="D182"/>
  <c r="K182" s="1"/>
  <c r="M182" s="1"/>
  <c r="N182" s="1"/>
  <c r="D180"/>
  <c r="K180" s="1"/>
  <c r="M180" s="1"/>
  <c r="N180" s="1"/>
  <c r="D178"/>
  <c r="K178" s="1"/>
  <c r="M178" s="1"/>
  <c r="N178" s="1"/>
  <c r="D176"/>
  <c r="K176" s="1"/>
  <c r="M176" s="1"/>
  <c r="N176" s="1"/>
  <c r="F167" i="143"/>
  <c r="E168"/>
  <c r="F168" s="1"/>
  <c r="K169" s="1"/>
  <c r="L169" s="1"/>
  <c r="M169"/>
  <c r="N169" s="1"/>
  <c r="Q9" i="135"/>
  <c r="F170"/>
  <c r="F172" i="130"/>
  <c r="AA9" s="1"/>
  <c r="E173"/>
  <c r="E170" i="129"/>
  <c r="F169"/>
  <c r="U9"/>
  <c r="F169" i="128"/>
  <c r="U9" s="1"/>
  <c r="E170"/>
  <c r="F169" i="127"/>
  <c r="E170"/>
  <c r="F169" i="126"/>
  <c r="E170"/>
  <c r="F169" i="125"/>
  <c r="E170"/>
  <c r="F170" i="124"/>
  <c r="E171"/>
  <c r="E170" i="131"/>
  <c r="F169"/>
  <c r="Z9" s="1"/>
  <c r="K104" i="212"/>
  <c r="E182" i="123"/>
  <c r="F181"/>
  <c r="AD9" s="1"/>
  <c r="F169" i="134"/>
  <c r="AD9" s="1"/>
  <c r="E170"/>
  <c r="P167" i="146" l="1"/>
  <c r="AE11"/>
  <c r="P168" i="138"/>
  <c r="V11"/>
  <c r="M94" i="181" s="1"/>
  <c r="N94" s="1"/>
  <c r="N167" i="173"/>
  <c r="O165"/>
  <c r="O167" s="1"/>
  <c r="P165"/>
  <c r="P167" s="1"/>
  <c r="F169" i="172"/>
  <c r="D170" s="1"/>
  <c r="E170" s="1"/>
  <c r="F170" s="1"/>
  <c r="E170" i="171"/>
  <c r="F169"/>
  <c r="F168" i="170"/>
  <c r="E169"/>
  <c r="F168" i="168"/>
  <c r="E169"/>
  <c r="F169" i="167"/>
  <c r="E170"/>
  <c r="E170" i="166"/>
  <c r="F169"/>
  <c r="E170" i="165"/>
  <c r="F169"/>
  <c r="E170" i="164"/>
  <c r="F169"/>
  <c r="E170" i="163"/>
  <c r="F169"/>
  <c r="F168" i="162"/>
  <c r="E169"/>
  <c r="E170" i="161"/>
  <c r="F169"/>
  <c r="E170" i="159"/>
  <c r="F169"/>
  <c r="F168" i="158"/>
  <c r="E169"/>
  <c r="F168" i="157"/>
  <c r="E169"/>
  <c r="F168" i="156"/>
  <c r="E169"/>
  <c r="F168" i="154"/>
  <c r="E169"/>
  <c r="E169" i="153"/>
  <c r="F168"/>
  <c r="F168" i="151"/>
  <c r="E169"/>
  <c r="E169" i="152"/>
  <c r="F168"/>
  <c r="E169" i="150"/>
  <c r="F168"/>
  <c r="F173" i="149"/>
  <c r="E174"/>
  <c r="E179" i="148"/>
  <c r="F178"/>
  <c r="F174" i="147"/>
  <c r="E175"/>
  <c r="F168" i="146"/>
  <c r="E169"/>
  <c r="F173" i="145"/>
  <c r="E174"/>
  <c r="F168" i="144"/>
  <c r="E169"/>
  <c r="R14" i="143"/>
  <c r="S14" s="1"/>
  <c r="J27" i="181" s="1"/>
  <c r="L170" i="143"/>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F178" i="142"/>
  <c r="E179"/>
  <c r="F175" i="141"/>
  <c r="E176"/>
  <c r="E170" i="138"/>
  <c r="F169"/>
  <c r="X9" s="1"/>
  <c r="F167" i="139"/>
  <c r="K168" s="1"/>
  <c r="M168" s="1"/>
  <c r="N168" s="1"/>
  <c r="M169" i="137"/>
  <c r="N169" s="1"/>
  <c r="L169"/>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E170"/>
  <c r="F169"/>
  <c r="K170" i="136"/>
  <c r="E170"/>
  <c r="H20" i="181"/>
  <c r="D177" i="135"/>
  <c r="K177" s="1"/>
  <c r="M177" s="1"/>
  <c r="N177" s="1"/>
  <c r="D179"/>
  <c r="K179" s="1"/>
  <c r="M179" s="1"/>
  <c r="N179" s="1"/>
  <c r="D181"/>
  <c r="K181" s="1"/>
  <c r="M181" s="1"/>
  <c r="N181" s="1"/>
  <c r="D183"/>
  <c r="K183" s="1"/>
  <c r="M183" s="1"/>
  <c r="N183" s="1"/>
  <c r="D185"/>
  <c r="K185" s="1"/>
  <c r="M185" s="1"/>
  <c r="N185" s="1"/>
  <c r="D187"/>
  <c r="K187" s="1"/>
  <c r="M187" s="1"/>
  <c r="N187" s="1"/>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217"/>
  <c r="K217" s="1"/>
  <c r="M217" s="1"/>
  <c r="N217" s="1"/>
  <c r="D219"/>
  <c r="K219" s="1"/>
  <c r="M219" s="1"/>
  <c r="N219" s="1"/>
  <c r="D221"/>
  <c r="K221" s="1"/>
  <c r="M221" s="1"/>
  <c r="N221" s="1"/>
  <c r="D223"/>
  <c r="K223" s="1"/>
  <c r="M223" s="1"/>
  <c r="N223" s="1"/>
  <c r="D225"/>
  <c r="K225" s="1"/>
  <c r="M225" s="1"/>
  <c r="N225" s="1"/>
  <c r="D227"/>
  <c r="K227" s="1"/>
  <c r="M227" s="1"/>
  <c r="N227" s="1"/>
  <c r="D229"/>
  <c r="K229" s="1"/>
  <c r="M229" s="1"/>
  <c r="N229" s="1"/>
  <c r="D173"/>
  <c r="K173" s="1"/>
  <c r="M173" s="1"/>
  <c r="N173" s="1"/>
  <c r="D175"/>
  <c r="K175" s="1"/>
  <c r="M175" s="1"/>
  <c r="N175" s="1"/>
  <c r="D171"/>
  <c r="D178"/>
  <c r="K178" s="1"/>
  <c r="M178" s="1"/>
  <c r="N178" s="1"/>
  <c r="D180"/>
  <c r="K180" s="1"/>
  <c r="M180" s="1"/>
  <c r="N180" s="1"/>
  <c r="D182"/>
  <c r="K182" s="1"/>
  <c r="M182" s="1"/>
  <c r="N182" s="1"/>
  <c r="D184"/>
  <c r="K184" s="1"/>
  <c r="M184" s="1"/>
  <c r="N184" s="1"/>
  <c r="D186"/>
  <c r="K186" s="1"/>
  <c r="M186" s="1"/>
  <c r="N186" s="1"/>
  <c r="D188"/>
  <c r="K188" s="1"/>
  <c r="M188" s="1"/>
  <c r="N188" s="1"/>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216"/>
  <c r="K216" s="1"/>
  <c r="M216" s="1"/>
  <c r="N216" s="1"/>
  <c r="D218"/>
  <c r="K218" s="1"/>
  <c r="M218" s="1"/>
  <c r="N218" s="1"/>
  <c r="D220"/>
  <c r="K220" s="1"/>
  <c r="M220" s="1"/>
  <c r="N220" s="1"/>
  <c r="D222"/>
  <c r="K222" s="1"/>
  <c r="M222" s="1"/>
  <c r="N222" s="1"/>
  <c r="D224"/>
  <c r="K224" s="1"/>
  <c r="M224" s="1"/>
  <c r="N224" s="1"/>
  <c r="D226"/>
  <c r="K226" s="1"/>
  <c r="M226" s="1"/>
  <c r="N226" s="1"/>
  <c r="D228"/>
  <c r="K228" s="1"/>
  <c r="M228" s="1"/>
  <c r="N228" s="1"/>
  <c r="D172"/>
  <c r="K172" s="1"/>
  <c r="M172" s="1"/>
  <c r="N172" s="1"/>
  <c r="D174"/>
  <c r="K174" s="1"/>
  <c r="M174" s="1"/>
  <c r="N174" s="1"/>
  <c r="D176"/>
  <c r="K174" i="133"/>
  <c r="E174"/>
  <c r="F174" s="1"/>
  <c r="K175" s="1"/>
  <c r="M175" s="1"/>
  <c r="N175" s="1"/>
  <c r="K175" i="132"/>
  <c r="E175"/>
  <c r="E169" i="143"/>
  <c r="E170" s="1"/>
  <c r="F169"/>
  <c r="R9"/>
  <c r="S9" s="1"/>
  <c r="G27" i="181" s="1"/>
  <c r="O169" i="143"/>
  <c r="P169"/>
  <c r="F173" i="130"/>
  <c r="AB9" s="1"/>
  <c r="E174"/>
  <c r="E171" i="129"/>
  <c r="F170"/>
  <c r="V9"/>
  <c r="F170" i="128"/>
  <c r="V9" s="1"/>
  <c r="E171"/>
  <c r="E171" i="127"/>
  <c r="F170"/>
  <c r="E171" i="126"/>
  <c r="F170"/>
  <c r="E171" i="125"/>
  <c r="F170"/>
  <c r="F171" i="124"/>
  <c r="E172"/>
  <c r="F170" i="131"/>
  <c r="AA9" s="1"/>
  <c r="E171"/>
  <c r="M104" i="212"/>
  <c r="F170" i="134"/>
  <c r="AE9" s="1"/>
  <c r="E171"/>
  <c r="Q9" s="1"/>
  <c r="D102" i="214"/>
  <c r="F182" i="123"/>
  <c r="AE9" s="1"/>
  <c r="E183"/>
  <c r="P169" i="138" l="1"/>
  <c r="W11"/>
  <c r="M95" i="181" s="1"/>
  <c r="N95" s="1"/>
  <c r="R11" i="146"/>
  <c r="P168"/>
  <c r="P169" s="1"/>
  <c r="P170" s="1"/>
  <c r="P171" s="1"/>
  <c r="P172" s="1"/>
  <c r="P173" s="1"/>
  <c r="P174" s="1"/>
  <c r="P175" s="1"/>
  <c r="P176" s="1"/>
  <c r="P177" s="1"/>
  <c r="P178" s="1"/>
  <c r="P179" s="1"/>
  <c r="P180" s="1"/>
  <c r="P181" s="1"/>
  <c r="P182" s="1"/>
  <c r="P183" s="1"/>
  <c r="P184" s="1"/>
  <c r="P185" s="1"/>
  <c r="P186" s="1"/>
  <c r="P187" s="1"/>
  <c r="K170" i="172"/>
  <c r="D172"/>
  <c r="F170" i="171"/>
  <c r="D171" s="1"/>
  <c r="E170" i="170"/>
  <c r="F169"/>
  <c r="E170" i="168"/>
  <c r="F169"/>
  <c r="F170" i="167"/>
  <c r="E171"/>
  <c r="E171" i="166"/>
  <c r="F170"/>
  <c r="F170" i="165"/>
  <c r="E171"/>
  <c r="F170" i="164"/>
  <c r="E171"/>
  <c r="F170" i="163"/>
  <c r="E171"/>
  <c r="F169" i="162"/>
  <c r="E170"/>
  <c r="E171" i="161"/>
  <c r="F170"/>
  <c r="E171" i="159"/>
  <c r="F170"/>
  <c r="F169" i="158"/>
  <c r="E170"/>
  <c r="E170" i="157"/>
  <c r="F169"/>
  <c r="F169" i="156"/>
  <c r="E170"/>
  <c r="F169" i="154"/>
  <c r="E170"/>
  <c r="E170" i="153"/>
  <c r="F169"/>
  <c r="E170" i="152"/>
  <c r="F169"/>
  <c r="F169" i="151"/>
  <c r="E170"/>
  <c r="E170" i="150"/>
  <c r="F169"/>
  <c r="F174" i="149"/>
  <c r="E175"/>
  <c r="E180" i="148"/>
  <c r="F179"/>
  <c r="E176" i="147"/>
  <c r="F175"/>
  <c r="E170" i="146"/>
  <c r="F169"/>
  <c r="F174" i="145"/>
  <c r="E175"/>
  <c r="F169" i="144"/>
  <c r="E170"/>
  <c r="E171" i="143"/>
  <c r="F170"/>
  <c r="R11"/>
  <c r="P170"/>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R10"/>
  <c r="S10" s="1"/>
  <c r="K27" i="181" s="1"/>
  <c r="O170" i="143"/>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F179" i="142"/>
  <c r="E180"/>
  <c r="F176" i="141"/>
  <c r="E177"/>
  <c r="F170" i="138"/>
  <c r="Y9" s="1"/>
  <c r="E171"/>
  <c r="E168" i="139"/>
  <c r="L168"/>
  <c r="P168"/>
  <c r="O168"/>
  <c r="F170" i="137"/>
  <c r="E171"/>
  <c r="O169"/>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P169"/>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M170" i="136"/>
  <c r="N170" s="1"/>
  <c r="L170"/>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E171"/>
  <c r="F170"/>
  <c r="K171" i="135"/>
  <c r="E171"/>
  <c r="M174" i="133"/>
  <c r="N174" s="1"/>
  <c r="L174"/>
  <c r="L175" s="1"/>
  <c r="E175"/>
  <c r="F175" s="1"/>
  <c r="K176" s="1"/>
  <c r="M176" s="1"/>
  <c r="N176" s="1"/>
  <c r="E176"/>
  <c r="L176"/>
  <c r="M175" i="132"/>
  <c r="N175" s="1"/>
  <c r="L175"/>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E176"/>
  <c r="F175"/>
  <c r="M27" i="181"/>
  <c r="S11" i="143"/>
  <c r="E175" i="130"/>
  <c r="F174"/>
  <c r="AC9" s="1"/>
  <c r="E172" i="129"/>
  <c r="F171"/>
  <c r="W9"/>
  <c r="E172" i="128"/>
  <c r="F171"/>
  <c r="F171" i="127"/>
  <c r="E172"/>
  <c r="F171" i="126"/>
  <c r="E172"/>
  <c r="F171" i="125"/>
  <c r="E172"/>
  <c r="F172" i="124"/>
  <c r="E173"/>
  <c r="E172" i="131"/>
  <c r="F171"/>
  <c r="AB9" s="1"/>
  <c r="F183" i="123"/>
  <c r="F8" i="181" s="1"/>
  <c r="R9" i="123"/>
  <c r="S9" s="1"/>
  <c r="G8" i="181" s="1"/>
  <c r="E8"/>
  <c r="E184" i="123"/>
  <c r="K102" i="214"/>
  <c r="F171" i="134"/>
  <c r="N104" i="212"/>
  <c r="E177" i="133"/>
  <c r="F176"/>
  <c r="K177" s="1"/>
  <c r="M177" s="1"/>
  <c r="N177" s="1"/>
  <c r="S11" i="146" l="1"/>
  <c r="M30" i="181"/>
  <c r="P170" i="138"/>
  <c r="X11"/>
  <c r="M96" i="181" s="1"/>
  <c r="N96" s="1"/>
  <c r="M170" i="172"/>
  <c r="K172"/>
  <c r="L170"/>
  <c r="K171" i="171"/>
  <c r="D173"/>
  <c r="E171"/>
  <c r="F171" s="1"/>
  <c r="E171" i="170"/>
  <c r="F170"/>
  <c r="F170" i="168"/>
  <c r="E171"/>
  <c r="F171" i="167"/>
  <c r="E172"/>
  <c r="F171" i="166"/>
  <c r="E172"/>
  <c r="F171" i="165"/>
  <c r="E172"/>
  <c r="F171" i="164"/>
  <c r="E172"/>
  <c r="F171" i="163"/>
  <c r="E172"/>
  <c r="F170" i="162"/>
  <c r="E171"/>
  <c r="E172" i="161"/>
  <c r="F171"/>
  <c r="E172" i="159"/>
  <c r="F171"/>
  <c r="F170" i="158"/>
  <c r="E171"/>
  <c r="E171" i="157"/>
  <c r="F170"/>
  <c r="E171" i="156"/>
  <c r="F170"/>
  <c r="E171" i="154"/>
  <c r="F170"/>
  <c r="E171" i="153"/>
  <c r="F170"/>
  <c r="F170" i="152"/>
  <c r="E171"/>
  <c r="F170" i="151"/>
  <c r="E171"/>
  <c r="D174" i="134"/>
  <c r="D176"/>
  <c r="D178"/>
  <c r="D180"/>
  <c r="D182"/>
  <c r="D184"/>
  <c r="D186"/>
  <c r="D188"/>
  <c r="D190"/>
  <c r="D192"/>
  <c r="D194"/>
  <c r="D196"/>
  <c r="D198"/>
  <c r="D200"/>
  <c r="D202"/>
  <c r="D204"/>
  <c r="D206"/>
  <c r="D208"/>
  <c r="D210"/>
  <c r="D212"/>
  <c r="D214"/>
  <c r="D216"/>
  <c r="D218"/>
  <c r="D220"/>
  <c r="D222"/>
  <c r="D224"/>
  <c r="D226"/>
  <c r="D228"/>
  <c r="D230"/>
  <c r="D173"/>
  <c r="D175"/>
  <c r="D177"/>
  <c r="D179"/>
  <c r="D181"/>
  <c r="D183"/>
  <c r="D185"/>
  <c r="D187"/>
  <c r="D189"/>
  <c r="D191"/>
  <c r="D193"/>
  <c r="D195"/>
  <c r="D197"/>
  <c r="D199"/>
  <c r="D201"/>
  <c r="D203"/>
  <c r="D205"/>
  <c r="D207"/>
  <c r="D209"/>
  <c r="D211"/>
  <c r="D213"/>
  <c r="D215"/>
  <c r="D217"/>
  <c r="D219"/>
  <c r="D221"/>
  <c r="D223"/>
  <c r="D225"/>
  <c r="D227"/>
  <c r="D229"/>
  <c r="D231"/>
  <c r="D172"/>
  <c r="H19" i="181"/>
  <c r="K174" i="134"/>
  <c r="M174" s="1"/>
  <c r="N174" s="1"/>
  <c r="K176"/>
  <c r="M176" s="1"/>
  <c r="N176" s="1"/>
  <c r="K178"/>
  <c r="M178" s="1"/>
  <c r="N178" s="1"/>
  <c r="K180"/>
  <c r="M180" s="1"/>
  <c r="N180" s="1"/>
  <c r="K182"/>
  <c r="M182" s="1"/>
  <c r="N182" s="1"/>
  <c r="K184"/>
  <c r="M184" s="1"/>
  <c r="N184" s="1"/>
  <c r="K186"/>
  <c r="M186" s="1"/>
  <c r="N186" s="1"/>
  <c r="K188"/>
  <c r="M188" s="1"/>
  <c r="N188" s="1"/>
  <c r="K190"/>
  <c r="M190" s="1"/>
  <c r="N190" s="1"/>
  <c r="K192"/>
  <c r="M192" s="1"/>
  <c r="N192" s="1"/>
  <c r="K194"/>
  <c r="M194" s="1"/>
  <c r="N194" s="1"/>
  <c r="K196"/>
  <c r="M196" s="1"/>
  <c r="N196" s="1"/>
  <c r="K198"/>
  <c r="M198" s="1"/>
  <c r="N198" s="1"/>
  <c r="K200"/>
  <c r="M200" s="1"/>
  <c r="N200" s="1"/>
  <c r="K202"/>
  <c r="M202" s="1"/>
  <c r="N202" s="1"/>
  <c r="K204"/>
  <c r="M204" s="1"/>
  <c r="N204" s="1"/>
  <c r="K206"/>
  <c r="M206" s="1"/>
  <c r="N206" s="1"/>
  <c r="K208"/>
  <c r="M208" s="1"/>
  <c r="N208" s="1"/>
  <c r="K210"/>
  <c r="M210" s="1"/>
  <c r="N210" s="1"/>
  <c r="K212"/>
  <c r="M212" s="1"/>
  <c r="N212" s="1"/>
  <c r="K214"/>
  <c r="M214" s="1"/>
  <c r="N214" s="1"/>
  <c r="K216"/>
  <c r="M216" s="1"/>
  <c r="N216" s="1"/>
  <c r="K218"/>
  <c r="M218" s="1"/>
  <c r="N218" s="1"/>
  <c r="K220"/>
  <c r="M220" s="1"/>
  <c r="N220" s="1"/>
  <c r="K222"/>
  <c r="M222" s="1"/>
  <c r="N222" s="1"/>
  <c r="K224"/>
  <c r="M224" s="1"/>
  <c r="N224" s="1"/>
  <c r="K226"/>
  <c r="M226" s="1"/>
  <c r="N226" s="1"/>
  <c r="K228"/>
  <c r="M228" s="1"/>
  <c r="N228" s="1"/>
  <c r="K230"/>
  <c r="M230" s="1"/>
  <c r="N230" s="1"/>
  <c r="K173"/>
  <c r="M173" s="1"/>
  <c r="N173" s="1"/>
  <c r="K175"/>
  <c r="M175" s="1"/>
  <c r="N175" s="1"/>
  <c r="K177"/>
  <c r="M177" s="1"/>
  <c r="N177" s="1"/>
  <c r="K179"/>
  <c r="M179" s="1"/>
  <c r="N179" s="1"/>
  <c r="K181"/>
  <c r="M181" s="1"/>
  <c r="N181" s="1"/>
  <c r="K183"/>
  <c r="M183" s="1"/>
  <c r="N183" s="1"/>
  <c r="K187"/>
  <c r="M187" s="1"/>
  <c r="N187" s="1"/>
  <c r="K189"/>
  <c r="M189" s="1"/>
  <c r="N189" s="1"/>
  <c r="K191"/>
  <c r="M191" s="1"/>
  <c r="N191" s="1"/>
  <c r="K193"/>
  <c r="M193" s="1"/>
  <c r="N193" s="1"/>
  <c r="K195"/>
  <c r="M195" s="1"/>
  <c r="N195" s="1"/>
  <c r="K197"/>
  <c r="M197" s="1"/>
  <c r="N197" s="1"/>
  <c r="K199"/>
  <c r="M199" s="1"/>
  <c r="N199" s="1"/>
  <c r="K201"/>
  <c r="M201" s="1"/>
  <c r="N201" s="1"/>
  <c r="K203"/>
  <c r="M203" s="1"/>
  <c r="N203" s="1"/>
  <c r="K205"/>
  <c r="M205" s="1"/>
  <c r="N205" s="1"/>
  <c r="K207"/>
  <c r="M207" s="1"/>
  <c r="N207" s="1"/>
  <c r="K209"/>
  <c r="M209" s="1"/>
  <c r="N209" s="1"/>
  <c r="K211"/>
  <c r="M211" s="1"/>
  <c r="N211" s="1"/>
  <c r="K213"/>
  <c r="M213" s="1"/>
  <c r="N213" s="1"/>
  <c r="K215"/>
  <c r="M215" s="1"/>
  <c r="N215" s="1"/>
  <c r="K217"/>
  <c r="M217" s="1"/>
  <c r="N217" s="1"/>
  <c r="K219"/>
  <c r="M219" s="1"/>
  <c r="N219" s="1"/>
  <c r="K221"/>
  <c r="M221" s="1"/>
  <c r="N221" s="1"/>
  <c r="K223"/>
  <c r="M223" s="1"/>
  <c r="N223" s="1"/>
  <c r="K225"/>
  <c r="M225" s="1"/>
  <c r="N225" s="1"/>
  <c r="K227"/>
  <c r="M227" s="1"/>
  <c r="N227" s="1"/>
  <c r="K229"/>
  <c r="M229" s="1"/>
  <c r="N229" s="1"/>
  <c r="K231"/>
  <c r="M231" s="1"/>
  <c r="N231" s="1"/>
  <c r="E171" i="150"/>
  <c r="F170"/>
  <c r="F175" i="149"/>
  <c r="E176"/>
  <c r="E181" i="148"/>
  <c r="F180"/>
  <c r="F176" i="147"/>
  <c r="E177"/>
  <c r="E171" i="146"/>
  <c r="F170"/>
  <c r="F175" i="145"/>
  <c r="E176"/>
  <c r="F170" i="144"/>
  <c r="F28" i="181" s="1"/>
  <c r="E171" i="144"/>
  <c r="E28" i="181"/>
  <c r="R9" i="144"/>
  <c r="S9" s="1"/>
  <c r="G28" i="181" s="1"/>
  <c r="E172" i="143"/>
  <c r="F171"/>
  <c r="F27" i="181" s="1"/>
  <c r="E27"/>
  <c r="F180" i="142"/>
  <c r="E181"/>
  <c r="F177" i="141"/>
  <c r="E178"/>
  <c r="F168" i="139"/>
  <c r="E169" s="1"/>
  <c r="E172" i="138"/>
  <c r="F172" s="1"/>
  <c r="AA9" s="1"/>
  <c r="F171"/>
  <c r="Z9" s="1"/>
  <c r="E172" i="137"/>
  <c r="F171"/>
  <c r="F171" i="136"/>
  <c r="E172"/>
  <c r="O170"/>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P170"/>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M171" i="135"/>
  <c r="N171" s="1"/>
  <c r="L171"/>
  <c r="L172" s="1"/>
  <c r="L173" s="1"/>
  <c r="L174" s="1"/>
  <c r="L175" s="1"/>
  <c r="E172"/>
  <c r="F171"/>
  <c r="O174" i="133"/>
  <c r="O175" s="1"/>
  <c r="O176" s="1"/>
  <c r="P174"/>
  <c r="P175" s="1"/>
  <c r="P176" s="1"/>
  <c r="P177" s="1"/>
  <c r="O177"/>
  <c r="L177"/>
  <c r="E177" i="132"/>
  <c r="F176"/>
  <c r="O175"/>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P175"/>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K173" i="138"/>
  <c r="E173"/>
  <c r="E174" s="1"/>
  <c r="F175" i="130"/>
  <c r="AD9" s="1"/>
  <c r="E176"/>
  <c r="F172" i="129"/>
  <c r="E173"/>
  <c r="X9"/>
  <c r="F172" i="128"/>
  <c r="E173"/>
  <c r="W9"/>
  <c r="F172" i="127"/>
  <c r="E173"/>
  <c r="U9"/>
  <c r="E173" i="126"/>
  <c r="F172"/>
  <c r="E173" i="125"/>
  <c r="F172"/>
  <c r="E174" i="124"/>
  <c r="F173"/>
  <c r="E173" i="131"/>
  <c r="F172"/>
  <c r="AC9" s="1"/>
  <c r="F177" i="133"/>
  <c r="M102" i="214"/>
  <c r="E185" i="123"/>
  <c r="F184"/>
  <c r="P171" i="138" l="1"/>
  <c r="Y11"/>
  <c r="M97" i="181" s="1"/>
  <c r="N97" s="1"/>
  <c r="N170" i="172"/>
  <c r="M172"/>
  <c r="M171" i="171"/>
  <c r="K173"/>
  <c r="L171"/>
  <c r="F171" i="170"/>
  <c r="D172" s="1"/>
  <c r="E172" s="1"/>
  <c r="F172" s="1"/>
  <c r="F171" i="168"/>
  <c r="E172"/>
  <c r="E173" i="167"/>
  <c r="F172"/>
  <c r="E173" i="166"/>
  <c r="F172"/>
  <c r="E173" i="165"/>
  <c r="F172"/>
  <c r="F172" i="164"/>
  <c r="E173"/>
  <c r="E173" i="163"/>
  <c r="F172"/>
  <c r="E172" i="162"/>
  <c r="F171"/>
  <c r="E173" i="161"/>
  <c r="F172"/>
  <c r="F172" i="159"/>
  <c r="E173"/>
  <c r="F171" i="158"/>
  <c r="E172"/>
  <c r="E172" i="157"/>
  <c r="F171"/>
  <c r="E172" i="156"/>
  <c r="F171"/>
  <c r="F171" i="154"/>
  <c r="E172"/>
  <c r="F171" i="153"/>
  <c r="E172"/>
  <c r="E172" i="151"/>
  <c r="F171"/>
  <c r="E172" i="152"/>
  <c r="F171"/>
  <c r="E172" i="150"/>
  <c r="F171"/>
  <c r="K172" i="134"/>
  <c r="E172"/>
  <c r="F176" i="149"/>
  <c r="E177"/>
  <c r="F181" i="148"/>
  <c r="E182"/>
  <c r="E178" i="147"/>
  <c r="F177"/>
  <c r="F171" i="146"/>
  <c r="E172"/>
  <c r="F176" i="145"/>
  <c r="E177"/>
  <c r="F171" i="144"/>
  <c r="E172"/>
  <c r="E173" i="143"/>
  <c r="F172"/>
  <c r="F181" i="142"/>
  <c r="E182"/>
  <c r="F178" i="141"/>
  <c r="E179"/>
  <c r="F169" i="139"/>
  <c r="K170" s="1"/>
  <c r="M170" s="1"/>
  <c r="N170" s="1"/>
  <c r="K169"/>
  <c r="F174" i="138"/>
  <c r="E175"/>
  <c r="F172" i="137"/>
  <c r="E173"/>
  <c r="E173" i="136"/>
  <c r="F172"/>
  <c r="E173" i="135"/>
  <c r="F172"/>
  <c r="O171"/>
  <c r="O172" s="1"/>
  <c r="O173" s="1"/>
  <c r="O174" s="1"/>
  <c r="O175" s="1"/>
  <c r="P171"/>
  <c r="P172" s="1"/>
  <c r="P173" s="1"/>
  <c r="P174" s="1"/>
  <c r="P175" s="1"/>
  <c r="K178" i="133"/>
  <c r="E178" i="132"/>
  <c r="F177"/>
  <c r="F173" i="138"/>
  <c r="AB9" s="1"/>
  <c r="R9"/>
  <c r="S9" s="1"/>
  <c r="G23" i="181" s="1"/>
  <c r="G86" s="1"/>
  <c r="M173" i="138"/>
  <c r="L173"/>
  <c r="F176" i="130"/>
  <c r="AE9" s="1"/>
  <c r="E177"/>
  <c r="Y9" i="129"/>
  <c r="F173"/>
  <c r="Z9" s="1"/>
  <c r="E174"/>
  <c r="X9" i="128"/>
  <c r="E174"/>
  <c r="F173"/>
  <c r="V9" i="127"/>
  <c r="E174"/>
  <c r="F173"/>
  <c r="U9" i="126"/>
  <c r="E174"/>
  <c r="F173"/>
  <c r="F173" i="125"/>
  <c r="E174"/>
  <c r="E175" i="124"/>
  <c r="F174"/>
  <c r="E178" i="133"/>
  <c r="F173" i="131"/>
  <c r="AD9" s="1"/>
  <c r="E174"/>
  <c r="E186" i="123"/>
  <c r="F185"/>
  <c r="N102" i="214"/>
  <c r="F178" i="133"/>
  <c r="K179" s="1"/>
  <c r="M179" s="1"/>
  <c r="N179" s="1"/>
  <c r="P172" i="138" l="1"/>
  <c r="AA11" s="1"/>
  <c r="M99" i="181" s="1"/>
  <c r="N99" s="1"/>
  <c r="Z11" i="138"/>
  <c r="M98" i="181" s="1"/>
  <c r="N98" s="1"/>
  <c r="N172" i="172"/>
  <c r="O170"/>
  <c r="O172" s="1"/>
  <c r="P170"/>
  <c r="P172" s="1"/>
  <c r="N171" i="171"/>
  <c r="M173"/>
  <c r="K172" i="170"/>
  <c r="D174"/>
  <c r="F172" i="168"/>
  <c r="E173"/>
  <c r="E174" i="167"/>
  <c r="F173"/>
  <c r="E174" i="166"/>
  <c r="F173"/>
  <c r="E174" i="165"/>
  <c r="F173"/>
  <c r="F173" i="164"/>
  <c r="E174"/>
  <c r="E174" i="163"/>
  <c r="F173"/>
  <c r="F172" i="162"/>
  <c r="E173"/>
  <c r="F173" i="161"/>
  <c r="E174"/>
  <c r="F173" i="159"/>
  <c r="E174"/>
  <c r="E173" i="158"/>
  <c r="F172"/>
  <c r="E173" i="157"/>
  <c r="F172"/>
  <c r="E173" i="156"/>
  <c r="F172"/>
  <c r="F172" i="154"/>
  <c r="E173"/>
  <c r="F172" i="153"/>
  <c r="E173"/>
  <c r="E173" i="152"/>
  <c r="F172"/>
  <c r="E173" i="151"/>
  <c r="F172"/>
  <c r="M172" i="134"/>
  <c r="N172" s="1"/>
  <c r="L172"/>
  <c r="L173" s="1"/>
  <c r="L174" s="1"/>
  <c r="L175" s="1"/>
  <c r="L176" s="1"/>
  <c r="L177" s="1"/>
  <c r="L178" s="1"/>
  <c r="L179" s="1"/>
  <c r="L180" s="1"/>
  <c r="L181" s="1"/>
  <c r="L182" s="1"/>
  <c r="L183" s="1"/>
  <c r="F172" i="150"/>
  <c r="E173"/>
  <c r="F172" i="134"/>
  <c r="E173"/>
  <c r="F177" i="149"/>
  <c r="E178"/>
  <c r="E183" i="148"/>
  <c r="F182"/>
  <c r="E179" i="147"/>
  <c r="F178"/>
  <c r="E173" i="146"/>
  <c r="F172"/>
  <c r="F177" i="145"/>
  <c r="E178"/>
  <c r="E173" i="144"/>
  <c r="F172"/>
  <c r="E174" i="143"/>
  <c r="F173"/>
  <c r="F182" i="142"/>
  <c r="E183"/>
  <c r="F179" i="141"/>
  <c r="E180"/>
  <c r="M169" i="139"/>
  <c r="L169"/>
  <c r="L170" s="1"/>
  <c r="E170"/>
  <c r="R14" i="138"/>
  <c r="S14" s="1"/>
  <c r="J23" i="181" s="1"/>
  <c r="L174" i="138"/>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E174" i="137"/>
  <c r="F173"/>
  <c r="F175" i="138"/>
  <c r="E176"/>
  <c r="E174" i="136"/>
  <c r="F173"/>
  <c r="F173" i="135"/>
  <c r="E174"/>
  <c r="M178" i="133"/>
  <c r="N178" s="1"/>
  <c r="L178"/>
  <c r="E179"/>
  <c r="E179" i="132"/>
  <c r="F178"/>
  <c r="N173" i="138"/>
  <c r="Q9" i="130"/>
  <c r="F177"/>
  <c r="E175" i="129"/>
  <c r="F174"/>
  <c r="AA9" s="1"/>
  <c r="E175" i="128"/>
  <c r="F174"/>
  <c r="Z9" s="1"/>
  <c r="Y9"/>
  <c r="E175" i="127"/>
  <c r="F174"/>
  <c r="W9"/>
  <c r="F174" i="126"/>
  <c r="E175"/>
  <c r="V9"/>
  <c r="F174" i="125"/>
  <c r="E175"/>
  <c r="U9"/>
  <c r="U9" i="124"/>
  <c r="E176"/>
  <c r="F175"/>
  <c r="O178" i="133"/>
  <c r="P178"/>
  <c r="E175" i="131"/>
  <c r="F174"/>
  <c r="AE9" s="1"/>
  <c r="E187" i="123"/>
  <c r="F186"/>
  <c r="D103" i="213"/>
  <c r="N173" i="171" l="1"/>
  <c r="O171"/>
  <c r="O173" s="1"/>
  <c r="P171"/>
  <c r="P173" s="1"/>
  <c r="M172" i="170"/>
  <c r="K174"/>
  <c r="L172"/>
  <c r="E174" i="168"/>
  <c r="F173"/>
  <c r="E175" i="167"/>
  <c r="F174"/>
  <c r="E175" i="166"/>
  <c r="F174"/>
  <c r="E175" i="165"/>
  <c r="F174"/>
  <c r="F174" i="164"/>
  <c r="E175"/>
  <c r="F174" i="163"/>
  <c r="E175"/>
  <c r="E174" i="162"/>
  <c r="F173"/>
  <c r="F174" i="161"/>
  <c r="E175"/>
  <c r="E175" i="159"/>
  <c r="F174"/>
  <c r="F173" i="158"/>
  <c r="E174"/>
  <c r="F173" i="157"/>
  <c r="E174"/>
  <c r="E174" i="156"/>
  <c r="F173"/>
  <c r="F173" i="154"/>
  <c r="E174"/>
  <c r="E174" i="153"/>
  <c r="F173"/>
  <c r="E174" i="151"/>
  <c r="F173"/>
  <c r="F173" i="152"/>
  <c r="E174"/>
  <c r="O172" i="134"/>
  <c r="O173" s="1"/>
  <c r="O174" s="1"/>
  <c r="O175" s="1"/>
  <c r="O176" s="1"/>
  <c r="O177" s="1"/>
  <c r="O178" s="1"/>
  <c r="O179" s="1"/>
  <c r="O180" s="1"/>
  <c r="O181" s="1"/>
  <c r="O182" s="1"/>
  <c r="O183" s="1"/>
  <c r="P172"/>
  <c r="P173" s="1"/>
  <c r="P174" s="1"/>
  <c r="P175" s="1"/>
  <c r="P176" s="1"/>
  <c r="P177" s="1"/>
  <c r="P178" s="1"/>
  <c r="P179" s="1"/>
  <c r="P180" s="1"/>
  <c r="P181" s="1"/>
  <c r="P182" s="1"/>
  <c r="P183" s="1"/>
  <c r="F173"/>
  <c r="E174"/>
  <c r="F173" i="150"/>
  <c r="E174"/>
  <c r="R14" i="134"/>
  <c r="S14" s="1"/>
  <c r="J19" i="181" s="1"/>
  <c r="L184" i="134"/>
  <c r="F178" i="149"/>
  <c r="E179"/>
  <c r="E184" i="148"/>
  <c r="F183"/>
  <c r="E180" i="147"/>
  <c r="F179"/>
  <c r="F173" i="146"/>
  <c r="E174"/>
  <c r="F178" i="145"/>
  <c r="E179"/>
  <c r="E174" i="144"/>
  <c r="F173"/>
  <c r="E175" i="143"/>
  <c r="F174"/>
  <c r="F183" i="142"/>
  <c r="E184"/>
  <c r="F180" i="141"/>
  <c r="E181"/>
  <c r="N169" i="139"/>
  <c r="F170"/>
  <c r="E171"/>
  <c r="F174" i="137"/>
  <c r="E175"/>
  <c r="F176" i="138"/>
  <c r="E177"/>
  <c r="F174" i="136"/>
  <c r="E175"/>
  <c r="F174" i="135"/>
  <c r="E175"/>
  <c r="F175" s="1"/>
  <c r="E176" s="1"/>
  <c r="E177" s="1"/>
  <c r="R10" i="133"/>
  <c r="S10" s="1"/>
  <c r="K18" i="181" s="1"/>
  <c r="O179" i="133"/>
  <c r="E180"/>
  <c r="F179"/>
  <c r="K180" s="1"/>
  <c r="M180" s="1"/>
  <c r="N180" s="1"/>
  <c r="R11"/>
  <c r="P179"/>
  <c r="P180" s="1"/>
  <c r="R14"/>
  <c r="S14" s="1"/>
  <c r="J18" i="181" s="1"/>
  <c r="L179" i="133"/>
  <c r="L180" s="1"/>
  <c r="E180" i="132"/>
  <c r="F179"/>
  <c r="R14"/>
  <c r="S14" s="1"/>
  <c r="J17" i="181" s="1"/>
  <c r="H15"/>
  <c r="D180" i="130"/>
  <c r="D182"/>
  <c r="K182" s="1"/>
  <c r="M182" s="1"/>
  <c r="N182" s="1"/>
  <c r="D184"/>
  <c r="K184" s="1"/>
  <c r="M184" s="1"/>
  <c r="N184" s="1"/>
  <c r="D186"/>
  <c r="K186" s="1"/>
  <c r="M186" s="1"/>
  <c r="N186" s="1"/>
  <c r="D188"/>
  <c r="K188" s="1"/>
  <c r="M188" s="1"/>
  <c r="N188" s="1"/>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216"/>
  <c r="K216" s="1"/>
  <c r="M216" s="1"/>
  <c r="N216" s="1"/>
  <c r="D218"/>
  <c r="K218" s="1"/>
  <c r="M218" s="1"/>
  <c r="N218" s="1"/>
  <c r="D220"/>
  <c r="K220" s="1"/>
  <c r="M220" s="1"/>
  <c r="N220" s="1"/>
  <c r="D222"/>
  <c r="K222" s="1"/>
  <c r="M222" s="1"/>
  <c r="N222" s="1"/>
  <c r="D224"/>
  <c r="K224" s="1"/>
  <c r="M224" s="1"/>
  <c r="N224" s="1"/>
  <c r="D226"/>
  <c r="K226" s="1"/>
  <c r="M226" s="1"/>
  <c r="N226" s="1"/>
  <c r="D228"/>
  <c r="K228" s="1"/>
  <c r="M228" s="1"/>
  <c r="N228" s="1"/>
  <c r="D230"/>
  <c r="K230" s="1"/>
  <c r="M230" s="1"/>
  <c r="N230" s="1"/>
  <c r="D232"/>
  <c r="K232" s="1"/>
  <c r="M232" s="1"/>
  <c r="N232" s="1"/>
  <c r="D234"/>
  <c r="K234" s="1"/>
  <c r="M234" s="1"/>
  <c r="N234" s="1"/>
  <c r="D236"/>
  <c r="K236" s="1"/>
  <c r="M236" s="1"/>
  <c r="N236" s="1"/>
  <c r="D178"/>
  <c r="D179"/>
  <c r="K179" s="1"/>
  <c r="M179" s="1"/>
  <c r="N179" s="1"/>
  <c r="D181"/>
  <c r="K181" s="1"/>
  <c r="D183"/>
  <c r="K183" s="1"/>
  <c r="M183" s="1"/>
  <c r="N183" s="1"/>
  <c r="D185"/>
  <c r="K185" s="1"/>
  <c r="M185" s="1"/>
  <c r="N185" s="1"/>
  <c r="D187"/>
  <c r="K187" s="1"/>
  <c r="M187" s="1"/>
  <c r="N187" s="1"/>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217"/>
  <c r="K217" s="1"/>
  <c r="M217" s="1"/>
  <c r="N217" s="1"/>
  <c r="D219"/>
  <c r="K219" s="1"/>
  <c r="M219" s="1"/>
  <c r="N219" s="1"/>
  <c r="D221"/>
  <c r="K221" s="1"/>
  <c r="M221" s="1"/>
  <c r="N221" s="1"/>
  <c r="D223"/>
  <c r="K223" s="1"/>
  <c r="M223" s="1"/>
  <c r="N223" s="1"/>
  <c r="D225"/>
  <c r="K225" s="1"/>
  <c r="M225" s="1"/>
  <c r="N225" s="1"/>
  <c r="D227"/>
  <c r="K227" s="1"/>
  <c r="M227" s="1"/>
  <c r="N227" s="1"/>
  <c r="D229"/>
  <c r="K229" s="1"/>
  <c r="M229" s="1"/>
  <c r="N229" s="1"/>
  <c r="D231"/>
  <c r="K231" s="1"/>
  <c r="M231" s="1"/>
  <c r="N231" s="1"/>
  <c r="D233"/>
  <c r="K233" s="1"/>
  <c r="M233" s="1"/>
  <c r="N233" s="1"/>
  <c r="D235"/>
  <c r="K235" s="1"/>
  <c r="M235" s="1"/>
  <c r="N235" s="1"/>
  <c r="D237"/>
  <c r="K237" s="1"/>
  <c r="M237" s="1"/>
  <c r="N237" s="1"/>
  <c r="O173" i="138"/>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P173"/>
  <c r="R9" i="137"/>
  <c r="S9" s="1"/>
  <c r="G22" i="181" s="1"/>
  <c r="R14" i="137"/>
  <c r="S14" s="1"/>
  <c r="J22" i="181" s="1"/>
  <c r="F176" i="135"/>
  <c r="R9"/>
  <c r="S9" s="1"/>
  <c r="G20" i="181" s="1"/>
  <c r="K176" i="135"/>
  <c r="E176" i="129"/>
  <c r="F175"/>
  <c r="AB9" s="1"/>
  <c r="E176" i="128"/>
  <c r="F175"/>
  <c r="AA9" s="1"/>
  <c r="E176" i="127"/>
  <c r="F175"/>
  <c r="X9"/>
  <c r="W9" i="126"/>
  <c r="E176"/>
  <c r="F175"/>
  <c r="V9" i="125"/>
  <c r="E93" i="181"/>
  <c r="F93" s="1"/>
  <c r="E176" i="125"/>
  <c r="F175"/>
  <c r="V9" i="124"/>
  <c r="E94" i="181" s="1"/>
  <c r="F94" s="1"/>
  <c r="F176" i="124"/>
  <c r="E177"/>
  <c r="M18" i="181"/>
  <c r="S11" i="133"/>
  <c r="Q9" i="131"/>
  <c r="F175"/>
  <c r="F187" i="123"/>
  <c r="D188" s="1"/>
  <c r="E188"/>
  <c r="F188" s="1"/>
  <c r="K103" i="213"/>
  <c r="P174" i="138" l="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AB11"/>
  <c r="M100" i="181" s="1"/>
  <c r="N100" s="1"/>
  <c r="N172" i="170"/>
  <c r="M174"/>
  <c r="F174" i="168"/>
  <c r="D175" s="1"/>
  <c r="E175" s="1"/>
  <c r="F175" s="1"/>
  <c r="E176" i="167"/>
  <c r="F175"/>
  <c r="E176" i="166"/>
  <c r="F175"/>
  <c r="F175" i="165"/>
  <c r="E176"/>
  <c r="F175" i="164"/>
  <c r="E176"/>
  <c r="E176" i="163"/>
  <c r="F175"/>
  <c r="E175" i="162"/>
  <c r="F174"/>
  <c r="E176" i="161"/>
  <c r="F175"/>
  <c r="F175" i="159"/>
  <c r="E176"/>
  <c r="E175" i="158"/>
  <c r="F174"/>
  <c r="E175" i="157"/>
  <c r="F174"/>
  <c r="E175" i="156"/>
  <c r="F174"/>
  <c r="F174" i="154"/>
  <c r="E175"/>
  <c r="E175" i="153"/>
  <c r="F174"/>
  <c r="F174" i="151"/>
  <c r="E175"/>
  <c r="E175" i="152"/>
  <c r="F174"/>
  <c r="O184" i="134"/>
  <c r="R10"/>
  <c r="S10" s="1"/>
  <c r="K19" i="181" s="1"/>
  <c r="F174" i="150"/>
  <c r="E175"/>
  <c r="F174" i="134"/>
  <c r="E175"/>
  <c r="P184"/>
  <c r="R11"/>
  <c r="E180" i="149"/>
  <c r="F179"/>
  <c r="E185" i="148"/>
  <c r="F184"/>
  <c r="F180" i="147"/>
  <c r="E181"/>
  <c r="E175" i="146"/>
  <c r="F174"/>
  <c r="E180" i="145"/>
  <c r="F179"/>
  <c r="E175" i="144"/>
  <c r="F174"/>
  <c r="E176" i="143"/>
  <c r="F175"/>
  <c r="F184" i="142"/>
  <c r="E185"/>
  <c r="F181" i="141"/>
  <c r="E182"/>
  <c r="K171" i="139"/>
  <c r="O169"/>
  <c r="P169"/>
  <c r="F171"/>
  <c r="K172" s="1"/>
  <c r="M172" s="1"/>
  <c r="N172" s="1"/>
  <c r="E172"/>
  <c r="F177" i="138"/>
  <c r="F23" i="181" s="1"/>
  <c r="E178" i="138"/>
  <c r="E23" i="181"/>
  <c r="F175" i="137"/>
  <c r="E176"/>
  <c r="E176" i="136"/>
  <c r="F175"/>
  <c r="F177" i="135"/>
  <c r="E178"/>
  <c r="F180" i="133"/>
  <c r="K181" s="1"/>
  <c r="M181" s="1"/>
  <c r="N181" s="1"/>
  <c r="P181" s="1"/>
  <c r="O180"/>
  <c r="R11" i="132"/>
  <c r="R10"/>
  <c r="S10" s="1"/>
  <c r="K17" i="181" s="1"/>
  <c r="E181" i="132"/>
  <c r="F180"/>
  <c r="H16" i="181"/>
  <c r="D233" i="131"/>
  <c r="K233" s="1"/>
  <c r="M233" s="1"/>
  <c r="N233" s="1"/>
  <c r="D231"/>
  <c r="K231" s="1"/>
  <c r="M231" s="1"/>
  <c r="N231" s="1"/>
  <c r="D229"/>
  <c r="K229" s="1"/>
  <c r="M229" s="1"/>
  <c r="N229" s="1"/>
  <c r="D227"/>
  <c r="K227" s="1"/>
  <c r="M227" s="1"/>
  <c r="N227" s="1"/>
  <c r="D225"/>
  <c r="K225" s="1"/>
  <c r="M225" s="1"/>
  <c r="N225" s="1"/>
  <c r="D223"/>
  <c r="K223" s="1"/>
  <c r="M223" s="1"/>
  <c r="N223" s="1"/>
  <c r="D221"/>
  <c r="K221" s="1"/>
  <c r="M221" s="1"/>
  <c r="N221" s="1"/>
  <c r="D219"/>
  <c r="K219" s="1"/>
  <c r="M219" s="1"/>
  <c r="N219" s="1"/>
  <c r="D217"/>
  <c r="K217" s="1"/>
  <c r="M217" s="1"/>
  <c r="N217" s="1"/>
  <c r="D215"/>
  <c r="K215" s="1"/>
  <c r="M215" s="1"/>
  <c r="N215" s="1"/>
  <c r="D213"/>
  <c r="K213" s="1"/>
  <c r="M213" s="1"/>
  <c r="N213" s="1"/>
  <c r="D211"/>
  <c r="K211" s="1"/>
  <c r="M211" s="1"/>
  <c r="N211" s="1"/>
  <c r="D209"/>
  <c r="K209" s="1"/>
  <c r="M209" s="1"/>
  <c r="N209" s="1"/>
  <c r="D207"/>
  <c r="K207" s="1"/>
  <c r="M207" s="1"/>
  <c r="N207" s="1"/>
  <c r="D205"/>
  <c r="K205" s="1"/>
  <c r="M205" s="1"/>
  <c r="N205" s="1"/>
  <c r="D203"/>
  <c r="K203" s="1"/>
  <c r="M203" s="1"/>
  <c r="N203" s="1"/>
  <c r="D201"/>
  <c r="K201" s="1"/>
  <c r="M201" s="1"/>
  <c r="N201" s="1"/>
  <c r="D199"/>
  <c r="K199" s="1"/>
  <c r="M199" s="1"/>
  <c r="N199" s="1"/>
  <c r="D197"/>
  <c r="K197" s="1"/>
  <c r="M197" s="1"/>
  <c r="N197" s="1"/>
  <c r="D195"/>
  <c r="K195" s="1"/>
  <c r="M195" s="1"/>
  <c r="N195" s="1"/>
  <c r="D193"/>
  <c r="K193" s="1"/>
  <c r="M193" s="1"/>
  <c r="N193" s="1"/>
  <c r="D191"/>
  <c r="K191" s="1"/>
  <c r="M191" s="1"/>
  <c r="N191" s="1"/>
  <c r="D189"/>
  <c r="K189" s="1"/>
  <c r="M189" s="1"/>
  <c r="N189" s="1"/>
  <c r="D187"/>
  <c r="K187" s="1"/>
  <c r="M187" s="1"/>
  <c r="N187" s="1"/>
  <c r="D185"/>
  <c r="K185" s="1"/>
  <c r="M185" s="1"/>
  <c r="N185" s="1"/>
  <c r="D183"/>
  <c r="K183" s="1"/>
  <c r="M183" s="1"/>
  <c r="N183" s="1"/>
  <c r="D181"/>
  <c r="K181" s="1"/>
  <c r="D179"/>
  <c r="K179" s="1"/>
  <c r="M179" s="1"/>
  <c r="N179" s="1"/>
  <c r="D177"/>
  <c r="K177" s="1"/>
  <c r="M177" s="1"/>
  <c r="N177" s="1"/>
  <c r="D234"/>
  <c r="K234" s="1"/>
  <c r="M234" s="1"/>
  <c r="N234" s="1"/>
  <c r="D232"/>
  <c r="K232" s="1"/>
  <c r="M232" s="1"/>
  <c r="N232" s="1"/>
  <c r="D230"/>
  <c r="K230" s="1"/>
  <c r="M230" s="1"/>
  <c r="N230" s="1"/>
  <c r="D228"/>
  <c r="K228" s="1"/>
  <c r="M228" s="1"/>
  <c r="N228" s="1"/>
  <c r="D226"/>
  <c r="K226" s="1"/>
  <c r="M226" s="1"/>
  <c r="N226" s="1"/>
  <c r="D224"/>
  <c r="K224" s="1"/>
  <c r="M224" s="1"/>
  <c r="N224" s="1"/>
  <c r="D222"/>
  <c r="K222" s="1"/>
  <c r="M222" s="1"/>
  <c r="N222" s="1"/>
  <c r="D220"/>
  <c r="K220" s="1"/>
  <c r="M220" s="1"/>
  <c r="N220" s="1"/>
  <c r="D218"/>
  <c r="K218" s="1"/>
  <c r="M218" s="1"/>
  <c r="N218" s="1"/>
  <c r="D216"/>
  <c r="K216" s="1"/>
  <c r="M216" s="1"/>
  <c r="N216" s="1"/>
  <c r="D214"/>
  <c r="K214" s="1"/>
  <c r="M214" s="1"/>
  <c r="N214" s="1"/>
  <c r="D212"/>
  <c r="K212" s="1"/>
  <c r="M212" s="1"/>
  <c r="N212" s="1"/>
  <c r="D210"/>
  <c r="K210" s="1"/>
  <c r="M210" s="1"/>
  <c r="N210" s="1"/>
  <c r="D208"/>
  <c r="K208" s="1"/>
  <c r="M208" s="1"/>
  <c r="N208" s="1"/>
  <c r="D206"/>
  <c r="K206" s="1"/>
  <c r="M206" s="1"/>
  <c r="N206" s="1"/>
  <c r="D204"/>
  <c r="K204" s="1"/>
  <c r="M204" s="1"/>
  <c r="N204" s="1"/>
  <c r="D202"/>
  <c r="K202" s="1"/>
  <c r="M202" s="1"/>
  <c r="N202" s="1"/>
  <c r="D200"/>
  <c r="K200" s="1"/>
  <c r="M200" s="1"/>
  <c r="N200" s="1"/>
  <c r="D198"/>
  <c r="K198" s="1"/>
  <c r="M198" s="1"/>
  <c r="N198" s="1"/>
  <c r="D196"/>
  <c r="K196" s="1"/>
  <c r="M196" s="1"/>
  <c r="N196" s="1"/>
  <c r="D194"/>
  <c r="K194" s="1"/>
  <c r="M194" s="1"/>
  <c r="N194" s="1"/>
  <c r="D192"/>
  <c r="K192" s="1"/>
  <c r="M192" s="1"/>
  <c r="N192" s="1"/>
  <c r="D190"/>
  <c r="K190" s="1"/>
  <c r="M190" s="1"/>
  <c r="N190" s="1"/>
  <c r="D188"/>
  <c r="K188" s="1"/>
  <c r="M188" s="1"/>
  <c r="N188" s="1"/>
  <c r="D186"/>
  <c r="K186" s="1"/>
  <c r="M186" s="1"/>
  <c r="N186" s="1"/>
  <c r="D184"/>
  <c r="K184" s="1"/>
  <c r="M184" s="1"/>
  <c r="N184" s="1"/>
  <c r="D182"/>
  <c r="K182" s="1"/>
  <c r="M182" s="1"/>
  <c r="N182" s="1"/>
  <c r="D180"/>
  <c r="D178"/>
  <c r="K178" s="1"/>
  <c r="M178" s="1"/>
  <c r="N178" s="1"/>
  <c r="D176"/>
  <c r="M181" i="130"/>
  <c r="N181" s="1"/>
  <c r="K178"/>
  <c r="E178"/>
  <c r="R10" i="138"/>
  <c r="S10" s="1"/>
  <c r="K23" i="181" s="1"/>
  <c r="R11" i="138"/>
  <c r="R14" i="136"/>
  <c r="S14" s="1"/>
  <c r="J21" i="181" s="1"/>
  <c r="M176" i="135"/>
  <c r="L176"/>
  <c r="E177" i="129"/>
  <c r="F176"/>
  <c r="AC9" s="1"/>
  <c r="F176" i="128"/>
  <c r="AB9" s="1"/>
  <c r="E177"/>
  <c r="E177" i="127"/>
  <c r="F176"/>
  <c r="Z9" s="1"/>
  <c r="Y9"/>
  <c r="F176" i="126"/>
  <c r="E177"/>
  <c r="X9"/>
  <c r="W9" i="125"/>
  <c r="F176"/>
  <c r="E177"/>
  <c r="F177" i="124"/>
  <c r="E178"/>
  <c r="W9"/>
  <c r="M103" i="213"/>
  <c r="D95" i="216"/>
  <c r="D190" i="123"/>
  <c r="K188"/>
  <c r="N174" i="170" l="1"/>
  <c r="O172"/>
  <c r="O174" s="1"/>
  <c r="P172"/>
  <c r="P174" s="1"/>
  <c r="K175" i="168"/>
  <c r="D177"/>
  <c r="F176" i="167"/>
  <c r="D177" s="1"/>
  <c r="F176" i="166"/>
  <c r="E177"/>
  <c r="F176" i="165"/>
  <c r="E177"/>
  <c r="F176" i="164"/>
  <c r="E177"/>
  <c r="F176" i="163"/>
  <c r="E177"/>
  <c r="F175" i="162"/>
  <c r="E176"/>
  <c r="F176" i="161"/>
  <c r="E177"/>
  <c r="F176" i="159"/>
  <c r="E177"/>
  <c r="F175" i="158"/>
  <c r="E176"/>
  <c r="F175" i="157"/>
  <c r="E176"/>
  <c r="F175" i="156"/>
  <c r="E176"/>
  <c r="F175" i="154"/>
  <c r="E176"/>
  <c r="E176" i="153"/>
  <c r="F175"/>
  <c r="E176" i="152"/>
  <c r="F175"/>
  <c r="E176" i="151"/>
  <c r="F175"/>
  <c r="M19" i="181"/>
  <c r="S11" i="134"/>
  <c r="E176"/>
  <c r="F175"/>
  <c r="E176" i="150"/>
  <c r="F175"/>
  <c r="F180" i="149"/>
  <c r="E181"/>
  <c r="F185" i="148"/>
  <c r="E186"/>
  <c r="F181" i="147"/>
  <c r="E182"/>
  <c r="E176" i="146"/>
  <c r="F175"/>
  <c r="F180" i="145"/>
  <c r="E181"/>
  <c r="E176" i="144"/>
  <c r="F175"/>
  <c r="E177" i="143"/>
  <c r="F176"/>
  <c r="F185" i="142"/>
  <c r="E186"/>
  <c r="F182" i="141"/>
  <c r="E183"/>
  <c r="O170" i="139"/>
  <c r="M171"/>
  <c r="L171"/>
  <c r="L172" s="1"/>
  <c r="F172"/>
  <c r="R9"/>
  <c r="S9" s="1"/>
  <c r="G24" i="181" s="1"/>
  <c r="P170" i="139"/>
  <c r="E177" i="137"/>
  <c r="F176"/>
  <c r="F178" i="138"/>
  <c r="E179"/>
  <c r="E177" i="136"/>
  <c r="F176"/>
  <c r="R9"/>
  <c r="S9" s="1"/>
  <c r="G21" i="181" s="1"/>
  <c r="R14" i="135"/>
  <c r="S14" s="1"/>
  <c r="J20" i="181" s="1"/>
  <c r="L177" i="135"/>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F178"/>
  <c r="E179"/>
  <c r="O181" i="133"/>
  <c r="L181"/>
  <c r="E181"/>
  <c r="E182" i="132"/>
  <c r="F181"/>
  <c r="S11"/>
  <c r="M17" i="181"/>
  <c r="K176" i="131"/>
  <c r="E176"/>
  <c r="M181"/>
  <c r="N181" s="1"/>
  <c r="M178" i="130"/>
  <c r="N178" s="1"/>
  <c r="L178"/>
  <c r="L179" s="1"/>
  <c r="F178"/>
  <c r="E179"/>
  <c r="F179" s="1"/>
  <c r="K180"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S11" i="138"/>
  <c r="M23" i="181"/>
  <c r="N176" i="135"/>
  <c r="M180" i="130"/>
  <c r="N180" s="1"/>
  <c r="E180"/>
  <c r="E181" s="1"/>
  <c r="E178" i="129"/>
  <c r="F177"/>
  <c r="AD9" s="1"/>
  <c r="F177" i="128"/>
  <c r="AC9" s="1"/>
  <c r="E178"/>
  <c r="F177" i="127"/>
  <c r="AA9" s="1"/>
  <c r="E178"/>
  <c r="Y9" i="126"/>
  <c r="F177"/>
  <c r="Z9" s="1"/>
  <c r="E178"/>
  <c r="F177" i="125"/>
  <c r="E178"/>
  <c r="X9"/>
  <c r="E95" i="181"/>
  <c r="F95" s="1"/>
  <c r="X9" i="124"/>
  <c r="E96" i="181" s="1"/>
  <c r="F96" s="1"/>
  <c r="F178" i="124"/>
  <c r="E179"/>
  <c r="D70" i="234"/>
  <c r="K95" i="216"/>
  <c r="K188" i="146"/>
  <c r="K190" i="123"/>
  <c r="M188"/>
  <c r="L188"/>
  <c r="N103" i="213"/>
  <c r="M175" i="168" l="1"/>
  <c r="K177"/>
  <c r="L175"/>
  <c r="K177" i="167"/>
  <c r="D179"/>
  <c r="E177"/>
  <c r="F177" s="1"/>
  <c r="F177" i="166"/>
  <c r="D178" s="1"/>
  <c r="F177" i="165"/>
  <c r="E178"/>
  <c r="F177" i="164"/>
  <c r="E178"/>
  <c r="E178" i="163"/>
  <c r="F177"/>
  <c r="E177" i="162"/>
  <c r="F176"/>
  <c r="F177" i="161"/>
  <c r="E178"/>
  <c r="E178" i="159"/>
  <c r="F177"/>
  <c r="E177" i="158"/>
  <c r="F176"/>
  <c r="E177" i="157"/>
  <c r="F176"/>
  <c r="E177" i="156"/>
  <c r="F176"/>
  <c r="F176" i="154"/>
  <c r="E177"/>
  <c r="E177" i="153"/>
  <c r="F176"/>
  <c r="E177" i="151"/>
  <c r="F176"/>
  <c r="E177" i="152"/>
  <c r="F176"/>
  <c r="F176" i="150"/>
  <c r="E177"/>
  <c r="F176" i="134"/>
  <c r="E177"/>
  <c r="F181" i="149"/>
  <c r="E182"/>
  <c r="E187" i="148"/>
  <c r="F186"/>
  <c r="E183" i="147"/>
  <c r="F182"/>
  <c r="F176" i="146"/>
  <c r="E177"/>
  <c r="F181" i="145"/>
  <c r="E182"/>
  <c r="E177" i="144"/>
  <c r="F176"/>
  <c r="E178" i="143"/>
  <c r="F177"/>
  <c r="F186" i="142"/>
  <c r="E187"/>
  <c r="F183" i="141"/>
  <c r="E184"/>
  <c r="R14" i="139"/>
  <c r="S14" s="1"/>
  <c r="J24" i="181" s="1"/>
  <c r="N171" i="139"/>
  <c r="P171"/>
  <c r="F177" i="137"/>
  <c r="E178"/>
  <c r="F179" i="138"/>
  <c r="E180"/>
  <c r="E178" i="136"/>
  <c r="F177"/>
  <c r="F179" i="135"/>
  <c r="E180"/>
  <c r="F181" i="133"/>
  <c r="K182" s="1"/>
  <c r="M182" s="1"/>
  <c r="N182" s="1"/>
  <c r="P182" s="1"/>
  <c r="M176" i="131"/>
  <c r="N176" s="1"/>
  <c r="L176"/>
  <c r="L177" s="1"/>
  <c r="L178" s="1"/>
  <c r="L179" s="1"/>
  <c r="E183" i="132"/>
  <c r="F182"/>
  <c r="F176" i="131"/>
  <c r="E177"/>
  <c r="O178" i="130"/>
  <c r="O179" s="1"/>
  <c r="P178"/>
  <c r="P179" s="1"/>
  <c r="F181"/>
  <c r="E182"/>
  <c r="R10" i="137"/>
  <c r="S10" s="1"/>
  <c r="K22" i="181" s="1"/>
  <c r="R11" i="137"/>
  <c r="O176" i="135"/>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P176"/>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F180" i="130"/>
  <c r="O180"/>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P180"/>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E179" i="129"/>
  <c r="F178"/>
  <c r="AE9" s="1"/>
  <c r="E179" i="128"/>
  <c r="F178"/>
  <c r="AD9" s="1"/>
  <c r="F178" i="127"/>
  <c r="AB9" s="1"/>
  <c r="E179"/>
  <c r="E179" i="126"/>
  <c r="F178"/>
  <c r="AA9" s="1"/>
  <c r="Y9" i="125"/>
  <c r="F178"/>
  <c r="Z9" s="1"/>
  <c r="E179"/>
  <c r="F179" i="124"/>
  <c r="Z9" s="1"/>
  <c r="E98" i="181" s="1"/>
  <c r="F98" s="1"/>
  <c r="E180" i="124"/>
  <c r="Y9"/>
  <c r="E97" i="181" s="1"/>
  <c r="F97" s="1"/>
  <c r="M188" i="146"/>
  <c r="L188"/>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M190" i="123"/>
  <c r="N188"/>
  <c r="M95" i="216"/>
  <c r="K70" i="234"/>
  <c r="K188" i="148"/>
  <c r="N175" i="168" l="1"/>
  <c r="M177"/>
  <c r="M177" i="167"/>
  <c r="K179"/>
  <c r="L177"/>
  <c r="K178" i="166"/>
  <c r="D180"/>
  <c r="E178"/>
  <c r="F178" s="1"/>
  <c r="F178" i="165"/>
  <c r="D179" s="1"/>
  <c r="E179" s="1"/>
  <c r="F179" s="1"/>
  <c r="F178" i="164"/>
  <c r="D179" s="1"/>
  <c r="E179" i="163"/>
  <c r="F178"/>
  <c r="E178" i="162"/>
  <c r="F177"/>
  <c r="F178" i="161"/>
  <c r="E179"/>
  <c r="F178" i="159"/>
  <c r="E179"/>
  <c r="F177" i="158"/>
  <c r="E178"/>
  <c r="F177" i="157"/>
  <c r="E178"/>
  <c r="E178" i="156"/>
  <c r="F177"/>
  <c r="F177" i="154"/>
  <c r="E178"/>
  <c r="E178" i="153"/>
  <c r="F177"/>
  <c r="F177" i="152"/>
  <c r="E178"/>
  <c r="E178" i="151"/>
  <c r="F177"/>
  <c r="E178" i="134"/>
  <c r="F177"/>
  <c r="F177" i="150"/>
  <c r="E178"/>
  <c r="E183" i="149"/>
  <c r="F182"/>
  <c r="E188" i="148"/>
  <c r="F187"/>
  <c r="E184" i="147"/>
  <c r="F183"/>
  <c r="E178" i="146"/>
  <c r="F177"/>
  <c r="E183" i="145"/>
  <c r="F182"/>
  <c r="F177" i="144"/>
  <c r="E178"/>
  <c r="E179" i="143"/>
  <c r="F178"/>
  <c r="F187" i="142"/>
  <c r="E188"/>
  <c r="F184" i="141"/>
  <c r="E185"/>
  <c r="P172" i="139"/>
  <c r="K173"/>
  <c r="E173"/>
  <c r="O171"/>
  <c r="F180" i="138"/>
  <c r="E181"/>
  <c r="E179" i="137"/>
  <c r="F178"/>
  <c r="E179" i="136"/>
  <c r="F178"/>
  <c r="F180" i="135"/>
  <c r="E181"/>
  <c r="L182" i="133"/>
  <c r="O182"/>
  <c r="E182"/>
  <c r="E184" i="132"/>
  <c r="F183"/>
  <c r="O176" i="131"/>
  <c r="O177" s="1"/>
  <c r="O178" s="1"/>
  <c r="O179" s="1"/>
  <c r="P176"/>
  <c r="P177" s="1"/>
  <c r="P178" s="1"/>
  <c r="P179" s="1"/>
  <c r="F177"/>
  <c r="E178"/>
  <c r="F182" i="130"/>
  <c r="E183"/>
  <c r="M22" i="181"/>
  <c r="S11" i="137"/>
  <c r="R10" i="136"/>
  <c r="S10" s="1"/>
  <c r="K21" i="181" s="1"/>
  <c r="R11" i="136"/>
  <c r="R10" i="135"/>
  <c r="S10" s="1"/>
  <c r="K20" i="181" s="1"/>
  <c r="R11" i="135"/>
  <c r="Q9" i="129"/>
  <c r="F179"/>
  <c r="F179" i="128"/>
  <c r="AE9" s="1"/>
  <c r="E180"/>
  <c r="F179" i="127"/>
  <c r="AC9" s="1"/>
  <c r="E180"/>
  <c r="F179" i="126"/>
  <c r="AB9" s="1"/>
  <c r="E180"/>
  <c r="F179" i="125"/>
  <c r="AA9" s="1"/>
  <c r="E180"/>
  <c r="F180" i="124"/>
  <c r="AA9" s="1"/>
  <c r="E181"/>
  <c r="M70" i="234"/>
  <c r="N95" i="216"/>
  <c r="N188" i="146"/>
  <c r="M188" i="148"/>
  <c r="L188"/>
  <c r="L189" s="1"/>
  <c r="L190" s="1"/>
  <c r="L191" s="1"/>
  <c r="L192" s="1"/>
  <c r="L193" s="1"/>
  <c r="L194" s="1"/>
  <c r="L195" s="1"/>
  <c r="L196" s="1"/>
  <c r="L197" s="1"/>
  <c r="L198" s="1"/>
  <c r="L199" s="1"/>
  <c r="L200" s="1"/>
  <c r="L201" s="1"/>
  <c r="L202" s="1"/>
  <c r="L203" s="1"/>
  <c r="L204" s="1"/>
  <c r="L205" s="1"/>
  <c r="L206" s="1"/>
  <c r="L207" s="1"/>
  <c r="L208" s="1"/>
  <c r="L209" s="1"/>
  <c r="L210" s="1"/>
  <c r="L211" s="1"/>
  <c r="L212" s="1"/>
  <c r="N190" i="123"/>
  <c r="O188"/>
  <c r="Q10" s="1"/>
  <c r="P188"/>
  <c r="N177" i="168" l="1"/>
  <c r="O175"/>
  <c r="O177" s="1"/>
  <c r="P175"/>
  <c r="P177" s="1"/>
  <c r="N177" i="167"/>
  <c r="M179"/>
  <c r="M178" i="166"/>
  <c r="K180"/>
  <c r="L178"/>
  <c r="K179" i="165"/>
  <c r="D181"/>
  <c r="K179" i="164"/>
  <c r="D181"/>
  <c r="E179"/>
  <c r="F179" s="1"/>
  <c r="F179" i="163"/>
  <c r="E180"/>
  <c r="F178" i="162"/>
  <c r="E179"/>
  <c r="E180" i="161"/>
  <c r="F179"/>
  <c r="F179" i="159"/>
  <c r="E180"/>
  <c r="F178" i="158"/>
  <c r="E179"/>
  <c r="E179" i="157"/>
  <c r="F178"/>
  <c r="E179" i="156"/>
  <c r="F178"/>
  <c r="F178" i="154"/>
  <c r="E179"/>
  <c r="F178" i="153"/>
  <c r="E179"/>
  <c r="E179" i="151"/>
  <c r="F178"/>
  <c r="F178" i="152"/>
  <c r="E179"/>
  <c r="E179" i="134"/>
  <c r="F178"/>
  <c r="F178" i="150"/>
  <c r="E179"/>
  <c r="F183" i="149"/>
  <c r="E184"/>
  <c r="E189" i="148"/>
  <c r="F188"/>
  <c r="E185" i="147"/>
  <c r="F184"/>
  <c r="E179" i="146"/>
  <c r="F178"/>
  <c r="F183" i="145"/>
  <c r="E184"/>
  <c r="F178" i="144"/>
  <c r="E179"/>
  <c r="E180" i="143"/>
  <c r="F179"/>
  <c r="F188" i="142"/>
  <c r="E189"/>
  <c r="F185" i="141"/>
  <c r="E186"/>
  <c r="O172" i="139"/>
  <c r="F173"/>
  <c r="E174"/>
  <c r="R11"/>
  <c r="M173"/>
  <c r="L173"/>
  <c r="E180" i="137"/>
  <c r="F179"/>
  <c r="F181" i="138"/>
  <c r="E182"/>
  <c r="F179" i="136"/>
  <c r="E180"/>
  <c r="F181" i="135"/>
  <c r="E182"/>
  <c r="F182" i="133"/>
  <c r="K183" s="1"/>
  <c r="E185" i="132"/>
  <c r="F184"/>
  <c r="E179" i="131"/>
  <c r="F179" s="1"/>
  <c r="E180" s="1"/>
  <c r="E181" s="1"/>
  <c r="F178"/>
  <c r="F183" i="130"/>
  <c r="E184"/>
  <c r="H14" i="181"/>
  <c r="D236" i="129"/>
  <c r="D234"/>
  <c r="D232"/>
  <c r="D230"/>
  <c r="D228"/>
  <c r="D226"/>
  <c r="D224"/>
  <c r="D222"/>
  <c r="D220"/>
  <c r="D218"/>
  <c r="D216"/>
  <c r="D214"/>
  <c r="D212"/>
  <c r="D210"/>
  <c r="D208"/>
  <c r="D206"/>
  <c r="D204"/>
  <c r="D202"/>
  <c r="D200"/>
  <c r="D198"/>
  <c r="D196"/>
  <c r="D194"/>
  <c r="D192"/>
  <c r="D190"/>
  <c r="D188"/>
  <c r="D186"/>
  <c r="D184"/>
  <c r="D182"/>
  <c r="D180"/>
  <c r="D235"/>
  <c r="D233"/>
  <c r="D231"/>
  <c r="D229"/>
  <c r="D227"/>
  <c r="D225"/>
  <c r="D223"/>
  <c r="D221"/>
  <c r="D219"/>
  <c r="D217"/>
  <c r="D215"/>
  <c r="D213"/>
  <c r="D211"/>
  <c r="D209"/>
  <c r="D207"/>
  <c r="D205"/>
  <c r="D203"/>
  <c r="D201"/>
  <c r="D199"/>
  <c r="D197"/>
  <c r="D195"/>
  <c r="D193"/>
  <c r="D191"/>
  <c r="D189"/>
  <c r="D187"/>
  <c r="D185"/>
  <c r="D183"/>
  <c r="D181"/>
  <c r="K181" s="1"/>
  <c r="M181" s="1"/>
  <c r="N181" s="1"/>
  <c r="M21" i="181"/>
  <c r="S11" i="136"/>
  <c r="M20" i="181"/>
  <c r="S11" i="135"/>
  <c r="Q9" i="128"/>
  <c r="F180"/>
  <c r="E181" i="127"/>
  <c r="F180"/>
  <c r="AD9" s="1"/>
  <c r="E181" i="126"/>
  <c r="F180"/>
  <c r="AC9" s="1"/>
  <c r="F180" i="125"/>
  <c r="AB9" s="1"/>
  <c r="E181"/>
  <c r="E99" i="181"/>
  <c r="F99" s="1"/>
  <c r="F181" i="124"/>
  <c r="AB9" s="1"/>
  <c r="E182"/>
  <c r="R9" i="133"/>
  <c r="S9" s="1"/>
  <c r="G18" i="181" s="1"/>
  <c r="F180" i="131"/>
  <c r="R9"/>
  <c r="S9" s="1"/>
  <c r="G16" i="181" s="1"/>
  <c r="K180" i="131"/>
  <c r="Q11" i="123"/>
  <c r="L8" i="181" s="1"/>
  <c r="L86" s="1"/>
  <c r="M92" s="1"/>
  <c r="N92" s="1"/>
  <c r="AE11" i="123"/>
  <c r="M103" i="181" s="1"/>
  <c r="N103" s="1"/>
  <c r="O190" i="123"/>
  <c r="R10"/>
  <c r="S10" s="1"/>
  <c r="K8" i="181" s="1"/>
  <c r="P190" i="123"/>
  <c r="R11"/>
  <c r="N188" i="148"/>
  <c r="O188" i="146"/>
  <c r="P188"/>
  <c r="N70" i="234"/>
  <c r="N179" i="167" l="1"/>
  <c r="O177"/>
  <c r="O179" s="1"/>
  <c r="P177"/>
  <c r="P179" s="1"/>
  <c r="N178" i="166"/>
  <c r="M180"/>
  <c r="M179" i="165"/>
  <c r="K181"/>
  <c r="L179"/>
  <c r="M179" i="164"/>
  <c r="K181"/>
  <c r="L179"/>
  <c r="F180" i="163"/>
  <c r="D181" s="1"/>
  <c r="F179" i="162"/>
  <c r="E180"/>
  <c r="E181" i="161"/>
  <c r="F180"/>
  <c r="F180" i="159"/>
  <c r="E181"/>
  <c r="E180" i="158"/>
  <c r="F179"/>
  <c r="E180" i="157"/>
  <c r="F179"/>
  <c r="F179" i="156"/>
  <c r="E180"/>
  <c r="E180" i="154"/>
  <c r="F179"/>
  <c r="E180" i="153"/>
  <c r="F179"/>
  <c r="E180" i="151"/>
  <c r="F179"/>
  <c r="E180" i="152"/>
  <c r="F179"/>
  <c r="F179" i="134"/>
  <c r="E180"/>
  <c r="F179" i="150"/>
  <c r="E180"/>
  <c r="F184" i="149"/>
  <c r="E185"/>
  <c r="E190" i="148"/>
  <c r="F189"/>
  <c r="E186" i="147"/>
  <c r="F185"/>
  <c r="O189" i="146"/>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P189"/>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E180"/>
  <c r="F179"/>
  <c r="F184" i="145"/>
  <c r="E185"/>
  <c r="F179" i="144"/>
  <c r="E180"/>
  <c r="E181" i="143"/>
  <c r="F180"/>
  <c r="F189" i="142"/>
  <c r="E190"/>
  <c r="F186" i="141"/>
  <c r="E187"/>
  <c r="N173" i="139"/>
  <c r="K174"/>
  <c r="O173"/>
  <c r="R10"/>
  <c r="S10" s="1"/>
  <c r="K24" i="181" s="1"/>
  <c r="L174" i="139"/>
  <c r="M24" i="181"/>
  <c r="S11" i="139"/>
  <c r="F174"/>
  <c r="K175" s="1"/>
  <c r="M175" s="1"/>
  <c r="N175" s="1"/>
  <c r="F180" i="137"/>
  <c r="F22" i="181" s="1"/>
  <c r="E181" i="137"/>
  <c r="E22" i="181"/>
  <c r="F182" i="138"/>
  <c r="E183"/>
  <c r="F180" i="136"/>
  <c r="E181"/>
  <c r="D238" i="128"/>
  <c r="K239"/>
  <c r="M239" s="1"/>
  <c r="N239" s="1"/>
  <c r="F182" i="135"/>
  <c r="F20" i="181" s="1"/>
  <c r="E183" i="135"/>
  <c r="E20" i="181"/>
  <c r="M183" i="133"/>
  <c r="N183" s="1"/>
  <c r="L183"/>
  <c r="E183"/>
  <c r="F181" i="131"/>
  <c r="E182"/>
  <c r="E186" i="132"/>
  <c r="F185"/>
  <c r="F184" i="130"/>
  <c r="E185"/>
  <c r="K180" i="129"/>
  <c r="E180"/>
  <c r="D183" i="128"/>
  <c r="K183" s="1"/>
  <c r="M183" s="1"/>
  <c r="N183" s="1"/>
  <c r="D185"/>
  <c r="K185" s="1"/>
  <c r="M185" s="1"/>
  <c r="N185" s="1"/>
  <c r="D187"/>
  <c r="K187" s="1"/>
  <c r="M187" s="1"/>
  <c r="N187" s="1"/>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217"/>
  <c r="K217" s="1"/>
  <c r="M217" s="1"/>
  <c r="N217" s="1"/>
  <c r="D219"/>
  <c r="K219" s="1"/>
  <c r="M219" s="1"/>
  <c r="N219" s="1"/>
  <c r="D221"/>
  <c r="K221" s="1"/>
  <c r="M221" s="1"/>
  <c r="N221" s="1"/>
  <c r="D223"/>
  <c r="K223" s="1"/>
  <c r="M223" s="1"/>
  <c r="N223" s="1"/>
  <c r="D225"/>
  <c r="K225" s="1"/>
  <c r="M225" s="1"/>
  <c r="N225" s="1"/>
  <c r="D227"/>
  <c r="K227" s="1"/>
  <c r="M227" s="1"/>
  <c r="N227" s="1"/>
  <c r="D229"/>
  <c r="K229" s="1"/>
  <c r="M229" s="1"/>
  <c r="N229" s="1"/>
  <c r="D231"/>
  <c r="K231" s="1"/>
  <c r="M231" s="1"/>
  <c r="N231" s="1"/>
  <c r="D233"/>
  <c r="K233" s="1"/>
  <c r="M233" s="1"/>
  <c r="N233" s="1"/>
  <c r="D235"/>
  <c r="K235" s="1"/>
  <c r="M235" s="1"/>
  <c r="N235" s="1"/>
  <c r="D237"/>
  <c r="K237" s="1"/>
  <c r="M237" s="1"/>
  <c r="N237" s="1"/>
  <c r="D182"/>
  <c r="K182" s="1"/>
  <c r="M182" s="1"/>
  <c r="N182" s="1"/>
  <c r="D184"/>
  <c r="K184" s="1"/>
  <c r="M184" s="1"/>
  <c r="N184" s="1"/>
  <c r="D186"/>
  <c r="K186" s="1"/>
  <c r="M186" s="1"/>
  <c r="N186" s="1"/>
  <c r="D188"/>
  <c r="K188" s="1"/>
  <c r="M188" s="1"/>
  <c r="N188" s="1"/>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216"/>
  <c r="K216" s="1"/>
  <c r="M216" s="1"/>
  <c r="N216" s="1"/>
  <c r="D218"/>
  <c r="K218" s="1"/>
  <c r="M218" s="1"/>
  <c r="N218" s="1"/>
  <c r="D220"/>
  <c r="K220" s="1"/>
  <c r="M220" s="1"/>
  <c r="N220" s="1"/>
  <c r="D222"/>
  <c r="K222" s="1"/>
  <c r="M222" s="1"/>
  <c r="N222" s="1"/>
  <c r="D224"/>
  <c r="K224" s="1"/>
  <c r="M224" s="1"/>
  <c r="N224" s="1"/>
  <c r="D226"/>
  <c r="K226" s="1"/>
  <c r="M226" s="1"/>
  <c r="N226" s="1"/>
  <c r="D228"/>
  <c r="K228" s="1"/>
  <c r="M228" s="1"/>
  <c r="N228" s="1"/>
  <c r="D230"/>
  <c r="K230" s="1"/>
  <c r="M230" s="1"/>
  <c r="N230" s="1"/>
  <c r="D232"/>
  <c r="K232" s="1"/>
  <c r="M232" s="1"/>
  <c r="N232" s="1"/>
  <c r="D234"/>
  <c r="K234" s="1"/>
  <c r="M234" s="1"/>
  <c r="N234" s="1"/>
  <c r="D236"/>
  <c r="K236" s="1"/>
  <c r="M236" s="1"/>
  <c r="N236" s="1"/>
  <c r="H13" i="181"/>
  <c r="D181" i="128"/>
  <c r="F181" i="127"/>
  <c r="AE9" s="1"/>
  <c r="E182"/>
  <c r="F181" i="126"/>
  <c r="AD9" s="1"/>
  <c r="E182"/>
  <c r="E182" i="125"/>
  <c r="F181"/>
  <c r="AC9" s="1"/>
  <c r="E100" i="181"/>
  <c r="F100" s="1"/>
  <c r="F182" i="124"/>
  <c r="AC9" s="1"/>
  <c r="E183"/>
  <c r="M180" i="131"/>
  <c r="L180"/>
  <c r="M8" i="181"/>
  <c r="S11" i="123"/>
  <c r="O188" i="148"/>
  <c r="P188"/>
  <c r="D71" i="229"/>
  <c r="D70" i="231"/>
  <c r="N180" i="166" l="1"/>
  <c r="O178"/>
  <c r="O180" s="1"/>
  <c r="P178"/>
  <c r="P180" s="1"/>
  <c r="N179" i="165"/>
  <c r="M181"/>
  <c r="N179" i="164"/>
  <c r="M181"/>
  <c r="K181" i="163"/>
  <c r="D183"/>
  <c r="E181"/>
  <c r="F181" s="1"/>
  <c r="F180" i="162"/>
  <c r="E181"/>
  <c r="E182" i="161"/>
  <c r="F181"/>
  <c r="F181" i="159"/>
  <c r="E182"/>
  <c r="E181" i="158"/>
  <c r="F180"/>
  <c r="F180" i="157"/>
  <c r="E181"/>
  <c r="F180" i="156"/>
  <c r="E181"/>
  <c r="E181" i="154"/>
  <c r="F180"/>
  <c r="E181" i="153"/>
  <c r="F180"/>
  <c r="E181" i="152"/>
  <c r="F180"/>
  <c r="E181" i="151"/>
  <c r="F180"/>
  <c r="F180" i="150"/>
  <c r="E181"/>
  <c r="E181" i="134"/>
  <c r="F180"/>
  <c r="F185" i="149"/>
  <c r="E186"/>
  <c r="F190" i="148"/>
  <c r="E191"/>
  <c r="O189"/>
  <c r="O190" s="1"/>
  <c r="O191" s="1"/>
  <c r="O192" s="1"/>
  <c r="O193" s="1"/>
  <c r="O194" s="1"/>
  <c r="O195" s="1"/>
  <c r="O196" s="1"/>
  <c r="O197" s="1"/>
  <c r="O198" s="1"/>
  <c r="O199" s="1"/>
  <c r="O200" s="1"/>
  <c r="O201" s="1"/>
  <c r="O202" s="1"/>
  <c r="O203" s="1"/>
  <c r="O204" s="1"/>
  <c r="O205" s="1"/>
  <c r="O206" s="1"/>
  <c r="O207" s="1"/>
  <c r="O208" s="1"/>
  <c r="O209" s="1"/>
  <c r="O210" s="1"/>
  <c r="O211" s="1"/>
  <c r="O212" s="1"/>
  <c r="P189"/>
  <c r="P190" s="1"/>
  <c r="P191" s="1"/>
  <c r="P192" s="1"/>
  <c r="P193" s="1"/>
  <c r="P194" s="1"/>
  <c r="P195" s="1"/>
  <c r="P196" s="1"/>
  <c r="P197" s="1"/>
  <c r="P198" s="1"/>
  <c r="P199" s="1"/>
  <c r="P200" s="1"/>
  <c r="P201" s="1"/>
  <c r="P202" s="1"/>
  <c r="P203" s="1"/>
  <c r="P204" s="1"/>
  <c r="P205" s="1"/>
  <c r="P206" s="1"/>
  <c r="P207" s="1"/>
  <c r="P208" s="1"/>
  <c r="P209" s="1"/>
  <c r="P210" s="1"/>
  <c r="P211" s="1"/>
  <c r="P212" s="1"/>
  <c r="E187" i="147"/>
  <c r="F186"/>
  <c r="E181" i="146"/>
  <c r="F180"/>
  <c r="E186" i="145"/>
  <c r="F185"/>
  <c r="E181" i="144"/>
  <c r="F180"/>
  <c r="E182" i="143"/>
  <c r="F181"/>
  <c r="F190" i="142"/>
  <c r="E191"/>
  <c r="F187" i="141"/>
  <c r="E188"/>
  <c r="M174" i="139"/>
  <c r="P173"/>
  <c r="E175"/>
  <c r="L175"/>
  <c r="F183" i="138"/>
  <c r="E184"/>
  <c r="F181" i="137"/>
  <c r="E182"/>
  <c r="E182" i="136"/>
  <c r="F181"/>
  <c r="F21" i="181" s="1"/>
  <c r="E21"/>
  <c r="F183" i="135"/>
  <c r="E184"/>
  <c r="F183" i="133"/>
  <c r="K184" s="1"/>
  <c r="M184" s="1"/>
  <c r="N184" s="1"/>
  <c r="P183"/>
  <c r="O183"/>
  <c r="O184" s="1"/>
  <c r="E187" i="132"/>
  <c r="F186"/>
  <c r="F17" i="181" s="1"/>
  <c r="R9" i="132"/>
  <c r="S9" s="1"/>
  <c r="G17" i="181" s="1"/>
  <c r="E17"/>
  <c r="R14" i="131"/>
  <c r="S14" s="1"/>
  <c r="J16" i="181" s="1"/>
  <c r="L181" i="13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F182"/>
  <c r="E183"/>
  <c r="F185" i="130"/>
  <c r="E186"/>
  <c r="M180" i="129"/>
  <c r="N180" s="1"/>
  <c r="L180"/>
  <c r="L181" s="1"/>
  <c r="F180"/>
  <c r="E181"/>
  <c r="F181" s="1"/>
  <c r="E182" s="1"/>
  <c r="K181" i="128"/>
  <c r="E181"/>
  <c r="E101" i="181"/>
  <c r="F101" s="1"/>
  <c r="F182" i="129"/>
  <c r="R9"/>
  <c r="S9" s="1"/>
  <c r="G14" i="181" s="1"/>
  <c r="R9" i="130"/>
  <c r="S9" s="1"/>
  <c r="G15" i="181" s="1"/>
  <c r="K182" i="129"/>
  <c r="Q9" i="127"/>
  <c r="F182"/>
  <c r="F182" i="126"/>
  <c r="AE9" s="1"/>
  <c r="E183"/>
  <c r="E183" i="125"/>
  <c r="F182"/>
  <c r="AD9" s="1"/>
  <c r="E184" i="124"/>
  <c r="F183"/>
  <c r="AD9" s="1"/>
  <c r="N180" i="131"/>
  <c r="K70" i="231"/>
  <c r="K188" i="144"/>
  <c r="K188" i="147"/>
  <c r="K71" i="229"/>
  <c r="D84" i="220"/>
  <c r="N181" i="165" l="1"/>
  <c r="O179"/>
  <c r="O181" s="1"/>
  <c r="P179"/>
  <c r="P181" s="1"/>
  <c r="N181" i="164"/>
  <c r="O179"/>
  <c r="O181" s="1"/>
  <c r="P179"/>
  <c r="P181" s="1"/>
  <c r="M181" i="163"/>
  <c r="K183"/>
  <c r="L181"/>
  <c r="F181" i="162"/>
  <c r="D182" s="1"/>
  <c r="K182" s="1"/>
  <c r="F182" i="161"/>
  <c r="D183" s="1"/>
  <c r="F182" i="159"/>
  <c r="E183"/>
  <c r="E182" i="158"/>
  <c r="F181"/>
  <c r="F181" i="157"/>
  <c r="E182"/>
  <c r="F181" i="156"/>
  <c r="E182"/>
  <c r="E182" i="154"/>
  <c r="F181"/>
  <c r="E182" i="153"/>
  <c r="F181"/>
  <c r="E182" i="151"/>
  <c r="F181"/>
  <c r="E182" i="152"/>
  <c r="F181"/>
  <c r="F181" i="134"/>
  <c r="E182"/>
  <c r="F181" i="150"/>
  <c r="E182"/>
  <c r="E187" i="149"/>
  <c r="F187" s="1"/>
  <c r="F186"/>
  <c r="E192" i="148"/>
  <c r="F191"/>
  <c r="E188" i="147"/>
  <c r="F187"/>
  <c r="F181" i="146"/>
  <c r="E182"/>
  <c r="F186" i="145"/>
  <c r="E187"/>
  <c r="F187" s="1"/>
  <c r="E182" i="144"/>
  <c r="F181"/>
  <c r="E183" i="143"/>
  <c r="F182"/>
  <c r="F191" i="142"/>
  <c r="E192"/>
  <c r="F188" i="141"/>
  <c r="E189"/>
  <c r="F175" i="139"/>
  <c r="E24" i="181"/>
  <c r="N174" i="139"/>
  <c r="P174"/>
  <c r="P175" s="1"/>
  <c r="F182" i="137"/>
  <c r="E183"/>
  <c r="F184" i="138"/>
  <c r="E185"/>
  <c r="E183" i="136"/>
  <c r="F182"/>
  <c r="F184" i="135"/>
  <c r="E185"/>
  <c r="L184" i="133"/>
  <c r="P184"/>
  <c r="E184"/>
  <c r="E188" i="132"/>
  <c r="F187"/>
  <c r="F183" i="131"/>
  <c r="E184"/>
  <c r="F186" i="130"/>
  <c r="E187"/>
  <c r="O180" i="129"/>
  <c r="O181" s="1"/>
  <c r="P180"/>
  <c r="P181" s="1"/>
  <c r="H12" i="181"/>
  <c r="D184" i="127"/>
  <c r="D241"/>
  <c r="K241" s="1"/>
  <c r="M241" s="1"/>
  <c r="N241" s="1"/>
  <c r="D240"/>
  <c r="K240" s="1"/>
  <c r="M240" s="1"/>
  <c r="N240" s="1"/>
  <c r="D239"/>
  <c r="K239" s="1"/>
  <c r="M239" s="1"/>
  <c r="N239" s="1"/>
  <c r="D238"/>
  <c r="K238" s="1"/>
  <c r="M238" s="1"/>
  <c r="N238" s="1"/>
  <c r="D237"/>
  <c r="K237" s="1"/>
  <c r="M237" s="1"/>
  <c r="N237" s="1"/>
  <c r="D236"/>
  <c r="K236" s="1"/>
  <c r="M236" s="1"/>
  <c r="N236" s="1"/>
  <c r="D235"/>
  <c r="K235" s="1"/>
  <c r="M235" s="1"/>
  <c r="N235" s="1"/>
  <c r="D234"/>
  <c r="K234" s="1"/>
  <c r="M234" s="1"/>
  <c r="N234" s="1"/>
  <c r="D231"/>
  <c r="K231" s="1"/>
  <c r="M231" s="1"/>
  <c r="N231" s="1"/>
  <c r="D230"/>
  <c r="K230" s="1"/>
  <c r="M230" s="1"/>
  <c r="N230" s="1"/>
  <c r="D227"/>
  <c r="K227" s="1"/>
  <c r="M227" s="1"/>
  <c r="N227" s="1"/>
  <c r="D226"/>
  <c r="K226" s="1"/>
  <c r="M226" s="1"/>
  <c r="N226" s="1"/>
  <c r="D223"/>
  <c r="K223" s="1"/>
  <c r="M223" s="1"/>
  <c r="N223" s="1"/>
  <c r="D222"/>
  <c r="K222" s="1"/>
  <c r="M222" s="1"/>
  <c r="N222" s="1"/>
  <c r="D219"/>
  <c r="K219" s="1"/>
  <c r="M219" s="1"/>
  <c r="N219" s="1"/>
  <c r="D218"/>
  <c r="K218" s="1"/>
  <c r="M218" s="1"/>
  <c r="N218" s="1"/>
  <c r="D217"/>
  <c r="K217" s="1"/>
  <c r="M217" s="1"/>
  <c r="N217" s="1"/>
  <c r="D216"/>
  <c r="K216" s="1"/>
  <c r="M216" s="1"/>
  <c r="N216" s="1"/>
  <c r="D215"/>
  <c r="K215" s="1"/>
  <c r="M215" s="1"/>
  <c r="N215" s="1"/>
  <c r="D214"/>
  <c r="K214" s="1"/>
  <c r="M214" s="1"/>
  <c r="N214" s="1"/>
  <c r="D213"/>
  <c r="K213" s="1"/>
  <c r="M213" s="1"/>
  <c r="N213" s="1"/>
  <c r="D212"/>
  <c r="K212" s="1"/>
  <c r="M212" s="1"/>
  <c r="N212" s="1"/>
  <c r="D211"/>
  <c r="K211" s="1"/>
  <c r="M211" s="1"/>
  <c r="N211" s="1"/>
  <c r="D210"/>
  <c r="K210" s="1"/>
  <c r="M210" s="1"/>
  <c r="N210" s="1"/>
  <c r="D209"/>
  <c r="K209" s="1"/>
  <c r="M209" s="1"/>
  <c r="N209" s="1"/>
  <c r="D208"/>
  <c r="K208" s="1"/>
  <c r="M208" s="1"/>
  <c r="N208" s="1"/>
  <c r="D207"/>
  <c r="K207" s="1"/>
  <c r="M207" s="1"/>
  <c r="N207" s="1"/>
  <c r="D206"/>
  <c r="K206" s="1"/>
  <c r="M206" s="1"/>
  <c r="N206" s="1"/>
  <c r="D205"/>
  <c r="K205" s="1"/>
  <c r="M205" s="1"/>
  <c r="N205" s="1"/>
  <c r="D204"/>
  <c r="K204" s="1"/>
  <c r="M204" s="1"/>
  <c r="N204" s="1"/>
  <c r="D203"/>
  <c r="K203" s="1"/>
  <c r="M203" s="1"/>
  <c r="N203" s="1"/>
  <c r="D202"/>
  <c r="K202" s="1"/>
  <c r="M202" s="1"/>
  <c r="N202" s="1"/>
  <c r="D201"/>
  <c r="K201" s="1"/>
  <c r="M201" s="1"/>
  <c r="N201" s="1"/>
  <c r="D200"/>
  <c r="K200" s="1"/>
  <c r="M200" s="1"/>
  <c r="N200" s="1"/>
  <c r="D199"/>
  <c r="K199" s="1"/>
  <c r="M199" s="1"/>
  <c r="N199" s="1"/>
  <c r="D198"/>
  <c r="K198" s="1"/>
  <c r="M198" s="1"/>
  <c r="N198" s="1"/>
  <c r="D197"/>
  <c r="K197" s="1"/>
  <c r="M197" s="1"/>
  <c r="N197" s="1"/>
  <c r="D196"/>
  <c r="K196" s="1"/>
  <c r="M196" s="1"/>
  <c r="N196" s="1"/>
  <c r="D195"/>
  <c r="K195" s="1"/>
  <c r="M195" s="1"/>
  <c r="N195" s="1"/>
  <c r="D194"/>
  <c r="K194" s="1"/>
  <c r="M194" s="1"/>
  <c r="N194" s="1"/>
  <c r="D193"/>
  <c r="K193" s="1"/>
  <c r="M193" s="1"/>
  <c r="N193" s="1"/>
  <c r="D190"/>
  <c r="K190" s="1"/>
  <c r="M190" s="1"/>
  <c r="N190" s="1"/>
  <c r="D189"/>
  <c r="K189" s="1"/>
  <c r="M189" s="1"/>
  <c r="N189" s="1"/>
  <c r="D186"/>
  <c r="K186" s="1"/>
  <c r="M186" s="1"/>
  <c r="N186" s="1"/>
  <c r="D183"/>
  <c r="D233"/>
  <c r="K233" s="1"/>
  <c r="M233" s="1"/>
  <c r="N233" s="1"/>
  <c r="D232"/>
  <c r="K232" s="1"/>
  <c r="M232" s="1"/>
  <c r="N232" s="1"/>
  <c r="D229"/>
  <c r="K229" s="1"/>
  <c r="M229" s="1"/>
  <c r="N229" s="1"/>
  <c r="D228"/>
  <c r="K228" s="1"/>
  <c r="M228" s="1"/>
  <c r="N228" s="1"/>
  <c r="D225"/>
  <c r="K225" s="1"/>
  <c r="M225" s="1"/>
  <c r="N225" s="1"/>
  <c r="D224"/>
  <c r="K224" s="1"/>
  <c r="M224" s="1"/>
  <c r="N224" s="1"/>
  <c r="D221"/>
  <c r="K221" s="1"/>
  <c r="M221" s="1"/>
  <c r="N221" s="1"/>
  <c r="D220"/>
  <c r="K220" s="1"/>
  <c r="M220" s="1"/>
  <c r="N220" s="1"/>
  <c r="D192"/>
  <c r="K192" s="1"/>
  <c r="M192" s="1"/>
  <c r="N192" s="1"/>
  <c r="D191"/>
  <c r="K191" s="1"/>
  <c r="M191" s="1"/>
  <c r="N191" s="1"/>
  <c r="D188"/>
  <c r="K188" s="1"/>
  <c r="M188" s="1"/>
  <c r="N188" s="1"/>
  <c r="D187"/>
  <c r="K187" s="1"/>
  <c r="M187" s="1"/>
  <c r="N187" s="1"/>
  <c r="D185"/>
  <c r="K185" s="1"/>
  <c r="M185" s="1"/>
  <c r="N185" s="1"/>
  <c r="M181" i="128"/>
  <c r="N181" s="1"/>
  <c r="L18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E182"/>
  <c r="F181"/>
  <c r="M182" i="129"/>
  <c r="L182"/>
  <c r="Q9" i="126"/>
  <c r="F183"/>
  <c r="F183" i="125"/>
  <c r="AE9" s="1"/>
  <c r="E184"/>
  <c r="E102" i="181"/>
  <c r="F102" s="1"/>
  <c r="E185" i="124"/>
  <c r="F184"/>
  <c r="AE9" s="1"/>
  <c r="O180" i="13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P180"/>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K84" i="220"/>
  <c r="M71" i="229"/>
  <c r="M70" i="231"/>
  <c r="K188" i="145"/>
  <c r="K188" i="149"/>
  <c r="M188" i="147"/>
  <c r="L188"/>
  <c r="L189" s="1"/>
  <c r="L190" s="1"/>
  <c r="L191" s="1"/>
  <c r="L192" s="1"/>
  <c r="L193" s="1"/>
  <c r="L194" s="1"/>
  <c r="L195" s="1"/>
  <c r="L196" s="1"/>
  <c r="L197" s="1"/>
  <c r="L198" s="1"/>
  <c r="L199" s="1"/>
  <c r="L200" s="1"/>
  <c r="L201" s="1"/>
  <c r="L202" s="1"/>
  <c r="L203" s="1"/>
  <c r="L204" s="1"/>
  <c r="L205" s="1"/>
  <c r="L206" s="1"/>
  <c r="L207" s="1"/>
  <c r="L208" s="1"/>
  <c r="L209" s="1"/>
  <c r="L210" s="1"/>
  <c r="L211" s="1"/>
  <c r="L212" s="1"/>
  <c r="L213" s="1"/>
  <c r="R14" i="130"/>
  <c r="S14" s="1"/>
  <c r="J15" i="181" s="1"/>
  <c r="M188" i="144"/>
  <c r="L188"/>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E188" i="145"/>
  <c r="E188" i="149"/>
  <c r="N181" i="163" l="1"/>
  <c r="M183"/>
  <c r="M182" i="162"/>
  <c r="N182" s="1"/>
  <c r="L182"/>
  <c r="E182"/>
  <c r="F182" s="1"/>
  <c r="K183" i="161"/>
  <c r="D185"/>
  <c r="E183"/>
  <c r="F183" s="1"/>
  <c r="E184" i="159"/>
  <c r="F183"/>
  <c r="E183" i="158"/>
  <c r="F182"/>
  <c r="E183" i="157"/>
  <c r="F182"/>
  <c r="E183" i="156"/>
  <c r="F182"/>
  <c r="E183" i="154"/>
  <c r="F182"/>
  <c r="F182" i="153"/>
  <c r="E183"/>
  <c r="F182" i="152"/>
  <c r="E183"/>
  <c r="E183" i="151"/>
  <c r="F182"/>
  <c r="F182" i="150"/>
  <c r="E183"/>
  <c r="E183" i="134"/>
  <c r="F182"/>
  <c r="F188" i="149"/>
  <c r="E189"/>
  <c r="E193" i="148"/>
  <c r="F192"/>
  <c r="F188" i="147"/>
  <c r="E189"/>
  <c r="E183" i="146"/>
  <c r="F182"/>
  <c r="F188" i="145"/>
  <c r="E189"/>
  <c r="F182" i="144"/>
  <c r="E183"/>
  <c r="E184" i="143"/>
  <c r="F183"/>
  <c r="F192" i="142"/>
  <c r="E193"/>
  <c r="F189" i="141"/>
  <c r="E190"/>
  <c r="F24" i="181"/>
  <c r="O174" i="139"/>
  <c r="F185" i="138"/>
  <c r="E186"/>
  <c r="E184" i="137"/>
  <c r="F183"/>
  <c r="E184" i="136"/>
  <c r="F183"/>
  <c r="F185" i="135"/>
  <c r="E186"/>
  <c r="F184" i="133"/>
  <c r="E185" s="1"/>
  <c r="E189" i="132"/>
  <c r="F188"/>
  <c r="F184" i="131"/>
  <c r="E185"/>
  <c r="F187" i="130"/>
  <c r="E188"/>
  <c r="R14" i="129"/>
  <c r="S14" s="1"/>
  <c r="J14" i="181" s="1"/>
  <c r="K183" i="129"/>
  <c r="E183"/>
  <c r="E183" i="128"/>
  <c r="F182"/>
  <c r="O18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P18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K183" i="127"/>
  <c r="E183"/>
  <c r="F183" s="1"/>
  <c r="E184" s="1"/>
  <c r="E185" s="1"/>
  <c r="E186" s="1"/>
  <c r="F185"/>
  <c r="H11" i="181"/>
  <c r="D232" i="126"/>
  <c r="D234"/>
  <c r="K234" s="1"/>
  <c r="M234" s="1"/>
  <c r="N234" s="1"/>
  <c r="D241"/>
  <c r="K241" s="1"/>
  <c r="M241" s="1"/>
  <c r="N241" s="1"/>
  <c r="D242"/>
  <c r="K242" s="1"/>
  <c r="M242" s="1"/>
  <c r="N242" s="1"/>
  <c r="D186"/>
  <c r="K186" s="1"/>
  <c r="M186" s="1"/>
  <c r="N186" s="1"/>
  <c r="D188"/>
  <c r="K188" s="1"/>
  <c r="M188" s="1"/>
  <c r="N188" s="1"/>
  <c r="D190"/>
  <c r="K190" s="1"/>
  <c r="M190" s="1"/>
  <c r="N190" s="1"/>
  <c r="D192"/>
  <c r="K192" s="1"/>
  <c r="M192" s="1"/>
  <c r="N192" s="1"/>
  <c r="D194"/>
  <c r="K194" s="1"/>
  <c r="M194" s="1"/>
  <c r="N194" s="1"/>
  <c r="D196"/>
  <c r="K196" s="1"/>
  <c r="M196" s="1"/>
  <c r="N196" s="1"/>
  <c r="D198"/>
  <c r="K198" s="1"/>
  <c r="M198" s="1"/>
  <c r="N198" s="1"/>
  <c r="D200"/>
  <c r="K200" s="1"/>
  <c r="M200" s="1"/>
  <c r="N200" s="1"/>
  <c r="D202"/>
  <c r="K202" s="1"/>
  <c r="M202" s="1"/>
  <c r="N202" s="1"/>
  <c r="D204"/>
  <c r="K204" s="1"/>
  <c r="M204" s="1"/>
  <c r="N204" s="1"/>
  <c r="D206"/>
  <c r="K206" s="1"/>
  <c r="M206" s="1"/>
  <c r="N206" s="1"/>
  <c r="D208"/>
  <c r="K208" s="1"/>
  <c r="M208" s="1"/>
  <c r="N208" s="1"/>
  <c r="D210"/>
  <c r="K210" s="1"/>
  <c r="M210" s="1"/>
  <c r="N210" s="1"/>
  <c r="D212"/>
  <c r="K212" s="1"/>
  <c r="M212" s="1"/>
  <c r="N212" s="1"/>
  <c r="D214"/>
  <c r="K214" s="1"/>
  <c r="M214" s="1"/>
  <c r="N214" s="1"/>
  <c r="D216"/>
  <c r="K216" s="1"/>
  <c r="M216" s="1"/>
  <c r="N216" s="1"/>
  <c r="D218"/>
  <c r="K218" s="1"/>
  <c r="M218" s="1"/>
  <c r="N218" s="1"/>
  <c r="D220"/>
  <c r="K220" s="1"/>
  <c r="M220" s="1"/>
  <c r="N220" s="1"/>
  <c r="D222"/>
  <c r="K222" s="1"/>
  <c r="M222" s="1"/>
  <c r="N222" s="1"/>
  <c r="D224"/>
  <c r="K224" s="1"/>
  <c r="M224" s="1"/>
  <c r="N224" s="1"/>
  <c r="D226"/>
  <c r="K226" s="1"/>
  <c r="M226" s="1"/>
  <c r="N226" s="1"/>
  <c r="D228"/>
  <c r="K228" s="1"/>
  <c r="M228" s="1"/>
  <c r="N228" s="1"/>
  <c r="D230"/>
  <c r="K230" s="1"/>
  <c r="M230" s="1"/>
  <c r="N230" s="1"/>
  <c r="D185"/>
  <c r="D233"/>
  <c r="K233" s="1"/>
  <c r="M233" s="1"/>
  <c r="N233" s="1"/>
  <c r="D235"/>
  <c r="K235" s="1"/>
  <c r="M235" s="1"/>
  <c r="N235" s="1"/>
  <c r="D236"/>
  <c r="K236" s="1"/>
  <c r="M236" s="1"/>
  <c r="N236" s="1"/>
  <c r="D237"/>
  <c r="K237" s="1"/>
  <c r="M237" s="1"/>
  <c r="N237" s="1"/>
  <c r="D238"/>
  <c r="K238" s="1"/>
  <c r="M238" s="1"/>
  <c r="N238" s="1"/>
  <c r="D239"/>
  <c r="K239" s="1"/>
  <c r="M239" s="1"/>
  <c r="N239" s="1"/>
  <c r="D240"/>
  <c r="K240" s="1"/>
  <c r="M240" s="1"/>
  <c r="N240" s="1"/>
  <c r="D187"/>
  <c r="K187" s="1"/>
  <c r="M187" s="1"/>
  <c r="N187" s="1"/>
  <c r="D189"/>
  <c r="K189" s="1"/>
  <c r="M189" s="1"/>
  <c r="N189" s="1"/>
  <c r="D191"/>
  <c r="K191" s="1"/>
  <c r="M191" s="1"/>
  <c r="N191" s="1"/>
  <c r="D193"/>
  <c r="K193" s="1"/>
  <c r="M193" s="1"/>
  <c r="N193" s="1"/>
  <c r="D195"/>
  <c r="K195" s="1"/>
  <c r="M195" s="1"/>
  <c r="N195" s="1"/>
  <c r="D197"/>
  <c r="K197" s="1"/>
  <c r="M197" s="1"/>
  <c r="N197" s="1"/>
  <c r="D199"/>
  <c r="K199" s="1"/>
  <c r="M199" s="1"/>
  <c r="N199" s="1"/>
  <c r="D201"/>
  <c r="K201" s="1"/>
  <c r="M201" s="1"/>
  <c r="N201" s="1"/>
  <c r="D203"/>
  <c r="K203" s="1"/>
  <c r="M203" s="1"/>
  <c r="N203" s="1"/>
  <c r="D205"/>
  <c r="K205" s="1"/>
  <c r="M205" s="1"/>
  <c r="N205" s="1"/>
  <c r="D207"/>
  <c r="K207" s="1"/>
  <c r="M207" s="1"/>
  <c r="N207" s="1"/>
  <c r="D209"/>
  <c r="K209" s="1"/>
  <c r="M209" s="1"/>
  <c r="N209" s="1"/>
  <c r="D211"/>
  <c r="K211" s="1"/>
  <c r="M211" s="1"/>
  <c r="N211" s="1"/>
  <c r="D213"/>
  <c r="K213" s="1"/>
  <c r="M213" s="1"/>
  <c r="N213" s="1"/>
  <c r="D215"/>
  <c r="K215" s="1"/>
  <c r="M215" s="1"/>
  <c r="N215" s="1"/>
  <c r="D217"/>
  <c r="K217" s="1"/>
  <c r="M217" s="1"/>
  <c r="N217" s="1"/>
  <c r="D219"/>
  <c r="K219" s="1"/>
  <c r="M219" s="1"/>
  <c r="N219" s="1"/>
  <c r="D221"/>
  <c r="K221" s="1"/>
  <c r="M221" s="1"/>
  <c r="N221" s="1"/>
  <c r="D223"/>
  <c r="K223" s="1"/>
  <c r="M223" s="1"/>
  <c r="N223" s="1"/>
  <c r="D225"/>
  <c r="K225" s="1"/>
  <c r="M225" s="1"/>
  <c r="N225" s="1"/>
  <c r="D227"/>
  <c r="K227" s="1"/>
  <c r="M227" s="1"/>
  <c r="N227" s="1"/>
  <c r="D229"/>
  <c r="K229" s="1"/>
  <c r="M229" s="1"/>
  <c r="N229" s="1"/>
  <c r="D231"/>
  <c r="K231" s="1"/>
  <c r="M231" s="1"/>
  <c r="N231" s="1"/>
  <c r="D184"/>
  <c r="N182" i="129"/>
  <c r="F184" i="127"/>
  <c r="R9"/>
  <c r="S9" s="1"/>
  <c r="G12" i="181" s="1"/>
  <c r="K184" i="127"/>
  <c r="Q9" i="125"/>
  <c r="F184"/>
  <c r="E103" i="181"/>
  <c r="F103" s="1"/>
  <c r="F185" i="124"/>
  <c r="Q9"/>
  <c r="R10" i="131"/>
  <c r="S10" s="1"/>
  <c r="K16" i="181" s="1"/>
  <c r="R11" i="131"/>
  <c r="N188" i="144"/>
  <c r="M188" i="149"/>
  <c r="L188"/>
  <c r="L189" s="1"/>
  <c r="L190" s="1"/>
  <c r="L191" s="1"/>
  <c r="L192" s="1"/>
  <c r="L193" s="1"/>
  <c r="L194" s="1"/>
  <c r="L195" s="1"/>
  <c r="L196" s="1"/>
  <c r="L197" s="1"/>
  <c r="L198" s="1"/>
  <c r="L199" s="1"/>
  <c r="L200" s="1"/>
  <c r="L201" s="1"/>
  <c r="L202" s="1"/>
  <c r="L203" s="1"/>
  <c r="L204" s="1"/>
  <c r="L205" s="1"/>
  <c r="L206" s="1"/>
  <c r="L207" s="1"/>
  <c r="L208" s="1"/>
  <c r="L209" s="1"/>
  <c r="L210" s="1"/>
  <c r="L211" s="1"/>
  <c r="M188" i="145"/>
  <c r="L188"/>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N71" i="229"/>
  <c r="M84" i="220"/>
  <c r="D119" i="193"/>
  <c r="N188" i="147"/>
  <c r="N70" i="231"/>
  <c r="N183" i="163" l="1"/>
  <c r="P181"/>
  <c r="P183" s="1"/>
  <c r="O181"/>
  <c r="O183" s="1"/>
  <c r="O182" i="162"/>
  <c r="P182"/>
  <c r="M183" i="161"/>
  <c r="K185"/>
  <c r="L183"/>
  <c r="F184" i="159"/>
  <c r="E185"/>
  <c r="E184" i="158"/>
  <c r="F183"/>
  <c r="F183" i="157"/>
  <c r="E184"/>
  <c r="E184" i="156"/>
  <c r="F183"/>
  <c r="E184" i="154"/>
  <c r="F183"/>
  <c r="F183" i="153"/>
  <c r="E184"/>
  <c r="F183" i="151"/>
  <c r="E184"/>
  <c r="F183" i="152"/>
  <c r="E184"/>
  <c r="E184" i="134"/>
  <c r="F184" s="1"/>
  <c r="K185" s="1"/>
  <c r="E19" i="181"/>
  <c r="F183" i="134"/>
  <c r="F19" i="181" s="1"/>
  <c r="R9" i="134"/>
  <c r="S9" s="1"/>
  <c r="G19" i="181" s="1"/>
  <c r="F183" i="150"/>
  <c r="E184"/>
  <c r="F189" i="149"/>
  <c r="E190"/>
  <c r="E194" i="148"/>
  <c r="F193"/>
  <c r="F189" i="147"/>
  <c r="E190"/>
  <c r="E184" i="146"/>
  <c r="F183"/>
  <c r="F183" i="144"/>
  <c r="E184"/>
  <c r="F189" i="145"/>
  <c r="E190"/>
  <c r="E185" i="143"/>
  <c r="F184"/>
  <c r="F193" i="142"/>
  <c r="E194"/>
  <c r="F190" i="141"/>
  <c r="E191"/>
  <c r="O175" i="139"/>
  <c r="K176"/>
  <c r="E176"/>
  <c r="F184" i="137"/>
  <c r="E185"/>
  <c r="F186" i="138"/>
  <c r="E187"/>
  <c r="F184" i="136"/>
  <c r="E185"/>
  <c r="F186" i="135"/>
  <c r="E187"/>
  <c r="F185" i="133"/>
  <c r="E18" i="181"/>
  <c r="K185" i="133"/>
  <c r="F185" i="131"/>
  <c r="E186"/>
  <c r="E190" i="132"/>
  <c r="F189"/>
  <c r="F188" i="130"/>
  <c r="E189"/>
  <c r="M183" i="129"/>
  <c r="F183"/>
  <c r="E184" s="1"/>
  <c r="L183"/>
  <c r="M183" i="127"/>
  <c r="N183" s="1"/>
  <c r="L183"/>
  <c r="E184" i="128"/>
  <c r="F183"/>
  <c r="E187" i="127"/>
  <c r="F186"/>
  <c r="K184" i="126"/>
  <c r="E184"/>
  <c r="K232"/>
  <c r="M232" s="1"/>
  <c r="N232" s="1"/>
  <c r="D243" i="125"/>
  <c r="K243" s="1"/>
  <c r="M243" s="1"/>
  <c r="N243" s="1"/>
  <c r="D241"/>
  <c r="K241" s="1"/>
  <c r="M241" s="1"/>
  <c r="N241" s="1"/>
  <c r="D239"/>
  <c r="K239" s="1"/>
  <c r="M239" s="1"/>
  <c r="N239" s="1"/>
  <c r="D237"/>
  <c r="K237" s="1"/>
  <c r="M237" s="1"/>
  <c r="N237" s="1"/>
  <c r="D235"/>
  <c r="K235" s="1"/>
  <c r="M235" s="1"/>
  <c r="N235" s="1"/>
  <c r="D233"/>
  <c r="K233" s="1"/>
  <c r="M233" s="1"/>
  <c r="N233" s="1"/>
  <c r="D231"/>
  <c r="K231" s="1"/>
  <c r="M231" s="1"/>
  <c r="N231" s="1"/>
  <c r="D229"/>
  <c r="K229" s="1"/>
  <c r="M229" s="1"/>
  <c r="N229" s="1"/>
  <c r="D227"/>
  <c r="K227" s="1"/>
  <c r="M227" s="1"/>
  <c r="N227" s="1"/>
  <c r="D225"/>
  <c r="K225" s="1"/>
  <c r="M225" s="1"/>
  <c r="N225" s="1"/>
  <c r="D244"/>
  <c r="K244" s="1"/>
  <c r="M244" s="1"/>
  <c r="N244" s="1"/>
  <c r="D242"/>
  <c r="K242" s="1"/>
  <c r="M242" s="1"/>
  <c r="N242" s="1"/>
  <c r="D240"/>
  <c r="K240" s="1"/>
  <c r="M240" s="1"/>
  <c r="N240" s="1"/>
  <c r="D238"/>
  <c r="K238" s="1"/>
  <c r="M238" s="1"/>
  <c r="N238" s="1"/>
  <c r="D236"/>
  <c r="K236" s="1"/>
  <c r="M236" s="1"/>
  <c r="N236" s="1"/>
  <c r="D234"/>
  <c r="K234" s="1"/>
  <c r="M234" s="1"/>
  <c r="N234" s="1"/>
  <c r="D232"/>
  <c r="K232" s="1"/>
  <c r="M232" s="1"/>
  <c r="N232" s="1"/>
  <c r="D230"/>
  <c r="K230" s="1"/>
  <c r="M230" s="1"/>
  <c r="N230" s="1"/>
  <c r="D228"/>
  <c r="K228" s="1"/>
  <c r="M228" s="1"/>
  <c r="N228" s="1"/>
  <c r="D226"/>
  <c r="K226" s="1"/>
  <c r="M226" s="1"/>
  <c r="N226" s="1"/>
  <c r="D224"/>
  <c r="K224" s="1"/>
  <c r="M224" s="1"/>
  <c r="N224" s="1"/>
  <c r="H10" i="181"/>
  <c r="D222" i="125"/>
  <c r="K222" s="1"/>
  <c r="M222" s="1"/>
  <c r="N222" s="1"/>
  <c r="D220"/>
  <c r="K220" s="1"/>
  <c r="M220" s="1"/>
  <c r="N220" s="1"/>
  <c r="D218"/>
  <c r="K218" s="1"/>
  <c r="M218" s="1"/>
  <c r="N218" s="1"/>
  <c r="D216"/>
  <c r="K216" s="1"/>
  <c r="M216" s="1"/>
  <c r="N216" s="1"/>
  <c r="D214"/>
  <c r="K214" s="1"/>
  <c r="M214" s="1"/>
  <c r="N214" s="1"/>
  <c r="D212"/>
  <c r="K212" s="1"/>
  <c r="M212" s="1"/>
  <c r="N212" s="1"/>
  <c r="D210"/>
  <c r="K210" s="1"/>
  <c r="M210" s="1"/>
  <c r="N210" s="1"/>
  <c r="D208"/>
  <c r="K208" s="1"/>
  <c r="M208" s="1"/>
  <c r="N208" s="1"/>
  <c r="D206"/>
  <c r="K206" s="1"/>
  <c r="M206" s="1"/>
  <c r="N206" s="1"/>
  <c r="D204"/>
  <c r="K204" s="1"/>
  <c r="M204" s="1"/>
  <c r="N204" s="1"/>
  <c r="D202"/>
  <c r="K202" s="1"/>
  <c r="M202" s="1"/>
  <c r="N202" s="1"/>
  <c r="D200"/>
  <c r="K200" s="1"/>
  <c r="M200" s="1"/>
  <c r="N200" s="1"/>
  <c r="D198"/>
  <c r="K198" s="1"/>
  <c r="M198" s="1"/>
  <c r="N198" s="1"/>
  <c r="D196"/>
  <c r="K196" s="1"/>
  <c r="M196" s="1"/>
  <c r="N196" s="1"/>
  <c r="D194"/>
  <c r="K194" s="1"/>
  <c r="M194" s="1"/>
  <c r="N194" s="1"/>
  <c r="D192"/>
  <c r="K192" s="1"/>
  <c r="M192" s="1"/>
  <c r="N192" s="1"/>
  <c r="D190"/>
  <c r="K190" s="1"/>
  <c r="M190" s="1"/>
  <c r="N190" s="1"/>
  <c r="D188"/>
  <c r="K188" s="1"/>
  <c r="M188" s="1"/>
  <c r="N188" s="1"/>
  <c r="D186"/>
  <c r="D223"/>
  <c r="K223" s="1"/>
  <c r="M223" s="1"/>
  <c r="N223" s="1"/>
  <c r="D221"/>
  <c r="K221" s="1"/>
  <c r="M221" s="1"/>
  <c r="N221" s="1"/>
  <c r="D219"/>
  <c r="K219" s="1"/>
  <c r="M219" s="1"/>
  <c r="N219" s="1"/>
  <c r="D217"/>
  <c r="K217" s="1"/>
  <c r="M217" s="1"/>
  <c r="N217" s="1"/>
  <c r="D215"/>
  <c r="K215" s="1"/>
  <c r="M215" s="1"/>
  <c r="N215" s="1"/>
  <c r="D213"/>
  <c r="K213" s="1"/>
  <c r="M213" s="1"/>
  <c r="N213" s="1"/>
  <c r="D211"/>
  <c r="K211" s="1"/>
  <c r="M211" s="1"/>
  <c r="N211" s="1"/>
  <c r="D209"/>
  <c r="K209" s="1"/>
  <c r="M209" s="1"/>
  <c r="N209" s="1"/>
  <c r="D207"/>
  <c r="K207" s="1"/>
  <c r="M207" s="1"/>
  <c r="N207" s="1"/>
  <c r="D205"/>
  <c r="K205" s="1"/>
  <c r="M205" s="1"/>
  <c r="N205" s="1"/>
  <c r="D203"/>
  <c r="K203" s="1"/>
  <c r="M203" s="1"/>
  <c r="N203" s="1"/>
  <c r="D201"/>
  <c r="K201" s="1"/>
  <c r="M201" s="1"/>
  <c r="N201" s="1"/>
  <c r="D199"/>
  <c r="K199" s="1"/>
  <c r="M199" s="1"/>
  <c r="N199" s="1"/>
  <c r="D197"/>
  <c r="K197" s="1"/>
  <c r="M197" s="1"/>
  <c r="N197" s="1"/>
  <c r="D195"/>
  <c r="K195" s="1"/>
  <c r="M195" s="1"/>
  <c r="N195" s="1"/>
  <c r="D193"/>
  <c r="K193" s="1"/>
  <c r="M193" s="1"/>
  <c r="N193" s="1"/>
  <c r="D191"/>
  <c r="K191" s="1"/>
  <c r="M191" s="1"/>
  <c r="N191" s="1"/>
  <c r="D189"/>
  <c r="K189" s="1"/>
  <c r="M189" s="1"/>
  <c r="N189" s="1"/>
  <c r="D187"/>
  <c r="K187" s="1"/>
  <c r="M187" s="1"/>
  <c r="N187" s="1"/>
  <c r="D244" i="124"/>
  <c r="D242"/>
  <c r="D240"/>
  <c r="D238"/>
  <c r="D236"/>
  <c r="D234"/>
  <c r="D232"/>
  <c r="D230"/>
  <c r="D228"/>
  <c r="D226"/>
  <c r="D224"/>
  <c r="D222"/>
  <c r="D220"/>
  <c r="D218"/>
  <c r="D216"/>
  <c r="D214"/>
  <c r="D212"/>
  <c r="D210"/>
  <c r="D208"/>
  <c r="D206"/>
  <c r="D204"/>
  <c r="D202"/>
  <c r="D200"/>
  <c r="D198"/>
  <c r="D196"/>
  <c r="D194"/>
  <c r="D192"/>
  <c r="D190"/>
  <c r="D188"/>
  <c r="D186"/>
  <c r="D243"/>
  <c r="D241"/>
  <c r="D239"/>
  <c r="D237"/>
  <c r="D235"/>
  <c r="D233"/>
  <c r="D231"/>
  <c r="D229"/>
  <c r="D227"/>
  <c r="D225"/>
  <c r="D223"/>
  <c r="D221"/>
  <c r="D219"/>
  <c r="D217"/>
  <c r="D215"/>
  <c r="D213"/>
  <c r="D211"/>
  <c r="D209"/>
  <c r="D207"/>
  <c r="D205"/>
  <c r="D203"/>
  <c r="D201"/>
  <c r="D199"/>
  <c r="D197"/>
  <c r="D195"/>
  <c r="D193"/>
  <c r="D191"/>
  <c r="D189"/>
  <c r="D187"/>
  <c r="K243"/>
  <c r="M243" s="1"/>
  <c r="N243" s="1"/>
  <c r="K241"/>
  <c r="M241" s="1"/>
  <c r="N241" s="1"/>
  <c r="K239"/>
  <c r="M239" s="1"/>
  <c r="N239" s="1"/>
  <c r="K237"/>
  <c r="M237" s="1"/>
  <c r="N237" s="1"/>
  <c r="K235"/>
  <c r="M235" s="1"/>
  <c r="N235" s="1"/>
  <c r="K233"/>
  <c r="M233" s="1"/>
  <c r="N233" s="1"/>
  <c r="K231"/>
  <c r="M231" s="1"/>
  <c r="N231" s="1"/>
  <c r="K229"/>
  <c r="M229" s="1"/>
  <c r="N229" s="1"/>
  <c r="K227"/>
  <c r="M227" s="1"/>
  <c r="N227" s="1"/>
  <c r="K244"/>
  <c r="M244" s="1"/>
  <c r="N244" s="1"/>
  <c r="K242"/>
  <c r="M242" s="1"/>
  <c r="N242" s="1"/>
  <c r="K240"/>
  <c r="M240" s="1"/>
  <c r="N240" s="1"/>
  <c r="K238"/>
  <c r="M238" s="1"/>
  <c r="N238" s="1"/>
  <c r="K236"/>
  <c r="M236" s="1"/>
  <c r="N236" s="1"/>
  <c r="K234"/>
  <c r="M234" s="1"/>
  <c r="N234" s="1"/>
  <c r="K232"/>
  <c r="M232" s="1"/>
  <c r="N232" s="1"/>
  <c r="K230"/>
  <c r="M230" s="1"/>
  <c r="N230" s="1"/>
  <c r="K228"/>
  <c r="M228" s="1"/>
  <c r="N228" s="1"/>
  <c r="K226"/>
  <c r="M226" s="1"/>
  <c r="N226" s="1"/>
  <c r="K224"/>
  <c r="M224" s="1"/>
  <c r="N224" s="1"/>
  <c r="K222"/>
  <c r="M222" s="1"/>
  <c r="N222" s="1"/>
  <c r="K220"/>
  <c r="M220" s="1"/>
  <c r="N220" s="1"/>
  <c r="K218"/>
  <c r="M218" s="1"/>
  <c r="N218" s="1"/>
  <c r="K216"/>
  <c r="M216" s="1"/>
  <c r="N216" s="1"/>
  <c r="K225"/>
  <c r="M225" s="1"/>
  <c r="N225" s="1"/>
  <c r="K223"/>
  <c r="M223" s="1"/>
  <c r="N223" s="1"/>
  <c r="K221"/>
  <c r="M221" s="1"/>
  <c r="N221" s="1"/>
  <c r="K219"/>
  <c r="M219" s="1"/>
  <c r="N219" s="1"/>
  <c r="K217"/>
  <c r="M217" s="1"/>
  <c r="N217" s="1"/>
  <c r="K195"/>
  <c r="M195" s="1"/>
  <c r="N195" s="1"/>
  <c r="K197"/>
  <c r="M197" s="1"/>
  <c r="N197" s="1"/>
  <c r="K199"/>
  <c r="M199" s="1"/>
  <c r="N199" s="1"/>
  <c r="K201"/>
  <c r="M201" s="1"/>
  <c r="N201" s="1"/>
  <c r="K203"/>
  <c r="M203" s="1"/>
  <c r="N203" s="1"/>
  <c r="K205"/>
  <c r="M205" s="1"/>
  <c r="N205" s="1"/>
  <c r="K207"/>
  <c r="M207" s="1"/>
  <c r="N207" s="1"/>
  <c r="K209"/>
  <c r="M209" s="1"/>
  <c r="N209" s="1"/>
  <c r="K211"/>
  <c r="M211" s="1"/>
  <c r="N211" s="1"/>
  <c r="K213"/>
  <c r="M213" s="1"/>
  <c r="N213" s="1"/>
  <c r="K215"/>
  <c r="M215" s="1"/>
  <c r="N215" s="1"/>
  <c r="K194"/>
  <c r="M194" s="1"/>
  <c r="N194" s="1"/>
  <c r="K196"/>
  <c r="M196" s="1"/>
  <c r="N196" s="1"/>
  <c r="K198"/>
  <c r="M198" s="1"/>
  <c r="N198" s="1"/>
  <c r="K200"/>
  <c r="M200" s="1"/>
  <c r="N200" s="1"/>
  <c r="K202"/>
  <c r="M202" s="1"/>
  <c r="N202" s="1"/>
  <c r="K204"/>
  <c r="M204" s="1"/>
  <c r="N204" s="1"/>
  <c r="K206"/>
  <c r="M206" s="1"/>
  <c r="N206" s="1"/>
  <c r="K208"/>
  <c r="M208" s="1"/>
  <c r="N208" s="1"/>
  <c r="K210"/>
  <c r="M210" s="1"/>
  <c r="N210" s="1"/>
  <c r="K212"/>
  <c r="M212" s="1"/>
  <c r="N212" s="1"/>
  <c r="K214"/>
  <c r="M214" s="1"/>
  <c r="N214" s="1"/>
  <c r="K192"/>
  <c r="M192" s="1"/>
  <c r="N192" s="1"/>
  <c r="K190"/>
  <c r="M190" s="1"/>
  <c r="N190" s="1"/>
  <c r="K188"/>
  <c r="M188" s="1"/>
  <c r="N188" s="1"/>
  <c r="K193"/>
  <c r="M193" s="1"/>
  <c r="N193" s="1"/>
  <c r="K191"/>
  <c r="M191" s="1"/>
  <c r="N191" s="1"/>
  <c r="K189"/>
  <c r="M189" s="1"/>
  <c r="N189" s="1"/>
  <c r="K187"/>
  <c r="M187" s="1"/>
  <c r="N187" s="1"/>
  <c r="O182" i="129"/>
  <c r="P182"/>
  <c r="M184" i="127"/>
  <c r="L184"/>
  <c r="K185" i="126"/>
  <c r="H9" i="181"/>
  <c r="E185" i="134"/>
  <c r="E186" s="1"/>
  <c r="M185"/>
  <c r="N185" s="1"/>
  <c r="L185"/>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M16" i="181"/>
  <c r="S11" i="131"/>
  <c r="O188" i="147"/>
  <c r="P188"/>
  <c r="K119" i="193"/>
  <c r="N188" i="145"/>
  <c r="O188" i="144"/>
  <c r="P188"/>
  <c r="N84" i="220"/>
  <c r="N188" i="149"/>
  <c r="N183" i="161" l="1"/>
  <c r="M185"/>
  <c r="F185" i="159"/>
  <c r="E186"/>
  <c r="F184" i="158"/>
  <c r="E185"/>
  <c r="F184" i="157"/>
  <c r="E185"/>
  <c r="E185" i="156"/>
  <c r="F184"/>
  <c r="E185" i="154"/>
  <c r="F184"/>
  <c r="F184" i="153"/>
  <c r="E185"/>
  <c r="E185" i="152"/>
  <c r="F184"/>
  <c r="F184" i="151"/>
  <c r="E185"/>
  <c r="F185" i="134"/>
  <c r="F184" i="150"/>
  <c r="E185"/>
  <c r="F190" i="149"/>
  <c r="E191"/>
  <c r="E195" i="148"/>
  <c r="F194"/>
  <c r="O189" i="147"/>
  <c r="O190" s="1"/>
  <c r="O191" s="1"/>
  <c r="O192" s="1"/>
  <c r="O193" s="1"/>
  <c r="O194" s="1"/>
  <c r="O195" s="1"/>
  <c r="O196" s="1"/>
  <c r="O197" s="1"/>
  <c r="O198" s="1"/>
  <c r="O199" s="1"/>
  <c r="O200" s="1"/>
  <c r="O201" s="1"/>
  <c r="O202" s="1"/>
  <c r="O203" s="1"/>
  <c r="O204" s="1"/>
  <c r="O205" s="1"/>
  <c r="O206" s="1"/>
  <c r="O207" s="1"/>
  <c r="O208" s="1"/>
  <c r="O209" s="1"/>
  <c r="O210" s="1"/>
  <c r="O211" s="1"/>
  <c r="O212" s="1"/>
  <c r="O213" s="1"/>
  <c r="P189"/>
  <c r="P190" s="1"/>
  <c r="P191" s="1"/>
  <c r="P192" s="1"/>
  <c r="P193" s="1"/>
  <c r="P194" s="1"/>
  <c r="P195" s="1"/>
  <c r="P196" s="1"/>
  <c r="P197" s="1"/>
  <c r="P198" s="1"/>
  <c r="P199" s="1"/>
  <c r="P200" s="1"/>
  <c r="P201" s="1"/>
  <c r="P202" s="1"/>
  <c r="P203" s="1"/>
  <c r="P204" s="1"/>
  <c r="P205" s="1"/>
  <c r="P206" s="1"/>
  <c r="P207" s="1"/>
  <c r="P208" s="1"/>
  <c r="P209" s="1"/>
  <c r="P210" s="1"/>
  <c r="P211" s="1"/>
  <c r="P212" s="1"/>
  <c r="P213" s="1"/>
  <c r="F190"/>
  <c r="E191"/>
  <c r="E185" i="146"/>
  <c r="F184"/>
  <c r="F190" i="145"/>
  <c r="E191"/>
  <c r="E185" i="144"/>
  <c r="F184"/>
  <c r="O189"/>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P189"/>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E186" i="143"/>
  <c r="F185"/>
  <c r="F194" i="142"/>
  <c r="E195"/>
  <c r="F191" i="141"/>
  <c r="E192"/>
  <c r="M176" i="139"/>
  <c r="L176"/>
  <c r="F176"/>
  <c r="K177" s="1"/>
  <c r="M177" s="1"/>
  <c r="N177" s="1"/>
  <c r="E177"/>
  <c r="F187" i="138"/>
  <c r="E188"/>
  <c r="F185" i="137"/>
  <c r="E186"/>
  <c r="E186" i="136"/>
  <c r="F185"/>
  <c r="F187" i="135"/>
  <c r="E188"/>
  <c r="F186" i="134"/>
  <c r="E187"/>
  <c r="M185" i="133"/>
  <c r="L185"/>
  <c r="F18" i="181"/>
  <c r="E191" i="132"/>
  <c r="F190"/>
  <c r="F186" i="131"/>
  <c r="E187"/>
  <c r="F189" i="130"/>
  <c r="F15" i="181" s="1"/>
  <c r="E190" i="130"/>
  <c r="E15" i="181"/>
  <c r="F184" i="129"/>
  <c r="K185" s="1"/>
  <c r="M185" s="1"/>
  <c r="N185" s="1"/>
  <c r="N183"/>
  <c r="O183"/>
  <c r="K184"/>
  <c r="P183"/>
  <c r="F184" i="128"/>
  <c r="E185"/>
  <c r="O183" i="127"/>
  <c r="P183"/>
  <c r="R14"/>
  <c r="S14" s="1"/>
  <c r="J12" i="181" s="1"/>
  <c r="L185" i="127"/>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E188"/>
  <c r="F187"/>
  <c r="M184" i="126"/>
  <c r="N184" s="1"/>
  <c r="L184"/>
  <c r="F184"/>
  <c r="E185"/>
  <c r="H86" i="181"/>
  <c r="E92" s="1"/>
  <c r="F92" s="1"/>
  <c r="K185" i="125"/>
  <c r="E185"/>
  <c r="F185" s="1"/>
  <c r="E186" s="1"/>
  <c r="E187" s="1"/>
  <c r="R10" i="129"/>
  <c r="S10" s="1"/>
  <c r="K14" i="181" s="1"/>
  <c r="R11" i="129"/>
  <c r="N184" i="127"/>
  <c r="M185" i="126"/>
  <c r="L185"/>
  <c r="F186" i="125"/>
  <c r="R9"/>
  <c r="S9" s="1"/>
  <c r="G10" i="181" s="1"/>
  <c r="K186" i="125"/>
  <c r="K186" i="124"/>
  <c r="E186"/>
  <c r="E187" s="1"/>
  <c r="O185" i="134"/>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P185"/>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R11" i="130"/>
  <c r="R10"/>
  <c r="S10" s="1"/>
  <c r="K15" i="181" s="1"/>
  <c r="O188" i="149"/>
  <c r="P188"/>
  <c r="O188" i="145"/>
  <c r="P188"/>
  <c r="M119" i="193"/>
  <c r="N185" i="161" l="1"/>
  <c r="O183"/>
  <c r="O185" s="1"/>
  <c r="P183"/>
  <c r="P185" s="1"/>
  <c r="F186" i="159"/>
  <c r="E187"/>
  <c r="F185" i="158"/>
  <c r="E186"/>
  <c r="E186" i="157"/>
  <c r="F185"/>
  <c r="E186" i="156"/>
  <c r="F185"/>
  <c r="E186" i="154"/>
  <c r="F185"/>
  <c r="F185" i="153"/>
  <c r="E186"/>
  <c r="F185" i="152"/>
  <c r="E186"/>
  <c r="F185" i="151"/>
  <c r="E186"/>
  <c r="E186" i="150"/>
  <c r="F185"/>
  <c r="P189" i="149"/>
  <c r="P190" s="1"/>
  <c r="P191" s="1"/>
  <c r="P192" s="1"/>
  <c r="P193" s="1"/>
  <c r="P194" s="1"/>
  <c r="P195" s="1"/>
  <c r="P196" s="1"/>
  <c r="P197" s="1"/>
  <c r="P198" s="1"/>
  <c r="P199" s="1"/>
  <c r="P200" s="1"/>
  <c r="P201" s="1"/>
  <c r="P202" s="1"/>
  <c r="P203" s="1"/>
  <c r="P204" s="1"/>
  <c r="P205" s="1"/>
  <c r="P206" s="1"/>
  <c r="P207" s="1"/>
  <c r="P208" s="1"/>
  <c r="P209" s="1"/>
  <c r="P210" s="1"/>
  <c r="P211" s="1"/>
  <c r="O189"/>
  <c r="O190" s="1"/>
  <c r="O191" s="1"/>
  <c r="O192" s="1"/>
  <c r="O193" s="1"/>
  <c r="O194" s="1"/>
  <c r="O195" s="1"/>
  <c r="O196" s="1"/>
  <c r="O197" s="1"/>
  <c r="O198" s="1"/>
  <c r="O199" s="1"/>
  <c r="O200" s="1"/>
  <c r="O201" s="1"/>
  <c r="O202" s="1"/>
  <c r="O203" s="1"/>
  <c r="O204" s="1"/>
  <c r="O205" s="1"/>
  <c r="O206" s="1"/>
  <c r="O207" s="1"/>
  <c r="O208" s="1"/>
  <c r="O209" s="1"/>
  <c r="O210" s="1"/>
  <c r="O211" s="1"/>
  <c r="F191"/>
  <c r="E192"/>
  <c r="E196" i="148"/>
  <c r="F195"/>
  <c r="F191" i="147"/>
  <c r="E192"/>
  <c r="E186" i="146"/>
  <c r="F185"/>
  <c r="O189" i="145"/>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E186" i="144"/>
  <c r="F185"/>
  <c r="P189" i="145"/>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F191"/>
  <c r="E192"/>
  <c r="E187" i="143"/>
  <c r="F186"/>
  <c r="F195" i="142"/>
  <c r="E196"/>
  <c r="F192" i="141"/>
  <c r="E193"/>
  <c r="N176" i="139"/>
  <c r="L177"/>
  <c r="F177"/>
  <c r="K178" s="1"/>
  <c r="M178" s="1"/>
  <c r="N178" s="1"/>
  <c r="F186" i="137"/>
  <c r="E187"/>
  <c r="F188" i="138"/>
  <c r="E189"/>
  <c r="E187" i="136"/>
  <c r="F186"/>
  <c r="F188" i="135"/>
  <c r="E189"/>
  <c r="F187" i="134"/>
  <c r="E188"/>
  <c r="N185" i="133"/>
  <c r="K186"/>
  <c r="L186" s="1"/>
  <c r="E186"/>
  <c r="E192" i="132"/>
  <c r="F191"/>
  <c r="F187" i="131"/>
  <c r="F16" i="181" s="1"/>
  <c r="E188" i="131"/>
  <c r="E16" i="181"/>
  <c r="F190" i="130"/>
  <c r="E191"/>
  <c r="M184" i="129"/>
  <c r="L184"/>
  <c r="L185" s="1"/>
  <c r="E185"/>
  <c r="R14" i="128"/>
  <c r="S14" s="1"/>
  <c r="J13" i="181" s="1"/>
  <c r="F185" i="128"/>
  <c r="E186"/>
  <c r="E189" i="127"/>
  <c r="F188"/>
  <c r="O184" i="126"/>
  <c r="P184"/>
  <c r="E186"/>
  <c r="R9"/>
  <c r="S9" s="1"/>
  <c r="G11" i="181" s="1"/>
  <c r="F185" i="126"/>
  <c r="R14"/>
  <c r="S14" s="1"/>
  <c r="J11" i="181" s="1"/>
  <c r="L186" i="126"/>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M185" i="125"/>
  <c r="N185" s="1"/>
  <c r="L185"/>
  <c r="E188"/>
  <c r="F187"/>
  <c r="E188" i="124"/>
  <c r="F187"/>
  <c r="S11" i="129"/>
  <c r="M14" i="181"/>
  <c r="O184" i="127"/>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O238" s="1"/>
  <c r="O239" s="1"/>
  <c r="O240" s="1"/>
  <c r="O241" s="1"/>
  <c r="P184"/>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P238" s="1"/>
  <c r="P239" s="1"/>
  <c r="P240" s="1"/>
  <c r="P241" s="1"/>
  <c r="N185" i="126"/>
  <c r="M186" i="125"/>
  <c r="L186"/>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F186" i="124"/>
  <c r="R9"/>
  <c r="S9" s="1"/>
  <c r="G9" i="181" s="1"/>
  <c r="M186" i="124"/>
  <c r="L186"/>
  <c r="M15" i="181"/>
  <c r="S11" i="130"/>
  <c r="D70" i="236"/>
  <c r="N119" i="193"/>
  <c r="O119"/>
  <c r="P119"/>
  <c r="E188" i="159" l="1"/>
  <c r="F187"/>
  <c r="E187" i="158"/>
  <c r="F186"/>
  <c r="E187" i="157"/>
  <c r="F186"/>
  <c r="F186" i="156"/>
  <c r="E187"/>
  <c r="E187" i="154"/>
  <c r="F186"/>
  <c r="E187" i="153"/>
  <c r="F187" s="1"/>
  <c r="E188" s="1"/>
  <c r="F186"/>
  <c r="F186" i="151"/>
  <c r="E187"/>
  <c r="F186" i="152"/>
  <c r="E187"/>
  <c r="E187" i="150"/>
  <c r="F186"/>
  <c r="F192" i="149"/>
  <c r="E193"/>
  <c r="E197" i="148"/>
  <c r="F196"/>
  <c r="F192" i="147"/>
  <c r="E193"/>
  <c r="E187" i="146"/>
  <c r="F186"/>
  <c r="F192" i="145"/>
  <c r="E193"/>
  <c r="F186" i="144"/>
  <c r="E187"/>
  <c r="E188" i="143"/>
  <c r="F187"/>
  <c r="F196" i="142"/>
  <c r="E197"/>
  <c r="F193" i="141"/>
  <c r="E194"/>
  <c r="P176" i="139"/>
  <c r="O176"/>
  <c r="E178"/>
  <c r="L178"/>
  <c r="F189" i="138"/>
  <c r="E190"/>
  <c r="F187" i="137"/>
  <c r="E188"/>
  <c r="E188" i="136"/>
  <c r="F187"/>
  <c r="F189" i="135"/>
  <c r="E190"/>
  <c r="F188" i="134"/>
  <c r="E189"/>
  <c r="F186" i="133"/>
  <c r="O185"/>
  <c r="P185"/>
  <c r="M186"/>
  <c r="E193" i="132"/>
  <c r="F192"/>
  <c r="F188" i="131"/>
  <c r="E189"/>
  <c r="F191" i="130"/>
  <c r="E192"/>
  <c r="F185" i="129"/>
  <c r="N184"/>
  <c r="F186" i="128"/>
  <c r="E187"/>
  <c r="E190" i="127"/>
  <c r="F189"/>
  <c r="F186" i="126"/>
  <c r="E187"/>
  <c r="E189" i="125"/>
  <c r="F188"/>
  <c r="O185"/>
  <c r="P185"/>
  <c r="R14"/>
  <c r="S14" s="1"/>
  <c r="J10" i="181" s="1"/>
  <c r="F188" i="124"/>
  <c r="E189"/>
  <c r="R14"/>
  <c r="S14" s="1"/>
  <c r="J9" i="181" s="1"/>
  <c r="L187" i="124"/>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R11" i="128"/>
  <c r="R10"/>
  <c r="S10" s="1"/>
  <c r="K13" i="181" s="1"/>
  <c r="R10" i="127"/>
  <c r="S10" s="1"/>
  <c r="K12" i="181" s="1"/>
  <c r="R11" i="127"/>
  <c r="O185" i="126"/>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O238" s="1"/>
  <c r="O239" s="1"/>
  <c r="O240" s="1"/>
  <c r="O241" s="1"/>
  <c r="O242" s="1"/>
  <c r="P185"/>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P238" s="1"/>
  <c r="P239" s="1"/>
  <c r="P240" s="1"/>
  <c r="P241" s="1"/>
  <c r="P242" s="1"/>
  <c r="N186" i="125"/>
  <c r="N186" i="124"/>
  <c r="K70" i="236"/>
  <c r="D85" i="219"/>
  <c r="D84" i="221"/>
  <c r="K188" i="152"/>
  <c r="D184" i="162"/>
  <c r="E189" i="159" l="1"/>
  <c r="F188"/>
  <c r="F187" i="158"/>
  <c r="E188"/>
  <c r="F187" i="157"/>
  <c r="E188"/>
  <c r="E188" i="156"/>
  <c r="F187"/>
  <c r="E188" i="154"/>
  <c r="F187"/>
  <c r="E189" i="153"/>
  <c r="F188"/>
  <c r="E188" i="152"/>
  <c r="F187"/>
  <c r="F187" i="151"/>
  <c r="E188"/>
  <c r="E188" i="150"/>
  <c r="F187"/>
  <c r="F193" i="149"/>
  <c r="E194"/>
  <c r="E198" i="148"/>
  <c r="F197"/>
  <c r="F193" i="147"/>
  <c r="E194"/>
  <c r="E188" i="146"/>
  <c r="F187"/>
  <c r="E188" i="144"/>
  <c r="F187"/>
  <c r="F193" i="145"/>
  <c r="E194"/>
  <c r="E189" i="143"/>
  <c r="F188"/>
  <c r="F197" i="142"/>
  <c r="E198"/>
  <c r="F194" i="141"/>
  <c r="E195"/>
  <c r="F178" i="139"/>
  <c r="K179" s="1"/>
  <c r="M179" s="1"/>
  <c r="N179" s="1"/>
  <c r="P177"/>
  <c r="P178" s="1"/>
  <c r="O177"/>
  <c r="O178" s="1"/>
  <c r="O179" s="1"/>
  <c r="F188" i="137"/>
  <c r="E189"/>
  <c r="F190" i="138"/>
  <c r="E191"/>
  <c r="E189" i="136"/>
  <c r="F188"/>
  <c r="F190" i="135"/>
  <c r="E191"/>
  <c r="F189" i="134"/>
  <c r="E190"/>
  <c r="N186" i="133"/>
  <c r="P186" s="1"/>
  <c r="K187"/>
  <c r="O186"/>
  <c r="E187"/>
  <c r="E194" i="132"/>
  <c r="F193"/>
  <c r="F189" i="131"/>
  <c r="E190"/>
  <c r="F192" i="130"/>
  <c r="E193"/>
  <c r="O184" i="129"/>
  <c r="P184"/>
  <c r="K186"/>
  <c r="E186"/>
  <c r="F187" i="128"/>
  <c r="E188"/>
  <c r="E191" i="127"/>
  <c r="F190"/>
  <c r="F187" i="126"/>
  <c r="E188"/>
  <c r="E190" i="125"/>
  <c r="F189"/>
  <c r="F189" i="124"/>
  <c r="E190"/>
  <c r="M13" i="181"/>
  <c r="S11" i="128"/>
  <c r="M12" i="181"/>
  <c r="S11" i="127"/>
  <c r="R10" i="126"/>
  <c r="S10" s="1"/>
  <c r="K11" i="181" s="1"/>
  <c r="R11" i="126"/>
  <c r="O186" i="125"/>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O238" s="1"/>
  <c r="O239" s="1"/>
  <c r="O240" s="1"/>
  <c r="O241" s="1"/>
  <c r="O242" s="1"/>
  <c r="O243" s="1"/>
  <c r="O244" s="1"/>
  <c r="P186"/>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P238" s="1"/>
  <c r="P239" s="1"/>
  <c r="P240" s="1"/>
  <c r="P241" s="1"/>
  <c r="P242" s="1"/>
  <c r="P243" s="1"/>
  <c r="P244" s="1"/>
  <c r="O186" i="124"/>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O238" s="1"/>
  <c r="O239" s="1"/>
  <c r="O240" s="1"/>
  <c r="O241" s="1"/>
  <c r="O242" s="1"/>
  <c r="O243" s="1"/>
  <c r="O244" s="1"/>
  <c r="P186"/>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P238" s="1"/>
  <c r="P239" s="1"/>
  <c r="P240" s="1"/>
  <c r="P241" s="1"/>
  <c r="P242" s="1"/>
  <c r="P243" s="1"/>
  <c r="P244" s="1"/>
  <c r="D71" i="239"/>
  <c r="M70" i="236"/>
  <c r="D70" i="235"/>
  <c r="K184" i="162"/>
  <c r="K84" i="221"/>
  <c r="K85" i="219"/>
  <c r="M188" i="152"/>
  <c r="L188"/>
  <c r="L189" s="1"/>
  <c r="L190" s="1"/>
  <c r="L191" s="1"/>
  <c r="L192" s="1"/>
  <c r="L193" s="1"/>
  <c r="L194" s="1"/>
  <c r="L195" s="1"/>
  <c r="L196" s="1"/>
  <c r="L197" s="1"/>
  <c r="L198" s="1"/>
  <c r="L199" s="1"/>
  <c r="L200" s="1"/>
  <c r="L201" s="1"/>
  <c r="L202" s="1"/>
  <c r="L203" s="1"/>
  <c r="L204" s="1"/>
  <c r="L205" s="1"/>
  <c r="L206" s="1"/>
  <c r="L207" s="1"/>
  <c r="L208" s="1"/>
  <c r="E190" i="159" l="1"/>
  <c r="F189"/>
  <c r="F188" i="158"/>
  <c r="E189"/>
  <c r="E189" i="157"/>
  <c r="F188"/>
  <c r="E189" i="156"/>
  <c r="F188"/>
  <c r="E189" i="154"/>
  <c r="F188"/>
  <c r="E190" i="153"/>
  <c r="F189"/>
  <c r="F188" i="152"/>
  <c r="E189"/>
  <c r="E189" i="151"/>
  <c r="F188"/>
  <c r="E189" i="150"/>
  <c r="F188"/>
  <c r="F194" i="149"/>
  <c r="E195"/>
  <c r="E199" i="148"/>
  <c r="F198"/>
  <c r="F194" i="147"/>
  <c r="E195"/>
  <c r="F188" i="146"/>
  <c r="E189"/>
  <c r="F188" i="144"/>
  <c r="E189"/>
  <c r="F194" i="145"/>
  <c r="E195"/>
  <c r="E190" i="143"/>
  <c r="F189"/>
  <c r="F198" i="142"/>
  <c r="E199"/>
  <c r="F195" i="141"/>
  <c r="E196"/>
  <c r="L179" i="139"/>
  <c r="P179"/>
  <c r="E179"/>
  <c r="F191" i="138"/>
  <c r="E192"/>
  <c r="F189" i="137"/>
  <c r="E190"/>
  <c r="E190" i="136"/>
  <c r="F189"/>
  <c r="F191" i="135"/>
  <c r="E192"/>
  <c r="F190" i="134"/>
  <c r="E191"/>
  <c r="F187" i="133"/>
  <c r="E188" s="1"/>
  <c r="M187"/>
  <c r="L187"/>
  <c r="E195" i="132"/>
  <c r="F194"/>
  <c r="F190" i="131"/>
  <c r="E191"/>
  <c r="F193" i="130"/>
  <c r="E194"/>
  <c r="O185" i="129"/>
  <c r="F186"/>
  <c r="E187"/>
  <c r="M186"/>
  <c r="L186"/>
  <c r="P185"/>
  <c r="F188" i="128"/>
  <c r="E189"/>
  <c r="E192" i="127"/>
  <c r="F191"/>
  <c r="E189" i="126"/>
  <c r="F188"/>
  <c r="E191" i="125"/>
  <c r="F190"/>
  <c r="F190" i="124"/>
  <c r="E191"/>
  <c r="S11" i="126"/>
  <c r="M11" i="181"/>
  <c r="R10" i="125"/>
  <c r="S10" s="1"/>
  <c r="K10" i="181" s="1"/>
  <c r="R11" i="125"/>
  <c r="R10" i="124"/>
  <c r="S10" s="1"/>
  <c r="K9" i="181" s="1"/>
  <c r="R11" i="124"/>
  <c r="K71" i="239"/>
  <c r="K70" i="235"/>
  <c r="N70" i="236"/>
  <c r="N188" i="152"/>
  <c r="M84" i="221"/>
  <c r="M85" i="219"/>
  <c r="M184" i="162"/>
  <c r="E191" i="159" l="1"/>
  <c r="F190"/>
  <c r="F189" i="158"/>
  <c r="E190"/>
  <c r="E190" i="157"/>
  <c r="F189"/>
  <c r="E190" i="156"/>
  <c r="F189"/>
  <c r="E190" i="154"/>
  <c r="F189"/>
  <c r="E191" i="153"/>
  <c r="F190"/>
  <c r="E190" i="151"/>
  <c r="F189"/>
  <c r="F189" i="152"/>
  <c r="E190"/>
  <c r="E190" i="150"/>
  <c r="F189"/>
  <c r="F195" i="149"/>
  <c r="E196"/>
  <c r="E200" i="148"/>
  <c r="F199"/>
  <c r="F195" i="147"/>
  <c r="E196"/>
  <c r="E190" i="146"/>
  <c r="F189"/>
  <c r="F195" i="145"/>
  <c r="E196"/>
  <c r="E190" i="144"/>
  <c r="F189"/>
  <c r="E191" i="143"/>
  <c r="F190"/>
  <c r="F199" i="142"/>
  <c r="E200"/>
  <c r="F196" i="141"/>
  <c r="E197"/>
  <c r="F179" i="139"/>
  <c r="K180" s="1"/>
  <c r="F190" i="137"/>
  <c r="E191"/>
  <c r="F192" i="138"/>
  <c r="E193"/>
  <c r="F190" i="136"/>
  <c r="E191"/>
  <c r="F192" i="135"/>
  <c r="E193"/>
  <c r="F191" i="134"/>
  <c r="E192"/>
  <c r="F188" i="133"/>
  <c r="K189" s="1"/>
  <c r="M189" s="1"/>
  <c r="N189" s="1"/>
  <c r="N187"/>
  <c r="K188"/>
  <c r="L188" s="1"/>
  <c r="L189" s="1"/>
  <c r="E196" i="132"/>
  <c r="F195"/>
  <c r="F191" i="131"/>
  <c r="E192"/>
  <c r="F194" i="130"/>
  <c r="E195"/>
  <c r="N186" i="129"/>
  <c r="K187"/>
  <c r="P186"/>
  <c r="L187"/>
  <c r="O186"/>
  <c r="F187"/>
  <c r="K188" s="1"/>
  <c r="M188" s="1"/>
  <c r="N188" s="1"/>
  <c r="E188"/>
  <c r="F189" i="128"/>
  <c r="E190"/>
  <c r="E193" i="127"/>
  <c r="F192"/>
  <c r="E190" i="126"/>
  <c r="F189"/>
  <c r="E192" i="125"/>
  <c r="F191"/>
  <c r="F191" i="124"/>
  <c r="E192"/>
  <c r="S11" i="125"/>
  <c r="M10" i="181"/>
  <c r="M9"/>
  <c r="S11" i="124"/>
  <c r="M71" i="239"/>
  <c r="M70" i="235"/>
  <c r="N184" i="162"/>
  <c r="O184"/>
  <c r="P184"/>
  <c r="N85" i="219"/>
  <c r="N84" i="221"/>
  <c r="O188" i="152"/>
  <c r="P188"/>
  <c r="E192" i="159" l="1"/>
  <c r="F191"/>
  <c r="F190" i="158"/>
  <c r="E191"/>
  <c r="E191" i="157"/>
  <c r="F190"/>
  <c r="E191" i="156"/>
  <c r="F190"/>
  <c r="E191" i="154"/>
  <c r="F190"/>
  <c r="E192" i="153"/>
  <c r="F191"/>
  <c r="E191" i="151"/>
  <c r="F190"/>
  <c r="P189" i="152"/>
  <c r="P190" s="1"/>
  <c r="P191" s="1"/>
  <c r="P192" s="1"/>
  <c r="P193" s="1"/>
  <c r="P194" s="1"/>
  <c r="P195" s="1"/>
  <c r="P196" s="1"/>
  <c r="P197" s="1"/>
  <c r="P198" s="1"/>
  <c r="P199" s="1"/>
  <c r="P200" s="1"/>
  <c r="P201" s="1"/>
  <c r="P202" s="1"/>
  <c r="P203" s="1"/>
  <c r="P204" s="1"/>
  <c r="P205" s="1"/>
  <c r="P206" s="1"/>
  <c r="P207" s="1"/>
  <c r="P208" s="1"/>
  <c r="O189"/>
  <c r="O190" s="1"/>
  <c r="O191" s="1"/>
  <c r="O192" s="1"/>
  <c r="O193" s="1"/>
  <c r="O194" s="1"/>
  <c r="O195" s="1"/>
  <c r="O196" s="1"/>
  <c r="O197" s="1"/>
  <c r="O198" s="1"/>
  <c r="O199" s="1"/>
  <c r="O200" s="1"/>
  <c r="O201" s="1"/>
  <c r="O202" s="1"/>
  <c r="O203" s="1"/>
  <c r="O204" s="1"/>
  <c r="O205" s="1"/>
  <c r="O206" s="1"/>
  <c r="O207" s="1"/>
  <c r="O208" s="1"/>
  <c r="F190"/>
  <c r="E191"/>
  <c r="E191" i="150"/>
  <c r="F190"/>
  <c r="F196" i="149"/>
  <c r="E197"/>
  <c r="E201" i="148"/>
  <c r="F200"/>
  <c r="F196" i="147"/>
  <c r="E197"/>
  <c r="E191" i="146"/>
  <c r="F190"/>
  <c r="F190" i="144"/>
  <c r="E191"/>
  <c r="F196" i="145"/>
  <c r="E197"/>
  <c r="E192" i="143"/>
  <c r="F191"/>
  <c r="F200" i="142"/>
  <c r="E201"/>
  <c r="F197" i="141"/>
  <c r="E198"/>
  <c r="M180" i="139"/>
  <c r="N180" s="1"/>
  <c r="L180"/>
  <c r="E180"/>
  <c r="F193" i="138"/>
  <c r="E194"/>
  <c r="F191" i="137"/>
  <c r="E192"/>
  <c r="E192" i="136"/>
  <c r="F191"/>
  <c r="F193" i="135"/>
  <c r="E194"/>
  <c r="F192" i="134"/>
  <c r="E193"/>
  <c r="O187" i="133"/>
  <c r="P187"/>
  <c r="E189"/>
  <c r="M188"/>
  <c r="E197" i="132"/>
  <c r="F196"/>
  <c r="F192" i="131"/>
  <c r="E193"/>
  <c r="F195" i="130"/>
  <c r="E196"/>
  <c r="M187" i="129"/>
  <c r="L188"/>
  <c r="F188"/>
  <c r="E189" s="1"/>
  <c r="F190" i="128"/>
  <c r="E191"/>
  <c r="E194" i="127"/>
  <c r="F193"/>
  <c r="F190" i="126"/>
  <c r="E191"/>
  <c r="E193" i="125"/>
  <c r="F192"/>
  <c r="F192" i="124"/>
  <c r="E193"/>
  <c r="N71" i="239"/>
  <c r="N70" i="235"/>
  <c r="F192" i="159" l="1"/>
  <c r="D193" s="1"/>
  <c r="E193" s="1"/>
  <c r="F193" s="1"/>
  <c r="F191" i="158"/>
  <c r="E192"/>
  <c r="E192" i="157"/>
  <c r="F191"/>
  <c r="E192" i="156"/>
  <c r="F191"/>
  <c r="E192" i="154"/>
  <c r="F191"/>
  <c r="E193" i="153"/>
  <c r="F192"/>
  <c r="E192" i="151"/>
  <c r="F191"/>
  <c r="F191" i="152"/>
  <c r="E192"/>
  <c r="E192" i="150"/>
  <c r="F191"/>
  <c r="F197" i="149"/>
  <c r="E198"/>
  <c r="E202" i="148"/>
  <c r="F201"/>
  <c r="F197" i="147"/>
  <c r="E198"/>
  <c r="E192" i="146"/>
  <c r="F191"/>
  <c r="F197" i="145"/>
  <c r="E198"/>
  <c r="F191" i="144"/>
  <c r="E192"/>
  <c r="E193" i="143"/>
  <c r="F192"/>
  <c r="F201" i="142"/>
  <c r="E202"/>
  <c r="F198" i="141"/>
  <c r="E199"/>
  <c r="F180" i="139"/>
  <c r="K181" s="1"/>
  <c r="M181" s="1"/>
  <c r="N181" s="1"/>
  <c r="O180"/>
  <c r="P180"/>
  <c r="F192" i="137"/>
  <c r="E193"/>
  <c r="F194" i="138"/>
  <c r="E195"/>
  <c r="E193" i="136"/>
  <c r="F192"/>
  <c r="F194" i="135"/>
  <c r="E195"/>
  <c r="F193" i="134"/>
  <c r="E194"/>
  <c r="F189" i="133"/>
  <c r="E190" s="1"/>
  <c r="N188"/>
  <c r="P188"/>
  <c r="P189" s="1"/>
  <c r="O188"/>
  <c r="O189" s="1"/>
  <c r="E198" i="132"/>
  <c r="F197"/>
  <c r="F193" i="131"/>
  <c r="E194"/>
  <c r="F196" i="130"/>
  <c r="E197"/>
  <c r="F189" i="129"/>
  <c r="K190" s="1"/>
  <c r="M190" s="1"/>
  <c r="N190" s="1"/>
  <c r="N187"/>
  <c r="K189"/>
  <c r="L189" s="1"/>
  <c r="L190" s="1"/>
  <c r="F191" i="128"/>
  <c r="E192"/>
  <c r="E13" i="181" s="1"/>
  <c r="E195" i="127"/>
  <c r="F194"/>
  <c r="F12" i="181" s="1"/>
  <c r="E12"/>
  <c r="F191" i="126"/>
  <c r="E192"/>
  <c r="E194" i="125"/>
  <c r="F193"/>
  <c r="F193" i="124"/>
  <c r="E194"/>
  <c r="K193" i="159" l="1"/>
  <c r="D195"/>
  <c r="F192" i="158"/>
  <c r="E193"/>
  <c r="E193" i="157"/>
  <c r="F192"/>
  <c r="E193" i="156"/>
  <c r="F192"/>
  <c r="E193" i="154"/>
  <c r="F192"/>
  <c r="E194" i="153"/>
  <c r="F193"/>
  <c r="E193" i="151"/>
  <c r="F192"/>
  <c r="F192" i="152"/>
  <c r="E193"/>
  <c r="E193" i="150"/>
  <c r="F192"/>
  <c r="F198" i="149"/>
  <c r="E199"/>
  <c r="E203" i="148"/>
  <c r="F202"/>
  <c r="F198" i="147"/>
  <c r="E199"/>
  <c r="E193" i="146"/>
  <c r="F192"/>
  <c r="F192" i="144"/>
  <c r="E193"/>
  <c r="F198" i="145"/>
  <c r="E199"/>
  <c r="E194" i="143"/>
  <c r="F193"/>
  <c r="F202" i="142"/>
  <c r="E203"/>
  <c r="F199" i="141"/>
  <c r="E200"/>
  <c r="L181" i="139"/>
  <c r="O181"/>
  <c r="P181"/>
  <c r="E181"/>
  <c r="F195" i="138"/>
  <c r="E196"/>
  <c r="F193" i="137"/>
  <c r="E194"/>
  <c r="E194" i="136"/>
  <c r="F193"/>
  <c r="F195" i="135"/>
  <c r="E196"/>
  <c r="F194" i="134"/>
  <c r="E195"/>
  <c r="F190" i="133"/>
  <c r="K191" s="1"/>
  <c r="M191" s="1"/>
  <c r="N191" s="1"/>
  <c r="K190"/>
  <c r="E199" i="132"/>
  <c r="F198"/>
  <c r="F194" i="131"/>
  <c r="E195"/>
  <c r="F197" i="130"/>
  <c r="E198"/>
  <c r="P187" i="129"/>
  <c r="O187"/>
  <c r="M189"/>
  <c r="E190"/>
  <c r="F192" i="128"/>
  <c r="F13" i="181" s="1"/>
  <c r="E193" i="128"/>
  <c r="R9"/>
  <c r="S9" s="1"/>
  <c r="G13" i="181" s="1"/>
  <c r="E196" i="127"/>
  <c r="F195"/>
  <c r="F192" i="126"/>
  <c r="E193"/>
  <c r="E195" i="125"/>
  <c r="F194"/>
  <c r="E195" i="124"/>
  <c r="F194"/>
  <c r="M193" i="159" l="1"/>
  <c r="K195"/>
  <c r="L193"/>
  <c r="F193" i="158"/>
  <c r="E194"/>
  <c r="F194" s="1"/>
  <c r="D195" s="1"/>
  <c r="E194" i="157"/>
  <c r="F193"/>
  <c r="E194" i="156"/>
  <c r="F193"/>
  <c r="E194" i="154"/>
  <c r="F193"/>
  <c r="E195" i="153"/>
  <c r="F194"/>
  <c r="E194" i="151"/>
  <c r="F193"/>
  <c r="F193" i="152"/>
  <c r="E194"/>
  <c r="E194" i="150"/>
  <c r="F193"/>
  <c r="F199" i="149"/>
  <c r="E200"/>
  <c r="E204" i="148"/>
  <c r="F203"/>
  <c r="F199" i="147"/>
  <c r="E200"/>
  <c r="E194" i="146"/>
  <c r="F193"/>
  <c r="F199" i="145"/>
  <c r="E200"/>
  <c r="E194" i="144"/>
  <c r="F193"/>
  <c r="E195" i="143"/>
  <c r="F194"/>
  <c r="F203" i="142"/>
  <c r="E204"/>
  <c r="F200" i="141"/>
  <c r="E201"/>
  <c r="F181" i="139"/>
  <c r="K182" s="1"/>
  <c r="F194" i="137"/>
  <c r="E195"/>
  <c r="F196" i="138"/>
  <c r="E197"/>
  <c r="E195" i="136"/>
  <c r="F194"/>
  <c r="F196" i="135"/>
  <c r="E197"/>
  <c r="F195" i="134"/>
  <c r="E196"/>
  <c r="E191" i="133"/>
  <c r="M190"/>
  <c r="L190"/>
  <c r="L191" s="1"/>
  <c r="E200" i="132"/>
  <c r="F199"/>
  <c r="F195" i="131"/>
  <c r="E196"/>
  <c r="F198" i="130"/>
  <c r="E199"/>
  <c r="O188" i="129"/>
  <c r="F190"/>
  <c r="K191" s="1"/>
  <c r="E191"/>
  <c r="N189"/>
  <c r="P188"/>
  <c r="F193" i="128"/>
  <c r="E194"/>
  <c r="E197" i="127"/>
  <c r="F196"/>
  <c r="F193" i="126"/>
  <c r="E194"/>
  <c r="E196" i="125"/>
  <c r="F195"/>
  <c r="E10" i="181"/>
  <c r="E196" i="124"/>
  <c r="F195"/>
  <c r="N193" i="159" l="1"/>
  <c r="M195"/>
  <c r="E195" i="158"/>
  <c r="F195" s="1"/>
  <c r="K195"/>
  <c r="D197"/>
  <c r="E195" i="157"/>
  <c r="F194"/>
  <c r="E195" i="156"/>
  <c r="F194"/>
  <c r="E195" i="154"/>
  <c r="F194"/>
  <c r="E196" i="153"/>
  <c r="F195"/>
  <c r="E195" i="151"/>
  <c r="F194"/>
  <c r="F194" i="152"/>
  <c r="E195"/>
  <c r="E195" i="150"/>
  <c r="F194"/>
  <c r="F200" i="149"/>
  <c r="E201"/>
  <c r="E205" i="148"/>
  <c r="F204"/>
  <c r="F200" i="147"/>
  <c r="E201"/>
  <c r="E195" i="146"/>
  <c r="F194"/>
  <c r="E195" i="144"/>
  <c r="F194"/>
  <c r="F200" i="145"/>
  <c r="E201"/>
  <c r="E196" i="143"/>
  <c r="F195"/>
  <c r="F204" i="142"/>
  <c r="E205"/>
  <c r="F201" i="141"/>
  <c r="E202"/>
  <c r="E182" i="139"/>
  <c r="M182"/>
  <c r="N182" s="1"/>
  <c r="L182"/>
  <c r="F197" i="138"/>
  <c r="E198"/>
  <c r="F195" i="137"/>
  <c r="E196"/>
  <c r="E196" i="136"/>
  <c r="F195"/>
  <c r="F197" i="135"/>
  <c r="E198"/>
  <c r="F196" i="134"/>
  <c r="E197"/>
  <c r="F191" i="133"/>
  <c r="K192" s="1"/>
  <c r="M192" s="1"/>
  <c r="N192" s="1"/>
  <c r="N190"/>
  <c r="E201" i="132"/>
  <c r="F200"/>
  <c r="F196" i="131"/>
  <c r="E197"/>
  <c r="F199" i="130"/>
  <c r="E200"/>
  <c r="P189" i="129"/>
  <c r="P190" s="1"/>
  <c r="M191"/>
  <c r="N191" s="1"/>
  <c r="L191"/>
  <c r="P191"/>
  <c r="O189"/>
  <c r="F191"/>
  <c r="E14" i="181"/>
  <c r="F194" i="128"/>
  <c r="E195"/>
  <c r="E198" i="127"/>
  <c r="F197"/>
  <c r="F194" i="126"/>
  <c r="E195"/>
  <c r="E197" i="125"/>
  <c r="F196"/>
  <c r="F10" i="181" s="1"/>
  <c r="E197" i="124"/>
  <c r="F196"/>
  <c r="N195" i="159" l="1"/>
  <c r="O193"/>
  <c r="O195" s="1"/>
  <c r="P193"/>
  <c r="P195" s="1"/>
  <c r="M195" i="158"/>
  <c r="K197"/>
  <c r="L195"/>
  <c r="F195" i="157"/>
  <c r="D196" s="1"/>
  <c r="E196" s="1"/>
  <c r="F196" s="1"/>
  <c r="E196" i="156"/>
  <c r="F195"/>
  <c r="E196" i="154"/>
  <c r="F195"/>
  <c r="E197" i="153"/>
  <c r="F196"/>
  <c r="E196" i="151"/>
  <c r="F195"/>
  <c r="F195" i="152"/>
  <c r="E196"/>
  <c r="E196" i="150"/>
  <c r="F195"/>
  <c r="F201" i="149"/>
  <c r="E202"/>
  <c r="E206" i="148"/>
  <c r="F205"/>
  <c r="F201" i="147"/>
  <c r="E202"/>
  <c r="E196" i="146"/>
  <c r="F195"/>
  <c r="E196" i="144"/>
  <c r="F195"/>
  <c r="F201" i="145"/>
  <c r="E202"/>
  <c r="E197" i="143"/>
  <c r="F196"/>
  <c r="F205" i="142"/>
  <c r="E206"/>
  <c r="F202" i="141"/>
  <c r="E203"/>
  <c r="F182" i="139"/>
  <c r="K183" s="1"/>
  <c r="M183" s="1"/>
  <c r="N183" s="1"/>
  <c r="O182"/>
  <c r="P182"/>
  <c r="F196" i="137"/>
  <c r="E197"/>
  <c r="F198" i="138"/>
  <c r="E199"/>
  <c r="E197" i="136"/>
  <c r="F196"/>
  <c r="F198" i="135"/>
  <c r="E199"/>
  <c r="F197" i="134"/>
  <c r="E198"/>
  <c r="P190" i="133"/>
  <c r="O190"/>
  <c r="L192"/>
  <c r="E192"/>
  <c r="E202" i="132"/>
  <c r="F201"/>
  <c r="F197" i="131"/>
  <c r="E198"/>
  <c r="F200" i="130"/>
  <c r="E201"/>
  <c r="F14" i="181"/>
  <c r="O190" i="129"/>
  <c r="O191" s="1"/>
  <c r="F195" i="128"/>
  <c r="E196"/>
  <c r="E199" i="127"/>
  <c r="F198"/>
  <c r="F195" i="126"/>
  <c r="F11" i="181" s="1"/>
  <c r="E196" i="126"/>
  <c r="E11" i="181"/>
  <c r="E198" i="125"/>
  <c r="F197"/>
  <c r="E198" i="124"/>
  <c r="F197"/>
  <c r="F9" i="181" s="1"/>
  <c r="E9"/>
  <c r="N195" i="158" l="1"/>
  <c r="M197"/>
  <c r="K196" i="157"/>
  <c r="D198"/>
  <c r="E197" i="156"/>
  <c r="F196"/>
  <c r="E197" i="154"/>
  <c r="F196"/>
  <c r="E198" i="153"/>
  <c r="F197"/>
  <c r="E197" i="151"/>
  <c r="F196"/>
  <c r="F196" i="152"/>
  <c r="E197"/>
  <c r="E197" i="150"/>
  <c r="F196"/>
  <c r="F202" i="149"/>
  <c r="E203"/>
  <c r="E207" i="148"/>
  <c r="F206"/>
  <c r="F202" i="147"/>
  <c r="E203"/>
  <c r="E197" i="146"/>
  <c r="F196"/>
  <c r="E197" i="144"/>
  <c r="F196"/>
  <c r="F202" i="145"/>
  <c r="E203"/>
  <c r="E198" i="143"/>
  <c r="F197"/>
  <c r="F206" i="142"/>
  <c r="E207"/>
  <c r="F203" i="141"/>
  <c r="E204"/>
  <c r="P183" i="139"/>
  <c r="L183"/>
  <c r="O183"/>
  <c r="E183"/>
  <c r="F199" i="138"/>
  <c r="E200"/>
  <c r="F197" i="137"/>
  <c r="E198"/>
  <c r="E198" i="136"/>
  <c r="F197"/>
  <c r="F199" i="135"/>
  <c r="E200"/>
  <c r="F198" i="134"/>
  <c r="E199"/>
  <c r="P191" i="133"/>
  <c r="P192" s="1"/>
  <c r="E193"/>
  <c r="F192"/>
  <c r="K193" s="1"/>
  <c r="M193" s="1"/>
  <c r="N193" s="1"/>
  <c r="O191"/>
  <c r="O192" s="1"/>
  <c r="E203" i="132"/>
  <c r="F202"/>
  <c r="F198" i="131"/>
  <c r="E199"/>
  <c r="F201" i="130"/>
  <c r="E202"/>
  <c r="K192" i="129"/>
  <c r="E192"/>
  <c r="F196" i="128"/>
  <c r="E197"/>
  <c r="E200" i="127"/>
  <c r="F199"/>
  <c r="F196" i="126"/>
  <c r="E197"/>
  <c r="E199" i="125"/>
  <c r="F198"/>
  <c r="E199" i="124"/>
  <c r="F198"/>
  <c r="N197" i="158" l="1"/>
  <c r="P195"/>
  <c r="P197" s="1"/>
  <c r="O195"/>
  <c r="O197" s="1"/>
  <c r="M196" i="157"/>
  <c r="K198"/>
  <c r="L196"/>
  <c r="E198" i="156"/>
  <c r="F197"/>
  <c r="E198" i="154"/>
  <c r="F197"/>
  <c r="E199" i="153"/>
  <c r="F198"/>
  <c r="E198" i="151"/>
  <c r="F197"/>
  <c r="F197" i="152"/>
  <c r="E198"/>
  <c r="E198" i="150"/>
  <c r="F197"/>
  <c r="F203" i="149"/>
  <c r="E204"/>
  <c r="E208" i="148"/>
  <c r="F207"/>
  <c r="F203" i="147"/>
  <c r="E204"/>
  <c r="E198" i="146"/>
  <c r="F197"/>
  <c r="E198" i="144"/>
  <c r="F197"/>
  <c r="F203" i="145"/>
  <c r="E204"/>
  <c r="E199" i="143"/>
  <c r="F198"/>
  <c r="F207" i="142"/>
  <c r="E208"/>
  <c r="F204" i="141"/>
  <c r="E205"/>
  <c r="F183" i="139"/>
  <c r="K184" s="1"/>
  <c r="F198" i="137"/>
  <c r="E199"/>
  <c r="F200" i="138"/>
  <c r="E201"/>
  <c r="E199" i="136"/>
  <c r="F198"/>
  <c r="F200" i="135"/>
  <c r="E201"/>
  <c r="F199" i="134"/>
  <c r="E200"/>
  <c r="O193" i="133"/>
  <c r="L193"/>
  <c r="P193"/>
  <c r="F193"/>
  <c r="K194" s="1"/>
  <c r="M194" s="1"/>
  <c r="N194" s="1"/>
  <c r="O194" s="1"/>
  <c r="E204" i="132"/>
  <c r="F203"/>
  <c r="F199" i="131"/>
  <c r="E200"/>
  <c r="F202" i="130"/>
  <c r="E203"/>
  <c r="M192" i="129"/>
  <c r="N192" s="1"/>
  <c r="L192"/>
  <c r="F192"/>
  <c r="K193" s="1"/>
  <c r="M193" s="1"/>
  <c r="N193" s="1"/>
  <c r="F197" i="128"/>
  <c r="E198"/>
  <c r="E201" i="127"/>
  <c r="F200"/>
  <c r="F197" i="126"/>
  <c r="E198"/>
  <c r="E200" i="125"/>
  <c r="F199"/>
  <c r="E200" i="124"/>
  <c r="F199"/>
  <c r="N196" i="157" l="1"/>
  <c r="M198"/>
  <c r="E199" i="156"/>
  <c r="F198"/>
  <c r="E199" i="154"/>
  <c r="F198"/>
  <c r="E200" i="153"/>
  <c r="F199"/>
  <c r="E199" i="151"/>
  <c r="F198"/>
  <c r="F198" i="152"/>
  <c r="E199"/>
  <c r="E199" i="150"/>
  <c r="F198"/>
  <c r="F204" i="149"/>
  <c r="E205"/>
  <c r="E209" i="148"/>
  <c r="F208"/>
  <c r="F204" i="147"/>
  <c r="E205"/>
  <c r="E199" i="146"/>
  <c r="F198"/>
  <c r="E199" i="144"/>
  <c r="F198"/>
  <c r="F204" i="145"/>
  <c r="E205"/>
  <c r="E200" i="143"/>
  <c r="F199"/>
  <c r="F208" i="142"/>
  <c r="E209"/>
  <c r="F205" i="141"/>
  <c r="E206"/>
  <c r="E184" i="139"/>
  <c r="M184"/>
  <c r="N184" s="1"/>
  <c r="L184"/>
  <c r="F201" i="138"/>
  <c r="E202"/>
  <c r="F199" i="137"/>
  <c r="E200"/>
  <c r="E200" i="136"/>
  <c r="F199"/>
  <c r="F201" i="135"/>
  <c r="E202"/>
  <c r="F200" i="134"/>
  <c r="E201"/>
  <c r="E194" i="133"/>
  <c r="L194"/>
  <c r="P194"/>
  <c r="E205" i="132"/>
  <c r="F204"/>
  <c r="F200" i="131"/>
  <c r="E201"/>
  <c r="F203" i="130"/>
  <c r="E204"/>
  <c r="P192" i="129"/>
  <c r="O192"/>
  <c r="E193"/>
  <c r="L193"/>
  <c r="F198" i="128"/>
  <c r="E199"/>
  <c r="E202" i="127"/>
  <c r="F201"/>
  <c r="E199" i="126"/>
  <c r="F198"/>
  <c r="E201" i="125"/>
  <c r="F200"/>
  <c r="E201" i="124"/>
  <c r="F200"/>
  <c r="N198" i="157" l="1"/>
  <c r="P196"/>
  <c r="P198" s="1"/>
  <c r="O196"/>
  <c r="O198" s="1"/>
  <c r="E200" i="156"/>
  <c r="F199"/>
  <c r="E200" i="154"/>
  <c r="F199"/>
  <c r="E201" i="153"/>
  <c r="F200"/>
  <c r="E200" i="151"/>
  <c r="F199"/>
  <c r="F199" i="152"/>
  <c r="E200"/>
  <c r="E200" i="150"/>
  <c r="F199"/>
  <c r="F205" i="149"/>
  <c r="E206"/>
  <c r="E210" i="148"/>
  <c r="F209"/>
  <c r="F205" i="147"/>
  <c r="E206"/>
  <c r="F199" i="146"/>
  <c r="E200"/>
  <c r="E200" i="144"/>
  <c r="F199"/>
  <c r="F205" i="145"/>
  <c r="E206"/>
  <c r="E201" i="143"/>
  <c r="F200"/>
  <c r="F209" i="142"/>
  <c r="E210"/>
  <c r="F206" i="141"/>
  <c r="E207"/>
  <c r="F184" i="139"/>
  <c r="K185" s="1"/>
  <c r="M185" s="1"/>
  <c r="N185" s="1"/>
  <c r="P184"/>
  <c r="O184"/>
  <c r="O185" s="1"/>
  <c r="F200" i="137"/>
  <c r="E201"/>
  <c r="F202" i="138"/>
  <c r="E203"/>
  <c r="E201" i="136"/>
  <c r="F200"/>
  <c r="F202" i="135"/>
  <c r="E203"/>
  <c r="F201" i="134"/>
  <c r="E202"/>
  <c r="F194" i="133"/>
  <c r="K195" s="1"/>
  <c r="M195" s="1"/>
  <c r="N195" s="1"/>
  <c r="O195" s="1"/>
  <c r="E206" i="132"/>
  <c r="F205"/>
  <c r="F201" i="131"/>
  <c r="E202"/>
  <c r="F204" i="130"/>
  <c r="E205"/>
  <c r="F193" i="129"/>
  <c r="K194" s="1"/>
  <c r="M194" s="1"/>
  <c r="N194" s="1"/>
  <c r="P193"/>
  <c r="O193"/>
  <c r="O194" s="1"/>
  <c r="F199" i="128"/>
  <c r="E200"/>
  <c r="E203" i="127"/>
  <c r="F202"/>
  <c r="E200" i="126"/>
  <c r="F199"/>
  <c r="E202" i="125"/>
  <c r="F201"/>
  <c r="E202" i="124"/>
  <c r="F201"/>
  <c r="E201" i="156" l="1"/>
  <c r="F200"/>
  <c r="E201" i="154"/>
  <c r="F200"/>
  <c r="E202" i="153"/>
  <c r="F201"/>
  <c r="E201" i="151"/>
  <c r="F200"/>
  <c r="F200" i="152"/>
  <c r="E201"/>
  <c r="E201" i="150"/>
  <c r="F200"/>
  <c r="F206" i="149"/>
  <c r="E207"/>
  <c r="E211" i="148"/>
  <c r="F210"/>
  <c r="F206" i="147"/>
  <c r="E207"/>
  <c r="E201" i="146"/>
  <c r="F200"/>
  <c r="E201" i="144"/>
  <c r="F200"/>
  <c r="F206" i="145"/>
  <c r="E207"/>
  <c r="E202" i="143"/>
  <c r="F201"/>
  <c r="F210" i="142"/>
  <c r="E211"/>
  <c r="F207" i="141"/>
  <c r="E208"/>
  <c r="L185" i="139"/>
  <c r="P185"/>
  <c r="E185"/>
  <c r="F203" i="138"/>
  <c r="E204"/>
  <c r="F201" i="137"/>
  <c r="E202"/>
  <c r="E202" i="136"/>
  <c r="F201"/>
  <c r="L194" i="129"/>
  <c r="F203" i="135"/>
  <c r="E204"/>
  <c r="F202" i="134"/>
  <c r="E203"/>
  <c r="P195" i="133"/>
  <c r="L195"/>
  <c r="E195"/>
  <c r="E207" i="132"/>
  <c r="F206"/>
  <c r="F202" i="131"/>
  <c r="E203"/>
  <c r="F205" i="130"/>
  <c r="E206"/>
  <c r="P194" i="129"/>
  <c r="E194"/>
  <c r="F200" i="128"/>
  <c r="E201"/>
  <c r="E204" i="127"/>
  <c r="F203"/>
  <c r="E201" i="126"/>
  <c r="F200"/>
  <c r="E203" i="125"/>
  <c r="F202"/>
  <c r="E203" i="124"/>
  <c r="F202"/>
  <c r="E202" i="156" l="1"/>
  <c r="F201"/>
  <c r="E202" i="154"/>
  <c r="F201"/>
  <c r="E203" i="153"/>
  <c r="F202"/>
  <c r="E202" i="151"/>
  <c r="F201"/>
  <c r="F201" i="152"/>
  <c r="E202"/>
  <c r="E202" i="150"/>
  <c r="F201"/>
  <c r="F207" i="149"/>
  <c r="E208"/>
  <c r="E212" i="148"/>
  <c r="F211"/>
  <c r="F207" i="147"/>
  <c r="E208"/>
  <c r="E202" i="146"/>
  <c r="F201"/>
  <c r="E202" i="144"/>
  <c r="F201"/>
  <c r="F207" i="145"/>
  <c r="E208"/>
  <c r="E203" i="143"/>
  <c r="F202"/>
  <c r="F211" i="142"/>
  <c r="E212"/>
  <c r="F208" i="141"/>
  <c r="E209"/>
  <c r="F185" i="139"/>
  <c r="K186" s="1"/>
  <c r="F202" i="137"/>
  <c r="E203"/>
  <c r="F204" i="138"/>
  <c r="E205"/>
  <c r="E203" i="136"/>
  <c r="F202"/>
  <c r="F204" i="135"/>
  <c r="E205"/>
  <c r="F203" i="134"/>
  <c r="E204"/>
  <c r="F195" i="133"/>
  <c r="K196" s="1"/>
  <c r="M196" s="1"/>
  <c r="N196" s="1"/>
  <c r="O196" s="1"/>
  <c r="E208" i="132"/>
  <c r="F207"/>
  <c r="F203" i="131"/>
  <c r="E204"/>
  <c r="F206" i="130"/>
  <c r="E207"/>
  <c r="F194" i="129"/>
  <c r="K195" s="1"/>
  <c r="F201" i="128"/>
  <c r="E202"/>
  <c r="E205" i="127"/>
  <c r="F204"/>
  <c r="F201" i="126"/>
  <c r="E202"/>
  <c r="E204" i="125"/>
  <c r="F203"/>
  <c r="E204" i="124"/>
  <c r="F203"/>
  <c r="E203" i="156" l="1"/>
  <c r="F202"/>
  <c r="E203" i="154"/>
  <c r="F202"/>
  <c r="E204" i="153"/>
  <c r="F203"/>
  <c r="E203" i="151"/>
  <c r="F202"/>
  <c r="F202" i="152"/>
  <c r="E203"/>
  <c r="E203" i="150"/>
  <c r="F202"/>
  <c r="F208" i="149"/>
  <c r="E209"/>
  <c r="F212" i="148"/>
  <c r="D213" s="1"/>
  <c r="E213" s="1"/>
  <c r="F213" s="1"/>
  <c r="F208" i="147"/>
  <c r="E209"/>
  <c r="E203" i="146"/>
  <c r="F202"/>
  <c r="E203" i="144"/>
  <c r="F202"/>
  <c r="F208" i="145"/>
  <c r="E209"/>
  <c r="E204" i="143"/>
  <c r="F203"/>
  <c r="F212" i="142"/>
  <c r="E213"/>
  <c r="F209" i="141"/>
  <c r="E210"/>
  <c r="E186" i="139"/>
  <c r="M186"/>
  <c r="N186" s="1"/>
  <c r="L186"/>
  <c r="F205" i="138"/>
  <c r="E206"/>
  <c r="F203" i="137"/>
  <c r="E204"/>
  <c r="E204" i="136"/>
  <c r="F203"/>
  <c r="F205" i="135"/>
  <c r="E206"/>
  <c r="F204" i="134"/>
  <c r="E205"/>
  <c r="L196" i="133"/>
  <c r="P196"/>
  <c r="E196"/>
  <c r="E209" i="132"/>
  <c r="F208"/>
  <c r="F204" i="131"/>
  <c r="E205"/>
  <c r="F207" i="130"/>
  <c r="E208"/>
  <c r="M195" i="129"/>
  <c r="N195" s="1"/>
  <c r="L195"/>
  <c r="E195"/>
  <c r="F202" i="128"/>
  <c r="E203"/>
  <c r="E206" i="127"/>
  <c r="F205"/>
  <c r="E203" i="126"/>
  <c r="F202"/>
  <c r="E205" i="125"/>
  <c r="F204"/>
  <c r="E205" i="124"/>
  <c r="F204"/>
  <c r="E204" i="156" l="1"/>
  <c r="F203"/>
  <c r="E204" i="154"/>
  <c r="F203"/>
  <c r="E205" i="153"/>
  <c r="F204"/>
  <c r="E204" i="151"/>
  <c r="F203"/>
  <c r="F203" i="152"/>
  <c r="E204"/>
  <c r="E204" i="150"/>
  <c r="F203"/>
  <c r="F209" i="149"/>
  <c r="E210"/>
  <c r="K213" i="148"/>
  <c r="D215"/>
  <c r="F209" i="147"/>
  <c r="E210"/>
  <c r="E204" i="146"/>
  <c r="F203"/>
  <c r="E204" i="144"/>
  <c r="F203"/>
  <c r="F209" i="145"/>
  <c r="E210"/>
  <c r="E205" i="143"/>
  <c r="F204"/>
  <c r="F213" i="142"/>
  <c r="E214"/>
  <c r="F210" i="141"/>
  <c r="E211"/>
  <c r="F186" i="139"/>
  <c r="K187" s="1"/>
  <c r="M187" s="1"/>
  <c r="N187" s="1"/>
  <c r="O186"/>
  <c r="P186"/>
  <c r="F204" i="137"/>
  <c r="E205"/>
  <c r="F206" i="138"/>
  <c r="E207"/>
  <c r="E205" i="136"/>
  <c r="F204"/>
  <c r="F206" i="135"/>
  <c r="E207"/>
  <c r="F205" i="134"/>
  <c r="E206"/>
  <c r="F196" i="133"/>
  <c r="K197" s="1"/>
  <c r="M197" s="1"/>
  <c r="N197" s="1"/>
  <c r="O197" s="1"/>
  <c r="E210" i="132"/>
  <c r="F209"/>
  <c r="F205" i="131"/>
  <c r="E206"/>
  <c r="F208" i="130"/>
  <c r="E209"/>
  <c r="F195" i="129"/>
  <c r="K196" s="1"/>
  <c r="M196" s="1"/>
  <c r="N196" s="1"/>
  <c r="O195"/>
  <c r="P195"/>
  <c r="F203" i="128"/>
  <c r="E204"/>
  <c r="E207" i="127"/>
  <c r="F206"/>
  <c r="F203" i="126"/>
  <c r="E204"/>
  <c r="E206" i="125"/>
  <c r="F205"/>
  <c r="E206" i="124"/>
  <c r="F205"/>
  <c r="E205" i="156" l="1"/>
  <c r="F204"/>
  <c r="E205" i="154"/>
  <c r="F204"/>
  <c r="E206" i="153"/>
  <c r="F205"/>
  <c r="E205" i="151"/>
  <c r="F204"/>
  <c r="F204" i="152"/>
  <c r="E205"/>
  <c r="E205" i="150"/>
  <c r="F204"/>
  <c r="F210" i="149"/>
  <c r="E211"/>
  <c r="M213" i="148"/>
  <c r="K215"/>
  <c r="L213"/>
  <c r="F210" i="147"/>
  <c r="E211"/>
  <c r="E205" i="146"/>
  <c r="F204"/>
  <c r="E205" i="144"/>
  <c r="F204"/>
  <c r="F210" i="145"/>
  <c r="E211"/>
  <c r="E206" i="143"/>
  <c r="F205"/>
  <c r="F214" i="142"/>
  <c r="E215"/>
  <c r="F211" i="141"/>
  <c r="E212"/>
  <c r="P187" i="139"/>
  <c r="L187"/>
  <c r="O187"/>
  <c r="E187"/>
  <c r="F207" i="138"/>
  <c r="E208"/>
  <c r="F205" i="137"/>
  <c r="E206"/>
  <c r="E206" i="136"/>
  <c r="F205"/>
  <c r="L196" i="129"/>
  <c r="F207" i="135"/>
  <c r="E208"/>
  <c r="F206" i="134"/>
  <c r="E207"/>
  <c r="P197" i="133"/>
  <c r="L197"/>
  <c r="E197"/>
  <c r="E211" i="132"/>
  <c r="F210"/>
  <c r="F206" i="131"/>
  <c r="E207"/>
  <c r="F209" i="130"/>
  <c r="E210"/>
  <c r="O196" i="129"/>
  <c r="P196"/>
  <c r="E196"/>
  <c r="F204" i="128"/>
  <c r="E205"/>
  <c r="E208" i="127"/>
  <c r="F207"/>
  <c r="E205" i="126"/>
  <c r="F204"/>
  <c r="E207" i="125"/>
  <c r="F206"/>
  <c r="E207" i="124"/>
  <c r="F206"/>
  <c r="F205" i="156" l="1"/>
  <c r="D206" s="1"/>
  <c r="E206" s="1"/>
  <c r="F206" s="1"/>
  <c r="E206" i="154"/>
  <c r="F205"/>
  <c r="E207" i="153"/>
  <c r="F206"/>
  <c r="E206" i="151"/>
  <c r="F205"/>
  <c r="F205" i="152"/>
  <c r="E206"/>
  <c r="E206" i="150"/>
  <c r="F205"/>
  <c r="F211" i="149"/>
  <c r="D212" s="1"/>
  <c r="N213" i="148"/>
  <c r="M215"/>
  <c r="F211" i="147"/>
  <c r="E212"/>
  <c r="E206" i="146"/>
  <c r="F205"/>
  <c r="E206" i="144"/>
  <c r="F205"/>
  <c r="F211" i="145"/>
  <c r="E212"/>
  <c r="E207" i="143"/>
  <c r="F206"/>
  <c r="F215" i="142"/>
  <c r="E216"/>
  <c r="F212" i="141"/>
  <c r="E213"/>
  <c r="F187" i="139"/>
  <c r="K188" s="1"/>
  <c r="F206" i="137"/>
  <c r="E207"/>
  <c r="F208" i="138"/>
  <c r="E209"/>
  <c r="E207" i="136"/>
  <c r="F206"/>
  <c r="F208" i="135"/>
  <c r="E209"/>
  <c r="F207" i="134"/>
  <c r="E208"/>
  <c r="F197" i="133"/>
  <c r="K198" s="1"/>
  <c r="M198" s="1"/>
  <c r="N198" s="1"/>
  <c r="O198" s="1"/>
  <c r="E212" i="132"/>
  <c r="F211"/>
  <c r="F207" i="131"/>
  <c r="E208"/>
  <c r="F210" i="130"/>
  <c r="E211"/>
  <c r="F196" i="129"/>
  <c r="K197" s="1"/>
  <c r="F205" i="128"/>
  <c r="E206"/>
  <c r="E209" i="127"/>
  <c r="F208"/>
  <c r="F205" i="126"/>
  <c r="E206"/>
  <c r="E208" i="125"/>
  <c r="F207"/>
  <c r="E208" i="124"/>
  <c r="F207"/>
  <c r="K206" i="156" l="1"/>
  <c r="D208"/>
  <c r="E207" i="154"/>
  <c r="F206"/>
  <c r="F207" i="153"/>
  <c r="D208" s="1"/>
  <c r="E208" s="1"/>
  <c r="F208" s="1"/>
  <c r="E207" i="151"/>
  <c r="F206"/>
  <c r="F206" i="152"/>
  <c r="E207"/>
  <c r="E207" i="150"/>
  <c r="F206"/>
  <c r="K212" i="149"/>
  <c r="D214"/>
  <c r="E212"/>
  <c r="F212"/>
  <c r="N215" i="148"/>
  <c r="O213"/>
  <c r="O215" s="1"/>
  <c r="P213"/>
  <c r="P215" s="1"/>
  <c r="F212" i="147"/>
  <c r="E213"/>
  <c r="E207" i="146"/>
  <c r="F206"/>
  <c r="E207" i="144"/>
  <c r="F206"/>
  <c r="F212" i="145"/>
  <c r="E213"/>
  <c r="E208" i="143"/>
  <c r="F207"/>
  <c r="F216" i="142"/>
  <c r="E217"/>
  <c r="F213" i="141"/>
  <c r="E214"/>
  <c r="E188" i="139"/>
  <c r="M188"/>
  <c r="N188" s="1"/>
  <c r="L188"/>
  <c r="F209" i="138"/>
  <c r="E210"/>
  <c r="F207" i="137"/>
  <c r="E208"/>
  <c r="E208" i="136"/>
  <c r="F207"/>
  <c r="F209" i="135"/>
  <c r="E210"/>
  <c r="F208" i="134"/>
  <c r="E209"/>
  <c r="L198" i="133"/>
  <c r="P198"/>
  <c r="E198"/>
  <c r="E213" i="132"/>
  <c r="F212"/>
  <c r="F208" i="131"/>
  <c r="E209"/>
  <c r="F211" i="130"/>
  <c r="E212"/>
  <c r="E197" i="129"/>
  <c r="M197"/>
  <c r="N197" s="1"/>
  <c r="L197"/>
  <c r="F206" i="128"/>
  <c r="E207"/>
  <c r="E210" i="127"/>
  <c r="F209"/>
  <c r="E207" i="126"/>
  <c r="F206"/>
  <c r="E209" i="125"/>
  <c r="F208"/>
  <c r="E209" i="124"/>
  <c r="F208"/>
  <c r="M206" i="156" l="1"/>
  <c r="K208"/>
  <c r="L206"/>
  <c r="F207" i="154"/>
  <c r="D208" s="1"/>
  <c r="E208" s="1"/>
  <c r="F208" s="1"/>
  <c r="K208" i="153"/>
  <c r="D210"/>
  <c r="E208" i="151"/>
  <c r="F207"/>
  <c r="F207" i="152"/>
  <c r="E208"/>
  <c r="E208" i="150"/>
  <c r="F207"/>
  <c r="M212" i="149"/>
  <c r="K214"/>
  <c r="L212"/>
  <c r="F213" i="147"/>
  <c r="D214" s="1"/>
  <c r="E214"/>
  <c r="E208" i="146"/>
  <c r="F207"/>
  <c r="E208" i="144"/>
  <c r="F207"/>
  <c r="F213" i="145"/>
  <c r="E214"/>
  <c r="E209" i="143"/>
  <c r="F208"/>
  <c r="F217" i="142"/>
  <c r="E218"/>
  <c r="F214" i="141"/>
  <c r="E215"/>
  <c r="F188" i="139"/>
  <c r="K189" s="1"/>
  <c r="M189" s="1"/>
  <c r="N189" s="1"/>
  <c r="P188"/>
  <c r="O188"/>
  <c r="F208" i="137"/>
  <c r="E209"/>
  <c r="F210" i="138"/>
  <c r="E211"/>
  <c r="E209" i="136"/>
  <c r="F208"/>
  <c r="F210" i="135"/>
  <c r="E211"/>
  <c r="F209" i="134"/>
  <c r="E210"/>
  <c r="F198" i="133"/>
  <c r="K199" s="1"/>
  <c r="M199" s="1"/>
  <c r="N199" s="1"/>
  <c r="O199" s="1"/>
  <c r="E214" i="132"/>
  <c r="F213"/>
  <c r="F209" i="131"/>
  <c r="E210"/>
  <c r="F212" i="130"/>
  <c r="E213"/>
  <c r="F197" i="129"/>
  <c r="K198" s="1"/>
  <c r="M198" s="1"/>
  <c r="N198" s="1"/>
  <c r="O197"/>
  <c r="P197"/>
  <c r="F207" i="128"/>
  <c r="E208"/>
  <c r="E211" i="127"/>
  <c r="F210"/>
  <c r="E208" i="126"/>
  <c r="F207"/>
  <c r="E210" i="125"/>
  <c r="F209"/>
  <c r="E210" i="124"/>
  <c r="F209"/>
  <c r="N206" i="156" l="1"/>
  <c r="M208"/>
  <c r="K208" i="154"/>
  <c r="D210"/>
  <c r="M208" i="153"/>
  <c r="K210"/>
  <c r="L208"/>
  <c r="E209" i="151"/>
  <c r="F208"/>
  <c r="F208" i="152"/>
  <c r="D209" s="1"/>
  <c r="E209"/>
  <c r="E209" i="150"/>
  <c r="F208"/>
  <c r="N212" i="149"/>
  <c r="M214"/>
  <c r="K214" i="147"/>
  <c r="D216"/>
  <c r="F214"/>
  <c r="E209" i="146"/>
  <c r="F208"/>
  <c r="E209" i="144"/>
  <c r="F208"/>
  <c r="F214" i="145"/>
  <c r="E215"/>
  <c r="E210" i="143"/>
  <c r="F209"/>
  <c r="F218" i="142"/>
  <c r="E219"/>
  <c r="F215" i="141"/>
  <c r="E216"/>
  <c r="O189" i="139"/>
  <c r="L189"/>
  <c r="P189"/>
  <c r="E189"/>
  <c r="F211" i="138"/>
  <c r="E212"/>
  <c r="F209" i="137"/>
  <c r="E210"/>
  <c r="E210" i="136"/>
  <c r="F209"/>
  <c r="L198" i="129"/>
  <c r="F211" i="135"/>
  <c r="E212"/>
  <c r="F210" i="134"/>
  <c r="E211"/>
  <c r="P199" i="133"/>
  <c r="L199"/>
  <c r="E199"/>
  <c r="E215" i="132"/>
  <c r="F214"/>
  <c r="F210" i="131"/>
  <c r="E211"/>
  <c r="F213" i="130"/>
  <c r="E214"/>
  <c r="O198" i="129"/>
  <c r="P198"/>
  <c r="E198"/>
  <c r="F208" i="128"/>
  <c r="E209"/>
  <c r="E212" i="127"/>
  <c r="F211"/>
  <c r="F208" i="126"/>
  <c r="E209"/>
  <c r="E211" i="125"/>
  <c r="F210"/>
  <c r="E211" i="124"/>
  <c r="F210"/>
  <c r="N208" i="156" l="1"/>
  <c r="O206"/>
  <c r="O208" s="1"/>
  <c r="P206"/>
  <c r="P208" s="1"/>
  <c r="M208" i="154"/>
  <c r="K210"/>
  <c r="L208"/>
  <c r="N208" i="153"/>
  <c r="M210"/>
  <c r="K209" i="152"/>
  <c r="D211"/>
  <c r="E210" i="151"/>
  <c r="F209"/>
  <c r="F209" i="152"/>
  <c r="E210" i="150"/>
  <c r="F209"/>
  <c r="N214" i="149"/>
  <c r="P212"/>
  <c r="P214" s="1"/>
  <c r="O212"/>
  <c r="O214" s="1"/>
  <c r="M214" i="147"/>
  <c r="K216"/>
  <c r="L214"/>
  <c r="E210" i="146"/>
  <c r="F209"/>
  <c r="E210" i="144"/>
  <c r="F209"/>
  <c r="F215" i="145"/>
  <c r="E216"/>
  <c r="E211" i="143"/>
  <c r="F210"/>
  <c r="F219" i="142"/>
  <c r="E220"/>
  <c r="F216" i="141"/>
  <c r="E217"/>
  <c r="F189" i="139"/>
  <c r="K190" s="1"/>
  <c r="F210" i="137"/>
  <c r="E211"/>
  <c r="F212" i="138"/>
  <c r="E213"/>
  <c r="E211" i="136"/>
  <c r="F210"/>
  <c r="F212" i="135"/>
  <c r="E213"/>
  <c r="F211" i="134"/>
  <c r="E212"/>
  <c r="F199" i="133"/>
  <c r="K200" s="1"/>
  <c r="M200" s="1"/>
  <c r="N200" s="1"/>
  <c r="O200" s="1"/>
  <c r="F211" i="131"/>
  <c r="E212"/>
  <c r="E216" i="132"/>
  <c r="F215"/>
  <c r="F214" i="130"/>
  <c r="E215"/>
  <c r="F198" i="129"/>
  <c r="K199" s="1"/>
  <c r="F209" i="128"/>
  <c r="E210"/>
  <c r="E213" i="127"/>
  <c r="F212"/>
  <c r="E210" i="126"/>
  <c r="F209"/>
  <c r="E212" i="125"/>
  <c r="F211"/>
  <c r="E212" i="124"/>
  <c r="F211"/>
  <c r="N208" i="154" l="1"/>
  <c r="M210"/>
  <c r="N210" i="153"/>
  <c r="O208"/>
  <c r="O210" s="1"/>
  <c r="P208"/>
  <c r="P210" s="1"/>
  <c r="M209" i="152"/>
  <c r="K211"/>
  <c r="L209"/>
  <c r="F210" i="151"/>
  <c r="D211" s="1"/>
  <c r="E211" s="1"/>
  <c r="F211" s="1"/>
  <c r="F210" i="150"/>
  <c r="D211" s="1"/>
  <c r="E211" s="1"/>
  <c r="F211" s="1"/>
  <c r="N214" i="147"/>
  <c r="M216"/>
  <c r="E211" i="146"/>
  <c r="F210"/>
  <c r="E211" i="144"/>
  <c r="F210"/>
  <c r="F216" i="145"/>
  <c r="D217" s="1"/>
  <c r="E212" i="143"/>
  <c r="F211"/>
  <c r="F220" i="142"/>
  <c r="D221" s="1"/>
  <c r="F217" i="141"/>
  <c r="E218"/>
  <c r="E190" i="139"/>
  <c r="M190"/>
  <c r="N190" s="1"/>
  <c r="L190"/>
  <c r="F213" i="138"/>
  <c r="E214"/>
  <c r="F211" i="137"/>
  <c r="E212"/>
  <c r="E212" i="136"/>
  <c r="F211"/>
  <c r="F213" i="135"/>
  <c r="E214"/>
  <c r="F212" i="134"/>
  <c r="E213"/>
  <c r="L200" i="133"/>
  <c r="P200"/>
  <c r="E200"/>
  <c r="E217" i="132"/>
  <c r="F216"/>
  <c r="F212" i="131"/>
  <c r="E213"/>
  <c r="F215" i="130"/>
  <c r="E216"/>
  <c r="E199" i="129"/>
  <c r="M199"/>
  <c r="N199" s="1"/>
  <c r="L199"/>
  <c r="F210" i="128"/>
  <c r="E211"/>
  <c r="E214" i="127"/>
  <c r="F213"/>
  <c r="E211" i="126"/>
  <c r="F210"/>
  <c r="E213" i="125"/>
  <c r="F212"/>
  <c r="E213" i="124"/>
  <c r="F212"/>
  <c r="N210" i="154" l="1"/>
  <c r="O208"/>
  <c r="O210" s="1"/>
  <c r="P208"/>
  <c r="P210" s="1"/>
  <c r="N209" i="152"/>
  <c r="M211"/>
  <c r="K211" i="151"/>
  <c r="D213"/>
  <c r="K211" i="150"/>
  <c r="D213"/>
  <c r="N216" i="147"/>
  <c r="O214"/>
  <c r="O216" s="1"/>
  <c r="P214"/>
  <c r="P216" s="1"/>
  <c r="E212" i="146"/>
  <c r="F211"/>
  <c r="K217" i="145"/>
  <c r="D219"/>
  <c r="E217"/>
  <c r="E212" i="144"/>
  <c r="F211"/>
  <c r="F217" i="145"/>
  <c r="E213" i="143"/>
  <c r="F212"/>
  <c r="K221" i="142"/>
  <c r="D223"/>
  <c r="E221"/>
  <c r="F221"/>
  <c r="F218" i="141"/>
  <c r="E219"/>
  <c r="F190" i="139"/>
  <c r="K191" s="1"/>
  <c r="M191" s="1"/>
  <c r="N191" s="1"/>
  <c r="L191"/>
  <c r="O190"/>
  <c r="P190"/>
  <c r="P191" s="1"/>
  <c r="F212" i="137"/>
  <c r="E213"/>
  <c r="F214" i="138"/>
  <c r="E215"/>
  <c r="E213" i="136"/>
  <c r="F212"/>
  <c r="F214" i="135"/>
  <c r="E215"/>
  <c r="F213" i="134"/>
  <c r="E214"/>
  <c r="F200" i="133"/>
  <c r="K201" s="1"/>
  <c r="M201" s="1"/>
  <c r="N201" s="1"/>
  <c r="O201" s="1"/>
  <c r="F213" i="131"/>
  <c r="E214"/>
  <c r="E218" i="132"/>
  <c r="F217"/>
  <c r="F216" i="130"/>
  <c r="E217"/>
  <c r="F199" i="129"/>
  <c r="K200" s="1"/>
  <c r="M200" s="1"/>
  <c r="N200" s="1"/>
  <c r="O199"/>
  <c r="P199"/>
  <c r="P200" s="1"/>
  <c r="F211" i="128"/>
  <c r="E212"/>
  <c r="E215" i="127"/>
  <c r="F214"/>
  <c r="E212" i="126"/>
  <c r="F211"/>
  <c r="E214" i="125"/>
  <c r="F213"/>
  <c r="E214" i="124"/>
  <c r="F213"/>
  <c r="N211" i="152" l="1"/>
  <c r="P209"/>
  <c r="P211" s="1"/>
  <c r="O209"/>
  <c r="O211" s="1"/>
  <c r="M211" i="151"/>
  <c r="K213"/>
  <c r="L211"/>
  <c r="M211" i="150"/>
  <c r="K213"/>
  <c r="L211"/>
  <c r="E213" i="146"/>
  <c r="F212"/>
  <c r="M217" i="145"/>
  <c r="K219"/>
  <c r="L217"/>
  <c r="E213" i="144"/>
  <c r="F212"/>
  <c r="E214" i="143"/>
  <c r="F213"/>
  <c r="M221" i="142"/>
  <c r="L221"/>
  <c r="K223"/>
  <c r="F219" i="141"/>
  <c r="E220"/>
  <c r="O191" i="139"/>
  <c r="E191"/>
  <c r="F215" i="138"/>
  <c r="E216"/>
  <c r="F213" i="137"/>
  <c r="E214"/>
  <c r="E214" i="136"/>
  <c r="F213"/>
  <c r="F215" i="135"/>
  <c r="E216"/>
  <c r="F214" i="134"/>
  <c r="E215"/>
  <c r="P201" i="133"/>
  <c r="L201"/>
  <c r="E201"/>
  <c r="E219" i="132"/>
  <c r="F218"/>
  <c r="F214" i="131"/>
  <c r="E215"/>
  <c r="F217" i="130"/>
  <c r="E218"/>
  <c r="L200" i="129"/>
  <c r="O200"/>
  <c r="E200"/>
  <c r="F212" i="128"/>
  <c r="E213"/>
  <c r="E216" i="127"/>
  <c r="F215"/>
  <c r="E213" i="126"/>
  <c r="F212"/>
  <c r="E215" i="125"/>
  <c r="F214"/>
  <c r="E215" i="124"/>
  <c r="F214"/>
  <c r="N211" i="151" l="1"/>
  <c r="M213"/>
  <c r="N211" i="150"/>
  <c r="M213"/>
  <c r="E214" i="146"/>
  <c r="F213"/>
  <c r="N217" i="145"/>
  <c r="M219"/>
  <c r="E214" i="144"/>
  <c r="F213"/>
  <c r="E215" i="143"/>
  <c r="F214"/>
  <c r="N221" i="142"/>
  <c r="M223"/>
  <c r="F220" i="141"/>
  <c r="E221"/>
  <c r="F191" i="139"/>
  <c r="K192" s="1"/>
  <c r="F214" i="137"/>
  <c r="E215"/>
  <c r="F216" i="138"/>
  <c r="E217"/>
  <c r="E215" i="136"/>
  <c r="F214"/>
  <c r="F216" i="135"/>
  <c r="E217"/>
  <c r="F215" i="134"/>
  <c r="E216"/>
  <c r="F201" i="133"/>
  <c r="K202" s="1"/>
  <c r="M202" s="1"/>
  <c r="N202" s="1"/>
  <c r="O202" s="1"/>
  <c r="F215" i="131"/>
  <c r="E216"/>
  <c r="E220" i="132"/>
  <c r="F219"/>
  <c r="F218" i="130"/>
  <c r="E219"/>
  <c r="F200" i="129"/>
  <c r="K201" s="1"/>
  <c r="F213" i="128"/>
  <c r="E214"/>
  <c r="E217" i="127"/>
  <c r="F216"/>
  <c r="F213" i="126"/>
  <c r="E214"/>
  <c r="E216" i="125"/>
  <c r="F215"/>
  <c r="F215" i="124"/>
  <c r="E216"/>
  <c r="N213" i="151" l="1"/>
  <c r="P211"/>
  <c r="P213" s="1"/>
  <c r="O211"/>
  <c r="O213" s="1"/>
  <c r="N213" i="150"/>
  <c r="O211"/>
  <c r="O213" s="1"/>
  <c r="P211"/>
  <c r="P213" s="1"/>
  <c r="E215" i="146"/>
  <c r="F214"/>
  <c r="N219" i="145"/>
  <c r="O217"/>
  <c r="O219" s="1"/>
  <c r="P217"/>
  <c r="P219" s="1"/>
  <c r="E215" i="144"/>
  <c r="F214"/>
  <c r="E216" i="143"/>
  <c r="F215"/>
  <c r="O221" i="142"/>
  <c r="O223" s="1"/>
  <c r="P221"/>
  <c r="P223" s="1"/>
  <c r="N223"/>
  <c r="F221" i="141"/>
  <c r="D222" s="1"/>
  <c r="E222"/>
  <c r="E192" i="139"/>
  <c r="M192"/>
  <c r="N192" s="1"/>
  <c r="L192"/>
  <c r="F217" i="138"/>
  <c r="E218"/>
  <c r="F215" i="137"/>
  <c r="E216"/>
  <c r="E216" i="136"/>
  <c r="F215"/>
  <c r="F217" i="135"/>
  <c r="E218"/>
  <c r="F216" i="134"/>
  <c r="E217"/>
  <c r="L202" i="133"/>
  <c r="P202"/>
  <c r="E202"/>
  <c r="E221" i="132"/>
  <c r="F220"/>
  <c r="F216" i="131"/>
  <c r="E217"/>
  <c r="F219" i="130"/>
  <c r="E220"/>
  <c r="E201" i="129"/>
  <c r="M201"/>
  <c r="N201" s="1"/>
  <c r="L201"/>
  <c r="F214" i="128"/>
  <c r="E215"/>
  <c r="E218" i="127"/>
  <c r="F217"/>
  <c r="E215" i="126"/>
  <c r="F214"/>
  <c r="E217" i="125"/>
  <c r="F216"/>
  <c r="E217" i="124"/>
  <c r="F216"/>
  <c r="F215" i="146" l="1"/>
  <c r="D216" s="1"/>
  <c r="E216" s="1"/>
  <c r="F216" s="1"/>
  <c r="E216" i="144"/>
  <c r="F215"/>
  <c r="E217" i="143"/>
  <c r="F216"/>
  <c r="K222" i="141"/>
  <c r="D224"/>
  <c r="F222"/>
  <c r="F192" i="139"/>
  <c r="K193" s="1"/>
  <c r="M193" s="1"/>
  <c r="N193" s="1"/>
  <c r="P192"/>
  <c r="O192"/>
  <c r="F216" i="137"/>
  <c r="E217"/>
  <c r="F218" i="138"/>
  <c r="E219"/>
  <c r="E217" i="136"/>
  <c r="F216"/>
  <c r="F218" i="135"/>
  <c r="E219"/>
  <c r="F217" i="134"/>
  <c r="E218"/>
  <c r="F202" i="133"/>
  <c r="K203" s="1"/>
  <c r="F217" i="131"/>
  <c r="E218"/>
  <c r="E222" i="132"/>
  <c r="F221"/>
  <c r="F220" i="130"/>
  <c r="E221"/>
  <c r="F201" i="129"/>
  <c r="K202" s="1"/>
  <c r="M202" s="1"/>
  <c r="N202" s="1"/>
  <c r="E202"/>
  <c r="L202"/>
  <c r="P201"/>
  <c r="O201"/>
  <c r="O202" s="1"/>
  <c r="F215" i="128"/>
  <c r="E216"/>
  <c r="E219" i="127"/>
  <c r="F218"/>
  <c r="F215" i="126"/>
  <c r="E216"/>
  <c r="E218" i="125"/>
  <c r="F217"/>
  <c r="E218" i="124"/>
  <c r="F217"/>
  <c r="K216" i="146" l="1"/>
  <c r="D218"/>
  <c r="E217" i="144"/>
  <c r="F216"/>
  <c r="E218" i="143"/>
  <c r="F217"/>
  <c r="M222" i="141"/>
  <c r="L222"/>
  <c r="K224"/>
  <c r="O193" i="139"/>
  <c r="L193"/>
  <c r="P193"/>
  <c r="E193"/>
  <c r="F219" i="138"/>
  <c r="E220"/>
  <c r="F217" i="137"/>
  <c r="E218"/>
  <c r="E218" i="136"/>
  <c r="F217"/>
  <c r="P202" i="129"/>
  <c r="F219" i="135"/>
  <c r="E220"/>
  <c r="F218" i="134"/>
  <c r="E219"/>
  <c r="E203" i="133"/>
  <c r="M203"/>
  <c r="N203" s="1"/>
  <c r="L203"/>
  <c r="E223" i="132"/>
  <c r="F222"/>
  <c r="F218" i="131"/>
  <c r="E219"/>
  <c r="F221" i="130"/>
  <c r="E222"/>
  <c r="F202" i="129"/>
  <c r="K203" s="1"/>
  <c r="M203" s="1"/>
  <c r="N203" s="1"/>
  <c r="P203" s="1"/>
  <c r="F216" i="128"/>
  <c r="E217"/>
  <c r="E220" i="127"/>
  <c r="F219"/>
  <c r="E217" i="126"/>
  <c r="F216"/>
  <c r="E219" i="125"/>
  <c r="F218"/>
  <c r="E219" i="124"/>
  <c r="F218"/>
  <c r="M216" i="146" l="1"/>
  <c r="K218"/>
  <c r="L216"/>
  <c r="E218" i="144"/>
  <c r="F217"/>
  <c r="F218" i="143"/>
  <c r="D219" s="1"/>
  <c r="E219" s="1"/>
  <c r="F219" s="1"/>
  <c r="N222" i="141"/>
  <c r="M224"/>
  <c r="F193" i="139"/>
  <c r="K194" s="1"/>
  <c r="F218" i="137"/>
  <c r="E219"/>
  <c r="F220" i="138"/>
  <c r="E221"/>
  <c r="E219" i="136"/>
  <c r="F218"/>
  <c r="F220" i="135"/>
  <c r="E221"/>
  <c r="F219" i="134"/>
  <c r="E220"/>
  <c r="F203" i="133"/>
  <c r="K204" s="1"/>
  <c r="M204" s="1"/>
  <c r="N204" s="1"/>
  <c r="O203"/>
  <c r="P203"/>
  <c r="F219" i="131"/>
  <c r="E220"/>
  <c r="E224" i="132"/>
  <c r="F223"/>
  <c r="F222" i="130"/>
  <c r="E223"/>
  <c r="O203" i="129"/>
  <c r="E203"/>
  <c r="L203"/>
  <c r="F217" i="128"/>
  <c r="E218"/>
  <c r="E221" i="127"/>
  <c r="F220"/>
  <c r="F217" i="126"/>
  <c r="E218"/>
  <c r="E220" i="125"/>
  <c r="F219"/>
  <c r="E220" i="124"/>
  <c r="F219"/>
  <c r="N216" i="146" l="1"/>
  <c r="M218"/>
  <c r="F218" i="144"/>
  <c r="D219" s="1"/>
  <c r="E219" s="1"/>
  <c r="F219" s="1"/>
  <c r="K219" i="143"/>
  <c r="D221"/>
  <c r="O222" i="141"/>
  <c r="O224" s="1"/>
  <c r="P222"/>
  <c r="P224" s="1"/>
  <c r="N224"/>
  <c r="E194" i="139"/>
  <c r="M194"/>
  <c r="N194" s="1"/>
  <c r="L194"/>
  <c r="F221" i="138"/>
  <c r="E222"/>
  <c r="E220" i="137"/>
  <c r="F219"/>
  <c r="E220" i="136"/>
  <c r="F219"/>
  <c r="F221" i="135"/>
  <c r="E222"/>
  <c r="F220" i="134"/>
  <c r="E221"/>
  <c r="O204" i="133"/>
  <c r="P204"/>
  <c r="L204"/>
  <c r="E204"/>
  <c r="E225" i="132"/>
  <c r="F224"/>
  <c r="F220" i="131"/>
  <c r="E221"/>
  <c r="F223" i="130"/>
  <c r="E224"/>
  <c r="F203" i="129"/>
  <c r="K204" s="1"/>
  <c r="M204" s="1"/>
  <c r="N204" s="1"/>
  <c r="P204" s="1"/>
  <c r="F218" i="128"/>
  <c r="E219"/>
  <c r="E222" i="127"/>
  <c r="F221"/>
  <c r="F218" i="126"/>
  <c r="E219"/>
  <c r="E221" i="125"/>
  <c r="F220"/>
  <c r="E221" i="124"/>
  <c r="F220"/>
  <c r="N218" i="146" l="1"/>
  <c r="O216"/>
  <c r="O218" s="1"/>
  <c r="P216"/>
  <c r="P218" s="1"/>
  <c r="K219" i="144"/>
  <c r="D221"/>
  <c r="M219" i="143"/>
  <c r="L219"/>
  <c r="K221"/>
  <c r="F194" i="139"/>
  <c r="K195" s="1"/>
  <c r="M195" s="1"/>
  <c r="N195" s="1"/>
  <c r="O194"/>
  <c r="P194"/>
  <c r="E221" i="137"/>
  <c r="F220"/>
  <c r="F222" i="138"/>
  <c r="E223"/>
  <c r="E221" i="136"/>
  <c r="F220"/>
  <c r="F222" i="135"/>
  <c r="E223"/>
  <c r="F221" i="134"/>
  <c r="E222"/>
  <c r="F204" i="133"/>
  <c r="K205" s="1"/>
  <c r="M205" s="1"/>
  <c r="N205" s="1"/>
  <c r="O205" s="1"/>
  <c r="F221" i="131"/>
  <c r="E222"/>
  <c r="E226" i="132"/>
  <c r="F225"/>
  <c r="F224" i="130"/>
  <c r="E225"/>
  <c r="L204" i="129"/>
  <c r="O204"/>
  <c r="E204"/>
  <c r="F219" i="128"/>
  <c r="E220"/>
  <c r="E223" i="127"/>
  <c r="F222"/>
  <c r="E220" i="126"/>
  <c r="F219"/>
  <c r="E222" i="125"/>
  <c r="F221"/>
  <c r="E222" i="124"/>
  <c r="F221"/>
  <c r="M219" i="144" l="1"/>
  <c r="K221"/>
  <c r="L219"/>
  <c r="N219" i="143"/>
  <c r="M221"/>
  <c r="P195" i="139"/>
  <c r="L195"/>
  <c r="O195"/>
  <c r="E195"/>
  <c r="E222" i="137"/>
  <c r="F221"/>
  <c r="F223" i="138"/>
  <c r="E224"/>
  <c r="E222" i="136"/>
  <c r="F221"/>
  <c r="F223" i="135"/>
  <c r="E224"/>
  <c r="F222" i="134"/>
  <c r="E223"/>
  <c r="L205" i="133"/>
  <c r="P205"/>
  <c r="E205"/>
  <c r="E227" i="132"/>
  <c r="F226"/>
  <c r="F222" i="131"/>
  <c r="E223"/>
  <c r="F225" i="130"/>
  <c r="E226"/>
  <c r="F204" i="129"/>
  <c r="K205" s="1"/>
  <c r="F220" i="128"/>
  <c r="E221"/>
  <c r="E224" i="127"/>
  <c r="F223"/>
  <c r="E221" i="126"/>
  <c r="F220"/>
  <c r="E223" i="125"/>
  <c r="F222"/>
  <c r="E223" i="124"/>
  <c r="F222"/>
  <c r="N219" i="144" l="1"/>
  <c r="M221"/>
  <c r="O219" i="143"/>
  <c r="O221" s="1"/>
  <c r="P219"/>
  <c r="P221" s="1"/>
  <c r="N221"/>
  <c r="F195" i="139"/>
  <c r="K196" s="1"/>
  <c r="E223" i="137"/>
  <c r="F222"/>
  <c r="F224" i="138"/>
  <c r="D225" s="1"/>
  <c r="E223" i="136"/>
  <c r="F222"/>
  <c r="F224" i="135"/>
  <c r="E225"/>
  <c r="F223" i="134"/>
  <c r="E224"/>
  <c r="F205" i="133"/>
  <c r="K206" s="1"/>
  <c r="F223" i="131"/>
  <c r="E224"/>
  <c r="E228" i="132"/>
  <c r="F227"/>
  <c r="F226" i="130"/>
  <c r="E227"/>
  <c r="E205" i="129"/>
  <c r="M205"/>
  <c r="N205" s="1"/>
  <c r="L205"/>
  <c r="F221" i="128"/>
  <c r="E222"/>
  <c r="E225" i="127"/>
  <c r="F224"/>
  <c r="E222" i="126"/>
  <c r="F221"/>
  <c r="F223" i="125"/>
  <c r="E224"/>
  <c r="E224" i="124"/>
  <c r="F223"/>
  <c r="N221" i="144" l="1"/>
  <c r="O219"/>
  <c r="O221" s="1"/>
  <c r="P219"/>
  <c r="P221" s="1"/>
  <c r="K225" i="138"/>
  <c r="D227"/>
  <c r="E225"/>
  <c r="E196" i="139"/>
  <c r="M196"/>
  <c r="N196" s="1"/>
  <c r="L196"/>
  <c r="F223" i="137"/>
  <c r="E224"/>
  <c r="F225" i="138"/>
  <c r="E224" i="136"/>
  <c r="F223"/>
  <c r="F225" i="135"/>
  <c r="E226"/>
  <c r="F224" i="134"/>
  <c r="E225"/>
  <c r="E206" i="133"/>
  <c r="M206"/>
  <c r="N206" s="1"/>
  <c r="L206"/>
  <c r="E229" i="132"/>
  <c r="F228"/>
  <c r="F224" i="131"/>
  <c r="E225"/>
  <c r="F227" i="130"/>
  <c r="E228"/>
  <c r="F205" i="129"/>
  <c r="K206" s="1"/>
  <c r="M206" s="1"/>
  <c r="N206" s="1"/>
  <c r="P205"/>
  <c r="O205"/>
  <c r="F222" i="128"/>
  <c r="E223"/>
  <c r="E226" i="127"/>
  <c r="F225"/>
  <c r="E223" i="126"/>
  <c r="F222"/>
  <c r="F224" i="125"/>
  <c r="E225"/>
  <c r="E225" i="124"/>
  <c r="F224"/>
  <c r="F196" i="139" l="1"/>
  <c r="K197" s="1"/>
  <c r="M197" s="1"/>
  <c r="N197" s="1"/>
  <c r="P196"/>
  <c r="O196"/>
  <c r="M225" i="138"/>
  <c r="K227"/>
  <c r="L225"/>
  <c r="L197" i="139"/>
  <c r="F224" i="137"/>
  <c r="E225"/>
  <c r="E225" i="136"/>
  <c r="F224"/>
  <c r="O206" i="129"/>
  <c r="F226" i="135"/>
  <c r="E227"/>
  <c r="F225" i="134"/>
  <c r="E226"/>
  <c r="F206" i="133"/>
  <c r="K207" s="1"/>
  <c r="M207" s="1"/>
  <c r="N207" s="1"/>
  <c r="O206"/>
  <c r="P206"/>
  <c r="F225" i="131"/>
  <c r="E226"/>
  <c r="E230" i="132"/>
  <c r="F229"/>
  <c r="F228" i="130"/>
  <c r="E229"/>
  <c r="L206" i="129"/>
  <c r="P206"/>
  <c r="E206"/>
  <c r="F223" i="128"/>
  <c r="E224"/>
  <c r="E227" i="127"/>
  <c r="F226"/>
  <c r="E224" i="126"/>
  <c r="F223"/>
  <c r="F225" i="125"/>
  <c r="E226"/>
  <c r="E226" i="124"/>
  <c r="F225"/>
  <c r="P197" i="139" l="1"/>
  <c r="N225" i="138"/>
  <c r="M227"/>
  <c r="O197" i="139"/>
  <c r="E197"/>
  <c r="F225" i="137"/>
  <c r="E226"/>
  <c r="E226" i="136"/>
  <c r="F225"/>
  <c r="F227" i="135"/>
  <c r="E228"/>
  <c r="F226" i="134"/>
  <c r="E227"/>
  <c r="O207" i="133"/>
  <c r="P207"/>
  <c r="L207"/>
  <c r="E207"/>
  <c r="E231" i="132"/>
  <c r="F230"/>
  <c r="F226" i="131"/>
  <c r="E227"/>
  <c r="F229" i="130"/>
  <c r="E230"/>
  <c r="F206" i="129"/>
  <c r="K207" s="1"/>
  <c r="F224" i="128"/>
  <c r="E225"/>
  <c r="E228" i="127"/>
  <c r="F227"/>
  <c r="E225" i="126"/>
  <c r="F224"/>
  <c r="F226" i="125"/>
  <c r="E227"/>
  <c r="E227" i="124"/>
  <c r="F226"/>
  <c r="F197" i="139" l="1"/>
  <c r="K198" s="1"/>
  <c r="N227" i="138"/>
  <c r="O225"/>
  <c r="O227" s="1"/>
  <c r="P225"/>
  <c r="P227" s="1"/>
  <c r="F226" i="137"/>
  <c r="E227"/>
  <c r="E227" i="136"/>
  <c r="F226"/>
  <c r="F228" i="135"/>
  <c r="E229"/>
  <c r="F227" i="134"/>
  <c r="E228"/>
  <c r="F207" i="133"/>
  <c r="K208" s="1"/>
  <c r="M208" s="1"/>
  <c r="N208" s="1"/>
  <c r="O208" s="1"/>
  <c r="F227" i="131"/>
  <c r="E228"/>
  <c r="E232" i="132"/>
  <c r="F231"/>
  <c r="F230" i="130"/>
  <c r="E231"/>
  <c r="E207" i="129"/>
  <c r="M207"/>
  <c r="N207" s="1"/>
  <c r="L207"/>
  <c r="F225" i="128"/>
  <c r="E226"/>
  <c r="E229" i="127"/>
  <c r="F228"/>
  <c r="E226" i="126"/>
  <c r="F225"/>
  <c r="F227" i="125"/>
  <c r="E228"/>
  <c r="E228" i="124"/>
  <c r="F227"/>
  <c r="M198" i="139" l="1"/>
  <c r="N198" s="1"/>
  <c r="L198"/>
  <c r="E198"/>
  <c r="F227" i="137"/>
  <c r="D228" s="1"/>
  <c r="E228"/>
  <c r="F228" s="1"/>
  <c r="F227" i="136"/>
  <c r="D228" s="1"/>
  <c r="E228" s="1"/>
  <c r="F228" s="1"/>
  <c r="F229" i="135"/>
  <c r="D230" s="1"/>
  <c r="F228" i="134"/>
  <c r="E229"/>
  <c r="L208" i="133"/>
  <c r="P208"/>
  <c r="E208"/>
  <c r="E233" i="132"/>
  <c r="F233" s="1"/>
  <c r="D234" s="1"/>
  <c r="F232"/>
  <c r="F228" i="131"/>
  <c r="E229"/>
  <c r="F231" i="130"/>
  <c r="E232"/>
  <c r="F207" i="129"/>
  <c r="K208" s="1"/>
  <c r="M208" s="1"/>
  <c r="N208" s="1"/>
  <c r="O207"/>
  <c r="P207"/>
  <c r="P208" s="1"/>
  <c r="F226" i="128"/>
  <c r="E227"/>
  <c r="E230" i="127"/>
  <c r="F229"/>
  <c r="F226" i="126"/>
  <c r="E227"/>
  <c r="F228" i="125"/>
  <c r="E229"/>
  <c r="E229" i="124"/>
  <c r="F228"/>
  <c r="F198" i="139" l="1"/>
  <c r="K199" s="1"/>
  <c r="M199" s="1"/>
  <c r="N199" s="1"/>
  <c r="P198"/>
  <c r="O198"/>
  <c r="L199"/>
  <c r="K228" i="137"/>
  <c r="D230"/>
  <c r="K228" i="136"/>
  <c r="D230"/>
  <c r="K230" i="135"/>
  <c r="D232"/>
  <c r="E230"/>
  <c r="F230"/>
  <c r="F229" i="134"/>
  <c r="E230"/>
  <c r="E234" i="132"/>
  <c r="F234" s="1"/>
  <c r="K234"/>
  <c r="D236"/>
  <c r="F208" i="133"/>
  <c r="K209" s="1"/>
  <c r="M209" s="1"/>
  <c r="N209" s="1"/>
  <c r="O209" s="1"/>
  <c r="F229" i="131"/>
  <c r="E230"/>
  <c r="F232" i="130"/>
  <c r="E233"/>
  <c r="L208" i="129"/>
  <c r="O208"/>
  <c r="E208"/>
  <c r="F227" i="128"/>
  <c r="E228"/>
  <c r="E231" i="127"/>
  <c r="F230"/>
  <c r="E228" i="126"/>
  <c r="F227"/>
  <c r="F229" i="125"/>
  <c r="E230"/>
  <c r="E230" i="124"/>
  <c r="F229"/>
  <c r="P199" i="139" l="1"/>
  <c r="O199"/>
  <c r="E199"/>
  <c r="M228" i="137"/>
  <c r="L228"/>
  <c r="K230"/>
  <c r="M228" i="136"/>
  <c r="L228"/>
  <c r="K230"/>
  <c r="M230" i="135"/>
  <c r="K232"/>
  <c r="L230"/>
  <c r="F230" i="134"/>
  <c r="E231"/>
  <c r="P209" i="133"/>
  <c r="M234" i="132"/>
  <c r="L234"/>
  <c r="K236"/>
  <c r="L209" i="133"/>
  <c r="E209"/>
  <c r="F230" i="131"/>
  <c r="E231"/>
  <c r="F233" i="130"/>
  <c r="E234"/>
  <c r="F208" i="129"/>
  <c r="K209" s="1"/>
  <c r="F228" i="128"/>
  <c r="E229"/>
  <c r="E232" i="127"/>
  <c r="F231"/>
  <c r="F228" i="126"/>
  <c r="E229"/>
  <c r="F230" i="125"/>
  <c r="E231"/>
  <c r="E231" i="124"/>
  <c r="F230"/>
  <c r="F199" i="139" l="1"/>
  <c r="K200" s="1"/>
  <c r="N228" i="137"/>
  <c r="M230"/>
  <c r="N228" i="136"/>
  <c r="M230"/>
  <c r="N230" i="135"/>
  <c r="M232"/>
  <c r="F231" i="134"/>
  <c r="D232" s="1"/>
  <c r="N234" i="132"/>
  <c r="M236"/>
  <c r="F209" i="133"/>
  <c r="K210" s="1"/>
  <c r="M210" s="1"/>
  <c r="N210" s="1"/>
  <c r="F231" i="131"/>
  <c r="E232"/>
  <c r="F234" i="130"/>
  <c r="E235"/>
  <c r="E209" i="129"/>
  <c r="M209"/>
  <c r="N209" s="1"/>
  <c r="L209"/>
  <c r="F229" i="128"/>
  <c r="E230"/>
  <c r="E233" i="127"/>
  <c r="F232"/>
  <c r="E230" i="126"/>
  <c r="F229"/>
  <c r="F231" i="125"/>
  <c r="E232"/>
  <c r="E232" i="124"/>
  <c r="F231"/>
  <c r="K232" i="134" l="1"/>
  <c r="D234"/>
  <c r="E232"/>
  <c r="E200" i="139"/>
  <c r="M200"/>
  <c r="N200" s="1"/>
  <c r="L200"/>
  <c r="P228" i="137"/>
  <c r="P230" s="1"/>
  <c r="O228"/>
  <c r="O230" s="1"/>
  <c r="N230"/>
  <c r="P228" i="136"/>
  <c r="P230" s="1"/>
  <c r="O228"/>
  <c r="O230" s="1"/>
  <c r="N230"/>
  <c r="N232" i="135"/>
  <c r="O230"/>
  <c r="O232" s="1"/>
  <c r="P230"/>
  <c r="P232" s="1"/>
  <c r="F232" i="134"/>
  <c r="P210" i="133"/>
  <c r="O210"/>
  <c r="P234" i="132"/>
  <c r="P236" s="1"/>
  <c r="O234"/>
  <c r="O236" s="1"/>
  <c r="N236"/>
  <c r="L210" i="133"/>
  <c r="E210"/>
  <c r="F232" i="131"/>
  <c r="E233"/>
  <c r="F235" i="130"/>
  <c r="E236"/>
  <c r="F209" i="129"/>
  <c r="K210" s="1"/>
  <c r="M210" s="1"/>
  <c r="N210" s="1"/>
  <c r="P209"/>
  <c r="O209"/>
  <c r="F230" i="128"/>
  <c r="E231"/>
  <c r="E234" i="127"/>
  <c r="F233"/>
  <c r="E231" i="126"/>
  <c r="F230"/>
  <c r="F232" i="125"/>
  <c r="E233"/>
  <c r="E233" i="124"/>
  <c r="F232"/>
  <c r="M232" i="134" l="1"/>
  <c r="L232"/>
  <c r="K234"/>
  <c r="P200" i="139"/>
  <c r="O200"/>
  <c r="F200"/>
  <c r="K201" s="1"/>
  <c r="M201" s="1"/>
  <c r="N201" s="1"/>
  <c r="L201"/>
  <c r="F210" i="133"/>
  <c r="K211" s="1"/>
  <c r="M211" s="1"/>
  <c r="N211" s="1"/>
  <c r="P211" s="1"/>
  <c r="F233" i="131"/>
  <c r="E234"/>
  <c r="F236" i="130"/>
  <c r="E237"/>
  <c r="O210" i="129"/>
  <c r="L210"/>
  <c r="P210"/>
  <c r="E210"/>
  <c r="F231" i="128"/>
  <c r="E232"/>
  <c r="E235" i="127"/>
  <c r="F234"/>
  <c r="F231" i="126"/>
  <c r="E232"/>
  <c r="F233" i="125"/>
  <c r="E234"/>
  <c r="E234" i="124"/>
  <c r="F233"/>
  <c r="N232" i="134" l="1"/>
  <c r="M234"/>
  <c r="P201" i="139"/>
  <c r="E201"/>
  <c r="O201"/>
  <c r="O211" i="133"/>
  <c r="L211"/>
  <c r="E211"/>
  <c r="F234" i="131"/>
  <c r="D235" s="1"/>
  <c r="E235"/>
  <c r="F235" s="1"/>
  <c r="F237" i="130"/>
  <c r="D238" s="1"/>
  <c r="F210" i="129"/>
  <c r="K211" s="1"/>
  <c r="F232" i="128"/>
  <c r="E233"/>
  <c r="E236" i="127"/>
  <c r="F235"/>
  <c r="E233" i="126"/>
  <c r="F232"/>
  <c r="F234" i="125"/>
  <c r="E235"/>
  <c r="E235" i="124"/>
  <c r="F234"/>
  <c r="P232" i="134" l="1"/>
  <c r="P234" s="1"/>
  <c r="O232"/>
  <c r="O234" s="1"/>
  <c r="N234"/>
  <c r="F201" i="139"/>
  <c r="K202" s="1"/>
  <c r="F211" i="133"/>
  <c r="K212" s="1"/>
  <c r="M212" s="1"/>
  <c r="N212" s="1"/>
  <c r="K235" i="131"/>
  <c r="D237"/>
  <c r="K238" i="130"/>
  <c r="D240"/>
  <c r="E238"/>
  <c r="F238" s="1"/>
  <c r="E211" i="129"/>
  <c r="M211"/>
  <c r="N211" s="1"/>
  <c r="L211"/>
  <c r="F233" i="128"/>
  <c r="E234"/>
  <c r="E237" i="127"/>
  <c r="F236"/>
  <c r="E234" i="126"/>
  <c r="F233"/>
  <c r="F235" i="125"/>
  <c r="E236"/>
  <c r="E236" i="124"/>
  <c r="F235"/>
  <c r="M202" i="139" l="1"/>
  <c r="N202" s="1"/>
  <c r="L202"/>
  <c r="E202"/>
  <c r="O212" i="133"/>
  <c r="P212"/>
  <c r="L212"/>
  <c r="E212"/>
  <c r="M235" i="131"/>
  <c r="K237"/>
  <c r="L235"/>
  <c r="M238" i="130"/>
  <c r="L238"/>
  <c r="K240"/>
  <c r="F211" i="129"/>
  <c r="K212" s="1"/>
  <c r="M212" s="1"/>
  <c r="N212" s="1"/>
  <c r="O211"/>
  <c r="P211"/>
  <c r="F234" i="128"/>
  <c r="E235"/>
  <c r="E238" i="127"/>
  <c r="F237"/>
  <c r="E235" i="126"/>
  <c r="F234"/>
  <c r="F236" i="125"/>
  <c r="E237"/>
  <c r="E237" i="124"/>
  <c r="F236"/>
  <c r="F202" i="139" l="1"/>
  <c r="K203" s="1"/>
  <c r="M203" s="1"/>
  <c r="N203" s="1"/>
  <c r="P202"/>
  <c r="P203" s="1"/>
  <c r="O202"/>
  <c r="L203"/>
  <c r="F212" i="133"/>
  <c r="K213" s="1"/>
  <c r="M213" s="1"/>
  <c r="N213" s="1"/>
  <c r="O213" s="1"/>
  <c r="N235" i="131"/>
  <c r="M237"/>
  <c r="N238" i="130"/>
  <c r="M240"/>
  <c r="P212" i="129"/>
  <c r="L212"/>
  <c r="O212"/>
  <c r="E212"/>
  <c r="F235" i="128"/>
  <c r="E236"/>
  <c r="E239" i="127"/>
  <c r="F238"/>
  <c r="E236" i="126"/>
  <c r="F235"/>
  <c r="F237" i="125"/>
  <c r="E238"/>
  <c r="E238" i="124"/>
  <c r="F237"/>
  <c r="O203" i="139" l="1"/>
  <c r="E203"/>
  <c r="P213" i="133"/>
  <c r="E213"/>
  <c r="L213"/>
  <c r="N237" i="131"/>
  <c r="P235"/>
  <c r="P237" s="1"/>
  <c r="O235"/>
  <c r="O237" s="1"/>
  <c r="P238" i="130"/>
  <c r="P240" s="1"/>
  <c r="O238"/>
  <c r="O240" s="1"/>
  <c r="N240"/>
  <c r="F212" i="129"/>
  <c r="K213" s="1"/>
  <c r="F236" i="128"/>
  <c r="E237"/>
  <c r="E240" i="127"/>
  <c r="F239"/>
  <c r="E237" i="126"/>
  <c r="F236"/>
  <c r="F238" i="125"/>
  <c r="E239"/>
  <c r="E239" i="124"/>
  <c r="F238"/>
  <c r="F203" i="139" l="1"/>
  <c r="K204" s="1"/>
  <c r="F213" i="133"/>
  <c r="K214" s="1"/>
  <c r="M214" s="1"/>
  <c r="N214" s="1"/>
  <c r="O214" s="1"/>
  <c r="E213" i="129"/>
  <c r="M213"/>
  <c r="N213" s="1"/>
  <c r="L213"/>
  <c r="F237" i="128"/>
  <c r="E238" s="1"/>
  <c r="E241" i="127"/>
  <c r="F240"/>
  <c r="E238" i="126"/>
  <c r="F237"/>
  <c r="F239" i="125"/>
  <c r="E240"/>
  <c r="E240" i="124"/>
  <c r="F239"/>
  <c r="E204" i="139" l="1"/>
  <c r="M204"/>
  <c r="N204" s="1"/>
  <c r="L204"/>
  <c r="F238" i="128"/>
  <c r="E239"/>
  <c r="F239" s="1"/>
  <c r="P214" i="133"/>
  <c r="L214"/>
  <c r="E214"/>
  <c r="F213" i="129"/>
  <c r="K214" s="1"/>
  <c r="M214" s="1"/>
  <c r="N214" s="1"/>
  <c r="K238" i="128"/>
  <c r="D241"/>
  <c r="P213" i="129"/>
  <c r="O213"/>
  <c r="F241" i="127"/>
  <c r="D242" s="1"/>
  <c r="E242" s="1"/>
  <c r="E239" i="126"/>
  <c r="F238"/>
  <c r="F240" i="125"/>
  <c r="E241"/>
  <c r="E241" i="124"/>
  <c r="F240"/>
  <c r="F204" i="139" l="1"/>
  <c r="K205" s="1"/>
  <c r="M205" s="1"/>
  <c r="N205" s="1"/>
  <c r="P204"/>
  <c r="O204"/>
  <c r="O205" s="1"/>
  <c r="P214" i="129"/>
  <c r="F214" i="133"/>
  <c r="K215" s="1"/>
  <c r="M215" s="1"/>
  <c r="N215" s="1"/>
  <c r="O215" s="1"/>
  <c r="O214" i="129"/>
  <c r="L214"/>
  <c r="M238" i="128"/>
  <c r="L238"/>
  <c r="L239" s="1"/>
  <c r="K241"/>
  <c r="E214" i="129"/>
  <c r="K242" i="127"/>
  <c r="D244"/>
  <c r="F242"/>
  <c r="E240" i="126"/>
  <c r="F239"/>
  <c r="F241" i="125"/>
  <c r="E242"/>
  <c r="E242" i="124"/>
  <c r="F241"/>
  <c r="L205" i="139" l="1"/>
  <c r="P205"/>
  <c r="E205"/>
  <c r="L215" i="133"/>
  <c r="P215"/>
  <c r="E215"/>
  <c r="F214" i="129"/>
  <c r="K215" s="1"/>
  <c r="N238" i="128"/>
  <c r="M241"/>
  <c r="M242" i="127"/>
  <c r="K244"/>
  <c r="L242"/>
  <c r="E241" i="126"/>
  <c r="F240"/>
  <c r="F242" i="125"/>
  <c r="E243"/>
  <c r="E243" i="124"/>
  <c r="F242"/>
  <c r="F205" i="139" l="1"/>
  <c r="K206" s="1"/>
  <c r="F215" i="133"/>
  <c r="K216" s="1"/>
  <c r="M216" s="1"/>
  <c r="N216" s="1"/>
  <c r="O216" s="1"/>
  <c r="P238" i="128"/>
  <c r="O238"/>
  <c r="N241"/>
  <c r="M215" i="129"/>
  <c r="N215" s="1"/>
  <c r="L215"/>
  <c r="E215"/>
  <c r="N242" i="127"/>
  <c r="M244"/>
  <c r="E242" i="126"/>
  <c r="F241"/>
  <c r="F243" i="125"/>
  <c r="E244"/>
  <c r="E244" i="124"/>
  <c r="F243"/>
  <c r="E206" i="139" l="1"/>
  <c r="M206"/>
  <c r="N206" s="1"/>
  <c r="L206"/>
  <c r="O241" i="128"/>
  <c r="O239"/>
  <c r="P241"/>
  <c r="P239"/>
  <c r="P216" i="133"/>
  <c r="L216"/>
  <c r="E216"/>
  <c r="F215" i="129"/>
  <c r="K216" s="1"/>
  <c r="M216" s="1"/>
  <c r="N216" s="1"/>
  <c r="O215"/>
  <c r="P215"/>
  <c r="N244" i="127"/>
  <c r="O242"/>
  <c r="O244" s="1"/>
  <c r="P242"/>
  <c r="P244" s="1"/>
  <c r="F242" i="126"/>
  <c r="D243" s="1"/>
  <c r="E243" s="1"/>
  <c r="F243" s="1"/>
  <c r="F244" i="125"/>
  <c r="F244" i="124"/>
  <c r="D245" s="1"/>
  <c r="F206" i="139" l="1"/>
  <c r="K207" s="1"/>
  <c r="M207" s="1"/>
  <c r="N207" s="1"/>
  <c r="O206"/>
  <c r="P206"/>
  <c r="P207" s="1"/>
  <c r="F216" i="133"/>
  <c r="K217" s="1"/>
  <c r="M217" s="1"/>
  <c r="N217" s="1"/>
  <c r="O217" s="1"/>
  <c r="L216" i="129"/>
  <c r="O216"/>
  <c r="P216"/>
  <c r="E216"/>
  <c r="K243" i="126"/>
  <c r="D245"/>
  <c r="K245" i="125"/>
  <c r="D248"/>
  <c r="E245"/>
  <c r="K245" i="124"/>
  <c r="D247"/>
  <c r="E245"/>
  <c r="F245"/>
  <c r="L207" i="139" l="1"/>
  <c r="O207"/>
  <c r="E207"/>
  <c r="F245" i="125"/>
  <c r="E246"/>
  <c r="F246" s="1"/>
  <c r="L217" i="133"/>
  <c r="P217"/>
  <c r="E217"/>
  <c r="F216" i="129"/>
  <c r="K217" s="1"/>
  <c r="M243" i="126"/>
  <c r="K245"/>
  <c r="L243"/>
  <c r="M245" i="125"/>
  <c r="K248"/>
  <c r="L245"/>
  <c r="L246" s="1"/>
  <c r="M245" i="124"/>
  <c r="K247"/>
  <c r="L245"/>
  <c r="F207" i="139" l="1"/>
  <c r="K208" s="1"/>
  <c r="F217" i="133"/>
  <c r="K218" s="1"/>
  <c r="M218" s="1"/>
  <c r="N218" s="1"/>
  <c r="O218" s="1"/>
  <c r="E217" i="129"/>
  <c r="M217"/>
  <c r="N217" s="1"/>
  <c r="L217"/>
  <c r="N243" i="126"/>
  <c r="M245"/>
  <c r="N245" i="125"/>
  <c r="M248"/>
  <c r="N245" i="124"/>
  <c r="M247"/>
  <c r="E208" i="139" l="1"/>
  <c r="M208"/>
  <c r="N208" s="1"/>
  <c r="L208"/>
  <c r="P218" i="133"/>
  <c r="L218"/>
  <c r="E218"/>
  <c r="F217" i="129"/>
  <c r="K218" s="1"/>
  <c r="M218" s="1"/>
  <c r="N218" s="1"/>
  <c r="O217"/>
  <c r="P217"/>
  <c r="N245" i="126"/>
  <c r="P243"/>
  <c r="P245" s="1"/>
  <c r="O243"/>
  <c r="O245" s="1"/>
  <c r="N248" i="125"/>
  <c r="P245"/>
  <c r="O245"/>
  <c r="N247" i="124"/>
  <c r="P245"/>
  <c r="P247" s="1"/>
  <c r="O245"/>
  <c r="O247" s="1"/>
  <c r="F208" i="139" l="1"/>
  <c r="K209" s="1"/>
  <c r="M209" s="1"/>
  <c r="N209" s="1"/>
  <c r="P208"/>
  <c r="O208"/>
  <c r="O209" s="1"/>
  <c r="O248" i="125"/>
  <c r="O246"/>
  <c r="P248"/>
  <c r="P246"/>
  <c r="F218" i="133"/>
  <c r="K219" s="1"/>
  <c r="M219" s="1"/>
  <c r="N219" s="1"/>
  <c r="O219" s="1"/>
  <c r="P218" i="129"/>
  <c r="L218"/>
  <c r="O218"/>
  <c r="E218"/>
  <c r="L209" i="139" l="1"/>
  <c r="P209"/>
  <c r="E209"/>
  <c r="L219" i="133"/>
  <c r="P219"/>
  <c r="E219"/>
  <c r="F218" i="129"/>
  <c r="K219" s="1"/>
  <c r="F209" i="139" l="1"/>
  <c r="K210" s="1"/>
  <c r="F219" i="133"/>
  <c r="K220" s="1"/>
  <c r="M220" s="1"/>
  <c r="N220" s="1"/>
  <c r="O220" s="1"/>
  <c r="M219" i="129"/>
  <c r="N219" s="1"/>
  <c r="L219"/>
  <c r="E219"/>
  <c r="E210" i="139" l="1"/>
  <c r="M210"/>
  <c r="N210" s="1"/>
  <c r="L210"/>
  <c r="P220" i="133"/>
  <c r="L220"/>
  <c r="E220"/>
  <c r="F219" i="129"/>
  <c r="K220" s="1"/>
  <c r="M220" s="1"/>
  <c r="N220" s="1"/>
  <c r="P219"/>
  <c r="O219"/>
  <c r="F210" i="139" l="1"/>
  <c r="K211" s="1"/>
  <c r="M211" s="1"/>
  <c r="N211" s="1"/>
  <c r="O210"/>
  <c r="P210"/>
  <c r="F220" i="133"/>
  <c r="K221" s="1"/>
  <c r="M221" s="1"/>
  <c r="N221" s="1"/>
  <c r="O221" s="1"/>
  <c r="O220" i="129"/>
  <c r="L220"/>
  <c r="P220"/>
  <c r="E220"/>
  <c r="P211" i="139" l="1"/>
  <c r="L211"/>
  <c r="O211"/>
  <c r="E211"/>
  <c r="L221" i="133"/>
  <c r="P221"/>
  <c r="E221"/>
  <c r="F220" i="129"/>
  <c r="K221" s="1"/>
  <c r="F211" i="139" l="1"/>
  <c r="K212" s="1"/>
  <c r="F221" i="133"/>
  <c r="K222" s="1"/>
  <c r="M222" s="1"/>
  <c r="N222" s="1"/>
  <c r="O222" s="1"/>
  <c r="M221" i="129"/>
  <c r="N221" s="1"/>
  <c r="L221"/>
  <c r="E221"/>
  <c r="E212" i="139" l="1"/>
  <c r="M212"/>
  <c r="N212" s="1"/>
  <c r="L212"/>
  <c r="P222" i="133"/>
  <c r="L222"/>
  <c r="E222"/>
  <c r="F221" i="129"/>
  <c r="K222" s="1"/>
  <c r="M222" s="1"/>
  <c r="N222" s="1"/>
  <c r="P221"/>
  <c r="O221"/>
  <c r="F212" i="139" l="1"/>
  <c r="K213" s="1"/>
  <c r="M213" s="1"/>
  <c r="N213" s="1"/>
  <c r="P212"/>
  <c r="O212"/>
  <c r="F222" i="133"/>
  <c r="K223" s="1"/>
  <c r="M223" s="1"/>
  <c r="N223" s="1"/>
  <c r="O223" s="1"/>
  <c r="O222" i="129"/>
  <c r="L222"/>
  <c r="P222"/>
  <c r="E222"/>
  <c r="O213" i="139" l="1"/>
  <c r="L213"/>
  <c r="P213"/>
  <c r="E213"/>
  <c r="L223" i="133"/>
  <c r="P223"/>
  <c r="E223"/>
  <c r="F222" i="129"/>
  <c r="K223" s="1"/>
  <c r="F213" i="139" l="1"/>
  <c r="K214" s="1"/>
  <c r="F223" i="133"/>
  <c r="K224" s="1"/>
  <c r="M224" s="1"/>
  <c r="N224" s="1"/>
  <c r="O224" s="1"/>
  <c r="M223" i="129"/>
  <c r="N223" s="1"/>
  <c r="L223"/>
  <c r="E223"/>
  <c r="E214" i="139" l="1"/>
  <c r="M214"/>
  <c r="N214" s="1"/>
  <c r="L214"/>
  <c r="P224" i="133"/>
  <c r="L224"/>
  <c r="E224"/>
  <c r="F223" i="129"/>
  <c r="K224" s="1"/>
  <c r="M224" s="1"/>
  <c r="N224" s="1"/>
  <c r="P223"/>
  <c r="O223"/>
  <c r="F214" i="139" l="1"/>
  <c r="K215" s="1"/>
  <c r="M215" s="1"/>
  <c r="N215" s="1"/>
  <c r="O214"/>
  <c r="P214"/>
  <c r="P215" s="1"/>
  <c r="F224" i="133"/>
  <c r="K225" s="1"/>
  <c r="M225" s="1"/>
  <c r="N225" s="1"/>
  <c r="O225" s="1"/>
  <c r="O224" i="129"/>
  <c r="L224"/>
  <c r="P224"/>
  <c r="E224"/>
  <c r="L215" i="139" l="1"/>
  <c r="O215"/>
  <c r="E215"/>
  <c r="L225" i="133"/>
  <c r="P225"/>
  <c r="E225"/>
  <c r="F224" i="129"/>
  <c r="K225" s="1"/>
  <c r="F215" i="139" l="1"/>
  <c r="K216" s="1"/>
  <c r="F225" i="133"/>
  <c r="K226" s="1"/>
  <c r="M226" s="1"/>
  <c r="N226" s="1"/>
  <c r="O226" s="1"/>
  <c r="M225" i="129"/>
  <c r="N225" s="1"/>
  <c r="L225"/>
  <c r="E225"/>
  <c r="E216" i="139" l="1"/>
  <c r="M216"/>
  <c r="N216" s="1"/>
  <c r="L216"/>
  <c r="P226" i="133"/>
  <c r="L226"/>
  <c r="E226"/>
  <c r="F225" i="129"/>
  <c r="K226" s="1"/>
  <c r="M226" s="1"/>
  <c r="N226" s="1"/>
  <c r="P225"/>
  <c r="O225"/>
  <c r="F216" i="139" l="1"/>
  <c r="K217" s="1"/>
  <c r="M217" s="1"/>
  <c r="N217" s="1"/>
  <c r="P216"/>
  <c r="O216"/>
  <c r="O217" s="1"/>
  <c r="F226" i="133"/>
  <c r="K227" s="1"/>
  <c r="M227" s="1"/>
  <c r="N227" s="1"/>
  <c r="O227" s="1"/>
  <c r="O226" i="129"/>
  <c r="L226"/>
  <c r="P226"/>
  <c r="E226"/>
  <c r="L217" i="139" l="1"/>
  <c r="P217"/>
  <c r="E217"/>
  <c r="L227" i="133"/>
  <c r="P227"/>
  <c r="E227"/>
  <c r="F226" i="129"/>
  <c r="K227" s="1"/>
  <c r="F217" i="139" l="1"/>
  <c r="K218" s="1"/>
  <c r="F227" i="133"/>
  <c r="K228" s="1"/>
  <c r="M228" s="1"/>
  <c r="N228" s="1"/>
  <c r="O228" s="1"/>
  <c r="M227" i="129"/>
  <c r="N227" s="1"/>
  <c r="L227"/>
  <c r="E227"/>
  <c r="E218" i="139" l="1"/>
  <c r="M218"/>
  <c r="N218" s="1"/>
  <c r="L218"/>
  <c r="P228" i="133"/>
  <c r="L228"/>
  <c r="E228"/>
  <c r="F227" i="129"/>
  <c r="K228" s="1"/>
  <c r="M228" s="1"/>
  <c r="N228" s="1"/>
  <c r="P227"/>
  <c r="O227"/>
  <c r="F218" i="139" l="1"/>
  <c r="K219" s="1"/>
  <c r="M219" s="1"/>
  <c r="N219" s="1"/>
  <c r="O218"/>
  <c r="P218"/>
  <c r="P219" s="1"/>
  <c r="F228" i="133"/>
  <c r="K229" s="1"/>
  <c r="M229" s="1"/>
  <c r="N229" s="1"/>
  <c r="O229" s="1"/>
  <c r="O228" i="129"/>
  <c r="L228"/>
  <c r="P228"/>
  <c r="E228"/>
  <c r="L219" i="139" l="1"/>
  <c r="O219"/>
  <c r="E219"/>
  <c r="L229" i="133"/>
  <c r="P229"/>
  <c r="E229"/>
  <c r="F228" i="129"/>
  <c r="K229" s="1"/>
  <c r="F219" i="139" l="1"/>
  <c r="K220" s="1"/>
  <c r="F229" i="133"/>
  <c r="K230" s="1"/>
  <c r="M230" s="1"/>
  <c r="N230" s="1"/>
  <c r="O230" s="1"/>
  <c r="M229" i="129"/>
  <c r="N229" s="1"/>
  <c r="L229"/>
  <c r="E229"/>
  <c r="E220" i="139" l="1"/>
  <c r="M220"/>
  <c r="N220" s="1"/>
  <c r="L220"/>
  <c r="P230" i="133"/>
  <c r="L230"/>
  <c r="E230"/>
  <c r="F229" i="129"/>
  <c r="K230" s="1"/>
  <c r="M230" s="1"/>
  <c r="N230" s="1"/>
  <c r="P229"/>
  <c r="O229"/>
  <c r="F220" i="139" l="1"/>
  <c r="K221" s="1"/>
  <c r="M221" s="1"/>
  <c r="N221" s="1"/>
  <c r="P220"/>
  <c r="O220"/>
  <c r="O221" s="1"/>
  <c r="F230" i="133"/>
  <c r="K231" s="1"/>
  <c r="M231" s="1"/>
  <c r="N231" s="1"/>
  <c r="O231" s="1"/>
  <c r="O230" i="129"/>
  <c r="L230"/>
  <c r="P230"/>
  <c r="E230"/>
  <c r="L221" i="139" l="1"/>
  <c r="P221"/>
  <c r="E221"/>
  <c r="L231" i="133"/>
  <c r="P231"/>
  <c r="E231"/>
  <c r="F230" i="129"/>
  <c r="K231" s="1"/>
  <c r="F221" i="139" l="1"/>
  <c r="K222" s="1"/>
  <c r="F231" i="133"/>
  <c r="K232" s="1"/>
  <c r="M232" s="1"/>
  <c r="N232" s="1"/>
  <c r="O232" s="1"/>
  <c r="M231" i="129"/>
  <c r="N231" s="1"/>
  <c r="L231"/>
  <c r="E231"/>
  <c r="E222" i="139" l="1"/>
  <c r="M222"/>
  <c r="N222" s="1"/>
  <c r="L222"/>
  <c r="L232" i="133"/>
  <c r="E232"/>
  <c r="P232"/>
  <c r="F231" i="129"/>
  <c r="K232" s="1"/>
  <c r="M232" s="1"/>
  <c r="N232" s="1"/>
  <c r="P231"/>
  <c r="O231"/>
  <c r="F222" i="139" l="1"/>
  <c r="O222"/>
  <c r="P222"/>
  <c r="F232" i="133"/>
  <c r="O232" i="129"/>
  <c r="L232"/>
  <c r="P232"/>
  <c r="E232"/>
  <c r="D223" i="139" l="1"/>
  <c r="K223" s="1"/>
  <c r="E223"/>
  <c r="D233" i="133"/>
  <c r="K233" s="1"/>
  <c r="E233"/>
  <c r="F232" i="129"/>
  <c r="K233" s="1"/>
  <c r="M223" i="139" l="1"/>
  <c r="N223" s="1"/>
  <c r="L223"/>
  <c r="F223"/>
  <c r="M233" i="133"/>
  <c r="N233" s="1"/>
  <c r="L233"/>
  <c r="F233"/>
  <c r="M233" i="129"/>
  <c r="N233" s="1"/>
  <c r="L233"/>
  <c r="E233"/>
  <c r="P223" i="139" l="1"/>
  <c r="O223"/>
  <c r="O233" i="133"/>
  <c r="P233"/>
  <c r="F233" i="129"/>
  <c r="K234" s="1"/>
  <c r="M234" s="1"/>
  <c r="N234" s="1"/>
  <c r="P233"/>
  <c r="O233"/>
  <c r="O234" l="1"/>
  <c r="L234"/>
  <c r="P234"/>
  <c r="E234"/>
  <c r="F234" l="1"/>
  <c r="K235" s="1"/>
  <c r="M235" l="1"/>
  <c r="N235" s="1"/>
  <c r="L235"/>
  <c r="E235"/>
  <c r="D235" i="133" l="1"/>
  <c r="F235" i="129"/>
  <c r="K236" s="1"/>
  <c r="M236" s="1"/>
  <c r="N236" s="1"/>
  <c r="P235"/>
  <c r="O235"/>
  <c r="K235" i="133" l="1"/>
  <c r="L236" i="129"/>
  <c r="P236"/>
  <c r="O236"/>
  <c r="E236"/>
  <c r="M235" i="133" l="1"/>
  <c r="F236" i="129"/>
  <c r="N235" i="133" l="1"/>
  <c r="O235"/>
  <c r="P235"/>
  <c r="K237" i="129"/>
  <c r="M237" l="1"/>
  <c r="N237" s="1"/>
  <c r="O237" s="1"/>
  <c r="O238" s="1"/>
  <c r="L237"/>
  <c r="L238" s="1"/>
  <c r="E237"/>
  <c r="E238" s="1"/>
  <c r="F238" s="1"/>
  <c r="P237"/>
  <c r="P238" s="1"/>
  <c r="F237" l="1"/>
  <c r="D240"/>
  <c r="K240" l="1"/>
  <c r="M240" l="1"/>
  <c r="N240" l="1"/>
  <c r="P240"/>
  <c r="O240"/>
  <c r="D225" i="139" l="1"/>
  <c r="K225" l="1"/>
  <c r="M225" l="1"/>
  <c r="N225" l="1"/>
  <c r="P225"/>
  <c r="O225"/>
  <c r="D97" i="215" l="1"/>
  <c r="K97" l="1"/>
  <c r="M97" l="1"/>
  <c r="N97" l="1"/>
  <c r="K31" i="217"/>
  <c r="M31" s="1"/>
  <c r="N31" s="1"/>
  <c r="K33"/>
  <c r="M33"/>
  <c r="N33" s="1"/>
  <c r="K35"/>
  <c r="M35" s="1"/>
  <c r="N35" s="1"/>
  <c r="K37"/>
  <c r="M37" s="1"/>
  <c r="N37" s="1"/>
  <c r="K39"/>
  <c r="M39" s="1"/>
  <c r="N39"/>
  <c r="K41"/>
  <c r="M41"/>
  <c r="N41" s="1"/>
  <c r="K43"/>
  <c r="M43" s="1"/>
  <c r="N43"/>
  <c r="K45"/>
  <c r="M45"/>
  <c r="N45" s="1"/>
  <c r="K47"/>
  <c r="M47" s="1"/>
  <c r="N47"/>
  <c r="K49"/>
  <c r="M49" s="1"/>
  <c r="N49" s="1"/>
  <c r="K51"/>
  <c r="M51" s="1"/>
  <c r="N51" s="1"/>
  <c r="K53"/>
  <c r="M53" s="1"/>
  <c r="N53" s="1"/>
  <c r="K55"/>
  <c r="M55" s="1"/>
  <c r="N55" s="1"/>
  <c r="K57"/>
  <c r="M57" s="1"/>
  <c r="N57" s="1"/>
  <c r="K59"/>
  <c r="M59" s="1"/>
  <c r="N59" s="1"/>
  <c r="K61"/>
  <c r="M61" s="1"/>
  <c r="N61" s="1"/>
  <c r="K63"/>
  <c r="M63" s="1"/>
  <c r="N63" s="1"/>
  <c r="K65"/>
  <c r="M65" s="1"/>
  <c r="N65" s="1"/>
  <c r="K67"/>
  <c r="M67" s="1"/>
  <c r="N67" s="1"/>
  <c r="K69"/>
  <c r="M69" s="1"/>
  <c r="N69" s="1"/>
  <c r="K71"/>
  <c r="M71" s="1"/>
  <c r="N71"/>
  <c r="K73"/>
  <c r="M73"/>
  <c r="N73" s="1"/>
  <c r="K75"/>
  <c r="M75" s="1"/>
  <c r="N75"/>
  <c r="K77"/>
  <c r="M77"/>
  <c r="N77" s="1"/>
  <c r="K79"/>
  <c r="M79" s="1"/>
  <c r="N79"/>
  <c r="K81"/>
  <c r="M81"/>
  <c r="N81" s="1"/>
  <c r="K83"/>
  <c r="M83" s="1"/>
  <c r="N83"/>
  <c r="K85"/>
  <c r="M85"/>
  <c r="N85" s="1"/>
  <c r="K87"/>
  <c r="M87" s="1"/>
  <c r="N87"/>
  <c r="K89"/>
  <c r="M89"/>
  <c r="N89" s="1"/>
  <c r="K32"/>
  <c r="M32" s="1"/>
  <c r="N32" s="1"/>
  <c r="K34"/>
  <c r="M34" s="1"/>
  <c r="N34" s="1"/>
  <c r="K36"/>
  <c r="M36" s="1"/>
  <c r="N36" s="1"/>
  <c r="K38"/>
  <c r="M38" s="1"/>
  <c r="N38" s="1"/>
  <c r="K40"/>
  <c r="M40" s="1"/>
  <c r="N40" s="1"/>
  <c r="K42"/>
  <c r="M42" s="1"/>
  <c r="N42" s="1"/>
  <c r="K44"/>
  <c r="M44" s="1"/>
  <c r="N44" s="1"/>
  <c r="K46"/>
  <c r="M46" s="1"/>
  <c r="N46" s="1"/>
  <c r="K48"/>
  <c r="M48" s="1"/>
  <c r="N48" s="1"/>
  <c r="K50"/>
  <c r="M50" s="1"/>
  <c r="N50" s="1"/>
  <c r="K52"/>
  <c r="M52" s="1"/>
  <c r="N52" s="1"/>
  <c r="K54"/>
  <c r="M54" s="1"/>
  <c r="N54" s="1"/>
  <c r="K56"/>
  <c r="M56" s="1"/>
  <c r="N56" s="1"/>
  <c r="K58"/>
  <c r="M58" s="1"/>
  <c r="N58" s="1"/>
  <c r="K60"/>
  <c r="M60" s="1"/>
  <c r="N60" s="1"/>
  <c r="K62"/>
  <c r="M62" s="1"/>
  <c r="N62" s="1"/>
  <c r="K64"/>
  <c r="M64" s="1"/>
  <c r="N64" s="1"/>
  <c r="K66"/>
  <c r="M66" s="1"/>
  <c r="N66" s="1"/>
  <c r="K68"/>
  <c r="M68" s="1"/>
  <c r="N68" s="1"/>
  <c r="K70"/>
  <c r="M70" s="1"/>
  <c r="N70" s="1"/>
  <c r="K72"/>
  <c r="M72" s="1"/>
  <c r="N72" s="1"/>
  <c r="K74"/>
  <c r="M74" s="1"/>
  <c r="N74" s="1"/>
  <c r="K76"/>
  <c r="M76" s="1"/>
  <c r="N76" s="1"/>
  <c r="K78"/>
  <c r="M78" s="1"/>
  <c r="N78" s="1"/>
  <c r="K80"/>
  <c r="M80" s="1"/>
  <c r="N80" s="1"/>
  <c r="K82"/>
  <c r="M82" s="1"/>
  <c r="N82" s="1"/>
  <c r="K84"/>
  <c r="M84" s="1"/>
  <c r="N84" s="1"/>
  <c r="K86"/>
  <c r="M86" s="1"/>
  <c r="N86" s="1"/>
  <c r="K88"/>
  <c r="M88" s="1"/>
  <c r="N88" s="1"/>
  <c r="K30"/>
  <c r="M30" s="1"/>
  <c r="F30"/>
  <c r="E30"/>
  <c r="E31"/>
  <c r="F31" s="1"/>
  <c r="L30" l="1"/>
  <c r="L31" s="1"/>
  <c r="L32" s="1"/>
  <c r="L33" s="1"/>
  <c r="L34" s="1"/>
  <c r="L35" s="1"/>
  <c r="L36" s="1"/>
  <c r="L37" s="1"/>
  <c r="L38" s="1"/>
  <c r="L39" s="1"/>
  <c r="L40" s="1"/>
  <c r="L41" s="1"/>
  <c r="E32"/>
  <c r="N30"/>
  <c r="L42" l="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R14"/>
  <c r="S14" s="1"/>
  <c r="J75" i="181" s="1"/>
  <c r="O30" i="217"/>
  <c r="O31" s="1"/>
  <c r="O32" s="1"/>
  <c r="O33" s="1"/>
  <c r="O34" s="1"/>
  <c r="O35" s="1"/>
  <c r="O36" s="1"/>
  <c r="O37" s="1"/>
  <c r="O38" s="1"/>
  <c r="O39" s="1"/>
  <c r="O40" s="1"/>
  <c r="O41" s="1"/>
  <c r="P30"/>
  <c r="P31" s="1"/>
  <c r="P32" s="1"/>
  <c r="P33" s="1"/>
  <c r="P34" s="1"/>
  <c r="P35" s="1"/>
  <c r="P36" s="1"/>
  <c r="P37" s="1"/>
  <c r="P38" s="1"/>
  <c r="P39" s="1"/>
  <c r="P40" s="1"/>
  <c r="P41" s="1"/>
  <c r="F32"/>
  <c r="E33"/>
  <c r="F33" l="1"/>
  <c r="E34"/>
  <c r="P42"/>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R11"/>
  <c r="O42"/>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R10"/>
  <c r="S10" s="1"/>
  <c r="K75" i="181" s="1"/>
  <c r="K86" s="1"/>
  <c r="K88" s="1"/>
  <c r="I92"/>
  <c r="I94" s="1"/>
  <c r="F23" i="63" s="1"/>
  <c r="I23" s="1"/>
  <c r="J86" i="181"/>
  <c r="J88" s="1"/>
  <c r="F21" i="63" s="1"/>
  <c r="I21" s="1"/>
  <c r="C22" i="211" l="1"/>
  <c r="C16"/>
  <c r="S11" i="217"/>
  <c r="M75" i="181"/>
  <c r="M86" s="1"/>
  <c r="M104" s="1"/>
  <c r="F34" i="217"/>
  <c r="E35"/>
  <c r="M105" i="181" l="1"/>
  <c r="N104"/>
  <c r="N105" s="1"/>
  <c r="F14" i="63" s="1"/>
  <c r="I14" s="1"/>
  <c r="F35" i="217"/>
  <c r="E36"/>
  <c r="F36" l="1"/>
  <c r="E37"/>
  <c r="F37" l="1"/>
  <c r="E38"/>
  <c r="F38" l="1"/>
  <c r="E39"/>
  <c r="F39" l="1"/>
  <c r="E40"/>
  <c r="F40" l="1"/>
  <c r="E41"/>
  <c r="E42" l="1"/>
  <c r="R9"/>
  <c r="S9" s="1"/>
  <c r="G75" i="181" s="1"/>
  <c r="G88" s="1"/>
  <c r="F10" i="63" s="1"/>
  <c r="I10" s="1"/>
  <c r="I11" s="1"/>
  <c r="E75" i="181"/>
  <c r="E86" s="1"/>
  <c r="F41" i="217"/>
  <c r="F75" i="181" s="1"/>
  <c r="F86" s="1"/>
  <c r="E104" s="1"/>
  <c r="E43" i="217" l="1"/>
  <c r="F42"/>
  <c r="E105" i="181"/>
  <c r="F104"/>
  <c r="F105" s="1"/>
  <c r="F15" i="63" s="1"/>
  <c r="I15" s="1"/>
  <c r="I16" s="1"/>
  <c r="F11"/>
  <c r="C7" i="211"/>
  <c r="C9" s="1"/>
  <c r="F16" i="63" l="1"/>
  <c r="E44" i="217"/>
  <c r="F43"/>
  <c r="C13" i="211"/>
  <c r="C18" s="1"/>
  <c r="C20" s="1"/>
  <c r="C25" s="1"/>
  <c r="C27"/>
  <c r="F44" i="217" l="1"/>
  <c r="E45"/>
  <c r="C29" i="211"/>
  <c r="F45" i="217" l="1"/>
  <c r="E46"/>
  <c r="E47" l="1"/>
  <c r="F46"/>
  <c r="F47" l="1"/>
  <c r="E48"/>
  <c r="F48" l="1"/>
  <c r="E49"/>
  <c r="F49" l="1"/>
  <c r="E50"/>
  <c r="E51" l="1"/>
  <c r="F50"/>
  <c r="E52" l="1"/>
  <c r="F51"/>
  <c r="F52" l="1"/>
  <c r="E53"/>
  <c r="F53" l="1"/>
  <c r="E54"/>
  <c r="E55" l="1"/>
  <c r="F54"/>
  <c r="F55" l="1"/>
  <c r="E56"/>
  <c r="F56" l="1"/>
  <c r="E57"/>
  <c r="F57" l="1"/>
  <c r="E58"/>
  <c r="E59" l="1"/>
  <c r="F58"/>
  <c r="E60" l="1"/>
  <c r="F59"/>
  <c r="F60" l="1"/>
  <c r="E61"/>
  <c r="F61" l="1"/>
  <c r="E62"/>
  <c r="E63" l="1"/>
  <c r="F62"/>
  <c r="F63" l="1"/>
  <c r="E64"/>
  <c r="F64" l="1"/>
  <c r="E65"/>
  <c r="F65" l="1"/>
  <c r="E66"/>
  <c r="E67" l="1"/>
  <c r="F66"/>
  <c r="E68" l="1"/>
  <c r="F67"/>
  <c r="F68" l="1"/>
  <c r="E69"/>
  <c r="F69" l="1"/>
  <c r="E70"/>
  <c r="E71" l="1"/>
  <c r="F70"/>
  <c r="F71" l="1"/>
  <c r="E72"/>
  <c r="F72" l="1"/>
  <c r="E73"/>
  <c r="F73" l="1"/>
  <c r="E74"/>
  <c r="E75" l="1"/>
  <c r="F74"/>
  <c r="E76" l="1"/>
  <c r="F75"/>
  <c r="F76" l="1"/>
  <c r="E77"/>
  <c r="F77" l="1"/>
  <c r="E78"/>
  <c r="E79" l="1"/>
  <c r="F78"/>
  <c r="F79" l="1"/>
  <c r="E80"/>
  <c r="F80" l="1"/>
  <c r="E81"/>
  <c r="F81" l="1"/>
  <c r="E82"/>
  <c r="E83" l="1"/>
  <c r="F82"/>
  <c r="E84" l="1"/>
  <c r="F83"/>
  <c r="F84" l="1"/>
  <c r="E85"/>
  <c r="F85" l="1"/>
  <c r="E86"/>
  <c r="E87" l="1"/>
  <c r="F86"/>
  <c r="F87" l="1"/>
  <c r="E88"/>
  <c r="F88" l="1"/>
  <c r="E89"/>
  <c r="F89" l="1"/>
  <c r="D90" s="1"/>
  <c r="D92" l="1"/>
  <c r="K90"/>
  <c r="E90"/>
  <c r="F90" s="1"/>
  <c r="M90" l="1"/>
  <c r="K92"/>
  <c r="L90"/>
  <c r="N90" l="1"/>
  <c r="M92"/>
  <c r="N92" l="1"/>
  <c r="P90"/>
  <c r="O90"/>
</calcChain>
</file>

<file path=xl/comments1.xml><?xml version="1.0" encoding="utf-8"?>
<comments xmlns="http://schemas.openxmlformats.org/spreadsheetml/2006/main">
  <authors>
    <author>Craig Johnson</author>
  </authors>
  <commentList>
    <comment ref="D55" authorId="0">
      <text>
        <r>
          <rPr>
            <b/>
            <sz val="8"/>
            <color indexed="81"/>
            <rFont val="Tahoma"/>
            <family val="2"/>
          </rPr>
          <t>Craig Johnson:</t>
        </r>
        <r>
          <rPr>
            <sz val="8"/>
            <color indexed="81"/>
            <rFont val="Tahoma"/>
            <family val="2"/>
          </rPr>
          <t xml:space="preserve">
This write-off corresponds with the Mar 96 sale of 2,096,250.  See the attached email from S. Morton.  This negative sale offsets the positive sale in Mar 96, except for an unexplained variance of $15,000.  This only applies in WA, as the 1996 sale is not yet fully amortized and it is included in the current rate base adjustment.</t>
        </r>
      </text>
    </comment>
  </commentList>
</comments>
</file>

<file path=xl/sharedStrings.xml><?xml version="1.0" encoding="utf-8"?>
<sst xmlns="http://schemas.openxmlformats.org/spreadsheetml/2006/main" count="5883" uniqueCount="241">
  <si>
    <t>PacifiCorp</t>
  </si>
  <si>
    <t>SO2 Allowance Sales</t>
  </si>
  <si>
    <t>Accumulated</t>
  </si>
  <si>
    <t>Date</t>
  </si>
  <si>
    <t>Realized Gain</t>
  </si>
  <si>
    <t>D.I.T.</t>
  </si>
  <si>
    <t>Unrealized Gain</t>
  </si>
  <si>
    <t>Deferred</t>
  </si>
  <si>
    <t>Description</t>
  </si>
  <si>
    <t>Booked</t>
  </si>
  <si>
    <t>Ref.</t>
  </si>
  <si>
    <t>Expense</t>
  </si>
  <si>
    <t>Income Tax</t>
  </si>
  <si>
    <t>Illinois Power, Centre Financial, &amp; Auction</t>
  </si>
  <si>
    <t>EPA Auction</t>
  </si>
  <si>
    <t>Dec 94</t>
  </si>
  <si>
    <t>Tax Rate</t>
  </si>
  <si>
    <t>Cantor, Emission Exchange &amp; Auction</t>
  </si>
  <si>
    <t>May 95</t>
  </si>
  <si>
    <t>Cantor Fitzgerald Brokerage</t>
  </si>
  <si>
    <t>Cantor Fitzgerald and Enron</t>
  </si>
  <si>
    <t>Oct 95</t>
  </si>
  <si>
    <t>Dec 95</t>
  </si>
  <si>
    <t>Feb 96</t>
  </si>
  <si>
    <t>Enron</t>
  </si>
  <si>
    <t>Cantor Fitzgerald &amp; EPA Auction</t>
  </si>
  <si>
    <t>Clean Air Cap. Mrkts Settlement &amp; Auction</t>
  </si>
  <si>
    <t>Dec 96</t>
  </si>
  <si>
    <t>Feb 97</t>
  </si>
  <si>
    <t>AIG Trading Corporation</t>
  </si>
  <si>
    <t>May 97</t>
  </si>
  <si>
    <t>Duke Energy &amp; AIG Trading Corp.</t>
  </si>
  <si>
    <t>Enron &amp; AIG Trading Corp.</t>
  </si>
  <si>
    <t>Virginia Electric Power &amp; EPA Auction</t>
  </si>
  <si>
    <t>Nov 97</t>
  </si>
  <si>
    <t>Dec 97</t>
  </si>
  <si>
    <t>PSE&amp;G</t>
  </si>
  <si>
    <t>Jan 98</t>
  </si>
  <si>
    <t>Feb 98</t>
  </si>
  <si>
    <t>Sempra &amp; Cantor Fitzgerald</t>
  </si>
  <si>
    <t>Mar 98</t>
  </si>
  <si>
    <t>Sempra, APS, LG&amp;E, &amp; Cantor Fitzgerald</t>
  </si>
  <si>
    <t>May 98</t>
  </si>
  <si>
    <t>Totals</t>
  </si>
  <si>
    <t>Amortization</t>
  </si>
  <si>
    <t xml:space="preserve"> </t>
  </si>
  <si>
    <t>SO2 Allowance Sales Gain - Amortization Schedule</t>
  </si>
  <si>
    <t>Date of Sale</t>
  </si>
  <si>
    <t>Amount of Sale</t>
  </si>
  <si>
    <t>Months</t>
  </si>
  <si>
    <t>Tax</t>
  </si>
  <si>
    <t>Book Tax</t>
  </si>
  <si>
    <t>Total</t>
  </si>
  <si>
    <t>EPA Auction Proceeds</t>
  </si>
  <si>
    <t>Proceeds from EPA Auction</t>
  </si>
  <si>
    <t>Koch Carbon</t>
  </si>
  <si>
    <t>APS, AEP and Dynegy</t>
  </si>
  <si>
    <t>Coral Energy, Panda Brandywine</t>
  </si>
  <si>
    <t>AEP #2, Snohomish</t>
  </si>
  <si>
    <t>AEP #1, Greys Harbor, and Colstrip</t>
  </si>
  <si>
    <t>EPA Auction and Kern River-NOx</t>
  </si>
  <si>
    <t>END</t>
  </si>
  <si>
    <t>Monthly Amortization</t>
  </si>
  <si>
    <t>Accumulated Amortization</t>
  </si>
  <si>
    <t xml:space="preserve">  Amortization For The Test Period</t>
  </si>
  <si>
    <t>Monthly Expense</t>
  </si>
  <si>
    <t>Accumulated Expense</t>
  </si>
  <si>
    <t>Monthly Tax Gain</t>
  </si>
  <si>
    <t>Accumulated Tax Gain</t>
  </si>
  <si>
    <t xml:space="preserve">  D.I.T. Expense For the Test Period</t>
  </si>
  <si>
    <t xml:space="preserve">  Tax Gain (SCHMAT) For The Test Period</t>
  </si>
  <si>
    <t>Monthly Book Gain</t>
  </si>
  <si>
    <t>Accumulated Book Gain</t>
  </si>
  <si>
    <t>(I)</t>
  </si>
  <si>
    <t>(J)</t>
  </si>
  <si>
    <t>(K)</t>
  </si>
  <si>
    <t>(L)</t>
  </si>
  <si>
    <t>(M)</t>
  </si>
  <si>
    <t>(N)</t>
  </si>
  <si>
    <t>(O)</t>
  </si>
  <si>
    <t>(P)</t>
  </si>
  <si>
    <t>(A)</t>
  </si>
  <si>
    <t>(B)</t>
  </si>
  <si>
    <t>(C)</t>
  </si>
  <si>
    <t>(D)</t>
  </si>
  <si>
    <t>(E)</t>
  </si>
  <si>
    <t>(F)</t>
  </si>
  <si>
    <t>(G)</t>
  </si>
  <si>
    <t>(H)</t>
  </si>
  <si>
    <t>(B)+(E)</t>
  </si>
  <si>
    <t>(H)*(G)</t>
  </si>
  <si>
    <t>(K)*(G)</t>
  </si>
  <si>
    <t>(M)-(J)</t>
  </si>
  <si>
    <t xml:space="preserve">  Realized Book Gain (SCHMDT) For The Test Period</t>
  </si>
  <si>
    <t>(D)*(C)</t>
  </si>
  <si>
    <t>Deferred Tax Reserve</t>
  </si>
  <si>
    <t>Balance to Amortize</t>
  </si>
  <si>
    <t>Enron (1)</t>
  </si>
  <si>
    <t>Cantor Fitzgerald Brokerage and EPA Auction</t>
  </si>
  <si>
    <t xml:space="preserve">Clean Air Capital Markets Settlement, EPA Auction &amp; Cantor Fitzgerald </t>
  </si>
  <si>
    <t>AIG Trading Corp</t>
  </si>
  <si>
    <t>Duke and AIG Trading Corp.</t>
  </si>
  <si>
    <t>AIG Trading Corporation and Enron</t>
  </si>
  <si>
    <t>Virginia Electric Power and EPA Auction</t>
  </si>
  <si>
    <t>Sempra Energy and Cantor Fitzgerald</t>
  </si>
  <si>
    <t>Sempra Energy, APS, LG&amp;E, and Cantor Fitzgerald</t>
  </si>
  <si>
    <t>AEP #1, Grays Harbor and Colstrip</t>
  </si>
  <si>
    <t>Tacoma, Seattle, Avista PGE, Aquila Service Co, Hayden</t>
  </si>
  <si>
    <t>Coral Energy Panda Brandywine</t>
  </si>
  <si>
    <t>Enron Write-Off</t>
  </si>
  <si>
    <t>Balance</t>
  </si>
  <si>
    <t>Beginning of the Period</t>
  </si>
  <si>
    <t>12 Months Ended</t>
  </si>
  <si>
    <t xml:space="preserve">  Average Deferred Tax Reserve Balance</t>
  </si>
  <si>
    <t>Ending Balance</t>
  </si>
  <si>
    <t>Current Period</t>
  </si>
  <si>
    <t xml:space="preserve"> Beg Unamort</t>
  </si>
  <si>
    <t>End Unamort</t>
  </si>
  <si>
    <t>Ending of the Period</t>
  </si>
  <si>
    <t>Sales To Date</t>
  </si>
  <si>
    <t>TOTAL</t>
  </si>
  <si>
    <t>ACCOUNT</t>
  </si>
  <si>
    <t>Type</t>
  </si>
  <si>
    <t>COMPANY</t>
  </si>
  <si>
    <t>FACTOR</t>
  </si>
  <si>
    <t>FACTOR %</t>
  </si>
  <si>
    <t>ALLOCATED</t>
  </si>
  <si>
    <t>REF#</t>
  </si>
  <si>
    <t>Adjustment to Operating Income:</t>
  </si>
  <si>
    <t>SCHMAT</t>
  </si>
  <si>
    <t>SCHMDT</t>
  </si>
  <si>
    <t>Adjustment to Rate Base:</t>
  </si>
  <si>
    <t>Description of Adjustment:</t>
  </si>
  <si>
    <t>[(B)/48]*1]</t>
  </si>
  <si>
    <t>First month of the test period</t>
  </si>
  <si>
    <t>Last month of the test period</t>
  </si>
  <si>
    <t>Note: Must be thirteen months (13); example Sept 01 to Sept 02</t>
  </si>
  <si>
    <t>EPA Auction - Hayden</t>
  </si>
  <si>
    <t>EPA Auction - APS</t>
  </si>
  <si>
    <t>EPA Auction - Yampa</t>
  </si>
  <si>
    <t>Illinois Power, Centre Financial &amp; Auction</t>
  </si>
  <si>
    <t>Cantor Fitzgerald, Emission Exchange Corp &amp; EPA Auction</t>
  </si>
  <si>
    <t>Cantor Fitzgerald Brokerage and Enron</t>
  </si>
  <si>
    <t>EPA Auction and Kern River Nox</t>
  </si>
  <si>
    <t>EPA Auction; APS; Tri-State; Colstrip</t>
  </si>
  <si>
    <t>APS</t>
  </si>
  <si>
    <t>Tri-State</t>
  </si>
  <si>
    <t>Colstrip</t>
  </si>
  <si>
    <t>EPA Auction;APS;Tri-State;Colstrip</t>
  </si>
  <si>
    <r>
      <t xml:space="preserve">Effective Tax rate </t>
    </r>
    <r>
      <rPr>
        <sz val="10"/>
        <rFont val="Tahoma"/>
        <family val="2"/>
      </rPr>
      <t>(for sales before April 2003)</t>
    </r>
  </si>
  <si>
    <r>
      <t xml:space="preserve">Effective Tax rate </t>
    </r>
    <r>
      <rPr>
        <sz val="10"/>
        <rFont val="Tahoma"/>
        <family val="2"/>
      </rPr>
      <t xml:space="preserve">(for sales </t>
    </r>
    <r>
      <rPr>
        <u/>
        <sz val="10"/>
        <rFont val="Tahoma"/>
        <family val="2"/>
      </rPr>
      <t>after</t>
    </r>
    <r>
      <rPr>
        <sz val="10"/>
        <rFont val="Tahoma"/>
        <family val="2"/>
      </rPr>
      <t xml:space="preserve"> April 2003)</t>
    </r>
  </si>
  <si>
    <t>Regulatory Deferred Sales</t>
  </si>
  <si>
    <t>EPA Auction - APS/Colstrip/Yampa/Hayden</t>
  </si>
  <si>
    <t>SE</t>
  </si>
  <si>
    <t>JP Morgan Sale</t>
  </si>
  <si>
    <t>Beginning Balance</t>
  </si>
  <si>
    <t>DIT Unamort Balance</t>
  </si>
  <si>
    <t>SO2 creditUnamortized Balance</t>
  </si>
  <si>
    <t>Adjustment to Tax:</t>
  </si>
  <si>
    <t>Schedule M Additions</t>
  </si>
  <si>
    <t>Schedule M Deduction</t>
  </si>
  <si>
    <t>DIT Expense</t>
  </si>
  <si>
    <t>SO2 Emission Allowances</t>
  </si>
  <si>
    <t>TAX PROOF</t>
  </si>
  <si>
    <t>Line No.</t>
  </si>
  <si>
    <t>Base period Sales</t>
  </si>
  <si>
    <t>Regulatory Net Income</t>
  </si>
  <si>
    <t>Accum realized Gain at end of each period</t>
  </si>
  <si>
    <t>Taxable Income Calculation:</t>
  </si>
  <si>
    <t>RAM/JAM look at all revenues as positive numbers for tax calculations</t>
  </si>
  <si>
    <t>Tax Adjustments-Include Cash</t>
  </si>
  <si>
    <t xml:space="preserve">Unrealized Gain </t>
  </si>
  <si>
    <t>Tax Adjustments-Remove Amortization</t>
  </si>
  <si>
    <t>Taxable Income</t>
  </si>
  <si>
    <t xml:space="preserve">Total sales </t>
  </si>
  <si>
    <t>Current tax expense</t>
  </si>
  <si>
    <t>Deferred Tax Expense 410</t>
  </si>
  <si>
    <t>Amortization related D.I.T. Expense</t>
  </si>
  <si>
    <t>Deferred Tax Expense 411</t>
  </si>
  <si>
    <t>Current Sales related D.I.T. Expense</t>
  </si>
  <si>
    <t>Total Tax Expense</t>
  </si>
  <si>
    <t>Tax on Regulatory Net Income from line 4 above</t>
  </si>
  <si>
    <t xml:space="preserve">Book Income </t>
  </si>
  <si>
    <t>Regulatory Adjustments- Remove Book Income (BASE Period)</t>
  </si>
  <si>
    <t>Difference due to change in tax rate prior to May 2003</t>
  </si>
  <si>
    <t>Regulatory Adjustments- Include TEST period  Income</t>
  </si>
  <si>
    <t>Saracen Energy</t>
  </si>
  <si>
    <t>[(B)/180]*1]</t>
  </si>
  <si>
    <t>Total or Variance</t>
  </si>
  <si>
    <t xml:space="preserve">  Accum Amortization End of Test Period</t>
  </si>
  <si>
    <t xml:space="preserve">  Accum Tax Gain (SCHMAT) </t>
  </si>
  <si>
    <t xml:space="preserve">  Accum Realized Book Gain (SCHMDT) </t>
  </si>
  <si>
    <t>EPA Auction / Louis Dreyfus</t>
  </si>
  <si>
    <t>Alpha Energy</t>
  </si>
  <si>
    <t>Alpha &amp; Fortis</t>
  </si>
  <si>
    <t>WA</t>
  </si>
  <si>
    <t>Total Sales times 0.37951</t>
  </si>
  <si>
    <t>WA Portion</t>
  </si>
  <si>
    <t>Total Co.</t>
  </si>
  <si>
    <t>Alpha Energy / Fortis</t>
  </si>
  <si>
    <t>Saracen / DTE Coal Services</t>
  </si>
  <si>
    <t>Year</t>
  </si>
  <si>
    <t>Month</t>
  </si>
  <si>
    <t>Amount</t>
  </si>
  <si>
    <t>Ref# 3.4</t>
  </si>
  <si>
    <t>NRG</t>
  </si>
  <si>
    <t>Sempra #1</t>
  </si>
  <si>
    <t>NRG, DTE #1, DTE #2, Sempra #2, MacQuarie, Sempra #3, Sempra #4, Sempra #5,</t>
  </si>
  <si>
    <t>Various</t>
  </si>
  <si>
    <t>Shell, Dreyfus</t>
  </si>
  <si>
    <t>Average of Monthly Averages</t>
  </si>
  <si>
    <t>Tacoma, Seattle, Avista, PGE, Aquila Svc. Co, Hayden</t>
  </si>
  <si>
    <t>Note:  Washington's share of emission allownce sales is based on allowances provided by the Jim Bridger and Colstrip generation plants.</t>
  </si>
  <si>
    <t>Shell</t>
  </si>
  <si>
    <t>Various*</t>
  </si>
  <si>
    <t>*June 2009 Various Buyers:</t>
  </si>
  <si>
    <t>CE2 Environmental Opportunities I LP</t>
  </si>
  <si>
    <t>CE2 Environmental Markets LP</t>
  </si>
  <si>
    <t>Ohio Valley</t>
  </si>
  <si>
    <t>Accum Deferred Income Taxes</t>
  </si>
  <si>
    <t>SAP Account 301947 - 12ME Dec 2009</t>
  </si>
  <si>
    <t>CE2 Environmental Opportunities I LP, CE2 Environmental Markets LP, NRG, Ohio Valley</t>
  </si>
  <si>
    <t>Koch Supply and Trading, LP, Vitol, Inc, AES Deepwater</t>
  </si>
  <si>
    <t>Actual Sales 12 ME Dec 2009</t>
  </si>
  <si>
    <t>Vitol, Inc, Edison Mission</t>
  </si>
  <si>
    <t>Barclays Bank PLC</t>
  </si>
  <si>
    <t>Koch Supply and Trading, LP; Vitol, Inc; AES Deepwater</t>
  </si>
  <si>
    <t>Vitol, Inc; Edison Mission</t>
  </si>
  <si>
    <t>WA General Rate Case - December 2009</t>
  </si>
  <si>
    <t>Remove CY 2009 Allowance Sales</t>
  </si>
  <si>
    <t>Add CY 2010 Amortization</t>
  </si>
  <si>
    <t>Washington Weighted % - 2009</t>
  </si>
  <si>
    <t>Ref# 12.1</t>
  </si>
  <si>
    <t>12.1.3</t>
  </si>
  <si>
    <t>Ref # 12.1</t>
  </si>
  <si>
    <t>Situs</t>
  </si>
  <si>
    <t>RES</t>
  </si>
  <si>
    <t xml:space="preserve">Rebuttal SO2 Emission Allowance Revenues </t>
  </si>
  <si>
    <t>Exhibit No.___(RBD-6) - Revised 12/10/10</t>
  </si>
  <si>
    <t>Page 12.1</t>
  </si>
  <si>
    <t>Pg. 12.4.3</t>
  </si>
</sst>
</file>

<file path=xl/styles.xml><?xml version="1.0" encoding="utf-8"?>
<styleSheet xmlns="http://schemas.openxmlformats.org/spreadsheetml/2006/main">
  <numFmts count="14">
    <numFmt numFmtId="41" formatCode="_(* #,##0_);_(* \(#,##0\);_(* &quot;-&quot;_);_(@_)"/>
    <numFmt numFmtId="43" formatCode="_(* #,##0.00_);_(* \(#,##0.00\);_(* &quot;-&quot;??_);_(@_)"/>
    <numFmt numFmtId="164" formatCode="mmm\-yy_)"/>
    <numFmt numFmtId="165" formatCode="mm/dd/yy_)"/>
    <numFmt numFmtId="166" formatCode="0.000%"/>
    <numFmt numFmtId="167" formatCode="_(* #,##0_);_(* \(#,##0\);_(* &quot;-&quot;??_);_(@_)"/>
    <numFmt numFmtId="168" formatCode="0.0000%"/>
    <numFmt numFmtId="169" formatCode="&quot;$&quot;#,##0.00"/>
    <numFmt numFmtId="170" formatCode="#,##0.0_);\(#,##0.0\)"/>
    <numFmt numFmtId="171" formatCode="0.0"/>
    <numFmt numFmtId="172" formatCode="&quot;$&quot;#,##0"/>
    <numFmt numFmtId="173" formatCode="[$-409]mmm\-yy;@"/>
    <numFmt numFmtId="174" formatCode="0.0_);\(0.0\)"/>
    <numFmt numFmtId="175" formatCode="General_)"/>
  </numFmts>
  <fonts count="45">
    <font>
      <sz val="12"/>
      <name val="Arial"/>
    </font>
    <font>
      <sz val="10"/>
      <name val="Arial"/>
      <family val="2"/>
    </font>
    <font>
      <sz val="10"/>
      <name val="Arial"/>
      <family val="2"/>
    </font>
    <font>
      <sz val="9"/>
      <name val="Arial"/>
      <family val="2"/>
    </font>
    <font>
      <b/>
      <sz val="8"/>
      <name val="Tahoma"/>
      <family val="2"/>
    </font>
    <font>
      <sz val="8"/>
      <name val="Tahoma"/>
      <family val="2"/>
    </font>
    <font>
      <sz val="12"/>
      <name val="Tahoma"/>
      <family val="2"/>
    </font>
    <font>
      <sz val="9"/>
      <name val="Tahoma"/>
      <family val="2"/>
    </font>
    <font>
      <b/>
      <sz val="9"/>
      <name val="Tahoma"/>
      <family val="2"/>
    </font>
    <font>
      <b/>
      <sz val="10"/>
      <name val="Tahoma"/>
      <family val="2"/>
    </font>
    <font>
      <sz val="10"/>
      <name val="Tahoma"/>
      <family val="2"/>
    </font>
    <font>
      <sz val="10"/>
      <color indexed="12"/>
      <name val="Tahoma"/>
      <family val="2"/>
    </font>
    <font>
      <sz val="10"/>
      <color indexed="8"/>
      <name val="Tahoma"/>
      <family val="2"/>
    </font>
    <font>
      <u/>
      <sz val="8"/>
      <name val="Tahoma"/>
      <family val="2"/>
    </font>
    <font>
      <b/>
      <sz val="10"/>
      <name val="Arial"/>
      <family val="2"/>
    </font>
    <font>
      <sz val="8"/>
      <name val="Arial"/>
      <family val="2"/>
    </font>
    <font>
      <u/>
      <sz val="8"/>
      <name val="Arial"/>
      <family val="2"/>
    </font>
    <font>
      <b/>
      <sz val="9"/>
      <name val="Arial"/>
      <family val="2"/>
    </font>
    <font>
      <b/>
      <sz val="14"/>
      <name val="Arial"/>
      <family val="2"/>
    </font>
    <font>
      <sz val="8"/>
      <color indexed="81"/>
      <name val="Tahoma"/>
      <family val="2"/>
    </font>
    <font>
      <b/>
      <sz val="8"/>
      <color indexed="81"/>
      <name val="Tahoma"/>
      <family val="2"/>
    </font>
    <font>
      <b/>
      <sz val="10"/>
      <color indexed="12"/>
      <name val="Tahoma"/>
      <family val="2"/>
    </font>
    <font>
      <sz val="8"/>
      <name val="Arial"/>
      <family val="2"/>
    </font>
    <font>
      <u/>
      <sz val="10"/>
      <name val="Tahoma"/>
      <family val="2"/>
    </font>
    <font>
      <sz val="10"/>
      <name val="Times New Roman"/>
      <family val="1"/>
    </font>
    <font>
      <sz val="10"/>
      <color indexed="10"/>
      <name val="Tahoma"/>
      <family val="2"/>
    </font>
    <font>
      <sz val="7"/>
      <name val="Arial"/>
      <family val="2"/>
    </font>
    <font>
      <sz val="12"/>
      <color indexed="12"/>
      <name val="Times New Roman"/>
      <family val="1"/>
    </font>
    <font>
      <sz val="10"/>
      <name val="LinePrinter"/>
    </font>
    <font>
      <b/>
      <sz val="10"/>
      <name val="Times New Roman"/>
      <family val="1"/>
    </font>
    <font>
      <u/>
      <sz val="10"/>
      <name val="Times New Roman"/>
      <family val="1"/>
    </font>
    <font>
      <sz val="10"/>
      <color indexed="10"/>
      <name val="Times New Roman"/>
      <family val="1"/>
    </font>
    <font>
      <u/>
      <sz val="8"/>
      <color indexed="12"/>
      <name val="Tahoma"/>
      <family val="2"/>
    </font>
    <font>
      <sz val="8"/>
      <color indexed="12"/>
      <name val="Tahoma"/>
      <family val="2"/>
    </font>
    <font>
      <sz val="12"/>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0"/>
      <color indexed="10"/>
      <name val="Arial"/>
      <family val="2"/>
    </font>
    <font>
      <sz val="10"/>
      <name val="Arial"/>
      <family val="2"/>
    </font>
    <font>
      <b/>
      <i/>
      <u/>
      <sz val="9"/>
      <color rgb="FFFF0000"/>
      <name val="Arial"/>
      <family val="2"/>
    </font>
  </fonts>
  <fills count="27">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7"/>
        <bgColor indexed="23"/>
      </patternFill>
    </fill>
    <fill>
      <patternFill patternType="solid">
        <fgColor indexed="43"/>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15"/>
      </patternFill>
    </fill>
    <fill>
      <patternFill patternType="solid">
        <fgColor theme="4" tint="0.79998168889431442"/>
        <bgColor indexed="64"/>
      </patternFill>
    </fill>
  </fills>
  <borders count="32">
    <border>
      <left/>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top/>
      <bottom style="double">
        <color indexed="64"/>
      </bottom>
      <diagonal/>
    </border>
    <border>
      <left/>
      <right/>
      <top style="thin">
        <color indexed="64"/>
      </top>
      <bottom/>
      <diagonal/>
    </border>
    <border>
      <left/>
      <right/>
      <top style="thin">
        <color indexed="8"/>
      </top>
      <bottom style="thin">
        <color indexed="64"/>
      </bottom>
      <diagonal/>
    </border>
    <border>
      <left/>
      <right style="thin">
        <color indexed="64"/>
      </right>
      <top/>
      <bottom style="thin">
        <color indexed="8"/>
      </bottom>
      <diagonal/>
    </border>
    <border>
      <left/>
      <right/>
      <top style="thin">
        <color indexed="8"/>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bottom style="thin">
        <color indexed="8"/>
      </bottom>
      <diagonal/>
    </border>
  </borders>
  <cellStyleXfs count="50">
    <xf numFmtId="0" fontId="0" fillId="0" borderId="0"/>
    <xf numFmtId="43" fontId="2" fillId="0" borderId="0" applyFont="0" applyFill="0" applyBorder="0" applyAlignment="0" applyProtection="0"/>
    <xf numFmtId="41" fontId="2" fillId="0" borderId="0" applyFont="0" applyFill="0" applyBorder="0" applyAlignment="0" applyProtection="0"/>
    <xf numFmtId="0" fontId="26" fillId="0" borderId="0" applyFont="0" applyFill="0" applyBorder="0" applyAlignment="0" applyProtection="0">
      <alignment horizontal="left"/>
    </xf>
    <xf numFmtId="167" fontId="27" fillId="0" borderId="0" applyFont="0" applyAlignment="0" applyProtection="0"/>
    <xf numFmtId="0" fontId="1" fillId="0" borderId="0"/>
    <xf numFmtId="0" fontId="1" fillId="0" borderId="0"/>
    <xf numFmtId="9" fontId="2" fillId="0" borderId="0" applyFont="0" applyFill="0" applyBorder="0" applyAlignment="0" applyProtection="0"/>
    <xf numFmtId="175" fontId="28" fillId="0" borderId="0">
      <alignment horizontal="left"/>
    </xf>
    <xf numFmtId="0" fontId="34" fillId="0" borderId="0"/>
    <xf numFmtId="4" fontId="35" fillId="5" borderId="29" applyNumberFormat="0" applyProtection="0">
      <alignment vertical="center"/>
    </xf>
    <xf numFmtId="4" fontId="36" fillId="3" borderId="29" applyNumberFormat="0" applyProtection="0">
      <alignment vertical="center"/>
    </xf>
    <xf numFmtId="4" fontId="35" fillId="3" borderId="29" applyNumberFormat="0" applyProtection="0">
      <alignment horizontal="left" vertical="center" indent="1"/>
    </xf>
    <xf numFmtId="0" fontId="35" fillId="3" borderId="29" applyNumberFormat="0" applyProtection="0">
      <alignment horizontal="left" vertical="top" indent="1"/>
    </xf>
    <xf numFmtId="4" fontId="35" fillId="6" borderId="29" applyNumberFormat="0" applyProtection="0"/>
    <xf numFmtId="4" fontId="37" fillId="7" borderId="29" applyNumberFormat="0" applyProtection="0">
      <alignment horizontal="right" vertical="center"/>
    </xf>
    <xf numFmtId="4" fontId="37" fillId="8" borderId="29" applyNumberFormat="0" applyProtection="0">
      <alignment horizontal="right" vertical="center"/>
    </xf>
    <xf numFmtId="4" fontId="37" fillId="9" borderId="29" applyNumberFormat="0" applyProtection="0">
      <alignment horizontal="right" vertical="center"/>
    </xf>
    <xf numFmtId="4" fontId="37" fillId="10" borderId="29" applyNumberFormat="0" applyProtection="0">
      <alignment horizontal="right" vertical="center"/>
    </xf>
    <xf numFmtId="4" fontId="37" fillId="11" borderId="29" applyNumberFormat="0" applyProtection="0">
      <alignment horizontal="right" vertical="center"/>
    </xf>
    <xf numFmtId="4" fontId="37" fillId="12" borderId="29" applyNumberFormat="0" applyProtection="0">
      <alignment horizontal="right" vertical="center"/>
    </xf>
    <xf numFmtId="4" fontId="37" fillId="13" borderId="29" applyNumberFormat="0" applyProtection="0">
      <alignment horizontal="right" vertical="center"/>
    </xf>
    <xf numFmtId="4" fontId="37" fillId="14" borderId="29" applyNumberFormat="0" applyProtection="0">
      <alignment horizontal="right" vertical="center"/>
    </xf>
    <xf numFmtId="4" fontId="37" fillId="15" borderId="29" applyNumberFormat="0" applyProtection="0">
      <alignment horizontal="right" vertical="center"/>
    </xf>
    <xf numFmtId="4" fontId="35" fillId="16" borderId="30" applyNumberFormat="0" applyProtection="0">
      <alignment horizontal="left" vertical="center" indent="1"/>
    </xf>
    <xf numFmtId="4" fontId="37" fillId="17" borderId="0" applyNumberFormat="0" applyProtection="0">
      <alignment horizontal="left" indent="1"/>
    </xf>
    <xf numFmtId="4" fontId="38" fillId="18" borderId="0" applyNumberFormat="0" applyProtection="0">
      <alignment horizontal="left" vertical="center" indent="1"/>
    </xf>
    <xf numFmtId="4" fontId="37" fillId="19" borderId="29" applyNumberFormat="0" applyProtection="0">
      <alignment horizontal="right" vertical="center"/>
    </xf>
    <xf numFmtId="4" fontId="39" fillId="20" borderId="0" applyNumberFormat="0" applyProtection="0">
      <alignment horizontal="left" indent="1"/>
    </xf>
    <xf numFmtId="4" fontId="40" fillId="21" borderId="0" applyNumberFormat="0" applyProtection="0"/>
    <xf numFmtId="0" fontId="1" fillId="18" borderId="29" applyNumberFormat="0" applyProtection="0">
      <alignment horizontal="left" vertical="center" indent="1"/>
    </xf>
    <xf numFmtId="0" fontId="1" fillId="18" borderId="29" applyNumberFormat="0" applyProtection="0">
      <alignment horizontal="left" vertical="top" indent="1"/>
    </xf>
    <xf numFmtId="0" fontId="1" fillId="6" borderId="29" applyNumberFormat="0" applyProtection="0">
      <alignment horizontal="left" vertical="center" indent="1"/>
    </xf>
    <xf numFmtId="0" fontId="1" fillId="6" borderId="29" applyNumberFormat="0" applyProtection="0">
      <alignment horizontal="left" vertical="top" indent="1"/>
    </xf>
    <xf numFmtId="0" fontId="1" fillId="22" borderId="29" applyNumberFormat="0" applyProtection="0">
      <alignment horizontal="left" vertical="center" indent="1"/>
    </xf>
    <xf numFmtId="0" fontId="1" fillId="22" borderId="29" applyNumberFormat="0" applyProtection="0">
      <alignment horizontal="left" vertical="top" indent="1"/>
    </xf>
    <xf numFmtId="0" fontId="1" fillId="23" borderId="29" applyNumberFormat="0" applyProtection="0">
      <alignment horizontal="left" vertical="center" indent="1"/>
    </xf>
    <xf numFmtId="0" fontId="1" fillId="23" borderId="29" applyNumberFormat="0" applyProtection="0">
      <alignment horizontal="left" vertical="top" indent="1"/>
    </xf>
    <xf numFmtId="4" fontId="37" fillId="24" borderId="29" applyNumberFormat="0" applyProtection="0">
      <alignment vertical="center"/>
    </xf>
    <xf numFmtId="4" fontId="41" fillId="24" borderId="29" applyNumberFormat="0" applyProtection="0">
      <alignment vertical="center"/>
    </xf>
    <xf numFmtId="4" fontId="37" fillId="24" borderId="29" applyNumberFormat="0" applyProtection="0">
      <alignment horizontal="left" vertical="center" indent="1"/>
    </xf>
    <xf numFmtId="0" fontId="37" fillId="24" borderId="29" applyNumberFormat="0" applyProtection="0">
      <alignment horizontal="left" vertical="top" indent="1"/>
    </xf>
    <xf numFmtId="4" fontId="37" fillId="0" borderId="29" applyNumberFormat="0" applyProtection="0">
      <alignment horizontal="right" vertical="center"/>
    </xf>
    <xf numFmtId="4" fontId="41" fillId="17" borderId="29" applyNumberFormat="0" applyProtection="0">
      <alignment horizontal="right" vertical="center"/>
    </xf>
    <xf numFmtId="4" fontId="37" fillId="0" borderId="29" applyNumberFormat="0" applyProtection="0">
      <alignment horizontal="left" vertical="center" indent="1"/>
    </xf>
    <xf numFmtId="0" fontId="37" fillId="6" borderId="29" applyNumberFormat="0" applyProtection="0">
      <alignment horizontal="left" vertical="top"/>
    </xf>
    <xf numFmtId="4" fontId="18" fillId="25" borderId="0" applyNumberFormat="0" applyProtection="0">
      <alignment horizontal="left"/>
    </xf>
    <xf numFmtId="4" fontId="42" fillId="17" borderId="29" applyNumberFormat="0" applyProtection="0">
      <alignment horizontal="right" vertical="center"/>
    </xf>
    <xf numFmtId="0" fontId="43" fillId="0" borderId="0"/>
    <xf numFmtId="9" fontId="1" fillId="0" borderId="0" applyFont="0" applyFill="0" applyBorder="0" applyAlignment="0" applyProtection="0"/>
  </cellStyleXfs>
  <cellXfs count="277">
    <xf numFmtId="0" fontId="0" fillId="0" borderId="0" xfId="0"/>
    <xf numFmtId="0" fontId="6" fillId="0" borderId="0" xfId="0" applyFont="1"/>
    <xf numFmtId="0" fontId="10" fillId="0" borderId="0" xfId="0" applyFont="1" applyProtection="1"/>
    <xf numFmtId="0" fontId="11" fillId="0" borderId="0" xfId="0" applyFont="1" applyProtection="1">
      <protection locked="0"/>
    </xf>
    <xf numFmtId="0" fontId="10" fillId="0" borderId="0" xfId="0" applyFont="1"/>
    <xf numFmtId="0" fontId="12" fillId="0" borderId="0" xfId="0" applyFont="1" applyProtection="1">
      <protection locked="0"/>
    </xf>
    <xf numFmtId="0" fontId="11" fillId="0" borderId="0" xfId="0" applyFont="1" applyAlignment="1" applyProtection="1">
      <alignment horizontal="center"/>
      <protection locked="0"/>
    </xf>
    <xf numFmtId="164" fontId="10" fillId="0" borderId="0" xfId="0" applyNumberFormat="1" applyFont="1" applyProtection="1"/>
    <xf numFmtId="0" fontId="10" fillId="0" borderId="0" xfId="0" applyFont="1" applyAlignment="1">
      <alignment horizontal="right"/>
    </xf>
    <xf numFmtId="37" fontId="12" fillId="0" borderId="0" xfId="0" applyNumberFormat="1" applyFont="1" applyProtection="1">
      <protection locked="0"/>
    </xf>
    <xf numFmtId="0" fontId="5" fillId="0" borderId="0" xfId="0" applyFont="1" applyBorder="1"/>
    <xf numFmtId="0" fontId="5" fillId="0" borderId="0" xfId="0" applyFont="1" applyBorder="1" applyAlignment="1">
      <alignment horizontal="center"/>
    </xf>
    <xf numFmtId="0" fontId="6" fillId="0" borderId="0" xfId="0" applyFont="1" applyBorder="1"/>
    <xf numFmtId="0" fontId="9" fillId="0" borderId="0" xfId="0" quotePrefix="1" applyFont="1" applyBorder="1" applyAlignment="1">
      <alignment horizontal="left"/>
    </xf>
    <xf numFmtId="0" fontId="7" fillId="0" borderId="0" xfId="0" applyFont="1" applyBorder="1"/>
    <xf numFmtId="0" fontId="7" fillId="0" borderId="0" xfId="0" applyFont="1" applyBorder="1" applyAlignment="1">
      <alignment horizontal="center"/>
    </xf>
    <xf numFmtId="0" fontId="9" fillId="0" borderId="0" xfId="0" applyFont="1" applyBorder="1"/>
    <xf numFmtId="167" fontId="5" fillId="0" borderId="0" xfId="1" applyNumberFormat="1" applyFont="1" applyBorder="1" applyAlignment="1">
      <alignment horizontal="center"/>
    </xf>
    <xf numFmtId="0" fontId="4" fillId="0" borderId="0" xfId="0" applyFont="1" applyBorder="1"/>
    <xf numFmtId="0" fontId="13" fillId="0" borderId="0" xfId="0" applyFont="1" applyBorder="1" applyAlignment="1">
      <alignment horizontal="center"/>
    </xf>
    <xf numFmtId="168" fontId="7" fillId="0" borderId="0" xfId="7" applyNumberFormat="1" applyFont="1" applyBorder="1" applyAlignment="1">
      <alignment horizontal="center"/>
    </xf>
    <xf numFmtId="167" fontId="7" fillId="0" borderId="0" xfId="1" applyNumberFormat="1" applyFont="1" applyBorder="1" applyAlignment="1">
      <alignment horizontal="center"/>
    </xf>
    <xf numFmtId="167" fontId="5" fillId="0" borderId="0" xfId="1" applyNumberFormat="1" applyFont="1" applyBorder="1"/>
    <xf numFmtId="0" fontId="5" fillId="0" borderId="0" xfId="0" quotePrefix="1" applyFont="1" applyBorder="1" applyAlignment="1">
      <alignment horizontal="left"/>
    </xf>
    <xf numFmtId="0" fontId="8" fillId="0" borderId="0" xfId="0" applyFont="1" applyBorder="1"/>
    <xf numFmtId="0" fontId="7" fillId="0" borderId="0" xfId="0" applyFont="1" applyBorder="1" applyAlignment="1">
      <alignment horizontal="left"/>
    </xf>
    <xf numFmtId="3" fontId="5" fillId="0" borderId="0" xfId="0" applyNumberFormat="1" applyFont="1" applyBorder="1"/>
    <xf numFmtId="37" fontId="10" fillId="0" borderId="0" xfId="0" applyNumberFormat="1" applyFont="1" applyProtection="1"/>
    <xf numFmtId="166" fontId="10" fillId="0" borderId="0" xfId="0" applyNumberFormat="1" applyFont="1"/>
    <xf numFmtId="37" fontId="10" fillId="0" borderId="0" xfId="0" applyNumberFormat="1" applyFont="1" applyProtection="1">
      <protection locked="0"/>
    </xf>
    <xf numFmtId="164" fontId="11" fillId="0" borderId="0" xfId="0" applyNumberFormat="1" applyFont="1" applyAlignment="1" applyProtection="1">
      <alignment horizontal="right"/>
      <protection locked="0"/>
    </xf>
    <xf numFmtId="164" fontId="11" fillId="0" borderId="0" xfId="0" applyNumberFormat="1" applyFont="1" applyAlignment="1" applyProtection="1">
      <alignment horizontal="right"/>
    </xf>
    <xf numFmtId="37" fontId="11" fillId="0" borderId="0" xfId="0" applyNumberFormat="1" applyFont="1" applyProtection="1"/>
    <xf numFmtId="38" fontId="10" fillId="0" borderId="1" xfId="0" applyNumberFormat="1" applyFont="1" applyBorder="1"/>
    <xf numFmtId="166" fontId="12" fillId="0" borderId="0" xfId="0" applyNumberFormat="1" applyFont="1" applyProtection="1">
      <protection locked="0"/>
    </xf>
    <xf numFmtId="0" fontId="10" fillId="2" borderId="2" xfId="0" applyFont="1" applyFill="1" applyBorder="1" applyProtection="1"/>
    <xf numFmtId="0" fontId="10" fillId="2" borderId="3" xfId="0" applyFont="1" applyFill="1" applyBorder="1" applyProtection="1"/>
    <xf numFmtId="0" fontId="10" fillId="2" borderId="4" xfId="0" applyFont="1" applyFill="1" applyBorder="1" applyProtection="1"/>
    <xf numFmtId="37" fontId="10" fillId="2" borderId="5" xfId="0" applyNumberFormat="1" applyFont="1" applyFill="1" applyBorder="1" applyAlignment="1" applyProtection="1">
      <alignment horizontal="right"/>
    </xf>
    <xf numFmtId="0" fontId="10" fillId="2" borderId="6" xfId="0" applyFont="1" applyFill="1" applyBorder="1" applyAlignment="1" applyProtection="1">
      <alignment horizontal="right"/>
    </xf>
    <xf numFmtId="0" fontId="10" fillId="2" borderId="0" xfId="0" applyFont="1" applyFill="1" applyBorder="1" applyAlignment="1" applyProtection="1">
      <alignment horizontal="right"/>
    </xf>
    <xf numFmtId="37" fontId="10" fillId="2" borderId="1" xfId="0" applyNumberFormat="1" applyFont="1" applyFill="1" applyBorder="1" applyProtection="1"/>
    <xf numFmtId="0" fontId="1" fillId="0" borderId="0" xfId="6"/>
    <xf numFmtId="0" fontId="15" fillId="0" borderId="0" xfId="6" applyFont="1" applyBorder="1"/>
    <xf numFmtId="0" fontId="16" fillId="0" borderId="0" xfId="6" applyFont="1" applyBorder="1" applyAlignment="1">
      <alignment horizontal="center"/>
    </xf>
    <xf numFmtId="0" fontId="14" fillId="0" borderId="0" xfId="6" quotePrefix="1" applyFont="1" applyAlignment="1">
      <alignment horizontal="left"/>
    </xf>
    <xf numFmtId="0" fontId="15" fillId="0" borderId="0" xfId="6" applyFont="1" applyBorder="1" applyAlignment="1">
      <alignment horizontal="center"/>
    </xf>
    <xf numFmtId="0" fontId="3" fillId="0" borderId="0" xfId="6" applyFont="1"/>
    <xf numFmtId="167" fontId="15" fillId="0" borderId="0" xfId="1" applyNumberFormat="1" applyFont="1" applyBorder="1" applyAlignment="1">
      <alignment horizontal="center"/>
    </xf>
    <xf numFmtId="3" fontId="15" fillId="0" borderId="0" xfId="6" applyNumberFormat="1" applyFont="1" applyBorder="1"/>
    <xf numFmtId="0" fontId="15" fillId="0" borderId="0" xfId="6" applyFont="1" applyAlignment="1">
      <alignment horizontal="center"/>
    </xf>
    <xf numFmtId="0" fontId="17" fillId="0" borderId="0" xfId="6" applyFont="1" applyBorder="1"/>
    <xf numFmtId="0" fontId="3" fillId="0" borderId="0" xfId="6" applyFont="1" applyBorder="1"/>
    <xf numFmtId="0" fontId="3" fillId="0" borderId="0" xfId="6" applyFont="1" applyBorder="1" applyAlignment="1">
      <alignment horizontal="center"/>
    </xf>
    <xf numFmtId="167" fontId="3" fillId="0" borderId="0" xfId="1" applyNumberFormat="1" applyFont="1" applyBorder="1" applyAlignment="1">
      <alignment horizontal="center"/>
    </xf>
    <xf numFmtId="0" fontId="3" fillId="0" borderId="0" xfId="6" quotePrefix="1" applyFont="1" applyBorder="1" applyAlignment="1">
      <alignment horizontal="center"/>
    </xf>
    <xf numFmtId="3" fontId="3" fillId="0" borderId="0" xfId="6" applyNumberFormat="1" applyFont="1" applyBorder="1" applyAlignment="1">
      <alignment horizontal="center"/>
    </xf>
    <xf numFmtId="167" fontId="3" fillId="0" borderId="0" xfId="1" applyNumberFormat="1" applyFont="1" applyBorder="1"/>
    <xf numFmtId="0" fontId="3" fillId="0" borderId="0" xfId="6" quotePrefix="1" applyFont="1" applyBorder="1" applyAlignment="1">
      <alignment horizontal="left"/>
    </xf>
    <xf numFmtId="167" fontId="3" fillId="0" borderId="0" xfId="6" applyNumberFormat="1" applyFont="1" applyBorder="1"/>
    <xf numFmtId="10" fontId="3" fillId="0" borderId="0" xfId="7" applyNumberFormat="1" applyFont="1" applyBorder="1"/>
    <xf numFmtId="0" fontId="3" fillId="0" borderId="0" xfId="6" applyFont="1" applyBorder="1" applyAlignment="1">
      <alignment horizontal="left"/>
    </xf>
    <xf numFmtId="0" fontId="15" fillId="0" borderId="7" xfId="6" applyFont="1" applyBorder="1"/>
    <xf numFmtId="0" fontId="15" fillId="0" borderId="8" xfId="6" applyFont="1" applyBorder="1"/>
    <xf numFmtId="0" fontId="15" fillId="0" borderId="10" xfId="6" applyFont="1" applyBorder="1"/>
    <xf numFmtId="0" fontId="15" fillId="0" borderId="0" xfId="6" quotePrefix="1" applyFont="1" applyBorder="1" applyAlignment="1">
      <alignment horizontal="left"/>
    </xf>
    <xf numFmtId="167" fontId="15" fillId="0" borderId="11" xfId="1" applyNumberFormat="1" applyFont="1" applyBorder="1" applyAlignment="1">
      <alignment horizontal="center"/>
    </xf>
    <xf numFmtId="0" fontId="15" fillId="0" borderId="12" xfId="6" applyFont="1" applyBorder="1"/>
    <xf numFmtId="0" fontId="15" fillId="0" borderId="13" xfId="6" applyFont="1" applyBorder="1"/>
    <xf numFmtId="0" fontId="15" fillId="0" borderId="13" xfId="6" applyFont="1" applyBorder="1" applyAlignment="1">
      <alignment horizontal="center"/>
    </xf>
    <xf numFmtId="167" fontId="15" fillId="0" borderId="14" xfId="1" applyNumberFormat="1" applyFont="1" applyBorder="1" applyAlignment="1">
      <alignment horizontal="center"/>
    </xf>
    <xf numFmtId="166" fontId="21" fillId="3" borderId="17" xfId="7" applyNumberFormat="1" applyFont="1" applyFill="1" applyBorder="1"/>
    <xf numFmtId="0" fontId="8" fillId="2" borderId="0" xfId="0" applyFont="1" applyFill="1" applyBorder="1"/>
    <xf numFmtId="0" fontId="11" fillId="2" borderId="0" xfId="0" applyFont="1" applyFill="1" applyProtection="1">
      <protection locked="0"/>
    </xf>
    <xf numFmtId="0" fontId="9" fillId="2" borderId="0" xfId="0" applyFont="1" applyFill="1" applyAlignment="1" applyProtection="1">
      <alignment horizontal="centerContinuous"/>
    </xf>
    <xf numFmtId="0" fontId="10" fillId="2" borderId="0" xfId="0" applyFont="1" applyFill="1" applyProtection="1"/>
    <xf numFmtId="0" fontId="10" fillId="2" borderId="0" xfId="0" applyFont="1" applyFill="1" applyAlignment="1" applyProtection="1">
      <alignment horizontal="right"/>
      <protection locked="0"/>
    </xf>
    <xf numFmtId="0" fontId="10" fillId="2" borderId="0" xfId="0" applyFont="1" applyFill="1" applyAlignment="1" applyProtection="1">
      <alignment horizontal="right"/>
    </xf>
    <xf numFmtId="0" fontId="11" fillId="2" borderId="0" xfId="0" applyFont="1" applyFill="1" applyAlignment="1" applyProtection="1">
      <alignment horizontal="right"/>
      <protection locked="0"/>
    </xf>
    <xf numFmtId="0" fontId="9" fillId="2" borderId="0" xfId="0" applyFont="1" applyFill="1" applyProtection="1"/>
    <xf numFmtId="0" fontId="12" fillId="2" borderId="0" xfId="0" applyFont="1" applyFill="1" applyProtection="1">
      <protection locked="0"/>
    </xf>
    <xf numFmtId="165" fontId="10" fillId="2" borderId="0" xfId="0" applyNumberFormat="1" applyFont="1" applyFill="1" applyAlignment="1" applyProtection="1">
      <alignment horizontal="right"/>
    </xf>
    <xf numFmtId="0" fontId="10" fillId="2" borderId="0" xfId="0" applyFont="1" applyFill="1" applyAlignment="1">
      <alignment horizontal="right"/>
    </xf>
    <xf numFmtId="0" fontId="10" fillId="2" borderId="0" xfId="0" applyFont="1" applyFill="1" applyAlignment="1" applyProtection="1">
      <alignment horizontal="center"/>
    </xf>
    <xf numFmtId="0" fontId="11" fillId="2" borderId="0" xfId="0" applyFont="1" applyFill="1" applyAlignment="1" applyProtection="1">
      <alignment horizontal="center"/>
      <protection locked="0"/>
    </xf>
    <xf numFmtId="17" fontId="10" fillId="2" borderId="0" xfId="0" applyNumberFormat="1" applyFont="1" applyFill="1" applyAlignment="1" applyProtection="1">
      <alignment horizontal="right"/>
    </xf>
    <xf numFmtId="164" fontId="10" fillId="4" borderId="0" xfId="0" applyNumberFormat="1" applyFont="1" applyFill="1" applyAlignment="1" applyProtection="1">
      <alignment horizontal="right"/>
    </xf>
    <xf numFmtId="164" fontId="12" fillId="2" borderId="18" xfId="0" applyNumberFormat="1" applyFont="1" applyFill="1" applyBorder="1" applyAlignment="1" applyProtection="1">
      <alignment horizontal="center"/>
      <protection locked="0"/>
    </xf>
    <xf numFmtId="0" fontId="10" fillId="2" borderId="18" xfId="0" applyFont="1" applyFill="1" applyBorder="1" applyAlignment="1" applyProtection="1">
      <alignment horizontal="center"/>
      <protection locked="0"/>
    </xf>
    <xf numFmtId="0" fontId="10" fillId="2" borderId="18" xfId="0" applyFont="1" applyFill="1" applyBorder="1" applyAlignment="1" applyProtection="1">
      <alignment horizontal="center" wrapText="1"/>
      <protection locked="0"/>
    </xf>
    <xf numFmtId="0" fontId="10" fillId="2" borderId="18" xfId="0" applyFont="1" applyFill="1" applyBorder="1" applyAlignment="1" applyProtection="1">
      <alignment horizontal="center" wrapText="1"/>
    </xf>
    <xf numFmtId="0" fontId="10" fillId="2" borderId="18" xfId="0" applyFont="1" applyFill="1" applyBorder="1" applyAlignment="1" applyProtection="1">
      <alignment horizontal="center"/>
    </xf>
    <xf numFmtId="0" fontId="3" fillId="0" borderId="0" xfId="6" applyFont="1" applyFill="1" applyBorder="1"/>
    <xf numFmtId="167" fontId="3" fillId="0" borderId="0" xfId="1" applyNumberFormat="1" applyFont="1" applyFill="1" applyBorder="1"/>
    <xf numFmtId="0" fontId="10" fillId="0" borderId="1" xfId="0" applyFont="1" applyBorder="1"/>
    <xf numFmtId="17" fontId="10" fillId="0" borderId="0" xfId="0" applyNumberFormat="1" applyFont="1" applyFill="1" applyBorder="1" applyAlignment="1" applyProtection="1">
      <alignment horizontal="right"/>
    </xf>
    <xf numFmtId="0" fontId="10" fillId="0" borderId="0" xfId="0" applyFont="1" applyFill="1" applyBorder="1" applyProtection="1"/>
    <xf numFmtId="0" fontId="10" fillId="0" borderId="0" xfId="0" applyFont="1" applyFill="1" applyBorder="1" applyAlignment="1">
      <alignment horizontal="right"/>
    </xf>
    <xf numFmtId="0" fontId="10" fillId="0" borderId="0" xfId="0" applyFont="1" applyFill="1" applyBorder="1"/>
    <xf numFmtId="17" fontId="14" fillId="0" borderId="0" xfId="6" applyNumberFormat="1" applyFont="1"/>
    <xf numFmtId="17" fontId="7" fillId="0" borderId="0" xfId="0" applyNumberFormat="1" applyFont="1" applyBorder="1"/>
    <xf numFmtId="17" fontId="7" fillId="0" borderId="0" xfId="0" applyNumberFormat="1" applyFont="1" applyBorder="1" applyAlignment="1">
      <alignment horizontal="center"/>
    </xf>
    <xf numFmtId="167" fontId="3" fillId="0" borderId="0" xfId="1" applyNumberFormat="1" applyFont="1" applyFill="1" applyBorder="1" applyAlignment="1">
      <alignment horizontal="center"/>
    </xf>
    <xf numFmtId="166" fontId="3" fillId="0" borderId="0" xfId="6" applyNumberFormat="1" applyFont="1" applyBorder="1" applyAlignment="1">
      <alignment horizontal="center"/>
    </xf>
    <xf numFmtId="174" fontId="10" fillId="0" borderId="0" xfId="0" applyNumberFormat="1" applyFont="1" applyAlignment="1">
      <alignment horizontal="center"/>
    </xf>
    <xf numFmtId="37" fontId="10" fillId="2" borderId="19" xfId="0" applyNumberFormat="1" applyFont="1" applyFill="1" applyBorder="1" applyAlignment="1" applyProtection="1">
      <alignment horizontal="right"/>
    </xf>
    <xf numFmtId="16" fontId="7" fillId="0" borderId="0" xfId="0" applyNumberFormat="1" applyFont="1" applyBorder="1"/>
    <xf numFmtId="17" fontId="21" fillId="3" borderId="17" xfId="7" applyNumberFormat="1" applyFont="1" applyFill="1" applyBorder="1"/>
    <xf numFmtId="166" fontId="3" fillId="0" borderId="0" xfId="6" applyNumberFormat="1" applyFont="1" applyBorder="1"/>
    <xf numFmtId="167" fontId="3" fillId="0" borderId="20" xfId="6" applyNumberFormat="1" applyFont="1" applyFill="1" applyBorder="1"/>
    <xf numFmtId="167" fontId="3" fillId="0" borderId="20" xfId="1" applyNumberFormat="1" applyFont="1" applyBorder="1"/>
    <xf numFmtId="174" fontId="10" fillId="0" borderId="0" xfId="0" applyNumberFormat="1" applyFont="1" applyBorder="1" applyAlignment="1">
      <alignment horizontal="center" vertical="center"/>
    </xf>
    <xf numFmtId="17" fontId="10" fillId="0" borderId="0" xfId="0" applyNumberFormat="1" applyFont="1" applyFill="1" applyBorder="1" applyAlignment="1">
      <alignment horizontal="right"/>
    </xf>
    <xf numFmtId="0" fontId="10" fillId="0" borderId="0" xfId="0" applyFont="1" applyAlignment="1">
      <alignment horizontal="center"/>
    </xf>
    <xf numFmtId="37" fontId="25" fillId="0" borderId="0" xfId="0" applyNumberFormat="1" applyFont="1" applyProtection="1"/>
    <xf numFmtId="174" fontId="9" fillId="0" borderId="0" xfId="0" applyNumberFormat="1" applyFont="1" applyAlignment="1">
      <alignment horizontal="center"/>
    </xf>
    <xf numFmtId="37" fontId="23" fillId="0" borderId="0" xfId="0" applyNumberFormat="1" applyFont="1" applyAlignment="1" applyProtection="1">
      <alignment horizontal="center"/>
    </xf>
    <xf numFmtId="37" fontId="9" fillId="2" borderId="1" xfId="0" applyNumberFormat="1" applyFont="1" applyFill="1" applyBorder="1" applyProtection="1"/>
    <xf numFmtId="37" fontId="10" fillId="0" borderId="0" xfId="0" applyNumberFormat="1" applyFont="1" applyFill="1" applyBorder="1" applyProtection="1"/>
    <xf numFmtId="174" fontId="9" fillId="0" borderId="0" xfId="0" applyNumberFormat="1" applyFont="1" applyFill="1" applyAlignment="1">
      <alignment horizontal="center"/>
    </xf>
    <xf numFmtId="0" fontId="29" fillId="0" borderId="0" xfId="0" applyFont="1"/>
    <xf numFmtId="0" fontId="24" fillId="0" borderId="0" xfId="0" applyFont="1"/>
    <xf numFmtId="41" fontId="24" fillId="0" borderId="0" xfId="2" applyFont="1"/>
    <xf numFmtId="0" fontId="30" fillId="0" borderId="0" xfId="0" applyFont="1" applyAlignment="1">
      <alignment horizontal="center"/>
    </xf>
    <xf numFmtId="17" fontId="30" fillId="0" borderId="0" xfId="2" applyNumberFormat="1" applyFont="1" applyAlignment="1">
      <alignment horizontal="center"/>
    </xf>
    <xf numFmtId="41" fontId="24" fillId="0" borderId="0" xfId="2" applyFont="1" applyFill="1"/>
    <xf numFmtId="0" fontId="31" fillId="0" borderId="0" xfId="0" applyFont="1"/>
    <xf numFmtId="41" fontId="24" fillId="0" borderId="20" xfId="2" applyFont="1" applyFill="1" applyBorder="1"/>
    <xf numFmtId="41" fontId="24" fillId="0" borderId="1" xfId="2" applyFont="1" applyFill="1" applyBorder="1"/>
    <xf numFmtId="41" fontId="29" fillId="0" borderId="20" xfId="2" applyFont="1" applyFill="1" applyBorder="1"/>
    <xf numFmtId="41" fontId="29" fillId="0" borderId="0" xfId="2" applyFont="1" applyFill="1"/>
    <xf numFmtId="41" fontId="29" fillId="0" borderId="21" xfId="2" applyFont="1" applyFill="1" applyBorder="1"/>
    <xf numFmtId="41" fontId="24" fillId="0" borderId="0" xfId="0" applyNumberFormat="1" applyFont="1"/>
    <xf numFmtId="41" fontId="24" fillId="0" borderId="0" xfId="2" applyFont="1" applyFill="1" applyAlignment="1">
      <alignment horizontal="center"/>
    </xf>
    <xf numFmtId="41" fontId="24" fillId="0" borderId="0" xfId="2" applyFont="1" applyAlignment="1">
      <alignment horizontal="center"/>
    </xf>
    <xf numFmtId="17" fontId="9" fillId="2" borderId="0" xfId="0" applyNumberFormat="1" applyFont="1" applyFill="1" applyAlignment="1" applyProtection="1">
      <alignment horizontal="right"/>
    </xf>
    <xf numFmtId="0" fontId="9" fillId="2" borderId="0" xfId="0" applyFont="1" applyFill="1" applyAlignment="1" applyProtection="1">
      <alignment horizontal="right" wrapText="1"/>
    </xf>
    <xf numFmtId="37" fontId="11" fillId="0" borderId="0" xfId="0" applyNumberFormat="1" applyFont="1" applyProtection="1">
      <protection locked="0"/>
    </xf>
    <xf numFmtId="0" fontId="11" fillId="0" borderId="0" xfId="0" applyFont="1" applyFill="1" applyProtection="1">
      <protection locked="0"/>
    </xf>
    <xf numFmtId="0" fontId="11" fillId="0" borderId="0" xfId="0" applyFont="1" applyFill="1" applyAlignment="1" applyProtection="1">
      <alignment horizontal="center"/>
      <protection locked="0"/>
    </xf>
    <xf numFmtId="37" fontId="10" fillId="0" borderId="0" xfId="0" applyNumberFormat="1" applyFont="1" applyFill="1" applyProtection="1">
      <protection locked="0"/>
    </xf>
    <xf numFmtId="0" fontId="10" fillId="0" borderId="0" xfId="0" applyFont="1" applyFill="1" applyProtection="1"/>
    <xf numFmtId="37" fontId="10" fillId="0" borderId="0" xfId="0" applyNumberFormat="1" applyFont="1" applyFill="1" applyProtection="1"/>
    <xf numFmtId="38" fontId="10" fillId="0" borderId="0" xfId="0" applyNumberFormat="1" applyFont="1" applyBorder="1"/>
    <xf numFmtId="17" fontId="10" fillId="0" borderId="0" xfId="0" applyNumberFormat="1" applyFont="1" applyFill="1" applyBorder="1" applyAlignment="1">
      <alignment horizontal="center"/>
    </xf>
    <xf numFmtId="37" fontId="10" fillId="2" borderId="5" xfId="0" quotePrefix="1" applyNumberFormat="1" applyFont="1" applyFill="1" applyBorder="1" applyAlignment="1" applyProtection="1">
      <alignment horizontal="right"/>
    </xf>
    <xf numFmtId="37" fontId="10" fillId="0" borderId="0" xfId="0" applyNumberFormat="1" applyFont="1" applyFill="1" applyBorder="1"/>
    <xf numFmtId="0" fontId="10" fillId="0" borderId="0" xfId="0" applyFont="1" applyAlignment="1">
      <alignment horizontal="left"/>
    </xf>
    <xf numFmtId="37" fontId="9" fillId="0" borderId="0" xfId="0" quotePrefix="1" applyNumberFormat="1" applyFont="1" applyFill="1" applyProtection="1"/>
    <xf numFmtId="174" fontId="9" fillId="0" borderId="0" xfId="0" applyNumberFormat="1" applyFont="1" applyFill="1" applyBorder="1" applyAlignment="1">
      <alignment horizontal="center"/>
    </xf>
    <xf numFmtId="37" fontId="23" fillId="0" borderId="0" xfId="0" applyNumberFormat="1" applyFont="1" applyBorder="1" applyAlignment="1" applyProtection="1">
      <alignment horizontal="center"/>
    </xf>
    <xf numFmtId="37" fontId="10" fillId="0" borderId="0" xfId="0" quotePrefix="1" applyNumberFormat="1" applyFont="1" applyProtection="1"/>
    <xf numFmtId="10" fontId="10" fillId="0" borderId="0" xfId="7" applyNumberFormat="1" applyFont="1" applyAlignment="1">
      <alignment horizontal="right"/>
    </xf>
    <xf numFmtId="37" fontId="10" fillId="0" borderId="22" xfId="0" applyNumberFormat="1" applyFont="1" applyBorder="1"/>
    <xf numFmtId="37" fontId="9" fillId="0" borderId="20" xfId="0" applyNumberFormat="1" applyFont="1" applyFill="1" applyBorder="1" applyProtection="1"/>
    <xf numFmtId="37" fontId="10" fillId="0" borderId="0" xfId="0" quotePrefix="1" applyNumberFormat="1" applyFont="1" applyFill="1" applyProtection="1"/>
    <xf numFmtId="10" fontId="3" fillId="0" borderId="0" xfId="7" applyNumberFormat="1" applyFont="1" applyBorder="1" applyAlignment="1">
      <alignment horizontal="center"/>
    </xf>
    <xf numFmtId="37" fontId="9" fillId="0" borderId="21" xfId="0" applyNumberFormat="1" applyFont="1" applyFill="1" applyBorder="1" applyProtection="1"/>
    <xf numFmtId="10" fontId="10" fillId="0" borderId="0" xfId="7" applyNumberFormat="1" applyFont="1" applyFill="1" applyBorder="1" applyProtection="1"/>
    <xf numFmtId="37" fontId="23" fillId="0" borderId="0" xfId="0" applyNumberFormat="1" applyFont="1" applyAlignment="1" applyProtection="1">
      <alignment horizontal="centerContinuous"/>
    </xf>
    <xf numFmtId="37" fontId="10" fillId="0" borderId="18" xfId="0" applyNumberFormat="1" applyFont="1" applyBorder="1" applyProtection="1"/>
    <xf numFmtId="37" fontId="9" fillId="0" borderId="22" xfId="0" applyNumberFormat="1" applyFont="1" applyBorder="1"/>
    <xf numFmtId="37" fontId="9" fillId="0" borderId="0" xfId="0" applyNumberFormat="1" applyFont="1" applyBorder="1" applyProtection="1"/>
    <xf numFmtId="174" fontId="9" fillId="0" borderId="0" xfId="0" applyNumberFormat="1" applyFont="1" applyBorder="1" applyAlignment="1">
      <alignment horizontal="center"/>
    </xf>
    <xf numFmtId="0" fontId="9" fillId="0" borderId="0" xfId="0" applyNumberFormat="1" applyFont="1" applyAlignment="1">
      <alignment horizontal="center"/>
    </xf>
    <xf numFmtId="17" fontId="10" fillId="0" borderId="23" xfId="0" applyNumberFormat="1" applyFont="1" applyFill="1" applyBorder="1" applyAlignment="1">
      <alignment horizontal="center"/>
    </xf>
    <xf numFmtId="37" fontId="10" fillId="0" borderId="15" xfId="0" applyNumberFormat="1" applyFont="1" applyBorder="1" applyProtection="1"/>
    <xf numFmtId="37" fontId="10" fillId="0" borderId="16" xfId="0" applyNumberFormat="1" applyFont="1" applyFill="1" applyBorder="1" applyProtection="1"/>
    <xf numFmtId="37" fontId="10" fillId="0" borderId="24" xfId="0" applyNumberFormat="1" applyFont="1" applyBorder="1" applyProtection="1"/>
    <xf numFmtId="0" fontId="9" fillId="2" borderId="0" xfId="0" applyFont="1" applyFill="1"/>
    <xf numFmtId="0" fontId="9" fillId="2" borderId="0" xfId="0" applyFont="1" applyFill="1" applyAlignment="1">
      <alignment horizontal="center"/>
    </xf>
    <xf numFmtId="0" fontId="9" fillId="2" borderId="0" xfId="0" applyFont="1" applyFill="1" applyAlignment="1">
      <alignment horizontal="right"/>
    </xf>
    <xf numFmtId="17" fontId="9" fillId="2" borderId="0" xfId="0" applyNumberFormat="1" applyFont="1" applyFill="1" applyAlignment="1">
      <alignment horizontal="right"/>
    </xf>
    <xf numFmtId="17" fontId="9" fillId="2" borderId="0" xfId="0" applyNumberFormat="1" applyFont="1" applyFill="1"/>
    <xf numFmtId="0" fontId="10" fillId="2" borderId="0" xfId="0" applyFont="1" applyFill="1"/>
    <xf numFmtId="164" fontId="10" fillId="2" borderId="0" xfId="0" applyNumberFormat="1" applyFont="1" applyFill="1" applyAlignment="1" applyProtection="1">
      <alignment horizontal="center"/>
    </xf>
    <xf numFmtId="0" fontId="9" fillId="0" borderId="0" xfId="0" applyFont="1" applyFill="1" applyBorder="1" applyAlignment="1">
      <alignment horizontal="center"/>
    </xf>
    <xf numFmtId="0" fontId="10" fillId="2" borderId="18" xfId="0" applyFont="1" applyFill="1" applyBorder="1"/>
    <xf numFmtId="0" fontId="10" fillId="2" borderId="18" xfId="0" applyFont="1" applyFill="1" applyBorder="1" applyAlignment="1">
      <alignment horizontal="center"/>
    </xf>
    <xf numFmtId="17" fontId="9" fillId="2" borderId="18" xfId="0" applyNumberFormat="1" applyFont="1" applyFill="1" applyBorder="1" applyAlignment="1">
      <alignment horizontal="center"/>
    </xf>
    <xf numFmtId="0" fontId="9" fillId="2" borderId="18" xfId="0" quotePrefix="1" applyFont="1" applyFill="1" applyBorder="1" applyAlignment="1">
      <alignment horizontal="center"/>
    </xf>
    <xf numFmtId="17" fontId="10" fillId="0" borderId="15" xfId="0" applyNumberFormat="1" applyFont="1" applyBorder="1" applyAlignment="1">
      <alignment horizontal="center"/>
    </xf>
    <xf numFmtId="0" fontId="10" fillId="0" borderId="15" xfId="0" applyFont="1" applyBorder="1" applyAlignment="1">
      <alignment horizontal="center"/>
    </xf>
    <xf numFmtId="37" fontId="10" fillId="0" borderId="0" xfId="0" applyNumberFormat="1" applyFont="1"/>
    <xf numFmtId="17" fontId="10" fillId="0" borderId="15" xfId="0" applyNumberFormat="1" applyFont="1" applyFill="1" applyBorder="1" applyAlignment="1">
      <alignment horizontal="center"/>
    </xf>
    <xf numFmtId="0" fontId="10" fillId="0" borderId="16" xfId="0" applyFont="1" applyFill="1" applyBorder="1" applyAlignment="1">
      <alignment horizontal="center"/>
    </xf>
    <xf numFmtId="0" fontId="10" fillId="0" borderId="0" xfId="0" applyFont="1" applyFill="1" applyAlignment="1">
      <alignment horizontal="right"/>
    </xf>
    <xf numFmtId="0" fontId="9" fillId="0" borderId="0" xfId="0" applyFont="1" applyAlignment="1">
      <alignment horizontal="right"/>
    </xf>
    <xf numFmtId="37" fontId="10" fillId="0" borderId="0" xfId="0" applyNumberFormat="1" applyFont="1" applyAlignment="1" applyProtection="1">
      <alignment horizontal="center"/>
    </xf>
    <xf numFmtId="170" fontId="10" fillId="0" borderId="0" xfId="0" applyNumberFormat="1" applyFont="1" applyAlignment="1" applyProtection="1">
      <alignment horizontal="center"/>
    </xf>
    <xf numFmtId="0" fontId="10" fillId="0" borderId="0" xfId="0" applyFont="1" applyAlignment="1">
      <alignment horizontal="centerContinuous"/>
    </xf>
    <xf numFmtId="0" fontId="10" fillId="0" borderId="0" xfId="0" applyFont="1" applyFill="1"/>
    <xf numFmtId="173" fontId="10" fillId="0" borderId="0" xfId="0" quotePrefix="1" applyNumberFormat="1" applyFont="1"/>
    <xf numFmtId="43" fontId="10" fillId="0" borderId="0" xfId="0" applyNumberFormat="1" applyFont="1"/>
    <xf numFmtId="37" fontId="10" fillId="0" borderId="0" xfId="0" applyNumberFormat="1" applyFont="1" applyBorder="1"/>
    <xf numFmtId="0" fontId="10" fillId="0" borderId="0" xfId="0" applyFont="1" applyBorder="1"/>
    <xf numFmtId="0" fontId="32" fillId="0" borderId="0" xfId="0" applyFont="1" applyFill="1" applyBorder="1" applyAlignment="1">
      <alignment horizontal="center"/>
    </xf>
    <xf numFmtId="0" fontId="33" fillId="0" borderId="0" xfId="0" applyFont="1" applyFill="1" applyBorder="1"/>
    <xf numFmtId="167" fontId="33" fillId="0" borderId="0" xfId="1" applyNumberFormat="1" applyFont="1" applyFill="1" applyBorder="1"/>
    <xf numFmtId="0" fontId="10" fillId="0" borderId="0" xfId="0" applyFont="1" applyFill="1" applyAlignment="1">
      <alignment horizontal="center"/>
    </xf>
    <xf numFmtId="0" fontId="23" fillId="0" borderId="0" xfId="0" applyFont="1" applyFill="1" applyBorder="1" applyAlignment="1">
      <alignment horizontal="center"/>
    </xf>
    <xf numFmtId="167" fontId="10" fillId="0" borderId="0" xfId="1" applyNumberFormat="1" applyFont="1" applyFill="1" applyBorder="1"/>
    <xf numFmtId="167" fontId="10" fillId="0" borderId="18" xfId="1" applyNumberFormat="1" applyFont="1" applyFill="1" applyBorder="1"/>
    <xf numFmtId="0" fontId="6" fillId="0" borderId="0" xfId="0" applyFont="1" applyFill="1" applyBorder="1" applyAlignment="1">
      <alignment horizontal="center"/>
    </xf>
    <xf numFmtId="0" fontId="6" fillId="0" borderId="0" xfId="0" applyFont="1" applyFill="1" applyBorder="1"/>
    <xf numFmtId="0" fontId="10" fillId="0" borderId="0" xfId="0" applyFont="1" applyBorder="1" applyAlignment="1">
      <alignment horizontal="center"/>
    </xf>
    <xf numFmtId="0" fontId="2" fillId="0" borderId="0" xfId="5" applyFont="1"/>
    <xf numFmtId="43" fontId="2" fillId="0" borderId="0" xfId="1" applyFont="1"/>
    <xf numFmtId="0" fontId="14" fillId="0" borderId="0" xfId="5" applyFont="1"/>
    <xf numFmtId="0" fontId="14" fillId="0" borderId="0" xfId="0" applyFont="1"/>
    <xf numFmtId="0" fontId="2" fillId="0" borderId="0" xfId="0" applyFont="1"/>
    <xf numFmtId="0" fontId="2" fillId="0" borderId="0" xfId="5" applyFont="1" applyAlignment="1">
      <alignment horizontal="center"/>
    </xf>
    <xf numFmtId="43" fontId="2" fillId="0" borderId="0" xfId="1" applyFont="1" applyAlignment="1">
      <alignment horizontal="center"/>
    </xf>
    <xf numFmtId="167" fontId="2" fillId="0" borderId="0" xfId="1" applyNumberFormat="1" applyFont="1"/>
    <xf numFmtId="167" fontId="14" fillId="0" borderId="0" xfId="1" applyNumberFormat="1" applyFont="1"/>
    <xf numFmtId="17" fontId="2" fillId="0" borderId="0" xfId="0" applyNumberFormat="1" applyFont="1" applyBorder="1"/>
    <xf numFmtId="3" fontId="2" fillId="0" borderId="0" xfId="0" applyNumberFormat="1" applyFont="1" applyBorder="1" applyAlignment="1">
      <alignment horizontal="center"/>
    </xf>
    <xf numFmtId="169" fontId="2" fillId="0" borderId="0" xfId="0" applyNumberFormat="1" applyFont="1" applyBorder="1" applyAlignment="1">
      <alignment horizontal="center"/>
    </xf>
    <xf numFmtId="172" fontId="2" fillId="0" borderId="0" xfId="0" applyNumberFormat="1" applyFont="1" applyBorder="1" applyAlignment="1">
      <alignment horizontal="center"/>
    </xf>
    <xf numFmtId="0" fontId="2" fillId="0" borderId="0" xfId="0" applyFont="1" applyBorder="1"/>
    <xf numFmtId="17" fontId="2" fillId="0" borderId="0" xfId="0" applyNumberFormat="1" applyFont="1" applyBorder="1" applyAlignment="1">
      <alignment horizontal="right"/>
    </xf>
    <xf numFmtId="37" fontId="10" fillId="0" borderId="25" xfId="0" applyNumberFormat="1" applyFont="1" applyFill="1" applyBorder="1" applyProtection="1"/>
    <xf numFmtId="37" fontId="10" fillId="0" borderId="15" xfId="0" applyNumberFormat="1" applyFont="1" applyFill="1" applyBorder="1" applyProtection="1"/>
    <xf numFmtId="37" fontId="10" fillId="0" borderId="26" xfId="0" applyNumberFormat="1" applyFont="1" applyFill="1" applyBorder="1" applyProtection="1"/>
    <xf numFmtId="37" fontId="10" fillId="0" borderId="27" xfId="0" applyNumberFormat="1" applyFont="1" applyFill="1" applyBorder="1" applyProtection="1"/>
    <xf numFmtId="37" fontId="10" fillId="0" borderId="28" xfId="0" applyNumberFormat="1" applyFont="1" applyFill="1" applyBorder="1" applyProtection="1"/>
    <xf numFmtId="37" fontId="10" fillId="2" borderId="1" xfId="0" applyNumberFormat="1" applyFont="1" applyFill="1" applyBorder="1" applyAlignment="1" applyProtection="1">
      <alignment horizontal="center"/>
    </xf>
    <xf numFmtId="0" fontId="34" fillId="0" borderId="0" xfId="9"/>
    <xf numFmtId="37" fontId="23" fillId="0" borderId="0" xfId="0" applyNumberFormat="1" applyFont="1" applyFill="1" applyAlignment="1" applyProtection="1">
      <alignment horizontal="center"/>
    </xf>
    <xf numFmtId="174" fontId="9" fillId="0" borderId="0" xfId="0" applyNumberFormat="1" applyFont="1" applyAlignment="1">
      <alignment horizontal="right"/>
    </xf>
    <xf numFmtId="174" fontId="9" fillId="0" borderId="0" xfId="0" applyNumberFormat="1" applyFont="1" applyFill="1" applyAlignment="1">
      <alignment horizontal="right"/>
    </xf>
    <xf numFmtId="37" fontId="9" fillId="0" borderId="22" xfId="0" applyNumberFormat="1" applyFont="1" applyBorder="1" applyAlignment="1">
      <alignment horizontal="right"/>
    </xf>
    <xf numFmtId="0" fontId="10" fillId="0" borderId="31" xfId="0" applyFont="1" applyBorder="1"/>
    <xf numFmtId="37" fontId="10" fillId="0" borderId="31" xfId="0" applyNumberFormat="1" applyFont="1" applyBorder="1" applyProtection="1"/>
    <xf numFmtId="0" fontId="9" fillId="2" borderId="0" xfId="0" applyFont="1" applyFill="1" applyBorder="1"/>
    <xf numFmtId="0" fontId="10" fillId="2" borderId="0" xfId="0" applyFont="1" applyFill="1" applyBorder="1"/>
    <xf numFmtId="164" fontId="11" fillId="26" borderId="0" xfId="0" applyNumberFormat="1" applyFont="1" applyFill="1" applyAlignment="1" applyProtection="1">
      <alignment horizontal="right"/>
      <protection locked="0"/>
    </xf>
    <xf numFmtId="0" fontId="10" fillId="26" borderId="0" xfId="0" applyFont="1" applyFill="1"/>
    <xf numFmtId="0" fontId="11" fillId="26" borderId="0" xfId="0" applyFont="1" applyFill="1" applyAlignment="1" applyProtection="1">
      <alignment horizontal="center"/>
      <protection locked="0"/>
    </xf>
    <xf numFmtId="37" fontId="10" fillId="26" borderId="0" xfId="0" applyNumberFormat="1" applyFont="1" applyFill="1" applyProtection="1">
      <protection locked="0"/>
    </xf>
    <xf numFmtId="166" fontId="12" fillId="26" borderId="0" xfId="0" applyNumberFormat="1" applyFont="1" applyFill="1" applyProtection="1">
      <protection locked="0"/>
    </xf>
    <xf numFmtId="37" fontId="10" fillId="26" borderId="0" xfId="0" applyNumberFormat="1" applyFont="1" applyFill="1" applyProtection="1"/>
    <xf numFmtId="0" fontId="10" fillId="26" borderId="0" xfId="0" applyFont="1" applyFill="1" applyAlignment="1">
      <alignment horizontal="right"/>
    </xf>
    <xf numFmtId="164" fontId="11" fillId="26" borderId="0" xfId="0" applyNumberFormat="1" applyFont="1" applyFill="1" applyAlignment="1" applyProtection="1">
      <alignment horizontal="right"/>
    </xf>
    <xf numFmtId="37" fontId="11" fillId="26" borderId="0" xfId="0" applyNumberFormat="1" applyFont="1" applyFill="1" applyProtection="1">
      <protection locked="0"/>
    </xf>
    <xf numFmtId="37" fontId="10" fillId="26" borderId="5" xfId="0" applyNumberFormat="1" applyFont="1" applyFill="1" applyBorder="1" applyAlignment="1" applyProtection="1">
      <alignment horizontal="right"/>
    </xf>
    <xf numFmtId="0" fontId="10" fillId="26" borderId="2" xfId="0" applyFont="1" applyFill="1" applyBorder="1" applyProtection="1"/>
    <xf numFmtId="37" fontId="10" fillId="26" borderId="5" xfId="0" quotePrefix="1" applyNumberFormat="1" applyFont="1" applyFill="1" applyBorder="1" applyAlignment="1" applyProtection="1">
      <alignment horizontal="right"/>
    </xf>
    <xf numFmtId="0" fontId="0" fillId="26" borderId="0" xfId="0" applyFill="1"/>
    <xf numFmtId="0" fontId="10" fillId="26" borderId="0" xfId="0" applyFont="1" applyFill="1" applyProtection="1"/>
    <xf numFmtId="0" fontId="10" fillId="26" borderId="3" xfId="0" applyFont="1" applyFill="1" applyBorder="1" applyProtection="1"/>
    <xf numFmtId="0" fontId="12" fillId="26" borderId="0" xfId="0" applyFont="1" applyFill="1" applyProtection="1">
      <protection locked="0"/>
    </xf>
    <xf numFmtId="0" fontId="11" fillId="26" borderId="0" xfId="0" applyFont="1" applyFill="1" applyProtection="1">
      <protection locked="0"/>
    </xf>
    <xf numFmtId="0" fontId="10" fillId="26" borderId="6" xfId="0" applyFont="1" applyFill="1" applyBorder="1" applyAlignment="1" applyProtection="1">
      <alignment horizontal="right"/>
    </xf>
    <xf numFmtId="0" fontId="10" fillId="26" borderId="0" xfId="0" applyFont="1" applyFill="1" applyBorder="1" applyAlignment="1" applyProtection="1">
      <alignment horizontal="right"/>
    </xf>
    <xf numFmtId="0" fontId="10" fillId="26" borderId="4" xfId="0" applyFont="1" applyFill="1" applyBorder="1" applyProtection="1"/>
    <xf numFmtId="0" fontId="10" fillId="26" borderId="0" xfId="0" applyFont="1" applyFill="1" applyBorder="1"/>
    <xf numFmtId="164" fontId="11" fillId="0" borderId="0" xfId="0" applyNumberFormat="1" applyFont="1" applyFill="1" applyAlignment="1" applyProtection="1">
      <alignment horizontal="right"/>
      <protection locked="0"/>
    </xf>
    <xf numFmtId="166" fontId="10" fillId="0" borderId="0" xfId="0" applyNumberFormat="1" applyFont="1" applyFill="1"/>
    <xf numFmtId="38" fontId="10" fillId="0" borderId="1" xfId="0" applyNumberFormat="1" applyFont="1" applyFill="1" applyBorder="1"/>
    <xf numFmtId="37" fontId="11" fillId="26" borderId="0" xfId="0" applyNumberFormat="1" applyFont="1" applyFill="1" applyProtection="1"/>
    <xf numFmtId="37" fontId="11" fillId="26" borderId="5" xfId="0" applyNumberFormat="1" applyFont="1" applyFill="1" applyBorder="1" applyAlignment="1" applyProtection="1">
      <alignment horizontal="right"/>
    </xf>
    <xf numFmtId="0" fontId="11" fillId="26" borderId="6" xfId="0" applyFont="1" applyFill="1" applyBorder="1" applyAlignment="1" applyProtection="1">
      <alignment horizontal="right"/>
    </xf>
    <xf numFmtId="166" fontId="10" fillId="0" borderId="0" xfId="49" applyNumberFormat="1" applyFont="1" applyFill="1" applyAlignment="1">
      <alignment horizontal="right"/>
    </xf>
    <xf numFmtId="168" fontId="3" fillId="0" borderId="0" xfId="49" applyNumberFormat="1" applyFont="1" applyBorder="1" applyAlignment="1">
      <alignment horizontal="center"/>
    </xf>
    <xf numFmtId="166" fontId="3" fillId="0" borderId="0" xfId="49" applyNumberFormat="1" applyFont="1" applyBorder="1" applyAlignment="1">
      <alignment horizontal="center"/>
    </xf>
    <xf numFmtId="0" fontId="1" fillId="0" borderId="0" xfId="6" applyBorder="1"/>
    <xf numFmtId="0" fontId="1" fillId="0" borderId="0" xfId="6" applyBorder="1" applyAlignment="1">
      <alignment horizontal="center"/>
    </xf>
    <xf numFmtId="0" fontId="44" fillId="0" borderId="0" xfId="0" applyFont="1" applyBorder="1" applyProtection="1">
      <protection locked="0"/>
    </xf>
    <xf numFmtId="0" fontId="17" fillId="0" borderId="0" xfId="0" applyFont="1" applyBorder="1"/>
    <xf numFmtId="17" fontId="15" fillId="0" borderId="0" xfId="6" applyNumberFormat="1" applyFont="1" applyBorder="1" applyAlignment="1">
      <alignment horizontal="center"/>
    </xf>
    <xf numFmtId="167" fontId="1" fillId="0" borderId="0" xfId="1" applyNumberFormat="1" applyFont="1" applyBorder="1" applyAlignment="1">
      <alignment horizontal="right"/>
    </xf>
    <xf numFmtId="171" fontId="3" fillId="0" borderId="0" xfId="6" applyNumberFormat="1" applyFont="1" applyAlignment="1">
      <alignment horizontal="right"/>
    </xf>
    <xf numFmtId="0" fontId="3" fillId="0" borderId="8" xfId="6" applyFont="1" applyBorder="1"/>
    <xf numFmtId="0" fontId="3" fillId="0" borderId="8" xfId="6" applyFont="1" applyBorder="1" applyAlignment="1">
      <alignment horizontal="center"/>
    </xf>
    <xf numFmtId="167" fontId="3" fillId="0" borderId="9" xfId="1" applyNumberFormat="1" applyFont="1" applyBorder="1" applyAlignment="1">
      <alignment horizontal="center"/>
    </xf>
    <xf numFmtId="167" fontId="3" fillId="0" borderId="11" xfId="1" applyNumberFormat="1" applyFont="1" applyBorder="1" applyAlignment="1">
      <alignment horizontal="center"/>
    </xf>
  </cellXfs>
  <cellStyles count="50">
    <cellStyle name="Comma" xfId="1" builtinId="3"/>
    <cellStyle name="Comma [0]" xfId="2" builtinId="6"/>
    <cellStyle name="General" xfId="3"/>
    <cellStyle name="nONE" xfId="4"/>
    <cellStyle name="Normal" xfId="0" builtinId="0"/>
    <cellStyle name="Normal 2" xfId="9"/>
    <cellStyle name="Normal 3" xfId="48"/>
    <cellStyle name="Normal_Book1" xfId="5"/>
    <cellStyle name="Normal_SO2 adjustment" xfId="6"/>
    <cellStyle name="Percent" xfId="7" builtinId="5"/>
    <cellStyle name="Percent 2" xfId="49"/>
    <cellStyle name="SAPBEXaggData" xfId="10"/>
    <cellStyle name="SAPBEXaggDataEmph" xfId="11"/>
    <cellStyle name="SAPBEXaggItem" xfId="12"/>
    <cellStyle name="SAPBEXaggItemX" xfId="13"/>
    <cellStyle name="SAPBEXchaText" xfId="14"/>
    <cellStyle name="SAPBEXexcBad7" xfId="15"/>
    <cellStyle name="SAPBEXexcBad8" xfId="16"/>
    <cellStyle name="SAPBEXexcBad9" xfId="17"/>
    <cellStyle name="SAPBEXexcCritical4" xfId="18"/>
    <cellStyle name="SAPBEXexcCritical5" xfId="19"/>
    <cellStyle name="SAPBEXexcCritical6" xfId="20"/>
    <cellStyle name="SAPBEXexcGood1" xfId="21"/>
    <cellStyle name="SAPBEXexcGood2" xfId="22"/>
    <cellStyle name="SAPBEXexcGood3" xfId="23"/>
    <cellStyle name="SAPBEXfilterDrill" xfId="24"/>
    <cellStyle name="SAPBEXfilterItem" xfId="25"/>
    <cellStyle name="SAPBEXfilterText" xfId="26"/>
    <cellStyle name="SAPBEXformats" xfId="27"/>
    <cellStyle name="SAPBEXheaderItem" xfId="28"/>
    <cellStyle name="SAPBEXheaderText" xfId="29"/>
    <cellStyle name="SAPBEXHLevel0" xfId="30"/>
    <cellStyle name="SAPBEXHLevel0X" xfId="31"/>
    <cellStyle name="SAPBEXHLevel1" xfId="32"/>
    <cellStyle name="SAPBEXHLevel1X" xfId="33"/>
    <cellStyle name="SAPBEXHLevel2" xfId="34"/>
    <cellStyle name="SAPBEXHLevel2X" xfId="35"/>
    <cellStyle name="SAPBEXHLevel3" xfId="36"/>
    <cellStyle name="SAPBEXHLevel3X" xfId="37"/>
    <cellStyle name="SAPBEXresData" xfId="38"/>
    <cellStyle name="SAPBEXresDataEmph" xfId="39"/>
    <cellStyle name="SAPBEXresItem" xfId="40"/>
    <cellStyle name="SAPBEXresItemX" xfId="41"/>
    <cellStyle name="SAPBEXstdData" xfId="42"/>
    <cellStyle name="SAPBEXstdDataEmph" xfId="43"/>
    <cellStyle name="SAPBEXstdItem" xfId="44"/>
    <cellStyle name="SAPBEXstdItemX" xfId="45"/>
    <cellStyle name="SAPBEXtitle" xfId="46"/>
    <cellStyle name="SAPBEXundefined" xfId="47"/>
    <cellStyle name="TRANSMISSION RELIABILITY PORTION OF PROJECT" xfId="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29</xdr:row>
      <xdr:rowOff>66675</xdr:rowOff>
    </xdr:from>
    <xdr:to>
      <xdr:col>9</xdr:col>
      <xdr:colOff>781050</xdr:colOff>
      <xdr:row>38</xdr:row>
      <xdr:rowOff>123825</xdr:rowOff>
    </xdr:to>
    <xdr:sp macro="" textlink="">
      <xdr:nvSpPr>
        <xdr:cNvPr id="16385" name="Text 14"/>
        <xdr:cNvSpPr txBox="1">
          <a:spLocks noChangeArrowheads="1"/>
        </xdr:cNvSpPr>
      </xdr:nvSpPr>
      <xdr:spPr bwMode="auto">
        <a:xfrm>
          <a:off x="57150" y="4810125"/>
          <a:ext cx="6915150" cy="1514475"/>
        </a:xfrm>
        <a:prstGeom prst="rect">
          <a:avLst/>
        </a:prstGeom>
        <a:solidFill>
          <a:srgbClr val="FFFFFF"/>
        </a:solidFill>
        <a:ln w="1">
          <a:noFill/>
          <a:miter lim="800000"/>
          <a:headEnd/>
          <a:tailEnd/>
        </a:ln>
      </xdr:spPr>
      <xdr:txBody>
        <a:bodyPr vertOverflow="clip" wrap="square" lIns="27432" tIns="22860" rIns="0" bIns="0" anchor="t" upright="1"/>
        <a:lstStyle/>
        <a:p>
          <a:r>
            <a:rPr lang="en-US" sz="900">
              <a:latin typeface="Arial" pitchFamily="34" charset="0"/>
              <a:ea typeface="+mn-ea"/>
              <a:cs typeface="Arial" pitchFamily="34" charset="0"/>
            </a:rPr>
            <a:t>The Company's original SO2 allowance</a:t>
          </a:r>
          <a:r>
            <a:rPr lang="en-US" sz="900" baseline="0">
              <a:latin typeface="Arial" pitchFamily="34" charset="0"/>
              <a:ea typeface="+mn-ea"/>
              <a:cs typeface="Arial" pitchFamily="34" charset="0"/>
            </a:rPr>
            <a:t> adjustment (Page 3.4 of Exhibit No.___(RBD-3)) amortized SO2 sales revenue over a 15-year period.  As discussed in the rebuttal testimony of R. Bryce Dalley, as part of the Company's rebuttal filing, the Company proposes amortizing SO2 sales revenue over a 5-year period.  </a:t>
          </a:r>
          <a:r>
            <a:rPr lang="en-US" sz="900">
              <a:latin typeface="Arial" pitchFamily="34" charset="0"/>
              <a:ea typeface="+mn-ea"/>
              <a:cs typeface="Arial" pitchFamily="34" charset="0"/>
            </a:rPr>
            <a:t>This restating adjustment removes the sales occurring in the historical period and includes amortization of sales over a five-year period based on the</a:t>
          </a:r>
          <a:r>
            <a:rPr lang="en-US" sz="900" baseline="0">
              <a:latin typeface="Arial" pitchFamily="34" charset="0"/>
              <a:ea typeface="+mn-ea"/>
              <a:cs typeface="Arial" pitchFamily="34" charset="0"/>
            </a:rPr>
            <a:t> unamortized balances as of December 2009</a:t>
          </a:r>
          <a:r>
            <a:rPr lang="en-US" sz="900">
              <a:latin typeface="Arial" pitchFamily="34" charset="0"/>
              <a:ea typeface="+mn-ea"/>
              <a:cs typeface="Arial" pitchFamily="34" charset="0"/>
            </a:rPr>
            <a:t>.  This adjustment also corrects</a:t>
          </a:r>
          <a:r>
            <a:rPr lang="en-US" sz="900" baseline="0">
              <a:latin typeface="Arial" pitchFamily="34" charset="0"/>
              <a:ea typeface="+mn-ea"/>
              <a:cs typeface="Arial" pitchFamily="34" charset="0"/>
            </a:rPr>
            <a:t> the Washington allocation of the revenues as outlined in the Company's response to WUTC Data Request 3.</a:t>
          </a:r>
          <a:r>
            <a:rPr lang="en-US" sz="900">
              <a:latin typeface="Arial" pitchFamily="34" charset="0"/>
              <a:ea typeface="+mn-ea"/>
              <a:cs typeface="Arial" pitchFamily="34" charset="0"/>
            </a:rPr>
            <a:t>  These revenues have been adjusted back to the Test Period using the production factor as outlined on adjustment page 12.7 of Exhibit No.___(RBD-6)</a:t>
          </a:r>
          <a:r>
            <a:rPr lang="en-US" sz="900" baseline="0">
              <a:latin typeface="Arial" pitchFamily="34" charset="0"/>
              <a:ea typeface="+mn-ea"/>
              <a:cs typeface="Arial" pitchFamily="34" charset="0"/>
            </a:rPr>
            <a:t> - </a:t>
          </a:r>
          <a:r>
            <a:rPr lang="en-US" sz="900">
              <a:latin typeface="Arial" pitchFamily="34" charset="0"/>
              <a:ea typeface="+mn-ea"/>
              <a:cs typeface="Arial" pitchFamily="34" charset="0"/>
            </a:rPr>
            <a:t>Revised 12/10/10.</a:t>
          </a:r>
        </a:p>
        <a:p>
          <a:endParaRPr lang="en-US" sz="900">
            <a:latin typeface="Arial" pitchFamily="34" charset="0"/>
            <a:ea typeface="+mn-ea"/>
            <a:cs typeface="Arial" pitchFamily="34" charset="0"/>
          </a:endParaRPr>
        </a:p>
        <a:p>
          <a:r>
            <a:rPr lang="en-US" sz="900">
              <a:latin typeface="Arial" pitchFamily="34" charset="0"/>
              <a:ea typeface="+mn-ea"/>
              <a:cs typeface="Arial" pitchFamily="34" charset="0"/>
            </a:rPr>
            <a:t>This</a:t>
          </a:r>
          <a:r>
            <a:rPr lang="en-US" sz="900" baseline="0">
              <a:latin typeface="Arial" pitchFamily="34" charset="0"/>
              <a:ea typeface="+mn-ea"/>
              <a:cs typeface="Arial" pitchFamily="34" charset="0"/>
            </a:rPr>
            <a:t> adjustment replaces the Company's original  SO2 emission allowance revenue adjustment, Page 3.4 of Exhibit No.___(RBD-3).</a:t>
          </a:r>
          <a:endParaRPr lang="en-US" sz="900">
            <a:latin typeface="Arial" pitchFamily="34" charset="0"/>
            <a:ea typeface="+mn-ea"/>
            <a:cs typeface="Arial" pitchFamily="34" charset="0"/>
          </a:endParaRPr>
        </a:p>
        <a:p>
          <a:pPr algn="l" rtl="0">
            <a:defRPr sz="1000"/>
          </a:pPr>
          <a:endParaRPr lang="en-US" sz="900" b="0" i="0" u="none" strike="noStrike" baseline="0">
            <a:solidFill>
              <a:srgbClr val="000000"/>
            </a:solidFill>
            <a:latin typeface="Arial" pitchFamily="34" charset="0"/>
            <a:cs typeface="Arial" pitchFamily="34" charset="0"/>
          </a:endParaRPr>
        </a:p>
        <a:p>
          <a:pPr algn="l" rtl="0">
            <a:defRPr sz="1000"/>
          </a:pPr>
          <a:endParaRPr lang="en-US" sz="900" b="0" i="0"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1238248</xdr:colOff>
      <xdr:row>83</xdr:row>
      <xdr:rowOff>0</xdr:rowOff>
    </xdr:from>
    <xdr:to>
      <xdr:col>3</xdr:col>
      <xdr:colOff>1319891</xdr:colOff>
      <xdr:row>87</xdr:row>
      <xdr:rowOff>9525</xdr:rowOff>
    </xdr:to>
    <xdr:sp macro="" textlink="">
      <xdr:nvSpPr>
        <xdr:cNvPr id="27682" name="Line 27"/>
        <xdr:cNvSpPr>
          <a:spLocks noChangeShapeType="1"/>
        </xdr:cNvSpPr>
      </xdr:nvSpPr>
      <xdr:spPr bwMode="auto">
        <a:xfrm flipH="1">
          <a:off x="6055177" y="23417893"/>
          <a:ext cx="81643" cy="771525"/>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9525</xdr:colOff>
      <xdr:row>25</xdr:row>
      <xdr:rowOff>57150</xdr:rowOff>
    </xdr:from>
    <xdr:to>
      <xdr:col>4</xdr:col>
      <xdr:colOff>104775</xdr:colOff>
      <xdr:row>26</xdr:row>
      <xdr:rowOff>122464</xdr:rowOff>
    </xdr:to>
    <xdr:sp macro="" textlink="">
      <xdr:nvSpPr>
        <xdr:cNvPr id="31771" name="Text Box 2"/>
        <xdr:cNvSpPr txBox="1">
          <a:spLocks noChangeArrowheads="1"/>
        </xdr:cNvSpPr>
      </xdr:nvSpPr>
      <xdr:spPr bwMode="auto">
        <a:xfrm>
          <a:off x="3714750" y="4867275"/>
          <a:ext cx="95250" cy="228600"/>
        </a:xfrm>
        <a:prstGeom prst="rect">
          <a:avLst/>
        </a:prstGeom>
        <a:noFill/>
        <a:ln w="9525">
          <a:noFill/>
          <a:miter lim="800000"/>
          <a:headEnd/>
          <a:tailEnd/>
        </a:ln>
      </xdr:spPr>
    </xdr:sp>
    <xdr:clientData/>
  </xdr:twoCellAnchor>
  <xdr:twoCellAnchor editAs="oneCell">
    <xdr:from>
      <xdr:col>4</xdr:col>
      <xdr:colOff>9525</xdr:colOff>
      <xdr:row>25</xdr:row>
      <xdr:rowOff>57150</xdr:rowOff>
    </xdr:from>
    <xdr:to>
      <xdr:col>4</xdr:col>
      <xdr:colOff>104775</xdr:colOff>
      <xdr:row>26</xdr:row>
      <xdr:rowOff>122464</xdr:rowOff>
    </xdr:to>
    <xdr:sp macro="" textlink="">
      <xdr:nvSpPr>
        <xdr:cNvPr id="31772" name="Text Box 7"/>
        <xdr:cNvSpPr txBox="1">
          <a:spLocks noChangeArrowheads="1"/>
        </xdr:cNvSpPr>
      </xdr:nvSpPr>
      <xdr:spPr bwMode="auto">
        <a:xfrm>
          <a:off x="3714750" y="4867275"/>
          <a:ext cx="95250" cy="228600"/>
        </a:xfrm>
        <a:prstGeom prst="rect">
          <a:avLst/>
        </a:prstGeom>
        <a:noFill/>
        <a:ln w="9525">
          <a:noFill/>
          <a:miter lim="800000"/>
          <a:headEnd/>
          <a:tailEnd/>
        </a:ln>
      </xdr:spPr>
    </xdr:sp>
    <xdr:clientData/>
  </xdr:twoCellAnchor>
  <xdr:twoCellAnchor editAs="oneCell">
    <xdr:from>
      <xdr:col>4</xdr:col>
      <xdr:colOff>9525</xdr:colOff>
      <xdr:row>25</xdr:row>
      <xdr:rowOff>57150</xdr:rowOff>
    </xdr:from>
    <xdr:to>
      <xdr:col>4</xdr:col>
      <xdr:colOff>104775</xdr:colOff>
      <xdr:row>26</xdr:row>
      <xdr:rowOff>122464</xdr:rowOff>
    </xdr:to>
    <xdr:sp macro="" textlink="">
      <xdr:nvSpPr>
        <xdr:cNvPr id="31773" name="Text Box 8"/>
        <xdr:cNvSpPr txBox="1">
          <a:spLocks noChangeArrowheads="1"/>
        </xdr:cNvSpPr>
      </xdr:nvSpPr>
      <xdr:spPr bwMode="auto">
        <a:xfrm>
          <a:off x="3714750" y="4867275"/>
          <a:ext cx="95250" cy="228600"/>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27</xdr:row>
      <xdr:rowOff>95250</xdr:rowOff>
    </xdr:to>
    <xdr:pic>
      <xdr:nvPicPr>
        <xdr:cNvPr id="2" name="Picture 17"/>
        <xdr:cNvPicPr>
          <a:picLocks noChangeAspect="1" noChangeArrowheads="1"/>
        </xdr:cNvPicPr>
      </xdr:nvPicPr>
      <xdr:blipFill>
        <a:blip xmlns:r="http://schemas.openxmlformats.org/officeDocument/2006/relationships" r:embed="rId1" cstate="print"/>
        <a:srcRect t="12289" r="10255"/>
        <a:stretch>
          <a:fillRect/>
        </a:stretch>
      </xdr:blipFill>
      <xdr:spPr bwMode="auto">
        <a:xfrm>
          <a:off x="0" y="0"/>
          <a:ext cx="5334000" cy="5238750"/>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31</xdr:row>
      <xdr:rowOff>47625</xdr:rowOff>
    </xdr:from>
    <xdr:to>
      <xdr:col>7</xdr:col>
      <xdr:colOff>371475</xdr:colOff>
      <xdr:row>39</xdr:row>
      <xdr:rowOff>57150</xdr:rowOff>
    </xdr:to>
    <xdr:sp macro="" textlink="">
      <xdr:nvSpPr>
        <xdr:cNvPr id="1050" name="Text 20"/>
        <xdr:cNvSpPr txBox="1">
          <a:spLocks noChangeArrowheads="1"/>
        </xdr:cNvSpPr>
      </xdr:nvSpPr>
      <xdr:spPr bwMode="auto">
        <a:xfrm>
          <a:off x="323850" y="6010275"/>
          <a:ext cx="8486775" cy="1533525"/>
        </a:xfrm>
        <a:prstGeom prst="rect">
          <a:avLst/>
        </a:prstGeom>
        <a:solidFill>
          <a:srgbClr val="FFFFFF"/>
        </a:solidFill>
        <a:ln w="1">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sheetData sheetId="1"/>
      <sheetData sheetId="2"/>
      <sheetData sheetId="3"/>
      <sheetData sheetId="4"/>
      <sheetData sheetId="5" refreshError="1">
        <row r="21">
          <cell r="B21" t="str">
            <v>26</v>
          </cell>
          <cell r="G21">
            <v>83871482</v>
          </cell>
          <cell r="J21">
            <v>0</v>
          </cell>
        </row>
        <row r="22">
          <cell r="G22">
            <v>1931963666</v>
          </cell>
          <cell r="J22">
            <v>1056426642</v>
          </cell>
        </row>
        <row r="23">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5.xml"/><Relationship Id="rId4"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sheetPr codeName="Sheet2">
    <pageSetUpPr fitToPage="1"/>
  </sheetPr>
  <dimension ref="A1:J41"/>
  <sheetViews>
    <sheetView showRuler="0" zoomScaleNormal="100" workbookViewId="0">
      <selection activeCell="M9" sqref="M9"/>
    </sheetView>
  </sheetViews>
  <sheetFormatPr defaultColWidth="7.109375" defaultRowHeight="12.75"/>
  <cols>
    <col min="1" max="1" width="1.44140625" style="42" customWidth="1"/>
    <col min="2" max="2" width="17.21875" style="42" customWidth="1"/>
    <col min="3" max="5" width="7.109375" style="42" customWidth="1"/>
    <col min="6" max="6" width="9.109375" style="42" customWidth="1"/>
    <col min="7" max="8" width="7.109375" style="42" customWidth="1"/>
    <col min="9" max="9" width="8.88671875" style="42" customWidth="1"/>
    <col min="10" max="10" width="10.109375" style="42" customWidth="1"/>
    <col min="11" max="16384" width="7.109375" style="42"/>
  </cols>
  <sheetData>
    <row r="1" spans="1:10">
      <c r="A1" s="43"/>
      <c r="B1" s="43"/>
      <c r="C1" s="43"/>
      <c r="D1" s="44"/>
      <c r="E1" s="44"/>
      <c r="F1" s="44"/>
      <c r="G1" s="44"/>
      <c r="H1" s="44"/>
      <c r="I1" s="44"/>
      <c r="J1" s="271" t="s">
        <v>238</v>
      </c>
    </row>
    <row r="2" spans="1:10">
      <c r="A2" s="43"/>
      <c r="B2" s="45" t="s">
        <v>0</v>
      </c>
      <c r="C2" s="43"/>
      <c r="D2" s="43"/>
      <c r="E2" s="46"/>
      <c r="F2" s="43"/>
      <c r="G2" s="43"/>
      <c r="H2" s="47"/>
      <c r="I2" s="47"/>
      <c r="J2" s="272" t="s">
        <v>239</v>
      </c>
    </row>
    <row r="3" spans="1:10">
      <c r="A3" s="43"/>
      <c r="B3" s="99" t="s">
        <v>228</v>
      </c>
      <c r="C3" s="43"/>
      <c r="D3" s="43"/>
      <c r="E3" s="46"/>
      <c r="F3" s="43"/>
      <c r="G3" s="43"/>
      <c r="H3" s="43"/>
      <c r="I3" s="43"/>
      <c r="J3" s="48"/>
    </row>
    <row r="4" spans="1:10">
      <c r="A4" s="43"/>
      <c r="B4" s="269" t="s">
        <v>237</v>
      </c>
      <c r="C4" s="43"/>
      <c r="D4" s="43"/>
      <c r="E4" s="46"/>
      <c r="F4" s="43"/>
      <c r="G4" s="43"/>
      <c r="H4" s="43"/>
      <c r="I4" s="43"/>
      <c r="J4" s="48"/>
    </row>
    <row r="5" spans="1:10">
      <c r="A5" s="43"/>
      <c r="B5" s="268"/>
      <c r="C5" s="43"/>
      <c r="D5" s="43"/>
      <c r="E5" s="46"/>
      <c r="F5" s="49"/>
      <c r="G5" s="46"/>
      <c r="H5" s="46"/>
      <c r="I5" s="46"/>
      <c r="J5" s="48"/>
    </row>
    <row r="6" spans="1:10">
      <c r="A6" s="43"/>
      <c r="B6" s="92"/>
      <c r="C6" s="52"/>
      <c r="D6" s="46"/>
      <c r="E6" s="46"/>
      <c r="F6" s="46" t="s">
        <v>120</v>
      </c>
      <c r="G6" s="46"/>
      <c r="H6" s="270"/>
      <c r="I6" s="46" t="s">
        <v>195</v>
      </c>
      <c r="J6" s="46"/>
    </row>
    <row r="7" spans="1:10">
      <c r="A7" s="43"/>
      <c r="B7" s="52"/>
      <c r="C7" s="52"/>
      <c r="D7" s="44" t="s">
        <v>121</v>
      </c>
      <c r="E7" s="44" t="s">
        <v>122</v>
      </c>
      <c r="F7" s="44" t="s">
        <v>123</v>
      </c>
      <c r="G7" s="44" t="s">
        <v>124</v>
      </c>
      <c r="H7" s="44" t="s">
        <v>125</v>
      </c>
      <c r="I7" s="44" t="s">
        <v>126</v>
      </c>
      <c r="J7" s="44" t="s">
        <v>127</v>
      </c>
    </row>
    <row r="8" spans="1:10">
      <c r="A8" s="43"/>
      <c r="B8" s="51" t="s">
        <v>128</v>
      </c>
      <c r="C8" s="52"/>
      <c r="D8" s="52"/>
      <c r="E8" s="53"/>
      <c r="F8" s="52"/>
      <c r="G8" s="53"/>
      <c r="H8" s="53"/>
      <c r="I8" s="54"/>
      <c r="J8" s="267"/>
    </row>
    <row r="9" spans="1:10">
      <c r="A9" s="43"/>
      <c r="B9" s="52" t="s">
        <v>229</v>
      </c>
      <c r="C9" s="52"/>
      <c r="D9" s="53">
        <v>4118</v>
      </c>
      <c r="E9" s="53" t="s">
        <v>236</v>
      </c>
      <c r="F9" s="102">
        <f>Summary!D88</f>
        <v>3790891</v>
      </c>
      <c r="G9" s="103" t="s">
        <v>153</v>
      </c>
      <c r="H9" s="265">
        <v>7.8903160106448891E-2</v>
      </c>
      <c r="I9" s="54">
        <f>+F9*H9</f>
        <v>299113.27951909613</v>
      </c>
      <c r="J9" s="53" t="s">
        <v>233</v>
      </c>
    </row>
    <row r="10" spans="1:10">
      <c r="A10" s="43"/>
      <c r="B10" s="52" t="s">
        <v>230</v>
      </c>
      <c r="C10" s="52"/>
      <c r="D10" s="53">
        <v>4118</v>
      </c>
      <c r="E10" s="53" t="s">
        <v>236</v>
      </c>
      <c r="F10" s="102">
        <f>-Summary!G88</f>
        <v>-847031.53415215481</v>
      </c>
      <c r="G10" s="103" t="s">
        <v>195</v>
      </c>
      <c r="H10" s="265" t="s">
        <v>235</v>
      </c>
      <c r="I10" s="54">
        <f t="shared" ref="I10" si="0">+F10</f>
        <v>-847031.53415215481</v>
      </c>
      <c r="J10" s="53" t="s">
        <v>233</v>
      </c>
    </row>
    <row r="11" spans="1:10" ht="13.5" thickBot="1">
      <c r="A11" s="43"/>
      <c r="B11" s="266"/>
      <c r="C11" s="266"/>
      <c r="D11" s="267"/>
      <c r="E11" s="267"/>
      <c r="F11" s="109">
        <f>SUM(F9:F10)</f>
        <v>2943859.4658478452</v>
      </c>
      <c r="G11" s="52"/>
      <c r="H11" s="108"/>
      <c r="I11" s="109">
        <f>SUM(I9:I10)</f>
        <v>-547918.25463305868</v>
      </c>
      <c r="J11" s="266"/>
    </row>
    <row r="12" spans="1:10" ht="13.5" thickTop="1">
      <c r="A12" s="43"/>
      <c r="B12" s="51"/>
      <c r="C12" s="52"/>
      <c r="D12" s="53"/>
      <c r="E12" s="53"/>
      <c r="F12" s="92"/>
      <c r="G12" s="52"/>
      <c r="H12" s="108"/>
      <c r="I12" s="52"/>
      <c r="J12" s="54"/>
    </row>
    <row r="13" spans="1:10">
      <c r="A13" s="43"/>
      <c r="B13" s="51" t="s">
        <v>131</v>
      </c>
      <c r="C13" s="52"/>
      <c r="D13" s="53"/>
      <c r="E13" s="53"/>
      <c r="F13" s="93"/>
      <c r="G13" s="55"/>
      <c r="H13" s="265"/>
      <c r="I13" s="54"/>
      <c r="J13" s="53"/>
    </row>
    <row r="14" spans="1:10">
      <c r="A14" s="43"/>
      <c r="B14" s="52" t="s">
        <v>219</v>
      </c>
      <c r="C14" s="52"/>
      <c r="D14" s="53">
        <v>190</v>
      </c>
      <c r="E14" s="53" t="s">
        <v>236</v>
      </c>
      <c r="F14" s="93">
        <f>Summary!N105</f>
        <v>1427857.4510296264</v>
      </c>
      <c r="G14" s="103" t="s">
        <v>195</v>
      </c>
      <c r="H14" s="265" t="s">
        <v>235</v>
      </c>
      <c r="I14" s="54">
        <f t="shared" ref="I14:I15" si="1">+F14</f>
        <v>1427857.4510296264</v>
      </c>
      <c r="J14" s="53" t="s">
        <v>233</v>
      </c>
    </row>
    <row r="15" spans="1:10">
      <c r="A15" s="43"/>
      <c r="B15" s="52" t="s">
        <v>151</v>
      </c>
      <c r="C15" s="52"/>
      <c r="D15" s="53">
        <v>25398</v>
      </c>
      <c r="E15" s="53" t="s">
        <v>236</v>
      </c>
      <c r="F15" s="102">
        <f>-Summary!F105</f>
        <v>-3762045.7344390564</v>
      </c>
      <c r="G15" s="103" t="s">
        <v>195</v>
      </c>
      <c r="H15" s="265" t="s">
        <v>235</v>
      </c>
      <c r="I15" s="54">
        <f t="shared" si="1"/>
        <v>-3762045.7344390564</v>
      </c>
      <c r="J15" s="53" t="s">
        <v>233</v>
      </c>
    </row>
    <row r="16" spans="1:10" ht="13.5" thickBot="1">
      <c r="A16" s="43"/>
      <c r="B16" s="51"/>
      <c r="C16" s="52"/>
      <c r="D16" s="53"/>
      <c r="E16" s="56"/>
      <c r="F16" s="110">
        <f>SUM(F14:F15)</f>
        <v>-2334188.2834094297</v>
      </c>
      <c r="G16" s="53"/>
      <c r="H16" s="265"/>
      <c r="I16" s="110">
        <f>SUM(I14:I15)</f>
        <v>-2334188.2834094297</v>
      </c>
      <c r="J16" s="46"/>
    </row>
    <row r="17" spans="1:10" ht="13.5" thickTop="1">
      <c r="A17" s="43"/>
      <c r="B17" s="51"/>
      <c r="C17" s="52"/>
      <c r="D17" s="53"/>
      <c r="E17" s="56"/>
      <c r="F17" s="57"/>
      <c r="G17" s="55"/>
      <c r="H17" s="265"/>
      <c r="I17" s="54"/>
      <c r="J17" s="46"/>
    </row>
    <row r="18" spans="1:10">
      <c r="A18" s="43"/>
      <c r="B18" s="51"/>
      <c r="C18" s="52"/>
      <c r="D18" s="53"/>
      <c r="E18" s="56"/>
      <c r="F18" s="57"/>
      <c r="G18" s="55"/>
      <c r="H18" s="265"/>
      <c r="I18" s="54"/>
      <c r="J18" s="46"/>
    </row>
    <row r="19" spans="1:10">
      <c r="A19" s="43"/>
      <c r="B19" s="51" t="s">
        <v>158</v>
      </c>
      <c r="C19" s="52"/>
      <c r="D19" s="53"/>
      <c r="E19" s="56"/>
      <c r="F19" s="93"/>
      <c r="G19" s="103"/>
      <c r="H19" s="264"/>
      <c r="I19" s="54"/>
      <c r="J19" s="53"/>
    </row>
    <row r="20" spans="1:10">
      <c r="A20" s="43"/>
      <c r="B20" s="52" t="s">
        <v>159</v>
      </c>
      <c r="C20" s="52"/>
      <c r="D20" s="53" t="s">
        <v>129</v>
      </c>
      <c r="E20" s="53" t="s">
        <v>236</v>
      </c>
      <c r="F20" s="93">
        <f>+Summary!I88</f>
        <v>30046.781445040437</v>
      </c>
      <c r="G20" s="103" t="s">
        <v>195</v>
      </c>
      <c r="H20" s="264" t="s">
        <v>235</v>
      </c>
      <c r="I20" s="54">
        <f t="shared" ref="I20:I23" si="2">+F20</f>
        <v>30046.781445040437</v>
      </c>
      <c r="J20" s="53" t="s">
        <v>233</v>
      </c>
    </row>
    <row r="21" spans="1:10">
      <c r="A21" s="43"/>
      <c r="B21" s="52" t="s">
        <v>160</v>
      </c>
      <c r="C21" s="52"/>
      <c r="D21" s="53" t="s">
        <v>130</v>
      </c>
      <c r="E21" s="53" t="s">
        <v>236</v>
      </c>
      <c r="F21" s="93">
        <f>Summary!J88</f>
        <v>847031.53415215481</v>
      </c>
      <c r="G21" s="103" t="s">
        <v>195</v>
      </c>
      <c r="H21" s="264" t="s">
        <v>235</v>
      </c>
      <c r="I21" s="54">
        <f t="shared" si="2"/>
        <v>847031.53415215481</v>
      </c>
      <c r="J21" s="53" t="s">
        <v>233</v>
      </c>
    </row>
    <row r="22" spans="1:10">
      <c r="A22" s="43"/>
      <c r="B22" s="52" t="s">
        <v>161</v>
      </c>
      <c r="C22" s="52"/>
      <c r="D22" s="53">
        <v>41110</v>
      </c>
      <c r="E22" s="53" t="s">
        <v>236</v>
      </c>
      <c r="F22" s="93">
        <f>Summary!I99</f>
        <v>-11403.070822544751</v>
      </c>
      <c r="G22" s="103" t="s">
        <v>195</v>
      </c>
      <c r="H22" s="264" t="s">
        <v>235</v>
      </c>
      <c r="I22" s="54">
        <f t="shared" si="2"/>
        <v>-11403.070822544751</v>
      </c>
      <c r="J22" s="53" t="s">
        <v>233</v>
      </c>
    </row>
    <row r="23" spans="1:10">
      <c r="A23" s="43"/>
      <c r="B23" s="52" t="s">
        <v>161</v>
      </c>
      <c r="C23" s="52"/>
      <c r="D23" s="53">
        <v>41010</v>
      </c>
      <c r="E23" s="103" t="s">
        <v>236</v>
      </c>
      <c r="F23" s="57">
        <f>+Summary!I94</f>
        <v>321456.96563494159</v>
      </c>
      <c r="G23" s="103" t="s">
        <v>195</v>
      </c>
      <c r="H23" s="53" t="s">
        <v>235</v>
      </c>
      <c r="I23" s="59">
        <f t="shared" si="2"/>
        <v>321456.96563494159</v>
      </c>
      <c r="J23" s="53" t="s">
        <v>233</v>
      </c>
    </row>
    <row r="24" spans="1:10">
      <c r="B24" s="52"/>
      <c r="C24" s="52"/>
      <c r="D24" s="52"/>
      <c r="E24" s="53"/>
      <c r="F24" s="57"/>
      <c r="G24" s="60"/>
      <c r="H24" s="52"/>
      <c r="I24" s="57"/>
      <c r="J24" s="50"/>
    </row>
    <row r="25" spans="1:10">
      <c r="B25" s="51"/>
      <c r="C25" s="61"/>
      <c r="D25" s="52"/>
      <c r="E25" s="53"/>
      <c r="F25" s="57"/>
      <c r="G25" s="52"/>
      <c r="H25" s="52"/>
      <c r="I25" s="57"/>
      <c r="J25" s="50"/>
    </row>
    <row r="26" spans="1:10">
      <c r="B26" s="52"/>
      <c r="C26" s="52"/>
      <c r="D26" s="53"/>
      <c r="E26" s="53"/>
      <c r="F26" s="57"/>
      <c r="G26" s="156"/>
      <c r="H26" s="52"/>
      <c r="I26" s="59"/>
      <c r="J26" s="50"/>
    </row>
    <row r="27" spans="1:10">
      <c r="A27" s="43"/>
      <c r="B27" s="52"/>
      <c r="C27" s="52"/>
      <c r="D27" s="52"/>
      <c r="E27" s="53"/>
      <c r="F27" s="57"/>
      <c r="G27" s="60"/>
      <c r="H27" s="58"/>
      <c r="I27" s="59"/>
      <c r="J27" s="48"/>
    </row>
    <row r="28" spans="1:10">
      <c r="A28" s="43"/>
      <c r="B28" s="52"/>
      <c r="C28" s="52"/>
      <c r="D28" s="52"/>
      <c r="E28" s="53"/>
      <c r="F28" s="57"/>
      <c r="G28" s="52"/>
      <c r="H28" s="52"/>
      <c r="I28" s="59"/>
      <c r="J28" s="48"/>
    </row>
    <row r="29" spans="1:10" ht="13.5" thickBot="1">
      <c r="A29" s="43"/>
      <c r="B29" s="51" t="s">
        <v>132</v>
      </c>
      <c r="C29" s="52"/>
      <c r="D29" s="52"/>
      <c r="E29" s="53"/>
      <c r="F29" s="59"/>
      <c r="G29" s="52"/>
      <c r="H29" s="52"/>
      <c r="I29" s="52"/>
      <c r="J29" s="54"/>
    </row>
    <row r="30" spans="1:10">
      <c r="A30" s="62"/>
      <c r="B30" s="63"/>
      <c r="C30" s="273"/>
      <c r="D30" s="273"/>
      <c r="E30" s="274"/>
      <c r="F30" s="273"/>
      <c r="G30" s="273"/>
      <c r="H30" s="273"/>
      <c r="I30" s="273"/>
      <c r="J30" s="275"/>
    </row>
    <row r="31" spans="1:10">
      <c r="A31" s="64"/>
      <c r="B31" s="43"/>
      <c r="C31" s="52"/>
      <c r="D31" s="52"/>
      <c r="E31" s="53"/>
      <c r="F31" s="52"/>
      <c r="G31" s="52"/>
      <c r="H31" s="52"/>
      <c r="I31" s="52"/>
      <c r="J31" s="276"/>
    </row>
    <row r="32" spans="1:10">
      <c r="A32" s="64"/>
      <c r="B32" s="51"/>
      <c r="C32" s="52"/>
      <c r="D32" s="52"/>
      <c r="E32" s="53"/>
      <c r="F32" s="52"/>
      <c r="G32" s="53"/>
      <c r="H32" s="53"/>
      <c r="I32" s="53"/>
      <c r="J32" s="276"/>
    </row>
    <row r="33" spans="1:10">
      <c r="A33" s="64"/>
      <c r="B33" s="43"/>
      <c r="C33" s="43"/>
      <c r="D33" s="43"/>
      <c r="E33" s="46"/>
      <c r="F33" s="43"/>
      <c r="G33" s="46"/>
      <c r="H33" s="46"/>
      <c r="I33" s="46"/>
      <c r="J33" s="66"/>
    </row>
    <row r="34" spans="1:10">
      <c r="A34" s="64"/>
      <c r="B34" s="65"/>
      <c r="C34" s="43"/>
      <c r="D34" s="43"/>
      <c r="E34" s="46"/>
      <c r="F34" s="43"/>
      <c r="G34" s="46"/>
      <c r="H34" s="46"/>
      <c r="I34" s="46"/>
      <c r="J34" s="66"/>
    </row>
    <row r="35" spans="1:10">
      <c r="A35" s="64"/>
      <c r="B35" s="65"/>
      <c r="C35" s="43"/>
      <c r="D35" s="43"/>
      <c r="E35" s="46"/>
      <c r="F35" s="43"/>
      <c r="G35" s="46"/>
      <c r="H35" s="46"/>
      <c r="I35" s="46"/>
      <c r="J35" s="66"/>
    </row>
    <row r="36" spans="1:10">
      <c r="A36" s="64"/>
      <c r="B36" s="65"/>
      <c r="C36" s="43"/>
      <c r="D36" s="43"/>
      <c r="E36" s="46"/>
      <c r="F36" s="43"/>
      <c r="G36" s="46"/>
      <c r="H36" s="46"/>
      <c r="I36" s="46"/>
      <c r="J36" s="66"/>
    </row>
    <row r="37" spans="1:10">
      <c r="A37" s="64"/>
      <c r="B37" s="43"/>
      <c r="C37" s="43"/>
      <c r="D37" s="43"/>
      <c r="E37" s="46"/>
      <c r="F37" s="43"/>
      <c r="G37" s="43"/>
      <c r="H37" s="43"/>
      <c r="I37" s="43"/>
      <c r="J37" s="66"/>
    </row>
    <row r="38" spans="1:10">
      <c r="A38" s="64"/>
      <c r="B38" s="43"/>
      <c r="C38" s="43"/>
      <c r="D38" s="43"/>
      <c r="E38" s="46"/>
      <c r="F38" s="49"/>
      <c r="G38" s="43"/>
      <c r="H38" s="43"/>
      <c r="I38" s="43"/>
      <c r="J38" s="66"/>
    </row>
    <row r="39" spans="1:10" ht="13.5" thickBot="1">
      <c r="A39" s="67"/>
      <c r="B39" s="68"/>
      <c r="C39" s="68"/>
      <c r="D39" s="68"/>
      <c r="E39" s="69"/>
      <c r="F39" s="68"/>
      <c r="G39" s="68"/>
      <c r="H39" s="68"/>
      <c r="I39" s="68"/>
      <c r="J39" s="70"/>
    </row>
    <row r="40" spans="1:10">
      <c r="A40" s="43"/>
      <c r="B40" s="43"/>
      <c r="C40" s="43"/>
      <c r="D40" s="43"/>
      <c r="E40" s="46"/>
      <c r="F40" s="43"/>
      <c r="G40" s="43"/>
      <c r="H40" s="43"/>
      <c r="I40" s="43"/>
      <c r="J40" s="48"/>
    </row>
    <row r="41" spans="1:10">
      <c r="A41" s="43"/>
      <c r="B41" s="43"/>
      <c r="C41" s="43"/>
      <c r="D41" s="43"/>
      <c r="E41" s="46"/>
      <c r="F41" s="43"/>
      <c r="G41" s="43"/>
      <c r="H41" s="43"/>
      <c r="I41" s="43"/>
      <c r="J41" s="48"/>
    </row>
  </sheetData>
  <phoneticPr fontId="22" type="noConversion"/>
  <dataValidations count="2">
    <dataValidation type="list" allowBlank="1" showInputMessage="1" showErrorMessage="1" errorTitle="Account Entry Error" error="The account entered is not valid." sqref="D8:D41">
      <formula1>ValidAccount</formula1>
    </dataValidation>
    <dataValidation type="list" allowBlank="1" showInputMessage="1" showErrorMessage="1" errorTitle="Adjustment Type Entry Error" error="An invalid adjustment type was entered._x000a__x000a_Valid values are 1, 2, or 3" sqref="E8 E24:E41 E16:E19 E12:E13">
      <formula1>"1,2,3"</formula1>
    </dataValidation>
  </dataValidations>
  <pageMargins left="0.75" right="0.5" top="1" bottom="0.5" header="0.5" footer="0.5"/>
  <pageSetup scale="8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ransitionEvaluation="1" codeName="Sheet13">
    <pageSetUpPr autoPageBreaks="0" fitToPage="1"/>
  </sheetPr>
  <dimension ref="A1:AE251"/>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34820</v>
      </c>
      <c r="B9" s="32">
        <v>-25252</v>
      </c>
      <c r="C9" s="6">
        <v>1</v>
      </c>
      <c r="D9" s="29">
        <f t="shared" ref="D9:D40" si="0">ROUND(-(+$B$9/180)*1,0)</f>
        <v>140</v>
      </c>
      <c r="E9" s="29">
        <f>+D9</f>
        <v>140</v>
      </c>
      <c r="F9" s="29">
        <f t="shared" ref="F9:F40" si="1">$B$9+E9</f>
        <v>-25112</v>
      </c>
      <c r="G9" s="34">
        <f>+Inputs!$D$2</f>
        <v>0.3795</v>
      </c>
      <c r="H9" s="27">
        <f>-B9</f>
        <v>25252</v>
      </c>
      <c r="I9" s="27">
        <f>+H9</f>
        <v>25252</v>
      </c>
      <c r="J9" s="27">
        <f>H9*G9</f>
        <v>9583.134</v>
      </c>
      <c r="K9" s="27">
        <f t="shared" ref="K9:K40" si="2">D9</f>
        <v>140</v>
      </c>
      <c r="L9" s="27">
        <f>+K9</f>
        <v>140</v>
      </c>
      <c r="M9" s="27">
        <f t="shared" ref="M9:M40" si="3">K9*G9</f>
        <v>53.13</v>
      </c>
      <c r="N9" s="27">
        <f t="shared" ref="N9:N40" si="4">M9-J9</f>
        <v>-9530.0040000000008</v>
      </c>
      <c r="O9" s="27">
        <f>+N9</f>
        <v>-9530.0040000000008</v>
      </c>
      <c r="P9" s="27">
        <f>-SUM(N9)</f>
        <v>9530.0040000000008</v>
      </c>
      <c r="Q9" s="38">
        <f>VLOOKUP(Q8,A9:P186,5)</f>
        <v>24640</v>
      </c>
      <c r="R9" s="38">
        <f>VLOOKUP(R8,A9:P186,5)</f>
        <v>24660</v>
      </c>
      <c r="S9" s="38">
        <f>+R9-Q9</f>
        <v>20</v>
      </c>
      <c r="T9" s="35" t="s">
        <v>64</v>
      </c>
      <c r="U9" s="145">
        <f t="shared" ref="U9:AE9" si="5">-IF(TYPE(VLOOKUP(U8,$A$9:$P$186,6,FALSE))=16,0,VLOOKUP(U8,$A$9:$P$186,6,FALSE))</f>
        <v>602</v>
      </c>
      <c r="V9" s="145">
        <f t="shared" si="5"/>
        <v>592</v>
      </c>
      <c r="W9" s="145">
        <f t="shared" si="5"/>
        <v>0</v>
      </c>
      <c r="X9" s="145">
        <f t="shared" si="5"/>
        <v>0</v>
      </c>
      <c r="Y9" s="145">
        <f t="shared" si="5"/>
        <v>0</v>
      </c>
      <c r="Z9" s="145">
        <f t="shared" si="5"/>
        <v>0</v>
      </c>
      <c r="AA9" s="145">
        <f t="shared" si="5"/>
        <v>0</v>
      </c>
      <c r="AB9" s="145">
        <f t="shared" si="5"/>
        <v>0</v>
      </c>
      <c r="AC9" s="145">
        <f t="shared" si="5"/>
        <v>0</v>
      </c>
      <c r="AD9" s="145">
        <f t="shared" si="5"/>
        <v>0</v>
      </c>
      <c r="AE9" s="145">
        <f t="shared" si="5"/>
        <v>0</v>
      </c>
    </row>
    <row r="10" spans="1:31">
      <c r="A10" s="30">
        <v>34851</v>
      </c>
      <c r="B10" s="9"/>
      <c r="C10" s="6">
        <v>2</v>
      </c>
      <c r="D10" s="29">
        <f t="shared" si="0"/>
        <v>140</v>
      </c>
      <c r="E10" s="29">
        <f t="shared" ref="E10:E41" si="6">+E9+D10</f>
        <v>280</v>
      </c>
      <c r="F10" s="29">
        <f t="shared" si="1"/>
        <v>-24972</v>
      </c>
      <c r="G10" s="34">
        <f>+Inputs!$D$2</f>
        <v>0.3795</v>
      </c>
      <c r="H10" s="2"/>
      <c r="I10" s="27">
        <f t="shared" ref="I10:I41" si="7">+I9+H10</f>
        <v>25252</v>
      </c>
      <c r="J10" s="27"/>
      <c r="K10" s="27">
        <f t="shared" si="2"/>
        <v>140</v>
      </c>
      <c r="L10" s="27">
        <f t="shared" ref="L10:L41" si="8">+L9+K10</f>
        <v>280</v>
      </c>
      <c r="M10" s="27">
        <f t="shared" si="3"/>
        <v>53.13</v>
      </c>
      <c r="N10" s="27">
        <f t="shared" si="4"/>
        <v>53.13</v>
      </c>
      <c r="O10" s="27">
        <f t="shared" ref="O10:O41" si="9">+O9+N10</f>
        <v>-9476.8740000000016</v>
      </c>
      <c r="P10" s="27">
        <f t="shared" ref="P10:P41" si="10">P9-N10</f>
        <v>9476.8740000000016</v>
      </c>
      <c r="Q10" s="38">
        <f>VLOOKUP(Q8,A9:P186,15)</f>
        <v>-232.14200000000415</v>
      </c>
      <c r="R10" s="38">
        <f>VLOOKUP(R8,A9:P186,15)</f>
        <v>-224.55180000000416</v>
      </c>
      <c r="S10" s="38">
        <f>+R10-Q10</f>
        <v>7.5901999999999816</v>
      </c>
      <c r="T10" s="36" t="s">
        <v>69</v>
      </c>
    </row>
    <row r="11" spans="1:31">
      <c r="A11" s="31">
        <v>34881</v>
      </c>
      <c r="B11" s="5"/>
      <c r="C11" s="6">
        <v>3</v>
      </c>
      <c r="D11" s="29">
        <f t="shared" si="0"/>
        <v>140</v>
      </c>
      <c r="E11" s="29">
        <f t="shared" si="6"/>
        <v>420</v>
      </c>
      <c r="F11" s="29">
        <f t="shared" si="1"/>
        <v>-24832</v>
      </c>
      <c r="G11" s="34">
        <f>+Inputs!$D$2</f>
        <v>0.3795</v>
      </c>
      <c r="H11" s="2"/>
      <c r="I11" s="27">
        <f t="shared" si="7"/>
        <v>25252</v>
      </c>
      <c r="J11" s="27"/>
      <c r="K11" s="27">
        <f t="shared" si="2"/>
        <v>140</v>
      </c>
      <c r="L11" s="27">
        <f t="shared" si="8"/>
        <v>420</v>
      </c>
      <c r="M11" s="27">
        <f t="shared" si="3"/>
        <v>53.13</v>
      </c>
      <c r="N11" s="27">
        <f t="shared" si="4"/>
        <v>53.13</v>
      </c>
      <c r="O11" s="27">
        <f t="shared" si="9"/>
        <v>-9423.7440000000024</v>
      </c>
      <c r="P11" s="27">
        <f t="shared" si="10"/>
        <v>9423.7440000000024</v>
      </c>
      <c r="Q11" s="38">
        <f>+VLOOKUP(Q8,A9:P186,16)</f>
        <v>232.14200000000415</v>
      </c>
      <c r="R11" s="38">
        <f>+VLOOKUP(R8,A9:P186,16)</f>
        <v>224.55180000000416</v>
      </c>
      <c r="S11" s="38">
        <f>(+Q11+R11)/2</f>
        <v>228.34690000000415</v>
      </c>
      <c r="T11" s="36" t="s">
        <v>113</v>
      </c>
      <c r="U11" s="145">
        <f t="shared" ref="U11:AE11" si="11">IF(TYPE(VLOOKUP(U8,$A$9:$P$186,16,FALSE))=16,0,VLOOKUP(U8,$A$9:$P$186,16,FALSE))</f>
        <v>228.34690000000415</v>
      </c>
      <c r="V11" s="145">
        <f t="shared" si="11"/>
        <v>224.55180000000416</v>
      </c>
      <c r="W11" s="145">
        <f t="shared" si="11"/>
        <v>0</v>
      </c>
      <c r="X11" s="145">
        <f t="shared" si="11"/>
        <v>0</v>
      </c>
      <c r="Y11" s="145">
        <f t="shared" si="11"/>
        <v>0</v>
      </c>
      <c r="Z11" s="145">
        <f t="shared" si="11"/>
        <v>0</v>
      </c>
      <c r="AA11" s="145">
        <f t="shared" si="11"/>
        <v>0</v>
      </c>
      <c r="AB11" s="145">
        <f t="shared" si="11"/>
        <v>0</v>
      </c>
      <c r="AC11" s="145">
        <f t="shared" si="11"/>
        <v>0</v>
      </c>
      <c r="AD11" s="145">
        <f t="shared" si="11"/>
        <v>0</v>
      </c>
      <c r="AE11" s="145">
        <f t="shared" si="11"/>
        <v>0</v>
      </c>
    </row>
    <row r="12" spans="1:31">
      <c r="A12" s="30">
        <v>34912</v>
      </c>
      <c r="B12" s="3"/>
      <c r="C12" s="6">
        <v>4</v>
      </c>
      <c r="D12" s="29">
        <f t="shared" si="0"/>
        <v>140</v>
      </c>
      <c r="E12" s="29">
        <f t="shared" si="6"/>
        <v>560</v>
      </c>
      <c r="F12" s="29">
        <f t="shared" si="1"/>
        <v>-24692</v>
      </c>
      <c r="G12" s="34">
        <f>+Inputs!$D$2</f>
        <v>0.3795</v>
      </c>
      <c r="H12" s="2"/>
      <c r="I12" s="27">
        <f t="shared" si="7"/>
        <v>25252</v>
      </c>
      <c r="J12" s="27"/>
      <c r="K12" s="27">
        <f t="shared" si="2"/>
        <v>140</v>
      </c>
      <c r="L12" s="27">
        <f t="shared" si="8"/>
        <v>560</v>
      </c>
      <c r="M12" s="27">
        <f t="shared" si="3"/>
        <v>53.13</v>
      </c>
      <c r="N12" s="27">
        <f t="shared" si="4"/>
        <v>53.13</v>
      </c>
      <c r="O12" s="27">
        <f t="shared" si="9"/>
        <v>-9370.6140000000032</v>
      </c>
      <c r="P12" s="27">
        <f t="shared" si="10"/>
        <v>9370.6140000000032</v>
      </c>
      <c r="Q12" s="39"/>
      <c r="R12" s="40"/>
      <c r="S12" s="40"/>
      <c r="T12" s="36"/>
    </row>
    <row r="13" spans="1:31">
      <c r="A13" s="31">
        <v>34943</v>
      </c>
      <c r="B13" s="3"/>
      <c r="C13" s="6">
        <v>5</v>
      </c>
      <c r="D13" s="29">
        <f t="shared" si="0"/>
        <v>140</v>
      </c>
      <c r="E13" s="29">
        <f t="shared" si="6"/>
        <v>700</v>
      </c>
      <c r="F13" s="29">
        <f t="shared" si="1"/>
        <v>-24552</v>
      </c>
      <c r="G13" s="34">
        <f>+Inputs!$D$2</f>
        <v>0.3795</v>
      </c>
      <c r="H13" s="2"/>
      <c r="I13" s="27">
        <f t="shared" si="7"/>
        <v>25252</v>
      </c>
      <c r="J13" s="27"/>
      <c r="K13" s="27">
        <f t="shared" si="2"/>
        <v>140</v>
      </c>
      <c r="L13" s="27">
        <f t="shared" si="8"/>
        <v>700</v>
      </c>
      <c r="M13" s="27">
        <f t="shared" si="3"/>
        <v>53.13</v>
      </c>
      <c r="N13" s="27">
        <f t="shared" si="4"/>
        <v>53.13</v>
      </c>
      <c r="O13" s="27">
        <f t="shared" si="9"/>
        <v>-9317.484000000004</v>
      </c>
      <c r="P13" s="27">
        <f t="shared" si="10"/>
        <v>9317.484000000004</v>
      </c>
      <c r="Q13" s="38">
        <f>VLOOKUP(Q8,A9:P186,9)</f>
        <v>25252</v>
      </c>
      <c r="R13" s="38">
        <f>VLOOKUP(R8,A9:P186,9)</f>
        <v>25252</v>
      </c>
      <c r="S13" s="38">
        <f>+R13-Q13</f>
        <v>0</v>
      </c>
      <c r="T13" s="36" t="s">
        <v>70</v>
      </c>
    </row>
    <row r="14" spans="1:31">
      <c r="A14" s="30">
        <v>34973</v>
      </c>
      <c r="B14" s="3"/>
      <c r="C14" s="6">
        <v>6</v>
      </c>
      <c r="D14" s="29">
        <f t="shared" si="0"/>
        <v>140</v>
      </c>
      <c r="E14" s="29">
        <f t="shared" si="6"/>
        <v>840</v>
      </c>
      <c r="F14" s="29">
        <f t="shared" si="1"/>
        <v>-24412</v>
      </c>
      <c r="G14" s="34">
        <f>+Inputs!$D$2</f>
        <v>0.3795</v>
      </c>
      <c r="H14" s="2"/>
      <c r="I14" s="27">
        <f t="shared" si="7"/>
        <v>25252</v>
      </c>
      <c r="J14" s="27"/>
      <c r="K14" s="27">
        <f t="shared" si="2"/>
        <v>140</v>
      </c>
      <c r="L14" s="27">
        <f t="shared" si="8"/>
        <v>840</v>
      </c>
      <c r="M14" s="27">
        <f t="shared" si="3"/>
        <v>53.13</v>
      </c>
      <c r="N14" s="27">
        <f t="shared" si="4"/>
        <v>53.13</v>
      </c>
      <c r="O14" s="27">
        <f t="shared" si="9"/>
        <v>-9264.3540000000048</v>
      </c>
      <c r="P14" s="27">
        <f t="shared" si="10"/>
        <v>9264.3540000000048</v>
      </c>
      <c r="Q14" s="38">
        <f>VLOOKUP(Q8,A9:P186,12)</f>
        <v>24640</v>
      </c>
      <c r="R14" s="38">
        <f>VLOOKUP(R8,A9:P186,12)</f>
        <v>24660</v>
      </c>
      <c r="S14" s="38">
        <f>+R14-Q14</f>
        <v>20</v>
      </c>
      <c r="T14" s="37" t="s">
        <v>93</v>
      </c>
    </row>
    <row r="15" spans="1:31">
      <c r="A15" s="31">
        <v>35004</v>
      </c>
      <c r="B15" s="3"/>
      <c r="C15" s="6">
        <v>7</v>
      </c>
      <c r="D15" s="29">
        <f t="shared" si="0"/>
        <v>140</v>
      </c>
      <c r="E15" s="29">
        <f t="shared" si="6"/>
        <v>980</v>
      </c>
      <c r="F15" s="29">
        <f t="shared" si="1"/>
        <v>-24272</v>
      </c>
      <c r="G15" s="34">
        <f>+Inputs!$D$2</f>
        <v>0.3795</v>
      </c>
      <c r="H15" s="2"/>
      <c r="I15" s="27">
        <f t="shared" si="7"/>
        <v>25252</v>
      </c>
      <c r="J15" s="27"/>
      <c r="K15" s="27">
        <f t="shared" si="2"/>
        <v>140</v>
      </c>
      <c r="L15" s="27">
        <f t="shared" si="8"/>
        <v>980</v>
      </c>
      <c r="M15" s="27">
        <f t="shared" si="3"/>
        <v>53.13</v>
      </c>
      <c r="N15" s="27">
        <f t="shared" si="4"/>
        <v>53.13</v>
      </c>
      <c r="O15" s="27">
        <f t="shared" si="9"/>
        <v>-9211.2240000000056</v>
      </c>
      <c r="P15" s="27">
        <f t="shared" si="10"/>
        <v>9211.2240000000056</v>
      </c>
    </row>
    <row r="16" spans="1:31">
      <c r="A16" s="30">
        <v>35034</v>
      </c>
      <c r="B16" s="3"/>
      <c r="C16" s="6">
        <v>8</v>
      </c>
      <c r="D16" s="29">
        <f t="shared" si="0"/>
        <v>140</v>
      </c>
      <c r="E16" s="29">
        <f t="shared" si="6"/>
        <v>1120</v>
      </c>
      <c r="F16" s="29">
        <f t="shared" si="1"/>
        <v>-24132</v>
      </c>
      <c r="G16" s="34">
        <f>+Inputs!$D$2</f>
        <v>0.3795</v>
      </c>
      <c r="H16" s="2"/>
      <c r="I16" s="27">
        <f t="shared" si="7"/>
        <v>25252</v>
      </c>
      <c r="J16" s="27"/>
      <c r="K16" s="27">
        <f t="shared" si="2"/>
        <v>140</v>
      </c>
      <c r="L16" s="27">
        <f t="shared" si="8"/>
        <v>1120</v>
      </c>
      <c r="M16" s="27">
        <f t="shared" si="3"/>
        <v>53.13</v>
      </c>
      <c r="N16" s="27">
        <f t="shared" si="4"/>
        <v>53.13</v>
      </c>
      <c r="O16" s="27">
        <f t="shared" si="9"/>
        <v>-9158.0940000000064</v>
      </c>
      <c r="P16" s="27">
        <f t="shared" si="10"/>
        <v>9158.0940000000064</v>
      </c>
      <c r="Q16" s="4"/>
      <c r="R16" s="4"/>
      <c r="S16" s="4"/>
    </row>
    <row r="17" spans="1:19">
      <c r="A17" s="31">
        <v>35065</v>
      </c>
      <c r="B17" s="3"/>
      <c r="C17" s="6">
        <v>9</v>
      </c>
      <c r="D17" s="29">
        <f t="shared" si="0"/>
        <v>140</v>
      </c>
      <c r="E17" s="29">
        <f t="shared" si="6"/>
        <v>1260</v>
      </c>
      <c r="F17" s="29">
        <f t="shared" si="1"/>
        <v>-23992</v>
      </c>
      <c r="G17" s="34">
        <f>+Inputs!$D$2</f>
        <v>0.3795</v>
      </c>
      <c r="H17" s="2"/>
      <c r="I17" s="27">
        <f t="shared" si="7"/>
        <v>25252</v>
      </c>
      <c r="J17" s="27"/>
      <c r="K17" s="27">
        <f t="shared" si="2"/>
        <v>140</v>
      </c>
      <c r="L17" s="27">
        <f t="shared" si="8"/>
        <v>1260</v>
      </c>
      <c r="M17" s="27">
        <f t="shared" si="3"/>
        <v>53.13</v>
      </c>
      <c r="N17" s="27">
        <f t="shared" si="4"/>
        <v>53.13</v>
      </c>
      <c r="O17" s="27">
        <f t="shared" si="9"/>
        <v>-9104.9640000000072</v>
      </c>
      <c r="P17" s="27">
        <f t="shared" si="10"/>
        <v>9104.9640000000072</v>
      </c>
      <c r="Q17" s="4"/>
      <c r="R17" s="4"/>
      <c r="S17" s="4"/>
    </row>
    <row r="18" spans="1:19">
      <c r="A18" s="30">
        <v>35096</v>
      </c>
      <c r="B18" s="3"/>
      <c r="C18" s="6">
        <v>10</v>
      </c>
      <c r="D18" s="29">
        <f t="shared" si="0"/>
        <v>140</v>
      </c>
      <c r="E18" s="29">
        <f t="shared" si="6"/>
        <v>1400</v>
      </c>
      <c r="F18" s="29">
        <f t="shared" si="1"/>
        <v>-23852</v>
      </c>
      <c r="G18" s="34">
        <f>+Inputs!$D$2</f>
        <v>0.3795</v>
      </c>
      <c r="H18" s="2"/>
      <c r="I18" s="27">
        <f t="shared" si="7"/>
        <v>25252</v>
      </c>
      <c r="J18" s="27"/>
      <c r="K18" s="27">
        <f t="shared" si="2"/>
        <v>140</v>
      </c>
      <c r="L18" s="27">
        <f t="shared" si="8"/>
        <v>1400</v>
      </c>
      <c r="M18" s="27">
        <f t="shared" si="3"/>
        <v>53.13</v>
      </c>
      <c r="N18" s="27">
        <f t="shared" si="4"/>
        <v>53.13</v>
      </c>
      <c r="O18" s="27">
        <f t="shared" si="9"/>
        <v>-9051.834000000008</v>
      </c>
      <c r="P18" s="27">
        <f t="shared" si="10"/>
        <v>9051.834000000008</v>
      </c>
      <c r="Q18" s="4"/>
      <c r="R18" s="4"/>
      <c r="S18" s="4"/>
    </row>
    <row r="19" spans="1:19">
      <c r="A19" s="31">
        <v>35125</v>
      </c>
      <c r="B19" s="3"/>
      <c r="C19" s="6">
        <v>11</v>
      </c>
      <c r="D19" s="29">
        <f t="shared" si="0"/>
        <v>140</v>
      </c>
      <c r="E19" s="29">
        <f t="shared" si="6"/>
        <v>1540</v>
      </c>
      <c r="F19" s="29">
        <f t="shared" si="1"/>
        <v>-23712</v>
      </c>
      <c r="G19" s="34">
        <f>+Inputs!$D$2</f>
        <v>0.3795</v>
      </c>
      <c r="H19" s="2"/>
      <c r="I19" s="27">
        <f t="shared" si="7"/>
        <v>25252</v>
      </c>
      <c r="J19" s="27"/>
      <c r="K19" s="27">
        <f t="shared" si="2"/>
        <v>140</v>
      </c>
      <c r="L19" s="27">
        <f t="shared" si="8"/>
        <v>1540</v>
      </c>
      <c r="M19" s="27">
        <f t="shared" si="3"/>
        <v>53.13</v>
      </c>
      <c r="N19" s="27">
        <f t="shared" si="4"/>
        <v>53.13</v>
      </c>
      <c r="O19" s="27">
        <f t="shared" si="9"/>
        <v>-8998.7040000000088</v>
      </c>
      <c r="P19" s="27">
        <f t="shared" si="10"/>
        <v>8998.7040000000088</v>
      </c>
      <c r="Q19" s="4"/>
      <c r="R19" s="4"/>
      <c r="S19" s="4"/>
    </row>
    <row r="20" spans="1:19">
      <c r="A20" s="30">
        <v>35156</v>
      </c>
      <c r="B20" s="3"/>
      <c r="C20" s="6">
        <v>12</v>
      </c>
      <c r="D20" s="29">
        <f t="shared" si="0"/>
        <v>140</v>
      </c>
      <c r="E20" s="29">
        <f t="shared" si="6"/>
        <v>1680</v>
      </c>
      <c r="F20" s="29">
        <f t="shared" si="1"/>
        <v>-23572</v>
      </c>
      <c r="G20" s="34">
        <f>+Inputs!$D$2</f>
        <v>0.3795</v>
      </c>
      <c r="H20" s="2"/>
      <c r="I20" s="27">
        <f t="shared" si="7"/>
        <v>25252</v>
      </c>
      <c r="J20" s="27"/>
      <c r="K20" s="27">
        <f t="shared" si="2"/>
        <v>140</v>
      </c>
      <c r="L20" s="27">
        <f t="shared" si="8"/>
        <v>1680</v>
      </c>
      <c r="M20" s="27">
        <f t="shared" si="3"/>
        <v>53.13</v>
      </c>
      <c r="N20" s="27">
        <f t="shared" si="4"/>
        <v>53.13</v>
      </c>
      <c r="O20" s="27">
        <f t="shared" si="9"/>
        <v>-8945.5740000000096</v>
      </c>
      <c r="P20" s="27">
        <f t="shared" si="10"/>
        <v>8945.5740000000096</v>
      </c>
      <c r="Q20" s="4"/>
      <c r="R20" s="4"/>
      <c r="S20" s="4"/>
    </row>
    <row r="21" spans="1:19">
      <c r="A21" s="31">
        <v>35186</v>
      </c>
      <c r="B21" s="3"/>
      <c r="C21" s="6">
        <v>13</v>
      </c>
      <c r="D21" s="29">
        <f t="shared" si="0"/>
        <v>140</v>
      </c>
      <c r="E21" s="29">
        <f t="shared" si="6"/>
        <v>1820</v>
      </c>
      <c r="F21" s="29">
        <f t="shared" si="1"/>
        <v>-23432</v>
      </c>
      <c r="G21" s="34">
        <f>+Inputs!$D$2</f>
        <v>0.3795</v>
      </c>
      <c r="H21" s="2"/>
      <c r="I21" s="27">
        <f t="shared" si="7"/>
        <v>25252</v>
      </c>
      <c r="J21" s="27"/>
      <c r="K21" s="27">
        <f t="shared" si="2"/>
        <v>140</v>
      </c>
      <c r="L21" s="27">
        <f t="shared" si="8"/>
        <v>1820</v>
      </c>
      <c r="M21" s="27">
        <f t="shared" si="3"/>
        <v>53.13</v>
      </c>
      <c r="N21" s="27">
        <f t="shared" si="4"/>
        <v>53.13</v>
      </c>
      <c r="O21" s="27">
        <f t="shared" si="9"/>
        <v>-8892.4440000000104</v>
      </c>
      <c r="P21" s="27">
        <f t="shared" si="10"/>
        <v>8892.4440000000104</v>
      </c>
      <c r="Q21" s="4"/>
      <c r="R21" s="4"/>
      <c r="S21" s="4"/>
    </row>
    <row r="22" spans="1:19">
      <c r="A22" s="30">
        <v>35217</v>
      </c>
      <c r="B22" s="3"/>
      <c r="C22" s="6">
        <v>14</v>
      </c>
      <c r="D22" s="29">
        <f t="shared" si="0"/>
        <v>140</v>
      </c>
      <c r="E22" s="29">
        <f t="shared" si="6"/>
        <v>1960</v>
      </c>
      <c r="F22" s="29">
        <f t="shared" si="1"/>
        <v>-23292</v>
      </c>
      <c r="G22" s="34">
        <f>+Inputs!$D$2</f>
        <v>0.3795</v>
      </c>
      <c r="H22" s="2"/>
      <c r="I22" s="27">
        <f t="shared" si="7"/>
        <v>25252</v>
      </c>
      <c r="J22" s="27"/>
      <c r="K22" s="27">
        <f t="shared" si="2"/>
        <v>140</v>
      </c>
      <c r="L22" s="27">
        <f t="shared" si="8"/>
        <v>1960</v>
      </c>
      <c r="M22" s="27">
        <f t="shared" si="3"/>
        <v>53.13</v>
      </c>
      <c r="N22" s="27">
        <f t="shared" si="4"/>
        <v>53.13</v>
      </c>
      <c r="O22" s="27">
        <f t="shared" si="9"/>
        <v>-8839.3140000000112</v>
      </c>
      <c r="P22" s="27">
        <f t="shared" si="10"/>
        <v>8839.3140000000112</v>
      </c>
      <c r="Q22" s="4"/>
      <c r="R22" s="4"/>
      <c r="S22" s="4"/>
    </row>
    <row r="23" spans="1:19">
      <c r="A23" s="31">
        <v>35247</v>
      </c>
      <c r="B23" s="3"/>
      <c r="C23" s="6">
        <v>15</v>
      </c>
      <c r="D23" s="29">
        <f t="shared" si="0"/>
        <v>140</v>
      </c>
      <c r="E23" s="29">
        <f t="shared" si="6"/>
        <v>2100</v>
      </c>
      <c r="F23" s="29">
        <f t="shared" si="1"/>
        <v>-23152</v>
      </c>
      <c r="G23" s="34">
        <f>+Inputs!$D$2</f>
        <v>0.3795</v>
      </c>
      <c r="H23" s="2"/>
      <c r="I23" s="27">
        <f t="shared" si="7"/>
        <v>25252</v>
      </c>
      <c r="J23" s="27"/>
      <c r="K23" s="27">
        <f t="shared" si="2"/>
        <v>140</v>
      </c>
      <c r="L23" s="27">
        <f t="shared" si="8"/>
        <v>2100</v>
      </c>
      <c r="M23" s="27">
        <f t="shared" si="3"/>
        <v>53.13</v>
      </c>
      <c r="N23" s="27">
        <f t="shared" si="4"/>
        <v>53.13</v>
      </c>
      <c r="O23" s="27">
        <f t="shared" si="9"/>
        <v>-8786.184000000012</v>
      </c>
      <c r="P23" s="27">
        <f t="shared" si="10"/>
        <v>8786.184000000012</v>
      </c>
      <c r="Q23" s="4"/>
      <c r="R23" s="4"/>
      <c r="S23" s="4"/>
    </row>
    <row r="24" spans="1:19">
      <c r="A24" s="30">
        <v>35278</v>
      </c>
      <c r="B24" s="3"/>
      <c r="C24" s="6">
        <v>16</v>
      </c>
      <c r="D24" s="29">
        <f t="shared" si="0"/>
        <v>140</v>
      </c>
      <c r="E24" s="29">
        <f t="shared" si="6"/>
        <v>2240</v>
      </c>
      <c r="F24" s="29">
        <f t="shared" si="1"/>
        <v>-23012</v>
      </c>
      <c r="G24" s="34">
        <f>+Inputs!$D$2</f>
        <v>0.3795</v>
      </c>
      <c r="H24" s="2"/>
      <c r="I24" s="27">
        <f t="shared" si="7"/>
        <v>25252</v>
      </c>
      <c r="J24" s="27"/>
      <c r="K24" s="27">
        <f t="shared" si="2"/>
        <v>140</v>
      </c>
      <c r="L24" s="27">
        <f t="shared" si="8"/>
        <v>2240</v>
      </c>
      <c r="M24" s="27">
        <f t="shared" si="3"/>
        <v>53.13</v>
      </c>
      <c r="N24" s="27">
        <f t="shared" si="4"/>
        <v>53.13</v>
      </c>
      <c r="O24" s="27">
        <f t="shared" si="9"/>
        <v>-8733.0540000000128</v>
      </c>
      <c r="P24" s="27">
        <f t="shared" si="10"/>
        <v>8733.0540000000128</v>
      </c>
      <c r="Q24" s="4"/>
      <c r="R24" s="4"/>
      <c r="S24" s="4"/>
    </row>
    <row r="25" spans="1:19">
      <c r="A25" s="31">
        <v>35309</v>
      </c>
      <c r="B25" s="3"/>
      <c r="C25" s="6">
        <v>17</v>
      </c>
      <c r="D25" s="29">
        <f t="shared" si="0"/>
        <v>140</v>
      </c>
      <c r="E25" s="29">
        <f t="shared" si="6"/>
        <v>2380</v>
      </c>
      <c r="F25" s="29">
        <f t="shared" si="1"/>
        <v>-22872</v>
      </c>
      <c r="G25" s="34">
        <f>+Inputs!$D$2</f>
        <v>0.3795</v>
      </c>
      <c r="H25" s="2"/>
      <c r="I25" s="27">
        <f t="shared" si="7"/>
        <v>25252</v>
      </c>
      <c r="J25" s="27"/>
      <c r="K25" s="27">
        <f t="shared" si="2"/>
        <v>140</v>
      </c>
      <c r="L25" s="27">
        <f t="shared" si="8"/>
        <v>2380</v>
      </c>
      <c r="M25" s="27">
        <f t="shared" si="3"/>
        <v>53.13</v>
      </c>
      <c r="N25" s="27">
        <f t="shared" si="4"/>
        <v>53.13</v>
      </c>
      <c r="O25" s="27">
        <f t="shared" si="9"/>
        <v>-8679.9240000000136</v>
      </c>
      <c r="P25" s="27">
        <f t="shared" si="10"/>
        <v>8679.9240000000136</v>
      </c>
      <c r="Q25" s="4"/>
      <c r="R25" s="4"/>
      <c r="S25" s="4"/>
    </row>
    <row r="26" spans="1:19">
      <c r="A26" s="30">
        <v>35339</v>
      </c>
      <c r="B26" s="3"/>
      <c r="C26" s="6">
        <v>18</v>
      </c>
      <c r="D26" s="29">
        <f t="shared" si="0"/>
        <v>140</v>
      </c>
      <c r="E26" s="29">
        <f t="shared" si="6"/>
        <v>2520</v>
      </c>
      <c r="F26" s="29">
        <f t="shared" si="1"/>
        <v>-22732</v>
      </c>
      <c r="G26" s="34">
        <f>+Inputs!$D$2</f>
        <v>0.3795</v>
      </c>
      <c r="H26" s="2"/>
      <c r="I26" s="27">
        <f t="shared" si="7"/>
        <v>25252</v>
      </c>
      <c r="J26" s="27"/>
      <c r="K26" s="27">
        <f t="shared" si="2"/>
        <v>140</v>
      </c>
      <c r="L26" s="27">
        <f t="shared" si="8"/>
        <v>2520</v>
      </c>
      <c r="M26" s="27">
        <f t="shared" si="3"/>
        <v>53.13</v>
      </c>
      <c r="N26" s="27">
        <f t="shared" si="4"/>
        <v>53.13</v>
      </c>
      <c r="O26" s="27">
        <f t="shared" si="9"/>
        <v>-8626.7940000000144</v>
      </c>
      <c r="P26" s="27">
        <f t="shared" si="10"/>
        <v>8626.7940000000144</v>
      </c>
      <c r="Q26" s="4"/>
      <c r="R26" s="4"/>
      <c r="S26" s="4"/>
    </row>
    <row r="27" spans="1:19">
      <c r="A27" s="31">
        <v>35370</v>
      </c>
      <c r="B27" s="3"/>
      <c r="C27" s="6">
        <v>19</v>
      </c>
      <c r="D27" s="29">
        <f t="shared" si="0"/>
        <v>140</v>
      </c>
      <c r="E27" s="29">
        <f t="shared" si="6"/>
        <v>2660</v>
      </c>
      <c r="F27" s="29">
        <f t="shared" si="1"/>
        <v>-22592</v>
      </c>
      <c r="G27" s="34">
        <f>+Inputs!$D$2</f>
        <v>0.3795</v>
      </c>
      <c r="H27" s="2"/>
      <c r="I27" s="27">
        <f t="shared" si="7"/>
        <v>25252</v>
      </c>
      <c r="J27" s="27"/>
      <c r="K27" s="27">
        <f t="shared" si="2"/>
        <v>140</v>
      </c>
      <c r="L27" s="27">
        <f t="shared" si="8"/>
        <v>2660</v>
      </c>
      <c r="M27" s="27">
        <f t="shared" si="3"/>
        <v>53.13</v>
      </c>
      <c r="N27" s="27">
        <f t="shared" si="4"/>
        <v>53.13</v>
      </c>
      <c r="O27" s="27">
        <f t="shared" si="9"/>
        <v>-8573.6640000000152</v>
      </c>
      <c r="P27" s="27">
        <f t="shared" si="10"/>
        <v>8573.6640000000152</v>
      </c>
      <c r="Q27" s="4"/>
      <c r="R27" s="4"/>
      <c r="S27" s="4"/>
    </row>
    <row r="28" spans="1:19">
      <c r="A28" s="30">
        <v>35400</v>
      </c>
      <c r="B28" s="3"/>
      <c r="C28" s="6">
        <v>20</v>
      </c>
      <c r="D28" s="29">
        <f t="shared" si="0"/>
        <v>140</v>
      </c>
      <c r="E28" s="29">
        <f t="shared" si="6"/>
        <v>2800</v>
      </c>
      <c r="F28" s="29">
        <f t="shared" si="1"/>
        <v>-22452</v>
      </c>
      <c r="G28" s="34">
        <f>+Inputs!$D$2</f>
        <v>0.3795</v>
      </c>
      <c r="H28" s="2"/>
      <c r="I28" s="27">
        <f t="shared" si="7"/>
        <v>25252</v>
      </c>
      <c r="J28" s="27"/>
      <c r="K28" s="27">
        <f t="shared" si="2"/>
        <v>140</v>
      </c>
      <c r="L28" s="27">
        <f t="shared" si="8"/>
        <v>2800</v>
      </c>
      <c r="M28" s="27">
        <f t="shared" si="3"/>
        <v>53.13</v>
      </c>
      <c r="N28" s="27">
        <f t="shared" si="4"/>
        <v>53.13</v>
      </c>
      <c r="O28" s="27">
        <f t="shared" si="9"/>
        <v>-8520.534000000016</v>
      </c>
      <c r="P28" s="27">
        <f t="shared" si="10"/>
        <v>8520.534000000016</v>
      </c>
      <c r="Q28" s="4"/>
      <c r="R28" s="4"/>
      <c r="S28" s="4"/>
    </row>
    <row r="29" spans="1:19">
      <c r="A29" s="31">
        <v>35431</v>
      </c>
      <c r="B29" s="3"/>
      <c r="C29" s="6">
        <v>21</v>
      </c>
      <c r="D29" s="29">
        <f t="shared" si="0"/>
        <v>140</v>
      </c>
      <c r="E29" s="29">
        <f t="shared" si="6"/>
        <v>2940</v>
      </c>
      <c r="F29" s="29">
        <f t="shared" si="1"/>
        <v>-22312</v>
      </c>
      <c r="G29" s="34">
        <f>+Inputs!$D$2</f>
        <v>0.3795</v>
      </c>
      <c r="H29" s="2"/>
      <c r="I29" s="27">
        <f t="shared" si="7"/>
        <v>25252</v>
      </c>
      <c r="J29" s="27"/>
      <c r="K29" s="27">
        <f t="shared" si="2"/>
        <v>140</v>
      </c>
      <c r="L29" s="27">
        <f t="shared" si="8"/>
        <v>2940</v>
      </c>
      <c r="M29" s="27">
        <f t="shared" si="3"/>
        <v>53.13</v>
      </c>
      <c r="N29" s="27">
        <f t="shared" si="4"/>
        <v>53.13</v>
      </c>
      <c r="O29" s="27">
        <f t="shared" si="9"/>
        <v>-8467.4040000000168</v>
      </c>
      <c r="P29" s="27">
        <f t="shared" si="10"/>
        <v>8467.4040000000168</v>
      </c>
      <c r="Q29" s="4"/>
      <c r="R29" s="4"/>
      <c r="S29" s="4"/>
    </row>
    <row r="30" spans="1:19">
      <c r="A30" s="30">
        <v>35462</v>
      </c>
      <c r="B30" s="3"/>
      <c r="C30" s="6">
        <v>22</v>
      </c>
      <c r="D30" s="29">
        <f t="shared" si="0"/>
        <v>140</v>
      </c>
      <c r="E30" s="29">
        <f t="shared" si="6"/>
        <v>3080</v>
      </c>
      <c r="F30" s="29">
        <f t="shared" si="1"/>
        <v>-22172</v>
      </c>
      <c r="G30" s="34">
        <f>+Inputs!$D$2</f>
        <v>0.3795</v>
      </c>
      <c r="H30" s="2"/>
      <c r="I30" s="27">
        <f t="shared" si="7"/>
        <v>25252</v>
      </c>
      <c r="J30" s="27"/>
      <c r="K30" s="27">
        <f t="shared" si="2"/>
        <v>140</v>
      </c>
      <c r="L30" s="27">
        <f t="shared" si="8"/>
        <v>3080</v>
      </c>
      <c r="M30" s="27">
        <f t="shared" si="3"/>
        <v>53.13</v>
      </c>
      <c r="N30" s="27">
        <f t="shared" si="4"/>
        <v>53.13</v>
      </c>
      <c r="O30" s="27">
        <f t="shared" si="9"/>
        <v>-8414.2740000000176</v>
      </c>
      <c r="P30" s="27">
        <f t="shared" si="10"/>
        <v>8414.2740000000176</v>
      </c>
      <c r="Q30" s="112"/>
    </row>
    <row r="31" spans="1:19">
      <c r="A31" s="31">
        <v>35490</v>
      </c>
      <c r="B31" s="3"/>
      <c r="C31" s="6">
        <v>23</v>
      </c>
      <c r="D31" s="29">
        <f t="shared" si="0"/>
        <v>140</v>
      </c>
      <c r="E31" s="29">
        <f t="shared" si="6"/>
        <v>3220</v>
      </c>
      <c r="F31" s="29">
        <f t="shared" si="1"/>
        <v>-22032</v>
      </c>
      <c r="G31" s="34">
        <f>+Inputs!$D$2</f>
        <v>0.3795</v>
      </c>
      <c r="H31" s="2"/>
      <c r="I31" s="27">
        <f t="shared" si="7"/>
        <v>25252</v>
      </c>
      <c r="J31" s="27"/>
      <c r="K31" s="27">
        <f t="shared" si="2"/>
        <v>140</v>
      </c>
      <c r="L31" s="27">
        <f t="shared" si="8"/>
        <v>3220</v>
      </c>
      <c r="M31" s="27">
        <f t="shared" si="3"/>
        <v>53.13</v>
      </c>
      <c r="N31" s="27">
        <f t="shared" si="4"/>
        <v>53.13</v>
      </c>
      <c r="O31" s="27">
        <f t="shared" si="9"/>
        <v>-8361.1440000000184</v>
      </c>
      <c r="P31" s="27">
        <f t="shared" si="10"/>
        <v>8361.1440000000184</v>
      </c>
      <c r="Q31" s="112"/>
    </row>
    <row r="32" spans="1:19">
      <c r="A32" s="30">
        <v>35521</v>
      </c>
      <c r="B32" s="3"/>
      <c r="C32" s="6">
        <v>24</v>
      </c>
      <c r="D32" s="29">
        <f t="shared" si="0"/>
        <v>140</v>
      </c>
      <c r="E32" s="29">
        <f t="shared" si="6"/>
        <v>3360</v>
      </c>
      <c r="F32" s="29">
        <f t="shared" si="1"/>
        <v>-21892</v>
      </c>
      <c r="G32" s="34">
        <f>+Inputs!$D$2</f>
        <v>0.3795</v>
      </c>
      <c r="H32" s="2"/>
      <c r="I32" s="27">
        <f t="shared" si="7"/>
        <v>25252</v>
      </c>
      <c r="J32" s="27"/>
      <c r="K32" s="27">
        <f t="shared" si="2"/>
        <v>140</v>
      </c>
      <c r="L32" s="27">
        <f t="shared" si="8"/>
        <v>3360</v>
      </c>
      <c r="M32" s="27">
        <f t="shared" si="3"/>
        <v>53.13</v>
      </c>
      <c r="N32" s="27">
        <f t="shared" si="4"/>
        <v>53.13</v>
      </c>
      <c r="O32" s="27">
        <f t="shared" si="9"/>
        <v>-8308.0140000000192</v>
      </c>
      <c r="P32" s="27">
        <f t="shared" si="10"/>
        <v>8308.0140000000192</v>
      </c>
      <c r="Q32" s="112"/>
    </row>
    <row r="33" spans="1:21">
      <c r="A33" s="31">
        <v>35551</v>
      </c>
      <c r="B33" s="3"/>
      <c r="C33" s="6">
        <v>25</v>
      </c>
      <c r="D33" s="29">
        <f t="shared" si="0"/>
        <v>140</v>
      </c>
      <c r="E33" s="29">
        <f t="shared" si="6"/>
        <v>3500</v>
      </c>
      <c r="F33" s="29">
        <f t="shared" si="1"/>
        <v>-21752</v>
      </c>
      <c r="G33" s="34">
        <f>+Inputs!$D$2</f>
        <v>0.3795</v>
      </c>
      <c r="H33" s="2"/>
      <c r="I33" s="27">
        <f t="shared" si="7"/>
        <v>25252</v>
      </c>
      <c r="J33" s="27"/>
      <c r="K33" s="27">
        <f t="shared" si="2"/>
        <v>140</v>
      </c>
      <c r="L33" s="27">
        <f t="shared" si="8"/>
        <v>3500</v>
      </c>
      <c r="M33" s="27">
        <f t="shared" si="3"/>
        <v>53.13</v>
      </c>
      <c r="N33" s="27">
        <f t="shared" si="4"/>
        <v>53.13</v>
      </c>
      <c r="O33" s="27">
        <f t="shared" si="9"/>
        <v>-8254.88400000002</v>
      </c>
      <c r="P33" s="27">
        <f t="shared" si="10"/>
        <v>8254.88400000002</v>
      </c>
      <c r="Q33" s="112"/>
    </row>
    <row r="34" spans="1:21">
      <c r="A34" s="30">
        <v>35582</v>
      </c>
      <c r="B34" s="3"/>
      <c r="C34" s="6">
        <v>26</v>
      </c>
      <c r="D34" s="29">
        <f t="shared" si="0"/>
        <v>140</v>
      </c>
      <c r="E34" s="29">
        <f t="shared" si="6"/>
        <v>3640</v>
      </c>
      <c r="F34" s="29">
        <f t="shared" si="1"/>
        <v>-21612</v>
      </c>
      <c r="G34" s="34">
        <f>+Inputs!$D$2</f>
        <v>0.3795</v>
      </c>
      <c r="H34" s="2"/>
      <c r="I34" s="27">
        <f t="shared" si="7"/>
        <v>25252</v>
      </c>
      <c r="J34" s="27"/>
      <c r="K34" s="27">
        <f t="shared" si="2"/>
        <v>140</v>
      </c>
      <c r="L34" s="27">
        <f t="shared" si="8"/>
        <v>3640</v>
      </c>
      <c r="M34" s="27">
        <f t="shared" si="3"/>
        <v>53.13</v>
      </c>
      <c r="N34" s="27">
        <f t="shared" si="4"/>
        <v>53.13</v>
      </c>
      <c r="O34" s="27">
        <f t="shared" si="9"/>
        <v>-8201.7540000000208</v>
      </c>
      <c r="P34" s="27">
        <f t="shared" si="10"/>
        <v>8201.7540000000208</v>
      </c>
      <c r="Q34" s="112"/>
    </row>
    <row r="35" spans="1:21">
      <c r="A35" s="31">
        <v>35612</v>
      </c>
      <c r="B35" s="3"/>
      <c r="C35" s="6">
        <v>27</v>
      </c>
      <c r="D35" s="29">
        <f t="shared" si="0"/>
        <v>140</v>
      </c>
      <c r="E35" s="29">
        <f t="shared" si="6"/>
        <v>3780</v>
      </c>
      <c r="F35" s="29">
        <f t="shared" si="1"/>
        <v>-21472</v>
      </c>
      <c r="G35" s="34">
        <f>+Inputs!$D$2</f>
        <v>0.3795</v>
      </c>
      <c r="H35" s="2"/>
      <c r="I35" s="27">
        <f t="shared" si="7"/>
        <v>25252</v>
      </c>
      <c r="J35" s="27"/>
      <c r="K35" s="27">
        <f t="shared" si="2"/>
        <v>140</v>
      </c>
      <c r="L35" s="27">
        <f t="shared" si="8"/>
        <v>3780</v>
      </c>
      <c r="M35" s="27">
        <f t="shared" si="3"/>
        <v>53.13</v>
      </c>
      <c r="N35" s="27">
        <f t="shared" si="4"/>
        <v>53.13</v>
      </c>
      <c r="O35" s="27">
        <f t="shared" si="9"/>
        <v>-8148.6240000000207</v>
      </c>
      <c r="P35" s="27">
        <f t="shared" si="10"/>
        <v>8148.6240000000207</v>
      </c>
    </row>
    <row r="36" spans="1:21">
      <c r="A36" s="30">
        <v>35643</v>
      </c>
      <c r="B36" s="3"/>
      <c r="C36" s="6">
        <v>28</v>
      </c>
      <c r="D36" s="29">
        <f t="shared" si="0"/>
        <v>140</v>
      </c>
      <c r="E36" s="29">
        <f t="shared" si="6"/>
        <v>3920</v>
      </c>
      <c r="F36" s="29">
        <f t="shared" si="1"/>
        <v>-21332</v>
      </c>
      <c r="G36" s="34">
        <f>+Inputs!$D$2</f>
        <v>0.3795</v>
      </c>
      <c r="H36" s="2"/>
      <c r="I36" s="27">
        <f t="shared" si="7"/>
        <v>25252</v>
      </c>
      <c r="J36" s="27"/>
      <c r="K36" s="27">
        <f t="shared" si="2"/>
        <v>140</v>
      </c>
      <c r="L36" s="27">
        <f t="shared" si="8"/>
        <v>3920</v>
      </c>
      <c r="M36" s="27">
        <f t="shared" si="3"/>
        <v>53.13</v>
      </c>
      <c r="N36" s="27">
        <f t="shared" si="4"/>
        <v>53.13</v>
      </c>
      <c r="O36" s="27">
        <f t="shared" si="9"/>
        <v>-8095.4940000000206</v>
      </c>
      <c r="P36" s="27">
        <f t="shared" si="10"/>
        <v>8095.4940000000206</v>
      </c>
    </row>
    <row r="37" spans="1:21">
      <c r="A37" s="31">
        <v>35674</v>
      </c>
      <c r="B37" s="3"/>
      <c r="C37" s="6">
        <v>29</v>
      </c>
      <c r="D37" s="29">
        <f t="shared" si="0"/>
        <v>140</v>
      </c>
      <c r="E37" s="29">
        <f t="shared" si="6"/>
        <v>4060</v>
      </c>
      <c r="F37" s="29">
        <f t="shared" si="1"/>
        <v>-21192</v>
      </c>
      <c r="G37" s="34">
        <f>+Inputs!$D$2</f>
        <v>0.3795</v>
      </c>
      <c r="H37" s="2"/>
      <c r="I37" s="27">
        <f t="shared" si="7"/>
        <v>25252</v>
      </c>
      <c r="J37" s="27"/>
      <c r="K37" s="27">
        <f t="shared" si="2"/>
        <v>140</v>
      </c>
      <c r="L37" s="27">
        <f t="shared" si="8"/>
        <v>4060</v>
      </c>
      <c r="M37" s="27">
        <f t="shared" si="3"/>
        <v>53.13</v>
      </c>
      <c r="N37" s="27">
        <f t="shared" si="4"/>
        <v>53.13</v>
      </c>
      <c r="O37" s="27">
        <f t="shared" si="9"/>
        <v>-8042.3640000000205</v>
      </c>
      <c r="P37" s="27">
        <f t="shared" si="10"/>
        <v>8042.3640000000205</v>
      </c>
    </row>
    <row r="38" spans="1:21">
      <c r="A38" s="30">
        <v>35704</v>
      </c>
      <c r="B38" s="3"/>
      <c r="C38" s="6">
        <v>30</v>
      </c>
      <c r="D38" s="29">
        <f t="shared" si="0"/>
        <v>140</v>
      </c>
      <c r="E38" s="29">
        <f t="shared" si="6"/>
        <v>4200</v>
      </c>
      <c r="F38" s="29">
        <f t="shared" si="1"/>
        <v>-21052</v>
      </c>
      <c r="G38" s="34">
        <f>+Inputs!$D$2</f>
        <v>0.3795</v>
      </c>
      <c r="H38" s="2"/>
      <c r="I38" s="27">
        <f t="shared" si="7"/>
        <v>25252</v>
      </c>
      <c r="J38" s="27"/>
      <c r="K38" s="27">
        <f t="shared" si="2"/>
        <v>140</v>
      </c>
      <c r="L38" s="27">
        <f t="shared" si="8"/>
        <v>4200</v>
      </c>
      <c r="M38" s="27">
        <f t="shared" si="3"/>
        <v>53.13</v>
      </c>
      <c r="N38" s="27">
        <f t="shared" si="4"/>
        <v>53.13</v>
      </c>
      <c r="O38" s="27">
        <f t="shared" si="9"/>
        <v>-7989.2340000000204</v>
      </c>
      <c r="P38" s="27">
        <f t="shared" si="10"/>
        <v>7989.2340000000204</v>
      </c>
    </row>
    <row r="39" spans="1:21">
      <c r="A39" s="31">
        <v>35735</v>
      </c>
      <c r="B39" s="2"/>
      <c r="C39" s="6">
        <v>31</v>
      </c>
      <c r="D39" s="29">
        <f t="shared" si="0"/>
        <v>140</v>
      </c>
      <c r="E39" s="29">
        <f t="shared" si="6"/>
        <v>4340</v>
      </c>
      <c r="F39" s="29">
        <f t="shared" si="1"/>
        <v>-20912</v>
      </c>
      <c r="G39" s="34">
        <f>+Inputs!$D$2</f>
        <v>0.3795</v>
      </c>
      <c r="H39" s="2"/>
      <c r="I39" s="27">
        <f t="shared" si="7"/>
        <v>25252</v>
      </c>
      <c r="J39" s="27"/>
      <c r="K39" s="27">
        <f t="shared" si="2"/>
        <v>140</v>
      </c>
      <c r="L39" s="27">
        <f t="shared" si="8"/>
        <v>4340</v>
      </c>
      <c r="M39" s="27">
        <f t="shared" si="3"/>
        <v>53.13</v>
      </c>
      <c r="N39" s="27">
        <f t="shared" si="4"/>
        <v>53.13</v>
      </c>
      <c r="O39" s="27">
        <f t="shared" si="9"/>
        <v>-7936.1040000000203</v>
      </c>
      <c r="P39" s="27">
        <f t="shared" si="10"/>
        <v>7936.1040000000203</v>
      </c>
    </row>
    <row r="40" spans="1:21">
      <c r="A40" s="30">
        <v>35765</v>
      </c>
      <c r="B40" s="2"/>
      <c r="C40" s="6">
        <v>32</v>
      </c>
      <c r="D40" s="29">
        <f t="shared" si="0"/>
        <v>140</v>
      </c>
      <c r="E40" s="29">
        <f t="shared" si="6"/>
        <v>4480</v>
      </c>
      <c r="F40" s="29">
        <f t="shared" si="1"/>
        <v>-20772</v>
      </c>
      <c r="G40" s="34">
        <f>+Inputs!$D$2</f>
        <v>0.3795</v>
      </c>
      <c r="H40" s="2"/>
      <c r="I40" s="27">
        <f t="shared" si="7"/>
        <v>25252</v>
      </c>
      <c r="J40" s="2"/>
      <c r="K40" s="27">
        <f t="shared" si="2"/>
        <v>140</v>
      </c>
      <c r="L40" s="27">
        <f t="shared" si="8"/>
        <v>4480</v>
      </c>
      <c r="M40" s="27">
        <f t="shared" si="3"/>
        <v>53.13</v>
      </c>
      <c r="N40" s="27">
        <f t="shared" si="4"/>
        <v>53.13</v>
      </c>
      <c r="O40" s="27">
        <f t="shared" si="9"/>
        <v>-7882.9740000000202</v>
      </c>
      <c r="P40" s="27">
        <f t="shared" si="10"/>
        <v>7882.9740000000202</v>
      </c>
    </row>
    <row r="41" spans="1:21">
      <c r="A41" s="31">
        <v>35796</v>
      </c>
      <c r="C41" s="6">
        <v>33</v>
      </c>
      <c r="D41" s="29">
        <f t="shared" ref="D41:D72" si="12">ROUND(-(+$B$9/180)*1,0)</f>
        <v>140</v>
      </c>
      <c r="E41" s="29">
        <f t="shared" si="6"/>
        <v>4620</v>
      </c>
      <c r="F41" s="29">
        <f t="shared" ref="F41:F72" si="13">$B$9+E41</f>
        <v>-20632</v>
      </c>
      <c r="G41" s="34">
        <f>+Inputs!$D$2</f>
        <v>0.3795</v>
      </c>
      <c r="I41" s="27">
        <f t="shared" si="7"/>
        <v>25252</v>
      </c>
      <c r="K41" s="27">
        <f t="shared" ref="K41:K72" si="14">D41</f>
        <v>140</v>
      </c>
      <c r="L41" s="27">
        <f t="shared" si="8"/>
        <v>4620</v>
      </c>
      <c r="M41" s="27">
        <f t="shared" ref="M41:M72" si="15">K41*G41</f>
        <v>53.13</v>
      </c>
      <c r="N41" s="27">
        <f t="shared" ref="N41:N72" si="16">M41-J41</f>
        <v>53.13</v>
      </c>
      <c r="O41" s="27">
        <f t="shared" si="9"/>
        <v>-7829.8440000000201</v>
      </c>
      <c r="P41" s="27">
        <f t="shared" si="10"/>
        <v>7829.8440000000201</v>
      </c>
    </row>
    <row r="42" spans="1:21">
      <c r="A42" s="30">
        <v>35827</v>
      </c>
      <c r="C42" s="6">
        <v>34</v>
      </c>
      <c r="D42" s="29">
        <f t="shared" si="12"/>
        <v>140</v>
      </c>
      <c r="E42" s="29">
        <f t="shared" ref="E42:E73" si="17">+E41+D42</f>
        <v>4760</v>
      </c>
      <c r="F42" s="29">
        <f t="shared" si="13"/>
        <v>-20492</v>
      </c>
      <c r="G42" s="34">
        <f>+Inputs!$D$2</f>
        <v>0.3795</v>
      </c>
      <c r="I42" s="27">
        <f t="shared" ref="I42:I73" si="18">+I41+H42</f>
        <v>25252</v>
      </c>
      <c r="K42" s="27">
        <f t="shared" si="14"/>
        <v>140</v>
      </c>
      <c r="L42" s="27">
        <f t="shared" ref="L42:L73" si="19">+L41+K42</f>
        <v>4760</v>
      </c>
      <c r="M42" s="27">
        <f t="shared" si="15"/>
        <v>53.13</v>
      </c>
      <c r="N42" s="27">
        <f t="shared" si="16"/>
        <v>53.13</v>
      </c>
      <c r="O42" s="27">
        <f t="shared" ref="O42:O73" si="20">+O41+N42</f>
        <v>-7776.71400000002</v>
      </c>
      <c r="P42" s="27">
        <f t="shared" ref="P42:P73" si="21">P41-N42</f>
        <v>7776.71400000002</v>
      </c>
    </row>
    <row r="43" spans="1:21">
      <c r="A43" s="31">
        <v>35855</v>
      </c>
      <c r="C43" s="6">
        <v>35</v>
      </c>
      <c r="D43" s="29">
        <f t="shared" si="12"/>
        <v>140</v>
      </c>
      <c r="E43" s="29">
        <f t="shared" si="17"/>
        <v>4900</v>
      </c>
      <c r="F43" s="29">
        <f t="shared" si="13"/>
        <v>-20352</v>
      </c>
      <c r="G43" s="34">
        <f>+Inputs!$D$2</f>
        <v>0.3795</v>
      </c>
      <c r="I43" s="27">
        <f t="shared" si="18"/>
        <v>25252</v>
      </c>
      <c r="K43" s="27">
        <f t="shared" si="14"/>
        <v>140</v>
      </c>
      <c r="L43" s="27">
        <f t="shared" si="19"/>
        <v>4900</v>
      </c>
      <c r="M43" s="27">
        <f t="shared" si="15"/>
        <v>53.13</v>
      </c>
      <c r="N43" s="27">
        <f t="shared" si="16"/>
        <v>53.13</v>
      </c>
      <c r="O43" s="27">
        <f t="shared" si="20"/>
        <v>-7723.5840000000198</v>
      </c>
      <c r="P43" s="27">
        <f t="shared" si="21"/>
        <v>7723.5840000000198</v>
      </c>
    </row>
    <row r="44" spans="1:21">
      <c r="A44" s="30">
        <v>35886</v>
      </c>
      <c r="C44" s="6">
        <v>36</v>
      </c>
      <c r="D44" s="29">
        <f t="shared" si="12"/>
        <v>140</v>
      </c>
      <c r="E44" s="29">
        <f t="shared" si="17"/>
        <v>5040</v>
      </c>
      <c r="F44" s="29">
        <f t="shared" si="13"/>
        <v>-20212</v>
      </c>
      <c r="G44" s="34">
        <f>+Inputs!$D$2</f>
        <v>0.3795</v>
      </c>
      <c r="I44" s="27">
        <f t="shared" si="18"/>
        <v>25252</v>
      </c>
      <c r="K44" s="27">
        <f t="shared" si="14"/>
        <v>140</v>
      </c>
      <c r="L44" s="27">
        <f t="shared" si="19"/>
        <v>5040</v>
      </c>
      <c r="M44" s="27">
        <f t="shared" si="15"/>
        <v>53.13</v>
      </c>
      <c r="N44" s="27">
        <f t="shared" si="16"/>
        <v>53.13</v>
      </c>
      <c r="O44" s="27">
        <f t="shared" si="20"/>
        <v>-7670.4540000000197</v>
      </c>
      <c r="P44" s="27">
        <f t="shared" si="21"/>
        <v>7670.4540000000197</v>
      </c>
      <c r="U44" s="98"/>
    </row>
    <row r="45" spans="1:21">
      <c r="A45" s="31">
        <v>35916</v>
      </c>
      <c r="C45" s="6">
        <v>37</v>
      </c>
      <c r="D45" s="29">
        <f t="shared" si="12"/>
        <v>140</v>
      </c>
      <c r="E45" s="29">
        <f t="shared" si="17"/>
        <v>5180</v>
      </c>
      <c r="F45" s="29">
        <f t="shared" si="13"/>
        <v>-20072</v>
      </c>
      <c r="G45" s="34">
        <f>+Inputs!$D$2</f>
        <v>0.3795</v>
      </c>
      <c r="I45" s="27">
        <f t="shared" si="18"/>
        <v>25252</v>
      </c>
      <c r="K45" s="27">
        <f t="shared" si="14"/>
        <v>140</v>
      </c>
      <c r="L45" s="27">
        <f t="shared" si="19"/>
        <v>5180</v>
      </c>
      <c r="M45" s="27">
        <f t="shared" si="15"/>
        <v>53.13</v>
      </c>
      <c r="N45" s="27">
        <f t="shared" si="16"/>
        <v>53.13</v>
      </c>
      <c r="O45" s="27">
        <f t="shared" si="20"/>
        <v>-7617.3240000000196</v>
      </c>
      <c r="P45" s="27">
        <f t="shared" si="21"/>
        <v>7617.3240000000196</v>
      </c>
      <c r="U45" s="98"/>
    </row>
    <row r="46" spans="1:21">
      <c r="A46" s="30">
        <v>35947</v>
      </c>
      <c r="C46" s="6">
        <v>38</v>
      </c>
      <c r="D46" s="29">
        <f t="shared" si="12"/>
        <v>140</v>
      </c>
      <c r="E46" s="29">
        <f t="shared" si="17"/>
        <v>5320</v>
      </c>
      <c r="F46" s="29">
        <f t="shared" si="13"/>
        <v>-19932</v>
      </c>
      <c r="G46" s="34">
        <f>+Inputs!$D$2</f>
        <v>0.3795</v>
      </c>
      <c r="I46" s="27">
        <f t="shared" si="18"/>
        <v>25252</v>
      </c>
      <c r="K46" s="27">
        <f t="shared" si="14"/>
        <v>140</v>
      </c>
      <c r="L46" s="27">
        <f t="shared" si="19"/>
        <v>5320</v>
      </c>
      <c r="M46" s="27">
        <f t="shared" si="15"/>
        <v>53.13</v>
      </c>
      <c r="N46" s="27">
        <f t="shared" si="16"/>
        <v>53.13</v>
      </c>
      <c r="O46" s="27">
        <f t="shared" si="20"/>
        <v>-7564.1940000000195</v>
      </c>
      <c r="P46" s="27">
        <f t="shared" si="21"/>
        <v>7564.1940000000195</v>
      </c>
      <c r="U46" s="98"/>
    </row>
    <row r="47" spans="1:21">
      <c r="A47" s="31">
        <v>35977</v>
      </c>
      <c r="C47" s="6">
        <v>39</v>
      </c>
      <c r="D47" s="29">
        <f t="shared" si="12"/>
        <v>140</v>
      </c>
      <c r="E47" s="29">
        <f t="shared" si="17"/>
        <v>5460</v>
      </c>
      <c r="F47" s="29">
        <f t="shared" si="13"/>
        <v>-19792</v>
      </c>
      <c r="G47" s="34">
        <f>+Inputs!$D$2</f>
        <v>0.3795</v>
      </c>
      <c r="I47" s="27">
        <f t="shared" si="18"/>
        <v>25252</v>
      </c>
      <c r="K47" s="27">
        <f t="shared" si="14"/>
        <v>140</v>
      </c>
      <c r="L47" s="27">
        <f t="shared" si="19"/>
        <v>5460</v>
      </c>
      <c r="M47" s="27">
        <f t="shared" si="15"/>
        <v>53.13</v>
      </c>
      <c r="N47" s="27">
        <f t="shared" si="16"/>
        <v>53.13</v>
      </c>
      <c r="O47" s="27">
        <f t="shared" si="20"/>
        <v>-7511.0640000000194</v>
      </c>
      <c r="P47" s="27">
        <f t="shared" si="21"/>
        <v>7511.0640000000194</v>
      </c>
      <c r="U47" s="98"/>
    </row>
    <row r="48" spans="1:21">
      <c r="A48" s="30">
        <v>36008</v>
      </c>
      <c r="C48" s="6">
        <v>40</v>
      </c>
      <c r="D48" s="29">
        <f t="shared" si="12"/>
        <v>140</v>
      </c>
      <c r="E48" s="29">
        <f t="shared" si="17"/>
        <v>5600</v>
      </c>
      <c r="F48" s="29">
        <f t="shared" si="13"/>
        <v>-19652</v>
      </c>
      <c r="G48" s="34">
        <f>+Inputs!$D$2</f>
        <v>0.3795</v>
      </c>
      <c r="I48" s="27">
        <f t="shared" si="18"/>
        <v>25252</v>
      </c>
      <c r="K48" s="27">
        <f t="shared" si="14"/>
        <v>140</v>
      </c>
      <c r="L48" s="27">
        <f t="shared" si="19"/>
        <v>5600</v>
      </c>
      <c r="M48" s="27">
        <f t="shared" si="15"/>
        <v>53.13</v>
      </c>
      <c r="N48" s="27">
        <f t="shared" si="16"/>
        <v>53.13</v>
      </c>
      <c r="O48" s="27">
        <f t="shared" si="20"/>
        <v>-7457.9340000000193</v>
      </c>
      <c r="P48" s="27">
        <f t="shared" si="21"/>
        <v>7457.9340000000193</v>
      </c>
      <c r="U48" s="98"/>
    </row>
    <row r="49" spans="1:21">
      <c r="A49" s="31">
        <v>36039</v>
      </c>
      <c r="C49" s="6">
        <v>41</v>
      </c>
      <c r="D49" s="29">
        <f t="shared" si="12"/>
        <v>140</v>
      </c>
      <c r="E49" s="29">
        <f t="shared" si="17"/>
        <v>5740</v>
      </c>
      <c r="F49" s="29">
        <f t="shared" si="13"/>
        <v>-19512</v>
      </c>
      <c r="G49" s="34">
        <f>+Inputs!$D$2</f>
        <v>0.3795</v>
      </c>
      <c r="I49" s="27">
        <f t="shared" si="18"/>
        <v>25252</v>
      </c>
      <c r="K49" s="27">
        <f t="shared" si="14"/>
        <v>140</v>
      </c>
      <c r="L49" s="27">
        <f t="shared" si="19"/>
        <v>5740</v>
      </c>
      <c r="M49" s="27">
        <f t="shared" si="15"/>
        <v>53.13</v>
      </c>
      <c r="N49" s="27">
        <f t="shared" si="16"/>
        <v>53.13</v>
      </c>
      <c r="O49" s="27">
        <f t="shared" si="20"/>
        <v>-7404.8040000000192</v>
      </c>
      <c r="P49" s="27">
        <f t="shared" si="21"/>
        <v>7404.8040000000192</v>
      </c>
      <c r="U49" s="98"/>
    </row>
    <row r="50" spans="1:21">
      <c r="A50" s="30">
        <v>36069</v>
      </c>
      <c r="C50" s="6">
        <v>42</v>
      </c>
      <c r="D50" s="29">
        <f t="shared" si="12"/>
        <v>140</v>
      </c>
      <c r="E50" s="29">
        <f t="shared" si="17"/>
        <v>5880</v>
      </c>
      <c r="F50" s="29">
        <f t="shared" si="13"/>
        <v>-19372</v>
      </c>
      <c r="G50" s="34">
        <f>+Inputs!$D$2</f>
        <v>0.3795</v>
      </c>
      <c r="I50" s="27">
        <f t="shared" si="18"/>
        <v>25252</v>
      </c>
      <c r="K50" s="27">
        <f t="shared" si="14"/>
        <v>140</v>
      </c>
      <c r="L50" s="27">
        <f t="shared" si="19"/>
        <v>5880</v>
      </c>
      <c r="M50" s="27">
        <f t="shared" si="15"/>
        <v>53.13</v>
      </c>
      <c r="N50" s="27">
        <f t="shared" si="16"/>
        <v>53.13</v>
      </c>
      <c r="O50" s="27">
        <f t="shared" si="20"/>
        <v>-7351.6740000000191</v>
      </c>
      <c r="P50" s="27">
        <f t="shared" si="21"/>
        <v>7351.6740000000191</v>
      </c>
      <c r="U50" s="98"/>
    </row>
    <row r="51" spans="1:21">
      <c r="A51" s="31">
        <v>36100</v>
      </c>
      <c r="C51" s="6">
        <v>43</v>
      </c>
      <c r="D51" s="29">
        <f t="shared" si="12"/>
        <v>140</v>
      </c>
      <c r="E51" s="29">
        <f t="shared" si="17"/>
        <v>6020</v>
      </c>
      <c r="F51" s="29">
        <f t="shared" si="13"/>
        <v>-19232</v>
      </c>
      <c r="G51" s="34">
        <f>+Inputs!$D$2</f>
        <v>0.3795</v>
      </c>
      <c r="I51" s="27">
        <f t="shared" si="18"/>
        <v>25252</v>
      </c>
      <c r="K51" s="27">
        <f t="shared" si="14"/>
        <v>140</v>
      </c>
      <c r="L51" s="27">
        <f t="shared" si="19"/>
        <v>6020</v>
      </c>
      <c r="M51" s="27">
        <f t="shared" si="15"/>
        <v>53.13</v>
      </c>
      <c r="N51" s="27">
        <f t="shared" si="16"/>
        <v>53.13</v>
      </c>
      <c r="O51" s="27">
        <f t="shared" si="20"/>
        <v>-7298.544000000019</v>
      </c>
      <c r="P51" s="27">
        <f t="shared" si="21"/>
        <v>7298.544000000019</v>
      </c>
      <c r="U51" s="98"/>
    </row>
    <row r="52" spans="1:21">
      <c r="A52" s="30">
        <v>36130</v>
      </c>
      <c r="C52" s="6">
        <v>44</v>
      </c>
      <c r="D52" s="29">
        <f t="shared" si="12"/>
        <v>140</v>
      </c>
      <c r="E52" s="29">
        <f t="shared" si="17"/>
        <v>6160</v>
      </c>
      <c r="F52" s="29">
        <f t="shared" si="13"/>
        <v>-19092</v>
      </c>
      <c r="G52" s="34">
        <f>+Inputs!$D$2</f>
        <v>0.3795</v>
      </c>
      <c r="I52" s="27">
        <f t="shared" si="18"/>
        <v>25252</v>
      </c>
      <c r="K52" s="27">
        <f t="shared" si="14"/>
        <v>140</v>
      </c>
      <c r="L52" s="27">
        <f t="shared" si="19"/>
        <v>6160</v>
      </c>
      <c r="M52" s="27">
        <f t="shared" si="15"/>
        <v>53.13</v>
      </c>
      <c r="N52" s="27">
        <f t="shared" si="16"/>
        <v>53.13</v>
      </c>
      <c r="O52" s="27">
        <f t="shared" si="20"/>
        <v>-7245.4140000000189</v>
      </c>
      <c r="P52" s="27">
        <f t="shared" si="21"/>
        <v>7245.4140000000189</v>
      </c>
      <c r="U52" s="98"/>
    </row>
    <row r="53" spans="1:21">
      <c r="A53" s="31">
        <v>36161</v>
      </c>
      <c r="C53" s="6">
        <v>45</v>
      </c>
      <c r="D53" s="29">
        <f t="shared" si="12"/>
        <v>140</v>
      </c>
      <c r="E53" s="29">
        <f t="shared" si="17"/>
        <v>6300</v>
      </c>
      <c r="F53" s="29">
        <f t="shared" si="13"/>
        <v>-18952</v>
      </c>
      <c r="G53" s="34">
        <f>+Inputs!$D$2</f>
        <v>0.3795</v>
      </c>
      <c r="I53" s="27">
        <f t="shared" si="18"/>
        <v>25252</v>
      </c>
      <c r="K53" s="27">
        <f t="shared" si="14"/>
        <v>140</v>
      </c>
      <c r="L53" s="27">
        <f t="shared" si="19"/>
        <v>6300</v>
      </c>
      <c r="M53" s="27">
        <f t="shared" si="15"/>
        <v>53.13</v>
      </c>
      <c r="N53" s="27">
        <f t="shared" si="16"/>
        <v>53.13</v>
      </c>
      <c r="O53" s="27">
        <f t="shared" si="20"/>
        <v>-7192.2840000000188</v>
      </c>
      <c r="P53" s="27">
        <f t="shared" si="21"/>
        <v>7192.2840000000188</v>
      </c>
      <c r="U53" s="98"/>
    </row>
    <row r="54" spans="1:21">
      <c r="A54" s="30">
        <v>36192</v>
      </c>
      <c r="C54" s="6">
        <v>46</v>
      </c>
      <c r="D54" s="29">
        <f t="shared" si="12"/>
        <v>140</v>
      </c>
      <c r="E54" s="29">
        <f t="shared" si="17"/>
        <v>6440</v>
      </c>
      <c r="F54" s="29">
        <f t="shared" si="13"/>
        <v>-18812</v>
      </c>
      <c r="G54" s="34">
        <f>+Inputs!$D$2</f>
        <v>0.3795</v>
      </c>
      <c r="I54" s="27">
        <f t="shared" si="18"/>
        <v>25252</v>
      </c>
      <c r="K54" s="27">
        <f t="shared" si="14"/>
        <v>140</v>
      </c>
      <c r="L54" s="27">
        <f t="shared" si="19"/>
        <v>6440</v>
      </c>
      <c r="M54" s="27">
        <f t="shared" si="15"/>
        <v>53.13</v>
      </c>
      <c r="N54" s="27">
        <f t="shared" si="16"/>
        <v>53.13</v>
      </c>
      <c r="O54" s="27">
        <f t="shared" si="20"/>
        <v>-7139.1540000000186</v>
      </c>
      <c r="P54" s="27">
        <f t="shared" si="21"/>
        <v>7139.1540000000186</v>
      </c>
      <c r="U54" s="98"/>
    </row>
    <row r="55" spans="1:21">
      <c r="A55" s="31">
        <v>36220</v>
      </c>
      <c r="C55" s="6">
        <v>47</v>
      </c>
      <c r="D55" s="29">
        <f t="shared" si="12"/>
        <v>140</v>
      </c>
      <c r="E55" s="29">
        <f t="shared" si="17"/>
        <v>6580</v>
      </c>
      <c r="F55" s="29">
        <f t="shared" si="13"/>
        <v>-18672</v>
      </c>
      <c r="G55" s="34">
        <f>+Inputs!$D$2</f>
        <v>0.3795</v>
      </c>
      <c r="I55" s="27">
        <f t="shared" si="18"/>
        <v>25252</v>
      </c>
      <c r="K55" s="27">
        <f t="shared" si="14"/>
        <v>140</v>
      </c>
      <c r="L55" s="27">
        <f t="shared" si="19"/>
        <v>6580</v>
      </c>
      <c r="M55" s="27">
        <f t="shared" si="15"/>
        <v>53.13</v>
      </c>
      <c r="N55" s="27">
        <f t="shared" si="16"/>
        <v>53.13</v>
      </c>
      <c r="O55" s="27">
        <f t="shared" si="20"/>
        <v>-7086.0240000000185</v>
      </c>
      <c r="P55" s="27">
        <f t="shared" si="21"/>
        <v>7086.0240000000185</v>
      </c>
      <c r="U55" s="98"/>
    </row>
    <row r="56" spans="1:21">
      <c r="A56" s="30">
        <v>36251</v>
      </c>
      <c r="C56" s="6">
        <v>48</v>
      </c>
      <c r="D56" s="29">
        <f t="shared" si="12"/>
        <v>140</v>
      </c>
      <c r="E56" s="29">
        <f t="shared" si="17"/>
        <v>6720</v>
      </c>
      <c r="F56" s="29">
        <f t="shared" si="13"/>
        <v>-18532</v>
      </c>
      <c r="G56" s="34">
        <f>+Inputs!$D$2</f>
        <v>0.3795</v>
      </c>
      <c r="I56" s="27">
        <f t="shared" si="18"/>
        <v>25252</v>
      </c>
      <c r="K56" s="27">
        <f t="shared" si="14"/>
        <v>140</v>
      </c>
      <c r="L56" s="27">
        <f t="shared" si="19"/>
        <v>6720</v>
      </c>
      <c r="M56" s="27">
        <f t="shared" si="15"/>
        <v>53.13</v>
      </c>
      <c r="N56" s="27">
        <f t="shared" si="16"/>
        <v>53.13</v>
      </c>
      <c r="O56" s="27">
        <f t="shared" si="20"/>
        <v>-7032.8940000000184</v>
      </c>
      <c r="P56" s="27">
        <f t="shared" si="21"/>
        <v>7032.8940000000184</v>
      </c>
    </row>
    <row r="57" spans="1:21">
      <c r="A57" s="31">
        <v>36281</v>
      </c>
      <c r="C57" s="6">
        <v>49</v>
      </c>
      <c r="D57" s="29">
        <f t="shared" si="12"/>
        <v>140</v>
      </c>
      <c r="E57" s="29">
        <f t="shared" si="17"/>
        <v>6860</v>
      </c>
      <c r="F57" s="29">
        <f t="shared" si="13"/>
        <v>-18392</v>
      </c>
      <c r="G57" s="34">
        <f>+Inputs!$D$2</f>
        <v>0.3795</v>
      </c>
      <c r="I57" s="27">
        <f t="shared" si="18"/>
        <v>25252</v>
      </c>
      <c r="K57" s="27">
        <f t="shared" si="14"/>
        <v>140</v>
      </c>
      <c r="L57" s="27">
        <f t="shared" si="19"/>
        <v>6860</v>
      </c>
      <c r="M57" s="27">
        <f t="shared" si="15"/>
        <v>53.13</v>
      </c>
      <c r="N57" s="27">
        <f t="shared" si="16"/>
        <v>53.13</v>
      </c>
      <c r="O57" s="27">
        <f t="shared" si="20"/>
        <v>-6979.7640000000183</v>
      </c>
      <c r="P57" s="27">
        <f t="shared" si="21"/>
        <v>6979.7640000000183</v>
      </c>
    </row>
    <row r="58" spans="1:21">
      <c r="A58" s="30">
        <v>36312</v>
      </c>
      <c r="C58" s="6">
        <v>50</v>
      </c>
      <c r="D58" s="29">
        <f t="shared" si="12"/>
        <v>140</v>
      </c>
      <c r="E58" s="29">
        <f t="shared" si="17"/>
        <v>7000</v>
      </c>
      <c r="F58" s="29">
        <f t="shared" si="13"/>
        <v>-18252</v>
      </c>
      <c r="G58" s="34">
        <f>+Inputs!$D$2</f>
        <v>0.3795</v>
      </c>
      <c r="I58" s="27">
        <f t="shared" si="18"/>
        <v>25252</v>
      </c>
      <c r="K58" s="27">
        <f t="shared" si="14"/>
        <v>140</v>
      </c>
      <c r="L58" s="27">
        <f t="shared" si="19"/>
        <v>7000</v>
      </c>
      <c r="M58" s="27">
        <f t="shared" si="15"/>
        <v>53.13</v>
      </c>
      <c r="N58" s="27">
        <f t="shared" si="16"/>
        <v>53.13</v>
      </c>
      <c r="O58" s="27">
        <f t="shared" si="20"/>
        <v>-6926.6340000000182</v>
      </c>
      <c r="P58" s="27">
        <f t="shared" si="21"/>
        <v>6926.6340000000182</v>
      </c>
    </row>
    <row r="59" spans="1:21">
      <c r="A59" s="31">
        <v>36342</v>
      </c>
      <c r="C59" s="6">
        <v>51</v>
      </c>
      <c r="D59" s="29">
        <f t="shared" si="12"/>
        <v>140</v>
      </c>
      <c r="E59" s="29">
        <f t="shared" si="17"/>
        <v>7140</v>
      </c>
      <c r="F59" s="29">
        <f t="shared" si="13"/>
        <v>-18112</v>
      </c>
      <c r="G59" s="34">
        <f>+Inputs!$D$2</f>
        <v>0.3795</v>
      </c>
      <c r="I59" s="27">
        <f t="shared" si="18"/>
        <v>25252</v>
      </c>
      <c r="K59" s="27">
        <f t="shared" si="14"/>
        <v>140</v>
      </c>
      <c r="L59" s="27">
        <f t="shared" si="19"/>
        <v>7140</v>
      </c>
      <c r="M59" s="27">
        <f t="shared" si="15"/>
        <v>53.13</v>
      </c>
      <c r="N59" s="27">
        <f t="shared" si="16"/>
        <v>53.13</v>
      </c>
      <c r="O59" s="27">
        <f t="shared" si="20"/>
        <v>-6873.5040000000181</v>
      </c>
      <c r="P59" s="27">
        <f t="shared" si="21"/>
        <v>6873.5040000000181</v>
      </c>
    </row>
    <row r="60" spans="1:21">
      <c r="A60" s="30">
        <v>36373</v>
      </c>
      <c r="C60" s="6">
        <v>52</v>
      </c>
      <c r="D60" s="29">
        <f t="shared" si="12"/>
        <v>140</v>
      </c>
      <c r="E60" s="29">
        <f t="shared" si="17"/>
        <v>7280</v>
      </c>
      <c r="F60" s="29">
        <f t="shared" si="13"/>
        <v>-17972</v>
      </c>
      <c r="G60" s="34">
        <f>+Inputs!$D$2</f>
        <v>0.3795</v>
      </c>
      <c r="I60" s="27">
        <f t="shared" si="18"/>
        <v>25252</v>
      </c>
      <c r="K60" s="27">
        <f t="shared" si="14"/>
        <v>140</v>
      </c>
      <c r="L60" s="27">
        <f t="shared" si="19"/>
        <v>7280</v>
      </c>
      <c r="M60" s="27">
        <f t="shared" si="15"/>
        <v>53.13</v>
      </c>
      <c r="N60" s="27">
        <f t="shared" si="16"/>
        <v>53.13</v>
      </c>
      <c r="O60" s="27">
        <f t="shared" si="20"/>
        <v>-6820.374000000018</v>
      </c>
      <c r="P60" s="27">
        <f t="shared" si="21"/>
        <v>6820.374000000018</v>
      </c>
    </row>
    <row r="61" spans="1:21">
      <c r="A61" s="31">
        <v>36404</v>
      </c>
      <c r="C61" s="6">
        <v>53</v>
      </c>
      <c r="D61" s="29">
        <f t="shared" si="12"/>
        <v>140</v>
      </c>
      <c r="E61" s="29">
        <f t="shared" si="17"/>
        <v>7420</v>
      </c>
      <c r="F61" s="29">
        <f t="shared" si="13"/>
        <v>-17832</v>
      </c>
      <c r="G61" s="34">
        <f>+Inputs!$D$2</f>
        <v>0.3795</v>
      </c>
      <c r="I61" s="27">
        <f t="shared" si="18"/>
        <v>25252</v>
      </c>
      <c r="K61" s="27">
        <f t="shared" si="14"/>
        <v>140</v>
      </c>
      <c r="L61" s="27">
        <f t="shared" si="19"/>
        <v>7420</v>
      </c>
      <c r="M61" s="27">
        <f t="shared" si="15"/>
        <v>53.13</v>
      </c>
      <c r="N61" s="27">
        <f t="shared" si="16"/>
        <v>53.13</v>
      </c>
      <c r="O61" s="27">
        <f t="shared" si="20"/>
        <v>-6767.2440000000179</v>
      </c>
      <c r="P61" s="27">
        <f t="shared" si="21"/>
        <v>6767.2440000000179</v>
      </c>
    </row>
    <row r="62" spans="1:21">
      <c r="A62" s="30">
        <v>36434</v>
      </c>
      <c r="C62" s="6">
        <v>54</v>
      </c>
      <c r="D62" s="29">
        <f t="shared" si="12"/>
        <v>140</v>
      </c>
      <c r="E62" s="29">
        <f t="shared" si="17"/>
        <v>7560</v>
      </c>
      <c r="F62" s="29">
        <f t="shared" si="13"/>
        <v>-17692</v>
      </c>
      <c r="G62" s="34">
        <f>+Inputs!$D$2</f>
        <v>0.3795</v>
      </c>
      <c r="I62" s="27">
        <f t="shared" si="18"/>
        <v>25252</v>
      </c>
      <c r="K62" s="27">
        <f t="shared" si="14"/>
        <v>140</v>
      </c>
      <c r="L62" s="27">
        <f t="shared" si="19"/>
        <v>7560</v>
      </c>
      <c r="M62" s="27">
        <f t="shared" si="15"/>
        <v>53.13</v>
      </c>
      <c r="N62" s="27">
        <f t="shared" si="16"/>
        <v>53.13</v>
      </c>
      <c r="O62" s="27">
        <f t="shared" si="20"/>
        <v>-6714.1140000000178</v>
      </c>
      <c r="P62" s="27">
        <f t="shared" si="21"/>
        <v>6714.1140000000178</v>
      </c>
    </row>
    <row r="63" spans="1:21">
      <c r="A63" s="31">
        <v>36465</v>
      </c>
      <c r="C63" s="6">
        <v>55</v>
      </c>
      <c r="D63" s="29">
        <f t="shared" si="12"/>
        <v>140</v>
      </c>
      <c r="E63" s="29">
        <f t="shared" si="17"/>
        <v>7700</v>
      </c>
      <c r="F63" s="29">
        <f t="shared" si="13"/>
        <v>-17552</v>
      </c>
      <c r="G63" s="34">
        <f>+Inputs!$D$2</f>
        <v>0.3795</v>
      </c>
      <c r="I63" s="27">
        <f t="shared" si="18"/>
        <v>25252</v>
      </c>
      <c r="K63" s="27">
        <f t="shared" si="14"/>
        <v>140</v>
      </c>
      <c r="L63" s="27">
        <f t="shared" si="19"/>
        <v>7700</v>
      </c>
      <c r="M63" s="27">
        <f t="shared" si="15"/>
        <v>53.13</v>
      </c>
      <c r="N63" s="27">
        <f t="shared" si="16"/>
        <v>53.13</v>
      </c>
      <c r="O63" s="27">
        <f t="shared" si="20"/>
        <v>-6660.9840000000177</v>
      </c>
      <c r="P63" s="27">
        <f t="shared" si="21"/>
        <v>6660.9840000000177</v>
      </c>
    </row>
    <row r="64" spans="1:21">
      <c r="A64" s="30">
        <v>36495</v>
      </c>
      <c r="C64" s="6">
        <v>56</v>
      </c>
      <c r="D64" s="29">
        <f t="shared" si="12"/>
        <v>140</v>
      </c>
      <c r="E64" s="29">
        <f t="shared" si="17"/>
        <v>7840</v>
      </c>
      <c r="F64" s="29">
        <f t="shared" si="13"/>
        <v>-17412</v>
      </c>
      <c r="G64" s="34">
        <f>+Inputs!$D$2</f>
        <v>0.3795</v>
      </c>
      <c r="I64" s="27">
        <f t="shared" si="18"/>
        <v>25252</v>
      </c>
      <c r="K64" s="27">
        <f t="shared" si="14"/>
        <v>140</v>
      </c>
      <c r="L64" s="27">
        <f t="shared" si="19"/>
        <v>7840</v>
      </c>
      <c r="M64" s="27">
        <f t="shared" si="15"/>
        <v>53.13</v>
      </c>
      <c r="N64" s="27">
        <f t="shared" si="16"/>
        <v>53.13</v>
      </c>
      <c r="O64" s="27">
        <f t="shared" si="20"/>
        <v>-6607.8540000000175</v>
      </c>
      <c r="P64" s="27">
        <f t="shared" si="21"/>
        <v>6607.8540000000175</v>
      </c>
    </row>
    <row r="65" spans="1:16">
      <c r="A65" s="31">
        <v>36526</v>
      </c>
      <c r="C65" s="6">
        <v>57</v>
      </c>
      <c r="D65" s="29">
        <f t="shared" si="12"/>
        <v>140</v>
      </c>
      <c r="E65" s="29">
        <f t="shared" si="17"/>
        <v>7980</v>
      </c>
      <c r="F65" s="29">
        <f t="shared" si="13"/>
        <v>-17272</v>
      </c>
      <c r="G65" s="34">
        <f>+Inputs!$D$2</f>
        <v>0.3795</v>
      </c>
      <c r="I65" s="27">
        <f t="shared" si="18"/>
        <v>25252</v>
      </c>
      <c r="K65" s="27">
        <f t="shared" si="14"/>
        <v>140</v>
      </c>
      <c r="L65" s="27">
        <f t="shared" si="19"/>
        <v>7980</v>
      </c>
      <c r="M65" s="27">
        <f t="shared" si="15"/>
        <v>53.13</v>
      </c>
      <c r="N65" s="27">
        <f t="shared" si="16"/>
        <v>53.13</v>
      </c>
      <c r="O65" s="27">
        <f t="shared" si="20"/>
        <v>-6554.7240000000174</v>
      </c>
      <c r="P65" s="27">
        <f t="shared" si="21"/>
        <v>6554.7240000000174</v>
      </c>
    </row>
    <row r="66" spans="1:16">
      <c r="A66" s="30">
        <v>36557</v>
      </c>
      <c r="C66" s="6">
        <v>58</v>
      </c>
      <c r="D66" s="29">
        <f t="shared" si="12"/>
        <v>140</v>
      </c>
      <c r="E66" s="29">
        <f t="shared" si="17"/>
        <v>8120</v>
      </c>
      <c r="F66" s="29">
        <f t="shared" si="13"/>
        <v>-17132</v>
      </c>
      <c r="G66" s="34">
        <f>+Inputs!$D$2</f>
        <v>0.3795</v>
      </c>
      <c r="I66" s="27">
        <f t="shared" si="18"/>
        <v>25252</v>
      </c>
      <c r="K66" s="27">
        <f t="shared" si="14"/>
        <v>140</v>
      </c>
      <c r="L66" s="27">
        <f t="shared" si="19"/>
        <v>8120</v>
      </c>
      <c r="M66" s="27">
        <f t="shared" si="15"/>
        <v>53.13</v>
      </c>
      <c r="N66" s="27">
        <f t="shared" si="16"/>
        <v>53.13</v>
      </c>
      <c r="O66" s="27">
        <f t="shared" si="20"/>
        <v>-6501.5940000000173</v>
      </c>
      <c r="P66" s="27">
        <f t="shared" si="21"/>
        <v>6501.5940000000173</v>
      </c>
    </row>
    <row r="67" spans="1:16">
      <c r="A67" s="31">
        <v>36586</v>
      </c>
      <c r="C67" s="6">
        <v>59</v>
      </c>
      <c r="D67" s="29">
        <f t="shared" si="12"/>
        <v>140</v>
      </c>
      <c r="E67" s="29">
        <f t="shared" si="17"/>
        <v>8260</v>
      </c>
      <c r="F67" s="29">
        <f t="shared" si="13"/>
        <v>-16992</v>
      </c>
      <c r="G67" s="34">
        <f>+Inputs!$D$2</f>
        <v>0.3795</v>
      </c>
      <c r="I67" s="27">
        <f t="shared" si="18"/>
        <v>25252</v>
      </c>
      <c r="K67" s="27">
        <f t="shared" si="14"/>
        <v>140</v>
      </c>
      <c r="L67" s="27">
        <f t="shared" si="19"/>
        <v>8260</v>
      </c>
      <c r="M67" s="27">
        <f t="shared" si="15"/>
        <v>53.13</v>
      </c>
      <c r="N67" s="27">
        <f t="shared" si="16"/>
        <v>53.13</v>
      </c>
      <c r="O67" s="27">
        <f t="shared" si="20"/>
        <v>-6448.4640000000172</v>
      </c>
      <c r="P67" s="27">
        <f t="shared" si="21"/>
        <v>6448.4640000000172</v>
      </c>
    </row>
    <row r="68" spans="1:16">
      <c r="A68" s="30">
        <v>36617</v>
      </c>
      <c r="C68" s="6">
        <v>60</v>
      </c>
      <c r="D68" s="29">
        <f t="shared" si="12"/>
        <v>140</v>
      </c>
      <c r="E68" s="29">
        <f t="shared" si="17"/>
        <v>8400</v>
      </c>
      <c r="F68" s="29">
        <f t="shared" si="13"/>
        <v>-16852</v>
      </c>
      <c r="G68" s="34">
        <f>+Inputs!$D$2</f>
        <v>0.3795</v>
      </c>
      <c r="I68" s="27">
        <f t="shared" si="18"/>
        <v>25252</v>
      </c>
      <c r="K68" s="27">
        <f t="shared" si="14"/>
        <v>140</v>
      </c>
      <c r="L68" s="27">
        <f t="shared" si="19"/>
        <v>8400</v>
      </c>
      <c r="M68" s="27">
        <f t="shared" si="15"/>
        <v>53.13</v>
      </c>
      <c r="N68" s="27">
        <f t="shared" si="16"/>
        <v>53.13</v>
      </c>
      <c r="O68" s="27">
        <f t="shared" si="20"/>
        <v>-6395.3340000000171</v>
      </c>
      <c r="P68" s="27">
        <f t="shared" si="21"/>
        <v>6395.3340000000171</v>
      </c>
    </row>
    <row r="69" spans="1:16">
      <c r="A69" s="31">
        <v>36647</v>
      </c>
      <c r="C69" s="6">
        <v>61</v>
      </c>
      <c r="D69" s="29">
        <f t="shared" si="12"/>
        <v>140</v>
      </c>
      <c r="E69" s="29">
        <f t="shared" si="17"/>
        <v>8540</v>
      </c>
      <c r="F69" s="29">
        <f t="shared" si="13"/>
        <v>-16712</v>
      </c>
      <c r="G69" s="34">
        <f>+Inputs!$D$2</f>
        <v>0.3795</v>
      </c>
      <c r="I69" s="27">
        <f t="shared" si="18"/>
        <v>25252</v>
      </c>
      <c r="K69" s="27">
        <f t="shared" si="14"/>
        <v>140</v>
      </c>
      <c r="L69" s="27">
        <f t="shared" si="19"/>
        <v>8540</v>
      </c>
      <c r="M69" s="27">
        <f t="shared" si="15"/>
        <v>53.13</v>
      </c>
      <c r="N69" s="27">
        <f t="shared" si="16"/>
        <v>53.13</v>
      </c>
      <c r="O69" s="27">
        <f t="shared" si="20"/>
        <v>-6342.204000000017</v>
      </c>
      <c r="P69" s="27">
        <f t="shared" si="21"/>
        <v>6342.204000000017</v>
      </c>
    </row>
    <row r="70" spans="1:16">
      <c r="A70" s="30">
        <v>36678</v>
      </c>
      <c r="C70" s="6">
        <v>62</v>
      </c>
      <c r="D70" s="29">
        <f t="shared" si="12"/>
        <v>140</v>
      </c>
      <c r="E70" s="29">
        <f t="shared" si="17"/>
        <v>8680</v>
      </c>
      <c r="F70" s="29">
        <f t="shared" si="13"/>
        <v>-16572</v>
      </c>
      <c r="G70" s="34">
        <f>+Inputs!$D$2</f>
        <v>0.3795</v>
      </c>
      <c r="I70" s="27">
        <f t="shared" si="18"/>
        <v>25252</v>
      </c>
      <c r="K70" s="27">
        <f t="shared" si="14"/>
        <v>140</v>
      </c>
      <c r="L70" s="27">
        <f t="shared" si="19"/>
        <v>8680</v>
      </c>
      <c r="M70" s="27">
        <f t="shared" si="15"/>
        <v>53.13</v>
      </c>
      <c r="N70" s="27">
        <f t="shared" si="16"/>
        <v>53.13</v>
      </c>
      <c r="O70" s="27">
        <f t="shared" si="20"/>
        <v>-6289.0740000000169</v>
      </c>
      <c r="P70" s="27">
        <f t="shared" si="21"/>
        <v>6289.0740000000169</v>
      </c>
    </row>
    <row r="71" spans="1:16">
      <c r="A71" s="31">
        <v>36708</v>
      </c>
      <c r="C71" s="6">
        <v>63</v>
      </c>
      <c r="D71" s="29">
        <f t="shared" si="12"/>
        <v>140</v>
      </c>
      <c r="E71" s="29">
        <f t="shared" si="17"/>
        <v>8820</v>
      </c>
      <c r="F71" s="29">
        <f t="shared" si="13"/>
        <v>-16432</v>
      </c>
      <c r="G71" s="34">
        <f>+Inputs!$D$2</f>
        <v>0.3795</v>
      </c>
      <c r="I71" s="27">
        <f t="shared" si="18"/>
        <v>25252</v>
      </c>
      <c r="K71" s="27">
        <f t="shared" si="14"/>
        <v>140</v>
      </c>
      <c r="L71" s="27">
        <f t="shared" si="19"/>
        <v>8820</v>
      </c>
      <c r="M71" s="27">
        <f t="shared" si="15"/>
        <v>53.13</v>
      </c>
      <c r="N71" s="27">
        <f t="shared" si="16"/>
        <v>53.13</v>
      </c>
      <c r="O71" s="27">
        <f t="shared" si="20"/>
        <v>-6235.9440000000168</v>
      </c>
      <c r="P71" s="27">
        <f t="shared" si="21"/>
        <v>6235.9440000000168</v>
      </c>
    </row>
    <row r="72" spans="1:16">
      <c r="A72" s="30">
        <v>36739</v>
      </c>
      <c r="C72" s="6">
        <v>64</v>
      </c>
      <c r="D72" s="29">
        <f t="shared" si="12"/>
        <v>140</v>
      </c>
      <c r="E72" s="29">
        <f t="shared" si="17"/>
        <v>8960</v>
      </c>
      <c r="F72" s="29">
        <f t="shared" si="13"/>
        <v>-16292</v>
      </c>
      <c r="G72" s="34">
        <f>+Inputs!$D$2</f>
        <v>0.3795</v>
      </c>
      <c r="I72" s="27">
        <f t="shared" si="18"/>
        <v>25252</v>
      </c>
      <c r="K72" s="27">
        <f t="shared" si="14"/>
        <v>140</v>
      </c>
      <c r="L72" s="27">
        <f t="shared" si="19"/>
        <v>8960</v>
      </c>
      <c r="M72" s="27">
        <f t="shared" si="15"/>
        <v>53.13</v>
      </c>
      <c r="N72" s="27">
        <f t="shared" si="16"/>
        <v>53.13</v>
      </c>
      <c r="O72" s="27">
        <f t="shared" si="20"/>
        <v>-6182.8140000000167</v>
      </c>
      <c r="P72" s="27">
        <f t="shared" si="21"/>
        <v>6182.8140000000167</v>
      </c>
    </row>
    <row r="73" spans="1:16">
      <c r="A73" s="31">
        <v>36770</v>
      </c>
      <c r="C73" s="6">
        <v>65</v>
      </c>
      <c r="D73" s="29">
        <f t="shared" ref="D73:D104" si="22">ROUND(-(+$B$9/180)*1,0)</f>
        <v>140</v>
      </c>
      <c r="E73" s="29">
        <f t="shared" si="17"/>
        <v>9100</v>
      </c>
      <c r="F73" s="29">
        <f t="shared" ref="F73:F104" si="23">$B$9+E73</f>
        <v>-16152</v>
      </c>
      <c r="G73" s="34">
        <f>+Inputs!$D$2</f>
        <v>0.3795</v>
      </c>
      <c r="I73" s="27">
        <f t="shared" si="18"/>
        <v>25252</v>
      </c>
      <c r="K73" s="27">
        <f t="shared" ref="K73:K104" si="24">D73</f>
        <v>140</v>
      </c>
      <c r="L73" s="27">
        <f t="shared" si="19"/>
        <v>9100</v>
      </c>
      <c r="M73" s="27">
        <f t="shared" ref="M73:M104" si="25">K73*G73</f>
        <v>53.13</v>
      </c>
      <c r="N73" s="27">
        <f t="shared" ref="N73:N104" si="26">M73-J73</f>
        <v>53.13</v>
      </c>
      <c r="O73" s="27">
        <f t="shared" si="20"/>
        <v>-6129.6840000000166</v>
      </c>
      <c r="P73" s="27">
        <f t="shared" si="21"/>
        <v>6129.6840000000166</v>
      </c>
    </row>
    <row r="74" spans="1:16">
      <c r="A74" s="30">
        <v>36800</v>
      </c>
      <c r="C74" s="6">
        <v>66</v>
      </c>
      <c r="D74" s="29">
        <f t="shared" si="22"/>
        <v>140</v>
      </c>
      <c r="E74" s="29">
        <f t="shared" ref="E74:E105" si="27">+E73+D74</f>
        <v>9240</v>
      </c>
      <c r="F74" s="29">
        <f t="shared" si="23"/>
        <v>-16012</v>
      </c>
      <c r="G74" s="34">
        <f>+Inputs!$D$2</f>
        <v>0.3795</v>
      </c>
      <c r="I74" s="27">
        <f t="shared" ref="I74:I105" si="28">+I73+H74</f>
        <v>25252</v>
      </c>
      <c r="K74" s="27">
        <f t="shared" si="24"/>
        <v>140</v>
      </c>
      <c r="L74" s="27">
        <f t="shared" ref="L74:L105" si="29">+L73+K74</f>
        <v>9240</v>
      </c>
      <c r="M74" s="27">
        <f t="shared" si="25"/>
        <v>53.13</v>
      </c>
      <c r="N74" s="27">
        <f t="shared" si="26"/>
        <v>53.13</v>
      </c>
      <c r="O74" s="27">
        <f t="shared" ref="O74:O105" si="30">+O73+N74</f>
        <v>-6076.5540000000165</v>
      </c>
      <c r="P74" s="27">
        <f t="shared" ref="P74:P105" si="31">P73-N74</f>
        <v>6076.5540000000165</v>
      </c>
    </row>
    <row r="75" spans="1:16">
      <c r="A75" s="31">
        <v>36831</v>
      </c>
      <c r="C75" s="6">
        <v>67</v>
      </c>
      <c r="D75" s="29">
        <f t="shared" si="22"/>
        <v>140</v>
      </c>
      <c r="E75" s="29">
        <f t="shared" si="27"/>
        <v>9380</v>
      </c>
      <c r="F75" s="29">
        <f t="shared" si="23"/>
        <v>-15872</v>
      </c>
      <c r="G75" s="34">
        <f>+Inputs!$D$2</f>
        <v>0.3795</v>
      </c>
      <c r="I75" s="27">
        <f t="shared" si="28"/>
        <v>25252</v>
      </c>
      <c r="K75" s="27">
        <f t="shared" si="24"/>
        <v>140</v>
      </c>
      <c r="L75" s="27">
        <f t="shared" si="29"/>
        <v>9380</v>
      </c>
      <c r="M75" s="27">
        <f t="shared" si="25"/>
        <v>53.13</v>
      </c>
      <c r="N75" s="27">
        <f t="shared" si="26"/>
        <v>53.13</v>
      </c>
      <c r="O75" s="27">
        <f t="shared" si="30"/>
        <v>-6023.4240000000163</v>
      </c>
      <c r="P75" s="27">
        <f t="shared" si="31"/>
        <v>6023.4240000000163</v>
      </c>
    </row>
    <row r="76" spans="1:16">
      <c r="A76" s="30">
        <v>36861</v>
      </c>
      <c r="C76" s="6">
        <v>68</v>
      </c>
      <c r="D76" s="29">
        <f t="shared" si="22"/>
        <v>140</v>
      </c>
      <c r="E76" s="29">
        <f t="shared" si="27"/>
        <v>9520</v>
      </c>
      <c r="F76" s="29">
        <f t="shared" si="23"/>
        <v>-15732</v>
      </c>
      <c r="G76" s="34">
        <f>+Inputs!$D$2</f>
        <v>0.3795</v>
      </c>
      <c r="I76" s="27">
        <f t="shared" si="28"/>
        <v>25252</v>
      </c>
      <c r="K76" s="27">
        <f t="shared" si="24"/>
        <v>140</v>
      </c>
      <c r="L76" s="27">
        <f t="shared" si="29"/>
        <v>9520</v>
      </c>
      <c r="M76" s="27">
        <f t="shared" si="25"/>
        <v>53.13</v>
      </c>
      <c r="N76" s="27">
        <f t="shared" si="26"/>
        <v>53.13</v>
      </c>
      <c r="O76" s="27">
        <f t="shared" si="30"/>
        <v>-5970.2940000000162</v>
      </c>
      <c r="P76" s="27">
        <f t="shared" si="31"/>
        <v>5970.2940000000162</v>
      </c>
    </row>
    <row r="77" spans="1:16">
      <c r="A77" s="31">
        <v>36892</v>
      </c>
      <c r="C77" s="6">
        <v>69</v>
      </c>
      <c r="D77" s="29">
        <f t="shared" si="22"/>
        <v>140</v>
      </c>
      <c r="E77" s="29">
        <f t="shared" si="27"/>
        <v>9660</v>
      </c>
      <c r="F77" s="29">
        <f t="shared" si="23"/>
        <v>-15592</v>
      </c>
      <c r="G77" s="34">
        <f>+Inputs!$D$2</f>
        <v>0.3795</v>
      </c>
      <c r="I77" s="27">
        <f t="shared" si="28"/>
        <v>25252</v>
      </c>
      <c r="K77" s="27">
        <f t="shared" si="24"/>
        <v>140</v>
      </c>
      <c r="L77" s="27">
        <f t="shared" si="29"/>
        <v>9660</v>
      </c>
      <c r="M77" s="27">
        <f t="shared" si="25"/>
        <v>53.13</v>
      </c>
      <c r="N77" s="27">
        <f t="shared" si="26"/>
        <v>53.13</v>
      </c>
      <c r="O77" s="27">
        <f t="shared" si="30"/>
        <v>-5917.1640000000161</v>
      </c>
      <c r="P77" s="27">
        <f t="shared" si="31"/>
        <v>5917.1640000000161</v>
      </c>
    </row>
    <row r="78" spans="1:16">
      <c r="A78" s="30">
        <v>36923</v>
      </c>
      <c r="C78" s="6">
        <v>70</v>
      </c>
      <c r="D78" s="29">
        <f t="shared" si="22"/>
        <v>140</v>
      </c>
      <c r="E78" s="29">
        <f t="shared" si="27"/>
        <v>9800</v>
      </c>
      <c r="F78" s="29">
        <f t="shared" si="23"/>
        <v>-15452</v>
      </c>
      <c r="G78" s="34">
        <f>+Inputs!$D$2</f>
        <v>0.3795</v>
      </c>
      <c r="I78" s="27">
        <f t="shared" si="28"/>
        <v>25252</v>
      </c>
      <c r="K78" s="27">
        <f t="shared" si="24"/>
        <v>140</v>
      </c>
      <c r="L78" s="27">
        <f t="shared" si="29"/>
        <v>9800</v>
      </c>
      <c r="M78" s="27">
        <f t="shared" si="25"/>
        <v>53.13</v>
      </c>
      <c r="N78" s="27">
        <f t="shared" si="26"/>
        <v>53.13</v>
      </c>
      <c r="O78" s="27">
        <f t="shared" si="30"/>
        <v>-5864.034000000016</v>
      </c>
      <c r="P78" s="27">
        <f t="shared" si="31"/>
        <v>5864.034000000016</v>
      </c>
    </row>
    <row r="79" spans="1:16">
      <c r="A79" s="31">
        <v>36951</v>
      </c>
      <c r="C79" s="6">
        <v>71</v>
      </c>
      <c r="D79" s="29">
        <f t="shared" si="22"/>
        <v>140</v>
      </c>
      <c r="E79" s="29">
        <f t="shared" si="27"/>
        <v>9940</v>
      </c>
      <c r="F79" s="29">
        <f t="shared" si="23"/>
        <v>-15312</v>
      </c>
      <c r="G79" s="34">
        <f>+Inputs!$D$2</f>
        <v>0.3795</v>
      </c>
      <c r="I79" s="27">
        <f t="shared" si="28"/>
        <v>25252</v>
      </c>
      <c r="K79" s="27">
        <f t="shared" si="24"/>
        <v>140</v>
      </c>
      <c r="L79" s="27">
        <f t="shared" si="29"/>
        <v>9940</v>
      </c>
      <c r="M79" s="27">
        <f t="shared" si="25"/>
        <v>53.13</v>
      </c>
      <c r="N79" s="27">
        <f t="shared" si="26"/>
        <v>53.13</v>
      </c>
      <c r="O79" s="27">
        <f t="shared" si="30"/>
        <v>-5810.9040000000159</v>
      </c>
      <c r="P79" s="27">
        <f t="shared" si="31"/>
        <v>5810.9040000000159</v>
      </c>
    </row>
    <row r="80" spans="1:16">
      <c r="A80" s="30">
        <v>36982</v>
      </c>
      <c r="C80" s="6">
        <v>72</v>
      </c>
      <c r="D80" s="29">
        <f t="shared" si="22"/>
        <v>140</v>
      </c>
      <c r="E80" s="29">
        <f t="shared" si="27"/>
        <v>10080</v>
      </c>
      <c r="F80" s="29">
        <f t="shared" si="23"/>
        <v>-15172</v>
      </c>
      <c r="G80" s="34">
        <f>+Inputs!$D$2</f>
        <v>0.3795</v>
      </c>
      <c r="I80" s="27">
        <f t="shared" si="28"/>
        <v>25252</v>
      </c>
      <c r="K80" s="27">
        <f t="shared" si="24"/>
        <v>140</v>
      </c>
      <c r="L80" s="27">
        <f t="shared" si="29"/>
        <v>10080</v>
      </c>
      <c r="M80" s="27">
        <f t="shared" si="25"/>
        <v>53.13</v>
      </c>
      <c r="N80" s="27">
        <f t="shared" si="26"/>
        <v>53.13</v>
      </c>
      <c r="O80" s="27">
        <f t="shared" si="30"/>
        <v>-5757.7740000000158</v>
      </c>
      <c r="P80" s="27">
        <f t="shared" si="31"/>
        <v>5757.7740000000158</v>
      </c>
    </row>
    <row r="81" spans="1:16">
      <c r="A81" s="31">
        <v>37012</v>
      </c>
      <c r="C81" s="6">
        <v>73</v>
      </c>
      <c r="D81" s="29">
        <f t="shared" si="22"/>
        <v>140</v>
      </c>
      <c r="E81" s="29">
        <f t="shared" si="27"/>
        <v>10220</v>
      </c>
      <c r="F81" s="29">
        <f t="shared" si="23"/>
        <v>-15032</v>
      </c>
      <c r="G81" s="34">
        <f>+Inputs!$D$2</f>
        <v>0.3795</v>
      </c>
      <c r="I81" s="27">
        <f t="shared" si="28"/>
        <v>25252</v>
      </c>
      <c r="K81" s="27">
        <f t="shared" si="24"/>
        <v>140</v>
      </c>
      <c r="L81" s="27">
        <f t="shared" si="29"/>
        <v>10220</v>
      </c>
      <c r="M81" s="27">
        <f t="shared" si="25"/>
        <v>53.13</v>
      </c>
      <c r="N81" s="27">
        <f t="shared" si="26"/>
        <v>53.13</v>
      </c>
      <c r="O81" s="27">
        <f t="shared" si="30"/>
        <v>-5704.6440000000157</v>
      </c>
      <c r="P81" s="27">
        <f t="shared" si="31"/>
        <v>5704.6440000000157</v>
      </c>
    </row>
    <row r="82" spans="1:16">
      <c r="A82" s="30">
        <v>37043</v>
      </c>
      <c r="C82" s="6">
        <v>74</v>
      </c>
      <c r="D82" s="29">
        <f t="shared" si="22"/>
        <v>140</v>
      </c>
      <c r="E82" s="29">
        <f t="shared" si="27"/>
        <v>10360</v>
      </c>
      <c r="F82" s="29">
        <f t="shared" si="23"/>
        <v>-14892</v>
      </c>
      <c r="G82" s="34">
        <f>+Inputs!$D$2</f>
        <v>0.3795</v>
      </c>
      <c r="I82" s="27">
        <f t="shared" si="28"/>
        <v>25252</v>
      </c>
      <c r="K82" s="27">
        <f t="shared" si="24"/>
        <v>140</v>
      </c>
      <c r="L82" s="27">
        <f t="shared" si="29"/>
        <v>10360</v>
      </c>
      <c r="M82" s="27">
        <f t="shared" si="25"/>
        <v>53.13</v>
      </c>
      <c r="N82" s="27">
        <f t="shared" si="26"/>
        <v>53.13</v>
      </c>
      <c r="O82" s="27">
        <f t="shared" si="30"/>
        <v>-5651.5140000000156</v>
      </c>
      <c r="P82" s="27">
        <f t="shared" si="31"/>
        <v>5651.5140000000156</v>
      </c>
    </row>
    <row r="83" spans="1:16">
      <c r="A83" s="31">
        <v>37073</v>
      </c>
      <c r="C83" s="6">
        <v>75</v>
      </c>
      <c r="D83" s="29">
        <f t="shared" si="22"/>
        <v>140</v>
      </c>
      <c r="E83" s="29">
        <f t="shared" si="27"/>
        <v>10500</v>
      </c>
      <c r="F83" s="29">
        <f t="shared" si="23"/>
        <v>-14752</v>
      </c>
      <c r="G83" s="34">
        <f>+Inputs!$D$2</f>
        <v>0.3795</v>
      </c>
      <c r="I83" s="27">
        <f t="shared" si="28"/>
        <v>25252</v>
      </c>
      <c r="K83" s="27">
        <f t="shared" si="24"/>
        <v>140</v>
      </c>
      <c r="L83" s="27">
        <f t="shared" si="29"/>
        <v>10500</v>
      </c>
      <c r="M83" s="27">
        <f t="shared" si="25"/>
        <v>53.13</v>
      </c>
      <c r="N83" s="27">
        <f t="shared" si="26"/>
        <v>53.13</v>
      </c>
      <c r="O83" s="27">
        <f t="shared" si="30"/>
        <v>-5598.3840000000155</v>
      </c>
      <c r="P83" s="27">
        <f t="shared" si="31"/>
        <v>5598.3840000000155</v>
      </c>
    </row>
    <row r="84" spans="1:16">
      <c r="A84" s="30">
        <v>37104</v>
      </c>
      <c r="C84" s="6">
        <v>76</v>
      </c>
      <c r="D84" s="29">
        <f t="shared" si="22"/>
        <v>140</v>
      </c>
      <c r="E84" s="29">
        <f t="shared" si="27"/>
        <v>10640</v>
      </c>
      <c r="F84" s="29">
        <f t="shared" si="23"/>
        <v>-14612</v>
      </c>
      <c r="G84" s="34">
        <f>+Inputs!$D$2</f>
        <v>0.3795</v>
      </c>
      <c r="I84" s="27">
        <f t="shared" si="28"/>
        <v>25252</v>
      </c>
      <c r="K84" s="27">
        <f t="shared" si="24"/>
        <v>140</v>
      </c>
      <c r="L84" s="27">
        <f t="shared" si="29"/>
        <v>10640</v>
      </c>
      <c r="M84" s="27">
        <f t="shared" si="25"/>
        <v>53.13</v>
      </c>
      <c r="N84" s="27">
        <f t="shared" si="26"/>
        <v>53.13</v>
      </c>
      <c r="O84" s="27">
        <f t="shared" si="30"/>
        <v>-5545.2540000000154</v>
      </c>
      <c r="P84" s="27">
        <f t="shared" si="31"/>
        <v>5545.2540000000154</v>
      </c>
    </row>
    <row r="85" spans="1:16">
      <c r="A85" s="31">
        <v>37135</v>
      </c>
      <c r="C85" s="6">
        <v>77</v>
      </c>
      <c r="D85" s="29">
        <f t="shared" si="22"/>
        <v>140</v>
      </c>
      <c r="E85" s="29">
        <f t="shared" si="27"/>
        <v>10780</v>
      </c>
      <c r="F85" s="29">
        <f t="shared" si="23"/>
        <v>-14472</v>
      </c>
      <c r="G85" s="34">
        <f>+Inputs!$D$2</f>
        <v>0.3795</v>
      </c>
      <c r="I85" s="27">
        <f t="shared" si="28"/>
        <v>25252</v>
      </c>
      <c r="K85" s="27">
        <f t="shared" si="24"/>
        <v>140</v>
      </c>
      <c r="L85" s="27">
        <f t="shared" si="29"/>
        <v>10780</v>
      </c>
      <c r="M85" s="27">
        <f t="shared" si="25"/>
        <v>53.13</v>
      </c>
      <c r="N85" s="27">
        <f t="shared" si="26"/>
        <v>53.13</v>
      </c>
      <c r="O85" s="27">
        <f t="shared" si="30"/>
        <v>-5492.1240000000153</v>
      </c>
      <c r="P85" s="27">
        <f t="shared" si="31"/>
        <v>5492.1240000000153</v>
      </c>
    </row>
    <row r="86" spans="1:16">
      <c r="A86" s="30">
        <v>37165</v>
      </c>
      <c r="C86" s="6">
        <v>78</v>
      </c>
      <c r="D86" s="29">
        <f t="shared" si="22"/>
        <v>140</v>
      </c>
      <c r="E86" s="29">
        <f t="shared" si="27"/>
        <v>10920</v>
      </c>
      <c r="F86" s="29">
        <f t="shared" si="23"/>
        <v>-14332</v>
      </c>
      <c r="G86" s="34">
        <f>+Inputs!$D$2</f>
        <v>0.3795</v>
      </c>
      <c r="I86" s="27">
        <f t="shared" si="28"/>
        <v>25252</v>
      </c>
      <c r="K86" s="27">
        <f t="shared" si="24"/>
        <v>140</v>
      </c>
      <c r="L86" s="27">
        <f t="shared" si="29"/>
        <v>10920</v>
      </c>
      <c r="M86" s="27">
        <f t="shared" si="25"/>
        <v>53.13</v>
      </c>
      <c r="N86" s="27">
        <f t="shared" si="26"/>
        <v>53.13</v>
      </c>
      <c r="O86" s="27">
        <f t="shared" si="30"/>
        <v>-5438.9940000000151</v>
      </c>
      <c r="P86" s="27">
        <f t="shared" si="31"/>
        <v>5438.9940000000151</v>
      </c>
    </row>
    <row r="87" spans="1:16">
      <c r="A87" s="31">
        <v>37196</v>
      </c>
      <c r="C87" s="6">
        <v>79</v>
      </c>
      <c r="D87" s="29">
        <f t="shared" si="22"/>
        <v>140</v>
      </c>
      <c r="E87" s="29">
        <f t="shared" si="27"/>
        <v>11060</v>
      </c>
      <c r="F87" s="29">
        <f t="shared" si="23"/>
        <v>-14192</v>
      </c>
      <c r="G87" s="34">
        <f>+Inputs!$D$2</f>
        <v>0.3795</v>
      </c>
      <c r="I87" s="27">
        <f t="shared" si="28"/>
        <v>25252</v>
      </c>
      <c r="K87" s="27">
        <f t="shared" si="24"/>
        <v>140</v>
      </c>
      <c r="L87" s="27">
        <f t="shared" si="29"/>
        <v>11060</v>
      </c>
      <c r="M87" s="27">
        <f t="shared" si="25"/>
        <v>53.13</v>
      </c>
      <c r="N87" s="27">
        <f t="shared" si="26"/>
        <v>53.13</v>
      </c>
      <c r="O87" s="27">
        <f t="shared" si="30"/>
        <v>-5385.864000000015</v>
      </c>
      <c r="P87" s="27">
        <f t="shared" si="31"/>
        <v>5385.864000000015</v>
      </c>
    </row>
    <row r="88" spans="1:16">
      <c r="A88" s="30">
        <v>37226</v>
      </c>
      <c r="C88" s="6">
        <v>80</v>
      </c>
      <c r="D88" s="29">
        <f t="shared" si="22"/>
        <v>140</v>
      </c>
      <c r="E88" s="29">
        <f t="shared" si="27"/>
        <v>11200</v>
      </c>
      <c r="F88" s="29">
        <f t="shared" si="23"/>
        <v>-14052</v>
      </c>
      <c r="G88" s="34">
        <f>+Inputs!$D$2</f>
        <v>0.3795</v>
      </c>
      <c r="I88" s="27">
        <f t="shared" si="28"/>
        <v>25252</v>
      </c>
      <c r="K88" s="27">
        <f t="shared" si="24"/>
        <v>140</v>
      </c>
      <c r="L88" s="27">
        <f t="shared" si="29"/>
        <v>11200</v>
      </c>
      <c r="M88" s="27">
        <f t="shared" si="25"/>
        <v>53.13</v>
      </c>
      <c r="N88" s="27">
        <f t="shared" si="26"/>
        <v>53.13</v>
      </c>
      <c r="O88" s="27">
        <f t="shared" si="30"/>
        <v>-5332.7340000000149</v>
      </c>
      <c r="P88" s="27">
        <f t="shared" si="31"/>
        <v>5332.7340000000149</v>
      </c>
    </row>
    <row r="89" spans="1:16">
      <c r="A89" s="31">
        <v>37257</v>
      </c>
      <c r="C89" s="6">
        <v>81</v>
      </c>
      <c r="D89" s="29">
        <f t="shared" si="22"/>
        <v>140</v>
      </c>
      <c r="E89" s="29">
        <f t="shared" si="27"/>
        <v>11340</v>
      </c>
      <c r="F89" s="29">
        <f t="shared" si="23"/>
        <v>-13912</v>
      </c>
      <c r="G89" s="34">
        <f>+Inputs!$D$2</f>
        <v>0.3795</v>
      </c>
      <c r="I89" s="27">
        <f t="shared" si="28"/>
        <v>25252</v>
      </c>
      <c r="K89" s="27">
        <f t="shared" si="24"/>
        <v>140</v>
      </c>
      <c r="L89" s="27">
        <f t="shared" si="29"/>
        <v>11340</v>
      </c>
      <c r="M89" s="27">
        <f t="shared" si="25"/>
        <v>53.13</v>
      </c>
      <c r="N89" s="27">
        <f t="shared" si="26"/>
        <v>53.13</v>
      </c>
      <c r="O89" s="27">
        <f t="shared" si="30"/>
        <v>-5279.6040000000148</v>
      </c>
      <c r="P89" s="27">
        <f t="shared" si="31"/>
        <v>5279.6040000000148</v>
      </c>
    </row>
    <row r="90" spans="1:16">
      <c r="A90" s="30">
        <v>37288</v>
      </c>
      <c r="C90" s="6">
        <v>82</v>
      </c>
      <c r="D90" s="29">
        <f t="shared" si="22"/>
        <v>140</v>
      </c>
      <c r="E90" s="29">
        <f t="shared" si="27"/>
        <v>11480</v>
      </c>
      <c r="F90" s="29">
        <f t="shared" si="23"/>
        <v>-13772</v>
      </c>
      <c r="G90" s="34">
        <f>+Inputs!$D$2</f>
        <v>0.3795</v>
      </c>
      <c r="I90" s="27">
        <f t="shared" si="28"/>
        <v>25252</v>
      </c>
      <c r="K90" s="27">
        <f t="shared" si="24"/>
        <v>140</v>
      </c>
      <c r="L90" s="27">
        <f t="shared" si="29"/>
        <v>11480</v>
      </c>
      <c r="M90" s="27">
        <f t="shared" si="25"/>
        <v>53.13</v>
      </c>
      <c r="N90" s="27">
        <f t="shared" si="26"/>
        <v>53.13</v>
      </c>
      <c r="O90" s="27">
        <f t="shared" si="30"/>
        <v>-5226.4740000000147</v>
      </c>
      <c r="P90" s="27">
        <f t="shared" si="31"/>
        <v>5226.4740000000147</v>
      </c>
    </row>
    <row r="91" spans="1:16">
      <c r="A91" s="31">
        <v>37316</v>
      </c>
      <c r="C91" s="6">
        <v>83</v>
      </c>
      <c r="D91" s="29">
        <f t="shared" si="22"/>
        <v>140</v>
      </c>
      <c r="E91" s="29">
        <f t="shared" si="27"/>
        <v>11620</v>
      </c>
      <c r="F91" s="29">
        <f t="shared" si="23"/>
        <v>-13632</v>
      </c>
      <c r="G91" s="34">
        <f>+Inputs!$D$2</f>
        <v>0.3795</v>
      </c>
      <c r="I91" s="27">
        <f t="shared" si="28"/>
        <v>25252</v>
      </c>
      <c r="K91" s="27">
        <f t="shared" si="24"/>
        <v>140</v>
      </c>
      <c r="L91" s="27">
        <f t="shared" si="29"/>
        <v>11620</v>
      </c>
      <c r="M91" s="27">
        <f t="shared" si="25"/>
        <v>53.13</v>
      </c>
      <c r="N91" s="27">
        <f t="shared" si="26"/>
        <v>53.13</v>
      </c>
      <c r="O91" s="27">
        <f t="shared" si="30"/>
        <v>-5173.3440000000146</v>
      </c>
      <c r="P91" s="27">
        <f t="shared" si="31"/>
        <v>5173.3440000000146</v>
      </c>
    </row>
    <row r="92" spans="1:16">
      <c r="A92" s="30">
        <v>37347</v>
      </c>
      <c r="C92" s="6">
        <v>84</v>
      </c>
      <c r="D92" s="29">
        <f t="shared" si="22"/>
        <v>140</v>
      </c>
      <c r="E92" s="29">
        <f t="shared" si="27"/>
        <v>11760</v>
      </c>
      <c r="F92" s="29">
        <f t="shared" si="23"/>
        <v>-13492</v>
      </c>
      <c r="G92" s="34">
        <f>+Inputs!$D$2</f>
        <v>0.3795</v>
      </c>
      <c r="I92" s="27">
        <f t="shared" si="28"/>
        <v>25252</v>
      </c>
      <c r="K92" s="27">
        <f t="shared" si="24"/>
        <v>140</v>
      </c>
      <c r="L92" s="27">
        <f t="shared" si="29"/>
        <v>11760</v>
      </c>
      <c r="M92" s="27">
        <f t="shared" si="25"/>
        <v>53.13</v>
      </c>
      <c r="N92" s="27">
        <f t="shared" si="26"/>
        <v>53.13</v>
      </c>
      <c r="O92" s="27">
        <f t="shared" si="30"/>
        <v>-5120.2140000000145</v>
      </c>
      <c r="P92" s="27">
        <f t="shared" si="31"/>
        <v>5120.2140000000145</v>
      </c>
    </row>
    <row r="93" spans="1:16">
      <c r="A93" s="31">
        <v>37377</v>
      </c>
      <c r="C93" s="6">
        <v>85</v>
      </c>
      <c r="D93" s="29">
        <f t="shared" si="22"/>
        <v>140</v>
      </c>
      <c r="E93" s="29">
        <f t="shared" si="27"/>
        <v>11900</v>
      </c>
      <c r="F93" s="29">
        <f t="shared" si="23"/>
        <v>-13352</v>
      </c>
      <c r="G93" s="34">
        <f>+Inputs!$D$2</f>
        <v>0.3795</v>
      </c>
      <c r="I93" s="27">
        <f t="shared" si="28"/>
        <v>25252</v>
      </c>
      <c r="K93" s="27">
        <f t="shared" si="24"/>
        <v>140</v>
      </c>
      <c r="L93" s="27">
        <f t="shared" si="29"/>
        <v>11900</v>
      </c>
      <c r="M93" s="27">
        <f t="shared" si="25"/>
        <v>53.13</v>
      </c>
      <c r="N93" s="27">
        <f t="shared" si="26"/>
        <v>53.13</v>
      </c>
      <c r="O93" s="27">
        <f t="shared" si="30"/>
        <v>-5067.0840000000144</v>
      </c>
      <c r="P93" s="27">
        <f t="shared" si="31"/>
        <v>5067.0840000000144</v>
      </c>
    </row>
    <row r="94" spans="1:16">
      <c r="A94" s="30">
        <v>37408</v>
      </c>
      <c r="C94" s="6">
        <v>86</v>
      </c>
      <c r="D94" s="29">
        <f t="shared" si="22"/>
        <v>140</v>
      </c>
      <c r="E94" s="29">
        <f t="shared" si="27"/>
        <v>12040</v>
      </c>
      <c r="F94" s="29">
        <f t="shared" si="23"/>
        <v>-13212</v>
      </c>
      <c r="G94" s="34">
        <f>+Inputs!$D$2</f>
        <v>0.3795</v>
      </c>
      <c r="I94" s="27">
        <f t="shared" si="28"/>
        <v>25252</v>
      </c>
      <c r="K94" s="27">
        <f t="shared" si="24"/>
        <v>140</v>
      </c>
      <c r="L94" s="27">
        <f t="shared" si="29"/>
        <v>12040</v>
      </c>
      <c r="M94" s="27">
        <f t="shared" si="25"/>
        <v>53.13</v>
      </c>
      <c r="N94" s="27">
        <f t="shared" si="26"/>
        <v>53.13</v>
      </c>
      <c r="O94" s="27">
        <f t="shared" si="30"/>
        <v>-5013.9540000000143</v>
      </c>
      <c r="P94" s="27">
        <f t="shared" si="31"/>
        <v>5013.9540000000143</v>
      </c>
    </row>
    <row r="95" spans="1:16">
      <c r="A95" s="31">
        <v>37438</v>
      </c>
      <c r="C95" s="6">
        <v>87</v>
      </c>
      <c r="D95" s="29">
        <f t="shared" si="22"/>
        <v>140</v>
      </c>
      <c r="E95" s="29">
        <f t="shared" si="27"/>
        <v>12180</v>
      </c>
      <c r="F95" s="29">
        <f t="shared" si="23"/>
        <v>-13072</v>
      </c>
      <c r="G95" s="34">
        <f>+Inputs!$D$2</f>
        <v>0.3795</v>
      </c>
      <c r="I95" s="27">
        <f t="shared" si="28"/>
        <v>25252</v>
      </c>
      <c r="K95" s="27">
        <f t="shared" si="24"/>
        <v>140</v>
      </c>
      <c r="L95" s="27">
        <f t="shared" si="29"/>
        <v>12180</v>
      </c>
      <c r="M95" s="27">
        <f t="shared" si="25"/>
        <v>53.13</v>
      </c>
      <c r="N95" s="27">
        <f t="shared" si="26"/>
        <v>53.13</v>
      </c>
      <c r="O95" s="27">
        <f t="shared" si="30"/>
        <v>-4960.8240000000142</v>
      </c>
      <c r="P95" s="27">
        <f t="shared" si="31"/>
        <v>4960.8240000000142</v>
      </c>
    </row>
    <row r="96" spans="1:16">
      <c r="A96" s="30">
        <v>37469</v>
      </c>
      <c r="C96" s="6">
        <v>88</v>
      </c>
      <c r="D96" s="29">
        <f t="shared" si="22"/>
        <v>140</v>
      </c>
      <c r="E96" s="29">
        <f t="shared" si="27"/>
        <v>12320</v>
      </c>
      <c r="F96" s="29">
        <f t="shared" si="23"/>
        <v>-12932</v>
      </c>
      <c r="G96" s="34">
        <f>+Inputs!$D$2</f>
        <v>0.3795</v>
      </c>
      <c r="I96" s="27">
        <f t="shared" si="28"/>
        <v>25252</v>
      </c>
      <c r="K96" s="27">
        <f t="shared" si="24"/>
        <v>140</v>
      </c>
      <c r="L96" s="27">
        <f t="shared" si="29"/>
        <v>12320</v>
      </c>
      <c r="M96" s="27">
        <f t="shared" si="25"/>
        <v>53.13</v>
      </c>
      <c r="N96" s="27">
        <f t="shared" si="26"/>
        <v>53.13</v>
      </c>
      <c r="O96" s="27">
        <f t="shared" si="30"/>
        <v>-4907.6940000000141</v>
      </c>
      <c r="P96" s="27">
        <f t="shared" si="31"/>
        <v>4907.6940000000141</v>
      </c>
    </row>
    <row r="97" spans="1:16">
      <c r="A97" s="31">
        <v>37500</v>
      </c>
      <c r="C97" s="6">
        <v>89</v>
      </c>
      <c r="D97" s="29">
        <f t="shared" si="22"/>
        <v>140</v>
      </c>
      <c r="E97" s="29">
        <f t="shared" si="27"/>
        <v>12460</v>
      </c>
      <c r="F97" s="29">
        <f t="shared" si="23"/>
        <v>-12792</v>
      </c>
      <c r="G97" s="34">
        <f>+Inputs!$D$2</f>
        <v>0.3795</v>
      </c>
      <c r="I97" s="27">
        <f t="shared" si="28"/>
        <v>25252</v>
      </c>
      <c r="K97" s="27">
        <f t="shared" si="24"/>
        <v>140</v>
      </c>
      <c r="L97" s="27">
        <f t="shared" si="29"/>
        <v>12460</v>
      </c>
      <c r="M97" s="27">
        <f t="shared" si="25"/>
        <v>53.13</v>
      </c>
      <c r="N97" s="27">
        <f t="shared" si="26"/>
        <v>53.13</v>
      </c>
      <c r="O97" s="27">
        <f t="shared" si="30"/>
        <v>-4854.5640000000139</v>
      </c>
      <c r="P97" s="27">
        <f t="shared" si="31"/>
        <v>4854.5640000000139</v>
      </c>
    </row>
    <row r="98" spans="1:16">
      <c r="A98" s="30">
        <v>37530</v>
      </c>
      <c r="C98" s="6">
        <v>90</v>
      </c>
      <c r="D98" s="29">
        <f t="shared" si="22"/>
        <v>140</v>
      </c>
      <c r="E98" s="29">
        <f t="shared" si="27"/>
        <v>12600</v>
      </c>
      <c r="F98" s="29">
        <f t="shared" si="23"/>
        <v>-12652</v>
      </c>
      <c r="G98" s="34">
        <f>+Inputs!$D$2</f>
        <v>0.3795</v>
      </c>
      <c r="I98" s="27">
        <f t="shared" si="28"/>
        <v>25252</v>
      </c>
      <c r="K98" s="27">
        <f t="shared" si="24"/>
        <v>140</v>
      </c>
      <c r="L98" s="27">
        <f t="shared" si="29"/>
        <v>12600</v>
      </c>
      <c r="M98" s="27">
        <f t="shared" si="25"/>
        <v>53.13</v>
      </c>
      <c r="N98" s="27">
        <f t="shared" si="26"/>
        <v>53.13</v>
      </c>
      <c r="O98" s="27">
        <f t="shared" si="30"/>
        <v>-4801.4340000000138</v>
      </c>
      <c r="P98" s="27">
        <f t="shared" si="31"/>
        <v>4801.4340000000138</v>
      </c>
    </row>
    <row r="99" spans="1:16">
      <c r="A99" s="31">
        <v>37561</v>
      </c>
      <c r="C99" s="6">
        <v>91</v>
      </c>
      <c r="D99" s="29">
        <f t="shared" si="22"/>
        <v>140</v>
      </c>
      <c r="E99" s="29">
        <f t="shared" si="27"/>
        <v>12740</v>
      </c>
      <c r="F99" s="29">
        <f t="shared" si="23"/>
        <v>-12512</v>
      </c>
      <c r="G99" s="34">
        <f>+Inputs!$D$2</f>
        <v>0.3795</v>
      </c>
      <c r="I99" s="27">
        <f t="shared" si="28"/>
        <v>25252</v>
      </c>
      <c r="K99" s="27">
        <f t="shared" si="24"/>
        <v>140</v>
      </c>
      <c r="L99" s="27">
        <f t="shared" si="29"/>
        <v>12740</v>
      </c>
      <c r="M99" s="27">
        <f t="shared" si="25"/>
        <v>53.13</v>
      </c>
      <c r="N99" s="27">
        <f t="shared" si="26"/>
        <v>53.13</v>
      </c>
      <c r="O99" s="27">
        <f t="shared" si="30"/>
        <v>-4748.3040000000137</v>
      </c>
      <c r="P99" s="27">
        <f t="shared" si="31"/>
        <v>4748.3040000000137</v>
      </c>
    </row>
    <row r="100" spans="1:16">
      <c r="A100" s="30">
        <v>37591</v>
      </c>
      <c r="C100" s="6">
        <v>92</v>
      </c>
      <c r="D100" s="29">
        <f t="shared" si="22"/>
        <v>140</v>
      </c>
      <c r="E100" s="29">
        <f t="shared" si="27"/>
        <v>12880</v>
      </c>
      <c r="F100" s="29">
        <f t="shared" si="23"/>
        <v>-12372</v>
      </c>
      <c r="G100" s="34">
        <f>+Inputs!$D$2</f>
        <v>0.3795</v>
      </c>
      <c r="I100" s="27">
        <f t="shared" si="28"/>
        <v>25252</v>
      </c>
      <c r="K100" s="27">
        <f t="shared" si="24"/>
        <v>140</v>
      </c>
      <c r="L100" s="27">
        <f t="shared" si="29"/>
        <v>12880</v>
      </c>
      <c r="M100" s="27">
        <f t="shared" si="25"/>
        <v>53.13</v>
      </c>
      <c r="N100" s="27">
        <f t="shared" si="26"/>
        <v>53.13</v>
      </c>
      <c r="O100" s="27">
        <f t="shared" si="30"/>
        <v>-4695.1740000000136</v>
      </c>
      <c r="P100" s="27">
        <f t="shared" si="31"/>
        <v>4695.1740000000136</v>
      </c>
    </row>
    <row r="101" spans="1:16">
      <c r="A101" s="31">
        <v>37622</v>
      </c>
      <c r="C101" s="6">
        <v>93</v>
      </c>
      <c r="D101" s="29">
        <f t="shared" si="22"/>
        <v>140</v>
      </c>
      <c r="E101" s="29">
        <f t="shared" si="27"/>
        <v>13020</v>
      </c>
      <c r="F101" s="29">
        <f t="shared" si="23"/>
        <v>-12232</v>
      </c>
      <c r="G101" s="34">
        <f>+Inputs!$D$2</f>
        <v>0.3795</v>
      </c>
      <c r="I101" s="27">
        <f t="shared" si="28"/>
        <v>25252</v>
      </c>
      <c r="K101" s="27">
        <f t="shared" si="24"/>
        <v>140</v>
      </c>
      <c r="L101" s="27">
        <f t="shared" si="29"/>
        <v>13020</v>
      </c>
      <c r="M101" s="27">
        <f t="shared" si="25"/>
        <v>53.13</v>
      </c>
      <c r="N101" s="27">
        <f t="shared" si="26"/>
        <v>53.13</v>
      </c>
      <c r="O101" s="27">
        <f t="shared" si="30"/>
        <v>-4642.0440000000135</v>
      </c>
      <c r="P101" s="27">
        <f t="shared" si="31"/>
        <v>4642.0440000000135</v>
      </c>
    </row>
    <row r="102" spans="1:16">
      <c r="A102" s="30">
        <v>37653</v>
      </c>
      <c r="C102" s="6">
        <v>94</v>
      </c>
      <c r="D102" s="29">
        <f t="shared" si="22"/>
        <v>140</v>
      </c>
      <c r="E102" s="29">
        <f t="shared" si="27"/>
        <v>13160</v>
      </c>
      <c r="F102" s="29">
        <f t="shared" si="23"/>
        <v>-12092</v>
      </c>
      <c r="G102" s="34">
        <f>+Inputs!$D$2</f>
        <v>0.3795</v>
      </c>
      <c r="I102" s="27">
        <f t="shared" si="28"/>
        <v>25252</v>
      </c>
      <c r="K102" s="27">
        <f t="shared" si="24"/>
        <v>140</v>
      </c>
      <c r="L102" s="27">
        <f t="shared" si="29"/>
        <v>13160</v>
      </c>
      <c r="M102" s="27">
        <f t="shared" si="25"/>
        <v>53.13</v>
      </c>
      <c r="N102" s="27">
        <f t="shared" si="26"/>
        <v>53.13</v>
      </c>
      <c r="O102" s="27">
        <f t="shared" si="30"/>
        <v>-4588.9140000000134</v>
      </c>
      <c r="P102" s="27">
        <f t="shared" si="31"/>
        <v>4588.9140000000134</v>
      </c>
    </row>
    <row r="103" spans="1:16">
      <c r="A103" s="31">
        <v>37681</v>
      </c>
      <c r="C103" s="6">
        <v>95</v>
      </c>
      <c r="D103" s="29">
        <f t="shared" si="22"/>
        <v>140</v>
      </c>
      <c r="E103" s="29">
        <f t="shared" si="27"/>
        <v>13300</v>
      </c>
      <c r="F103" s="29">
        <f t="shared" si="23"/>
        <v>-11952</v>
      </c>
      <c r="G103" s="34">
        <f>+Inputs!$D$2</f>
        <v>0.3795</v>
      </c>
      <c r="I103" s="27">
        <f t="shared" si="28"/>
        <v>25252</v>
      </c>
      <c r="K103" s="27">
        <f t="shared" si="24"/>
        <v>140</v>
      </c>
      <c r="L103" s="27">
        <f t="shared" si="29"/>
        <v>13300</v>
      </c>
      <c r="M103" s="27">
        <f t="shared" si="25"/>
        <v>53.13</v>
      </c>
      <c r="N103" s="27">
        <f t="shared" si="26"/>
        <v>53.13</v>
      </c>
      <c r="O103" s="27">
        <f t="shared" si="30"/>
        <v>-4535.7840000000133</v>
      </c>
      <c r="P103" s="27">
        <f t="shared" si="31"/>
        <v>4535.7840000000133</v>
      </c>
    </row>
    <row r="104" spans="1:16">
      <c r="A104" s="30">
        <v>37712</v>
      </c>
      <c r="C104" s="6">
        <v>96</v>
      </c>
      <c r="D104" s="29">
        <f t="shared" si="22"/>
        <v>140</v>
      </c>
      <c r="E104" s="29">
        <f t="shared" si="27"/>
        <v>13440</v>
      </c>
      <c r="F104" s="29">
        <f t="shared" si="23"/>
        <v>-11812</v>
      </c>
      <c r="G104" s="34">
        <f>+Inputs!$D$2</f>
        <v>0.3795</v>
      </c>
      <c r="I104" s="27">
        <f t="shared" si="28"/>
        <v>25252</v>
      </c>
      <c r="K104" s="27">
        <f t="shared" si="24"/>
        <v>140</v>
      </c>
      <c r="L104" s="27">
        <f t="shared" si="29"/>
        <v>13440</v>
      </c>
      <c r="M104" s="27">
        <f t="shared" si="25"/>
        <v>53.13</v>
      </c>
      <c r="N104" s="27">
        <f t="shared" si="26"/>
        <v>53.13</v>
      </c>
      <c r="O104" s="27">
        <f t="shared" si="30"/>
        <v>-4482.6540000000132</v>
      </c>
      <c r="P104" s="27">
        <f t="shared" si="31"/>
        <v>4482.6540000000132</v>
      </c>
    </row>
    <row r="105" spans="1:16">
      <c r="A105" s="31">
        <v>37742</v>
      </c>
      <c r="C105" s="6">
        <v>97</v>
      </c>
      <c r="D105" s="29">
        <f t="shared" ref="D105:D136" si="32">ROUND(-(+$B$9/180)*1,0)</f>
        <v>140</v>
      </c>
      <c r="E105" s="29">
        <f t="shared" si="27"/>
        <v>13580</v>
      </c>
      <c r="F105" s="29">
        <f t="shared" ref="F105:F136" si="33">$B$9+E105</f>
        <v>-11672</v>
      </c>
      <c r="G105" s="34">
        <f>+Inputs!$D$3</f>
        <v>0.37951000000000001</v>
      </c>
      <c r="I105" s="27">
        <f t="shared" si="28"/>
        <v>25252</v>
      </c>
      <c r="K105" s="27">
        <f t="shared" ref="K105:K136" si="34">D105</f>
        <v>140</v>
      </c>
      <c r="L105" s="27">
        <f t="shared" si="29"/>
        <v>13580</v>
      </c>
      <c r="M105" s="27">
        <f t="shared" ref="M105:M136" si="35">K105*G105</f>
        <v>53.131399999999999</v>
      </c>
      <c r="N105" s="27">
        <f t="shared" ref="N105:N136" si="36">M105-J105</f>
        <v>53.131399999999999</v>
      </c>
      <c r="O105" s="27">
        <f t="shared" si="30"/>
        <v>-4429.522600000013</v>
      </c>
      <c r="P105" s="27">
        <f t="shared" si="31"/>
        <v>4429.522600000013</v>
      </c>
    </row>
    <row r="106" spans="1:16">
      <c r="A106" s="30">
        <v>37773</v>
      </c>
      <c r="C106" s="6">
        <v>98</v>
      </c>
      <c r="D106" s="29">
        <f t="shared" si="32"/>
        <v>140</v>
      </c>
      <c r="E106" s="29">
        <f t="shared" ref="E106:E137" si="37">+E105+D106</f>
        <v>13720</v>
      </c>
      <c r="F106" s="29">
        <f t="shared" si="33"/>
        <v>-11532</v>
      </c>
      <c r="G106" s="34">
        <f>+Inputs!$D$3</f>
        <v>0.37951000000000001</v>
      </c>
      <c r="I106" s="27">
        <f t="shared" ref="I106:I137" si="38">+I105+H106</f>
        <v>25252</v>
      </c>
      <c r="K106" s="27">
        <f t="shared" si="34"/>
        <v>140</v>
      </c>
      <c r="L106" s="27">
        <f t="shared" ref="L106:L137" si="39">+L105+K106</f>
        <v>13720</v>
      </c>
      <c r="M106" s="27">
        <f t="shared" si="35"/>
        <v>53.131399999999999</v>
      </c>
      <c r="N106" s="27">
        <f t="shared" si="36"/>
        <v>53.131399999999999</v>
      </c>
      <c r="O106" s="27">
        <f t="shared" ref="O106:O137" si="40">+O105+N106</f>
        <v>-4376.3912000000128</v>
      </c>
      <c r="P106" s="27">
        <f t="shared" ref="P106:P137" si="41">P105-N106</f>
        <v>4376.3912000000128</v>
      </c>
    </row>
    <row r="107" spans="1:16">
      <c r="A107" s="31">
        <v>37803</v>
      </c>
      <c r="C107" s="6">
        <v>99</v>
      </c>
      <c r="D107" s="29">
        <f t="shared" si="32"/>
        <v>140</v>
      </c>
      <c r="E107" s="29">
        <f t="shared" si="37"/>
        <v>13860</v>
      </c>
      <c r="F107" s="29">
        <f t="shared" si="33"/>
        <v>-11392</v>
      </c>
      <c r="G107" s="34">
        <f>+Inputs!$D$3</f>
        <v>0.37951000000000001</v>
      </c>
      <c r="I107" s="27">
        <f t="shared" si="38"/>
        <v>25252</v>
      </c>
      <c r="K107" s="27">
        <f t="shared" si="34"/>
        <v>140</v>
      </c>
      <c r="L107" s="27">
        <f t="shared" si="39"/>
        <v>13860</v>
      </c>
      <c r="M107" s="27">
        <f t="shared" si="35"/>
        <v>53.131399999999999</v>
      </c>
      <c r="N107" s="27">
        <f t="shared" si="36"/>
        <v>53.131399999999999</v>
      </c>
      <c r="O107" s="27">
        <f t="shared" si="40"/>
        <v>-4323.2598000000125</v>
      </c>
      <c r="P107" s="27">
        <f t="shared" si="41"/>
        <v>4323.2598000000125</v>
      </c>
    </row>
    <row r="108" spans="1:16">
      <c r="A108" s="30">
        <v>37834</v>
      </c>
      <c r="C108" s="6">
        <v>100</v>
      </c>
      <c r="D108" s="29">
        <f t="shared" si="32"/>
        <v>140</v>
      </c>
      <c r="E108" s="29">
        <f t="shared" si="37"/>
        <v>14000</v>
      </c>
      <c r="F108" s="29">
        <f t="shared" si="33"/>
        <v>-11252</v>
      </c>
      <c r="G108" s="34">
        <f>+Inputs!$D$3</f>
        <v>0.37951000000000001</v>
      </c>
      <c r="I108" s="27">
        <f t="shared" si="38"/>
        <v>25252</v>
      </c>
      <c r="K108" s="27">
        <f t="shared" si="34"/>
        <v>140</v>
      </c>
      <c r="L108" s="27">
        <f t="shared" si="39"/>
        <v>14000</v>
      </c>
      <c r="M108" s="27">
        <f t="shared" si="35"/>
        <v>53.131399999999999</v>
      </c>
      <c r="N108" s="27">
        <f t="shared" si="36"/>
        <v>53.131399999999999</v>
      </c>
      <c r="O108" s="27">
        <f t="shared" si="40"/>
        <v>-4270.1284000000123</v>
      </c>
      <c r="P108" s="27">
        <f t="shared" si="41"/>
        <v>4270.1284000000123</v>
      </c>
    </row>
    <row r="109" spans="1:16">
      <c r="A109" s="31">
        <v>37865</v>
      </c>
      <c r="C109" s="6">
        <v>101</v>
      </c>
      <c r="D109" s="29">
        <f t="shared" si="32"/>
        <v>140</v>
      </c>
      <c r="E109" s="29">
        <f t="shared" si="37"/>
        <v>14140</v>
      </c>
      <c r="F109" s="29">
        <f t="shared" si="33"/>
        <v>-11112</v>
      </c>
      <c r="G109" s="34">
        <f>+Inputs!$D$3</f>
        <v>0.37951000000000001</v>
      </c>
      <c r="I109" s="27">
        <f t="shared" si="38"/>
        <v>25252</v>
      </c>
      <c r="K109" s="27">
        <f t="shared" si="34"/>
        <v>140</v>
      </c>
      <c r="L109" s="27">
        <f t="shared" si="39"/>
        <v>14140</v>
      </c>
      <c r="M109" s="27">
        <f t="shared" si="35"/>
        <v>53.131399999999999</v>
      </c>
      <c r="N109" s="27">
        <f t="shared" si="36"/>
        <v>53.131399999999999</v>
      </c>
      <c r="O109" s="27">
        <f t="shared" si="40"/>
        <v>-4216.9970000000121</v>
      </c>
      <c r="P109" s="27">
        <f t="shared" si="41"/>
        <v>4216.9970000000121</v>
      </c>
    </row>
    <row r="110" spans="1:16">
      <c r="A110" s="30">
        <v>37895</v>
      </c>
      <c r="C110" s="6">
        <v>102</v>
      </c>
      <c r="D110" s="29">
        <f t="shared" si="32"/>
        <v>140</v>
      </c>
      <c r="E110" s="29">
        <f t="shared" si="37"/>
        <v>14280</v>
      </c>
      <c r="F110" s="29">
        <f t="shared" si="33"/>
        <v>-10972</v>
      </c>
      <c r="G110" s="34">
        <f>+Inputs!$D$3</f>
        <v>0.37951000000000001</v>
      </c>
      <c r="I110" s="27">
        <f t="shared" si="38"/>
        <v>25252</v>
      </c>
      <c r="K110" s="27">
        <f t="shared" si="34"/>
        <v>140</v>
      </c>
      <c r="L110" s="27">
        <f t="shared" si="39"/>
        <v>14280</v>
      </c>
      <c r="M110" s="27">
        <f t="shared" si="35"/>
        <v>53.131399999999999</v>
      </c>
      <c r="N110" s="27">
        <f t="shared" si="36"/>
        <v>53.131399999999999</v>
      </c>
      <c r="O110" s="27">
        <f t="shared" si="40"/>
        <v>-4163.8656000000119</v>
      </c>
      <c r="P110" s="27">
        <f t="shared" si="41"/>
        <v>4163.8656000000119</v>
      </c>
    </row>
    <row r="111" spans="1:16">
      <c r="A111" s="31">
        <v>37926</v>
      </c>
      <c r="C111" s="6">
        <v>103</v>
      </c>
      <c r="D111" s="29">
        <f t="shared" si="32"/>
        <v>140</v>
      </c>
      <c r="E111" s="29">
        <f t="shared" si="37"/>
        <v>14420</v>
      </c>
      <c r="F111" s="29">
        <f t="shared" si="33"/>
        <v>-10832</v>
      </c>
      <c r="G111" s="34">
        <f>+Inputs!$D$3</f>
        <v>0.37951000000000001</v>
      </c>
      <c r="I111" s="27">
        <f t="shared" si="38"/>
        <v>25252</v>
      </c>
      <c r="K111" s="27">
        <f t="shared" si="34"/>
        <v>140</v>
      </c>
      <c r="L111" s="27">
        <f t="shared" si="39"/>
        <v>14420</v>
      </c>
      <c r="M111" s="27">
        <f t="shared" si="35"/>
        <v>53.131399999999999</v>
      </c>
      <c r="N111" s="27">
        <f t="shared" si="36"/>
        <v>53.131399999999999</v>
      </c>
      <c r="O111" s="27">
        <f t="shared" si="40"/>
        <v>-4110.7342000000117</v>
      </c>
      <c r="P111" s="27">
        <f t="shared" si="41"/>
        <v>4110.7342000000117</v>
      </c>
    </row>
    <row r="112" spans="1:16">
      <c r="A112" s="30">
        <v>37956</v>
      </c>
      <c r="C112" s="6">
        <v>104</v>
      </c>
      <c r="D112" s="29">
        <f t="shared" si="32"/>
        <v>140</v>
      </c>
      <c r="E112" s="29">
        <f t="shared" si="37"/>
        <v>14560</v>
      </c>
      <c r="F112" s="29">
        <f t="shared" si="33"/>
        <v>-10692</v>
      </c>
      <c r="G112" s="34">
        <f>+Inputs!$D$3</f>
        <v>0.37951000000000001</v>
      </c>
      <c r="I112" s="27">
        <f t="shared" si="38"/>
        <v>25252</v>
      </c>
      <c r="K112" s="27">
        <f t="shared" si="34"/>
        <v>140</v>
      </c>
      <c r="L112" s="27">
        <f t="shared" si="39"/>
        <v>14560</v>
      </c>
      <c r="M112" s="27">
        <f t="shared" si="35"/>
        <v>53.131399999999999</v>
      </c>
      <c r="N112" s="27">
        <f t="shared" si="36"/>
        <v>53.131399999999999</v>
      </c>
      <c r="O112" s="27">
        <f t="shared" si="40"/>
        <v>-4057.6028000000115</v>
      </c>
      <c r="P112" s="27">
        <f t="shared" si="41"/>
        <v>4057.6028000000115</v>
      </c>
    </row>
    <row r="113" spans="1:16">
      <c r="A113" s="31">
        <v>37987</v>
      </c>
      <c r="C113" s="6">
        <v>105</v>
      </c>
      <c r="D113" s="29">
        <f t="shared" si="32"/>
        <v>140</v>
      </c>
      <c r="E113" s="29">
        <f t="shared" si="37"/>
        <v>14700</v>
      </c>
      <c r="F113" s="29">
        <f t="shared" si="33"/>
        <v>-10552</v>
      </c>
      <c r="G113" s="34">
        <f>+Inputs!$D$3</f>
        <v>0.37951000000000001</v>
      </c>
      <c r="I113" s="27">
        <f t="shared" si="38"/>
        <v>25252</v>
      </c>
      <c r="K113" s="27">
        <f t="shared" si="34"/>
        <v>140</v>
      </c>
      <c r="L113" s="27">
        <f t="shared" si="39"/>
        <v>14700</v>
      </c>
      <c r="M113" s="27">
        <f t="shared" si="35"/>
        <v>53.131399999999999</v>
      </c>
      <c r="N113" s="27">
        <f t="shared" si="36"/>
        <v>53.131399999999999</v>
      </c>
      <c r="O113" s="27">
        <f t="shared" si="40"/>
        <v>-4004.4714000000113</v>
      </c>
      <c r="P113" s="27">
        <f t="shared" si="41"/>
        <v>4004.4714000000113</v>
      </c>
    </row>
    <row r="114" spans="1:16">
      <c r="A114" s="30">
        <v>38018</v>
      </c>
      <c r="C114" s="6">
        <v>106</v>
      </c>
      <c r="D114" s="29">
        <f t="shared" si="32"/>
        <v>140</v>
      </c>
      <c r="E114" s="29">
        <f t="shared" si="37"/>
        <v>14840</v>
      </c>
      <c r="F114" s="29">
        <f t="shared" si="33"/>
        <v>-10412</v>
      </c>
      <c r="G114" s="34">
        <f>+Inputs!$D$3</f>
        <v>0.37951000000000001</v>
      </c>
      <c r="I114" s="27">
        <f t="shared" si="38"/>
        <v>25252</v>
      </c>
      <c r="K114" s="27">
        <f t="shared" si="34"/>
        <v>140</v>
      </c>
      <c r="L114" s="27">
        <f t="shared" si="39"/>
        <v>14840</v>
      </c>
      <c r="M114" s="27">
        <f t="shared" si="35"/>
        <v>53.131399999999999</v>
      </c>
      <c r="N114" s="27">
        <f t="shared" si="36"/>
        <v>53.131399999999999</v>
      </c>
      <c r="O114" s="27">
        <f t="shared" si="40"/>
        <v>-3951.3400000000111</v>
      </c>
      <c r="P114" s="27">
        <f t="shared" si="41"/>
        <v>3951.3400000000111</v>
      </c>
    </row>
    <row r="115" spans="1:16">
      <c r="A115" s="31">
        <v>38047</v>
      </c>
      <c r="C115" s="6">
        <v>107</v>
      </c>
      <c r="D115" s="29">
        <f t="shared" si="32"/>
        <v>140</v>
      </c>
      <c r="E115" s="29">
        <f t="shared" si="37"/>
        <v>14980</v>
      </c>
      <c r="F115" s="29">
        <f t="shared" si="33"/>
        <v>-10272</v>
      </c>
      <c r="G115" s="34">
        <f>+Inputs!$D$3</f>
        <v>0.37951000000000001</v>
      </c>
      <c r="I115" s="27">
        <f t="shared" si="38"/>
        <v>25252</v>
      </c>
      <c r="K115" s="27">
        <f t="shared" si="34"/>
        <v>140</v>
      </c>
      <c r="L115" s="27">
        <f t="shared" si="39"/>
        <v>14980</v>
      </c>
      <c r="M115" s="27">
        <f t="shared" si="35"/>
        <v>53.131399999999999</v>
      </c>
      <c r="N115" s="27">
        <f t="shared" si="36"/>
        <v>53.131399999999999</v>
      </c>
      <c r="O115" s="27">
        <f t="shared" si="40"/>
        <v>-3898.2086000000108</v>
      </c>
      <c r="P115" s="27">
        <f t="shared" si="41"/>
        <v>3898.2086000000108</v>
      </c>
    </row>
    <row r="116" spans="1:16">
      <c r="A116" s="30">
        <v>38078</v>
      </c>
      <c r="C116" s="6">
        <v>108</v>
      </c>
      <c r="D116" s="29">
        <f t="shared" si="32"/>
        <v>140</v>
      </c>
      <c r="E116" s="29">
        <f t="shared" si="37"/>
        <v>15120</v>
      </c>
      <c r="F116" s="29">
        <f t="shared" si="33"/>
        <v>-10132</v>
      </c>
      <c r="G116" s="34">
        <f>+Inputs!$D$3</f>
        <v>0.37951000000000001</v>
      </c>
      <c r="I116" s="27">
        <f t="shared" si="38"/>
        <v>25252</v>
      </c>
      <c r="K116" s="27">
        <f t="shared" si="34"/>
        <v>140</v>
      </c>
      <c r="L116" s="27">
        <f t="shared" si="39"/>
        <v>15120</v>
      </c>
      <c r="M116" s="27">
        <f t="shared" si="35"/>
        <v>53.131399999999999</v>
      </c>
      <c r="N116" s="27">
        <f t="shared" si="36"/>
        <v>53.131399999999999</v>
      </c>
      <c r="O116" s="27">
        <f t="shared" si="40"/>
        <v>-3845.0772000000106</v>
      </c>
      <c r="P116" s="27">
        <f t="shared" si="41"/>
        <v>3845.0772000000106</v>
      </c>
    </row>
    <row r="117" spans="1:16">
      <c r="A117" s="31">
        <v>38108</v>
      </c>
      <c r="C117" s="6">
        <v>109</v>
      </c>
      <c r="D117" s="29">
        <f t="shared" si="32"/>
        <v>140</v>
      </c>
      <c r="E117" s="29">
        <f t="shared" si="37"/>
        <v>15260</v>
      </c>
      <c r="F117" s="29">
        <f t="shared" si="33"/>
        <v>-9992</v>
      </c>
      <c r="G117" s="34">
        <f>+Inputs!$D$3</f>
        <v>0.37951000000000001</v>
      </c>
      <c r="I117" s="27">
        <f t="shared" si="38"/>
        <v>25252</v>
      </c>
      <c r="K117" s="27">
        <f t="shared" si="34"/>
        <v>140</v>
      </c>
      <c r="L117" s="27">
        <f t="shared" si="39"/>
        <v>15260</v>
      </c>
      <c r="M117" s="27">
        <f t="shared" si="35"/>
        <v>53.131399999999999</v>
      </c>
      <c r="N117" s="27">
        <f t="shared" si="36"/>
        <v>53.131399999999999</v>
      </c>
      <c r="O117" s="27">
        <f t="shared" si="40"/>
        <v>-3791.9458000000104</v>
      </c>
      <c r="P117" s="27">
        <f t="shared" si="41"/>
        <v>3791.9458000000104</v>
      </c>
    </row>
    <row r="118" spans="1:16">
      <c r="A118" s="30">
        <v>38139</v>
      </c>
      <c r="C118" s="6">
        <v>110</v>
      </c>
      <c r="D118" s="29">
        <f t="shared" si="32"/>
        <v>140</v>
      </c>
      <c r="E118" s="29">
        <f t="shared" si="37"/>
        <v>15400</v>
      </c>
      <c r="F118" s="29">
        <f t="shared" si="33"/>
        <v>-9852</v>
      </c>
      <c r="G118" s="34">
        <f>+Inputs!$D$3</f>
        <v>0.37951000000000001</v>
      </c>
      <c r="I118" s="27">
        <f t="shared" si="38"/>
        <v>25252</v>
      </c>
      <c r="K118" s="27">
        <f t="shared" si="34"/>
        <v>140</v>
      </c>
      <c r="L118" s="27">
        <f t="shared" si="39"/>
        <v>15400</v>
      </c>
      <c r="M118" s="27">
        <f t="shared" si="35"/>
        <v>53.131399999999999</v>
      </c>
      <c r="N118" s="27">
        <f t="shared" si="36"/>
        <v>53.131399999999999</v>
      </c>
      <c r="O118" s="27">
        <f t="shared" si="40"/>
        <v>-3738.8144000000102</v>
      </c>
      <c r="P118" s="27">
        <f t="shared" si="41"/>
        <v>3738.8144000000102</v>
      </c>
    </row>
    <row r="119" spans="1:16">
      <c r="A119" s="31">
        <v>38169</v>
      </c>
      <c r="C119" s="6">
        <v>111</v>
      </c>
      <c r="D119" s="29">
        <f t="shared" si="32"/>
        <v>140</v>
      </c>
      <c r="E119" s="29">
        <f t="shared" si="37"/>
        <v>15540</v>
      </c>
      <c r="F119" s="29">
        <f t="shared" si="33"/>
        <v>-9712</v>
      </c>
      <c r="G119" s="34">
        <f>+Inputs!$D$3</f>
        <v>0.37951000000000001</v>
      </c>
      <c r="I119" s="27">
        <f t="shared" si="38"/>
        <v>25252</v>
      </c>
      <c r="K119" s="27">
        <f t="shared" si="34"/>
        <v>140</v>
      </c>
      <c r="L119" s="27">
        <f t="shared" si="39"/>
        <v>15540</v>
      </c>
      <c r="M119" s="27">
        <f t="shared" si="35"/>
        <v>53.131399999999999</v>
      </c>
      <c r="N119" s="27">
        <f t="shared" si="36"/>
        <v>53.131399999999999</v>
      </c>
      <c r="O119" s="27">
        <f t="shared" si="40"/>
        <v>-3685.68300000001</v>
      </c>
      <c r="P119" s="27">
        <f t="shared" si="41"/>
        <v>3685.68300000001</v>
      </c>
    </row>
    <row r="120" spans="1:16">
      <c r="A120" s="30">
        <v>38200</v>
      </c>
      <c r="C120" s="6">
        <v>112</v>
      </c>
      <c r="D120" s="29">
        <f t="shared" si="32"/>
        <v>140</v>
      </c>
      <c r="E120" s="29">
        <f t="shared" si="37"/>
        <v>15680</v>
      </c>
      <c r="F120" s="29">
        <f t="shared" si="33"/>
        <v>-9572</v>
      </c>
      <c r="G120" s="34">
        <f>+Inputs!$D$3</f>
        <v>0.37951000000000001</v>
      </c>
      <c r="I120" s="27">
        <f t="shared" si="38"/>
        <v>25252</v>
      </c>
      <c r="K120" s="27">
        <f t="shared" si="34"/>
        <v>140</v>
      </c>
      <c r="L120" s="27">
        <f t="shared" si="39"/>
        <v>15680</v>
      </c>
      <c r="M120" s="27">
        <f t="shared" si="35"/>
        <v>53.131399999999999</v>
      </c>
      <c r="N120" s="27">
        <f t="shared" si="36"/>
        <v>53.131399999999999</v>
      </c>
      <c r="O120" s="27">
        <f t="shared" si="40"/>
        <v>-3632.5516000000098</v>
      </c>
      <c r="P120" s="27">
        <f t="shared" si="41"/>
        <v>3632.5516000000098</v>
      </c>
    </row>
    <row r="121" spans="1:16">
      <c r="A121" s="31">
        <v>38231</v>
      </c>
      <c r="C121" s="6">
        <v>113</v>
      </c>
      <c r="D121" s="29">
        <f t="shared" si="32"/>
        <v>140</v>
      </c>
      <c r="E121" s="29">
        <f t="shared" si="37"/>
        <v>15820</v>
      </c>
      <c r="F121" s="29">
        <f t="shared" si="33"/>
        <v>-9432</v>
      </c>
      <c r="G121" s="34">
        <f>+Inputs!$D$3</f>
        <v>0.37951000000000001</v>
      </c>
      <c r="I121" s="27">
        <f t="shared" si="38"/>
        <v>25252</v>
      </c>
      <c r="K121" s="27">
        <f t="shared" si="34"/>
        <v>140</v>
      </c>
      <c r="L121" s="27">
        <f t="shared" si="39"/>
        <v>15820</v>
      </c>
      <c r="M121" s="27">
        <f t="shared" si="35"/>
        <v>53.131399999999999</v>
      </c>
      <c r="N121" s="27">
        <f t="shared" si="36"/>
        <v>53.131399999999999</v>
      </c>
      <c r="O121" s="27">
        <f t="shared" si="40"/>
        <v>-3579.4202000000096</v>
      </c>
      <c r="P121" s="27">
        <f t="shared" si="41"/>
        <v>3579.4202000000096</v>
      </c>
    </row>
    <row r="122" spans="1:16">
      <c r="A122" s="30">
        <v>38261</v>
      </c>
      <c r="C122" s="6">
        <v>114</v>
      </c>
      <c r="D122" s="29">
        <f t="shared" si="32"/>
        <v>140</v>
      </c>
      <c r="E122" s="29">
        <f t="shared" si="37"/>
        <v>15960</v>
      </c>
      <c r="F122" s="29">
        <f t="shared" si="33"/>
        <v>-9292</v>
      </c>
      <c r="G122" s="34">
        <f>+Inputs!$D$3</f>
        <v>0.37951000000000001</v>
      </c>
      <c r="I122" s="27">
        <f t="shared" si="38"/>
        <v>25252</v>
      </c>
      <c r="K122" s="27">
        <f t="shared" si="34"/>
        <v>140</v>
      </c>
      <c r="L122" s="27">
        <f t="shared" si="39"/>
        <v>15960</v>
      </c>
      <c r="M122" s="27">
        <f t="shared" si="35"/>
        <v>53.131399999999999</v>
      </c>
      <c r="N122" s="27">
        <f t="shared" si="36"/>
        <v>53.131399999999999</v>
      </c>
      <c r="O122" s="27">
        <f t="shared" si="40"/>
        <v>-3526.2888000000094</v>
      </c>
      <c r="P122" s="27">
        <f t="shared" si="41"/>
        <v>3526.2888000000094</v>
      </c>
    </row>
    <row r="123" spans="1:16">
      <c r="A123" s="31">
        <v>38292</v>
      </c>
      <c r="C123" s="6">
        <v>115</v>
      </c>
      <c r="D123" s="29">
        <f t="shared" si="32"/>
        <v>140</v>
      </c>
      <c r="E123" s="29">
        <f t="shared" si="37"/>
        <v>16100</v>
      </c>
      <c r="F123" s="29">
        <f t="shared" si="33"/>
        <v>-9152</v>
      </c>
      <c r="G123" s="34">
        <f>+Inputs!$D$3</f>
        <v>0.37951000000000001</v>
      </c>
      <c r="I123" s="27">
        <f t="shared" si="38"/>
        <v>25252</v>
      </c>
      <c r="K123" s="27">
        <f t="shared" si="34"/>
        <v>140</v>
      </c>
      <c r="L123" s="27">
        <f t="shared" si="39"/>
        <v>16100</v>
      </c>
      <c r="M123" s="27">
        <f t="shared" si="35"/>
        <v>53.131399999999999</v>
      </c>
      <c r="N123" s="27">
        <f t="shared" si="36"/>
        <v>53.131399999999999</v>
      </c>
      <c r="O123" s="27">
        <f t="shared" si="40"/>
        <v>-3473.1574000000091</v>
      </c>
      <c r="P123" s="27">
        <f t="shared" si="41"/>
        <v>3473.1574000000091</v>
      </c>
    </row>
    <row r="124" spans="1:16">
      <c r="A124" s="30">
        <v>38322</v>
      </c>
      <c r="C124" s="6">
        <v>116</v>
      </c>
      <c r="D124" s="29">
        <f t="shared" si="32"/>
        <v>140</v>
      </c>
      <c r="E124" s="29">
        <f t="shared" si="37"/>
        <v>16240</v>
      </c>
      <c r="F124" s="29">
        <f t="shared" si="33"/>
        <v>-9012</v>
      </c>
      <c r="G124" s="34">
        <f>+Inputs!$D$3</f>
        <v>0.37951000000000001</v>
      </c>
      <c r="I124" s="27">
        <f t="shared" si="38"/>
        <v>25252</v>
      </c>
      <c r="K124" s="27">
        <f t="shared" si="34"/>
        <v>140</v>
      </c>
      <c r="L124" s="27">
        <f t="shared" si="39"/>
        <v>16240</v>
      </c>
      <c r="M124" s="27">
        <f t="shared" si="35"/>
        <v>53.131399999999999</v>
      </c>
      <c r="N124" s="27">
        <f t="shared" si="36"/>
        <v>53.131399999999999</v>
      </c>
      <c r="O124" s="27">
        <f t="shared" si="40"/>
        <v>-3420.0260000000089</v>
      </c>
      <c r="P124" s="27">
        <f t="shared" si="41"/>
        <v>3420.0260000000089</v>
      </c>
    </row>
    <row r="125" spans="1:16">
      <c r="A125" s="31">
        <v>38353</v>
      </c>
      <c r="C125" s="6">
        <v>117</v>
      </c>
      <c r="D125" s="29">
        <f t="shared" si="32"/>
        <v>140</v>
      </c>
      <c r="E125" s="29">
        <f t="shared" si="37"/>
        <v>16380</v>
      </c>
      <c r="F125" s="29">
        <f t="shared" si="33"/>
        <v>-8872</v>
      </c>
      <c r="G125" s="34">
        <f>+Inputs!$D$3</f>
        <v>0.37951000000000001</v>
      </c>
      <c r="I125" s="27">
        <f t="shared" si="38"/>
        <v>25252</v>
      </c>
      <c r="K125" s="27">
        <f t="shared" si="34"/>
        <v>140</v>
      </c>
      <c r="L125" s="27">
        <f t="shared" si="39"/>
        <v>16380</v>
      </c>
      <c r="M125" s="27">
        <f t="shared" si="35"/>
        <v>53.131399999999999</v>
      </c>
      <c r="N125" s="27">
        <f t="shared" si="36"/>
        <v>53.131399999999999</v>
      </c>
      <c r="O125" s="27">
        <f t="shared" si="40"/>
        <v>-3366.8946000000087</v>
      </c>
      <c r="P125" s="27">
        <f t="shared" si="41"/>
        <v>3366.8946000000087</v>
      </c>
    </row>
    <row r="126" spans="1:16">
      <c r="A126" s="30">
        <v>38384</v>
      </c>
      <c r="C126" s="6">
        <v>118</v>
      </c>
      <c r="D126" s="29">
        <f t="shared" si="32"/>
        <v>140</v>
      </c>
      <c r="E126" s="29">
        <f t="shared" si="37"/>
        <v>16520</v>
      </c>
      <c r="F126" s="29">
        <f t="shared" si="33"/>
        <v>-8732</v>
      </c>
      <c r="G126" s="34">
        <f>+Inputs!$D$3</f>
        <v>0.37951000000000001</v>
      </c>
      <c r="I126" s="27">
        <f t="shared" si="38"/>
        <v>25252</v>
      </c>
      <c r="K126" s="27">
        <f t="shared" si="34"/>
        <v>140</v>
      </c>
      <c r="L126" s="27">
        <f t="shared" si="39"/>
        <v>16520</v>
      </c>
      <c r="M126" s="27">
        <f t="shared" si="35"/>
        <v>53.131399999999999</v>
      </c>
      <c r="N126" s="27">
        <f t="shared" si="36"/>
        <v>53.131399999999999</v>
      </c>
      <c r="O126" s="27">
        <f t="shared" si="40"/>
        <v>-3313.7632000000085</v>
      </c>
      <c r="P126" s="27">
        <f t="shared" si="41"/>
        <v>3313.7632000000085</v>
      </c>
    </row>
    <row r="127" spans="1:16">
      <c r="A127" s="31">
        <v>38412</v>
      </c>
      <c r="C127" s="6">
        <v>119</v>
      </c>
      <c r="D127" s="29">
        <f t="shared" si="32"/>
        <v>140</v>
      </c>
      <c r="E127" s="29">
        <f t="shared" si="37"/>
        <v>16660</v>
      </c>
      <c r="F127" s="29">
        <f t="shared" si="33"/>
        <v>-8592</v>
      </c>
      <c r="G127" s="34">
        <f>+Inputs!$D$3</f>
        <v>0.37951000000000001</v>
      </c>
      <c r="I127" s="27">
        <f t="shared" si="38"/>
        <v>25252</v>
      </c>
      <c r="K127" s="27">
        <f t="shared" si="34"/>
        <v>140</v>
      </c>
      <c r="L127" s="27">
        <f t="shared" si="39"/>
        <v>16660</v>
      </c>
      <c r="M127" s="27">
        <f t="shared" si="35"/>
        <v>53.131399999999999</v>
      </c>
      <c r="N127" s="27">
        <f t="shared" si="36"/>
        <v>53.131399999999999</v>
      </c>
      <c r="O127" s="27">
        <f t="shared" si="40"/>
        <v>-3260.6318000000083</v>
      </c>
      <c r="P127" s="27">
        <f t="shared" si="41"/>
        <v>3260.6318000000083</v>
      </c>
    </row>
    <row r="128" spans="1:16">
      <c r="A128" s="30">
        <v>38443</v>
      </c>
      <c r="C128" s="6">
        <v>120</v>
      </c>
      <c r="D128" s="29">
        <f t="shared" si="32"/>
        <v>140</v>
      </c>
      <c r="E128" s="29">
        <f t="shared" si="37"/>
        <v>16800</v>
      </c>
      <c r="F128" s="29">
        <f t="shared" si="33"/>
        <v>-8452</v>
      </c>
      <c r="G128" s="34">
        <f>+Inputs!$D$3</f>
        <v>0.37951000000000001</v>
      </c>
      <c r="I128" s="27">
        <f t="shared" si="38"/>
        <v>25252</v>
      </c>
      <c r="K128" s="27">
        <f t="shared" si="34"/>
        <v>140</v>
      </c>
      <c r="L128" s="27">
        <f t="shared" si="39"/>
        <v>16800</v>
      </c>
      <c r="M128" s="27">
        <f t="shared" si="35"/>
        <v>53.131399999999999</v>
      </c>
      <c r="N128" s="27">
        <f t="shared" si="36"/>
        <v>53.131399999999999</v>
      </c>
      <c r="O128" s="27">
        <f t="shared" si="40"/>
        <v>-3207.5004000000081</v>
      </c>
      <c r="P128" s="27">
        <f t="shared" si="41"/>
        <v>3207.5004000000081</v>
      </c>
    </row>
    <row r="129" spans="1:16">
      <c r="A129" s="31">
        <v>38473</v>
      </c>
      <c r="C129" s="6">
        <v>121</v>
      </c>
      <c r="D129" s="29">
        <f t="shared" si="32"/>
        <v>140</v>
      </c>
      <c r="E129" s="29">
        <f t="shared" si="37"/>
        <v>16940</v>
      </c>
      <c r="F129" s="29">
        <f t="shared" si="33"/>
        <v>-8312</v>
      </c>
      <c r="G129" s="34">
        <f>+Inputs!$D$3</f>
        <v>0.37951000000000001</v>
      </c>
      <c r="I129" s="27">
        <f t="shared" si="38"/>
        <v>25252</v>
      </c>
      <c r="K129" s="27">
        <f t="shared" si="34"/>
        <v>140</v>
      </c>
      <c r="L129" s="27">
        <f t="shared" si="39"/>
        <v>16940</v>
      </c>
      <c r="M129" s="27">
        <f t="shared" si="35"/>
        <v>53.131399999999999</v>
      </c>
      <c r="N129" s="27">
        <f t="shared" si="36"/>
        <v>53.131399999999999</v>
      </c>
      <c r="O129" s="27">
        <f t="shared" si="40"/>
        <v>-3154.3690000000079</v>
      </c>
      <c r="P129" s="27">
        <f t="shared" si="41"/>
        <v>3154.3690000000079</v>
      </c>
    </row>
    <row r="130" spans="1:16">
      <c r="A130" s="30">
        <v>38504</v>
      </c>
      <c r="C130" s="6">
        <v>122</v>
      </c>
      <c r="D130" s="29">
        <f t="shared" si="32"/>
        <v>140</v>
      </c>
      <c r="E130" s="29">
        <f t="shared" si="37"/>
        <v>17080</v>
      </c>
      <c r="F130" s="29">
        <f t="shared" si="33"/>
        <v>-8172</v>
      </c>
      <c r="G130" s="34">
        <f>+Inputs!$D$3</f>
        <v>0.37951000000000001</v>
      </c>
      <c r="I130" s="27">
        <f t="shared" si="38"/>
        <v>25252</v>
      </c>
      <c r="K130" s="27">
        <f t="shared" si="34"/>
        <v>140</v>
      </c>
      <c r="L130" s="27">
        <f t="shared" si="39"/>
        <v>17080</v>
      </c>
      <c r="M130" s="27">
        <f t="shared" si="35"/>
        <v>53.131399999999999</v>
      </c>
      <c r="N130" s="27">
        <f t="shared" si="36"/>
        <v>53.131399999999999</v>
      </c>
      <c r="O130" s="27">
        <f t="shared" si="40"/>
        <v>-3101.2376000000077</v>
      </c>
      <c r="P130" s="27">
        <f t="shared" si="41"/>
        <v>3101.2376000000077</v>
      </c>
    </row>
    <row r="131" spans="1:16">
      <c r="A131" s="31">
        <v>38534</v>
      </c>
      <c r="C131" s="6">
        <v>123</v>
      </c>
      <c r="D131" s="29">
        <f t="shared" si="32"/>
        <v>140</v>
      </c>
      <c r="E131" s="29">
        <f t="shared" si="37"/>
        <v>17220</v>
      </c>
      <c r="F131" s="29">
        <f t="shared" si="33"/>
        <v>-8032</v>
      </c>
      <c r="G131" s="34">
        <f>+Inputs!$D$3</f>
        <v>0.37951000000000001</v>
      </c>
      <c r="I131" s="27">
        <f t="shared" si="38"/>
        <v>25252</v>
      </c>
      <c r="K131" s="27">
        <f t="shared" si="34"/>
        <v>140</v>
      </c>
      <c r="L131" s="27">
        <f t="shared" si="39"/>
        <v>17220</v>
      </c>
      <c r="M131" s="27">
        <f t="shared" si="35"/>
        <v>53.131399999999999</v>
      </c>
      <c r="N131" s="27">
        <f t="shared" si="36"/>
        <v>53.131399999999999</v>
      </c>
      <c r="O131" s="27">
        <f t="shared" si="40"/>
        <v>-3048.1062000000074</v>
      </c>
      <c r="P131" s="27">
        <f t="shared" si="41"/>
        <v>3048.1062000000074</v>
      </c>
    </row>
    <row r="132" spans="1:16">
      <c r="A132" s="30">
        <v>38565</v>
      </c>
      <c r="C132" s="6">
        <v>124</v>
      </c>
      <c r="D132" s="29">
        <f t="shared" si="32"/>
        <v>140</v>
      </c>
      <c r="E132" s="29">
        <f t="shared" si="37"/>
        <v>17360</v>
      </c>
      <c r="F132" s="29">
        <f t="shared" si="33"/>
        <v>-7892</v>
      </c>
      <c r="G132" s="34">
        <f>+Inputs!$D$3</f>
        <v>0.37951000000000001</v>
      </c>
      <c r="I132" s="27">
        <f t="shared" si="38"/>
        <v>25252</v>
      </c>
      <c r="K132" s="27">
        <f t="shared" si="34"/>
        <v>140</v>
      </c>
      <c r="L132" s="27">
        <f t="shared" si="39"/>
        <v>17360</v>
      </c>
      <c r="M132" s="27">
        <f t="shared" si="35"/>
        <v>53.131399999999999</v>
      </c>
      <c r="N132" s="27">
        <f t="shared" si="36"/>
        <v>53.131399999999999</v>
      </c>
      <c r="O132" s="27">
        <f t="shared" si="40"/>
        <v>-2994.9748000000072</v>
      </c>
      <c r="P132" s="27">
        <f t="shared" si="41"/>
        <v>2994.9748000000072</v>
      </c>
    </row>
    <row r="133" spans="1:16">
      <c r="A133" s="31">
        <v>38596</v>
      </c>
      <c r="C133" s="6">
        <v>125</v>
      </c>
      <c r="D133" s="29">
        <f t="shared" si="32"/>
        <v>140</v>
      </c>
      <c r="E133" s="29">
        <f t="shared" si="37"/>
        <v>17500</v>
      </c>
      <c r="F133" s="29">
        <f t="shared" si="33"/>
        <v>-7752</v>
      </c>
      <c r="G133" s="34">
        <f>+Inputs!$D$3</f>
        <v>0.37951000000000001</v>
      </c>
      <c r="I133" s="27">
        <f t="shared" si="38"/>
        <v>25252</v>
      </c>
      <c r="K133" s="27">
        <f t="shared" si="34"/>
        <v>140</v>
      </c>
      <c r="L133" s="27">
        <f t="shared" si="39"/>
        <v>17500</v>
      </c>
      <c r="M133" s="27">
        <f t="shared" si="35"/>
        <v>53.131399999999999</v>
      </c>
      <c r="N133" s="27">
        <f t="shared" si="36"/>
        <v>53.131399999999999</v>
      </c>
      <c r="O133" s="27">
        <f t="shared" si="40"/>
        <v>-2941.843400000007</v>
      </c>
      <c r="P133" s="27">
        <f t="shared" si="41"/>
        <v>2941.843400000007</v>
      </c>
    </row>
    <row r="134" spans="1:16">
      <c r="A134" s="30">
        <v>38626</v>
      </c>
      <c r="C134" s="6">
        <v>126</v>
      </c>
      <c r="D134" s="29">
        <f t="shared" si="32"/>
        <v>140</v>
      </c>
      <c r="E134" s="29">
        <f t="shared" si="37"/>
        <v>17640</v>
      </c>
      <c r="F134" s="29">
        <f t="shared" si="33"/>
        <v>-7612</v>
      </c>
      <c r="G134" s="34">
        <f>+Inputs!$D$3</f>
        <v>0.37951000000000001</v>
      </c>
      <c r="I134" s="27">
        <f t="shared" si="38"/>
        <v>25252</v>
      </c>
      <c r="K134" s="27">
        <f t="shared" si="34"/>
        <v>140</v>
      </c>
      <c r="L134" s="27">
        <f t="shared" si="39"/>
        <v>17640</v>
      </c>
      <c r="M134" s="27">
        <f t="shared" si="35"/>
        <v>53.131399999999999</v>
      </c>
      <c r="N134" s="27">
        <f t="shared" si="36"/>
        <v>53.131399999999999</v>
      </c>
      <c r="O134" s="27">
        <f t="shared" si="40"/>
        <v>-2888.7120000000068</v>
      </c>
      <c r="P134" s="27">
        <f t="shared" si="41"/>
        <v>2888.7120000000068</v>
      </c>
    </row>
    <row r="135" spans="1:16">
      <c r="A135" s="31">
        <v>38657</v>
      </c>
      <c r="C135" s="6">
        <v>127</v>
      </c>
      <c r="D135" s="29">
        <f t="shared" si="32"/>
        <v>140</v>
      </c>
      <c r="E135" s="29">
        <f t="shared" si="37"/>
        <v>17780</v>
      </c>
      <c r="F135" s="29">
        <f t="shared" si="33"/>
        <v>-7472</v>
      </c>
      <c r="G135" s="34">
        <f>+Inputs!$D$3</f>
        <v>0.37951000000000001</v>
      </c>
      <c r="I135" s="27">
        <f t="shared" si="38"/>
        <v>25252</v>
      </c>
      <c r="K135" s="27">
        <f t="shared" si="34"/>
        <v>140</v>
      </c>
      <c r="L135" s="27">
        <f t="shared" si="39"/>
        <v>17780</v>
      </c>
      <c r="M135" s="27">
        <f t="shared" si="35"/>
        <v>53.131399999999999</v>
      </c>
      <c r="N135" s="27">
        <f t="shared" si="36"/>
        <v>53.131399999999999</v>
      </c>
      <c r="O135" s="27">
        <f t="shared" si="40"/>
        <v>-2835.5806000000066</v>
      </c>
      <c r="P135" s="27">
        <f t="shared" si="41"/>
        <v>2835.5806000000066</v>
      </c>
    </row>
    <row r="136" spans="1:16">
      <c r="A136" s="30">
        <v>38687</v>
      </c>
      <c r="C136" s="6">
        <v>128</v>
      </c>
      <c r="D136" s="29">
        <f t="shared" si="32"/>
        <v>140</v>
      </c>
      <c r="E136" s="29">
        <f t="shared" si="37"/>
        <v>17920</v>
      </c>
      <c r="F136" s="29">
        <f t="shared" si="33"/>
        <v>-7332</v>
      </c>
      <c r="G136" s="34">
        <f>+Inputs!$D$3</f>
        <v>0.37951000000000001</v>
      </c>
      <c r="I136" s="27">
        <f t="shared" si="38"/>
        <v>25252</v>
      </c>
      <c r="K136" s="27">
        <f t="shared" si="34"/>
        <v>140</v>
      </c>
      <c r="L136" s="27">
        <f t="shared" si="39"/>
        <v>17920</v>
      </c>
      <c r="M136" s="27">
        <f t="shared" si="35"/>
        <v>53.131399999999999</v>
      </c>
      <c r="N136" s="27">
        <f t="shared" si="36"/>
        <v>53.131399999999999</v>
      </c>
      <c r="O136" s="27">
        <f t="shared" si="40"/>
        <v>-2782.4492000000064</v>
      </c>
      <c r="P136" s="27">
        <f t="shared" si="41"/>
        <v>2782.4492000000064</v>
      </c>
    </row>
    <row r="137" spans="1:16">
      <c r="A137" s="31">
        <v>38718</v>
      </c>
      <c r="C137" s="6">
        <v>129</v>
      </c>
      <c r="D137" s="29">
        <f t="shared" ref="D137:D168" si="42">ROUND(-(+$B$9/180)*1,0)</f>
        <v>140</v>
      </c>
      <c r="E137" s="29">
        <f t="shared" si="37"/>
        <v>18060</v>
      </c>
      <c r="F137" s="29">
        <f t="shared" ref="F137:F168" si="43">$B$9+E137</f>
        <v>-7192</v>
      </c>
      <c r="G137" s="34">
        <f>+Inputs!$D$3</f>
        <v>0.37951000000000001</v>
      </c>
      <c r="I137" s="27">
        <f t="shared" si="38"/>
        <v>25252</v>
      </c>
      <c r="K137" s="27">
        <f t="shared" ref="K137:K168" si="44">D137</f>
        <v>140</v>
      </c>
      <c r="L137" s="27">
        <f t="shared" si="39"/>
        <v>18060</v>
      </c>
      <c r="M137" s="27">
        <f t="shared" ref="M137:M168" si="45">K137*G137</f>
        <v>53.131399999999999</v>
      </c>
      <c r="N137" s="27">
        <f t="shared" ref="N137:N168" si="46">M137-J137</f>
        <v>53.131399999999999</v>
      </c>
      <c r="O137" s="27">
        <f t="shared" si="40"/>
        <v>-2729.3178000000062</v>
      </c>
      <c r="P137" s="27">
        <f t="shared" si="41"/>
        <v>2729.3178000000062</v>
      </c>
    </row>
    <row r="138" spans="1:16">
      <c r="A138" s="30">
        <v>38749</v>
      </c>
      <c r="C138" s="6">
        <v>130</v>
      </c>
      <c r="D138" s="29">
        <f t="shared" si="42"/>
        <v>140</v>
      </c>
      <c r="E138" s="29">
        <f t="shared" ref="E138:E169" si="47">+E137+D138</f>
        <v>18200</v>
      </c>
      <c r="F138" s="29">
        <f t="shared" si="43"/>
        <v>-7052</v>
      </c>
      <c r="G138" s="34">
        <f>+Inputs!$D$3</f>
        <v>0.37951000000000001</v>
      </c>
      <c r="I138" s="27">
        <f t="shared" ref="I138:I169" si="48">+I137+H138</f>
        <v>25252</v>
      </c>
      <c r="K138" s="27">
        <f t="shared" si="44"/>
        <v>140</v>
      </c>
      <c r="L138" s="27">
        <f t="shared" ref="L138:L169" si="49">+L137+K138</f>
        <v>18200</v>
      </c>
      <c r="M138" s="27">
        <f t="shared" si="45"/>
        <v>53.131399999999999</v>
      </c>
      <c r="N138" s="27">
        <f t="shared" si="46"/>
        <v>53.131399999999999</v>
      </c>
      <c r="O138" s="27">
        <f t="shared" ref="O138:O169" si="50">+O137+N138</f>
        <v>-2676.186400000006</v>
      </c>
      <c r="P138" s="27">
        <f t="shared" ref="P138:P169" si="51">P137-N138</f>
        <v>2676.186400000006</v>
      </c>
    </row>
    <row r="139" spans="1:16">
      <c r="A139" s="31">
        <v>38777</v>
      </c>
      <c r="C139" s="6">
        <v>131</v>
      </c>
      <c r="D139" s="29">
        <f t="shared" si="42"/>
        <v>140</v>
      </c>
      <c r="E139" s="29">
        <f t="shared" si="47"/>
        <v>18340</v>
      </c>
      <c r="F139" s="29">
        <f t="shared" si="43"/>
        <v>-6912</v>
      </c>
      <c r="G139" s="34">
        <f>+Inputs!$D$3</f>
        <v>0.37951000000000001</v>
      </c>
      <c r="I139" s="27">
        <f t="shared" si="48"/>
        <v>25252</v>
      </c>
      <c r="K139" s="27">
        <f t="shared" si="44"/>
        <v>140</v>
      </c>
      <c r="L139" s="27">
        <f t="shared" si="49"/>
        <v>18340</v>
      </c>
      <c r="M139" s="27">
        <f t="shared" si="45"/>
        <v>53.131399999999999</v>
      </c>
      <c r="N139" s="27">
        <f t="shared" si="46"/>
        <v>53.131399999999999</v>
      </c>
      <c r="O139" s="27">
        <f t="shared" si="50"/>
        <v>-2623.0550000000057</v>
      </c>
      <c r="P139" s="27">
        <f t="shared" si="51"/>
        <v>2623.0550000000057</v>
      </c>
    </row>
    <row r="140" spans="1:16">
      <c r="A140" s="30">
        <v>38808</v>
      </c>
      <c r="C140" s="6">
        <v>132</v>
      </c>
      <c r="D140" s="29">
        <f t="shared" si="42"/>
        <v>140</v>
      </c>
      <c r="E140" s="29">
        <f t="shared" si="47"/>
        <v>18480</v>
      </c>
      <c r="F140" s="29">
        <f t="shared" si="43"/>
        <v>-6772</v>
      </c>
      <c r="G140" s="34">
        <f>+Inputs!$D$3</f>
        <v>0.37951000000000001</v>
      </c>
      <c r="I140" s="27">
        <f t="shared" si="48"/>
        <v>25252</v>
      </c>
      <c r="K140" s="27">
        <f t="shared" si="44"/>
        <v>140</v>
      </c>
      <c r="L140" s="27">
        <f t="shared" si="49"/>
        <v>18480</v>
      </c>
      <c r="M140" s="27">
        <f t="shared" si="45"/>
        <v>53.131399999999999</v>
      </c>
      <c r="N140" s="27">
        <f t="shared" si="46"/>
        <v>53.131399999999999</v>
      </c>
      <c r="O140" s="27">
        <f t="shared" si="50"/>
        <v>-2569.9236000000055</v>
      </c>
      <c r="P140" s="27">
        <f t="shared" si="51"/>
        <v>2569.9236000000055</v>
      </c>
    </row>
    <row r="141" spans="1:16">
      <c r="A141" s="31">
        <v>38838</v>
      </c>
      <c r="C141" s="6">
        <v>133</v>
      </c>
      <c r="D141" s="29">
        <f t="shared" si="42"/>
        <v>140</v>
      </c>
      <c r="E141" s="29">
        <f t="shared" si="47"/>
        <v>18620</v>
      </c>
      <c r="F141" s="29">
        <f t="shared" si="43"/>
        <v>-6632</v>
      </c>
      <c r="G141" s="34">
        <f>+Inputs!$D$3</f>
        <v>0.37951000000000001</v>
      </c>
      <c r="I141" s="27">
        <f t="shared" si="48"/>
        <v>25252</v>
      </c>
      <c r="K141" s="27">
        <f t="shared" si="44"/>
        <v>140</v>
      </c>
      <c r="L141" s="27">
        <f t="shared" si="49"/>
        <v>18620</v>
      </c>
      <c r="M141" s="27">
        <f t="shared" si="45"/>
        <v>53.131399999999999</v>
      </c>
      <c r="N141" s="27">
        <f t="shared" si="46"/>
        <v>53.131399999999999</v>
      </c>
      <c r="O141" s="27">
        <f t="shared" si="50"/>
        <v>-2516.7922000000053</v>
      </c>
      <c r="P141" s="27">
        <f t="shared" si="51"/>
        <v>2516.7922000000053</v>
      </c>
    </row>
    <row r="142" spans="1:16">
      <c r="A142" s="30">
        <v>38869</v>
      </c>
      <c r="C142" s="6">
        <v>134</v>
      </c>
      <c r="D142" s="29">
        <f t="shared" si="42"/>
        <v>140</v>
      </c>
      <c r="E142" s="29">
        <f t="shared" si="47"/>
        <v>18760</v>
      </c>
      <c r="F142" s="29">
        <f t="shared" si="43"/>
        <v>-6492</v>
      </c>
      <c r="G142" s="34">
        <f>+Inputs!$D$3</f>
        <v>0.37951000000000001</v>
      </c>
      <c r="I142" s="27">
        <f t="shared" si="48"/>
        <v>25252</v>
      </c>
      <c r="K142" s="27">
        <f t="shared" si="44"/>
        <v>140</v>
      </c>
      <c r="L142" s="27">
        <f t="shared" si="49"/>
        <v>18760</v>
      </c>
      <c r="M142" s="27">
        <f t="shared" si="45"/>
        <v>53.131399999999999</v>
      </c>
      <c r="N142" s="27">
        <f t="shared" si="46"/>
        <v>53.131399999999999</v>
      </c>
      <c r="O142" s="27">
        <f t="shared" si="50"/>
        <v>-2463.6608000000051</v>
      </c>
      <c r="P142" s="27">
        <f t="shared" si="51"/>
        <v>2463.6608000000051</v>
      </c>
    </row>
    <row r="143" spans="1:16">
      <c r="A143" s="31">
        <v>38899</v>
      </c>
      <c r="C143" s="6">
        <v>135</v>
      </c>
      <c r="D143" s="29">
        <f t="shared" si="42"/>
        <v>140</v>
      </c>
      <c r="E143" s="29">
        <f t="shared" si="47"/>
        <v>18900</v>
      </c>
      <c r="F143" s="29">
        <f t="shared" si="43"/>
        <v>-6352</v>
      </c>
      <c r="G143" s="34">
        <f>+Inputs!$D$3</f>
        <v>0.37951000000000001</v>
      </c>
      <c r="I143" s="27">
        <f t="shared" si="48"/>
        <v>25252</v>
      </c>
      <c r="K143" s="27">
        <f t="shared" si="44"/>
        <v>140</v>
      </c>
      <c r="L143" s="27">
        <f t="shared" si="49"/>
        <v>18900</v>
      </c>
      <c r="M143" s="27">
        <f t="shared" si="45"/>
        <v>53.131399999999999</v>
      </c>
      <c r="N143" s="27">
        <f t="shared" si="46"/>
        <v>53.131399999999999</v>
      </c>
      <c r="O143" s="27">
        <f t="shared" si="50"/>
        <v>-2410.5294000000049</v>
      </c>
      <c r="P143" s="27">
        <f t="shared" si="51"/>
        <v>2410.5294000000049</v>
      </c>
    </row>
    <row r="144" spans="1:16">
      <c r="A144" s="30">
        <v>38930</v>
      </c>
      <c r="C144" s="6">
        <v>136</v>
      </c>
      <c r="D144" s="29">
        <f t="shared" si="42"/>
        <v>140</v>
      </c>
      <c r="E144" s="29">
        <f t="shared" si="47"/>
        <v>19040</v>
      </c>
      <c r="F144" s="29">
        <f t="shared" si="43"/>
        <v>-6212</v>
      </c>
      <c r="G144" s="34">
        <f>+Inputs!$D$3</f>
        <v>0.37951000000000001</v>
      </c>
      <c r="I144" s="27">
        <f t="shared" si="48"/>
        <v>25252</v>
      </c>
      <c r="K144" s="27">
        <f t="shared" si="44"/>
        <v>140</v>
      </c>
      <c r="L144" s="27">
        <f t="shared" si="49"/>
        <v>19040</v>
      </c>
      <c r="M144" s="27">
        <f t="shared" si="45"/>
        <v>53.131399999999999</v>
      </c>
      <c r="N144" s="27">
        <f t="shared" si="46"/>
        <v>53.131399999999999</v>
      </c>
      <c r="O144" s="27">
        <f t="shared" si="50"/>
        <v>-2357.3980000000047</v>
      </c>
      <c r="P144" s="27">
        <f t="shared" si="51"/>
        <v>2357.3980000000047</v>
      </c>
    </row>
    <row r="145" spans="1:16">
      <c r="A145" s="31">
        <v>38961</v>
      </c>
      <c r="C145" s="6">
        <v>137</v>
      </c>
      <c r="D145" s="29">
        <f t="shared" si="42"/>
        <v>140</v>
      </c>
      <c r="E145" s="29">
        <f t="shared" si="47"/>
        <v>19180</v>
      </c>
      <c r="F145" s="29">
        <f t="shared" si="43"/>
        <v>-6072</v>
      </c>
      <c r="G145" s="34">
        <f>+Inputs!$D$3</f>
        <v>0.37951000000000001</v>
      </c>
      <c r="I145" s="27">
        <f t="shared" si="48"/>
        <v>25252</v>
      </c>
      <c r="K145" s="27">
        <f t="shared" si="44"/>
        <v>140</v>
      </c>
      <c r="L145" s="27">
        <f t="shared" si="49"/>
        <v>19180</v>
      </c>
      <c r="M145" s="27">
        <f t="shared" si="45"/>
        <v>53.131399999999999</v>
      </c>
      <c r="N145" s="27">
        <f t="shared" si="46"/>
        <v>53.131399999999999</v>
      </c>
      <c r="O145" s="27">
        <f t="shared" si="50"/>
        <v>-2304.2666000000045</v>
      </c>
      <c r="P145" s="27">
        <f t="shared" si="51"/>
        <v>2304.2666000000045</v>
      </c>
    </row>
    <row r="146" spans="1:16">
      <c r="A146" s="30">
        <v>38991</v>
      </c>
      <c r="C146" s="6">
        <v>138</v>
      </c>
      <c r="D146" s="29">
        <f t="shared" si="42"/>
        <v>140</v>
      </c>
      <c r="E146" s="29">
        <f t="shared" si="47"/>
        <v>19320</v>
      </c>
      <c r="F146" s="29">
        <f t="shared" si="43"/>
        <v>-5932</v>
      </c>
      <c r="G146" s="34">
        <f>+Inputs!$D$3</f>
        <v>0.37951000000000001</v>
      </c>
      <c r="I146" s="27">
        <f t="shared" si="48"/>
        <v>25252</v>
      </c>
      <c r="K146" s="27">
        <f t="shared" si="44"/>
        <v>140</v>
      </c>
      <c r="L146" s="27">
        <f t="shared" si="49"/>
        <v>19320</v>
      </c>
      <c r="M146" s="27">
        <f t="shared" si="45"/>
        <v>53.131399999999999</v>
      </c>
      <c r="N146" s="27">
        <f t="shared" si="46"/>
        <v>53.131399999999999</v>
      </c>
      <c r="O146" s="27">
        <f t="shared" si="50"/>
        <v>-2251.1352000000043</v>
      </c>
      <c r="P146" s="27">
        <f t="shared" si="51"/>
        <v>2251.1352000000043</v>
      </c>
    </row>
    <row r="147" spans="1:16">
      <c r="A147" s="31">
        <v>39022</v>
      </c>
      <c r="C147" s="6">
        <v>139</v>
      </c>
      <c r="D147" s="29">
        <f t="shared" si="42"/>
        <v>140</v>
      </c>
      <c r="E147" s="29">
        <f t="shared" si="47"/>
        <v>19460</v>
      </c>
      <c r="F147" s="29">
        <f t="shared" si="43"/>
        <v>-5792</v>
      </c>
      <c r="G147" s="34">
        <f>+Inputs!$D$3</f>
        <v>0.37951000000000001</v>
      </c>
      <c r="I147" s="27">
        <f t="shared" si="48"/>
        <v>25252</v>
      </c>
      <c r="K147" s="27">
        <f t="shared" si="44"/>
        <v>140</v>
      </c>
      <c r="L147" s="27">
        <f t="shared" si="49"/>
        <v>19460</v>
      </c>
      <c r="M147" s="27">
        <f t="shared" si="45"/>
        <v>53.131399999999999</v>
      </c>
      <c r="N147" s="27">
        <f t="shared" si="46"/>
        <v>53.131399999999999</v>
      </c>
      <c r="O147" s="27">
        <f t="shared" si="50"/>
        <v>-2198.003800000004</v>
      </c>
      <c r="P147" s="27">
        <f t="shared" si="51"/>
        <v>2198.003800000004</v>
      </c>
    </row>
    <row r="148" spans="1:16">
      <c r="A148" s="30">
        <v>39052</v>
      </c>
      <c r="C148" s="6">
        <v>140</v>
      </c>
      <c r="D148" s="29">
        <f t="shared" si="42"/>
        <v>140</v>
      </c>
      <c r="E148" s="29">
        <f t="shared" si="47"/>
        <v>19600</v>
      </c>
      <c r="F148" s="29">
        <f t="shared" si="43"/>
        <v>-5652</v>
      </c>
      <c r="G148" s="34">
        <f>+Inputs!$D$3</f>
        <v>0.37951000000000001</v>
      </c>
      <c r="I148" s="27">
        <f t="shared" si="48"/>
        <v>25252</v>
      </c>
      <c r="K148" s="27">
        <f t="shared" si="44"/>
        <v>140</v>
      </c>
      <c r="L148" s="27">
        <f t="shared" si="49"/>
        <v>19600</v>
      </c>
      <c r="M148" s="27">
        <f t="shared" si="45"/>
        <v>53.131399999999999</v>
      </c>
      <c r="N148" s="27">
        <f t="shared" si="46"/>
        <v>53.131399999999999</v>
      </c>
      <c r="O148" s="27">
        <f t="shared" si="50"/>
        <v>-2144.8724000000038</v>
      </c>
      <c r="P148" s="27">
        <f t="shared" si="51"/>
        <v>2144.8724000000038</v>
      </c>
    </row>
    <row r="149" spans="1:16">
      <c r="A149" s="31">
        <v>39083</v>
      </c>
      <c r="C149" s="6">
        <v>141</v>
      </c>
      <c r="D149" s="29">
        <f t="shared" si="42"/>
        <v>140</v>
      </c>
      <c r="E149" s="29">
        <f t="shared" si="47"/>
        <v>19740</v>
      </c>
      <c r="F149" s="29">
        <f t="shared" si="43"/>
        <v>-5512</v>
      </c>
      <c r="G149" s="34">
        <f>+Inputs!$D$3</f>
        <v>0.37951000000000001</v>
      </c>
      <c r="I149" s="27">
        <f t="shared" si="48"/>
        <v>25252</v>
      </c>
      <c r="K149" s="27">
        <f t="shared" si="44"/>
        <v>140</v>
      </c>
      <c r="L149" s="27">
        <f t="shared" si="49"/>
        <v>19740</v>
      </c>
      <c r="M149" s="27">
        <f t="shared" si="45"/>
        <v>53.131399999999999</v>
      </c>
      <c r="N149" s="27">
        <f t="shared" si="46"/>
        <v>53.131399999999999</v>
      </c>
      <c r="O149" s="27">
        <f t="shared" si="50"/>
        <v>-2091.7410000000036</v>
      </c>
      <c r="P149" s="27">
        <f t="shared" si="51"/>
        <v>2091.7410000000036</v>
      </c>
    </row>
    <row r="150" spans="1:16">
      <c r="A150" s="30">
        <v>39114</v>
      </c>
      <c r="C150" s="6">
        <v>142</v>
      </c>
      <c r="D150" s="29">
        <f t="shared" si="42"/>
        <v>140</v>
      </c>
      <c r="E150" s="29">
        <f t="shared" si="47"/>
        <v>19880</v>
      </c>
      <c r="F150" s="29">
        <f t="shared" si="43"/>
        <v>-5372</v>
      </c>
      <c r="G150" s="34">
        <f>+Inputs!$D$3</f>
        <v>0.37951000000000001</v>
      </c>
      <c r="I150" s="27">
        <f t="shared" si="48"/>
        <v>25252</v>
      </c>
      <c r="K150" s="27">
        <f t="shared" si="44"/>
        <v>140</v>
      </c>
      <c r="L150" s="27">
        <f t="shared" si="49"/>
        <v>19880</v>
      </c>
      <c r="M150" s="27">
        <f t="shared" si="45"/>
        <v>53.131399999999999</v>
      </c>
      <c r="N150" s="27">
        <f t="shared" si="46"/>
        <v>53.131399999999999</v>
      </c>
      <c r="O150" s="27">
        <f t="shared" si="50"/>
        <v>-2038.6096000000036</v>
      </c>
      <c r="P150" s="27">
        <f t="shared" si="51"/>
        <v>2038.6096000000036</v>
      </c>
    </row>
    <row r="151" spans="1:16">
      <c r="A151" s="31">
        <v>39142</v>
      </c>
      <c r="C151" s="6">
        <v>143</v>
      </c>
      <c r="D151" s="29">
        <f t="shared" si="42"/>
        <v>140</v>
      </c>
      <c r="E151" s="29">
        <f t="shared" si="47"/>
        <v>20020</v>
      </c>
      <c r="F151" s="29">
        <f t="shared" si="43"/>
        <v>-5232</v>
      </c>
      <c r="G151" s="34">
        <f>+Inputs!$D$3</f>
        <v>0.37951000000000001</v>
      </c>
      <c r="I151" s="27">
        <f t="shared" si="48"/>
        <v>25252</v>
      </c>
      <c r="K151" s="27">
        <f t="shared" si="44"/>
        <v>140</v>
      </c>
      <c r="L151" s="27">
        <f t="shared" si="49"/>
        <v>20020</v>
      </c>
      <c r="M151" s="27">
        <f t="shared" si="45"/>
        <v>53.131399999999999</v>
      </c>
      <c r="N151" s="27">
        <f t="shared" si="46"/>
        <v>53.131399999999999</v>
      </c>
      <c r="O151" s="27">
        <f t="shared" si="50"/>
        <v>-1985.4782000000037</v>
      </c>
      <c r="P151" s="27">
        <f t="shared" si="51"/>
        <v>1985.4782000000037</v>
      </c>
    </row>
    <row r="152" spans="1:16">
      <c r="A152" s="30">
        <v>39173</v>
      </c>
      <c r="C152" s="6">
        <v>144</v>
      </c>
      <c r="D152" s="29">
        <f t="shared" si="42"/>
        <v>140</v>
      </c>
      <c r="E152" s="29">
        <f t="shared" si="47"/>
        <v>20160</v>
      </c>
      <c r="F152" s="29">
        <f t="shared" si="43"/>
        <v>-5092</v>
      </c>
      <c r="G152" s="34">
        <f>+Inputs!$D$3</f>
        <v>0.37951000000000001</v>
      </c>
      <c r="I152" s="27">
        <f t="shared" si="48"/>
        <v>25252</v>
      </c>
      <c r="K152" s="27">
        <f t="shared" si="44"/>
        <v>140</v>
      </c>
      <c r="L152" s="27">
        <f t="shared" si="49"/>
        <v>20160</v>
      </c>
      <c r="M152" s="27">
        <f t="shared" si="45"/>
        <v>53.131399999999999</v>
      </c>
      <c r="N152" s="27">
        <f t="shared" si="46"/>
        <v>53.131399999999999</v>
      </c>
      <c r="O152" s="27">
        <f t="shared" si="50"/>
        <v>-1932.3468000000037</v>
      </c>
      <c r="P152" s="27">
        <f t="shared" si="51"/>
        <v>1932.3468000000037</v>
      </c>
    </row>
    <row r="153" spans="1:16">
      <c r="A153" s="31">
        <v>39203</v>
      </c>
      <c r="C153" s="6">
        <v>145</v>
      </c>
      <c r="D153" s="29">
        <f t="shared" si="42"/>
        <v>140</v>
      </c>
      <c r="E153" s="29">
        <f t="shared" si="47"/>
        <v>20300</v>
      </c>
      <c r="F153" s="29">
        <f t="shared" si="43"/>
        <v>-4952</v>
      </c>
      <c r="G153" s="34">
        <f>+Inputs!$D$3</f>
        <v>0.37951000000000001</v>
      </c>
      <c r="I153" s="27">
        <f t="shared" si="48"/>
        <v>25252</v>
      </c>
      <c r="K153" s="27">
        <f t="shared" si="44"/>
        <v>140</v>
      </c>
      <c r="L153" s="27">
        <f t="shared" si="49"/>
        <v>20300</v>
      </c>
      <c r="M153" s="27">
        <f t="shared" si="45"/>
        <v>53.131399999999999</v>
      </c>
      <c r="N153" s="27">
        <f t="shared" si="46"/>
        <v>53.131399999999999</v>
      </c>
      <c r="O153" s="27">
        <f t="shared" si="50"/>
        <v>-1879.2154000000037</v>
      </c>
      <c r="P153" s="27">
        <f t="shared" si="51"/>
        <v>1879.2154000000037</v>
      </c>
    </row>
    <row r="154" spans="1:16">
      <c r="A154" s="30">
        <v>39234</v>
      </c>
      <c r="C154" s="6">
        <v>146</v>
      </c>
      <c r="D154" s="29">
        <f t="shared" si="42"/>
        <v>140</v>
      </c>
      <c r="E154" s="29">
        <f t="shared" si="47"/>
        <v>20440</v>
      </c>
      <c r="F154" s="29">
        <f t="shared" si="43"/>
        <v>-4812</v>
      </c>
      <c r="G154" s="34">
        <f>+Inputs!$D$3</f>
        <v>0.37951000000000001</v>
      </c>
      <c r="I154" s="27">
        <f t="shared" si="48"/>
        <v>25252</v>
      </c>
      <c r="K154" s="27">
        <f t="shared" si="44"/>
        <v>140</v>
      </c>
      <c r="L154" s="27">
        <f t="shared" si="49"/>
        <v>20440</v>
      </c>
      <c r="M154" s="27">
        <f t="shared" si="45"/>
        <v>53.131399999999999</v>
      </c>
      <c r="N154" s="27">
        <f t="shared" si="46"/>
        <v>53.131399999999999</v>
      </c>
      <c r="O154" s="27">
        <f t="shared" si="50"/>
        <v>-1826.0840000000037</v>
      </c>
      <c r="P154" s="27">
        <f t="shared" si="51"/>
        <v>1826.0840000000037</v>
      </c>
    </row>
    <row r="155" spans="1:16">
      <c r="A155" s="31">
        <v>39264</v>
      </c>
      <c r="C155" s="6">
        <v>147</v>
      </c>
      <c r="D155" s="29">
        <f t="shared" si="42"/>
        <v>140</v>
      </c>
      <c r="E155" s="29">
        <f t="shared" si="47"/>
        <v>20580</v>
      </c>
      <c r="F155" s="29">
        <f t="shared" si="43"/>
        <v>-4672</v>
      </c>
      <c r="G155" s="34">
        <f>+Inputs!$D$3</f>
        <v>0.37951000000000001</v>
      </c>
      <c r="I155" s="27">
        <f t="shared" si="48"/>
        <v>25252</v>
      </c>
      <c r="K155" s="27">
        <f t="shared" si="44"/>
        <v>140</v>
      </c>
      <c r="L155" s="27">
        <f t="shared" si="49"/>
        <v>20580</v>
      </c>
      <c r="M155" s="27">
        <f t="shared" si="45"/>
        <v>53.131399999999999</v>
      </c>
      <c r="N155" s="27">
        <f t="shared" si="46"/>
        <v>53.131399999999999</v>
      </c>
      <c r="O155" s="27">
        <f t="shared" si="50"/>
        <v>-1772.9526000000037</v>
      </c>
      <c r="P155" s="27">
        <f t="shared" si="51"/>
        <v>1772.9526000000037</v>
      </c>
    </row>
    <row r="156" spans="1:16">
      <c r="A156" s="30">
        <v>39295</v>
      </c>
      <c r="C156" s="6">
        <v>148</v>
      </c>
      <c r="D156" s="29">
        <f t="shared" si="42"/>
        <v>140</v>
      </c>
      <c r="E156" s="29">
        <f t="shared" si="47"/>
        <v>20720</v>
      </c>
      <c r="F156" s="29">
        <f t="shared" si="43"/>
        <v>-4532</v>
      </c>
      <c r="G156" s="34">
        <f>+Inputs!$D$3</f>
        <v>0.37951000000000001</v>
      </c>
      <c r="I156" s="27">
        <f t="shared" si="48"/>
        <v>25252</v>
      </c>
      <c r="K156" s="27">
        <f t="shared" si="44"/>
        <v>140</v>
      </c>
      <c r="L156" s="27">
        <f t="shared" si="49"/>
        <v>20720</v>
      </c>
      <c r="M156" s="27">
        <f t="shared" si="45"/>
        <v>53.131399999999999</v>
      </c>
      <c r="N156" s="27">
        <f t="shared" si="46"/>
        <v>53.131399999999999</v>
      </c>
      <c r="O156" s="27">
        <f t="shared" si="50"/>
        <v>-1719.8212000000037</v>
      </c>
      <c r="P156" s="27">
        <f t="shared" si="51"/>
        <v>1719.8212000000037</v>
      </c>
    </row>
    <row r="157" spans="1:16">
      <c r="A157" s="31">
        <v>39326</v>
      </c>
      <c r="C157" s="6">
        <v>149</v>
      </c>
      <c r="D157" s="29">
        <f t="shared" si="42"/>
        <v>140</v>
      </c>
      <c r="E157" s="29">
        <f t="shared" si="47"/>
        <v>20860</v>
      </c>
      <c r="F157" s="29">
        <f t="shared" si="43"/>
        <v>-4392</v>
      </c>
      <c r="G157" s="34">
        <f>+Inputs!$D$3</f>
        <v>0.37951000000000001</v>
      </c>
      <c r="I157" s="27">
        <f t="shared" si="48"/>
        <v>25252</v>
      </c>
      <c r="K157" s="27">
        <f t="shared" si="44"/>
        <v>140</v>
      </c>
      <c r="L157" s="27">
        <f t="shared" si="49"/>
        <v>20860</v>
      </c>
      <c r="M157" s="27">
        <f t="shared" si="45"/>
        <v>53.131399999999999</v>
      </c>
      <c r="N157" s="27">
        <f t="shared" si="46"/>
        <v>53.131399999999999</v>
      </c>
      <c r="O157" s="27">
        <f t="shared" si="50"/>
        <v>-1666.6898000000037</v>
      </c>
      <c r="P157" s="27">
        <f t="shared" si="51"/>
        <v>1666.6898000000037</v>
      </c>
    </row>
    <row r="158" spans="1:16">
      <c r="A158" s="30">
        <v>39356</v>
      </c>
      <c r="C158" s="6">
        <v>150</v>
      </c>
      <c r="D158" s="29">
        <f t="shared" si="42"/>
        <v>140</v>
      </c>
      <c r="E158" s="29">
        <f t="shared" si="47"/>
        <v>21000</v>
      </c>
      <c r="F158" s="29">
        <f t="shared" si="43"/>
        <v>-4252</v>
      </c>
      <c r="G158" s="34">
        <f>+Inputs!$D$3</f>
        <v>0.37951000000000001</v>
      </c>
      <c r="I158" s="27">
        <f t="shared" si="48"/>
        <v>25252</v>
      </c>
      <c r="K158" s="27">
        <f t="shared" si="44"/>
        <v>140</v>
      </c>
      <c r="L158" s="27">
        <f t="shared" si="49"/>
        <v>21000</v>
      </c>
      <c r="M158" s="27">
        <f t="shared" si="45"/>
        <v>53.131399999999999</v>
      </c>
      <c r="N158" s="27">
        <f t="shared" si="46"/>
        <v>53.131399999999999</v>
      </c>
      <c r="O158" s="27">
        <f t="shared" si="50"/>
        <v>-1613.5584000000038</v>
      </c>
      <c r="P158" s="27">
        <f t="shared" si="51"/>
        <v>1613.5584000000038</v>
      </c>
    </row>
    <row r="159" spans="1:16">
      <c r="A159" s="31">
        <v>39387</v>
      </c>
      <c r="C159" s="6">
        <v>151</v>
      </c>
      <c r="D159" s="29">
        <f t="shared" si="42"/>
        <v>140</v>
      </c>
      <c r="E159" s="29">
        <f t="shared" si="47"/>
        <v>21140</v>
      </c>
      <c r="F159" s="29">
        <f t="shared" si="43"/>
        <v>-4112</v>
      </c>
      <c r="G159" s="34">
        <f>+Inputs!$D$3</f>
        <v>0.37951000000000001</v>
      </c>
      <c r="I159" s="27">
        <f t="shared" si="48"/>
        <v>25252</v>
      </c>
      <c r="K159" s="27">
        <f t="shared" si="44"/>
        <v>140</v>
      </c>
      <c r="L159" s="27">
        <f t="shared" si="49"/>
        <v>21140</v>
      </c>
      <c r="M159" s="27">
        <f t="shared" si="45"/>
        <v>53.131399999999999</v>
      </c>
      <c r="N159" s="27">
        <f t="shared" si="46"/>
        <v>53.131399999999999</v>
      </c>
      <c r="O159" s="27">
        <f t="shared" si="50"/>
        <v>-1560.4270000000038</v>
      </c>
      <c r="P159" s="27">
        <f t="shared" si="51"/>
        <v>1560.4270000000038</v>
      </c>
    </row>
    <row r="160" spans="1:16">
      <c r="A160" s="30">
        <v>39417</v>
      </c>
      <c r="C160" s="6">
        <v>152</v>
      </c>
      <c r="D160" s="29">
        <f t="shared" si="42"/>
        <v>140</v>
      </c>
      <c r="E160" s="29">
        <f t="shared" si="47"/>
        <v>21280</v>
      </c>
      <c r="F160" s="29">
        <f t="shared" si="43"/>
        <v>-3972</v>
      </c>
      <c r="G160" s="34">
        <f>+Inputs!$D$3</f>
        <v>0.37951000000000001</v>
      </c>
      <c r="I160" s="27">
        <f t="shared" si="48"/>
        <v>25252</v>
      </c>
      <c r="K160" s="27">
        <f t="shared" si="44"/>
        <v>140</v>
      </c>
      <c r="L160" s="27">
        <f t="shared" si="49"/>
        <v>21280</v>
      </c>
      <c r="M160" s="27">
        <f t="shared" si="45"/>
        <v>53.131399999999999</v>
      </c>
      <c r="N160" s="27">
        <f t="shared" si="46"/>
        <v>53.131399999999999</v>
      </c>
      <c r="O160" s="27">
        <f t="shared" si="50"/>
        <v>-1507.2956000000038</v>
      </c>
      <c r="P160" s="27">
        <f t="shared" si="51"/>
        <v>1507.2956000000038</v>
      </c>
    </row>
    <row r="161" spans="1:16">
      <c r="A161" s="31">
        <v>39448</v>
      </c>
      <c r="C161" s="6">
        <v>153</v>
      </c>
      <c r="D161" s="29">
        <f t="shared" si="42"/>
        <v>140</v>
      </c>
      <c r="E161" s="29">
        <f t="shared" si="47"/>
        <v>21420</v>
      </c>
      <c r="F161" s="29">
        <f t="shared" si="43"/>
        <v>-3832</v>
      </c>
      <c r="G161" s="34">
        <f>+Inputs!$D$3</f>
        <v>0.37951000000000001</v>
      </c>
      <c r="I161" s="27">
        <f t="shared" si="48"/>
        <v>25252</v>
      </c>
      <c r="K161" s="27">
        <f t="shared" si="44"/>
        <v>140</v>
      </c>
      <c r="L161" s="27">
        <f t="shared" si="49"/>
        <v>21420</v>
      </c>
      <c r="M161" s="27">
        <f t="shared" si="45"/>
        <v>53.131399999999999</v>
      </c>
      <c r="N161" s="27">
        <f t="shared" si="46"/>
        <v>53.131399999999999</v>
      </c>
      <c r="O161" s="27">
        <f t="shared" si="50"/>
        <v>-1454.1642000000038</v>
      </c>
      <c r="P161" s="27">
        <f t="shared" si="51"/>
        <v>1454.1642000000038</v>
      </c>
    </row>
    <row r="162" spans="1:16">
      <c r="A162" s="30">
        <v>39479</v>
      </c>
      <c r="C162" s="6">
        <v>154</v>
      </c>
      <c r="D162" s="29">
        <f t="shared" si="42"/>
        <v>140</v>
      </c>
      <c r="E162" s="29">
        <f t="shared" si="47"/>
        <v>21560</v>
      </c>
      <c r="F162" s="29">
        <f t="shared" si="43"/>
        <v>-3692</v>
      </c>
      <c r="G162" s="34">
        <f>+Inputs!$D$3</f>
        <v>0.37951000000000001</v>
      </c>
      <c r="I162" s="27">
        <f t="shared" si="48"/>
        <v>25252</v>
      </c>
      <c r="K162" s="27">
        <f t="shared" si="44"/>
        <v>140</v>
      </c>
      <c r="L162" s="27">
        <f t="shared" si="49"/>
        <v>21560</v>
      </c>
      <c r="M162" s="27">
        <f t="shared" si="45"/>
        <v>53.131399999999999</v>
      </c>
      <c r="N162" s="27">
        <f t="shared" si="46"/>
        <v>53.131399999999999</v>
      </c>
      <c r="O162" s="27">
        <f t="shared" si="50"/>
        <v>-1401.0328000000038</v>
      </c>
      <c r="P162" s="27">
        <f t="shared" si="51"/>
        <v>1401.0328000000038</v>
      </c>
    </row>
    <row r="163" spans="1:16">
      <c r="A163" s="31">
        <v>39508</v>
      </c>
      <c r="C163" s="6">
        <v>155</v>
      </c>
      <c r="D163" s="29">
        <f t="shared" si="42"/>
        <v>140</v>
      </c>
      <c r="E163" s="29">
        <f t="shared" si="47"/>
        <v>21700</v>
      </c>
      <c r="F163" s="29">
        <f t="shared" si="43"/>
        <v>-3552</v>
      </c>
      <c r="G163" s="34">
        <f>+Inputs!$D$3</f>
        <v>0.37951000000000001</v>
      </c>
      <c r="I163" s="27">
        <f t="shared" si="48"/>
        <v>25252</v>
      </c>
      <c r="K163" s="27">
        <f t="shared" si="44"/>
        <v>140</v>
      </c>
      <c r="L163" s="27">
        <f t="shared" si="49"/>
        <v>21700</v>
      </c>
      <c r="M163" s="27">
        <f t="shared" si="45"/>
        <v>53.131399999999999</v>
      </c>
      <c r="N163" s="27">
        <f t="shared" si="46"/>
        <v>53.131399999999999</v>
      </c>
      <c r="O163" s="27">
        <f t="shared" si="50"/>
        <v>-1347.9014000000038</v>
      </c>
      <c r="P163" s="27">
        <f t="shared" si="51"/>
        <v>1347.9014000000038</v>
      </c>
    </row>
    <row r="164" spans="1:16">
      <c r="A164" s="30">
        <v>39539</v>
      </c>
      <c r="C164" s="6">
        <v>156</v>
      </c>
      <c r="D164" s="29">
        <f t="shared" si="42"/>
        <v>140</v>
      </c>
      <c r="E164" s="29">
        <f t="shared" si="47"/>
        <v>21840</v>
      </c>
      <c r="F164" s="29">
        <f t="shared" si="43"/>
        <v>-3412</v>
      </c>
      <c r="G164" s="34">
        <f>+Inputs!$D$3</f>
        <v>0.37951000000000001</v>
      </c>
      <c r="I164" s="27">
        <f t="shared" si="48"/>
        <v>25252</v>
      </c>
      <c r="K164" s="27">
        <f t="shared" si="44"/>
        <v>140</v>
      </c>
      <c r="L164" s="27">
        <f t="shared" si="49"/>
        <v>21840</v>
      </c>
      <c r="M164" s="27">
        <f t="shared" si="45"/>
        <v>53.131399999999999</v>
      </c>
      <c r="N164" s="27">
        <f t="shared" si="46"/>
        <v>53.131399999999999</v>
      </c>
      <c r="O164" s="27">
        <f t="shared" si="50"/>
        <v>-1294.7700000000038</v>
      </c>
      <c r="P164" s="27">
        <f t="shared" si="51"/>
        <v>1294.7700000000038</v>
      </c>
    </row>
    <row r="165" spans="1:16">
      <c r="A165" s="31">
        <v>39569</v>
      </c>
      <c r="C165" s="6">
        <v>157</v>
      </c>
      <c r="D165" s="29">
        <f t="shared" si="42"/>
        <v>140</v>
      </c>
      <c r="E165" s="29">
        <f t="shared" si="47"/>
        <v>21980</v>
      </c>
      <c r="F165" s="29">
        <f t="shared" si="43"/>
        <v>-3272</v>
      </c>
      <c r="G165" s="34">
        <f>+Inputs!$D$3</f>
        <v>0.37951000000000001</v>
      </c>
      <c r="I165" s="27">
        <f t="shared" si="48"/>
        <v>25252</v>
      </c>
      <c r="K165" s="27">
        <f t="shared" si="44"/>
        <v>140</v>
      </c>
      <c r="L165" s="27">
        <f t="shared" si="49"/>
        <v>21980</v>
      </c>
      <c r="M165" s="27">
        <f t="shared" si="45"/>
        <v>53.131399999999999</v>
      </c>
      <c r="N165" s="27">
        <f t="shared" si="46"/>
        <v>53.131399999999999</v>
      </c>
      <c r="O165" s="27">
        <f t="shared" si="50"/>
        <v>-1241.6386000000039</v>
      </c>
      <c r="P165" s="27">
        <f t="shared" si="51"/>
        <v>1241.6386000000039</v>
      </c>
    </row>
    <row r="166" spans="1:16">
      <c r="A166" s="30">
        <v>39600</v>
      </c>
      <c r="C166" s="6">
        <v>158</v>
      </c>
      <c r="D166" s="29">
        <f t="shared" si="42"/>
        <v>140</v>
      </c>
      <c r="E166" s="29">
        <f t="shared" si="47"/>
        <v>22120</v>
      </c>
      <c r="F166" s="29">
        <f t="shared" si="43"/>
        <v>-3132</v>
      </c>
      <c r="G166" s="34">
        <f>+Inputs!$D$3</f>
        <v>0.37951000000000001</v>
      </c>
      <c r="I166" s="27">
        <f t="shared" si="48"/>
        <v>25252</v>
      </c>
      <c r="K166" s="27">
        <f t="shared" si="44"/>
        <v>140</v>
      </c>
      <c r="L166" s="27">
        <f t="shared" si="49"/>
        <v>22120</v>
      </c>
      <c r="M166" s="27">
        <f t="shared" si="45"/>
        <v>53.131399999999999</v>
      </c>
      <c r="N166" s="27">
        <f t="shared" si="46"/>
        <v>53.131399999999999</v>
      </c>
      <c r="O166" s="27">
        <f t="shared" si="50"/>
        <v>-1188.5072000000039</v>
      </c>
      <c r="P166" s="27">
        <f t="shared" si="51"/>
        <v>1188.5072000000039</v>
      </c>
    </row>
    <row r="167" spans="1:16">
      <c r="A167" s="31">
        <v>39630</v>
      </c>
      <c r="C167" s="6">
        <v>159</v>
      </c>
      <c r="D167" s="29">
        <f t="shared" si="42"/>
        <v>140</v>
      </c>
      <c r="E167" s="29">
        <f t="shared" si="47"/>
        <v>22260</v>
      </c>
      <c r="F167" s="29">
        <f t="shared" si="43"/>
        <v>-2992</v>
      </c>
      <c r="G167" s="34">
        <f>+Inputs!$D$3</f>
        <v>0.37951000000000001</v>
      </c>
      <c r="I167" s="27">
        <f t="shared" si="48"/>
        <v>25252</v>
      </c>
      <c r="K167" s="27">
        <f t="shared" si="44"/>
        <v>140</v>
      </c>
      <c r="L167" s="27">
        <f t="shared" si="49"/>
        <v>22260</v>
      </c>
      <c r="M167" s="27">
        <f t="shared" si="45"/>
        <v>53.131399999999999</v>
      </c>
      <c r="N167" s="27">
        <f t="shared" si="46"/>
        <v>53.131399999999999</v>
      </c>
      <c r="O167" s="27">
        <f t="shared" si="50"/>
        <v>-1135.3758000000039</v>
      </c>
      <c r="P167" s="27">
        <f t="shared" si="51"/>
        <v>1135.3758000000039</v>
      </c>
    </row>
    <row r="168" spans="1:16">
      <c r="A168" s="30">
        <v>39661</v>
      </c>
      <c r="C168" s="6">
        <v>160</v>
      </c>
      <c r="D168" s="29">
        <f t="shared" si="42"/>
        <v>140</v>
      </c>
      <c r="E168" s="29">
        <f t="shared" si="47"/>
        <v>22400</v>
      </c>
      <c r="F168" s="29">
        <f t="shared" si="43"/>
        <v>-2852</v>
      </c>
      <c r="G168" s="34">
        <f>+Inputs!$D$3</f>
        <v>0.37951000000000001</v>
      </c>
      <c r="I168" s="27">
        <f t="shared" si="48"/>
        <v>25252</v>
      </c>
      <c r="K168" s="27">
        <f t="shared" si="44"/>
        <v>140</v>
      </c>
      <c r="L168" s="27">
        <f t="shared" si="49"/>
        <v>22400</v>
      </c>
      <c r="M168" s="27">
        <f t="shared" si="45"/>
        <v>53.131399999999999</v>
      </c>
      <c r="N168" s="27">
        <f t="shared" si="46"/>
        <v>53.131399999999999</v>
      </c>
      <c r="O168" s="27">
        <f t="shared" si="50"/>
        <v>-1082.2444000000039</v>
      </c>
      <c r="P168" s="27">
        <f t="shared" si="51"/>
        <v>1082.2444000000039</v>
      </c>
    </row>
    <row r="169" spans="1:16">
      <c r="A169" s="31">
        <v>39692</v>
      </c>
      <c r="C169" s="6">
        <v>161</v>
      </c>
      <c r="D169" s="29">
        <f t="shared" ref="D169:D184" si="52">ROUND(-(+$B$9/180)*1,0)</f>
        <v>140</v>
      </c>
      <c r="E169" s="29">
        <f t="shared" si="47"/>
        <v>22540</v>
      </c>
      <c r="F169" s="29">
        <f t="shared" ref="F169:F186" si="53">$B$9+E169</f>
        <v>-2712</v>
      </c>
      <c r="G169" s="34">
        <f>+Inputs!$D$3</f>
        <v>0.37951000000000001</v>
      </c>
      <c r="I169" s="27">
        <f t="shared" si="48"/>
        <v>25252</v>
      </c>
      <c r="K169" s="27">
        <f t="shared" ref="K169:K186" si="54">D169</f>
        <v>140</v>
      </c>
      <c r="L169" s="27">
        <f t="shared" si="49"/>
        <v>22540</v>
      </c>
      <c r="M169" s="27">
        <f t="shared" ref="M169:M186" si="55">K169*G169</f>
        <v>53.131399999999999</v>
      </c>
      <c r="N169" s="27">
        <f t="shared" ref="N169:N186" si="56">M169-J169</f>
        <v>53.131399999999999</v>
      </c>
      <c r="O169" s="27">
        <f t="shared" si="50"/>
        <v>-1029.1130000000039</v>
      </c>
      <c r="P169" s="27">
        <f t="shared" si="51"/>
        <v>1029.1130000000039</v>
      </c>
    </row>
    <row r="170" spans="1:16">
      <c r="A170" s="30">
        <v>39722</v>
      </c>
      <c r="C170" s="6">
        <v>162</v>
      </c>
      <c r="D170" s="29">
        <f t="shared" si="52"/>
        <v>140</v>
      </c>
      <c r="E170" s="29">
        <f t="shared" ref="E170:E186" si="57">+E169+D170</f>
        <v>22680</v>
      </c>
      <c r="F170" s="29">
        <f t="shared" si="53"/>
        <v>-2572</v>
      </c>
      <c r="G170" s="34">
        <f>+Inputs!$D$3</f>
        <v>0.37951000000000001</v>
      </c>
      <c r="I170" s="27">
        <f t="shared" ref="I170:I186" si="58">+I169+H170</f>
        <v>25252</v>
      </c>
      <c r="K170" s="27">
        <f t="shared" si="54"/>
        <v>140</v>
      </c>
      <c r="L170" s="27">
        <f t="shared" ref="L170:L186" si="59">+L169+K170</f>
        <v>22680</v>
      </c>
      <c r="M170" s="27">
        <f t="shared" si="55"/>
        <v>53.131399999999999</v>
      </c>
      <c r="N170" s="27">
        <f t="shared" si="56"/>
        <v>53.131399999999999</v>
      </c>
      <c r="O170" s="27">
        <f t="shared" ref="O170:O186" si="60">+O169+N170</f>
        <v>-975.98160000000394</v>
      </c>
      <c r="P170" s="27">
        <f t="shared" ref="P170:P186" si="61">P169-N170</f>
        <v>975.98160000000394</v>
      </c>
    </row>
    <row r="171" spans="1:16">
      <c r="A171" s="31">
        <v>39753</v>
      </c>
      <c r="C171" s="6">
        <v>163</v>
      </c>
      <c r="D171" s="29">
        <f t="shared" si="52"/>
        <v>140</v>
      </c>
      <c r="E171" s="29">
        <f t="shared" si="57"/>
        <v>22820</v>
      </c>
      <c r="F171" s="29">
        <f t="shared" si="53"/>
        <v>-2432</v>
      </c>
      <c r="G171" s="34">
        <f>+Inputs!$D$3</f>
        <v>0.37951000000000001</v>
      </c>
      <c r="I171" s="27">
        <f t="shared" si="58"/>
        <v>25252</v>
      </c>
      <c r="K171" s="27">
        <f t="shared" si="54"/>
        <v>140</v>
      </c>
      <c r="L171" s="27">
        <f t="shared" si="59"/>
        <v>22820</v>
      </c>
      <c r="M171" s="27">
        <f t="shared" si="55"/>
        <v>53.131399999999999</v>
      </c>
      <c r="N171" s="27">
        <f t="shared" si="56"/>
        <v>53.131399999999999</v>
      </c>
      <c r="O171" s="27">
        <f t="shared" si="60"/>
        <v>-922.85020000000395</v>
      </c>
      <c r="P171" s="27">
        <f t="shared" si="61"/>
        <v>922.85020000000395</v>
      </c>
    </row>
    <row r="172" spans="1:16">
      <c r="A172" s="30">
        <v>39783</v>
      </c>
      <c r="C172" s="6">
        <v>164</v>
      </c>
      <c r="D172" s="29">
        <f t="shared" si="52"/>
        <v>140</v>
      </c>
      <c r="E172" s="29">
        <f t="shared" si="57"/>
        <v>22960</v>
      </c>
      <c r="F172" s="29">
        <f t="shared" si="53"/>
        <v>-2292</v>
      </c>
      <c r="G172" s="34">
        <f>+Inputs!$D$3</f>
        <v>0.37951000000000001</v>
      </c>
      <c r="I172" s="27">
        <f t="shared" si="58"/>
        <v>25252</v>
      </c>
      <c r="K172" s="27">
        <f t="shared" si="54"/>
        <v>140</v>
      </c>
      <c r="L172" s="27">
        <f t="shared" si="59"/>
        <v>22960</v>
      </c>
      <c r="M172" s="27">
        <f t="shared" si="55"/>
        <v>53.131399999999999</v>
      </c>
      <c r="N172" s="27">
        <f t="shared" si="56"/>
        <v>53.131399999999999</v>
      </c>
      <c r="O172" s="27">
        <f t="shared" si="60"/>
        <v>-869.71880000000397</v>
      </c>
      <c r="P172" s="27">
        <f t="shared" si="61"/>
        <v>869.71880000000397</v>
      </c>
    </row>
    <row r="173" spans="1:16">
      <c r="A173" s="31">
        <v>39814</v>
      </c>
      <c r="C173" s="6">
        <v>165</v>
      </c>
      <c r="D173" s="29">
        <f t="shared" si="52"/>
        <v>140</v>
      </c>
      <c r="E173" s="29">
        <f t="shared" si="57"/>
        <v>23100</v>
      </c>
      <c r="F173" s="29">
        <f t="shared" si="53"/>
        <v>-2152</v>
      </c>
      <c r="G173" s="34">
        <f>+Inputs!$D$3</f>
        <v>0.37951000000000001</v>
      </c>
      <c r="I173" s="27">
        <f t="shared" si="58"/>
        <v>25252</v>
      </c>
      <c r="K173" s="27">
        <f t="shared" si="54"/>
        <v>140</v>
      </c>
      <c r="L173" s="27">
        <f t="shared" si="59"/>
        <v>23100</v>
      </c>
      <c r="M173" s="27">
        <f t="shared" si="55"/>
        <v>53.131399999999999</v>
      </c>
      <c r="N173" s="27">
        <f t="shared" si="56"/>
        <v>53.131399999999999</v>
      </c>
      <c r="O173" s="27">
        <f t="shared" si="60"/>
        <v>-816.58740000000398</v>
      </c>
      <c r="P173" s="27">
        <f t="shared" si="61"/>
        <v>816.58740000000398</v>
      </c>
    </row>
    <row r="174" spans="1:16">
      <c r="A174" s="30">
        <v>39845</v>
      </c>
      <c r="C174" s="6">
        <v>166</v>
      </c>
      <c r="D174" s="29">
        <f t="shared" si="52"/>
        <v>140</v>
      </c>
      <c r="E174" s="29">
        <f t="shared" si="57"/>
        <v>23240</v>
      </c>
      <c r="F174" s="29">
        <f t="shared" si="53"/>
        <v>-2012</v>
      </c>
      <c r="G174" s="34">
        <f>+Inputs!$D$3</f>
        <v>0.37951000000000001</v>
      </c>
      <c r="I174" s="27">
        <f t="shared" si="58"/>
        <v>25252</v>
      </c>
      <c r="K174" s="27">
        <f t="shared" si="54"/>
        <v>140</v>
      </c>
      <c r="L174" s="27">
        <f t="shared" si="59"/>
        <v>23240</v>
      </c>
      <c r="M174" s="27">
        <f t="shared" si="55"/>
        <v>53.131399999999999</v>
      </c>
      <c r="N174" s="27">
        <f t="shared" si="56"/>
        <v>53.131399999999999</v>
      </c>
      <c r="O174" s="27">
        <f t="shared" si="60"/>
        <v>-763.456000000004</v>
      </c>
      <c r="P174" s="27">
        <f t="shared" si="61"/>
        <v>763.456000000004</v>
      </c>
    </row>
    <row r="175" spans="1:16">
      <c r="A175" s="31">
        <v>39873</v>
      </c>
      <c r="C175" s="6">
        <v>167</v>
      </c>
      <c r="D175" s="29">
        <f t="shared" si="52"/>
        <v>140</v>
      </c>
      <c r="E175" s="29">
        <f t="shared" si="57"/>
        <v>23380</v>
      </c>
      <c r="F175" s="29">
        <f t="shared" si="53"/>
        <v>-1872</v>
      </c>
      <c r="G175" s="34">
        <f>+Inputs!$D$3</f>
        <v>0.37951000000000001</v>
      </c>
      <c r="I175" s="27">
        <f t="shared" si="58"/>
        <v>25252</v>
      </c>
      <c r="K175" s="27">
        <f t="shared" si="54"/>
        <v>140</v>
      </c>
      <c r="L175" s="27">
        <f t="shared" si="59"/>
        <v>23380</v>
      </c>
      <c r="M175" s="27">
        <f t="shared" si="55"/>
        <v>53.131399999999999</v>
      </c>
      <c r="N175" s="27">
        <f t="shared" si="56"/>
        <v>53.131399999999999</v>
      </c>
      <c r="O175" s="27">
        <f t="shared" si="60"/>
        <v>-710.32460000000401</v>
      </c>
      <c r="P175" s="27">
        <f t="shared" si="61"/>
        <v>710.32460000000401</v>
      </c>
    </row>
    <row r="176" spans="1:16">
      <c r="A176" s="30">
        <v>39904</v>
      </c>
      <c r="C176" s="6">
        <v>168</v>
      </c>
      <c r="D176" s="29">
        <f t="shared" si="52"/>
        <v>140</v>
      </c>
      <c r="E176" s="29">
        <f t="shared" si="57"/>
        <v>23520</v>
      </c>
      <c r="F176" s="29">
        <f t="shared" si="53"/>
        <v>-1732</v>
      </c>
      <c r="G176" s="34">
        <f>+Inputs!$D$3</f>
        <v>0.37951000000000001</v>
      </c>
      <c r="I176" s="27">
        <f t="shared" si="58"/>
        <v>25252</v>
      </c>
      <c r="K176" s="27">
        <f t="shared" si="54"/>
        <v>140</v>
      </c>
      <c r="L176" s="27">
        <f t="shared" si="59"/>
        <v>23520</v>
      </c>
      <c r="M176" s="27">
        <f t="shared" si="55"/>
        <v>53.131399999999999</v>
      </c>
      <c r="N176" s="27">
        <f t="shared" si="56"/>
        <v>53.131399999999999</v>
      </c>
      <c r="O176" s="27">
        <f t="shared" si="60"/>
        <v>-657.19320000000403</v>
      </c>
      <c r="P176" s="27">
        <f t="shared" si="61"/>
        <v>657.19320000000403</v>
      </c>
    </row>
    <row r="177" spans="1:19">
      <c r="A177" s="31">
        <v>39934</v>
      </c>
      <c r="C177" s="6">
        <v>169</v>
      </c>
      <c r="D177" s="29">
        <f t="shared" si="52"/>
        <v>140</v>
      </c>
      <c r="E177" s="29">
        <f t="shared" si="57"/>
        <v>23660</v>
      </c>
      <c r="F177" s="29">
        <f t="shared" si="53"/>
        <v>-1592</v>
      </c>
      <c r="G177" s="34">
        <f>+Inputs!$D$3</f>
        <v>0.37951000000000001</v>
      </c>
      <c r="I177" s="27">
        <f t="shared" si="58"/>
        <v>25252</v>
      </c>
      <c r="K177" s="27">
        <f t="shared" si="54"/>
        <v>140</v>
      </c>
      <c r="L177" s="27">
        <f t="shared" si="59"/>
        <v>23660</v>
      </c>
      <c r="M177" s="27">
        <f t="shared" si="55"/>
        <v>53.131399999999999</v>
      </c>
      <c r="N177" s="27">
        <f t="shared" si="56"/>
        <v>53.131399999999999</v>
      </c>
      <c r="O177" s="27">
        <f t="shared" si="60"/>
        <v>-604.06180000000404</v>
      </c>
      <c r="P177" s="27">
        <f t="shared" si="61"/>
        <v>604.06180000000404</v>
      </c>
    </row>
    <row r="178" spans="1:19">
      <c r="A178" s="30">
        <v>39965</v>
      </c>
      <c r="C178" s="6">
        <v>170</v>
      </c>
      <c r="D178" s="29">
        <f t="shared" si="52"/>
        <v>140</v>
      </c>
      <c r="E178" s="29">
        <f t="shared" si="57"/>
        <v>23800</v>
      </c>
      <c r="F178" s="29">
        <f t="shared" si="53"/>
        <v>-1452</v>
      </c>
      <c r="G178" s="34">
        <f>+Inputs!$D$3</f>
        <v>0.37951000000000001</v>
      </c>
      <c r="I178" s="27">
        <f t="shared" si="58"/>
        <v>25252</v>
      </c>
      <c r="K178" s="27">
        <f t="shared" si="54"/>
        <v>140</v>
      </c>
      <c r="L178" s="27">
        <f t="shared" si="59"/>
        <v>23800</v>
      </c>
      <c r="M178" s="27">
        <f t="shared" si="55"/>
        <v>53.131399999999999</v>
      </c>
      <c r="N178" s="27">
        <f t="shared" si="56"/>
        <v>53.131399999999999</v>
      </c>
      <c r="O178" s="27">
        <f t="shared" si="60"/>
        <v>-550.93040000000406</v>
      </c>
      <c r="P178" s="27">
        <f t="shared" si="61"/>
        <v>550.93040000000406</v>
      </c>
    </row>
    <row r="179" spans="1:19">
      <c r="A179" s="31">
        <v>39995</v>
      </c>
      <c r="C179" s="6">
        <v>171</v>
      </c>
      <c r="D179" s="29">
        <f t="shared" si="52"/>
        <v>140</v>
      </c>
      <c r="E179" s="29">
        <f t="shared" si="57"/>
        <v>23940</v>
      </c>
      <c r="F179" s="29">
        <f t="shared" si="53"/>
        <v>-1312</v>
      </c>
      <c r="G179" s="34">
        <f>+Inputs!$D$3</f>
        <v>0.37951000000000001</v>
      </c>
      <c r="I179" s="27">
        <f t="shared" si="58"/>
        <v>25252</v>
      </c>
      <c r="K179" s="27">
        <f t="shared" si="54"/>
        <v>140</v>
      </c>
      <c r="L179" s="27">
        <f t="shared" si="59"/>
        <v>23940</v>
      </c>
      <c r="M179" s="27">
        <f t="shared" si="55"/>
        <v>53.131399999999999</v>
      </c>
      <c r="N179" s="27">
        <f t="shared" si="56"/>
        <v>53.131399999999999</v>
      </c>
      <c r="O179" s="27">
        <f t="shared" si="60"/>
        <v>-497.79900000000407</v>
      </c>
      <c r="P179" s="27">
        <f t="shared" si="61"/>
        <v>497.79900000000407</v>
      </c>
    </row>
    <row r="180" spans="1:19">
      <c r="A180" s="30">
        <v>40026</v>
      </c>
      <c r="C180" s="6">
        <v>172</v>
      </c>
      <c r="D180" s="29">
        <f t="shared" si="52"/>
        <v>140</v>
      </c>
      <c r="E180" s="29">
        <f t="shared" si="57"/>
        <v>24080</v>
      </c>
      <c r="F180" s="29">
        <f t="shared" si="53"/>
        <v>-1172</v>
      </c>
      <c r="G180" s="34">
        <f>+Inputs!$D$3</f>
        <v>0.37951000000000001</v>
      </c>
      <c r="I180" s="27">
        <f t="shared" si="58"/>
        <v>25252</v>
      </c>
      <c r="K180" s="27">
        <f t="shared" si="54"/>
        <v>140</v>
      </c>
      <c r="L180" s="27">
        <f t="shared" si="59"/>
        <v>24080</v>
      </c>
      <c r="M180" s="27">
        <f t="shared" si="55"/>
        <v>53.131399999999999</v>
      </c>
      <c r="N180" s="27">
        <f t="shared" si="56"/>
        <v>53.131399999999999</v>
      </c>
      <c r="O180" s="27">
        <f t="shared" si="60"/>
        <v>-444.66760000000409</v>
      </c>
      <c r="P180" s="27">
        <f t="shared" si="61"/>
        <v>444.66760000000409</v>
      </c>
    </row>
    <row r="181" spans="1:19">
      <c r="A181" s="31">
        <v>40057</v>
      </c>
      <c r="C181" s="6">
        <v>173</v>
      </c>
      <c r="D181" s="29">
        <f t="shared" si="52"/>
        <v>140</v>
      </c>
      <c r="E181" s="29">
        <f t="shared" si="57"/>
        <v>24220</v>
      </c>
      <c r="F181" s="29">
        <f t="shared" si="53"/>
        <v>-1032</v>
      </c>
      <c r="G181" s="34">
        <f>+Inputs!$D$3</f>
        <v>0.37951000000000001</v>
      </c>
      <c r="I181" s="27">
        <f t="shared" si="58"/>
        <v>25252</v>
      </c>
      <c r="K181" s="27">
        <f t="shared" si="54"/>
        <v>140</v>
      </c>
      <c r="L181" s="27">
        <f t="shared" si="59"/>
        <v>24220</v>
      </c>
      <c r="M181" s="27">
        <f t="shared" si="55"/>
        <v>53.131399999999999</v>
      </c>
      <c r="N181" s="27">
        <f t="shared" si="56"/>
        <v>53.131399999999999</v>
      </c>
      <c r="O181" s="27">
        <f t="shared" si="60"/>
        <v>-391.5362000000041</v>
      </c>
      <c r="P181" s="27">
        <f t="shared" si="61"/>
        <v>391.5362000000041</v>
      </c>
    </row>
    <row r="182" spans="1:19">
      <c r="A182" s="30">
        <v>40087</v>
      </c>
      <c r="C182" s="6">
        <v>174</v>
      </c>
      <c r="D182" s="29">
        <f t="shared" si="52"/>
        <v>140</v>
      </c>
      <c r="E182" s="29">
        <f t="shared" si="57"/>
        <v>24360</v>
      </c>
      <c r="F182" s="29">
        <f t="shared" si="53"/>
        <v>-892</v>
      </c>
      <c r="G182" s="34">
        <f>+Inputs!$D$3</f>
        <v>0.37951000000000001</v>
      </c>
      <c r="I182" s="27">
        <f t="shared" si="58"/>
        <v>25252</v>
      </c>
      <c r="K182" s="27">
        <f t="shared" si="54"/>
        <v>140</v>
      </c>
      <c r="L182" s="27">
        <f t="shared" si="59"/>
        <v>24360</v>
      </c>
      <c r="M182" s="27">
        <f t="shared" si="55"/>
        <v>53.131399999999999</v>
      </c>
      <c r="N182" s="27">
        <f t="shared" si="56"/>
        <v>53.131399999999999</v>
      </c>
      <c r="O182" s="27">
        <f t="shared" si="60"/>
        <v>-338.40480000000412</v>
      </c>
      <c r="P182" s="27">
        <f t="shared" si="61"/>
        <v>338.40480000000412</v>
      </c>
    </row>
    <row r="183" spans="1:19">
      <c r="A183" s="31">
        <v>40118</v>
      </c>
      <c r="C183" s="6">
        <v>175</v>
      </c>
      <c r="D183" s="29">
        <f t="shared" si="52"/>
        <v>140</v>
      </c>
      <c r="E183" s="29">
        <f t="shared" si="57"/>
        <v>24500</v>
      </c>
      <c r="F183" s="29">
        <f t="shared" si="53"/>
        <v>-752</v>
      </c>
      <c r="G183" s="34">
        <f>+Inputs!$D$3</f>
        <v>0.37951000000000001</v>
      </c>
      <c r="I183" s="27">
        <f t="shared" si="58"/>
        <v>25252</v>
      </c>
      <c r="K183" s="27">
        <f t="shared" si="54"/>
        <v>140</v>
      </c>
      <c r="L183" s="27">
        <f t="shared" si="59"/>
        <v>24500</v>
      </c>
      <c r="M183" s="27">
        <f t="shared" si="55"/>
        <v>53.131399999999999</v>
      </c>
      <c r="N183" s="27">
        <f t="shared" si="56"/>
        <v>53.131399999999999</v>
      </c>
      <c r="O183" s="27">
        <f t="shared" si="60"/>
        <v>-285.27340000000413</v>
      </c>
      <c r="P183" s="27">
        <f t="shared" si="61"/>
        <v>285.27340000000413</v>
      </c>
    </row>
    <row r="184" spans="1:19">
      <c r="A184" s="30">
        <v>40148</v>
      </c>
      <c r="C184" s="6">
        <v>176</v>
      </c>
      <c r="D184" s="29">
        <f t="shared" si="52"/>
        <v>140</v>
      </c>
      <c r="E184" s="29">
        <f t="shared" si="57"/>
        <v>24640</v>
      </c>
      <c r="F184" s="29">
        <f t="shared" si="53"/>
        <v>-612</v>
      </c>
      <c r="G184" s="34">
        <f>+Inputs!$D$3</f>
        <v>0.37951000000000001</v>
      </c>
      <c r="I184" s="27">
        <f t="shared" si="58"/>
        <v>25252</v>
      </c>
      <c r="K184" s="27">
        <f t="shared" si="54"/>
        <v>140</v>
      </c>
      <c r="L184" s="27">
        <f t="shared" si="59"/>
        <v>24640</v>
      </c>
      <c r="M184" s="27">
        <f t="shared" si="55"/>
        <v>53.131399999999999</v>
      </c>
      <c r="N184" s="27">
        <f t="shared" si="56"/>
        <v>53.131399999999999</v>
      </c>
      <c r="O184" s="27">
        <f t="shared" si="60"/>
        <v>-232.14200000000415</v>
      </c>
      <c r="P184" s="27">
        <f t="shared" si="61"/>
        <v>232.14200000000415</v>
      </c>
    </row>
    <row r="185" spans="1:19" s="237" customFormat="1">
      <c r="A185" s="243">
        <v>40179</v>
      </c>
      <c r="C185" s="238">
        <v>177</v>
      </c>
      <c r="D185" s="239">
        <f>ROUND(-(+$F$184/60)*1,0)</f>
        <v>10</v>
      </c>
      <c r="E185" s="239">
        <f t="shared" si="57"/>
        <v>24650</v>
      </c>
      <c r="F185" s="239">
        <f t="shared" si="53"/>
        <v>-602</v>
      </c>
      <c r="G185" s="240">
        <f>+Inputs!$D$3</f>
        <v>0.37951000000000001</v>
      </c>
      <c r="I185" s="241">
        <f t="shared" si="58"/>
        <v>25252</v>
      </c>
      <c r="K185" s="241">
        <f t="shared" si="54"/>
        <v>10</v>
      </c>
      <c r="L185" s="241">
        <f t="shared" si="59"/>
        <v>24650</v>
      </c>
      <c r="M185" s="241">
        <f t="shared" si="55"/>
        <v>3.7951000000000001</v>
      </c>
      <c r="N185" s="241">
        <f t="shared" si="56"/>
        <v>3.7951000000000001</v>
      </c>
      <c r="O185" s="241">
        <f t="shared" si="60"/>
        <v>-228.34690000000415</v>
      </c>
      <c r="P185" s="241">
        <f t="shared" si="61"/>
        <v>228.34690000000415</v>
      </c>
      <c r="Q185" s="242"/>
      <c r="R185" s="242"/>
      <c r="S185" s="242"/>
    </row>
    <row r="186" spans="1:19" s="237" customFormat="1">
      <c r="A186" s="236">
        <v>40210</v>
      </c>
      <c r="C186" s="238">
        <v>178</v>
      </c>
      <c r="D186" s="239">
        <f t="shared" ref="D186:D245" si="62">ROUND(-(+$F$184/60)*1,0)</f>
        <v>10</v>
      </c>
      <c r="E186" s="239">
        <f t="shared" si="57"/>
        <v>24660</v>
      </c>
      <c r="F186" s="239">
        <f t="shared" si="53"/>
        <v>-592</v>
      </c>
      <c r="G186" s="240">
        <f>+Inputs!$D$3</f>
        <v>0.37951000000000001</v>
      </c>
      <c r="I186" s="241">
        <f t="shared" si="58"/>
        <v>25252</v>
      </c>
      <c r="K186" s="241">
        <f t="shared" si="54"/>
        <v>10</v>
      </c>
      <c r="L186" s="241">
        <f t="shared" si="59"/>
        <v>24660</v>
      </c>
      <c r="M186" s="241">
        <f t="shared" si="55"/>
        <v>3.7951000000000001</v>
      </c>
      <c r="N186" s="241">
        <f t="shared" si="56"/>
        <v>3.7951000000000001</v>
      </c>
      <c r="O186" s="241">
        <f t="shared" si="60"/>
        <v>-224.55180000000416</v>
      </c>
      <c r="P186" s="241">
        <f t="shared" si="61"/>
        <v>224.55180000000416</v>
      </c>
      <c r="Q186" s="242"/>
      <c r="R186" s="242"/>
      <c r="S186" s="242"/>
    </row>
    <row r="187" spans="1:19" s="237" customFormat="1">
      <c r="A187" s="243">
        <v>40238</v>
      </c>
      <c r="C187" s="238">
        <v>179</v>
      </c>
      <c r="D187" s="239">
        <f t="shared" si="62"/>
        <v>10</v>
      </c>
      <c r="E187" s="239">
        <f t="shared" ref="E187:E223" si="63">+E186+D187</f>
        <v>24670</v>
      </c>
      <c r="F187" s="239">
        <f t="shared" ref="F187:F223" si="64">$B$9+E187</f>
        <v>-582</v>
      </c>
      <c r="G187" s="240">
        <f>+Inputs!$D$3</f>
        <v>0.37951000000000001</v>
      </c>
      <c r="I187" s="241">
        <f t="shared" ref="I187:I223" si="65">+I186+H187</f>
        <v>25252</v>
      </c>
      <c r="K187" s="241">
        <f t="shared" ref="K187:K223" si="66">D187</f>
        <v>10</v>
      </c>
      <c r="L187" s="241">
        <f t="shared" ref="L187:L223" si="67">+L186+K187</f>
        <v>24670</v>
      </c>
      <c r="M187" s="241">
        <f t="shared" ref="M187:M223" si="68">K187*G187</f>
        <v>3.7951000000000001</v>
      </c>
      <c r="N187" s="241">
        <f t="shared" ref="N187:N223" si="69">M187-J187</f>
        <v>3.7951000000000001</v>
      </c>
      <c r="O187" s="241">
        <f t="shared" ref="O187:O223" si="70">+O186+N187</f>
        <v>-220.75670000000417</v>
      </c>
      <c r="P187" s="241">
        <f t="shared" ref="P187:P223" si="71">P186-N187</f>
        <v>220.75670000000417</v>
      </c>
      <c r="Q187" s="242"/>
      <c r="R187" s="242"/>
      <c r="S187" s="242"/>
    </row>
    <row r="188" spans="1:19" s="237" customFormat="1">
      <c r="A188" s="236">
        <v>40269</v>
      </c>
      <c r="C188" s="238">
        <v>180</v>
      </c>
      <c r="D188" s="239">
        <f t="shared" si="62"/>
        <v>10</v>
      </c>
      <c r="E188" s="239">
        <f t="shared" si="63"/>
        <v>24680</v>
      </c>
      <c r="F188" s="239">
        <f t="shared" si="64"/>
        <v>-572</v>
      </c>
      <c r="G188" s="240">
        <f>+Inputs!$D$3</f>
        <v>0.37951000000000001</v>
      </c>
      <c r="I188" s="241">
        <f t="shared" si="65"/>
        <v>25252</v>
      </c>
      <c r="K188" s="241">
        <f t="shared" si="66"/>
        <v>10</v>
      </c>
      <c r="L188" s="241">
        <f t="shared" si="67"/>
        <v>24680</v>
      </c>
      <c r="M188" s="241">
        <f t="shared" si="68"/>
        <v>3.7951000000000001</v>
      </c>
      <c r="N188" s="241">
        <f t="shared" si="69"/>
        <v>3.7951000000000001</v>
      </c>
      <c r="O188" s="241">
        <f t="shared" si="70"/>
        <v>-216.96160000000418</v>
      </c>
      <c r="P188" s="241">
        <f t="shared" si="71"/>
        <v>216.96160000000418</v>
      </c>
      <c r="Q188" s="242"/>
      <c r="R188" s="242"/>
      <c r="S188" s="242"/>
    </row>
    <row r="189" spans="1:19" s="237" customFormat="1">
      <c r="A189" s="243">
        <v>40299</v>
      </c>
      <c r="C189" s="238">
        <v>181</v>
      </c>
      <c r="D189" s="239">
        <f t="shared" si="62"/>
        <v>10</v>
      </c>
      <c r="E189" s="239">
        <f t="shared" si="63"/>
        <v>24690</v>
      </c>
      <c r="F189" s="239">
        <f t="shared" si="64"/>
        <v>-562</v>
      </c>
      <c r="G189" s="240">
        <f>+Inputs!$D$3</f>
        <v>0.37951000000000001</v>
      </c>
      <c r="I189" s="241">
        <f t="shared" si="65"/>
        <v>25252</v>
      </c>
      <c r="K189" s="241">
        <f t="shared" si="66"/>
        <v>10</v>
      </c>
      <c r="L189" s="241">
        <f t="shared" si="67"/>
        <v>24690</v>
      </c>
      <c r="M189" s="241">
        <f t="shared" si="68"/>
        <v>3.7951000000000001</v>
      </c>
      <c r="N189" s="241">
        <f t="shared" si="69"/>
        <v>3.7951000000000001</v>
      </c>
      <c r="O189" s="241">
        <f t="shared" si="70"/>
        <v>-213.16650000000419</v>
      </c>
      <c r="P189" s="241">
        <f t="shared" si="71"/>
        <v>213.16650000000419</v>
      </c>
      <c r="Q189" s="242"/>
      <c r="R189" s="242"/>
      <c r="S189" s="242"/>
    </row>
    <row r="190" spans="1:19" s="237" customFormat="1">
      <c r="A190" s="236">
        <v>40330</v>
      </c>
      <c r="C190" s="238">
        <v>182</v>
      </c>
      <c r="D190" s="239">
        <f t="shared" si="62"/>
        <v>10</v>
      </c>
      <c r="E190" s="239">
        <f t="shared" si="63"/>
        <v>24700</v>
      </c>
      <c r="F190" s="239">
        <f t="shared" si="64"/>
        <v>-552</v>
      </c>
      <c r="G190" s="240">
        <f>+Inputs!$D$3</f>
        <v>0.37951000000000001</v>
      </c>
      <c r="I190" s="241">
        <f t="shared" si="65"/>
        <v>25252</v>
      </c>
      <c r="K190" s="241">
        <f t="shared" si="66"/>
        <v>10</v>
      </c>
      <c r="L190" s="241">
        <f t="shared" si="67"/>
        <v>24700</v>
      </c>
      <c r="M190" s="241">
        <f t="shared" si="68"/>
        <v>3.7951000000000001</v>
      </c>
      <c r="N190" s="241">
        <f t="shared" si="69"/>
        <v>3.7951000000000001</v>
      </c>
      <c r="O190" s="241">
        <f t="shared" si="70"/>
        <v>-209.3714000000042</v>
      </c>
      <c r="P190" s="241">
        <f t="shared" si="71"/>
        <v>209.3714000000042</v>
      </c>
      <c r="Q190" s="242"/>
      <c r="R190" s="242"/>
      <c r="S190" s="242"/>
    </row>
    <row r="191" spans="1:19" s="237" customFormat="1">
      <c r="A191" s="243">
        <v>40360</v>
      </c>
      <c r="C191" s="238">
        <v>183</v>
      </c>
      <c r="D191" s="239">
        <f t="shared" si="62"/>
        <v>10</v>
      </c>
      <c r="E191" s="239">
        <f t="shared" si="63"/>
        <v>24710</v>
      </c>
      <c r="F191" s="239">
        <f t="shared" si="64"/>
        <v>-542</v>
      </c>
      <c r="G191" s="240">
        <f>+Inputs!$D$3</f>
        <v>0.37951000000000001</v>
      </c>
      <c r="I191" s="241">
        <f t="shared" si="65"/>
        <v>25252</v>
      </c>
      <c r="K191" s="241">
        <f t="shared" si="66"/>
        <v>10</v>
      </c>
      <c r="L191" s="241">
        <f t="shared" si="67"/>
        <v>24710</v>
      </c>
      <c r="M191" s="241">
        <f t="shared" si="68"/>
        <v>3.7951000000000001</v>
      </c>
      <c r="N191" s="241">
        <f t="shared" si="69"/>
        <v>3.7951000000000001</v>
      </c>
      <c r="O191" s="241">
        <f t="shared" si="70"/>
        <v>-205.57630000000421</v>
      </c>
      <c r="P191" s="241">
        <f t="shared" si="71"/>
        <v>205.57630000000421</v>
      </c>
      <c r="Q191" s="242"/>
      <c r="R191" s="242"/>
      <c r="S191" s="242"/>
    </row>
    <row r="192" spans="1:19" s="237" customFormat="1">
      <c r="A192" s="236">
        <v>40391</v>
      </c>
      <c r="C192" s="238">
        <v>184</v>
      </c>
      <c r="D192" s="239">
        <f t="shared" si="62"/>
        <v>10</v>
      </c>
      <c r="E192" s="239">
        <f t="shared" si="63"/>
        <v>24720</v>
      </c>
      <c r="F192" s="239">
        <f t="shared" si="64"/>
        <v>-532</v>
      </c>
      <c r="G192" s="240">
        <f>+Inputs!$D$3</f>
        <v>0.37951000000000001</v>
      </c>
      <c r="I192" s="241">
        <f t="shared" si="65"/>
        <v>25252</v>
      </c>
      <c r="K192" s="241">
        <f t="shared" si="66"/>
        <v>10</v>
      </c>
      <c r="L192" s="241">
        <f t="shared" si="67"/>
        <v>24720</v>
      </c>
      <c r="M192" s="241">
        <f t="shared" si="68"/>
        <v>3.7951000000000001</v>
      </c>
      <c r="N192" s="241">
        <f t="shared" si="69"/>
        <v>3.7951000000000001</v>
      </c>
      <c r="O192" s="241">
        <f t="shared" si="70"/>
        <v>-201.78120000000422</v>
      </c>
      <c r="P192" s="241">
        <f t="shared" si="71"/>
        <v>201.78120000000422</v>
      </c>
      <c r="Q192" s="242"/>
      <c r="R192" s="242"/>
      <c r="S192" s="242"/>
    </row>
    <row r="193" spans="1:19" s="237" customFormat="1">
      <c r="A193" s="243">
        <v>40422</v>
      </c>
      <c r="C193" s="238">
        <v>185</v>
      </c>
      <c r="D193" s="239">
        <f t="shared" si="62"/>
        <v>10</v>
      </c>
      <c r="E193" s="239">
        <f t="shared" si="63"/>
        <v>24730</v>
      </c>
      <c r="F193" s="239">
        <f t="shared" si="64"/>
        <v>-522</v>
      </c>
      <c r="G193" s="240">
        <f>+Inputs!$D$3</f>
        <v>0.37951000000000001</v>
      </c>
      <c r="I193" s="241">
        <f t="shared" si="65"/>
        <v>25252</v>
      </c>
      <c r="K193" s="241">
        <f t="shared" si="66"/>
        <v>10</v>
      </c>
      <c r="L193" s="241">
        <f t="shared" si="67"/>
        <v>24730</v>
      </c>
      <c r="M193" s="241">
        <f t="shared" si="68"/>
        <v>3.7951000000000001</v>
      </c>
      <c r="N193" s="241">
        <f t="shared" si="69"/>
        <v>3.7951000000000001</v>
      </c>
      <c r="O193" s="241">
        <f t="shared" si="70"/>
        <v>-197.98610000000423</v>
      </c>
      <c r="P193" s="241">
        <f t="shared" si="71"/>
        <v>197.98610000000423</v>
      </c>
      <c r="Q193" s="242"/>
      <c r="R193" s="242"/>
      <c r="S193" s="242"/>
    </row>
    <row r="194" spans="1:19" s="237" customFormat="1">
      <c r="A194" s="236">
        <v>40452</v>
      </c>
      <c r="C194" s="238">
        <v>186</v>
      </c>
      <c r="D194" s="239">
        <f t="shared" si="62"/>
        <v>10</v>
      </c>
      <c r="E194" s="239">
        <f t="shared" si="63"/>
        <v>24740</v>
      </c>
      <c r="F194" s="239">
        <f t="shared" si="64"/>
        <v>-512</v>
      </c>
      <c r="G194" s="240">
        <f>+Inputs!$D$3</f>
        <v>0.37951000000000001</v>
      </c>
      <c r="I194" s="241">
        <f t="shared" si="65"/>
        <v>25252</v>
      </c>
      <c r="K194" s="241">
        <f t="shared" si="66"/>
        <v>10</v>
      </c>
      <c r="L194" s="241">
        <f t="shared" si="67"/>
        <v>24740</v>
      </c>
      <c r="M194" s="241">
        <f t="shared" si="68"/>
        <v>3.7951000000000001</v>
      </c>
      <c r="N194" s="241">
        <f t="shared" si="69"/>
        <v>3.7951000000000001</v>
      </c>
      <c r="O194" s="241">
        <f t="shared" si="70"/>
        <v>-194.19100000000424</v>
      </c>
      <c r="P194" s="241">
        <f t="shared" si="71"/>
        <v>194.19100000000424</v>
      </c>
      <c r="Q194" s="242"/>
      <c r="R194" s="242"/>
      <c r="S194" s="242"/>
    </row>
    <row r="195" spans="1:19" s="237" customFormat="1">
      <c r="A195" s="243">
        <v>40483</v>
      </c>
      <c r="C195" s="238">
        <v>187</v>
      </c>
      <c r="D195" s="239">
        <f t="shared" si="62"/>
        <v>10</v>
      </c>
      <c r="E195" s="239">
        <f t="shared" si="63"/>
        <v>24750</v>
      </c>
      <c r="F195" s="239">
        <f t="shared" si="64"/>
        <v>-502</v>
      </c>
      <c r="G195" s="240">
        <f>+Inputs!$D$3</f>
        <v>0.37951000000000001</v>
      </c>
      <c r="I195" s="241">
        <f t="shared" si="65"/>
        <v>25252</v>
      </c>
      <c r="K195" s="241">
        <f t="shared" si="66"/>
        <v>10</v>
      </c>
      <c r="L195" s="241">
        <f t="shared" si="67"/>
        <v>24750</v>
      </c>
      <c r="M195" s="241">
        <f t="shared" si="68"/>
        <v>3.7951000000000001</v>
      </c>
      <c r="N195" s="241">
        <f t="shared" si="69"/>
        <v>3.7951000000000001</v>
      </c>
      <c r="O195" s="241">
        <f t="shared" si="70"/>
        <v>-190.39590000000425</v>
      </c>
      <c r="P195" s="241">
        <f t="shared" si="71"/>
        <v>190.39590000000425</v>
      </c>
      <c r="Q195" s="242"/>
      <c r="R195" s="242"/>
      <c r="S195" s="242"/>
    </row>
    <row r="196" spans="1:19" s="237" customFormat="1">
      <c r="A196" s="236">
        <v>40513</v>
      </c>
      <c r="C196" s="238">
        <v>188</v>
      </c>
      <c r="D196" s="239">
        <f t="shared" si="62"/>
        <v>10</v>
      </c>
      <c r="E196" s="239">
        <f t="shared" si="63"/>
        <v>24760</v>
      </c>
      <c r="F196" s="239">
        <f t="shared" si="64"/>
        <v>-492</v>
      </c>
      <c r="G196" s="240">
        <f>+Inputs!$D$3</f>
        <v>0.37951000000000001</v>
      </c>
      <c r="I196" s="241">
        <f t="shared" si="65"/>
        <v>25252</v>
      </c>
      <c r="K196" s="241">
        <f t="shared" si="66"/>
        <v>10</v>
      </c>
      <c r="L196" s="241">
        <f t="shared" si="67"/>
        <v>24760</v>
      </c>
      <c r="M196" s="241">
        <f t="shared" si="68"/>
        <v>3.7951000000000001</v>
      </c>
      <c r="N196" s="241">
        <f t="shared" si="69"/>
        <v>3.7951000000000001</v>
      </c>
      <c r="O196" s="241">
        <f t="shared" si="70"/>
        <v>-186.60080000000426</v>
      </c>
      <c r="P196" s="241">
        <f t="shared" si="71"/>
        <v>186.60080000000426</v>
      </c>
      <c r="Q196" s="242"/>
      <c r="R196" s="242"/>
      <c r="S196" s="242"/>
    </row>
    <row r="197" spans="1:19" s="237" customFormat="1">
      <c r="A197" s="243">
        <v>40544</v>
      </c>
      <c r="C197" s="238">
        <v>189</v>
      </c>
      <c r="D197" s="239">
        <f t="shared" si="62"/>
        <v>10</v>
      </c>
      <c r="E197" s="239">
        <f t="shared" si="63"/>
        <v>24770</v>
      </c>
      <c r="F197" s="239">
        <f t="shared" si="64"/>
        <v>-482</v>
      </c>
      <c r="G197" s="240">
        <f>+Inputs!$D$3</f>
        <v>0.37951000000000001</v>
      </c>
      <c r="I197" s="241">
        <f t="shared" si="65"/>
        <v>25252</v>
      </c>
      <c r="K197" s="241">
        <f t="shared" si="66"/>
        <v>10</v>
      </c>
      <c r="L197" s="241">
        <f t="shared" si="67"/>
        <v>24770</v>
      </c>
      <c r="M197" s="241">
        <f t="shared" si="68"/>
        <v>3.7951000000000001</v>
      </c>
      <c r="N197" s="241">
        <f t="shared" si="69"/>
        <v>3.7951000000000001</v>
      </c>
      <c r="O197" s="241">
        <f t="shared" si="70"/>
        <v>-182.80570000000426</v>
      </c>
      <c r="P197" s="241">
        <f t="shared" si="71"/>
        <v>182.80570000000426</v>
      </c>
      <c r="Q197" s="242"/>
      <c r="R197" s="242"/>
      <c r="S197" s="242"/>
    </row>
    <row r="198" spans="1:19" s="237" customFormat="1">
      <c r="A198" s="236">
        <v>40575</v>
      </c>
      <c r="C198" s="238">
        <v>190</v>
      </c>
      <c r="D198" s="239">
        <f t="shared" si="62"/>
        <v>10</v>
      </c>
      <c r="E198" s="239">
        <f t="shared" si="63"/>
        <v>24780</v>
      </c>
      <c r="F198" s="239">
        <f t="shared" si="64"/>
        <v>-472</v>
      </c>
      <c r="G198" s="240">
        <f>+Inputs!$D$3</f>
        <v>0.37951000000000001</v>
      </c>
      <c r="I198" s="241">
        <f t="shared" si="65"/>
        <v>25252</v>
      </c>
      <c r="K198" s="241">
        <f t="shared" si="66"/>
        <v>10</v>
      </c>
      <c r="L198" s="241">
        <f t="shared" si="67"/>
        <v>24780</v>
      </c>
      <c r="M198" s="241">
        <f t="shared" si="68"/>
        <v>3.7951000000000001</v>
      </c>
      <c r="N198" s="241">
        <f t="shared" si="69"/>
        <v>3.7951000000000001</v>
      </c>
      <c r="O198" s="241">
        <f t="shared" si="70"/>
        <v>-179.01060000000427</v>
      </c>
      <c r="P198" s="241">
        <f t="shared" si="71"/>
        <v>179.01060000000427</v>
      </c>
      <c r="Q198" s="242"/>
      <c r="R198" s="242"/>
      <c r="S198" s="242"/>
    </row>
    <row r="199" spans="1:19" s="237" customFormat="1">
      <c r="A199" s="243">
        <v>40603</v>
      </c>
      <c r="C199" s="238">
        <v>191</v>
      </c>
      <c r="D199" s="239">
        <f t="shared" si="62"/>
        <v>10</v>
      </c>
      <c r="E199" s="239">
        <f t="shared" si="63"/>
        <v>24790</v>
      </c>
      <c r="F199" s="239">
        <f t="shared" si="64"/>
        <v>-462</v>
      </c>
      <c r="G199" s="240">
        <f>+Inputs!$D$3</f>
        <v>0.37951000000000001</v>
      </c>
      <c r="I199" s="241">
        <f t="shared" si="65"/>
        <v>25252</v>
      </c>
      <c r="K199" s="241">
        <f t="shared" si="66"/>
        <v>10</v>
      </c>
      <c r="L199" s="241">
        <f t="shared" si="67"/>
        <v>24790</v>
      </c>
      <c r="M199" s="241">
        <f t="shared" si="68"/>
        <v>3.7951000000000001</v>
      </c>
      <c r="N199" s="241">
        <f t="shared" si="69"/>
        <v>3.7951000000000001</v>
      </c>
      <c r="O199" s="241">
        <f t="shared" si="70"/>
        <v>-175.21550000000428</v>
      </c>
      <c r="P199" s="241">
        <f t="shared" si="71"/>
        <v>175.21550000000428</v>
      </c>
      <c r="Q199" s="242"/>
      <c r="R199" s="242"/>
      <c r="S199" s="242"/>
    </row>
    <row r="200" spans="1:19" s="237" customFormat="1">
      <c r="A200" s="236">
        <v>40634</v>
      </c>
      <c r="C200" s="238">
        <v>192</v>
      </c>
      <c r="D200" s="239">
        <f t="shared" si="62"/>
        <v>10</v>
      </c>
      <c r="E200" s="239">
        <f t="shared" si="63"/>
        <v>24800</v>
      </c>
      <c r="F200" s="239">
        <f t="shared" si="64"/>
        <v>-452</v>
      </c>
      <c r="G200" s="240">
        <f>+Inputs!$D$3</f>
        <v>0.37951000000000001</v>
      </c>
      <c r="I200" s="241">
        <f t="shared" si="65"/>
        <v>25252</v>
      </c>
      <c r="K200" s="241">
        <f t="shared" si="66"/>
        <v>10</v>
      </c>
      <c r="L200" s="241">
        <f t="shared" si="67"/>
        <v>24800</v>
      </c>
      <c r="M200" s="241">
        <f t="shared" si="68"/>
        <v>3.7951000000000001</v>
      </c>
      <c r="N200" s="241">
        <f t="shared" si="69"/>
        <v>3.7951000000000001</v>
      </c>
      <c r="O200" s="241">
        <f t="shared" si="70"/>
        <v>-171.42040000000429</v>
      </c>
      <c r="P200" s="241">
        <f t="shared" si="71"/>
        <v>171.42040000000429</v>
      </c>
      <c r="Q200" s="242"/>
      <c r="R200" s="242"/>
      <c r="S200" s="242"/>
    </row>
    <row r="201" spans="1:19" s="237" customFormat="1">
      <c r="A201" s="243">
        <v>40664</v>
      </c>
      <c r="C201" s="238">
        <v>193</v>
      </c>
      <c r="D201" s="239">
        <f t="shared" si="62"/>
        <v>10</v>
      </c>
      <c r="E201" s="239">
        <f t="shared" si="63"/>
        <v>24810</v>
      </c>
      <c r="F201" s="239">
        <f t="shared" si="64"/>
        <v>-442</v>
      </c>
      <c r="G201" s="240">
        <f>+Inputs!$D$3</f>
        <v>0.37951000000000001</v>
      </c>
      <c r="I201" s="241">
        <f t="shared" si="65"/>
        <v>25252</v>
      </c>
      <c r="K201" s="241">
        <f t="shared" si="66"/>
        <v>10</v>
      </c>
      <c r="L201" s="241">
        <f t="shared" si="67"/>
        <v>24810</v>
      </c>
      <c r="M201" s="241">
        <f t="shared" si="68"/>
        <v>3.7951000000000001</v>
      </c>
      <c r="N201" s="241">
        <f t="shared" si="69"/>
        <v>3.7951000000000001</v>
      </c>
      <c r="O201" s="241">
        <f t="shared" si="70"/>
        <v>-167.6253000000043</v>
      </c>
      <c r="P201" s="241">
        <f t="shared" si="71"/>
        <v>167.6253000000043</v>
      </c>
      <c r="Q201" s="242"/>
      <c r="R201" s="242"/>
      <c r="S201" s="242"/>
    </row>
    <row r="202" spans="1:19" s="237" customFormat="1">
      <c r="A202" s="236">
        <v>40695</v>
      </c>
      <c r="C202" s="238">
        <v>194</v>
      </c>
      <c r="D202" s="239">
        <f t="shared" si="62"/>
        <v>10</v>
      </c>
      <c r="E202" s="239">
        <f t="shared" si="63"/>
        <v>24820</v>
      </c>
      <c r="F202" s="239">
        <f t="shared" si="64"/>
        <v>-432</v>
      </c>
      <c r="G202" s="240">
        <f>+Inputs!$D$3</f>
        <v>0.37951000000000001</v>
      </c>
      <c r="I202" s="241">
        <f t="shared" si="65"/>
        <v>25252</v>
      </c>
      <c r="K202" s="241">
        <f t="shared" si="66"/>
        <v>10</v>
      </c>
      <c r="L202" s="241">
        <f t="shared" si="67"/>
        <v>24820</v>
      </c>
      <c r="M202" s="241">
        <f t="shared" si="68"/>
        <v>3.7951000000000001</v>
      </c>
      <c r="N202" s="241">
        <f t="shared" si="69"/>
        <v>3.7951000000000001</v>
      </c>
      <c r="O202" s="241">
        <f t="shared" si="70"/>
        <v>-163.83020000000431</v>
      </c>
      <c r="P202" s="241">
        <f t="shared" si="71"/>
        <v>163.83020000000431</v>
      </c>
      <c r="Q202" s="242"/>
      <c r="R202" s="242"/>
      <c r="S202" s="242"/>
    </row>
    <row r="203" spans="1:19" s="237" customFormat="1">
      <c r="A203" s="243">
        <v>40725</v>
      </c>
      <c r="C203" s="238">
        <v>195</v>
      </c>
      <c r="D203" s="239">
        <f t="shared" si="62"/>
        <v>10</v>
      </c>
      <c r="E203" s="239">
        <f t="shared" si="63"/>
        <v>24830</v>
      </c>
      <c r="F203" s="239">
        <f t="shared" si="64"/>
        <v>-422</v>
      </c>
      <c r="G203" s="240">
        <f>+Inputs!$D$3</f>
        <v>0.37951000000000001</v>
      </c>
      <c r="I203" s="241">
        <f t="shared" si="65"/>
        <v>25252</v>
      </c>
      <c r="K203" s="241">
        <f t="shared" si="66"/>
        <v>10</v>
      </c>
      <c r="L203" s="241">
        <f t="shared" si="67"/>
        <v>24830</v>
      </c>
      <c r="M203" s="241">
        <f t="shared" si="68"/>
        <v>3.7951000000000001</v>
      </c>
      <c r="N203" s="241">
        <f t="shared" si="69"/>
        <v>3.7951000000000001</v>
      </c>
      <c r="O203" s="241">
        <f t="shared" si="70"/>
        <v>-160.03510000000432</v>
      </c>
      <c r="P203" s="241">
        <f t="shared" si="71"/>
        <v>160.03510000000432</v>
      </c>
      <c r="Q203" s="242"/>
      <c r="R203" s="242"/>
      <c r="S203" s="242"/>
    </row>
    <row r="204" spans="1:19" s="237" customFormat="1">
      <c r="A204" s="236">
        <v>40756</v>
      </c>
      <c r="C204" s="238">
        <v>196</v>
      </c>
      <c r="D204" s="239">
        <f t="shared" si="62"/>
        <v>10</v>
      </c>
      <c r="E204" s="239">
        <f t="shared" si="63"/>
        <v>24840</v>
      </c>
      <c r="F204" s="239">
        <f t="shared" si="64"/>
        <v>-412</v>
      </c>
      <c r="G204" s="240">
        <f>+Inputs!$D$3</f>
        <v>0.37951000000000001</v>
      </c>
      <c r="I204" s="241">
        <f t="shared" si="65"/>
        <v>25252</v>
      </c>
      <c r="K204" s="241">
        <f t="shared" si="66"/>
        <v>10</v>
      </c>
      <c r="L204" s="241">
        <f t="shared" si="67"/>
        <v>24840</v>
      </c>
      <c r="M204" s="241">
        <f t="shared" si="68"/>
        <v>3.7951000000000001</v>
      </c>
      <c r="N204" s="241">
        <f t="shared" si="69"/>
        <v>3.7951000000000001</v>
      </c>
      <c r="O204" s="241">
        <f t="shared" si="70"/>
        <v>-156.24000000000433</v>
      </c>
      <c r="P204" s="241">
        <f t="shared" si="71"/>
        <v>156.24000000000433</v>
      </c>
      <c r="Q204" s="242"/>
      <c r="R204" s="242"/>
      <c r="S204" s="242"/>
    </row>
    <row r="205" spans="1:19" s="237" customFormat="1">
      <c r="A205" s="243">
        <v>40787</v>
      </c>
      <c r="C205" s="238">
        <v>197</v>
      </c>
      <c r="D205" s="239">
        <f t="shared" si="62"/>
        <v>10</v>
      </c>
      <c r="E205" s="239">
        <f t="shared" si="63"/>
        <v>24850</v>
      </c>
      <c r="F205" s="239">
        <f t="shared" si="64"/>
        <v>-402</v>
      </c>
      <c r="G205" s="240">
        <f>+Inputs!$D$3</f>
        <v>0.37951000000000001</v>
      </c>
      <c r="I205" s="241">
        <f t="shared" si="65"/>
        <v>25252</v>
      </c>
      <c r="K205" s="241">
        <f t="shared" si="66"/>
        <v>10</v>
      </c>
      <c r="L205" s="241">
        <f t="shared" si="67"/>
        <v>24850</v>
      </c>
      <c r="M205" s="241">
        <f t="shared" si="68"/>
        <v>3.7951000000000001</v>
      </c>
      <c r="N205" s="241">
        <f t="shared" si="69"/>
        <v>3.7951000000000001</v>
      </c>
      <c r="O205" s="241">
        <f t="shared" si="70"/>
        <v>-152.44490000000434</v>
      </c>
      <c r="P205" s="241">
        <f t="shared" si="71"/>
        <v>152.44490000000434</v>
      </c>
      <c r="Q205" s="242"/>
      <c r="R205" s="242"/>
      <c r="S205" s="242"/>
    </row>
    <row r="206" spans="1:19" s="237" customFormat="1">
      <c r="A206" s="236">
        <v>40817</v>
      </c>
      <c r="C206" s="238">
        <v>198</v>
      </c>
      <c r="D206" s="239">
        <f t="shared" si="62"/>
        <v>10</v>
      </c>
      <c r="E206" s="239">
        <f t="shared" si="63"/>
        <v>24860</v>
      </c>
      <c r="F206" s="239">
        <f t="shared" si="64"/>
        <v>-392</v>
      </c>
      <c r="G206" s="240">
        <f>+Inputs!$D$3</f>
        <v>0.37951000000000001</v>
      </c>
      <c r="I206" s="241">
        <f t="shared" si="65"/>
        <v>25252</v>
      </c>
      <c r="K206" s="241">
        <f t="shared" si="66"/>
        <v>10</v>
      </c>
      <c r="L206" s="241">
        <f t="shared" si="67"/>
        <v>24860</v>
      </c>
      <c r="M206" s="241">
        <f t="shared" si="68"/>
        <v>3.7951000000000001</v>
      </c>
      <c r="N206" s="241">
        <f t="shared" si="69"/>
        <v>3.7951000000000001</v>
      </c>
      <c r="O206" s="241">
        <f t="shared" si="70"/>
        <v>-148.64980000000435</v>
      </c>
      <c r="P206" s="241">
        <f t="shared" si="71"/>
        <v>148.64980000000435</v>
      </c>
      <c r="Q206" s="242"/>
      <c r="R206" s="242"/>
      <c r="S206" s="242"/>
    </row>
    <row r="207" spans="1:19" s="237" customFormat="1">
      <c r="A207" s="243">
        <v>40848</v>
      </c>
      <c r="C207" s="238">
        <v>199</v>
      </c>
      <c r="D207" s="239">
        <f t="shared" si="62"/>
        <v>10</v>
      </c>
      <c r="E207" s="239">
        <f t="shared" si="63"/>
        <v>24870</v>
      </c>
      <c r="F207" s="239">
        <f t="shared" si="64"/>
        <v>-382</v>
      </c>
      <c r="G207" s="240">
        <f>+Inputs!$D$3</f>
        <v>0.37951000000000001</v>
      </c>
      <c r="I207" s="241">
        <f t="shared" si="65"/>
        <v>25252</v>
      </c>
      <c r="K207" s="241">
        <f t="shared" si="66"/>
        <v>10</v>
      </c>
      <c r="L207" s="241">
        <f t="shared" si="67"/>
        <v>24870</v>
      </c>
      <c r="M207" s="241">
        <f t="shared" si="68"/>
        <v>3.7951000000000001</v>
      </c>
      <c r="N207" s="241">
        <f t="shared" si="69"/>
        <v>3.7951000000000001</v>
      </c>
      <c r="O207" s="241">
        <f t="shared" si="70"/>
        <v>-144.85470000000436</v>
      </c>
      <c r="P207" s="241">
        <f t="shared" si="71"/>
        <v>144.85470000000436</v>
      </c>
      <c r="Q207" s="242"/>
      <c r="R207" s="242"/>
      <c r="S207" s="242"/>
    </row>
    <row r="208" spans="1:19" s="237" customFormat="1">
      <c r="A208" s="236">
        <v>40878</v>
      </c>
      <c r="C208" s="238">
        <v>200</v>
      </c>
      <c r="D208" s="239">
        <f t="shared" si="62"/>
        <v>10</v>
      </c>
      <c r="E208" s="239">
        <f t="shared" si="63"/>
        <v>24880</v>
      </c>
      <c r="F208" s="239">
        <f t="shared" si="64"/>
        <v>-372</v>
      </c>
      <c r="G208" s="240">
        <f>+Inputs!$D$3</f>
        <v>0.37951000000000001</v>
      </c>
      <c r="I208" s="241">
        <f t="shared" si="65"/>
        <v>25252</v>
      </c>
      <c r="K208" s="241">
        <f t="shared" si="66"/>
        <v>10</v>
      </c>
      <c r="L208" s="241">
        <f t="shared" si="67"/>
        <v>24880</v>
      </c>
      <c r="M208" s="241">
        <f t="shared" si="68"/>
        <v>3.7951000000000001</v>
      </c>
      <c r="N208" s="241">
        <f t="shared" si="69"/>
        <v>3.7951000000000001</v>
      </c>
      <c r="O208" s="241">
        <f t="shared" si="70"/>
        <v>-141.05960000000437</v>
      </c>
      <c r="P208" s="241">
        <f t="shared" si="71"/>
        <v>141.05960000000437</v>
      </c>
      <c r="Q208" s="242"/>
      <c r="R208" s="242"/>
      <c r="S208" s="242"/>
    </row>
    <row r="209" spans="1:19" s="237" customFormat="1">
      <c r="A209" s="243">
        <v>40909</v>
      </c>
      <c r="C209" s="238">
        <v>201</v>
      </c>
      <c r="D209" s="239">
        <f t="shared" si="62"/>
        <v>10</v>
      </c>
      <c r="E209" s="239">
        <f t="shared" si="63"/>
        <v>24890</v>
      </c>
      <c r="F209" s="239">
        <f t="shared" si="64"/>
        <v>-362</v>
      </c>
      <c r="G209" s="240">
        <f>+Inputs!$D$3</f>
        <v>0.37951000000000001</v>
      </c>
      <c r="I209" s="241">
        <f t="shared" si="65"/>
        <v>25252</v>
      </c>
      <c r="K209" s="241">
        <f t="shared" si="66"/>
        <v>10</v>
      </c>
      <c r="L209" s="241">
        <f t="shared" si="67"/>
        <v>24890</v>
      </c>
      <c r="M209" s="241">
        <f t="shared" si="68"/>
        <v>3.7951000000000001</v>
      </c>
      <c r="N209" s="241">
        <f t="shared" si="69"/>
        <v>3.7951000000000001</v>
      </c>
      <c r="O209" s="241">
        <f t="shared" si="70"/>
        <v>-137.26450000000438</v>
      </c>
      <c r="P209" s="241">
        <f t="shared" si="71"/>
        <v>137.26450000000438</v>
      </c>
      <c r="Q209" s="242"/>
      <c r="R209" s="242"/>
      <c r="S209" s="242"/>
    </row>
    <row r="210" spans="1:19" s="237" customFormat="1">
      <c r="A210" s="236">
        <v>40940</v>
      </c>
      <c r="C210" s="238">
        <v>202</v>
      </c>
      <c r="D210" s="239">
        <f t="shared" si="62"/>
        <v>10</v>
      </c>
      <c r="E210" s="239">
        <f t="shared" si="63"/>
        <v>24900</v>
      </c>
      <c r="F210" s="239">
        <f t="shared" si="64"/>
        <v>-352</v>
      </c>
      <c r="G210" s="240">
        <f>+Inputs!$D$3</f>
        <v>0.37951000000000001</v>
      </c>
      <c r="I210" s="241">
        <f t="shared" si="65"/>
        <v>25252</v>
      </c>
      <c r="K210" s="241">
        <f t="shared" si="66"/>
        <v>10</v>
      </c>
      <c r="L210" s="241">
        <f t="shared" si="67"/>
        <v>24900</v>
      </c>
      <c r="M210" s="241">
        <f t="shared" si="68"/>
        <v>3.7951000000000001</v>
      </c>
      <c r="N210" s="241">
        <f t="shared" si="69"/>
        <v>3.7951000000000001</v>
      </c>
      <c r="O210" s="241">
        <f t="shared" si="70"/>
        <v>-133.46940000000438</v>
      </c>
      <c r="P210" s="241">
        <f t="shared" si="71"/>
        <v>133.46940000000438</v>
      </c>
      <c r="Q210" s="242"/>
      <c r="R210" s="242"/>
      <c r="S210" s="242"/>
    </row>
    <row r="211" spans="1:19" s="237" customFormat="1">
      <c r="A211" s="243">
        <v>40969</v>
      </c>
      <c r="C211" s="238">
        <v>203</v>
      </c>
      <c r="D211" s="239">
        <f t="shared" si="62"/>
        <v>10</v>
      </c>
      <c r="E211" s="239">
        <f t="shared" si="63"/>
        <v>24910</v>
      </c>
      <c r="F211" s="239">
        <f t="shared" si="64"/>
        <v>-342</v>
      </c>
      <c r="G211" s="240">
        <f>+Inputs!$D$3</f>
        <v>0.37951000000000001</v>
      </c>
      <c r="I211" s="241">
        <f t="shared" si="65"/>
        <v>25252</v>
      </c>
      <c r="K211" s="241">
        <f t="shared" si="66"/>
        <v>10</v>
      </c>
      <c r="L211" s="241">
        <f t="shared" si="67"/>
        <v>24910</v>
      </c>
      <c r="M211" s="241">
        <f t="shared" si="68"/>
        <v>3.7951000000000001</v>
      </c>
      <c r="N211" s="241">
        <f t="shared" si="69"/>
        <v>3.7951000000000001</v>
      </c>
      <c r="O211" s="241">
        <f t="shared" si="70"/>
        <v>-129.67430000000439</v>
      </c>
      <c r="P211" s="241">
        <f t="shared" si="71"/>
        <v>129.67430000000439</v>
      </c>
      <c r="Q211" s="242"/>
      <c r="R211" s="242"/>
      <c r="S211" s="242"/>
    </row>
    <row r="212" spans="1:19" s="237" customFormat="1">
      <c r="A212" s="236">
        <v>41000</v>
      </c>
      <c r="C212" s="238">
        <v>204</v>
      </c>
      <c r="D212" s="239">
        <f t="shared" si="62"/>
        <v>10</v>
      </c>
      <c r="E212" s="239">
        <f t="shared" si="63"/>
        <v>24920</v>
      </c>
      <c r="F212" s="239">
        <f t="shared" si="64"/>
        <v>-332</v>
      </c>
      <c r="G212" s="240">
        <f>+Inputs!$D$3</f>
        <v>0.37951000000000001</v>
      </c>
      <c r="I212" s="241">
        <f t="shared" si="65"/>
        <v>25252</v>
      </c>
      <c r="K212" s="241">
        <f t="shared" si="66"/>
        <v>10</v>
      </c>
      <c r="L212" s="241">
        <f t="shared" si="67"/>
        <v>24920</v>
      </c>
      <c r="M212" s="241">
        <f t="shared" si="68"/>
        <v>3.7951000000000001</v>
      </c>
      <c r="N212" s="241">
        <f t="shared" si="69"/>
        <v>3.7951000000000001</v>
      </c>
      <c r="O212" s="241">
        <f t="shared" si="70"/>
        <v>-125.87920000000439</v>
      </c>
      <c r="P212" s="241">
        <f t="shared" si="71"/>
        <v>125.87920000000439</v>
      </c>
      <c r="Q212" s="242"/>
      <c r="R212" s="242"/>
      <c r="S212" s="242"/>
    </row>
    <row r="213" spans="1:19" s="237" customFormat="1">
      <c r="A213" s="243">
        <v>41030</v>
      </c>
      <c r="C213" s="238">
        <v>205</v>
      </c>
      <c r="D213" s="239">
        <f t="shared" si="62"/>
        <v>10</v>
      </c>
      <c r="E213" s="239">
        <f t="shared" si="63"/>
        <v>24930</v>
      </c>
      <c r="F213" s="239">
        <f t="shared" si="64"/>
        <v>-322</v>
      </c>
      <c r="G213" s="240">
        <f>+Inputs!$D$3</f>
        <v>0.37951000000000001</v>
      </c>
      <c r="I213" s="241">
        <f t="shared" si="65"/>
        <v>25252</v>
      </c>
      <c r="K213" s="241">
        <f t="shared" si="66"/>
        <v>10</v>
      </c>
      <c r="L213" s="241">
        <f t="shared" si="67"/>
        <v>24930</v>
      </c>
      <c r="M213" s="241">
        <f t="shared" si="68"/>
        <v>3.7951000000000001</v>
      </c>
      <c r="N213" s="241">
        <f t="shared" si="69"/>
        <v>3.7951000000000001</v>
      </c>
      <c r="O213" s="241">
        <f t="shared" si="70"/>
        <v>-122.08410000000438</v>
      </c>
      <c r="P213" s="241">
        <f t="shared" si="71"/>
        <v>122.08410000000438</v>
      </c>
      <c r="Q213" s="242"/>
      <c r="R213" s="242"/>
      <c r="S213" s="242"/>
    </row>
    <row r="214" spans="1:19" s="237" customFormat="1">
      <c r="A214" s="236">
        <v>41061</v>
      </c>
      <c r="C214" s="238">
        <v>206</v>
      </c>
      <c r="D214" s="239">
        <f t="shared" si="62"/>
        <v>10</v>
      </c>
      <c r="E214" s="239">
        <f t="shared" si="63"/>
        <v>24940</v>
      </c>
      <c r="F214" s="239">
        <f t="shared" si="64"/>
        <v>-312</v>
      </c>
      <c r="G214" s="240">
        <f>+Inputs!$D$3</f>
        <v>0.37951000000000001</v>
      </c>
      <c r="I214" s="241">
        <f t="shared" si="65"/>
        <v>25252</v>
      </c>
      <c r="K214" s="241">
        <f t="shared" si="66"/>
        <v>10</v>
      </c>
      <c r="L214" s="241">
        <f t="shared" si="67"/>
        <v>24940</v>
      </c>
      <c r="M214" s="241">
        <f t="shared" si="68"/>
        <v>3.7951000000000001</v>
      </c>
      <c r="N214" s="241">
        <f t="shared" si="69"/>
        <v>3.7951000000000001</v>
      </c>
      <c r="O214" s="241">
        <f t="shared" si="70"/>
        <v>-118.28900000000438</v>
      </c>
      <c r="P214" s="241">
        <f t="shared" si="71"/>
        <v>118.28900000000438</v>
      </c>
      <c r="Q214" s="242"/>
      <c r="R214" s="242"/>
      <c r="S214" s="242"/>
    </row>
    <row r="215" spans="1:19" s="237" customFormat="1">
      <c r="A215" s="243">
        <v>41091</v>
      </c>
      <c r="C215" s="238">
        <v>207</v>
      </c>
      <c r="D215" s="239">
        <f t="shared" si="62"/>
        <v>10</v>
      </c>
      <c r="E215" s="239">
        <f t="shared" si="63"/>
        <v>24950</v>
      </c>
      <c r="F215" s="239">
        <f t="shared" si="64"/>
        <v>-302</v>
      </c>
      <c r="G215" s="240">
        <f>+Inputs!$D$3</f>
        <v>0.37951000000000001</v>
      </c>
      <c r="I215" s="241">
        <f t="shared" si="65"/>
        <v>25252</v>
      </c>
      <c r="K215" s="241">
        <f t="shared" si="66"/>
        <v>10</v>
      </c>
      <c r="L215" s="241">
        <f t="shared" si="67"/>
        <v>24950</v>
      </c>
      <c r="M215" s="241">
        <f t="shared" si="68"/>
        <v>3.7951000000000001</v>
      </c>
      <c r="N215" s="241">
        <f t="shared" si="69"/>
        <v>3.7951000000000001</v>
      </c>
      <c r="O215" s="241">
        <f t="shared" si="70"/>
        <v>-114.49390000000437</v>
      </c>
      <c r="P215" s="241">
        <f t="shared" si="71"/>
        <v>114.49390000000437</v>
      </c>
      <c r="Q215" s="242"/>
      <c r="R215" s="242"/>
      <c r="S215" s="242"/>
    </row>
    <row r="216" spans="1:19" s="237" customFormat="1">
      <c r="A216" s="236">
        <v>41122</v>
      </c>
      <c r="C216" s="238">
        <v>208</v>
      </c>
      <c r="D216" s="239">
        <f t="shared" si="62"/>
        <v>10</v>
      </c>
      <c r="E216" s="239">
        <f t="shared" si="63"/>
        <v>24960</v>
      </c>
      <c r="F216" s="239">
        <f t="shared" si="64"/>
        <v>-292</v>
      </c>
      <c r="G216" s="240">
        <f>+Inputs!$D$3</f>
        <v>0.37951000000000001</v>
      </c>
      <c r="I216" s="241">
        <f t="shared" si="65"/>
        <v>25252</v>
      </c>
      <c r="K216" s="241">
        <f t="shared" si="66"/>
        <v>10</v>
      </c>
      <c r="L216" s="241">
        <f t="shared" si="67"/>
        <v>24960</v>
      </c>
      <c r="M216" s="241">
        <f t="shared" si="68"/>
        <v>3.7951000000000001</v>
      </c>
      <c r="N216" s="241">
        <f t="shared" si="69"/>
        <v>3.7951000000000001</v>
      </c>
      <c r="O216" s="241">
        <f t="shared" si="70"/>
        <v>-110.69880000000437</v>
      </c>
      <c r="P216" s="241">
        <f t="shared" si="71"/>
        <v>110.69880000000437</v>
      </c>
      <c r="Q216" s="242"/>
      <c r="R216" s="242"/>
      <c r="S216" s="242"/>
    </row>
    <row r="217" spans="1:19" s="237" customFormat="1">
      <c r="A217" s="243">
        <v>41153</v>
      </c>
      <c r="C217" s="238">
        <v>209</v>
      </c>
      <c r="D217" s="239">
        <f t="shared" si="62"/>
        <v>10</v>
      </c>
      <c r="E217" s="239">
        <f t="shared" si="63"/>
        <v>24970</v>
      </c>
      <c r="F217" s="239">
        <f t="shared" si="64"/>
        <v>-282</v>
      </c>
      <c r="G217" s="240">
        <f>+Inputs!$D$3</f>
        <v>0.37951000000000001</v>
      </c>
      <c r="I217" s="241">
        <f t="shared" si="65"/>
        <v>25252</v>
      </c>
      <c r="K217" s="241">
        <f t="shared" si="66"/>
        <v>10</v>
      </c>
      <c r="L217" s="241">
        <f t="shared" si="67"/>
        <v>24970</v>
      </c>
      <c r="M217" s="241">
        <f t="shared" si="68"/>
        <v>3.7951000000000001</v>
      </c>
      <c r="N217" s="241">
        <f t="shared" si="69"/>
        <v>3.7951000000000001</v>
      </c>
      <c r="O217" s="241">
        <f t="shared" si="70"/>
        <v>-106.90370000000436</v>
      </c>
      <c r="P217" s="241">
        <f t="shared" si="71"/>
        <v>106.90370000000436</v>
      </c>
      <c r="Q217" s="242"/>
      <c r="R217" s="242"/>
      <c r="S217" s="242"/>
    </row>
    <row r="218" spans="1:19" s="237" customFormat="1">
      <c r="A218" s="236">
        <v>41183</v>
      </c>
      <c r="C218" s="238">
        <v>210</v>
      </c>
      <c r="D218" s="239">
        <f t="shared" si="62"/>
        <v>10</v>
      </c>
      <c r="E218" s="239">
        <f t="shared" si="63"/>
        <v>24980</v>
      </c>
      <c r="F218" s="239">
        <f t="shared" si="64"/>
        <v>-272</v>
      </c>
      <c r="G218" s="240">
        <f>+Inputs!$D$3</f>
        <v>0.37951000000000001</v>
      </c>
      <c r="I218" s="241">
        <f t="shared" si="65"/>
        <v>25252</v>
      </c>
      <c r="K218" s="241">
        <f t="shared" si="66"/>
        <v>10</v>
      </c>
      <c r="L218" s="241">
        <f t="shared" si="67"/>
        <v>24980</v>
      </c>
      <c r="M218" s="241">
        <f t="shared" si="68"/>
        <v>3.7951000000000001</v>
      </c>
      <c r="N218" s="241">
        <f t="shared" si="69"/>
        <v>3.7951000000000001</v>
      </c>
      <c r="O218" s="241">
        <f t="shared" si="70"/>
        <v>-103.10860000000436</v>
      </c>
      <c r="P218" s="241">
        <f t="shared" si="71"/>
        <v>103.10860000000436</v>
      </c>
      <c r="Q218" s="242"/>
      <c r="R218" s="242"/>
      <c r="S218" s="242"/>
    </row>
    <row r="219" spans="1:19" s="237" customFormat="1">
      <c r="A219" s="243">
        <v>41214</v>
      </c>
      <c r="C219" s="238">
        <v>211</v>
      </c>
      <c r="D219" s="239">
        <f t="shared" si="62"/>
        <v>10</v>
      </c>
      <c r="E219" s="239">
        <f t="shared" si="63"/>
        <v>24990</v>
      </c>
      <c r="F219" s="239">
        <f t="shared" si="64"/>
        <v>-262</v>
      </c>
      <c r="G219" s="240">
        <f>+Inputs!$D$3</f>
        <v>0.37951000000000001</v>
      </c>
      <c r="I219" s="241">
        <f t="shared" si="65"/>
        <v>25252</v>
      </c>
      <c r="K219" s="241">
        <f t="shared" si="66"/>
        <v>10</v>
      </c>
      <c r="L219" s="241">
        <f t="shared" si="67"/>
        <v>24990</v>
      </c>
      <c r="M219" s="241">
        <f t="shared" si="68"/>
        <v>3.7951000000000001</v>
      </c>
      <c r="N219" s="241">
        <f t="shared" si="69"/>
        <v>3.7951000000000001</v>
      </c>
      <c r="O219" s="241">
        <f t="shared" si="70"/>
        <v>-99.313500000004353</v>
      </c>
      <c r="P219" s="241">
        <f t="shared" si="71"/>
        <v>99.313500000004353</v>
      </c>
      <c r="Q219" s="242"/>
      <c r="R219" s="242"/>
      <c r="S219" s="242"/>
    </row>
    <row r="220" spans="1:19" s="237" customFormat="1">
      <c r="A220" s="236">
        <v>41244</v>
      </c>
      <c r="C220" s="238">
        <v>212</v>
      </c>
      <c r="D220" s="239">
        <f t="shared" si="62"/>
        <v>10</v>
      </c>
      <c r="E220" s="239">
        <f t="shared" si="63"/>
        <v>25000</v>
      </c>
      <c r="F220" s="239">
        <f t="shared" si="64"/>
        <v>-252</v>
      </c>
      <c r="G220" s="240">
        <f>+Inputs!$D$3</f>
        <v>0.37951000000000001</v>
      </c>
      <c r="I220" s="241">
        <f t="shared" si="65"/>
        <v>25252</v>
      </c>
      <c r="K220" s="241">
        <f t="shared" si="66"/>
        <v>10</v>
      </c>
      <c r="L220" s="241">
        <f t="shared" si="67"/>
        <v>25000</v>
      </c>
      <c r="M220" s="241">
        <f t="shared" si="68"/>
        <v>3.7951000000000001</v>
      </c>
      <c r="N220" s="241">
        <f t="shared" si="69"/>
        <v>3.7951000000000001</v>
      </c>
      <c r="O220" s="241">
        <f t="shared" si="70"/>
        <v>-95.518400000004348</v>
      </c>
      <c r="P220" s="241">
        <f t="shared" si="71"/>
        <v>95.518400000004348</v>
      </c>
      <c r="Q220" s="242"/>
      <c r="R220" s="242"/>
      <c r="S220" s="242"/>
    </row>
    <row r="221" spans="1:19" s="237" customFormat="1">
      <c r="A221" s="243">
        <v>41275</v>
      </c>
      <c r="C221" s="238">
        <v>213</v>
      </c>
      <c r="D221" s="239">
        <f t="shared" si="62"/>
        <v>10</v>
      </c>
      <c r="E221" s="239">
        <f t="shared" si="63"/>
        <v>25010</v>
      </c>
      <c r="F221" s="239">
        <f t="shared" si="64"/>
        <v>-242</v>
      </c>
      <c r="G221" s="240">
        <f>+Inputs!$D$3</f>
        <v>0.37951000000000001</v>
      </c>
      <c r="I221" s="241">
        <f t="shared" si="65"/>
        <v>25252</v>
      </c>
      <c r="K221" s="241">
        <f t="shared" si="66"/>
        <v>10</v>
      </c>
      <c r="L221" s="241">
        <f t="shared" si="67"/>
        <v>25010</v>
      </c>
      <c r="M221" s="241">
        <f t="shared" si="68"/>
        <v>3.7951000000000001</v>
      </c>
      <c r="N221" s="241">
        <f t="shared" si="69"/>
        <v>3.7951000000000001</v>
      </c>
      <c r="O221" s="241">
        <f t="shared" si="70"/>
        <v>-91.723300000004343</v>
      </c>
      <c r="P221" s="241">
        <f t="shared" si="71"/>
        <v>91.723300000004343</v>
      </c>
      <c r="Q221" s="242"/>
      <c r="R221" s="242"/>
      <c r="S221" s="242"/>
    </row>
    <row r="222" spans="1:19" s="237" customFormat="1">
      <c r="A222" s="236">
        <v>41306</v>
      </c>
      <c r="C222" s="238">
        <v>214</v>
      </c>
      <c r="D222" s="239">
        <f t="shared" si="62"/>
        <v>10</v>
      </c>
      <c r="E222" s="239">
        <f t="shared" si="63"/>
        <v>25020</v>
      </c>
      <c r="F222" s="239">
        <f t="shared" si="64"/>
        <v>-232</v>
      </c>
      <c r="G222" s="240">
        <f>+Inputs!$D$3</f>
        <v>0.37951000000000001</v>
      </c>
      <c r="I222" s="241">
        <f t="shared" si="65"/>
        <v>25252</v>
      </c>
      <c r="K222" s="241">
        <f t="shared" si="66"/>
        <v>10</v>
      </c>
      <c r="L222" s="241">
        <f t="shared" si="67"/>
        <v>25020</v>
      </c>
      <c r="M222" s="241">
        <f t="shared" si="68"/>
        <v>3.7951000000000001</v>
      </c>
      <c r="N222" s="241">
        <f t="shared" si="69"/>
        <v>3.7951000000000001</v>
      </c>
      <c r="O222" s="241">
        <f t="shared" si="70"/>
        <v>-87.928200000004338</v>
      </c>
      <c r="P222" s="241">
        <f t="shared" si="71"/>
        <v>87.928200000004338</v>
      </c>
      <c r="Q222" s="242"/>
      <c r="R222" s="242"/>
      <c r="S222" s="242"/>
    </row>
    <row r="223" spans="1:19" s="237" customFormat="1">
      <c r="A223" s="243">
        <v>41334</v>
      </c>
      <c r="C223" s="238">
        <v>215</v>
      </c>
      <c r="D223" s="239">
        <f t="shared" si="62"/>
        <v>10</v>
      </c>
      <c r="E223" s="239">
        <f t="shared" si="63"/>
        <v>25030</v>
      </c>
      <c r="F223" s="239">
        <f t="shared" si="64"/>
        <v>-222</v>
      </c>
      <c r="G223" s="240">
        <f>+Inputs!$D$3</f>
        <v>0.37951000000000001</v>
      </c>
      <c r="I223" s="241">
        <f t="shared" si="65"/>
        <v>25252</v>
      </c>
      <c r="K223" s="241">
        <f t="shared" si="66"/>
        <v>10</v>
      </c>
      <c r="L223" s="241">
        <f t="shared" si="67"/>
        <v>25030</v>
      </c>
      <c r="M223" s="241">
        <f t="shared" si="68"/>
        <v>3.7951000000000001</v>
      </c>
      <c r="N223" s="241">
        <f t="shared" si="69"/>
        <v>3.7951000000000001</v>
      </c>
      <c r="O223" s="241">
        <f t="shared" si="70"/>
        <v>-84.133100000004333</v>
      </c>
      <c r="P223" s="241">
        <f t="shared" si="71"/>
        <v>84.133100000004333</v>
      </c>
      <c r="Q223" s="242"/>
      <c r="R223" s="242"/>
      <c r="S223" s="242"/>
    </row>
    <row r="224" spans="1:19" s="237" customFormat="1">
      <c r="A224" s="243">
        <v>41365</v>
      </c>
      <c r="C224" s="238">
        <v>216</v>
      </c>
      <c r="D224" s="239">
        <f t="shared" si="62"/>
        <v>10</v>
      </c>
      <c r="E224" s="239">
        <f t="shared" ref="E224:E245" si="72">+E223+D224</f>
        <v>25040</v>
      </c>
      <c r="F224" s="239">
        <f t="shared" ref="F224:F245" si="73">$B$9+E224</f>
        <v>-212</v>
      </c>
      <c r="G224" s="240">
        <f>+Inputs!$D$3</f>
        <v>0.37951000000000001</v>
      </c>
      <c r="I224" s="241">
        <f t="shared" ref="I224:I245" si="74">+I223+H224</f>
        <v>25252</v>
      </c>
      <c r="K224" s="241">
        <f t="shared" ref="K224:K245" si="75">D224</f>
        <v>10</v>
      </c>
      <c r="L224" s="241">
        <f t="shared" ref="L224:L245" si="76">+L223+K224</f>
        <v>25040</v>
      </c>
      <c r="M224" s="241">
        <f t="shared" ref="M224:M245" si="77">K224*G224</f>
        <v>3.7951000000000001</v>
      </c>
      <c r="N224" s="241">
        <f t="shared" ref="N224:N245" si="78">M224-J224</f>
        <v>3.7951000000000001</v>
      </c>
      <c r="O224" s="241">
        <f t="shared" ref="O224:O245" si="79">+O223+N224</f>
        <v>-80.338000000004328</v>
      </c>
      <c r="P224" s="241">
        <f t="shared" ref="P224:P245" si="80">P223-N224</f>
        <v>80.338000000004328</v>
      </c>
      <c r="Q224" s="242"/>
      <c r="R224" s="242"/>
      <c r="S224" s="242"/>
    </row>
    <row r="225" spans="1:19" s="237" customFormat="1">
      <c r="A225" s="236">
        <v>41395</v>
      </c>
      <c r="C225" s="238">
        <v>217</v>
      </c>
      <c r="D225" s="239">
        <f t="shared" si="62"/>
        <v>10</v>
      </c>
      <c r="E225" s="239">
        <f t="shared" si="72"/>
        <v>25050</v>
      </c>
      <c r="F225" s="239">
        <f t="shared" si="73"/>
        <v>-202</v>
      </c>
      <c r="G225" s="240">
        <f>+Inputs!$D$3</f>
        <v>0.37951000000000001</v>
      </c>
      <c r="I225" s="241">
        <f t="shared" si="74"/>
        <v>25252</v>
      </c>
      <c r="K225" s="241">
        <f t="shared" si="75"/>
        <v>10</v>
      </c>
      <c r="L225" s="241">
        <f t="shared" si="76"/>
        <v>25050</v>
      </c>
      <c r="M225" s="241">
        <f t="shared" si="77"/>
        <v>3.7951000000000001</v>
      </c>
      <c r="N225" s="241">
        <f t="shared" si="78"/>
        <v>3.7951000000000001</v>
      </c>
      <c r="O225" s="241">
        <f t="shared" si="79"/>
        <v>-76.542900000004323</v>
      </c>
      <c r="P225" s="241">
        <f t="shared" si="80"/>
        <v>76.542900000004323</v>
      </c>
      <c r="Q225" s="242"/>
      <c r="R225" s="242"/>
      <c r="S225" s="242"/>
    </row>
    <row r="226" spans="1:19" s="237" customFormat="1">
      <c r="A226" s="243">
        <v>41426</v>
      </c>
      <c r="C226" s="238">
        <v>218</v>
      </c>
      <c r="D226" s="239">
        <f t="shared" si="62"/>
        <v>10</v>
      </c>
      <c r="E226" s="239">
        <f t="shared" si="72"/>
        <v>25060</v>
      </c>
      <c r="F226" s="239">
        <f t="shared" si="73"/>
        <v>-192</v>
      </c>
      <c r="G226" s="240">
        <f>+Inputs!$D$3</f>
        <v>0.37951000000000001</v>
      </c>
      <c r="I226" s="241">
        <f t="shared" si="74"/>
        <v>25252</v>
      </c>
      <c r="K226" s="241">
        <f t="shared" si="75"/>
        <v>10</v>
      </c>
      <c r="L226" s="241">
        <f t="shared" si="76"/>
        <v>25060</v>
      </c>
      <c r="M226" s="241">
        <f t="shared" si="77"/>
        <v>3.7951000000000001</v>
      </c>
      <c r="N226" s="241">
        <f t="shared" si="78"/>
        <v>3.7951000000000001</v>
      </c>
      <c r="O226" s="241">
        <f t="shared" si="79"/>
        <v>-72.747800000004318</v>
      </c>
      <c r="P226" s="241">
        <f t="shared" si="80"/>
        <v>72.747800000004318</v>
      </c>
      <c r="Q226" s="242"/>
      <c r="R226" s="242"/>
      <c r="S226" s="242"/>
    </row>
    <row r="227" spans="1:19" s="237" customFormat="1">
      <c r="A227" s="243">
        <v>41456</v>
      </c>
      <c r="C227" s="238">
        <v>219</v>
      </c>
      <c r="D227" s="239">
        <f t="shared" si="62"/>
        <v>10</v>
      </c>
      <c r="E227" s="239">
        <f t="shared" si="72"/>
        <v>25070</v>
      </c>
      <c r="F227" s="239">
        <f t="shared" si="73"/>
        <v>-182</v>
      </c>
      <c r="G227" s="240">
        <f>+Inputs!$D$3</f>
        <v>0.37951000000000001</v>
      </c>
      <c r="I227" s="241">
        <f t="shared" si="74"/>
        <v>25252</v>
      </c>
      <c r="K227" s="241">
        <f t="shared" si="75"/>
        <v>10</v>
      </c>
      <c r="L227" s="241">
        <f t="shared" si="76"/>
        <v>25070</v>
      </c>
      <c r="M227" s="241">
        <f t="shared" si="77"/>
        <v>3.7951000000000001</v>
      </c>
      <c r="N227" s="241">
        <f t="shared" si="78"/>
        <v>3.7951000000000001</v>
      </c>
      <c r="O227" s="241">
        <f t="shared" si="79"/>
        <v>-68.952700000004313</v>
      </c>
      <c r="P227" s="241">
        <f t="shared" si="80"/>
        <v>68.952700000004313</v>
      </c>
      <c r="Q227" s="242"/>
      <c r="R227" s="242"/>
      <c r="S227" s="242"/>
    </row>
    <row r="228" spans="1:19" s="237" customFormat="1">
      <c r="A228" s="236">
        <v>41487</v>
      </c>
      <c r="C228" s="238">
        <v>220</v>
      </c>
      <c r="D228" s="239">
        <f t="shared" si="62"/>
        <v>10</v>
      </c>
      <c r="E228" s="239">
        <f t="shared" si="72"/>
        <v>25080</v>
      </c>
      <c r="F228" s="239">
        <f t="shared" si="73"/>
        <v>-172</v>
      </c>
      <c r="G228" s="240">
        <f>+Inputs!$D$3</f>
        <v>0.37951000000000001</v>
      </c>
      <c r="I228" s="241">
        <f t="shared" si="74"/>
        <v>25252</v>
      </c>
      <c r="K228" s="241">
        <f t="shared" si="75"/>
        <v>10</v>
      </c>
      <c r="L228" s="241">
        <f t="shared" si="76"/>
        <v>25080</v>
      </c>
      <c r="M228" s="241">
        <f t="shared" si="77"/>
        <v>3.7951000000000001</v>
      </c>
      <c r="N228" s="241">
        <f t="shared" si="78"/>
        <v>3.7951000000000001</v>
      </c>
      <c r="O228" s="241">
        <f t="shared" si="79"/>
        <v>-65.157600000004308</v>
      </c>
      <c r="P228" s="241">
        <f t="shared" si="80"/>
        <v>65.157600000004308</v>
      </c>
      <c r="Q228" s="242"/>
      <c r="R228" s="242"/>
      <c r="S228" s="242"/>
    </row>
    <row r="229" spans="1:19" s="237" customFormat="1">
      <c r="A229" s="243">
        <v>41518</v>
      </c>
      <c r="C229" s="238">
        <v>221</v>
      </c>
      <c r="D229" s="239">
        <f t="shared" si="62"/>
        <v>10</v>
      </c>
      <c r="E229" s="239">
        <f t="shared" si="72"/>
        <v>25090</v>
      </c>
      <c r="F229" s="239">
        <f t="shared" si="73"/>
        <v>-162</v>
      </c>
      <c r="G229" s="240">
        <f>+Inputs!$D$3</f>
        <v>0.37951000000000001</v>
      </c>
      <c r="I229" s="241">
        <f t="shared" si="74"/>
        <v>25252</v>
      </c>
      <c r="K229" s="241">
        <f t="shared" si="75"/>
        <v>10</v>
      </c>
      <c r="L229" s="241">
        <f t="shared" si="76"/>
        <v>25090</v>
      </c>
      <c r="M229" s="241">
        <f t="shared" si="77"/>
        <v>3.7951000000000001</v>
      </c>
      <c r="N229" s="241">
        <f t="shared" si="78"/>
        <v>3.7951000000000001</v>
      </c>
      <c r="O229" s="241">
        <f t="shared" si="79"/>
        <v>-61.36250000000431</v>
      </c>
      <c r="P229" s="241">
        <f t="shared" si="80"/>
        <v>61.36250000000431</v>
      </c>
      <c r="Q229" s="242"/>
      <c r="R229" s="242"/>
      <c r="S229" s="242"/>
    </row>
    <row r="230" spans="1:19" s="237" customFormat="1">
      <c r="A230" s="243">
        <v>41548</v>
      </c>
      <c r="C230" s="238">
        <v>222</v>
      </c>
      <c r="D230" s="239">
        <f t="shared" si="62"/>
        <v>10</v>
      </c>
      <c r="E230" s="239">
        <f t="shared" si="72"/>
        <v>25100</v>
      </c>
      <c r="F230" s="239">
        <f t="shared" si="73"/>
        <v>-152</v>
      </c>
      <c r="G230" s="240">
        <f>+Inputs!$D$3</f>
        <v>0.37951000000000001</v>
      </c>
      <c r="I230" s="241">
        <f t="shared" si="74"/>
        <v>25252</v>
      </c>
      <c r="K230" s="241">
        <f t="shared" si="75"/>
        <v>10</v>
      </c>
      <c r="L230" s="241">
        <f t="shared" si="76"/>
        <v>25100</v>
      </c>
      <c r="M230" s="241">
        <f t="shared" si="77"/>
        <v>3.7951000000000001</v>
      </c>
      <c r="N230" s="241">
        <f t="shared" si="78"/>
        <v>3.7951000000000001</v>
      </c>
      <c r="O230" s="241">
        <f t="shared" si="79"/>
        <v>-57.567400000004312</v>
      </c>
      <c r="P230" s="241">
        <f t="shared" si="80"/>
        <v>57.567400000004312</v>
      </c>
      <c r="Q230" s="242"/>
      <c r="R230" s="242"/>
      <c r="S230" s="242"/>
    </row>
    <row r="231" spans="1:19" s="237" customFormat="1">
      <c r="A231" s="236">
        <v>41579</v>
      </c>
      <c r="C231" s="238">
        <v>223</v>
      </c>
      <c r="D231" s="239">
        <f t="shared" si="62"/>
        <v>10</v>
      </c>
      <c r="E231" s="239">
        <f t="shared" si="72"/>
        <v>25110</v>
      </c>
      <c r="F231" s="239">
        <f t="shared" si="73"/>
        <v>-142</v>
      </c>
      <c r="G231" s="240">
        <f>+Inputs!$D$3</f>
        <v>0.37951000000000001</v>
      </c>
      <c r="I231" s="241">
        <f t="shared" si="74"/>
        <v>25252</v>
      </c>
      <c r="K231" s="241">
        <f t="shared" si="75"/>
        <v>10</v>
      </c>
      <c r="L231" s="241">
        <f t="shared" si="76"/>
        <v>25110</v>
      </c>
      <c r="M231" s="241">
        <f t="shared" si="77"/>
        <v>3.7951000000000001</v>
      </c>
      <c r="N231" s="241">
        <f t="shared" si="78"/>
        <v>3.7951000000000001</v>
      </c>
      <c r="O231" s="241">
        <f t="shared" si="79"/>
        <v>-53.772300000004314</v>
      </c>
      <c r="P231" s="241">
        <f t="shared" si="80"/>
        <v>53.772300000004314</v>
      </c>
      <c r="Q231" s="242"/>
      <c r="R231" s="242"/>
      <c r="S231" s="242"/>
    </row>
    <row r="232" spans="1:19" s="237" customFormat="1">
      <c r="A232" s="243">
        <v>41609</v>
      </c>
      <c r="C232" s="238">
        <v>224</v>
      </c>
      <c r="D232" s="239">
        <f t="shared" si="62"/>
        <v>10</v>
      </c>
      <c r="E232" s="239">
        <f t="shared" si="72"/>
        <v>25120</v>
      </c>
      <c r="F232" s="239">
        <f t="shared" si="73"/>
        <v>-132</v>
      </c>
      <c r="G232" s="240">
        <f>+Inputs!$D$3</f>
        <v>0.37951000000000001</v>
      </c>
      <c r="I232" s="241">
        <f t="shared" si="74"/>
        <v>25252</v>
      </c>
      <c r="K232" s="241">
        <f t="shared" si="75"/>
        <v>10</v>
      </c>
      <c r="L232" s="241">
        <f t="shared" si="76"/>
        <v>25120</v>
      </c>
      <c r="M232" s="241">
        <f t="shared" si="77"/>
        <v>3.7951000000000001</v>
      </c>
      <c r="N232" s="241">
        <f t="shared" si="78"/>
        <v>3.7951000000000001</v>
      </c>
      <c r="O232" s="241">
        <f t="shared" si="79"/>
        <v>-49.977200000004316</v>
      </c>
      <c r="P232" s="241">
        <f t="shared" si="80"/>
        <v>49.977200000004316</v>
      </c>
      <c r="Q232" s="242"/>
      <c r="R232" s="242"/>
      <c r="S232" s="242"/>
    </row>
    <row r="233" spans="1:19" s="237" customFormat="1">
      <c r="A233" s="243">
        <v>41640</v>
      </c>
      <c r="C233" s="238">
        <v>225</v>
      </c>
      <c r="D233" s="239">
        <f t="shared" si="62"/>
        <v>10</v>
      </c>
      <c r="E233" s="239">
        <f t="shared" si="72"/>
        <v>25130</v>
      </c>
      <c r="F233" s="239">
        <f t="shared" si="73"/>
        <v>-122</v>
      </c>
      <c r="G233" s="240">
        <f>+Inputs!$D$3</f>
        <v>0.37951000000000001</v>
      </c>
      <c r="I233" s="241">
        <f t="shared" si="74"/>
        <v>25252</v>
      </c>
      <c r="K233" s="241">
        <f t="shared" si="75"/>
        <v>10</v>
      </c>
      <c r="L233" s="241">
        <f t="shared" si="76"/>
        <v>25130</v>
      </c>
      <c r="M233" s="241">
        <f t="shared" si="77"/>
        <v>3.7951000000000001</v>
      </c>
      <c r="N233" s="241">
        <f t="shared" si="78"/>
        <v>3.7951000000000001</v>
      </c>
      <c r="O233" s="241">
        <f t="shared" si="79"/>
        <v>-46.182100000004318</v>
      </c>
      <c r="P233" s="241">
        <f t="shared" si="80"/>
        <v>46.182100000004318</v>
      </c>
      <c r="Q233" s="242"/>
      <c r="R233" s="242"/>
      <c r="S233" s="242"/>
    </row>
    <row r="234" spans="1:19" s="237" customFormat="1">
      <c r="A234" s="236">
        <v>41671</v>
      </c>
      <c r="C234" s="238">
        <v>226</v>
      </c>
      <c r="D234" s="239">
        <f t="shared" si="62"/>
        <v>10</v>
      </c>
      <c r="E234" s="239">
        <f t="shared" si="72"/>
        <v>25140</v>
      </c>
      <c r="F234" s="239">
        <f t="shared" si="73"/>
        <v>-112</v>
      </c>
      <c r="G234" s="240">
        <f>+Inputs!$D$3</f>
        <v>0.37951000000000001</v>
      </c>
      <c r="I234" s="241">
        <f t="shared" si="74"/>
        <v>25252</v>
      </c>
      <c r="K234" s="241">
        <f t="shared" si="75"/>
        <v>10</v>
      </c>
      <c r="L234" s="241">
        <f t="shared" si="76"/>
        <v>25140</v>
      </c>
      <c r="M234" s="241">
        <f t="shared" si="77"/>
        <v>3.7951000000000001</v>
      </c>
      <c r="N234" s="241">
        <f t="shared" si="78"/>
        <v>3.7951000000000001</v>
      </c>
      <c r="O234" s="241">
        <f t="shared" si="79"/>
        <v>-42.387000000004321</v>
      </c>
      <c r="P234" s="241">
        <f t="shared" si="80"/>
        <v>42.387000000004321</v>
      </c>
      <c r="Q234" s="242"/>
      <c r="R234" s="242"/>
      <c r="S234" s="242"/>
    </row>
    <row r="235" spans="1:19" s="237" customFormat="1">
      <c r="A235" s="243">
        <v>41699</v>
      </c>
      <c r="C235" s="238">
        <v>227</v>
      </c>
      <c r="D235" s="239">
        <f t="shared" si="62"/>
        <v>10</v>
      </c>
      <c r="E235" s="239">
        <f t="shared" si="72"/>
        <v>25150</v>
      </c>
      <c r="F235" s="239">
        <f t="shared" si="73"/>
        <v>-102</v>
      </c>
      <c r="G235" s="240">
        <f>+Inputs!$D$3</f>
        <v>0.37951000000000001</v>
      </c>
      <c r="I235" s="241">
        <f t="shared" si="74"/>
        <v>25252</v>
      </c>
      <c r="K235" s="241">
        <f t="shared" si="75"/>
        <v>10</v>
      </c>
      <c r="L235" s="241">
        <f t="shared" si="76"/>
        <v>25150</v>
      </c>
      <c r="M235" s="241">
        <f t="shared" si="77"/>
        <v>3.7951000000000001</v>
      </c>
      <c r="N235" s="241">
        <f t="shared" si="78"/>
        <v>3.7951000000000001</v>
      </c>
      <c r="O235" s="241">
        <f t="shared" si="79"/>
        <v>-38.591900000004323</v>
      </c>
      <c r="P235" s="241">
        <f t="shared" si="80"/>
        <v>38.591900000004323</v>
      </c>
      <c r="Q235" s="242"/>
      <c r="R235" s="242"/>
      <c r="S235" s="242"/>
    </row>
    <row r="236" spans="1:19" s="237" customFormat="1">
      <c r="A236" s="243">
        <v>41730</v>
      </c>
      <c r="C236" s="238">
        <v>228</v>
      </c>
      <c r="D236" s="239">
        <f t="shared" si="62"/>
        <v>10</v>
      </c>
      <c r="E236" s="239">
        <f t="shared" si="72"/>
        <v>25160</v>
      </c>
      <c r="F236" s="239">
        <f t="shared" si="73"/>
        <v>-92</v>
      </c>
      <c r="G236" s="240">
        <f>+Inputs!$D$3</f>
        <v>0.37951000000000001</v>
      </c>
      <c r="I236" s="241">
        <f t="shared" si="74"/>
        <v>25252</v>
      </c>
      <c r="K236" s="241">
        <f t="shared" si="75"/>
        <v>10</v>
      </c>
      <c r="L236" s="241">
        <f t="shared" si="76"/>
        <v>25160</v>
      </c>
      <c r="M236" s="241">
        <f t="shared" si="77"/>
        <v>3.7951000000000001</v>
      </c>
      <c r="N236" s="241">
        <f t="shared" si="78"/>
        <v>3.7951000000000001</v>
      </c>
      <c r="O236" s="241">
        <f t="shared" si="79"/>
        <v>-34.796800000004325</v>
      </c>
      <c r="P236" s="241">
        <f t="shared" si="80"/>
        <v>34.796800000004325</v>
      </c>
      <c r="Q236" s="242"/>
      <c r="R236" s="242"/>
      <c r="S236" s="242"/>
    </row>
    <row r="237" spans="1:19" s="237" customFormat="1">
      <c r="A237" s="236">
        <v>41760</v>
      </c>
      <c r="C237" s="238">
        <v>229</v>
      </c>
      <c r="D237" s="239">
        <f t="shared" si="62"/>
        <v>10</v>
      </c>
      <c r="E237" s="239">
        <f t="shared" si="72"/>
        <v>25170</v>
      </c>
      <c r="F237" s="239">
        <f t="shared" si="73"/>
        <v>-82</v>
      </c>
      <c r="G237" s="240">
        <f>+Inputs!$D$3</f>
        <v>0.37951000000000001</v>
      </c>
      <c r="I237" s="241">
        <f t="shared" si="74"/>
        <v>25252</v>
      </c>
      <c r="K237" s="241">
        <f t="shared" si="75"/>
        <v>10</v>
      </c>
      <c r="L237" s="241">
        <f t="shared" si="76"/>
        <v>25170</v>
      </c>
      <c r="M237" s="241">
        <f t="shared" si="77"/>
        <v>3.7951000000000001</v>
      </c>
      <c r="N237" s="241">
        <f t="shared" si="78"/>
        <v>3.7951000000000001</v>
      </c>
      <c r="O237" s="241">
        <f t="shared" si="79"/>
        <v>-31.001700000004323</v>
      </c>
      <c r="P237" s="241">
        <f t="shared" si="80"/>
        <v>31.001700000004323</v>
      </c>
      <c r="Q237" s="242"/>
      <c r="R237" s="242"/>
      <c r="S237" s="242"/>
    </row>
    <row r="238" spans="1:19" s="237" customFormat="1">
      <c r="A238" s="243">
        <v>41791</v>
      </c>
      <c r="C238" s="238">
        <v>230</v>
      </c>
      <c r="D238" s="239">
        <f t="shared" si="62"/>
        <v>10</v>
      </c>
      <c r="E238" s="239">
        <f t="shared" si="72"/>
        <v>25180</v>
      </c>
      <c r="F238" s="239">
        <f t="shared" si="73"/>
        <v>-72</v>
      </c>
      <c r="G238" s="240">
        <f>+Inputs!$D$3</f>
        <v>0.37951000000000001</v>
      </c>
      <c r="I238" s="241">
        <f t="shared" si="74"/>
        <v>25252</v>
      </c>
      <c r="K238" s="241">
        <f t="shared" si="75"/>
        <v>10</v>
      </c>
      <c r="L238" s="241">
        <f t="shared" si="76"/>
        <v>25180</v>
      </c>
      <c r="M238" s="241">
        <f t="shared" si="77"/>
        <v>3.7951000000000001</v>
      </c>
      <c r="N238" s="241">
        <f t="shared" si="78"/>
        <v>3.7951000000000001</v>
      </c>
      <c r="O238" s="241">
        <f t="shared" si="79"/>
        <v>-27.206600000004322</v>
      </c>
      <c r="P238" s="241">
        <f t="shared" si="80"/>
        <v>27.206600000004322</v>
      </c>
      <c r="Q238" s="242"/>
      <c r="R238" s="242"/>
      <c r="S238" s="242"/>
    </row>
    <row r="239" spans="1:19" s="237" customFormat="1">
      <c r="A239" s="243">
        <v>41821</v>
      </c>
      <c r="C239" s="238">
        <v>231</v>
      </c>
      <c r="D239" s="239">
        <f t="shared" si="62"/>
        <v>10</v>
      </c>
      <c r="E239" s="239">
        <f t="shared" si="72"/>
        <v>25190</v>
      </c>
      <c r="F239" s="239">
        <f t="shared" si="73"/>
        <v>-62</v>
      </c>
      <c r="G239" s="240">
        <f>+Inputs!$D$3</f>
        <v>0.37951000000000001</v>
      </c>
      <c r="I239" s="241">
        <f t="shared" si="74"/>
        <v>25252</v>
      </c>
      <c r="K239" s="241">
        <f t="shared" si="75"/>
        <v>10</v>
      </c>
      <c r="L239" s="241">
        <f t="shared" si="76"/>
        <v>25190</v>
      </c>
      <c r="M239" s="241">
        <f t="shared" si="77"/>
        <v>3.7951000000000001</v>
      </c>
      <c r="N239" s="241">
        <f t="shared" si="78"/>
        <v>3.7951000000000001</v>
      </c>
      <c r="O239" s="241">
        <f t="shared" si="79"/>
        <v>-23.41150000000432</v>
      </c>
      <c r="P239" s="241">
        <f t="shared" si="80"/>
        <v>23.41150000000432</v>
      </c>
      <c r="Q239" s="242"/>
      <c r="R239" s="242"/>
      <c r="S239" s="242"/>
    </row>
    <row r="240" spans="1:19" s="237" customFormat="1">
      <c r="A240" s="236">
        <v>41852</v>
      </c>
      <c r="C240" s="238">
        <v>232</v>
      </c>
      <c r="D240" s="239">
        <f t="shared" si="62"/>
        <v>10</v>
      </c>
      <c r="E240" s="239">
        <f t="shared" si="72"/>
        <v>25200</v>
      </c>
      <c r="F240" s="239">
        <f t="shared" si="73"/>
        <v>-52</v>
      </c>
      <c r="G240" s="240">
        <f>+Inputs!$D$3</f>
        <v>0.37951000000000001</v>
      </c>
      <c r="I240" s="241">
        <f t="shared" si="74"/>
        <v>25252</v>
      </c>
      <c r="K240" s="241">
        <f t="shared" si="75"/>
        <v>10</v>
      </c>
      <c r="L240" s="241">
        <f t="shared" si="76"/>
        <v>25200</v>
      </c>
      <c r="M240" s="241">
        <f t="shared" si="77"/>
        <v>3.7951000000000001</v>
      </c>
      <c r="N240" s="241">
        <f t="shared" si="78"/>
        <v>3.7951000000000001</v>
      </c>
      <c r="O240" s="241">
        <f t="shared" si="79"/>
        <v>-19.616400000004319</v>
      </c>
      <c r="P240" s="241">
        <f t="shared" si="80"/>
        <v>19.616400000004319</v>
      </c>
      <c r="Q240" s="242"/>
      <c r="R240" s="242"/>
      <c r="S240" s="242"/>
    </row>
    <row r="241" spans="1:20" s="237" customFormat="1">
      <c r="A241" s="243">
        <v>41883</v>
      </c>
      <c r="C241" s="238">
        <v>233</v>
      </c>
      <c r="D241" s="239">
        <f t="shared" si="62"/>
        <v>10</v>
      </c>
      <c r="E241" s="239">
        <f t="shared" si="72"/>
        <v>25210</v>
      </c>
      <c r="F241" s="239">
        <f t="shared" si="73"/>
        <v>-42</v>
      </c>
      <c r="G241" s="240">
        <f>+Inputs!$D$3</f>
        <v>0.37951000000000001</v>
      </c>
      <c r="I241" s="241">
        <f t="shared" si="74"/>
        <v>25252</v>
      </c>
      <c r="K241" s="241">
        <f t="shared" si="75"/>
        <v>10</v>
      </c>
      <c r="L241" s="241">
        <f t="shared" si="76"/>
        <v>25210</v>
      </c>
      <c r="M241" s="241">
        <f t="shared" si="77"/>
        <v>3.7951000000000001</v>
      </c>
      <c r="N241" s="241">
        <f t="shared" si="78"/>
        <v>3.7951000000000001</v>
      </c>
      <c r="O241" s="241">
        <f t="shared" si="79"/>
        <v>-15.821300000004319</v>
      </c>
      <c r="P241" s="241">
        <f t="shared" si="80"/>
        <v>15.821300000004319</v>
      </c>
      <c r="Q241" s="242"/>
      <c r="R241" s="242"/>
      <c r="S241" s="242"/>
    </row>
    <row r="242" spans="1:20" s="237" customFormat="1">
      <c r="A242" s="243">
        <v>41913</v>
      </c>
      <c r="C242" s="238">
        <v>234</v>
      </c>
      <c r="D242" s="239">
        <f t="shared" si="62"/>
        <v>10</v>
      </c>
      <c r="E242" s="239">
        <f t="shared" si="72"/>
        <v>25220</v>
      </c>
      <c r="F242" s="239">
        <f t="shared" si="73"/>
        <v>-32</v>
      </c>
      <c r="G242" s="240">
        <f>+Inputs!$D$3</f>
        <v>0.37951000000000001</v>
      </c>
      <c r="I242" s="241">
        <f t="shared" si="74"/>
        <v>25252</v>
      </c>
      <c r="K242" s="241">
        <f t="shared" si="75"/>
        <v>10</v>
      </c>
      <c r="L242" s="241">
        <f t="shared" si="76"/>
        <v>25220</v>
      </c>
      <c r="M242" s="241">
        <f t="shared" si="77"/>
        <v>3.7951000000000001</v>
      </c>
      <c r="N242" s="241">
        <f t="shared" si="78"/>
        <v>3.7951000000000001</v>
      </c>
      <c r="O242" s="241">
        <f t="shared" si="79"/>
        <v>-12.026200000004319</v>
      </c>
      <c r="P242" s="241">
        <f t="shared" si="80"/>
        <v>12.026200000004319</v>
      </c>
      <c r="Q242" s="242"/>
      <c r="R242" s="242"/>
      <c r="S242" s="242"/>
    </row>
    <row r="243" spans="1:20" s="237" customFormat="1">
      <c r="A243" s="236">
        <v>41944</v>
      </c>
      <c r="C243" s="238">
        <v>235</v>
      </c>
      <c r="D243" s="239">
        <f t="shared" si="62"/>
        <v>10</v>
      </c>
      <c r="E243" s="239">
        <f t="shared" si="72"/>
        <v>25230</v>
      </c>
      <c r="F243" s="239">
        <f t="shared" si="73"/>
        <v>-22</v>
      </c>
      <c r="G243" s="240">
        <f>+Inputs!$D$3</f>
        <v>0.37951000000000001</v>
      </c>
      <c r="I243" s="241">
        <f t="shared" si="74"/>
        <v>25252</v>
      </c>
      <c r="K243" s="241">
        <f t="shared" si="75"/>
        <v>10</v>
      </c>
      <c r="L243" s="241">
        <f t="shared" si="76"/>
        <v>25230</v>
      </c>
      <c r="M243" s="241">
        <f t="shared" si="77"/>
        <v>3.7951000000000001</v>
      </c>
      <c r="N243" s="241">
        <f t="shared" si="78"/>
        <v>3.7951000000000001</v>
      </c>
      <c r="O243" s="241">
        <f t="shared" si="79"/>
        <v>-8.2311000000043197</v>
      </c>
      <c r="P243" s="241">
        <f t="shared" si="80"/>
        <v>8.2311000000043197</v>
      </c>
      <c r="Q243" s="242"/>
      <c r="R243" s="242"/>
      <c r="S243" s="242"/>
    </row>
    <row r="244" spans="1:20" s="237" customFormat="1">
      <c r="A244" s="243">
        <v>41974</v>
      </c>
      <c r="C244" s="238">
        <v>236</v>
      </c>
      <c r="D244" s="239">
        <f t="shared" si="62"/>
        <v>10</v>
      </c>
      <c r="E244" s="239">
        <f t="shared" si="72"/>
        <v>25240</v>
      </c>
      <c r="F244" s="239">
        <f t="shared" si="73"/>
        <v>-12</v>
      </c>
      <c r="G244" s="240">
        <f>+Inputs!$D$3</f>
        <v>0.37951000000000001</v>
      </c>
      <c r="I244" s="241">
        <f t="shared" si="74"/>
        <v>25252</v>
      </c>
      <c r="K244" s="241">
        <f t="shared" si="75"/>
        <v>10</v>
      </c>
      <c r="L244" s="241">
        <f t="shared" si="76"/>
        <v>25240</v>
      </c>
      <c r="M244" s="241">
        <f t="shared" si="77"/>
        <v>3.7951000000000001</v>
      </c>
      <c r="N244" s="241">
        <f t="shared" si="78"/>
        <v>3.7951000000000001</v>
      </c>
      <c r="O244" s="241">
        <f t="shared" si="79"/>
        <v>-4.43600000000432</v>
      </c>
      <c r="P244" s="241">
        <f t="shared" si="80"/>
        <v>4.43600000000432</v>
      </c>
      <c r="Q244" s="242"/>
      <c r="R244" s="242"/>
      <c r="S244" s="242"/>
    </row>
    <row r="245" spans="1:20" s="237" customFormat="1">
      <c r="A245" s="243">
        <v>42005</v>
      </c>
      <c r="C245" s="238">
        <v>237</v>
      </c>
      <c r="D245" s="239">
        <f t="shared" si="62"/>
        <v>10</v>
      </c>
      <c r="E245" s="239">
        <f t="shared" si="72"/>
        <v>25250</v>
      </c>
      <c r="F245" s="239">
        <f t="shared" si="73"/>
        <v>-2</v>
      </c>
      <c r="G245" s="240">
        <f>+Inputs!$D$3</f>
        <v>0.37951000000000001</v>
      </c>
      <c r="I245" s="241">
        <f t="shared" si="74"/>
        <v>25252</v>
      </c>
      <c r="K245" s="241">
        <f t="shared" si="75"/>
        <v>10</v>
      </c>
      <c r="L245" s="241">
        <f t="shared" si="76"/>
        <v>25250</v>
      </c>
      <c r="M245" s="241">
        <f t="shared" si="77"/>
        <v>3.7951000000000001</v>
      </c>
      <c r="N245" s="241">
        <f t="shared" si="78"/>
        <v>3.7951000000000001</v>
      </c>
      <c r="O245" s="241">
        <f t="shared" si="79"/>
        <v>-0.6409000000043199</v>
      </c>
      <c r="P245" s="241">
        <f t="shared" si="80"/>
        <v>0.6409000000043199</v>
      </c>
      <c r="Q245" s="242"/>
      <c r="R245" s="242"/>
      <c r="S245" s="242"/>
    </row>
    <row r="246" spans="1:20" s="237" customFormat="1">
      <c r="A246" s="243">
        <v>42036</v>
      </c>
      <c r="C246" s="238">
        <v>238</v>
      </c>
      <c r="D246" s="239">
        <f>-F245</f>
        <v>2</v>
      </c>
      <c r="E246" s="239">
        <f t="shared" ref="E246" si="81">+E245+D246</f>
        <v>25252</v>
      </c>
      <c r="F246" s="239">
        <f t="shared" ref="F246" si="82">$B$9+E246</f>
        <v>0</v>
      </c>
      <c r="G246" s="240">
        <f>+Inputs!$D$3</f>
        <v>0.37951000000000001</v>
      </c>
      <c r="I246" s="241">
        <f t="shared" ref="I246" si="83">+I245+H246</f>
        <v>25252</v>
      </c>
      <c r="K246" s="241">
        <f t="shared" ref="K246" si="84">D246</f>
        <v>2</v>
      </c>
      <c r="L246" s="241">
        <f t="shared" ref="L246" si="85">+L245+K246</f>
        <v>25252</v>
      </c>
      <c r="M246" s="241">
        <f t="shared" ref="M246" si="86">K246*G246</f>
        <v>0.75902000000000003</v>
      </c>
      <c r="N246" s="241">
        <f t="shared" ref="N246" si="87">M246-J246</f>
        <v>0.75902000000000003</v>
      </c>
      <c r="O246" s="241">
        <f t="shared" ref="O246" si="88">+O245+N246</f>
        <v>0.11811999999568012</v>
      </c>
      <c r="P246" s="241">
        <f t="shared" ref="P246" si="89">P245-N246</f>
        <v>-0.11811999999568012</v>
      </c>
      <c r="Q246" s="242"/>
      <c r="R246" s="242"/>
      <c r="S246" s="242"/>
    </row>
    <row r="247" spans="1:20">
      <c r="A247" s="30"/>
      <c r="G247" s="28"/>
    </row>
    <row r="248" spans="1:20">
      <c r="A248" s="8" t="s">
        <v>43</v>
      </c>
      <c r="B248" s="33">
        <f>SUM(B9:B247)</f>
        <v>-25252</v>
      </c>
      <c r="D248" s="33">
        <f>SUM(D9:D247)</f>
        <v>25252</v>
      </c>
      <c r="G248" s="28"/>
      <c r="H248" s="33">
        <f>SUM(H9:H247)</f>
        <v>25252</v>
      </c>
      <c r="I248" s="33"/>
      <c r="J248" s="33">
        <f>SUM(J9:J247)</f>
        <v>9583.134</v>
      </c>
      <c r="K248" s="33">
        <f>SUM(K9:K247)</f>
        <v>25252</v>
      </c>
      <c r="L248" s="33"/>
      <c r="M248" s="33">
        <f>SUM(M9:M247)</f>
        <v>9583.2521199999846</v>
      </c>
      <c r="N248" s="33">
        <f>SUM(N9:N247)</f>
        <v>0.11811999999568012</v>
      </c>
      <c r="O248" s="33">
        <f>SUM(O9:O247)</f>
        <v>-866058.17778000224</v>
      </c>
      <c r="P248" s="33">
        <f>SUM(P9:P247)</f>
        <v>866058.17778000224</v>
      </c>
    </row>
    <row r="249" spans="1:20">
      <c r="G249" s="28"/>
    </row>
    <row r="250" spans="1:20">
      <c r="A250" s="4" t="s">
        <v>61</v>
      </c>
      <c r="B250" s="4" t="s">
        <v>61</v>
      </c>
      <c r="C250" s="4" t="s">
        <v>61</v>
      </c>
      <c r="D250" s="4" t="s">
        <v>61</v>
      </c>
      <c r="F250" s="4" t="s">
        <v>61</v>
      </c>
      <c r="G250" s="28" t="s">
        <v>61</v>
      </c>
      <c r="H250" s="4" t="s">
        <v>61</v>
      </c>
      <c r="J250" s="4" t="s">
        <v>61</v>
      </c>
      <c r="K250" s="4" t="s">
        <v>61</v>
      </c>
      <c r="M250" s="4" t="s">
        <v>61</v>
      </c>
      <c r="N250" s="4" t="s">
        <v>61</v>
      </c>
      <c r="P250" s="4" t="s">
        <v>61</v>
      </c>
      <c r="Q250" s="8" t="s">
        <v>61</v>
      </c>
      <c r="R250" s="8" t="s">
        <v>61</v>
      </c>
      <c r="S250" s="8" t="s">
        <v>61</v>
      </c>
      <c r="T250" s="4" t="s">
        <v>61</v>
      </c>
    </row>
    <row r="251" spans="1:20">
      <c r="G251"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sheetPr transitionEvaluation="1" codeName="Sheet14">
    <pageSetUpPr autoPageBreaks="0" fitToPage="1"/>
  </sheetPr>
  <dimension ref="A1:AE248"/>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19</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34851</v>
      </c>
      <c r="B9" s="32">
        <v>-1086300</v>
      </c>
      <c r="C9" s="6">
        <v>1</v>
      </c>
      <c r="D9" s="29">
        <f t="shared" ref="D9:D40" si="0">ROUND(-(+$B$9/180)*1,0)</f>
        <v>6035</v>
      </c>
      <c r="E9" s="29">
        <f>+D9</f>
        <v>6035</v>
      </c>
      <c r="F9" s="29">
        <f t="shared" ref="F9:F40" si="1">$B$9+E9</f>
        <v>-1080265</v>
      </c>
      <c r="G9" s="34">
        <f>+Inputs!$D$2</f>
        <v>0.3795</v>
      </c>
      <c r="H9" s="27">
        <f>-B9</f>
        <v>1086300</v>
      </c>
      <c r="I9" s="27">
        <f>+H9</f>
        <v>1086300</v>
      </c>
      <c r="J9" s="27">
        <f>H9*G9</f>
        <v>412250.85</v>
      </c>
      <c r="K9" s="27">
        <f t="shared" ref="K9:K40" si="2">D9</f>
        <v>6035</v>
      </c>
      <c r="L9" s="27">
        <f>+K9</f>
        <v>6035</v>
      </c>
      <c r="M9" s="27">
        <f t="shared" ref="M9:M40" si="3">K9*G9</f>
        <v>2290.2824999999998</v>
      </c>
      <c r="N9" s="27">
        <f t="shared" ref="N9:N40" si="4">M9-J9</f>
        <v>-409960.5675</v>
      </c>
      <c r="O9" s="27">
        <f>+N9</f>
        <v>-409960.5675</v>
      </c>
      <c r="P9" s="27">
        <f>-SUM(N9)</f>
        <v>409960.5675</v>
      </c>
      <c r="Q9" s="38">
        <f>VLOOKUP(Q8,A9:P185,5)</f>
        <v>1056125</v>
      </c>
      <c r="R9" s="38">
        <f>VLOOKUP(R8,A9:P185,5)</f>
        <v>1057131</v>
      </c>
      <c r="S9" s="38">
        <f>+R9-Q9</f>
        <v>1006</v>
      </c>
      <c r="T9" s="35" t="s">
        <v>64</v>
      </c>
      <c r="U9" s="145">
        <f t="shared" ref="U9:AE9" si="5">-IF(TYPE(VLOOKUP(U8,$A$9:$P$185,6,FALSE))=16,0,VLOOKUP(U8,$A$9:$P$185,6,FALSE))</f>
        <v>29672</v>
      </c>
      <c r="V9" s="145">
        <f t="shared" si="5"/>
        <v>29169</v>
      </c>
      <c r="W9" s="145">
        <f t="shared" si="5"/>
        <v>0</v>
      </c>
      <c r="X9" s="145">
        <f t="shared" si="5"/>
        <v>0</v>
      </c>
      <c r="Y9" s="145">
        <f t="shared" si="5"/>
        <v>0</v>
      </c>
      <c r="Z9" s="145">
        <f t="shared" si="5"/>
        <v>0</v>
      </c>
      <c r="AA9" s="145">
        <f t="shared" si="5"/>
        <v>0</v>
      </c>
      <c r="AB9" s="145">
        <f t="shared" si="5"/>
        <v>0</v>
      </c>
      <c r="AC9" s="145">
        <f t="shared" si="5"/>
        <v>0</v>
      </c>
      <c r="AD9" s="145">
        <f t="shared" si="5"/>
        <v>0</v>
      </c>
      <c r="AE9" s="145">
        <f t="shared" si="5"/>
        <v>0</v>
      </c>
    </row>
    <row r="10" spans="1:31">
      <c r="A10" s="30">
        <v>34881</v>
      </c>
      <c r="B10" s="9"/>
      <c r="C10" s="6">
        <v>2</v>
      </c>
      <c r="D10" s="29">
        <f t="shared" si="0"/>
        <v>6035</v>
      </c>
      <c r="E10" s="29">
        <f t="shared" ref="E10:E41" si="6">+E9+D10</f>
        <v>12070</v>
      </c>
      <c r="F10" s="29">
        <f t="shared" si="1"/>
        <v>-1074230</v>
      </c>
      <c r="G10" s="34">
        <f>+Inputs!$D$2</f>
        <v>0.3795</v>
      </c>
      <c r="H10" s="2"/>
      <c r="I10" s="27">
        <f t="shared" ref="I10:I41" si="7">+I9+H10</f>
        <v>1086300</v>
      </c>
      <c r="J10" s="27"/>
      <c r="K10" s="27">
        <f t="shared" si="2"/>
        <v>6035</v>
      </c>
      <c r="L10" s="27">
        <f t="shared" ref="L10:L41" si="8">+L9+K10</f>
        <v>12070</v>
      </c>
      <c r="M10" s="27">
        <f t="shared" si="3"/>
        <v>2290.2824999999998</v>
      </c>
      <c r="N10" s="27">
        <f t="shared" si="4"/>
        <v>2290.2824999999998</v>
      </c>
      <c r="O10" s="27">
        <f t="shared" ref="O10:O41" si="9">+O9+N10</f>
        <v>-407670.28500000003</v>
      </c>
      <c r="P10" s="27">
        <f t="shared" ref="P10:P41" si="10">P9-N10</f>
        <v>407670.28500000003</v>
      </c>
      <c r="Q10" s="38">
        <f>VLOOKUP(Q8,A9:P185,15)</f>
        <v>-11446.584500002078</v>
      </c>
      <c r="R10" s="38">
        <f>VLOOKUP(R8,A9:P185,15)</f>
        <v>-11064.797440002079</v>
      </c>
      <c r="S10" s="38">
        <f>+R10-Q10</f>
        <v>381.78705999999875</v>
      </c>
      <c r="T10" s="36" t="s">
        <v>69</v>
      </c>
    </row>
    <row r="11" spans="1:31">
      <c r="A11" s="31">
        <v>34912</v>
      </c>
      <c r="B11" s="5"/>
      <c r="C11" s="6">
        <v>3</v>
      </c>
      <c r="D11" s="29">
        <f t="shared" si="0"/>
        <v>6035</v>
      </c>
      <c r="E11" s="29">
        <f t="shared" si="6"/>
        <v>18105</v>
      </c>
      <c r="F11" s="29">
        <f t="shared" si="1"/>
        <v>-1068195</v>
      </c>
      <c r="G11" s="34">
        <f>+Inputs!$D$2</f>
        <v>0.3795</v>
      </c>
      <c r="H11" s="2"/>
      <c r="I11" s="27">
        <f t="shared" si="7"/>
        <v>1086300</v>
      </c>
      <c r="J11" s="27"/>
      <c r="K11" s="27">
        <f t="shared" si="2"/>
        <v>6035</v>
      </c>
      <c r="L11" s="27">
        <f t="shared" si="8"/>
        <v>18105</v>
      </c>
      <c r="M11" s="27">
        <f t="shared" si="3"/>
        <v>2290.2824999999998</v>
      </c>
      <c r="N11" s="27">
        <f t="shared" si="4"/>
        <v>2290.2824999999998</v>
      </c>
      <c r="O11" s="27">
        <f t="shared" si="9"/>
        <v>-405380.00250000006</v>
      </c>
      <c r="P11" s="27">
        <f t="shared" si="10"/>
        <v>405380.00250000006</v>
      </c>
      <c r="Q11" s="38">
        <f>+VLOOKUP(Q8,A9:P185,16)</f>
        <v>11446.584500002078</v>
      </c>
      <c r="R11" s="38">
        <f>+VLOOKUP(R8,A9:P185,16)</f>
        <v>11064.797440002079</v>
      </c>
      <c r="S11" s="38">
        <f>(+Q11+R11)/2</f>
        <v>11255.690970002079</v>
      </c>
      <c r="T11" s="36" t="s">
        <v>113</v>
      </c>
      <c r="U11" s="145">
        <f t="shared" ref="U11:AE11" si="11">IF(TYPE(VLOOKUP(U8,$A$9:$P$185,16,FALSE))=16,0,VLOOKUP(U8,$A$9:$P$185,16,FALSE))</f>
        <v>11255.690970002079</v>
      </c>
      <c r="V11" s="145">
        <f t="shared" si="11"/>
        <v>11064.797440002079</v>
      </c>
      <c r="W11" s="145">
        <f t="shared" si="11"/>
        <v>0</v>
      </c>
      <c r="X11" s="145">
        <f t="shared" si="11"/>
        <v>0</v>
      </c>
      <c r="Y11" s="145">
        <f t="shared" si="11"/>
        <v>0</v>
      </c>
      <c r="Z11" s="145">
        <f t="shared" si="11"/>
        <v>0</v>
      </c>
      <c r="AA11" s="145">
        <f t="shared" si="11"/>
        <v>0</v>
      </c>
      <c r="AB11" s="145">
        <f t="shared" si="11"/>
        <v>0</v>
      </c>
      <c r="AC11" s="145">
        <f t="shared" si="11"/>
        <v>0</v>
      </c>
      <c r="AD11" s="145">
        <f t="shared" si="11"/>
        <v>0</v>
      </c>
      <c r="AE11" s="145">
        <f t="shared" si="11"/>
        <v>0</v>
      </c>
    </row>
    <row r="12" spans="1:31">
      <c r="A12" s="30">
        <v>34943</v>
      </c>
      <c r="B12" s="3"/>
      <c r="C12" s="6">
        <v>4</v>
      </c>
      <c r="D12" s="29">
        <f t="shared" si="0"/>
        <v>6035</v>
      </c>
      <c r="E12" s="29">
        <f t="shared" si="6"/>
        <v>24140</v>
      </c>
      <c r="F12" s="29">
        <f t="shared" si="1"/>
        <v>-1062160</v>
      </c>
      <c r="G12" s="34">
        <f>+Inputs!$D$2</f>
        <v>0.3795</v>
      </c>
      <c r="H12" s="2"/>
      <c r="I12" s="27">
        <f t="shared" si="7"/>
        <v>1086300</v>
      </c>
      <c r="J12" s="27"/>
      <c r="K12" s="27">
        <f t="shared" si="2"/>
        <v>6035</v>
      </c>
      <c r="L12" s="27">
        <f t="shared" si="8"/>
        <v>24140</v>
      </c>
      <c r="M12" s="27">
        <f t="shared" si="3"/>
        <v>2290.2824999999998</v>
      </c>
      <c r="N12" s="27">
        <f t="shared" si="4"/>
        <v>2290.2824999999998</v>
      </c>
      <c r="O12" s="27">
        <f t="shared" si="9"/>
        <v>-403089.72000000009</v>
      </c>
      <c r="P12" s="27">
        <f t="shared" si="10"/>
        <v>403089.72000000009</v>
      </c>
      <c r="Q12" s="39"/>
      <c r="R12" s="40"/>
      <c r="S12" s="40"/>
      <c r="T12" s="36"/>
    </row>
    <row r="13" spans="1:31">
      <c r="A13" s="31">
        <v>34973</v>
      </c>
      <c r="B13" s="3"/>
      <c r="C13" s="6">
        <v>5</v>
      </c>
      <c r="D13" s="29">
        <f t="shared" si="0"/>
        <v>6035</v>
      </c>
      <c r="E13" s="29">
        <f t="shared" si="6"/>
        <v>30175</v>
      </c>
      <c r="F13" s="29">
        <f t="shared" si="1"/>
        <v>-1056125</v>
      </c>
      <c r="G13" s="34">
        <f>+Inputs!$D$2</f>
        <v>0.3795</v>
      </c>
      <c r="H13" s="2"/>
      <c r="I13" s="27">
        <f t="shared" si="7"/>
        <v>1086300</v>
      </c>
      <c r="J13" s="27"/>
      <c r="K13" s="27">
        <f t="shared" si="2"/>
        <v>6035</v>
      </c>
      <c r="L13" s="27">
        <f t="shared" si="8"/>
        <v>30175</v>
      </c>
      <c r="M13" s="27">
        <f t="shared" si="3"/>
        <v>2290.2824999999998</v>
      </c>
      <c r="N13" s="27">
        <f t="shared" si="4"/>
        <v>2290.2824999999998</v>
      </c>
      <c r="O13" s="27">
        <f t="shared" si="9"/>
        <v>-400799.43750000012</v>
      </c>
      <c r="P13" s="27">
        <f t="shared" si="10"/>
        <v>400799.43750000012</v>
      </c>
      <c r="Q13" s="38">
        <f>VLOOKUP(Q8,A9:P185,9)</f>
        <v>1086300</v>
      </c>
      <c r="R13" s="38">
        <f>VLOOKUP(R8,A9:P185,9)</f>
        <v>1086300</v>
      </c>
      <c r="S13" s="38">
        <f>+R13-Q13</f>
        <v>0</v>
      </c>
      <c r="T13" s="36" t="s">
        <v>70</v>
      </c>
    </row>
    <row r="14" spans="1:31">
      <c r="A14" s="30">
        <v>35004</v>
      </c>
      <c r="B14" s="3"/>
      <c r="C14" s="6">
        <v>6</v>
      </c>
      <c r="D14" s="29">
        <f t="shared" si="0"/>
        <v>6035</v>
      </c>
      <c r="E14" s="29">
        <f t="shared" si="6"/>
        <v>36210</v>
      </c>
      <c r="F14" s="29">
        <f t="shared" si="1"/>
        <v>-1050090</v>
      </c>
      <c r="G14" s="34">
        <f>+Inputs!$D$2</f>
        <v>0.3795</v>
      </c>
      <c r="H14" s="2"/>
      <c r="I14" s="27">
        <f t="shared" si="7"/>
        <v>1086300</v>
      </c>
      <c r="J14" s="27"/>
      <c r="K14" s="27">
        <f t="shared" si="2"/>
        <v>6035</v>
      </c>
      <c r="L14" s="27">
        <f t="shared" si="8"/>
        <v>36210</v>
      </c>
      <c r="M14" s="27">
        <f t="shared" si="3"/>
        <v>2290.2824999999998</v>
      </c>
      <c r="N14" s="27">
        <f t="shared" si="4"/>
        <v>2290.2824999999998</v>
      </c>
      <c r="O14" s="27">
        <f t="shared" si="9"/>
        <v>-398509.15500000014</v>
      </c>
      <c r="P14" s="27">
        <f t="shared" si="10"/>
        <v>398509.15500000014</v>
      </c>
      <c r="Q14" s="38">
        <f>VLOOKUP(Q8,A9:P185,12)</f>
        <v>1056125</v>
      </c>
      <c r="R14" s="38">
        <f>VLOOKUP(R8,A9:P185,12)</f>
        <v>1057131</v>
      </c>
      <c r="S14" s="38">
        <f>+R14-Q14</f>
        <v>1006</v>
      </c>
      <c r="T14" s="37" t="s">
        <v>93</v>
      </c>
    </row>
    <row r="15" spans="1:31">
      <c r="A15" s="31">
        <v>35034</v>
      </c>
      <c r="B15" s="3"/>
      <c r="C15" s="6">
        <v>7</v>
      </c>
      <c r="D15" s="29">
        <f t="shared" si="0"/>
        <v>6035</v>
      </c>
      <c r="E15" s="29">
        <f t="shared" si="6"/>
        <v>42245</v>
      </c>
      <c r="F15" s="29">
        <f t="shared" si="1"/>
        <v>-1044055</v>
      </c>
      <c r="G15" s="34">
        <f>+Inputs!$D$2</f>
        <v>0.3795</v>
      </c>
      <c r="H15" s="2"/>
      <c r="I15" s="27">
        <f t="shared" si="7"/>
        <v>1086300</v>
      </c>
      <c r="J15" s="27"/>
      <c r="K15" s="27">
        <f t="shared" si="2"/>
        <v>6035</v>
      </c>
      <c r="L15" s="27">
        <f t="shared" si="8"/>
        <v>42245</v>
      </c>
      <c r="M15" s="27">
        <f t="shared" si="3"/>
        <v>2290.2824999999998</v>
      </c>
      <c r="N15" s="27">
        <f t="shared" si="4"/>
        <v>2290.2824999999998</v>
      </c>
      <c r="O15" s="27">
        <f t="shared" si="9"/>
        <v>-396218.87250000017</v>
      </c>
      <c r="P15" s="27">
        <f t="shared" si="10"/>
        <v>396218.87250000017</v>
      </c>
    </row>
    <row r="16" spans="1:31">
      <c r="A16" s="30">
        <v>35065</v>
      </c>
      <c r="B16" s="3"/>
      <c r="C16" s="6">
        <v>8</v>
      </c>
      <c r="D16" s="29">
        <f t="shared" si="0"/>
        <v>6035</v>
      </c>
      <c r="E16" s="29">
        <f t="shared" si="6"/>
        <v>48280</v>
      </c>
      <c r="F16" s="29">
        <f t="shared" si="1"/>
        <v>-1038020</v>
      </c>
      <c r="G16" s="34">
        <f>+Inputs!$D$2</f>
        <v>0.3795</v>
      </c>
      <c r="H16" s="2"/>
      <c r="I16" s="27">
        <f t="shared" si="7"/>
        <v>1086300</v>
      </c>
      <c r="J16" s="27"/>
      <c r="K16" s="27">
        <f t="shared" si="2"/>
        <v>6035</v>
      </c>
      <c r="L16" s="27">
        <f t="shared" si="8"/>
        <v>48280</v>
      </c>
      <c r="M16" s="27">
        <f t="shared" si="3"/>
        <v>2290.2824999999998</v>
      </c>
      <c r="N16" s="27">
        <f t="shared" si="4"/>
        <v>2290.2824999999998</v>
      </c>
      <c r="O16" s="27">
        <f t="shared" si="9"/>
        <v>-393928.5900000002</v>
      </c>
      <c r="P16" s="27">
        <f t="shared" si="10"/>
        <v>393928.5900000002</v>
      </c>
      <c r="Q16" s="4"/>
      <c r="R16" s="4"/>
      <c r="S16" s="4"/>
    </row>
    <row r="17" spans="1:19">
      <c r="A17" s="31">
        <v>35096</v>
      </c>
      <c r="B17" s="3"/>
      <c r="C17" s="6">
        <v>9</v>
      </c>
      <c r="D17" s="29">
        <f t="shared" si="0"/>
        <v>6035</v>
      </c>
      <c r="E17" s="29">
        <f t="shared" si="6"/>
        <v>54315</v>
      </c>
      <c r="F17" s="29">
        <f t="shared" si="1"/>
        <v>-1031985</v>
      </c>
      <c r="G17" s="34">
        <f>+Inputs!$D$2</f>
        <v>0.3795</v>
      </c>
      <c r="H17" s="2"/>
      <c r="I17" s="27">
        <f t="shared" si="7"/>
        <v>1086300</v>
      </c>
      <c r="J17" s="27"/>
      <c r="K17" s="27">
        <f t="shared" si="2"/>
        <v>6035</v>
      </c>
      <c r="L17" s="27">
        <f t="shared" si="8"/>
        <v>54315</v>
      </c>
      <c r="M17" s="27">
        <f t="shared" si="3"/>
        <v>2290.2824999999998</v>
      </c>
      <c r="N17" s="27">
        <f t="shared" si="4"/>
        <v>2290.2824999999998</v>
      </c>
      <c r="O17" s="27">
        <f t="shared" si="9"/>
        <v>-391638.30750000023</v>
      </c>
      <c r="P17" s="27">
        <f t="shared" si="10"/>
        <v>391638.30750000023</v>
      </c>
      <c r="Q17" s="4"/>
      <c r="R17" s="4"/>
      <c r="S17" s="4"/>
    </row>
    <row r="18" spans="1:19">
      <c r="A18" s="30">
        <v>35125</v>
      </c>
      <c r="B18" s="3"/>
      <c r="C18" s="6">
        <v>10</v>
      </c>
      <c r="D18" s="29">
        <f t="shared" si="0"/>
        <v>6035</v>
      </c>
      <c r="E18" s="29">
        <f t="shared" si="6"/>
        <v>60350</v>
      </c>
      <c r="F18" s="29">
        <f t="shared" si="1"/>
        <v>-1025950</v>
      </c>
      <c r="G18" s="34">
        <f>+Inputs!$D$2</f>
        <v>0.3795</v>
      </c>
      <c r="H18" s="2"/>
      <c r="I18" s="27">
        <f t="shared" si="7"/>
        <v>1086300</v>
      </c>
      <c r="J18" s="27"/>
      <c r="K18" s="27">
        <f t="shared" si="2"/>
        <v>6035</v>
      </c>
      <c r="L18" s="27">
        <f t="shared" si="8"/>
        <v>60350</v>
      </c>
      <c r="M18" s="27">
        <f t="shared" si="3"/>
        <v>2290.2824999999998</v>
      </c>
      <c r="N18" s="27">
        <f t="shared" si="4"/>
        <v>2290.2824999999998</v>
      </c>
      <c r="O18" s="27">
        <f t="shared" si="9"/>
        <v>-389348.02500000026</v>
      </c>
      <c r="P18" s="27">
        <f t="shared" si="10"/>
        <v>389348.02500000026</v>
      </c>
      <c r="Q18" s="4"/>
      <c r="R18" s="4"/>
      <c r="S18" s="4"/>
    </row>
    <row r="19" spans="1:19">
      <c r="A19" s="31">
        <v>35156</v>
      </c>
      <c r="B19" s="3"/>
      <c r="C19" s="6">
        <v>11</v>
      </c>
      <c r="D19" s="29">
        <f t="shared" si="0"/>
        <v>6035</v>
      </c>
      <c r="E19" s="29">
        <f t="shared" si="6"/>
        <v>66385</v>
      </c>
      <c r="F19" s="29">
        <f t="shared" si="1"/>
        <v>-1019915</v>
      </c>
      <c r="G19" s="34">
        <f>+Inputs!$D$2</f>
        <v>0.3795</v>
      </c>
      <c r="H19" s="2"/>
      <c r="I19" s="27">
        <f t="shared" si="7"/>
        <v>1086300</v>
      </c>
      <c r="J19" s="27"/>
      <c r="K19" s="27">
        <f t="shared" si="2"/>
        <v>6035</v>
      </c>
      <c r="L19" s="27">
        <f t="shared" si="8"/>
        <v>66385</v>
      </c>
      <c r="M19" s="27">
        <f t="shared" si="3"/>
        <v>2290.2824999999998</v>
      </c>
      <c r="N19" s="27">
        <f t="shared" si="4"/>
        <v>2290.2824999999998</v>
      </c>
      <c r="O19" s="27">
        <f t="shared" si="9"/>
        <v>-387057.74250000028</v>
      </c>
      <c r="P19" s="27">
        <f t="shared" si="10"/>
        <v>387057.74250000028</v>
      </c>
      <c r="Q19" s="4"/>
      <c r="R19" s="4"/>
      <c r="S19" s="4"/>
    </row>
    <row r="20" spans="1:19">
      <c r="A20" s="30">
        <v>35186</v>
      </c>
      <c r="B20" s="3"/>
      <c r="C20" s="6">
        <v>12</v>
      </c>
      <c r="D20" s="29">
        <f t="shared" si="0"/>
        <v>6035</v>
      </c>
      <c r="E20" s="29">
        <f t="shared" si="6"/>
        <v>72420</v>
      </c>
      <c r="F20" s="29">
        <f t="shared" si="1"/>
        <v>-1013880</v>
      </c>
      <c r="G20" s="34">
        <f>+Inputs!$D$2</f>
        <v>0.3795</v>
      </c>
      <c r="H20" s="2"/>
      <c r="I20" s="27">
        <f t="shared" si="7"/>
        <v>1086300</v>
      </c>
      <c r="J20" s="27"/>
      <c r="K20" s="27">
        <f t="shared" si="2"/>
        <v>6035</v>
      </c>
      <c r="L20" s="27">
        <f t="shared" si="8"/>
        <v>72420</v>
      </c>
      <c r="M20" s="27">
        <f t="shared" si="3"/>
        <v>2290.2824999999998</v>
      </c>
      <c r="N20" s="27">
        <f t="shared" si="4"/>
        <v>2290.2824999999998</v>
      </c>
      <c r="O20" s="27">
        <f t="shared" si="9"/>
        <v>-384767.46000000031</v>
      </c>
      <c r="P20" s="27">
        <f t="shared" si="10"/>
        <v>384767.46000000031</v>
      </c>
      <c r="Q20" s="4"/>
      <c r="R20" s="4"/>
      <c r="S20" s="4"/>
    </row>
    <row r="21" spans="1:19">
      <c r="A21" s="31">
        <v>35217</v>
      </c>
      <c r="B21" s="3"/>
      <c r="C21" s="6">
        <v>13</v>
      </c>
      <c r="D21" s="29">
        <f t="shared" si="0"/>
        <v>6035</v>
      </c>
      <c r="E21" s="29">
        <f t="shared" si="6"/>
        <v>78455</v>
      </c>
      <c r="F21" s="29">
        <f t="shared" si="1"/>
        <v>-1007845</v>
      </c>
      <c r="G21" s="34">
        <f>+Inputs!$D$2</f>
        <v>0.3795</v>
      </c>
      <c r="H21" s="2"/>
      <c r="I21" s="27">
        <f t="shared" si="7"/>
        <v>1086300</v>
      </c>
      <c r="J21" s="27"/>
      <c r="K21" s="27">
        <f t="shared" si="2"/>
        <v>6035</v>
      </c>
      <c r="L21" s="27">
        <f t="shared" si="8"/>
        <v>78455</v>
      </c>
      <c r="M21" s="27">
        <f t="shared" si="3"/>
        <v>2290.2824999999998</v>
      </c>
      <c r="N21" s="27">
        <f t="shared" si="4"/>
        <v>2290.2824999999998</v>
      </c>
      <c r="O21" s="27">
        <f t="shared" si="9"/>
        <v>-382477.17750000034</v>
      </c>
      <c r="P21" s="27">
        <f t="shared" si="10"/>
        <v>382477.17750000034</v>
      </c>
      <c r="Q21" s="4"/>
      <c r="R21" s="4"/>
      <c r="S21" s="4"/>
    </row>
    <row r="22" spans="1:19">
      <c r="A22" s="30">
        <v>35247</v>
      </c>
      <c r="B22" s="3"/>
      <c r="C22" s="6">
        <v>14</v>
      </c>
      <c r="D22" s="29">
        <f t="shared" si="0"/>
        <v>6035</v>
      </c>
      <c r="E22" s="29">
        <f t="shared" si="6"/>
        <v>84490</v>
      </c>
      <c r="F22" s="29">
        <f t="shared" si="1"/>
        <v>-1001810</v>
      </c>
      <c r="G22" s="34">
        <f>+Inputs!$D$2</f>
        <v>0.3795</v>
      </c>
      <c r="H22" s="2"/>
      <c r="I22" s="27">
        <f t="shared" si="7"/>
        <v>1086300</v>
      </c>
      <c r="J22" s="27"/>
      <c r="K22" s="27">
        <f t="shared" si="2"/>
        <v>6035</v>
      </c>
      <c r="L22" s="27">
        <f t="shared" si="8"/>
        <v>84490</v>
      </c>
      <c r="M22" s="27">
        <f t="shared" si="3"/>
        <v>2290.2824999999998</v>
      </c>
      <c r="N22" s="27">
        <f t="shared" si="4"/>
        <v>2290.2824999999998</v>
      </c>
      <c r="O22" s="27">
        <f t="shared" si="9"/>
        <v>-380186.89500000037</v>
      </c>
      <c r="P22" s="27">
        <f t="shared" si="10"/>
        <v>380186.89500000037</v>
      </c>
      <c r="Q22" s="4"/>
      <c r="R22" s="4"/>
      <c r="S22" s="4"/>
    </row>
    <row r="23" spans="1:19">
      <c r="A23" s="31">
        <v>35278</v>
      </c>
      <c r="B23" s="3"/>
      <c r="C23" s="6">
        <v>15</v>
      </c>
      <c r="D23" s="29">
        <f t="shared" si="0"/>
        <v>6035</v>
      </c>
      <c r="E23" s="29">
        <f t="shared" si="6"/>
        <v>90525</v>
      </c>
      <c r="F23" s="29">
        <f t="shared" si="1"/>
        <v>-995775</v>
      </c>
      <c r="G23" s="34">
        <f>+Inputs!$D$2</f>
        <v>0.3795</v>
      </c>
      <c r="H23" s="2"/>
      <c r="I23" s="27">
        <f t="shared" si="7"/>
        <v>1086300</v>
      </c>
      <c r="J23" s="27"/>
      <c r="K23" s="27">
        <f t="shared" si="2"/>
        <v>6035</v>
      </c>
      <c r="L23" s="27">
        <f t="shared" si="8"/>
        <v>90525</v>
      </c>
      <c r="M23" s="27">
        <f t="shared" si="3"/>
        <v>2290.2824999999998</v>
      </c>
      <c r="N23" s="27">
        <f t="shared" si="4"/>
        <v>2290.2824999999998</v>
      </c>
      <c r="O23" s="27">
        <f t="shared" si="9"/>
        <v>-377896.6125000004</v>
      </c>
      <c r="P23" s="27">
        <f t="shared" si="10"/>
        <v>377896.6125000004</v>
      </c>
      <c r="Q23" s="4"/>
      <c r="R23" s="4"/>
      <c r="S23" s="4"/>
    </row>
    <row r="24" spans="1:19">
      <c r="A24" s="30">
        <v>35309</v>
      </c>
      <c r="B24" s="3"/>
      <c r="C24" s="6">
        <v>16</v>
      </c>
      <c r="D24" s="29">
        <f t="shared" si="0"/>
        <v>6035</v>
      </c>
      <c r="E24" s="29">
        <f t="shared" si="6"/>
        <v>96560</v>
      </c>
      <c r="F24" s="29">
        <f t="shared" si="1"/>
        <v>-989740</v>
      </c>
      <c r="G24" s="34">
        <f>+Inputs!$D$2</f>
        <v>0.3795</v>
      </c>
      <c r="H24" s="2"/>
      <c r="I24" s="27">
        <f t="shared" si="7"/>
        <v>1086300</v>
      </c>
      <c r="J24" s="27"/>
      <c r="K24" s="27">
        <f t="shared" si="2"/>
        <v>6035</v>
      </c>
      <c r="L24" s="27">
        <f t="shared" si="8"/>
        <v>96560</v>
      </c>
      <c r="M24" s="27">
        <f t="shared" si="3"/>
        <v>2290.2824999999998</v>
      </c>
      <c r="N24" s="27">
        <f t="shared" si="4"/>
        <v>2290.2824999999998</v>
      </c>
      <c r="O24" s="27">
        <f t="shared" si="9"/>
        <v>-375606.33000000042</v>
      </c>
      <c r="P24" s="27">
        <f t="shared" si="10"/>
        <v>375606.33000000042</v>
      </c>
      <c r="Q24" s="4"/>
      <c r="R24" s="4"/>
      <c r="S24" s="4"/>
    </row>
    <row r="25" spans="1:19">
      <c r="A25" s="31">
        <v>35339</v>
      </c>
      <c r="B25" s="3"/>
      <c r="C25" s="6">
        <v>17</v>
      </c>
      <c r="D25" s="29">
        <f t="shared" si="0"/>
        <v>6035</v>
      </c>
      <c r="E25" s="29">
        <f t="shared" si="6"/>
        <v>102595</v>
      </c>
      <c r="F25" s="29">
        <f t="shared" si="1"/>
        <v>-983705</v>
      </c>
      <c r="G25" s="34">
        <f>+Inputs!$D$2</f>
        <v>0.3795</v>
      </c>
      <c r="H25" s="2"/>
      <c r="I25" s="27">
        <f t="shared" si="7"/>
        <v>1086300</v>
      </c>
      <c r="J25" s="27"/>
      <c r="K25" s="27">
        <f t="shared" si="2"/>
        <v>6035</v>
      </c>
      <c r="L25" s="27">
        <f t="shared" si="8"/>
        <v>102595</v>
      </c>
      <c r="M25" s="27">
        <f t="shared" si="3"/>
        <v>2290.2824999999998</v>
      </c>
      <c r="N25" s="27">
        <f t="shared" si="4"/>
        <v>2290.2824999999998</v>
      </c>
      <c r="O25" s="27">
        <f t="shared" si="9"/>
        <v>-373316.04750000045</v>
      </c>
      <c r="P25" s="27">
        <f t="shared" si="10"/>
        <v>373316.04750000045</v>
      </c>
      <c r="Q25" s="4"/>
      <c r="R25" s="4"/>
      <c r="S25" s="4"/>
    </row>
    <row r="26" spans="1:19">
      <c r="A26" s="30">
        <v>35370</v>
      </c>
      <c r="B26" s="3"/>
      <c r="C26" s="6">
        <v>18</v>
      </c>
      <c r="D26" s="29">
        <f t="shared" si="0"/>
        <v>6035</v>
      </c>
      <c r="E26" s="29">
        <f t="shared" si="6"/>
        <v>108630</v>
      </c>
      <c r="F26" s="29">
        <f t="shared" si="1"/>
        <v>-977670</v>
      </c>
      <c r="G26" s="34">
        <f>+Inputs!$D$2</f>
        <v>0.3795</v>
      </c>
      <c r="H26" s="2"/>
      <c r="I26" s="27">
        <f t="shared" si="7"/>
        <v>1086300</v>
      </c>
      <c r="J26" s="27"/>
      <c r="K26" s="27">
        <f t="shared" si="2"/>
        <v>6035</v>
      </c>
      <c r="L26" s="27">
        <f t="shared" si="8"/>
        <v>108630</v>
      </c>
      <c r="M26" s="27">
        <f t="shared" si="3"/>
        <v>2290.2824999999998</v>
      </c>
      <c r="N26" s="27">
        <f t="shared" si="4"/>
        <v>2290.2824999999998</v>
      </c>
      <c r="O26" s="27">
        <f t="shared" si="9"/>
        <v>-371025.76500000048</v>
      </c>
      <c r="P26" s="27">
        <f t="shared" si="10"/>
        <v>371025.76500000048</v>
      </c>
      <c r="Q26" s="4"/>
      <c r="R26" s="4"/>
      <c r="S26" s="4"/>
    </row>
    <row r="27" spans="1:19">
      <c r="A27" s="31">
        <v>35400</v>
      </c>
      <c r="B27" s="3"/>
      <c r="C27" s="6">
        <v>19</v>
      </c>
      <c r="D27" s="29">
        <f t="shared" si="0"/>
        <v>6035</v>
      </c>
      <c r="E27" s="29">
        <f t="shared" si="6"/>
        <v>114665</v>
      </c>
      <c r="F27" s="29">
        <f t="shared" si="1"/>
        <v>-971635</v>
      </c>
      <c r="G27" s="34">
        <f>+Inputs!$D$2</f>
        <v>0.3795</v>
      </c>
      <c r="H27" s="2"/>
      <c r="I27" s="27">
        <f t="shared" si="7"/>
        <v>1086300</v>
      </c>
      <c r="J27" s="27"/>
      <c r="K27" s="27">
        <f t="shared" si="2"/>
        <v>6035</v>
      </c>
      <c r="L27" s="27">
        <f t="shared" si="8"/>
        <v>114665</v>
      </c>
      <c r="M27" s="27">
        <f t="shared" si="3"/>
        <v>2290.2824999999998</v>
      </c>
      <c r="N27" s="27">
        <f t="shared" si="4"/>
        <v>2290.2824999999998</v>
      </c>
      <c r="O27" s="27">
        <f t="shared" si="9"/>
        <v>-368735.48250000051</v>
      </c>
      <c r="P27" s="27">
        <f t="shared" si="10"/>
        <v>368735.48250000051</v>
      </c>
      <c r="Q27" s="4"/>
      <c r="R27" s="4"/>
      <c r="S27" s="4"/>
    </row>
    <row r="28" spans="1:19">
      <c r="A28" s="30">
        <v>35431</v>
      </c>
      <c r="B28" s="3"/>
      <c r="C28" s="6">
        <v>20</v>
      </c>
      <c r="D28" s="29">
        <f t="shared" si="0"/>
        <v>6035</v>
      </c>
      <c r="E28" s="29">
        <f t="shared" si="6"/>
        <v>120700</v>
      </c>
      <c r="F28" s="29">
        <f t="shared" si="1"/>
        <v>-965600</v>
      </c>
      <c r="G28" s="34">
        <f>+Inputs!$D$2</f>
        <v>0.3795</v>
      </c>
      <c r="H28" s="2"/>
      <c r="I28" s="27">
        <f t="shared" si="7"/>
        <v>1086300</v>
      </c>
      <c r="J28" s="27"/>
      <c r="K28" s="27">
        <f t="shared" si="2"/>
        <v>6035</v>
      </c>
      <c r="L28" s="27">
        <f t="shared" si="8"/>
        <v>120700</v>
      </c>
      <c r="M28" s="27">
        <f t="shared" si="3"/>
        <v>2290.2824999999998</v>
      </c>
      <c r="N28" s="27">
        <f t="shared" si="4"/>
        <v>2290.2824999999998</v>
      </c>
      <c r="O28" s="27">
        <f t="shared" si="9"/>
        <v>-366445.20000000054</v>
      </c>
      <c r="P28" s="27">
        <f t="shared" si="10"/>
        <v>366445.20000000054</v>
      </c>
      <c r="Q28" s="4"/>
      <c r="R28" s="4"/>
      <c r="S28" s="4"/>
    </row>
    <row r="29" spans="1:19">
      <c r="A29" s="31">
        <v>35462</v>
      </c>
      <c r="B29" s="3"/>
      <c r="C29" s="6">
        <v>21</v>
      </c>
      <c r="D29" s="29">
        <f t="shared" si="0"/>
        <v>6035</v>
      </c>
      <c r="E29" s="29">
        <f t="shared" si="6"/>
        <v>126735</v>
      </c>
      <c r="F29" s="29">
        <f t="shared" si="1"/>
        <v>-959565</v>
      </c>
      <c r="G29" s="34">
        <f>+Inputs!$D$2</f>
        <v>0.3795</v>
      </c>
      <c r="H29" s="2"/>
      <c r="I29" s="27">
        <f t="shared" si="7"/>
        <v>1086300</v>
      </c>
      <c r="J29" s="27"/>
      <c r="K29" s="27">
        <f t="shared" si="2"/>
        <v>6035</v>
      </c>
      <c r="L29" s="27">
        <f t="shared" si="8"/>
        <v>126735</v>
      </c>
      <c r="M29" s="27">
        <f t="shared" si="3"/>
        <v>2290.2824999999998</v>
      </c>
      <c r="N29" s="27">
        <f t="shared" si="4"/>
        <v>2290.2824999999998</v>
      </c>
      <c r="O29" s="27">
        <f t="shared" si="9"/>
        <v>-364154.91750000056</v>
      </c>
      <c r="P29" s="27">
        <f t="shared" si="10"/>
        <v>364154.91750000056</v>
      </c>
      <c r="Q29" s="4"/>
      <c r="R29" s="4"/>
      <c r="S29" s="4"/>
    </row>
    <row r="30" spans="1:19">
      <c r="A30" s="30">
        <v>35490</v>
      </c>
      <c r="B30" s="3"/>
      <c r="C30" s="6">
        <v>22</v>
      </c>
      <c r="D30" s="29">
        <f t="shared" si="0"/>
        <v>6035</v>
      </c>
      <c r="E30" s="29">
        <f t="shared" si="6"/>
        <v>132770</v>
      </c>
      <c r="F30" s="29">
        <f t="shared" si="1"/>
        <v>-953530</v>
      </c>
      <c r="G30" s="34">
        <f>+Inputs!$D$2</f>
        <v>0.3795</v>
      </c>
      <c r="H30" s="2"/>
      <c r="I30" s="27">
        <f t="shared" si="7"/>
        <v>1086300</v>
      </c>
      <c r="J30" s="27"/>
      <c r="K30" s="27">
        <f t="shared" si="2"/>
        <v>6035</v>
      </c>
      <c r="L30" s="27">
        <f t="shared" si="8"/>
        <v>132770</v>
      </c>
      <c r="M30" s="27">
        <f t="shared" si="3"/>
        <v>2290.2824999999998</v>
      </c>
      <c r="N30" s="27">
        <f t="shared" si="4"/>
        <v>2290.2824999999998</v>
      </c>
      <c r="O30" s="27">
        <f t="shared" si="9"/>
        <v>-361864.63500000059</v>
      </c>
      <c r="P30" s="27">
        <f t="shared" si="10"/>
        <v>361864.63500000059</v>
      </c>
      <c r="Q30" s="112"/>
    </row>
    <row r="31" spans="1:19">
      <c r="A31" s="31">
        <v>35521</v>
      </c>
      <c r="B31" s="3"/>
      <c r="C31" s="6">
        <v>23</v>
      </c>
      <c r="D31" s="29">
        <f t="shared" si="0"/>
        <v>6035</v>
      </c>
      <c r="E31" s="29">
        <f t="shared" si="6"/>
        <v>138805</v>
      </c>
      <c r="F31" s="29">
        <f t="shared" si="1"/>
        <v>-947495</v>
      </c>
      <c r="G31" s="34">
        <f>+Inputs!$D$2</f>
        <v>0.3795</v>
      </c>
      <c r="H31" s="2"/>
      <c r="I31" s="27">
        <f t="shared" si="7"/>
        <v>1086300</v>
      </c>
      <c r="J31" s="27"/>
      <c r="K31" s="27">
        <f t="shared" si="2"/>
        <v>6035</v>
      </c>
      <c r="L31" s="27">
        <f t="shared" si="8"/>
        <v>138805</v>
      </c>
      <c r="M31" s="27">
        <f t="shared" si="3"/>
        <v>2290.2824999999998</v>
      </c>
      <c r="N31" s="27">
        <f t="shared" si="4"/>
        <v>2290.2824999999998</v>
      </c>
      <c r="O31" s="27">
        <f t="shared" si="9"/>
        <v>-359574.35250000062</v>
      </c>
      <c r="P31" s="27">
        <f t="shared" si="10"/>
        <v>359574.35250000062</v>
      </c>
      <c r="Q31" s="112"/>
    </row>
    <row r="32" spans="1:19">
      <c r="A32" s="30">
        <v>35551</v>
      </c>
      <c r="B32" s="3"/>
      <c r="C32" s="6">
        <v>24</v>
      </c>
      <c r="D32" s="29">
        <f t="shared" si="0"/>
        <v>6035</v>
      </c>
      <c r="E32" s="29">
        <f t="shared" si="6"/>
        <v>144840</v>
      </c>
      <c r="F32" s="29">
        <f t="shared" si="1"/>
        <v>-941460</v>
      </c>
      <c r="G32" s="34">
        <f>+Inputs!$D$2</f>
        <v>0.3795</v>
      </c>
      <c r="H32" s="2"/>
      <c r="I32" s="27">
        <f t="shared" si="7"/>
        <v>1086300</v>
      </c>
      <c r="J32" s="27"/>
      <c r="K32" s="27">
        <f t="shared" si="2"/>
        <v>6035</v>
      </c>
      <c r="L32" s="27">
        <f t="shared" si="8"/>
        <v>144840</v>
      </c>
      <c r="M32" s="27">
        <f t="shared" si="3"/>
        <v>2290.2824999999998</v>
      </c>
      <c r="N32" s="27">
        <f t="shared" si="4"/>
        <v>2290.2824999999998</v>
      </c>
      <c r="O32" s="27">
        <f t="shared" si="9"/>
        <v>-357284.07000000065</v>
      </c>
      <c r="P32" s="27">
        <f t="shared" si="10"/>
        <v>357284.07000000065</v>
      </c>
      <c r="Q32" s="112"/>
    </row>
    <row r="33" spans="1:21">
      <c r="A33" s="31">
        <v>35582</v>
      </c>
      <c r="B33" s="3"/>
      <c r="C33" s="6">
        <v>25</v>
      </c>
      <c r="D33" s="29">
        <f t="shared" si="0"/>
        <v>6035</v>
      </c>
      <c r="E33" s="29">
        <f t="shared" si="6"/>
        <v>150875</v>
      </c>
      <c r="F33" s="29">
        <f t="shared" si="1"/>
        <v>-935425</v>
      </c>
      <c r="G33" s="34">
        <f>+Inputs!$D$2</f>
        <v>0.3795</v>
      </c>
      <c r="H33" s="2"/>
      <c r="I33" s="27">
        <f t="shared" si="7"/>
        <v>1086300</v>
      </c>
      <c r="J33" s="27"/>
      <c r="K33" s="27">
        <f t="shared" si="2"/>
        <v>6035</v>
      </c>
      <c r="L33" s="27">
        <f t="shared" si="8"/>
        <v>150875</v>
      </c>
      <c r="M33" s="27">
        <f t="shared" si="3"/>
        <v>2290.2824999999998</v>
      </c>
      <c r="N33" s="27">
        <f t="shared" si="4"/>
        <v>2290.2824999999998</v>
      </c>
      <c r="O33" s="27">
        <f t="shared" si="9"/>
        <v>-354993.78750000068</v>
      </c>
      <c r="P33" s="27">
        <f t="shared" si="10"/>
        <v>354993.78750000068</v>
      </c>
      <c r="Q33" s="112"/>
    </row>
    <row r="34" spans="1:21">
      <c r="A34" s="30">
        <v>35612</v>
      </c>
      <c r="B34" s="3"/>
      <c r="C34" s="6">
        <v>26</v>
      </c>
      <c r="D34" s="29">
        <f t="shared" si="0"/>
        <v>6035</v>
      </c>
      <c r="E34" s="29">
        <f t="shared" si="6"/>
        <v>156910</v>
      </c>
      <c r="F34" s="29">
        <f t="shared" si="1"/>
        <v>-929390</v>
      </c>
      <c r="G34" s="34">
        <f>+Inputs!$D$2</f>
        <v>0.3795</v>
      </c>
      <c r="H34" s="2"/>
      <c r="I34" s="27">
        <f t="shared" si="7"/>
        <v>1086300</v>
      </c>
      <c r="J34" s="27"/>
      <c r="K34" s="27">
        <f t="shared" si="2"/>
        <v>6035</v>
      </c>
      <c r="L34" s="27">
        <f t="shared" si="8"/>
        <v>156910</v>
      </c>
      <c r="M34" s="27">
        <f t="shared" si="3"/>
        <v>2290.2824999999998</v>
      </c>
      <c r="N34" s="27">
        <f t="shared" si="4"/>
        <v>2290.2824999999998</v>
      </c>
      <c r="O34" s="27">
        <f t="shared" si="9"/>
        <v>-352703.5050000007</v>
      </c>
      <c r="P34" s="27">
        <f t="shared" si="10"/>
        <v>352703.5050000007</v>
      </c>
      <c r="Q34" s="112"/>
    </row>
    <row r="35" spans="1:21">
      <c r="A35" s="31">
        <v>35643</v>
      </c>
      <c r="B35" s="3"/>
      <c r="C35" s="6">
        <v>27</v>
      </c>
      <c r="D35" s="29">
        <f t="shared" si="0"/>
        <v>6035</v>
      </c>
      <c r="E35" s="29">
        <f t="shared" si="6"/>
        <v>162945</v>
      </c>
      <c r="F35" s="29">
        <f t="shared" si="1"/>
        <v>-923355</v>
      </c>
      <c r="G35" s="34">
        <f>+Inputs!$D$2</f>
        <v>0.3795</v>
      </c>
      <c r="H35" s="2"/>
      <c r="I35" s="27">
        <f t="shared" si="7"/>
        <v>1086300</v>
      </c>
      <c r="J35" s="27"/>
      <c r="K35" s="27">
        <f t="shared" si="2"/>
        <v>6035</v>
      </c>
      <c r="L35" s="27">
        <f t="shared" si="8"/>
        <v>162945</v>
      </c>
      <c r="M35" s="27">
        <f t="shared" si="3"/>
        <v>2290.2824999999998</v>
      </c>
      <c r="N35" s="27">
        <f t="shared" si="4"/>
        <v>2290.2824999999998</v>
      </c>
      <c r="O35" s="27">
        <f t="shared" si="9"/>
        <v>-350413.22250000073</v>
      </c>
      <c r="P35" s="27">
        <f t="shared" si="10"/>
        <v>350413.22250000073</v>
      </c>
    </row>
    <row r="36" spans="1:21">
      <c r="A36" s="30">
        <v>35674</v>
      </c>
      <c r="B36" s="3"/>
      <c r="C36" s="6">
        <v>28</v>
      </c>
      <c r="D36" s="29">
        <f t="shared" si="0"/>
        <v>6035</v>
      </c>
      <c r="E36" s="29">
        <f t="shared" si="6"/>
        <v>168980</v>
      </c>
      <c r="F36" s="29">
        <f t="shared" si="1"/>
        <v>-917320</v>
      </c>
      <c r="G36" s="34">
        <f>+Inputs!$D$2</f>
        <v>0.3795</v>
      </c>
      <c r="H36" s="2"/>
      <c r="I36" s="27">
        <f t="shared" si="7"/>
        <v>1086300</v>
      </c>
      <c r="J36" s="27"/>
      <c r="K36" s="27">
        <f t="shared" si="2"/>
        <v>6035</v>
      </c>
      <c r="L36" s="27">
        <f t="shared" si="8"/>
        <v>168980</v>
      </c>
      <c r="M36" s="27">
        <f t="shared" si="3"/>
        <v>2290.2824999999998</v>
      </c>
      <c r="N36" s="27">
        <f t="shared" si="4"/>
        <v>2290.2824999999998</v>
      </c>
      <c r="O36" s="27">
        <f t="shared" si="9"/>
        <v>-348122.94000000076</v>
      </c>
      <c r="P36" s="27">
        <f t="shared" si="10"/>
        <v>348122.94000000076</v>
      </c>
    </row>
    <row r="37" spans="1:21">
      <c r="A37" s="31">
        <v>35704</v>
      </c>
      <c r="B37" s="3"/>
      <c r="C37" s="6">
        <v>29</v>
      </c>
      <c r="D37" s="29">
        <f t="shared" si="0"/>
        <v>6035</v>
      </c>
      <c r="E37" s="29">
        <f t="shared" si="6"/>
        <v>175015</v>
      </c>
      <c r="F37" s="29">
        <f t="shared" si="1"/>
        <v>-911285</v>
      </c>
      <c r="G37" s="34">
        <f>+Inputs!$D$2</f>
        <v>0.3795</v>
      </c>
      <c r="H37" s="2"/>
      <c r="I37" s="27">
        <f t="shared" si="7"/>
        <v>1086300</v>
      </c>
      <c r="J37" s="27"/>
      <c r="K37" s="27">
        <f t="shared" si="2"/>
        <v>6035</v>
      </c>
      <c r="L37" s="27">
        <f t="shared" si="8"/>
        <v>175015</v>
      </c>
      <c r="M37" s="27">
        <f t="shared" si="3"/>
        <v>2290.2824999999998</v>
      </c>
      <c r="N37" s="27">
        <f t="shared" si="4"/>
        <v>2290.2824999999998</v>
      </c>
      <c r="O37" s="27">
        <f t="shared" si="9"/>
        <v>-345832.65750000079</v>
      </c>
      <c r="P37" s="27">
        <f t="shared" si="10"/>
        <v>345832.65750000079</v>
      </c>
    </row>
    <row r="38" spans="1:21">
      <c r="A38" s="30">
        <v>35735</v>
      </c>
      <c r="B38" s="3"/>
      <c r="C38" s="6">
        <v>30</v>
      </c>
      <c r="D38" s="29">
        <f t="shared" si="0"/>
        <v>6035</v>
      </c>
      <c r="E38" s="29">
        <f t="shared" si="6"/>
        <v>181050</v>
      </c>
      <c r="F38" s="29">
        <f t="shared" si="1"/>
        <v>-905250</v>
      </c>
      <c r="G38" s="34">
        <f>+Inputs!$D$2</f>
        <v>0.3795</v>
      </c>
      <c r="H38" s="2"/>
      <c r="I38" s="27">
        <f t="shared" si="7"/>
        <v>1086300</v>
      </c>
      <c r="J38" s="27"/>
      <c r="K38" s="27">
        <f t="shared" si="2"/>
        <v>6035</v>
      </c>
      <c r="L38" s="27">
        <f t="shared" si="8"/>
        <v>181050</v>
      </c>
      <c r="M38" s="27">
        <f t="shared" si="3"/>
        <v>2290.2824999999998</v>
      </c>
      <c r="N38" s="27">
        <f t="shared" si="4"/>
        <v>2290.2824999999998</v>
      </c>
      <c r="O38" s="27">
        <f t="shared" si="9"/>
        <v>-343542.37500000081</v>
      </c>
      <c r="P38" s="27">
        <f t="shared" si="10"/>
        <v>343542.37500000081</v>
      </c>
    </row>
    <row r="39" spans="1:21">
      <c r="A39" s="31">
        <v>35765</v>
      </c>
      <c r="B39" s="2"/>
      <c r="C39" s="6">
        <v>31</v>
      </c>
      <c r="D39" s="29">
        <f t="shared" si="0"/>
        <v>6035</v>
      </c>
      <c r="E39" s="29">
        <f t="shared" si="6"/>
        <v>187085</v>
      </c>
      <c r="F39" s="29">
        <f t="shared" si="1"/>
        <v>-899215</v>
      </c>
      <c r="G39" s="34">
        <f>+Inputs!$D$2</f>
        <v>0.3795</v>
      </c>
      <c r="H39" s="2"/>
      <c r="I39" s="27">
        <f t="shared" si="7"/>
        <v>1086300</v>
      </c>
      <c r="J39" s="27"/>
      <c r="K39" s="27">
        <f t="shared" si="2"/>
        <v>6035</v>
      </c>
      <c r="L39" s="27">
        <f t="shared" si="8"/>
        <v>187085</v>
      </c>
      <c r="M39" s="27">
        <f t="shared" si="3"/>
        <v>2290.2824999999998</v>
      </c>
      <c r="N39" s="27">
        <f t="shared" si="4"/>
        <v>2290.2824999999998</v>
      </c>
      <c r="O39" s="27">
        <f t="shared" si="9"/>
        <v>-341252.09250000084</v>
      </c>
      <c r="P39" s="27">
        <f t="shared" si="10"/>
        <v>341252.09250000084</v>
      </c>
    </row>
    <row r="40" spans="1:21">
      <c r="A40" s="30">
        <v>35796</v>
      </c>
      <c r="B40" s="2"/>
      <c r="C40" s="6">
        <v>32</v>
      </c>
      <c r="D40" s="29">
        <f t="shared" si="0"/>
        <v>6035</v>
      </c>
      <c r="E40" s="29">
        <f t="shared" si="6"/>
        <v>193120</v>
      </c>
      <c r="F40" s="29">
        <f t="shared" si="1"/>
        <v>-893180</v>
      </c>
      <c r="G40" s="34">
        <f>+Inputs!$D$2</f>
        <v>0.3795</v>
      </c>
      <c r="H40" s="2"/>
      <c r="I40" s="27">
        <f t="shared" si="7"/>
        <v>1086300</v>
      </c>
      <c r="J40" s="2"/>
      <c r="K40" s="27">
        <f t="shared" si="2"/>
        <v>6035</v>
      </c>
      <c r="L40" s="27">
        <f t="shared" si="8"/>
        <v>193120</v>
      </c>
      <c r="M40" s="27">
        <f t="shared" si="3"/>
        <v>2290.2824999999998</v>
      </c>
      <c r="N40" s="27">
        <f t="shared" si="4"/>
        <v>2290.2824999999998</v>
      </c>
      <c r="O40" s="27">
        <f t="shared" si="9"/>
        <v>-338961.81000000087</v>
      </c>
      <c r="P40" s="27">
        <f t="shared" si="10"/>
        <v>338961.81000000087</v>
      </c>
    </row>
    <row r="41" spans="1:21">
      <c r="A41" s="31">
        <v>35827</v>
      </c>
      <c r="C41" s="6">
        <v>33</v>
      </c>
      <c r="D41" s="29">
        <f t="shared" ref="D41:D72" si="12">ROUND(-(+$B$9/180)*1,0)</f>
        <v>6035</v>
      </c>
      <c r="E41" s="29">
        <f t="shared" si="6"/>
        <v>199155</v>
      </c>
      <c r="F41" s="29">
        <f t="shared" ref="F41:F72" si="13">$B$9+E41</f>
        <v>-887145</v>
      </c>
      <c r="G41" s="34">
        <f>+Inputs!$D$2</f>
        <v>0.3795</v>
      </c>
      <c r="I41" s="27">
        <f t="shared" si="7"/>
        <v>1086300</v>
      </c>
      <c r="K41" s="27">
        <f t="shared" ref="K41:K72" si="14">D41</f>
        <v>6035</v>
      </c>
      <c r="L41" s="27">
        <f t="shared" si="8"/>
        <v>199155</v>
      </c>
      <c r="M41" s="27">
        <f t="shared" ref="M41:M72" si="15">K41*G41</f>
        <v>2290.2824999999998</v>
      </c>
      <c r="N41" s="27">
        <f t="shared" ref="N41:N72" si="16">M41-J41</f>
        <v>2290.2824999999998</v>
      </c>
      <c r="O41" s="27">
        <f t="shared" si="9"/>
        <v>-336671.5275000009</v>
      </c>
      <c r="P41" s="27">
        <f t="shared" si="10"/>
        <v>336671.5275000009</v>
      </c>
    </row>
    <row r="42" spans="1:21">
      <c r="A42" s="30">
        <v>35855</v>
      </c>
      <c r="C42" s="6">
        <v>34</v>
      </c>
      <c r="D42" s="29">
        <f t="shared" si="12"/>
        <v>6035</v>
      </c>
      <c r="E42" s="29">
        <f t="shared" ref="E42:E73" si="17">+E41+D42</f>
        <v>205190</v>
      </c>
      <c r="F42" s="29">
        <f t="shared" si="13"/>
        <v>-881110</v>
      </c>
      <c r="G42" s="34">
        <f>+Inputs!$D$2</f>
        <v>0.3795</v>
      </c>
      <c r="I42" s="27">
        <f t="shared" ref="I42:I73" si="18">+I41+H42</f>
        <v>1086300</v>
      </c>
      <c r="K42" s="27">
        <f t="shared" si="14"/>
        <v>6035</v>
      </c>
      <c r="L42" s="27">
        <f t="shared" ref="L42:L73" si="19">+L41+K42</f>
        <v>205190</v>
      </c>
      <c r="M42" s="27">
        <f t="shared" si="15"/>
        <v>2290.2824999999998</v>
      </c>
      <c r="N42" s="27">
        <f t="shared" si="16"/>
        <v>2290.2824999999998</v>
      </c>
      <c r="O42" s="27">
        <f t="shared" ref="O42:O73" si="20">+O41+N42</f>
        <v>-334381.24500000093</v>
      </c>
      <c r="P42" s="27">
        <f t="shared" ref="P42:P73" si="21">P41-N42</f>
        <v>334381.24500000093</v>
      </c>
    </row>
    <row r="43" spans="1:21">
      <c r="A43" s="31">
        <v>35886</v>
      </c>
      <c r="C43" s="6">
        <v>35</v>
      </c>
      <c r="D43" s="29">
        <f t="shared" si="12"/>
        <v>6035</v>
      </c>
      <c r="E43" s="29">
        <f t="shared" si="17"/>
        <v>211225</v>
      </c>
      <c r="F43" s="29">
        <f t="shared" si="13"/>
        <v>-875075</v>
      </c>
      <c r="G43" s="34">
        <f>+Inputs!$D$2</f>
        <v>0.3795</v>
      </c>
      <c r="I43" s="27">
        <f t="shared" si="18"/>
        <v>1086300</v>
      </c>
      <c r="K43" s="27">
        <f t="shared" si="14"/>
        <v>6035</v>
      </c>
      <c r="L43" s="27">
        <f t="shared" si="19"/>
        <v>211225</v>
      </c>
      <c r="M43" s="27">
        <f t="shared" si="15"/>
        <v>2290.2824999999998</v>
      </c>
      <c r="N43" s="27">
        <f t="shared" si="16"/>
        <v>2290.2824999999998</v>
      </c>
      <c r="O43" s="27">
        <f t="shared" si="20"/>
        <v>-332090.96250000095</v>
      </c>
      <c r="P43" s="27">
        <f t="shared" si="21"/>
        <v>332090.96250000095</v>
      </c>
    </row>
    <row r="44" spans="1:21">
      <c r="A44" s="30">
        <v>35916</v>
      </c>
      <c r="C44" s="6">
        <v>36</v>
      </c>
      <c r="D44" s="29">
        <f t="shared" si="12"/>
        <v>6035</v>
      </c>
      <c r="E44" s="29">
        <f t="shared" si="17"/>
        <v>217260</v>
      </c>
      <c r="F44" s="29">
        <f t="shared" si="13"/>
        <v>-869040</v>
      </c>
      <c r="G44" s="34">
        <f>+Inputs!$D$2</f>
        <v>0.3795</v>
      </c>
      <c r="I44" s="27">
        <f t="shared" si="18"/>
        <v>1086300</v>
      </c>
      <c r="K44" s="27">
        <f t="shared" si="14"/>
        <v>6035</v>
      </c>
      <c r="L44" s="27">
        <f t="shared" si="19"/>
        <v>217260</v>
      </c>
      <c r="M44" s="27">
        <f t="shared" si="15"/>
        <v>2290.2824999999998</v>
      </c>
      <c r="N44" s="27">
        <f t="shared" si="16"/>
        <v>2290.2824999999998</v>
      </c>
      <c r="O44" s="27">
        <f t="shared" si="20"/>
        <v>-329800.68000000098</v>
      </c>
      <c r="P44" s="27">
        <f t="shared" si="21"/>
        <v>329800.68000000098</v>
      </c>
      <c r="U44" s="98"/>
    </row>
    <row r="45" spans="1:21">
      <c r="A45" s="31">
        <v>35947</v>
      </c>
      <c r="C45" s="6">
        <v>37</v>
      </c>
      <c r="D45" s="29">
        <f t="shared" si="12"/>
        <v>6035</v>
      </c>
      <c r="E45" s="29">
        <f t="shared" si="17"/>
        <v>223295</v>
      </c>
      <c r="F45" s="29">
        <f t="shared" si="13"/>
        <v>-863005</v>
      </c>
      <c r="G45" s="34">
        <f>+Inputs!$D$2</f>
        <v>0.3795</v>
      </c>
      <c r="I45" s="27">
        <f t="shared" si="18"/>
        <v>1086300</v>
      </c>
      <c r="K45" s="27">
        <f t="shared" si="14"/>
        <v>6035</v>
      </c>
      <c r="L45" s="27">
        <f t="shared" si="19"/>
        <v>223295</v>
      </c>
      <c r="M45" s="27">
        <f t="shared" si="15"/>
        <v>2290.2824999999998</v>
      </c>
      <c r="N45" s="27">
        <f t="shared" si="16"/>
        <v>2290.2824999999998</v>
      </c>
      <c r="O45" s="27">
        <f t="shared" si="20"/>
        <v>-327510.39750000101</v>
      </c>
      <c r="P45" s="27">
        <f t="shared" si="21"/>
        <v>327510.39750000101</v>
      </c>
      <c r="U45" s="98"/>
    </row>
    <row r="46" spans="1:21">
      <c r="A46" s="30">
        <v>35977</v>
      </c>
      <c r="C46" s="6">
        <v>38</v>
      </c>
      <c r="D46" s="29">
        <f t="shared" si="12"/>
        <v>6035</v>
      </c>
      <c r="E46" s="29">
        <f t="shared" si="17"/>
        <v>229330</v>
      </c>
      <c r="F46" s="29">
        <f t="shared" si="13"/>
        <v>-856970</v>
      </c>
      <c r="G46" s="34">
        <f>+Inputs!$D$2</f>
        <v>0.3795</v>
      </c>
      <c r="I46" s="27">
        <f t="shared" si="18"/>
        <v>1086300</v>
      </c>
      <c r="K46" s="27">
        <f t="shared" si="14"/>
        <v>6035</v>
      </c>
      <c r="L46" s="27">
        <f t="shared" si="19"/>
        <v>229330</v>
      </c>
      <c r="M46" s="27">
        <f t="shared" si="15"/>
        <v>2290.2824999999998</v>
      </c>
      <c r="N46" s="27">
        <f t="shared" si="16"/>
        <v>2290.2824999999998</v>
      </c>
      <c r="O46" s="27">
        <f t="shared" si="20"/>
        <v>-325220.11500000104</v>
      </c>
      <c r="P46" s="27">
        <f t="shared" si="21"/>
        <v>325220.11500000104</v>
      </c>
      <c r="U46" s="98"/>
    </row>
    <row r="47" spans="1:21">
      <c r="A47" s="31">
        <v>36008</v>
      </c>
      <c r="C47" s="6">
        <v>39</v>
      </c>
      <c r="D47" s="29">
        <f t="shared" si="12"/>
        <v>6035</v>
      </c>
      <c r="E47" s="29">
        <f t="shared" si="17"/>
        <v>235365</v>
      </c>
      <c r="F47" s="29">
        <f t="shared" si="13"/>
        <v>-850935</v>
      </c>
      <c r="G47" s="34">
        <f>+Inputs!$D$2</f>
        <v>0.3795</v>
      </c>
      <c r="I47" s="27">
        <f t="shared" si="18"/>
        <v>1086300</v>
      </c>
      <c r="K47" s="27">
        <f t="shared" si="14"/>
        <v>6035</v>
      </c>
      <c r="L47" s="27">
        <f t="shared" si="19"/>
        <v>235365</v>
      </c>
      <c r="M47" s="27">
        <f t="shared" si="15"/>
        <v>2290.2824999999998</v>
      </c>
      <c r="N47" s="27">
        <f t="shared" si="16"/>
        <v>2290.2824999999998</v>
      </c>
      <c r="O47" s="27">
        <f t="shared" si="20"/>
        <v>-322929.83250000107</v>
      </c>
      <c r="P47" s="27">
        <f t="shared" si="21"/>
        <v>322929.83250000107</v>
      </c>
      <c r="U47" s="98"/>
    </row>
    <row r="48" spans="1:21">
      <c r="A48" s="30">
        <v>36039</v>
      </c>
      <c r="C48" s="6">
        <v>40</v>
      </c>
      <c r="D48" s="29">
        <f t="shared" si="12"/>
        <v>6035</v>
      </c>
      <c r="E48" s="29">
        <f t="shared" si="17"/>
        <v>241400</v>
      </c>
      <c r="F48" s="29">
        <f t="shared" si="13"/>
        <v>-844900</v>
      </c>
      <c r="G48" s="34">
        <f>+Inputs!$D$2</f>
        <v>0.3795</v>
      </c>
      <c r="I48" s="27">
        <f t="shared" si="18"/>
        <v>1086300</v>
      </c>
      <c r="K48" s="27">
        <f t="shared" si="14"/>
        <v>6035</v>
      </c>
      <c r="L48" s="27">
        <f t="shared" si="19"/>
        <v>241400</v>
      </c>
      <c r="M48" s="27">
        <f t="shared" si="15"/>
        <v>2290.2824999999998</v>
      </c>
      <c r="N48" s="27">
        <f t="shared" si="16"/>
        <v>2290.2824999999998</v>
      </c>
      <c r="O48" s="27">
        <f t="shared" si="20"/>
        <v>-320639.55000000109</v>
      </c>
      <c r="P48" s="27">
        <f t="shared" si="21"/>
        <v>320639.55000000109</v>
      </c>
      <c r="U48" s="98"/>
    </row>
    <row r="49" spans="1:21">
      <c r="A49" s="31">
        <v>36069</v>
      </c>
      <c r="C49" s="6">
        <v>41</v>
      </c>
      <c r="D49" s="29">
        <f t="shared" si="12"/>
        <v>6035</v>
      </c>
      <c r="E49" s="29">
        <f t="shared" si="17"/>
        <v>247435</v>
      </c>
      <c r="F49" s="29">
        <f t="shared" si="13"/>
        <v>-838865</v>
      </c>
      <c r="G49" s="34">
        <f>+Inputs!$D$2</f>
        <v>0.3795</v>
      </c>
      <c r="I49" s="27">
        <f t="shared" si="18"/>
        <v>1086300</v>
      </c>
      <c r="K49" s="27">
        <f t="shared" si="14"/>
        <v>6035</v>
      </c>
      <c r="L49" s="27">
        <f t="shared" si="19"/>
        <v>247435</v>
      </c>
      <c r="M49" s="27">
        <f t="shared" si="15"/>
        <v>2290.2824999999998</v>
      </c>
      <c r="N49" s="27">
        <f t="shared" si="16"/>
        <v>2290.2824999999998</v>
      </c>
      <c r="O49" s="27">
        <f t="shared" si="20"/>
        <v>-318349.26750000112</v>
      </c>
      <c r="P49" s="27">
        <f t="shared" si="21"/>
        <v>318349.26750000112</v>
      </c>
      <c r="U49" s="98"/>
    </row>
    <row r="50" spans="1:21">
      <c r="A50" s="30">
        <v>36100</v>
      </c>
      <c r="C50" s="6">
        <v>42</v>
      </c>
      <c r="D50" s="29">
        <f t="shared" si="12"/>
        <v>6035</v>
      </c>
      <c r="E50" s="29">
        <f t="shared" si="17"/>
        <v>253470</v>
      </c>
      <c r="F50" s="29">
        <f t="shared" si="13"/>
        <v>-832830</v>
      </c>
      <c r="G50" s="34">
        <f>+Inputs!$D$2</f>
        <v>0.3795</v>
      </c>
      <c r="I50" s="27">
        <f t="shared" si="18"/>
        <v>1086300</v>
      </c>
      <c r="K50" s="27">
        <f t="shared" si="14"/>
        <v>6035</v>
      </c>
      <c r="L50" s="27">
        <f t="shared" si="19"/>
        <v>253470</v>
      </c>
      <c r="M50" s="27">
        <f t="shared" si="15"/>
        <v>2290.2824999999998</v>
      </c>
      <c r="N50" s="27">
        <f t="shared" si="16"/>
        <v>2290.2824999999998</v>
      </c>
      <c r="O50" s="27">
        <f t="shared" si="20"/>
        <v>-316058.98500000115</v>
      </c>
      <c r="P50" s="27">
        <f t="shared" si="21"/>
        <v>316058.98500000115</v>
      </c>
      <c r="U50" s="98"/>
    </row>
    <row r="51" spans="1:21">
      <c r="A51" s="31">
        <v>36130</v>
      </c>
      <c r="C51" s="6">
        <v>43</v>
      </c>
      <c r="D51" s="29">
        <f t="shared" si="12"/>
        <v>6035</v>
      </c>
      <c r="E51" s="29">
        <f t="shared" si="17"/>
        <v>259505</v>
      </c>
      <c r="F51" s="29">
        <f t="shared" si="13"/>
        <v>-826795</v>
      </c>
      <c r="G51" s="34">
        <f>+Inputs!$D$2</f>
        <v>0.3795</v>
      </c>
      <c r="I51" s="27">
        <f t="shared" si="18"/>
        <v>1086300</v>
      </c>
      <c r="K51" s="27">
        <f t="shared" si="14"/>
        <v>6035</v>
      </c>
      <c r="L51" s="27">
        <f t="shared" si="19"/>
        <v>259505</v>
      </c>
      <c r="M51" s="27">
        <f t="shared" si="15"/>
        <v>2290.2824999999998</v>
      </c>
      <c r="N51" s="27">
        <f t="shared" si="16"/>
        <v>2290.2824999999998</v>
      </c>
      <c r="O51" s="27">
        <f t="shared" si="20"/>
        <v>-313768.70250000118</v>
      </c>
      <c r="P51" s="27">
        <f t="shared" si="21"/>
        <v>313768.70250000118</v>
      </c>
      <c r="U51" s="98"/>
    </row>
    <row r="52" spans="1:21">
      <c r="A52" s="30">
        <v>36161</v>
      </c>
      <c r="C52" s="6">
        <v>44</v>
      </c>
      <c r="D52" s="29">
        <f t="shared" si="12"/>
        <v>6035</v>
      </c>
      <c r="E52" s="29">
        <f t="shared" si="17"/>
        <v>265540</v>
      </c>
      <c r="F52" s="29">
        <f t="shared" si="13"/>
        <v>-820760</v>
      </c>
      <c r="G52" s="34">
        <f>+Inputs!$D$2</f>
        <v>0.3795</v>
      </c>
      <c r="I52" s="27">
        <f t="shared" si="18"/>
        <v>1086300</v>
      </c>
      <c r="K52" s="27">
        <f t="shared" si="14"/>
        <v>6035</v>
      </c>
      <c r="L52" s="27">
        <f t="shared" si="19"/>
        <v>265540</v>
      </c>
      <c r="M52" s="27">
        <f t="shared" si="15"/>
        <v>2290.2824999999998</v>
      </c>
      <c r="N52" s="27">
        <f t="shared" si="16"/>
        <v>2290.2824999999998</v>
      </c>
      <c r="O52" s="27">
        <f t="shared" si="20"/>
        <v>-311478.42000000121</v>
      </c>
      <c r="P52" s="27">
        <f t="shared" si="21"/>
        <v>311478.42000000121</v>
      </c>
      <c r="U52" s="98"/>
    </row>
    <row r="53" spans="1:21">
      <c r="A53" s="31">
        <v>36192</v>
      </c>
      <c r="C53" s="6">
        <v>45</v>
      </c>
      <c r="D53" s="29">
        <f t="shared" si="12"/>
        <v>6035</v>
      </c>
      <c r="E53" s="29">
        <f t="shared" si="17"/>
        <v>271575</v>
      </c>
      <c r="F53" s="29">
        <f t="shared" si="13"/>
        <v>-814725</v>
      </c>
      <c r="G53" s="34">
        <f>+Inputs!$D$2</f>
        <v>0.3795</v>
      </c>
      <c r="I53" s="27">
        <f t="shared" si="18"/>
        <v>1086300</v>
      </c>
      <c r="K53" s="27">
        <f t="shared" si="14"/>
        <v>6035</v>
      </c>
      <c r="L53" s="27">
        <f t="shared" si="19"/>
        <v>271575</v>
      </c>
      <c r="M53" s="27">
        <f t="shared" si="15"/>
        <v>2290.2824999999998</v>
      </c>
      <c r="N53" s="27">
        <f t="shared" si="16"/>
        <v>2290.2824999999998</v>
      </c>
      <c r="O53" s="27">
        <f t="shared" si="20"/>
        <v>-309188.13750000123</v>
      </c>
      <c r="P53" s="27">
        <f t="shared" si="21"/>
        <v>309188.13750000123</v>
      </c>
      <c r="U53" s="98"/>
    </row>
    <row r="54" spans="1:21">
      <c r="A54" s="30">
        <v>36220</v>
      </c>
      <c r="C54" s="6">
        <v>46</v>
      </c>
      <c r="D54" s="29">
        <f t="shared" si="12"/>
        <v>6035</v>
      </c>
      <c r="E54" s="29">
        <f t="shared" si="17"/>
        <v>277610</v>
      </c>
      <c r="F54" s="29">
        <f t="shared" si="13"/>
        <v>-808690</v>
      </c>
      <c r="G54" s="34">
        <f>+Inputs!$D$2</f>
        <v>0.3795</v>
      </c>
      <c r="I54" s="27">
        <f t="shared" si="18"/>
        <v>1086300</v>
      </c>
      <c r="K54" s="27">
        <f t="shared" si="14"/>
        <v>6035</v>
      </c>
      <c r="L54" s="27">
        <f t="shared" si="19"/>
        <v>277610</v>
      </c>
      <c r="M54" s="27">
        <f t="shared" si="15"/>
        <v>2290.2824999999998</v>
      </c>
      <c r="N54" s="27">
        <f t="shared" si="16"/>
        <v>2290.2824999999998</v>
      </c>
      <c r="O54" s="27">
        <f t="shared" si="20"/>
        <v>-306897.85500000126</v>
      </c>
      <c r="P54" s="27">
        <f t="shared" si="21"/>
        <v>306897.85500000126</v>
      </c>
      <c r="U54" s="98"/>
    </row>
    <row r="55" spans="1:21">
      <c r="A55" s="31">
        <v>36251</v>
      </c>
      <c r="C55" s="6">
        <v>47</v>
      </c>
      <c r="D55" s="29">
        <f t="shared" si="12"/>
        <v>6035</v>
      </c>
      <c r="E55" s="29">
        <f t="shared" si="17"/>
        <v>283645</v>
      </c>
      <c r="F55" s="29">
        <f t="shared" si="13"/>
        <v>-802655</v>
      </c>
      <c r="G55" s="34">
        <f>+Inputs!$D$2</f>
        <v>0.3795</v>
      </c>
      <c r="I55" s="27">
        <f t="shared" si="18"/>
        <v>1086300</v>
      </c>
      <c r="K55" s="27">
        <f t="shared" si="14"/>
        <v>6035</v>
      </c>
      <c r="L55" s="27">
        <f t="shared" si="19"/>
        <v>283645</v>
      </c>
      <c r="M55" s="27">
        <f t="shared" si="15"/>
        <v>2290.2824999999998</v>
      </c>
      <c r="N55" s="27">
        <f t="shared" si="16"/>
        <v>2290.2824999999998</v>
      </c>
      <c r="O55" s="27">
        <f t="shared" si="20"/>
        <v>-304607.57250000129</v>
      </c>
      <c r="P55" s="27">
        <f t="shared" si="21"/>
        <v>304607.57250000129</v>
      </c>
      <c r="U55" s="98"/>
    </row>
    <row r="56" spans="1:21">
      <c r="A56" s="30">
        <v>36281</v>
      </c>
      <c r="C56" s="6">
        <v>48</v>
      </c>
      <c r="D56" s="29">
        <f t="shared" si="12"/>
        <v>6035</v>
      </c>
      <c r="E56" s="29">
        <f t="shared" si="17"/>
        <v>289680</v>
      </c>
      <c r="F56" s="29">
        <f t="shared" si="13"/>
        <v>-796620</v>
      </c>
      <c r="G56" s="34">
        <f>+Inputs!$D$2</f>
        <v>0.3795</v>
      </c>
      <c r="I56" s="27">
        <f t="shared" si="18"/>
        <v>1086300</v>
      </c>
      <c r="K56" s="27">
        <f t="shared" si="14"/>
        <v>6035</v>
      </c>
      <c r="L56" s="27">
        <f t="shared" si="19"/>
        <v>289680</v>
      </c>
      <c r="M56" s="27">
        <f t="shared" si="15"/>
        <v>2290.2824999999998</v>
      </c>
      <c r="N56" s="27">
        <f t="shared" si="16"/>
        <v>2290.2824999999998</v>
      </c>
      <c r="O56" s="27">
        <f t="shared" si="20"/>
        <v>-302317.29000000132</v>
      </c>
      <c r="P56" s="27">
        <f t="shared" si="21"/>
        <v>302317.29000000132</v>
      </c>
    </row>
    <row r="57" spans="1:21">
      <c r="A57" s="31">
        <v>36312</v>
      </c>
      <c r="C57" s="6">
        <v>49</v>
      </c>
      <c r="D57" s="29">
        <f t="shared" si="12"/>
        <v>6035</v>
      </c>
      <c r="E57" s="29">
        <f t="shared" si="17"/>
        <v>295715</v>
      </c>
      <c r="F57" s="29">
        <f t="shared" si="13"/>
        <v>-790585</v>
      </c>
      <c r="G57" s="34">
        <f>+Inputs!$D$2</f>
        <v>0.3795</v>
      </c>
      <c r="I57" s="27">
        <f t="shared" si="18"/>
        <v>1086300</v>
      </c>
      <c r="K57" s="27">
        <f t="shared" si="14"/>
        <v>6035</v>
      </c>
      <c r="L57" s="27">
        <f t="shared" si="19"/>
        <v>295715</v>
      </c>
      <c r="M57" s="27">
        <f t="shared" si="15"/>
        <v>2290.2824999999998</v>
      </c>
      <c r="N57" s="27">
        <f t="shared" si="16"/>
        <v>2290.2824999999998</v>
      </c>
      <c r="O57" s="27">
        <f t="shared" si="20"/>
        <v>-300027.00750000135</v>
      </c>
      <c r="P57" s="27">
        <f t="shared" si="21"/>
        <v>300027.00750000135</v>
      </c>
    </row>
    <row r="58" spans="1:21">
      <c r="A58" s="30">
        <v>36342</v>
      </c>
      <c r="C58" s="6">
        <v>50</v>
      </c>
      <c r="D58" s="29">
        <f t="shared" si="12"/>
        <v>6035</v>
      </c>
      <c r="E58" s="29">
        <f t="shared" si="17"/>
        <v>301750</v>
      </c>
      <c r="F58" s="29">
        <f t="shared" si="13"/>
        <v>-784550</v>
      </c>
      <c r="G58" s="34">
        <f>+Inputs!$D$2</f>
        <v>0.3795</v>
      </c>
      <c r="I58" s="27">
        <f t="shared" si="18"/>
        <v>1086300</v>
      </c>
      <c r="K58" s="27">
        <f t="shared" si="14"/>
        <v>6035</v>
      </c>
      <c r="L58" s="27">
        <f t="shared" si="19"/>
        <v>301750</v>
      </c>
      <c r="M58" s="27">
        <f t="shared" si="15"/>
        <v>2290.2824999999998</v>
      </c>
      <c r="N58" s="27">
        <f t="shared" si="16"/>
        <v>2290.2824999999998</v>
      </c>
      <c r="O58" s="27">
        <f t="shared" si="20"/>
        <v>-297736.72500000137</v>
      </c>
      <c r="P58" s="27">
        <f t="shared" si="21"/>
        <v>297736.72500000137</v>
      </c>
    </row>
    <row r="59" spans="1:21">
      <c r="A59" s="31">
        <v>36373</v>
      </c>
      <c r="C59" s="6">
        <v>51</v>
      </c>
      <c r="D59" s="29">
        <f t="shared" si="12"/>
        <v>6035</v>
      </c>
      <c r="E59" s="29">
        <f t="shared" si="17"/>
        <v>307785</v>
      </c>
      <c r="F59" s="29">
        <f t="shared" si="13"/>
        <v>-778515</v>
      </c>
      <c r="G59" s="34">
        <f>+Inputs!$D$2</f>
        <v>0.3795</v>
      </c>
      <c r="I59" s="27">
        <f t="shared" si="18"/>
        <v>1086300</v>
      </c>
      <c r="K59" s="27">
        <f t="shared" si="14"/>
        <v>6035</v>
      </c>
      <c r="L59" s="27">
        <f t="shared" si="19"/>
        <v>307785</v>
      </c>
      <c r="M59" s="27">
        <f t="shared" si="15"/>
        <v>2290.2824999999998</v>
      </c>
      <c r="N59" s="27">
        <f t="shared" si="16"/>
        <v>2290.2824999999998</v>
      </c>
      <c r="O59" s="27">
        <f t="shared" si="20"/>
        <v>-295446.4425000014</v>
      </c>
      <c r="P59" s="27">
        <f t="shared" si="21"/>
        <v>295446.4425000014</v>
      </c>
    </row>
    <row r="60" spans="1:21">
      <c r="A60" s="30">
        <v>36404</v>
      </c>
      <c r="C60" s="6">
        <v>52</v>
      </c>
      <c r="D60" s="29">
        <f t="shared" si="12"/>
        <v>6035</v>
      </c>
      <c r="E60" s="29">
        <f t="shared" si="17"/>
        <v>313820</v>
      </c>
      <c r="F60" s="29">
        <f t="shared" si="13"/>
        <v>-772480</v>
      </c>
      <c r="G60" s="34">
        <f>+Inputs!$D$2</f>
        <v>0.3795</v>
      </c>
      <c r="I60" s="27">
        <f t="shared" si="18"/>
        <v>1086300</v>
      </c>
      <c r="K60" s="27">
        <f t="shared" si="14"/>
        <v>6035</v>
      </c>
      <c r="L60" s="27">
        <f t="shared" si="19"/>
        <v>313820</v>
      </c>
      <c r="M60" s="27">
        <f t="shared" si="15"/>
        <v>2290.2824999999998</v>
      </c>
      <c r="N60" s="27">
        <f t="shared" si="16"/>
        <v>2290.2824999999998</v>
      </c>
      <c r="O60" s="27">
        <f t="shared" si="20"/>
        <v>-293156.16000000143</v>
      </c>
      <c r="P60" s="27">
        <f t="shared" si="21"/>
        <v>293156.16000000143</v>
      </c>
    </row>
    <row r="61" spans="1:21">
      <c r="A61" s="31">
        <v>36434</v>
      </c>
      <c r="C61" s="6">
        <v>53</v>
      </c>
      <c r="D61" s="29">
        <f t="shared" si="12"/>
        <v>6035</v>
      </c>
      <c r="E61" s="29">
        <f t="shared" si="17"/>
        <v>319855</v>
      </c>
      <c r="F61" s="29">
        <f t="shared" si="13"/>
        <v>-766445</v>
      </c>
      <c r="G61" s="34">
        <f>+Inputs!$D$2</f>
        <v>0.3795</v>
      </c>
      <c r="I61" s="27">
        <f t="shared" si="18"/>
        <v>1086300</v>
      </c>
      <c r="K61" s="27">
        <f t="shared" si="14"/>
        <v>6035</v>
      </c>
      <c r="L61" s="27">
        <f t="shared" si="19"/>
        <v>319855</v>
      </c>
      <c r="M61" s="27">
        <f t="shared" si="15"/>
        <v>2290.2824999999998</v>
      </c>
      <c r="N61" s="27">
        <f t="shared" si="16"/>
        <v>2290.2824999999998</v>
      </c>
      <c r="O61" s="27">
        <f t="shared" si="20"/>
        <v>-290865.87750000146</v>
      </c>
      <c r="P61" s="27">
        <f t="shared" si="21"/>
        <v>290865.87750000146</v>
      </c>
    </row>
    <row r="62" spans="1:21">
      <c r="A62" s="30">
        <v>36465</v>
      </c>
      <c r="C62" s="6">
        <v>54</v>
      </c>
      <c r="D62" s="29">
        <f t="shared" si="12"/>
        <v>6035</v>
      </c>
      <c r="E62" s="29">
        <f t="shared" si="17"/>
        <v>325890</v>
      </c>
      <c r="F62" s="29">
        <f t="shared" si="13"/>
        <v>-760410</v>
      </c>
      <c r="G62" s="34">
        <f>+Inputs!$D$2</f>
        <v>0.3795</v>
      </c>
      <c r="I62" s="27">
        <f t="shared" si="18"/>
        <v>1086300</v>
      </c>
      <c r="K62" s="27">
        <f t="shared" si="14"/>
        <v>6035</v>
      </c>
      <c r="L62" s="27">
        <f t="shared" si="19"/>
        <v>325890</v>
      </c>
      <c r="M62" s="27">
        <f t="shared" si="15"/>
        <v>2290.2824999999998</v>
      </c>
      <c r="N62" s="27">
        <f t="shared" si="16"/>
        <v>2290.2824999999998</v>
      </c>
      <c r="O62" s="27">
        <f t="shared" si="20"/>
        <v>-288575.59500000149</v>
      </c>
      <c r="P62" s="27">
        <f t="shared" si="21"/>
        <v>288575.59500000149</v>
      </c>
    </row>
    <row r="63" spans="1:21">
      <c r="A63" s="31">
        <v>36495</v>
      </c>
      <c r="C63" s="6">
        <v>55</v>
      </c>
      <c r="D63" s="29">
        <f t="shared" si="12"/>
        <v>6035</v>
      </c>
      <c r="E63" s="29">
        <f t="shared" si="17"/>
        <v>331925</v>
      </c>
      <c r="F63" s="29">
        <f t="shared" si="13"/>
        <v>-754375</v>
      </c>
      <c r="G63" s="34">
        <f>+Inputs!$D$2</f>
        <v>0.3795</v>
      </c>
      <c r="I63" s="27">
        <f t="shared" si="18"/>
        <v>1086300</v>
      </c>
      <c r="K63" s="27">
        <f t="shared" si="14"/>
        <v>6035</v>
      </c>
      <c r="L63" s="27">
        <f t="shared" si="19"/>
        <v>331925</v>
      </c>
      <c r="M63" s="27">
        <f t="shared" si="15"/>
        <v>2290.2824999999998</v>
      </c>
      <c r="N63" s="27">
        <f t="shared" si="16"/>
        <v>2290.2824999999998</v>
      </c>
      <c r="O63" s="27">
        <f t="shared" si="20"/>
        <v>-286285.31250000151</v>
      </c>
      <c r="P63" s="27">
        <f t="shared" si="21"/>
        <v>286285.31250000151</v>
      </c>
    </row>
    <row r="64" spans="1:21">
      <c r="A64" s="30">
        <v>36526</v>
      </c>
      <c r="C64" s="6">
        <v>56</v>
      </c>
      <c r="D64" s="29">
        <f t="shared" si="12"/>
        <v>6035</v>
      </c>
      <c r="E64" s="29">
        <f t="shared" si="17"/>
        <v>337960</v>
      </c>
      <c r="F64" s="29">
        <f t="shared" si="13"/>
        <v>-748340</v>
      </c>
      <c r="G64" s="34">
        <f>+Inputs!$D$2</f>
        <v>0.3795</v>
      </c>
      <c r="I64" s="27">
        <f t="shared" si="18"/>
        <v>1086300</v>
      </c>
      <c r="K64" s="27">
        <f t="shared" si="14"/>
        <v>6035</v>
      </c>
      <c r="L64" s="27">
        <f t="shared" si="19"/>
        <v>337960</v>
      </c>
      <c r="M64" s="27">
        <f t="shared" si="15"/>
        <v>2290.2824999999998</v>
      </c>
      <c r="N64" s="27">
        <f t="shared" si="16"/>
        <v>2290.2824999999998</v>
      </c>
      <c r="O64" s="27">
        <f t="shared" si="20"/>
        <v>-283995.03000000154</v>
      </c>
      <c r="P64" s="27">
        <f t="shared" si="21"/>
        <v>283995.03000000154</v>
      </c>
    </row>
    <row r="65" spans="1:16">
      <c r="A65" s="31">
        <v>36557</v>
      </c>
      <c r="C65" s="6">
        <v>57</v>
      </c>
      <c r="D65" s="29">
        <f t="shared" si="12"/>
        <v>6035</v>
      </c>
      <c r="E65" s="29">
        <f t="shared" si="17"/>
        <v>343995</v>
      </c>
      <c r="F65" s="29">
        <f t="shared" si="13"/>
        <v>-742305</v>
      </c>
      <c r="G65" s="34">
        <f>+Inputs!$D$2</f>
        <v>0.3795</v>
      </c>
      <c r="I65" s="27">
        <f t="shared" si="18"/>
        <v>1086300</v>
      </c>
      <c r="K65" s="27">
        <f t="shared" si="14"/>
        <v>6035</v>
      </c>
      <c r="L65" s="27">
        <f t="shared" si="19"/>
        <v>343995</v>
      </c>
      <c r="M65" s="27">
        <f t="shared" si="15"/>
        <v>2290.2824999999998</v>
      </c>
      <c r="N65" s="27">
        <f t="shared" si="16"/>
        <v>2290.2824999999998</v>
      </c>
      <c r="O65" s="27">
        <f t="shared" si="20"/>
        <v>-281704.74750000157</v>
      </c>
      <c r="P65" s="27">
        <f t="shared" si="21"/>
        <v>281704.74750000157</v>
      </c>
    </row>
    <row r="66" spans="1:16">
      <c r="A66" s="30">
        <v>36586</v>
      </c>
      <c r="C66" s="6">
        <v>58</v>
      </c>
      <c r="D66" s="29">
        <f t="shared" si="12"/>
        <v>6035</v>
      </c>
      <c r="E66" s="29">
        <f t="shared" si="17"/>
        <v>350030</v>
      </c>
      <c r="F66" s="29">
        <f t="shared" si="13"/>
        <v>-736270</v>
      </c>
      <c r="G66" s="34">
        <f>+Inputs!$D$2</f>
        <v>0.3795</v>
      </c>
      <c r="I66" s="27">
        <f t="shared" si="18"/>
        <v>1086300</v>
      </c>
      <c r="K66" s="27">
        <f t="shared" si="14"/>
        <v>6035</v>
      </c>
      <c r="L66" s="27">
        <f t="shared" si="19"/>
        <v>350030</v>
      </c>
      <c r="M66" s="27">
        <f t="shared" si="15"/>
        <v>2290.2824999999998</v>
      </c>
      <c r="N66" s="27">
        <f t="shared" si="16"/>
        <v>2290.2824999999998</v>
      </c>
      <c r="O66" s="27">
        <f t="shared" si="20"/>
        <v>-279414.4650000016</v>
      </c>
      <c r="P66" s="27">
        <f t="shared" si="21"/>
        <v>279414.4650000016</v>
      </c>
    </row>
    <row r="67" spans="1:16">
      <c r="A67" s="31">
        <v>36617</v>
      </c>
      <c r="C67" s="6">
        <v>59</v>
      </c>
      <c r="D67" s="29">
        <f t="shared" si="12"/>
        <v>6035</v>
      </c>
      <c r="E67" s="29">
        <f t="shared" si="17"/>
        <v>356065</v>
      </c>
      <c r="F67" s="29">
        <f t="shared" si="13"/>
        <v>-730235</v>
      </c>
      <c r="G67" s="34">
        <f>+Inputs!$D$2</f>
        <v>0.3795</v>
      </c>
      <c r="I67" s="27">
        <f t="shared" si="18"/>
        <v>1086300</v>
      </c>
      <c r="K67" s="27">
        <f t="shared" si="14"/>
        <v>6035</v>
      </c>
      <c r="L67" s="27">
        <f t="shared" si="19"/>
        <v>356065</v>
      </c>
      <c r="M67" s="27">
        <f t="shared" si="15"/>
        <v>2290.2824999999998</v>
      </c>
      <c r="N67" s="27">
        <f t="shared" si="16"/>
        <v>2290.2824999999998</v>
      </c>
      <c r="O67" s="27">
        <f t="shared" si="20"/>
        <v>-277124.18250000163</v>
      </c>
      <c r="P67" s="27">
        <f t="shared" si="21"/>
        <v>277124.18250000163</v>
      </c>
    </row>
    <row r="68" spans="1:16">
      <c r="A68" s="30">
        <v>36647</v>
      </c>
      <c r="C68" s="6">
        <v>60</v>
      </c>
      <c r="D68" s="29">
        <f t="shared" si="12"/>
        <v>6035</v>
      </c>
      <c r="E68" s="29">
        <f t="shared" si="17"/>
        <v>362100</v>
      </c>
      <c r="F68" s="29">
        <f t="shared" si="13"/>
        <v>-724200</v>
      </c>
      <c r="G68" s="34">
        <f>+Inputs!$D$2</f>
        <v>0.3795</v>
      </c>
      <c r="I68" s="27">
        <f t="shared" si="18"/>
        <v>1086300</v>
      </c>
      <c r="K68" s="27">
        <f t="shared" si="14"/>
        <v>6035</v>
      </c>
      <c r="L68" s="27">
        <f t="shared" si="19"/>
        <v>362100</v>
      </c>
      <c r="M68" s="27">
        <f t="shared" si="15"/>
        <v>2290.2824999999998</v>
      </c>
      <c r="N68" s="27">
        <f t="shared" si="16"/>
        <v>2290.2824999999998</v>
      </c>
      <c r="O68" s="27">
        <f t="shared" si="20"/>
        <v>-274833.90000000165</v>
      </c>
      <c r="P68" s="27">
        <f t="shared" si="21"/>
        <v>274833.90000000165</v>
      </c>
    </row>
    <row r="69" spans="1:16">
      <c r="A69" s="31">
        <v>36678</v>
      </c>
      <c r="C69" s="6">
        <v>61</v>
      </c>
      <c r="D69" s="29">
        <f t="shared" si="12"/>
        <v>6035</v>
      </c>
      <c r="E69" s="29">
        <f t="shared" si="17"/>
        <v>368135</v>
      </c>
      <c r="F69" s="29">
        <f t="shared" si="13"/>
        <v>-718165</v>
      </c>
      <c r="G69" s="34">
        <f>+Inputs!$D$2</f>
        <v>0.3795</v>
      </c>
      <c r="I69" s="27">
        <f t="shared" si="18"/>
        <v>1086300</v>
      </c>
      <c r="K69" s="27">
        <f t="shared" si="14"/>
        <v>6035</v>
      </c>
      <c r="L69" s="27">
        <f t="shared" si="19"/>
        <v>368135</v>
      </c>
      <c r="M69" s="27">
        <f t="shared" si="15"/>
        <v>2290.2824999999998</v>
      </c>
      <c r="N69" s="27">
        <f t="shared" si="16"/>
        <v>2290.2824999999998</v>
      </c>
      <c r="O69" s="27">
        <f t="shared" si="20"/>
        <v>-272543.61750000168</v>
      </c>
      <c r="P69" s="27">
        <f t="shared" si="21"/>
        <v>272543.61750000168</v>
      </c>
    </row>
    <row r="70" spans="1:16">
      <c r="A70" s="30">
        <v>36708</v>
      </c>
      <c r="C70" s="6">
        <v>62</v>
      </c>
      <c r="D70" s="29">
        <f t="shared" si="12"/>
        <v>6035</v>
      </c>
      <c r="E70" s="29">
        <f t="shared" si="17"/>
        <v>374170</v>
      </c>
      <c r="F70" s="29">
        <f t="shared" si="13"/>
        <v>-712130</v>
      </c>
      <c r="G70" s="34">
        <f>+Inputs!$D$2</f>
        <v>0.3795</v>
      </c>
      <c r="I70" s="27">
        <f t="shared" si="18"/>
        <v>1086300</v>
      </c>
      <c r="K70" s="27">
        <f t="shared" si="14"/>
        <v>6035</v>
      </c>
      <c r="L70" s="27">
        <f t="shared" si="19"/>
        <v>374170</v>
      </c>
      <c r="M70" s="27">
        <f t="shared" si="15"/>
        <v>2290.2824999999998</v>
      </c>
      <c r="N70" s="27">
        <f t="shared" si="16"/>
        <v>2290.2824999999998</v>
      </c>
      <c r="O70" s="27">
        <f t="shared" si="20"/>
        <v>-270253.33500000171</v>
      </c>
      <c r="P70" s="27">
        <f t="shared" si="21"/>
        <v>270253.33500000171</v>
      </c>
    </row>
    <row r="71" spans="1:16">
      <c r="A71" s="31">
        <v>36739</v>
      </c>
      <c r="C71" s="6">
        <v>63</v>
      </c>
      <c r="D71" s="29">
        <f t="shared" si="12"/>
        <v>6035</v>
      </c>
      <c r="E71" s="29">
        <f t="shared" si="17"/>
        <v>380205</v>
      </c>
      <c r="F71" s="29">
        <f t="shared" si="13"/>
        <v>-706095</v>
      </c>
      <c r="G71" s="34">
        <f>+Inputs!$D$2</f>
        <v>0.3795</v>
      </c>
      <c r="I71" s="27">
        <f t="shared" si="18"/>
        <v>1086300</v>
      </c>
      <c r="K71" s="27">
        <f t="shared" si="14"/>
        <v>6035</v>
      </c>
      <c r="L71" s="27">
        <f t="shared" si="19"/>
        <v>380205</v>
      </c>
      <c r="M71" s="27">
        <f t="shared" si="15"/>
        <v>2290.2824999999998</v>
      </c>
      <c r="N71" s="27">
        <f t="shared" si="16"/>
        <v>2290.2824999999998</v>
      </c>
      <c r="O71" s="27">
        <f t="shared" si="20"/>
        <v>-267963.05250000174</v>
      </c>
      <c r="P71" s="27">
        <f t="shared" si="21"/>
        <v>267963.05250000174</v>
      </c>
    </row>
    <row r="72" spans="1:16">
      <c r="A72" s="30">
        <v>36770</v>
      </c>
      <c r="C72" s="6">
        <v>64</v>
      </c>
      <c r="D72" s="29">
        <f t="shared" si="12"/>
        <v>6035</v>
      </c>
      <c r="E72" s="29">
        <f t="shared" si="17"/>
        <v>386240</v>
      </c>
      <c r="F72" s="29">
        <f t="shared" si="13"/>
        <v>-700060</v>
      </c>
      <c r="G72" s="34">
        <f>+Inputs!$D$2</f>
        <v>0.3795</v>
      </c>
      <c r="I72" s="27">
        <f t="shared" si="18"/>
        <v>1086300</v>
      </c>
      <c r="K72" s="27">
        <f t="shared" si="14"/>
        <v>6035</v>
      </c>
      <c r="L72" s="27">
        <f t="shared" si="19"/>
        <v>386240</v>
      </c>
      <c r="M72" s="27">
        <f t="shared" si="15"/>
        <v>2290.2824999999998</v>
      </c>
      <c r="N72" s="27">
        <f t="shared" si="16"/>
        <v>2290.2824999999998</v>
      </c>
      <c r="O72" s="27">
        <f t="shared" si="20"/>
        <v>-265672.77000000176</v>
      </c>
      <c r="P72" s="27">
        <f t="shared" si="21"/>
        <v>265672.77000000176</v>
      </c>
    </row>
    <row r="73" spans="1:16">
      <c r="A73" s="31">
        <v>36800</v>
      </c>
      <c r="C73" s="6">
        <v>65</v>
      </c>
      <c r="D73" s="29">
        <f t="shared" ref="D73:D104" si="22">ROUND(-(+$B$9/180)*1,0)</f>
        <v>6035</v>
      </c>
      <c r="E73" s="29">
        <f t="shared" si="17"/>
        <v>392275</v>
      </c>
      <c r="F73" s="29">
        <f t="shared" ref="F73:F104" si="23">$B$9+E73</f>
        <v>-694025</v>
      </c>
      <c r="G73" s="34">
        <f>+Inputs!$D$2</f>
        <v>0.3795</v>
      </c>
      <c r="I73" s="27">
        <f t="shared" si="18"/>
        <v>1086300</v>
      </c>
      <c r="K73" s="27">
        <f t="shared" ref="K73:K104" si="24">D73</f>
        <v>6035</v>
      </c>
      <c r="L73" s="27">
        <f t="shared" si="19"/>
        <v>392275</v>
      </c>
      <c r="M73" s="27">
        <f t="shared" ref="M73:M104" si="25">K73*G73</f>
        <v>2290.2824999999998</v>
      </c>
      <c r="N73" s="27">
        <f t="shared" ref="N73:N104" si="26">M73-J73</f>
        <v>2290.2824999999998</v>
      </c>
      <c r="O73" s="27">
        <f t="shared" si="20"/>
        <v>-263382.48750000179</v>
      </c>
      <c r="P73" s="27">
        <f t="shared" si="21"/>
        <v>263382.48750000179</v>
      </c>
    </row>
    <row r="74" spans="1:16">
      <c r="A74" s="30">
        <v>36831</v>
      </c>
      <c r="C74" s="6">
        <v>66</v>
      </c>
      <c r="D74" s="29">
        <f t="shared" si="22"/>
        <v>6035</v>
      </c>
      <c r="E74" s="29">
        <f t="shared" ref="E74:E105" si="27">+E73+D74</f>
        <v>398310</v>
      </c>
      <c r="F74" s="29">
        <f t="shared" si="23"/>
        <v>-687990</v>
      </c>
      <c r="G74" s="34">
        <f>+Inputs!$D$2</f>
        <v>0.3795</v>
      </c>
      <c r="I74" s="27">
        <f t="shared" ref="I74:I105" si="28">+I73+H74</f>
        <v>1086300</v>
      </c>
      <c r="K74" s="27">
        <f t="shared" si="24"/>
        <v>6035</v>
      </c>
      <c r="L74" s="27">
        <f t="shared" ref="L74:L105" si="29">+L73+K74</f>
        <v>398310</v>
      </c>
      <c r="M74" s="27">
        <f t="shared" si="25"/>
        <v>2290.2824999999998</v>
      </c>
      <c r="N74" s="27">
        <f t="shared" si="26"/>
        <v>2290.2824999999998</v>
      </c>
      <c r="O74" s="27">
        <f t="shared" ref="O74:O105" si="30">+O73+N74</f>
        <v>-261092.20500000179</v>
      </c>
      <c r="P74" s="27">
        <f t="shared" ref="P74:P105" si="31">P73-N74</f>
        <v>261092.20500000179</v>
      </c>
    </row>
    <row r="75" spans="1:16">
      <c r="A75" s="31">
        <v>36861</v>
      </c>
      <c r="C75" s="6">
        <v>67</v>
      </c>
      <c r="D75" s="29">
        <f t="shared" si="22"/>
        <v>6035</v>
      </c>
      <c r="E75" s="29">
        <f t="shared" si="27"/>
        <v>404345</v>
      </c>
      <c r="F75" s="29">
        <f t="shared" si="23"/>
        <v>-681955</v>
      </c>
      <c r="G75" s="34">
        <f>+Inputs!$D$2</f>
        <v>0.3795</v>
      </c>
      <c r="I75" s="27">
        <f t="shared" si="28"/>
        <v>1086300</v>
      </c>
      <c r="K75" s="27">
        <f t="shared" si="24"/>
        <v>6035</v>
      </c>
      <c r="L75" s="27">
        <f t="shared" si="29"/>
        <v>404345</v>
      </c>
      <c r="M75" s="27">
        <f t="shared" si="25"/>
        <v>2290.2824999999998</v>
      </c>
      <c r="N75" s="27">
        <f t="shared" si="26"/>
        <v>2290.2824999999998</v>
      </c>
      <c r="O75" s="27">
        <f t="shared" si="30"/>
        <v>-258801.92250000179</v>
      </c>
      <c r="P75" s="27">
        <f t="shared" si="31"/>
        <v>258801.92250000179</v>
      </c>
    </row>
    <row r="76" spans="1:16">
      <c r="A76" s="30">
        <v>36892</v>
      </c>
      <c r="C76" s="6">
        <v>68</v>
      </c>
      <c r="D76" s="29">
        <f t="shared" si="22"/>
        <v>6035</v>
      </c>
      <c r="E76" s="29">
        <f t="shared" si="27"/>
        <v>410380</v>
      </c>
      <c r="F76" s="29">
        <f t="shared" si="23"/>
        <v>-675920</v>
      </c>
      <c r="G76" s="34">
        <f>+Inputs!$D$2</f>
        <v>0.3795</v>
      </c>
      <c r="I76" s="27">
        <f t="shared" si="28"/>
        <v>1086300</v>
      </c>
      <c r="K76" s="27">
        <f t="shared" si="24"/>
        <v>6035</v>
      </c>
      <c r="L76" s="27">
        <f t="shared" si="29"/>
        <v>410380</v>
      </c>
      <c r="M76" s="27">
        <f t="shared" si="25"/>
        <v>2290.2824999999998</v>
      </c>
      <c r="N76" s="27">
        <f t="shared" si="26"/>
        <v>2290.2824999999998</v>
      </c>
      <c r="O76" s="27">
        <f t="shared" si="30"/>
        <v>-256511.64000000179</v>
      </c>
      <c r="P76" s="27">
        <f t="shared" si="31"/>
        <v>256511.64000000179</v>
      </c>
    </row>
    <row r="77" spans="1:16">
      <c r="A77" s="31">
        <v>36923</v>
      </c>
      <c r="C77" s="6">
        <v>69</v>
      </c>
      <c r="D77" s="29">
        <f t="shared" si="22"/>
        <v>6035</v>
      </c>
      <c r="E77" s="29">
        <f t="shared" si="27"/>
        <v>416415</v>
      </c>
      <c r="F77" s="29">
        <f t="shared" si="23"/>
        <v>-669885</v>
      </c>
      <c r="G77" s="34">
        <f>+Inputs!$D$2</f>
        <v>0.3795</v>
      </c>
      <c r="I77" s="27">
        <f t="shared" si="28"/>
        <v>1086300</v>
      </c>
      <c r="K77" s="27">
        <f t="shared" si="24"/>
        <v>6035</v>
      </c>
      <c r="L77" s="27">
        <f t="shared" si="29"/>
        <v>416415</v>
      </c>
      <c r="M77" s="27">
        <f t="shared" si="25"/>
        <v>2290.2824999999998</v>
      </c>
      <c r="N77" s="27">
        <f t="shared" si="26"/>
        <v>2290.2824999999998</v>
      </c>
      <c r="O77" s="27">
        <f t="shared" si="30"/>
        <v>-254221.35750000179</v>
      </c>
      <c r="P77" s="27">
        <f t="shared" si="31"/>
        <v>254221.35750000179</v>
      </c>
    </row>
    <row r="78" spans="1:16">
      <c r="A78" s="30">
        <v>36951</v>
      </c>
      <c r="C78" s="6">
        <v>70</v>
      </c>
      <c r="D78" s="29">
        <f t="shared" si="22"/>
        <v>6035</v>
      </c>
      <c r="E78" s="29">
        <f t="shared" si="27"/>
        <v>422450</v>
      </c>
      <c r="F78" s="29">
        <f t="shared" si="23"/>
        <v>-663850</v>
      </c>
      <c r="G78" s="34">
        <f>+Inputs!$D$2</f>
        <v>0.3795</v>
      </c>
      <c r="I78" s="27">
        <f t="shared" si="28"/>
        <v>1086300</v>
      </c>
      <c r="K78" s="27">
        <f t="shared" si="24"/>
        <v>6035</v>
      </c>
      <c r="L78" s="27">
        <f t="shared" si="29"/>
        <v>422450</v>
      </c>
      <c r="M78" s="27">
        <f t="shared" si="25"/>
        <v>2290.2824999999998</v>
      </c>
      <c r="N78" s="27">
        <f t="shared" si="26"/>
        <v>2290.2824999999998</v>
      </c>
      <c r="O78" s="27">
        <f t="shared" si="30"/>
        <v>-251931.07500000179</v>
      </c>
      <c r="P78" s="27">
        <f t="shared" si="31"/>
        <v>251931.07500000179</v>
      </c>
    </row>
    <row r="79" spans="1:16">
      <c r="A79" s="31">
        <v>36982</v>
      </c>
      <c r="C79" s="6">
        <v>71</v>
      </c>
      <c r="D79" s="29">
        <f t="shared" si="22"/>
        <v>6035</v>
      </c>
      <c r="E79" s="29">
        <f t="shared" si="27"/>
        <v>428485</v>
      </c>
      <c r="F79" s="29">
        <f t="shared" si="23"/>
        <v>-657815</v>
      </c>
      <c r="G79" s="34">
        <f>+Inputs!$D$2</f>
        <v>0.3795</v>
      </c>
      <c r="I79" s="27">
        <f t="shared" si="28"/>
        <v>1086300</v>
      </c>
      <c r="K79" s="27">
        <f t="shared" si="24"/>
        <v>6035</v>
      </c>
      <c r="L79" s="27">
        <f t="shared" si="29"/>
        <v>428485</v>
      </c>
      <c r="M79" s="27">
        <f t="shared" si="25"/>
        <v>2290.2824999999998</v>
      </c>
      <c r="N79" s="27">
        <f t="shared" si="26"/>
        <v>2290.2824999999998</v>
      </c>
      <c r="O79" s="27">
        <f t="shared" si="30"/>
        <v>-249640.79250000179</v>
      </c>
      <c r="P79" s="27">
        <f t="shared" si="31"/>
        <v>249640.79250000179</v>
      </c>
    </row>
    <row r="80" spans="1:16">
      <c r="A80" s="30">
        <v>37012</v>
      </c>
      <c r="C80" s="6">
        <v>72</v>
      </c>
      <c r="D80" s="29">
        <f t="shared" si="22"/>
        <v>6035</v>
      </c>
      <c r="E80" s="29">
        <f t="shared" si="27"/>
        <v>434520</v>
      </c>
      <c r="F80" s="29">
        <f t="shared" si="23"/>
        <v>-651780</v>
      </c>
      <c r="G80" s="34">
        <f>+Inputs!$D$2</f>
        <v>0.3795</v>
      </c>
      <c r="I80" s="27">
        <f t="shared" si="28"/>
        <v>1086300</v>
      </c>
      <c r="K80" s="27">
        <f t="shared" si="24"/>
        <v>6035</v>
      </c>
      <c r="L80" s="27">
        <f t="shared" si="29"/>
        <v>434520</v>
      </c>
      <c r="M80" s="27">
        <f t="shared" si="25"/>
        <v>2290.2824999999998</v>
      </c>
      <c r="N80" s="27">
        <f t="shared" si="26"/>
        <v>2290.2824999999998</v>
      </c>
      <c r="O80" s="27">
        <f t="shared" si="30"/>
        <v>-247350.51000000178</v>
      </c>
      <c r="P80" s="27">
        <f t="shared" si="31"/>
        <v>247350.51000000178</v>
      </c>
    </row>
    <row r="81" spans="1:16">
      <c r="A81" s="31">
        <v>37043</v>
      </c>
      <c r="C81" s="6">
        <v>73</v>
      </c>
      <c r="D81" s="29">
        <f t="shared" si="22"/>
        <v>6035</v>
      </c>
      <c r="E81" s="29">
        <f t="shared" si="27"/>
        <v>440555</v>
      </c>
      <c r="F81" s="29">
        <f t="shared" si="23"/>
        <v>-645745</v>
      </c>
      <c r="G81" s="34">
        <f>+Inputs!$D$2</f>
        <v>0.3795</v>
      </c>
      <c r="I81" s="27">
        <f t="shared" si="28"/>
        <v>1086300</v>
      </c>
      <c r="K81" s="27">
        <f t="shared" si="24"/>
        <v>6035</v>
      </c>
      <c r="L81" s="27">
        <f t="shared" si="29"/>
        <v>440555</v>
      </c>
      <c r="M81" s="27">
        <f t="shared" si="25"/>
        <v>2290.2824999999998</v>
      </c>
      <c r="N81" s="27">
        <f t="shared" si="26"/>
        <v>2290.2824999999998</v>
      </c>
      <c r="O81" s="27">
        <f t="shared" si="30"/>
        <v>-245060.22750000178</v>
      </c>
      <c r="P81" s="27">
        <f t="shared" si="31"/>
        <v>245060.22750000178</v>
      </c>
    </row>
    <row r="82" spans="1:16">
      <c r="A82" s="30">
        <v>37073</v>
      </c>
      <c r="C82" s="6">
        <v>74</v>
      </c>
      <c r="D82" s="29">
        <f t="shared" si="22"/>
        <v>6035</v>
      </c>
      <c r="E82" s="29">
        <f t="shared" si="27"/>
        <v>446590</v>
      </c>
      <c r="F82" s="29">
        <f t="shared" si="23"/>
        <v>-639710</v>
      </c>
      <c r="G82" s="34">
        <f>+Inputs!$D$2</f>
        <v>0.3795</v>
      </c>
      <c r="I82" s="27">
        <f t="shared" si="28"/>
        <v>1086300</v>
      </c>
      <c r="K82" s="27">
        <f t="shared" si="24"/>
        <v>6035</v>
      </c>
      <c r="L82" s="27">
        <f t="shared" si="29"/>
        <v>446590</v>
      </c>
      <c r="M82" s="27">
        <f t="shared" si="25"/>
        <v>2290.2824999999998</v>
      </c>
      <c r="N82" s="27">
        <f t="shared" si="26"/>
        <v>2290.2824999999998</v>
      </c>
      <c r="O82" s="27">
        <f t="shared" si="30"/>
        <v>-242769.94500000178</v>
      </c>
      <c r="P82" s="27">
        <f t="shared" si="31"/>
        <v>242769.94500000178</v>
      </c>
    </row>
    <row r="83" spans="1:16">
      <c r="A83" s="31">
        <v>37104</v>
      </c>
      <c r="C83" s="6">
        <v>75</v>
      </c>
      <c r="D83" s="29">
        <f t="shared" si="22"/>
        <v>6035</v>
      </c>
      <c r="E83" s="29">
        <f t="shared" si="27"/>
        <v>452625</v>
      </c>
      <c r="F83" s="29">
        <f t="shared" si="23"/>
        <v>-633675</v>
      </c>
      <c r="G83" s="34">
        <f>+Inputs!$D$2</f>
        <v>0.3795</v>
      </c>
      <c r="I83" s="27">
        <f t="shared" si="28"/>
        <v>1086300</v>
      </c>
      <c r="K83" s="27">
        <f t="shared" si="24"/>
        <v>6035</v>
      </c>
      <c r="L83" s="27">
        <f t="shared" si="29"/>
        <v>452625</v>
      </c>
      <c r="M83" s="27">
        <f t="shared" si="25"/>
        <v>2290.2824999999998</v>
      </c>
      <c r="N83" s="27">
        <f t="shared" si="26"/>
        <v>2290.2824999999998</v>
      </c>
      <c r="O83" s="27">
        <f t="shared" si="30"/>
        <v>-240479.66250000178</v>
      </c>
      <c r="P83" s="27">
        <f t="shared" si="31"/>
        <v>240479.66250000178</v>
      </c>
    </row>
    <row r="84" spans="1:16">
      <c r="A84" s="30">
        <v>37135</v>
      </c>
      <c r="C84" s="6">
        <v>76</v>
      </c>
      <c r="D84" s="29">
        <f t="shared" si="22"/>
        <v>6035</v>
      </c>
      <c r="E84" s="29">
        <f t="shared" si="27"/>
        <v>458660</v>
      </c>
      <c r="F84" s="29">
        <f t="shared" si="23"/>
        <v>-627640</v>
      </c>
      <c r="G84" s="34">
        <f>+Inputs!$D$2</f>
        <v>0.3795</v>
      </c>
      <c r="I84" s="27">
        <f t="shared" si="28"/>
        <v>1086300</v>
      </c>
      <c r="K84" s="27">
        <f t="shared" si="24"/>
        <v>6035</v>
      </c>
      <c r="L84" s="27">
        <f t="shared" si="29"/>
        <v>458660</v>
      </c>
      <c r="M84" s="27">
        <f t="shared" si="25"/>
        <v>2290.2824999999998</v>
      </c>
      <c r="N84" s="27">
        <f t="shared" si="26"/>
        <v>2290.2824999999998</v>
      </c>
      <c r="O84" s="27">
        <f t="shared" si="30"/>
        <v>-238189.38000000178</v>
      </c>
      <c r="P84" s="27">
        <f t="shared" si="31"/>
        <v>238189.38000000178</v>
      </c>
    </row>
    <row r="85" spans="1:16">
      <c r="A85" s="31">
        <v>37165</v>
      </c>
      <c r="C85" s="6">
        <v>77</v>
      </c>
      <c r="D85" s="29">
        <f t="shared" si="22"/>
        <v>6035</v>
      </c>
      <c r="E85" s="29">
        <f t="shared" si="27"/>
        <v>464695</v>
      </c>
      <c r="F85" s="29">
        <f t="shared" si="23"/>
        <v>-621605</v>
      </c>
      <c r="G85" s="34">
        <f>+Inputs!$D$2</f>
        <v>0.3795</v>
      </c>
      <c r="I85" s="27">
        <f t="shared" si="28"/>
        <v>1086300</v>
      </c>
      <c r="K85" s="27">
        <f t="shared" si="24"/>
        <v>6035</v>
      </c>
      <c r="L85" s="27">
        <f t="shared" si="29"/>
        <v>464695</v>
      </c>
      <c r="M85" s="27">
        <f t="shared" si="25"/>
        <v>2290.2824999999998</v>
      </c>
      <c r="N85" s="27">
        <f t="shared" si="26"/>
        <v>2290.2824999999998</v>
      </c>
      <c r="O85" s="27">
        <f t="shared" si="30"/>
        <v>-235899.09750000178</v>
      </c>
      <c r="P85" s="27">
        <f t="shared" si="31"/>
        <v>235899.09750000178</v>
      </c>
    </row>
    <row r="86" spans="1:16">
      <c r="A86" s="30">
        <v>37196</v>
      </c>
      <c r="C86" s="6">
        <v>78</v>
      </c>
      <c r="D86" s="29">
        <f t="shared" si="22"/>
        <v>6035</v>
      </c>
      <c r="E86" s="29">
        <f t="shared" si="27"/>
        <v>470730</v>
      </c>
      <c r="F86" s="29">
        <f t="shared" si="23"/>
        <v>-615570</v>
      </c>
      <c r="G86" s="34">
        <f>+Inputs!$D$2</f>
        <v>0.3795</v>
      </c>
      <c r="I86" s="27">
        <f t="shared" si="28"/>
        <v>1086300</v>
      </c>
      <c r="K86" s="27">
        <f t="shared" si="24"/>
        <v>6035</v>
      </c>
      <c r="L86" s="27">
        <f t="shared" si="29"/>
        <v>470730</v>
      </c>
      <c r="M86" s="27">
        <f t="shared" si="25"/>
        <v>2290.2824999999998</v>
      </c>
      <c r="N86" s="27">
        <f t="shared" si="26"/>
        <v>2290.2824999999998</v>
      </c>
      <c r="O86" s="27">
        <f t="shared" si="30"/>
        <v>-233608.81500000178</v>
      </c>
      <c r="P86" s="27">
        <f t="shared" si="31"/>
        <v>233608.81500000178</v>
      </c>
    </row>
    <row r="87" spans="1:16">
      <c r="A87" s="31">
        <v>37226</v>
      </c>
      <c r="C87" s="6">
        <v>79</v>
      </c>
      <c r="D87" s="29">
        <f t="shared" si="22"/>
        <v>6035</v>
      </c>
      <c r="E87" s="29">
        <f t="shared" si="27"/>
        <v>476765</v>
      </c>
      <c r="F87" s="29">
        <f t="shared" si="23"/>
        <v>-609535</v>
      </c>
      <c r="G87" s="34">
        <f>+Inputs!$D$2</f>
        <v>0.3795</v>
      </c>
      <c r="I87" s="27">
        <f t="shared" si="28"/>
        <v>1086300</v>
      </c>
      <c r="K87" s="27">
        <f t="shared" si="24"/>
        <v>6035</v>
      </c>
      <c r="L87" s="27">
        <f t="shared" si="29"/>
        <v>476765</v>
      </c>
      <c r="M87" s="27">
        <f t="shared" si="25"/>
        <v>2290.2824999999998</v>
      </c>
      <c r="N87" s="27">
        <f t="shared" si="26"/>
        <v>2290.2824999999998</v>
      </c>
      <c r="O87" s="27">
        <f t="shared" si="30"/>
        <v>-231318.53250000178</v>
      </c>
      <c r="P87" s="27">
        <f t="shared" si="31"/>
        <v>231318.53250000178</v>
      </c>
    </row>
    <row r="88" spans="1:16">
      <c r="A88" s="30">
        <v>37257</v>
      </c>
      <c r="C88" s="6">
        <v>80</v>
      </c>
      <c r="D88" s="29">
        <f t="shared" si="22"/>
        <v>6035</v>
      </c>
      <c r="E88" s="29">
        <f t="shared" si="27"/>
        <v>482800</v>
      </c>
      <c r="F88" s="29">
        <f t="shared" si="23"/>
        <v>-603500</v>
      </c>
      <c r="G88" s="34">
        <f>+Inputs!$D$2</f>
        <v>0.3795</v>
      </c>
      <c r="I88" s="27">
        <f t="shared" si="28"/>
        <v>1086300</v>
      </c>
      <c r="K88" s="27">
        <f t="shared" si="24"/>
        <v>6035</v>
      </c>
      <c r="L88" s="27">
        <f t="shared" si="29"/>
        <v>482800</v>
      </c>
      <c r="M88" s="27">
        <f t="shared" si="25"/>
        <v>2290.2824999999998</v>
      </c>
      <c r="N88" s="27">
        <f t="shared" si="26"/>
        <v>2290.2824999999998</v>
      </c>
      <c r="O88" s="27">
        <f t="shared" si="30"/>
        <v>-229028.25000000178</v>
      </c>
      <c r="P88" s="27">
        <f t="shared" si="31"/>
        <v>229028.25000000178</v>
      </c>
    </row>
    <row r="89" spans="1:16">
      <c r="A89" s="31">
        <v>37288</v>
      </c>
      <c r="C89" s="6">
        <v>81</v>
      </c>
      <c r="D89" s="29">
        <f t="shared" si="22"/>
        <v>6035</v>
      </c>
      <c r="E89" s="29">
        <f t="shared" si="27"/>
        <v>488835</v>
      </c>
      <c r="F89" s="29">
        <f t="shared" si="23"/>
        <v>-597465</v>
      </c>
      <c r="G89" s="34">
        <f>+Inputs!$D$2</f>
        <v>0.3795</v>
      </c>
      <c r="I89" s="27">
        <f t="shared" si="28"/>
        <v>1086300</v>
      </c>
      <c r="K89" s="27">
        <f t="shared" si="24"/>
        <v>6035</v>
      </c>
      <c r="L89" s="27">
        <f t="shared" si="29"/>
        <v>488835</v>
      </c>
      <c r="M89" s="27">
        <f t="shared" si="25"/>
        <v>2290.2824999999998</v>
      </c>
      <c r="N89" s="27">
        <f t="shared" si="26"/>
        <v>2290.2824999999998</v>
      </c>
      <c r="O89" s="27">
        <f t="shared" si="30"/>
        <v>-226737.96750000177</v>
      </c>
      <c r="P89" s="27">
        <f t="shared" si="31"/>
        <v>226737.96750000177</v>
      </c>
    </row>
    <row r="90" spans="1:16">
      <c r="A90" s="30">
        <v>37316</v>
      </c>
      <c r="C90" s="6">
        <v>82</v>
      </c>
      <c r="D90" s="29">
        <f t="shared" si="22"/>
        <v>6035</v>
      </c>
      <c r="E90" s="29">
        <f t="shared" si="27"/>
        <v>494870</v>
      </c>
      <c r="F90" s="29">
        <f t="shared" si="23"/>
        <v>-591430</v>
      </c>
      <c r="G90" s="34">
        <f>+Inputs!$D$2</f>
        <v>0.3795</v>
      </c>
      <c r="I90" s="27">
        <f t="shared" si="28"/>
        <v>1086300</v>
      </c>
      <c r="K90" s="27">
        <f t="shared" si="24"/>
        <v>6035</v>
      </c>
      <c r="L90" s="27">
        <f t="shared" si="29"/>
        <v>494870</v>
      </c>
      <c r="M90" s="27">
        <f t="shared" si="25"/>
        <v>2290.2824999999998</v>
      </c>
      <c r="N90" s="27">
        <f t="shared" si="26"/>
        <v>2290.2824999999998</v>
      </c>
      <c r="O90" s="27">
        <f t="shared" si="30"/>
        <v>-224447.68500000177</v>
      </c>
      <c r="P90" s="27">
        <f t="shared" si="31"/>
        <v>224447.68500000177</v>
      </c>
    </row>
    <row r="91" spans="1:16">
      <c r="A91" s="31">
        <v>37347</v>
      </c>
      <c r="C91" s="6">
        <v>83</v>
      </c>
      <c r="D91" s="29">
        <f t="shared" si="22"/>
        <v>6035</v>
      </c>
      <c r="E91" s="29">
        <f t="shared" si="27"/>
        <v>500905</v>
      </c>
      <c r="F91" s="29">
        <f t="shared" si="23"/>
        <v>-585395</v>
      </c>
      <c r="G91" s="34">
        <f>+Inputs!$D$2</f>
        <v>0.3795</v>
      </c>
      <c r="I91" s="27">
        <f t="shared" si="28"/>
        <v>1086300</v>
      </c>
      <c r="K91" s="27">
        <f t="shared" si="24"/>
        <v>6035</v>
      </c>
      <c r="L91" s="27">
        <f t="shared" si="29"/>
        <v>500905</v>
      </c>
      <c r="M91" s="27">
        <f t="shared" si="25"/>
        <v>2290.2824999999998</v>
      </c>
      <c r="N91" s="27">
        <f t="shared" si="26"/>
        <v>2290.2824999999998</v>
      </c>
      <c r="O91" s="27">
        <f t="shared" si="30"/>
        <v>-222157.40250000177</v>
      </c>
      <c r="P91" s="27">
        <f t="shared" si="31"/>
        <v>222157.40250000177</v>
      </c>
    </row>
    <row r="92" spans="1:16">
      <c r="A92" s="30">
        <v>37377</v>
      </c>
      <c r="C92" s="6">
        <v>84</v>
      </c>
      <c r="D92" s="29">
        <f t="shared" si="22"/>
        <v>6035</v>
      </c>
      <c r="E92" s="29">
        <f t="shared" si="27"/>
        <v>506940</v>
      </c>
      <c r="F92" s="29">
        <f t="shared" si="23"/>
        <v>-579360</v>
      </c>
      <c r="G92" s="34">
        <f>+Inputs!$D$2</f>
        <v>0.3795</v>
      </c>
      <c r="I92" s="27">
        <f t="shared" si="28"/>
        <v>1086300</v>
      </c>
      <c r="K92" s="27">
        <f t="shared" si="24"/>
        <v>6035</v>
      </c>
      <c r="L92" s="27">
        <f t="shared" si="29"/>
        <v>506940</v>
      </c>
      <c r="M92" s="27">
        <f t="shared" si="25"/>
        <v>2290.2824999999998</v>
      </c>
      <c r="N92" s="27">
        <f t="shared" si="26"/>
        <v>2290.2824999999998</v>
      </c>
      <c r="O92" s="27">
        <f t="shared" si="30"/>
        <v>-219867.12000000177</v>
      </c>
      <c r="P92" s="27">
        <f t="shared" si="31"/>
        <v>219867.12000000177</v>
      </c>
    </row>
    <row r="93" spans="1:16">
      <c r="A93" s="31">
        <v>37408</v>
      </c>
      <c r="C93" s="6">
        <v>85</v>
      </c>
      <c r="D93" s="29">
        <f t="shared" si="22"/>
        <v>6035</v>
      </c>
      <c r="E93" s="29">
        <f t="shared" si="27"/>
        <v>512975</v>
      </c>
      <c r="F93" s="29">
        <f t="shared" si="23"/>
        <v>-573325</v>
      </c>
      <c r="G93" s="34">
        <f>+Inputs!$D$2</f>
        <v>0.3795</v>
      </c>
      <c r="I93" s="27">
        <f t="shared" si="28"/>
        <v>1086300</v>
      </c>
      <c r="K93" s="27">
        <f t="shared" si="24"/>
        <v>6035</v>
      </c>
      <c r="L93" s="27">
        <f t="shared" si="29"/>
        <v>512975</v>
      </c>
      <c r="M93" s="27">
        <f t="shared" si="25"/>
        <v>2290.2824999999998</v>
      </c>
      <c r="N93" s="27">
        <f t="shared" si="26"/>
        <v>2290.2824999999998</v>
      </c>
      <c r="O93" s="27">
        <f t="shared" si="30"/>
        <v>-217576.83750000177</v>
      </c>
      <c r="P93" s="27">
        <f t="shared" si="31"/>
        <v>217576.83750000177</v>
      </c>
    </row>
    <row r="94" spans="1:16">
      <c r="A94" s="30">
        <v>37438</v>
      </c>
      <c r="C94" s="6">
        <v>86</v>
      </c>
      <c r="D94" s="29">
        <f t="shared" si="22"/>
        <v>6035</v>
      </c>
      <c r="E94" s="29">
        <f t="shared" si="27"/>
        <v>519010</v>
      </c>
      <c r="F94" s="29">
        <f t="shared" si="23"/>
        <v>-567290</v>
      </c>
      <c r="G94" s="34">
        <f>+Inputs!$D$2</f>
        <v>0.3795</v>
      </c>
      <c r="I94" s="27">
        <f t="shared" si="28"/>
        <v>1086300</v>
      </c>
      <c r="K94" s="27">
        <f t="shared" si="24"/>
        <v>6035</v>
      </c>
      <c r="L94" s="27">
        <f t="shared" si="29"/>
        <v>519010</v>
      </c>
      <c r="M94" s="27">
        <f t="shared" si="25"/>
        <v>2290.2824999999998</v>
      </c>
      <c r="N94" s="27">
        <f t="shared" si="26"/>
        <v>2290.2824999999998</v>
      </c>
      <c r="O94" s="27">
        <f t="shared" si="30"/>
        <v>-215286.55500000177</v>
      </c>
      <c r="P94" s="27">
        <f t="shared" si="31"/>
        <v>215286.55500000177</v>
      </c>
    </row>
    <row r="95" spans="1:16">
      <c r="A95" s="31">
        <v>37469</v>
      </c>
      <c r="C95" s="6">
        <v>87</v>
      </c>
      <c r="D95" s="29">
        <f t="shared" si="22"/>
        <v>6035</v>
      </c>
      <c r="E95" s="29">
        <f t="shared" si="27"/>
        <v>525045</v>
      </c>
      <c r="F95" s="29">
        <f t="shared" si="23"/>
        <v>-561255</v>
      </c>
      <c r="G95" s="34">
        <f>+Inputs!$D$2</f>
        <v>0.3795</v>
      </c>
      <c r="I95" s="27">
        <f t="shared" si="28"/>
        <v>1086300</v>
      </c>
      <c r="K95" s="27">
        <f t="shared" si="24"/>
        <v>6035</v>
      </c>
      <c r="L95" s="27">
        <f t="shared" si="29"/>
        <v>525045</v>
      </c>
      <c r="M95" s="27">
        <f t="shared" si="25"/>
        <v>2290.2824999999998</v>
      </c>
      <c r="N95" s="27">
        <f t="shared" si="26"/>
        <v>2290.2824999999998</v>
      </c>
      <c r="O95" s="27">
        <f t="shared" si="30"/>
        <v>-212996.27250000177</v>
      </c>
      <c r="P95" s="27">
        <f t="shared" si="31"/>
        <v>212996.27250000177</v>
      </c>
    </row>
    <row r="96" spans="1:16">
      <c r="A96" s="30">
        <v>37500</v>
      </c>
      <c r="C96" s="6">
        <v>88</v>
      </c>
      <c r="D96" s="29">
        <f t="shared" si="22"/>
        <v>6035</v>
      </c>
      <c r="E96" s="29">
        <f t="shared" si="27"/>
        <v>531080</v>
      </c>
      <c r="F96" s="29">
        <f t="shared" si="23"/>
        <v>-555220</v>
      </c>
      <c r="G96" s="34">
        <f>+Inputs!$D$2</f>
        <v>0.3795</v>
      </c>
      <c r="I96" s="27">
        <f t="shared" si="28"/>
        <v>1086300</v>
      </c>
      <c r="K96" s="27">
        <f t="shared" si="24"/>
        <v>6035</v>
      </c>
      <c r="L96" s="27">
        <f t="shared" si="29"/>
        <v>531080</v>
      </c>
      <c r="M96" s="27">
        <f t="shared" si="25"/>
        <v>2290.2824999999998</v>
      </c>
      <c r="N96" s="27">
        <f t="shared" si="26"/>
        <v>2290.2824999999998</v>
      </c>
      <c r="O96" s="27">
        <f t="shared" si="30"/>
        <v>-210705.99000000177</v>
      </c>
      <c r="P96" s="27">
        <f t="shared" si="31"/>
        <v>210705.99000000177</v>
      </c>
    </row>
    <row r="97" spans="1:16">
      <c r="A97" s="31">
        <v>37530</v>
      </c>
      <c r="C97" s="6">
        <v>89</v>
      </c>
      <c r="D97" s="29">
        <f t="shared" si="22"/>
        <v>6035</v>
      </c>
      <c r="E97" s="29">
        <f t="shared" si="27"/>
        <v>537115</v>
      </c>
      <c r="F97" s="29">
        <f t="shared" si="23"/>
        <v>-549185</v>
      </c>
      <c r="G97" s="34">
        <f>+Inputs!$D$2</f>
        <v>0.3795</v>
      </c>
      <c r="I97" s="27">
        <f t="shared" si="28"/>
        <v>1086300</v>
      </c>
      <c r="K97" s="27">
        <f t="shared" si="24"/>
        <v>6035</v>
      </c>
      <c r="L97" s="27">
        <f t="shared" si="29"/>
        <v>537115</v>
      </c>
      <c r="M97" s="27">
        <f t="shared" si="25"/>
        <v>2290.2824999999998</v>
      </c>
      <c r="N97" s="27">
        <f t="shared" si="26"/>
        <v>2290.2824999999998</v>
      </c>
      <c r="O97" s="27">
        <f t="shared" si="30"/>
        <v>-208415.70750000176</v>
      </c>
      <c r="P97" s="27">
        <f t="shared" si="31"/>
        <v>208415.70750000176</v>
      </c>
    </row>
    <row r="98" spans="1:16">
      <c r="A98" s="30">
        <v>37561</v>
      </c>
      <c r="C98" s="6">
        <v>90</v>
      </c>
      <c r="D98" s="29">
        <f t="shared" si="22"/>
        <v>6035</v>
      </c>
      <c r="E98" s="29">
        <f t="shared" si="27"/>
        <v>543150</v>
      </c>
      <c r="F98" s="29">
        <f t="shared" si="23"/>
        <v>-543150</v>
      </c>
      <c r="G98" s="34">
        <f>+Inputs!$D$2</f>
        <v>0.3795</v>
      </c>
      <c r="I98" s="27">
        <f t="shared" si="28"/>
        <v>1086300</v>
      </c>
      <c r="K98" s="27">
        <f t="shared" si="24"/>
        <v>6035</v>
      </c>
      <c r="L98" s="27">
        <f t="shared" si="29"/>
        <v>543150</v>
      </c>
      <c r="M98" s="27">
        <f t="shared" si="25"/>
        <v>2290.2824999999998</v>
      </c>
      <c r="N98" s="27">
        <f t="shared" si="26"/>
        <v>2290.2824999999998</v>
      </c>
      <c r="O98" s="27">
        <f t="shared" si="30"/>
        <v>-206125.42500000176</v>
      </c>
      <c r="P98" s="27">
        <f t="shared" si="31"/>
        <v>206125.42500000176</v>
      </c>
    </row>
    <row r="99" spans="1:16">
      <c r="A99" s="31">
        <v>37591</v>
      </c>
      <c r="C99" s="6">
        <v>91</v>
      </c>
      <c r="D99" s="29">
        <f t="shared" si="22"/>
        <v>6035</v>
      </c>
      <c r="E99" s="29">
        <f t="shared" si="27"/>
        <v>549185</v>
      </c>
      <c r="F99" s="29">
        <f t="shared" si="23"/>
        <v>-537115</v>
      </c>
      <c r="G99" s="34">
        <f>+Inputs!$D$2</f>
        <v>0.3795</v>
      </c>
      <c r="I99" s="27">
        <f t="shared" si="28"/>
        <v>1086300</v>
      </c>
      <c r="K99" s="27">
        <f t="shared" si="24"/>
        <v>6035</v>
      </c>
      <c r="L99" s="27">
        <f t="shared" si="29"/>
        <v>549185</v>
      </c>
      <c r="M99" s="27">
        <f t="shared" si="25"/>
        <v>2290.2824999999998</v>
      </c>
      <c r="N99" s="27">
        <f t="shared" si="26"/>
        <v>2290.2824999999998</v>
      </c>
      <c r="O99" s="27">
        <f t="shared" si="30"/>
        <v>-203835.14250000176</v>
      </c>
      <c r="P99" s="27">
        <f t="shared" si="31"/>
        <v>203835.14250000176</v>
      </c>
    </row>
    <row r="100" spans="1:16">
      <c r="A100" s="30">
        <v>37622</v>
      </c>
      <c r="C100" s="6">
        <v>92</v>
      </c>
      <c r="D100" s="29">
        <f t="shared" si="22"/>
        <v>6035</v>
      </c>
      <c r="E100" s="29">
        <f t="shared" si="27"/>
        <v>555220</v>
      </c>
      <c r="F100" s="29">
        <f t="shared" si="23"/>
        <v>-531080</v>
      </c>
      <c r="G100" s="34">
        <f>+Inputs!$D$2</f>
        <v>0.3795</v>
      </c>
      <c r="I100" s="27">
        <f t="shared" si="28"/>
        <v>1086300</v>
      </c>
      <c r="K100" s="27">
        <f t="shared" si="24"/>
        <v>6035</v>
      </c>
      <c r="L100" s="27">
        <f t="shared" si="29"/>
        <v>555220</v>
      </c>
      <c r="M100" s="27">
        <f t="shared" si="25"/>
        <v>2290.2824999999998</v>
      </c>
      <c r="N100" s="27">
        <f t="shared" si="26"/>
        <v>2290.2824999999998</v>
      </c>
      <c r="O100" s="27">
        <f t="shared" si="30"/>
        <v>-201544.86000000176</v>
      </c>
      <c r="P100" s="27">
        <f t="shared" si="31"/>
        <v>201544.86000000176</v>
      </c>
    </row>
    <row r="101" spans="1:16">
      <c r="A101" s="31">
        <v>37653</v>
      </c>
      <c r="C101" s="6">
        <v>93</v>
      </c>
      <c r="D101" s="29">
        <f t="shared" si="22"/>
        <v>6035</v>
      </c>
      <c r="E101" s="29">
        <f t="shared" si="27"/>
        <v>561255</v>
      </c>
      <c r="F101" s="29">
        <f t="shared" si="23"/>
        <v>-525045</v>
      </c>
      <c r="G101" s="34">
        <f>+Inputs!$D$2</f>
        <v>0.3795</v>
      </c>
      <c r="I101" s="27">
        <f t="shared" si="28"/>
        <v>1086300</v>
      </c>
      <c r="K101" s="27">
        <f t="shared" si="24"/>
        <v>6035</v>
      </c>
      <c r="L101" s="27">
        <f t="shared" si="29"/>
        <v>561255</v>
      </c>
      <c r="M101" s="27">
        <f t="shared" si="25"/>
        <v>2290.2824999999998</v>
      </c>
      <c r="N101" s="27">
        <f t="shared" si="26"/>
        <v>2290.2824999999998</v>
      </c>
      <c r="O101" s="27">
        <f t="shared" si="30"/>
        <v>-199254.57750000176</v>
      </c>
      <c r="P101" s="27">
        <f t="shared" si="31"/>
        <v>199254.57750000176</v>
      </c>
    </row>
    <row r="102" spans="1:16">
      <c r="A102" s="30">
        <v>37681</v>
      </c>
      <c r="C102" s="6">
        <v>94</v>
      </c>
      <c r="D102" s="29">
        <f t="shared" si="22"/>
        <v>6035</v>
      </c>
      <c r="E102" s="29">
        <f t="shared" si="27"/>
        <v>567290</v>
      </c>
      <c r="F102" s="29">
        <f t="shared" si="23"/>
        <v>-519010</v>
      </c>
      <c r="G102" s="34">
        <f>+Inputs!$D$2</f>
        <v>0.3795</v>
      </c>
      <c r="I102" s="27">
        <f t="shared" si="28"/>
        <v>1086300</v>
      </c>
      <c r="K102" s="27">
        <f t="shared" si="24"/>
        <v>6035</v>
      </c>
      <c r="L102" s="27">
        <f t="shared" si="29"/>
        <v>567290</v>
      </c>
      <c r="M102" s="27">
        <f t="shared" si="25"/>
        <v>2290.2824999999998</v>
      </c>
      <c r="N102" s="27">
        <f t="shared" si="26"/>
        <v>2290.2824999999998</v>
      </c>
      <c r="O102" s="27">
        <f t="shared" si="30"/>
        <v>-196964.29500000176</v>
      </c>
      <c r="P102" s="27">
        <f t="shared" si="31"/>
        <v>196964.29500000176</v>
      </c>
    </row>
    <row r="103" spans="1:16">
      <c r="A103" s="31">
        <v>37712</v>
      </c>
      <c r="C103" s="6">
        <v>95</v>
      </c>
      <c r="D103" s="29">
        <f t="shared" si="22"/>
        <v>6035</v>
      </c>
      <c r="E103" s="29">
        <f t="shared" si="27"/>
        <v>573325</v>
      </c>
      <c r="F103" s="29">
        <f t="shared" si="23"/>
        <v>-512975</v>
      </c>
      <c r="G103" s="34">
        <f>+Inputs!$D$2</f>
        <v>0.3795</v>
      </c>
      <c r="I103" s="27">
        <f t="shared" si="28"/>
        <v>1086300</v>
      </c>
      <c r="K103" s="27">
        <f t="shared" si="24"/>
        <v>6035</v>
      </c>
      <c r="L103" s="27">
        <f t="shared" si="29"/>
        <v>573325</v>
      </c>
      <c r="M103" s="27">
        <f t="shared" si="25"/>
        <v>2290.2824999999998</v>
      </c>
      <c r="N103" s="27">
        <f t="shared" si="26"/>
        <v>2290.2824999999998</v>
      </c>
      <c r="O103" s="27">
        <f t="shared" si="30"/>
        <v>-194674.01250000176</v>
      </c>
      <c r="P103" s="27">
        <f t="shared" si="31"/>
        <v>194674.01250000176</v>
      </c>
    </row>
    <row r="104" spans="1:16">
      <c r="A104" s="30">
        <v>37742</v>
      </c>
      <c r="C104" s="6">
        <v>96</v>
      </c>
      <c r="D104" s="29">
        <f t="shared" si="22"/>
        <v>6035</v>
      </c>
      <c r="E104" s="29">
        <f t="shared" si="27"/>
        <v>579360</v>
      </c>
      <c r="F104" s="29">
        <f t="shared" si="23"/>
        <v>-506940</v>
      </c>
      <c r="G104" s="34">
        <f>+Inputs!$D$3</f>
        <v>0.37951000000000001</v>
      </c>
      <c r="I104" s="27">
        <f t="shared" si="28"/>
        <v>1086300</v>
      </c>
      <c r="K104" s="27">
        <f t="shared" si="24"/>
        <v>6035</v>
      </c>
      <c r="L104" s="27">
        <f t="shared" si="29"/>
        <v>579360</v>
      </c>
      <c r="M104" s="27">
        <f t="shared" si="25"/>
        <v>2290.34285</v>
      </c>
      <c r="N104" s="27">
        <f t="shared" si="26"/>
        <v>2290.34285</v>
      </c>
      <c r="O104" s="27">
        <f t="shared" si="30"/>
        <v>-192383.66965000177</v>
      </c>
      <c r="P104" s="27">
        <f t="shared" si="31"/>
        <v>192383.66965000177</v>
      </c>
    </row>
    <row r="105" spans="1:16">
      <c r="A105" s="31">
        <v>37773</v>
      </c>
      <c r="C105" s="6">
        <v>97</v>
      </c>
      <c r="D105" s="29">
        <f t="shared" ref="D105:D136" si="32">ROUND(-(+$B$9/180)*1,0)</f>
        <v>6035</v>
      </c>
      <c r="E105" s="29">
        <f t="shared" si="27"/>
        <v>585395</v>
      </c>
      <c r="F105" s="29">
        <f t="shared" ref="F105:F136" si="33">$B$9+E105</f>
        <v>-500905</v>
      </c>
      <c r="G105" s="34">
        <f>+Inputs!$D$3</f>
        <v>0.37951000000000001</v>
      </c>
      <c r="I105" s="27">
        <f t="shared" si="28"/>
        <v>1086300</v>
      </c>
      <c r="K105" s="27">
        <f t="shared" ref="K105:K136" si="34">D105</f>
        <v>6035</v>
      </c>
      <c r="L105" s="27">
        <f t="shared" si="29"/>
        <v>585395</v>
      </c>
      <c r="M105" s="27">
        <f t="shared" ref="M105:M136" si="35">K105*G105</f>
        <v>2290.34285</v>
      </c>
      <c r="N105" s="27">
        <f t="shared" ref="N105:N136" si="36">M105-J105</f>
        <v>2290.34285</v>
      </c>
      <c r="O105" s="27">
        <f t="shared" si="30"/>
        <v>-190093.32680000179</v>
      </c>
      <c r="P105" s="27">
        <f t="shared" si="31"/>
        <v>190093.32680000179</v>
      </c>
    </row>
    <row r="106" spans="1:16">
      <c r="A106" s="30">
        <v>37803</v>
      </c>
      <c r="C106" s="6">
        <v>98</v>
      </c>
      <c r="D106" s="29">
        <f t="shared" si="32"/>
        <v>6035</v>
      </c>
      <c r="E106" s="29">
        <f t="shared" ref="E106:E137" si="37">+E105+D106</f>
        <v>591430</v>
      </c>
      <c r="F106" s="29">
        <f t="shared" si="33"/>
        <v>-494870</v>
      </c>
      <c r="G106" s="34">
        <f>+Inputs!$D$3</f>
        <v>0.37951000000000001</v>
      </c>
      <c r="I106" s="27">
        <f t="shared" ref="I106:I137" si="38">+I105+H106</f>
        <v>1086300</v>
      </c>
      <c r="K106" s="27">
        <f t="shared" si="34"/>
        <v>6035</v>
      </c>
      <c r="L106" s="27">
        <f t="shared" ref="L106:L137" si="39">+L105+K106</f>
        <v>591430</v>
      </c>
      <c r="M106" s="27">
        <f t="shared" si="35"/>
        <v>2290.34285</v>
      </c>
      <c r="N106" s="27">
        <f t="shared" si="36"/>
        <v>2290.34285</v>
      </c>
      <c r="O106" s="27">
        <f t="shared" ref="O106:O137" si="40">+O105+N106</f>
        <v>-187802.9839500018</v>
      </c>
      <c r="P106" s="27">
        <f t="shared" ref="P106:P137" si="41">P105-N106</f>
        <v>187802.9839500018</v>
      </c>
    </row>
    <row r="107" spans="1:16">
      <c r="A107" s="31">
        <v>37834</v>
      </c>
      <c r="C107" s="6">
        <v>99</v>
      </c>
      <c r="D107" s="29">
        <f t="shared" si="32"/>
        <v>6035</v>
      </c>
      <c r="E107" s="29">
        <f t="shared" si="37"/>
        <v>597465</v>
      </c>
      <c r="F107" s="29">
        <f t="shared" si="33"/>
        <v>-488835</v>
      </c>
      <c r="G107" s="34">
        <f>+Inputs!$D$3</f>
        <v>0.37951000000000001</v>
      </c>
      <c r="I107" s="27">
        <f t="shared" si="38"/>
        <v>1086300</v>
      </c>
      <c r="K107" s="27">
        <f t="shared" si="34"/>
        <v>6035</v>
      </c>
      <c r="L107" s="27">
        <f t="shared" si="39"/>
        <v>597465</v>
      </c>
      <c r="M107" s="27">
        <f t="shared" si="35"/>
        <v>2290.34285</v>
      </c>
      <c r="N107" s="27">
        <f t="shared" si="36"/>
        <v>2290.34285</v>
      </c>
      <c r="O107" s="27">
        <f t="shared" si="40"/>
        <v>-185512.64110000181</v>
      </c>
      <c r="P107" s="27">
        <f t="shared" si="41"/>
        <v>185512.64110000181</v>
      </c>
    </row>
    <row r="108" spans="1:16">
      <c r="A108" s="30">
        <v>37865</v>
      </c>
      <c r="C108" s="6">
        <v>100</v>
      </c>
      <c r="D108" s="29">
        <f t="shared" si="32"/>
        <v>6035</v>
      </c>
      <c r="E108" s="29">
        <f t="shared" si="37"/>
        <v>603500</v>
      </c>
      <c r="F108" s="29">
        <f t="shared" si="33"/>
        <v>-482800</v>
      </c>
      <c r="G108" s="34">
        <f>+Inputs!$D$3</f>
        <v>0.37951000000000001</v>
      </c>
      <c r="I108" s="27">
        <f t="shared" si="38"/>
        <v>1086300</v>
      </c>
      <c r="K108" s="27">
        <f t="shared" si="34"/>
        <v>6035</v>
      </c>
      <c r="L108" s="27">
        <f t="shared" si="39"/>
        <v>603500</v>
      </c>
      <c r="M108" s="27">
        <f t="shared" si="35"/>
        <v>2290.34285</v>
      </c>
      <c r="N108" s="27">
        <f t="shared" si="36"/>
        <v>2290.34285</v>
      </c>
      <c r="O108" s="27">
        <f t="shared" si="40"/>
        <v>-183222.29825000183</v>
      </c>
      <c r="P108" s="27">
        <f t="shared" si="41"/>
        <v>183222.29825000183</v>
      </c>
    </row>
    <row r="109" spans="1:16">
      <c r="A109" s="31">
        <v>37895</v>
      </c>
      <c r="C109" s="6">
        <v>101</v>
      </c>
      <c r="D109" s="29">
        <f t="shared" si="32"/>
        <v>6035</v>
      </c>
      <c r="E109" s="29">
        <f t="shared" si="37"/>
        <v>609535</v>
      </c>
      <c r="F109" s="29">
        <f t="shared" si="33"/>
        <v>-476765</v>
      </c>
      <c r="G109" s="34">
        <f>+Inputs!$D$3</f>
        <v>0.37951000000000001</v>
      </c>
      <c r="I109" s="27">
        <f t="shared" si="38"/>
        <v>1086300</v>
      </c>
      <c r="K109" s="27">
        <f t="shared" si="34"/>
        <v>6035</v>
      </c>
      <c r="L109" s="27">
        <f t="shared" si="39"/>
        <v>609535</v>
      </c>
      <c r="M109" s="27">
        <f t="shared" si="35"/>
        <v>2290.34285</v>
      </c>
      <c r="N109" s="27">
        <f t="shared" si="36"/>
        <v>2290.34285</v>
      </c>
      <c r="O109" s="27">
        <f t="shared" si="40"/>
        <v>-180931.95540000184</v>
      </c>
      <c r="P109" s="27">
        <f t="shared" si="41"/>
        <v>180931.95540000184</v>
      </c>
    </row>
    <row r="110" spans="1:16">
      <c r="A110" s="30">
        <v>37926</v>
      </c>
      <c r="C110" s="6">
        <v>102</v>
      </c>
      <c r="D110" s="29">
        <f t="shared" si="32"/>
        <v>6035</v>
      </c>
      <c r="E110" s="29">
        <f t="shared" si="37"/>
        <v>615570</v>
      </c>
      <c r="F110" s="29">
        <f t="shared" si="33"/>
        <v>-470730</v>
      </c>
      <c r="G110" s="34">
        <f>+Inputs!$D$3</f>
        <v>0.37951000000000001</v>
      </c>
      <c r="I110" s="27">
        <f t="shared" si="38"/>
        <v>1086300</v>
      </c>
      <c r="K110" s="27">
        <f t="shared" si="34"/>
        <v>6035</v>
      </c>
      <c r="L110" s="27">
        <f t="shared" si="39"/>
        <v>615570</v>
      </c>
      <c r="M110" s="27">
        <f t="shared" si="35"/>
        <v>2290.34285</v>
      </c>
      <c r="N110" s="27">
        <f t="shared" si="36"/>
        <v>2290.34285</v>
      </c>
      <c r="O110" s="27">
        <f t="shared" si="40"/>
        <v>-178641.61255000185</v>
      </c>
      <c r="P110" s="27">
        <f t="shared" si="41"/>
        <v>178641.61255000185</v>
      </c>
    </row>
    <row r="111" spans="1:16">
      <c r="A111" s="31">
        <v>37956</v>
      </c>
      <c r="C111" s="6">
        <v>103</v>
      </c>
      <c r="D111" s="29">
        <f t="shared" si="32"/>
        <v>6035</v>
      </c>
      <c r="E111" s="29">
        <f t="shared" si="37"/>
        <v>621605</v>
      </c>
      <c r="F111" s="29">
        <f t="shared" si="33"/>
        <v>-464695</v>
      </c>
      <c r="G111" s="34">
        <f>+Inputs!$D$3</f>
        <v>0.37951000000000001</v>
      </c>
      <c r="I111" s="27">
        <f t="shared" si="38"/>
        <v>1086300</v>
      </c>
      <c r="K111" s="27">
        <f t="shared" si="34"/>
        <v>6035</v>
      </c>
      <c r="L111" s="27">
        <f t="shared" si="39"/>
        <v>621605</v>
      </c>
      <c r="M111" s="27">
        <f t="shared" si="35"/>
        <v>2290.34285</v>
      </c>
      <c r="N111" s="27">
        <f t="shared" si="36"/>
        <v>2290.34285</v>
      </c>
      <c r="O111" s="27">
        <f t="shared" si="40"/>
        <v>-176351.26970000187</v>
      </c>
      <c r="P111" s="27">
        <f t="shared" si="41"/>
        <v>176351.26970000187</v>
      </c>
    </row>
    <row r="112" spans="1:16">
      <c r="A112" s="30">
        <v>37987</v>
      </c>
      <c r="C112" s="6">
        <v>104</v>
      </c>
      <c r="D112" s="29">
        <f t="shared" si="32"/>
        <v>6035</v>
      </c>
      <c r="E112" s="29">
        <f t="shared" si="37"/>
        <v>627640</v>
      </c>
      <c r="F112" s="29">
        <f t="shared" si="33"/>
        <v>-458660</v>
      </c>
      <c r="G112" s="34">
        <f>+Inputs!$D$3</f>
        <v>0.37951000000000001</v>
      </c>
      <c r="I112" s="27">
        <f t="shared" si="38"/>
        <v>1086300</v>
      </c>
      <c r="K112" s="27">
        <f t="shared" si="34"/>
        <v>6035</v>
      </c>
      <c r="L112" s="27">
        <f t="shared" si="39"/>
        <v>627640</v>
      </c>
      <c r="M112" s="27">
        <f t="shared" si="35"/>
        <v>2290.34285</v>
      </c>
      <c r="N112" s="27">
        <f t="shared" si="36"/>
        <v>2290.34285</v>
      </c>
      <c r="O112" s="27">
        <f t="shared" si="40"/>
        <v>-174060.92685000188</v>
      </c>
      <c r="P112" s="27">
        <f t="shared" si="41"/>
        <v>174060.92685000188</v>
      </c>
    </row>
    <row r="113" spans="1:16">
      <c r="A113" s="31">
        <v>38018</v>
      </c>
      <c r="C113" s="6">
        <v>105</v>
      </c>
      <c r="D113" s="29">
        <f t="shared" si="32"/>
        <v>6035</v>
      </c>
      <c r="E113" s="29">
        <f t="shared" si="37"/>
        <v>633675</v>
      </c>
      <c r="F113" s="29">
        <f t="shared" si="33"/>
        <v>-452625</v>
      </c>
      <c r="G113" s="34">
        <f>+Inputs!$D$3</f>
        <v>0.37951000000000001</v>
      </c>
      <c r="I113" s="27">
        <f t="shared" si="38"/>
        <v>1086300</v>
      </c>
      <c r="K113" s="27">
        <f t="shared" si="34"/>
        <v>6035</v>
      </c>
      <c r="L113" s="27">
        <f t="shared" si="39"/>
        <v>633675</v>
      </c>
      <c r="M113" s="27">
        <f t="shared" si="35"/>
        <v>2290.34285</v>
      </c>
      <c r="N113" s="27">
        <f t="shared" si="36"/>
        <v>2290.34285</v>
      </c>
      <c r="O113" s="27">
        <f t="shared" si="40"/>
        <v>-171770.58400000189</v>
      </c>
      <c r="P113" s="27">
        <f t="shared" si="41"/>
        <v>171770.58400000189</v>
      </c>
    </row>
    <row r="114" spans="1:16">
      <c r="A114" s="30">
        <v>38047</v>
      </c>
      <c r="C114" s="6">
        <v>106</v>
      </c>
      <c r="D114" s="29">
        <f t="shared" si="32"/>
        <v>6035</v>
      </c>
      <c r="E114" s="29">
        <f t="shared" si="37"/>
        <v>639710</v>
      </c>
      <c r="F114" s="29">
        <f t="shared" si="33"/>
        <v>-446590</v>
      </c>
      <c r="G114" s="34">
        <f>+Inputs!$D$3</f>
        <v>0.37951000000000001</v>
      </c>
      <c r="I114" s="27">
        <f t="shared" si="38"/>
        <v>1086300</v>
      </c>
      <c r="K114" s="27">
        <f t="shared" si="34"/>
        <v>6035</v>
      </c>
      <c r="L114" s="27">
        <f t="shared" si="39"/>
        <v>639710</v>
      </c>
      <c r="M114" s="27">
        <f t="shared" si="35"/>
        <v>2290.34285</v>
      </c>
      <c r="N114" s="27">
        <f t="shared" si="36"/>
        <v>2290.34285</v>
      </c>
      <c r="O114" s="27">
        <f t="shared" si="40"/>
        <v>-169480.24115000191</v>
      </c>
      <c r="P114" s="27">
        <f t="shared" si="41"/>
        <v>169480.24115000191</v>
      </c>
    </row>
    <row r="115" spans="1:16">
      <c r="A115" s="31">
        <v>38078</v>
      </c>
      <c r="C115" s="6">
        <v>107</v>
      </c>
      <c r="D115" s="29">
        <f t="shared" si="32"/>
        <v>6035</v>
      </c>
      <c r="E115" s="29">
        <f t="shared" si="37"/>
        <v>645745</v>
      </c>
      <c r="F115" s="29">
        <f t="shared" si="33"/>
        <v>-440555</v>
      </c>
      <c r="G115" s="34">
        <f>+Inputs!$D$3</f>
        <v>0.37951000000000001</v>
      </c>
      <c r="I115" s="27">
        <f t="shared" si="38"/>
        <v>1086300</v>
      </c>
      <c r="K115" s="27">
        <f t="shared" si="34"/>
        <v>6035</v>
      </c>
      <c r="L115" s="27">
        <f t="shared" si="39"/>
        <v>645745</v>
      </c>
      <c r="M115" s="27">
        <f t="shared" si="35"/>
        <v>2290.34285</v>
      </c>
      <c r="N115" s="27">
        <f t="shared" si="36"/>
        <v>2290.34285</v>
      </c>
      <c r="O115" s="27">
        <f t="shared" si="40"/>
        <v>-167189.89830000192</v>
      </c>
      <c r="P115" s="27">
        <f t="shared" si="41"/>
        <v>167189.89830000192</v>
      </c>
    </row>
    <row r="116" spans="1:16">
      <c r="A116" s="30">
        <v>38108</v>
      </c>
      <c r="C116" s="6">
        <v>108</v>
      </c>
      <c r="D116" s="29">
        <f t="shared" si="32"/>
        <v>6035</v>
      </c>
      <c r="E116" s="29">
        <f t="shared" si="37"/>
        <v>651780</v>
      </c>
      <c r="F116" s="29">
        <f t="shared" si="33"/>
        <v>-434520</v>
      </c>
      <c r="G116" s="34">
        <f>+Inputs!$D$3</f>
        <v>0.37951000000000001</v>
      </c>
      <c r="I116" s="27">
        <f t="shared" si="38"/>
        <v>1086300</v>
      </c>
      <c r="K116" s="27">
        <f t="shared" si="34"/>
        <v>6035</v>
      </c>
      <c r="L116" s="27">
        <f t="shared" si="39"/>
        <v>651780</v>
      </c>
      <c r="M116" s="27">
        <f t="shared" si="35"/>
        <v>2290.34285</v>
      </c>
      <c r="N116" s="27">
        <f t="shared" si="36"/>
        <v>2290.34285</v>
      </c>
      <c r="O116" s="27">
        <f t="shared" si="40"/>
        <v>-164899.55545000194</v>
      </c>
      <c r="P116" s="27">
        <f t="shared" si="41"/>
        <v>164899.55545000194</v>
      </c>
    </row>
    <row r="117" spans="1:16">
      <c r="A117" s="31">
        <v>38139</v>
      </c>
      <c r="C117" s="6">
        <v>109</v>
      </c>
      <c r="D117" s="29">
        <f t="shared" si="32"/>
        <v>6035</v>
      </c>
      <c r="E117" s="29">
        <f t="shared" si="37"/>
        <v>657815</v>
      </c>
      <c r="F117" s="29">
        <f t="shared" si="33"/>
        <v>-428485</v>
      </c>
      <c r="G117" s="34">
        <f>+Inputs!$D$3</f>
        <v>0.37951000000000001</v>
      </c>
      <c r="I117" s="27">
        <f t="shared" si="38"/>
        <v>1086300</v>
      </c>
      <c r="K117" s="27">
        <f t="shared" si="34"/>
        <v>6035</v>
      </c>
      <c r="L117" s="27">
        <f t="shared" si="39"/>
        <v>657815</v>
      </c>
      <c r="M117" s="27">
        <f t="shared" si="35"/>
        <v>2290.34285</v>
      </c>
      <c r="N117" s="27">
        <f t="shared" si="36"/>
        <v>2290.34285</v>
      </c>
      <c r="O117" s="27">
        <f t="shared" si="40"/>
        <v>-162609.21260000195</v>
      </c>
      <c r="P117" s="27">
        <f t="shared" si="41"/>
        <v>162609.21260000195</v>
      </c>
    </row>
    <row r="118" spans="1:16">
      <c r="A118" s="30">
        <v>38169</v>
      </c>
      <c r="C118" s="6">
        <v>110</v>
      </c>
      <c r="D118" s="29">
        <f t="shared" si="32"/>
        <v>6035</v>
      </c>
      <c r="E118" s="29">
        <f t="shared" si="37"/>
        <v>663850</v>
      </c>
      <c r="F118" s="29">
        <f t="shared" si="33"/>
        <v>-422450</v>
      </c>
      <c r="G118" s="34">
        <f>+Inputs!$D$3</f>
        <v>0.37951000000000001</v>
      </c>
      <c r="I118" s="27">
        <f t="shared" si="38"/>
        <v>1086300</v>
      </c>
      <c r="K118" s="27">
        <f t="shared" si="34"/>
        <v>6035</v>
      </c>
      <c r="L118" s="27">
        <f t="shared" si="39"/>
        <v>663850</v>
      </c>
      <c r="M118" s="27">
        <f t="shared" si="35"/>
        <v>2290.34285</v>
      </c>
      <c r="N118" s="27">
        <f t="shared" si="36"/>
        <v>2290.34285</v>
      </c>
      <c r="O118" s="27">
        <f t="shared" si="40"/>
        <v>-160318.86975000196</v>
      </c>
      <c r="P118" s="27">
        <f t="shared" si="41"/>
        <v>160318.86975000196</v>
      </c>
    </row>
    <row r="119" spans="1:16">
      <c r="A119" s="31">
        <v>38200</v>
      </c>
      <c r="C119" s="6">
        <v>111</v>
      </c>
      <c r="D119" s="29">
        <f t="shared" si="32"/>
        <v>6035</v>
      </c>
      <c r="E119" s="29">
        <f t="shared" si="37"/>
        <v>669885</v>
      </c>
      <c r="F119" s="29">
        <f t="shared" si="33"/>
        <v>-416415</v>
      </c>
      <c r="G119" s="34">
        <f>+Inputs!$D$3</f>
        <v>0.37951000000000001</v>
      </c>
      <c r="I119" s="27">
        <f t="shared" si="38"/>
        <v>1086300</v>
      </c>
      <c r="K119" s="27">
        <f t="shared" si="34"/>
        <v>6035</v>
      </c>
      <c r="L119" s="27">
        <f t="shared" si="39"/>
        <v>669885</v>
      </c>
      <c r="M119" s="27">
        <f t="shared" si="35"/>
        <v>2290.34285</v>
      </c>
      <c r="N119" s="27">
        <f t="shared" si="36"/>
        <v>2290.34285</v>
      </c>
      <c r="O119" s="27">
        <f t="shared" si="40"/>
        <v>-158028.52690000198</v>
      </c>
      <c r="P119" s="27">
        <f t="shared" si="41"/>
        <v>158028.52690000198</v>
      </c>
    </row>
    <row r="120" spans="1:16">
      <c r="A120" s="30">
        <v>38231</v>
      </c>
      <c r="C120" s="6">
        <v>112</v>
      </c>
      <c r="D120" s="29">
        <f t="shared" si="32"/>
        <v>6035</v>
      </c>
      <c r="E120" s="29">
        <f t="shared" si="37"/>
        <v>675920</v>
      </c>
      <c r="F120" s="29">
        <f t="shared" si="33"/>
        <v>-410380</v>
      </c>
      <c r="G120" s="34">
        <f>+Inputs!$D$3</f>
        <v>0.37951000000000001</v>
      </c>
      <c r="I120" s="27">
        <f t="shared" si="38"/>
        <v>1086300</v>
      </c>
      <c r="K120" s="27">
        <f t="shared" si="34"/>
        <v>6035</v>
      </c>
      <c r="L120" s="27">
        <f t="shared" si="39"/>
        <v>675920</v>
      </c>
      <c r="M120" s="27">
        <f t="shared" si="35"/>
        <v>2290.34285</v>
      </c>
      <c r="N120" s="27">
        <f t="shared" si="36"/>
        <v>2290.34285</v>
      </c>
      <c r="O120" s="27">
        <f t="shared" si="40"/>
        <v>-155738.18405000199</v>
      </c>
      <c r="P120" s="27">
        <f t="shared" si="41"/>
        <v>155738.18405000199</v>
      </c>
    </row>
    <row r="121" spans="1:16">
      <c r="A121" s="31">
        <v>38261</v>
      </c>
      <c r="C121" s="6">
        <v>113</v>
      </c>
      <c r="D121" s="29">
        <f t="shared" si="32"/>
        <v>6035</v>
      </c>
      <c r="E121" s="29">
        <f t="shared" si="37"/>
        <v>681955</v>
      </c>
      <c r="F121" s="29">
        <f t="shared" si="33"/>
        <v>-404345</v>
      </c>
      <c r="G121" s="34">
        <f>+Inputs!$D$3</f>
        <v>0.37951000000000001</v>
      </c>
      <c r="I121" s="27">
        <f t="shared" si="38"/>
        <v>1086300</v>
      </c>
      <c r="K121" s="27">
        <f t="shared" si="34"/>
        <v>6035</v>
      </c>
      <c r="L121" s="27">
        <f t="shared" si="39"/>
        <v>681955</v>
      </c>
      <c r="M121" s="27">
        <f t="shared" si="35"/>
        <v>2290.34285</v>
      </c>
      <c r="N121" s="27">
        <f t="shared" si="36"/>
        <v>2290.34285</v>
      </c>
      <c r="O121" s="27">
        <f t="shared" si="40"/>
        <v>-153447.841200002</v>
      </c>
      <c r="P121" s="27">
        <f t="shared" si="41"/>
        <v>153447.841200002</v>
      </c>
    </row>
    <row r="122" spans="1:16">
      <c r="A122" s="30">
        <v>38292</v>
      </c>
      <c r="C122" s="6">
        <v>114</v>
      </c>
      <c r="D122" s="29">
        <f t="shared" si="32"/>
        <v>6035</v>
      </c>
      <c r="E122" s="29">
        <f t="shared" si="37"/>
        <v>687990</v>
      </c>
      <c r="F122" s="29">
        <f t="shared" si="33"/>
        <v>-398310</v>
      </c>
      <c r="G122" s="34">
        <f>+Inputs!$D$3</f>
        <v>0.37951000000000001</v>
      </c>
      <c r="I122" s="27">
        <f t="shared" si="38"/>
        <v>1086300</v>
      </c>
      <c r="K122" s="27">
        <f t="shared" si="34"/>
        <v>6035</v>
      </c>
      <c r="L122" s="27">
        <f t="shared" si="39"/>
        <v>687990</v>
      </c>
      <c r="M122" s="27">
        <f t="shared" si="35"/>
        <v>2290.34285</v>
      </c>
      <c r="N122" s="27">
        <f t="shared" si="36"/>
        <v>2290.34285</v>
      </c>
      <c r="O122" s="27">
        <f t="shared" si="40"/>
        <v>-151157.49835000202</v>
      </c>
      <c r="P122" s="27">
        <f t="shared" si="41"/>
        <v>151157.49835000202</v>
      </c>
    </row>
    <row r="123" spans="1:16">
      <c r="A123" s="31">
        <v>38322</v>
      </c>
      <c r="C123" s="6">
        <v>115</v>
      </c>
      <c r="D123" s="29">
        <f t="shared" si="32"/>
        <v>6035</v>
      </c>
      <c r="E123" s="29">
        <f t="shared" si="37"/>
        <v>694025</v>
      </c>
      <c r="F123" s="29">
        <f t="shared" si="33"/>
        <v>-392275</v>
      </c>
      <c r="G123" s="34">
        <f>+Inputs!$D$3</f>
        <v>0.37951000000000001</v>
      </c>
      <c r="I123" s="27">
        <f t="shared" si="38"/>
        <v>1086300</v>
      </c>
      <c r="K123" s="27">
        <f t="shared" si="34"/>
        <v>6035</v>
      </c>
      <c r="L123" s="27">
        <f t="shared" si="39"/>
        <v>694025</v>
      </c>
      <c r="M123" s="27">
        <f t="shared" si="35"/>
        <v>2290.34285</v>
      </c>
      <c r="N123" s="27">
        <f t="shared" si="36"/>
        <v>2290.34285</v>
      </c>
      <c r="O123" s="27">
        <f t="shared" si="40"/>
        <v>-148867.15550000203</v>
      </c>
      <c r="P123" s="27">
        <f t="shared" si="41"/>
        <v>148867.15550000203</v>
      </c>
    </row>
    <row r="124" spans="1:16">
      <c r="A124" s="30">
        <v>38353</v>
      </c>
      <c r="C124" s="6">
        <v>116</v>
      </c>
      <c r="D124" s="29">
        <f t="shared" si="32"/>
        <v>6035</v>
      </c>
      <c r="E124" s="29">
        <f t="shared" si="37"/>
        <v>700060</v>
      </c>
      <c r="F124" s="29">
        <f t="shared" si="33"/>
        <v>-386240</v>
      </c>
      <c r="G124" s="34">
        <f>+Inputs!$D$3</f>
        <v>0.37951000000000001</v>
      </c>
      <c r="I124" s="27">
        <f t="shared" si="38"/>
        <v>1086300</v>
      </c>
      <c r="K124" s="27">
        <f t="shared" si="34"/>
        <v>6035</v>
      </c>
      <c r="L124" s="27">
        <f t="shared" si="39"/>
        <v>700060</v>
      </c>
      <c r="M124" s="27">
        <f t="shared" si="35"/>
        <v>2290.34285</v>
      </c>
      <c r="N124" s="27">
        <f t="shared" si="36"/>
        <v>2290.34285</v>
      </c>
      <c r="O124" s="27">
        <f t="shared" si="40"/>
        <v>-146576.81265000204</v>
      </c>
      <c r="P124" s="27">
        <f t="shared" si="41"/>
        <v>146576.81265000204</v>
      </c>
    </row>
    <row r="125" spans="1:16">
      <c r="A125" s="31">
        <v>38384</v>
      </c>
      <c r="C125" s="6">
        <v>117</v>
      </c>
      <c r="D125" s="29">
        <f t="shared" si="32"/>
        <v>6035</v>
      </c>
      <c r="E125" s="29">
        <f t="shared" si="37"/>
        <v>706095</v>
      </c>
      <c r="F125" s="29">
        <f t="shared" si="33"/>
        <v>-380205</v>
      </c>
      <c r="G125" s="34">
        <f>+Inputs!$D$3</f>
        <v>0.37951000000000001</v>
      </c>
      <c r="I125" s="27">
        <f t="shared" si="38"/>
        <v>1086300</v>
      </c>
      <c r="K125" s="27">
        <f t="shared" si="34"/>
        <v>6035</v>
      </c>
      <c r="L125" s="27">
        <f t="shared" si="39"/>
        <v>706095</v>
      </c>
      <c r="M125" s="27">
        <f t="shared" si="35"/>
        <v>2290.34285</v>
      </c>
      <c r="N125" s="27">
        <f t="shared" si="36"/>
        <v>2290.34285</v>
      </c>
      <c r="O125" s="27">
        <f t="shared" si="40"/>
        <v>-144286.46980000206</v>
      </c>
      <c r="P125" s="27">
        <f t="shared" si="41"/>
        <v>144286.46980000206</v>
      </c>
    </row>
    <row r="126" spans="1:16">
      <c r="A126" s="30">
        <v>38412</v>
      </c>
      <c r="C126" s="6">
        <v>118</v>
      </c>
      <c r="D126" s="29">
        <f t="shared" si="32"/>
        <v>6035</v>
      </c>
      <c r="E126" s="29">
        <f t="shared" si="37"/>
        <v>712130</v>
      </c>
      <c r="F126" s="29">
        <f t="shared" si="33"/>
        <v>-374170</v>
      </c>
      <c r="G126" s="34">
        <f>+Inputs!$D$3</f>
        <v>0.37951000000000001</v>
      </c>
      <c r="I126" s="27">
        <f t="shared" si="38"/>
        <v>1086300</v>
      </c>
      <c r="K126" s="27">
        <f t="shared" si="34"/>
        <v>6035</v>
      </c>
      <c r="L126" s="27">
        <f t="shared" si="39"/>
        <v>712130</v>
      </c>
      <c r="M126" s="27">
        <f t="shared" si="35"/>
        <v>2290.34285</v>
      </c>
      <c r="N126" s="27">
        <f t="shared" si="36"/>
        <v>2290.34285</v>
      </c>
      <c r="O126" s="27">
        <f t="shared" si="40"/>
        <v>-141996.12695000207</v>
      </c>
      <c r="P126" s="27">
        <f t="shared" si="41"/>
        <v>141996.12695000207</v>
      </c>
    </row>
    <row r="127" spans="1:16">
      <c r="A127" s="31">
        <v>38443</v>
      </c>
      <c r="C127" s="6">
        <v>119</v>
      </c>
      <c r="D127" s="29">
        <f t="shared" si="32"/>
        <v>6035</v>
      </c>
      <c r="E127" s="29">
        <f t="shared" si="37"/>
        <v>718165</v>
      </c>
      <c r="F127" s="29">
        <f t="shared" si="33"/>
        <v>-368135</v>
      </c>
      <c r="G127" s="34">
        <f>+Inputs!$D$3</f>
        <v>0.37951000000000001</v>
      </c>
      <c r="I127" s="27">
        <f t="shared" si="38"/>
        <v>1086300</v>
      </c>
      <c r="K127" s="27">
        <f t="shared" si="34"/>
        <v>6035</v>
      </c>
      <c r="L127" s="27">
        <f t="shared" si="39"/>
        <v>718165</v>
      </c>
      <c r="M127" s="27">
        <f t="shared" si="35"/>
        <v>2290.34285</v>
      </c>
      <c r="N127" s="27">
        <f t="shared" si="36"/>
        <v>2290.34285</v>
      </c>
      <c r="O127" s="27">
        <f t="shared" si="40"/>
        <v>-139705.78410000209</v>
      </c>
      <c r="P127" s="27">
        <f t="shared" si="41"/>
        <v>139705.78410000209</v>
      </c>
    </row>
    <row r="128" spans="1:16">
      <c r="A128" s="30">
        <v>38473</v>
      </c>
      <c r="C128" s="6">
        <v>120</v>
      </c>
      <c r="D128" s="29">
        <f t="shared" si="32"/>
        <v>6035</v>
      </c>
      <c r="E128" s="29">
        <f t="shared" si="37"/>
        <v>724200</v>
      </c>
      <c r="F128" s="29">
        <f t="shared" si="33"/>
        <v>-362100</v>
      </c>
      <c r="G128" s="34">
        <f>+Inputs!$D$3</f>
        <v>0.37951000000000001</v>
      </c>
      <c r="I128" s="27">
        <f t="shared" si="38"/>
        <v>1086300</v>
      </c>
      <c r="K128" s="27">
        <f t="shared" si="34"/>
        <v>6035</v>
      </c>
      <c r="L128" s="27">
        <f t="shared" si="39"/>
        <v>724200</v>
      </c>
      <c r="M128" s="27">
        <f t="shared" si="35"/>
        <v>2290.34285</v>
      </c>
      <c r="N128" s="27">
        <f t="shared" si="36"/>
        <v>2290.34285</v>
      </c>
      <c r="O128" s="27">
        <f t="shared" si="40"/>
        <v>-137415.4412500021</v>
      </c>
      <c r="P128" s="27">
        <f t="shared" si="41"/>
        <v>137415.4412500021</v>
      </c>
    </row>
    <row r="129" spans="1:16">
      <c r="A129" s="31">
        <v>38504</v>
      </c>
      <c r="C129" s="6">
        <v>121</v>
      </c>
      <c r="D129" s="29">
        <f t="shared" si="32"/>
        <v>6035</v>
      </c>
      <c r="E129" s="29">
        <f t="shared" si="37"/>
        <v>730235</v>
      </c>
      <c r="F129" s="29">
        <f t="shared" si="33"/>
        <v>-356065</v>
      </c>
      <c r="G129" s="34">
        <f>+Inputs!$D$3</f>
        <v>0.37951000000000001</v>
      </c>
      <c r="I129" s="27">
        <f t="shared" si="38"/>
        <v>1086300</v>
      </c>
      <c r="K129" s="27">
        <f t="shared" si="34"/>
        <v>6035</v>
      </c>
      <c r="L129" s="27">
        <f t="shared" si="39"/>
        <v>730235</v>
      </c>
      <c r="M129" s="27">
        <f t="shared" si="35"/>
        <v>2290.34285</v>
      </c>
      <c r="N129" s="27">
        <f t="shared" si="36"/>
        <v>2290.34285</v>
      </c>
      <c r="O129" s="27">
        <f t="shared" si="40"/>
        <v>-135125.09840000211</v>
      </c>
      <c r="P129" s="27">
        <f t="shared" si="41"/>
        <v>135125.09840000211</v>
      </c>
    </row>
    <row r="130" spans="1:16">
      <c r="A130" s="30">
        <v>38534</v>
      </c>
      <c r="C130" s="6">
        <v>122</v>
      </c>
      <c r="D130" s="29">
        <f t="shared" si="32"/>
        <v>6035</v>
      </c>
      <c r="E130" s="29">
        <f t="shared" si="37"/>
        <v>736270</v>
      </c>
      <c r="F130" s="29">
        <f t="shared" si="33"/>
        <v>-350030</v>
      </c>
      <c r="G130" s="34">
        <f>+Inputs!$D$3</f>
        <v>0.37951000000000001</v>
      </c>
      <c r="I130" s="27">
        <f t="shared" si="38"/>
        <v>1086300</v>
      </c>
      <c r="K130" s="27">
        <f t="shared" si="34"/>
        <v>6035</v>
      </c>
      <c r="L130" s="27">
        <f t="shared" si="39"/>
        <v>736270</v>
      </c>
      <c r="M130" s="27">
        <f t="shared" si="35"/>
        <v>2290.34285</v>
      </c>
      <c r="N130" s="27">
        <f t="shared" si="36"/>
        <v>2290.34285</v>
      </c>
      <c r="O130" s="27">
        <f t="shared" si="40"/>
        <v>-132834.75555000213</v>
      </c>
      <c r="P130" s="27">
        <f t="shared" si="41"/>
        <v>132834.75555000213</v>
      </c>
    </row>
    <row r="131" spans="1:16">
      <c r="A131" s="31">
        <v>38565</v>
      </c>
      <c r="C131" s="6">
        <v>123</v>
      </c>
      <c r="D131" s="29">
        <f t="shared" si="32"/>
        <v>6035</v>
      </c>
      <c r="E131" s="29">
        <f t="shared" si="37"/>
        <v>742305</v>
      </c>
      <c r="F131" s="29">
        <f t="shared" si="33"/>
        <v>-343995</v>
      </c>
      <c r="G131" s="34">
        <f>+Inputs!$D$3</f>
        <v>0.37951000000000001</v>
      </c>
      <c r="I131" s="27">
        <f t="shared" si="38"/>
        <v>1086300</v>
      </c>
      <c r="K131" s="27">
        <f t="shared" si="34"/>
        <v>6035</v>
      </c>
      <c r="L131" s="27">
        <f t="shared" si="39"/>
        <v>742305</v>
      </c>
      <c r="M131" s="27">
        <f t="shared" si="35"/>
        <v>2290.34285</v>
      </c>
      <c r="N131" s="27">
        <f t="shared" si="36"/>
        <v>2290.34285</v>
      </c>
      <c r="O131" s="27">
        <f t="shared" si="40"/>
        <v>-130544.41270000213</v>
      </c>
      <c r="P131" s="27">
        <f t="shared" si="41"/>
        <v>130544.41270000213</v>
      </c>
    </row>
    <row r="132" spans="1:16">
      <c r="A132" s="30">
        <v>38596</v>
      </c>
      <c r="C132" s="6">
        <v>124</v>
      </c>
      <c r="D132" s="29">
        <f t="shared" si="32"/>
        <v>6035</v>
      </c>
      <c r="E132" s="29">
        <f t="shared" si="37"/>
        <v>748340</v>
      </c>
      <c r="F132" s="29">
        <f t="shared" si="33"/>
        <v>-337960</v>
      </c>
      <c r="G132" s="34">
        <f>+Inputs!$D$3</f>
        <v>0.37951000000000001</v>
      </c>
      <c r="I132" s="27">
        <f t="shared" si="38"/>
        <v>1086300</v>
      </c>
      <c r="K132" s="27">
        <f t="shared" si="34"/>
        <v>6035</v>
      </c>
      <c r="L132" s="27">
        <f t="shared" si="39"/>
        <v>748340</v>
      </c>
      <c r="M132" s="27">
        <f t="shared" si="35"/>
        <v>2290.34285</v>
      </c>
      <c r="N132" s="27">
        <f t="shared" si="36"/>
        <v>2290.34285</v>
      </c>
      <c r="O132" s="27">
        <f t="shared" si="40"/>
        <v>-128254.06985000212</v>
      </c>
      <c r="P132" s="27">
        <f t="shared" si="41"/>
        <v>128254.06985000212</v>
      </c>
    </row>
    <row r="133" spans="1:16">
      <c r="A133" s="31">
        <v>38626</v>
      </c>
      <c r="C133" s="6">
        <v>125</v>
      </c>
      <c r="D133" s="29">
        <f t="shared" si="32"/>
        <v>6035</v>
      </c>
      <c r="E133" s="29">
        <f t="shared" si="37"/>
        <v>754375</v>
      </c>
      <c r="F133" s="29">
        <f t="shared" si="33"/>
        <v>-331925</v>
      </c>
      <c r="G133" s="34">
        <f>+Inputs!$D$3</f>
        <v>0.37951000000000001</v>
      </c>
      <c r="I133" s="27">
        <f t="shared" si="38"/>
        <v>1086300</v>
      </c>
      <c r="K133" s="27">
        <f t="shared" si="34"/>
        <v>6035</v>
      </c>
      <c r="L133" s="27">
        <f t="shared" si="39"/>
        <v>754375</v>
      </c>
      <c r="M133" s="27">
        <f t="shared" si="35"/>
        <v>2290.34285</v>
      </c>
      <c r="N133" s="27">
        <f t="shared" si="36"/>
        <v>2290.34285</v>
      </c>
      <c r="O133" s="27">
        <f t="shared" si="40"/>
        <v>-125963.72700000212</v>
      </c>
      <c r="P133" s="27">
        <f t="shared" si="41"/>
        <v>125963.72700000212</v>
      </c>
    </row>
    <row r="134" spans="1:16">
      <c r="A134" s="30">
        <v>38657</v>
      </c>
      <c r="C134" s="6">
        <v>126</v>
      </c>
      <c r="D134" s="29">
        <f t="shared" si="32"/>
        <v>6035</v>
      </c>
      <c r="E134" s="29">
        <f t="shared" si="37"/>
        <v>760410</v>
      </c>
      <c r="F134" s="29">
        <f t="shared" si="33"/>
        <v>-325890</v>
      </c>
      <c r="G134" s="34">
        <f>+Inputs!$D$3</f>
        <v>0.37951000000000001</v>
      </c>
      <c r="I134" s="27">
        <f t="shared" si="38"/>
        <v>1086300</v>
      </c>
      <c r="K134" s="27">
        <f t="shared" si="34"/>
        <v>6035</v>
      </c>
      <c r="L134" s="27">
        <f t="shared" si="39"/>
        <v>760410</v>
      </c>
      <c r="M134" s="27">
        <f t="shared" si="35"/>
        <v>2290.34285</v>
      </c>
      <c r="N134" s="27">
        <f t="shared" si="36"/>
        <v>2290.34285</v>
      </c>
      <c r="O134" s="27">
        <f t="shared" si="40"/>
        <v>-123673.38415000212</v>
      </c>
      <c r="P134" s="27">
        <f t="shared" si="41"/>
        <v>123673.38415000212</v>
      </c>
    </row>
    <row r="135" spans="1:16">
      <c r="A135" s="31">
        <v>38687</v>
      </c>
      <c r="C135" s="6">
        <v>127</v>
      </c>
      <c r="D135" s="29">
        <f t="shared" si="32"/>
        <v>6035</v>
      </c>
      <c r="E135" s="29">
        <f t="shared" si="37"/>
        <v>766445</v>
      </c>
      <c r="F135" s="29">
        <f t="shared" si="33"/>
        <v>-319855</v>
      </c>
      <c r="G135" s="34">
        <f>+Inputs!$D$3</f>
        <v>0.37951000000000001</v>
      </c>
      <c r="I135" s="27">
        <f t="shared" si="38"/>
        <v>1086300</v>
      </c>
      <c r="K135" s="27">
        <f t="shared" si="34"/>
        <v>6035</v>
      </c>
      <c r="L135" s="27">
        <f t="shared" si="39"/>
        <v>766445</v>
      </c>
      <c r="M135" s="27">
        <f t="shared" si="35"/>
        <v>2290.34285</v>
      </c>
      <c r="N135" s="27">
        <f t="shared" si="36"/>
        <v>2290.34285</v>
      </c>
      <c r="O135" s="27">
        <f t="shared" si="40"/>
        <v>-121383.04130000212</v>
      </c>
      <c r="P135" s="27">
        <f t="shared" si="41"/>
        <v>121383.04130000212</v>
      </c>
    </row>
    <row r="136" spans="1:16">
      <c r="A136" s="30">
        <v>38718</v>
      </c>
      <c r="C136" s="6">
        <v>128</v>
      </c>
      <c r="D136" s="29">
        <f t="shared" si="32"/>
        <v>6035</v>
      </c>
      <c r="E136" s="29">
        <f t="shared" si="37"/>
        <v>772480</v>
      </c>
      <c r="F136" s="29">
        <f t="shared" si="33"/>
        <v>-313820</v>
      </c>
      <c r="G136" s="34">
        <f>+Inputs!$D$3</f>
        <v>0.37951000000000001</v>
      </c>
      <c r="I136" s="27">
        <f t="shared" si="38"/>
        <v>1086300</v>
      </c>
      <c r="K136" s="27">
        <f t="shared" si="34"/>
        <v>6035</v>
      </c>
      <c r="L136" s="27">
        <f t="shared" si="39"/>
        <v>772480</v>
      </c>
      <c r="M136" s="27">
        <f t="shared" si="35"/>
        <v>2290.34285</v>
      </c>
      <c r="N136" s="27">
        <f t="shared" si="36"/>
        <v>2290.34285</v>
      </c>
      <c r="O136" s="27">
        <f t="shared" si="40"/>
        <v>-119092.69845000212</v>
      </c>
      <c r="P136" s="27">
        <f t="shared" si="41"/>
        <v>119092.69845000212</v>
      </c>
    </row>
    <row r="137" spans="1:16">
      <c r="A137" s="31">
        <v>38749</v>
      </c>
      <c r="C137" s="6">
        <v>129</v>
      </c>
      <c r="D137" s="29">
        <f t="shared" ref="D137:D168" si="42">ROUND(-(+$B$9/180)*1,0)</f>
        <v>6035</v>
      </c>
      <c r="E137" s="29">
        <f t="shared" si="37"/>
        <v>778515</v>
      </c>
      <c r="F137" s="29">
        <f t="shared" ref="F137:F168" si="43">$B$9+E137</f>
        <v>-307785</v>
      </c>
      <c r="G137" s="34">
        <f>+Inputs!$D$3</f>
        <v>0.37951000000000001</v>
      </c>
      <c r="I137" s="27">
        <f t="shared" si="38"/>
        <v>1086300</v>
      </c>
      <c r="K137" s="27">
        <f t="shared" ref="K137:K168" si="44">D137</f>
        <v>6035</v>
      </c>
      <c r="L137" s="27">
        <f t="shared" si="39"/>
        <v>778515</v>
      </c>
      <c r="M137" s="27">
        <f t="shared" ref="M137:M168" si="45">K137*G137</f>
        <v>2290.34285</v>
      </c>
      <c r="N137" s="27">
        <f t="shared" ref="N137:N168" si="46">M137-J137</f>
        <v>2290.34285</v>
      </c>
      <c r="O137" s="27">
        <f t="shared" si="40"/>
        <v>-116802.35560000212</v>
      </c>
      <c r="P137" s="27">
        <f t="shared" si="41"/>
        <v>116802.35560000212</v>
      </c>
    </row>
    <row r="138" spans="1:16">
      <c r="A138" s="30">
        <v>38777</v>
      </c>
      <c r="C138" s="6">
        <v>130</v>
      </c>
      <c r="D138" s="29">
        <f t="shared" si="42"/>
        <v>6035</v>
      </c>
      <c r="E138" s="29">
        <f t="shared" ref="E138:E169" si="47">+E137+D138</f>
        <v>784550</v>
      </c>
      <c r="F138" s="29">
        <f t="shared" si="43"/>
        <v>-301750</v>
      </c>
      <c r="G138" s="34">
        <f>+Inputs!$D$3</f>
        <v>0.37951000000000001</v>
      </c>
      <c r="I138" s="27">
        <f t="shared" ref="I138:I169" si="48">+I137+H138</f>
        <v>1086300</v>
      </c>
      <c r="K138" s="27">
        <f t="shared" si="44"/>
        <v>6035</v>
      </c>
      <c r="L138" s="27">
        <f t="shared" ref="L138:L169" si="49">+L137+K138</f>
        <v>784550</v>
      </c>
      <c r="M138" s="27">
        <f t="shared" si="45"/>
        <v>2290.34285</v>
      </c>
      <c r="N138" s="27">
        <f t="shared" si="46"/>
        <v>2290.34285</v>
      </c>
      <c r="O138" s="27">
        <f t="shared" ref="O138:O169" si="50">+O137+N138</f>
        <v>-114512.01275000212</v>
      </c>
      <c r="P138" s="27">
        <f t="shared" ref="P138:P169" si="51">P137-N138</f>
        <v>114512.01275000212</v>
      </c>
    </row>
    <row r="139" spans="1:16">
      <c r="A139" s="31">
        <v>38808</v>
      </c>
      <c r="C139" s="6">
        <v>131</v>
      </c>
      <c r="D139" s="29">
        <f t="shared" si="42"/>
        <v>6035</v>
      </c>
      <c r="E139" s="29">
        <f t="shared" si="47"/>
        <v>790585</v>
      </c>
      <c r="F139" s="29">
        <f t="shared" si="43"/>
        <v>-295715</v>
      </c>
      <c r="G139" s="34">
        <f>+Inputs!$D$3</f>
        <v>0.37951000000000001</v>
      </c>
      <c r="I139" s="27">
        <f t="shared" si="48"/>
        <v>1086300</v>
      </c>
      <c r="K139" s="27">
        <f t="shared" si="44"/>
        <v>6035</v>
      </c>
      <c r="L139" s="27">
        <f t="shared" si="49"/>
        <v>790585</v>
      </c>
      <c r="M139" s="27">
        <f t="shared" si="45"/>
        <v>2290.34285</v>
      </c>
      <c r="N139" s="27">
        <f t="shared" si="46"/>
        <v>2290.34285</v>
      </c>
      <c r="O139" s="27">
        <f t="shared" si="50"/>
        <v>-112221.66990000212</v>
      </c>
      <c r="P139" s="27">
        <f t="shared" si="51"/>
        <v>112221.66990000212</v>
      </c>
    </row>
    <row r="140" spans="1:16">
      <c r="A140" s="30">
        <v>38838</v>
      </c>
      <c r="C140" s="6">
        <v>132</v>
      </c>
      <c r="D140" s="29">
        <f t="shared" si="42"/>
        <v>6035</v>
      </c>
      <c r="E140" s="29">
        <f t="shared" si="47"/>
        <v>796620</v>
      </c>
      <c r="F140" s="29">
        <f t="shared" si="43"/>
        <v>-289680</v>
      </c>
      <c r="G140" s="34">
        <f>+Inputs!$D$3</f>
        <v>0.37951000000000001</v>
      </c>
      <c r="I140" s="27">
        <f t="shared" si="48"/>
        <v>1086300</v>
      </c>
      <c r="K140" s="27">
        <f t="shared" si="44"/>
        <v>6035</v>
      </c>
      <c r="L140" s="27">
        <f t="shared" si="49"/>
        <v>796620</v>
      </c>
      <c r="M140" s="27">
        <f t="shared" si="45"/>
        <v>2290.34285</v>
      </c>
      <c r="N140" s="27">
        <f t="shared" si="46"/>
        <v>2290.34285</v>
      </c>
      <c r="O140" s="27">
        <f t="shared" si="50"/>
        <v>-109931.32705000212</v>
      </c>
      <c r="P140" s="27">
        <f t="shared" si="51"/>
        <v>109931.32705000212</v>
      </c>
    </row>
    <row r="141" spans="1:16">
      <c r="A141" s="31">
        <v>38869</v>
      </c>
      <c r="C141" s="6">
        <v>133</v>
      </c>
      <c r="D141" s="29">
        <f t="shared" si="42"/>
        <v>6035</v>
      </c>
      <c r="E141" s="29">
        <f t="shared" si="47"/>
        <v>802655</v>
      </c>
      <c r="F141" s="29">
        <f t="shared" si="43"/>
        <v>-283645</v>
      </c>
      <c r="G141" s="34">
        <f>+Inputs!$D$3</f>
        <v>0.37951000000000001</v>
      </c>
      <c r="I141" s="27">
        <f t="shared" si="48"/>
        <v>1086300</v>
      </c>
      <c r="K141" s="27">
        <f t="shared" si="44"/>
        <v>6035</v>
      </c>
      <c r="L141" s="27">
        <f t="shared" si="49"/>
        <v>802655</v>
      </c>
      <c r="M141" s="27">
        <f t="shared" si="45"/>
        <v>2290.34285</v>
      </c>
      <c r="N141" s="27">
        <f t="shared" si="46"/>
        <v>2290.34285</v>
      </c>
      <c r="O141" s="27">
        <f t="shared" si="50"/>
        <v>-107640.98420000212</v>
      </c>
      <c r="P141" s="27">
        <f t="shared" si="51"/>
        <v>107640.98420000212</v>
      </c>
    </row>
    <row r="142" spans="1:16">
      <c r="A142" s="30">
        <v>38899</v>
      </c>
      <c r="C142" s="6">
        <v>134</v>
      </c>
      <c r="D142" s="29">
        <f t="shared" si="42"/>
        <v>6035</v>
      </c>
      <c r="E142" s="29">
        <f t="shared" si="47"/>
        <v>808690</v>
      </c>
      <c r="F142" s="29">
        <f t="shared" si="43"/>
        <v>-277610</v>
      </c>
      <c r="G142" s="34">
        <f>+Inputs!$D$3</f>
        <v>0.37951000000000001</v>
      </c>
      <c r="I142" s="27">
        <f t="shared" si="48"/>
        <v>1086300</v>
      </c>
      <c r="K142" s="27">
        <f t="shared" si="44"/>
        <v>6035</v>
      </c>
      <c r="L142" s="27">
        <f t="shared" si="49"/>
        <v>808690</v>
      </c>
      <c r="M142" s="27">
        <f t="shared" si="45"/>
        <v>2290.34285</v>
      </c>
      <c r="N142" s="27">
        <f t="shared" si="46"/>
        <v>2290.34285</v>
      </c>
      <c r="O142" s="27">
        <f t="shared" si="50"/>
        <v>-105350.64135000212</v>
      </c>
      <c r="P142" s="27">
        <f t="shared" si="51"/>
        <v>105350.64135000212</v>
      </c>
    </row>
    <row r="143" spans="1:16">
      <c r="A143" s="31">
        <v>38930</v>
      </c>
      <c r="C143" s="6">
        <v>135</v>
      </c>
      <c r="D143" s="29">
        <f t="shared" si="42"/>
        <v>6035</v>
      </c>
      <c r="E143" s="29">
        <f t="shared" si="47"/>
        <v>814725</v>
      </c>
      <c r="F143" s="29">
        <f t="shared" si="43"/>
        <v>-271575</v>
      </c>
      <c r="G143" s="34">
        <f>+Inputs!$D$3</f>
        <v>0.37951000000000001</v>
      </c>
      <c r="I143" s="27">
        <f t="shared" si="48"/>
        <v>1086300</v>
      </c>
      <c r="K143" s="27">
        <f t="shared" si="44"/>
        <v>6035</v>
      </c>
      <c r="L143" s="27">
        <f t="shared" si="49"/>
        <v>814725</v>
      </c>
      <c r="M143" s="27">
        <f t="shared" si="45"/>
        <v>2290.34285</v>
      </c>
      <c r="N143" s="27">
        <f t="shared" si="46"/>
        <v>2290.34285</v>
      </c>
      <c r="O143" s="27">
        <f t="shared" si="50"/>
        <v>-103060.29850000211</v>
      </c>
      <c r="P143" s="27">
        <f t="shared" si="51"/>
        <v>103060.29850000211</v>
      </c>
    </row>
    <row r="144" spans="1:16">
      <c r="A144" s="30">
        <v>38961</v>
      </c>
      <c r="C144" s="6">
        <v>136</v>
      </c>
      <c r="D144" s="29">
        <f t="shared" si="42"/>
        <v>6035</v>
      </c>
      <c r="E144" s="29">
        <f t="shared" si="47"/>
        <v>820760</v>
      </c>
      <c r="F144" s="29">
        <f t="shared" si="43"/>
        <v>-265540</v>
      </c>
      <c r="G144" s="34">
        <f>+Inputs!$D$3</f>
        <v>0.37951000000000001</v>
      </c>
      <c r="I144" s="27">
        <f t="shared" si="48"/>
        <v>1086300</v>
      </c>
      <c r="K144" s="27">
        <f t="shared" si="44"/>
        <v>6035</v>
      </c>
      <c r="L144" s="27">
        <f t="shared" si="49"/>
        <v>820760</v>
      </c>
      <c r="M144" s="27">
        <f t="shared" si="45"/>
        <v>2290.34285</v>
      </c>
      <c r="N144" s="27">
        <f t="shared" si="46"/>
        <v>2290.34285</v>
      </c>
      <c r="O144" s="27">
        <f t="shared" si="50"/>
        <v>-100769.95565000211</v>
      </c>
      <c r="P144" s="27">
        <f t="shared" si="51"/>
        <v>100769.95565000211</v>
      </c>
    </row>
    <row r="145" spans="1:16">
      <c r="A145" s="31">
        <v>38991</v>
      </c>
      <c r="C145" s="6">
        <v>137</v>
      </c>
      <c r="D145" s="29">
        <f t="shared" si="42"/>
        <v>6035</v>
      </c>
      <c r="E145" s="29">
        <f t="shared" si="47"/>
        <v>826795</v>
      </c>
      <c r="F145" s="29">
        <f t="shared" si="43"/>
        <v>-259505</v>
      </c>
      <c r="G145" s="34">
        <f>+Inputs!$D$3</f>
        <v>0.37951000000000001</v>
      </c>
      <c r="I145" s="27">
        <f t="shared" si="48"/>
        <v>1086300</v>
      </c>
      <c r="K145" s="27">
        <f t="shared" si="44"/>
        <v>6035</v>
      </c>
      <c r="L145" s="27">
        <f t="shared" si="49"/>
        <v>826795</v>
      </c>
      <c r="M145" s="27">
        <f t="shared" si="45"/>
        <v>2290.34285</v>
      </c>
      <c r="N145" s="27">
        <f t="shared" si="46"/>
        <v>2290.34285</v>
      </c>
      <c r="O145" s="27">
        <f t="shared" si="50"/>
        <v>-98479.612800002113</v>
      </c>
      <c r="P145" s="27">
        <f t="shared" si="51"/>
        <v>98479.612800002113</v>
      </c>
    </row>
    <row r="146" spans="1:16">
      <c r="A146" s="30">
        <v>39022</v>
      </c>
      <c r="C146" s="6">
        <v>138</v>
      </c>
      <c r="D146" s="29">
        <f t="shared" si="42"/>
        <v>6035</v>
      </c>
      <c r="E146" s="29">
        <f t="shared" si="47"/>
        <v>832830</v>
      </c>
      <c r="F146" s="29">
        <f t="shared" si="43"/>
        <v>-253470</v>
      </c>
      <c r="G146" s="34">
        <f>+Inputs!$D$3</f>
        <v>0.37951000000000001</v>
      </c>
      <c r="I146" s="27">
        <f t="shared" si="48"/>
        <v>1086300</v>
      </c>
      <c r="K146" s="27">
        <f t="shared" si="44"/>
        <v>6035</v>
      </c>
      <c r="L146" s="27">
        <f t="shared" si="49"/>
        <v>832830</v>
      </c>
      <c r="M146" s="27">
        <f t="shared" si="45"/>
        <v>2290.34285</v>
      </c>
      <c r="N146" s="27">
        <f t="shared" si="46"/>
        <v>2290.34285</v>
      </c>
      <c r="O146" s="27">
        <f t="shared" si="50"/>
        <v>-96189.269950002112</v>
      </c>
      <c r="P146" s="27">
        <f t="shared" si="51"/>
        <v>96189.269950002112</v>
      </c>
    </row>
    <row r="147" spans="1:16">
      <c r="A147" s="31">
        <v>39052</v>
      </c>
      <c r="C147" s="6">
        <v>139</v>
      </c>
      <c r="D147" s="29">
        <f t="shared" si="42"/>
        <v>6035</v>
      </c>
      <c r="E147" s="29">
        <f t="shared" si="47"/>
        <v>838865</v>
      </c>
      <c r="F147" s="29">
        <f t="shared" si="43"/>
        <v>-247435</v>
      </c>
      <c r="G147" s="34">
        <f>+Inputs!$D$3</f>
        <v>0.37951000000000001</v>
      </c>
      <c r="I147" s="27">
        <f t="shared" si="48"/>
        <v>1086300</v>
      </c>
      <c r="K147" s="27">
        <f t="shared" si="44"/>
        <v>6035</v>
      </c>
      <c r="L147" s="27">
        <f t="shared" si="49"/>
        <v>838865</v>
      </c>
      <c r="M147" s="27">
        <f t="shared" si="45"/>
        <v>2290.34285</v>
      </c>
      <c r="N147" s="27">
        <f t="shared" si="46"/>
        <v>2290.34285</v>
      </c>
      <c r="O147" s="27">
        <f t="shared" si="50"/>
        <v>-93898.927100002111</v>
      </c>
      <c r="P147" s="27">
        <f t="shared" si="51"/>
        <v>93898.927100002111</v>
      </c>
    </row>
    <row r="148" spans="1:16">
      <c r="A148" s="30">
        <v>39083</v>
      </c>
      <c r="C148" s="6">
        <v>140</v>
      </c>
      <c r="D148" s="29">
        <f t="shared" si="42"/>
        <v>6035</v>
      </c>
      <c r="E148" s="29">
        <f t="shared" si="47"/>
        <v>844900</v>
      </c>
      <c r="F148" s="29">
        <f t="shared" si="43"/>
        <v>-241400</v>
      </c>
      <c r="G148" s="34">
        <f>+Inputs!$D$3</f>
        <v>0.37951000000000001</v>
      </c>
      <c r="I148" s="27">
        <f t="shared" si="48"/>
        <v>1086300</v>
      </c>
      <c r="K148" s="27">
        <f t="shared" si="44"/>
        <v>6035</v>
      </c>
      <c r="L148" s="27">
        <f t="shared" si="49"/>
        <v>844900</v>
      </c>
      <c r="M148" s="27">
        <f t="shared" si="45"/>
        <v>2290.34285</v>
      </c>
      <c r="N148" s="27">
        <f t="shared" si="46"/>
        <v>2290.34285</v>
      </c>
      <c r="O148" s="27">
        <f t="shared" si="50"/>
        <v>-91608.58425000211</v>
      </c>
      <c r="P148" s="27">
        <f t="shared" si="51"/>
        <v>91608.58425000211</v>
      </c>
    </row>
    <row r="149" spans="1:16">
      <c r="A149" s="31">
        <v>39114</v>
      </c>
      <c r="C149" s="6">
        <v>141</v>
      </c>
      <c r="D149" s="29">
        <f t="shared" si="42"/>
        <v>6035</v>
      </c>
      <c r="E149" s="29">
        <f t="shared" si="47"/>
        <v>850935</v>
      </c>
      <c r="F149" s="29">
        <f t="shared" si="43"/>
        <v>-235365</v>
      </c>
      <c r="G149" s="34">
        <f>+Inputs!$D$3</f>
        <v>0.37951000000000001</v>
      </c>
      <c r="I149" s="27">
        <f t="shared" si="48"/>
        <v>1086300</v>
      </c>
      <c r="K149" s="27">
        <f t="shared" si="44"/>
        <v>6035</v>
      </c>
      <c r="L149" s="27">
        <f t="shared" si="49"/>
        <v>850935</v>
      </c>
      <c r="M149" s="27">
        <f t="shared" si="45"/>
        <v>2290.34285</v>
      </c>
      <c r="N149" s="27">
        <f t="shared" si="46"/>
        <v>2290.34285</v>
      </c>
      <c r="O149" s="27">
        <f t="shared" si="50"/>
        <v>-89318.241400002109</v>
      </c>
      <c r="P149" s="27">
        <f t="shared" si="51"/>
        <v>89318.241400002109</v>
      </c>
    </row>
    <row r="150" spans="1:16">
      <c r="A150" s="30">
        <v>39142</v>
      </c>
      <c r="C150" s="6">
        <v>142</v>
      </c>
      <c r="D150" s="29">
        <f t="shared" si="42"/>
        <v>6035</v>
      </c>
      <c r="E150" s="29">
        <f t="shared" si="47"/>
        <v>856970</v>
      </c>
      <c r="F150" s="29">
        <f t="shared" si="43"/>
        <v>-229330</v>
      </c>
      <c r="G150" s="34">
        <f>+Inputs!$D$3</f>
        <v>0.37951000000000001</v>
      </c>
      <c r="I150" s="27">
        <f t="shared" si="48"/>
        <v>1086300</v>
      </c>
      <c r="K150" s="27">
        <f t="shared" si="44"/>
        <v>6035</v>
      </c>
      <c r="L150" s="27">
        <f t="shared" si="49"/>
        <v>856970</v>
      </c>
      <c r="M150" s="27">
        <f t="shared" si="45"/>
        <v>2290.34285</v>
      </c>
      <c r="N150" s="27">
        <f t="shared" si="46"/>
        <v>2290.34285</v>
      </c>
      <c r="O150" s="27">
        <f t="shared" si="50"/>
        <v>-87027.898550002108</v>
      </c>
      <c r="P150" s="27">
        <f t="shared" si="51"/>
        <v>87027.898550002108</v>
      </c>
    </row>
    <row r="151" spans="1:16">
      <c r="A151" s="31">
        <v>39173</v>
      </c>
      <c r="C151" s="6">
        <v>143</v>
      </c>
      <c r="D151" s="29">
        <f t="shared" si="42"/>
        <v>6035</v>
      </c>
      <c r="E151" s="29">
        <f t="shared" si="47"/>
        <v>863005</v>
      </c>
      <c r="F151" s="29">
        <f t="shared" si="43"/>
        <v>-223295</v>
      </c>
      <c r="G151" s="34">
        <f>+Inputs!$D$3</f>
        <v>0.37951000000000001</v>
      </c>
      <c r="I151" s="27">
        <f t="shared" si="48"/>
        <v>1086300</v>
      </c>
      <c r="K151" s="27">
        <f t="shared" si="44"/>
        <v>6035</v>
      </c>
      <c r="L151" s="27">
        <f t="shared" si="49"/>
        <v>863005</v>
      </c>
      <c r="M151" s="27">
        <f t="shared" si="45"/>
        <v>2290.34285</v>
      </c>
      <c r="N151" s="27">
        <f t="shared" si="46"/>
        <v>2290.34285</v>
      </c>
      <c r="O151" s="27">
        <f t="shared" si="50"/>
        <v>-84737.555700002107</v>
      </c>
      <c r="P151" s="27">
        <f t="shared" si="51"/>
        <v>84737.555700002107</v>
      </c>
    </row>
    <row r="152" spans="1:16">
      <c r="A152" s="30">
        <v>39203</v>
      </c>
      <c r="C152" s="6">
        <v>144</v>
      </c>
      <c r="D152" s="29">
        <f t="shared" si="42"/>
        <v>6035</v>
      </c>
      <c r="E152" s="29">
        <f t="shared" si="47"/>
        <v>869040</v>
      </c>
      <c r="F152" s="29">
        <f t="shared" si="43"/>
        <v>-217260</v>
      </c>
      <c r="G152" s="34">
        <f>+Inputs!$D$3</f>
        <v>0.37951000000000001</v>
      </c>
      <c r="I152" s="27">
        <f t="shared" si="48"/>
        <v>1086300</v>
      </c>
      <c r="K152" s="27">
        <f t="shared" si="44"/>
        <v>6035</v>
      </c>
      <c r="L152" s="27">
        <f t="shared" si="49"/>
        <v>869040</v>
      </c>
      <c r="M152" s="27">
        <f t="shared" si="45"/>
        <v>2290.34285</v>
      </c>
      <c r="N152" s="27">
        <f t="shared" si="46"/>
        <v>2290.34285</v>
      </c>
      <c r="O152" s="27">
        <f t="shared" si="50"/>
        <v>-82447.212850002106</v>
      </c>
      <c r="P152" s="27">
        <f t="shared" si="51"/>
        <v>82447.212850002106</v>
      </c>
    </row>
    <row r="153" spans="1:16">
      <c r="A153" s="31">
        <v>39234</v>
      </c>
      <c r="C153" s="6">
        <v>145</v>
      </c>
      <c r="D153" s="29">
        <f t="shared" si="42"/>
        <v>6035</v>
      </c>
      <c r="E153" s="29">
        <f t="shared" si="47"/>
        <v>875075</v>
      </c>
      <c r="F153" s="29">
        <f t="shared" si="43"/>
        <v>-211225</v>
      </c>
      <c r="G153" s="34">
        <f>+Inputs!$D$3</f>
        <v>0.37951000000000001</v>
      </c>
      <c r="I153" s="27">
        <f t="shared" si="48"/>
        <v>1086300</v>
      </c>
      <c r="K153" s="27">
        <f t="shared" si="44"/>
        <v>6035</v>
      </c>
      <c r="L153" s="27">
        <f t="shared" si="49"/>
        <v>875075</v>
      </c>
      <c r="M153" s="27">
        <f t="shared" si="45"/>
        <v>2290.34285</v>
      </c>
      <c r="N153" s="27">
        <f t="shared" si="46"/>
        <v>2290.34285</v>
      </c>
      <c r="O153" s="27">
        <f t="shared" si="50"/>
        <v>-80156.870000002105</v>
      </c>
      <c r="P153" s="27">
        <f t="shared" si="51"/>
        <v>80156.870000002105</v>
      </c>
    </row>
    <row r="154" spans="1:16">
      <c r="A154" s="30">
        <v>39264</v>
      </c>
      <c r="C154" s="6">
        <v>146</v>
      </c>
      <c r="D154" s="29">
        <f t="shared" si="42"/>
        <v>6035</v>
      </c>
      <c r="E154" s="29">
        <f t="shared" si="47"/>
        <v>881110</v>
      </c>
      <c r="F154" s="29">
        <f t="shared" si="43"/>
        <v>-205190</v>
      </c>
      <c r="G154" s="34">
        <f>+Inputs!$D$3</f>
        <v>0.37951000000000001</v>
      </c>
      <c r="I154" s="27">
        <f t="shared" si="48"/>
        <v>1086300</v>
      </c>
      <c r="K154" s="27">
        <f t="shared" si="44"/>
        <v>6035</v>
      </c>
      <c r="L154" s="27">
        <f t="shared" si="49"/>
        <v>881110</v>
      </c>
      <c r="M154" s="27">
        <f t="shared" si="45"/>
        <v>2290.34285</v>
      </c>
      <c r="N154" s="27">
        <f t="shared" si="46"/>
        <v>2290.34285</v>
      </c>
      <c r="O154" s="27">
        <f t="shared" si="50"/>
        <v>-77866.527150002104</v>
      </c>
      <c r="P154" s="27">
        <f t="shared" si="51"/>
        <v>77866.527150002104</v>
      </c>
    </row>
    <row r="155" spans="1:16">
      <c r="A155" s="31">
        <v>39295</v>
      </c>
      <c r="C155" s="6">
        <v>147</v>
      </c>
      <c r="D155" s="29">
        <f t="shared" si="42"/>
        <v>6035</v>
      </c>
      <c r="E155" s="29">
        <f t="shared" si="47"/>
        <v>887145</v>
      </c>
      <c r="F155" s="29">
        <f t="shared" si="43"/>
        <v>-199155</v>
      </c>
      <c r="G155" s="34">
        <f>+Inputs!$D$3</f>
        <v>0.37951000000000001</v>
      </c>
      <c r="I155" s="27">
        <f t="shared" si="48"/>
        <v>1086300</v>
      </c>
      <c r="K155" s="27">
        <f t="shared" si="44"/>
        <v>6035</v>
      </c>
      <c r="L155" s="27">
        <f t="shared" si="49"/>
        <v>887145</v>
      </c>
      <c r="M155" s="27">
        <f t="shared" si="45"/>
        <v>2290.34285</v>
      </c>
      <c r="N155" s="27">
        <f t="shared" si="46"/>
        <v>2290.34285</v>
      </c>
      <c r="O155" s="27">
        <f t="shared" si="50"/>
        <v>-75576.184300002104</v>
      </c>
      <c r="P155" s="27">
        <f t="shared" si="51"/>
        <v>75576.184300002104</v>
      </c>
    </row>
    <row r="156" spans="1:16">
      <c r="A156" s="30">
        <v>39326</v>
      </c>
      <c r="C156" s="6">
        <v>148</v>
      </c>
      <c r="D156" s="29">
        <f t="shared" si="42"/>
        <v>6035</v>
      </c>
      <c r="E156" s="29">
        <f t="shared" si="47"/>
        <v>893180</v>
      </c>
      <c r="F156" s="29">
        <f t="shared" si="43"/>
        <v>-193120</v>
      </c>
      <c r="G156" s="34">
        <f>+Inputs!$D$3</f>
        <v>0.37951000000000001</v>
      </c>
      <c r="I156" s="27">
        <f t="shared" si="48"/>
        <v>1086300</v>
      </c>
      <c r="K156" s="27">
        <f t="shared" si="44"/>
        <v>6035</v>
      </c>
      <c r="L156" s="27">
        <f t="shared" si="49"/>
        <v>893180</v>
      </c>
      <c r="M156" s="27">
        <f t="shared" si="45"/>
        <v>2290.34285</v>
      </c>
      <c r="N156" s="27">
        <f t="shared" si="46"/>
        <v>2290.34285</v>
      </c>
      <c r="O156" s="27">
        <f t="shared" si="50"/>
        <v>-73285.841450002103</v>
      </c>
      <c r="P156" s="27">
        <f t="shared" si="51"/>
        <v>73285.841450002103</v>
      </c>
    </row>
    <row r="157" spans="1:16">
      <c r="A157" s="31">
        <v>39356</v>
      </c>
      <c r="C157" s="6">
        <v>149</v>
      </c>
      <c r="D157" s="29">
        <f t="shared" si="42"/>
        <v>6035</v>
      </c>
      <c r="E157" s="29">
        <f t="shared" si="47"/>
        <v>899215</v>
      </c>
      <c r="F157" s="29">
        <f t="shared" si="43"/>
        <v>-187085</v>
      </c>
      <c r="G157" s="34">
        <f>+Inputs!$D$3</f>
        <v>0.37951000000000001</v>
      </c>
      <c r="I157" s="27">
        <f t="shared" si="48"/>
        <v>1086300</v>
      </c>
      <c r="K157" s="27">
        <f t="shared" si="44"/>
        <v>6035</v>
      </c>
      <c r="L157" s="27">
        <f t="shared" si="49"/>
        <v>899215</v>
      </c>
      <c r="M157" s="27">
        <f t="shared" si="45"/>
        <v>2290.34285</v>
      </c>
      <c r="N157" s="27">
        <f t="shared" si="46"/>
        <v>2290.34285</v>
      </c>
      <c r="O157" s="27">
        <f t="shared" si="50"/>
        <v>-70995.498600002102</v>
      </c>
      <c r="P157" s="27">
        <f t="shared" si="51"/>
        <v>70995.498600002102</v>
      </c>
    </row>
    <row r="158" spans="1:16">
      <c r="A158" s="30">
        <v>39387</v>
      </c>
      <c r="C158" s="6">
        <v>150</v>
      </c>
      <c r="D158" s="29">
        <f t="shared" si="42"/>
        <v>6035</v>
      </c>
      <c r="E158" s="29">
        <f t="shared" si="47"/>
        <v>905250</v>
      </c>
      <c r="F158" s="29">
        <f t="shared" si="43"/>
        <v>-181050</v>
      </c>
      <c r="G158" s="34">
        <f>+Inputs!$D$3</f>
        <v>0.37951000000000001</v>
      </c>
      <c r="I158" s="27">
        <f t="shared" si="48"/>
        <v>1086300</v>
      </c>
      <c r="K158" s="27">
        <f t="shared" si="44"/>
        <v>6035</v>
      </c>
      <c r="L158" s="27">
        <f t="shared" si="49"/>
        <v>905250</v>
      </c>
      <c r="M158" s="27">
        <f t="shared" si="45"/>
        <v>2290.34285</v>
      </c>
      <c r="N158" s="27">
        <f t="shared" si="46"/>
        <v>2290.34285</v>
      </c>
      <c r="O158" s="27">
        <f t="shared" si="50"/>
        <v>-68705.155750002101</v>
      </c>
      <c r="P158" s="27">
        <f t="shared" si="51"/>
        <v>68705.155750002101</v>
      </c>
    </row>
    <row r="159" spans="1:16">
      <c r="A159" s="31">
        <v>39417</v>
      </c>
      <c r="C159" s="6">
        <v>151</v>
      </c>
      <c r="D159" s="29">
        <f t="shared" si="42"/>
        <v>6035</v>
      </c>
      <c r="E159" s="29">
        <f t="shared" si="47"/>
        <v>911285</v>
      </c>
      <c r="F159" s="29">
        <f t="shared" si="43"/>
        <v>-175015</v>
      </c>
      <c r="G159" s="34">
        <f>+Inputs!$D$3</f>
        <v>0.37951000000000001</v>
      </c>
      <c r="I159" s="27">
        <f t="shared" si="48"/>
        <v>1086300</v>
      </c>
      <c r="K159" s="27">
        <f t="shared" si="44"/>
        <v>6035</v>
      </c>
      <c r="L159" s="27">
        <f t="shared" si="49"/>
        <v>911285</v>
      </c>
      <c r="M159" s="27">
        <f t="shared" si="45"/>
        <v>2290.34285</v>
      </c>
      <c r="N159" s="27">
        <f t="shared" si="46"/>
        <v>2290.34285</v>
      </c>
      <c r="O159" s="27">
        <f t="shared" si="50"/>
        <v>-66414.8129000021</v>
      </c>
      <c r="P159" s="27">
        <f t="shared" si="51"/>
        <v>66414.8129000021</v>
      </c>
    </row>
    <row r="160" spans="1:16">
      <c r="A160" s="30">
        <v>39448</v>
      </c>
      <c r="C160" s="6">
        <v>152</v>
      </c>
      <c r="D160" s="29">
        <f t="shared" si="42"/>
        <v>6035</v>
      </c>
      <c r="E160" s="29">
        <f t="shared" si="47"/>
        <v>917320</v>
      </c>
      <c r="F160" s="29">
        <f t="shared" si="43"/>
        <v>-168980</v>
      </c>
      <c r="G160" s="34">
        <f>+Inputs!$D$3</f>
        <v>0.37951000000000001</v>
      </c>
      <c r="I160" s="27">
        <f t="shared" si="48"/>
        <v>1086300</v>
      </c>
      <c r="K160" s="27">
        <f t="shared" si="44"/>
        <v>6035</v>
      </c>
      <c r="L160" s="27">
        <f t="shared" si="49"/>
        <v>917320</v>
      </c>
      <c r="M160" s="27">
        <f t="shared" si="45"/>
        <v>2290.34285</v>
      </c>
      <c r="N160" s="27">
        <f t="shared" si="46"/>
        <v>2290.34285</v>
      </c>
      <c r="O160" s="27">
        <f t="shared" si="50"/>
        <v>-64124.470050002099</v>
      </c>
      <c r="P160" s="27">
        <f t="shared" si="51"/>
        <v>64124.470050002099</v>
      </c>
    </row>
    <row r="161" spans="1:16">
      <c r="A161" s="31">
        <v>39479</v>
      </c>
      <c r="C161" s="6">
        <v>153</v>
      </c>
      <c r="D161" s="29">
        <f t="shared" si="42"/>
        <v>6035</v>
      </c>
      <c r="E161" s="29">
        <f t="shared" si="47"/>
        <v>923355</v>
      </c>
      <c r="F161" s="29">
        <f t="shared" si="43"/>
        <v>-162945</v>
      </c>
      <c r="G161" s="34">
        <f>+Inputs!$D$3</f>
        <v>0.37951000000000001</v>
      </c>
      <c r="I161" s="27">
        <f t="shared" si="48"/>
        <v>1086300</v>
      </c>
      <c r="K161" s="27">
        <f t="shared" si="44"/>
        <v>6035</v>
      </c>
      <c r="L161" s="27">
        <f t="shared" si="49"/>
        <v>923355</v>
      </c>
      <c r="M161" s="27">
        <f t="shared" si="45"/>
        <v>2290.34285</v>
      </c>
      <c r="N161" s="27">
        <f t="shared" si="46"/>
        <v>2290.34285</v>
      </c>
      <c r="O161" s="27">
        <f t="shared" si="50"/>
        <v>-61834.127200002098</v>
      </c>
      <c r="P161" s="27">
        <f t="shared" si="51"/>
        <v>61834.127200002098</v>
      </c>
    </row>
    <row r="162" spans="1:16">
      <c r="A162" s="30">
        <v>39508</v>
      </c>
      <c r="C162" s="6">
        <v>154</v>
      </c>
      <c r="D162" s="29">
        <f t="shared" si="42"/>
        <v>6035</v>
      </c>
      <c r="E162" s="29">
        <f t="shared" si="47"/>
        <v>929390</v>
      </c>
      <c r="F162" s="29">
        <f t="shared" si="43"/>
        <v>-156910</v>
      </c>
      <c r="G162" s="34">
        <f>+Inputs!$D$3</f>
        <v>0.37951000000000001</v>
      </c>
      <c r="I162" s="27">
        <f t="shared" si="48"/>
        <v>1086300</v>
      </c>
      <c r="K162" s="27">
        <f t="shared" si="44"/>
        <v>6035</v>
      </c>
      <c r="L162" s="27">
        <f t="shared" si="49"/>
        <v>929390</v>
      </c>
      <c r="M162" s="27">
        <f t="shared" si="45"/>
        <v>2290.34285</v>
      </c>
      <c r="N162" s="27">
        <f t="shared" si="46"/>
        <v>2290.34285</v>
      </c>
      <c r="O162" s="27">
        <f t="shared" si="50"/>
        <v>-59543.784350002097</v>
      </c>
      <c r="P162" s="27">
        <f t="shared" si="51"/>
        <v>59543.784350002097</v>
      </c>
    </row>
    <row r="163" spans="1:16">
      <c r="A163" s="31">
        <v>39539</v>
      </c>
      <c r="C163" s="6">
        <v>155</v>
      </c>
      <c r="D163" s="29">
        <f t="shared" si="42"/>
        <v>6035</v>
      </c>
      <c r="E163" s="29">
        <f t="shared" si="47"/>
        <v>935425</v>
      </c>
      <c r="F163" s="29">
        <f t="shared" si="43"/>
        <v>-150875</v>
      </c>
      <c r="G163" s="34">
        <f>+Inputs!$D$3</f>
        <v>0.37951000000000001</v>
      </c>
      <c r="I163" s="27">
        <f t="shared" si="48"/>
        <v>1086300</v>
      </c>
      <c r="K163" s="27">
        <f t="shared" si="44"/>
        <v>6035</v>
      </c>
      <c r="L163" s="27">
        <f t="shared" si="49"/>
        <v>935425</v>
      </c>
      <c r="M163" s="27">
        <f t="shared" si="45"/>
        <v>2290.34285</v>
      </c>
      <c r="N163" s="27">
        <f t="shared" si="46"/>
        <v>2290.34285</v>
      </c>
      <c r="O163" s="27">
        <f t="shared" si="50"/>
        <v>-57253.441500002096</v>
      </c>
      <c r="P163" s="27">
        <f t="shared" si="51"/>
        <v>57253.441500002096</v>
      </c>
    </row>
    <row r="164" spans="1:16">
      <c r="A164" s="30">
        <v>39569</v>
      </c>
      <c r="C164" s="6">
        <v>156</v>
      </c>
      <c r="D164" s="29">
        <f t="shared" si="42"/>
        <v>6035</v>
      </c>
      <c r="E164" s="29">
        <f t="shared" si="47"/>
        <v>941460</v>
      </c>
      <c r="F164" s="29">
        <f t="shared" si="43"/>
        <v>-144840</v>
      </c>
      <c r="G164" s="34">
        <f>+Inputs!$D$3</f>
        <v>0.37951000000000001</v>
      </c>
      <c r="I164" s="27">
        <f t="shared" si="48"/>
        <v>1086300</v>
      </c>
      <c r="K164" s="27">
        <f t="shared" si="44"/>
        <v>6035</v>
      </c>
      <c r="L164" s="27">
        <f t="shared" si="49"/>
        <v>941460</v>
      </c>
      <c r="M164" s="27">
        <f t="shared" si="45"/>
        <v>2290.34285</v>
      </c>
      <c r="N164" s="27">
        <f t="shared" si="46"/>
        <v>2290.34285</v>
      </c>
      <c r="O164" s="27">
        <f t="shared" si="50"/>
        <v>-54963.098650002095</v>
      </c>
      <c r="P164" s="27">
        <f t="shared" si="51"/>
        <v>54963.098650002095</v>
      </c>
    </row>
    <row r="165" spans="1:16">
      <c r="A165" s="31">
        <v>39600</v>
      </c>
      <c r="C165" s="6">
        <v>157</v>
      </c>
      <c r="D165" s="29">
        <f t="shared" si="42"/>
        <v>6035</v>
      </c>
      <c r="E165" s="29">
        <f t="shared" si="47"/>
        <v>947495</v>
      </c>
      <c r="F165" s="29">
        <f t="shared" si="43"/>
        <v>-138805</v>
      </c>
      <c r="G165" s="34">
        <f>+Inputs!$D$3</f>
        <v>0.37951000000000001</v>
      </c>
      <c r="I165" s="27">
        <f t="shared" si="48"/>
        <v>1086300</v>
      </c>
      <c r="K165" s="27">
        <f t="shared" si="44"/>
        <v>6035</v>
      </c>
      <c r="L165" s="27">
        <f t="shared" si="49"/>
        <v>947495</v>
      </c>
      <c r="M165" s="27">
        <f t="shared" si="45"/>
        <v>2290.34285</v>
      </c>
      <c r="N165" s="27">
        <f t="shared" si="46"/>
        <v>2290.34285</v>
      </c>
      <c r="O165" s="27">
        <f t="shared" si="50"/>
        <v>-52672.755800002094</v>
      </c>
      <c r="P165" s="27">
        <f t="shared" si="51"/>
        <v>52672.755800002094</v>
      </c>
    </row>
    <row r="166" spans="1:16">
      <c r="A166" s="30">
        <v>39630</v>
      </c>
      <c r="C166" s="6">
        <v>158</v>
      </c>
      <c r="D166" s="29">
        <f t="shared" si="42"/>
        <v>6035</v>
      </c>
      <c r="E166" s="29">
        <f t="shared" si="47"/>
        <v>953530</v>
      </c>
      <c r="F166" s="29">
        <f t="shared" si="43"/>
        <v>-132770</v>
      </c>
      <c r="G166" s="34">
        <f>+Inputs!$D$3</f>
        <v>0.37951000000000001</v>
      </c>
      <c r="I166" s="27">
        <f t="shared" si="48"/>
        <v>1086300</v>
      </c>
      <c r="K166" s="27">
        <f t="shared" si="44"/>
        <v>6035</v>
      </c>
      <c r="L166" s="27">
        <f t="shared" si="49"/>
        <v>953530</v>
      </c>
      <c r="M166" s="27">
        <f t="shared" si="45"/>
        <v>2290.34285</v>
      </c>
      <c r="N166" s="27">
        <f t="shared" si="46"/>
        <v>2290.34285</v>
      </c>
      <c r="O166" s="27">
        <f t="shared" si="50"/>
        <v>-50382.412950002094</v>
      </c>
      <c r="P166" s="27">
        <f t="shared" si="51"/>
        <v>50382.412950002094</v>
      </c>
    </row>
    <row r="167" spans="1:16">
      <c r="A167" s="31">
        <v>39661</v>
      </c>
      <c r="C167" s="6">
        <v>159</v>
      </c>
      <c r="D167" s="29">
        <f t="shared" si="42"/>
        <v>6035</v>
      </c>
      <c r="E167" s="29">
        <f t="shared" si="47"/>
        <v>959565</v>
      </c>
      <c r="F167" s="29">
        <f t="shared" si="43"/>
        <v>-126735</v>
      </c>
      <c r="G167" s="34">
        <f>+Inputs!$D$3</f>
        <v>0.37951000000000001</v>
      </c>
      <c r="I167" s="27">
        <f t="shared" si="48"/>
        <v>1086300</v>
      </c>
      <c r="K167" s="27">
        <f t="shared" si="44"/>
        <v>6035</v>
      </c>
      <c r="L167" s="27">
        <f t="shared" si="49"/>
        <v>959565</v>
      </c>
      <c r="M167" s="27">
        <f t="shared" si="45"/>
        <v>2290.34285</v>
      </c>
      <c r="N167" s="27">
        <f t="shared" si="46"/>
        <v>2290.34285</v>
      </c>
      <c r="O167" s="27">
        <f t="shared" si="50"/>
        <v>-48092.070100002093</v>
      </c>
      <c r="P167" s="27">
        <f t="shared" si="51"/>
        <v>48092.070100002093</v>
      </c>
    </row>
    <row r="168" spans="1:16">
      <c r="A168" s="30">
        <v>39692</v>
      </c>
      <c r="C168" s="6">
        <v>160</v>
      </c>
      <c r="D168" s="29">
        <f t="shared" si="42"/>
        <v>6035</v>
      </c>
      <c r="E168" s="29">
        <f t="shared" si="47"/>
        <v>965600</v>
      </c>
      <c r="F168" s="29">
        <f t="shared" si="43"/>
        <v>-120700</v>
      </c>
      <c r="G168" s="34">
        <f>+Inputs!$D$3</f>
        <v>0.37951000000000001</v>
      </c>
      <c r="I168" s="27">
        <f t="shared" si="48"/>
        <v>1086300</v>
      </c>
      <c r="K168" s="27">
        <f t="shared" si="44"/>
        <v>6035</v>
      </c>
      <c r="L168" s="27">
        <f t="shared" si="49"/>
        <v>965600</v>
      </c>
      <c r="M168" s="27">
        <f t="shared" si="45"/>
        <v>2290.34285</v>
      </c>
      <c r="N168" s="27">
        <f t="shared" si="46"/>
        <v>2290.34285</v>
      </c>
      <c r="O168" s="27">
        <f t="shared" si="50"/>
        <v>-45801.727250002092</v>
      </c>
      <c r="P168" s="27">
        <f t="shared" si="51"/>
        <v>45801.727250002092</v>
      </c>
    </row>
    <row r="169" spans="1:16">
      <c r="A169" s="31">
        <v>39722</v>
      </c>
      <c r="C169" s="6">
        <v>161</v>
      </c>
      <c r="D169" s="29">
        <f t="shared" ref="D169:D183" si="52">ROUND(-(+$B$9/180)*1,0)</f>
        <v>6035</v>
      </c>
      <c r="E169" s="29">
        <f t="shared" si="47"/>
        <v>971635</v>
      </c>
      <c r="F169" s="29">
        <f t="shared" ref="F169:F185" si="53">$B$9+E169</f>
        <v>-114665</v>
      </c>
      <c r="G169" s="34">
        <f>+Inputs!$D$3</f>
        <v>0.37951000000000001</v>
      </c>
      <c r="I169" s="27">
        <f t="shared" si="48"/>
        <v>1086300</v>
      </c>
      <c r="K169" s="27">
        <f t="shared" ref="K169:K185" si="54">D169</f>
        <v>6035</v>
      </c>
      <c r="L169" s="27">
        <f t="shared" si="49"/>
        <v>971635</v>
      </c>
      <c r="M169" s="27">
        <f t="shared" ref="M169:M185" si="55">K169*G169</f>
        <v>2290.34285</v>
      </c>
      <c r="N169" s="27">
        <f t="shared" ref="N169:N185" si="56">M169-J169</f>
        <v>2290.34285</v>
      </c>
      <c r="O169" s="27">
        <f t="shared" si="50"/>
        <v>-43511.384400002091</v>
      </c>
      <c r="P169" s="27">
        <f t="shared" si="51"/>
        <v>43511.384400002091</v>
      </c>
    </row>
    <row r="170" spans="1:16">
      <c r="A170" s="30">
        <v>39753</v>
      </c>
      <c r="C170" s="6">
        <v>162</v>
      </c>
      <c r="D170" s="29">
        <f t="shared" si="52"/>
        <v>6035</v>
      </c>
      <c r="E170" s="29">
        <f t="shared" ref="E170:E185" si="57">+E169+D170</f>
        <v>977670</v>
      </c>
      <c r="F170" s="29">
        <f t="shared" si="53"/>
        <v>-108630</v>
      </c>
      <c r="G170" s="34">
        <f>+Inputs!$D$3</f>
        <v>0.37951000000000001</v>
      </c>
      <c r="I170" s="27">
        <f t="shared" ref="I170:I185" si="58">+I169+H170</f>
        <v>1086300</v>
      </c>
      <c r="K170" s="27">
        <f t="shared" si="54"/>
        <v>6035</v>
      </c>
      <c r="L170" s="27">
        <f t="shared" ref="L170:L185" si="59">+L169+K170</f>
        <v>977670</v>
      </c>
      <c r="M170" s="27">
        <f t="shared" si="55"/>
        <v>2290.34285</v>
      </c>
      <c r="N170" s="27">
        <f t="shared" si="56"/>
        <v>2290.34285</v>
      </c>
      <c r="O170" s="27">
        <f t="shared" ref="O170:O185" si="60">+O169+N170</f>
        <v>-41221.04155000209</v>
      </c>
      <c r="P170" s="27">
        <f t="shared" ref="P170:P185" si="61">P169-N170</f>
        <v>41221.04155000209</v>
      </c>
    </row>
    <row r="171" spans="1:16">
      <c r="A171" s="31">
        <v>39783</v>
      </c>
      <c r="C171" s="6">
        <v>163</v>
      </c>
      <c r="D171" s="29">
        <f t="shared" si="52"/>
        <v>6035</v>
      </c>
      <c r="E171" s="29">
        <f t="shared" si="57"/>
        <v>983705</v>
      </c>
      <c r="F171" s="29">
        <f t="shared" si="53"/>
        <v>-102595</v>
      </c>
      <c r="G171" s="34">
        <f>+Inputs!$D$3</f>
        <v>0.37951000000000001</v>
      </c>
      <c r="I171" s="27">
        <f t="shared" si="58"/>
        <v>1086300</v>
      </c>
      <c r="K171" s="27">
        <f t="shared" si="54"/>
        <v>6035</v>
      </c>
      <c r="L171" s="27">
        <f t="shared" si="59"/>
        <v>983705</v>
      </c>
      <c r="M171" s="27">
        <f t="shared" si="55"/>
        <v>2290.34285</v>
      </c>
      <c r="N171" s="27">
        <f t="shared" si="56"/>
        <v>2290.34285</v>
      </c>
      <c r="O171" s="27">
        <f t="shared" si="60"/>
        <v>-38930.698700002089</v>
      </c>
      <c r="P171" s="27">
        <f t="shared" si="61"/>
        <v>38930.698700002089</v>
      </c>
    </row>
    <row r="172" spans="1:16">
      <c r="A172" s="30">
        <v>39814</v>
      </c>
      <c r="C172" s="6">
        <v>164</v>
      </c>
      <c r="D172" s="29">
        <f t="shared" si="52"/>
        <v>6035</v>
      </c>
      <c r="E172" s="29">
        <f t="shared" si="57"/>
        <v>989740</v>
      </c>
      <c r="F172" s="29">
        <f t="shared" si="53"/>
        <v>-96560</v>
      </c>
      <c r="G172" s="34">
        <f>+Inputs!$D$3</f>
        <v>0.37951000000000001</v>
      </c>
      <c r="I172" s="27">
        <f t="shared" si="58"/>
        <v>1086300</v>
      </c>
      <c r="K172" s="27">
        <f t="shared" si="54"/>
        <v>6035</v>
      </c>
      <c r="L172" s="27">
        <f t="shared" si="59"/>
        <v>989740</v>
      </c>
      <c r="M172" s="27">
        <f t="shared" si="55"/>
        <v>2290.34285</v>
      </c>
      <c r="N172" s="27">
        <f t="shared" si="56"/>
        <v>2290.34285</v>
      </c>
      <c r="O172" s="27">
        <f t="shared" si="60"/>
        <v>-36640.355850002088</v>
      </c>
      <c r="P172" s="27">
        <f t="shared" si="61"/>
        <v>36640.355850002088</v>
      </c>
    </row>
    <row r="173" spans="1:16">
      <c r="A173" s="31">
        <v>39845</v>
      </c>
      <c r="C173" s="6">
        <v>165</v>
      </c>
      <c r="D173" s="29">
        <f t="shared" si="52"/>
        <v>6035</v>
      </c>
      <c r="E173" s="29">
        <f t="shared" si="57"/>
        <v>995775</v>
      </c>
      <c r="F173" s="29">
        <f t="shared" si="53"/>
        <v>-90525</v>
      </c>
      <c r="G173" s="34">
        <f>+Inputs!$D$3</f>
        <v>0.37951000000000001</v>
      </c>
      <c r="I173" s="27">
        <f t="shared" si="58"/>
        <v>1086300</v>
      </c>
      <c r="K173" s="27">
        <f t="shared" si="54"/>
        <v>6035</v>
      </c>
      <c r="L173" s="27">
        <f t="shared" si="59"/>
        <v>995775</v>
      </c>
      <c r="M173" s="27">
        <f t="shared" si="55"/>
        <v>2290.34285</v>
      </c>
      <c r="N173" s="27">
        <f t="shared" si="56"/>
        <v>2290.34285</v>
      </c>
      <c r="O173" s="27">
        <f t="shared" si="60"/>
        <v>-34350.013000002087</v>
      </c>
      <c r="P173" s="27">
        <f t="shared" si="61"/>
        <v>34350.013000002087</v>
      </c>
    </row>
    <row r="174" spans="1:16">
      <c r="A174" s="30">
        <v>39873</v>
      </c>
      <c r="C174" s="6">
        <v>166</v>
      </c>
      <c r="D174" s="29">
        <f t="shared" si="52"/>
        <v>6035</v>
      </c>
      <c r="E174" s="29">
        <f t="shared" si="57"/>
        <v>1001810</v>
      </c>
      <c r="F174" s="29">
        <f t="shared" si="53"/>
        <v>-84490</v>
      </c>
      <c r="G174" s="34">
        <f>+Inputs!$D$3</f>
        <v>0.37951000000000001</v>
      </c>
      <c r="I174" s="27">
        <f t="shared" si="58"/>
        <v>1086300</v>
      </c>
      <c r="K174" s="27">
        <f t="shared" si="54"/>
        <v>6035</v>
      </c>
      <c r="L174" s="27">
        <f t="shared" si="59"/>
        <v>1001810</v>
      </c>
      <c r="M174" s="27">
        <f t="shared" si="55"/>
        <v>2290.34285</v>
      </c>
      <c r="N174" s="27">
        <f t="shared" si="56"/>
        <v>2290.34285</v>
      </c>
      <c r="O174" s="27">
        <f t="shared" si="60"/>
        <v>-32059.670150002086</v>
      </c>
      <c r="P174" s="27">
        <f t="shared" si="61"/>
        <v>32059.670150002086</v>
      </c>
    </row>
    <row r="175" spans="1:16">
      <c r="A175" s="31">
        <v>39904</v>
      </c>
      <c r="C175" s="6">
        <v>167</v>
      </c>
      <c r="D175" s="29">
        <f t="shared" si="52"/>
        <v>6035</v>
      </c>
      <c r="E175" s="29">
        <f t="shared" si="57"/>
        <v>1007845</v>
      </c>
      <c r="F175" s="29">
        <f t="shared" si="53"/>
        <v>-78455</v>
      </c>
      <c r="G175" s="34">
        <f>+Inputs!$D$3</f>
        <v>0.37951000000000001</v>
      </c>
      <c r="I175" s="27">
        <f t="shared" si="58"/>
        <v>1086300</v>
      </c>
      <c r="K175" s="27">
        <f t="shared" si="54"/>
        <v>6035</v>
      </c>
      <c r="L175" s="27">
        <f t="shared" si="59"/>
        <v>1007845</v>
      </c>
      <c r="M175" s="27">
        <f t="shared" si="55"/>
        <v>2290.34285</v>
      </c>
      <c r="N175" s="27">
        <f t="shared" si="56"/>
        <v>2290.34285</v>
      </c>
      <c r="O175" s="27">
        <f t="shared" si="60"/>
        <v>-29769.327300002085</v>
      </c>
      <c r="P175" s="27">
        <f t="shared" si="61"/>
        <v>29769.327300002085</v>
      </c>
    </row>
    <row r="176" spans="1:16">
      <c r="A176" s="30">
        <v>39934</v>
      </c>
      <c r="C176" s="6">
        <v>168</v>
      </c>
      <c r="D176" s="29">
        <f t="shared" si="52"/>
        <v>6035</v>
      </c>
      <c r="E176" s="29">
        <f t="shared" si="57"/>
        <v>1013880</v>
      </c>
      <c r="F176" s="29">
        <f t="shared" si="53"/>
        <v>-72420</v>
      </c>
      <c r="G176" s="34">
        <f>+Inputs!$D$3</f>
        <v>0.37951000000000001</v>
      </c>
      <c r="I176" s="27">
        <f t="shared" si="58"/>
        <v>1086300</v>
      </c>
      <c r="K176" s="27">
        <f t="shared" si="54"/>
        <v>6035</v>
      </c>
      <c r="L176" s="27">
        <f t="shared" si="59"/>
        <v>1013880</v>
      </c>
      <c r="M176" s="27">
        <f t="shared" si="55"/>
        <v>2290.34285</v>
      </c>
      <c r="N176" s="27">
        <f t="shared" si="56"/>
        <v>2290.34285</v>
      </c>
      <c r="O176" s="27">
        <f t="shared" si="60"/>
        <v>-27478.984450002084</v>
      </c>
      <c r="P176" s="27">
        <f t="shared" si="61"/>
        <v>27478.984450002084</v>
      </c>
    </row>
    <row r="177" spans="1:19">
      <c r="A177" s="31">
        <v>39965</v>
      </c>
      <c r="C177" s="6">
        <v>169</v>
      </c>
      <c r="D177" s="29">
        <f t="shared" si="52"/>
        <v>6035</v>
      </c>
      <c r="E177" s="29">
        <f t="shared" si="57"/>
        <v>1019915</v>
      </c>
      <c r="F177" s="29">
        <f t="shared" si="53"/>
        <v>-66385</v>
      </c>
      <c r="G177" s="34">
        <f>+Inputs!$D$3</f>
        <v>0.37951000000000001</v>
      </c>
      <c r="I177" s="27">
        <f t="shared" si="58"/>
        <v>1086300</v>
      </c>
      <c r="K177" s="27">
        <f t="shared" si="54"/>
        <v>6035</v>
      </c>
      <c r="L177" s="27">
        <f t="shared" si="59"/>
        <v>1019915</v>
      </c>
      <c r="M177" s="27">
        <f t="shared" si="55"/>
        <v>2290.34285</v>
      </c>
      <c r="N177" s="27">
        <f t="shared" si="56"/>
        <v>2290.34285</v>
      </c>
      <c r="O177" s="27">
        <f t="shared" si="60"/>
        <v>-25188.641600002084</v>
      </c>
      <c r="P177" s="27">
        <f t="shared" si="61"/>
        <v>25188.641600002084</v>
      </c>
    </row>
    <row r="178" spans="1:19">
      <c r="A178" s="30">
        <v>39995</v>
      </c>
      <c r="C178" s="6">
        <v>170</v>
      </c>
      <c r="D178" s="29">
        <f t="shared" si="52"/>
        <v>6035</v>
      </c>
      <c r="E178" s="29">
        <f t="shared" si="57"/>
        <v>1025950</v>
      </c>
      <c r="F178" s="29">
        <f t="shared" si="53"/>
        <v>-60350</v>
      </c>
      <c r="G178" s="34">
        <f>+Inputs!$D$3</f>
        <v>0.37951000000000001</v>
      </c>
      <c r="I178" s="27">
        <f t="shared" si="58"/>
        <v>1086300</v>
      </c>
      <c r="K178" s="27">
        <f t="shared" si="54"/>
        <v>6035</v>
      </c>
      <c r="L178" s="27">
        <f t="shared" si="59"/>
        <v>1025950</v>
      </c>
      <c r="M178" s="27">
        <f t="shared" si="55"/>
        <v>2290.34285</v>
      </c>
      <c r="N178" s="27">
        <f t="shared" si="56"/>
        <v>2290.34285</v>
      </c>
      <c r="O178" s="27">
        <f t="shared" si="60"/>
        <v>-22898.298750002083</v>
      </c>
      <c r="P178" s="27">
        <f t="shared" si="61"/>
        <v>22898.298750002083</v>
      </c>
    </row>
    <row r="179" spans="1:19">
      <c r="A179" s="31">
        <v>40026</v>
      </c>
      <c r="C179" s="6">
        <v>171</v>
      </c>
      <c r="D179" s="29">
        <f t="shared" si="52"/>
        <v>6035</v>
      </c>
      <c r="E179" s="29">
        <f t="shared" si="57"/>
        <v>1031985</v>
      </c>
      <c r="F179" s="29">
        <f t="shared" si="53"/>
        <v>-54315</v>
      </c>
      <c r="G179" s="34">
        <f>+Inputs!$D$3</f>
        <v>0.37951000000000001</v>
      </c>
      <c r="I179" s="27">
        <f t="shared" si="58"/>
        <v>1086300</v>
      </c>
      <c r="K179" s="27">
        <f t="shared" si="54"/>
        <v>6035</v>
      </c>
      <c r="L179" s="27">
        <f t="shared" si="59"/>
        <v>1031985</v>
      </c>
      <c r="M179" s="27">
        <f t="shared" si="55"/>
        <v>2290.34285</v>
      </c>
      <c r="N179" s="27">
        <f t="shared" si="56"/>
        <v>2290.34285</v>
      </c>
      <c r="O179" s="27">
        <f t="shared" si="60"/>
        <v>-20607.955900002082</v>
      </c>
      <c r="P179" s="27">
        <f t="shared" si="61"/>
        <v>20607.955900002082</v>
      </c>
    </row>
    <row r="180" spans="1:19">
      <c r="A180" s="30">
        <v>40057</v>
      </c>
      <c r="C180" s="6">
        <v>172</v>
      </c>
      <c r="D180" s="29">
        <f t="shared" si="52"/>
        <v>6035</v>
      </c>
      <c r="E180" s="29">
        <f t="shared" si="57"/>
        <v>1038020</v>
      </c>
      <c r="F180" s="29">
        <f t="shared" si="53"/>
        <v>-48280</v>
      </c>
      <c r="G180" s="34">
        <f>+Inputs!$D$3</f>
        <v>0.37951000000000001</v>
      </c>
      <c r="I180" s="27">
        <f t="shared" si="58"/>
        <v>1086300</v>
      </c>
      <c r="K180" s="27">
        <f t="shared" si="54"/>
        <v>6035</v>
      </c>
      <c r="L180" s="27">
        <f t="shared" si="59"/>
        <v>1038020</v>
      </c>
      <c r="M180" s="27">
        <f t="shared" si="55"/>
        <v>2290.34285</v>
      </c>
      <c r="N180" s="27">
        <f t="shared" si="56"/>
        <v>2290.34285</v>
      </c>
      <c r="O180" s="27">
        <f t="shared" si="60"/>
        <v>-18317.613050002081</v>
      </c>
      <c r="P180" s="27">
        <f t="shared" si="61"/>
        <v>18317.613050002081</v>
      </c>
    </row>
    <row r="181" spans="1:19">
      <c r="A181" s="31">
        <v>40087</v>
      </c>
      <c r="C181" s="6">
        <v>173</v>
      </c>
      <c r="D181" s="29">
        <f t="shared" si="52"/>
        <v>6035</v>
      </c>
      <c r="E181" s="29">
        <f t="shared" si="57"/>
        <v>1044055</v>
      </c>
      <c r="F181" s="29">
        <f t="shared" si="53"/>
        <v>-42245</v>
      </c>
      <c r="G181" s="34">
        <f>+Inputs!$D$3</f>
        <v>0.37951000000000001</v>
      </c>
      <c r="I181" s="27">
        <f t="shared" si="58"/>
        <v>1086300</v>
      </c>
      <c r="K181" s="27">
        <f t="shared" si="54"/>
        <v>6035</v>
      </c>
      <c r="L181" s="27">
        <f t="shared" si="59"/>
        <v>1044055</v>
      </c>
      <c r="M181" s="27">
        <f t="shared" si="55"/>
        <v>2290.34285</v>
      </c>
      <c r="N181" s="27">
        <f t="shared" si="56"/>
        <v>2290.34285</v>
      </c>
      <c r="O181" s="27">
        <f t="shared" si="60"/>
        <v>-16027.27020000208</v>
      </c>
      <c r="P181" s="27">
        <f t="shared" si="61"/>
        <v>16027.27020000208</v>
      </c>
    </row>
    <row r="182" spans="1:19">
      <c r="A182" s="30">
        <v>40118</v>
      </c>
      <c r="C182" s="6">
        <v>174</v>
      </c>
      <c r="D182" s="29">
        <f t="shared" si="52"/>
        <v>6035</v>
      </c>
      <c r="E182" s="29">
        <f t="shared" si="57"/>
        <v>1050090</v>
      </c>
      <c r="F182" s="29">
        <f t="shared" si="53"/>
        <v>-36210</v>
      </c>
      <c r="G182" s="34">
        <f>+Inputs!$D$3</f>
        <v>0.37951000000000001</v>
      </c>
      <c r="I182" s="27">
        <f t="shared" si="58"/>
        <v>1086300</v>
      </c>
      <c r="K182" s="27">
        <f t="shared" si="54"/>
        <v>6035</v>
      </c>
      <c r="L182" s="27">
        <f t="shared" si="59"/>
        <v>1050090</v>
      </c>
      <c r="M182" s="27">
        <f t="shared" si="55"/>
        <v>2290.34285</v>
      </c>
      <c r="N182" s="27">
        <f t="shared" si="56"/>
        <v>2290.34285</v>
      </c>
      <c r="O182" s="27">
        <f t="shared" si="60"/>
        <v>-13736.927350002079</v>
      </c>
      <c r="P182" s="27">
        <f t="shared" si="61"/>
        <v>13736.927350002079</v>
      </c>
    </row>
    <row r="183" spans="1:19">
      <c r="A183" s="31">
        <v>40148</v>
      </c>
      <c r="C183" s="6">
        <v>175</v>
      </c>
      <c r="D183" s="29">
        <f t="shared" si="52"/>
        <v>6035</v>
      </c>
      <c r="E183" s="29">
        <f t="shared" si="57"/>
        <v>1056125</v>
      </c>
      <c r="F183" s="29">
        <f t="shared" si="53"/>
        <v>-30175</v>
      </c>
      <c r="G183" s="34">
        <f>+Inputs!$D$3</f>
        <v>0.37951000000000001</v>
      </c>
      <c r="I183" s="27">
        <f t="shared" si="58"/>
        <v>1086300</v>
      </c>
      <c r="K183" s="27">
        <f t="shared" si="54"/>
        <v>6035</v>
      </c>
      <c r="L183" s="27">
        <f t="shared" si="59"/>
        <v>1056125</v>
      </c>
      <c r="M183" s="27">
        <f t="shared" si="55"/>
        <v>2290.34285</v>
      </c>
      <c r="N183" s="27">
        <f t="shared" si="56"/>
        <v>2290.34285</v>
      </c>
      <c r="O183" s="27">
        <f t="shared" si="60"/>
        <v>-11446.584500002078</v>
      </c>
      <c r="P183" s="27">
        <f t="shared" si="61"/>
        <v>11446.584500002078</v>
      </c>
    </row>
    <row r="184" spans="1:19" s="237" customFormat="1">
      <c r="A184" s="236">
        <v>40179</v>
      </c>
      <c r="C184" s="238">
        <v>176</v>
      </c>
      <c r="D184" s="239">
        <f>ROUND(-($F$183/60)*1,0)</f>
        <v>503</v>
      </c>
      <c r="E184" s="239">
        <f t="shared" si="57"/>
        <v>1056628</v>
      </c>
      <c r="F184" s="239">
        <f t="shared" si="53"/>
        <v>-29672</v>
      </c>
      <c r="G184" s="240">
        <f>+Inputs!$D$3</f>
        <v>0.37951000000000001</v>
      </c>
      <c r="I184" s="241">
        <f t="shared" si="58"/>
        <v>1086300</v>
      </c>
      <c r="K184" s="241">
        <f t="shared" si="54"/>
        <v>503</v>
      </c>
      <c r="L184" s="241">
        <f t="shared" si="59"/>
        <v>1056628</v>
      </c>
      <c r="M184" s="241">
        <f t="shared" si="55"/>
        <v>190.89353</v>
      </c>
      <c r="N184" s="241">
        <f t="shared" si="56"/>
        <v>190.89353</v>
      </c>
      <c r="O184" s="241">
        <f t="shared" si="60"/>
        <v>-11255.690970002079</v>
      </c>
      <c r="P184" s="241">
        <f t="shared" si="61"/>
        <v>11255.690970002079</v>
      </c>
      <c r="Q184" s="242"/>
      <c r="R184" s="242"/>
      <c r="S184" s="242"/>
    </row>
    <row r="185" spans="1:19" s="237" customFormat="1">
      <c r="A185" s="243">
        <v>40210</v>
      </c>
      <c r="C185" s="238">
        <v>177</v>
      </c>
      <c r="D185" s="239">
        <f>ROUND(-($F$183/60)*1,0)</f>
        <v>503</v>
      </c>
      <c r="E185" s="239">
        <f t="shared" si="57"/>
        <v>1057131</v>
      </c>
      <c r="F185" s="239">
        <f t="shared" si="53"/>
        <v>-29169</v>
      </c>
      <c r="G185" s="240">
        <f>+Inputs!$D$3</f>
        <v>0.37951000000000001</v>
      </c>
      <c r="I185" s="241">
        <f t="shared" si="58"/>
        <v>1086300</v>
      </c>
      <c r="K185" s="241">
        <f t="shared" si="54"/>
        <v>503</v>
      </c>
      <c r="L185" s="241">
        <f t="shared" si="59"/>
        <v>1057131</v>
      </c>
      <c r="M185" s="241">
        <f t="shared" si="55"/>
        <v>190.89353</v>
      </c>
      <c r="N185" s="241">
        <f t="shared" si="56"/>
        <v>190.89353</v>
      </c>
      <c r="O185" s="241">
        <f t="shared" si="60"/>
        <v>-11064.797440002079</v>
      </c>
      <c r="P185" s="241">
        <f t="shared" si="61"/>
        <v>11064.797440002079</v>
      </c>
      <c r="Q185" s="242"/>
      <c r="R185" s="242"/>
      <c r="S185" s="242"/>
    </row>
    <row r="186" spans="1:19" s="237" customFormat="1">
      <c r="A186" s="236">
        <v>40238</v>
      </c>
      <c r="C186" s="238">
        <v>178</v>
      </c>
      <c r="D186" s="239">
        <f t="shared" ref="D186:D242" si="62">ROUND(-($F$183/60)*1,0)</f>
        <v>503</v>
      </c>
      <c r="E186" s="239">
        <f t="shared" ref="E186:E231" si="63">+E185+D186</f>
        <v>1057634</v>
      </c>
      <c r="F186" s="239">
        <f t="shared" ref="F186:F231" si="64">$B$9+E186</f>
        <v>-28666</v>
      </c>
      <c r="G186" s="240">
        <f>+Inputs!$D$3</f>
        <v>0.37951000000000001</v>
      </c>
      <c r="I186" s="241">
        <f t="shared" ref="I186:I231" si="65">+I185+H186</f>
        <v>1086300</v>
      </c>
      <c r="K186" s="241">
        <f t="shared" ref="K186:K231" si="66">D186</f>
        <v>503</v>
      </c>
      <c r="L186" s="241">
        <f t="shared" ref="L186:L231" si="67">+L185+K186</f>
        <v>1057634</v>
      </c>
      <c r="M186" s="241">
        <f t="shared" ref="M186:M231" si="68">K186*G186</f>
        <v>190.89353</v>
      </c>
      <c r="N186" s="241">
        <f t="shared" ref="N186:N231" si="69">M186-J186</f>
        <v>190.89353</v>
      </c>
      <c r="O186" s="241">
        <f t="shared" ref="O186:O231" si="70">+O185+N186</f>
        <v>-10873.90391000208</v>
      </c>
      <c r="P186" s="241">
        <f t="shared" ref="P186:P231" si="71">P185-N186</f>
        <v>10873.90391000208</v>
      </c>
      <c r="Q186" s="242"/>
      <c r="R186" s="242"/>
      <c r="S186" s="242"/>
    </row>
    <row r="187" spans="1:19" s="237" customFormat="1">
      <c r="A187" s="243">
        <v>40269</v>
      </c>
      <c r="C187" s="238">
        <v>179</v>
      </c>
      <c r="D187" s="239">
        <f t="shared" si="62"/>
        <v>503</v>
      </c>
      <c r="E187" s="239">
        <f t="shared" si="63"/>
        <v>1058137</v>
      </c>
      <c r="F187" s="239">
        <f t="shared" si="64"/>
        <v>-28163</v>
      </c>
      <c r="G187" s="240">
        <f>+Inputs!$D$3</f>
        <v>0.37951000000000001</v>
      </c>
      <c r="I187" s="241">
        <f t="shared" si="65"/>
        <v>1086300</v>
      </c>
      <c r="K187" s="241">
        <f t="shared" si="66"/>
        <v>503</v>
      </c>
      <c r="L187" s="241">
        <f t="shared" si="67"/>
        <v>1058137</v>
      </c>
      <c r="M187" s="241">
        <f t="shared" si="68"/>
        <v>190.89353</v>
      </c>
      <c r="N187" s="241">
        <f t="shared" si="69"/>
        <v>190.89353</v>
      </c>
      <c r="O187" s="241">
        <f t="shared" si="70"/>
        <v>-10683.010380002081</v>
      </c>
      <c r="P187" s="241">
        <f t="shared" si="71"/>
        <v>10683.010380002081</v>
      </c>
      <c r="Q187" s="242"/>
      <c r="R187" s="242"/>
      <c r="S187" s="242"/>
    </row>
    <row r="188" spans="1:19" s="237" customFormat="1">
      <c r="A188" s="236">
        <v>40299</v>
      </c>
      <c r="C188" s="238">
        <v>180</v>
      </c>
      <c r="D188" s="239">
        <f t="shared" si="62"/>
        <v>503</v>
      </c>
      <c r="E188" s="239">
        <f t="shared" si="63"/>
        <v>1058640</v>
      </c>
      <c r="F188" s="239">
        <f t="shared" si="64"/>
        <v>-27660</v>
      </c>
      <c r="G188" s="240">
        <f>+Inputs!$D$3</f>
        <v>0.37951000000000001</v>
      </c>
      <c r="I188" s="241">
        <f t="shared" si="65"/>
        <v>1086300</v>
      </c>
      <c r="K188" s="241">
        <f t="shared" si="66"/>
        <v>503</v>
      </c>
      <c r="L188" s="241">
        <f t="shared" si="67"/>
        <v>1058640</v>
      </c>
      <c r="M188" s="241">
        <f t="shared" si="68"/>
        <v>190.89353</v>
      </c>
      <c r="N188" s="241">
        <f t="shared" si="69"/>
        <v>190.89353</v>
      </c>
      <c r="O188" s="241">
        <f t="shared" si="70"/>
        <v>-10492.116850002081</v>
      </c>
      <c r="P188" s="241">
        <f t="shared" si="71"/>
        <v>10492.116850002081</v>
      </c>
      <c r="Q188" s="242"/>
      <c r="R188" s="242"/>
      <c r="S188" s="242"/>
    </row>
    <row r="189" spans="1:19" s="237" customFormat="1">
      <c r="A189" s="243">
        <v>40330</v>
      </c>
      <c r="C189" s="238">
        <v>181</v>
      </c>
      <c r="D189" s="239">
        <f t="shared" si="62"/>
        <v>503</v>
      </c>
      <c r="E189" s="239">
        <f t="shared" si="63"/>
        <v>1059143</v>
      </c>
      <c r="F189" s="239">
        <f t="shared" si="64"/>
        <v>-27157</v>
      </c>
      <c r="G189" s="240">
        <f>+Inputs!$D$3</f>
        <v>0.37951000000000001</v>
      </c>
      <c r="I189" s="241">
        <f t="shared" si="65"/>
        <v>1086300</v>
      </c>
      <c r="K189" s="241">
        <f t="shared" si="66"/>
        <v>503</v>
      </c>
      <c r="L189" s="241">
        <f t="shared" si="67"/>
        <v>1059143</v>
      </c>
      <c r="M189" s="241">
        <f t="shared" si="68"/>
        <v>190.89353</v>
      </c>
      <c r="N189" s="241">
        <f t="shared" si="69"/>
        <v>190.89353</v>
      </c>
      <c r="O189" s="241">
        <f t="shared" si="70"/>
        <v>-10301.223320002082</v>
      </c>
      <c r="P189" s="241">
        <f t="shared" si="71"/>
        <v>10301.223320002082</v>
      </c>
      <c r="Q189" s="242"/>
      <c r="R189" s="242"/>
      <c r="S189" s="242"/>
    </row>
    <row r="190" spans="1:19" s="237" customFormat="1">
      <c r="A190" s="236">
        <v>40360</v>
      </c>
      <c r="C190" s="238">
        <v>182</v>
      </c>
      <c r="D190" s="239">
        <f t="shared" si="62"/>
        <v>503</v>
      </c>
      <c r="E190" s="239">
        <f t="shared" si="63"/>
        <v>1059646</v>
      </c>
      <c r="F190" s="239">
        <f t="shared" si="64"/>
        <v>-26654</v>
      </c>
      <c r="G190" s="240">
        <f>+Inputs!$D$3</f>
        <v>0.37951000000000001</v>
      </c>
      <c r="I190" s="241">
        <f t="shared" si="65"/>
        <v>1086300</v>
      </c>
      <c r="K190" s="241">
        <f t="shared" si="66"/>
        <v>503</v>
      </c>
      <c r="L190" s="241">
        <f t="shared" si="67"/>
        <v>1059646</v>
      </c>
      <c r="M190" s="241">
        <f t="shared" si="68"/>
        <v>190.89353</v>
      </c>
      <c r="N190" s="241">
        <f t="shared" si="69"/>
        <v>190.89353</v>
      </c>
      <c r="O190" s="241">
        <f t="shared" si="70"/>
        <v>-10110.329790002083</v>
      </c>
      <c r="P190" s="241">
        <f t="shared" si="71"/>
        <v>10110.329790002083</v>
      </c>
      <c r="Q190" s="242"/>
      <c r="R190" s="242"/>
      <c r="S190" s="242"/>
    </row>
    <row r="191" spans="1:19" s="237" customFormat="1">
      <c r="A191" s="243">
        <v>40391</v>
      </c>
      <c r="C191" s="238">
        <v>183</v>
      </c>
      <c r="D191" s="239">
        <f t="shared" si="62"/>
        <v>503</v>
      </c>
      <c r="E191" s="239">
        <f t="shared" si="63"/>
        <v>1060149</v>
      </c>
      <c r="F191" s="239">
        <f t="shared" si="64"/>
        <v>-26151</v>
      </c>
      <c r="G191" s="240">
        <f>+Inputs!$D$3</f>
        <v>0.37951000000000001</v>
      </c>
      <c r="I191" s="241">
        <f t="shared" si="65"/>
        <v>1086300</v>
      </c>
      <c r="K191" s="241">
        <f t="shared" si="66"/>
        <v>503</v>
      </c>
      <c r="L191" s="241">
        <f t="shared" si="67"/>
        <v>1060149</v>
      </c>
      <c r="M191" s="241">
        <f t="shared" si="68"/>
        <v>190.89353</v>
      </c>
      <c r="N191" s="241">
        <f t="shared" si="69"/>
        <v>190.89353</v>
      </c>
      <c r="O191" s="241">
        <f t="shared" si="70"/>
        <v>-9919.4362600020831</v>
      </c>
      <c r="P191" s="241">
        <f t="shared" si="71"/>
        <v>9919.4362600020831</v>
      </c>
      <c r="Q191" s="242"/>
      <c r="R191" s="242"/>
      <c r="S191" s="242"/>
    </row>
    <row r="192" spans="1:19" s="237" customFormat="1">
      <c r="A192" s="236">
        <v>40422</v>
      </c>
      <c r="C192" s="238">
        <v>184</v>
      </c>
      <c r="D192" s="239">
        <f t="shared" si="62"/>
        <v>503</v>
      </c>
      <c r="E192" s="239">
        <f t="shared" si="63"/>
        <v>1060652</v>
      </c>
      <c r="F192" s="239">
        <f t="shared" si="64"/>
        <v>-25648</v>
      </c>
      <c r="G192" s="240">
        <f>+Inputs!$D$3</f>
        <v>0.37951000000000001</v>
      </c>
      <c r="I192" s="241">
        <f t="shared" si="65"/>
        <v>1086300</v>
      </c>
      <c r="K192" s="241">
        <f t="shared" si="66"/>
        <v>503</v>
      </c>
      <c r="L192" s="241">
        <f t="shared" si="67"/>
        <v>1060652</v>
      </c>
      <c r="M192" s="241">
        <f t="shared" si="68"/>
        <v>190.89353</v>
      </c>
      <c r="N192" s="241">
        <f t="shared" si="69"/>
        <v>190.89353</v>
      </c>
      <c r="O192" s="241">
        <f t="shared" si="70"/>
        <v>-9728.5427300020838</v>
      </c>
      <c r="P192" s="241">
        <f t="shared" si="71"/>
        <v>9728.5427300020838</v>
      </c>
      <c r="Q192" s="242"/>
      <c r="R192" s="242"/>
      <c r="S192" s="242"/>
    </row>
    <row r="193" spans="1:19" s="237" customFormat="1">
      <c r="A193" s="236">
        <v>40452</v>
      </c>
      <c r="C193" s="238">
        <v>185</v>
      </c>
      <c r="D193" s="239">
        <f t="shared" si="62"/>
        <v>503</v>
      </c>
      <c r="E193" s="239">
        <f t="shared" si="63"/>
        <v>1061155</v>
      </c>
      <c r="F193" s="239">
        <f t="shared" si="64"/>
        <v>-25145</v>
      </c>
      <c r="G193" s="240">
        <f>+Inputs!$D$3</f>
        <v>0.37951000000000001</v>
      </c>
      <c r="I193" s="241">
        <f t="shared" si="65"/>
        <v>1086300</v>
      </c>
      <c r="K193" s="241">
        <f t="shared" si="66"/>
        <v>503</v>
      </c>
      <c r="L193" s="241">
        <f t="shared" si="67"/>
        <v>1061155</v>
      </c>
      <c r="M193" s="241">
        <f t="shared" si="68"/>
        <v>190.89353</v>
      </c>
      <c r="N193" s="241">
        <f t="shared" si="69"/>
        <v>190.89353</v>
      </c>
      <c r="O193" s="241">
        <f t="shared" si="70"/>
        <v>-9537.6492000020844</v>
      </c>
      <c r="P193" s="241">
        <f t="shared" si="71"/>
        <v>9537.6492000020844</v>
      </c>
      <c r="Q193" s="242"/>
      <c r="R193" s="242"/>
      <c r="S193" s="242"/>
    </row>
    <row r="194" spans="1:19" s="237" customFormat="1">
      <c r="A194" s="243">
        <v>40483</v>
      </c>
      <c r="C194" s="238">
        <v>186</v>
      </c>
      <c r="D194" s="239">
        <f t="shared" si="62"/>
        <v>503</v>
      </c>
      <c r="E194" s="239">
        <f t="shared" si="63"/>
        <v>1061658</v>
      </c>
      <c r="F194" s="239">
        <f t="shared" si="64"/>
        <v>-24642</v>
      </c>
      <c r="G194" s="240">
        <f>+Inputs!$D$3</f>
        <v>0.37951000000000001</v>
      </c>
      <c r="I194" s="241">
        <f t="shared" si="65"/>
        <v>1086300</v>
      </c>
      <c r="K194" s="241">
        <f t="shared" si="66"/>
        <v>503</v>
      </c>
      <c r="L194" s="241">
        <f t="shared" si="67"/>
        <v>1061658</v>
      </c>
      <c r="M194" s="241">
        <f t="shared" si="68"/>
        <v>190.89353</v>
      </c>
      <c r="N194" s="241">
        <f t="shared" si="69"/>
        <v>190.89353</v>
      </c>
      <c r="O194" s="241">
        <f t="shared" si="70"/>
        <v>-9346.755670002085</v>
      </c>
      <c r="P194" s="241">
        <f t="shared" si="71"/>
        <v>9346.755670002085</v>
      </c>
      <c r="Q194" s="242"/>
      <c r="R194" s="242"/>
      <c r="S194" s="242"/>
    </row>
    <row r="195" spans="1:19" s="237" customFormat="1">
      <c r="A195" s="236">
        <v>40513</v>
      </c>
      <c r="C195" s="238">
        <v>187</v>
      </c>
      <c r="D195" s="239">
        <f t="shared" si="62"/>
        <v>503</v>
      </c>
      <c r="E195" s="239">
        <f t="shared" si="63"/>
        <v>1062161</v>
      </c>
      <c r="F195" s="239">
        <f t="shared" si="64"/>
        <v>-24139</v>
      </c>
      <c r="G195" s="240">
        <f>+Inputs!$D$3</f>
        <v>0.37951000000000001</v>
      </c>
      <c r="I195" s="241">
        <f t="shared" si="65"/>
        <v>1086300</v>
      </c>
      <c r="K195" s="241">
        <f t="shared" si="66"/>
        <v>503</v>
      </c>
      <c r="L195" s="241">
        <f t="shared" si="67"/>
        <v>1062161</v>
      </c>
      <c r="M195" s="241">
        <f t="shared" si="68"/>
        <v>190.89353</v>
      </c>
      <c r="N195" s="241">
        <f t="shared" si="69"/>
        <v>190.89353</v>
      </c>
      <c r="O195" s="241">
        <f t="shared" si="70"/>
        <v>-9155.8621400020857</v>
      </c>
      <c r="P195" s="241">
        <f t="shared" si="71"/>
        <v>9155.8621400020857</v>
      </c>
      <c r="Q195" s="242"/>
      <c r="R195" s="242"/>
      <c r="S195" s="242"/>
    </row>
    <row r="196" spans="1:19" s="237" customFormat="1">
      <c r="A196" s="243">
        <v>40544</v>
      </c>
      <c r="C196" s="238">
        <v>188</v>
      </c>
      <c r="D196" s="239">
        <f t="shared" si="62"/>
        <v>503</v>
      </c>
      <c r="E196" s="239">
        <f t="shared" si="63"/>
        <v>1062664</v>
      </c>
      <c r="F196" s="239">
        <f t="shared" si="64"/>
        <v>-23636</v>
      </c>
      <c r="G196" s="240">
        <f>+Inputs!$D$3</f>
        <v>0.37951000000000001</v>
      </c>
      <c r="I196" s="241">
        <f t="shared" si="65"/>
        <v>1086300</v>
      </c>
      <c r="K196" s="241">
        <f t="shared" si="66"/>
        <v>503</v>
      </c>
      <c r="L196" s="241">
        <f t="shared" si="67"/>
        <v>1062664</v>
      </c>
      <c r="M196" s="241">
        <f t="shared" si="68"/>
        <v>190.89353</v>
      </c>
      <c r="N196" s="241">
        <f t="shared" si="69"/>
        <v>190.89353</v>
      </c>
      <c r="O196" s="241">
        <f t="shared" si="70"/>
        <v>-8964.9686100020863</v>
      </c>
      <c r="P196" s="241">
        <f t="shared" si="71"/>
        <v>8964.9686100020863</v>
      </c>
      <c r="Q196" s="242"/>
      <c r="R196" s="242"/>
      <c r="S196" s="242"/>
    </row>
    <row r="197" spans="1:19" s="237" customFormat="1">
      <c r="A197" s="236">
        <v>40575</v>
      </c>
      <c r="C197" s="238">
        <v>189</v>
      </c>
      <c r="D197" s="239">
        <f t="shared" si="62"/>
        <v>503</v>
      </c>
      <c r="E197" s="239">
        <f t="shared" si="63"/>
        <v>1063167</v>
      </c>
      <c r="F197" s="239">
        <f t="shared" si="64"/>
        <v>-23133</v>
      </c>
      <c r="G197" s="240">
        <f>+Inputs!$D$3</f>
        <v>0.37951000000000001</v>
      </c>
      <c r="I197" s="241">
        <f t="shared" si="65"/>
        <v>1086300</v>
      </c>
      <c r="K197" s="241">
        <f t="shared" si="66"/>
        <v>503</v>
      </c>
      <c r="L197" s="241">
        <f t="shared" si="67"/>
        <v>1063167</v>
      </c>
      <c r="M197" s="241">
        <f t="shared" si="68"/>
        <v>190.89353</v>
      </c>
      <c r="N197" s="241">
        <f t="shared" si="69"/>
        <v>190.89353</v>
      </c>
      <c r="O197" s="241">
        <f t="shared" si="70"/>
        <v>-8774.0750800020869</v>
      </c>
      <c r="P197" s="241">
        <f t="shared" si="71"/>
        <v>8774.0750800020869</v>
      </c>
      <c r="Q197" s="242"/>
      <c r="R197" s="242"/>
      <c r="S197" s="242"/>
    </row>
    <row r="198" spans="1:19" s="237" customFormat="1">
      <c r="A198" s="243">
        <v>40603</v>
      </c>
      <c r="C198" s="238">
        <v>190</v>
      </c>
      <c r="D198" s="239">
        <f t="shared" si="62"/>
        <v>503</v>
      </c>
      <c r="E198" s="239">
        <f t="shared" si="63"/>
        <v>1063670</v>
      </c>
      <c r="F198" s="239">
        <f t="shared" si="64"/>
        <v>-22630</v>
      </c>
      <c r="G198" s="240">
        <f>+Inputs!$D$3</f>
        <v>0.37951000000000001</v>
      </c>
      <c r="I198" s="241">
        <f t="shared" si="65"/>
        <v>1086300</v>
      </c>
      <c r="K198" s="241">
        <f t="shared" si="66"/>
        <v>503</v>
      </c>
      <c r="L198" s="241">
        <f t="shared" si="67"/>
        <v>1063670</v>
      </c>
      <c r="M198" s="241">
        <f t="shared" si="68"/>
        <v>190.89353</v>
      </c>
      <c r="N198" s="241">
        <f t="shared" si="69"/>
        <v>190.89353</v>
      </c>
      <c r="O198" s="241">
        <f t="shared" si="70"/>
        <v>-8583.1815500020875</v>
      </c>
      <c r="P198" s="241">
        <f t="shared" si="71"/>
        <v>8583.1815500020875</v>
      </c>
      <c r="Q198" s="242"/>
      <c r="R198" s="242"/>
      <c r="S198" s="242"/>
    </row>
    <row r="199" spans="1:19" s="237" customFormat="1">
      <c r="A199" s="236">
        <v>40634</v>
      </c>
      <c r="C199" s="238">
        <v>191</v>
      </c>
      <c r="D199" s="239">
        <f t="shared" si="62"/>
        <v>503</v>
      </c>
      <c r="E199" s="239">
        <f t="shared" si="63"/>
        <v>1064173</v>
      </c>
      <c r="F199" s="239">
        <f t="shared" si="64"/>
        <v>-22127</v>
      </c>
      <c r="G199" s="240">
        <f>+Inputs!$D$3</f>
        <v>0.37951000000000001</v>
      </c>
      <c r="I199" s="241">
        <f t="shared" si="65"/>
        <v>1086300</v>
      </c>
      <c r="K199" s="241">
        <f t="shared" si="66"/>
        <v>503</v>
      </c>
      <c r="L199" s="241">
        <f t="shared" si="67"/>
        <v>1064173</v>
      </c>
      <c r="M199" s="241">
        <f t="shared" si="68"/>
        <v>190.89353</v>
      </c>
      <c r="N199" s="241">
        <f t="shared" si="69"/>
        <v>190.89353</v>
      </c>
      <c r="O199" s="241">
        <f t="shared" si="70"/>
        <v>-8392.2880200020882</v>
      </c>
      <c r="P199" s="241">
        <f t="shared" si="71"/>
        <v>8392.2880200020882</v>
      </c>
      <c r="Q199" s="242"/>
      <c r="R199" s="242"/>
      <c r="S199" s="242"/>
    </row>
    <row r="200" spans="1:19" s="237" customFormat="1">
      <c r="A200" s="243">
        <v>40664</v>
      </c>
      <c r="C200" s="238">
        <v>192</v>
      </c>
      <c r="D200" s="239">
        <f t="shared" si="62"/>
        <v>503</v>
      </c>
      <c r="E200" s="239">
        <f t="shared" si="63"/>
        <v>1064676</v>
      </c>
      <c r="F200" s="239">
        <f t="shared" si="64"/>
        <v>-21624</v>
      </c>
      <c r="G200" s="240">
        <f>+Inputs!$D$3</f>
        <v>0.37951000000000001</v>
      </c>
      <c r="I200" s="241">
        <f t="shared" si="65"/>
        <v>1086300</v>
      </c>
      <c r="K200" s="241">
        <f t="shared" si="66"/>
        <v>503</v>
      </c>
      <c r="L200" s="241">
        <f t="shared" si="67"/>
        <v>1064676</v>
      </c>
      <c r="M200" s="241">
        <f t="shared" si="68"/>
        <v>190.89353</v>
      </c>
      <c r="N200" s="241">
        <f t="shared" si="69"/>
        <v>190.89353</v>
      </c>
      <c r="O200" s="241">
        <f t="shared" si="70"/>
        <v>-8201.3944900020888</v>
      </c>
      <c r="P200" s="241">
        <f t="shared" si="71"/>
        <v>8201.3944900020888</v>
      </c>
      <c r="Q200" s="242"/>
      <c r="R200" s="242"/>
      <c r="S200" s="242"/>
    </row>
    <row r="201" spans="1:19" s="237" customFormat="1">
      <c r="A201" s="236">
        <v>40695</v>
      </c>
      <c r="C201" s="238">
        <v>193</v>
      </c>
      <c r="D201" s="239">
        <f t="shared" si="62"/>
        <v>503</v>
      </c>
      <c r="E201" s="239">
        <f t="shared" si="63"/>
        <v>1065179</v>
      </c>
      <c r="F201" s="239">
        <f t="shared" si="64"/>
        <v>-21121</v>
      </c>
      <c r="G201" s="240">
        <f>+Inputs!$D$3</f>
        <v>0.37951000000000001</v>
      </c>
      <c r="I201" s="241">
        <f t="shared" si="65"/>
        <v>1086300</v>
      </c>
      <c r="K201" s="241">
        <f t="shared" si="66"/>
        <v>503</v>
      </c>
      <c r="L201" s="241">
        <f t="shared" si="67"/>
        <v>1065179</v>
      </c>
      <c r="M201" s="241">
        <f t="shared" si="68"/>
        <v>190.89353</v>
      </c>
      <c r="N201" s="241">
        <f t="shared" si="69"/>
        <v>190.89353</v>
      </c>
      <c r="O201" s="241">
        <f t="shared" si="70"/>
        <v>-8010.5009600020885</v>
      </c>
      <c r="P201" s="241">
        <f t="shared" si="71"/>
        <v>8010.5009600020885</v>
      </c>
      <c r="Q201" s="242"/>
      <c r="R201" s="242"/>
      <c r="S201" s="242"/>
    </row>
    <row r="202" spans="1:19" s="237" customFormat="1">
      <c r="A202" s="236">
        <v>40725</v>
      </c>
      <c r="C202" s="238">
        <v>194</v>
      </c>
      <c r="D202" s="239">
        <f t="shared" si="62"/>
        <v>503</v>
      </c>
      <c r="E202" s="239">
        <f t="shared" si="63"/>
        <v>1065682</v>
      </c>
      <c r="F202" s="239">
        <f t="shared" si="64"/>
        <v>-20618</v>
      </c>
      <c r="G202" s="240">
        <f>+Inputs!$D$3</f>
        <v>0.37951000000000001</v>
      </c>
      <c r="I202" s="241">
        <f t="shared" si="65"/>
        <v>1086300</v>
      </c>
      <c r="K202" s="241">
        <f t="shared" si="66"/>
        <v>503</v>
      </c>
      <c r="L202" s="241">
        <f t="shared" si="67"/>
        <v>1065682</v>
      </c>
      <c r="M202" s="241">
        <f t="shared" si="68"/>
        <v>190.89353</v>
      </c>
      <c r="N202" s="241">
        <f t="shared" si="69"/>
        <v>190.89353</v>
      </c>
      <c r="O202" s="241">
        <f t="shared" si="70"/>
        <v>-7819.6074300020882</v>
      </c>
      <c r="P202" s="241">
        <f t="shared" si="71"/>
        <v>7819.6074300020882</v>
      </c>
      <c r="Q202" s="242"/>
      <c r="R202" s="242"/>
      <c r="S202" s="242"/>
    </row>
    <row r="203" spans="1:19" s="237" customFormat="1">
      <c r="A203" s="243">
        <v>40756</v>
      </c>
      <c r="C203" s="238">
        <v>195</v>
      </c>
      <c r="D203" s="239">
        <f t="shared" si="62"/>
        <v>503</v>
      </c>
      <c r="E203" s="239">
        <f t="shared" si="63"/>
        <v>1066185</v>
      </c>
      <c r="F203" s="239">
        <f t="shared" si="64"/>
        <v>-20115</v>
      </c>
      <c r="G203" s="240">
        <f>+Inputs!$D$3</f>
        <v>0.37951000000000001</v>
      </c>
      <c r="I203" s="241">
        <f t="shared" si="65"/>
        <v>1086300</v>
      </c>
      <c r="K203" s="241">
        <f t="shared" si="66"/>
        <v>503</v>
      </c>
      <c r="L203" s="241">
        <f t="shared" si="67"/>
        <v>1066185</v>
      </c>
      <c r="M203" s="241">
        <f t="shared" si="68"/>
        <v>190.89353</v>
      </c>
      <c r="N203" s="241">
        <f t="shared" si="69"/>
        <v>190.89353</v>
      </c>
      <c r="O203" s="241">
        <f t="shared" si="70"/>
        <v>-7628.7139000020879</v>
      </c>
      <c r="P203" s="241">
        <f t="shared" si="71"/>
        <v>7628.7139000020879</v>
      </c>
      <c r="Q203" s="242"/>
      <c r="R203" s="242"/>
      <c r="S203" s="242"/>
    </row>
    <row r="204" spans="1:19" s="237" customFormat="1">
      <c r="A204" s="236">
        <v>40787</v>
      </c>
      <c r="C204" s="238">
        <v>196</v>
      </c>
      <c r="D204" s="239">
        <f t="shared" si="62"/>
        <v>503</v>
      </c>
      <c r="E204" s="239">
        <f t="shared" si="63"/>
        <v>1066688</v>
      </c>
      <c r="F204" s="239">
        <f t="shared" si="64"/>
        <v>-19612</v>
      </c>
      <c r="G204" s="240">
        <f>+Inputs!$D$3</f>
        <v>0.37951000000000001</v>
      </c>
      <c r="I204" s="241">
        <f t="shared" si="65"/>
        <v>1086300</v>
      </c>
      <c r="K204" s="241">
        <f t="shared" si="66"/>
        <v>503</v>
      </c>
      <c r="L204" s="241">
        <f t="shared" si="67"/>
        <v>1066688</v>
      </c>
      <c r="M204" s="241">
        <f t="shared" si="68"/>
        <v>190.89353</v>
      </c>
      <c r="N204" s="241">
        <f t="shared" si="69"/>
        <v>190.89353</v>
      </c>
      <c r="O204" s="241">
        <f t="shared" si="70"/>
        <v>-7437.8203700020877</v>
      </c>
      <c r="P204" s="241">
        <f t="shared" si="71"/>
        <v>7437.8203700020877</v>
      </c>
      <c r="Q204" s="242"/>
      <c r="R204" s="242"/>
      <c r="S204" s="242"/>
    </row>
    <row r="205" spans="1:19" s="237" customFormat="1">
      <c r="A205" s="243">
        <v>40817</v>
      </c>
      <c r="C205" s="238">
        <v>197</v>
      </c>
      <c r="D205" s="239">
        <f t="shared" si="62"/>
        <v>503</v>
      </c>
      <c r="E205" s="239">
        <f t="shared" si="63"/>
        <v>1067191</v>
      </c>
      <c r="F205" s="239">
        <f t="shared" si="64"/>
        <v>-19109</v>
      </c>
      <c r="G205" s="240">
        <f>+Inputs!$D$3</f>
        <v>0.37951000000000001</v>
      </c>
      <c r="I205" s="241">
        <f t="shared" si="65"/>
        <v>1086300</v>
      </c>
      <c r="K205" s="241">
        <f t="shared" si="66"/>
        <v>503</v>
      </c>
      <c r="L205" s="241">
        <f t="shared" si="67"/>
        <v>1067191</v>
      </c>
      <c r="M205" s="241">
        <f t="shared" si="68"/>
        <v>190.89353</v>
      </c>
      <c r="N205" s="241">
        <f t="shared" si="69"/>
        <v>190.89353</v>
      </c>
      <c r="O205" s="241">
        <f t="shared" si="70"/>
        <v>-7246.9268400020874</v>
      </c>
      <c r="P205" s="241">
        <f t="shared" si="71"/>
        <v>7246.9268400020874</v>
      </c>
      <c r="Q205" s="242"/>
      <c r="R205" s="242"/>
      <c r="S205" s="242"/>
    </row>
    <row r="206" spans="1:19" s="237" customFormat="1">
      <c r="A206" s="236">
        <v>40848</v>
      </c>
      <c r="C206" s="238">
        <v>198</v>
      </c>
      <c r="D206" s="239">
        <f t="shared" si="62"/>
        <v>503</v>
      </c>
      <c r="E206" s="239">
        <f t="shared" si="63"/>
        <v>1067694</v>
      </c>
      <c r="F206" s="239">
        <f t="shared" si="64"/>
        <v>-18606</v>
      </c>
      <c r="G206" s="240">
        <f>+Inputs!$D$3</f>
        <v>0.37951000000000001</v>
      </c>
      <c r="I206" s="241">
        <f t="shared" si="65"/>
        <v>1086300</v>
      </c>
      <c r="K206" s="241">
        <f t="shared" si="66"/>
        <v>503</v>
      </c>
      <c r="L206" s="241">
        <f t="shared" si="67"/>
        <v>1067694</v>
      </c>
      <c r="M206" s="241">
        <f t="shared" si="68"/>
        <v>190.89353</v>
      </c>
      <c r="N206" s="241">
        <f t="shared" si="69"/>
        <v>190.89353</v>
      </c>
      <c r="O206" s="241">
        <f t="shared" si="70"/>
        <v>-7056.0333100020871</v>
      </c>
      <c r="P206" s="241">
        <f t="shared" si="71"/>
        <v>7056.0333100020871</v>
      </c>
      <c r="Q206" s="242"/>
      <c r="R206" s="242"/>
      <c r="S206" s="242"/>
    </row>
    <row r="207" spans="1:19" s="237" customFormat="1">
      <c r="A207" s="243">
        <v>40878</v>
      </c>
      <c r="C207" s="238">
        <v>199</v>
      </c>
      <c r="D207" s="239">
        <f t="shared" si="62"/>
        <v>503</v>
      </c>
      <c r="E207" s="239">
        <f t="shared" si="63"/>
        <v>1068197</v>
      </c>
      <c r="F207" s="239">
        <f t="shared" si="64"/>
        <v>-18103</v>
      </c>
      <c r="G207" s="240">
        <f>+Inputs!$D$3</f>
        <v>0.37951000000000001</v>
      </c>
      <c r="I207" s="241">
        <f t="shared" si="65"/>
        <v>1086300</v>
      </c>
      <c r="K207" s="241">
        <f t="shared" si="66"/>
        <v>503</v>
      </c>
      <c r="L207" s="241">
        <f t="shared" si="67"/>
        <v>1068197</v>
      </c>
      <c r="M207" s="241">
        <f t="shared" si="68"/>
        <v>190.89353</v>
      </c>
      <c r="N207" s="241">
        <f t="shared" si="69"/>
        <v>190.89353</v>
      </c>
      <c r="O207" s="241">
        <f t="shared" si="70"/>
        <v>-6865.1397800020868</v>
      </c>
      <c r="P207" s="241">
        <f t="shared" si="71"/>
        <v>6865.1397800020868</v>
      </c>
      <c r="Q207" s="242"/>
      <c r="R207" s="242"/>
      <c r="S207" s="242"/>
    </row>
    <row r="208" spans="1:19" s="237" customFormat="1">
      <c r="A208" s="236">
        <v>40909</v>
      </c>
      <c r="C208" s="238">
        <v>200</v>
      </c>
      <c r="D208" s="239">
        <f t="shared" si="62"/>
        <v>503</v>
      </c>
      <c r="E208" s="239">
        <f t="shared" si="63"/>
        <v>1068700</v>
      </c>
      <c r="F208" s="239">
        <f t="shared" si="64"/>
        <v>-17600</v>
      </c>
      <c r="G208" s="240">
        <f>+Inputs!$D$3</f>
        <v>0.37951000000000001</v>
      </c>
      <c r="I208" s="241">
        <f t="shared" si="65"/>
        <v>1086300</v>
      </c>
      <c r="K208" s="241">
        <f t="shared" si="66"/>
        <v>503</v>
      </c>
      <c r="L208" s="241">
        <f t="shared" si="67"/>
        <v>1068700</v>
      </c>
      <c r="M208" s="241">
        <f t="shared" si="68"/>
        <v>190.89353</v>
      </c>
      <c r="N208" s="241">
        <f t="shared" si="69"/>
        <v>190.89353</v>
      </c>
      <c r="O208" s="241">
        <f t="shared" si="70"/>
        <v>-6674.2462500020865</v>
      </c>
      <c r="P208" s="241">
        <f t="shared" si="71"/>
        <v>6674.2462500020865</v>
      </c>
      <c r="Q208" s="242"/>
      <c r="R208" s="242"/>
      <c r="S208" s="242"/>
    </row>
    <row r="209" spans="1:19" s="237" customFormat="1">
      <c r="A209" s="243">
        <v>40940</v>
      </c>
      <c r="C209" s="238">
        <v>201</v>
      </c>
      <c r="D209" s="239">
        <f t="shared" si="62"/>
        <v>503</v>
      </c>
      <c r="E209" s="239">
        <f t="shared" si="63"/>
        <v>1069203</v>
      </c>
      <c r="F209" s="239">
        <f t="shared" si="64"/>
        <v>-17097</v>
      </c>
      <c r="G209" s="240">
        <f>+Inputs!$D$3</f>
        <v>0.37951000000000001</v>
      </c>
      <c r="I209" s="241">
        <f t="shared" si="65"/>
        <v>1086300</v>
      </c>
      <c r="K209" s="241">
        <f t="shared" si="66"/>
        <v>503</v>
      </c>
      <c r="L209" s="241">
        <f t="shared" si="67"/>
        <v>1069203</v>
      </c>
      <c r="M209" s="241">
        <f t="shared" si="68"/>
        <v>190.89353</v>
      </c>
      <c r="N209" s="241">
        <f t="shared" si="69"/>
        <v>190.89353</v>
      </c>
      <c r="O209" s="241">
        <f t="shared" si="70"/>
        <v>-6483.3527200020862</v>
      </c>
      <c r="P209" s="241">
        <f t="shared" si="71"/>
        <v>6483.3527200020862</v>
      </c>
      <c r="Q209" s="242"/>
      <c r="R209" s="242"/>
      <c r="S209" s="242"/>
    </row>
    <row r="210" spans="1:19" s="237" customFormat="1">
      <c r="A210" s="236">
        <v>40969</v>
      </c>
      <c r="C210" s="238">
        <v>202</v>
      </c>
      <c r="D210" s="239">
        <f t="shared" si="62"/>
        <v>503</v>
      </c>
      <c r="E210" s="239">
        <f t="shared" si="63"/>
        <v>1069706</v>
      </c>
      <c r="F210" s="239">
        <f t="shared" si="64"/>
        <v>-16594</v>
      </c>
      <c r="G210" s="240">
        <f>+Inputs!$D$3</f>
        <v>0.37951000000000001</v>
      </c>
      <c r="I210" s="241">
        <f t="shared" si="65"/>
        <v>1086300</v>
      </c>
      <c r="K210" s="241">
        <f t="shared" si="66"/>
        <v>503</v>
      </c>
      <c r="L210" s="241">
        <f t="shared" si="67"/>
        <v>1069706</v>
      </c>
      <c r="M210" s="241">
        <f t="shared" si="68"/>
        <v>190.89353</v>
      </c>
      <c r="N210" s="241">
        <f t="shared" si="69"/>
        <v>190.89353</v>
      </c>
      <c r="O210" s="241">
        <f t="shared" si="70"/>
        <v>-6292.459190002086</v>
      </c>
      <c r="P210" s="241">
        <f t="shared" si="71"/>
        <v>6292.459190002086</v>
      </c>
      <c r="Q210" s="242"/>
      <c r="R210" s="242"/>
      <c r="S210" s="242"/>
    </row>
    <row r="211" spans="1:19" s="237" customFormat="1">
      <c r="A211" s="236">
        <v>41000</v>
      </c>
      <c r="C211" s="238">
        <v>203</v>
      </c>
      <c r="D211" s="239">
        <f t="shared" si="62"/>
        <v>503</v>
      </c>
      <c r="E211" s="239">
        <f t="shared" si="63"/>
        <v>1070209</v>
      </c>
      <c r="F211" s="239">
        <f t="shared" si="64"/>
        <v>-16091</v>
      </c>
      <c r="G211" s="240">
        <f>+Inputs!$D$3</f>
        <v>0.37951000000000001</v>
      </c>
      <c r="I211" s="241">
        <f t="shared" si="65"/>
        <v>1086300</v>
      </c>
      <c r="K211" s="241">
        <f t="shared" si="66"/>
        <v>503</v>
      </c>
      <c r="L211" s="241">
        <f t="shared" si="67"/>
        <v>1070209</v>
      </c>
      <c r="M211" s="241">
        <f t="shared" si="68"/>
        <v>190.89353</v>
      </c>
      <c r="N211" s="241">
        <f t="shared" si="69"/>
        <v>190.89353</v>
      </c>
      <c r="O211" s="241">
        <f t="shared" si="70"/>
        <v>-6101.5656600020857</v>
      </c>
      <c r="P211" s="241">
        <f t="shared" si="71"/>
        <v>6101.5656600020857</v>
      </c>
      <c r="Q211" s="242"/>
      <c r="R211" s="242"/>
      <c r="S211" s="242"/>
    </row>
    <row r="212" spans="1:19" s="237" customFormat="1">
      <c r="A212" s="243">
        <v>41030</v>
      </c>
      <c r="C212" s="238">
        <v>204</v>
      </c>
      <c r="D212" s="239">
        <f t="shared" si="62"/>
        <v>503</v>
      </c>
      <c r="E212" s="239">
        <f t="shared" si="63"/>
        <v>1070712</v>
      </c>
      <c r="F212" s="239">
        <f t="shared" si="64"/>
        <v>-15588</v>
      </c>
      <c r="G212" s="240">
        <f>+Inputs!$D$3</f>
        <v>0.37951000000000001</v>
      </c>
      <c r="I212" s="241">
        <f t="shared" si="65"/>
        <v>1086300</v>
      </c>
      <c r="K212" s="241">
        <f t="shared" si="66"/>
        <v>503</v>
      </c>
      <c r="L212" s="241">
        <f t="shared" si="67"/>
        <v>1070712</v>
      </c>
      <c r="M212" s="241">
        <f t="shared" si="68"/>
        <v>190.89353</v>
      </c>
      <c r="N212" s="241">
        <f t="shared" si="69"/>
        <v>190.89353</v>
      </c>
      <c r="O212" s="241">
        <f t="shared" si="70"/>
        <v>-5910.6721300020854</v>
      </c>
      <c r="P212" s="241">
        <f t="shared" si="71"/>
        <v>5910.6721300020854</v>
      </c>
      <c r="Q212" s="242"/>
      <c r="R212" s="242"/>
      <c r="S212" s="242"/>
    </row>
    <row r="213" spans="1:19" s="237" customFormat="1">
      <c r="A213" s="236">
        <v>41061</v>
      </c>
      <c r="C213" s="238">
        <v>205</v>
      </c>
      <c r="D213" s="239">
        <f t="shared" si="62"/>
        <v>503</v>
      </c>
      <c r="E213" s="239">
        <f t="shared" si="63"/>
        <v>1071215</v>
      </c>
      <c r="F213" s="239">
        <f t="shared" si="64"/>
        <v>-15085</v>
      </c>
      <c r="G213" s="240">
        <f>+Inputs!$D$3</f>
        <v>0.37951000000000001</v>
      </c>
      <c r="I213" s="241">
        <f t="shared" si="65"/>
        <v>1086300</v>
      </c>
      <c r="K213" s="241">
        <f t="shared" si="66"/>
        <v>503</v>
      </c>
      <c r="L213" s="241">
        <f t="shared" si="67"/>
        <v>1071215</v>
      </c>
      <c r="M213" s="241">
        <f t="shared" si="68"/>
        <v>190.89353</v>
      </c>
      <c r="N213" s="241">
        <f t="shared" si="69"/>
        <v>190.89353</v>
      </c>
      <c r="O213" s="241">
        <f t="shared" si="70"/>
        <v>-5719.7786000020851</v>
      </c>
      <c r="P213" s="241">
        <f t="shared" si="71"/>
        <v>5719.7786000020851</v>
      </c>
      <c r="Q213" s="242"/>
      <c r="R213" s="242"/>
      <c r="S213" s="242"/>
    </row>
    <row r="214" spans="1:19" s="237" customFormat="1">
      <c r="A214" s="243">
        <v>41091</v>
      </c>
      <c r="C214" s="238">
        <v>206</v>
      </c>
      <c r="D214" s="239">
        <f t="shared" si="62"/>
        <v>503</v>
      </c>
      <c r="E214" s="239">
        <f t="shared" si="63"/>
        <v>1071718</v>
      </c>
      <c r="F214" s="239">
        <f t="shared" si="64"/>
        <v>-14582</v>
      </c>
      <c r="G214" s="240">
        <f>+Inputs!$D$3</f>
        <v>0.37951000000000001</v>
      </c>
      <c r="I214" s="241">
        <f t="shared" si="65"/>
        <v>1086300</v>
      </c>
      <c r="K214" s="241">
        <f t="shared" si="66"/>
        <v>503</v>
      </c>
      <c r="L214" s="241">
        <f t="shared" si="67"/>
        <v>1071718</v>
      </c>
      <c r="M214" s="241">
        <f t="shared" si="68"/>
        <v>190.89353</v>
      </c>
      <c r="N214" s="241">
        <f t="shared" si="69"/>
        <v>190.89353</v>
      </c>
      <c r="O214" s="241">
        <f t="shared" si="70"/>
        <v>-5528.8850700020848</v>
      </c>
      <c r="P214" s="241">
        <f t="shared" si="71"/>
        <v>5528.8850700020848</v>
      </c>
      <c r="Q214" s="242"/>
      <c r="R214" s="242"/>
      <c r="S214" s="242"/>
    </row>
    <row r="215" spans="1:19" s="237" customFormat="1">
      <c r="A215" s="236">
        <v>41122</v>
      </c>
      <c r="C215" s="238">
        <v>207</v>
      </c>
      <c r="D215" s="239">
        <f t="shared" si="62"/>
        <v>503</v>
      </c>
      <c r="E215" s="239">
        <f t="shared" si="63"/>
        <v>1072221</v>
      </c>
      <c r="F215" s="239">
        <f t="shared" si="64"/>
        <v>-14079</v>
      </c>
      <c r="G215" s="240">
        <f>+Inputs!$D$3</f>
        <v>0.37951000000000001</v>
      </c>
      <c r="I215" s="241">
        <f t="shared" si="65"/>
        <v>1086300</v>
      </c>
      <c r="K215" s="241">
        <f t="shared" si="66"/>
        <v>503</v>
      </c>
      <c r="L215" s="241">
        <f t="shared" si="67"/>
        <v>1072221</v>
      </c>
      <c r="M215" s="241">
        <f t="shared" si="68"/>
        <v>190.89353</v>
      </c>
      <c r="N215" s="241">
        <f t="shared" si="69"/>
        <v>190.89353</v>
      </c>
      <c r="O215" s="241">
        <f t="shared" si="70"/>
        <v>-5337.9915400020845</v>
      </c>
      <c r="P215" s="241">
        <f t="shared" si="71"/>
        <v>5337.9915400020845</v>
      </c>
      <c r="Q215" s="242"/>
      <c r="R215" s="242"/>
      <c r="S215" s="242"/>
    </row>
    <row r="216" spans="1:19" s="237" customFormat="1">
      <c r="A216" s="243">
        <v>41153</v>
      </c>
      <c r="C216" s="238">
        <v>208</v>
      </c>
      <c r="D216" s="239">
        <f t="shared" si="62"/>
        <v>503</v>
      </c>
      <c r="E216" s="239">
        <f t="shared" si="63"/>
        <v>1072724</v>
      </c>
      <c r="F216" s="239">
        <f t="shared" si="64"/>
        <v>-13576</v>
      </c>
      <c r="G216" s="240">
        <f>+Inputs!$D$3</f>
        <v>0.37951000000000001</v>
      </c>
      <c r="I216" s="241">
        <f t="shared" si="65"/>
        <v>1086300</v>
      </c>
      <c r="K216" s="241">
        <f t="shared" si="66"/>
        <v>503</v>
      </c>
      <c r="L216" s="241">
        <f t="shared" si="67"/>
        <v>1072724</v>
      </c>
      <c r="M216" s="241">
        <f t="shared" si="68"/>
        <v>190.89353</v>
      </c>
      <c r="N216" s="241">
        <f t="shared" si="69"/>
        <v>190.89353</v>
      </c>
      <c r="O216" s="241">
        <f t="shared" si="70"/>
        <v>-5147.0980100020843</v>
      </c>
      <c r="P216" s="241">
        <f t="shared" si="71"/>
        <v>5147.0980100020843</v>
      </c>
      <c r="Q216" s="242"/>
      <c r="R216" s="242"/>
      <c r="S216" s="242"/>
    </row>
    <row r="217" spans="1:19" s="237" customFormat="1">
      <c r="A217" s="236">
        <v>41183</v>
      </c>
      <c r="C217" s="238">
        <v>209</v>
      </c>
      <c r="D217" s="239">
        <f t="shared" si="62"/>
        <v>503</v>
      </c>
      <c r="E217" s="239">
        <f t="shared" si="63"/>
        <v>1073227</v>
      </c>
      <c r="F217" s="239">
        <f t="shared" si="64"/>
        <v>-13073</v>
      </c>
      <c r="G217" s="240">
        <f>+Inputs!$D$3</f>
        <v>0.37951000000000001</v>
      </c>
      <c r="I217" s="241">
        <f t="shared" si="65"/>
        <v>1086300</v>
      </c>
      <c r="K217" s="241">
        <f t="shared" si="66"/>
        <v>503</v>
      </c>
      <c r="L217" s="241">
        <f t="shared" si="67"/>
        <v>1073227</v>
      </c>
      <c r="M217" s="241">
        <f t="shared" si="68"/>
        <v>190.89353</v>
      </c>
      <c r="N217" s="241">
        <f t="shared" si="69"/>
        <v>190.89353</v>
      </c>
      <c r="O217" s="241">
        <f t="shared" si="70"/>
        <v>-4956.204480002084</v>
      </c>
      <c r="P217" s="241">
        <f t="shared" si="71"/>
        <v>4956.204480002084</v>
      </c>
      <c r="Q217" s="242"/>
      <c r="R217" s="242"/>
      <c r="S217" s="242"/>
    </row>
    <row r="218" spans="1:19" s="237" customFormat="1">
      <c r="A218" s="243">
        <v>41214</v>
      </c>
      <c r="C218" s="238">
        <v>210</v>
      </c>
      <c r="D218" s="239">
        <f t="shared" si="62"/>
        <v>503</v>
      </c>
      <c r="E218" s="239">
        <f t="shared" si="63"/>
        <v>1073730</v>
      </c>
      <c r="F218" s="239">
        <f t="shared" si="64"/>
        <v>-12570</v>
      </c>
      <c r="G218" s="240">
        <f>+Inputs!$D$3</f>
        <v>0.37951000000000001</v>
      </c>
      <c r="I218" s="241">
        <f t="shared" si="65"/>
        <v>1086300</v>
      </c>
      <c r="K218" s="241">
        <f t="shared" si="66"/>
        <v>503</v>
      </c>
      <c r="L218" s="241">
        <f t="shared" si="67"/>
        <v>1073730</v>
      </c>
      <c r="M218" s="241">
        <f t="shared" si="68"/>
        <v>190.89353</v>
      </c>
      <c r="N218" s="241">
        <f t="shared" si="69"/>
        <v>190.89353</v>
      </c>
      <c r="O218" s="241">
        <f t="shared" si="70"/>
        <v>-4765.3109500020837</v>
      </c>
      <c r="P218" s="241">
        <f t="shared" si="71"/>
        <v>4765.3109500020837</v>
      </c>
      <c r="Q218" s="242"/>
      <c r="R218" s="242"/>
      <c r="S218" s="242"/>
    </row>
    <row r="219" spans="1:19" s="237" customFormat="1">
      <c r="A219" s="236">
        <v>41244</v>
      </c>
      <c r="C219" s="238">
        <v>211</v>
      </c>
      <c r="D219" s="239">
        <f t="shared" si="62"/>
        <v>503</v>
      </c>
      <c r="E219" s="239">
        <f t="shared" si="63"/>
        <v>1074233</v>
      </c>
      <c r="F219" s="239">
        <f t="shared" si="64"/>
        <v>-12067</v>
      </c>
      <c r="G219" s="240">
        <f>+Inputs!$D$3</f>
        <v>0.37951000000000001</v>
      </c>
      <c r="I219" s="241">
        <f t="shared" si="65"/>
        <v>1086300</v>
      </c>
      <c r="K219" s="241">
        <f t="shared" si="66"/>
        <v>503</v>
      </c>
      <c r="L219" s="241">
        <f t="shared" si="67"/>
        <v>1074233</v>
      </c>
      <c r="M219" s="241">
        <f t="shared" si="68"/>
        <v>190.89353</v>
      </c>
      <c r="N219" s="241">
        <f t="shared" si="69"/>
        <v>190.89353</v>
      </c>
      <c r="O219" s="241">
        <f t="shared" si="70"/>
        <v>-4574.4174200020834</v>
      </c>
      <c r="P219" s="241">
        <f t="shared" si="71"/>
        <v>4574.4174200020834</v>
      </c>
      <c r="Q219" s="242"/>
      <c r="R219" s="242"/>
      <c r="S219" s="242"/>
    </row>
    <row r="220" spans="1:19" s="237" customFormat="1">
      <c r="A220" s="236">
        <v>41275</v>
      </c>
      <c r="C220" s="238">
        <v>212</v>
      </c>
      <c r="D220" s="239">
        <f t="shared" si="62"/>
        <v>503</v>
      </c>
      <c r="E220" s="239">
        <f t="shared" si="63"/>
        <v>1074736</v>
      </c>
      <c r="F220" s="239">
        <f t="shared" si="64"/>
        <v>-11564</v>
      </c>
      <c r="G220" s="240">
        <f>+Inputs!$D$3</f>
        <v>0.37951000000000001</v>
      </c>
      <c r="I220" s="241">
        <f t="shared" si="65"/>
        <v>1086300</v>
      </c>
      <c r="K220" s="241">
        <f t="shared" si="66"/>
        <v>503</v>
      </c>
      <c r="L220" s="241">
        <f t="shared" si="67"/>
        <v>1074736</v>
      </c>
      <c r="M220" s="241">
        <f t="shared" si="68"/>
        <v>190.89353</v>
      </c>
      <c r="N220" s="241">
        <f t="shared" si="69"/>
        <v>190.89353</v>
      </c>
      <c r="O220" s="241">
        <f t="shared" si="70"/>
        <v>-4383.5238900020831</v>
      </c>
      <c r="P220" s="241">
        <f t="shared" si="71"/>
        <v>4383.5238900020831</v>
      </c>
      <c r="Q220" s="242"/>
      <c r="R220" s="242"/>
      <c r="S220" s="242"/>
    </row>
    <row r="221" spans="1:19" s="237" customFormat="1">
      <c r="A221" s="243">
        <v>41306</v>
      </c>
      <c r="C221" s="238">
        <v>213</v>
      </c>
      <c r="D221" s="239">
        <f t="shared" si="62"/>
        <v>503</v>
      </c>
      <c r="E221" s="239">
        <f t="shared" si="63"/>
        <v>1075239</v>
      </c>
      <c r="F221" s="239">
        <f t="shared" si="64"/>
        <v>-11061</v>
      </c>
      <c r="G221" s="240">
        <f>+Inputs!$D$3</f>
        <v>0.37951000000000001</v>
      </c>
      <c r="I221" s="241">
        <f t="shared" si="65"/>
        <v>1086300</v>
      </c>
      <c r="K221" s="241">
        <f t="shared" si="66"/>
        <v>503</v>
      </c>
      <c r="L221" s="241">
        <f t="shared" si="67"/>
        <v>1075239</v>
      </c>
      <c r="M221" s="241">
        <f t="shared" si="68"/>
        <v>190.89353</v>
      </c>
      <c r="N221" s="241">
        <f t="shared" si="69"/>
        <v>190.89353</v>
      </c>
      <c r="O221" s="241">
        <f t="shared" si="70"/>
        <v>-4192.6303600020829</v>
      </c>
      <c r="P221" s="241">
        <f t="shared" si="71"/>
        <v>4192.6303600020829</v>
      </c>
      <c r="Q221" s="242"/>
      <c r="R221" s="242"/>
      <c r="S221" s="242"/>
    </row>
    <row r="222" spans="1:19" s="237" customFormat="1">
      <c r="A222" s="236">
        <v>41334</v>
      </c>
      <c r="C222" s="238">
        <v>214</v>
      </c>
      <c r="D222" s="239">
        <f t="shared" si="62"/>
        <v>503</v>
      </c>
      <c r="E222" s="239">
        <f t="shared" si="63"/>
        <v>1075742</v>
      </c>
      <c r="F222" s="239">
        <f t="shared" si="64"/>
        <v>-10558</v>
      </c>
      <c r="G222" s="240">
        <f>+Inputs!$D$3</f>
        <v>0.37951000000000001</v>
      </c>
      <c r="I222" s="241">
        <f t="shared" si="65"/>
        <v>1086300</v>
      </c>
      <c r="K222" s="241">
        <f t="shared" si="66"/>
        <v>503</v>
      </c>
      <c r="L222" s="241">
        <f t="shared" si="67"/>
        <v>1075742</v>
      </c>
      <c r="M222" s="241">
        <f t="shared" si="68"/>
        <v>190.89353</v>
      </c>
      <c r="N222" s="241">
        <f t="shared" si="69"/>
        <v>190.89353</v>
      </c>
      <c r="O222" s="241">
        <f t="shared" si="70"/>
        <v>-4001.736830002083</v>
      </c>
      <c r="P222" s="241">
        <f t="shared" si="71"/>
        <v>4001.736830002083</v>
      </c>
      <c r="Q222" s="242"/>
      <c r="R222" s="242"/>
      <c r="S222" s="242"/>
    </row>
    <row r="223" spans="1:19" s="237" customFormat="1">
      <c r="A223" s="243">
        <v>41365</v>
      </c>
      <c r="C223" s="238">
        <v>215</v>
      </c>
      <c r="D223" s="239">
        <f t="shared" si="62"/>
        <v>503</v>
      </c>
      <c r="E223" s="239">
        <f t="shared" si="63"/>
        <v>1076245</v>
      </c>
      <c r="F223" s="239">
        <f t="shared" si="64"/>
        <v>-10055</v>
      </c>
      <c r="G223" s="240">
        <f>+Inputs!$D$3</f>
        <v>0.37951000000000001</v>
      </c>
      <c r="I223" s="241">
        <f t="shared" si="65"/>
        <v>1086300</v>
      </c>
      <c r="K223" s="241">
        <f t="shared" si="66"/>
        <v>503</v>
      </c>
      <c r="L223" s="241">
        <f t="shared" si="67"/>
        <v>1076245</v>
      </c>
      <c r="M223" s="241">
        <f t="shared" si="68"/>
        <v>190.89353</v>
      </c>
      <c r="N223" s="241">
        <f t="shared" si="69"/>
        <v>190.89353</v>
      </c>
      <c r="O223" s="241">
        <f t="shared" si="70"/>
        <v>-3810.8433000020832</v>
      </c>
      <c r="P223" s="241">
        <f t="shared" si="71"/>
        <v>3810.8433000020832</v>
      </c>
      <c r="Q223" s="242"/>
      <c r="R223" s="242"/>
      <c r="S223" s="242"/>
    </row>
    <row r="224" spans="1:19" s="237" customFormat="1">
      <c r="A224" s="236">
        <v>41395</v>
      </c>
      <c r="C224" s="238">
        <v>216</v>
      </c>
      <c r="D224" s="239">
        <f t="shared" si="62"/>
        <v>503</v>
      </c>
      <c r="E224" s="239">
        <f t="shared" si="63"/>
        <v>1076748</v>
      </c>
      <c r="F224" s="239">
        <f t="shared" si="64"/>
        <v>-9552</v>
      </c>
      <c r="G224" s="240">
        <f>+Inputs!$D$3</f>
        <v>0.37951000000000001</v>
      </c>
      <c r="I224" s="241">
        <f t="shared" si="65"/>
        <v>1086300</v>
      </c>
      <c r="K224" s="241">
        <f t="shared" si="66"/>
        <v>503</v>
      </c>
      <c r="L224" s="241">
        <f t="shared" si="67"/>
        <v>1076748</v>
      </c>
      <c r="M224" s="241">
        <f t="shared" si="68"/>
        <v>190.89353</v>
      </c>
      <c r="N224" s="241">
        <f t="shared" si="69"/>
        <v>190.89353</v>
      </c>
      <c r="O224" s="241">
        <f t="shared" si="70"/>
        <v>-3619.9497700020834</v>
      </c>
      <c r="P224" s="241">
        <f t="shared" si="71"/>
        <v>3619.9497700020834</v>
      </c>
      <c r="Q224" s="242"/>
      <c r="R224" s="242"/>
      <c r="S224" s="242"/>
    </row>
    <row r="225" spans="1:19" s="237" customFormat="1">
      <c r="A225" s="243">
        <v>41426</v>
      </c>
      <c r="C225" s="238">
        <v>217</v>
      </c>
      <c r="D225" s="239">
        <f t="shared" si="62"/>
        <v>503</v>
      </c>
      <c r="E225" s="239">
        <f t="shared" si="63"/>
        <v>1077251</v>
      </c>
      <c r="F225" s="239">
        <f t="shared" si="64"/>
        <v>-9049</v>
      </c>
      <c r="G225" s="240">
        <f>+Inputs!$D$3</f>
        <v>0.37951000000000001</v>
      </c>
      <c r="I225" s="241">
        <f t="shared" si="65"/>
        <v>1086300</v>
      </c>
      <c r="K225" s="241">
        <f t="shared" si="66"/>
        <v>503</v>
      </c>
      <c r="L225" s="241">
        <f t="shared" si="67"/>
        <v>1077251</v>
      </c>
      <c r="M225" s="241">
        <f t="shared" si="68"/>
        <v>190.89353</v>
      </c>
      <c r="N225" s="241">
        <f t="shared" si="69"/>
        <v>190.89353</v>
      </c>
      <c r="O225" s="241">
        <f t="shared" si="70"/>
        <v>-3429.0562400020835</v>
      </c>
      <c r="P225" s="241">
        <f t="shared" si="71"/>
        <v>3429.0562400020835</v>
      </c>
      <c r="Q225" s="242"/>
      <c r="R225" s="242"/>
      <c r="S225" s="242"/>
    </row>
    <row r="226" spans="1:19" s="237" customFormat="1">
      <c r="A226" s="236">
        <v>41456</v>
      </c>
      <c r="C226" s="238">
        <v>218</v>
      </c>
      <c r="D226" s="239">
        <f t="shared" si="62"/>
        <v>503</v>
      </c>
      <c r="E226" s="239">
        <f t="shared" si="63"/>
        <v>1077754</v>
      </c>
      <c r="F226" s="239">
        <f t="shared" si="64"/>
        <v>-8546</v>
      </c>
      <c r="G226" s="240">
        <f>+Inputs!$D$3</f>
        <v>0.37951000000000001</v>
      </c>
      <c r="I226" s="241">
        <f t="shared" si="65"/>
        <v>1086300</v>
      </c>
      <c r="K226" s="241">
        <f t="shared" si="66"/>
        <v>503</v>
      </c>
      <c r="L226" s="241">
        <f t="shared" si="67"/>
        <v>1077754</v>
      </c>
      <c r="M226" s="241">
        <f t="shared" si="68"/>
        <v>190.89353</v>
      </c>
      <c r="N226" s="241">
        <f t="shared" si="69"/>
        <v>190.89353</v>
      </c>
      <c r="O226" s="241">
        <f t="shared" si="70"/>
        <v>-3238.1627100020837</v>
      </c>
      <c r="P226" s="241">
        <f t="shared" si="71"/>
        <v>3238.1627100020837</v>
      </c>
      <c r="Q226" s="242"/>
      <c r="R226" s="242"/>
      <c r="S226" s="242"/>
    </row>
    <row r="227" spans="1:19" s="237" customFormat="1">
      <c r="A227" s="243">
        <v>41487</v>
      </c>
      <c r="C227" s="238">
        <v>219</v>
      </c>
      <c r="D227" s="239">
        <f t="shared" si="62"/>
        <v>503</v>
      </c>
      <c r="E227" s="239">
        <f t="shared" si="63"/>
        <v>1078257</v>
      </c>
      <c r="F227" s="239">
        <f t="shared" si="64"/>
        <v>-8043</v>
      </c>
      <c r="G227" s="240">
        <f>+Inputs!$D$3</f>
        <v>0.37951000000000001</v>
      </c>
      <c r="I227" s="241">
        <f t="shared" si="65"/>
        <v>1086300</v>
      </c>
      <c r="K227" s="241">
        <f t="shared" si="66"/>
        <v>503</v>
      </c>
      <c r="L227" s="241">
        <f t="shared" si="67"/>
        <v>1078257</v>
      </c>
      <c r="M227" s="241">
        <f t="shared" si="68"/>
        <v>190.89353</v>
      </c>
      <c r="N227" s="241">
        <f t="shared" si="69"/>
        <v>190.89353</v>
      </c>
      <c r="O227" s="241">
        <f t="shared" si="70"/>
        <v>-3047.2691800020839</v>
      </c>
      <c r="P227" s="241">
        <f t="shared" si="71"/>
        <v>3047.2691800020839</v>
      </c>
      <c r="Q227" s="242"/>
      <c r="R227" s="242"/>
      <c r="S227" s="242"/>
    </row>
    <row r="228" spans="1:19" s="237" customFormat="1">
      <c r="A228" s="236">
        <v>41518</v>
      </c>
      <c r="C228" s="238">
        <v>220</v>
      </c>
      <c r="D228" s="239">
        <f t="shared" si="62"/>
        <v>503</v>
      </c>
      <c r="E228" s="239">
        <f t="shared" si="63"/>
        <v>1078760</v>
      </c>
      <c r="F228" s="239">
        <f t="shared" si="64"/>
        <v>-7540</v>
      </c>
      <c r="G228" s="240">
        <f>+Inputs!$D$3</f>
        <v>0.37951000000000001</v>
      </c>
      <c r="I228" s="241">
        <f t="shared" si="65"/>
        <v>1086300</v>
      </c>
      <c r="K228" s="241">
        <f t="shared" si="66"/>
        <v>503</v>
      </c>
      <c r="L228" s="241">
        <f t="shared" si="67"/>
        <v>1078760</v>
      </c>
      <c r="M228" s="241">
        <f t="shared" si="68"/>
        <v>190.89353</v>
      </c>
      <c r="N228" s="241">
        <f t="shared" si="69"/>
        <v>190.89353</v>
      </c>
      <c r="O228" s="241">
        <f t="shared" si="70"/>
        <v>-2856.3756500020841</v>
      </c>
      <c r="P228" s="241">
        <f t="shared" si="71"/>
        <v>2856.3756500020841</v>
      </c>
      <c r="Q228" s="242"/>
      <c r="R228" s="242"/>
      <c r="S228" s="242"/>
    </row>
    <row r="229" spans="1:19" s="237" customFormat="1">
      <c r="A229" s="236">
        <v>41548</v>
      </c>
      <c r="C229" s="238">
        <v>221</v>
      </c>
      <c r="D229" s="239">
        <f t="shared" si="62"/>
        <v>503</v>
      </c>
      <c r="E229" s="239">
        <f t="shared" si="63"/>
        <v>1079263</v>
      </c>
      <c r="F229" s="239">
        <f t="shared" si="64"/>
        <v>-7037</v>
      </c>
      <c r="G229" s="240">
        <f>+Inputs!$D$3</f>
        <v>0.37951000000000001</v>
      </c>
      <c r="I229" s="241">
        <f t="shared" si="65"/>
        <v>1086300</v>
      </c>
      <c r="K229" s="241">
        <f t="shared" si="66"/>
        <v>503</v>
      </c>
      <c r="L229" s="241">
        <f t="shared" si="67"/>
        <v>1079263</v>
      </c>
      <c r="M229" s="241">
        <f t="shared" si="68"/>
        <v>190.89353</v>
      </c>
      <c r="N229" s="241">
        <f t="shared" si="69"/>
        <v>190.89353</v>
      </c>
      <c r="O229" s="241">
        <f t="shared" si="70"/>
        <v>-2665.4821200020842</v>
      </c>
      <c r="P229" s="241">
        <f t="shared" si="71"/>
        <v>2665.4821200020842</v>
      </c>
      <c r="Q229" s="242"/>
      <c r="R229" s="242"/>
      <c r="S229" s="242"/>
    </row>
    <row r="230" spans="1:19" s="237" customFormat="1">
      <c r="A230" s="243">
        <v>41579</v>
      </c>
      <c r="C230" s="238">
        <v>222</v>
      </c>
      <c r="D230" s="239">
        <f t="shared" si="62"/>
        <v>503</v>
      </c>
      <c r="E230" s="239">
        <f t="shared" si="63"/>
        <v>1079766</v>
      </c>
      <c r="F230" s="239">
        <f t="shared" si="64"/>
        <v>-6534</v>
      </c>
      <c r="G230" s="240">
        <f>+Inputs!$D$3</f>
        <v>0.37951000000000001</v>
      </c>
      <c r="I230" s="241">
        <f t="shared" si="65"/>
        <v>1086300</v>
      </c>
      <c r="K230" s="241">
        <f t="shared" si="66"/>
        <v>503</v>
      </c>
      <c r="L230" s="241">
        <f t="shared" si="67"/>
        <v>1079766</v>
      </c>
      <c r="M230" s="241">
        <f t="shared" si="68"/>
        <v>190.89353</v>
      </c>
      <c r="N230" s="241">
        <f t="shared" si="69"/>
        <v>190.89353</v>
      </c>
      <c r="O230" s="241">
        <f t="shared" si="70"/>
        <v>-2474.5885900020844</v>
      </c>
      <c r="P230" s="241">
        <f t="shared" si="71"/>
        <v>2474.5885900020844</v>
      </c>
      <c r="Q230" s="242"/>
      <c r="R230" s="242"/>
      <c r="S230" s="242"/>
    </row>
    <row r="231" spans="1:19" s="237" customFormat="1">
      <c r="A231" s="236">
        <v>41609</v>
      </c>
      <c r="C231" s="238">
        <v>223</v>
      </c>
      <c r="D231" s="239">
        <f t="shared" si="62"/>
        <v>503</v>
      </c>
      <c r="E231" s="239">
        <f t="shared" si="63"/>
        <v>1080269</v>
      </c>
      <c r="F231" s="239">
        <f t="shared" si="64"/>
        <v>-6031</v>
      </c>
      <c r="G231" s="240">
        <f>+Inputs!$D$3</f>
        <v>0.37951000000000001</v>
      </c>
      <c r="I231" s="241">
        <f t="shared" si="65"/>
        <v>1086300</v>
      </c>
      <c r="K231" s="241">
        <f t="shared" si="66"/>
        <v>503</v>
      </c>
      <c r="L231" s="241">
        <f t="shared" si="67"/>
        <v>1080269</v>
      </c>
      <c r="M231" s="241">
        <f t="shared" si="68"/>
        <v>190.89353</v>
      </c>
      <c r="N231" s="241">
        <f t="shared" si="69"/>
        <v>190.89353</v>
      </c>
      <c r="O231" s="241">
        <f t="shared" si="70"/>
        <v>-2283.6950600020846</v>
      </c>
      <c r="P231" s="241">
        <f t="shared" si="71"/>
        <v>2283.6950600020846</v>
      </c>
      <c r="Q231" s="242"/>
      <c r="R231" s="242"/>
      <c r="S231" s="242"/>
    </row>
    <row r="232" spans="1:19" s="237" customFormat="1">
      <c r="A232" s="243">
        <v>41640</v>
      </c>
      <c r="C232" s="238">
        <v>224</v>
      </c>
      <c r="D232" s="239">
        <f t="shared" si="62"/>
        <v>503</v>
      </c>
      <c r="E232" s="239">
        <f t="shared" ref="E232:E243" si="72">+E231+D232</f>
        <v>1080772</v>
      </c>
      <c r="F232" s="239">
        <f t="shared" ref="F232:F243" si="73">$B$9+E232</f>
        <v>-5528</v>
      </c>
      <c r="G232" s="240">
        <f>+Inputs!$D$3</f>
        <v>0.37951000000000001</v>
      </c>
      <c r="I232" s="241">
        <f t="shared" ref="I232:I243" si="74">+I231+H232</f>
        <v>1086300</v>
      </c>
      <c r="K232" s="241">
        <f t="shared" ref="K232:K243" si="75">D232</f>
        <v>503</v>
      </c>
      <c r="L232" s="241">
        <f t="shared" ref="L232:L243" si="76">+L231+K232</f>
        <v>1080772</v>
      </c>
      <c r="M232" s="241">
        <f t="shared" ref="M232:M243" si="77">K232*G232</f>
        <v>190.89353</v>
      </c>
      <c r="N232" s="241">
        <f t="shared" ref="N232:N243" si="78">M232-J232</f>
        <v>190.89353</v>
      </c>
      <c r="O232" s="241">
        <f t="shared" ref="O232:O243" si="79">+O231+N232</f>
        <v>-2092.8015300020847</v>
      </c>
      <c r="P232" s="241">
        <f t="shared" ref="P232:P243" si="80">P231-N232</f>
        <v>2092.8015300020847</v>
      </c>
      <c r="Q232" s="242"/>
      <c r="R232" s="242"/>
      <c r="S232" s="242"/>
    </row>
    <row r="233" spans="1:19" s="237" customFormat="1">
      <c r="A233" s="236">
        <v>41671</v>
      </c>
      <c r="C233" s="238">
        <v>225</v>
      </c>
      <c r="D233" s="239">
        <f t="shared" si="62"/>
        <v>503</v>
      </c>
      <c r="E233" s="239">
        <f t="shared" si="72"/>
        <v>1081275</v>
      </c>
      <c r="F233" s="239">
        <f t="shared" si="73"/>
        <v>-5025</v>
      </c>
      <c r="G233" s="240">
        <f>+Inputs!$D$3</f>
        <v>0.37951000000000001</v>
      </c>
      <c r="I233" s="241">
        <f t="shared" si="74"/>
        <v>1086300</v>
      </c>
      <c r="K233" s="241">
        <f t="shared" si="75"/>
        <v>503</v>
      </c>
      <c r="L233" s="241">
        <f t="shared" si="76"/>
        <v>1081275</v>
      </c>
      <c r="M233" s="241">
        <f t="shared" si="77"/>
        <v>190.89353</v>
      </c>
      <c r="N233" s="241">
        <f t="shared" si="78"/>
        <v>190.89353</v>
      </c>
      <c r="O233" s="241">
        <f t="shared" si="79"/>
        <v>-1901.9080000020847</v>
      </c>
      <c r="P233" s="241">
        <f t="shared" si="80"/>
        <v>1901.9080000020847</v>
      </c>
      <c r="Q233" s="242"/>
      <c r="R233" s="242"/>
      <c r="S233" s="242"/>
    </row>
    <row r="234" spans="1:19" s="237" customFormat="1">
      <c r="A234" s="243">
        <v>41699</v>
      </c>
      <c r="C234" s="238">
        <v>226</v>
      </c>
      <c r="D234" s="239">
        <f t="shared" si="62"/>
        <v>503</v>
      </c>
      <c r="E234" s="239">
        <f t="shared" si="72"/>
        <v>1081778</v>
      </c>
      <c r="F234" s="239">
        <f t="shared" si="73"/>
        <v>-4522</v>
      </c>
      <c r="G234" s="240">
        <f>+Inputs!$D$3</f>
        <v>0.37951000000000001</v>
      </c>
      <c r="I234" s="241">
        <f t="shared" si="74"/>
        <v>1086300</v>
      </c>
      <c r="K234" s="241">
        <f t="shared" si="75"/>
        <v>503</v>
      </c>
      <c r="L234" s="241">
        <f t="shared" si="76"/>
        <v>1081778</v>
      </c>
      <c r="M234" s="241">
        <f t="shared" si="77"/>
        <v>190.89353</v>
      </c>
      <c r="N234" s="241">
        <f t="shared" si="78"/>
        <v>190.89353</v>
      </c>
      <c r="O234" s="241">
        <f t="shared" si="79"/>
        <v>-1711.0144700020846</v>
      </c>
      <c r="P234" s="241">
        <f t="shared" si="80"/>
        <v>1711.0144700020846</v>
      </c>
      <c r="Q234" s="242"/>
      <c r="R234" s="242"/>
      <c r="S234" s="242"/>
    </row>
    <row r="235" spans="1:19" s="237" customFormat="1">
      <c r="A235" s="236">
        <v>41730</v>
      </c>
      <c r="C235" s="238">
        <v>227</v>
      </c>
      <c r="D235" s="239">
        <f t="shared" si="62"/>
        <v>503</v>
      </c>
      <c r="E235" s="239">
        <f t="shared" si="72"/>
        <v>1082281</v>
      </c>
      <c r="F235" s="239">
        <f t="shared" si="73"/>
        <v>-4019</v>
      </c>
      <c r="G235" s="240">
        <f>+Inputs!$D$3</f>
        <v>0.37951000000000001</v>
      </c>
      <c r="I235" s="241">
        <f t="shared" si="74"/>
        <v>1086300</v>
      </c>
      <c r="K235" s="241">
        <f t="shared" si="75"/>
        <v>503</v>
      </c>
      <c r="L235" s="241">
        <f t="shared" si="76"/>
        <v>1082281</v>
      </c>
      <c r="M235" s="241">
        <f t="shared" si="77"/>
        <v>190.89353</v>
      </c>
      <c r="N235" s="241">
        <f t="shared" si="78"/>
        <v>190.89353</v>
      </c>
      <c r="O235" s="241">
        <f t="shared" si="79"/>
        <v>-1520.1209400020846</v>
      </c>
      <c r="P235" s="241">
        <f t="shared" si="80"/>
        <v>1520.1209400020846</v>
      </c>
      <c r="Q235" s="242"/>
      <c r="R235" s="242"/>
      <c r="S235" s="242"/>
    </row>
    <row r="236" spans="1:19" s="237" customFormat="1">
      <c r="A236" s="243">
        <v>41760</v>
      </c>
      <c r="C236" s="238">
        <v>228</v>
      </c>
      <c r="D236" s="239">
        <f t="shared" si="62"/>
        <v>503</v>
      </c>
      <c r="E236" s="239">
        <f t="shared" si="72"/>
        <v>1082784</v>
      </c>
      <c r="F236" s="239">
        <f t="shared" si="73"/>
        <v>-3516</v>
      </c>
      <c r="G236" s="240">
        <f>+Inputs!$D$3</f>
        <v>0.37951000000000001</v>
      </c>
      <c r="I236" s="241">
        <f t="shared" si="74"/>
        <v>1086300</v>
      </c>
      <c r="K236" s="241">
        <f t="shared" si="75"/>
        <v>503</v>
      </c>
      <c r="L236" s="241">
        <f t="shared" si="76"/>
        <v>1082784</v>
      </c>
      <c r="M236" s="241">
        <f t="shared" si="77"/>
        <v>190.89353</v>
      </c>
      <c r="N236" s="241">
        <f t="shared" si="78"/>
        <v>190.89353</v>
      </c>
      <c r="O236" s="241">
        <f t="shared" si="79"/>
        <v>-1329.2274100020845</v>
      </c>
      <c r="P236" s="241">
        <f t="shared" si="80"/>
        <v>1329.2274100020845</v>
      </c>
      <c r="Q236" s="242"/>
      <c r="R236" s="242"/>
      <c r="S236" s="242"/>
    </row>
    <row r="237" spans="1:19" s="237" customFormat="1">
      <c r="A237" s="236">
        <v>41791</v>
      </c>
      <c r="C237" s="238">
        <v>229</v>
      </c>
      <c r="D237" s="239">
        <f t="shared" si="62"/>
        <v>503</v>
      </c>
      <c r="E237" s="239">
        <f t="shared" si="72"/>
        <v>1083287</v>
      </c>
      <c r="F237" s="239">
        <f t="shared" si="73"/>
        <v>-3013</v>
      </c>
      <c r="G237" s="240">
        <f>+Inputs!$D$3</f>
        <v>0.37951000000000001</v>
      </c>
      <c r="I237" s="241">
        <f t="shared" si="74"/>
        <v>1086300</v>
      </c>
      <c r="K237" s="241">
        <f t="shared" si="75"/>
        <v>503</v>
      </c>
      <c r="L237" s="241">
        <f t="shared" si="76"/>
        <v>1083287</v>
      </c>
      <c r="M237" s="241">
        <f t="shared" si="77"/>
        <v>190.89353</v>
      </c>
      <c r="N237" s="241">
        <f t="shared" si="78"/>
        <v>190.89353</v>
      </c>
      <c r="O237" s="241">
        <f t="shared" si="79"/>
        <v>-1138.3338800020845</v>
      </c>
      <c r="P237" s="241">
        <f t="shared" si="80"/>
        <v>1138.3338800020845</v>
      </c>
      <c r="Q237" s="242"/>
      <c r="R237" s="242"/>
      <c r="S237" s="242"/>
    </row>
    <row r="238" spans="1:19" s="237" customFormat="1">
      <c r="A238" s="243">
        <v>41821</v>
      </c>
      <c r="C238" s="238">
        <v>230</v>
      </c>
      <c r="D238" s="239">
        <f t="shared" si="62"/>
        <v>503</v>
      </c>
      <c r="E238" s="239">
        <f t="shared" si="72"/>
        <v>1083790</v>
      </c>
      <c r="F238" s="239">
        <f t="shared" si="73"/>
        <v>-2510</v>
      </c>
      <c r="G238" s="240">
        <f>+Inputs!$D$3</f>
        <v>0.37951000000000001</v>
      </c>
      <c r="I238" s="241">
        <f t="shared" si="74"/>
        <v>1086300</v>
      </c>
      <c r="K238" s="241">
        <f t="shared" si="75"/>
        <v>503</v>
      </c>
      <c r="L238" s="241">
        <f t="shared" si="76"/>
        <v>1083790</v>
      </c>
      <c r="M238" s="241">
        <f t="shared" si="77"/>
        <v>190.89353</v>
      </c>
      <c r="N238" s="241">
        <f t="shared" si="78"/>
        <v>190.89353</v>
      </c>
      <c r="O238" s="241">
        <f t="shared" si="79"/>
        <v>-947.44035000208441</v>
      </c>
      <c r="P238" s="241">
        <f t="shared" si="80"/>
        <v>947.44035000208441</v>
      </c>
      <c r="Q238" s="242"/>
      <c r="R238" s="242"/>
      <c r="S238" s="242"/>
    </row>
    <row r="239" spans="1:19" s="237" customFormat="1">
      <c r="A239" s="236">
        <v>41852</v>
      </c>
      <c r="C239" s="238">
        <v>231</v>
      </c>
      <c r="D239" s="239">
        <f t="shared" si="62"/>
        <v>503</v>
      </c>
      <c r="E239" s="239">
        <f t="shared" si="72"/>
        <v>1084293</v>
      </c>
      <c r="F239" s="239">
        <f t="shared" si="73"/>
        <v>-2007</v>
      </c>
      <c r="G239" s="240">
        <f>+Inputs!$D$3</f>
        <v>0.37951000000000001</v>
      </c>
      <c r="I239" s="241">
        <f t="shared" si="74"/>
        <v>1086300</v>
      </c>
      <c r="K239" s="241">
        <f t="shared" si="75"/>
        <v>503</v>
      </c>
      <c r="L239" s="241">
        <f t="shared" si="76"/>
        <v>1084293</v>
      </c>
      <c r="M239" s="241">
        <f t="shared" si="77"/>
        <v>190.89353</v>
      </c>
      <c r="N239" s="241">
        <f t="shared" si="78"/>
        <v>190.89353</v>
      </c>
      <c r="O239" s="241">
        <f t="shared" si="79"/>
        <v>-756.54682000208436</v>
      </c>
      <c r="P239" s="241">
        <f t="shared" si="80"/>
        <v>756.54682000208436</v>
      </c>
      <c r="Q239" s="242"/>
      <c r="R239" s="242"/>
      <c r="S239" s="242"/>
    </row>
    <row r="240" spans="1:19" s="237" customFormat="1">
      <c r="A240" s="243">
        <v>41883</v>
      </c>
      <c r="C240" s="238">
        <v>232</v>
      </c>
      <c r="D240" s="239">
        <f t="shared" si="62"/>
        <v>503</v>
      </c>
      <c r="E240" s="239">
        <f t="shared" si="72"/>
        <v>1084796</v>
      </c>
      <c r="F240" s="239">
        <f t="shared" si="73"/>
        <v>-1504</v>
      </c>
      <c r="G240" s="240">
        <f>+Inputs!$D$3</f>
        <v>0.37951000000000001</v>
      </c>
      <c r="I240" s="241">
        <f t="shared" si="74"/>
        <v>1086300</v>
      </c>
      <c r="K240" s="241">
        <f t="shared" si="75"/>
        <v>503</v>
      </c>
      <c r="L240" s="241">
        <f t="shared" si="76"/>
        <v>1084796</v>
      </c>
      <c r="M240" s="241">
        <f t="shared" si="77"/>
        <v>190.89353</v>
      </c>
      <c r="N240" s="241">
        <f t="shared" si="78"/>
        <v>190.89353</v>
      </c>
      <c r="O240" s="241">
        <f t="shared" si="79"/>
        <v>-565.6532900020843</v>
      </c>
      <c r="P240" s="241">
        <f t="shared" si="80"/>
        <v>565.6532900020843</v>
      </c>
      <c r="Q240" s="242"/>
      <c r="R240" s="242"/>
      <c r="S240" s="242"/>
    </row>
    <row r="241" spans="1:20" s="237" customFormat="1">
      <c r="A241" s="236">
        <v>41913</v>
      </c>
      <c r="C241" s="238">
        <v>233</v>
      </c>
      <c r="D241" s="239">
        <f t="shared" si="62"/>
        <v>503</v>
      </c>
      <c r="E241" s="239">
        <f t="shared" si="72"/>
        <v>1085299</v>
      </c>
      <c r="F241" s="239">
        <f t="shared" si="73"/>
        <v>-1001</v>
      </c>
      <c r="G241" s="240">
        <f>+Inputs!$D$3</f>
        <v>0.37951000000000001</v>
      </c>
      <c r="I241" s="241">
        <f t="shared" si="74"/>
        <v>1086300</v>
      </c>
      <c r="K241" s="241">
        <f t="shared" si="75"/>
        <v>503</v>
      </c>
      <c r="L241" s="241">
        <f t="shared" si="76"/>
        <v>1085299</v>
      </c>
      <c r="M241" s="241">
        <f t="shared" si="77"/>
        <v>190.89353</v>
      </c>
      <c r="N241" s="241">
        <f t="shared" si="78"/>
        <v>190.89353</v>
      </c>
      <c r="O241" s="241">
        <f t="shared" si="79"/>
        <v>-374.75976000208431</v>
      </c>
      <c r="P241" s="241">
        <f t="shared" si="80"/>
        <v>374.75976000208431</v>
      </c>
      <c r="Q241" s="242"/>
      <c r="R241" s="242"/>
      <c r="S241" s="242"/>
    </row>
    <row r="242" spans="1:20" s="237" customFormat="1">
      <c r="A242" s="243">
        <v>41944</v>
      </c>
      <c r="C242" s="238">
        <v>234</v>
      </c>
      <c r="D242" s="239">
        <f t="shared" si="62"/>
        <v>503</v>
      </c>
      <c r="E242" s="239">
        <f t="shared" si="72"/>
        <v>1085802</v>
      </c>
      <c r="F242" s="239">
        <f t="shared" si="73"/>
        <v>-498</v>
      </c>
      <c r="G242" s="240">
        <f>+Inputs!$D$3</f>
        <v>0.37951000000000001</v>
      </c>
      <c r="I242" s="241">
        <f t="shared" si="74"/>
        <v>1086300</v>
      </c>
      <c r="K242" s="241">
        <f t="shared" si="75"/>
        <v>503</v>
      </c>
      <c r="L242" s="241">
        <f t="shared" si="76"/>
        <v>1085802</v>
      </c>
      <c r="M242" s="241">
        <f t="shared" si="77"/>
        <v>190.89353</v>
      </c>
      <c r="N242" s="241">
        <f t="shared" si="78"/>
        <v>190.89353</v>
      </c>
      <c r="O242" s="241">
        <f t="shared" si="79"/>
        <v>-183.86623000208431</v>
      </c>
      <c r="P242" s="241">
        <f t="shared" si="80"/>
        <v>183.86623000208431</v>
      </c>
      <c r="Q242" s="242"/>
      <c r="R242" s="242"/>
      <c r="S242" s="242"/>
    </row>
    <row r="243" spans="1:20" s="237" customFormat="1">
      <c r="A243" s="236">
        <v>41974</v>
      </c>
      <c r="C243" s="238">
        <v>235</v>
      </c>
      <c r="D243" s="239">
        <f>-F242</f>
        <v>498</v>
      </c>
      <c r="E243" s="239">
        <f t="shared" si="72"/>
        <v>1086300</v>
      </c>
      <c r="F243" s="239">
        <f t="shared" si="73"/>
        <v>0</v>
      </c>
      <c r="G243" s="240">
        <f>+Inputs!$D$3</f>
        <v>0.37951000000000001</v>
      </c>
      <c r="I243" s="241">
        <f t="shared" si="74"/>
        <v>1086300</v>
      </c>
      <c r="K243" s="241">
        <f t="shared" si="75"/>
        <v>498</v>
      </c>
      <c r="L243" s="241">
        <f t="shared" si="76"/>
        <v>1086300</v>
      </c>
      <c r="M243" s="241">
        <f t="shared" si="77"/>
        <v>188.99598</v>
      </c>
      <c r="N243" s="241">
        <f t="shared" si="78"/>
        <v>188.99598</v>
      </c>
      <c r="O243" s="241">
        <f t="shared" si="79"/>
        <v>5.1297499979156953</v>
      </c>
      <c r="P243" s="241">
        <f t="shared" si="80"/>
        <v>-5.1297499979156953</v>
      </c>
      <c r="Q243" s="242"/>
      <c r="R243" s="242"/>
      <c r="S243" s="242"/>
    </row>
    <row r="244" spans="1:20">
      <c r="A244" s="30"/>
      <c r="G244" s="28"/>
    </row>
    <row r="245" spans="1:20">
      <c r="A245" s="8" t="s">
        <v>43</v>
      </c>
      <c r="B245" s="33">
        <f>SUM(B9:B244)</f>
        <v>-1086300</v>
      </c>
      <c r="D245" s="33">
        <f>SUM(D9:D244)</f>
        <v>1086300</v>
      </c>
      <c r="G245" s="28"/>
      <c r="H245" s="33">
        <f>SUM(H9:H244)</f>
        <v>1086300</v>
      </c>
      <c r="I245" s="33"/>
      <c r="J245" s="33">
        <f>SUM(J9:J244)</f>
        <v>412250.85</v>
      </c>
      <c r="K245" s="33">
        <f>SUM(K9:K244)</f>
        <v>1086300</v>
      </c>
      <c r="L245" s="33"/>
      <c r="M245" s="33">
        <f>SUM(M9:M244)</f>
        <v>412255.97975000081</v>
      </c>
      <c r="N245" s="33">
        <f>SUM(N9:N244)</f>
        <v>5.1297499979156953</v>
      </c>
      <c r="O245" s="33">
        <f>SUM(O9:O244)</f>
        <v>-37210814.523650363</v>
      </c>
      <c r="P245" s="33">
        <f>SUM(P9:P244)</f>
        <v>37210814.523650363</v>
      </c>
    </row>
    <row r="246" spans="1:20">
      <c r="G246" s="28"/>
    </row>
    <row r="247" spans="1:20">
      <c r="A247" s="4" t="s">
        <v>61</v>
      </c>
      <c r="B247" s="4" t="s">
        <v>61</v>
      </c>
      <c r="C247" s="4" t="s">
        <v>61</v>
      </c>
      <c r="D247" s="4" t="s">
        <v>61</v>
      </c>
      <c r="F247" s="4" t="s">
        <v>61</v>
      </c>
      <c r="G247" s="28" t="s">
        <v>61</v>
      </c>
      <c r="H247" s="4" t="s">
        <v>61</v>
      </c>
      <c r="J247" s="4" t="s">
        <v>61</v>
      </c>
      <c r="K247" s="4" t="s">
        <v>61</v>
      </c>
      <c r="M247" s="4" t="s">
        <v>61</v>
      </c>
      <c r="N247" s="4" t="s">
        <v>61</v>
      </c>
      <c r="P247" s="4" t="s">
        <v>61</v>
      </c>
      <c r="Q247" s="8" t="s">
        <v>61</v>
      </c>
      <c r="R247" s="8" t="s">
        <v>61</v>
      </c>
      <c r="S247" s="8" t="s">
        <v>61</v>
      </c>
      <c r="T247" s="4" t="s">
        <v>61</v>
      </c>
    </row>
    <row r="248" spans="1:20">
      <c r="G248"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sheetPr transitionEvaluation="1" codeName="Sheet15">
    <pageSetUpPr autoPageBreaks="0" fitToPage="1"/>
  </sheetPr>
  <dimension ref="A1:AE247"/>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20</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34881</v>
      </c>
      <c r="B9" s="32">
        <v>-2746523</v>
      </c>
      <c r="C9" s="6">
        <v>1</v>
      </c>
      <c r="D9" s="29">
        <f t="shared" ref="D9:D40" si="0">ROUND(-(+$B$9/180)*1,0)</f>
        <v>15258</v>
      </c>
      <c r="E9" s="29">
        <f>+D9</f>
        <v>15258</v>
      </c>
      <c r="F9" s="29">
        <f t="shared" ref="F9:F40" si="1">$B$9+E9</f>
        <v>-2731265</v>
      </c>
      <c r="G9" s="34">
        <f>+Inputs!$D$2</f>
        <v>0.3795</v>
      </c>
      <c r="H9" s="27">
        <f>-B9</f>
        <v>2746523</v>
      </c>
      <c r="I9" s="27">
        <f>+H9</f>
        <v>2746523</v>
      </c>
      <c r="J9" s="27">
        <f>H9*G9</f>
        <v>1042305.4785</v>
      </c>
      <c r="K9" s="27">
        <f t="shared" ref="K9:K40" si="2">D9</f>
        <v>15258</v>
      </c>
      <c r="L9" s="27">
        <f>+K9</f>
        <v>15258</v>
      </c>
      <c r="M9" s="27">
        <f t="shared" ref="M9:M40" si="3">K9*G9</f>
        <v>5790.4110000000001</v>
      </c>
      <c r="N9" s="27">
        <f t="shared" ref="N9:N40" si="4">M9-J9</f>
        <v>-1036515.0675</v>
      </c>
      <c r="O9" s="27">
        <f>+N9</f>
        <v>-1036515.0675</v>
      </c>
      <c r="P9" s="27">
        <f>-SUM(N9)</f>
        <v>1036515.0675</v>
      </c>
      <c r="Q9" s="38">
        <f>VLOOKUP(Q8,A9:P184,5)</f>
        <v>2654892</v>
      </c>
      <c r="R9" s="38">
        <f>VLOOKUP(R8,A9:P184,5)</f>
        <v>2657946</v>
      </c>
      <c r="S9" s="38">
        <f>+R9-Q9</f>
        <v>3054</v>
      </c>
      <c r="T9" s="35" t="s">
        <v>64</v>
      </c>
      <c r="U9" s="145">
        <f t="shared" ref="U9:AE9" si="5">-IF(TYPE(VLOOKUP(U8,$A$9:$P$184,6,FALSE))=16,0,VLOOKUP(U8,$A$9:$P$184,6,FALSE))</f>
        <v>90104</v>
      </c>
      <c r="V9" s="145">
        <f t="shared" si="5"/>
        <v>88577</v>
      </c>
      <c r="W9" s="145">
        <f t="shared" si="5"/>
        <v>0</v>
      </c>
      <c r="X9" s="145">
        <f t="shared" si="5"/>
        <v>0</v>
      </c>
      <c r="Y9" s="145">
        <f t="shared" si="5"/>
        <v>0</v>
      </c>
      <c r="Z9" s="145">
        <f t="shared" si="5"/>
        <v>0</v>
      </c>
      <c r="AA9" s="145">
        <f t="shared" si="5"/>
        <v>0</v>
      </c>
      <c r="AB9" s="145">
        <f t="shared" si="5"/>
        <v>0</v>
      </c>
      <c r="AC9" s="145">
        <f t="shared" si="5"/>
        <v>0</v>
      </c>
      <c r="AD9" s="145">
        <f t="shared" si="5"/>
        <v>0</v>
      </c>
      <c r="AE9" s="145">
        <f t="shared" si="5"/>
        <v>0</v>
      </c>
    </row>
    <row r="10" spans="1:31">
      <c r="A10" s="30">
        <v>34912</v>
      </c>
      <c r="B10" s="9"/>
      <c r="C10" s="6">
        <v>2</v>
      </c>
      <c r="D10" s="29">
        <f t="shared" si="0"/>
        <v>15258</v>
      </c>
      <c r="E10" s="29">
        <f t="shared" ref="E10:E41" si="6">+E9+D10</f>
        <v>30516</v>
      </c>
      <c r="F10" s="29">
        <f t="shared" si="1"/>
        <v>-2716007</v>
      </c>
      <c r="G10" s="34">
        <f>+Inputs!$D$2</f>
        <v>0.3795</v>
      </c>
      <c r="H10" s="2"/>
      <c r="I10" s="27">
        <f t="shared" ref="I10:I41" si="7">+I9+H10</f>
        <v>2746523</v>
      </c>
      <c r="J10" s="27"/>
      <c r="K10" s="27">
        <f t="shared" si="2"/>
        <v>15258</v>
      </c>
      <c r="L10" s="27">
        <f t="shared" ref="L10:L41" si="8">+L9+K10</f>
        <v>30516</v>
      </c>
      <c r="M10" s="27">
        <f t="shared" si="3"/>
        <v>5790.4110000000001</v>
      </c>
      <c r="N10" s="27">
        <f t="shared" si="4"/>
        <v>5790.4110000000001</v>
      </c>
      <c r="O10" s="27">
        <f t="shared" ref="O10:O41" si="9">+O9+N10</f>
        <v>-1030724.6565</v>
      </c>
      <c r="P10" s="27">
        <f t="shared" ref="P10:P41" si="10">P9-N10</f>
        <v>1030724.6565</v>
      </c>
      <c r="Q10" s="38">
        <f>VLOOKUP(Q8,A9:P184,15)</f>
        <v>-34761.758100002698</v>
      </c>
      <c r="R10" s="38">
        <f>VLOOKUP(R8,A9:P184,15)</f>
        <v>-33602.734560002704</v>
      </c>
      <c r="S10" s="38">
        <f>+R10-Q10</f>
        <v>1159.0235399999947</v>
      </c>
      <c r="T10" s="36" t="s">
        <v>69</v>
      </c>
    </row>
    <row r="11" spans="1:31">
      <c r="A11" s="31">
        <v>34943</v>
      </c>
      <c r="B11" s="5"/>
      <c r="C11" s="6">
        <v>3</v>
      </c>
      <c r="D11" s="29">
        <f t="shared" si="0"/>
        <v>15258</v>
      </c>
      <c r="E11" s="29">
        <f t="shared" si="6"/>
        <v>45774</v>
      </c>
      <c r="F11" s="29">
        <f t="shared" si="1"/>
        <v>-2700749</v>
      </c>
      <c r="G11" s="34">
        <f>+Inputs!$D$2</f>
        <v>0.3795</v>
      </c>
      <c r="H11" s="2"/>
      <c r="I11" s="27">
        <f t="shared" si="7"/>
        <v>2746523</v>
      </c>
      <c r="J11" s="27"/>
      <c r="K11" s="27">
        <f t="shared" si="2"/>
        <v>15258</v>
      </c>
      <c r="L11" s="27">
        <f t="shared" si="8"/>
        <v>45774</v>
      </c>
      <c r="M11" s="27">
        <f t="shared" si="3"/>
        <v>5790.4110000000001</v>
      </c>
      <c r="N11" s="27">
        <f t="shared" si="4"/>
        <v>5790.4110000000001</v>
      </c>
      <c r="O11" s="27">
        <f t="shared" si="9"/>
        <v>-1024934.2455000001</v>
      </c>
      <c r="P11" s="27">
        <f t="shared" si="10"/>
        <v>1024934.2455000001</v>
      </c>
      <c r="Q11" s="38">
        <f>+VLOOKUP(Q8,A9:P184,16)</f>
        <v>34761.758100002698</v>
      </c>
      <c r="R11" s="38">
        <f>+VLOOKUP(R8,A9:P184,16)</f>
        <v>33602.734560002704</v>
      </c>
      <c r="S11" s="38">
        <f>(+Q11+R11)/2</f>
        <v>34182.246330002701</v>
      </c>
      <c r="T11" s="36" t="s">
        <v>113</v>
      </c>
      <c r="U11" s="145">
        <f t="shared" ref="U11:AE11" si="11">IF(TYPE(VLOOKUP(U8,$A$9:$P$184,16,FALSE))=16,0,VLOOKUP(U8,$A$9:$P$184,16,FALSE))</f>
        <v>34182.246330002701</v>
      </c>
      <c r="V11" s="145">
        <f t="shared" si="11"/>
        <v>33602.734560002704</v>
      </c>
      <c r="W11" s="145">
        <f t="shared" si="11"/>
        <v>0</v>
      </c>
      <c r="X11" s="145">
        <f t="shared" si="11"/>
        <v>0</v>
      </c>
      <c r="Y11" s="145">
        <f t="shared" si="11"/>
        <v>0</v>
      </c>
      <c r="Z11" s="145">
        <f t="shared" si="11"/>
        <v>0</v>
      </c>
      <c r="AA11" s="145">
        <f t="shared" si="11"/>
        <v>0</v>
      </c>
      <c r="AB11" s="145">
        <f t="shared" si="11"/>
        <v>0</v>
      </c>
      <c r="AC11" s="145">
        <f t="shared" si="11"/>
        <v>0</v>
      </c>
      <c r="AD11" s="145">
        <f t="shared" si="11"/>
        <v>0</v>
      </c>
      <c r="AE11" s="145">
        <f t="shared" si="11"/>
        <v>0</v>
      </c>
    </row>
    <row r="12" spans="1:31">
      <c r="A12" s="30">
        <v>34973</v>
      </c>
      <c r="B12" s="3"/>
      <c r="C12" s="6">
        <v>4</v>
      </c>
      <c r="D12" s="29">
        <f t="shared" si="0"/>
        <v>15258</v>
      </c>
      <c r="E12" s="29">
        <f t="shared" si="6"/>
        <v>61032</v>
      </c>
      <c r="F12" s="29">
        <f t="shared" si="1"/>
        <v>-2685491</v>
      </c>
      <c r="G12" s="34">
        <f>+Inputs!$D$2</f>
        <v>0.3795</v>
      </c>
      <c r="H12" s="2"/>
      <c r="I12" s="27">
        <f t="shared" si="7"/>
        <v>2746523</v>
      </c>
      <c r="J12" s="27"/>
      <c r="K12" s="27">
        <f t="shared" si="2"/>
        <v>15258</v>
      </c>
      <c r="L12" s="27">
        <f t="shared" si="8"/>
        <v>61032</v>
      </c>
      <c r="M12" s="27">
        <f t="shared" si="3"/>
        <v>5790.4110000000001</v>
      </c>
      <c r="N12" s="27">
        <f t="shared" si="4"/>
        <v>5790.4110000000001</v>
      </c>
      <c r="O12" s="27">
        <f t="shared" si="9"/>
        <v>-1019143.8345000001</v>
      </c>
      <c r="P12" s="27">
        <f t="shared" si="10"/>
        <v>1019143.8345000001</v>
      </c>
      <c r="Q12" s="39"/>
      <c r="R12" s="40"/>
      <c r="S12" s="40"/>
      <c r="T12" s="36"/>
    </row>
    <row r="13" spans="1:31">
      <c r="A13" s="31">
        <v>35004</v>
      </c>
      <c r="B13" s="3"/>
      <c r="C13" s="6">
        <v>5</v>
      </c>
      <c r="D13" s="29">
        <f t="shared" si="0"/>
        <v>15258</v>
      </c>
      <c r="E13" s="29">
        <f t="shared" si="6"/>
        <v>76290</v>
      </c>
      <c r="F13" s="29">
        <f t="shared" si="1"/>
        <v>-2670233</v>
      </c>
      <c r="G13" s="34">
        <f>+Inputs!$D$2</f>
        <v>0.3795</v>
      </c>
      <c r="H13" s="2"/>
      <c r="I13" s="27">
        <f t="shared" si="7"/>
        <v>2746523</v>
      </c>
      <c r="J13" s="27"/>
      <c r="K13" s="27">
        <f t="shared" si="2"/>
        <v>15258</v>
      </c>
      <c r="L13" s="27">
        <f t="shared" si="8"/>
        <v>76290</v>
      </c>
      <c r="M13" s="27">
        <f t="shared" si="3"/>
        <v>5790.4110000000001</v>
      </c>
      <c r="N13" s="27">
        <f t="shared" si="4"/>
        <v>5790.4110000000001</v>
      </c>
      <c r="O13" s="27">
        <f t="shared" si="9"/>
        <v>-1013353.4235000001</v>
      </c>
      <c r="P13" s="27">
        <f t="shared" si="10"/>
        <v>1013353.4235000001</v>
      </c>
      <c r="Q13" s="38">
        <f>VLOOKUP(Q8,A9:P184,9)</f>
        <v>2746523</v>
      </c>
      <c r="R13" s="38">
        <f>VLOOKUP(R8,A9:P184,9)</f>
        <v>2746523</v>
      </c>
      <c r="S13" s="38">
        <f>+R13-Q13</f>
        <v>0</v>
      </c>
      <c r="T13" s="36" t="s">
        <v>70</v>
      </c>
    </row>
    <row r="14" spans="1:31">
      <c r="A14" s="30">
        <v>35034</v>
      </c>
      <c r="B14" s="3"/>
      <c r="C14" s="6">
        <v>6</v>
      </c>
      <c r="D14" s="29">
        <f t="shared" si="0"/>
        <v>15258</v>
      </c>
      <c r="E14" s="29">
        <f t="shared" si="6"/>
        <v>91548</v>
      </c>
      <c r="F14" s="29">
        <f t="shared" si="1"/>
        <v>-2654975</v>
      </c>
      <c r="G14" s="34">
        <f>+Inputs!$D$2</f>
        <v>0.3795</v>
      </c>
      <c r="H14" s="2"/>
      <c r="I14" s="27">
        <f t="shared" si="7"/>
        <v>2746523</v>
      </c>
      <c r="J14" s="27"/>
      <c r="K14" s="27">
        <f t="shared" si="2"/>
        <v>15258</v>
      </c>
      <c r="L14" s="27">
        <f t="shared" si="8"/>
        <v>91548</v>
      </c>
      <c r="M14" s="27">
        <f t="shared" si="3"/>
        <v>5790.4110000000001</v>
      </c>
      <c r="N14" s="27">
        <f t="shared" si="4"/>
        <v>5790.4110000000001</v>
      </c>
      <c r="O14" s="27">
        <f t="shared" si="9"/>
        <v>-1007563.0125000002</v>
      </c>
      <c r="P14" s="27">
        <f t="shared" si="10"/>
        <v>1007563.0125000002</v>
      </c>
      <c r="Q14" s="38">
        <f>VLOOKUP(Q8,A9:P184,12)</f>
        <v>2654892</v>
      </c>
      <c r="R14" s="38">
        <f>VLOOKUP(R8,A9:P184,12)</f>
        <v>2657946</v>
      </c>
      <c r="S14" s="38">
        <f>+R14-Q14</f>
        <v>3054</v>
      </c>
      <c r="T14" s="37" t="s">
        <v>93</v>
      </c>
    </row>
    <row r="15" spans="1:31">
      <c r="A15" s="31">
        <v>35065</v>
      </c>
      <c r="B15" s="3"/>
      <c r="C15" s="6">
        <v>7</v>
      </c>
      <c r="D15" s="29">
        <f t="shared" si="0"/>
        <v>15258</v>
      </c>
      <c r="E15" s="29">
        <f t="shared" si="6"/>
        <v>106806</v>
      </c>
      <c r="F15" s="29">
        <f t="shared" si="1"/>
        <v>-2639717</v>
      </c>
      <c r="G15" s="34">
        <f>+Inputs!$D$2</f>
        <v>0.3795</v>
      </c>
      <c r="H15" s="2"/>
      <c r="I15" s="27">
        <f t="shared" si="7"/>
        <v>2746523</v>
      </c>
      <c r="J15" s="27"/>
      <c r="K15" s="27">
        <f t="shared" si="2"/>
        <v>15258</v>
      </c>
      <c r="L15" s="27">
        <f t="shared" si="8"/>
        <v>106806</v>
      </c>
      <c r="M15" s="27">
        <f t="shared" si="3"/>
        <v>5790.4110000000001</v>
      </c>
      <c r="N15" s="27">
        <f t="shared" si="4"/>
        <v>5790.4110000000001</v>
      </c>
      <c r="O15" s="27">
        <f t="shared" si="9"/>
        <v>-1001772.6015000002</v>
      </c>
      <c r="P15" s="27">
        <f t="shared" si="10"/>
        <v>1001772.6015000002</v>
      </c>
    </row>
    <row r="16" spans="1:31">
      <c r="A16" s="30">
        <v>35096</v>
      </c>
      <c r="B16" s="3"/>
      <c r="C16" s="6">
        <v>8</v>
      </c>
      <c r="D16" s="29">
        <f t="shared" si="0"/>
        <v>15258</v>
      </c>
      <c r="E16" s="29">
        <f t="shared" si="6"/>
        <v>122064</v>
      </c>
      <c r="F16" s="29">
        <f t="shared" si="1"/>
        <v>-2624459</v>
      </c>
      <c r="G16" s="34">
        <f>+Inputs!$D$2</f>
        <v>0.3795</v>
      </c>
      <c r="H16" s="2"/>
      <c r="I16" s="27">
        <f t="shared" si="7"/>
        <v>2746523</v>
      </c>
      <c r="J16" s="27"/>
      <c r="K16" s="27">
        <f t="shared" si="2"/>
        <v>15258</v>
      </c>
      <c r="L16" s="27">
        <f t="shared" si="8"/>
        <v>122064</v>
      </c>
      <c r="M16" s="27">
        <f t="shared" si="3"/>
        <v>5790.4110000000001</v>
      </c>
      <c r="N16" s="27">
        <f t="shared" si="4"/>
        <v>5790.4110000000001</v>
      </c>
      <c r="O16" s="27">
        <f t="shared" si="9"/>
        <v>-995982.19050000026</v>
      </c>
      <c r="P16" s="27">
        <f t="shared" si="10"/>
        <v>995982.19050000026</v>
      </c>
      <c r="Q16" s="4"/>
      <c r="R16" s="4"/>
      <c r="S16" s="4"/>
    </row>
    <row r="17" spans="1:19">
      <c r="A17" s="31">
        <v>35125</v>
      </c>
      <c r="B17" s="3"/>
      <c r="C17" s="6">
        <v>9</v>
      </c>
      <c r="D17" s="29">
        <f t="shared" si="0"/>
        <v>15258</v>
      </c>
      <c r="E17" s="29">
        <f t="shared" si="6"/>
        <v>137322</v>
      </c>
      <c r="F17" s="29">
        <f t="shared" si="1"/>
        <v>-2609201</v>
      </c>
      <c r="G17" s="34">
        <f>+Inputs!$D$2</f>
        <v>0.3795</v>
      </c>
      <c r="H17" s="2"/>
      <c r="I17" s="27">
        <f t="shared" si="7"/>
        <v>2746523</v>
      </c>
      <c r="J17" s="27"/>
      <c r="K17" s="27">
        <f t="shared" si="2"/>
        <v>15258</v>
      </c>
      <c r="L17" s="27">
        <f t="shared" si="8"/>
        <v>137322</v>
      </c>
      <c r="M17" s="27">
        <f t="shared" si="3"/>
        <v>5790.4110000000001</v>
      </c>
      <c r="N17" s="27">
        <f t="shared" si="4"/>
        <v>5790.4110000000001</v>
      </c>
      <c r="O17" s="27">
        <f t="shared" si="9"/>
        <v>-990191.7795000003</v>
      </c>
      <c r="P17" s="27">
        <f t="shared" si="10"/>
        <v>990191.7795000003</v>
      </c>
      <c r="Q17" s="4"/>
      <c r="R17" s="4"/>
      <c r="S17" s="4"/>
    </row>
    <row r="18" spans="1:19">
      <c r="A18" s="30">
        <v>35156</v>
      </c>
      <c r="B18" s="3"/>
      <c r="C18" s="6">
        <v>10</v>
      </c>
      <c r="D18" s="29">
        <f t="shared" si="0"/>
        <v>15258</v>
      </c>
      <c r="E18" s="29">
        <f t="shared" si="6"/>
        <v>152580</v>
      </c>
      <c r="F18" s="29">
        <f t="shared" si="1"/>
        <v>-2593943</v>
      </c>
      <c r="G18" s="34">
        <f>+Inputs!$D$2</f>
        <v>0.3795</v>
      </c>
      <c r="H18" s="2"/>
      <c r="I18" s="27">
        <f t="shared" si="7"/>
        <v>2746523</v>
      </c>
      <c r="J18" s="27"/>
      <c r="K18" s="27">
        <f t="shared" si="2"/>
        <v>15258</v>
      </c>
      <c r="L18" s="27">
        <f t="shared" si="8"/>
        <v>152580</v>
      </c>
      <c r="M18" s="27">
        <f t="shared" si="3"/>
        <v>5790.4110000000001</v>
      </c>
      <c r="N18" s="27">
        <f t="shared" si="4"/>
        <v>5790.4110000000001</v>
      </c>
      <c r="O18" s="27">
        <f t="shared" si="9"/>
        <v>-984401.36850000033</v>
      </c>
      <c r="P18" s="27">
        <f t="shared" si="10"/>
        <v>984401.36850000033</v>
      </c>
      <c r="Q18" s="4"/>
      <c r="R18" s="4"/>
      <c r="S18" s="4"/>
    </row>
    <row r="19" spans="1:19">
      <c r="A19" s="31">
        <v>35186</v>
      </c>
      <c r="B19" s="3"/>
      <c r="C19" s="6">
        <v>11</v>
      </c>
      <c r="D19" s="29">
        <f t="shared" si="0"/>
        <v>15258</v>
      </c>
      <c r="E19" s="29">
        <f t="shared" si="6"/>
        <v>167838</v>
      </c>
      <c r="F19" s="29">
        <f t="shared" si="1"/>
        <v>-2578685</v>
      </c>
      <c r="G19" s="34">
        <f>+Inputs!$D$2</f>
        <v>0.3795</v>
      </c>
      <c r="H19" s="2"/>
      <c r="I19" s="27">
        <f t="shared" si="7"/>
        <v>2746523</v>
      </c>
      <c r="J19" s="27"/>
      <c r="K19" s="27">
        <f t="shared" si="2"/>
        <v>15258</v>
      </c>
      <c r="L19" s="27">
        <f t="shared" si="8"/>
        <v>167838</v>
      </c>
      <c r="M19" s="27">
        <f t="shared" si="3"/>
        <v>5790.4110000000001</v>
      </c>
      <c r="N19" s="27">
        <f t="shared" si="4"/>
        <v>5790.4110000000001</v>
      </c>
      <c r="O19" s="27">
        <f t="shared" si="9"/>
        <v>-978610.95750000037</v>
      </c>
      <c r="P19" s="27">
        <f t="shared" si="10"/>
        <v>978610.95750000037</v>
      </c>
      <c r="Q19" s="4"/>
      <c r="R19" s="4"/>
      <c r="S19" s="4"/>
    </row>
    <row r="20" spans="1:19">
      <c r="A20" s="30">
        <v>35217</v>
      </c>
      <c r="B20" s="3"/>
      <c r="C20" s="6">
        <v>12</v>
      </c>
      <c r="D20" s="29">
        <f t="shared" si="0"/>
        <v>15258</v>
      </c>
      <c r="E20" s="29">
        <f t="shared" si="6"/>
        <v>183096</v>
      </c>
      <c r="F20" s="29">
        <f t="shared" si="1"/>
        <v>-2563427</v>
      </c>
      <c r="G20" s="34">
        <f>+Inputs!$D$2</f>
        <v>0.3795</v>
      </c>
      <c r="H20" s="2"/>
      <c r="I20" s="27">
        <f t="shared" si="7"/>
        <v>2746523</v>
      </c>
      <c r="J20" s="27"/>
      <c r="K20" s="27">
        <f t="shared" si="2"/>
        <v>15258</v>
      </c>
      <c r="L20" s="27">
        <f t="shared" si="8"/>
        <v>183096</v>
      </c>
      <c r="M20" s="27">
        <f t="shared" si="3"/>
        <v>5790.4110000000001</v>
      </c>
      <c r="N20" s="27">
        <f t="shared" si="4"/>
        <v>5790.4110000000001</v>
      </c>
      <c r="O20" s="27">
        <f t="shared" si="9"/>
        <v>-972820.5465000004</v>
      </c>
      <c r="P20" s="27">
        <f t="shared" si="10"/>
        <v>972820.5465000004</v>
      </c>
      <c r="Q20" s="4"/>
      <c r="R20" s="4"/>
      <c r="S20" s="4"/>
    </row>
    <row r="21" spans="1:19">
      <c r="A21" s="31">
        <v>35247</v>
      </c>
      <c r="B21" s="3"/>
      <c r="C21" s="6">
        <v>13</v>
      </c>
      <c r="D21" s="29">
        <f t="shared" si="0"/>
        <v>15258</v>
      </c>
      <c r="E21" s="29">
        <f t="shared" si="6"/>
        <v>198354</v>
      </c>
      <c r="F21" s="29">
        <f t="shared" si="1"/>
        <v>-2548169</v>
      </c>
      <c r="G21" s="34">
        <f>+Inputs!$D$2</f>
        <v>0.3795</v>
      </c>
      <c r="H21" s="2"/>
      <c r="I21" s="27">
        <f t="shared" si="7"/>
        <v>2746523</v>
      </c>
      <c r="J21" s="27"/>
      <c r="K21" s="27">
        <f t="shared" si="2"/>
        <v>15258</v>
      </c>
      <c r="L21" s="27">
        <f t="shared" si="8"/>
        <v>198354</v>
      </c>
      <c r="M21" s="27">
        <f t="shared" si="3"/>
        <v>5790.4110000000001</v>
      </c>
      <c r="N21" s="27">
        <f t="shared" si="4"/>
        <v>5790.4110000000001</v>
      </c>
      <c r="O21" s="27">
        <f t="shared" si="9"/>
        <v>-967030.13550000044</v>
      </c>
      <c r="P21" s="27">
        <f t="shared" si="10"/>
        <v>967030.13550000044</v>
      </c>
      <c r="Q21" s="4"/>
      <c r="R21" s="4"/>
      <c r="S21" s="4"/>
    </row>
    <row r="22" spans="1:19">
      <c r="A22" s="30">
        <v>35278</v>
      </c>
      <c r="B22" s="3"/>
      <c r="C22" s="6">
        <v>14</v>
      </c>
      <c r="D22" s="29">
        <f t="shared" si="0"/>
        <v>15258</v>
      </c>
      <c r="E22" s="29">
        <f t="shared" si="6"/>
        <v>213612</v>
      </c>
      <c r="F22" s="29">
        <f t="shared" si="1"/>
        <v>-2532911</v>
      </c>
      <c r="G22" s="34">
        <f>+Inputs!$D$2</f>
        <v>0.3795</v>
      </c>
      <c r="H22" s="2"/>
      <c r="I22" s="27">
        <f t="shared" si="7"/>
        <v>2746523</v>
      </c>
      <c r="J22" s="27"/>
      <c r="K22" s="27">
        <f t="shared" si="2"/>
        <v>15258</v>
      </c>
      <c r="L22" s="27">
        <f t="shared" si="8"/>
        <v>213612</v>
      </c>
      <c r="M22" s="27">
        <f t="shared" si="3"/>
        <v>5790.4110000000001</v>
      </c>
      <c r="N22" s="27">
        <f t="shared" si="4"/>
        <v>5790.4110000000001</v>
      </c>
      <c r="O22" s="27">
        <f t="shared" si="9"/>
        <v>-961239.72450000048</v>
      </c>
      <c r="P22" s="27">
        <f t="shared" si="10"/>
        <v>961239.72450000048</v>
      </c>
      <c r="Q22" s="4"/>
      <c r="R22" s="4"/>
      <c r="S22" s="4"/>
    </row>
    <row r="23" spans="1:19">
      <c r="A23" s="31">
        <v>35309</v>
      </c>
      <c r="B23" s="3"/>
      <c r="C23" s="6">
        <v>15</v>
      </c>
      <c r="D23" s="29">
        <f t="shared" si="0"/>
        <v>15258</v>
      </c>
      <c r="E23" s="29">
        <f t="shared" si="6"/>
        <v>228870</v>
      </c>
      <c r="F23" s="29">
        <f t="shared" si="1"/>
        <v>-2517653</v>
      </c>
      <c r="G23" s="34">
        <f>+Inputs!$D$2</f>
        <v>0.3795</v>
      </c>
      <c r="H23" s="2"/>
      <c r="I23" s="27">
        <f t="shared" si="7"/>
        <v>2746523</v>
      </c>
      <c r="J23" s="27"/>
      <c r="K23" s="27">
        <f t="shared" si="2"/>
        <v>15258</v>
      </c>
      <c r="L23" s="27">
        <f t="shared" si="8"/>
        <v>228870</v>
      </c>
      <c r="M23" s="27">
        <f t="shared" si="3"/>
        <v>5790.4110000000001</v>
      </c>
      <c r="N23" s="27">
        <f t="shared" si="4"/>
        <v>5790.4110000000001</v>
      </c>
      <c r="O23" s="27">
        <f t="shared" si="9"/>
        <v>-955449.31350000051</v>
      </c>
      <c r="P23" s="27">
        <f t="shared" si="10"/>
        <v>955449.31350000051</v>
      </c>
      <c r="Q23" s="4"/>
      <c r="R23" s="4"/>
      <c r="S23" s="4"/>
    </row>
    <row r="24" spans="1:19">
      <c r="A24" s="30">
        <v>35339</v>
      </c>
      <c r="B24" s="3"/>
      <c r="C24" s="6">
        <v>16</v>
      </c>
      <c r="D24" s="29">
        <f t="shared" si="0"/>
        <v>15258</v>
      </c>
      <c r="E24" s="29">
        <f t="shared" si="6"/>
        <v>244128</v>
      </c>
      <c r="F24" s="29">
        <f t="shared" si="1"/>
        <v>-2502395</v>
      </c>
      <c r="G24" s="34">
        <f>+Inputs!$D$2</f>
        <v>0.3795</v>
      </c>
      <c r="H24" s="2"/>
      <c r="I24" s="27">
        <f t="shared" si="7"/>
        <v>2746523</v>
      </c>
      <c r="J24" s="27"/>
      <c r="K24" s="27">
        <f t="shared" si="2"/>
        <v>15258</v>
      </c>
      <c r="L24" s="27">
        <f t="shared" si="8"/>
        <v>244128</v>
      </c>
      <c r="M24" s="27">
        <f t="shared" si="3"/>
        <v>5790.4110000000001</v>
      </c>
      <c r="N24" s="27">
        <f t="shared" si="4"/>
        <v>5790.4110000000001</v>
      </c>
      <c r="O24" s="27">
        <f t="shared" si="9"/>
        <v>-949658.90250000055</v>
      </c>
      <c r="P24" s="27">
        <f t="shared" si="10"/>
        <v>949658.90250000055</v>
      </c>
      <c r="Q24" s="4"/>
      <c r="R24" s="4"/>
      <c r="S24" s="4"/>
    </row>
    <row r="25" spans="1:19">
      <c r="A25" s="31">
        <v>35370</v>
      </c>
      <c r="B25" s="3"/>
      <c r="C25" s="6">
        <v>17</v>
      </c>
      <c r="D25" s="29">
        <f t="shared" si="0"/>
        <v>15258</v>
      </c>
      <c r="E25" s="29">
        <f t="shared" si="6"/>
        <v>259386</v>
      </c>
      <c r="F25" s="29">
        <f t="shared" si="1"/>
        <v>-2487137</v>
      </c>
      <c r="G25" s="34">
        <f>+Inputs!$D$2</f>
        <v>0.3795</v>
      </c>
      <c r="H25" s="2"/>
      <c r="I25" s="27">
        <f t="shared" si="7"/>
        <v>2746523</v>
      </c>
      <c r="J25" s="27"/>
      <c r="K25" s="27">
        <f t="shared" si="2"/>
        <v>15258</v>
      </c>
      <c r="L25" s="27">
        <f t="shared" si="8"/>
        <v>259386</v>
      </c>
      <c r="M25" s="27">
        <f t="shared" si="3"/>
        <v>5790.4110000000001</v>
      </c>
      <c r="N25" s="27">
        <f t="shared" si="4"/>
        <v>5790.4110000000001</v>
      </c>
      <c r="O25" s="27">
        <f t="shared" si="9"/>
        <v>-943868.49150000059</v>
      </c>
      <c r="P25" s="27">
        <f t="shared" si="10"/>
        <v>943868.49150000059</v>
      </c>
      <c r="Q25" s="4"/>
      <c r="R25" s="4"/>
      <c r="S25" s="4"/>
    </row>
    <row r="26" spans="1:19">
      <c r="A26" s="30">
        <v>35400</v>
      </c>
      <c r="B26" s="3"/>
      <c r="C26" s="6">
        <v>18</v>
      </c>
      <c r="D26" s="29">
        <f t="shared" si="0"/>
        <v>15258</v>
      </c>
      <c r="E26" s="29">
        <f t="shared" si="6"/>
        <v>274644</v>
      </c>
      <c r="F26" s="29">
        <f t="shared" si="1"/>
        <v>-2471879</v>
      </c>
      <c r="G26" s="34">
        <f>+Inputs!$D$2</f>
        <v>0.3795</v>
      </c>
      <c r="H26" s="2"/>
      <c r="I26" s="27">
        <f t="shared" si="7"/>
        <v>2746523</v>
      </c>
      <c r="J26" s="27"/>
      <c r="K26" s="27">
        <f t="shared" si="2"/>
        <v>15258</v>
      </c>
      <c r="L26" s="27">
        <f t="shared" si="8"/>
        <v>274644</v>
      </c>
      <c r="M26" s="27">
        <f t="shared" si="3"/>
        <v>5790.4110000000001</v>
      </c>
      <c r="N26" s="27">
        <f t="shared" si="4"/>
        <v>5790.4110000000001</v>
      </c>
      <c r="O26" s="27">
        <f t="shared" si="9"/>
        <v>-938078.08050000062</v>
      </c>
      <c r="P26" s="27">
        <f t="shared" si="10"/>
        <v>938078.08050000062</v>
      </c>
      <c r="Q26" s="4"/>
      <c r="R26" s="4"/>
      <c r="S26" s="4"/>
    </row>
    <row r="27" spans="1:19">
      <c r="A27" s="31">
        <v>35431</v>
      </c>
      <c r="B27" s="3"/>
      <c r="C27" s="6">
        <v>19</v>
      </c>
      <c r="D27" s="29">
        <f t="shared" si="0"/>
        <v>15258</v>
      </c>
      <c r="E27" s="29">
        <f t="shared" si="6"/>
        <v>289902</v>
      </c>
      <c r="F27" s="29">
        <f t="shared" si="1"/>
        <v>-2456621</v>
      </c>
      <c r="G27" s="34">
        <f>+Inputs!$D$2</f>
        <v>0.3795</v>
      </c>
      <c r="H27" s="2"/>
      <c r="I27" s="27">
        <f t="shared" si="7"/>
        <v>2746523</v>
      </c>
      <c r="J27" s="27"/>
      <c r="K27" s="27">
        <f t="shared" si="2"/>
        <v>15258</v>
      </c>
      <c r="L27" s="27">
        <f t="shared" si="8"/>
        <v>289902</v>
      </c>
      <c r="M27" s="27">
        <f t="shared" si="3"/>
        <v>5790.4110000000001</v>
      </c>
      <c r="N27" s="27">
        <f t="shared" si="4"/>
        <v>5790.4110000000001</v>
      </c>
      <c r="O27" s="27">
        <f t="shared" si="9"/>
        <v>-932287.66950000066</v>
      </c>
      <c r="P27" s="27">
        <f t="shared" si="10"/>
        <v>932287.66950000066</v>
      </c>
      <c r="Q27" s="4"/>
      <c r="R27" s="4"/>
      <c r="S27" s="4"/>
    </row>
    <row r="28" spans="1:19">
      <c r="A28" s="30">
        <v>35462</v>
      </c>
      <c r="B28" s="3"/>
      <c r="C28" s="6">
        <v>20</v>
      </c>
      <c r="D28" s="29">
        <f t="shared" si="0"/>
        <v>15258</v>
      </c>
      <c r="E28" s="29">
        <f t="shared" si="6"/>
        <v>305160</v>
      </c>
      <c r="F28" s="29">
        <f t="shared" si="1"/>
        <v>-2441363</v>
      </c>
      <c r="G28" s="34">
        <f>+Inputs!$D$2</f>
        <v>0.3795</v>
      </c>
      <c r="H28" s="2"/>
      <c r="I28" s="27">
        <f t="shared" si="7"/>
        <v>2746523</v>
      </c>
      <c r="J28" s="27"/>
      <c r="K28" s="27">
        <f t="shared" si="2"/>
        <v>15258</v>
      </c>
      <c r="L28" s="27">
        <f t="shared" si="8"/>
        <v>305160</v>
      </c>
      <c r="M28" s="27">
        <f t="shared" si="3"/>
        <v>5790.4110000000001</v>
      </c>
      <c r="N28" s="27">
        <f t="shared" si="4"/>
        <v>5790.4110000000001</v>
      </c>
      <c r="O28" s="27">
        <f t="shared" si="9"/>
        <v>-926497.25850000069</v>
      </c>
      <c r="P28" s="27">
        <f t="shared" si="10"/>
        <v>926497.25850000069</v>
      </c>
      <c r="Q28" s="4"/>
      <c r="R28" s="4"/>
      <c r="S28" s="4"/>
    </row>
    <row r="29" spans="1:19">
      <c r="A29" s="31">
        <v>35490</v>
      </c>
      <c r="B29" s="3"/>
      <c r="C29" s="6">
        <v>21</v>
      </c>
      <c r="D29" s="29">
        <f t="shared" si="0"/>
        <v>15258</v>
      </c>
      <c r="E29" s="29">
        <f t="shared" si="6"/>
        <v>320418</v>
      </c>
      <c r="F29" s="29">
        <f t="shared" si="1"/>
        <v>-2426105</v>
      </c>
      <c r="G29" s="34">
        <f>+Inputs!$D$2</f>
        <v>0.3795</v>
      </c>
      <c r="H29" s="2"/>
      <c r="I29" s="27">
        <f t="shared" si="7"/>
        <v>2746523</v>
      </c>
      <c r="J29" s="27"/>
      <c r="K29" s="27">
        <f t="shared" si="2"/>
        <v>15258</v>
      </c>
      <c r="L29" s="27">
        <f t="shared" si="8"/>
        <v>320418</v>
      </c>
      <c r="M29" s="27">
        <f t="shared" si="3"/>
        <v>5790.4110000000001</v>
      </c>
      <c r="N29" s="27">
        <f t="shared" si="4"/>
        <v>5790.4110000000001</v>
      </c>
      <c r="O29" s="27">
        <f t="shared" si="9"/>
        <v>-920706.84750000073</v>
      </c>
      <c r="P29" s="27">
        <f t="shared" si="10"/>
        <v>920706.84750000073</v>
      </c>
      <c r="Q29" s="4"/>
      <c r="R29" s="4"/>
      <c r="S29" s="4"/>
    </row>
    <row r="30" spans="1:19">
      <c r="A30" s="30">
        <v>35521</v>
      </c>
      <c r="B30" s="3"/>
      <c r="C30" s="6">
        <v>22</v>
      </c>
      <c r="D30" s="29">
        <f t="shared" si="0"/>
        <v>15258</v>
      </c>
      <c r="E30" s="29">
        <f t="shared" si="6"/>
        <v>335676</v>
      </c>
      <c r="F30" s="29">
        <f t="shared" si="1"/>
        <v>-2410847</v>
      </c>
      <c r="G30" s="34">
        <f>+Inputs!$D$2</f>
        <v>0.3795</v>
      </c>
      <c r="H30" s="2"/>
      <c r="I30" s="27">
        <f t="shared" si="7"/>
        <v>2746523</v>
      </c>
      <c r="J30" s="27"/>
      <c r="K30" s="27">
        <f t="shared" si="2"/>
        <v>15258</v>
      </c>
      <c r="L30" s="27">
        <f t="shared" si="8"/>
        <v>335676</v>
      </c>
      <c r="M30" s="27">
        <f t="shared" si="3"/>
        <v>5790.4110000000001</v>
      </c>
      <c r="N30" s="27">
        <f t="shared" si="4"/>
        <v>5790.4110000000001</v>
      </c>
      <c r="O30" s="27">
        <f t="shared" si="9"/>
        <v>-914916.43650000077</v>
      </c>
      <c r="P30" s="27">
        <f t="shared" si="10"/>
        <v>914916.43650000077</v>
      </c>
      <c r="Q30" s="112"/>
    </row>
    <row r="31" spans="1:19">
      <c r="A31" s="31">
        <v>35551</v>
      </c>
      <c r="B31" s="3"/>
      <c r="C31" s="6">
        <v>23</v>
      </c>
      <c r="D31" s="29">
        <f t="shared" si="0"/>
        <v>15258</v>
      </c>
      <c r="E31" s="29">
        <f t="shared" si="6"/>
        <v>350934</v>
      </c>
      <c r="F31" s="29">
        <f t="shared" si="1"/>
        <v>-2395589</v>
      </c>
      <c r="G31" s="34">
        <f>+Inputs!$D$2</f>
        <v>0.3795</v>
      </c>
      <c r="H31" s="2"/>
      <c r="I31" s="27">
        <f t="shared" si="7"/>
        <v>2746523</v>
      </c>
      <c r="J31" s="27"/>
      <c r="K31" s="27">
        <f t="shared" si="2"/>
        <v>15258</v>
      </c>
      <c r="L31" s="27">
        <f t="shared" si="8"/>
        <v>350934</v>
      </c>
      <c r="M31" s="27">
        <f t="shared" si="3"/>
        <v>5790.4110000000001</v>
      </c>
      <c r="N31" s="27">
        <f t="shared" si="4"/>
        <v>5790.4110000000001</v>
      </c>
      <c r="O31" s="27">
        <f t="shared" si="9"/>
        <v>-909126.0255000008</v>
      </c>
      <c r="P31" s="27">
        <f t="shared" si="10"/>
        <v>909126.0255000008</v>
      </c>
      <c r="Q31" s="112"/>
    </row>
    <row r="32" spans="1:19">
      <c r="A32" s="30">
        <v>35582</v>
      </c>
      <c r="B32" s="3"/>
      <c r="C32" s="6">
        <v>24</v>
      </c>
      <c r="D32" s="29">
        <f t="shared" si="0"/>
        <v>15258</v>
      </c>
      <c r="E32" s="29">
        <f t="shared" si="6"/>
        <v>366192</v>
      </c>
      <c r="F32" s="29">
        <f t="shared" si="1"/>
        <v>-2380331</v>
      </c>
      <c r="G32" s="34">
        <f>+Inputs!$D$2</f>
        <v>0.3795</v>
      </c>
      <c r="H32" s="2"/>
      <c r="I32" s="27">
        <f t="shared" si="7"/>
        <v>2746523</v>
      </c>
      <c r="J32" s="27"/>
      <c r="K32" s="27">
        <f t="shared" si="2"/>
        <v>15258</v>
      </c>
      <c r="L32" s="27">
        <f t="shared" si="8"/>
        <v>366192</v>
      </c>
      <c r="M32" s="27">
        <f t="shared" si="3"/>
        <v>5790.4110000000001</v>
      </c>
      <c r="N32" s="27">
        <f t="shared" si="4"/>
        <v>5790.4110000000001</v>
      </c>
      <c r="O32" s="27">
        <f t="shared" si="9"/>
        <v>-903335.61450000084</v>
      </c>
      <c r="P32" s="27">
        <f t="shared" si="10"/>
        <v>903335.61450000084</v>
      </c>
      <c r="Q32" s="112"/>
    </row>
    <row r="33" spans="1:21">
      <c r="A33" s="31">
        <v>35612</v>
      </c>
      <c r="B33" s="3"/>
      <c r="C33" s="6">
        <v>25</v>
      </c>
      <c r="D33" s="29">
        <f t="shared" si="0"/>
        <v>15258</v>
      </c>
      <c r="E33" s="29">
        <f t="shared" si="6"/>
        <v>381450</v>
      </c>
      <c r="F33" s="29">
        <f t="shared" si="1"/>
        <v>-2365073</v>
      </c>
      <c r="G33" s="34">
        <f>+Inputs!$D$2</f>
        <v>0.3795</v>
      </c>
      <c r="H33" s="2"/>
      <c r="I33" s="27">
        <f t="shared" si="7"/>
        <v>2746523</v>
      </c>
      <c r="J33" s="27"/>
      <c r="K33" s="27">
        <f t="shared" si="2"/>
        <v>15258</v>
      </c>
      <c r="L33" s="27">
        <f t="shared" si="8"/>
        <v>381450</v>
      </c>
      <c r="M33" s="27">
        <f t="shared" si="3"/>
        <v>5790.4110000000001</v>
      </c>
      <c r="N33" s="27">
        <f t="shared" si="4"/>
        <v>5790.4110000000001</v>
      </c>
      <c r="O33" s="27">
        <f t="shared" si="9"/>
        <v>-897545.20350000088</v>
      </c>
      <c r="P33" s="27">
        <f t="shared" si="10"/>
        <v>897545.20350000088</v>
      </c>
      <c r="Q33" s="112"/>
    </row>
    <row r="34" spans="1:21">
      <c r="A34" s="30">
        <v>35643</v>
      </c>
      <c r="B34" s="3"/>
      <c r="C34" s="6">
        <v>26</v>
      </c>
      <c r="D34" s="29">
        <f t="shared" si="0"/>
        <v>15258</v>
      </c>
      <c r="E34" s="29">
        <f t="shared" si="6"/>
        <v>396708</v>
      </c>
      <c r="F34" s="29">
        <f t="shared" si="1"/>
        <v>-2349815</v>
      </c>
      <c r="G34" s="34">
        <f>+Inputs!$D$2</f>
        <v>0.3795</v>
      </c>
      <c r="H34" s="2"/>
      <c r="I34" s="27">
        <f t="shared" si="7"/>
        <v>2746523</v>
      </c>
      <c r="J34" s="27"/>
      <c r="K34" s="27">
        <f t="shared" si="2"/>
        <v>15258</v>
      </c>
      <c r="L34" s="27">
        <f t="shared" si="8"/>
        <v>396708</v>
      </c>
      <c r="M34" s="27">
        <f t="shared" si="3"/>
        <v>5790.4110000000001</v>
      </c>
      <c r="N34" s="27">
        <f t="shared" si="4"/>
        <v>5790.4110000000001</v>
      </c>
      <c r="O34" s="27">
        <f t="shared" si="9"/>
        <v>-891754.79250000091</v>
      </c>
      <c r="P34" s="27">
        <f t="shared" si="10"/>
        <v>891754.79250000091</v>
      </c>
      <c r="Q34" s="112"/>
    </row>
    <row r="35" spans="1:21">
      <c r="A35" s="31">
        <v>35674</v>
      </c>
      <c r="B35" s="3"/>
      <c r="C35" s="6">
        <v>27</v>
      </c>
      <c r="D35" s="29">
        <f t="shared" si="0"/>
        <v>15258</v>
      </c>
      <c r="E35" s="29">
        <f t="shared" si="6"/>
        <v>411966</v>
      </c>
      <c r="F35" s="29">
        <f t="shared" si="1"/>
        <v>-2334557</v>
      </c>
      <c r="G35" s="34">
        <f>+Inputs!$D$2</f>
        <v>0.3795</v>
      </c>
      <c r="H35" s="2"/>
      <c r="I35" s="27">
        <f t="shared" si="7"/>
        <v>2746523</v>
      </c>
      <c r="J35" s="27"/>
      <c r="K35" s="27">
        <f t="shared" si="2"/>
        <v>15258</v>
      </c>
      <c r="L35" s="27">
        <f t="shared" si="8"/>
        <v>411966</v>
      </c>
      <c r="M35" s="27">
        <f t="shared" si="3"/>
        <v>5790.4110000000001</v>
      </c>
      <c r="N35" s="27">
        <f t="shared" si="4"/>
        <v>5790.4110000000001</v>
      </c>
      <c r="O35" s="27">
        <f t="shared" si="9"/>
        <v>-885964.38150000095</v>
      </c>
      <c r="P35" s="27">
        <f t="shared" si="10"/>
        <v>885964.38150000095</v>
      </c>
    </row>
    <row r="36" spans="1:21">
      <c r="A36" s="30">
        <v>35704</v>
      </c>
      <c r="B36" s="3"/>
      <c r="C36" s="6">
        <v>28</v>
      </c>
      <c r="D36" s="29">
        <f t="shared" si="0"/>
        <v>15258</v>
      </c>
      <c r="E36" s="29">
        <f t="shared" si="6"/>
        <v>427224</v>
      </c>
      <c r="F36" s="29">
        <f t="shared" si="1"/>
        <v>-2319299</v>
      </c>
      <c r="G36" s="34">
        <f>+Inputs!$D$2</f>
        <v>0.3795</v>
      </c>
      <c r="H36" s="2"/>
      <c r="I36" s="27">
        <f t="shared" si="7"/>
        <v>2746523</v>
      </c>
      <c r="J36" s="27"/>
      <c r="K36" s="27">
        <f t="shared" si="2"/>
        <v>15258</v>
      </c>
      <c r="L36" s="27">
        <f t="shared" si="8"/>
        <v>427224</v>
      </c>
      <c r="M36" s="27">
        <f t="shared" si="3"/>
        <v>5790.4110000000001</v>
      </c>
      <c r="N36" s="27">
        <f t="shared" si="4"/>
        <v>5790.4110000000001</v>
      </c>
      <c r="O36" s="27">
        <f t="shared" si="9"/>
        <v>-880173.97050000099</v>
      </c>
      <c r="P36" s="27">
        <f t="shared" si="10"/>
        <v>880173.97050000099</v>
      </c>
    </row>
    <row r="37" spans="1:21">
      <c r="A37" s="31">
        <v>35735</v>
      </c>
      <c r="B37" s="3"/>
      <c r="C37" s="6">
        <v>29</v>
      </c>
      <c r="D37" s="29">
        <f t="shared" si="0"/>
        <v>15258</v>
      </c>
      <c r="E37" s="29">
        <f t="shared" si="6"/>
        <v>442482</v>
      </c>
      <c r="F37" s="29">
        <f t="shared" si="1"/>
        <v>-2304041</v>
      </c>
      <c r="G37" s="34">
        <f>+Inputs!$D$2</f>
        <v>0.3795</v>
      </c>
      <c r="H37" s="2"/>
      <c r="I37" s="27">
        <f t="shared" si="7"/>
        <v>2746523</v>
      </c>
      <c r="J37" s="27"/>
      <c r="K37" s="27">
        <f t="shared" si="2"/>
        <v>15258</v>
      </c>
      <c r="L37" s="27">
        <f t="shared" si="8"/>
        <v>442482</v>
      </c>
      <c r="M37" s="27">
        <f t="shared" si="3"/>
        <v>5790.4110000000001</v>
      </c>
      <c r="N37" s="27">
        <f t="shared" si="4"/>
        <v>5790.4110000000001</v>
      </c>
      <c r="O37" s="27">
        <f t="shared" si="9"/>
        <v>-874383.55950000102</v>
      </c>
      <c r="P37" s="27">
        <f t="shared" si="10"/>
        <v>874383.55950000102</v>
      </c>
    </row>
    <row r="38" spans="1:21">
      <c r="A38" s="30">
        <v>35765</v>
      </c>
      <c r="B38" s="3"/>
      <c r="C38" s="6">
        <v>30</v>
      </c>
      <c r="D38" s="29">
        <f t="shared" si="0"/>
        <v>15258</v>
      </c>
      <c r="E38" s="29">
        <f t="shared" si="6"/>
        <v>457740</v>
      </c>
      <c r="F38" s="29">
        <f t="shared" si="1"/>
        <v>-2288783</v>
      </c>
      <c r="G38" s="34">
        <f>+Inputs!$D$2</f>
        <v>0.3795</v>
      </c>
      <c r="H38" s="2"/>
      <c r="I38" s="27">
        <f t="shared" si="7"/>
        <v>2746523</v>
      </c>
      <c r="J38" s="27"/>
      <c r="K38" s="27">
        <f t="shared" si="2"/>
        <v>15258</v>
      </c>
      <c r="L38" s="27">
        <f t="shared" si="8"/>
        <v>457740</v>
      </c>
      <c r="M38" s="27">
        <f t="shared" si="3"/>
        <v>5790.4110000000001</v>
      </c>
      <c r="N38" s="27">
        <f t="shared" si="4"/>
        <v>5790.4110000000001</v>
      </c>
      <c r="O38" s="27">
        <f t="shared" si="9"/>
        <v>-868593.14850000106</v>
      </c>
      <c r="P38" s="27">
        <f t="shared" si="10"/>
        <v>868593.14850000106</v>
      </c>
    </row>
    <row r="39" spans="1:21">
      <c r="A39" s="31">
        <v>35796</v>
      </c>
      <c r="B39" s="2"/>
      <c r="C39" s="6">
        <v>31</v>
      </c>
      <c r="D39" s="29">
        <f t="shared" si="0"/>
        <v>15258</v>
      </c>
      <c r="E39" s="29">
        <f t="shared" si="6"/>
        <v>472998</v>
      </c>
      <c r="F39" s="29">
        <f t="shared" si="1"/>
        <v>-2273525</v>
      </c>
      <c r="G39" s="34">
        <f>+Inputs!$D$2</f>
        <v>0.3795</v>
      </c>
      <c r="H39" s="2"/>
      <c r="I39" s="27">
        <f t="shared" si="7"/>
        <v>2746523</v>
      </c>
      <c r="J39" s="27"/>
      <c r="K39" s="27">
        <f t="shared" si="2"/>
        <v>15258</v>
      </c>
      <c r="L39" s="27">
        <f t="shared" si="8"/>
        <v>472998</v>
      </c>
      <c r="M39" s="27">
        <f t="shared" si="3"/>
        <v>5790.4110000000001</v>
      </c>
      <c r="N39" s="27">
        <f t="shared" si="4"/>
        <v>5790.4110000000001</v>
      </c>
      <c r="O39" s="27">
        <f t="shared" si="9"/>
        <v>-862802.73750000109</v>
      </c>
      <c r="P39" s="27">
        <f t="shared" si="10"/>
        <v>862802.73750000109</v>
      </c>
    </row>
    <row r="40" spans="1:21">
      <c r="A40" s="30">
        <v>35827</v>
      </c>
      <c r="B40" s="2"/>
      <c r="C40" s="6">
        <v>32</v>
      </c>
      <c r="D40" s="29">
        <f t="shared" si="0"/>
        <v>15258</v>
      </c>
      <c r="E40" s="29">
        <f t="shared" si="6"/>
        <v>488256</v>
      </c>
      <c r="F40" s="29">
        <f t="shared" si="1"/>
        <v>-2258267</v>
      </c>
      <c r="G40" s="34">
        <f>+Inputs!$D$2</f>
        <v>0.3795</v>
      </c>
      <c r="H40" s="2"/>
      <c r="I40" s="27">
        <f t="shared" si="7"/>
        <v>2746523</v>
      </c>
      <c r="J40" s="2"/>
      <c r="K40" s="27">
        <f t="shared" si="2"/>
        <v>15258</v>
      </c>
      <c r="L40" s="27">
        <f t="shared" si="8"/>
        <v>488256</v>
      </c>
      <c r="M40" s="27">
        <f t="shared" si="3"/>
        <v>5790.4110000000001</v>
      </c>
      <c r="N40" s="27">
        <f t="shared" si="4"/>
        <v>5790.4110000000001</v>
      </c>
      <c r="O40" s="27">
        <f t="shared" si="9"/>
        <v>-857012.32650000113</v>
      </c>
      <c r="P40" s="27">
        <f t="shared" si="10"/>
        <v>857012.32650000113</v>
      </c>
    </row>
    <row r="41" spans="1:21">
      <c r="A41" s="31">
        <v>35855</v>
      </c>
      <c r="C41" s="6">
        <v>33</v>
      </c>
      <c r="D41" s="29">
        <f t="shared" ref="D41:D72" si="12">ROUND(-(+$B$9/180)*1,0)</f>
        <v>15258</v>
      </c>
      <c r="E41" s="29">
        <f t="shared" si="6"/>
        <v>503514</v>
      </c>
      <c r="F41" s="29">
        <f t="shared" ref="F41:F72" si="13">$B$9+E41</f>
        <v>-2243009</v>
      </c>
      <c r="G41" s="34">
        <f>+Inputs!$D$2</f>
        <v>0.3795</v>
      </c>
      <c r="I41" s="27">
        <f t="shared" si="7"/>
        <v>2746523</v>
      </c>
      <c r="K41" s="27">
        <f t="shared" ref="K41:K72" si="14">D41</f>
        <v>15258</v>
      </c>
      <c r="L41" s="27">
        <f t="shared" si="8"/>
        <v>503514</v>
      </c>
      <c r="M41" s="27">
        <f t="shared" ref="M41:M72" si="15">K41*G41</f>
        <v>5790.4110000000001</v>
      </c>
      <c r="N41" s="27">
        <f t="shared" ref="N41:N72" si="16">M41-J41</f>
        <v>5790.4110000000001</v>
      </c>
      <c r="O41" s="27">
        <f t="shared" si="9"/>
        <v>-851221.91550000117</v>
      </c>
      <c r="P41" s="27">
        <f t="shared" si="10"/>
        <v>851221.91550000117</v>
      </c>
    </row>
    <row r="42" spans="1:21">
      <c r="A42" s="30">
        <v>35886</v>
      </c>
      <c r="C42" s="6">
        <v>34</v>
      </c>
      <c r="D42" s="29">
        <f t="shared" si="12"/>
        <v>15258</v>
      </c>
      <c r="E42" s="29">
        <f t="shared" ref="E42:E73" si="17">+E41+D42</f>
        <v>518772</v>
      </c>
      <c r="F42" s="29">
        <f t="shared" si="13"/>
        <v>-2227751</v>
      </c>
      <c r="G42" s="34">
        <f>+Inputs!$D$2</f>
        <v>0.3795</v>
      </c>
      <c r="I42" s="27">
        <f t="shared" ref="I42:I73" si="18">+I41+H42</f>
        <v>2746523</v>
      </c>
      <c r="K42" s="27">
        <f t="shared" si="14"/>
        <v>15258</v>
      </c>
      <c r="L42" s="27">
        <f t="shared" ref="L42:L73" si="19">+L41+K42</f>
        <v>518772</v>
      </c>
      <c r="M42" s="27">
        <f t="shared" si="15"/>
        <v>5790.4110000000001</v>
      </c>
      <c r="N42" s="27">
        <f t="shared" si="16"/>
        <v>5790.4110000000001</v>
      </c>
      <c r="O42" s="27">
        <f t="shared" ref="O42:O73" si="20">+O41+N42</f>
        <v>-845431.5045000012</v>
      </c>
      <c r="P42" s="27">
        <f t="shared" ref="P42:P73" si="21">P41-N42</f>
        <v>845431.5045000012</v>
      </c>
    </row>
    <row r="43" spans="1:21">
      <c r="A43" s="31">
        <v>35916</v>
      </c>
      <c r="C43" s="6">
        <v>35</v>
      </c>
      <c r="D43" s="29">
        <f t="shared" si="12"/>
        <v>15258</v>
      </c>
      <c r="E43" s="29">
        <f t="shared" si="17"/>
        <v>534030</v>
      </c>
      <c r="F43" s="29">
        <f t="shared" si="13"/>
        <v>-2212493</v>
      </c>
      <c r="G43" s="34">
        <f>+Inputs!$D$2</f>
        <v>0.3795</v>
      </c>
      <c r="I43" s="27">
        <f t="shared" si="18"/>
        <v>2746523</v>
      </c>
      <c r="K43" s="27">
        <f t="shared" si="14"/>
        <v>15258</v>
      </c>
      <c r="L43" s="27">
        <f t="shared" si="19"/>
        <v>534030</v>
      </c>
      <c r="M43" s="27">
        <f t="shared" si="15"/>
        <v>5790.4110000000001</v>
      </c>
      <c r="N43" s="27">
        <f t="shared" si="16"/>
        <v>5790.4110000000001</v>
      </c>
      <c r="O43" s="27">
        <f t="shared" si="20"/>
        <v>-839641.09350000124</v>
      </c>
      <c r="P43" s="27">
        <f t="shared" si="21"/>
        <v>839641.09350000124</v>
      </c>
    </row>
    <row r="44" spans="1:21">
      <c r="A44" s="30">
        <v>35947</v>
      </c>
      <c r="C44" s="6">
        <v>36</v>
      </c>
      <c r="D44" s="29">
        <f t="shared" si="12"/>
        <v>15258</v>
      </c>
      <c r="E44" s="29">
        <f t="shared" si="17"/>
        <v>549288</v>
      </c>
      <c r="F44" s="29">
        <f t="shared" si="13"/>
        <v>-2197235</v>
      </c>
      <c r="G44" s="34">
        <f>+Inputs!$D$2</f>
        <v>0.3795</v>
      </c>
      <c r="I44" s="27">
        <f t="shared" si="18"/>
        <v>2746523</v>
      </c>
      <c r="K44" s="27">
        <f t="shared" si="14"/>
        <v>15258</v>
      </c>
      <c r="L44" s="27">
        <f t="shared" si="19"/>
        <v>549288</v>
      </c>
      <c r="M44" s="27">
        <f t="shared" si="15"/>
        <v>5790.4110000000001</v>
      </c>
      <c r="N44" s="27">
        <f t="shared" si="16"/>
        <v>5790.4110000000001</v>
      </c>
      <c r="O44" s="27">
        <f t="shared" si="20"/>
        <v>-833850.68250000128</v>
      </c>
      <c r="P44" s="27">
        <f t="shared" si="21"/>
        <v>833850.68250000128</v>
      </c>
      <c r="U44" s="98"/>
    </row>
    <row r="45" spans="1:21">
      <c r="A45" s="31">
        <v>35977</v>
      </c>
      <c r="C45" s="6">
        <v>37</v>
      </c>
      <c r="D45" s="29">
        <f t="shared" si="12"/>
        <v>15258</v>
      </c>
      <c r="E45" s="29">
        <f t="shared" si="17"/>
        <v>564546</v>
      </c>
      <c r="F45" s="29">
        <f t="shared" si="13"/>
        <v>-2181977</v>
      </c>
      <c r="G45" s="34">
        <f>+Inputs!$D$2</f>
        <v>0.3795</v>
      </c>
      <c r="I45" s="27">
        <f t="shared" si="18"/>
        <v>2746523</v>
      </c>
      <c r="K45" s="27">
        <f t="shared" si="14"/>
        <v>15258</v>
      </c>
      <c r="L45" s="27">
        <f t="shared" si="19"/>
        <v>564546</v>
      </c>
      <c r="M45" s="27">
        <f t="shared" si="15"/>
        <v>5790.4110000000001</v>
      </c>
      <c r="N45" s="27">
        <f t="shared" si="16"/>
        <v>5790.4110000000001</v>
      </c>
      <c r="O45" s="27">
        <f t="shared" si="20"/>
        <v>-828060.27150000131</v>
      </c>
      <c r="P45" s="27">
        <f t="shared" si="21"/>
        <v>828060.27150000131</v>
      </c>
      <c r="U45" s="98"/>
    </row>
    <row r="46" spans="1:21">
      <c r="A46" s="30">
        <v>36008</v>
      </c>
      <c r="C46" s="6">
        <v>38</v>
      </c>
      <c r="D46" s="29">
        <f t="shared" si="12"/>
        <v>15258</v>
      </c>
      <c r="E46" s="29">
        <f t="shared" si="17"/>
        <v>579804</v>
      </c>
      <c r="F46" s="29">
        <f t="shared" si="13"/>
        <v>-2166719</v>
      </c>
      <c r="G46" s="34">
        <f>+Inputs!$D$2</f>
        <v>0.3795</v>
      </c>
      <c r="I46" s="27">
        <f t="shared" si="18"/>
        <v>2746523</v>
      </c>
      <c r="K46" s="27">
        <f t="shared" si="14"/>
        <v>15258</v>
      </c>
      <c r="L46" s="27">
        <f t="shared" si="19"/>
        <v>579804</v>
      </c>
      <c r="M46" s="27">
        <f t="shared" si="15"/>
        <v>5790.4110000000001</v>
      </c>
      <c r="N46" s="27">
        <f t="shared" si="16"/>
        <v>5790.4110000000001</v>
      </c>
      <c r="O46" s="27">
        <f t="shared" si="20"/>
        <v>-822269.86050000135</v>
      </c>
      <c r="P46" s="27">
        <f t="shared" si="21"/>
        <v>822269.86050000135</v>
      </c>
      <c r="U46" s="98"/>
    </row>
    <row r="47" spans="1:21">
      <c r="A47" s="31">
        <v>36039</v>
      </c>
      <c r="C47" s="6">
        <v>39</v>
      </c>
      <c r="D47" s="29">
        <f t="shared" si="12"/>
        <v>15258</v>
      </c>
      <c r="E47" s="29">
        <f t="shared" si="17"/>
        <v>595062</v>
      </c>
      <c r="F47" s="29">
        <f t="shared" si="13"/>
        <v>-2151461</v>
      </c>
      <c r="G47" s="34">
        <f>+Inputs!$D$2</f>
        <v>0.3795</v>
      </c>
      <c r="I47" s="27">
        <f t="shared" si="18"/>
        <v>2746523</v>
      </c>
      <c r="K47" s="27">
        <f t="shared" si="14"/>
        <v>15258</v>
      </c>
      <c r="L47" s="27">
        <f t="shared" si="19"/>
        <v>595062</v>
      </c>
      <c r="M47" s="27">
        <f t="shared" si="15"/>
        <v>5790.4110000000001</v>
      </c>
      <c r="N47" s="27">
        <f t="shared" si="16"/>
        <v>5790.4110000000001</v>
      </c>
      <c r="O47" s="27">
        <f t="shared" si="20"/>
        <v>-816479.44950000138</v>
      </c>
      <c r="P47" s="27">
        <f t="shared" si="21"/>
        <v>816479.44950000138</v>
      </c>
      <c r="U47" s="98"/>
    </row>
    <row r="48" spans="1:21">
      <c r="A48" s="30">
        <v>36069</v>
      </c>
      <c r="C48" s="6">
        <v>40</v>
      </c>
      <c r="D48" s="29">
        <f t="shared" si="12"/>
        <v>15258</v>
      </c>
      <c r="E48" s="29">
        <f t="shared" si="17"/>
        <v>610320</v>
      </c>
      <c r="F48" s="29">
        <f t="shared" si="13"/>
        <v>-2136203</v>
      </c>
      <c r="G48" s="34">
        <f>+Inputs!$D$2</f>
        <v>0.3795</v>
      </c>
      <c r="I48" s="27">
        <f t="shared" si="18"/>
        <v>2746523</v>
      </c>
      <c r="K48" s="27">
        <f t="shared" si="14"/>
        <v>15258</v>
      </c>
      <c r="L48" s="27">
        <f t="shared" si="19"/>
        <v>610320</v>
      </c>
      <c r="M48" s="27">
        <f t="shared" si="15"/>
        <v>5790.4110000000001</v>
      </c>
      <c r="N48" s="27">
        <f t="shared" si="16"/>
        <v>5790.4110000000001</v>
      </c>
      <c r="O48" s="27">
        <f t="shared" si="20"/>
        <v>-810689.03850000142</v>
      </c>
      <c r="P48" s="27">
        <f t="shared" si="21"/>
        <v>810689.03850000142</v>
      </c>
      <c r="U48" s="98"/>
    </row>
    <row r="49" spans="1:21">
      <c r="A49" s="31">
        <v>36100</v>
      </c>
      <c r="C49" s="6">
        <v>41</v>
      </c>
      <c r="D49" s="29">
        <f t="shared" si="12"/>
        <v>15258</v>
      </c>
      <c r="E49" s="29">
        <f t="shared" si="17"/>
        <v>625578</v>
      </c>
      <c r="F49" s="29">
        <f t="shared" si="13"/>
        <v>-2120945</v>
      </c>
      <c r="G49" s="34">
        <f>+Inputs!$D$2</f>
        <v>0.3795</v>
      </c>
      <c r="I49" s="27">
        <f t="shared" si="18"/>
        <v>2746523</v>
      </c>
      <c r="K49" s="27">
        <f t="shared" si="14"/>
        <v>15258</v>
      </c>
      <c r="L49" s="27">
        <f t="shared" si="19"/>
        <v>625578</v>
      </c>
      <c r="M49" s="27">
        <f t="shared" si="15"/>
        <v>5790.4110000000001</v>
      </c>
      <c r="N49" s="27">
        <f t="shared" si="16"/>
        <v>5790.4110000000001</v>
      </c>
      <c r="O49" s="27">
        <f t="shared" si="20"/>
        <v>-804898.62750000146</v>
      </c>
      <c r="P49" s="27">
        <f t="shared" si="21"/>
        <v>804898.62750000146</v>
      </c>
      <c r="U49" s="98"/>
    </row>
    <row r="50" spans="1:21">
      <c r="A50" s="30">
        <v>36130</v>
      </c>
      <c r="C50" s="6">
        <v>42</v>
      </c>
      <c r="D50" s="29">
        <f t="shared" si="12"/>
        <v>15258</v>
      </c>
      <c r="E50" s="29">
        <f t="shared" si="17"/>
        <v>640836</v>
      </c>
      <c r="F50" s="29">
        <f t="shared" si="13"/>
        <v>-2105687</v>
      </c>
      <c r="G50" s="34">
        <f>+Inputs!$D$2</f>
        <v>0.3795</v>
      </c>
      <c r="I50" s="27">
        <f t="shared" si="18"/>
        <v>2746523</v>
      </c>
      <c r="K50" s="27">
        <f t="shared" si="14"/>
        <v>15258</v>
      </c>
      <c r="L50" s="27">
        <f t="shared" si="19"/>
        <v>640836</v>
      </c>
      <c r="M50" s="27">
        <f t="shared" si="15"/>
        <v>5790.4110000000001</v>
      </c>
      <c r="N50" s="27">
        <f t="shared" si="16"/>
        <v>5790.4110000000001</v>
      </c>
      <c r="O50" s="27">
        <f t="shared" si="20"/>
        <v>-799108.21650000149</v>
      </c>
      <c r="P50" s="27">
        <f t="shared" si="21"/>
        <v>799108.21650000149</v>
      </c>
      <c r="U50" s="98"/>
    </row>
    <row r="51" spans="1:21">
      <c r="A51" s="31">
        <v>36161</v>
      </c>
      <c r="C51" s="6">
        <v>43</v>
      </c>
      <c r="D51" s="29">
        <f t="shared" si="12"/>
        <v>15258</v>
      </c>
      <c r="E51" s="29">
        <f t="shared" si="17"/>
        <v>656094</v>
      </c>
      <c r="F51" s="29">
        <f t="shared" si="13"/>
        <v>-2090429</v>
      </c>
      <c r="G51" s="34">
        <f>+Inputs!$D$2</f>
        <v>0.3795</v>
      </c>
      <c r="I51" s="27">
        <f t="shared" si="18"/>
        <v>2746523</v>
      </c>
      <c r="K51" s="27">
        <f t="shared" si="14"/>
        <v>15258</v>
      </c>
      <c r="L51" s="27">
        <f t="shared" si="19"/>
        <v>656094</v>
      </c>
      <c r="M51" s="27">
        <f t="shared" si="15"/>
        <v>5790.4110000000001</v>
      </c>
      <c r="N51" s="27">
        <f t="shared" si="16"/>
        <v>5790.4110000000001</v>
      </c>
      <c r="O51" s="27">
        <f t="shared" si="20"/>
        <v>-793317.80550000153</v>
      </c>
      <c r="P51" s="27">
        <f t="shared" si="21"/>
        <v>793317.80550000153</v>
      </c>
      <c r="U51" s="98"/>
    </row>
    <row r="52" spans="1:21">
      <c r="A52" s="30">
        <v>36192</v>
      </c>
      <c r="C52" s="6">
        <v>44</v>
      </c>
      <c r="D52" s="29">
        <f t="shared" si="12"/>
        <v>15258</v>
      </c>
      <c r="E52" s="29">
        <f t="shared" si="17"/>
        <v>671352</v>
      </c>
      <c r="F52" s="29">
        <f t="shared" si="13"/>
        <v>-2075171</v>
      </c>
      <c r="G52" s="34">
        <f>+Inputs!$D$2</f>
        <v>0.3795</v>
      </c>
      <c r="I52" s="27">
        <f t="shared" si="18"/>
        <v>2746523</v>
      </c>
      <c r="K52" s="27">
        <f t="shared" si="14"/>
        <v>15258</v>
      </c>
      <c r="L52" s="27">
        <f t="shared" si="19"/>
        <v>671352</v>
      </c>
      <c r="M52" s="27">
        <f t="shared" si="15"/>
        <v>5790.4110000000001</v>
      </c>
      <c r="N52" s="27">
        <f t="shared" si="16"/>
        <v>5790.4110000000001</v>
      </c>
      <c r="O52" s="27">
        <f t="shared" si="20"/>
        <v>-787527.39450000157</v>
      </c>
      <c r="P52" s="27">
        <f t="shared" si="21"/>
        <v>787527.39450000157</v>
      </c>
      <c r="U52" s="98"/>
    </row>
    <row r="53" spans="1:21">
      <c r="A53" s="31">
        <v>36220</v>
      </c>
      <c r="C53" s="6">
        <v>45</v>
      </c>
      <c r="D53" s="29">
        <f t="shared" si="12"/>
        <v>15258</v>
      </c>
      <c r="E53" s="29">
        <f t="shared" si="17"/>
        <v>686610</v>
      </c>
      <c r="F53" s="29">
        <f t="shared" si="13"/>
        <v>-2059913</v>
      </c>
      <c r="G53" s="34">
        <f>+Inputs!$D$2</f>
        <v>0.3795</v>
      </c>
      <c r="I53" s="27">
        <f t="shared" si="18"/>
        <v>2746523</v>
      </c>
      <c r="K53" s="27">
        <f t="shared" si="14"/>
        <v>15258</v>
      </c>
      <c r="L53" s="27">
        <f t="shared" si="19"/>
        <v>686610</v>
      </c>
      <c r="M53" s="27">
        <f t="shared" si="15"/>
        <v>5790.4110000000001</v>
      </c>
      <c r="N53" s="27">
        <f t="shared" si="16"/>
        <v>5790.4110000000001</v>
      </c>
      <c r="O53" s="27">
        <f t="shared" si="20"/>
        <v>-781736.9835000016</v>
      </c>
      <c r="P53" s="27">
        <f t="shared" si="21"/>
        <v>781736.9835000016</v>
      </c>
      <c r="U53" s="98"/>
    </row>
    <row r="54" spans="1:21">
      <c r="A54" s="30">
        <v>36251</v>
      </c>
      <c r="C54" s="6">
        <v>46</v>
      </c>
      <c r="D54" s="29">
        <f t="shared" si="12"/>
        <v>15258</v>
      </c>
      <c r="E54" s="29">
        <f t="shared" si="17"/>
        <v>701868</v>
      </c>
      <c r="F54" s="29">
        <f t="shared" si="13"/>
        <v>-2044655</v>
      </c>
      <c r="G54" s="34">
        <f>+Inputs!$D$2</f>
        <v>0.3795</v>
      </c>
      <c r="I54" s="27">
        <f t="shared" si="18"/>
        <v>2746523</v>
      </c>
      <c r="K54" s="27">
        <f t="shared" si="14"/>
        <v>15258</v>
      </c>
      <c r="L54" s="27">
        <f t="shared" si="19"/>
        <v>701868</v>
      </c>
      <c r="M54" s="27">
        <f t="shared" si="15"/>
        <v>5790.4110000000001</v>
      </c>
      <c r="N54" s="27">
        <f t="shared" si="16"/>
        <v>5790.4110000000001</v>
      </c>
      <c r="O54" s="27">
        <f t="shared" si="20"/>
        <v>-775946.57250000164</v>
      </c>
      <c r="P54" s="27">
        <f t="shared" si="21"/>
        <v>775946.57250000164</v>
      </c>
      <c r="U54" s="98"/>
    </row>
    <row r="55" spans="1:21">
      <c r="A55" s="31">
        <v>36281</v>
      </c>
      <c r="C55" s="6">
        <v>47</v>
      </c>
      <c r="D55" s="29">
        <f t="shared" si="12"/>
        <v>15258</v>
      </c>
      <c r="E55" s="29">
        <f t="shared" si="17"/>
        <v>717126</v>
      </c>
      <c r="F55" s="29">
        <f t="shared" si="13"/>
        <v>-2029397</v>
      </c>
      <c r="G55" s="34">
        <f>+Inputs!$D$2</f>
        <v>0.3795</v>
      </c>
      <c r="I55" s="27">
        <f t="shared" si="18"/>
        <v>2746523</v>
      </c>
      <c r="K55" s="27">
        <f t="shared" si="14"/>
        <v>15258</v>
      </c>
      <c r="L55" s="27">
        <f t="shared" si="19"/>
        <v>717126</v>
      </c>
      <c r="M55" s="27">
        <f t="shared" si="15"/>
        <v>5790.4110000000001</v>
      </c>
      <c r="N55" s="27">
        <f t="shared" si="16"/>
        <v>5790.4110000000001</v>
      </c>
      <c r="O55" s="27">
        <f t="shared" si="20"/>
        <v>-770156.16150000168</v>
      </c>
      <c r="P55" s="27">
        <f t="shared" si="21"/>
        <v>770156.16150000168</v>
      </c>
      <c r="U55" s="98"/>
    </row>
    <row r="56" spans="1:21">
      <c r="A56" s="30">
        <v>36312</v>
      </c>
      <c r="C56" s="6">
        <v>48</v>
      </c>
      <c r="D56" s="29">
        <f t="shared" si="12"/>
        <v>15258</v>
      </c>
      <c r="E56" s="29">
        <f t="shared" si="17"/>
        <v>732384</v>
      </c>
      <c r="F56" s="29">
        <f t="shared" si="13"/>
        <v>-2014139</v>
      </c>
      <c r="G56" s="34">
        <f>+Inputs!$D$2</f>
        <v>0.3795</v>
      </c>
      <c r="I56" s="27">
        <f t="shared" si="18"/>
        <v>2746523</v>
      </c>
      <c r="K56" s="27">
        <f t="shared" si="14"/>
        <v>15258</v>
      </c>
      <c r="L56" s="27">
        <f t="shared" si="19"/>
        <v>732384</v>
      </c>
      <c r="M56" s="27">
        <f t="shared" si="15"/>
        <v>5790.4110000000001</v>
      </c>
      <c r="N56" s="27">
        <f t="shared" si="16"/>
        <v>5790.4110000000001</v>
      </c>
      <c r="O56" s="27">
        <f t="shared" si="20"/>
        <v>-764365.75050000171</v>
      </c>
      <c r="P56" s="27">
        <f t="shared" si="21"/>
        <v>764365.75050000171</v>
      </c>
    </row>
    <row r="57" spans="1:21">
      <c r="A57" s="31">
        <v>36342</v>
      </c>
      <c r="C57" s="6">
        <v>49</v>
      </c>
      <c r="D57" s="29">
        <f t="shared" si="12"/>
        <v>15258</v>
      </c>
      <c r="E57" s="29">
        <f t="shared" si="17"/>
        <v>747642</v>
      </c>
      <c r="F57" s="29">
        <f t="shared" si="13"/>
        <v>-1998881</v>
      </c>
      <c r="G57" s="34">
        <f>+Inputs!$D$2</f>
        <v>0.3795</v>
      </c>
      <c r="I57" s="27">
        <f t="shared" si="18"/>
        <v>2746523</v>
      </c>
      <c r="K57" s="27">
        <f t="shared" si="14"/>
        <v>15258</v>
      </c>
      <c r="L57" s="27">
        <f t="shared" si="19"/>
        <v>747642</v>
      </c>
      <c r="M57" s="27">
        <f t="shared" si="15"/>
        <v>5790.4110000000001</v>
      </c>
      <c r="N57" s="27">
        <f t="shared" si="16"/>
        <v>5790.4110000000001</v>
      </c>
      <c r="O57" s="27">
        <f t="shared" si="20"/>
        <v>-758575.33950000175</v>
      </c>
      <c r="P57" s="27">
        <f t="shared" si="21"/>
        <v>758575.33950000175</v>
      </c>
    </row>
    <row r="58" spans="1:21">
      <c r="A58" s="30">
        <v>36373</v>
      </c>
      <c r="C58" s="6">
        <v>50</v>
      </c>
      <c r="D58" s="29">
        <f t="shared" si="12"/>
        <v>15258</v>
      </c>
      <c r="E58" s="29">
        <f t="shared" si="17"/>
        <v>762900</v>
      </c>
      <c r="F58" s="29">
        <f t="shared" si="13"/>
        <v>-1983623</v>
      </c>
      <c r="G58" s="34">
        <f>+Inputs!$D$2</f>
        <v>0.3795</v>
      </c>
      <c r="I58" s="27">
        <f t="shared" si="18"/>
        <v>2746523</v>
      </c>
      <c r="K58" s="27">
        <f t="shared" si="14"/>
        <v>15258</v>
      </c>
      <c r="L58" s="27">
        <f t="shared" si="19"/>
        <v>762900</v>
      </c>
      <c r="M58" s="27">
        <f t="shared" si="15"/>
        <v>5790.4110000000001</v>
      </c>
      <c r="N58" s="27">
        <f t="shared" si="16"/>
        <v>5790.4110000000001</v>
      </c>
      <c r="O58" s="27">
        <f t="shared" si="20"/>
        <v>-752784.92850000178</v>
      </c>
      <c r="P58" s="27">
        <f t="shared" si="21"/>
        <v>752784.92850000178</v>
      </c>
    </row>
    <row r="59" spans="1:21">
      <c r="A59" s="31">
        <v>36404</v>
      </c>
      <c r="C59" s="6">
        <v>51</v>
      </c>
      <c r="D59" s="29">
        <f t="shared" si="12"/>
        <v>15258</v>
      </c>
      <c r="E59" s="29">
        <f t="shared" si="17"/>
        <v>778158</v>
      </c>
      <c r="F59" s="29">
        <f t="shared" si="13"/>
        <v>-1968365</v>
      </c>
      <c r="G59" s="34">
        <f>+Inputs!$D$2</f>
        <v>0.3795</v>
      </c>
      <c r="I59" s="27">
        <f t="shared" si="18"/>
        <v>2746523</v>
      </c>
      <c r="K59" s="27">
        <f t="shared" si="14"/>
        <v>15258</v>
      </c>
      <c r="L59" s="27">
        <f t="shared" si="19"/>
        <v>778158</v>
      </c>
      <c r="M59" s="27">
        <f t="shared" si="15"/>
        <v>5790.4110000000001</v>
      </c>
      <c r="N59" s="27">
        <f t="shared" si="16"/>
        <v>5790.4110000000001</v>
      </c>
      <c r="O59" s="27">
        <f t="shared" si="20"/>
        <v>-746994.51750000182</v>
      </c>
      <c r="P59" s="27">
        <f t="shared" si="21"/>
        <v>746994.51750000182</v>
      </c>
    </row>
    <row r="60" spans="1:21">
      <c r="A60" s="30">
        <v>36434</v>
      </c>
      <c r="C60" s="6">
        <v>52</v>
      </c>
      <c r="D60" s="29">
        <f t="shared" si="12"/>
        <v>15258</v>
      </c>
      <c r="E60" s="29">
        <f t="shared" si="17"/>
        <v>793416</v>
      </c>
      <c r="F60" s="29">
        <f t="shared" si="13"/>
        <v>-1953107</v>
      </c>
      <c r="G60" s="34">
        <f>+Inputs!$D$2</f>
        <v>0.3795</v>
      </c>
      <c r="I60" s="27">
        <f t="shared" si="18"/>
        <v>2746523</v>
      </c>
      <c r="K60" s="27">
        <f t="shared" si="14"/>
        <v>15258</v>
      </c>
      <c r="L60" s="27">
        <f t="shared" si="19"/>
        <v>793416</v>
      </c>
      <c r="M60" s="27">
        <f t="shared" si="15"/>
        <v>5790.4110000000001</v>
      </c>
      <c r="N60" s="27">
        <f t="shared" si="16"/>
        <v>5790.4110000000001</v>
      </c>
      <c r="O60" s="27">
        <f t="shared" si="20"/>
        <v>-741204.10650000186</v>
      </c>
      <c r="P60" s="27">
        <f t="shared" si="21"/>
        <v>741204.10650000186</v>
      </c>
    </row>
    <row r="61" spans="1:21">
      <c r="A61" s="31">
        <v>36465</v>
      </c>
      <c r="C61" s="6">
        <v>53</v>
      </c>
      <c r="D61" s="29">
        <f t="shared" si="12"/>
        <v>15258</v>
      </c>
      <c r="E61" s="29">
        <f t="shared" si="17"/>
        <v>808674</v>
      </c>
      <c r="F61" s="29">
        <f t="shared" si="13"/>
        <v>-1937849</v>
      </c>
      <c r="G61" s="34">
        <f>+Inputs!$D$2</f>
        <v>0.3795</v>
      </c>
      <c r="I61" s="27">
        <f t="shared" si="18"/>
        <v>2746523</v>
      </c>
      <c r="K61" s="27">
        <f t="shared" si="14"/>
        <v>15258</v>
      </c>
      <c r="L61" s="27">
        <f t="shared" si="19"/>
        <v>808674</v>
      </c>
      <c r="M61" s="27">
        <f t="shared" si="15"/>
        <v>5790.4110000000001</v>
      </c>
      <c r="N61" s="27">
        <f t="shared" si="16"/>
        <v>5790.4110000000001</v>
      </c>
      <c r="O61" s="27">
        <f t="shared" si="20"/>
        <v>-735413.69550000189</v>
      </c>
      <c r="P61" s="27">
        <f t="shared" si="21"/>
        <v>735413.69550000189</v>
      </c>
    </row>
    <row r="62" spans="1:21">
      <c r="A62" s="30">
        <v>36495</v>
      </c>
      <c r="C62" s="6">
        <v>54</v>
      </c>
      <c r="D62" s="29">
        <f t="shared" si="12"/>
        <v>15258</v>
      </c>
      <c r="E62" s="29">
        <f t="shared" si="17"/>
        <v>823932</v>
      </c>
      <c r="F62" s="29">
        <f t="shared" si="13"/>
        <v>-1922591</v>
      </c>
      <c r="G62" s="34">
        <f>+Inputs!$D$2</f>
        <v>0.3795</v>
      </c>
      <c r="I62" s="27">
        <f t="shared" si="18"/>
        <v>2746523</v>
      </c>
      <c r="K62" s="27">
        <f t="shared" si="14"/>
        <v>15258</v>
      </c>
      <c r="L62" s="27">
        <f t="shared" si="19"/>
        <v>823932</v>
      </c>
      <c r="M62" s="27">
        <f t="shared" si="15"/>
        <v>5790.4110000000001</v>
      </c>
      <c r="N62" s="27">
        <f t="shared" si="16"/>
        <v>5790.4110000000001</v>
      </c>
      <c r="O62" s="27">
        <f t="shared" si="20"/>
        <v>-729623.28450000193</v>
      </c>
      <c r="P62" s="27">
        <f t="shared" si="21"/>
        <v>729623.28450000193</v>
      </c>
    </row>
    <row r="63" spans="1:21">
      <c r="A63" s="31">
        <v>36526</v>
      </c>
      <c r="C63" s="6">
        <v>55</v>
      </c>
      <c r="D63" s="29">
        <f t="shared" si="12"/>
        <v>15258</v>
      </c>
      <c r="E63" s="29">
        <f t="shared" si="17"/>
        <v>839190</v>
      </c>
      <c r="F63" s="29">
        <f t="shared" si="13"/>
        <v>-1907333</v>
      </c>
      <c r="G63" s="34">
        <f>+Inputs!$D$2</f>
        <v>0.3795</v>
      </c>
      <c r="I63" s="27">
        <f t="shared" si="18"/>
        <v>2746523</v>
      </c>
      <c r="K63" s="27">
        <f t="shared" si="14"/>
        <v>15258</v>
      </c>
      <c r="L63" s="27">
        <f t="shared" si="19"/>
        <v>839190</v>
      </c>
      <c r="M63" s="27">
        <f t="shared" si="15"/>
        <v>5790.4110000000001</v>
      </c>
      <c r="N63" s="27">
        <f t="shared" si="16"/>
        <v>5790.4110000000001</v>
      </c>
      <c r="O63" s="27">
        <f t="shared" si="20"/>
        <v>-723832.87350000197</v>
      </c>
      <c r="P63" s="27">
        <f t="shared" si="21"/>
        <v>723832.87350000197</v>
      </c>
    </row>
    <row r="64" spans="1:21">
      <c r="A64" s="30">
        <v>36557</v>
      </c>
      <c r="C64" s="6">
        <v>56</v>
      </c>
      <c r="D64" s="29">
        <f t="shared" si="12"/>
        <v>15258</v>
      </c>
      <c r="E64" s="29">
        <f t="shared" si="17"/>
        <v>854448</v>
      </c>
      <c r="F64" s="29">
        <f t="shared" si="13"/>
        <v>-1892075</v>
      </c>
      <c r="G64" s="34">
        <f>+Inputs!$D$2</f>
        <v>0.3795</v>
      </c>
      <c r="I64" s="27">
        <f t="shared" si="18"/>
        <v>2746523</v>
      </c>
      <c r="K64" s="27">
        <f t="shared" si="14"/>
        <v>15258</v>
      </c>
      <c r="L64" s="27">
        <f t="shared" si="19"/>
        <v>854448</v>
      </c>
      <c r="M64" s="27">
        <f t="shared" si="15"/>
        <v>5790.4110000000001</v>
      </c>
      <c r="N64" s="27">
        <f t="shared" si="16"/>
        <v>5790.4110000000001</v>
      </c>
      <c r="O64" s="27">
        <f t="shared" si="20"/>
        <v>-718042.462500002</v>
      </c>
      <c r="P64" s="27">
        <f t="shared" si="21"/>
        <v>718042.462500002</v>
      </c>
    </row>
    <row r="65" spans="1:16">
      <c r="A65" s="31">
        <v>36586</v>
      </c>
      <c r="C65" s="6">
        <v>57</v>
      </c>
      <c r="D65" s="29">
        <f t="shared" si="12"/>
        <v>15258</v>
      </c>
      <c r="E65" s="29">
        <f t="shared" si="17"/>
        <v>869706</v>
      </c>
      <c r="F65" s="29">
        <f t="shared" si="13"/>
        <v>-1876817</v>
      </c>
      <c r="G65" s="34">
        <f>+Inputs!$D$2</f>
        <v>0.3795</v>
      </c>
      <c r="I65" s="27">
        <f t="shared" si="18"/>
        <v>2746523</v>
      </c>
      <c r="K65" s="27">
        <f t="shared" si="14"/>
        <v>15258</v>
      </c>
      <c r="L65" s="27">
        <f t="shared" si="19"/>
        <v>869706</v>
      </c>
      <c r="M65" s="27">
        <f t="shared" si="15"/>
        <v>5790.4110000000001</v>
      </c>
      <c r="N65" s="27">
        <f t="shared" si="16"/>
        <v>5790.4110000000001</v>
      </c>
      <c r="O65" s="27">
        <f t="shared" si="20"/>
        <v>-712252.05150000204</v>
      </c>
      <c r="P65" s="27">
        <f t="shared" si="21"/>
        <v>712252.05150000204</v>
      </c>
    </row>
    <row r="66" spans="1:16">
      <c r="A66" s="30">
        <v>36617</v>
      </c>
      <c r="C66" s="6">
        <v>58</v>
      </c>
      <c r="D66" s="29">
        <f t="shared" si="12"/>
        <v>15258</v>
      </c>
      <c r="E66" s="29">
        <f t="shared" si="17"/>
        <v>884964</v>
      </c>
      <c r="F66" s="29">
        <f t="shared" si="13"/>
        <v>-1861559</v>
      </c>
      <c r="G66" s="34">
        <f>+Inputs!$D$2</f>
        <v>0.3795</v>
      </c>
      <c r="I66" s="27">
        <f t="shared" si="18"/>
        <v>2746523</v>
      </c>
      <c r="K66" s="27">
        <f t="shared" si="14"/>
        <v>15258</v>
      </c>
      <c r="L66" s="27">
        <f t="shared" si="19"/>
        <v>884964</v>
      </c>
      <c r="M66" s="27">
        <f t="shared" si="15"/>
        <v>5790.4110000000001</v>
      </c>
      <c r="N66" s="27">
        <f t="shared" si="16"/>
        <v>5790.4110000000001</v>
      </c>
      <c r="O66" s="27">
        <f t="shared" si="20"/>
        <v>-706461.64050000207</v>
      </c>
      <c r="P66" s="27">
        <f t="shared" si="21"/>
        <v>706461.64050000207</v>
      </c>
    </row>
    <row r="67" spans="1:16">
      <c r="A67" s="31">
        <v>36647</v>
      </c>
      <c r="C67" s="6">
        <v>59</v>
      </c>
      <c r="D67" s="29">
        <f t="shared" si="12"/>
        <v>15258</v>
      </c>
      <c r="E67" s="29">
        <f t="shared" si="17"/>
        <v>900222</v>
      </c>
      <c r="F67" s="29">
        <f t="shared" si="13"/>
        <v>-1846301</v>
      </c>
      <c r="G67" s="34">
        <f>+Inputs!$D$2</f>
        <v>0.3795</v>
      </c>
      <c r="I67" s="27">
        <f t="shared" si="18"/>
        <v>2746523</v>
      </c>
      <c r="K67" s="27">
        <f t="shared" si="14"/>
        <v>15258</v>
      </c>
      <c r="L67" s="27">
        <f t="shared" si="19"/>
        <v>900222</v>
      </c>
      <c r="M67" s="27">
        <f t="shared" si="15"/>
        <v>5790.4110000000001</v>
      </c>
      <c r="N67" s="27">
        <f t="shared" si="16"/>
        <v>5790.4110000000001</v>
      </c>
      <c r="O67" s="27">
        <f t="shared" si="20"/>
        <v>-700671.22950000211</v>
      </c>
      <c r="P67" s="27">
        <f t="shared" si="21"/>
        <v>700671.22950000211</v>
      </c>
    </row>
    <row r="68" spans="1:16">
      <c r="A68" s="30">
        <v>36678</v>
      </c>
      <c r="C68" s="6">
        <v>60</v>
      </c>
      <c r="D68" s="29">
        <f t="shared" si="12"/>
        <v>15258</v>
      </c>
      <c r="E68" s="29">
        <f t="shared" si="17"/>
        <v>915480</v>
      </c>
      <c r="F68" s="29">
        <f t="shared" si="13"/>
        <v>-1831043</v>
      </c>
      <c r="G68" s="34">
        <f>+Inputs!$D$2</f>
        <v>0.3795</v>
      </c>
      <c r="I68" s="27">
        <f t="shared" si="18"/>
        <v>2746523</v>
      </c>
      <c r="K68" s="27">
        <f t="shared" si="14"/>
        <v>15258</v>
      </c>
      <c r="L68" s="27">
        <f t="shared" si="19"/>
        <v>915480</v>
      </c>
      <c r="M68" s="27">
        <f t="shared" si="15"/>
        <v>5790.4110000000001</v>
      </c>
      <c r="N68" s="27">
        <f t="shared" si="16"/>
        <v>5790.4110000000001</v>
      </c>
      <c r="O68" s="27">
        <f t="shared" si="20"/>
        <v>-694880.81850000215</v>
      </c>
      <c r="P68" s="27">
        <f t="shared" si="21"/>
        <v>694880.81850000215</v>
      </c>
    </row>
    <row r="69" spans="1:16">
      <c r="A69" s="31">
        <v>36708</v>
      </c>
      <c r="C69" s="6">
        <v>61</v>
      </c>
      <c r="D69" s="29">
        <f t="shared" si="12"/>
        <v>15258</v>
      </c>
      <c r="E69" s="29">
        <f t="shared" si="17"/>
        <v>930738</v>
      </c>
      <c r="F69" s="29">
        <f t="shared" si="13"/>
        <v>-1815785</v>
      </c>
      <c r="G69" s="34">
        <f>+Inputs!$D$2</f>
        <v>0.3795</v>
      </c>
      <c r="I69" s="27">
        <f t="shared" si="18"/>
        <v>2746523</v>
      </c>
      <c r="K69" s="27">
        <f t="shared" si="14"/>
        <v>15258</v>
      </c>
      <c r="L69" s="27">
        <f t="shared" si="19"/>
        <v>930738</v>
      </c>
      <c r="M69" s="27">
        <f t="shared" si="15"/>
        <v>5790.4110000000001</v>
      </c>
      <c r="N69" s="27">
        <f t="shared" si="16"/>
        <v>5790.4110000000001</v>
      </c>
      <c r="O69" s="27">
        <f t="shared" si="20"/>
        <v>-689090.40750000218</v>
      </c>
      <c r="P69" s="27">
        <f t="shared" si="21"/>
        <v>689090.40750000218</v>
      </c>
    </row>
    <row r="70" spans="1:16">
      <c r="A70" s="30">
        <v>36739</v>
      </c>
      <c r="C70" s="6">
        <v>62</v>
      </c>
      <c r="D70" s="29">
        <f t="shared" si="12"/>
        <v>15258</v>
      </c>
      <c r="E70" s="29">
        <f t="shared" si="17"/>
        <v>945996</v>
      </c>
      <c r="F70" s="29">
        <f t="shared" si="13"/>
        <v>-1800527</v>
      </c>
      <c r="G70" s="34">
        <f>+Inputs!$D$2</f>
        <v>0.3795</v>
      </c>
      <c r="I70" s="27">
        <f t="shared" si="18"/>
        <v>2746523</v>
      </c>
      <c r="K70" s="27">
        <f t="shared" si="14"/>
        <v>15258</v>
      </c>
      <c r="L70" s="27">
        <f t="shared" si="19"/>
        <v>945996</v>
      </c>
      <c r="M70" s="27">
        <f t="shared" si="15"/>
        <v>5790.4110000000001</v>
      </c>
      <c r="N70" s="27">
        <f t="shared" si="16"/>
        <v>5790.4110000000001</v>
      </c>
      <c r="O70" s="27">
        <f t="shared" si="20"/>
        <v>-683299.99650000222</v>
      </c>
      <c r="P70" s="27">
        <f t="shared" si="21"/>
        <v>683299.99650000222</v>
      </c>
    </row>
    <row r="71" spans="1:16">
      <c r="A71" s="31">
        <v>36770</v>
      </c>
      <c r="C71" s="6">
        <v>63</v>
      </c>
      <c r="D71" s="29">
        <f t="shared" si="12"/>
        <v>15258</v>
      </c>
      <c r="E71" s="29">
        <f t="shared" si="17"/>
        <v>961254</v>
      </c>
      <c r="F71" s="29">
        <f t="shared" si="13"/>
        <v>-1785269</v>
      </c>
      <c r="G71" s="34">
        <f>+Inputs!$D$2</f>
        <v>0.3795</v>
      </c>
      <c r="I71" s="27">
        <f t="shared" si="18"/>
        <v>2746523</v>
      </c>
      <c r="K71" s="27">
        <f t="shared" si="14"/>
        <v>15258</v>
      </c>
      <c r="L71" s="27">
        <f t="shared" si="19"/>
        <v>961254</v>
      </c>
      <c r="M71" s="27">
        <f t="shared" si="15"/>
        <v>5790.4110000000001</v>
      </c>
      <c r="N71" s="27">
        <f t="shared" si="16"/>
        <v>5790.4110000000001</v>
      </c>
      <c r="O71" s="27">
        <f t="shared" si="20"/>
        <v>-677509.58550000226</v>
      </c>
      <c r="P71" s="27">
        <f t="shared" si="21"/>
        <v>677509.58550000226</v>
      </c>
    </row>
    <row r="72" spans="1:16">
      <c r="A72" s="30">
        <v>36800</v>
      </c>
      <c r="C72" s="6">
        <v>64</v>
      </c>
      <c r="D72" s="29">
        <f t="shared" si="12"/>
        <v>15258</v>
      </c>
      <c r="E72" s="29">
        <f t="shared" si="17"/>
        <v>976512</v>
      </c>
      <c r="F72" s="29">
        <f t="shared" si="13"/>
        <v>-1770011</v>
      </c>
      <c r="G72" s="34">
        <f>+Inputs!$D$2</f>
        <v>0.3795</v>
      </c>
      <c r="I72" s="27">
        <f t="shared" si="18"/>
        <v>2746523</v>
      </c>
      <c r="K72" s="27">
        <f t="shared" si="14"/>
        <v>15258</v>
      </c>
      <c r="L72" s="27">
        <f t="shared" si="19"/>
        <v>976512</v>
      </c>
      <c r="M72" s="27">
        <f t="shared" si="15"/>
        <v>5790.4110000000001</v>
      </c>
      <c r="N72" s="27">
        <f t="shared" si="16"/>
        <v>5790.4110000000001</v>
      </c>
      <c r="O72" s="27">
        <f t="shared" si="20"/>
        <v>-671719.17450000229</v>
      </c>
      <c r="P72" s="27">
        <f t="shared" si="21"/>
        <v>671719.17450000229</v>
      </c>
    </row>
    <row r="73" spans="1:16">
      <c r="A73" s="31">
        <v>36831</v>
      </c>
      <c r="C73" s="6">
        <v>65</v>
      </c>
      <c r="D73" s="29">
        <f t="shared" ref="D73:D104" si="22">ROUND(-(+$B$9/180)*1,0)</f>
        <v>15258</v>
      </c>
      <c r="E73" s="29">
        <f t="shared" si="17"/>
        <v>991770</v>
      </c>
      <c r="F73" s="29">
        <f t="shared" ref="F73:F104" si="23">$B$9+E73</f>
        <v>-1754753</v>
      </c>
      <c r="G73" s="34">
        <f>+Inputs!$D$2</f>
        <v>0.3795</v>
      </c>
      <c r="I73" s="27">
        <f t="shared" si="18"/>
        <v>2746523</v>
      </c>
      <c r="K73" s="27">
        <f t="shared" ref="K73:K104" si="24">D73</f>
        <v>15258</v>
      </c>
      <c r="L73" s="27">
        <f t="shared" si="19"/>
        <v>991770</v>
      </c>
      <c r="M73" s="27">
        <f t="shared" ref="M73:M104" si="25">K73*G73</f>
        <v>5790.4110000000001</v>
      </c>
      <c r="N73" s="27">
        <f t="shared" ref="N73:N104" si="26">M73-J73</f>
        <v>5790.4110000000001</v>
      </c>
      <c r="O73" s="27">
        <f t="shared" si="20"/>
        <v>-665928.76350000233</v>
      </c>
      <c r="P73" s="27">
        <f t="shared" si="21"/>
        <v>665928.76350000233</v>
      </c>
    </row>
    <row r="74" spans="1:16">
      <c r="A74" s="30">
        <v>36861</v>
      </c>
      <c r="C74" s="6">
        <v>66</v>
      </c>
      <c r="D74" s="29">
        <f t="shared" si="22"/>
        <v>15258</v>
      </c>
      <c r="E74" s="29">
        <f t="shared" ref="E74:E105" si="27">+E73+D74</f>
        <v>1007028</v>
      </c>
      <c r="F74" s="29">
        <f t="shared" si="23"/>
        <v>-1739495</v>
      </c>
      <c r="G74" s="34">
        <f>+Inputs!$D$2</f>
        <v>0.3795</v>
      </c>
      <c r="I74" s="27">
        <f t="shared" ref="I74:I105" si="28">+I73+H74</f>
        <v>2746523</v>
      </c>
      <c r="K74" s="27">
        <f t="shared" si="24"/>
        <v>15258</v>
      </c>
      <c r="L74" s="27">
        <f t="shared" ref="L74:L105" si="29">+L73+K74</f>
        <v>1007028</v>
      </c>
      <c r="M74" s="27">
        <f t="shared" si="25"/>
        <v>5790.4110000000001</v>
      </c>
      <c r="N74" s="27">
        <f t="shared" si="26"/>
        <v>5790.4110000000001</v>
      </c>
      <c r="O74" s="27">
        <f t="shared" ref="O74:O105" si="30">+O73+N74</f>
        <v>-660138.35250000237</v>
      </c>
      <c r="P74" s="27">
        <f t="shared" ref="P74:P105" si="31">P73-N74</f>
        <v>660138.35250000237</v>
      </c>
    </row>
    <row r="75" spans="1:16">
      <c r="A75" s="31">
        <v>36892</v>
      </c>
      <c r="C75" s="6">
        <v>67</v>
      </c>
      <c r="D75" s="29">
        <f t="shared" si="22"/>
        <v>15258</v>
      </c>
      <c r="E75" s="29">
        <f t="shared" si="27"/>
        <v>1022286</v>
      </c>
      <c r="F75" s="29">
        <f t="shared" si="23"/>
        <v>-1724237</v>
      </c>
      <c r="G75" s="34">
        <f>+Inputs!$D$2</f>
        <v>0.3795</v>
      </c>
      <c r="I75" s="27">
        <f t="shared" si="28"/>
        <v>2746523</v>
      </c>
      <c r="K75" s="27">
        <f t="shared" si="24"/>
        <v>15258</v>
      </c>
      <c r="L75" s="27">
        <f t="shared" si="29"/>
        <v>1022286</v>
      </c>
      <c r="M75" s="27">
        <f t="shared" si="25"/>
        <v>5790.4110000000001</v>
      </c>
      <c r="N75" s="27">
        <f t="shared" si="26"/>
        <v>5790.4110000000001</v>
      </c>
      <c r="O75" s="27">
        <f t="shared" si="30"/>
        <v>-654347.9415000024</v>
      </c>
      <c r="P75" s="27">
        <f t="shared" si="31"/>
        <v>654347.9415000024</v>
      </c>
    </row>
    <row r="76" spans="1:16">
      <c r="A76" s="30">
        <v>36923</v>
      </c>
      <c r="C76" s="6">
        <v>68</v>
      </c>
      <c r="D76" s="29">
        <f t="shared" si="22"/>
        <v>15258</v>
      </c>
      <c r="E76" s="29">
        <f t="shared" si="27"/>
        <v>1037544</v>
      </c>
      <c r="F76" s="29">
        <f t="shared" si="23"/>
        <v>-1708979</v>
      </c>
      <c r="G76" s="34">
        <f>+Inputs!$D$2</f>
        <v>0.3795</v>
      </c>
      <c r="I76" s="27">
        <f t="shared" si="28"/>
        <v>2746523</v>
      </c>
      <c r="K76" s="27">
        <f t="shared" si="24"/>
        <v>15258</v>
      </c>
      <c r="L76" s="27">
        <f t="shared" si="29"/>
        <v>1037544</v>
      </c>
      <c r="M76" s="27">
        <f t="shared" si="25"/>
        <v>5790.4110000000001</v>
      </c>
      <c r="N76" s="27">
        <f t="shared" si="26"/>
        <v>5790.4110000000001</v>
      </c>
      <c r="O76" s="27">
        <f t="shared" si="30"/>
        <v>-648557.53050000244</v>
      </c>
      <c r="P76" s="27">
        <f t="shared" si="31"/>
        <v>648557.53050000244</v>
      </c>
    </row>
    <row r="77" spans="1:16">
      <c r="A77" s="31">
        <v>36951</v>
      </c>
      <c r="C77" s="6">
        <v>69</v>
      </c>
      <c r="D77" s="29">
        <f t="shared" si="22"/>
        <v>15258</v>
      </c>
      <c r="E77" s="29">
        <f t="shared" si="27"/>
        <v>1052802</v>
      </c>
      <c r="F77" s="29">
        <f t="shared" si="23"/>
        <v>-1693721</v>
      </c>
      <c r="G77" s="34">
        <f>+Inputs!$D$2</f>
        <v>0.3795</v>
      </c>
      <c r="I77" s="27">
        <f t="shared" si="28"/>
        <v>2746523</v>
      </c>
      <c r="K77" s="27">
        <f t="shared" si="24"/>
        <v>15258</v>
      </c>
      <c r="L77" s="27">
        <f t="shared" si="29"/>
        <v>1052802</v>
      </c>
      <c r="M77" s="27">
        <f t="shared" si="25"/>
        <v>5790.4110000000001</v>
      </c>
      <c r="N77" s="27">
        <f t="shared" si="26"/>
        <v>5790.4110000000001</v>
      </c>
      <c r="O77" s="27">
        <f t="shared" si="30"/>
        <v>-642767.11950000247</v>
      </c>
      <c r="P77" s="27">
        <f t="shared" si="31"/>
        <v>642767.11950000247</v>
      </c>
    </row>
    <row r="78" spans="1:16">
      <c r="A78" s="30">
        <v>36982</v>
      </c>
      <c r="C78" s="6">
        <v>70</v>
      </c>
      <c r="D78" s="29">
        <f t="shared" si="22"/>
        <v>15258</v>
      </c>
      <c r="E78" s="29">
        <f t="shared" si="27"/>
        <v>1068060</v>
      </c>
      <c r="F78" s="29">
        <f t="shared" si="23"/>
        <v>-1678463</v>
      </c>
      <c r="G78" s="34">
        <f>+Inputs!$D$2</f>
        <v>0.3795</v>
      </c>
      <c r="I78" s="27">
        <f t="shared" si="28"/>
        <v>2746523</v>
      </c>
      <c r="K78" s="27">
        <f t="shared" si="24"/>
        <v>15258</v>
      </c>
      <c r="L78" s="27">
        <f t="shared" si="29"/>
        <v>1068060</v>
      </c>
      <c r="M78" s="27">
        <f t="shared" si="25"/>
        <v>5790.4110000000001</v>
      </c>
      <c r="N78" s="27">
        <f t="shared" si="26"/>
        <v>5790.4110000000001</v>
      </c>
      <c r="O78" s="27">
        <f t="shared" si="30"/>
        <v>-636976.70850000251</v>
      </c>
      <c r="P78" s="27">
        <f t="shared" si="31"/>
        <v>636976.70850000251</v>
      </c>
    </row>
    <row r="79" spans="1:16">
      <c r="A79" s="31">
        <v>37012</v>
      </c>
      <c r="C79" s="6">
        <v>71</v>
      </c>
      <c r="D79" s="29">
        <f t="shared" si="22"/>
        <v>15258</v>
      </c>
      <c r="E79" s="29">
        <f t="shared" si="27"/>
        <v>1083318</v>
      </c>
      <c r="F79" s="29">
        <f t="shared" si="23"/>
        <v>-1663205</v>
      </c>
      <c r="G79" s="34">
        <f>+Inputs!$D$2</f>
        <v>0.3795</v>
      </c>
      <c r="I79" s="27">
        <f t="shared" si="28"/>
        <v>2746523</v>
      </c>
      <c r="K79" s="27">
        <f t="shared" si="24"/>
        <v>15258</v>
      </c>
      <c r="L79" s="27">
        <f t="shared" si="29"/>
        <v>1083318</v>
      </c>
      <c r="M79" s="27">
        <f t="shared" si="25"/>
        <v>5790.4110000000001</v>
      </c>
      <c r="N79" s="27">
        <f t="shared" si="26"/>
        <v>5790.4110000000001</v>
      </c>
      <c r="O79" s="27">
        <f t="shared" si="30"/>
        <v>-631186.29750000255</v>
      </c>
      <c r="P79" s="27">
        <f t="shared" si="31"/>
        <v>631186.29750000255</v>
      </c>
    </row>
    <row r="80" spans="1:16">
      <c r="A80" s="30">
        <v>37043</v>
      </c>
      <c r="C80" s="6">
        <v>72</v>
      </c>
      <c r="D80" s="29">
        <f t="shared" si="22"/>
        <v>15258</v>
      </c>
      <c r="E80" s="29">
        <f t="shared" si="27"/>
        <v>1098576</v>
      </c>
      <c r="F80" s="29">
        <f t="shared" si="23"/>
        <v>-1647947</v>
      </c>
      <c r="G80" s="34">
        <f>+Inputs!$D$2</f>
        <v>0.3795</v>
      </c>
      <c r="I80" s="27">
        <f t="shared" si="28"/>
        <v>2746523</v>
      </c>
      <c r="K80" s="27">
        <f t="shared" si="24"/>
        <v>15258</v>
      </c>
      <c r="L80" s="27">
        <f t="shared" si="29"/>
        <v>1098576</v>
      </c>
      <c r="M80" s="27">
        <f t="shared" si="25"/>
        <v>5790.4110000000001</v>
      </c>
      <c r="N80" s="27">
        <f t="shared" si="26"/>
        <v>5790.4110000000001</v>
      </c>
      <c r="O80" s="27">
        <f t="shared" si="30"/>
        <v>-625395.88650000258</v>
      </c>
      <c r="P80" s="27">
        <f t="shared" si="31"/>
        <v>625395.88650000258</v>
      </c>
    </row>
    <row r="81" spans="1:16">
      <c r="A81" s="31">
        <v>37073</v>
      </c>
      <c r="C81" s="6">
        <v>73</v>
      </c>
      <c r="D81" s="29">
        <f t="shared" si="22"/>
        <v>15258</v>
      </c>
      <c r="E81" s="29">
        <f t="shared" si="27"/>
        <v>1113834</v>
      </c>
      <c r="F81" s="29">
        <f t="shared" si="23"/>
        <v>-1632689</v>
      </c>
      <c r="G81" s="34">
        <f>+Inputs!$D$2</f>
        <v>0.3795</v>
      </c>
      <c r="I81" s="27">
        <f t="shared" si="28"/>
        <v>2746523</v>
      </c>
      <c r="K81" s="27">
        <f t="shared" si="24"/>
        <v>15258</v>
      </c>
      <c r="L81" s="27">
        <f t="shared" si="29"/>
        <v>1113834</v>
      </c>
      <c r="M81" s="27">
        <f t="shared" si="25"/>
        <v>5790.4110000000001</v>
      </c>
      <c r="N81" s="27">
        <f t="shared" si="26"/>
        <v>5790.4110000000001</v>
      </c>
      <c r="O81" s="27">
        <f t="shared" si="30"/>
        <v>-619605.47550000262</v>
      </c>
      <c r="P81" s="27">
        <f t="shared" si="31"/>
        <v>619605.47550000262</v>
      </c>
    </row>
    <row r="82" spans="1:16">
      <c r="A82" s="30">
        <v>37104</v>
      </c>
      <c r="C82" s="6">
        <v>74</v>
      </c>
      <c r="D82" s="29">
        <f t="shared" si="22"/>
        <v>15258</v>
      </c>
      <c r="E82" s="29">
        <f t="shared" si="27"/>
        <v>1129092</v>
      </c>
      <c r="F82" s="29">
        <f t="shared" si="23"/>
        <v>-1617431</v>
      </c>
      <c r="G82" s="34">
        <f>+Inputs!$D$2</f>
        <v>0.3795</v>
      </c>
      <c r="I82" s="27">
        <f t="shared" si="28"/>
        <v>2746523</v>
      </c>
      <c r="K82" s="27">
        <f t="shared" si="24"/>
        <v>15258</v>
      </c>
      <c r="L82" s="27">
        <f t="shared" si="29"/>
        <v>1129092</v>
      </c>
      <c r="M82" s="27">
        <f t="shared" si="25"/>
        <v>5790.4110000000001</v>
      </c>
      <c r="N82" s="27">
        <f t="shared" si="26"/>
        <v>5790.4110000000001</v>
      </c>
      <c r="O82" s="27">
        <f t="shared" si="30"/>
        <v>-613815.06450000266</v>
      </c>
      <c r="P82" s="27">
        <f t="shared" si="31"/>
        <v>613815.06450000266</v>
      </c>
    </row>
    <row r="83" spans="1:16">
      <c r="A83" s="31">
        <v>37135</v>
      </c>
      <c r="C83" s="6">
        <v>75</v>
      </c>
      <c r="D83" s="29">
        <f t="shared" si="22"/>
        <v>15258</v>
      </c>
      <c r="E83" s="29">
        <f t="shared" si="27"/>
        <v>1144350</v>
      </c>
      <c r="F83" s="29">
        <f t="shared" si="23"/>
        <v>-1602173</v>
      </c>
      <c r="G83" s="34">
        <f>+Inputs!$D$2</f>
        <v>0.3795</v>
      </c>
      <c r="I83" s="27">
        <f t="shared" si="28"/>
        <v>2746523</v>
      </c>
      <c r="K83" s="27">
        <f t="shared" si="24"/>
        <v>15258</v>
      </c>
      <c r="L83" s="27">
        <f t="shared" si="29"/>
        <v>1144350</v>
      </c>
      <c r="M83" s="27">
        <f t="shared" si="25"/>
        <v>5790.4110000000001</v>
      </c>
      <c r="N83" s="27">
        <f t="shared" si="26"/>
        <v>5790.4110000000001</v>
      </c>
      <c r="O83" s="27">
        <f t="shared" si="30"/>
        <v>-608024.65350000269</v>
      </c>
      <c r="P83" s="27">
        <f t="shared" si="31"/>
        <v>608024.65350000269</v>
      </c>
    </row>
    <row r="84" spans="1:16">
      <c r="A84" s="30">
        <v>37165</v>
      </c>
      <c r="C84" s="6">
        <v>76</v>
      </c>
      <c r="D84" s="29">
        <f t="shared" si="22"/>
        <v>15258</v>
      </c>
      <c r="E84" s="29">
        <f t="shared" si="27"/>
        <v>1159608</v>
      </c>
      <c r="F84" s="29">
        <f t="shared" si="23"/>
        <v>-1586915</v>
      </c>
      <c r="G84" s="34">
        <f>+Inputs!$D$2</f>
        <v>0.3795</v>
      </c>
      <c r="I84" s="27">
        <f t="shared" si="28"/>
        <v>2746523</v>
      </c>
      <c r="K84" s="27">
        <f t="shared" si="24"/>
        <v>15258</v>
      </c>
      <c r="L84" s="27">
        <f t="shared" si="29"/>
        <v>1159608</v>
      </c>
      <c r="M84" s="27">
        <f t="shared" si="25"/>
        <v>5790.4110000000001</v>
      </c>
      <c r="N84" s="27">
        <f t="shared" si="26"/>
        <v>5790.4110000000001</v>
      </c>
      <c r="O84" s="27">
        <f t="shared" si="30"/>
        <v>-602234.24250000273</v>
      </c>
      <c r="P84" s="27">
        <f t="shared" si="31"/>
        <v>602234.24250000273</v>
      </c>
    </row>
    <row r="85" spans="1:16">
      <c r="A85" s="31">
        <v>37196</v>
      </c>
      <c r="C85" s="6">
        <v>77</v>
      </c>
      <c r="D85" s="29">
        <f t="shared" si="22"/>
        <v>15258</v>
      </c>
      <c r="E85" s="29">
        <f t="shared" si="27"/>
        <v>1174866</v>
      </c>
      <c r="F85" s="29">
        <f t="shared" si="23"/>
        <v>-1571657</v>
      </c>
      <c r="G85" s="34">
        <f>+Inputs!$D$2</f>
        <v>0.3795</v>
      </c>
      <c r="I85" s="27">
        <f t="shared" si="28"/>
        <v>2746523</v>
      </c>
      <c r="K85" s="27">
        <f t="shared" si="24"/>
        <v>15258</v>
      </c>
      <c r="L85" s="27">
        <f t="shared" si="29"/>
        <v>1174866</v>
      </c>
      <c r="M85" s="27">
        <f t="shared" si="25"/>
        <v>5790.4110000000001</v>
      </c>
      <c r="N85" s="27">
        <f t="shared" si="26"/>
        <v>5790.4110000000001</v>
      </c>
      <c r="O85" s="27">
        <f t="shared" si="30"/>
        <v>-596443.83150000277</v>
      </c>
      <c r="P85" s="27">
        <f t="shared" si="31"/>
        <v>596443.83150000277</v>
      </c>
    </row>
    <row r="86" spans="1:16">
      <c r="A86" s="30">
        <v>37226</v>
      </c>
      <c r="C86" s="6">
        <v>78</v>
      </c>
      <c r="D86" s="29">
        <f t="shared" si="22"/>
        <v>15258</v>
      </c>
      <c r="E86" s="29">
        <f t="shared" si="27"/>
        <v>1190124</v>
      </c>
      <c r="F86" s="29">
        <f t="shared" si="23"/>
        <v>-1556399</v>
      </c>
      <c r="G86" s="34">
        <f>+Inputs!$D$2</f>
        <v>0.3795</v>
      </c>
      <c r="I86" s="27">
        <f t="shared" si="28"/>
        <v>2746523</v>
      </c>
      <c r="K86" s="27">
        <f t="shared" si="24"/>
        <v>15258</v>
      </c>
      <c r="L86" s="27">
        <f t="shared" si="29"/>
        <v>1190124</v>
      </c>
      <c r="M86" s="27">
        <f t="shared" si="25"/>
        <v>5790.4110000000001</v>
      </c>
      <c r="N86" s="27">
        <f t="shared" si="26"/>
        <v>5790.4110000000001</v>
      </c>
      <c r="O86" s="27">
        <f t="shared" si="30"/>
        <v>-590653.4205000028</v>
      </c>
      <c r="P86" s="27">
        <f t="shared" si="31"/>
        <v>590653.4205000028</v>
      </c>
    </row>
    <row r="87" spans="1:16">
      <c r="A87" s="31">
        <v>37257</v>
      </c>
      <c r="C87" s="6">
        <v>79</v>
      </c>
      <c r="D87" s="29">
        <f t="shared" si="22"/>
        <v>15258</v>
      </c>
      <c r="E87" s="29">
        <f t="shared" si="27"/>
        <v>1205382</v>
      </c>
      <c r="F87" s="29">
        <f t="shared" si="23"/>
        <v>-1541141</v>
      </c>
      <c r="G87" s="34">
        <f>+Inputs!$D$2</f>
        <v>0.3795</v>
      </c>
      <c r="I87" s="27">
        <f t="shared" si="28"/>
        <v>2746523</v>
      </c>
      <c r="K87" s="27">
        <f t="shared" si="24"/>
        <v>15258</v>
      </c>
      <c r="L87" s="27">
        <f t="shared" si="29"/>
        <v>1205382</v>
      </c>
      <c r="M87" s="27">
        <f t="shared" si="25"/>
        <v>5790.4110000000001</v>
      </c>
      <c r="N87" s="27">
        <f t="shared" si="26"/>
        <v>5790.4110000000001</v>
      </c>
      <c r="O87" s="27">
        <f t="shared" si="30"/>
        <v>-584863.00950000284</v>
      </c>
      <c r="P87" s="27">
        <f t="shared" si="31"/>
        <v>584863.00950000284</v>
      </c>
    </row>
    <row r="88" spans="1:16">
      <c r="A88" s="30">
        <v>37288</v>
      </c>
      <c r="C88" s="6">
        <v>80</v>
      </c>
      <c r="D88" s="29">
        <f t="shared" si="22"/>
        <v>15258</v>
      </c>
      <c r="E88" s="29">
        <f t="shared" si="27"/>
        <v>1220640</v>
      </c>
      <c r="F88" s="29">
        <f t="shared" si="23"/>
        <v>-1525883</v>
      </c>
      <c r="G88" s="34">
        <f>+Inputs!$D$2</f>
        <v>0.3795</v>
      </c>
      <c r="I88" s="27">
        <f t="shared" si="28"/>
        <v>2746523</v>
      </c>
      <c r="K88" s="27">
        <f t="shared" si="24"/>
        <v>15258</v>
      </c>
      <c r="L88" s="27">
        <f t="shared" si="29"/>
        <v>1220640</v>
      </c>
      <c r="M88" s="27">
        <f t="shared" si="25"/>
        <v>5790.4110000000001</v>
      </c>
      <c r="N88" s="27">
        <f t="shared" si="26"/>
        <v>5790.4110000000001</v>
      </c>
      <c r="O88" s="27">
        <f t="shared" si="30"/>
        <v>-579072.59850000287</v>
      </c>
      <c r="P88" s="27">
        <f t="shared" si="31"/>
        <v>579072.59850000287</v>
      </c>
    </row>
    <row r="89" spans="1:16">
      <c r="A89" s="31">
        <v>37316</v>
      </c>
      <c r="C89" s="6">
        <v>81</v>
      </c>
      <c r="D89" s="29">
        <f t="shared" si="22"/>
        <v>15258</v>
      </c>
      <c r="E89" s="29">
        <f t="shared" si="27"/>
        <v>1235898</v>
      </c>
      <c r="F89" s="29">
        <f t="shared" si="23"/>
        <v>-1510625</v>
      </c>
      <c r="G89" s="34">
        <f>+Inputs!$D$2</f>
        <v>0.3795</v>
      </c>
      <c r="I89" s="27">
        <f t="shared" si="28"/>
        <v>2746523</v>
      </c>
      <c r="K89" s="27">
        <f t="shared" si="24"/>
        <v>15258</v>
      </c>
      <c r="L89" s="27">
        <f t="shared" si="29"/>
        <v>1235898</v>
      </c>
      <c r="M89" s="27">
        <f t="shared" si="25"/>
        <v>5790.4110000000001</v>
      </c>
      <c r="N89" s="27">
        <f t="shared" si="26"/>
        <v>5790.4110000000001</v>
      </c>
      <c r="O89" s="27">
        <f t="shared" si="30"/>
        <v>-573282.18750000291</v>
      </c>
      <c r="P89" s="27">
        <f t="shared" si="31"/>
        <v>573282.18750000291</v>
      </c>
    </row>
    <row r="90" spans="1:16">
      <c r="A90" s="30">
        <v>37347</v>
      </c>
      <c r="C90" s="6">
        <v>82</v>
      </c>
      <c r="D90" s="29">
        <f t="shared" si="22"/>
        <v>15258</v>
      </c>
      <c r="E90" s="29">
        <f t="shared" si="27"/>
        <v>1251156</v>
      </c>
      <c r="F90" s="29">
        <f t="shared" si="23"/>
        <v>-1495367</v>
      </c>
      <c r="G90" s="34">
        <f>+Inputs!$D$2</f>
        <v>0.3795</v>
      </c>
      <c r="I90" s="27">
        <f t="shared" si="28"/>
        <v>2746523</v>
      </c>
      <c r="K90" s="27">
        <f t="shared" si="24"/>
        <v>15258</v>
      </c>
      <c r="L90" s="27">
        <f t="shared" si="29"/>
        <v>1251156</v>
      </c>
      <c r="M90" s="27">
        <f t="shared" si="25"/>
        <v>5790.4110000000001</v>
      </c>
      <c r="N90" s="27">
        <f t="shared" si="26"/>
        <v>5790.4110000000001</v>
      </c>
      <c r="O90" s="27">
        <f t="shared" si="30"/>
        <v>-567491.77650000295</v>
      </c>
      <c r="P90" s="27">
        <f t="shared" si="31"/>
        <v>567491.77650000295</v>
      </c>
    </row>
    <row r="91" spans="1:16">
      <c r="A91" s="31">
        <v>37377</v>
      </c>
      <c r="C91" s="6">
        <v>83</v>
      </c>
      <c r="D91" s="29">
        <f t="shared" si="22"/>
        <v>15258</v>
      </c>
      <c r="E91" s="29">
        <f t="shared" si="27"/>
        <v>1266414</v>
      </c>
      <c r="F91" s="29">
        <f t="shared" si="23"/>
        <v>-1480109</v>
      </c>
      <c r="G91" s="34">
        <f>+Inputs!$D$2</f>
        <v>0.3795</v>
      </c>
      <c r="I91" s="27">
        <f t="shared" si="28"/>
        <v>2746523</v>
      </c>
      <c r="K91" s="27">
        <f t="shared" si="24"/>
        <v>15258</v>
      </c>
      <c r="L91" s="27">
        <f t="shared" si="29"/>
        <v>1266414</v>
      </c>
      <c r="M91" s="27">
        <f t="shared" si="25"/>
        <v>5790.4110000000001</v>
      </c>
      <c r="N91" s="27">
        <f t="shared" si="26"/>
        <v>5790.4110000000001</v>
      </c>
      <c r="O91" s="27">
        <f t="shared" si="30"/>
        <v>-561701.36550000298</v>
      </c>
      <c r="P91" s="27">
        <f t="shared" si="31"/>
        <v>561701.36550000298</v>
      </c>
    </row>
    <row r="92" spans="1:16">
      <c r="A92" s="30">
        <v>37408</v>
      </c>
      <c r="C92" s="6">
        <v>84</v>
      </c>
      <c r="D92" s="29">
        <f t="shared" si="22"/>
        <v>15258</v>
      </c>
      <c r="E92" s="29">
        <f t="shared" si="27"/>
        <v>1281672</v>
      </c>
      <c r="F92" s="29">
        <f t="shared" si="23"/>
        <v>-1464851</v>
      </c>
      <c r="G92" s="34">
        <f>+Inputs!$D$2</f>
        <v>0.3795</v>
      </c>
      <c r="I92" s="27">
        <f t="shared" si="28"/>
        <v>2746523</v>
      </c>
      <c r="K92" s="27">
        <f t="shared" si="24"/>
        <v>15258</v>
      </c>
      <c r="L92" s="27">
        <f t="shared" si="29"/>
        <v>1281672</v>
      </c>
      <c r="M92" s="27">
        <f t="shared" si="25"/>
        <v>5790.4110000000001</v>
      </c>
      <c r="N92" s="27">
        <f t="shared" si="26"/>
        <v>5790.4110000000001</v>
      </c>
      <c r="O92" s="27">
        <f t="shared" si="30"/>
        <v>-555910.95450000302</v>
      </c>
      <c r="P92" s="27">
        <f t="shared" si="31"/>
        <v>555910.95450000302</v>
      </c>
    </row>
    <row r="93" spans="1:16">
      <c r="A93" s="31">
        <v>37438</v>
      </c>
      <c r="C93" s="6">
        <v>85</v>
      </c>
      <c r="D93" s="29">
        <f t="shared" si="22"/>
        <v>15258</v>
      </c>
      <c r="E93" s="29">
        <f t="shared" si="27"/>
        <v>1296930</v>
      </c>
      <c r="F93" s="29">
        <f t="shared" si="23"/>
        <v>-1449593</v>
      </c>
      <c r="G93" s="34">
        <f>+Inputs!$D$2</f>
        <v>0.3795</v>
      </c>
      <c r="I93" s="27">
        <f t="shared" si="28"/>
        <v>2746523</v>
      </c>
      <c r="K93" s="27">
        <f t="shared" si="24"/>
        <v>15258</v>
      </c>
      <c r="L93" s="27">
        <f t="shared" si="29"/>
        <v>1296930</v>
      </c>
      <c r="M93" s="27">
        <f t="shared" si="25"/>
        <v>5790.4110000000001</v>
      </c>
      <c r="N93" s="27">
        <f t="shared" si="26"/>
        <v>5790.4110000000001</v>
      </c>
      <c r="O93" s="27">
        <f t="shared" si="30"/>
        <v>-550120.54350000306</v>
      </c>
      <c r="P93" s="27">
        <f t="shared" si="31"/>
        <v>550120.54350000306</v>
      </c>
    </row>
    <row r="94" spans="1:16">
      <c r="A94" s="30">
        <v>37469</v>
      </c>
      <c r="C94" s="6">
        <v>86</v>
      </c>
      <c r="D94" s="29">
        <f t="shared" si="22"/>
        <v>15258</v>
      </c>
      <c r="E94" s="29">
        <f t="shared" si="27"/>
        <v>1312188</v>
      </c>
      <c r="F94" s="29">
        <f t="shared" si="23"/>
        <v>-1434335</v>
      </c>
      <c r="G94" s="34">
        <f>+Inputs!$D$2</f>
        <v>0.3795</v>
      </c>
      <c r="I94" s="27">
        <f t="shared" si="28"/>
        <v>2746523</v>
      </c>
      <c r="K94" s="27">
        <f t="shared" si="24"/>
        <v>15258</v>
      </c>
      <c r="L94" s="27">
        <f t="shared" si="29"/>
        <v>1312188</v>
      </c>
      <c r="M94" s="27">
        <f t="shared" si="25"/>
        <v>5790.4110000000001</v>
      </c>
      <c r="N94" s="27">
        <f t="shared" si="26"/>
        <v>5790.4110000000001</v>
      </c>
      <c r="O94" s="27">
        <f t="shared" si="30"/>
        <v>-544330.13250000309</v>
      </c>
      <c r="P94" s="27">
        <f t="shared" si="31"/>
        <v>544330.13250000309</v>
      </c>
    </row>
    <row r="95" spans="1:16">
      <c r="A95" s="31">
        <v>37500</v>
      </c>
      <c r="C95" s="6">
        <v>87</v>
      </c>
      <c r="D95" s="29">
        <f t="shared" si="22"/>
        <v>15258</v>
      </c>
      <c r="E95" s="29">
        <f t="shared" si="27"/>
        <v>1327446</v>
      </c>
      <c r="F95" s="29">
        <f t="shared" si="23"/>
        <v>-1419077</v>
      </c>
      <c r="G95" s="34">
        <f>+Inputs!$D$2</f>
        <v>0.3795</v>
      </c>
      <c r="I95" s="27">
        <f t="shared" si="28"/>
        <v>2746523</v>
      </c>
      <c r="K95" s="27">
        <f t="shared" si="24"/>
        <v>15258</v>
      </c>
      <c r="L95" s="27">
        <f t="shared" si="29"/>
        <v>1327446</v>
      </c>
      <c r="M95" s="27">
        <f t="shared" si="25"/>
        <v>5790.4110000000001</v>
      </c>
      <c r="N95" s="27">
        <f t="shared" si="26"/>
        <v>5790.4110000000001</v>
      </c>
      <c r="O95" s="27">
        <f t="shared" si="30"/>
        <v>-538539.72150000313</v>
      </c>
      <c r="P95" s="27">
        <f t="shared" si="31"/>
        <v>538539.72150000313</v>
      </c>
    </row>
    <row r="96" spans="1:16">
      <c r="A96" s="30">
        <v>37530</v>
      </c>
      <c r="C96" s="6">
        <v>88</v>
      </c>
      <c r="D96" s="29">
        <f t="shared" si="22"/>
        <v>15258</v>
      </c>
      <c r="E96" s="29">
        <f t="shared" si="27"/>
        <v>1342704</v>
      </c>
      <c r="F96" s="29">
        <f t="shared" si="23"/>
        <v>-1403819</v>
      </c>
      <c r="G96" s="34">
        <f>+Inputs!$D$2</f>
        <v>0.3795</v>
      </c>
      <c r="I96" s="27">
        <f t="shared" si="28"/>
        <v>2746523</v>
      </c>
      <c r="K96" s="27">
        <f t="shared" si="24"/>
        <v>15258</v>
      </c>
      <c r="L96" s="27">
        <f t="shared" si="29"/>
        <v>1342704</v>
      </c>
      <c r="M96" s="27">
        <f t="shared" si="25"/>
        <v>5790.4110000000001</v>
      </c>
      <c r="N96" s="27">
        <f t="shared" si="26"/>
        <v>5790.4110000000001</v>
      </c>
      <c r="O96" s="27">
        <f t="shared" si="30"/>
        <v>-532749.31050000316</v>
      </c>
      <c r="P96" s="27">
        <f t="shared" si="31"/>
        <v>532749.31050000316</v>
      </c>
    </row>
    <row r="97" spans="1:16">
      <c r="A97" s="31">
        <v>37561</v>
      </c>
      <c r="C97" s="6">
        <v>89</v>
      </c>
      <c r="D97" s="29">
        <f t="shared" si="22"/>
        <v>15258</v>
      </c>
      <c r="E97" s="29">
        <f t="shared" si="27"/>
        <v>1357962</v>
      </c>
      <c r="F97" s="29">
        <f t="shared" si="23"/>
        <v>-1388561</v>
      </c>
      <c r="G97" s="34">
        <f>+Inputs!$D$2</f>
        <v>0.3795</v>
      </c>
      <c r="I97" s="27">
        <f t="shared" si="28"/>
        <v>2746523</v>
      </c>
      <c r="K97" s="27">
        <f t="shared" si="24"/>
        <v>15258</v>
      </c>
      <c r="L97" s="27">
        <f t="shared" si="29"/>
        <v>1357962</v>
      </c>
      <c r="M97" s="27">
        <f t="shared" si="25"/>
        <v>5790.4110000000001</v>
      </c>
      <c r="N97" s="27">
        <f t="shared" si="26"/>
        <v>5790.4110000000001</v>
      </c>
      <c r="O97" s="27">
        <f t="shared" si="30"/>
        <v>-526958.8995000032</v>
      </c>
      <c r="P97" s="27">
        <f t="shared" si="31"/>
        <v>526958.8995000032</v>
      </c>
    </row>
    <row r="98" spans="1:16">
      <c r="A98" s="30">
        <v>37591</v>
      </c>
      <c r="C98" s="6">
        <v>90</v>
      </c>
      <c r="D98" s="29">
        <f t="shared" si="22"/>
        <v>15258</v>
      </c>
      <c r="E98" s="29">
        <f t="shared" si="27"/>
        <v>1373220</v>
      </c>
      <c r="F98" s="29">
        <f t="shared" si="23"/>
        <v>-1373303</v>
      </c>
      <c r="G98" s="34">
        <f>+Inputs!$D$2</f>
        <v>0.3795</v>
      </c>
      <c r="I98" s="27">
        <f t="shared" si="28"/>
        <v>2746523</v>
      </c>
      <c r="K98" s="27">
        <f t="shared" si="24"/>
        <v>15258</v>
      </c>
      <c r="L98" s="27">
        <f t="shared" si="29"/>
        <v>1373220</v>
      </c>
      <c r="M98" s="27">
        <f t="shared" si="25"/>
        <v>5790.4110000000001</v>
      </c>
      <c r="N98" s="27">
        <f t="shared" si="26"/>
        <v>5790.4110000000001</v>
      </c>
      <c r="O98" s="27">
        <f t="shared" si="30"/>
        <v>-521168.48850000318</v>
      </c>
      <c r="P98" s="27">
        <f t="shared" si="31"/>
        <v>521168.48850000318</v>
      </c>
    </row>
    <row r="99" spans="1:16">
      <c r="A99" s="31">
        <v>37622</v>
      </c>
      <c r="C99" s="6">
        <v>91</v>
      </c>
      <c r="D99" s="29">
        <f t="shared" si="22"/>
        <v>15258</v>
      </c>
      <c r="E99" s="29">
        <f t="shared" si="27"/>
        <v>1388478</v>
      </c>
      <c r="F99" s="29">
        <f t="shared" si="23"/>
        <v>-1358045</v>
      </c>
      <c r="G99" s="34">
        <f>+Inputs!$D$2</f>
        <v>0.3795</v>
      </c>
      <c r="I99" s="27">
        <f t="shared" si="28"/>
        <v>2746523</v>
      </c>
      <c r="K99" s="27">
        <f t="shared" si="24"/>
        <v>15258</v>
      </c>
      <c r="L99" s="27">
        <f t="shared" si="29"/>
        <v>1388478</v>
      </c>
      <c r="M99" s="27">
        <f t="shared" si="25"/>
        <v>5790.4110000000001</v>
      </c>
      <c r="N99" s="27">
        <f t="shared" si="26"/>
        <v>5790.4110000000001</v>
      </c>
      <c r="O99" s="27">
        <f t="shared" si="30"/>
        <v>-515378.07750000316</v>
      </c>
      <c r="P99" s="27">
        <f t="shared" si="31"/>
        <v>515378.07750000316</v>
      </c>
    </row>
    <row r="100" spans="1:16">
      <c r="A100" s="30">
        <v>37653</v>
      </c>
      <c r="C100" s="6">
        <v>92</v>
      </c>
      <c r="D100" s="29">
        <f t="shared" si="22"/>
        <v>15258</v>
      </c>
      <c r="E100" s="29">
        <f t="shared" si="27"/>
        <v>1403736</v>
      </c>
      <c r="F100" s="29">
        <f t="shared" si="23"/>
        <v>-1342787</v>
      </c>
      <c r="G100" s="34">
        <f>+Inputs!$D$2</f>
        <v>0.3795</v>
      </c>
      <c r="I100" s="27">
        <f t="shared" si="28"/>
        <v>2746523</v>
      </c>
      <c r="K100" s="27">
        <f t="shared" si="24"/>
        <v>15258</v>
      </c>
      <c r="L100" s="27">
        <f t="shared" si="29"/>
        <v>1403736</v>
      </c>
      <c r="M100" s="27">
        <f t="shared" si="25"/>
        <v>5790.4110000000001</v>
      </c>
      <c r="N100" s="27">
        <f t="shared" si="26"/>
        <v>5790.4110000000001</v>
      </c>
      <c r="O100" s="27">
        <f t="shared" si="30"/>
        <v>-509587.66650000314</v>
      </c>
      <c r="P100" s="27">
        <f t="shared" si="31"/>
        <v>509587.66650000314</v>
      </c>
    </row>
    <row r="101" spans="1:16">
      <c r="A101" s="31">
        <v>37681</v>
      </c>
      <c r="C101" s="6">
        <v>93</v>
      </c>
      <c r="D101" s="29">
        <f t="shared" si="22"/>
        <v>15258</v>
      </c>
      <c r="E101" s="29">
        <f t="shared" si="27"/>
        <v>1418994</v>
      </c>
      <c r="F101" s="29">
        <f t="shared" si="23"/>
        <v>-1327529</v>
      </c>
      <c r="G101" s="34">
        <f>+Inputs!$D$2</f>
        <v>0.3795</v>
      </c>
      <c r="I101" s="27">
        <f t="shared" si="28"/>
        <v>2746523</v>
      </c>
      <c r="K101" s="27">
        <f t="shared" si="24"/>
        <v>15258</v>
      </c>
      <c r="L101" s="27">
        <f t="shared" si="29"/>
        <v>1418994</v>
      </c>
      <c r="M101" s="27">
        <f t="shared" si="25"/>
        <v>5790.4110000000001</v>
      </c>
      <c r="N101" s="27">
        <f t="shared" si="26"/>
        <v>5790.4110000000001</v>
      </c>
      <c r="O101" s="27">
        <f t="shared" si="30"/>
        <v>-503797.25550000311</v>
      </c>
      <c r="P101" s="27">
        <f t="shared" si="31"/>
        <v>503797.25550000311</v>
      </c>
    </row>
    <row r="102" spans="1:16">
      <c r="A102" s="30">
        <v>37712</v>
      </c>
      <c r="C102" s="6">
        <v>94</v>
      </c>
      <c r="D102" s="29">
        <f t="shared" si="22"/>
        <v>15258</v>
      </c>
      <c r="E102" s="29">
        <f t="shared" si="27"/>
        <v>1434252</v>
      </c>
      <c r="F102" s="29">
        <f t="shared" si="23"/>
        <v>-1312271</v>
      </c>
      <c r="G102" s="34">
        <f>+Inputs!$D$2</f>
        <v>0.3795</v>
      </c>
      <c r="I102" s="27">
        <f t="shared" si="28"/>
        <v>2746523</v>
      </c>
      <c r="K102" s="27">
        <f t="shared" si="24"/>
        <v>15258</v>
      </c>
      <c r="L102" s="27">
        <f t="shared" si="29"/>
        <v>1434252</v>
      </c>
      <c r="M102" s="27">
        <f t="shared" si="25"/>
        <v>5790.4110000000001</v>
      </c>
      <c r="N102" s="27">
        <f t="shared" si="26"/>
        <v>5790.4110000000001</v>
      </c>
      <c r="O102" s="27">
        <f t="shared" si="30"/>
        <v>-498006.84450000309</v>
      </c>
      <c r="P102" s="27">
        <f t="shared" si="31"/>
        <v>498006.84450000309</v>
      </c>
    </row>
    <row r="103" spans="1:16">
      <c r="A103" s="31">
        <v>37742</v>
      </c>
      <c r="C103" s="6">
        <v>95</v>
      </c>
      <c r="D103" s="29">
        <f t="shared" si="22"/>
        <v>15258</v>
      </c>
      <c r="E103" s="29">
        <f t="shared" si="27"/>
        <v>1449510</v>
      </c>
      <c r="F103" s="29">
        <f t="shared" si="23"/>
        <v>-1297013</v>
      </c>
      <c r="G103" s="34">
        <f>+Inputs!$D$3</f>
        <v>0.37951000000000001</v>
      </c>
      <c r="I103" s="27">
        <f t="shared" si="28"/>
        <v>2746523</v>
      </c>
      <c r="K103" s="27">
        <f t="shared" si="24"/>
        <v>15258</v>
      </c>
      <c r="L103" s="27">
        <f t="shared" si="29"/>
        <v>1449510</v>
      </c>
      <c r="M103" s="27">
        <f t="shared" si="25"/>
        <v>5790.56358</v>
      </c>
      <c r="N103" s="27">
        <f t="shared" si="26"/>
        <v>5790.56358</v>
      </c>
      <c r="O103" s="27">
        <f t="shared" si="30"/>
        <v>-492216.28092000308</v>
      </c>
      <c r="P103" s="27">
        <f t="shared" si="31"/>
        <v>492216.28092000308</v>
      </c>
    </row>
    <row r="104" spans="1:16">
      <c r="A104" s="30">
        <v>37773</v>
      </c>
      <c r="C104" s="6">
        <v>96</v>
      </c>
      <c r="D104" s="29">
        <f t="shared" si="22"/>
        <v>15258</v>
      </c>
      <c r="E104" s="29">
        <f t="shared" si="27"/>
        <v>1464768</v>
      </c>
      <c r="F104" s="29">
        <f t="shared" si="23"/>
        <v>-1281755</v>
      </c>
      <c r="G104" s="34">
        <f>+Inputs!$D$3</f>
        <v>0.37951000000000001</v>
      </c>
      <c r="I104" s="27">
        <f t="shared" si="28"/>
        <v>2746523</v>
      </c>
      <c r="K104" s="27">
        <f t="shared" si="24"/>
        <v>15258</v>
      </c>
      <c r="L104" s="27">
        <f t="shared" si="29"/>
        <v>1464768</v>
      </c>
      <c r="M104" s="27">
        <f t="shared" si="25"/>
        <v>5790.56358</v>
      </c>
      <c r="N104" s="27">
        <f t="shared" si="26"/>
        <v>5790.56358</v>
      </c>
      <c r="O104" s="27">
        <f t="shared" si="30"/>
        <v>-486425.71734000306</v>
      </c>
      <c r="P104" s="27">
        <f t="shared" si="31"/>
        <v>486425.71734000306</v>
      </c>
    </row>
    <row r="105" spans="1:16">
      <c r="A105" s="31">
        <v>37803</v>
      </c>
      <c r="C105" s="6">
        <v>97</v>
      </c>
      <c r="D105" s="29">
        <f t="shared" ref="D105:D136" si="32">ROUND(-(+$B$9/180)*1,0)</f>
        <v>15258</v>
      </c>
      <c r="E105" s="29">
        <f t="shared" si="27"/>
        <v>1480026</v>
      </c>
      <c r="F105" s="29">
        <f t="shared" ref="F105:F136" si="33">$B$9+E105</f>
        <v>-1266497</v>
      </c>
      <c r="G105" s="34">
        <f>+Inputs!$D$3</f>
        <v>0.37951000000000001</v>
      </c>
      <c r="I105" s="27">
        <f t="shared" si="28"/>
        <v>2746523</v>
      </c>
      <c r="K105" s="27">
        <f t="shared" ref="K105:K136" si="34">D105</f>
        <v>15258</v>
      </c>
      <c r="L105" s="27">
        <f t="shared" si="29"/>
        <v>1480026</v>
      </c>
      <c r="M105" s="27">
        <f t="shared" ref="M105:M136" si="35">K105*G105</f>
        <v>5790.56358</v>
      </c>
      <c r="N105" s="27">
        <f t="shared" ref="N105:N136" si="36">M105-J105</f>
        <v>5790.56358</v>
      </c>
      <c r="O105" s="27">
        <f t="shared" si="30"/>
        <v>-480635.15376000304</v>
      </c>
      <c r="P105" s="27">
        <f t="shared" si="31"/>
        <v>480635.15376000304</v>
      </c>
    </row>
    <row r="106" spans="1:16">
      <c r="A106" s="30">
        <v>37834</v>
      </c>
      <c r="C106" s="6">
        <v>98</v>
      </c>
      <c r="D106" s="29">
        <f t="shared" si="32"/>
        <v>15258</v>
      </c>
      <c r="E106" s="29">
        <f t="shared" ref="E106:E137" si="37">+E105+D106</f>
        <v>1495284</v>
      </c>
      <c r="F106" s="29">
        <f t="shared" si="33"/>
        <v>-1251239</v>
      </c>
      <c r="G106" s="34">
        <f>+Inputs!$D$3</f>
        <v>0.37951000000000001</v>
      </c>
      <c r="I106" s="27">
        <f t="shared" ref="I106:I137" si="38">+I105+H106</f>
        <v>2746523</v>
      </c>
      <c r="K106" s="27">
        <f t="shared" si="34"/>
        <v>15258</v>
      </c>
      <c r="L106" s="27">
        <f t="shared" ref="L106:L137" si="39">+L105+K106</f>
        <v>1495284</v>
      </c>
      <c r="M106" s="27">
        <f t="shared" si="35"/>
        <v>5790.56358</v>
      </c>
      <c r="N106" s="27">
        <f t="shared" si="36"/>
        <v>5790.56358</v>
      </c>
      <c r="O106" s="27">
        <f t="shared" ref="O106:O137" si="40">+O105+N106</f>
        <v>-474844.59018000303</v>
      </c>
      <c r="P106" s="27">
        <f t="shared" ref="P106:P137" si="41">P105-N106</f>
        <v>474844.59018000303</v>
      </c>
    </row>
    <row r="107" spans="1:16">
      <c r="A107" s="31">
        <v>37865</v>
      </c>
      <c r="C107" s="6">
        <v>99</v>
      </c>
      <c r="D107" s="29">
        <f t="shared" si="32"/>
        <v>15258</v>
      </c>
      <c r="E107" s="29">
        <f t="shared" si="37"/>
        <v>1510542</v>
      </c>
      <c r="F107" s="29">
        <f t="shared" si="33"/>
        <v>-1235981</v>
      </c>
      <c r="G107" s="34">
        <f>+Inputs!$D$3</f>
        <v>0.37951000000000001</v>
      </c>
      <c r="I107" s="27">
        <f t="shared" si="38"/>
        <v>2746523</v>
      </c>
      <c r="K107" s="27">
        <f t="shared" si="34"/>
        <v>15258</v>
      </c>
      <c r="L107" s="27">
        <f t="shared" si="39"/>
        <v>1510542</v>
      </c>
      <c r="M107" s="27">
        <f t="shared" si="35"/>
        <v>5790.56358</v>
      </c>
      <c r="N107" s="27">
        <f t="shared" si="36"/>
        <v>5790.56358</v>
      </c>
      <c r="O107" s="27">
        <f t="shared" si="40"/>
        <v>-469054.02660000301</v>
      </c>
      <c r="P107" s="27">
        <f t="shared" si="41"/>
        <v>469054.02660000301</v>
      </c>
    </row>
    <row r="108" spans="1:16">
      <c r="A108" s="30">
        <v>37895</v>
      </c>
      <c r="C108" s="6">
        <v>100</v>
      </c>
      <c r="D108" s="29">
        <f t="shared" si="32"/>
        <v>15258</v>
      </c>
      <c r="E108" s="29">
        <f t="shared" si="37"/>
        <v>1525800</v>
      </c>
      <c r="F108" s="29">
        <f t="shared" si="33"/>
        <v>-1220723</v>
      </c>
      <c r="G108" s="34">
        <f>+Inputs!$D$3</f>
        <v>0.37951000000000001</v>
      </c>
      <c r="I108" s="27">
        <f t="shared" si="38"/>
        <v>2746523</v>
      </c>
      <c r="K108" s="27">
        <f t="shared" si="34"/>
        <v>15258</v>
      </c>
      <c r="L108" s="27">
        <f t="shared" si="39"/>
        <v>1525800</v>
      </c>
      <c r="M108" s="27">
        <f t="shared" si="35"/>
        <v>5790.56358</v>
      </c>
      <c r="N108" s="27">
        <f t="shared" si="36"/>
        <v>5790.56358</v>
      </c>
      <c r="O108" s="27">
        <f t="shared" si="40"/>
        <v>-463263.46302000299</v>
      </c>
      <c r="P108" s="27">
        <f t="shared" si="41"/>
        <v>463263.46302000299</v>
      </c>
    </row>
    <row r="109" spans="1:16">
      <c r="A109" s="31">
        <v>37926</v>
      </c>
      <c r="C109" s="6">
        <v>101</v>
      </c>
      <c r="D109" s="29">
        <f t="shared" si="32"/>
        <v>15258</v>
      </c>
      <c r="E109" s="29">
        <f t="shared" si="37"/>
        <v>1541058</v>
      </c>
      <c r="F109" s="29">
        <f t="shared" si="33"/>
        <v>-1205465</v>
      </c>
      <c r="G109" s="34">
        <f>+Inputs!$D$3</f>
        <v>0.37951000000000001</v>
      </c>
      <c r="I109" s="27">
        <f t="shared" si="38"/>
        <v>2746523</v>
      </c>
      <c r="K109" s="27">
        <f t="shared" si="34"/>
        <v>15258</v>
      </c>
      <c r="L109" s="27">
        <f t="shared" si="39"/>
        <v>1541058</v>
      </c>
      <c r="M109" s="27">
        <f t="shared" si="35"/>
        <v>5790.56358</v>
      </c>
      <c r="N109" s="27">
        <f t="shared" si="36"/>
        <v>5790.56358</v>
      </c>
      <c r="O109" s="27">
        <f t="shared" si="40"/>
        <v>-457472.89944000298</v>
      </c>
      <c r="P109" s="27">
        <f t="shared" si="41"/>
        <v>457472.89944000298</v>
      </c>
    </row>
    <row r="110" spans="1:16">
      <c r="A110" s="30">
        <v>37956</v>
      </c>
      <c r="C110" s="6">
        <v>102</v>
      </c>
      <c r="D110" s="29">
        <f t="shared" si="32"/>
        <v>15258</v>
      </c>
      <c r="E110" s="29">
        <f t="shared" si="37"/>
        <v>1556316</v>
      </c>
      <c r="F110" s="29">
        <f t="shared" si="33"/>
        <v>-1190207</v>
      </c>
      <c r="G110" s="34">
        <f>+Inputs!$D$3</f>
        <v>0.37951000000000001</v>
      </c>
      <c r="I110" s="27">
        <f t="shared" si="38"/>
        <v>2746523</v>
      </c>
      <c r="K110" s="27">
        <f t="shared" si="34"/>
        <v>15258</v>
      </c>
      <c r="L110" s="27">
        <f t="shared" si="39"/>
        <v>1556316</v>
      </c>
      <c r="M110" s="27">
        <f t="shared" si="35"/>
        <v>5790.56358</v>
      </c>
      <c r="N110" s="27">
        <f t="shared" si="36"/>
        <v>5790.56358</v>
      </c>
      <c r="O110" s="27">
        <f t="shared" si="40"/>
        <v>-451682.33586000296</v>
      </c>
      <c r="P110" s="27">
        <f t="shared" si="41"/>
        <v>451682.33586000296</v>
      </c>
    </row>
    <row r="111" spans="1:16">
      <c r="A111" s="31">
        <v>37987</v>
      </c>
      <c r="C111" s="6">
        <v>103</v>
      </c>
      <c r="D111" s="29">
        <f t="shared" si="32"/>
        <v>15258</v>
      </c>
      <c r="E111" s="29">
        <f t="shared" si="37"/>
        <v>1571574</v>
      </c>
      <c r="F111" s="29">
        <f t="shared" si="33"/>
        <v>-1174949</v>
      </c>
      <c r="G111" s="34">
        <f>+Inputs!$D$3</f>
        <v>0.37951000000000001</v>
      </c>
      <c r="I111" s="27">
        <f t="shared" si="38"/>
        <v>2746523</v>
      </c>
      <c r="K111" s="27">
        <f t="shared" si="34"/>
        <v>15258</v>
      </c>
      <c r="L111" s="27">
        <f t="shared" si="39"/>
        <v>1571574</v>
      </c>
      <c r="M111" s="27">
        <f t="shared" si="35"/>
        <v>5790.56358</v>
      </c>
      <c r="N111" s="27">
        <f t="shared" si="36"/>
        <v>5790.56358</v>
      </c>
      <c r="O111" s="27">
        <f t="shared" si="40"/>
        <v>-445891.77228000294</v>
      </c>
      <c r="P111" s="27">
        <f t="shared" si="41"/>
        <v>445891.77228000294</v>
      </c>
    </row>
    <row r="112" spans="1:16">
      <c r="A112" s="30">
        <v>38018</v>
      </c>
      <c r="C112" s="6">
        <v>104</v>
      </c>
      <c r="D112" s="29">
        <f t="shared" si="32"/>
        <v>15258</v>
      </c>
      <c r="E112" s="29">
        <f t="shared" si="37"/>
        <v>1586832</v>
      </c>
      <c r="F112" s="29">
        <f t="shared" si="33"/>
        <v>-1159691</v>
      </c>
      <c r="G112" s="34">
        <f>+Inputs!$D$3</f>
        <v>0.37951000000000001</v>
      </c>
      <c r="I112" s="27">
        <f t="shared" si="38"/>
        <v>2746523</v>
      </c>
      <c r="K112" s="27">
        <f t="shared" si="34"/>
        <v>15258</v>
      </c>
      <c r="L112" s="27">
        <f t="shared" si="39"/>
        <v>1586832</v>
      </c>
      <c r="M112" s="27">
        <f t="shared" si="35"/>
        <v>5790.56358</v>
      </c>
      <c r="N112" s="27">
        <f t="shared" si="36"/>
        <v>5790.56358</v>
      </c>
      <c r="O112" s="27">
        <f t="shared" si="40"/>
        <v>-440101.20870000293</v>
      </c>
      <c r="P112" s="27">
        <f t="shared" si="41"/>
        <v>440101.20870000293</v>
      </c>
    </row>
    <row r="113" spans="1:16">
      <c r="A113" s="31">
        <v>38047</v>
      </c>
      <c r="C113" s="6">
        <v>105</v>
      </c>
      <c r="D113" s="29">
        <f t="shared" si="32"/>
        <v>15258</v>
      </c>
      <c r="E113" s="29">
        <f t="shared" si="37"/>
        <v>1602090</v>
      </c>
      <c r="F113" s="29">
        <f t="shared" si="33"/>
        <v>-1144433</v>
      </c>
      <c r="G113" s="34">
        <f>+Inputs!$D$3</f>
        <v>0.37951000000000001</v>
      </c>
      <c r="I113" s="27">
        <f t="shared" si="38"/>
        <v>2746523</v>
      </c>
      <c r="K113" s="27">
        <f t="shared" si="34"/>
        <v>15258</v>
      </c>
      <c r="L113" s="27">
        <f t="shared" si="39"/>
        <v>1602090</v>
      </c>
      <c r="M113" s="27">
        <f t="shared" si="35"/>
        <v>5790.56358</v>
      </c>
      <c r="N113" s="27">
        <f t="shared" si="36"/>
        <v>5790.56358</v>
      </c>
      <c r="O113" s="27">
        <f t="shared" si="40"/>
        <v>-434310.64512000291</v>
      </c>
      <c r="P113" s="27">
        <f t="shared" si="41"/>
        <v>434310.64512000291</v>
      </c>
    </row>
    <row r="114" spans="1:16">
      <c r="A114" s="30">
        <v>38078</v>
      </c>
      <c r="C114" s="6">
        <v>106</v>
      </c>
      <c r="D114" s="29">
        <f t="shared" si="32"/>
        <v>15258</v>
      </c>
      <c r="E114" s="29">
        <f t="shared" si="37"/>
        <v>1617348</v>
      </c>
      <c r="F114" s="29">
        <f t="shared" si="33"/>
        <v>-1129175</v>
      </c>
      <c r="G114" s="34">
        <f>+Inputs!$D$3</f>
        <v>0.37951000000000001</v>
      </c>
      <c r="I114" s="27">
        <f t="shared" si="38"/>
        <v>2746523</v>
      </c>
      <c r="K114" s="27">
        <f t="shared" si="34"/>
        <v>15258</v>
      </c>
      <c r="L114" s="27">
        <f t="shared" si="39"/>
        <v>1617348</v>
      </c>
      <c r="M114" s="27">
        <f t="shared" si="35"/>
        <v>5790.56358</v>
      </c>
      <c r="N114" s="27">
        <f t="shared" si="36"/>
        <v>5790.56358</v>
      </c>
      <c r="O114" s="27">
        <f t="shared" si="40"/>
        <v>-428520.0815400029</v>
      </c>
      <c r="P114" s="27">
        <f t="shared" si="41"/>
        <v>428520.0815400029</v>
      </c>
    </row>
    <row r="115" spans="1:16">
      <c r="A115" s="31">
        <v>38108</v>
      </c>
      <c r="C115" s="6">
        <v>107</v>
      </c>
      <c r="D115" s="29">
        <f t="shared" si="32"/>
        <v>15258</v>
      </c>
      <c r="E115" s="29">
        <f t="shared" si="37"/>
        <v>1632606</v>
      </c>
      <c r="F115" s="29">
        <f t="shared" si="33"/>
        <v>-1113917</v>
      </c>
      <c r="G115" s="34">
        <f>+Inputs!$D$3</f>
        <v>0.37951000000000001</v>
      </c>
      <c r="I115" s="27">
        <f t="shared" si="38"/>
        <v>2746523</v>
      </c>
      <c r="K115" s="27">
        <f t="shared" si="34"/>
        <v>15258</v>
      </c>
      <c r="L115" s="27">
        <f t="shared" si="39"/>
        <v>1632606</v>
      </c>
      <c r="M115" s="27">
        <f t="shared" si="35"/>
        <v>5790.56358</v>
      </c>
      <c r="N115" s="27">
        <f t="shared" si="36"/>
        <v>5790.56358</v>
      </c>
      <c r="O115" s="27">
        <f t="shared" si="40"/>
        <v>-422729.51796000288</v>
      </c>
      <c r="P115" s="27">
        <f t="shared" si="41"/>
        <v>422729.51796000288</v>
      </c>
    </row>
    <row r="116" spans="1:16">
      <c r="A116" s="30">
        <v>38139</v>
      </c>
      <c r="C116" s="6">
        <v>108</v>
      </c>
      <c r="D116" s="29">
        <f t="shared" si="32"/>
        <v>15258</v>
      </c>
      <c r="E116" s="29">
        <f t="shared" si="37"/>
        <v>1647864</v>
      </c>
      <c r="F116" s="29">
        <f t="shared" si="33"/>
        <v>-1098659</v>
      </c>
      <c r="G116" s="34">
        <f>+Inputs!$D$3</f>
        <v>0.37951000000000001</v>
      </c>
      <c r="I116" s="27">
        <f t="shared" si="38"/>
        <v>2746523</v>
      </c>
      <c r="K116" s="27">
        <f t="shared" si="34"/>
        <v>15258</v>
      </c>
      <c r="L116" s="27">
        <f t="shared" si="39"/>
        <v>1647864</v>
      </c>
      <c r="M116" s="27">
        <f t="shared" si="35"/>
        <v>5790.56358</v>
      </c>
      <c r="N116" s="27">
        <f t="shared" si="36"/>
        <v>5790.56358</v>
      </c>
      <c r="O116" s="27">
        <f t="shared" si="40"/>
        <v>-416938.95438000286</v>
      </c>
      <c r="P116" s="27">
        <f t="shared" si="41"/>
        <v>416938.95438000286</v>
      </c>
    </row>
    <row r="117" spans="1:16">
      <c r="A117" s="31">
        <v>38169</v>
      </c>
      <c r="C117" s="6">
        <v>109</v>
      </c>
      <c r="D117" s="29">
        <f t="shared" si="32"/>
        <v>15258</v>
      </c>
      <c r="E117" s="29">
        <f t="shared" si="37"/>
        <v>1663122</v>
      </c>
      <c r="F117" s="29">
        <f t="shared" si="33"/>
        <v>-1083401</v>
      </c>
      <c r="G117" s="34">
        <f>+Inputs!$D$3</f>
        <v>0.37951000000000001</v>
      </c>
      <c r="I117" s="27">
        <f t="shared" si="38"/>
        <v>2746523</v>
      </c>
      <c r="K117" s="27">
        <f t="shared" si="34"/>
        <v>15258</v>
      </c>
      <c r="L117" s="27">
        <f t="shared" si="39"/>
        <v>1663122</v>
      </c>
      <c r="M117" s="27">
        <f t="shared" si="35"/>
        <v>5790.56358</v>
      </c>
      <c r="N117" s="27">
        <f t="shared" si="36"/>
        <v>5790.56358</v>
      </c>
      <c r="O117" s="27">
        <f t="shared" si="40"/>
        <v>-411148.39080000285</v>
      </c>
      <c r="P117" s="27">
        <f t="shared" si="41"/>
        <v>411148.39080000285</v>
      </c>
    </row>
    <row r="118" spans="1:16">
      <c r="A118" s="30">
        <v>38200</v>
      </c>
      <c r="C118" s="6">
        <v>110</v>
      </c>
      <c r="D118" s="29">
        <f t="shared" si="32"/>
        <v>15258</v>
      </c>
      <c r="E118" s="29">
        <f t="shared" si="37"/>
        <v>1678380</v>
      </c>
      <c r="F118" s="29">
        <f t="shared" si="33"/>
        <v>-1068143</v>
      </c>
      <c r="G118" s="34">
        <f>+Inputs!$D$3</f>
        <v>0.37951000000000001</v>
      </c>
      <c r="I118" s="27">
        <f t="shared" si="38"/>
        <v>2746523</v>
      </c>
      <c r="K118" s="27">
        <f t="shared" si="34"/>
        <v>15258</v>
      </c>
      <c r="L118" s="27">
        <f t="shared" si="39"/>
        <v>1678380</v>
      </c>
      <c r="M118" s="27">
        <f t="shared" si="35"/>
        <v>5790.56358</v>
      </c>
      <c r="N118" s="27">
        <f t="shared" si="36"/>
        <v>5790.56358</v>
      </c>
      <c r="O118" s="27">
        <f t="shared" si="40"/>
        <v>-405357.82722000283</v>
      </c>
      <c r="P118" s="27">
        <f t="shared" si="41"/>
        <v>405357.82722000283</v>
      </c>
    </row>
    <row r="119" spans="1:16">
      <c r="A119" s="31">
        <v>38231</v>
      </c>
      <c r="C119" s="6">
        <v>111</v>
      </c>
      <c r="D119" s="29">
        <f t="shared" si="32"/>
        <v>15258</v>
      </c>
      <c r="E119" s="29">
        <f t="shared" si="37"/>
        <v>1693638</v>
      </c>
      <c r="F119" s="29">
        <f t="shared" si="33"/>
        <v>-1052885</v>
      </c>
      <c r="G119" s="34">
        <f>+Inputs!$D$3</f>
        <v>0.37951000000000001</v>
      </c>
      <c r="I119" s="27">
        <f t="shared" si="38"/>
        <v>2746523</v>
      </c>
      <c r="K119" s="27">
        <f t="shared" si="34"/>
        <v>15258</v>
      </c>
      <c r="L119" s="27">
        <f t="shared" si="39"/>
        <v>1693638</v>
      </c>
      <c r="M119" s="27">
        <f t="shared" si="35"/>
        <v>5790.56358</v>
      </c>
      <c r="N119" s="27">
        <f t="shared" si="36"/>
        <v>5790.56358</v>
      </c>
      <c r="O119" s="27">
        <f t="shared" si="40"/>
        <v>-399567.26364000281</v>
      </c>
      <c r="P119" s="27">
        <f t="shared" si="41"/>
        <v>399567.26364000281</v>
      </c>
    </row>
    <row r="120" spans="1:16">
      <c r="A120" s="30">
        <v>38261</v>
      </c>
      <c r="C120" s="6">
        <v>112</v>
      </c>
      <c r="D120" s="29">
        <f t="shared" si="32"/>
        <v>15258</v>
      </c>
      <c r="E120" s="29">
        <f t="shared" si="37"/>
        <v>1708896</v>
      </c>
      <c r="F120" s="29">
        <f t="shared" si="33"/>
        <v>-1037627</v>
      </c>
      <c r="G120" s="34">
        <f>+Inputs!$D$3</f>
        <v>0.37951000000000001</v>
      </c>
      <c r="I120" s="27">
        <f t="shared" si="38"/>
        <v>2746523</v>
      </c>
      <c r="K120" s="27">
        <f t="shared" si="34"/>
        <v>15258</v>
      </c>
      <c r="L120" s="27">
        <f t="shared" si="39"/>
        <v>1708896</v>
      </c>
      <c r="M120" s="27">
        <f t="shared" si="35"/>
        <v>5790.56358</v>
      </c>
      <c r="N120" s="27">
        <f t="shared" si="36"/>
        <v>5790.56358</v>
      </c>
      <c r="O120" s="27">
        <f t="shared" si="40"/>
        <v>-393776.7000600028</v>
      </c>
      <c r="P120" s="27">
        <f t="shared" si="41"/>
        <v>393776.7000600028</v>
      </c>
    </row>
    <row r="121" spans="1:16">
      <c r="A121" s="31">
        <v>38292</v>
      </c>
      <c r="C121" s="6">
        <v>113</v>
      </c>
      <c r="D121" s="29">
        <f t="shared" si="32"/>
        <v>15258</v>
      </c>
      <c r="E121" s="29">
        <f t="shared" si="37"/>
        <v>1724154</v>
      </c>
      <c r="F121" s="29">
        <f t="shared" si="33"/>
        <v>-1022369</v>
      </c>
      <c r="G121" s="34">
        <f>+Inputs!$D$3</f>
        <v>0.37951000000000001</v>
      </c>
      <c r="I121" s="27">
        <f t="shared" si="38"/>
        <v>2746523</v>
      </c>
      <c r="K121" s="27">
        <f t="shared" si="34"/>
        <v>15258</v>
      </c>
      <c r="L121" s="27">
        <f t="shared" si="39"/>
        <v>1724154</v>
      </c>
      <c r="M121" s="27">
        <f t="shared" si="35"/>
        <v>5790.56358</v>
      </c>
      <c r="N121" s="27">
        <f t="shared" si="36"/>
        <v>5790.56358</v>
      </c>
      <c r="O121" s="27">
        <f t="shared" si="40"/>
        <v>-387986.13648000278</v>
      </c>
      <c r="P121" s="27">
        <f t="shared" si="41"/>
        <v>387986.13648000278</v>
      </c>
    </row>
    <row r="122" spans="1:16">
      <c r="A122" s="30">
        <v>38322</v>
      </c>
      <c r="C122" s="6">
        <v>114</v>
      </c>
      <c r="D122" s="29">
        <f t="shared" si="32"/>
        <v>15258</v>
      </c>
      <c r="E122" s="29">
        <f t="shared" si="37"/>
        <v>1739412</v>
      </c>
      <c r="F122" s="29">
        <f t="shared" si="33"/>
        <v>-1007111</v>
      </c>
      <c r="G122" s="34">
        <f>+Inputs!$D$3</f>
        <v>0.37951000000000001</v>
      </c>
      <c r="I122" s="27">
        <f t="shared" si="38"/>
        <v>2746523</v>
      </c>
      <c r="K122" s="27">
        <f t="shared" si="34"/>
        <v>15258</v>
      </c>
      <c r="L122" s="27">
        <f t="shared" si="39"/>
        <v>1739412</v>
      </c>
      <c r="M122" s="27">
        <f t="shared" si="35"/>
        <v>5790.56358</v>
      </c>
      <c r="N122" s="27">
        <f t="shared" si="36"/>
        <v>5790.56358</v>
      </c>
      <c r="O122" s="27">
        <f t="shared" si="40"/>
        <v>-382195.57290000276</v>
      </c>
      <c r="P122" s="27">
        <f t="shared" si="41"/>
        <v>382195.57290000276</v>
      </c>
    </row>
    <row r="123" spans="1:16">
      <c r="A123" s="31">
        <v>38353</v>
      </c>
      <c r="C123" s="6">
        <v>115</v>
      </c>
      <c r="D123" s="29">
        <f t="shared" si="32"/>
        <v>15258</v>
      </c>
      <c r="E123" s="29">
        <f t="shared" si="37"/>
        <v>1754670</v>
      </c>
      <c r="F123" s="29">
        <f t="shared" si="33"/>
        <v>-991853</v>
      </c>
      <c r="G123" s="34">
        <f>+Inputs!$D$3</f>
        <v>0.37951000000000001</v>
      </c>
      <c r="I123" s="27">
        <f t="shared" si="38"/>
        <v>2746523</v>
      </c>
      <c r="K123" s="27">
        <f t="shared" si="34"/>
        <v>15258</v>
      </c>
      <c r="L123" s="27">
        <f t="shared" si="39"/>
        <v>1754670</v>
      </c>
      <c r="M123" s="27">
        <f t="shared" si="35"/>
        <v>5790.56358</v>
      </c>
      <c r="N123" s="27">
        <f t="shared" si="36"/>
        <v>5790.56358</v>
      </c>
      <c r="O123" s="27">
        <f t="shared" si="40"/>
        <v>-376405.00932000275</v>
      </c>
      <c r="P123" s="27">
        <f t="shared" si="41"/>
        <v>376405.00932000275</v>
      </c>
    </row>
    <row r="124" spans="1:16">
      <c r="A124" s="30">
        <v>38384</v>
      </c>
      <c r="C124" s="6">
        <v>116</v>
      </c>
      <c r="D124" s="29">
        <f t="shared" si="32"/>
        <v>15258</v>
      </c>
      <c r="E124" s="29">
        <f t="shared" si="37"/>
        <v>1769928</v>
      </c>
      <c r="F124" s="29">
        <f t="shared" si="33"/>
        <v>-976595</v>
      </c>
      <c r="G124" s="34">
        <f>+Inputs!$D$3</f>
        <v>0.37951000000000001</v>
      </c>
      <c r="I124" s="27">
        <f t="shared" si="38"/>
        <v>2746523</v>
      </c>
      <c r="K124" s="27">
        <f t="shared" si="34"/>
        <v>15258</v>
      </c>
      <c r="L124" s="27">
        <f t="shared" si="39"/>
        <v>1769928</v>
      </c>
      <c r="M124" s="27">
        <f t="shared" si="35"/>
        <v>5790.56358</v>
      </c>
      <c r="N124" s="27">
        <f t="shared" si="36"/>
        <v>5790.56358</v>
      </c>
      <c r="O124" s="27">
        <f t="shared" si="40"/>
        <v>-370614.44574000273</v>
      </c>
      <c r="P124" s="27">
        <f t="shared" si="41"/>
        <v>370614.44574000273</v>
      </c>
    </row>
    <row r="125" spans="1:16">
      <c r="A125" s="31">
        <v>38412</v>
      </c>
      <c r="C125" s="6">
        <v>117</v>
      </c>
      <c r="D125" s="29">
        <f t="shared" si="32"/>
        <v>15258</v>
      </c>
      <c r="E125" s="29">
        <f t="shared" si="37"/>
        <v>1785186</v>
      </c>
      <c r="F125" s="29">
        <f t="shared" si="33"/>
        <v>-961337</v>
      </c>
      <c r="G125" s="34">
        <f>+Inputs!$D$3</f>
        <v>0.37951000000000001</v>
      </c>
      <c r="I125" s="27">
        <f t="shared" si="38"/>
        <v>2746523</v>
      </c>
      <c r="K125" s="27">
        <f t="shared" si="34"/>
        <v>15258</v>
      </c>
      <c r="L125" s="27">
        <f t="shared" si="39"/>
        <v>1785186</v>
      </c>
      <c r="M125" s="27">
        <f t="shared" si="35"/>
        <v>5790.56358</v>
      </c>
      <c r="N125" s="27">
        <f t="shared" si="36"/>
        <v>5790.56358</v>
      </c>
      <c r="O125" s="27">
        <f t="shared" si="40"/>
        <v>-364823.88216000271</v>
      </c>
      <c r="P125" s="27">
        <f t="shared" si="41"/>
        <v>364823.88216000271</v>
      </c>
    </row>
    <row r="126" spans="1:16">
      <c r="A126" s="30">
        <v>38443</v>
      </c>
      <c r="C126" s="6">
        <v>118</v>
      </c>
      <c r="D126" s="29">
        <f t="shared" si="32"/>
        <v>15258</v>
      </c>
      <c r="E126" s="29">
        <f t="shared" si="37"/>
        <v>1800444</v>
      </c>
      <c r="F126" s="29">
        <f t="shared" si="33"/>
        <v>-946079</v>
      </c>
      <c r="G126" s="34">
        <f>+Inputs!$D$3</f>
        <v>0.37951000000000001</v>
      </c>
      <c r="I126" s="27">
        <f t="shared" si="38"/>
        <v>2746523</v>
      </c>
      <c r="K126" s="27">
        <f t="shared" si="34"/>
        <v>15258</v>
      </c>
      <c r="L126" s="27">
        <f t="shared" si="39"/>
        <v>1800444</v>
      </c>
      <c r="M126" s="27">
        <f t="shared" si="35"/>
        <v>5790.56358</v>
      </c>
      <c r="N126" s="27">
        <f t="shared" si="36"/>
        <v>5790.56358</v>
      </c>
      <c r="O126" s="27">
        <f t="shared" si="40"/>
        <v>-359033.3185800027</v>
      </c>
      <c r="P126" s="27">
        <f t="shared" si="41"/>
        <v>359033.3185800027</v>
      </c>
    </row>
    <row r="127" spans="1:16">
      <c r="A127" s="31">
        <v>38473</v>
      </c>
      <c r="C127" s="6">
        <v>119</v>
      </c>
      <c r="D127" s="29">
        <f t="shared" si="32"/>
        <v>15258</v>
      </c>
      <c r="E127" s="29">
        <f t="shared" si="37"/>
        <v>1815702</v>
      </c>
      <c r="F127" s="29">
        <f t="shared" si="33"/>
        <v>-930821</v>
      </c>
      <c r="G127" s="34">
        <f>+Inputs!$D$3</f>
        <v>0.37951000000000001</v>
      </c>
      <c r="I127" s="27">
        <f t="shared" si="38"/>
        <v>2746523</v>
      </c>
      <c r="K127" s="27">
        <f t="shared" si="34"/>
        <v>15258</v>
      </c>
      <c r="L127" s="27">
        <f t="shared" si="39"/>
        <v>1815702</v>
      </c>
      <c r="M127" s="27">
        <f t="shared" si="35"/>
        <v>5790.56358</v>
      </c>
      <c r="N127" s="27">
        <f t="shared" si="36"/>
        <v>5790.56358</v>
      </c>
      <c r="O127" s="27">
        <f t="shared" si="40"/>
        <v>-353242.75500000268</v>
      </c>
      <c r="P127" s="27">
        <f t="shared" si="41"/>
        <v>353242.75500000268</v>
      </c>
    </row>
    <row r="128" spans="1:16">
      <c r="A128" s="30">
        <v>38504</v>
      </c>
      <c r="C128" s="6">
        <v>120</v>
      </c>
      <c r="D128" s="29">
        <f t="shared" si="32"/>
        <v>15258</v>
      </c>
      <c r="E128" s="29">
        <f t="shared" si="37"/>
        <v>1830960</v>
      </c>
      <c r="F128" s="29">
        <f t="shared" si="33"/>
        <v>-915563</v>
      </c>
      <c r="G128" s="34">
        <f>+Inputs!$D$3</f>
        <v>0.37951000000000001</v>
      </c>
      <c r="I128" s="27">
        <f t="shared" si="38"/>
        <v>2746523</v>
      </c>
      <c r="K128" s="27">
        <f t="shared" si="34"/>
        <v>15258</v>
      </c>
      <c r="L128" s="27">
        <f t="shared" si="39"/>
        <v>1830960</v>
      </c>
      <c r="M128" s="27">
        <f t="shared" si="35"/>
        <v>5790.56358</v>
      </c>
      <c r="N128" s="27">
        <f t="shared" si="36"/>
        <v>5790.56358</v>
      </c>
      <c r="O128" s="27">
        <f t="shared" si="40"/>
        <v>-347452.19142000267</v>
      </c>
      <c r="P128" s="27">
        <f t="shared" si="41"/>
        <v>347452.19142000267</v>
      </c>
    </row>
    <row r="129" spans="1:16">
      <c r="A129" s="31">
        <v>38534</v>
      </c>
      <c r="C129" s="6">
        <v>121</v>
      </c>
      <c r="D129" s="29">
        <f t="shared" si="32"/>
        <v>15258</v>
      </c>
      <c r="E129" s="29">
        <f t="shared" si="37"/>
        <v>1846218</v>
      </c>
      <c r="F129" s="29">
        <f t="shared" si="33"/>
        <v>-900305</v>
      </c>
      <c r="G129" s="34">
        <f>+Inputs!$D$3</f>
        <v>0.37951000000000001</v>
      </c>
      <c r="I129" s="27">
        <f t="shared" si="38"/>
        <v>2746523</v>
      </c>
      <c r="K129" s="27">
        <f t="shared" si="34"/>
        <v>15258</v>
      </c>
      <c r="L129" s="27">
        <f t="shared" si="39"/>
        <v>1846218</v>
      </c>
      <c r="M129" s="27">
        <f t="shared" si="35"/>
        <v>5790.56358</v>
      </c>
      <c r="N129" s="27">
        <f t="shared" si="36"/>
        <v>5790.56358</v>
      </c>
      <c r="O129" s="27">
        <f t="shared" si="40"/>
        <v>-341661.62784000265</v>
      </c>
      <c r="P129" s="27">
        <f t="shared" si="41"/>
        <v>341661.62784000265</v>
      </c>
    </row>
    <row r="130" spans="1:16">
      <c r="A130" s="30">
        <v>38565</v>
      </c>
      <c r="C130" s="6">
        <v>122</v>
      </c>
      <c r="D130" s="29">
        <f t="shared" si="32"/>
        <v>15258</v>
      </c>
      <c r="E130" s="29">
        <f t="shared" si="37"/>
        <v>1861476</v>
      </c>
      <c r="F130" s="29">
        <f t="shared" si="33"/>
        <v>-885047</v>
      </c>
      <c r="G130" s="34">
        <f>+Inputs!$D$3</f>
        <v>0.37951000000000001</v>
      </c>
      <c r="I130" s="27">
        <f t="shared" si="38"/>
        <v>2746523</v>
      </c>
      <c r="K130" s="27">
        <f t="shared" si="34"/>
        <v>15258</v>
      </c>
      <c r="L130" s="27">
        <f t="shared" si="39"/>
        <v>1861476</v>
      </c>
      <c r="M130" s="27">
        <f t="shared" si="35"/>
        <v>5790.56358</v>
      </c>
      <c r="N130" s="27">
        <f t="shared" si="36"/>
        <v>5790.56358</v>
      </c>
      <c r="O130" s="27">
        <f t="shared" si="40"/>
        <v>-335871.06426000263</v>
      </c>
      <c r="P130" s="27">
        <f t="shared" si="41"/>
        <v>335871.06426000263</v>
      </c>
    </row>
    <row r="131" spans="1:16">
      <c r="A131" s="31">
        <v>38596</v>
      </c>
      <c r="C131" s="6">
        <v>123</v>
      </c>
      <c r="D131" s="29">
        <f t="shared" si="32"/>
        <v>15258</v>
      </c>
      <c r="E131" s="29">
        <f t="shared" si="37"/>
        <v>1876734</v>
      </c>
      <c r="F131" s="29">
        <f t="shared" si="33"/>
        <v>-869789</v>
      </c>
      <c r="G131" s="34">
        <f>+Inputs!$D$3</f>
        <v>0.37951000000000001</v>
      </c>
      <c r="I131" s="27">
        <f t="shared" si="38"/>
        <v>2746523</v>
      </c>
      <c r="K131" s="27">
        <f t="shared" si="34"/>
        <v>15258</v>
      </c>
      <c r="L131" s="27">
        <f t="shared" si="39"/>
        <v>1876734</v>
      </c>
      <c r="M131" s="27">
        <f t="shared" si="35"/>
        <v>5790.56358</v>
      </c>
      <c r="N131" s="27">
        <f t="shared" si="36"/>
        <v>5790.56358</v>
      </c>
      <c r="O131" s="27">
        <f t="shared" si="40"/>
        <v>-330080.50068000262</v>
      </c>
      <c r="P131" s="27">
        <f t="shared" si="41"/>
        <v>330080.50068000262</v>
      </c>
    </row>
    <row r="132" spans="1:16">
      <c r="A132" s="30">
        <v>38626</v>
      </c>
      <c r="C132" s="6">
        <v>124</v>
      </c>
      <c r="D132" s="29">
        <f t="shared" si="32"/>
        <v>15258</v>
      </c>
      <c r="E132" s="29">
        <f t="shared" si="37"/>
        <v>1891992</v>
      </c>
      <c r="F132" s="29">
        <f t="shared" si="33"/>
        <v>-854531</v>
      </c>
      <c r="G132" s="34">
        <f>+Inputs!$D$3</f>
        <v>0.37951000000000001</v>
      </c>
      <c r="I132" s="27">
        <f t="shared" si="38"/>
        <v>2746523</v>
      </c>
      <c r="K132" s="27">
        <f t="shared" si="34"/>
        <v>15258</v>
      </c>
      <c r="L132" s="27">
        <f t="shared" si="39"/>
        <v>1891992</v>
      </c>
      <c r="M132" s="27">
        <f t="shared" si="35"/>
        <v>5790.56358</v>
      </c>
      <c r="N132" s="27">
        <f t="shared" si="36"/>
        <v>5790.56358</v>
      </c>
      <c r="O132" s="27">
        <f t="shared" si="40"/>
        <v>-324289.9371000026</v>
      </c>
      <c r="P132" s="27">
        <f t="shared" si="41"/>
        <v>324289.9371000026</v>
      </c>
    </row>
    <row r="133" spans="1:16">
      <c r="A133" s="31">
        <v>38657</v>
      </c>
      <c r="C133" s="6">
        <v>125</v>
      </c>
      <c r="D133" s="29">
        <f t="shared" si="32"/>
        <v>15258</v>
      </c>
      <c r="E133" s="29">
        <f t="shared" si="37"/>
        <v>1907250</v>
      </c>
      <c r="F133" s="29">
        <f t="shared" si="33"/>
        <v>-839273</v>
      </c>
      <c r="G133" s="34">
        <f>+Inputs!$D$3</f>
        <v>0.37951000000000001</v>
      </c>
      <c r="I133" s="27">
        <f t="shared" si="38"/>
        <v>2746523</v>
      </c>
      <c r="K133" s="27">
        <f t="shared" si="34"/>
        <v>15258</v>
      </c>
      <c r="L133" s="27">
        <f t="shared" si="39"/>
        <v>1907250</v>
      </c>
      <c r="M133" s="27">
        <f t="shared" si="35"/>
        <v>5790.56358</v>
      </c>
      <c r="N133" s="27">
        <f t="shared" si="36"/>
        <v>5790.56358</v>
      </c>
      <c r="O133" s="27">
        <f t="shared" si="40"/>
        <v>-318499.37352000258</v>
      </c>
      <c r="P133" s="27">
        <f t="shared" si="41"/>
        <v>318499.37352000258</v>
      </c>
    </row>
    <row r="134" spans="1:16">
      <c r="A134" s="30">
        <v>38687</v>
      </c>
      <c r="C134" s="6">
        <v>126</v>
      </c>
      <c r="D134" s="29">
        <f t="shared" si="32"/>
        <v>15258</v>
      </c>
      <c r="E134" s="29">
        <f t="shared" si="37"/>
        <v>1922508</v>
      </c>
      <c r="F134" s="29">
        <f t="shared" si="33"/>
        <v>-824015</v>
      </c>
      <c r="G134" s="34">
        <f>+Inputs!$D$3</f>
        <v>0.37951000000000001</v>
      </c>
      <c r="I134" s="27">
        <f t="shared" si="38"/>
        <v>2746523</v>
      </c>
      <c r="K134" s="27">
        <f t="shared" si="34"/>
        <v>15258</v>
      </c>
      <c r="L134" s="27">
        <f t="shared" si="39"/>
        <v>1922508</v>
      </c>
      <c r="M134" s="27">
        <f t="shared" si="35"/>
        <v>5790.56358</v>
      </c>
      <c r="N134" s="27">
        <f t="shared" si="36"/>
        <v>5790.56358</v>
      </c>
      <c r="O134" s="27">
        <f t="shared" si="40"/>
        <v>-312708.80994000257</v>
      </c>
      <c r="P134" s="27">
        <f t="shared" si="41"/>
        <v>312708.80994000257</v>
      </c>
    </row>
    <row r="135" spans="1:16">
      <c r="A135" s="31">
        <v>38718</v>
      </c>
      <c r="C135" s="6">
        <v>127</v>
      </c>
      <c r="D135" s="29">
        <f t="shared" si="32"/>
        <v>15258</v>
      </c>
      <c r="E135" s="29">
        <f t="shared" si="37"/>
        <v>1937766</v>
      </c>
      <c r="F135" s="29">
        <f t="shared" si="33"/>
        <v>-808757</v>
      </c>
      <c r="G135" s="34">
        <f>+Inputs!$D$3</f>
        <v>0.37951000000000001</v>
      </c>
      <c r="I135" s="27">
        <f t="shared" si="38"/>
        <v>2746523</v>
      </c>
      <c r="K135" s="27">
        <f t="shared" si="34"/>
        <v>15258</v>
      </c>
      <c r="L135" s="27">
        <f t="shared" si="39"/>
        <v>1937766</v>
      </c>
      <c r="M135" s="27">
        <f t="shared" si="35"/>
        <v>5790.56358</v>
      </c>
      <c r="N135" s="27">
        <f t="shared" si="36"/>
        <v>5790.56358</v>
      </c>
      <c r="O135" s="27">
        <f t="shared" si="40"/>
        <v>-306918.24636000255</v>
      </c>
      <c r="P135" s="27">
        <f t="shared" si="41"/>
        <v>306918.24636000255</v>
      </c>
    </row>
    <row r="136" spans="1:16">
      <c r="A136" s="30">
        <v>38749</v>
      </c>
      <c r="C136" s="6">
        <v>128</v>
      </c>
      <c r="D136" s="29">
        <f t="shared" si="32"/>
        <v>15258</v>
      </c>
      <c r="E136" s="29">
        <f t="shared" si="37"/>
        <v>1953024</v>
      </c>
      <c r="F136" s="29">
        <f t="shared" si="33"/>
        <v>-793499</v>
      </c>
      <c r="G136" s="34">
        <f>+Inputs!$D$3</f>
        <v>0.37951000000000001</v>
      </c>
      <c r="I136" s="27">
        <f t="shared" si="38"/>
        <v>2746523</v>
      </c>
      <c r="K136" s="27">
        <f t="shared" si="34"/>
        <v>15258</v>
      </c>
      <c r="L136" s="27">
        <f t="shared" si="39"/>
        <v>1953024</v>
      </c>
      <c r="M136" s="27">
        <f t="shared" si="35"/>
        <v>5790.56358</v>
      </c>
      <c r="N136" s="27">
        <f t="shared" si="36"/>
        <v>5790.56358</v>
      </c>
      <c r="O136" s="27">
        <f t="shared" si="40"/>
        <v>-301127.68278000253</v>
      </c>
      <c r="P136" s="27">
        <f t="shared" si="41"/>
        <v>301127.68278000253</v>
      </c>
    </row>
    <row r="137" spans="1:16">
      <c r="A137" s="31">
        <v>38777</v>
      </c>
      <c r="C137" s="6">
        <v>129</v>
      </c>
      <c r="D137" s="29">
        <f t="shared" ref="D137:D168" si="42">ROUND(-(+$B$9/180)*1,0)</f>
        <v>15258</v>
      </c>
      <c r="E137" s="29">
        <f t="shared" si="37"/>
        <v>1968282</v>
      </c>
      <c r="F137" s="29">
        <f t="shared" ref="F137:F168" si="43">$B$9+E137</f>
        <v>-778241</v>
      </c>
      <c r="G137" s="34">
        <f>+Inputs!$D$3</f>
        <v>0.37951000000000001</v>
      </c>
      <c r="I137" s="27">
        <f t="shared" si="38"/>
        <v>2746523</v>
      </c>
      <c r="K137" s="27">
        <f t="shared" ref="K137:K168" si="44">D137</f>
        <v>15258</v>
      </c>
      <c r="L137" s="27">
        <f t="shared" si="39"/>
        <v>1968282</v>
      </c>
      <c r="M137" s="27">
        <f t="shared" ref="M137:M168" si="45">K137*G137</f>
        <v>5790.56358</v>
      </c>
      <c r="N137" s="27">
        <f t="shared" ref="N137:N168" si="46">M137-J137</f>
        <v>5790.56358</v>
      </c>
      <c r="O137" s="27">
        <f t="shared" si="40"/>
        <v>-295337.11920000252</v>
      </c>
      <c r="P137" s="27">
        <f t="shared" si="41"/>
        <v>295337.11920000252</v>
      </c>
    </row>
    <row r="138" spans="1:16">
      <c r="A138" s="30">
        <v>38808</v>
      </c>
      <c r="C138" s="6">
        <v>130</v>
      </c>
      <c r="D138" s="29">
        <f t="shared" si="42"/>
        <v>15258</v>
      </c>
      <c r="E138" s="29">
        <f t="shared" ref="E138:E169" si="47">+E137+D138</f>
        <v>1983540</v>
      </c>
      <c r="F138" s="29">
        <f t="shared" si="43"/>
        <v>-762983</v>
      </c>
      <c r="G138" s="34">
        <f>+Inputs!$D$3</f>
        <v>0.37951000000000001</v>
      </c>
      <c r="I138" s="27">
        <f t="shared" ref="I138:I169" si="48">+I137+H138</f>
        <v>2746523</v>
      </c>
      <c r="K138" s="27">
        <f t="shared" si="44"/>
        <v>15258</v>
      </c>
      <c r="L138" s="27">
        <f t="shared" ref="L138:L169" si="49">+L137+K138</f>
        <v>1983540</v>
      </c>
      <c r="M138" s="27">
        <f t="shared" si="45"/>
        <v>5790.56358</v>
      </c>
      <c r="N138" s="27">
        <f t="shared" si="46"/>
        <v>5790.56358</v>
      </c>
      <c r="O138" s="27">
        <f t="shared" ref="O138:O169" si="50">+O137+N138</f>
        <v>-289546.5556200025</v>
      </c>
      <c r="P138" s="27">
        <f t="shared" ref="P138:P169" si="51">P137-N138</f>
        <v>289546.5556200025</v>
      </c>
    </row>
    <row r="139" spans="1:16">
      <c r="A139" s="31">
        <v>38838</v>
      </c>
      <c r="C139" s="6">
        <v>131</v>
      </c>
      <c r="D139" s="29">
        <f t="shared" si="42"/>
        <v>15258</v>
      </c>
      <c r="E139" s="29">
        <f t="shared" si="47"/>
        <v>1998798</v>
      </c>
      <c r="F139" s="29">
        <f t="shared" si="43"/>
        <v>-747725</v>
      </c>
      <c r="G139" s="34">
        <f>+Inputs!$D$3</f>
        <v>0.37951000000000001</v>
      </c>
      <c r="I139" s="27">
        <f t="shared" si="48"/>
        <v>2746523</v>
      </c>
      <c r="K139" s="27">
        <f t="shared" si="44"/>
        <v>15258</v>
      </c>
      <c r="L139" s="27">
        <f t="shared" si="49"/>
        <v>1998798</v>
      </c>
      <c r="M139" s="27">
        <f t="shared" si="45"/>
        <v>5790.56358</v>
      </c>
      <c r="N139" s="27">
        <f t="shared" si="46"/>
        <v>5790.56358</v>
      </c>
      <c r="O139" s="27">
        <f t="shared" si="50"/>
        <v>-283755.99204000249</v>
      </c>
      <c r="P139" s="27">
        <f t="shared" si="51"/>
        <v>283755.99204000249</v>
      </c>
    </row>
    <row r="140" spans="1:16">
      <c r="A140" s="30">
        <v>38869</v>
      </c>
      <c r="C140" s="6">
        <v>132</v>
      </c>
      <c r="D140" s="29">
        <f t="shared" si="42"/>
        <v>15258</v>
      </c>
      <c r="E140" s="29">
        <f t="shared" si="47"/>
        <v>2014056</v>
      </c>
      <c r="F140" s="29">
        <f t="shared" si="43"/>
        <v>-732467</v>
      </c>
      <c r="G140" s="34">
        <f>+Inputs!$D$3</f>
        <v>0.37951000000000001</v>
      </c>
      <c r="I140" s="27">
        <f t="shared" si="48"/>
        <v>2746523</v>
      </c>
      <c r="K140" s="27">
        <f t="shared" si="44"/>
        <v>15258</v>
      </c>
      <c r="L140" s="27">
        <f t="shared" si="49"/>
        <v>2014056</v>
      </c>
      <c r="M140" s="27">
        <f t="shared" si="45"/>
        <v>5790.56358</v>
      </c>
      <c r="N140" s="27">
        <f t="shared" si="46"/>
        <v>5790.56358</v>
      </c>
      <c r="O140" s="27">
        <f t="shared" si="50"/>
        <v>-277965.42846000247</v>
      </c>
      <c r="P140" s="27">
        <f t="shared" si="51"/>
        <v>277965.42846000247</v>
      </c>
    </row>
    <row r="141" spans="1:16">
      <c r="A141" s="31">
        <v>38899</v>
      </c>
      <c r="C141" s="6">
        <v>133</v>
      </c>
      <c r="D141" s="29">
        <f t="shared" si="42"/>
        <v>15258</v>
      </c>
      <c r="E141" s="29">
        <f t="shared" si="47"/>
        <v>2029314</v>
      </c>
      <c r="F141" s="29">
        <f t="shared" si="43"/>
        <v>-717209</v>
      </c>
      <c r="G141" s="34">
        <f>+Inputs!$D$3</f>
        <v>0.37951000000000001</v>
      </c>
      <c r="I141" s="27">
        <f t="shared" si="48"/>
        <v>2746523</v>
      </c>
      <c r="K141" s="27">
        <f t="shared" si="44"/>
        <v>15258</v>
      </c>
      <c r="L141" s="27">
        <f t="shared" si="49"/>
        <v>2029314</v>
      </c>
      <c r="M141" s="27">
        <f t="shared" si="45"/>
        <v>5790.56358</v>
      </c>
      <c r="N141" s="27">
        <f t="shared" si="46"/>
        <v>5790.56358</v>
      </c>
      <c r="O141" s="27">
        <f t="shared" si="50"/>
        <v>-272174.86488000245</v>
      </c>
      <c r="P141" s="27">
        <f t="shared" si="51"/>
        <v>272174.86488000245</v>
      </c>
    </row>
    <row r="142" spans="1:16">
      <c r="A142" s="30">
        <v>38930</v>
      </c>
      <c r="C142" s="6">
        <v>134</v>
      </c>
      <c r="D142" s="29">
        <f t="shared" si="42"/>
        <v>15258</v>
      </c>
      <c r="E142" s="29">
        <f t="shared" si="47"/>
        <v>2044572</v>
      </c>
      <c r="F142" s="29">
        <f t="shared" si="43"/>
        <v>-701951</v>
      </c>
      <c r="G142" s="34">
        <f>+Inputs!$D$3</f>
        <v>0.37951000000000001</v>
      </c>
      <c r="I142" s="27">
        <f t="shared" si="48"/>
        <v>2746523</v>
      </c>
      <c r="K142" s="27">
        <f t="shared" si="44"/>
        <v>15258</v>
      </c>
      <c r="L142" s="27">
        <f t="shared" si="49"/>
        <v>2044572</v>
      </c>
      <c r="M142" s="27">
        <f t="shared" si="45"/>
        <v>5790.56358</v>
      </c>
      <c r="N142" s="27">
        <f t="shared" si="46"/>
        <v>5790.56358</v>
      </c>
      <c r="O142" s="27">
        <f t="shared" si="50"/>
        <v>-266384.30130000244</v>
      </c>
      <c r="P142" s="27">
        <f t="shared" si="51"/>
        <v>266384.30130000244</v>
      </c>
    </row>
    <row r="143" spans="1:16">
      <c r="A143" s="31">
        <v>38961</v>
      </c>
      <c r="C143" s="6">
        <v>135</v>
      </c>
      <c r="D143" s="29">
        <f t="shared" si="42"/>
        <v>15258</v>
      </c>
      <c r="E143" s="29">
        <f t="shared" si="47"/>
        <v>2059830</v>
      </c>
      <c r="F143" s="29">
        <f t="shared" si="43"/>
        <v>-686693</v>
      </c>
      <c r="G143" s="34">
        <f>+Inputs!$D$3</f>
        <v>0.37951000000000001</v>
      </c>
      <c r="I143" s="27">
        <f t="shared" si="48"/>
        <v>2746523</v>
      </c>
      <c r="K143" s="27">
        <f t="shared" si="44"/>
        <v>15258</v>
      </c>
      <c r="L143" s="27">
        <f t="shared" si="49"/>
        <v>2059830</v>
      </c>
      <c r="M143" s="27">
        <f t="shared" si="45"/>
        <v>5790.56358</v>
      </c>
      <c r="N143" s="27">
        <f t="shared" si="46"/>
        <v>5790.56358</v>
      </c>
      <c r="O143" s="27">
        <f t="shared" si="50"/>
        <v>-260593.73772000245</v>
      </c>
      <c r="P143" s="27">
        <f t="shared" si="51"/>
        <v>260593.73772000245</v>
      </c>
    </row>
    <row r="144" spans="1:16">
      <c r="A144" s="30">
        <v>38991</v>
      </c>
      <c r="C144" s="6">
        <v>136</v>
      </c>
      <c r="D144" s="29">
        <f t="shared" si="42"/>
        <v>15258</v>
      </c>
      <c r="E144" s="29">
        <f t="shared" si="47"/>
        <v>2075088</v>
      </c>
      <c r="F144" s="29">
        <f t="shared" si="43"/>
        <v>-671435</v>
      </c>
      <c r="G144" s="34">
        <f>+Inputs!$D$3</f>
        <v>0.37951000000000001</v>
      </c>
      <c r="I144" s="27">
        <f t="shared" si="48"/>
        <v>2746523</v>
      </c>
      <c r="K144" s="27">
        <f t="shared" si="44"/>
        <v>15258</v>
      </c>
      <c r="L144" s="27">
        <f t="shared" si="49"/>
        <v>2075088</v>
      </c>
      <c r="M144" s="27">
        <f t="shared" si="45"/>
        <v>5790.56358</v>
      </c>
      <c r="N144" s="27">
        <f t="shared" si="46"/>
        <v>5790.56358</v>
      </c>
      <c r="O144" s="27">
        <f t="shared" si="50"/>
        <v>-254803.17414000246</v>
      </c>
      <c r="P144" s="27">
        <f t="shared" si="51"/>
        <v>254803.17414000246</v>
      </c>
    </row>
    <row r="145" spans="1:16">
      <c r="A145" s="31">
        <v>39022</v>
      </c>
      <c r="C145" s="6">
        <v>137</v>
      </c>
      <c r="D145" s="29">
        <f t="shared" si="42"/>
        <v>15258</v>
      </c>
      <c r="E145" s="29">
        <f t="shared" si="47"/>
        <v>2090346</v>
      </c>
      <c r="F145" s="29">
        <f t="shared" si="43"/>
        <v>-656177</v>
      </c>
      <c r="G145" s="34">
        <f>+Inputs!$D$3</f>
        <v>0.37951000000000001</v>
      </c>
      <c r="I145" s="27">
        <f t="shared" si="48"/>
        <v>2746523</v>
      </c>
      <c r="K145" s="27">
        <f t="shared" si="44"/>
        <v>15258</v>
      </c>
      <c r="L145" s="27">
        <f t="shared" si="49"/>
        <v>2090346</v>
      </c>
      <c r="M145" s="27">
        <f t="shared" si="45"/>
        <v>5790.56358</v>
      </c>
      <c r="N145" s="27">
        <f t="shared" si="46"/>
        <v>5790.56358</v>
      </c>
      <c r="O145" s="27">
        <f t="shared" si="50"/>
        <v>-249012.61056000247</v>
      </c>
      <c r="P145" s="27">
        <f t="shared" si="51"/>
        <v>249012.61056000247</v>
      </c>
    </row>
    <row r="146" spans="1:16">
      <c r="A146" s="30">
        <v>39052</v>
      </c>
      <c r="C146" s="6">
        <v>138</v>
      </c>
      <c r="D146" s="29">
        <f t="shared" si="42"/>
        <v>15258</v>
      </c>
      <c r="E146" s="29">
        <f t="shared" si="47"/>
        <v>2105604</v>
      </c>
      <c r="F146" s="29">
        <f t="shared" si="43"/>
        <v>-640919</v>
      </c>
      <c r="G146" s="34">
        <f>+Inputs!$D$3</f>
        <v>0.37951000000000001</v>
      </c>
      <c r="I146" s="27">
        <f t="shared" si="48"/>
        <v>2746523</v>
      </c>
      <c r="K146" s="27">
        <f t="shared" si="44"/>
        <v>15258</v>
      </c>
      <c r="L146" s="27">
        <f t="shared" si="49"/>
        <v>2105604</v>
      </c>
      <c r="M146" s="27">
        <f t="shared" si="45"/>
        <v>5790.56358</v>
      </c>
      <c r="N146" s="27">
        <f t="shared" si="46"/>
        <v>5790.56358</v>
      </c>
      <c r="O146" s="27">
        <f t="shared" si="50"/>
        <v>-243222.04698000249</v>
      </c>
      <c r="P146" s="27">
        <f t="shared" si="51"/>
        <v>243222.04698000249</v>
      </c>
    </row>
    <row r="147" spans="1:16">
      <c r="A147" s="31">
        <v>39083</v>
      </c>
      <c r="C147" s="6">
        <v>139</v>
      </c>
      <c r="D147" s="29">
        <f t="shared" si="42"/>
        <v>15258</v>
      </c>
      <c r="E147" s="29">
        <f t="shared" si="47"/>
        <v>2120862</v>
      </c>
      <c r="F147" s="29">
        <f t="shared" si="43"/>
        <v>-625661</v>
      </c>
      <c r="G147" s="34">
        <f>+Inputs!$D$3</f>
        <v>0.37951000000000001</v>
      </c>
      <c r="I147" s="27">
        <f t="shared" si="48"/>
        <v>2746523</v>
      </c>
      <c r="K147" s="27">
        <f t="shared" si="44"/>
        <v>15258</v>
      </c>
      <c r="L147" s="27">
        <f t="shared" si="49"/>
        <v>2120862</v>
      </c>
      <c r="M147" s="27">
        <f t="shared" si="45"/>
        <v>5790.56358</v>
      </c>
      <c r="N147" s="27">
        <f t="shared" si="46"/>
        <v>5790.56358</v>
      </c>
      <c r="O147" s="27">
        <f t="shared" si="50"/>
        <v>-237431.4834000025</v>
      </c>
      <c r="P147" s="27">
        <f t="shared" si="51"/>
        <v>237431.4834000025</v>
      </c>
    </row>
    <row r="148" spans="1:16">
      <c r="A148" s="30">
        <v>39114</v>
      </c>
      <c r="C148" s="6">
        <v>140</v>
      </c>
      <c r="D148" s="29">
        <f t="shared" si="42"/>
        <v>15258</v>
      </c>
      <c r="E148" s="29">
        <f t="shared" si="47"/>
        <v>2136120</v>
      </c>
      <c r="F148" s="29">
        <f t="shared" si="43"/>
        <v>-610403</v>
      </c>
      <c r="G148" s="34">
        <f>+Inputs!$D$3</f>
        <v>0.37951000000000001</v>
      </c>
      <c r="I148" s="27">
        <f t="shared" si="48"/>
        <v>2746523</v>
      </c>
      <c r="K148" s="27">
        <f t="shared" si="44"/>
        <v>15258</v>
      </c>
      <c r="L148" s="27">
        <f t="shared" si="49"/>
        <v>2136120</v>
      </c>
      <c r="M148" s="27">
        <f t="shared" si="45"/>
        <v>5790.56358</v>
      </c>
      <c r="N148" s="27">
        <f t="shared" si="46"/>
        <v>5790.56358</v>
      </c>
      <c r="O148" s="27">
        <f t="shared" si="50"/>
        <v>-231640.91982000251</v>
      </c>
      <c r="P148" s="27">
        <f t="shared" si="51"/>
        <v>231640.91982000251</v>
      </c>
    </row>
    <row r="149" spans="1:16">
      <c r="A149" s="31">
        <v>39142</v>
      </c>
      <c r="C149" s="6">
        <v>141</v>
      </c>
      <c r="D149" s="29">
        <f t="shared" si="42"/>
        <v>15258</v>
      </c>
      <c r="E149" s="29">
        <f t="shared" si="47"/>
        <v>2151378</v>
      </c>
      <c r="F149" s="29">
        <f t="shared" si="43"/>
        <v>-595145</v>
      </c>
      <c r="G149" s="34">
        <f>+Inputs!$D$3</f>
        <v>0.37951000000000001</v>
      </c>
      <c r="I149" s="27">
        <f t="shared" si="48"/>
        <v>2746523</v>
      </c>
      <c r="K149" s="27">
        <f t="shared" si="44"/>
        <v>15258</v>
      </c>
      <c r="L149" s="27">
        <f t="shared" si="49"/>
        <v>2151378</v>
      </c>
      <c r="M149" s="27">
        <f t="shared" si="45"/>
        <v>5790.56358</v>
      </c>
      <c r="N149" s="27">
        <f t="shared" si="46"/>
        <v>5790.56358</v>
      </c>
      <c r="O149" s="27">
        <f t="shared" si="50"/>
        <v>-225850.35624000253</v>
      </c>
      <c r="P149" s="27">
        <f t="shared" si="51"/>
        <v>225850.35624000253</v>
      </c>
    </row>
    <row r="150" spans="1:16">
      <c r="A150" s="30">
        <v>39173</v>
      </c>
      <c r="C150" s="6">
        <v>142</v>
      </c>
      <c r="D150" s="29">
        <f t="shared" si="42"/>
        <v>15258</v>
      </c>
      <c r="E150" s="29">
        <f t="shared" si="47"/>
        <v>2166636</v>
      </c>
      <c r="F150" s="29">
        <f t="shared" si="43"/>
        <v>-579887</v>
      </c>
      <c r="G150" s="34">
        <f>+Inputs!$D$3</f>
        <v>0.37951000000000001</v>
      </c>
      <c r="I150" s="27">
        <f t="shared" si="48"/>
        <v>2746523</v>
      </c>
      <c r="K150" s="27">
        <f t="shared" si="44"/>
        <v>15258</v>
      </c>
      <c r="L150" s="27">
        <f t="shared" si="49"/>
        <v>2166636</v>
      </c>
      <c r="M150" s="27">
        <f t="shared" si="45"/>
        <v>5790.56358</v>
      </c>
      <c r="N150" s="27">
        <f t="shared" si="46"/>
        <v>5790.56358</v>
      </c>
      <c r="O150" s="27">
        <f t="shared" si="50"/>
        <v>-220059.79266000254</v>
      </c>
      <c r="P150" s="27">
        <f t="shared" si="51"/>
        <v>220059.79266000254</v>
      </c>
    </row>
    <row r="151" spans="1:16">
      <c r="A151" s="31">
        <v>39203</v>
      </c>
      <c r="C151" s="6">
        <v>143</v>
      </c>
      <c r="D151" s="29">
        <f t="shared" si="42"/>
        <v>15258</v>
      </c>
      <c r="E151" s="29">
        <f t="shared" si="47"/>
        <v>2181894</v>
      </c>
      <c r="F151" s="29">
        <f t="shared" si="43"/>
        <v>-564629</v>
      </c>
      <c r="G151" s="34">
        <f>+Inputs!$D$3</f>
        <v>0.37951000000000001</v>
      </c>
      <c r="I151" s="27">
        <f t="shared" si="48"/>
        <v>2746523</v>
      </c>
      <c r="K151" s="27">
        <f t="shared" si="44"/>
        <v>15258</v>
      </c>
      <c r="L151" s="27">
        <f t="shared" si="49"/>
        <v>2181894</v>
      </c>
      <c r="M151" s="27">
        <f t="shared" si="45"/>
        <v>5790.56358</v>
      </c>
      <c r="N151" s="27">
        <f t="shared" si="46"/>
        <v>5790.56358</v>
      </c>
      <c r="O151" s="27">
        <f t="shared" si="50"/>
        <v>-214269.22908000255</v>
      </c>
      <c r="P151" s="27">
        <f t="shared" si="51"/>
        <v>214269.22908000255</v>
      </c>
    </row>
    <row r="152" spans="1:16">
      <c r="A152" s="30">
        <v>39234</v>
      </c>
      <c r="C152" s="6">
        <v>144</v>
      </c>
      <c r="D152" s="29">
        <f t="shared" si="42"/>
        <v>15258</v>
      </c>
      <c r="E152" s="29">
        <f t="shared" si="47"/>
        <v>2197152</v>
      </c>
      <c r="F152" s="29">
        <f t="shared" si="43"/>
        <v>-549371</v>
      </c>
      <c r="G152" s="34">
        <f>+Inputs!$D$3</f>
        <v>0.37951000000000001</v>
      </c>
      <c r="I152" s="27">
        <f t="shared" si="48"/>
        <v>2746523</v>
      </c>
      <c r="K152" s="27">
        <f t="shared" si="44"/>
        <v>15258</v>
      </c>
      <c r="L152" s="27">
        <f t="shared" si="49"/>
        <v>2197152</v>
      </c>
      <c r="M152" s="27">
        <f t="shared" si="45"/>
        <v>5790.56358</v>
      </c>
      <c r="N152" s="27">
        <f t="shared" si="46"/>
        <v>5790.56358</v>
      </c>
      <c r="O152" s="27">
        <f t="shared" si="50"/>
        <v>-208478.66550000256</v>
      </c>
      <c r="P152" s="27">
        <f t="shared" si="51"/>
        <v>208478.66550000256</v>
      </c>
    </row>
    <row r="153" spans="1:16">
      <c r="A153" s="31">
        <v>39264</v>
      </c>
      <c r="C153" s="6">
        <v>145</v>
      </c>
      <c r="D153" s="29">
        <f t="shared" si="42"/>
        <v>15258</v>
      </c>
      <c r="E153" s="29">
        <f t="shared" si="47"/>
        <v>2212410</v>
      </c>
      <c r="F153" s="29">
        <f t="shared" si="43"/>
        <v>-534113</v>
      </c>
      <c r="G153" s="34">
        <f>+Inputs!$D$3</f>
        <v>0.37951000000000001</v>
      </c>
      <c r="I153" s="27">
        <f t="shared" si="48"/>
        <v>2746523</v>
      </c>
      <c r="K153" s="27">
        <f t="shared" si="44"/>
        <v>15258</v>
      </c>
      <c r="L153" s="27">
        <f t="shared" si="49"/>
        <v>2212410</v>
      </c>
      <c r="M153" s="27">
        <f t="shared" si="45"/>
        <v>5790.56358</v>
      </c>
      <c r="N153" s="27">
        <f t="shared" si="46"/>
        <v>5790.56358</v>
      </c>
      <c r="O153" s="27">
        <f t="shared" si="50"/>
        <v>-202688.10192000258</v>
      </c>
      <c r="P153" s="27">
        <f t="shared" si="51"/>
        <v>202688.10192000258</v>
      </c>
    </row>
    <row r="154" spans="1:16">
      <c r="A154" s="30">
        <v>39295</v>
      </c>
      <c r="C154" s="6">
        <v>146</v>
      </c>
      <c r="D154" s="29">
        <f t="shared" si="42"/>
        <v>15258</v>
      </c>
      <c r="E154" s="29">
        <f t="shared" si="47"/>
        <v>2227668</v>
      </c>
      <c r="F154" s="29">
        <f t="shared" si="43"/>
        <v>-518855</v>
      </c>
      <c r="G154" s="34">
        <f>+Inputs!$D$3</f>
        <v>0.37951000000000001</v>
      </c>
      <c r="I154" s="27">
        <f t="shared" si="48"/>
        <v>2746523</v>
      </c>
      <c r="K154" s="27">
        <f t="shared" si="44"/>
        <v>15258</v>
      </c>
      <c r="L154" s="27">
        <f t="shared" si="49"/>
        <v>2227668</v>
      </c>
      <c r="M154" s="27">
        <f t="shared" si="45"/>
        <v>5790.56358</v>
      </c>
      <c r="N154" s="27">
        <f t="shared" si="46"/>
        <v>5790.56358</v>
      </c>
      <c r="O154" s="27">
        <f t="shared" si="50"/>
        <v>-196897.53834000259</v>
      </c>
      <c r="P154" s="27">
        <f t="shared" si="51"/>
        <v>196897.53834000259</v>
      </c>
    </row>
    <row r="155" spans="1:16">
      <c r="A155" s="31">
        <v>39326</v>
      </c>
      <c r="C155" s="6">
        <v>147</v>
      </c>
      <c r="D155" s="29">
        <f t="shared" si="42"/>
        <v>15258</v>
      </c>
      <c r="E155" s="29">
        <f t="shared" si="47"/>
        <v>2242926</v>
      </c>
      <c r="F155" s="29">
        <f t="shared" si="43"/>
        <v>-503597</v>
      </c>
      <c r="G155" s="34">
        <f>+Inputs!$D$3</f>
        <v>0.37951000000000001</v>
      </c>
      <c r="I155" s="27">
        <f t="shared" si="48"/>
        <v>2746523</v>
      </c>
      <c r="K155" s="27">
        <f t="shared" si="44"/>
        <v>15258</v>
      </c>
      <c r="L155" s="27">
        <f t="shared" si="49"/>
        <v>2242926</v>
      </c>
      <c r="M155" s="27">
        <f t="shared" si="45"/>
        <v>5790.56358</v>
      </c>
      <c r="N155" s="27">
        <f t="shared" si="46"/>
        <v>5790.56358</v>
      </c>
      <c r="O155" s="27">
        <f t="shared" si="50"/>
        <v>-191106.9747600026</v>
      </c>
      <c r="P155" s="27">
        <f t="shared" si="51"/>
        <v>191106.9747600026</v>
      </c>
    </row>
    <row r="156" spans="1:16">
      <c r="A156" s="30">
        <v>39356</v>
      </c>
      <c r="C156" s="6">
        <v>148</v>
      </c>
      <c r="D156" s="29">
        <f t="shared" si="42"/>
        <v>15258</v>
      </c>
      <c r="E156" s="29">
        <f t="shared" si="47"/>
        <v>2258184</v>
      </c>
      <c r="F156" s="29">
        <f t="shared" si="43"/>
        <v>-488339</v>
      </c>
      <c r="G156" s="34">
        <f>+Inputs!$D$3</f>
        <v>0.37951000000000001</v>
      </c>
      <c r="I156" s="27">
        <f t="shared" si="48"/>
        <v>2746523</v>
      </c>
      <c r="K156" s="27">
        <f t="shared" si="44"/>
        <v>15258</v>
      </c>
      <c r="L156" s="27">
        <f t="shared" si="49"/>
        <v>2258184</v>
      </c>
      <c r="M156" s="27">
        <f t="shared" si="45"/>
        <v>5790.56358</v>
      </c>
      <c r="N156" s="27">
        <f t="shared" si="46"/>
        <v>5790.56358</v>
      </c>
      <c r="O156" s="27">
        <f t="shared" si="50"/>
        <v>-185316.41118000261</v>
      </c>
      <c r="P156" s="27">
        <f t="shared" si="51"/>
        <v>185316.41118000261</v>
      </c>
    </row>
    <row r="157" spans="1:16">
      <c r="A157" s="31">
        <v>39387</v>
      </c>
      <c r="C157" s="6">
        <v>149</v>
      </c>
      <c r="D157" s="29">
        <f t="shared" si="42"/>
        <v>15258</v>
      </c>
      <c r="E157" s="29">
        <f t="shared" si="47"/>
        <v>2273442</v>
      </c>
      <c r="F157" s="29">
        <f t="shared" si="43"/>
        <v>-473081</v>
      </c>
      <c r="G157" s="34">
        <f>+Inputs!$D$3</f>
        <v>0.37951000000000001</v>
      </c>
      <c r="I157" s="27">
        <f t="shared" si="48"/>
        <v>2746523</v>
      </c>
      <c r="K157" s="27">
        <f t="shared" si="44"/>
        <v>15258</v>
      </c>
      <c r="L157" s="27">
        <f t="shared" si="49"/>
        <v>2273442</v>
      </c>
      <c r="M157" s="27">
        <f t="shared" si="45"/>
        <v>5790.56358</v>
      </c>
      <c r="N157" s="27">
        <f t="shared" si="46"/>
        <v>5790.56358</v>
      </c>
      <c r="O157" s="27">
        <f t="shared" si="50"/>
        <v>-179525.84760000263</v>
      </c>
      <c r="P157" s="27">
        <f t="shared" si="51"/>
        <v>179525.84760000263</v>
      </c>
    </row>
    <row r="158" spans="1:16">
      <c r="A158" s="30">
        <v>39417</v>
      </c>
      <c r="C158" s="6">
        <v>150</v>
      </c>
      <c r="D158" s="29">
        <f t="shared" si="42"/>
        <v>15258</v>
      </c>
      <c r="E158" s="29">
        <f t="shared" si="47"/>
        <v>2288700</v>
      </c>
      <c r="F158" s="29">
        <f t="shared" si="43"/>
        <v>-457823</v>
      </c>
      <c r="G158" s="34">
        <f>+Inputs!$D$3</f>
        <v>0.37951000000000001</v>
      </c>
      <c r="I158" s="27">
        <f t="shared" si="48"/>
        <v>2746523</v>
      </c>
      <c r="K158" s="27">
        <f t="shared" si="44"/>
        <v>15258</v>
      </c>
      <c r="L158" s="27">
        <f t="shared" si="49"/>
        <v>2288700</v>
      </c>
      <c r="M158" s="27">
        <f t="shared" si="45"/>
        <v>5790.56358</v>
      </c>
      <c r="N158" s="27">
        <f t="shared" si="46"/>
        <v>5790.56358</v>
      </c>
      <c r="O158" s="27">
        <f t="shared" si="50"/>
        <v>-173735.28402000264</v>
      </c>
      <c r="P158" s="27">
        <f t="shared" si="51"/>
        <v>173735.28402000264</v>
      </c>
    </row>
    <row r="159" spans="1:16">
      <c r="A159" s="31">
        <v>39448</v>
      </c>
      <c r="C159" s="6">
        <v>151</v>
      </c>
      <c r="D159" s="29">
        <f t="shared" si="42"/>
        <v>15258</v>
      </c>
      <c r="E159" s="29">
        <f t="shared" si="47"/>
        <v>2303958</v>
      </c>
      <c r="F159" s="29">
        <f t="shared" si="43"/>
        <v>-442565</v>
      </c>
      <c r="G159" s="34">
        <f>+Inputs!$D$3</f>
        <v>0.37951000000000001</v>
      </c>
      <c r="I159" s="27">
        <f t="shared" si="48"/>
        <v>2746523</v>
      </c>
      <c r="K159" s="27">
        <f t="shared" si="44"/>
        <v>15258</v>
      </c>
      <c r="L159" s="27">
        <f t="shared" si="49"/>
        <v>2303958</v>
      </c>
      <c r="M159" s="27">
        <f t="shared" si="45"/>
        <v>5790.56358</v>
      </c>
      <c r="N159" s="27">
        <f t="shared" si="46"/>
        <v>5790.56358</v>
      </c>
      <c r="O159" s="27">
        <f t="shared" si="50"/>
        <v>-167944.72044000265</v>
      </c>
      <c r="P159" s="27">
        <f t="shared" si="51"/>
        <v>167944.72044000265</v>
      </c>
    </row>
    <row r="160" spans="1:16">
      <c r="A160" s="30">
        <v>39479</v>
      </c>
      <c r="C160" s="6">
        <v>152</v>
      </c>
      <c r="D160" s="29">
        <f t="shared" si="42"/>
        <v>15258</v>
      </c>
      <c r="E160" s="29">
        <f t="shared" si="47"/>
        <v>2319216</v>
      </c>
      <c r="F160" s="29">
        <f t="shared" si="43"/>
        <v>-427307</v>
      </c>
      <c r="G160" s="34">
        <f>+Inputs!$D$3</f>
        <v>0.37951000000000001</v>
      </c>
      <c r="I160" s="27">
        <f t="shared" si="48"/>
        <v>2746523</v>
      </c>
      <c r="K160" s="27">
        <f t="shared" si="44"/>
        <v>15258</v>
      </c>
      <c r="L160" s="27">
        <f t="shared" si="49"/>
        <v>2319216</v>
      </c>
      <c r="M160" s="27">
        <f t="shared" si="45"/>
        <v>5790.56358</v>
      </c>
      <c r="N160" s="27">
        <f t="shared" si="46"/>
        <v>5790.56358</v>
      </c>
      <c r="O160" s="27">
        <f t="shared" si="50"/>
        <v>-162154.15686000267</v>
      </c>
      <c r="P160" s="27">
        <f t="shared" si="51"/>
        <v>162154.15686000267</v>
      </c>
    </row>
    <row r="161" spans="1:16">
      <c r="A161" s="31">
        <v>39508</v>
      </c>
      <c r="C161" s="6">
        <v>153</v>
      </c>
      <c r="D161" s="29">
        <f t="shared" si="42"/>
        <v>15258</v>
      </c>
      <c r="E161" s="29">
        <f t="shared" si="47"/>
        <v>2334474</v>
      </c>
      <c r="F161" s="29">
        <f t="shared" si="43"/>
        <v>-412049</v>
      </c>
      <c r="G161" s="34">
        <f>+Inputs!$D$3</f>
        <v>0.37951000000000001</v>
      </c>
      <c r="I161" s="27">
        <f t="shared" si="48"/>
        <v>2746523</v>
      </c>
      <c r="K161" s="27">
        <f t="shared" si="44"/>
        <v>15258</v>
      </c>
      <c r="L161" s="27">
        <f t="shared" si="49"/>
        <v>2334474</v>
      </c>
      <c r="M161" s="27">
        <f t="shared" si="45"/>
        <v>5790.56358</v>
      </c>
      <c r="N161" s="27">
        <f t="shared" si="46"/>
        <v>5790.56358</v>
      </c>
      <c r="O161" s="27">
        <f t="shared" si="50"/>
        <v>-156363.59328000268</v>
      </c>
      <c r="P161" s="27">
        <f t="shared" si="51"/>
        <v>156363.59328000268</v>
      </c>
    </row>
    <row r="162" spans="1:16">
      <c r="A162" s="30">
        <v>39539</v>
      </c>
      <c r="C162" s="6">
        <v>154</v>
      </c>
      <c r="D162" s="29">
        <f t="shared" si="42"/>
        <v>15258</v>
      </c>
      <c r="E162" s="29">
        <f t="shared" si="47"/>
        <v>2349732</v>
      </c>
      <c r="F162" s="29">
        <f t="shared" si="43"/>
        <v>-396791</v>
      </c>
      <c r="G162" s="34">
        <f>+Inputs!$D$3</f>
        <v>0.37951000000000001</v>
      </c>
      <c r="I162" s="27">
        <f t="shared" si="48"/>
        <v>2746523</v>
      </c>
      <c r="K162" s="27">
        <f t="shared" si="44"/>
        <v>15258</v>
      </c>
      <c r="L162" s="27">
        <f t="shared" si="49"/>
        <v>2349732</v>
      </c>
      <c r="M162" s="27">
        <f t="shared" si="45"/>
        <v>5790.56358</v>
      </c>
      <c r="N162" s="27">
        <f t="shared" si="46"/>
        <v>5790.56358</v>
      </c>
      <c r="O162" s="27">
        <f t="shared" si="50"/>
        <v>-150573.02970000269</v>
      </c>
      <c r="P162" s="27">
        <f t="shared" si="51"/>
        <v>150573.02970000269</v>
      </c>
    </row>
    <row r="163" spans="1:16">
      <c r="A163" s="31">
        <v>39569</v>
      </c>
      <c r="C163" s="6">
        <v>155</v>
      </c>
      <c r="D163" s="29">
        <f t="shared" si="42"/>
        <v>15258</v>
      </c>
      <c r="E163" s="29">
        <f t="shared" si="47"/>
        <v>2364990</v>
      </c>
      <c r="F163" s="29">
        <f t="shared" si="43"/>
        <v>-381533</v>
      </c>
      <c r="G163" s="34">
        <f>+Inputs!$D$3</f>
        <v>0.37951000000000001</v>
      </c>
      <c r="I163" s="27">
        <f t="shared" si="48"/>
        <v>2746523</v>
      </c>
      <c r="K163" s="27">
        <f t="shared" si="44"/>
        <v>15258</v>
      </c>
      <c r="L163" s="27">
        <f t="shared" si="49"/>
        <v>2364990</v>
      </c>
      <c r="M163" s="27">
        <f t="shared" si="45"/>
        <v>5790.56358</v>
      </c>
      <c r="N163" s="27">
        <f t="shared" si="46"/>
        <v>5790.56358</v>
      </c>
      <c r="O163" s="27">
        <f t="shared" si="50"/>
        <v>-144782.4661200027</v>
      </c>
      <c r="P163" s="27">
        <f t="shared" si="51"/>
        <v>144782.4661200027</v>
      </c>
    </row>
    <row r="164" spans="1:16">
      <c r="A164" s="30">
        <v>39600</v>
      </c>
      <c r="C164" s="6">
        <v>156</v>
      </c>
      <c r="D164" s="29">
        <f t="shared" si="42"/>
        <v>15258</v>
      </c>
      <c r="E164" s="29">
        <f t="shared" si="47"/>
        <v>2380248</v>
      </c>
      <c r="F164" s="29">
        <f t="shared" si="43"/>
        <v>-366275</v>
      </c>
      <c r="G164" s="34">
        <f>+Inputs!$D$3</f>
        <v>0.37951000000000001</v>
      </c>
      <c r="I164" s="27">
        <f t="shared" si="48"/>
        <v>2746523</v>
      </c>
      <c r="K164" s="27">
        <f t="shared" si="44"/>
        <v>15258</v>
      </c>
      <c r="L164" s="27">
        <f t="shared" si="49"/>
        <v>2380248</v>
      </c>
      <c r="M164" s="27">
        <f t="shared" si="45"/>
        <v>5790.56358</v>
      </c>
      <c r="N164" s="27">
        <f t="shared" si="46"/>
        <v>5790.56358</v>
      </c>
      <c r="O164" s="27">
        <f t="shared" si="50"/>
        <v>-138991.90254000272</v>
      </c>
      <c r="P164" s="27">
        <f t="shared" si="51"/>
        <v>138991.90254000272</v>
      </c>
    </row>
    <row r="165" spans="1:16">
      <c r="A165" s="31">
        <v>39630</v>
      </c>
      <c r="C165" s="6">
        <v>157</v>
      </c>
      <c r="D165" s="29">
        <f t="shared" si="42"/>
        <v>15258</v>
      </c>
      <c r="E165" s="29">
        <f t="shared" si="47"/>
        <v>2395506</v>
      </c>
      <c r="F165" s="29">
        <f t="shared" si="43"/>
        <v>-351017</v>
      </c>
      <c r="G165" s="34">
        <f>+Inputs!$D$3</f>
        <v>0.37951000000000001</v>
      </c>
      <c r="I165" s="27">
        <f t="shared" si="48"/>
        <v>2746523</v>
      </c>
      <c r="K165" s="27">
        <f t="shared" si="44"/>
        <v>15258</v>
      </c>
      <c r="L165" s="27">
        <f t="shared" si="49"/>
        <v>2395506</v>
      </c>
      <c r="M165" s="27">
        <f t="shared" si="45"/>
        <v>5790.56358</v>
      </c>
      <c r="N165" s="27">
        <f t="shared" si="46"/>
        <v>5790.56358</v>
      </c>
      <c r="O165" s="27">
        <f t="shared" si="50"/>
        <v>-133201.33896000273</v>
      </c>
      <c r="P165" s="27">
        <f t="shared" si="51"/>
        <v>133201.33896000273</v>
      </c>
    </row>
    <row r="166" spans="1:16">
      <c r="A166" s="30">
        <v>39661</v>
      </c>
      <c r="C166" s="6">
        <v>158</v>
      </c>
      <c r="D166" s="29">
        <f t="shared" si="42"/>
        <v>15258</v>
      </c>
      <c r="E166" s="29">
        <f t="shared" si="47"/>
        <v>2410764</v>
      </c>
      <c r="F166" s="29">
        <f t="shared" si="43"/>
        <v>-335759</v>
      </c>
      <c r="G166" s="34">
        <f>+Inputs!$D$3</f>
        <v>0.37951000000000001</v>
      </c>
      <c r="I166" s="27">
        <f t="shared" si="48"/>
        <v>2746523</v>
      </c>
      <c r="K166" s="27">
        <f t="shared" si="44"/>
        <v>15258</v>
      </c>
      <c r="L166" s="27">
        <f t="shared" si="49"/>
        <v>2410764</v>
      </c>
      <c r="M166" s="27">
        <f t="shared" si="45"/>
        <v>5790.56358</v>
      </c>
      <c r="N166" s="27">
        <f t="shared" si="46"/>
        <v>5790.56358</v>
      </c>
      <c r="O166" s="27">
        <f t="shared" si="50"/>
        <v>-127410.77538000273</v>
      </c>
      <c r="P166" s="27">
        <f t="shared" si="51"/>
        <v>127410.77538000273</v>
      </c>
    </row>
    <row r="167" spans="1:16">
      <c r="A167" s="31">
        <v>39692</v>
      </c>
      <c r="C167" s="6">
        <v>159</v>
      </c>
      <c r="D167" s="29">
        <f t="shared" si="42"/>
        <v>15258</v>
      </c>
      <c r="E167" s="29">
        <f t="shared" si="47"/>
        <v>2426022</v>
      </c>
      <c r="F167" s="29">
        <f t="shared" si="43"/>
        <v>-320501</v>
      </c>
      <c r="G167" s="34">
        <f>+Inputs!$D$3</f>
        <v>0.37951000000000001</v>
      </c>
      <c r="I167" s="27">
        <f t="shared" si="48"/>
        <v>2746523</v>
      </c>
      <c r="K167" s="27">
        <f t="shared" si="44"/>
        <v>15258</v>
      </c>
      <c r="L167" s="27">
        <f t="shared" si="49"/>
        <v>2426022</v>
      </c>
      <c r="M167" s="27">
        <f t="shared" si="45"/>
        <v>5790.56358</v>
      </c>
      <c r="N167" s="27">
        <f t="shared" si="46"/>
        <v>5790.56358</v>
      </c>
      <c r="O167" s="27">
        <f t="shared" si="50"/>
        <v>-121620.21180000273</v>
      </c>
      <c r="P167" s="27">
        <f t="shared" si="51"/>
        <v>121620.21180000273</v>
      </c>
    </row>
    <row r="168" spans="1:16">
      <c r="A168" s="30">
        <v>39722</v>
      </c>
      <c r="C168" s="6">
        <v>160</v>
      </c>
      <c r="D168" s="29">
        <f t="shared" si="42"/>
        <v>15258</v>
      </c>
      <c r="E168" s="29">
        <f t="shared" si="47"/>
        <v>2441280</v>
      </c>
      <c r="F168" s="29">
        <f t="shared" si="43"/>
        <v>-305243</v>
      </c>
      <c r="G168" s="34">
        <f>+Inputs!$D$3</f>
        <v>0.37951000000000001</v>
      </c>
      <c r="I168" s="27">
        <f t="shared" si="48"/>
        <v>2746523</v>
      </c>
      <c r="K168" s="27">
        <f t="shared" si="44"/>
        <v>15258</v>
      </c>
      <c r="L168" s="27">
        <f t="shared" si="49"/>
        <v>2441280</v>
      </c>
      <c r="M168" s="27">
        <f t="shared" si="45"/>
        <v>5790.56358</v>
      </c>
      <c r="N168" s="27">
        <f t="shared" si="46"/>
        <v>5790.56358</v>
      </c>
      <c r="O168" s="27">
        <f t="shared" si="50"/>
        <v>-115829.64822000272</v>
      </c>
      <c r="P168" s="27">
        <f t="shared" si="51"/>
        <v>115829.64822000272</v>
      </c>
    </row>
    <row r="169" spans="1:16">
      <c r="A169" s="31">
        <v>39753</v>
      </c>
      <c r="C169" s="6">
        <v>161</v>
      </c>
      <c r="D169" s="29">
        <f t="shared" ref="D169:D182" si="52">ROUND(-(+$B$9/180)*1,0)</f>
        <v>15258</v>
      </c>
      <c r="E169" s="29">
        <f t="shared" si="47"/>
        <v>2456538</v>
      </c>
      <c r="F169" s="29">
        <f t="shared" ref="F169:F184" si="53">$B$9+E169</f>
        <v>-289985</v>
      </c>
      <c r="G169" s="34">
        <f>+Inputs!$D$3</f>
        <v>0.37951000000000001</v>
      </c>
      <c r="I169" s="27">
        <f t="shared" si="48"/>
        <v>2746523</v>
      </c>
      <c r="K169" s="27">
        <f t="shared" ref="K169:K184" si="54">D169</f>
        <v>15258</v>
      </c>
      <c r="L169" s="27">
        <f t="shared" si="49"/>
        <v>2456538</v>
      </c>
      <c r="M169" s="27">
        <f t="shared" ref="M169:M184" si="55">K169*G169</f>
        <v>5790.56358</v>
      </c>
      <c r="N169" s="27">
        <f t="shared" ref="N169:N184" si="56">M169-J169</f>
        <v>5790.56358</v>
      </c>
      <c r="O169" s="27">
        <f t="shared" si="50"/>
        <v>-110039.08464000272</v>
      </c>
      <c r="P169" s="27">
        <f t="shared" si="51"/>
        <v>110039.08464000272</v>
      </c>
    </row>
    <row r="170" spans="1:16">
      <c r="A170" s="30">
        <v>39783</v>
      </c>
      <c r="C170" s="6">
        <v>162</v>
      </c>
      <c r="D170" s="29">
        <f t="shared" si="52"/>
        <v>15258</v>
      </c>
      <c r="E170" s="29">
        <f t="shared" ref="E170:E184" si="57">+E169+D170</f>
        <v>2471796</v>
      </c>
      <c r="F170" s="29">
        <f t="shared" si="53"/>
        <v>-274727</v>
      </c>
      <c r="G170" s="34">
        <f>+Inputs!$D$3</f>
        <v>0.37951000000000001</v>
      </c>
      <c r="I170" s="27">
        <f t="shared" ref="I170:I184" si="58">+I169+H170</f>
        <v>2746523</v>
      </c>
      <c r="K170" s="27">
        <f t="shared" si="54"/>
        <v>15258</v>
      </c>
      <c r="L170" s="27">
        <f t="shared" ref="L170:L184" si="59">+L169+K170</f>
        <v>2471796</v>
      </c>
      <c r="M170" s="27">
        <f t="shared" si="55"/>
        <v>5790.56358</v>
      </c>
      <c r="N170" s="27">
        <f t="shared" si="56"/>
        <v>5790.56358</v>
      </c>
      <c r="O170" s="27">
        <f t="shared" ref="O170:O184" si="60">+O169+N170</f>
        <v>-104248.52106000272</v>
      </c>
      <c r="P170" s="27">
        <f t="shared" ref="P170:P184" si="61">P169-N170</f>
        <v>104248.52106000272</v>
      </c>
    </row>
    <row r="171" spans="1:16">
      <c r="A171" s="31">
        <v>39814</v>
      </c>
      <c r="C171" s="6">
        <v>163</v>
      </c>
      <c r="D171" s="29">
        <f t="shared" si="52"/>
        <v>15258</v>
      </c>
      <c r="E171" s="29">
        <f t="shared" si="57"/>
        <v>2487054</v>
      </c>
      <c r="F171" s="29">
        <f t="shared" si="53"/>
        <v>-259469</v>
      </c>
      <c r="G171" s="34">
        <f>+Inputs!$D$3</f>
        <v>0.37951000000000001</v>
      </c>
      <c r="I171" s="27">
        <f t="shared" si="58"/>
        <v>2746523</v>
      </c>
      <c r="K171" s="27">
        <f t="shared" si="54"/>
        <v>15258</v>
      </c>
      <c r="L171" s="27">
        <f t="shared" si="59"/>
        <v>2487054</v>
      </c>
      <c r="M171" s="27">
        <f t="shared" si="55"/>
        <v>5790.56358</v>
      </c>
      <c r="N171" s="27">
        <f t="shared" si="56"/>
        <v>5790.56358</v>
      </c>
      <c r="O171" s="27">
        <f t="shared" si="60"/>
        <v>-98457.957480002719</v>
      </c>
      <c r="P171" s="27">
        <f t="shared" si="61"/>
        <v>98457.957480002719</v>
      </c>
    </row>
    <row r="172" spans="1:16">
      <c r="A172" s="30">
        <v>39845</v>
      </c>
      <c r="C172" s="6">
        <v>164</v>
      </c>
      <c r="D172" s="29">
        <f t="shared" si="52"/>
        <v>15258</v>
      </c>
      <c r="E172" s="29">
        <f t="shared" si="57"/>
        <v>2502312</v>
      </c>
      <c r="F172" s="29">
        <f t="shared" si="53"/>
        <v>-244211</v>
      </c>
      <c r="G172" s="34">
        <f>+Inputs!$D$3</f>
        <v>0.37951000000000001</v>
      </c>
      <c r="I172" s="27">
        <f t="shared" si="58"/>
        <v>2746523</v>
      </c>
      <c r="K172" s="27">
        <f t="shared" si="54"/>
        <v>15258</v>
      </c>
      <c r="L172" s="27">
        <f t="shared" si="59"/>
        <v>2502312</v>
      </c>
      <c r="M172" s="27">
        <f t="shared" si="55"/>
        <v>5790.56358</v>
      </c>
      <c r="N172" s="27">
        <f t="shared" si="56"/>
        <v>5790.56358</v>
      </c>
      <c r="O172" s="27">
        <f t="shared" si="60"/>
        <v>-92667.393900002717</v>
      </c>
      <c r="P172" s="27">
        <f t="shared" si="61"/>
        <v>92667.393900002717</v>
      </c>
    </row>
    <row r="173" spans="1:16">
      <c r="A173" s="31">
        <v>39873</v>
      </c>
      <c r="C173" s="6">
        <v>165</v>
      </c>
      <c r="D173" s="29">
        <f t="shared" si="52"/>
        <v>15258</v>
      </c>
      <c r="E173" s="29">
        <f t="shared" si="57"/>
        <v>2517570</v>
      </c>
      <c r="F173" s="29">
        <f t="shared" si="53"/>
        <v>-228953</v>
      </c>
      <c r="G173" s="34">
        <f>+Inputs!$D$3</f>
        <v>0.37951000000000001</v>
      </c>
      <c r="I173" s="27">
        <f t="shared" si="58"/>
        <v>2746523</v>
      </c>
      <c r="K173" s="27">
        <f t="shared" si="54"/>
        <v>15258</v>
      </c>
      <c r="L173" s="27">
        <f t="shared" si="59"/>
        <v>2517570</v>
      </c>
      <c r="M173" s="27">
        <f t="shared" si="55"/>
        <v>5790.56358</v>
      </c>
      <c r="N173" s="27">
        <f t="shared" si="56"/>
        <v>5790.56358</v>
      </c>
      <c r="O173" s="27">
        <f t="shared" si="60"/>
        <v>-86876.830320002715</v>
      </c>
      <c r="P173" s="27">
        <f t="shared" si="61"/>
        <v>86876.830320002715</v>
      </c>
    </row>
    <row r="174" spans="1:16">
      <c r="A174" s="30">
        <v>39904</v>
      </c>
      <c r="C174" s="6">
        <v>166</v>
      </c>
      <c r="D174" s="29">
        <f t="shared" si="52"/>
        <v>15258</v>
      </c>
      <c r="E174" s="29">
        <f t="shared" si="57"/>
        <v>2532828</v>
      </c>
      <c r="F174" s="29">
        <f t="shared" si="53"/>
        <v>-213695</v>
      </c>
      <c r="G174" s="34">
        <f>+Inputs!$D$3</f>
        <v>0.37951000000000001</v>
      </c>
      <c r="I174" s="27">
        <f t="shared" si="58"/>
        <v>2746523</v>
      </c>
      <c r="K174" s="27">
        <f t="shared" si="54"/>
        <v>15258</v>
      </c>
      <c r="L174" s="27">
        <f t="shared" si="59"/>
        <v>2532828</v>
      </c>
      <c r="M174" s="27">
        <f t="shared" si="55"/>
        <v>5790.56358</v>
      </c>
      <c r="N174" s="27">
        <f t="shared" si="56"/>
        <v>5790.56358</v>
      </c>
      <c r="O174" s="27">
        <f t="shared" si="60"/>
        <v>-81086.266740002713</v>
      </c>
      <c r="P174" s="27">
        <f t="shared" si="61"/>
        <v>81086.266740002713</v>
      </c>
    </row>
    <row r="175" spans="1:16">
      <c r="A175" s="31">
        <v>39934</v>
      </c>
      <c r="C175" s="6">
        <v>167</v>
      </c>
      <c r="D175" s="29">
        <f t="shared" si="52"/>
        <v>15258</v>
      </c>
      <c r="E175" s="29">
        <f t="shared" si="57"/>
        <v>2548086</v>
      </c>
      <c r="F175" s="29">
        <f t="shared" si="53"/>
        <v>-198437</v>
      </c>
      <c r="G175" s="34">
        <f>+Inputs!$D$3</f>
        <v>0.37951000000000001</v>
      </c>
      <c r="I175" s="27">
        <f t="shared" si="58"/>
        <v>2746523</v>
      </c>
      <c r="K175" s="27">
        <f t="shared" si="54"/>
        <v>15258</v>
      </c>
      <c r="L175" s="27">
        <f t="shared" si="59"/>
        <v>2548086</v>
      </c>
      <c r="M175" s="27">
        <f t="shared" si="55"/>
        <v>5790.56358</v>
      </c>
      <c r="N175" s="27">
        <f t="shared" si="56"/>
        <v>5790.56358</v>
      </c>
      <c r="O175" s="27">
        <f t="shared" si="60"/>
        <v>-75295.703160002711</v>
      </c>
      <c r="P175" s="27">
        <f t="shared" si="61"/>
        <v>75295.703160002711</v>
      </c>
    </row>
    <row r="176" spans="1:16">
      <c r="A176" s="30">
        <v>39965</v>
      </c>
      <c r="C176" s="6">
        <v>168</v>
      </c>
      <c r="D176" s="29">
        <f t="shared" si="52"/>
        <v>15258</v>
      </c>
      <c r="E176" s="29">
        <f t="shared" si="57"/>
        <v>2563344</v>
      </c>
      <c r="F176" s="29">
        <f t="shared" si="53"/>
        <v>-183179</v>
      </c>
      <c r="G176" s="34">
        <f>+Inputs!$D$3</f>
        <v>0.37951000000000001</v>
      </c>
      <c r="I176" s="27">
        <f t="shared" si="58"/>
        <v>2746523</v>
      </c>
      <c r="K176" s="27">
        <f t="shared" si="54"/>
        <v>15258</v>
      </c>
      <c r="L176" s="27">
        <f t="shared" si="59"/>
        <v>2563344</v>
      </c>
      <c r="M176" s="27">
        <f t="shared" si="55"/>
        <v>5790.56358</v>
      </c>
      <c r="N176" s="27">
        <f t="shared" si="56"/>
        <v>5790.56358</v>
      </c>
      <c r="O176" s="27">
        <f t="shared" si="60"/>
        <v>-69505.139580002709</v>
      </c>
      <c r="P176" s="27">
        <f t="shared" si="61"/>
        <v>69505.139580002709</v>
      </c>
    </row>
    <row r="177" spans="1:19">
      <c r="A177" s="31">
        <v>39995</v>
      </c>
      <c r="C177" s="6">
        <v>169</v>
      </c>
      <c r="D177" s="29">
        <f t="shared" si="52"/>
        <v>15258</v>
      </c>
      <c r="E177" s="29">
        <f t="shared" si="57"/>
        <v>2578602</v>
      </c>
      <c r="F177" s="29">
        <f t="shared" si="53"/>
        <v>-167921</v>
      </c>
      <c r="G177" s="34">
        <f>+Inputs!$D$3</f>
        <v>0.37951000000000001</v>
      </c>
      <c r="I177" s="27">
        <f t="shared" si="58"/>
        <v>2746523</v>
      </c>
      <c r="K177" s="27">
        <f t="shared" si="54"/>
        <v>15258</v>
      </c>
      <c r="L177" s="27">
        <f t="shared" si="59"/>
        <v>2578602</v>
      </c>
      <c r="M177" s="27">
        <f t="shared" si="55"/>
        <v>5790.56358</v>
      </c>
      <c r="N177" s="27">
        <f t="shared" si="56"/>
        <v>5790.56358</v>
      </c>
      <c r="O177" s="27">
        <f t="shared" si="60"/>
        <v>-63714.576000002708</v>
      </c>
      <c r="P177" s="27">
        <f t="shared" si="61"/>
        <v>63714.576000002708</v>
      </c>
    </row>
    <row r="178" spans="1:19">
      <c r="A178" s="30">
        <v>40026</v>
      </c>
      <c r="C178" s="6">
        <v>170</v>
      </c>
      <c r="D178" s="29">
        <f t="shared" si="52"/>
        <v>15258</v>
      </c>
      <c r="E178" s="29">
        <f t="shared" si="57"/>
        <v>2593860</v>
      </c>
      <c r="F178" s="29">
        <f t="shared" si="53"/>
        <v>-152663</v>
      </c>
      <c r="G178" s="34">
        <f>+Inputs!$D$3</f>
        <v>0.37951000000000001</v>
      </c>
      <c r="I178" s="27">
        <f t="shared" si="58"/>
        <v>2746523</v>
      </c>
      <c r="K178" s="27">
        <f t="shared" si="54"/>
        <v>15258</v>
      </c>
      <c r="L178" s="27">
        <f t="shared" si="59"/>
        <v>2593860</v>
      </c>
      <c r="M178" s="27">
        <f t="shared" si="55"/>
        <v>5790.56358</v>
      </c>
      <c r="N178" s="27">
        <f t="shared" si="56"/>
        <v>5790.56358</v>
      </c>
      <c r="O178" s="27">
        <f t="shared" si="60"/>
        <v>-57924.012420002706</v>
      </c>
      <c r="P178" s="27">
        <f t="shared" si="61"/>
        <v>57924.012420002706</v>
      </c>
    </row>
    <row r="179" spans="1:19">
      <c r="A179" s="31">
        <v>40057</v>
      </c>
      <c r="C179" s="6">
        <v>171</v>
      </c>
      <c r="D179" s="29">
        <f t="shared" si="52"/>
        <v>15258</v>
      </c>
      <c r="E179" s="29">
        <f t="shared" si="57"/>
        <v>2609118</v>
      </c>
      <c r="F179" s="29">
        <f t="shared" si="53"/>
        <v>-137405</v>
      </c>
      <c r="G179" s="34">
        <f>+Inputs!$D$3</f>
        <v>0.37951000000000001</v>
      </c>
      <c r="I179" s="27">
        <f t="shared" si="58"/>
        <v>2746523</v>
      </c>
      <c r="K179" s="27">
        <f t="shared" si="54"/>
        <v>15258</v>
      </c>
      <c r="L179" s="27">
        <f t="shared" si="59"/>
        <v>2609118</v>
      </c>
      <c r="M179" s="27">
        <f t="shared" si="55"/>
        <v>5790.56358</v>
      </c>
      <c r="N179" s="27">
        <f t="shared" si="56"/>
        <v>5790.56358</v>
      </c>
      <c r="O179" s="27">
        <f t="shared" si="60"/>
        <v>-52133.448840002704</v>
      </c>
      <c r="P179" s="27">
        <f t="shared" si="61"/>
        <v>52133.448840002704</v>
      </c>
    </row>
    <row r="180" spans="1:19">
      <c r="A180" s="30">
        <v>40087</v>
      </c>
      <c r="C180" s="6">
        <v>172</v>
      </c>
      <c r="D180" s="29">
        <f t="shared" si="52"/>
        <v>15258</v>
      </c>
      <c r="E180" s="29">
        <f t="shared" si="57"/>
        <v>2624376</v>
      </c>
      <c r="F180" s="29">
        <f t="shared" si="53"/>
        <v>-122147</v>
      </c>
      <c r="G180" s="34">
        <f>+Inputs!$D$3</f>
        <v>0.37951000000000001</v>
      </c>
      <c r="I180" s="27">
        <f t="shared" si="58"/>
        <v>2746523</v>
      </c>
      <c r="K180" s="27">
        <f t="shared" si="54"/>
        <v>15258</v>
      </c>
      <c r="L180" s="27">
        <f t="shared" si="59"/>
        <v>2624376</v>
      </c>
      <c r="M180" s="27">
        <f t="shared" si="55"/>
        <v>5790.56358</v>
      </c>
      <c r="N180" s="27">
        <f t="shared" si="56"/>
        <v>5790.56358</v>
      </c>
      <c r="O180" s="27">
        <f t="shared" si="60"/>
        <v>-46342.885260002702</v>
      </c>
      <c r="P180" s="27">
        <f t="shared" si="61"/>
        <v>46342.885260002702</v>
      </c>
    </row>
    <row r="181" spans="1:19">
      <c r="A181" s="31">
        <v>40118</v>
      </c>
      <c r="C181" s="6">
        <v>173</v>
      </c>
      <c r="D181" s="29">
        <f t="shared" si="52"/>
        <v>15258</v>
      </c>
      <c r="E181" s="29">
        <f t="shared" si="57"/>
        <v>2639634</v>
      </c>
      <c r="F181" s="29">
        <f t="shared" si="53"/>
        <v>-106889</v>
      </c>
      <c r="G181" s="34">
        <f>+Inputs!$D$3</f>
        <v>0.37951000000000001</v>
      </c>
      <c r="I181" s="27">
        <f t="shared" si="58"/>
        <v>2746523</v>
      </c>
      <c r="K181" s="27">
        <f t="shared" si="54"/>
        <v>15258</v>
      </c>
      <c r="L181" s="27">
        <f t="shared" si="59"/>
        <v>2639634</v>
      </c>
      <c r="M181" s="27">
        <f t="shared" si="55"/>
        <v>5790.56358</v>
      </c>
      <c r="N181" s="27">
        <f t="shared" si="56"/>
        <v>5790.56358</v>
      </c>
      <c r="O181" s="27">
        <f t="shared" si="60"/>
        <v>-40552.3216800027</v>
      </c>
      <c r="P181" s="27">
        <f t="shared" si="61"/>
        <v>40552.3216800027</v>
      </c>
    </row>
    <row r="182" spans="1:19">
      <c r="A182" s="30">
        <v>40148</v>
      </c>
      <c r="C182" s="6">
        <v>174</v>
      </c>
      <c r="D182" s="29">
        <f t="shared" si="52"/>
        <v>15258</v>
      </c>
      <c r="E182" s="29">
        <f t="shared" si="57"/>
        <v>2654892</v>
      </c>
      <c r="F182" s="29">
        <f t="shared" si="53"/>
        <v>-91631</v>
      </c>
      <c r="G182" s="34">
        <f>+Inputs!$D$3</f>
        <v>0.37951000000000001</v>
      </c>
      <c r="I182" s="27">
        <f t="shared" si="58"/>
        <v>2746523</v>
      </c>
      <c r="K182" s="27">
        <f t="shared" si="54"/>
        <v>15258</v>
      </c>
      <c r="L182" s="27">
        <f t="shared" si="59"/>
        <v>2654892</v>
      </c>
      <c r="M182" s="27">
        <f t="shared" si="55"/>
        <v>5790.56358</v>
      </c>
      <c r="N182" s="27">
        <f t="shared" si="56"/>
        <v>5790.56358</v>
      </c>
      <c r="O182" s="27">
        <f t="shared" si="60"/>
        <v>-34761.758100002698</v>
      </c>
      <c r="P182" s="27">
        <f t="shared" si="61"/>
        <v>34761.758100002698</v>
      </c>
    </row>
    <row r="183" spans="1:19" s="237" customFormat="1">
      <c r="A183" s="243">
        <v>40179</v>
      </c>
      <c r="C183" s="238">
        <v>175</v>
      </c>
      <c r="D183" s="239">
        <f>ROUND(-($F$182/60)*1,0)</f>
        <v>1527</v>
      </c>
      <c r="E183" s="239">
        <f t="shared" si="57"/>
        <v>2656419</v>
      </c>
      <c r="F183" s="239">
        <f t="shared" si="53"/>
        <v>-90104</v>
      </c>
      <c r="G183" s="240">
        <f>+Inputs!$D$3</f>
        <v>0.37951000000000001</v>
      </c>
      <c r="I183" s="241">
        <f t="shared" si="58"/>
        <v>2746523</v>
      </c>
      <c r="K183" s="241">
        <f t="shared" si="54"/>
        <v>1527</v>
      </c>
      <c r="L183" s="241">
        <f t="shared" si="59"/>
        <v>2656419</v>
      </c>
      <c r="M183" s="241">
        <f t="shared" si="55"/>
        <v>579.51177000000007</v>
      </c>
      <c r="N183" s="241">
        <f t="shared" si="56"/>
        <v>579.51177000000007</v>
      </c>
      <c r="O183" s="241">
        <f t="shared" si="60"/>
        <v>-34182.246330002701</v>
      </c>
      <c r="P183" s="241">
        <f t="shared" si="61"/>
        <v>34182.246330002701</v>
      </c>
      <c r="Q183" s="242"/>
      <c r="R183" s="242"/>
      <c r="S183" s="242"/>
    </row>
    <row r="184" spans="1:19" s="237" customFormat="1">
      <c r="A184" s="236">
        <v>40210</v>
      </c>
      <c r="C184" s="238">
        <v>176</v>
      </c>
      <c r="D184" s="239">
        <f>ROUND(-($F$182/60)*1,0)</f>
        <v>1527</v>
      </c>
      <c r="E184" s="239">
        <f t="shared" si="57"/>
        <v>2657946</v>
      </c>
      <c r="F184" s="239">
        <f t="shared" si="53"/>
        <v>-88577</v>
      </c>
      <c r="G184" s="240">
        <f>+Inputs!$D$3</f>
        <v>0.37951000000000001</v>
      </c>
      <c r="I184" s="241">
        <f t="shared" si="58"/>
        <v>2746523</v>
      </c>
      <c r="K184" s="241">
        <f t="shared" si="54"/>
        <v>1527</v>
      </c>
      <c r="L184" s="241">
        <f t="shared" si="59"/>
        <v>2657946</v>
      </c>
      <c r="M184" s="241">
        <f t="shared" si="55"/>
        <v>579.51177000000007</v>
      </c>
      <c r="N184" s="241">
        <f t="shared" si="56"/>
        <v>579.51177000000007</v>
      </c>
      <c r="O184" s="241">
        <f t="shared" si="60"/>
        <v>-33602.734560002704</v>
      </c>
      <c r="P184" s="241">
        <f t="shared" si="61"/>
        <v>33602.734560002704</v>
      </c>
      <c r="Q184" s="242"/>
      <c r="R184" s="242"/>
      <c r="S184" s="242"/>
    </row>
    <row r="185" spans="1:19" s="237" customFormat="1">
      <c r="A185" s="243">
        <v>40238</v>
      </c>
      <c r="C185" s="238">
        <v>177</v>
      </c>
      <c r="D185" s="239">
        <f t="shared" ref="D185:D241" si="62">ROUND(-($F$182/60)*1,0)</f>
        <v>1527</v>
      </c>
      <c r="E185" s="239">
        <f t="shared" ref="E185:E242" si="63">+E184+D185</f>
        <v>2659473</v>
      </c>
      <c r="F185" s="239">
        <f t="shared" ref="F185:F242" si="64">$B$9+E185</f>
        <v>-87050</v>
      </c>
      <c r="G185" s="240">
        <f>+Inputs!$D$3</f>
        <v>0.37951000000000001</v>
      </c>
      <c r="I185" s="241">
        <f t="shared" ref="I185:I242" si="65">+I184+H185</f>
        <v>2746523</v>
      </c>
      <c r="K185" s="241">
        <f t="shared" ref="K185:K242" si="66">D185</f>
        <v>1527</v>
      </c>
      <c r="L185" s="241">
        <f t="shared" ref="L185:L242" si="67">+L184+K185</f>
        <v>2659473</v>
      </c>
      <c r="M185" s="241">
        <f t="shared" ref="M185:M242" si="68">K185*G185</f>
        <v>579.51177000000007</v>
      </c>
      <c r="N185" s="241">
        <f t="shared" ref="N185:N242" si="69">M185-J185</f>
        <v>579.51177000000007</v>
      </c>
      <c r="O185" s="241">
        <f t="shared" ref="O185:O242" si="70">+O184+N185</f>
        <v>-33023.222790002706</v>
      </c>
      <c r="P185" s="241">
        <f t="shared" ref="P185:P242" si="71">P184-N185</f>
        <v>33023.222790002706</v>
      </c>
      <c r="Q185" s="242"/>
      <c r="R185" s="242"/>
      <c r="S185" s="242"/>
    </row>
    <row r="186" spans="1:19" s="237" customFormat="1">
      <c r="A186" s="236">
        <v>40269</v>
      </c>
      <c r="C186" s="238">
        <v>178</v>
      </c>
      <c r="D186" s="239">
        <f t="shared" si="62"/>
        <v>1527</v>
      </c>
      <c r="E186" s="239">
        <f t="shared" si="63"/>
        <v>2661000</v>
      </c>
      <c r="F186" s="239">
        <f t="shared" si="64"/>
        <v>-85523</v>
      </c>
      <c r="G186" s="240">
        <f>+Inputs!$D$3</f>
        <v>0.37951000000000001</v>
      </c>
      <c r="I186" s="241">
        <f t="shared" si="65"/>
        <v>2746523</v>
      </c>
      <c r="K186" s="241">
        <f t="shared" si="66"/>
        <v>1527</v>
      </c>
      <c r="L186" s="241">
        <f t="shared" si="67"/>
        <v>2661000</v>
      </c>
      <c r="M186" s="241">
        <f t="shared" si="68"/>
        <v>579.51177000000007</v>
      </c>
      <c r="N186" s="241">
        <f t="shared" si="69"/>
        <v>579.51177000000007</v>
      </c>
      <c r="O186" s="241">
        <f t="shared" si="70"/>
        <v>-32443.711020002705</v>
      </c>
      <c r="P186" s="241">
        <f t="shared" si="71"/>
        <v>32443.711020002705</v>
      </c>
      <c r="Q186" s="242"/>
      <c r="R186" s="242"/>
      <c r="S186" s="242"/>
    </row>
    <row r="187" spans="1:19" s="237" customFormat="1">
      <c r="A187" s="243">
        <v>40299</v>
      </c>
      <c r="C187" s="238">
        <v>179</v>
      </c>
      <c r="D187" s="239">
        <f t="shared" si="62"/>
        <v>1527</v>
      </c>
      <c r="E187" s="239">
        <f t="shared" si="63"/>
        <v>2662527</v>
      </c>
      <c r="F187" s="239">
        <f t="shared" si="64"/>
        <v>-83996</v>
      </c>
      <c r="G187" s="240">
        <f>+Inputs!$D$3</f>
        <v>0.37951000000000001</v>
      </c>
      <c r="I187" s="241">
        <f t="shared" si="65"/>
        <v>2746523</v>
      </c>
      <c r="K187" s="241">
        <f t="shared" si="66"/>
        <v>1527</v>
      </c>
      <c r="L187" s="241">
        <f t="shared" si="67"/>
        <v>2662527</v>
      </c>
      <c r="M187" s="241">
        <f t="shared" si="68"/>
        <v>579.51177000000007</v>
      </c>
      <c r="N187" s="241">
        <f t="shared" si="69"/>
        <v>579.51177000000007</v>
      </c>
      <c r="O187" s="241">
        <f t="shared" si="70"/>
        <v>-31864.199250002705</v>
      </c>
      <c r="P187" s="241">
        <f t="shared" si="71"/>
        <v>31864.199250002705</v>
      </c>
      <c r="Q187" s="242"/>
      <c r="R187" s="242"/>
      <c r="S187" s="242"/>
    </row>
    <row r="188" spans="1:19" s="237" customFormat="1">
      <c r="A188" s="236">
        <v>40330</v>
      </c>
      <c r="C188" s="238">
        <v>180</v>
      </c>
      <c r="D188" s="239">
        <f t="shared" si="62"/>
        <v>1527</v>
      </c>
      <c r="E188" s="239">
        <f t="shared" si="63"/>
        <v>2664054</v>
      </c>
      <c r="F188" s="239">
        <f t="shared" si="64"/>
        <v>-82469</v>
      </c>
      <c r="G188" s="240">
        <f>+Inputs!$D$3</f>
        <v>0.37951000000000001</v>
      </c>
      <c r="I188" s="241">
        <f t="shared" si="65"/>
        <v>2746523</v>
      </c>
      <c r="K188" s="241">
        <f t="shared" si="66"/>
        <v>1527</v>
      </c>
      <c r="L188" s="241">
        <f t="shared" si="67"/>
        <v>2664054</v>
      </c>
      <c r="M188" s="241">
        <f t="shared" si="68"/>
        <v>579.51177000000007</v>
      </c>
      <c r="N188" s="241">
        <f t="shared" si="69"/>
        <v>579.51177000000007</v>
      </c>
      <c r="O188" s="241">
        <f t="shared" si="70"/>
        <v>-31284.687480002704</v>
      </c>
      <c r="P188" s="241">
        <f t="shared" si="71"/>
        <v>31284.687480002704</v>
      </c>
      <c r="Q188" s="242"/>
      <c r="R188" s="242"/>
      <c r="S188" s="242"/>
    </row>
    <row r="189" spans="1:19" s="237" customFormat="1">
      <c r="A189" s="243">
        <v>40360</v>
      </c>
      <c r="C189" s="238">
        <v>181</v>
      </c>
      <c r="D189" s="239">
        <f t="shared" si="62"/>
        <v>1527</v>
      </c>
      <c r="E189" s="239">
        <f t="shared" si="63"/>
        <v>2665581</v>
      </c>
      <c r="F189" s="239">
        <f t="shared" si="64"/>
        <v>-80942</v>
      </c>
      <c r="G189" s="240">
        <f>+Inputs!$D$3</f>
        <v>0.37951000000000001</v>
      </c>
      <c r="I189" s="241">
        <f t="shared" si="65"/>
        <v>2746523</v>
      </c>
      <c r="K189" s="241">
        <f t="shared" si="66"/>
        <v>1527</v>
      </c>
      <c r="L189" s="241">
        <f t="shared" si="67"/>
        <v>2665581</v>
      </c>
      <c r="M189" s="241">
        <f t="shared" si="68"/>
        <v>579.51177000000007</v>
      </c>
      <c r="N189" s="241">
        <f t="shared" si="69"/>
        <v>579.51177000000007</v>
      </c>
      <c r="O189" s="241">
        <f t="shared" si="70"/>
        <v>-30705.175710002703</v>
      </c>
      <c r="P189" s="241">
        <f t="shared" si="71"/>
        <v>30705.175710002703</v>
      </c>
      <c r="Q189" s="242"/>
      <c r="R189" s="242"/>
      <c r="S189" s="242"/>
    </row>
    <row r="190" spans="1:19" s="237" customFormat="1">
      <c r="A190" s="236">
        <v>40391</v>
      </c>
      <c r="C190" s="238">
        <v>182</v>
      </c>
      <c r="D190" s="239">
        <f t="shared" si="62"/>
        <v>1527</v>
      </c>
      <c r="E190" s="239">
        <f t="shared" si="63"/>
        <v>2667108</v>
      </c>
      <c r="F190" s="239">
        <f t="shared" si="64"/>
        <v>-79415</v>
      </c>
      <c r="G190" s="240">
        <f>+Inputs!$D$3</f>
        <v>0.37951000000000001</v>
      </c>
      <c r="I190" s="241">
        <f t="shared" si="65"/>
        <v>2746523</v>
      </c>
      <c r="K190" s="241">
        <f t="shared" si="66"/>
        <v>1527</v>
      </c>
      <c r="L190" s="241">
        <f t="shared" si="67"/>
        <v>2667108</v>
      </c>
      <c r="M190" s="241">
        <f t="shared" si="68"/>
        <v>579.51177000000007</v>
      </c>
      <c r="N190" s="241">
        <f t="shared" si="69"/>
        <v>579.51177000000007</v>
      </c>
      <c r="O190" s="241">
        <f t="shared" si="70"/>
        <v>-30125.663940002702</v>
      </c>
      <c r="P190" s="241">
        <f t="shared" si="71"/>
        <v>30125.663940002702</v>
      </c>
      <c r="Q190" s="242"/>
      <c r="R190" s="242"/>
      <c r="S190" s="242"/>
    </row>
    <row r="191" spans="1:19" s="237" customFormat="1">
      <c r="A191" s="243">
        <v>40422</v>
      </c>
      <c r="C191" s="238">
        <v>183</v>
      </c>
      <c r="D191" s="239">
        <f t="shared" si="62"/>
        <v>1527</v>
      </c>
      <c r="E191" s="239">
        <f t="shared" si="63"/>
        <v>2668635</v>
      </c>
      <c r="F191" s="239">
        <f t="shared" si="64"/>
        <v>-77888</v>
      </c>
      <c r="G191" s="240">
        <f>+Inputs!$D$3</f>
        <v>0.37951000000000001</v>
      </c>
      <c r="I191" s="241">
        <f t="shared" si="65"/>
        <v>2746523</v>
      </c>
      <c r="K191" s="241">
        <f t="shared" si="66"/>
        <v>1527</v>
      </c>
      <c r="L191" s="241">
        <f t="shared" si="67"/>
        <v>2668635</v>
      </c>
      <c r="M191" s="241">
        <f t="shared" si="68"/>
        <v>579.51177000000007</v>
      </c>
      <c r="N191" s="241">
        <f t="shared" si="69"/>
        <v>579.51177000000007</v>
      </c>
      <c r="O191" s="241">
        <f t="shared" si="70"/>
        <v>-29546.152170002701</v>
      </c>
      <c r="P191" s="241">
        <f t="shared" si="71"/>
        <v>29546.152170002701</v>
      </c>
      <c r="Q191" s="242"/>
      <c r="R191" s="242"/>
      <c r="S191" s="242"/>
    </row>
    <row r="192" spans="1:19" s="237" customFormat="1">
      <c r="A192" s="236">
        <v>40452</v>
      </c>
      <c r="C192" s="238">
        <v>184</v>
      </c>
      <c r="D192" s="239">
        <f t="shared" si="62"/>
        <v>1527</v>
      </c>
      <c r="E192" s="239">
        <f t="shared" si="63"/>
        <v>2670162</v>
      </c>
      <c r="F192" s="239">
        <f t="shared" si="64"/>
        <v>-76361</v>
      </c>
      <c r="G192" s="240">
        <f>+Inputs!$D$3</f>
        <v>0.37951000000000001</v>
      </c>
      <c r="I192" s="241">
        <f t="shared" si="65"/>
        <v>2746523</v>
      </c>
      <c r="K192" s="241">
        <f t="shared" si="66"/>
        <v>1527</v>
      </c>
      <c r="L192" s="241">
        <f t="shared" si="67"/>
        <v>2670162</v>
      </c>
      <c r="M192" s="241">
        <f t="shared" si="68"/>
        <v>579.51177000000007</v>
      </c>
      <c r="N192" s="241">
        <f t="shared" si="69"/>
        <v>579.51177000000007</v>
      </c>
      <c r="O192" s="241">
        <f t="shared" si="70"/>
        <v>-28966.6404000027</v>
      </c>
      <c r="P192" s="241">
        <f t="shared" si="71"/>
        <v>28966.6404000027</v>
      </c>
      <c r="Q192" s="242"/>
      <c r="R192" s="242"/>
      <c r="S192" s="242"/>
    </row>
    <row r="193" spans="1:19" s="237" customFormat="1">
      <c r="A193" s="243">
        <v>40483</v>
      </c>
      <c r="C193" s="238">
        <v>185</v>
      </c>
      <c r="D193" s="239">
        <f t="shared" si="62"/>
        <v>1527</v>
      </c>
      <c r="E193" s="239">
        <f t="shared" si="63"/>
        <v>2671689</v>
      </c>
      <c r="F193" s="239">
        <f t="shared" si="64"/>
        <v>-74834</v>
      </c>
      <c r="G193" s="240">
        <f>+Inputs!$D$3</f>
        <v>0.37951000000000001</v>
      </c>
      <c r="I193" s="241">
        <f t="shared" si="65"/>
        <v>2746523</v>
      </c>
      <c r="K193" s="241">
        <f t="shared" si="66"/>
        <v>1527</v>
      </c>
      <c r="L193" s="241">
        <f t="shared" si="67"/>
        <v>2671689</v>
      </c>
      <c r="M193" s="241">
        <f t="shared" si="68"/>
        <v>579.51177000000007</v>
      </c>
      <c r="N193" s="241">
        <f t="shared" si="69"/>
        <v>579.51177000000007</v>
      </c>
      <c r="O193" s="241">
        <f t="shared" si="70"/>
        <v>-28387.128630002699</v>
      </c>
      <c r="P193" s="241">
        <f t="shared" si="71"/>
        <v>28387.128630002699</v>
      </c>
      <c r="Q193" s="242"/>
      <c r="R193" s="242"/>
      <c r="S193" s="242"/>
    </row>
    <row r="194" spans="1:19" s="237" customFormat="1">
      <c r="A194" s="236">
        <v>40513</v>
      </c>
      <c r="C194" s="238">
        <v>186</v>
      </c>
      <c r="D194" s="239">
        <f t="shared" si="62"/>
        <v>1527</v>
      </c>
      <c r="E194" s="239">
        <f t="shared" si="63"/>
        <v>2673216</v>
      </c>
      <c r="F194" s="239">
        <f t="shared" si="64"/>
        <v>-73307</v>
      </c>
      <c r="G194" s="240">
        <f>+Inputs!$D$3</f>
        <v>0.37951000000000001</v>
      </c>
      <c r="I194" s="241">
        <f t="shared" si="65"/>
        <v>2746523</v>
      </c>
      <c r="K194" s="241">
        <f t="shared" si="66"/>
        <v>1527</v>
      </c>
      <c r="L194" s="241">
        <f t="shared" si="67"/>
        <v>2673216</v>
      </c>
      <c r="M194" s="241">
        <f t="shared" si="68"/>
        <v>579.51177000000007</v>
      </c>
      <c r="N194" s="241">
        <f t="shared" si="69"/>
        <v>579.51177000000007</v>
      </c>
      <c r="O194" s="241">
        <f t="shared" si="70"/>
        <v>-27807.616860002698</v>
      </c>
      <c r="P194" s="241">
        <f t="shared" si="71"/>
        <v>27807.616860002698</v>
      </c>
      <c r="Q194" s="242"/>
      <c r="R194" s="242"/>
      <c r="S194" s="242"/>
    </row>
    <row r="195" spans="1:19" s="237" customFormat="1">
      <c r="A195" s="243">
        <v>40544</v>
      </c>
      <c r="C195" s="238">
        <v>187</v>
      </c>
      <c r="D195" s="239">
        <f t="shared" si="62"/>
        <v>1527</v>
      </c>
      <c r="E195" s="239">
        <f t="shared" si="63"/>
        <v>2674743</v>
      </c>
      <c r="F195" s="239">
        <f t="shared" si="64"/>
        <v>-71780</v>
      </c>
      <c r="G195" s="240">
        <f>+Inputs!$D$3</f>
        <v>0.37951000000000001</v>
      </c>
      <c r="I195" s="241">
        <f t="shared" si="65"/>
        <v>2746523</v>
      </c>
      <c r="K195" s="241">
        <f t="shared" si="66"/>
        <v>1527</v>
      </c>
      <c r="L195" s="241">
        <f t="shared" si="67"/>
        <v>2674743</v>
      </c>
      <c r="M195" s="241">
        <f t="shared" si="68"/>
        <v>579.51177000000007</v>
      </c>
      <c r="N195" s="241">
        <f t="shared" si="69"/>
        <v>579.51177000000007</v>
      </c>
      <c r="O195" s="241">
        <f t="shared" si="70"/>
        <v>-27228.105090002697</v>
      </c>
      <c r="P195" s="241">
        <f t="shared" si="71"/>
        <v>27228.105090002697</v>
      </c>
      <c r="Q195" s="242"/>
      <c r="R195" s="242"/>
      <c r="S195" s="242"/>
    </row>
    <row r="196" spans="1:19" s="237" customFormat="1">
      <c r="A196" s="236">
        <v>40575</v>
      </c>
      <c r="C196" s="238">
        <v>188</v>
      </c>
      <c r="D196" s="239">
        <f t="shared" si="62"/>
        <v>1527</v>
      </c>
      <c r="E196" s="239">
        <f t="shared" si="63"/>
        <v>2676270</v>
      </c>
      <c r="F196" s="239">
        <f t="shared" si="64"/>
        <v>-70253</v>
      </c>
      <c r="G196" s="240">
        <f>+Inputs!$D$3</f>
        <v>0.37951000000000001</v>
      </c>
      <c r="I196" s="241">
        <f t="shared" si="65"/>
        <v>2746523</v>
      </c>
      <c r="K196" s="241">
        <f t="shared" si="66"/>
        <v>1527</v>
      </c>
      <c r="L196" s="241">
        <f t="shared" si="67"/>
        <v>2676270</v>
      </c>
      <c r="M196" s="241">
        <f t="shared" si="68"/>
        <v>579.51177000000007</v>
      </c>
      <c r="N196" s="241">
        <f t="shared" si="69"/>
        <v>579.51177000000007</v>
      </c>
      <c r="O196" s="241">
        <f t="shared" si="70"/>
        <v>-26648.593320002696</v>
      </c>
      <c r="P196" s="241">
        <f t="shared" si="71"/>
        <v>26648.593320002696</v>
      </c>
      <c r="Q196" s="242"/>
      <c r="R196" s="242"/>
      <c r="S196" s="242"/>
    </row>
    <row r="197" spans="1:19" s="237" customFormat="1">
      <c r="A197" s="243">
        <v>40603</v>
      </c>
      <c r="C197" s="238">
        <v>189</v>
      </c>
      <c r="D197" s="239">
        <f t="shared" si="62"/>
        <v>1527</v>
      </c>
      <c r="E197" s="239">
        <f t="shared" si="63"/>
        <v>2677797</v>
      </c>
      <c r="F197" s="239">
        <f t="shared" si="64"/>
        <v>-68726</v>
      </c>
      <c r="G197" s="240">
        <f>+Inputs!$D$3</f>
        <v>0.37951000000000001</v>
      </c>
      <c r="I197" s="241">
        <f t="shared" si="65"/>
        <v>2746523</v>
      </c>
      <c r="K197" s="241">
        <f t="shared" si="66"/>
        <v>1527</v>
      </c>
      <c r="L197" s="241">
        <f t="shared" si="67"/>
        <v>2677797</v>
      </c>
      <c r="M197" s="241">
        <f t="shared" si="68"/>
        <v>579.51177000000007</v>
      </c>
      <c r="N197" s="241">
        <f t="shared" si="69"/>
        <v>579.51177000000007</v>
      </c>
      <c r="O197" s="241">
        <f t="shared" si="70"/>
        <v>-26069.081550002695</v>
      </c>
      <c r="P197" s="241">
        <f t="shared" si="71"/>
        <v>26069.081550002695</v>
      </c>
      <c r="Q197" s="242"/>
      <c r="R197" s="242"/>
      <c r="S197" s="242"/>
    </row>
    <row r="198" spans="1:19" s="237" customFormat="1">
      <c r="A198" s="236">
        <v>40634</v>
      </c>
      <c r="C198" s="238">
        <v>190</v>
      </c>
      <c r="D198" s="239">
        <f t="shared" si="62"/>
        <v>1527</v>
      </c>
      <c r="E198" s="239">
        <f t="shared" si="63"/>
        <v>2679324</v>
      </c>
      <c r="F198" s="239">
        <f t="shared" si="64"/>
        <v>-67199</v>
      </c>
      <c r="G198" s="240">
        <f>+Inputs!$D$3</f>
        <v>0.37951000000000001</v>
      </c>
      <c r="I198" s="241">
        <f t="shared" si="65"/>
        <v>2746523</v>
      </c>
      <c r="K198" s="241">
        <f t="shared" si="66"/>
        <v>1527</v>
      </c>
      <c r="L198" s="241">
        <f t="shared" si="67"/>
        <v>2679324</v>
      </c>
      <c r="M198" s="241">
        <f t="shared" si="68"/>
        <v>579.51177000000007</v>
      </c>
      <c r="N198" s="241">
        <f t="shared" si="69"/>
        <v>579.51177000000007</v>
      </c>
      <c r="O198" s="241">
        <f t="shared" si="70"/>
        <v>-25489.569780002694</v>
      </c>
      <c r="P198" s="241">
        <f t="shared" si="71"/>
        <v>25489.569780002694</v>
      </c>
      <c r="Q198" s="242"/>
      <c r="R198" s="242"/>
      <c r="S198" s="242"/>
    </row>
    <row r="199" spans="1:19" s="237" customFormat="1">
      <c r="A199" s="243">
        <v>40664</v>
      </c>
      <c r="C199" s="238">
        <v>191</v>
      </c>
      <c r="D199" s="239">
        <f t="shared" si="62"/>
        <v>1527</v>
      </c>
      <c r="E199" s="239">
        <f t="shared" si="63"/>
        <v>2680851</v>
      </c>
      <c r="F199" s="239">
        <f t="shared" si="64"/>
        <v>-65672</v>
      </c>
      <c r="G199" s="240">
        <f>+Inputs!$D$3</f>
        <v>0.37951000000000001</v>
      </c>
      <c r="I199" s="241">
        <f t="shared" si="65"/>
        <v>2746523</v>
      </c>
      <c r="K199" s="241">
        <f t="shared" si="66"/>
        <v>1527</v>
      </c>
      <c r="L199" s="241">
        <f t="shared" si="67"/>
        <v>2680851</v>
      </c>
      <c r="M199" s="241">
        <f t="shared" si="68"/>
        <v>579.51177000000007</v>
      </c>
      <c r="N199" s="241">
        <f t="shared" si="69"/>
        <v>579.51177000000007</v>
      </c>
      <c r="O199" s="241">
        <f t="shared" si="70"/>
        <v>-24910.058010002693</v>
      </c>
      <c r="P199" s="241">
        <f t="shared" si="71"/>
        <v>24910.058010002693</v>
      </c>
      <c r="Q199" s="242"/>
      <c r="R199" s="242"/>
      <c r="S199" s="242"/>
    </row>
    <row r="200" spans="1:19" s="237" customFormat="1">
      <c r="A200" s="236">
        <v>40695</v>
      </c>
      <c r="C200" s="238">
        <v>192</v>
      </c>
      <c r="D200" s="239">
        <f t="shared" si="62"/>
        <v>1527</v>
      </c>
      <c r="E200" s="239">
        <f t="shared" si="63"/>
        <v>2682378</v>
      </c>
      <c r="F200" s="239">
        <f t="shared" si="64"/>
        <v>-64145</v>
      </c>
      <c r="G200" s="240">
        <f>+Inputs!$D$3</f>
        <v>0.37951000000000001</v>
      </c>
      <c r="I200" s="241">
        <f t="shared" si="65"/>
        <v>2746523</v>
      </c>
      <c r="K200" s="241">
        <f t="shared" si="66"/>
        <v>1527</v>
      </c>
      <c r="L200" s="241">
        <f t="shared" si="67"/>
        <v>2682378</v>
      </c>
      <c r="M200" s="241">
        <f t="shared" si="68"/>
        <v>579.51177000000007</v>
      </c>
      <c r="N200" s="241">
        <f t="shared" si="69"/>
        <v>579.51177000000007</v>
      </c>
      <c r="O200" s="241">
        <f t="shared" si="70"/>
        <v>-24330.546240002692</v>
      </c>
      <c r="P200" s="241">
        <f t="shared" si="71"/>
        <v>24330.546240002692</v>
      </c>
      <c r="Q200" s="242"/>
      <c r="R200" s="242"/>
      <c r="S200" s="242"/>
    </row>
    <row r="201" spans="1:19" s="237" customFormat="1">
      <c r="A201" s="243">
        <v>40725</v>
      </c>
      <c r="C201" s="238">
        <v>193</v>
      </c>
      <c r="D201" s="239">
        <f t="shared" si="62"/>
        <v>1527</v>
      </c>
      <c r="E201" s="239">
        <f t="shared" si="63"/>
        <v>2683905</v>
      </c>
      <c r="F201" s="239">
        <f t="shared" si="64"/>
        <v>-62618</v>
      </c>
      <c r="G201" s="240">
        <f>+Inputs!$D$3</f>
        <v>0.37951000000000001</v>
      </c>
      <c r="I201" s="241">
        <f t="shared" si="65"/>
        <v>2746523</v>
      </c>
      <c r="K201" s="241">
        <f t="shared" si="66"/>
        <v>1527</v>
      </c>
      <c r="L201" s="241">
        <f t="shared" si="67"/>
        <v>2683905</v>
      </c>
      <c r="M201" s="241">
        <f t="shared" si="68"/>
        <v>579.51177000000007</v>
      </c>
      <c r="N201" s="241">
        <f t="shared" si="69"/>
        <v>579.51177000000007</v>
      </c>
      <c r="O201" s="241">
        <f t="shared" si="70"/>
        <v>-23751.034470002691</v>
      </c>
      <c r="P201" s="241">
        <f t="shared" si="71"/>
        <v>23751.034470002691</v>
      </c>
      <c r="Q201" s="242"/>
      <c r="R201" s="242"/>
      <c r="S201" s="242"/>
    </row>
    <row r="202" spans="1:19" s="237" customFormat="1">
      <c r="A202" s="236">
        <v>40756</v>
      </c>
      <c r="C202" s="238">
        <v>194</v>
      </c>
      <c r="D202" s="239">
        <f t="shared" si="62"/>
        <v>1527</v>
      </c>
      <c r="E202" s="239">
        <f t="shared" si="63"/>
        <v>2685432</v>
      </c>
      <c r="F202" s="239">
        <f t="shared" si="64"/>
        <v>-61091</v>
      </c>
      <c r="G202" s="240">
        <f>+Inputs!$D$3</f>
        <v>0.37951000000000001</v>
      </c>
      <c r="I202" s="241">
        <f t="shared" si="65"/>
        <v>2746523</v>
      </c>
      <c r="K202" s="241">
        <f t="shared" si="66"/>
        <v>1527</v>
      </c>
      <c r="L202" s="241">
        <f t="shared" si="67"/>
        <v>2685432</v>
      </c>
      <c r="M202" s="241">
        <f t="shared" si="68"/>
        <v>579.51177000000007</v>
      </c>
      <c r="N202" s="241">
        <f t="shared" si="69"/>
        <v>579.51177000000007</v>
      </c>
      <c r="O202" s="241">
        <f t="shared" si="70"/>
        <v>-23171.52270000269</v>
      </c>
      <c r="P202" s="241">
        <f t="shared" si="71"/>
        <v>23171.52270000269</v>
      </c>
      <c r="Q202" s="242"/>
      <c r="R202" s="242"/>
      <c r="S202" s="242"/>
    </row>
    <row r="203" spans="1:19" s="237" customFormat="1">
      <c r="A203" s="243">
        <v>40787</v>
      </c>
      <c r="C203" s="238">
        <v>195</v>
      </c>
      <c r="D203" s="239">
        <f t="shared" si="62"/>
        <v>1527</v>
      </c>
      <c r="E203" s="239">
        <f t="shared" si="63"/>
        <v>2686959</v>
      </c>
      <c r="F203" s="239">
        <f t="shared" si="64"/>
        <v>-59564</v>
      </c>
      <c r="G203" s="240">
        <f>+Inputs!$D$3</f>
        <v>0.37951000000000001</v>
      </c>
      <c r="I203" s="241">
        <f t="shared" si="65"/>
        <v>2746523</v>
      </c>
      <c r="K203" s="241">
        <f t="shared" si="66"/>
        <v>1527</v>
      </c>
      <c r="L203" s="241">
        <f t="shared" si="67"/>
        <v>2686959</v>
      </c>
      <c r="M203" s="241">
        <f t="shared" si="68"/>
        <v>579.51177000000007</v>
      </c>
      <c r="N203" s="241">
        <f t="shared" si="69"/>
        <v>579.51177000000007</v>
      </c>
      <c r="O203" s="241">
        <f t="shared" si="70"/>
        <v>-22592.010930002689</v>
      </c>
      <c r="P203" s="241">
        <f t="shared" si="71"/>
        <v>22592.010930002689</v>
      </c>
      <c r="Q203" s="242"/>
      <c r="R203" s="242"/>
      <c r="S203" s="242"/>
    </row>
    <row r="204" spans="1:19" s="237" customFormat="1">
      <c r="A204" s="236">
        <v>40817</v>
      </c>
      <c r="C204" s="238">
        <v>196</v>
      </c>
      <c r="D204" s="239">
        <f t="shared" si="62"/>
        <v>1527</v>
      </c>
      <c r="E204" s="239">
        <f t="shared" si="63"/>
        <v>2688486</v>
      </c>
      <c r="F204" s="239">
        <f t="shared" si="64"/>
        <v>-58037</v>
      </c>
      <c r="G204" s="240">
        <f>+Inputs!$D$3</f>
        <v>0.37951000000000001</v>
      </c>
      <c r="I204" s="241">
        <f t="shared" si="65"/>
        <v>2746523</v>
      </c>
      <c r="K204" s="241">
        <f t="shared" si="66"/>
        <v>1527</v>
      </c>
      <c r="L204" s="241">
        <f t="shared" si="67"/>
        <v>2688486</v>
      </c>
      <c r="M204" s="241">
        <f t="shared" si="68"/>
        <v>579.51177000000007</v>
      </c>
      <c r="N204" s="241">
        <f t="shared" si="69"/>
        <v>579.51177000000007</v>
      </c>
      <c r="O204" s="241">
        <f t="shared" si="70"/>
        <v>-22012.499160002688</v>
      </c>
      <c r="P204" s="241">
        <f t="shared" si="71"/>
        <v>22012.499160002688</v>
      </c>
      <c r="Q204" s="242"/>
      <c r="R204" s="242"/>
      <c r="S204" s="242"/>
    </row>
    <row r="205" spans="1:19" s="237" customFormat="1">
      <c r="A205" s="243">
        <v>40848</v>
      </c>
      <c r="C205" s="238">
        <v>197</v>
      </c>
      <c r="D205" s="239">
        <f t="shared" si="62"/>
        <v>1527</v>
      </c>
      <c r="E205" s="239">
        <f t="shared" si="63"/>
        <v>2690013</v>
      </c>
      <c r="F205" s="239">
        <f t="shared" si="64"/>
        <v>-56510</v>
      </c>
      <c r="G205" s="240">
        <f>+Inputs!$D$3</f>
        <v>0.37951000000000001</v>
      </c>
      <c r="I205" s="241">
        <f t="shared" si="65"/>
        <v>2746523</v>
      </c>
      <c r="K205" s="241">
        <f t="shared" si="66"/>
        <v>1527</v>
      </c>
      <c r="L205" s="241">
        <f t="shared" si="67"/>
        <v>2690013</v>
      </c>
      <c r="M205" s="241">
        <f t="shared" si="68"/>
        <v>579.51177000000007</v>
      </c>
      <c r="N205" s="241">
        <f t="shared" si="69"/>
        <v>579.51177000000007</v>
      </c>
      <c r="O205" s="241">
        <f t="shared" si="70"/>
        <v>-21432.987390002687</v>
      </c>
      <c r="P205" s="241">
        <f t="shared" si="71"/>
        <v>21432.987390002687</v>
      </c>
      <c r="Q205" s="242"/>
      <c r="R205" s="242"/>
      <c r="S205" s="242"/>
    </row>
    <row r="206" spans="1:19" s="237" customFormat="1">
      <c r="A206" s="236">
        <v>40878</v>
      </c>
      <c r="C206" s="238">
        <v>198</v>
      </c>
      <c r="D206" s="239">
        <f t="shared" si="62"/>
        <v>1527</v>
      </c>
      <c r="E206" s="239">
        <f t="shared" si="63"/>
        <v>2691540</v>
      </c>
      <c r="F206" s="239">
        <f t="shared" si="64"/>
        <v>-54983</v>
      </c>
      <c r="G206" s="240">
        <f>+Inputs!$D$3</f>
        <v>0.37951000000000001</v>
      </c>
      <c r="I206" s="241">
        <f t="shared" si="65"/>
        <v>2746523</v>
      </c>
      <c r="K206" s="241">
        <f t="shared" si="66"/>
        <v>1527</v>
      </c>
      <c r="L206" s="241">
        <f t="shared" si="67"/>
        <v>2691540</v>
      </c>
      <c r="M206" s="241">
        <f t="shared" si="68"/>
        <v>579.51177000000007</v>
      </c>
      <c r="N206" s="241">
        <f t="shared" si="69"/>
        <v>579.51177000000007</v>
      </c>
      <c r="O206" s="241">
        <f t="shared" si="70"/>
        <v>-20853.475620002686</v>
      </c>
      <c r="P206" s="241">
        <f t="shared" si="71"/>
        <v>20853.475620002686</v>
      </c>
      <c r="Q206" s="242"/>
      <c r="R206" s="242"/>
      <c r="S206" s="242"/>
    </row>
    <row r="207" spans="1:19" s="237" customFormat="1">
      <c r="A207" s="243">
        <v>40909</v>
      </c>
      <c r="C207" s="238">
        <v>199</v>
      </c>
      <c r="D207" s="239">
        <f t="shared" si="62"/>
        <v>1527</v>
      </c>
      <c r="E207" s="239">
        <f t="shared" si="63"/>
        <v>2693067</v>
      </c>
      <c r="F207" s="239">
        <f t="shared" si="64"/>
        <v>-53456</v>
      </c>
      <c r="G207" s="240">
        <f>+Inputs!$D$3</f>
        <v>0.37951000000000001</v>
      </c>
      <c r="I207" s="241">
        <f t="shared" si="65"/>
        <v>2746523</v>
      </c>
      <c r="K207" s="241">
        <f t="shared" si="66"/>
        <v>1527</v>
      </c>
      <c r="L207" s="241">
        <f t="shared" si="67"/>
        <v>2693067</v>
      </c>
      <c r="M207" s="241">
        <f t="shared" si="68"/>
        <v>579.51177000000007</v>
      </c>
      <c r="N207" s="241">
        <f t="shared" si="69"/>
        <v>579.51177000000007</v>
      </c>
      <c r="O207" s="241">
        <f t="shared" si="70"/>
        <v>-20273.963850002685</v>
      </c>
      <c r="P207" s="241">
        <f t="shared" si="71"/>
        <v>20273.963850002685</v>
      </c>
      <c r="Q207" s="242"/>
      <c r="R207" s="242"/>
      <c r="S207" s="242"/>
    </row>
    <row r="208" spans="1:19" s="237" customFormat="1">
      <c r="A208" s="236">
        <v>40940</v>
      </c>
      <c r="C208" s="238">
        <v>200</v>
      </c>
      <c r="D208" s="239">
        <f t="shared" si="62"/>
        <v>1527</v>
      </c>
      <c r="E208" s="239">
        <f t="shared" si="63"/>
        <v>2694594</v>
      </c>
      <c r="F208" s="239">
        <f t="shared" si="64"/>
        <v>-51929</v>
      </c>
      <c r="G208" s="240">
        <f>+Inputs!$D$3</f>
        <v>0.37951000000000001</v>
      </c>
      <c r="I208" s="241">
        <f t="shared" si="65"/>
        <v>2746523</v>
      </c>
      <c r="K208" s="241">
        <f t="shared" si="66"/>
        <v>1527</v>
      </c>
      <c r="L208" s="241">
        <f t="shared" si="67"/>
        <v>2694594</v>
      </c>
      <c r="M208" s="241">
        <f t="shared" si="68"/>
        <v>579.51177000000007</v>
      </c>
      <c r="N208" s="241">
        <f t="shared" si="69"/>
        <v>579.51177000000007</v>
      </c>
      <c r="O208" s="241">
        <f t="shared" si="70"/>
        <v>-19694.452080002684</v>
      </c>
      <c r="P208" s="241">
        <f t="shared" si="71"/>
        <v>19694.452080002684</v>
      </c>
      <c r="Q208" s="242"/>
      <c r="R208" s="242"/>
      <c r="S208" s="242"/>
    </row>
    <row r="209" spans="1:19" s="237" customFormat="1">
      <c r="A209" s="243">
        <v>40969</v>
      </c>
      <c r="C209" s="238">
        <v>201</v>
      </c>
      <c r="D209" s="239">
        <f t="shared" si="62"/>
        <v>1527</v>
      </c>
      <c r="E209" s="239">
        <f t="shared" si="63"/>
        <v>2696121</v>
      </c>
      <c r="F209" s="239">
        <f t="shared" si="64"/>
        <v>-50402</v>
      </c>
      <c r="G209" s="240">
        <f>+Inputs!$D$3</f>
        <v>0.37951000000000001</v>
      </c>
      <c r="I209" s="241">
        <f t="shared" si="65"/>
        <v>2746523</v>
      </c>
      <c r="K209" s="241">
        <f t="shared" si="66"/>
        <v>1527</v>
      </c>
      <c r="L209" s="241">
        <f t="shared" si="67"/>
        <v>2696121</v>
      </c>
      <c r="M209" s="241">
        <f t="shared" si="68"/>
        <v>579.51177000000007</v>
      </c>
      <c r="N209" s="241">
        <f t="shared" si="69"/>
        <v>579.51177000000007</v>
      </c>
      <c r="O209" s="241">
        <f t="shared" si="70"/>
        <v>-19114.940310002683</v>
      </c>
      <c r="P209" s="241">
        <f t="shared" si="71"/>
        <v>19114.940310002683</v>
      </c>
      <c r="Q209" s="242"/>
      <c r="R209" s="242"/>
      <c r="S209" s="242"/>
    </row>
    <row r="210" spans="1:19" s="237" customFormat="1">
      <c r="A210" s="236">
        <v>41000</v>
      </c>
      <c r="C210" s="238">
        <v>202</v>
      </c>
      <c r="D210" s="239">
        <f t="shared" si="62"/>
        <v>1527</v>
      </c>
      <c r="E210" s="239">
        <f t="shared" si="63"/>
        <v>2697648</v>
      </c>
      <c r="F210" s="239">
        <f t="shared" si="64"/>
        <v>-48875</v>
      </c>
      <c r="G210" s="240">
        <f>+Inputs!$D$3</f>
        <v>0.37951000000000001</v>
      </c>
      <c r="I210" s="241">
        <f t="shared" si="65"/>
        <v>2746523</v>
      </c>
      <c r="K210" s="241">
        <f t="shared" si="66"/>
        <v>1527</v>
      </c>
      <c r="L210" s="241">
        <f t="shared" si="67"/>
        <v>2697648</v>
      </c>
      <c r="M210" s="241">
        <f t="shared" si="68"/>
        <v>579.51177000000007</v>
      </c>
      <c r="N210" s="241">
        <f t="shared" si="69"/>
        <v>579.51177000000007</v>
      </c>
      <c r="O210" s="241">
        <f t="shared" si="70"/>
        <v>-18535.428540002682</v>
      </c>
      <c r="P210" s="241">
        <f t="shared" si="71"/>
        <v>18535.428540002682</v>
      </c>
      <c r="Q210" s="242"/>
      <c r="R210" s="242"/>
      <c r="S210" s="242"/>
    </row>
    <row r="211" spans="1:19" s="237" customFormat="1">
      <c r="A211" s="243">
        <v>41030</v>
      </c>
      <c r="C211" s="238">
        <v>203</v>
      </c>
      <c r="D211" s="239">
        <f t="shared" si="62"/>
        <v>1527</v>
      </c>
      <c r="E211" s="239">
        <f t="shared" si="63"/>
        <v>2699175</v>
      </c>
      <c r="F211" s="239">
        <f t="shared" si="64"/>
        <v>-47348</v>
      </c>
      <c r="G211" s="240">
        <f>+Inputs!$D$3</f>
        <v>0.37951000000000001</v>
      </c>
      <c r="I211" s="241">
        <f t="shared" si="65"/>
        <v>2746523</v>
      </c>
      <c r="K211" s="241">
        <f t="shared" si="66"/>
        <v>1527</v>
      </c>
      <c r="L211" s="241">
        <f t="shared" si="67"/>
        <v>2699175</v>
      </c>
      <c r="M211" s="241">
        <f t="shared" si="68"/>
        <v>579.51177000000007</v>
      </c>
      <c r="N211" s="241">
        <f t="shared" si="69"/>
        <v>579.51177000000007</v>
      </c>
      <c r="O211" s="241">
        <f t="shared" si="70"/>
        <v>-17955.916770002681</v>
      </c>
      <c r="P211" s="241">
        <f t="shared" si="71"/>
        <v>17955.916770002681</v>
      </c>
      <c r="Q211" s="242"/>
      <c r="R211" s="242"/>
      <c r="S211" s="242"/>
    </row>
    <row r="212" spans="1:19" s="237" customFormat="1">
      <c r="A212" s="236">
        <v>41061</v>
      </c>
      <c r="C212" s="238">
        <v>204</v>
      </c>
      <c r="D212" s="239">
        <f t="shared" si="62"/>
        <v>1527</v>
      </c>
      <c r="E212" s="239">
        <f t="shared" si="63"/>
        <v>2700702</v>
      </c>
      <c r="F212" s="239">
        <f t="shared" si="64"/>
        <v>-45821</v>
      </c>
      <c r="G212" s="240">
        <f>+Inputs!$D$3</f>
        <v>0.37951000000000001</v>
      </c>
      <c r="I212" s="241">
        <f t="shared" si="65"/>
        <v>2746523</v>
      </c>
      <c r="K212" s="241">
        <f t="shared" si="66"/>
        <v>1527</v>
      </c>
      <c r="L212" s="241">
        <f t="shared" si="67"/>
        <v>2700702</v>
      </c>
      <c r="M212" s="241">
        <f t="shared" si="68"/>
        <v>579.51177000000007</v>
      </c>
      <c r="N212" s="241">
        <f t="shared" si="69"/>
        <v>579.51177000000007</v>
      </c>
      <c r="O212" s="241">
        <f t="shared" si="70"/>
        <v>-17376.40500000268</v>
      </c>
      <c r="P212" s="241">
        <f t="shared" si="71"/>
        <v>17376.40500000268</v>
      </c>
      <c r="Q212" s="242"/>
      <c r="R212" s="242"/>
      <c r="S212" s="242"/>
    </row>
    <row r="213" spans="1:19" s="237" customFormat="1">
      <c r="A213" s="243">
        <v>41091</v>
      </c>
      <c r="C213" s="238">
        <v>205</v>
      </c>
      <c r="D213" s="239">
        <f t="shared" si="62"/>
        <v>1527</v>
      </c>
      <c r="E213" s="239">
        <f t="shared" si="63"/>
        <v>2702229</v>
      </c>
      <c r="F213" s="239">
        <f t="shared" si="64"/>
        <v>-44294</v>
      </c>
      <c r="G213" s="240">
        <f>+Inputs!$D$3</f>
        <v>0.37951000000000001</v>
      </c>
      <c r="I213" s="241">
        <f t="shared" si="65"/>
        <v>2746523</v>
      </c>
      <c r="K213" s="241">
        <f t="shared" si="66"/>
        <v>1527</v>
      </c>
      <c r="L213" s="241">
        <f t="shared" si="67"/>
        <v>2702229</v>
      </c>
      <c r="M213" s="241">
        <f t="shared" si="68"/>
        <v>579.51177000000007</v>
      </c>
      <c r="N213" s="241">
        <f t="shared" si="69"/>
        <v>579.51177000000007</v>
      </c>
      <c r="O213" s="241">
        <f t="shared" si="70"/>
        <v>-16796.893230002679</v>
      </c>
      <c r="P213" s="241">
        <f t="shared" si="71"/>
        <v>16796.893230002679</v>
      </c>
      <c r="Q213" s="242"/>
      <c r="R213" s="242"/>
      <c r="S213" s="242"/>
    </row>
    <row r="214" spans="1:19" s="237" customFormat="1">
      <c r="A214" s="236">
        <v>41122</v>
      </c>
      <c r="C214" s="238">
        <v>206</v>
      </c>
      <c r="D214" s="239">
        <f t="shared" si="62"/>
        <v>1527</v>
      </c>
      <c r="E214" s="239">
        <f t="shared" si="63"/>
        <v>2703756</v>
      </c>
      <c r="F214" s="239">
        <f t="shared" si="64"/>
        <v>-42767</v>
      </c>
      <c r="G214" s="240">
        <f>+Inputs!$D$3</f>
        <v>0.37951000000000001</v>
      </c>
      <c r="I214" s="241">
        <f t="shared" si="65"/>
        <v>2746523</v>
      </c>
      <c r="K214" s="241">
        <f t="shared" si="66"/>
        <v>1527</v>
      </c>
      <c r="L214" s="241">
        <f t="shared" si="67"/>
        <v>2703756</v>
      </c>
      <c r="M214" s="241">
        <f t="shared" si="68"/>
        <v>579.51177000000007</v>
      </c>
      <c r="N214" s="241">
        <f t="shared" si="69"/>
        <v>579.51177000000007</v>
      </c>
      <c r="O214" s="241">
        <f t="shared" si="70"/>
        <v>-16217.381460002678</v>
      </c>
      <c r="P214" s="241">
        <f t="shared" si="71"/>
        <v>16217.381460002678</v>
      </c>
      <c r="Q214" s="242"/>
      <c r="R214" s="242"/>
      <c r="S214" s="242"/>
    </row>
    <row r="215" spans="1:19" s="237" customFormat="1">
      <c r="A215" s="243">
        <v>41153</v>
      </c>
      <c r="C215" s="238">
        <v>207</v>
      </c>
      <c r="D215" s="239">
        <f t="shared" si="62"/>
        <v>1527</v>
      </c>
      <c r="E215" s="239">
        <f t="shared" si="63"/>
        <v>2705283</v>
      </c>
      <c r="F215" s="239">
        <f t="shared" si="64"/>
        <v>-41240</v>
      </c>
      <c r="G215" s="240">
        <f>+Inputs!$D$3</f>
        <v>0.37951000000000001</v>
      </c>
      <c r="I215" s="241">
        <f t="shared" si="65"/>
        <v>2746523</v>
      </c>
      <c r="K215" s="241">
        <f t="shared" si="66"/>
        <v>1527</v>
      </c>
      <c r="L215" s="241">
        <f t="shared" si="67"/>
        <v>2705283</v>
      </c>
      <c r="M215" s="241">
        <f t="shared" si="68"/>
        <v>579.51177000000007</v>
      </c>
      <c r="N215" s="241">
        <f t="shared" si="69"/>
        <v>579.51177000000007</v>
      </c>
      <c r="O215" s="241">
        <f t="shared" si="70"/>
        <v>-15637.869690002677</v>
      </c>
      <c r="P215" s="241">
        <f t="shared" si="71"/>
        <v>15637.869690002677</v>
      </c>
      <c r="Q215" s="242"/>
      <c r="R215" s="242"/>
      <c r="S215" s="242"/>
    </row>
    <row r="216" spans="1:19" s="237" customFormat="1">
      <c r="A216" s="236">
        <v>41183</v>
      </c>
      <c r="C216" s="238">
        <v>208</v>
      </c>
      <c r="D216" s="239">
        <f t="shared" si="62"/>
        <v>1527</v>
      </c>
      <c r="E216" s="239">
        <f t="shared" si="63"/>
        <v>2706810</v>
      </c>
      <c r="F216" s="239">
        <f t="shared" si="64"/>
        <v>-39713</v>
      </c>
      <c r="G216" s="240">
        <f>+Inputs!$D$3</f>
        <v>0.37951000000000001</v>
      </c>
      <c r="I216" s="241">
        <f t="shared" si="65"/>
        <v>2746523</v>
      </c>
      <c r="K216" s="241">
        <f t="shared" si="66"/>
        <v>1527</v>
      </c>
      <c r="L216" s="241">
        <f t="shared" si="67"/>
        <v>2706810</v>
      </c>
      <c r="M216" s="241">
        <f t="shared" si="68"/>
        <v>579.51177000000007</v>
      </c>
      <c r="N216" s="241">
        <f t="shared" si="69"/>
        <v>579.51177000000007</v>
      </c>
      <c r="O216" s="241">
        <f t="shared" si="70"/>
        <v>-15058.357920002676</v>
      </c>
      <c r="P216" s="241">
        <f t="shared" si="71"/>
        <v>15058.357920002676</v>
      </c>
      <c r="Q216" s="242"/>
      <c r="R216" s="242"/>
      <c r="S216" s="242"/>
    </row>
    <row r="217" spans="1:19" s="237" customFormat="1">
      <c r="A217" s="243">
        <v>41214</v>
      </c>
      <c r="C217" s="238">
        <v>209</v>
      </c>
      <c r="D217" s="239">
        <f t="shared" si="62"/>
        <v>1527</v>
      </c>
      <c r="E217" s="239">
        <f t="shared" si="63"/>
        <v>2708337</v>
      </c>
      <c r="F217" s="239">
        <f t="shared" si="64"/>
        <v>-38186</v>
      </c>
      <c r="G217" s="240">
        <f>+Inputs!$D$3</f>
        <v>0.37951000000000001</v>
      </c>
      <c r="I217" s="241">
        <f t="shared" si="65"/>
        <v>2746523</v>
      </c>
      <c r="K217" s="241">
        <f t="shared" si="66"/>
        <v>1527</v>
      </c>
      <c r="L217" s="241">
        <f t="shared" si="67"/>
        <v>2708337</v>
      </c>
      <c r="M217" s="241">
        <f t="shared" si="68"/>
        <v>579.51177000000007</v>
      </c>
      <c r="N217" s="241">
        <f t="shared" si="69"/>
        <v>579.51177000000007</v>
      </c>
      <c r="O217" s="241">
        <f t="shared" si="70"/>
        <v>-14478.846150002675</v>
      </c>
      <c r="P217" s="241">
        <f t="shared" si="71"/>
        <v>14478.846150002675</v>
      </c>
      <c r="Q217" s="242"/>
      <c r="R217" s="242"/>
      <c r="S217" s="242"/>
    </row>
    <row r="218" spans="1:19" s="237" customFormat="1">
      <c r="A218" s="236">
        <v>41244</v>
      </c>
      <c r="C218" s="238">
        <v>210</v>
      </c>
      <c r="D218" s="239">
        <f t="shared" si="62"/>
        <v>1527</v>
      </c>
      <c r="E218" s="239">
        <f t="shared" si="63"/>
        <v>2709864</v>
      </c>
      <c r="F218" s="239">
        <f t="shared" si="64"/>
        <v>-36659</v>
      </c>
      <c r="G218" s="240">
        <f>+Inputs!$D$3</f>
        <v>0.37951000000000001</v>
      </c>
      <c r="I218" s="241">
        <f t="shared" si="65"/>
        <v>2746523</v>
      </c>
      <c r="K218" s="241">
        <f t="shared" si="66"/>
        <v>1527</v>
      </c>
      <c r="L218" s="241">
        <f t="shared" si="67"/>
        <v>2709864</v>
      </c>
      <c r="M218" s="241">
        <f t="shared" si="68"/>
        <v>579.51177000000007</v>
      </c>
      <c r="N218" s="241">
        <f t="shared" si="69"/>
        <v>579.51177000000007</v>
      </c>
      <c r="O218" s="241">
        <f t="shared" si="70"/>
        <v>-13899.334380002674</v>
      </c>
      <c r="P218" s="241">
        <f t="shared" si="71"/>
        <v>13899.334380002674</v>
      </c>
      <c r="Q218" s="242"/>
      <c r="R218" s="242"/>
      <c r="S218" s="242"/>
    </row>
    <row r="219" spans="1:19" s="237" customFormat="1">
      <c r="A219" s="243">
        <v>41275</v>
      </c>
      <c r="C219" s="238">
        <v>211</v>
      </c>
      <c r="D219" s="239">
        <f t="shared" si="62"/>
        <v>1527</v>
      </c>
      <c r="E219" s="239">
        <f t="shared" si="63"/>
        <v>2711391</v>
      </c>
      <c r="F219" s="239">
        <f t="shared" si="64"/>
        <v>-35132</v>
      </c>
      <c r="G219" s="240">
        <f>+Inputs!$D$3</f>
        <v>0.37951000000000001</v>
      </c>
      <c r="I219" s="241">
        <f t="shared" si="65"/>
        <v>2746523</v>
      </c>
      <c r="K219" s="241">
        <f t="shared" si="66"/>
        <v>1527</v>
      </c>
      <c r="L219" s="241">
        <f t="shared" si="67"/>
        <v>2711391</v>
      </c>
      <c r="M219" s="241">
        <f t="shared" si="68"/>
        <v>579.51177000000007</v>
      </c>
      <c r="N219" s="241">
        <f t="shared" si="69"/>
        <v>579.51177000000007</v>
      </c>
      <c r="O219" s="241">
        <f t="shared" si="70"/>
        <v>-13319.822610002673</v>
      </c>
      <c r="P219" s="241">
        <f t="shared" si="71"/>
        <v>13319.822610002673</v>
      </c>
      <c r="Q219" s="242"/>
      <c r="R219" s="242"/>
      <c r="S219" s="242"/>
    </row>
    <row r="220" spans="1:19" s="237" customFormat="1">
      <c r="A220" s="236">
        <v>41306</v>
      </c>
      <c r="C220" s="238">
        <v>212</v>
      </c>
      <c r="D220" s="239">
        <f t="shared" si="62"/>
        <v>1527</v>
      </c>
      <c r="E220" s="239">
        <f t="shared" si="63"/>
        <v>2712918</v>
      </c>
      <c r="F220" s="239">
        <f t="shared" si="64"/>
        <v>-33605</v>
      </c>
      <c r="G220" s="240">
        <f>+Inputs!$D$3</f>
        <v>0.37951000000000001</v>
      </c>
      <c r="I220" s="241">
        <f t="shared" si="65"/>
        <v>2746523</v>
      </c>
      <c r="K220" s="241">
        <f t="shared" si="66"/>
        <v>1527</v>
      </c>
      <c r="L220" s="241">
        <f t="shared" si="67"/>
        <v>2712918</v>
      </c>
      <c r="M220" s="241">
        <f t="shared" si="68"/>
        <v>579.51177000000007</v>
      </c>
      <c r="N220" s="241">
        <f t="shared" si="69"/>
        <v>579.51177000000007</v>
      </c>
      <c r="O220" s="241">
        <f t="shared" si="70"/>
        <v>-12740.310840002672</v>
      </c>
      <c r="P220" s="241">
        <f t="shared" si="71"/>
        <v>12740.310840002672</v>
      </c>
      <c r="Q220" s="242"/>
      <c r="R220" s="242"/>
      <c r="S220" s="242"/>
    </row>
    <row r="221" spans="1:19" s="237" customFormat="1">
      <c r="A221" s="243">
        <v>41334</v>
      </c>
      <c r="C221" s="238">
        <v>213</v>
      </c>
      <c r="D221" s="239">
        <f t="shared" si="62"/>
        <v>1527</v>
      </c>
      <c r="E221" s="239">
        <f t="shared" si="63"/>
        <v>2714445</v>
      </c>
      <c r="F221" s="239">
        <f t="shared" si="64"/>
        <v>-32078</v>
      </c>
      <c r="G221" s="240">
        <f>+Inputs!$D$3</f>
        <v>0.37951000000000001</v>
      </c>
      <c r="I221" s="241">
        <f t="shared" si="65"/>
        <v>2746523</v>
      </c>
      <c r="K221" s="241">
        <f t="shared" si="66"/>
        <v>1527</v>
      </c>
      <c r="L221" s="241">
        <f t="shared" si="67"/>
        <v>2714445</v>
      </c>
      <c r="M221" s="241">
        <f t="shared" si="68"/>
        <v>579.51177000000007</v>
      </c>
      <c r="N221" s="241">
        <f t="shared" si="69"/>
        <v>579.51177000000007</v>
      </c>
      <c r="O221" s="241">
        <f t="shared" si="70"/>
        <v>-12160.799070002671</v>
      </c>
      <c r="P221" s="241">
        <f t="shared" si="71"/>
        <v>12160.799070002671</v>
      </c>
      <c r="Q221" s="242"/>
      <c r="R221" s="242"/>
      <c r="S221" s="242"/>
    </row>
    <row r="222" spans="1:19" s="237" customFormat="1">
      <c r="A222" s="236">
        <v>41365</v>
      </c>
      <c r="C222" s="238">
        <v>214</v>
      </c>
      <c r="D222" s="239">
        <f t="shared" si="62"/>
        <v>1527</v>
      </c>
      <c r="E222" s="239">
        <f t="shared" si="63"/>
        <v>2715972</v>
      </c>
      <c r="F222" s="239">
        <f t="shared" si="64"/>
        <v>-30551</v>
      </c>
      <c r="G222" s="240">
        <f>+Inputs!$D$3</f>
        <v>0.37951000000000001</v>
      </c>
      <c r="I222" s="241">
        <f t="shared" si="65"/>
        <v>2746523</v>
      </c>
      <c r="K222" s="241">
        <f t="shared" si="66"/>
        <v>1527</v>
      </c>
      <c r="L222" s="241">
        <f t="shared" si="67"/>
        <v>2715972</v>
      </c>
      <c r="M222" s="241">
        <f t="shared" si="68"/>
        <v>579.51177000000007</v>
      </c>
      <c r="N222" s="241">
        <f t="shared" si="69"/>
        <v>579.51177000000007</v>
      </c>
      <c r="O222" s="241">
        <f t="shared" si="70"/>
        <v>-11581.28730000267</v>
      </c>
      <c r="P222" s="241">
        <f t="shared" si="71"/>
        <v>11581.28730000267</v>
      </c>
      <c r="Q222" s="242"/>
      <c r="R222" s="242"/>
      <c r="S222" s="242"/>
    </row>
    <row r="223" spans="1:19" s="237" customFormat="1">
      <c r="A223" s="243">
        <v>41395</v>
      </c>
      <c r="C223" s="238">
        <v>215</v>
      </c>
      <c r="D223" s="239">
        <f t="shared" si="62"/>
        <v>1527</v>
      </c>
      <c r="E223" s="239">
        <f t="shared" si="63"/>
        <v>2717499</v>
      </c>
      <c r="F223" s="239">
        <f t="shared" si="64"/>
        <v>-29024</v>
      </c>
      <c r="G223" s="240">
        <f>+Inputs!$D$3</f>
        <v>0.37951000000000001</v>
      </c>
      <c r="I223" s="241">
        <f t="shared" si="65"/>
        <v>2746523</v>
      </c>
      <c r="K223" s="241">
        <f t="shared" si="66"/>
        <v>1527</v>
      </c>
      <c r="L223" s="241">
        <f t="shared" si="67"/>
        <v>2717499</v>
      </c>
      <c r="M223" s="241">
        <f t="shared" si="68"/>
        <v>579.51177000000007</v>
      </c>
      <c r="N223" s="241">
        <f t="shared" si="69"/>
        <v>579.51177000000007</v>
      </c>
      <c r="O223" s="241">
        <f t="shared" si="70"/>
        <v>-11001.775530002669</v>
      </c>
      <c r="P223" s="241">
        <f t="shared" si="71"/>
        <v>11001.775530002669</v>
      </c>
      <c r="Q223" s="242"/>
      <c r="R223" s="242"/>
      <c r="S223" s="242"/>
    </row>
    <row r="224" spans="1:19" s="237" customFormat="1">
      <c r="A224" s="236">
        <v>41426</v>
      </c>
      <c r="C224" s="238">
        <v>216</v>
      </c>
      <c r="D224" s="239">
        <f t="shared" si="62"/>
        <v>1527</v>
      </c>
      <c r="E224" s="239">
        <f t="shared" si="63"/>
        <v>2719026</v>
      </c>
      <c r="F224" s="239">
        <f t="shared" si="64"/>
        <v>-27497</v>
      </c>
      <c r="G224" s="240">
        <f>+Inputs!$D$3</f>
        <v>0.37951000000000001</v>
      </c>
      <c r="I224" s="241">
        <f t="shared" si="65"/>
        <v>2746523</v>
      </c>
      <c r="K224" s="241">
        <f t="shared" si="66"/>
        <v>1527</v>
      </c>
      <c r="L224" s="241">
        <f t="shared" si="67"/>
        <v>2719026</v>
      </c>
      <c r="M224" s="241">
        <f t="shared" si="68"/>
        <v>579.51177000000007</v>
      </c>
      <c r="N224" s="241">
        <f t="shared" si="69"/>
        <v>579.51177000000007</v>
      </c>
      <c r="O224" s="241">
        <f t="shared" si="70"/>
        <v>-10422.263760002668</v>
      </c>
      <c r="P224" s="241">
        <f t="shared" si="71"/>
        <v>10422.263760002668</v>
      </c>
      <c r="Q224" s="242"/>
      <c r="R224" s="242"/>
      <c r="S224" s="242"/>
    </row>
    <row r="225" spans="1:19" s="237" customFormat="1">
      <c r="A225" s="243">
        <v>41456</v>
      </c>
      <c r="C225" s="238">
        <v>217</v>
      </c>
      <c r="D225" s="239">
        <f t="shared" si="62"/>
        <v>1527</v>
      </c>
      <c r="E225" s="239">
        <f t="shared" si="63"/>
        <v>2720553</v>
      </c>
      <c r="F225" s="239">
        <f t="shared" si="64"/>
        <v>-25970</v>
      </c>
      <c r="G225" s="240">
        <f>+Inputs!$D$3</f>
        <v>0.37951000000000001</v>
      </c>
      <c r="I225" s="241">
        <f t="shared" si="65"/>
        <v>2746523</v>
      </c>
      <c r="K225" s="241">
        <f t="shared" si="66"/>
        <v>1527</v>
      </c>
      <c r="L225" s="241">
        <f t="shared" si="67"/>
        <v>2720553</v>
      </c>
      <c r="M225" s="241">
        <f t="shared" si="68"/>
        <v>579.51177000000007</v>
      </c>
      <c r="N225" s="241">
        <f t="shared" si="69"/>
        <v>579.51177000000007</v>
      </c>
      <c r="O225" s="241">
        <f t="shared" si="70"/>
        <v>-9842.7519900026673</v>
      </c>
      <c r="P225" s="241">
        <f t="shared" si="71"/>
        <v>9842.7519900026673</v>
      </c>
      <c r="Q225" s="242"/>
      <c r="R225" s="242"/>
      <c r="S225" s="242"/>
    </row>
    <row r="226" spans="1:19" s="237" customFormat="1">
      <c r="A226" s="236">
        <v>41487</v>
      </c>
      <c r="C226" s="238">
        <v>218</v>
      </c>
      <c r="D226" s="239">
        <f t="shared" si="62"/>
        <v>1527</v>
      </c>
      <c r="E226" s="239">
        <f t="shared" si="63"/>
        <v>2722080</v>
      </c>
      <c r="F226" s="239">
        <f t="shared" si="64"/>
        <v>-24443</v>
      </c>
      <c r="G226" s="240">
        <f>+Inputs!$D$3</f>
        <v>0.37951000000000001</v>
      </c>
      <c r="I226" s="241">
        <f t="shared" si="65"/>
        <v>2746523</v>
      </c>
      <c r="K226" s="241">
        <f t="shared" si="66"/>
        <v>1527</v>
      </c>
      <c r="L226" s="241">
        <f t="shared" si="67"/>
        <v>2722080</v>
      </c>
      <c r="M226" s="241">
        <f t="shared" si="68"/>
        <v>579.51177000000007</v>
      </c>
      <c r="N226" s="241">
        <f t="shared" si="69"/>
        <v>579.51177000000007</v>
      </c>
      <c r="O226" s="241">
        <f t="shared" si="70"/>
        <v>-9263.2402200026663</v>
      </c>
      <c r="P226" s="241">
        <f t="shared" si="71"/>
        <v>9263.2402200026663</v>
      </c>
      <c r="Q226" s="242"/>
      <c r="R226" s="242"/>
      <c r="S226" s="242"/>
    </row>
    <row r="227" spans="1:19" s="237" customFormat="1">
      <c r="A227" s="243">
        <v>41518</v>
      </c>
      <c r="C227" s="238">
        <v>219</v>
      </c>
      <c r="D227" s="239">
        <f t="shared" si="62"/>
        <v>1527</v>
      </c>
      <c r="E227" s="239">
        <f t="shared" si="63"/>
        <v>2723607</v>
      </c>
      <c r="F227" s="239">
        <f t="shared" si="64"/>
        <v>-22916</v>
      </c>
      <c r="G227" s="240">
        <f>+Inputs!$D$3</f>
        <v>0.37951000000000001</v>
      </c>
      <c r="I227" s="241">
        <f t="shared" si="65"/>
        <v>2746523</v>
      </c>
      <c r="K227" s="241">
        <f t="shared" si="66"/>
        <v>1527</v>
      </c>
      <c r="L227" s="241">
        <f t="shared" si="67"/>
        <v>2723607</v>
      </c>
      <c r="M227" s="241">
        <f t="shared" si="68"/>
        <v>579.51177000000007</v>
      </c>
      <c r="N227" s="241">
        <f t="shared" si="69"/>
        <v>579.51177000000007</v>
      </c>
      <c r="O227" s="241">
        <f t="shared" si="70"/>
        <v>-8683.7284500026653</v>
      </c>
      <c r="P227" s="241">
        <f t="shared" si="71"/>
        <v>8683.7284500026653</v>
      </c>
      <c r="Q227" s="242"/>
      <c r="R227" s="242"/>
      <c r="S227" s="242"/>
    </row>
    <row r="228" spans="1:19" s="237" customFormat="1">
      <c r="A228" s="236">
        <v>41548</v>
      </c>
      <c r="C228" s="238">
        <v>220</v>
      </c>
      <c r="D228" s="239">
        <f t="shared" si="62"/>
        <v>1527</v>
      </c>
      <c r="E228" s="239">
        <f t="shared" si="63"/>
        <v>2725134</v>
      </c>
      <c r="F228" s="239">
        <f t="shared" si="64"/>
        <v>-21389</v>
      </c>
      <c r="G228" s="240">
        <f>+Inputs!$D$3</f>
        <v>0.37951000000000001</v>
      </c>
      <c r="I228" s="241">
        <f t="shared" si="65"/>
        <v>2746523</v>
      </c>
      <c r="K228" s="241">
        <f t="shared" si="66"/>
        <v>1527</v>
      </c>
      <c r="L228" s="241">
        <f t="shared" si="67"/>
        <v>2725134</v>
      </c>
      <c r="M228" s="241">
        <f t="shared" si="68"/>
        <v>579.51177000000007</v>
      </c>
      <c r="N228" s="241">
        <f t="shared" si="69"/>
        <v>579.51177000000007</v>
      </c>
      <c r="O228" s="241">
        <f t="shared" si="70"/>
        <v>-8104.2166800026653</v>
      </c>
      <c r="P228" s="241">
        <f t="shared" si="71"/>
        <v>8104.2166800026653</v>
      </c>
      <c r="Q228" s="242"/>
      <c r="R228" s="242"/>
      <c r="S228" s="242"/>
    </row>
    <row r="229" spans="1:19" s="237" customFormat="1">
      <c r="A229" s="243">
        <v>41579</v>
      </c>
      <c r="C229" s="238">
        <v>221</v>
      </c>
      <c r="D229" s="239">
        <f t="shared" si="62"/>
        <v>1527</v>
      </c>
      <c r="E229" s="239">
        <f t="shared" si="63"/>
        <v>2726661</v>
      </c>
      <c r="F229" s="239">
        <f t="shared" si="64"/>
        <v>-19862</v>
      </c>
      <c r="G229" s="240">
        <f>+Inputs!$D$3</f>
        <v>0.37951000000000001</v>
      </c>
      <c r="I229" s="241">
        <f t="shared" si="65"/>
        <v>2746523</v>
      </c>
      <c r="K229" s="241">
        <f t="shared" si="66"/>
        <v>1527</v>
      </c>
      <c r="L229" s="241">
        <f t="shared" si="67"/>
        <v>2726661</v>
      </c>
      <c r="M229" s="241">
        <f t="shared" si="68"/>
        <v>579.51177000000007</v>
      </c>
      <c r="N229" s="241">
        <f t="shared" si="69"/>
        <v>579.51177000000007</v>
      </c>
      <c r="O229" s="241">
        <f t="shared" si="70"/>
        <v>-7524.7049100026652</v>
      </c>
      <c r="P229" s="241">
        <f t="shared" si="71"/>
        <v>7524.7049100026652</v>
      </c>
      <c r="Q229" s="242"/>
      <c r="R229" s="242"/>
      <c r="S229" s="242"/>
    </row>
    <row r="230" spans="1:19" s="237" customFormat="1">
      <c r="A230" s="236">
        <v>41609</v>
      </c>
      <c r="C230" s="238">
        <v>222</v>
      </c>
      <c r="D230" s="239">
        <f t="shared" si="62"/>
        <v>1527</v>
      </c>
      <c r="E230" s="239">
        <f t="shared" si="63"/>
        <v>2728188</v>
      </c>
      <c r="F230" s="239">
        <f t="shared" si="64"/>
        <v>-18335</v>
      </c>
      <c r="G230" s="240">
        <f>+Inputs!$D$3</f>
        <v>0.37951000000000001</v>
      </c>
      <c r="I230" s="241">
        <f t="shared" si="65"/>
        <v>2746523</v>
      </c>
      <c r="K230" s="241">
        <f t="shared" si="66"/>
        <v>1527</v>
      </c>
      <c r="L230" s="241">
        <f t="shared" si="67"/>
        <v>2728188</v>
      </c>
      <c r="M230" s="241">
        <f t="shared" si="68"/>
        <v>579.51177000000007</v>
      </c>
      <c r="N230" s="241">
        <f t="shared" si="69"/>
        <v>579.51177000000007</v>
      </c>
      <c r="O230" s="241">
        <f t="shared" si="70"/>
        <v>-6945.1931400026651</v>
      </c>
      <c r="P230" s="241">
        <f t="shared" si="71"/>
        <v>6945.1931400026651</v>
      </c>
      <c r="Q230" s="242"/>
      <c r="R230" s="242"/>
      <c r="S230" s="242"/>
    </row>
    <row r="231" spans="1:19" s="237" customFormat="1">
      <c r="A231" s="243">
        <v>41640</v>
      </c>
      <c r="C231" s="238">
        <v>223</v>
      </c>
      <c r="D231" s="239">
        <f t="shared" si="62"/>
        <v>1527</v>
      </c>
      <c r="E231" s="239">
        <f t="shared" si="63"/>
        <v>2729715</v>
      </c>
      <c r="F231" s="239">
        <f t="shared" si="64"/>
        <v>-16808</v>
      </c>
      <c r="G231" s="240">
        <f>+Inputs!$D$3</f>
        <v>0.37951000000000001</v>
      </c>
      <c r="I231" s="241">
        <f t="shared" si="65"/>
        <v>2746523</v>
      </c>
      <c r="K231" s="241">
        <f t="shared" si="66"/>
        <v>1527</v>
      </c>
      <c r="L231" s="241">
        <f t="shared" si="67"/>
        <v>2729715</v>
      </c>
      <c r="M231" s="241">
        <f t="shared" si="68"/>
        <v>579.51177000000007</v>
      </c>
      <c r="N231" s="241">
        <f t="shared" si="69"/>
        <v>579.51177000000007</v>
      </c>
      <c r="O231" s="241">
        <f t="shared" si="70"/>
        <v>-6365.6813700026651</v>
      </c>
      <c r="P231" s="241">
        <f t="shared" si="71"/>
        <v>6365.6813700026651</v>
      </c>
      <c r="Q231" s="242"/>
      <c r="R231" s="242"/>
      <c r="S231" s="242"/>
    </row>
    <row r="232" spans="1:19" s="237" customFormat="1">
      <c r="A232" s="236">
        <v>41671</v>
      </c>
      <c r="C232" s="238">
        <v>224</v>
      </c>
      <c r="D232" s="239">
        <f t="shared" si="62"/>
        <v>1527</v>
      </c>
      <c r="E232" s="239">
        <f t="shared" si="63"/>
        <v>2731242</v>
      </c>
      <c r="F232" s="239">
        <f t="shared" si="64"/>
        <v>-15281</v>
      </c>
      <c r="G232" s="240">
        <f>+Inputs!$D$3</f>
        <v>0.37951000000000001</v>
      </c>
      <c r="I232" s="241">
        <f t="shared" si="65"/>
        <v>2746523</v>
      </c>
      <c r="K232" s="241">
        <f t="shared" si="66"/>
        <v>1527</v>
      </c>
      <c r="L232" s="241">
        <f t="shared" si="67"/>
        <v>2731242</v>
      </c>
      <c r="M232" s="241">
        <f t="shared" si="68"/>
        <v>579.51177000000007</v>
      </c>
      <c r="N232" s="241">
        <f t="shared" si="69"/>
        <v>579.51177000000007</v>
      </c>
      <c r="O232" s="241">
        <f t="shared" si="70"/>
        <v>-5786.169600002665</v>
      </c>
      <c r="P232" s="241">
        <f t="shared" si="71"/>
        <v>5786.169600002665</v>
      </c>
      <c r="Q232" s="242"/>
      <c r="R232" s="242"/>
      <c r="S232" s="242"/>
    </row>
    <row r="233" spans="1:19" s="237" customFormat="1">
      <c r="A233" s="243">
        <v>41699</v>
      </c>
      <c r="C233" s="238">
        <v>225</v>
      </c>
      <c r="D233" s="239">
        <f t="shared" si="62"/>
        <v>1527</v>
      </c>
      <c r="E233" s="239">
        <f t="shared" si="63"/>
        <v>2732769</v>
      </c>
      <c r="F233" s="239">
        <f t="shared" si="64"/>
        <v>-13754</v>
      </c>
      <c r="G233" s="240">
        <f>+Inputs!$D$3</f>
        <v>0.37951000000000001</v>
      </c>
      <c r="I233" s="241">
        <f t="shared" si="65"/>
        <v>2746523</v>
      </c>
      <c r="K233" s="241">
        <f t="shared" si="66"/>
        <v>1527</v>
      </c>
      <c r="L233" s="241">
        <f t="shared" si="67"/>
        <v>2732769</v>
      </c>
      <c r="M233" s="241">
        <f t="shared" si="68"/>
        <v>579.51177000000007</v>
      </c>
      <c r="N233" s="241">
        <f t="shared" si="69"/>
        <v>579.51177000000007</v>
      </c>
      <c r="O233" s="241">
        <f t="shared" si="70"/>
        <v>-5206.6578300026649</v>
      </c>
      <c r="P233" s="241">
        <f t="shared" si="71"/>
        <v>5206.6578300026649</v>
      </c>
      <c r="Q233" s="242"/>
      <c r="R233" s="242"/>
      <c r="S233" s="242"/>
    </row>
    <row r="234" spans="1:19" s="237" customFormat="1">
      <c r="A234" s="236">
        <v>41730</v>
      </c>
      <c r="C234" s="238">
        <v>226</v>
      </c>
      <c r="D234" s="239">
        <f t="shared" si="62"/>
        <v>1527</v>
      </c>
      <c r="E234" s="239">
        <f t="shared" si="63"/>
        <v>2734296</v>
      </c>
      <c r="F234" s="239">
        <f t="shared" si="64"/>
        <v>-12227</v>
      </c>
      <c r="G234" s="240">
        <f>+Inputs!$D$3</f>
        <v>0.37951000000000001</v>
      </c>
      <c r="I234" s="241">
        <f t="shared" si="65"/>
        <v>2746523</v>
      </c>
      <c r="K234" s="241">
        <f t="shared" si="66"/>
        <v>1527</v>
      </c>
      <c r="L234" s="241">
        <f t="shared" si="67"/>
        <v>2734296</v>
      </c>
      <c r="M234" s="241">
        <f t="shared" si="68"/>
        <v>579.51177000000007</v>
      </c>
      <c r="N234" s="241">
        <f t="shared" si="69"/>
        <v>579.51177000000007</v>
      </c>
      <c r="O234" s="241">
        <f t="shared" si="70"/>
        <v>-4627.1460600026649</v>
      </c>
      <c r="P234" s="241">
        <f t="shared" si="71"/>
        <v>4627.1460600026649</v>
      </c>
      <c r="Q234" s="242"/>
      <c r="R234" s="242"/>
      <c r="S234" s="242"/>
    </row>
    <row r="235" spans="1:19" s="237" customFormat="1">
      <c r="A235" s="243">
        <v>41760</v>
      </c>
      <c r="C235" s="238">
        <v>227</v>
      </c>
      <c r="D235" s="239">
        <f t="shared" si="62"/>
        <v>1527</v>
      </c>
      <c r="E235" s="239">
        <f t="shared" si="63"/>
        <v>2735823</v>
      </c>
      <c r="F235" s="239">
        <f t="shared" si="64"/>
        <v>-10700</v>
      </c>
      <c r="G235" s="240">
        <f>+Inputs!$D$3</f>
        <v>0.37951000000000001</v>
      </c>
      <c r="I235" s="241">
        <f t="shared" si="65"/>
        <v>2746523</v>
      </c>
      <c r="K235" s="241">
        <f t="shared" si="66"/>
        <v>1527</v>
      </c>
      <c r="L235" s="241">
        <f t="shared" si="67"/>
        <v>2735823</v>
      </c>
      <c r="M235" s="241">
        <f t="shared" si="68"/>
        <v>579.51177000000007</v>
      </c>
      <c r="N235" s="241">
        <f t="shared" si="69"/>
        <v>579.51177000000007</v>
      </c>
      <c r="O235" s="241">
        <f t="shared" si="70"/>
        <v>-4047.6342900026648</v>
      </c>
      <c r="P235" s="241">
        <f t="shared" si="71"/>
        <v>4047.6342900026648</v>
      </c>
      <c r="Q235" s="242"/>
      <c r="R235" s="242"/>
      <c r="S235" s="242"/>
    </row>
    <row r="236" spans="1:19" s="237" customFormat="1">
      <c r="A236" s="236">
        <v>41791</v>
      </c>
      <c r="C236" s="238">
        <v>228</v>
      </c>
      <c r="D236" s="239">
        <f t="shared" si="62"/>
        <v>1527</v>
      </c>
      <c r="E236" s="239">
        <f t="shared" si="63"/>
        <v>2737350</v>
      </c>
      <c r="F236" s="239">
        <f t="shared" si="64"/>
        <v>-9173</v>
      </c>
      <c r="G236" s="240">
        <f>+Inputs!$D$3</f>
        <v>0.37951000000000001</v>
      </c>
      <c r="I236" s="241">
        <f t="shared" si="65"/>
        <v>2746523</v>
      </c>
      <c r="K236" s="241">
        <f t="shared" si="66"/>
        <v>1527</v>
      </c>
      <c r="L236" s="241">
        <f t="shared" si="67"/>
        <v>2737350</v>
      </c>
      <c r="M236" s="241">
        <f t="shared" si="68"/>
        <v>579.51177000000007</v>
      </c>
      <c r="N236" s="241">
        <f t="shared" si="69"/>
        <v>579.51177000000007</v>
      </c>
      <c r="O236" s="241">
        <f t="shared" si="70"/>
        <v>-3468.1225200026647</v>
      </c>
      <c r="P236" s="241">
        <f t="shared" si="71"/>
        <v>3468.1225200026647</v>
      </c>
      <c r="Q236" s="242"/>
      <c r="R236" s="242"/>
      <c r="S236" s="242"/>
    </row>
    <row r="237" spans="1:19" s="237" customFormat="1">
      <c r="A237" s="243">
        <v>41821</v>
      </c>
      <c r="C237" s="238">
        <v>229</v>
      </c>
      <c r="D237" s="239">
        <f t="shared" si="62"/>
        <v>1527</v>
      </c>
      <c r="E237" s="239">
        <f t="shared" si="63"/>
        <v>2738877</v>
      </c>
      <c r="F237" s="239">
        <f t="shared" si="64"/>
        <v>-7646</v>
      </c>
      <c r="G237" s="240">
        <f>+Inputs!$D$3</f>
        <v>0.37951000000000001</v>
      </c>
      <c r="I237" s="241">
        <f t="shared" si="65"/>
        <v>2746523</v>
      </c>
      <c r="K237" s="241">
        <f t="shared" si="66"/>
        <v>1527</v>
      </c>
      <c r="L237" s="241">
        <f t="shared" si="67"/>
        <v>2738877</v>
      </c>
      <c r="M237" s="241">
        <f t="shared" si="68"/>
        <v>579.51177000000007</v>
      </c>
      <c r="N237" s="241">
        <f t="shared" si="69"/>
        <v>579.51177000000007</v>
      </c>
      <c r="O237" s="241">
        <f t="shared" si="70"/>
        <v>-2888.6107500026646</v>
      </c>
      <c r="P237" s="241">
        <f t="shared" si="71"/>
        <v>2888.6107500026646</v>
      </c>
      <c r="Q237" s="242"/>
      <c r="R237" s="242"/>
      <c r="S237" s="242"/>
    </row>
    <row r="238" spans="1:19" s="237" customFormat="1">
      <c r="A238" s="236">
        <v>41852</v>
      </c>
      <c r="C238" s="238">
        <v>230</v>
      </c>
      <c r="D238" s="239">
        <f t="shared" si="62"/>
        <v>1527</v>
      </c>
      <c r="E238" s="239">
        <f t="shared" si="63"/>
        <v>2740404</v>
      </c>
      <c r="F238" s="239">
        <f t="shared" si="64"/>
        <v>-6119</v>
      </c>
      <c r="G238" s="240">
        <f>+Inputs!$D$3</f>
        <v>0.37951000000000001</v>
      </c>
      <c r="I238" s="241">
        <f t="shared" si="65"/>
        <v>2746523</v>
      </c>
      <c r="K238" s="241">
        <f t="shared" si="66"/>
        <v>1527</v>
      </c>
      <c r="L238" s="241">
        <f t="shared" si="67"/>
        <v>2740404</v>
      </c>
      <c r="M238" s="241">
        <f t="shared" si="68"/>
        <v>579.51177000000007</v>
      </c>
      <c r="N238" s="241">
        <f t="shared" si="69"/>
        <v>579.51177000000007</v>
      </c>
      <c r="O238" s="241">
        <f t="shared" si="70"/>
        <v>-2309.0989800026646</v>
      </c>
      <c r="P238" s="241">
        <f t="shared" si="71"/>
        <v>2309.0989800026646</v>
      </c>
      <c r="Q238" s="242"/>
      <c r="R238" s="242"/>
      <c r="S238" s="242"/>
    </row>
    <row r="239" spans="1:19" s="237" customFormat="1">
      <c r="A239" s="243">
        <v>41883</v>
      </c>
      <c r="C239" s="238">
        <v>231</v>
      </c>
      <c r="D239" s="239">
        <f t="shared" si="62"/>
        <v>1527</v>
      </c>
      <c r="E239" s="239">
        <f t="shared" si="63"/>
        <v>2741931</v>
      </c>
      <c r="F239" s="239">
        <f t="shared" si="64"/>
        <v>-4592</v>
      </c>
      <c r="G239" s="240">
        <f>+Inputs!$D$3</f>
        <v>0.37951000000000001</v>
      </c>
      <c r="I239" s="241">
        <f t="shared" si="65"/>
        <v>2746523</v>
      </c>
      <c r="K239" s="241">
        <f t="shared" si="66"/>
        <v>1527</v>
      </c>
      <c r="L239" s="241">
        <f t="shared" si="67"/>
        <v>2741931</v>
      </c>
      <c r="M239" s="241">
        <f t="shared" si="68"/>
        <v>579.51177000000007</v>
      </c>
      <c r="N239" s="241">
        <f t="shared" si="69"/>
        <v>579.51177000000007</v>
      </c>
      <c r="O239" s="241">
        <f t="shared" si="70"/>
        <v>-1729.5872100026645</v>
      </c>
      <c r="P239" s="241">
        <f t="shared" si="71"/>
        <v>1729.5872100026645</v>
      </c>
      <c r="Q239" s="242"/>
      <c r="R239" s="242"/>
      <c r="S239" s="242"/>
    </row>
    <row r="240" spans="1:19" s="237" customFormat="1">
      <c r="A240" s="236">
        <v>41913</v>
      </c>
      <c r="C240" s="238">
        <v>232</v>
      </c>
      <c r="D240" s="239">
        <f t="shared" si="62"/>
        <v>1527</v>
      </c>
      <c r="E240" s="239">
        <f t="shared" si="63"/>
        <v>2743458</v>
      </c>
      <c r="F240" s="239">
        <f t="shared" si="64"/>
        <v>-3065</v>
      </c>
      <c r="G240" s="240">
        <f>+Inputs!$D$3</f>
        <v>0.37951000000000001</v>
      </c>
      <c r="I240" s="241">
        <f t="shared" si="65"/>
        <v>2746523</v>
      </c>
      <c r="K240" s="241">
        <f t="shared" si="66"/>
        <v>1527</v>
      </c>
      <c r="L240" s="241">
        <f t="shared" si="67"/>
        <v>2743458</v>
      </c>
      <c r="M240" s="241">
        <f t="shared" si="68"/>
        <v>579.51177000000007</v>
      </c>
      <c r="N240" s="241">
        <f t="shared" si="69"/>
        <v>579.51177000000007</v>
      </c>
      <c r="O240" s="241">
        <f t="shared" si="70"/>
        <v>-1150.0754400026644</v>
      </c>
      <c r="P240" s="241">
        <f t="shared" si="71"/>
        <v>1150.0754400026644</v>
      </c>
      <c r="Q240" s="242"/>
      <c r="R240" s="242"/>
      <c r="S240" s="242"/>
    </row>
    <row r="241" spans="1:20" s="237" customFormat="1">
      <c r="A241" s="243">
        <v>41944</v>
      </c>
      <c r="C241" s="238">
        <v>233</v>
      </c>
      <c r="D241" s="239">
        <f t="shared" si="62"/>
        <v>1527</v>
      </c>
      <c r="E241" s="239">
        <f t="shared" si="63"/>
        <v>2744985</v>
      </c>
      <c r="F241" s="239">
        <f t="shared" si="64"/>
        <v>-1538</v>
      </c>
      <c r="G241" s="240">
        <f>+Inputs!$D$3</f>
        <v>0.37951000000000001</v>
      </c>
      <c r="I241" s="241">
        <f t="shared" si="65"/>
        <v>2746523</v>
      </c>
      <c r="K241" s="241">
        <f t="shared" si="66"/>
        <v>1527</v>
      </c>
      <c r="L241" s="241">
        <f t="shared" si="67"/>
        <v>2744985</v>
      </c>
      <c r="M241" s="241">
        <f t="shared" si="68"/>
        <v>579.51177000000007</v>
      </c>
      <c r="N241" s="241">
        <f t="shared" si="69"/>
        <v>579.51177000000007</v>
      </c>
      <c r="O241" s="241">
        <f t="shared" si="70"/>
        <v>-570.56367000266437</v>
      </c>
      <c r="P241" s="241">
        <f t="shared" si="71"/>
        <v>570.56367000266437</v>
      </c>
      <c r="Q241" s="242"/>
      <c r="R241" s="242"/>
      <c r="S241" s="242"/>
    </row>
    <row r="242" spans="1:20" s="237" customFormat="1">
      <c r="A242" s="236">
        <v>41974</v>
      </c>
      <c r="C242" s="238">
        <v>234</v>
      </c>
      <c r="D242" s="239">
        <f>-F241</f>
        <v>1538</v>
      </c>
      <c r="E242" s="239">
        <f t="shared" si="63"/>
        <v>2746523</v>
      </c>
      <c r="F242" s="239">
        <f t="shared" si="64"/>
        <v>0</v>
      </c>
      <c r="G242" s="240">
        <f>+Inputs!$D$3</f>
        <v>0.37951000000000001</v>
      </c>
      <c r="I242" s="241">
        <f t="shared" si="65"/>
        <v>2746523</v>
      </c>
      <c r="K242" s="241">
        <f t="shared" si="66"/>
        <v>1538</v>
      </c>
      <c r="L242" s="241">
        <f t="shared" si="67"/>
        <v>2746523</v>
      </c>
      <c r="M242" s="241">
        <f t="shared" si="68"/>
        <v>583.68637999999999</v>
      </c>
      <c r="N242" s="241">
        <f t="shared" si="69"/>
        <v>583.68637999999999</v>
      </c>
      <c r="O242" s="241">
        <f t="shared" si="70"/>
        <v>13.122709997335619</v>
      </c>
      <c r="P242" s="241">
        <f t="shared" si="71"/>
        <v>-13.122709997335619</v>
      </c>
      <c r="Q242" s="242"/>
      <c r="R242" s="242"/>
      <c r="S242" s="242"/>
    </row>
    <row r="243" spans="1:20">
      <c r="A243" s="30"/>
      <c r="G243" s="28"/>
    </row>
    <row r="244" spans="1:20">
      <c r="A244" s="8" t="s">
        <v>43</v>
      </c>
      <c r="B244" s="33">
        <f>SUM(B9:B243)</f>
        <v>-2746523</v>
      </c>
      <c r="D244" s="33">
        <f>SUM(D9:D243)</f>
        <v>2746523</v>
      </c>
      <c r="G244" s="28"/>
      <c r="H244" s="33">
        <f>SUM(H9:H243)</f>
        <v>2746523</v>
      </c>
      <c r="I244" s="33"/>
      <c r="J244" s="33">
        <f>SUM(J9:J243)</f>
        <v>1042305.4785</v>
      </c>
      <c r="K244" s="33">
        <f>SUM(K9:K243)</f>
        <v>2746523</v>
      </c>
      <c r="L244" s="33"/>
      <c r="M244" s="33">
        <f>SUM(M9:M243)</f>
        <v>1042318.6012099963</v>
      </c>
      <c r="N244" s="33">
        <f>SUM(N9:N243)</f>
        <v>13.122709997335619</v>
      </c>
      <c r="O244" s="33">
        <f>SUM(O9:O243)</f>
        <v>-94226846.197090507</v>
      </c>
      <c r="P244" s="33">
        <f>SUM(P9:P243)</f>
        <v>94226846.197090507</v>
      </c>
    </row>
    <row r="245" spans="1:20">
      <c r="G245" s="28"/>
    </row>
    <row r="246" spans="1:20">
      <c r="A246" s="4" t="s">
        <v>61</v>
      </c>
      <c r="B246" s="4" t="s">
        <v>61</v>
      </c>
      <c r="C246" s="4" t="s">
        <v>61</v>
      </c>
      <c r="D246" s="4" t="s">
        <v>61</v>
      </c>
      <c r="F246" s="4" t="s">
        <v>61</v>
      </c>
      <c r="G246" s="28" t="s">
        <v>61</v>
      </c>
      <c r="H246" s="4" t="s">
        <v>61</v>
      </c>
      <c r="J246" s="4" t="s">
        <v>61</v>
      </c>
      <c r="K246" s="4" t="s">
        <v>61</v>
      </c>
      <c r="M246" s="4" t="s">
        <v>61</v>
      </c>
      <c r="N246" s="4" t="s">
        <v>61</v>
      </c>
      <c r="P246" s="4" t="s">
        <v>61</v>
      </c>
      <c r="Q246" s="8" t="s">
        <v>61</v>
      </c>
      <c r="R246" s="8" t="s">
        <v>61</v>
      </c>
      <c r="S246" s="8" t="s">
        <v>61</v>
      </c>
      <c r="T246" s="4" t="s">
        <v>61</v>
      </c>
    </row>
    <row r="247" spans="1:20">
      <c r="G247"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sheetPr transitionEvaluation="1" codeName="Sheet16">
    <pageSetUpPr autoPageBreaks="0" fitToPage="1"/>
  </sheetPr>
  <dimension ref="A1:AE244"/>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34943</v>
      </c>
      <c r="B9" s="32">
        <v>-3674</v>
      </c>
      <c r="C9" s="6">
        <v>1</v>
      </c>
      <c r="D9" s="29">
        <f t="shared" ref="D9:D40" si="0">ROUND(-(+$B$9/180)*1,0)</f>
        <v>20</v>
      </c>
      <c r="E9" s="29">
        <f>+D9</f>
        <v>20</v>
      </c>
      <c r="F9" s="29">
        <f t="shared" ref="F9:F40" si="1">$B$9+E9</f>
        <v>-3654</v>
      </c>
      <c r="G9" s="34">
        <f>+Inputs!$D$2</f>
        <v>0.3795</v>
      </c>
      <c r="H9" s="27">
        <f>-B9</f>
        <v>3674</v>
      </c>
      <c r="I9" s="27">
        <f>+H9</f>
        <v>3674</v>
      </c>
      <c r="J9" s="27">
        <f>H9*G9</f>
        <v>1394.2829999999999</v>
      </c>
      <c r="K9" s="27">
        <f t="shared" ref="K9:K40" si="2">D9</f>
        <v>20</v>
      </c>
      <c r="L9" s="27">
        <f>+K9</f>
        <v>20</v>
      </c>
      <c r="M9" s="27">
        <f t="shared" ref="M9:M40" si="3">K9*G9</f>
        <v>7.59</v>
      </c>
      <c r="N9" s="27">
        <f t="shared" ref="N9:N40" si="4">M9-J9</f>
        <v>-1386.693</v>
      </c>
      <c r="O9" s="27">
        <f>+N9</f>
        <v>-1386.693</v>
      </c>
      <c r="P9" s="27">
        <f>-SUM(N9)</f>
        <v>1386.693</v>
      </c>
      <c r="Q9" s="38">
        <f>VLOOKUP(Q8,A9:P238,5)</f>
        <v>3440</v>
      </c>
      <c r="R9" s="38">
        <f>VLOOKUP(R8,A9:P238,5)</f>
        <v>3488</v>
      </c>
      <c r="S9" s="38">
        <f>+R9-Q9</f>
        <v>48</v>
      </c>
      <c r="T9" s="35" t="s">
        <v>64</v>
      </c>
      <c r="U9" s="145">
        <f t="shared" ref="U9:AE9" si="5">-IF(TYPE(VLOOKUP(U8,$A$9:$P$238,6,FALSE))=16,0,VLOOKUP(U8,$A$9:$P$238,6,FALSE))</f>
        <v>230</v>
      </c>
      <c r="V9" s="145">
        <f t="shared" si="5"/>
        <v>226</v>
      </c>
      <c r="W9" s="145">
        <f t="shared" si="5"/>
        <v>222</v>
      </c>
      <c r="X9" s="145">
        <f t="shared" si="5"/>
        <v>218</v>
      </c>
      <c r="Y9" s="145">
        <f t="shared" si="5"/>
        <v>214</v>
      </c>
      <c r="Z9" s="145">
        <f t="shared" si="5"/>
        <v>210</v>
      </c>
      <c r="AA9" s="145">
        <f t="shared" si="5"/>
        <v>206</v>
      </c>
      <c r="AB9" s="145">
        <f t="shared" si="5"/>
        <v>202</v>
      </c>
      <c r="AC9" s="145">
        <f t="shared" si="5"/>
        <v>198</v>
      </c>
      <c r="AD9" s="145">
        <f t="shared" si="5"/>
        <v>194</v>
      </c>
      <c r="AE9" s="145">
        <f t="shared" si="5"/>
        <v>190</v>
      </c>
    </row>
    <row r="10" spans="1:31">
      <c r="A10" s="30">
        <v>34973</v>
      </c>
      <c r="B10" s="9"/>
      <c r="C10" s="6">
        <v>2</v>
      </c>
      <c r="D10" s="29">
        <f t="shared" si="0"/>
        <v>20</v>
      </c>
      <c r="E10" s="29">
        <f t="shared" ref="E10:E41" si="6">+E9+D10</f>
        <v>40</v>
      </c>
      <c r="F10" s="29">
        <f t="shared" si="1"/>
        <v>-3634</v>
      </c>
      <c r="G10" s="34">
        <f>+Inputs!$D$2</f>
        <v>0.3795</v>
      </c>
      <c r="H10" s="2"/>
      <c r="I10" s="27">
        <f t="shared" ref="I10:I41" si="7">+I9+H10</f>
        <v>3674</v>
      </c>
      <c r="J10" s="27"/>
      <c r="K10" s="27">
        <f t="shared" si="2"/>
        <v>20</v>
      </c>
      <c r="L10" s="27">
        <f t="shared" ref="L10:L41" si="8">+L9+K10</f>
        <v>40</v>
      </c>
      <c r="M10" s="27">
        <f t="shared" si="3"/>
        <v>7.59</v>
      </c>
      <c r="N10" s="27">
        <f t="shared" si="4"/>
        <v>7.59</v>
      </c>
      <c r="O10" s="27">
        <f t="shared" ref="O10:O41" si="9">+O9+N10</f>
        <v>-1379.1030000000001</v>
      </c>
      <c r="P10" s="27">
        <f t="shared" ref="P10:P41" si="10">P9-N10</f>
        <v>1379.1030000000001</v>
      </c>
      <c r="Q10" s="38">
        <f>VLOOKUP(Q8,A9:P238,15)</f>
        <v>-88.787000000003331</v>
      </c>
      <c r="R10" s="38">
        <f>VLOOKUP(R8,A9:P238,15)</f>
        <v>-70.570520000003341</v>
      </c>
      <c r="S10" s="38">
        <f>+R10-Q10</f>
        <v>18.21647999999999</v>
      </c>
      <c r="T10" s="36" t="s">
        <v>69</v>
      </c>
    </row>
    <row r="11" spans="1:31">
      <c r="A11" s="31">
        <v>35004</v>
      </c>
      <c r="B11" s="5"/>
      <c r="C11" s="6">
        <v>3</v>
      </c>
      <c r="D11" s="29">
        <f t="shared" si="0"/>
        <v>20</v>
      </c>
      <c r="E11" s="29">
        <f t="shared" si="6"/>
        <v>60</v>
      </c>
      <c r="F11" s="29">
        <f t="shared" si="1"/>
        <v>-3614</v>
      </c>
      <c r="G11" s="34">
        <f>+Inputs!$D$2</f>
        <v>0.3795</v>
      </c>
      <c r="H11" s="2"/>
      <c r="I11" s="27">
        <f t="shared" si="7"/>
        <v>3674</v>
      </c>
      <c r="J11" s="27"/>
      <c r="K11" s="27">
        <f t="shared" si="2"/>
        <v>20</v>
      </c>
      <c r="L11" s="27">
        <f t="shared" si="8"/>
        <v>60</v>
      </c>
      <c r="M11" s="27">
        <f t="shared" si="3"/>
        <v>7.59</v>
      </c>
      <c r="N11" s="27">
        <f t="shared" si="4"/>
        <v>7.59</v>
      </c>
      <c r="O11" s="27">
        <f t="shared" si="9"/>
        <v>-1371.5130000000001</v>
      </c>
      <c r="P11" s="27">
        <f t="shared" si="10"/>
        <v>1371.5130000000001</v>
      </c>
      <c r="Q11" s="38">
        <f>+VLOOKUP(Q8,A9:P238,16)</f>
        <v>88.787000000003331</v>
      </c>
      <c r="R11" s="38">
        <f>+VLOOKUP(R8,A9:P238,16)</f>
        <v>70.570520000003341</v>
      </c>
      <c r="S11" s="38">
        <f>(+Q11+R11)/2</f>
        <v>79.678760000003336</v>
      </c>
      <c r="T11" s="36" t="s">
        <v>113</v>
      </c>
      <c r="U11" s="145">
        <f t="shared" ref="U11:AE11" si="11">IF(TYPE(VLOOKUP(U8,$A$9:$P$238,16,FALSE))=16,0,VLOOKUP(U8,$A$9:$P$238,16,FALSE))</f>
        <v>87.268960000003332</v>
      </c>
      <c r="V11" s="145">
        <f t="shared" si="11"/>
        <v>85.750920000003333</v>
      </c>
      <c r="W11" s="145">
        <f t="shared" si="11"/>
        <v>84.232880000003334</v>
      </c>
      <c r="X11" s="145">
        <f t="shared" si="11"/>
        <v>82.714840000003335</v>
      </c>
      <c r="Y11" s="145">
        <f t="shared" si="11"/>
        <v>81.196800000003336</v>
      </c>
      <c r="Z11" s="145">
        <f t="shared" si="11"/>
        <v>79.678760000003336</v>
      </c>
      <c r="AA11" s="145">
        <f t="shared" si="11"/>
        <v>78.160720000003337</v>
      </c>
      <c r="AB11" s="145">
        <f t="shared" si="11"/>
        <v>76.642680000003338</v>
      </c>
      <c r="AC11" s="145">
        <f t="shared" si="11"/>
        <v>75.124640000003339</v>
      </c>
      <c r="AD11" s="145">
        <f t="shared" si="11"/>
        <v>73.60660000000334</v>
      </c>
      <c r="AE11" s="145">
        <f t="shared" si="11"/>
        <v>72.088560000003341</v>
      </c>
    </row>
    <row r="12" spans="1:31">
      <c r="A12" s="30">
        <v>35034</v>
      </c>
      <c r="B12" s="3"/>
      <c r="C12" s="6">
        <v>4</v>
      </c>
      <c r="D12" s="29">
        <f t="shared" si="0"/>
        <v>20</v>
      </c>
      <c r="E12" s="29">
        <f t="shared" si="6"/>
        <v>80</v>
      </c>
      <c r="F12" s="29">
        <f t="shared" si="1"/>
        <v>-3594</v>
      </c>
      <c r="G12" s="34">
        <f>+Inputs!$D$2</f>
        <v>0.3795</v>
      </c>
      <c r="H12" s="2"/>
      <c r="I12" s="27">
        <f t="shared" si="7"/>
        <v>3674</v>
      </c>
      <c r="J12" s="27"/>
      <c r="K12" s="27">
        <f t="shared" si="2"/>
        <v>20</v>
      </c>
      <c r="L12" s="27">
        <f t="shared" si="8"/>
        <v>80</v>
      </c>
      <c r="M12" s="27">
        <f t="shared" si="3"/>
        <v>7.59</v>
      </c>
      <c r="N12" s="27">
        <f t="shared" si="4"/>
        <v>7.59</v>
      </c>
      <c r="O12" s="27">
        <f t="shared" si="9"/>
        <v>-1363.9230000000002</v>
      </c>
      <c r="P12" s="27">
        <f t="shared" si="10"/>
        <v>1363.9230000000002</v>
      </c>
      <c r="Q12" s="39"/>
      <c r="R12" s="40"/>
      <c r="S12" s="40"/>
      <c r="T12" s="36"/>
    </row>
    <row r="13" spans="1:31">
      <c r="A13" s="31">
        <v>35065</v>
      </c>
      <c r="B13" s="3"/>
      <c r="C13" s="6">
        <v>5</v>
      </c>
      <c r="D13" s="29">
        <f t="shared" si="0"/>
        <v>20</v>
      </c>
      <c r="E13" s="29">
        <f t="shared" si="6"/>
        <v>100</v>
      </c>
      <c r="F13" s="29">
        <f t="shared" si="1"/>
        <v>-3574</v>
      </c>
      <c r="G13" s="34">
        <f>+Inputs!$D$2</f>
        <v>0.3795</v>
      </c>
      <c r="H13" s="2"/>
      <c r="I13" s="27">
        <f t="shared" si="7"/>
        <v>3674</v>
      </c>
      <c r="J13" s="27"/>
      <c r="K13" s="27">
        <f t="shared" si="2"/>
        <v>20</v>
      </c>
      <c r="L13" s="27">
        <f t="shared" si="8"/>
        <v>100</v>
      </c>
      <c r="M13" s="27">
        <f t="shared" si="3"/>
        <v>7.59</v>
      </c>
      <c r="N13" s="27">
        <f t="shared" si="4"/>
        <v>7.59</v>
      </c>
      <c r="O13" s="27">
        <f t="shared" si="9"/>
        <v>-1356.3330000000003</v>
      </c>
      <c r="P13" s="27">
        <f t="shared" si="10"/>
        <v>1356.3330000000003</v>
      </c>
      <c r="Q13" s="38">
        <f>VLOOKUP(Q8,A9:P238,9)</f>
        <v>3674</v>
      </c>
      <c r="R13" s="38">
        <f>VLOOKUP(R8,A9:P238,9)</f>
        <v>3674</v>
      </c>
      <c r="S13" s="38">
        <f>+R13-Q13</f>
        <v>0</v>
      </c>
      <c r="T13" s="36" t="s">
        <v>70</v>
      </c>
    </row>
    <row r="14" spans="1:31">
      <c r="A14" s="30">
        <v>35096</v>
      </c>
      <c r="B14" s="3"/>
      <c r="C14" s="6">
        <v>6</v>
      </c>
      <c r="D14" s="29">
        <f t="shared" si="0"/>
        <v>20</v>
      </c>
      <c r="E14" s="29">
        <f t="shared" si="6"/>
        <v>120</v>
      </c>
      <c r="F14" s="29">
        <f t="shared" si="1"/>
        <v>-3554</v>
      </c>
      <c r="G14" s="34">
        <f>+Inputs!$D$2</f>
        <v>0.3795</v>
      </c>
      <c r="H14" s="2"/>
      <c r="I14" s="27">
        <f t="shared" si="7"/>
        <v>3674</v>
      </c>
      <c r="J14" s="27"/>
      <c r="K14" s="27">
        <f t="shared" si="2"/>
        <v>20</v>
      </c>
      <c r="L14" s="27">
        <f t="shared" si="8"/>
        <v>120</v>
      </c>
      <c r="M14" s="27">
        <f t="shared" si="3"/>
        <v>7.59</v>
      </c>
      <c r="N14" s="27">
        <f t="shared" si="4"/>
        <v>7.59</v>
      </c>
      <c r="O14" s="27">
        <f t="shared" si="9"/>
        <v>-1348.7430000000004</v>
      </c>
      <c r="P14" s="27">
        <f t="shared" si="10"/>
        <v>1348.7430000000004</v>
      </c>
      <c r="Q14" s="38">
        <f>VLOOKUP(Q8,A9:P238,12)</f>
        <v>3440</v>
      </c>
      <c r="R14" s="38">
        <f>VLOOKUP(R8,A9:P238,12)</f>
        <v>3488</v>
      </c>
      <c r="S14" s="38">
        <f>+R14-Q14</f>
        <v>48</v>
      </c>
      <c r="T14" s="37" t="s">
        <v>93</v>
      </c>
    </row>
    <row r="15" spans="1:31">
      <c r="A15" s="31">
        <v>35125</v>
      </c>
      <c r="B15" s="3"/>
      <c r="C15" s="6">
        <v>7</v>
      </c>
      <c r="D15" s="29">
        <f t="shared" si="0"/>
        <v>20</v>
      </c>
      <c r="E15" s="29">
        <f t="shared" si="6"/>
        <v>140</v>
      </c>
      <c r="F15" s="29">
        <f t="shared" si="1"/>
        <v>-3534</v>
      </c>
      <c r="G15" s="34">
        <f>+Inputs!$D$2</f>
        <v>0.3795</v>
      </c>
      <c r="H15" s="2"/>
      <c r="I15" s="27">
        <f t="shared" si="7"/>
        <v>3674</v>
      </c>
      <c r="J15" s="27"/>
      <c r="K15" s="27">
        <f t="shared" si="2"/>
        <v>20</v>
      </c>
      <c r="L15" s="27">
        <f t="shared" si="8"/>
        <v>140</v>
      </c>
      <c r="M15" s="27">
        <f t="shared" si="3"/>
        <v>7.59</v>
      </c>
      <c r="N15" s="27">
        <f t="shared" si="4"/>
        <v>7.59</v>
      </c>
      <c r="O15" s="27">
        <f t="shared" si="9"/>
        <v>-1341.1530000000005</v>
      </c>
      <c r="P15" s="27">
        <f t="shared" si="10"/>
        <v>1341.1530000000005</v>
      </c>
    </row>
    <row r="16" spans="1:31">
      <c r="A16" s="30">
        <v>35156</v>
      </c>
      <c r="B16" s="3"/>
      <c r="C16" s="6">
        <v>8</v>
      </c>
      <c r="D16" s="29">
        <f t="shared" si="0"/>
        <v>20</v>
      </c>
      <c r="E16" s="29">
        <f t="shared" si="6"/>
        <v>160</v>
      </c>
      <c r="F16" s="29">
        <f t="shared" si="1"/>
        <v>-3514</v>
      </c>
      <c r="G16" s="34">
        <f>+Inputs!$D$2</f>
        <v>0.3795</v>
      </c>
      <c r="H16" s="2"/>
      <c r="I16" s="27">
        <f t="shared" si="7"/>
        <v>3674</v>
      </c>
      <c r="J16" s="27"/>
      <c r="K16" s="27">
        <f t="shared" si="2"/>
        <v>20</v>
      </c>
      <c r="L16" s="27">
        <f t="shared" si="8"/>
        <v>160</v>
      </c>
      <c r="M16" s="27">
        <f t="shared" si="3"/>
        <v>7.59</v>
      </c>
      <c r="N16" s="27">
        <f t="shared" si="4"/>
        <v>7.59</v>
      </c>
      <c r="O16" s="27">
        <f t="shared" si="9"/>
        <v>-1333.5630000000006</v>
      </c>
      <c r="P16" s="27">
        <f t="shared" si="10"/>
        <v>1333.5630000000006</v>
      </c>
      <c r="Q16" s="4"/>
      <c r="R16" s="4"/>
      <c r="S16" s="4"/>
    </row>
    <row r="17" spans="1:19">
      <c r="A17" s="31">
        <v>35186</v>
      </c>
      <c r="B17" s="3"/>
      <c r="C17" s="6">
        <v>9</v>
      </c>
      <c r="D17" s="29">
        <f t="shared" si="0"/>
        <v>20</v>
      </c>
      <c r="E17" s="29">
        <f t="shared" si="6"/>
        <v>180</v>
      </c>
      <c r="F17" s="29">
        <f t="shared" si="1"/>
        <v>-3494</v>
      </c>
      <c r="G17" s="34">
        <f>+Inputs!$D$2</f>
        <v>0.3795</v>
      </c>
      <c r="H17" s="2"/>
      <c r="I17" s="27">
        <f t="shared" si="7"/>
        <v>3674</v>
      </c>
      <c r="J17" s="27"/>
      <c r="K17" s="27">
        <f t="shared" si="2"/>
        <v>20</v>
      </c>
      <c r="L17" s="27">
        <f t="shared" si="8"/>
        <v>180</v>
      </c>
      <c r="M17" s="27">
        <f t="shared" si="3"/>
        <v>7.59</v>
      </c>
      <c r="N17" s="27">
        <f t="shared" si="4"/>
        <v>7.59</v>
      </c>
      <c r="O17" s="27">
        <f t="shared" si="9"/>
        <v>-1325.9730000000006</v>
      </c>
      <c r="P17" s="27">
        <f t="shared" si="10"/>
        <v>1325.9730000000006</v>
      </c>
      <c r="Q17" s="4"/>
      <c r="R17" s="4"/>
      <c r="S17" s="4"/>
    </row>
    <row r="18" spans="1:19">
      <c r="A18" s="30">
        <v>35217</v>
      </c>
      <c r="B18" s="3"/>
      <c r="C18" s="6">
        <v>10</v>
      </c>
      <c r="D18" s="29">
        <f t="shared" si="0"/>
        <v>20</v>
      </c>
      <c r="E18" s="29">
        <f t="shared" si="6"/>
        <v>200</v>
      </c>
      <c r="F18" s="29">
        <f t="shared" si="1"/>
        <v>-3474</v>
      </c>
      <c r="G18" s="34">
        <f>+Inputs!$D$2</f>
        <v>0.3795</v>
      </c>
      <c r="H18" s="2"/>
      <c r="I18" s="27">
        <f t="shared" si="7"/>
        <v>3674</v>
      </c>
      <c r="J18" s="27"/>
      <c r="K18" s="27">
        <f t="shared" si="2"/>
        <v>20</v>
      </c>
      <c r="L18" s="27">
        <f t="shared" si="8"/>
        <v>200</v>
      </c>
      <c r="M18" s="27">
        <f t="shared" si="3"/>
        <v>7.59</v>
      </c>
      <c r="N18" s="27">
        <f t="shared" si="4"/>
        <v>7.59</v>
      </c>
      <c r="O18" s="27">
        <f t="shared" si="9"/>
        <v>-1318.3830000000007</v>
      </c>
      <c r="P18" s="27">
        <f t="shared" si="10"/>
        <v>1318.3830000000007</v>
      </c>
      <c r="Q18" s="4"/>
      <c r="R18" s="4"/>
      <c r="S18" s="4"/>
    </row>
    <row r="19" spans="1:19">
      <c r="A19" s="31">
        <v>35247</v>
      </c>
      <c r="B19" s="3"/>
      <c r="C19" s="6">
        <v>11</v>
      </c>
      <c r="D19" s="29">
        <f t="shared" si="0"/>
        <v>20</v>
      </c>
      <c r="E19" s="29">
        <f t="shared" si="6"/>
        <v>220</v>
      </c>
      <c r="F19" s="29">
        <f t="shared" si="1"/>
        <v>-3454</v>
      </c>
      <c r="G19" s="34">
        <f>+Inputs!$D$2</f>
        <v>0.3795</v>
      </c>
      <c r="H19" s="2"/>
      <c r="I19" s="27">
        <f t="shared" si="7"/>
        <v>3674</v>
      </c>
      <c r="J19" s="27"/>
      <c r="K19" s="27">
        <f t="shared" si="2"/>
        <v>20</v>
      </c>
      <c r="L19" s="27">
        <f t="shared" si="8"/>
        <v>220</v>
      </c>
      <c r="M19" s="27">
        <f t="shared" si="3"/>
        <v>7.59</v>
      </c>
      <c r="N19" s="27">
        <f t="shared" si="4"/>
        <v>7.59</v>
      </c>
      <c r="O19" s="27">
        <f t="shared" si="9"/>
        <v>-1310.7930000000008</v>
      </c>
      <c r="P19" s="27">
        <f t="shared" si="10"/>
        <v>1310.7930000000008</v>
      </c>
      <c r="Q19" s="4"/>
      <c r="R19" s="4"/>
      <c r="S19" s="4"/>
    </row>
    <row r="20" spans="1:19">
      <c r="A20" s="30">
        <v>35278</v>
      </c>
      <c r="B20" s="3"/>
      <c r="C20" s="6">
        <v>12</v>
      </c>
      <c r="D20" s="29">
        <f t="shared" si="0"/>
        <v>20</v>
      </c>
      <c r="E20" s="29">
        <f t="shared" si="6"/>
        <v>240</v>
      </c>
      <c r="F20" s="29">
        <f t="shared" si="1"/>
        <v>-3434</v>
      </c>
      <c r="G20" s="34">
        <f>+Inputs!$D$2</f>
        <v>0.3795</v>
      </c>
      <c r="H20" s="2"/>
      <c r="I20" s="27">
        <f t="shared" si="7"/>
        <v>3674</v>
      </c>
      <c r="J20" s="27"/>
      <c r="K20" s="27">
        <f t="shared" si="2"/>
        <v>20</v>
      </c>
      <c r="L20" s="27">
        <f t="shared" si="8"/>
        <v>240</v>
      </c>
      <c r="M20" s="27">
        <f t="shared" si="3"/>
        <v>7.59</v>
      </c>
      <c r="N20" s="27">
        <f t="shared" si="4"/>
        <v>7.59</v>
      </c>
      <c r="O20" s="27">
        <f t="shared" si="9"/>
        <v>-1303.2030000000009</v>
      </c>
      <c r="P20" s="27">
        <f t="shared" si="10"/>
        <v>1303.2030000000009</v>
      </c>
      <c r="Q20" s="4"/>
      <c r="R20" s="4"/>
      <c r="S20" s="4"/>
    </row>
    <row r="21" spans="1:19">
      <c r="A21" s="31">
        <v>35309</v>
      </c>
      <c r="B21" s="3"/>
      <c r="C21" s="6">
        <v>13</v>
      </c>
      <c r="D21" s="29">
        <f t="shared" si="0"/>
        <v>20</v>
      </c>
      <c r="E21" s="29">
        <f t="shared" si="6"/>
        <v>260</v>
      </c>
      <c r="F21" s="29">
        <f t="shared" si="1"/>
        <v>-3414</v>
      </c>
      <c r="G21" s="34">
        <f>+Inputs!$D$2</f>
        <v>0.3795</v>
      </c>
      <c r="H21" s="2"/>
      <c r="I21" s="27">
        <f t="shared" si="7"/>
        <v>3674</v>
      </c>
      <c r="J21" s="27"/>
      <c r="K21" s="27">
        <f t="shared" si="2"/>
        <v>20</v>
      </c>
      <c r="L21" s="27">
        <f t="shared" si="8"/>
        <v>260</v>
      </c>
      <c r="M21" s="27">
        <f t="shared" si="3"/>
        <v>7.59</v>
      </c>
      <c r="N21" s="27">
        <f t="shared" si="4"/>
        <v>7.59</v>
      </c>
      <c r="O21" s="27">
        <f t="shared" si="9"/>
        <v>-1295.613000000001</v>
      </c>
      <c r="P21" s="27">
        <f t="shared" si="10"/>
        <v>1295.613000000001</v>
      </c>
      <c r="Q21" s="4"/>
      <c r="R21" s="4"/>
      <c r="S21" s="4"/>
    </row>
    <row r="22" spans="1:19">
      <c r="A22" s="30">
        <v>35339</v>
      </c>
      <c r="B22" s="3"/>
      <c r="C22" s="6">
        <v>14</v>
      </c>
      <c r="D22" s="29">
        <f t="shared" si="0"/>
        <v>20</v>
      </c>
      <c r="E22" s="29">
        <f t="shared" si="6"/>
        <v>280</v>
      </c>
      <c r="F22" s="29">
        <f t="shared" si="1"/>
        <v>-3394</v>
      </c>
      <c r="G22" s="34">
        <f>+Inputs!$D$2</f>
        <v>0.3795</v>
      </c>
      <c r="H22" s="2"/>
      <c r="I22" s="27">
        <f t="shared" si="7"/>
        <v>3674</v>
      </c>
      <c r="J22" s="27"/>
      <c r="K22" s="27">
        <f t="shared" si="2"/>
        <v>20</v>
      </c>
      <c r="L22" s="27">
        <f t="shared" si="8"/>
        <v>280</v>
      </c>
      <c r="M22" s="27">
        <f t="shared" si="3"/>
        <v>7.59</v>
      </c>
      <c r="N22" s="27">
        <f t="shared" si="4"/>
        <v>7.59</v>
      </c>
      <c r="O22" s="27">
        <f t="shared" si="9"/>
        <v>-1288.023000000001</v>
      </c>
      <c r="P22" s="27">
        <f t="shared" si="10"/>
        <v>1288.023000000001</v>
      </c>
      <c r="Q22" s="4"/>
      <c r="R22" s="4"/>
      <c r="S22" s="4"/>
    </row>
    <row r="23" spans="1:19">
      <c r="A23" s="31">
        <v>35370</v>
      </c>
      <c r="B23" s="3"/>
      <c r="C23" s="6">
        <v>15</v>
      </c>
      <c r="D23" s="29">
        <f t="shared" si="0"/>
        <v>20</v>
      </c>
      <c r="E23" s="29">
        <f t="shared" si="6"/>
        <v>300</v>
      </c>
      <c r="F23" s="29">
        <f t="shared" si="1"/>
        <v>-3374</v>
      </c>
      <c r="G23" s="34">
        <f>+Inputs!$D$2</f>
        <v>0.3795</v>
      </c>
      <c r="H23" s="2"/>
      <c r="I23" s="27">
        <f t="shared" si="7"/>
        <v>3674</v>
      </c>
      <c r="J23" s="27"/>
      <c r="K23" s="27">
        <f t="shared" si="2"/>
        <v>20</v>
      </c>
      <c r="L23" s="27">
        <f t="shared" si="8"/>
        <v>300</v>
      </c>
      <c r="M23" s="27">
        <f t="shared" si="3"/>
        <v>7.59</v>
      </c>
      <c r="N23" s="27">
        <f t="shared" si="4"/>
        <v>7.59</v>
      </c>
      <c r="O23" s="27">
        <f t="shared" si="9"/>
        <v>-1280.4330000000011</v>
      </c>
      <c r="P23" s="27">
        <f t="shared" si="10"/>
        <v>1280.4330000000011</v>
      </c>
      <c r="Q23" s="4"/>
      <c r="R23" s="4"/>
      <c r="S23" s="4"/>
    </row>
    <row r="24" spans="1:19">
      <c r="A24" s="30">
        <v>35400</v>
      </c>
      <c r="B24" s="3"/>
      <c r="C24" s="6">
        <v>16</v>
      </c>
      <c r="D24" s="29">
        <f t="shared" si="0"/>
        <v>20</v>
      </c>
      <c r="E24" s="29">
        <f t="shared" si="6"/>
        <v>320</v>
      </c>
      <c r="F24" s="29">
        <f t="shared" si="1"/>
        <v>-3354</v>
      </c>
      <c r="G24" s="34">
        <f>+Inputs!$D$2</f>
        <v>0.3795</v>
      </c>
      <c r="H24" s="2"/>
      <c r="I24" s="27">
        <f t="shared" si="7"/>
        <v>3674</v>
      </c>
      <c r="J24" s="27"/>
      <c r="K24" s="27">
        <f t="shared" si="2"/>
        <v>20</v>
      </c>
      <c r="L24" s="27">
        <f t="shared" si="8"/>
        <v>320</v>
      </c>
      <c r="M24" s="27">
        <f t="shared" si="3"/>
        <v>7.59</v>
      </c>
      <c r="N24" s="27">
        <f t="shared" si="4"/>
        <v>7.59</v>
      </c>
      <c r="O24" s="27">
        <f t="shared" si="9"/>
        <v>-1272.8430000000012</v>
      </c>
      <c r="P24" s="27">
        <f t="shared" si="10"/>
        <v>1272.8430000000012</v>
      </c>
      <c r="Q24" s="4"/>
      <c r="R24" s="4"/>
      <c r="S24" s="4"/>
    </row>
    <row r="25" spans="1:19">
      <c r="A25" s="31">
        <v>35431</v>
      </c>
      <c r="B25" s="3"/>
      <c r="C25" s="6">
        <v>17</v>
      </c>
      <c r="D25" s="29">
        <f t="shared" si="0"/>
        <v>20</v>
      </c>
      <c r="E25" s="29">
        <f t="shared" si="6"/>
        <v>340</v>
      </c>
      <c r="F25" s="29">
        <f t="shared" si="1"/>
        <v>-3334</v>
      </c>
      <c r="G25" s="34">
        <f>+Inputs!$D$2</f>
        <v>0.3795</v>
      </c>
      <c r="H25" s="2"/>
      <c r="I25" s="27">
        <f t="shared" si="7"/>
        <v>3674</v>
      </c>
      <c r="J25" s="27"/>
      <c r="K25" s="27">
        <f t="shared" si="2"/>
        <v>20</v>
      </c>
      <c r="L25" s="27">
        <f t="shared" si="8"/>
        <v>340</v>
      </c>
      <c r="M25" s="27">
        <f t="shared" si="3"/>
        <v>7.59</v>
      </c>
      <c r="N25" s="27">
        <f t="shared" si="4"/>
        <v>7.59</v>
      </c>
      <c r="O25" s="27">
        <f t="shared" si="9"/>
        <v>-1265.2530000000013</v>
      </c>
      <c r="P25" s="27">
        <f t="shared" si="10"/>
        <v>1265.2530000000013</v>
      </c>
      <c r="Q25" s="4"/>
      <c r="R25" s="4"/>
      <c r="S25" s="4"/>
    </row>
    <row r="26" spans="1:19">
      <c r="A26" s="30">
        <v>35462</v>
      </c>
      <c r="B26" s="3"/>
      <c r="C26" s="6">
        <v>18</v>
      </c>
      <c r="D26" s="29">
        <f t="shared" si="0"/>
        <v>20</v>
      </c>
      <c r="E26" s="29">
        <f t="shared" si="6"/>
        <v>360</v>
      </c>
      <c r="F26" s="29">
        <f t="shared" si="1"/>
        <v>-3314</v>
      </c>
      <c r="G26" s="34">
        <f>+Inputs!$D$2</f>
        <v>0.3795</v>
      </c>
      <c r="H26" s="2"/>
      <c r="I26" s="27">
        <f t="shared" si="7"/>
        <v>3674</v>
      </c>
      <c r="J26" s="27"/>
      <c r="K26" s="27">
        <f t="shared" si="2"/>
        <v>20</v>
      </c>
      <c r="L26" s="27">
        <f t="shared" si="8"/>
        <v>360</v>
      </c>
      <c r="M26" s="27">
        <f t="shared" si="3"/>
        <v>7.59</v>
      </c>
      <c r="N26" s="27">
        <f t="shared" si="4"/>
        <v>7.59</v>
      </c>
      <c r="O26" s="27">
        <f t="shared" si="9"/>
        <v>-1257.6630000000014</v>
      </c>
      <c r="P26" s="27">
        <f t="shared" si="10"/>
        <v>1257.6630000000014</v>
      </c>
      <c r="Q26" s="4"/>
      <c r="R26" s="4"/>
      <c r="S26" s="4"/>
    </row>
    <row r="27" spans="1:19">
      <c r="A27" s="31">
        <v>35490</v>
      </c>
      <c r="B27" s="3"/>
      <c r="C27" s="6">
        <v>19</v>
      </c>
      <c r="D27" s="29">
        <f t="shared" si="0"/>
        <v>20</v>
      </c>
      <c r="E27" s="29">
        <f t="shared" si="6"/>
        <v>380</v>
      </c>
      <c r="F27" s="29">
        <f t="shared" si="1"/>
        <v>-3294</v>
      </c>
      <c r="G27" s="34">
        <f>+Inputs!$D$2</f>
        <v>0.3795</v>
      </c>
      <c r="H27" s="2"/>
      <c r="I27" s="27">
        <f t="shared" si="7"/>
        <v>3674</v>
      </c>
      <c r="J27" s="27"/>
      <c r="K27" s="27">
        <f t="shared" si="2"/>
        <v>20</v>
      </c>
      <c r="L27" s="27">
        <f t="shared" si="8"/>
        <v>380</v>
      </c>
      <c r="M27" s="27">
        <f t="shared" si="3"/>
        <v>7.59</v>
      </c>
      <c r="N27" s="27">
        <f t="shared" si="4"/>
        <v>7.59</v>
      </c>
      <c r="O27" s="27">
        <f t="shared" si="9"/>
        <v>-1250.0730000000015</v>
      </c>
      <c r="P27" s="27">
        <f t="shared" si="10"/>
        <v>1250.0730000000015</v>
      </c>
      <c r="Q27" s="4"/>
      <c r="R27" s="4"/>
      <c r="S27" s="4"/>
    </row>
    <row r="28" spans="1:19">
      <c r="A28" s="30">
        <v>35521</v>
      </c>
      <c r="B28" s="3"/>
      <c r="C28" s="6">
        <v>20</v>
      </c>
      <c r="D28" s="29">
        <f t="shared" si="0"/>
        <v>20</v>
      </c>
      <c r="E28" s="29">
        <f t="shared" si="6"/>
        <v>400</v>
      </c>
      <c r="F28" s="29">
        <f t="shared" si="1"/>
        <v>-3274</v>
      </c>
      <c r="G28" s="34">
        <f>+Inputs!$D$2</f>
        <v>0.3795</v>
      </c>
      <c r="H28" s="2"/>
      <c r="I28" s="27">
        <f t="shared" si="7"/>
        <v>3674</v>
      </c>
      <c r="J28" s="27"/>
      <c r="K28" s="27">
        <f t="shared" si="2"/>
        <v>20</v>
      </c>
      <c r="L28" s="27">
        <f t="shared" si="8"/>
        <v>400</v>
      </c>
      <c r="M28" s="27">
        <f t="shared" si="3"/>
        <v>7.59</v>
      </c>
      <c r="N28" s="27">
        <f t="shared" si="4"/>
        <v>7.59</v>
      </c>
      <c r="O28" s="27">
        <f t="shared" si="9"/>
        <v>-1242.4830000000015</v>
      </c>
      <c r="P28" s="27">
        <f t="shared" si="10"/>
        <v>1242.4830000000015</v>
      </c>
      <c r="Q28" s="4"/>
      <c r="R28" s="4"/>
      <c r="S28" s="4"/>
    </row>
    <row r="29" spans="1:19">
      <c r="A29" s="31">
        <v>35551</v>
      </c>
      <c r="B29" s="3"/>
      <c r="C29" s="6">
        <v>21</v>
      </c>
      <c r="D29" s="29">
        <f t="shared" si="0"/>
        <v>20</v>
      </c>
      <c r="E29" s="29">
        <f t="shared" si="6"/>
        <v>420</v>
      </c>
      <c r="F29" s="29">
        <f t="shared" si="1"/>
        <v>-3254</v>
      </c>
      <c r="G29" s="34">
        <f>+Inputs!$D$2</f>
        <v>0.3795</v>
      </c>
      <c r="H29" s="2"/>
      <c r="I29" s="27">
        <f t="shared" si="7"/>
        <v>3674</v>
      </c>
      <c r="J29" s="27"/>
      <c r="K29" s="27">
        <f t="shared" si="2"/>
        <v>20</v>
      </c>
      <c r="L29" s="27">
        <f t="shared" si="8"/>
        <v>420</v>
      </c>
      <c r="M29" s="27">
        <f t="shared" si="3"/>
        <v>7.59</v>
      </c>
      <c r="N29" s="27">
        <f t="shared" si="4"/>
        <v>7.59</v>
      </c>
      <c r="O29" s="27">
        <f t="shared" si="9"/>
        <v>-1234.8930000000016</v>
      </c>
      <c r="P29" s="27">
        <f t="shared" si="10"/>
        <v>1234.8930000000016</v>
      </c>
      <c r="Q29" s="4"/>
      <c r="R29" s="4"/>
      <c r="S29" s="4"/>
    </row>
    <row r="30" spans="1:19">
      <c r="A30" s="30">
        <v>35582</v>
      </c>
      <c r="B30" s="3"/>
      <c r="C30" s="6">
        <v>22</v>
      </c>
      <c r="D30" s="29">
        <f t="shared" si="0"/>
        <v>20</v>
      </c>
      <c r="E30" s="29">
        <f t="shared" si="6"/>
        <v>440</v>
      </c>
      <c r="F30" s="29">
        <f t="shared" si="1"/>
        <v>-3234</v>
      </c>
      <c r="G30" s="34">
        <f>+Inputs!$D$2</f>
        <v>0.3795</v>
      </c>
      <c r="H30" s="2"/>
      <c r="I30" s="27">
        <f t="shared" si="7"/>
        <v>3674</v>
      </c>
      <c r="J30" s="27"/>
      <c r="K30" s="27">
        <f t="shared" si="2"/>
        <v>20</v>
      </c>
      <c r="L30" s="27">
        <f t="shared" si="8"/>
        <v>440</v>
      </c>
      <c r="M30" s="27">
        <f t="shared" si="3"/>
        <v>7.59</v>
      </c>
      <c r="N30" s="27">
        <f t="shared" si="4"/>
        <v>7.59</v>
      </c>
      <c r="O30" s="27">
        <f t="shared" si="9"/>
        <v>-1227.3030000000017</v>
      </c>
      <c r="P30" s="27">
        <f t="shared" si="10"/>
        <v>1227.3030000000017</v>
      </c>
      <c r="Q30" s="112"/>
    </row>
    <row r="31" spans="1:19">
      <c r="A31" s="31">
        <v>35612</v>
      </c>
      <c r="B31" s="3"/>
      <c r="C31" s="6">
        <v>23</v>
      </c>
      <c r="D31" s="29">
        <f t="shared" si="0"/>
        <v>20</v>
      </c>
      <c r="E31" s="29">
        <f t="shared" si="6"/>
        <v>460</v>
      </c>
      <c r="F31" s="29">
        <f t="shared" si="1"/>
        <v>-3214</v>
      </c>
      <c r="G31" s="34">
        <f>+Inputs!$D$2</f>
        <v>0.3795</v>
      </c>
      <c r="H31" s="2"/>
      <c r="I31" s="27">
        <f t="shared" si="7"/>
        <v>3674</v>
      </c>
      <c r="J31" s="27"/>
      <c r="K31" s="27">
        <f t="shared" si="2"/>
        <v>20</v>
      </c>
      <c r="L31" s="27">
        <f t="shared" si="8"/>
        <v>460</v>
      </c>
      <c r="M31" s="27">
        <f t="shared" si="3"/>
        <v>7.59</v>
      </c>
      <c r="N31" s="27">
        <f t="shared" si="4"/>
        <v>7.59</v>
      </c>
      <c r="O31" s="27">
        <f t="shared" si="9"/>
        <v>-1219.7130000000018</v>
      </c>
      <c r="P31" s="27">
        <f t="shared" si="10"/>
        <v>1219.7130000000018</v>
      </c>
      <c r="Q31" s="112"/>
    </row>
    <row r="32" spans="1:19">
      <c r="A32" s="30">
        <v>35643</v>
      </c>
      <c r="B32" s="3"/>
      <c r="C32" s="6">
        <v>24</v>
      </c>
      <c r="D32" s="29">
        <f t="shared" si="0"/>
        <v>20</v>
      </c>
      <c r="E32" s="29">
        <f t="shared" si="6"/>
        <v>480</v>
      </c>
      <c r="F32" s="29">
        <f t="shared" si="1"/>
        <v>-3194</v>
      </c>
      <c r="G32" s="34">
        <f>+Inputs!$D$2</f>
        <v>0.3795</v>
      </c>
      <c r="H32" s="2"/>
      <c r="I32" s="27">
        <f t="shared" si="7"/>
        <v>3674</v>
      </c>
      <c r="J32" s="27"/>
      <c r="K32" s="27">
        <f t="shared" si="2"/>
        <v>20</v>
      </c>
      <c r="L32" s="27">
        <f t="shared" si="8"/>
        <v>480</v>
      </c>
      <c r="M32" s="27">
        <f t="shared" si="3"/>
        <v>7.59</v>
      </c>
      <c r="N32" s="27">
        <f t="shared" si="4"/>
        <v>7.59</v>
      </c>
      <c r="O32" s="27">
        <f t="shared" si="9"/>
        <v>-1212.1230000000019</v>
      </c>
      <c r="P32" s="27">
        <f t="shared" si="10"/>
        <v>1212.1230000000019</v>
      </c>
      <c r="Q32" s="112"/>
    </row>
    <row r="33" spans="1:21">
      <c r="A33" s="31">
        <v>35674</v>
      </c>
      <c r="B33" s="3"/>
      <c r="C33" s="6">
        <v>25</v>
      </c>
      <c r="D33" s="29">
        <f t="shared" si="0"/>
        <v>20</v>
      </c>
      <c r="E33" s="29">
        <f t="shared" si="6"/>
        <v>500</v>
      </c>
      <c r="F33" s="29">
        <f t="shared" si="1"/>
        <v>-3174</v>
      </c>
      <c r="G33" s="34">
        <f>+Inputs!$D$2</f>
        <v>0.3795</v>
      </c>
      <c r="H33" s="2"/>
      <c r="I33" s="27">
        <f t="shared" si="7"/>
        <v>3674</v>
      </c>
      <c r="J33" s="27"/>
      <c r="K33" s="27">
        <f t="shared" si="2"/>
        <v>20</v>
      </c>
      <c r="L33" s="27">
        <f t="shared" si="8"/>
        <v>500</v>
      </c>
      <c r="M33" s="27">
        <f t="shared" si="3"/>
        <v>7.59</v>
      </c>
      <c r="N33" s="27">
        <f t="shared" si="4"/>
        <v>7.59</v>
      </c>
      <c r="O33" s="27">
        <f t="shared" si="9"/>
        <v>-1204.5330000000019</v>
      </c>
      <c r="P33" s="27">
        <f t="shared" si="10"/>
        <v>1204.5330000000019</v>
      </c>
      <c r="Q33" s="112"/>
    </row>
    <row r="34" spans="1:21">
      <c r="A34" s="30">
        <v>35704</v>
      </c>
      <c r="B34" s="3"/>
      <c r="C34" s="6">
        <v>26</v>
      </c>
      <c r="D34" s="29">
        <f t="shared" si="0"/>
        <v>20</v>
      </c>
      <c r="E34" s="29">
        <f t="shared" si="6"/>
        <v>520</v>
      </c>
      <c r="F34" s="29">
        <f t="shared" si="1"/>
        <v>-3154</v>
      </c>
      <c r="G34" s="34">
        <f>+Inputs!$D$2</f>
        <v>0.3795</v>
      </c>
      <c r="H34" s="2"/>
      <c r="I34" s="27">
        <f t="shared" si="7"/>
        <v>3674</v>
      </c>
      <c r="J34" s="27"/>
      <c r="K34" s="27">
        <f t="shared" si="2"/>
        <v>20</v>
      </c>
      <c r="L34" s="27">
        <f t="shared" si="8"/>
        <v>520</v>
      </c>
      <c r="M34" s="27">
        <f t="shared" si="3"/>
        <v>7.59</v>
      </c>
      <c r="N34" s="27">
        <f t="shared" si="4"/>
        <v>7.59</v>
      </c>
      <c r="O34" s="27">
        <f t="shared" si="9"/>
        <v>-1196.943000000002</v>
      </c>
      <c r="P34" s="27">
        <f t="shared" si="10"/>
        <v>1196.943000000002</v>
      </c>
      <c r="Q34" s="112"/>
    </row>
    <row r="35" spans="1:21">
      <c r="A35" s="31">
        <v>35735</v>
      </c>
      <c r="B35" s="3"/>
      <c r="C35" s="6">
        <v>27</v>
      </c>
      <c r="D35" s="29">
        <f t="shared" si="0"/>
        <v>20</v>
      </c>
      <c r="E35" s="29">
        <f t="shared" si="6"/>
        <v>540</v>
      </c>
      <c r="F35" s="29">
        <f t="shared" si="1"/>
        <v>-3134</v>
      </c>
      <c r="G35" s="34">
        <f>+Inputs!$D$2</f>
        <v>0.3795</v>
      </c>
      <c r="H35" s="2"/>
      <c r="I35" s="27">
        <f t="shared" si="7"/>
        <v>3674</v>
      </c>
      <c r="J35" s="27"/>
      <c r="K35" s="27">
        <f t="shared" si="2"/>
        <v>20</v>
      </c>
      <c r="L35" s="27">
        <f t="shared" si="8"/>
        <v>540</v>
      </c>
      <c r="M35" s="27">
        <f t="shared" si="3"/>
        <v>7.59</v>
      </c>
      <c r="N35" s="27">
        <f t="shared" si="4"/>
        <v>7.59</v>
      </c>
      <c r="O35" s="27">
        <f t="shared" si="9"/>
        <v>-1189.3530000000021</v>
      </c>
      <c r="P35" s="27">
        <f t="shared" si="10"/>
        <v>1189.3530000000021</v>
      </c>
    </row>
    <row r="36" spans="1:21">
      <c r="A36" s="30">
        <v>35765</v>
      </c>
      <c r="B36" s="3"/>
      <c r="C36" s="6">
        <v>28</v>
      </c>
      <c r="D36" s="29">
        <f t="shared" si="0"/>
        <v>20</v>
      </c>
      <c r="E36" s="29">
        <f t="shared" si="6"/>
        <v>560</v>
      </c>
      <c r="F36" s="29">
        <f t="shared" si="1"/>
        <v>-3114</v>
      </c>
      <c r="G36" s="34">
        <f>+Inputs!$D$2</f>
        <v>0.3795</v>
      </c>
      <c r="H36" s="2"/>
      <c r="I36" s="27">
        <f t="shared" si="7"/>
        <v>3674</v>
      </c>
      <c r="J36" s="27"/>
      <c r="K36" s="27">
        <f t="shared" si="2"/>
        <v>20</v>
      </c>
      <c r="L36" s="27">
        <f t="shared" si="8"/>
        <v>560</v>
      </c>
      <c r="M36" s="27">
        <f t="shared" si="3"/>
        <v>7.59</v>
      </c>
      <c r="N36" s="27">
        <f t="shared" si="4"/>
        <v>7.59</v>
      </c>
      <c r="O36" s="27">
        <f t="shared" si="9"/>
        <v>-1181.7630000000022</v>
      </c>
      <c r="P36" s="27">
        <f t="shared" si="10"/>
        <v>1181.7630000000022</v>
      </c>
    </row>
    <row r="37" spans="1:21">
      <c r="A37" s="31">
        <v>35796</v>
      </c>
      <c r="B37" s="3"/>
      <c r="C37" s="6">
        <v>29</v>
      </c>
      <c r="D37" s="29">
        <f t="shared" si="0"/>
        <v>20</v>
      </c>
      <c r="E37" s="29">
        <f t="shared" si="6"/>
        <v>580</v>
      </c>
      <c r="F37" s="29">
        <f t="shared" si="1"/>
        <v>-3094</v>
      </c>
      <c r="G37" s="34">
        <f>+Inputs!$D$2</f>
        <v>0.3795</v>
      </c>
      <c r="H37" s="2"/>
      <c r="I37" s="27">
        <f t="shared" si="7"/>
        <v>3674</v>
      </c>
      <c r="J37" s="27"/>
      <c r="K37" s="27">
        <f t="shared" si="2"/>
        <v>20</v>
      </c>
      <c r="L37" s="27">
        <f t="shared" si="8"/>
        <v>580</v>
      </c>
      <c r="M37" s="27">
        <f t="shared" si="3"/>
        <v>7.59</v>
      </c>
      <c r="N37" s="27">
        <f t="shared" si="4"/>
        <v>7.59</v>
      </c>
      <c r="O37" s="27">
        <f t="shared" si="9"/>
        <v>-1174.1730000000023</v>
      </c>
      <c r="P37" s="27">
        <f t="shared" si="10"/>
        <v>1174.1730000000023</v>
      </c>
    </row>
    <row r="38" spans="1:21">
      <c r="A38" s="30">
        <v>35827</v>
      </c>
      <c r="B38" s="3"/>
      <c r="C38" s="6">
        <v>30</v>
      </c>
      <c r="D38" s="29">
        <f t="shared" si="0"/>
        <v>20</v>
      </c>
      <c r="E38" s="29">
        <f t="shared" si="6"/>
        <v>600</v>
      </c>
      <c r="F38" s="29">
        <f t="shared" si="1"/>
        <v>-3074</v>
      </c>
      <c r="G38" s="34">
        <f>+Inputs!$D$2</f>
        <v>0.3795</v>
      </c>
      <c r="H38" s="2"/>
      <c r="I38" s="27">
        <f t="shared" si="7"/>
        <v>3674</v>
      </c>
      <c r="J38" s="27"/>
      <c r="K38" s="27">
        <f t="shared" si="2"/>
        <v>20</v>
      </c>
      <c r="L38" s="27">
        <f t="shared" si="8"/>
        <v>600</v>
      </c>
      <c r="M38" s="27">
        <f t="shared" si="3"/>
        <v>7.59</v>
      </c>
      <c r="N38" s="27">
        <f t="shared" si="4"/>
        <v>7.59</v>
      </c>
      <c r="O38" s="27">
        <f t="shared" si="9"/>
        <v>-1166.5830000000024</v>
      </c>
      <c r="P38" s="27">
        <f t="shared" si="10"/>
        <v>1166.5830000000024</v>
      </c>
    </row>
    <row r="39" spans="1:21">
      <c r="A39" s="31">
        <v>35855</v>
      </c>
      <c r="B39" s="2"/>
      <c r="C39" s="6">
        <v>31</v>
      </c>
      <c r="D39" s="29">
        <f t="shared" si="0"/>
        <v>20</v>
      </c>
      <c r="E39" s="29">
        <f t="shared" si="6"/>
        <v>620</v>
      </c>
      <c r="F39" s="29">
        <f t="shared" si="1"/>
        <v>-3054</v>
      </c>
      <c r="G39" s="34">
        <f>+Inputs!$D$2</f>
        <v>0.3795</v>
      </c>
      <c r="H39" s="2"/>
      <c r="I39" s="27">
        <f t="shared" si="7"/>
        <v>3674</v>
      </c>
      <c r="J39" s="27"/>
      <c r="K39" s="27">
        <f t="shared" si="2"/>
        <v>20</v>
      </c>
      <c r="L39" s="27">
        <f t="shared" si="8"/>
        <v>620</v>
      </c>
      <c r="M39" s="27">
        <f t="shared" si="3"/>
        <v>7.59</v>
      </c>
      <c r="N39" s="27">
        <f t="shared" si="4"/>
        <v>7.59</v>
      </c>
      <c r="O39" s="27">
        <f t="shared" si="9"/>
        <v>-1158.9930000000024</v>
      </c>
      <c r="P39" s="27">
        <f t="shared" si="10"/>
        <v>1158.9930000000024</v>
      </c>
    </row>
    <row r="40" spans="1:21">
      <c r="A40" s="30">
        <v>35886</v>
      </c>
      <c r="B40" s="2"/>
      <c r="C40" s="6">
        <v>32</v>
      </c>
      <c r="D40" s="29">
        <f t="shared" si="0"/>
        <v>20</v>
      </c>
      <c r="E40" s="29">
        <f t="shared" si="6"/>
        <v>640</v>
      </c>
      <c r="F40" s="29">
        <f t="shared" si="1"/>
        <v>-3034</v>
      </c>
      <c r="G40" s="34">
        <f>+Inputs!$D$2</f>
        <v>0.3795</v>
      </c>
      <c r="H40" s="2"/>
      <c r="I40" s="27">
        <f t="shared" si="7"/>
        <v>3674</v>
      </c>
      <c r="J40" s="2"/>
      <c r="K40" s="27">
        <f t="shared" si="2"/>
        <v>20</v>
      </c>
      <c r="L40" s="27">
        <f t="shared" si="8"/>
        <v>640</v>
      </c>
      <c r="M40" s="27">
        <f t="shared" si="3"/>
        <v>7.59</v>
      </c>
      <c r="N40" s="27">
        <f t="shared" si="4"/>
        <v>7.59</v>
      </c>
      <c r="O40" s="27">
        <f t="shared" si="9"/>
        <v>-1151.4030000000025</v>
      </c>
      <c r="P40" s="27">
        <f t="shared" si="10"/>
        <v>1151.4030000000025</v>
      </c>
    </row>
    <row r="41" spans="1:21">
      <c r="A41" s="31">
        <v>35916</v>
      </c>
      <c r="C41" s="6">
        <v>33</v>
      </c>
      <c r="D41" s="29">
        <f t="shared" ref="D41:D72" si="12">ROUND(-(+$B$9/180)*1,0)</f>
        <v>20</v>
      </c>
      <c r="E41" s="29">
        <f t="shared" si="6"/>
        <v>660</v>
      </c>
      <c r="F41" s="29">
        <f t="shared" ref="F41:F72" si="13">$B$9+E41</f>
        <v>-3014</v>
      </c>
      <c r="G41" s="34">
        <f>+Inputs!$D$2</f>
        <v>0.3795</v>
      </c>
      <c r="I41" s="27">
        <f t="shared" si="7"/>
        <v>3674</v>
      </c>
      <c r="K41" s="27">
        <f t="shared" ref="K41:K72" si="14">D41</f>
        <v>20</v>
      </c>
      <c r="L41" s="27">
        <f t="shared" si="8"/>
        <v>660</v>
      </c>
      <c r="M41" s="27">
        <f t="shared" ref="M41:M72" si="15">K41*G41</f>
        <v>7.59</v>
      </c>
      <c r="N41" s="27">
        <f t="shared" ref="N41:N72" si="16">M41-J41</f>
        <v>7.59</v>
      </c>
      <c r="O41" s="27">
        <f t="shared" si="9"/>
        <v>-1143.8130000000026</v>
      </c>
      <c r="P41" s="27">
        <f t="shared" si="10"/>
        <v>1143.8130000000026</v>
      </c>
    </row>
    <row r="42" spans="1:21">
      <c r="A42" s="30">
        <v>35947</v>
      </c>
      <c r="C42" s="6">
        <v>34</v>
      </c>
      <c r="D42" s="29">
        <f t="shared" si="12"/>
        <v>20</v>
      </c>
      <c r="E42" s="29">
        <f t="shared" ref="E42:E73" si="17">+E41+D42</f>
        <v>680</v>
      </c>
      <c r="F42" s="29">
        <f t="shared" si="13"/>
        <v>-2994</v>
      </c>
      <c r="G42" s="34">
        <f>+Inputs!$D$2</f>
        <v>0.3795</v>
      </c>
      <c r="I42" s="27">
        <f t="shared" ref="I42:I73" si="18">+I41+H42</f>
        <v>3674</v>
      </c>
      <c r="K42" s="27">
        <f t="shared" si="14"/>
        <v>20</v>
      </c>
      <c r="L42" s="27">
        <f t="shared" ref="L42:L73" si="19">+L41+K42</f>
        <v>680</v>
      </c>
      <c r="M42" s="27">
        <f t="shared" si="15"/>
        <v>7.59</v>
      </c>
      <c r="N42" s="27">
        <f t="shared" si="16"/>
        <v>7.59</v>
      </c>
      <c r="O42" s="27">
        <f t="shared" ref="O42:O73" si="20">+O41+N42</f>
        <v>-1136.2230000000027</v>
      </c>
      <c r="P42" s="27">
        <f t="shared" ref="P42:P73" si="21">P41-N42</f>
        <v>1136.2230000000027</v>
      </c>
    </row>
    <row r="43" spans="1:21">
      <c r="A43" s="31">
        <v>35977</v>
      </c>
      <c r="C43" s="6">
        <v>35</v>
      </c>
      <c r="D43" s="29">
        <f t="shared" si="12"/>
        <v>20</v>
      </c>
      <c r="E43" s="29">
        <f t="shared" si="17"/>
        <v>700</v>
      </c>
      <c r="F43" s="29">
        <f t="shared" si="13"/>
        <v>-2974</v>
      </c>
      <c r="G43" s="34">
        <f>+Inputs!$D$2</f>
        <v>0.3795</v>
      </c>
      <c r="I43" s="27">
        <f t="shared" si="18"/>
        <v>3674</v>
      </c>
      <c r="K43" s="27">
        <f t="shared" si="14"/>
        <v>20</v>
      </c>
      <c r="L43" s="27">
        <f t="shared" si="19"/>
        <v>700</v>
      </c>
      <c r="M43" s="27">
        <f t="shared" si="15"/>
        <v>7.59</v>
      </c>
      <c r="N43" s="27">
        <f t="shared" si="16"/>
        <v>7.59</v>
      </c>
      <c r="O43" s="27">
        <f t="shared" si="20"/>
        <v>-1128.6330000000028</v>
      </c>
      <c r="P43" s="27">
        <f t="shared" si="21"/>
        <v>1128.6330000000028</v>
      </c>
    </row>
    <row r="44" spans="1:21">
      <c r="A44" s="30">
        <v>36008</v>
      </c>
      <c r="C44" s="6">
        <v>36</v>
      </c>
      <c r="D44" s="29">
        <f t="shared" si="12"/>
        <v>20</v>
      </c>
      <c r="E44" s="29">
        <f t="shared" si="17"/>
        <v>720</v>
      </c>
      <c r="F44" s="29">
        <f t="shared" si="13"/>
        <v>-2954</v>
      </c>
      <c r="G44" s="34">
        <f>+Inputs!$D$2</f>
        <v>0.3795</v>
      </c>
      <c r="I44" s="27">
        <f t="shared" si="18"/>
        <v>3674</v>
      </c>
      <c r="K44" s="27">
        <f t="shared" si="14"/>
        <v>20</v>
      </c>
      <c r="L44" s="27">
        <f t="shared" si="19"/>
        <v>720</v>
      </c>
      <c r="M44" s="27">
        <f t="shared" si="15"/>
        <v>7.59</v>
      </c>
      <c r="N44" s="27">
        <f t="shared" si="16"/>
        <v>7.59</v>
      </c>
      <c r="O44" s="27">
        <f t="shared" si="20"/>
        <v>-1121.0430000000028</v>
      </c>
      <c r="P44" s="27">
        <f t="shared" si="21"/>
        <v>1121.0430000000028</v>
      </c>
      <c r="U44" s="98"/>
    </row>
    <row r="45" spans="1:21">
      <c r="A45" s="31">
        <v>36039</v>
      </c>
      <c r="C45" s="6">
        <v>37</v>
      </c>
      <c r="D45" s="29">
        <f t="shared" si="12"/>
        <v>20</v>
      </c>
      <c r="E45" s="29">
        <f t="shared" si="17"/>
        <v>740</v>
      </c>
      <c r="F45" s="29">
        <f t="shared" si="13"/>
        <v>-2934</v>
      </c>
      <c r="G45" s="34">
        <f>+Inputs!$D$2</f>
        <v>0.3795</v>
      </c>
      <c r="I45" s="27">
        <f t="shared" si="18"/>
        <v>3674</v>
      </c>
      <c r="K45" s="27">
        <f t="shared" si="14"/>
        <v>20</v>
      </c>
      <c r="L45" s="27">
        <f t="shared" si="19"/>
        <v>740</v>
      </c>
      <c r="M45" s="27">
        <f t="shared" si="15"/>
        <v>7.59</v>
      </c>
      <c r="N45" s="27">
        <f t="shared" si="16"/>
        <v>7.59</v>
      </c>
      <c r="O45" s="27">
        <f t="shared" si="20"/>
        <v>-1113.4530000000029</v>
      </c>
      <c r="P45" s="27">
        <f t="shared" si="21"/>
        <v>1113.4530000000029</v>
      </c>
      <c r="U45" s="98"/>
    </row>
    <row r="46" spans="1:21">
      <c r="A46" s="30">
        <v>36069</v>
      </c>
      <c r="C46" s="6">
        <v>38</v>
      </c>
      <c r="D46" s="29">
        <f t="shared" si="12"/>
        <v>20</v>
      </c>
      <c r="E46" s="29">
        <f t="shared" si="17"/>
        <v>760</v>
      </c>
      <c r="F46" s="29">
        <f t="shared" si="13"/>
        <v>-2914</v>
      </c>
      <c r="G46" s="34">
        <f>+Inputs!$D$2</f>
        <v>0.3795</v>
      </c>
      <c r="I46" s="27">
        <f t="shared" si="18"/>
        <v>3674</v>
      </c>
      <c r="K46" s="27">
        <f t="shared" si="14"/>
        <v>20</v>
      </c>
      <c r="L46" s="27">
        <f t="shared" si="19"/>
        <v>760</v>
      </c>
      <c r="M46" s="27">
        <f t="shared" si="15"/>
        <v>7.59</v>
      </c>
      <c r="N46" s="27">
        <f t="shared" si="16"/>
        <v>7.59</v>
      </c>
      <c r="O46" s="27">
        <f t="shared" si="20"/>
        <v>-1105.863000000003</v>
      </c>
      <c r="P46" s="27">
        <f t="shared" si="21"/>
        <v>1105.863000000003</v>
      </c>
      <c r="U46" s="98"/>
    </row>
    <row r="47" spans="1:21">
      <c r="A47" s="31">
        <v>36100</v>
      </c>
      <c r="C47" s="6">
        <v>39</v>
      </c>
      <c r="D47" s="29">
        <f t="shared" si="12"/>
        <v>20</v>
      </c>
      <c r="E47" s="29">
        <f t="shared" si="17"/>
        <v>780</v>
      </c>
      <c r="F47" s="29">
        <f t="shared" si="13"/>
        <v>-2894</v>
      </c>
      <c r="G47" s="34">
        <f>+Inputs!$D$2</f>
        <v>0.3795</v>
      </c>
      <c r="I47" s="27">
        <f t="shared" si="18"/>
        <v>3674</v>
      </c>
      <c r="K47" s="27">
        <f t="shared" si="14"/>
        <v>20</v>
      </c>
      <c r="L47" s="27">
        <f t="shared" si="19"/>
        <v>780</v>
      </c>
      <c r="M47" s="27">
        <f t="shared" si="15"/>
        <v>7.59</v>
      </c>
      <c r="N47" s="27">
        <f t="shared" si="16"/>
        <v>7.59</v>
      </c>
      <c r="O47" s="27">
        <f t="shared" si="20"/>
        <v>-1098.2730000000031</v>
      </c>
      <c r="P47" s="27">
        <f t="shared" si="21"/>
        <v>1098.2730000000031</v>
      </c>
      <c r="U47" s="98"/>
    </row>
    <row r="48" spans="1:21">
      <c r="A48" s="30">
        <v>36130</v>
      </c>
      <c r="C48" s="6">
        <v>40</v>
      </c>
      <c r="D48" s="29">
        <f t="shared" si="12"/>
        <v>20</v>
      </c>
      <c r="E48" s="29">
        <f t="shared" si="17"/>
        <v>800</v>
      </c>
      <c r="F48" s="29">
        <f t="shared" si="13"/>
        <v>-2874</v>
      </c>
      <c r="G48" s="34">
        <f>+Inputs!$D$2</f>
        <v>0.3795</v>
      </c>
      <c r="I48" s="27">
        <f t="shared" si="18"/>
        <v>3674</v>
      </c>
      <c r="K48" s="27">
        <f t="shared" si="14"/>
        <v>20</v>
      </c>
      <c r="L48" s="27">
        <f t="shared" si="19"/>
        <v>800</v>
      </c>
      <c r="M48" s="27">
        <f t="shared" si="15"/>
        <v>7.59</v>
      </c>
      <c r="N48" s="27">
        <f t="shared" si="16"/>
        <v>7.59</v>
      </c>
      <c r="O48" s="27">
        <f t="shared" si="20"/>
        <v>-1090.6830000000032</v>
      </c>
      <c r="P48" s="27">
        <f t="shared" si="21"/>
        <v>1090.6830000000032</v>
      </c>
      <c r="U48" s="98"/>
    </row>
    <row r="49" spans="1:21">
      <c r="A49" s="31">
        <v>36161</v>
      </c>
      <c r="C49" s="6">
        <v>41</v>
      </c>
      <c r="D49" s="29">
        <f t="shared" si="12"/>
        <v>20</v>
      </c>
      <c r="E49" s="29">
        <f t="shared" si="17"/>
        <v>820</v>
      </c>
      <c r="F49" s="29">
        <f t="shared" si="13"/>
        <v>-2854</v>
      </c>
      <c r="G49" s="34">
        <f>+Inputs!$D$2</f>
        <v>0.3795</v>
      </c>
      <c r="I49" s="27">
        <f t="shared" si="18"/>
        <v>3674</v>
      </c>
      <c r="K49" s="27">
        <f t="shared" si="14"/>
        <v>20</v>
      </c>
      <c r="L49" s="27">
        <f t="shared" si="19"/>
        <v>820</v>
      </c>
      <c r="M49" s="27">
        <f t="shared" si="15"/>
        <v>7.59</v>
      </c>
      <c r="N49" s="27">
        <f t="shared" si="16"/>
        <v>7.59</v>
      </c>
      <c r="O49" s="27">
        <f t="shared" si="20"/>
        <v>-1083.0930000000033</v>
      </c>
      <c r="P49" s="27">
        <f t="shared" si="21"/>
        <v>1083.0930000000033</v>
      </c>
      <c r="U49" s="98"/>
    </row>
    <row r="50" spans="1:21">
      <c r="A50" s="30">
        <v>36192</v>
      </c>
      <c r="C50" s="6">
        <v>42</v>
      </c>
      <c r="D50" s="29">
        <f t="shared" si="12"/>
        <v>20</v>
      </c>
      <c r="E50" s="29">
        <f t="shared" si="17"/>
        <v>840</v>
      </c>
      <c r="F50" s="29">
        <f t="shared" si="13"/>
        <v>-2834</v>
      </c>
      <c r="G50" s="34">
        <f>+Inputs!$D$2</f>
        <v>0.3795</v>
      </c>
      <c r="I50" s="27">
        <f t="shared" si="18"/>
        <v>3674</v>
      </c>
      <c r="K50" s="27">
        <f t="shared" si="14"/>
        <v>20</v>
      </c>
      <c r="L50" s="27">
        <f t="shared" si="19"/>
        <v>840</v>
      </c>
      <c r="M50" s="27">
        <f t="shared" si="15"/>
        <v>7.59</v>
      </c>
      <c r="N50" s="27">
        <f t="shared" si="16"/>
        <v>7.59</v>
      </c>
      <c r="O50" s="27">
        <f t="shared" si="20"/>
        <v>-1075.5030000000033</v>
      </c>
      <c r="P50" s="27">
        <f t="shared" si="21"/>
        <v>1075.5030000000033</v>
      </c>
      <c r="U50" s="98"/>
    </row>
    <row r="51" spans="1:21">
      <c r="A51" s="31">
        <v>36220</v>
      </c>
      <c r="C51" s="6">
        <v>43</v>
      </c>
      <c r="D51" s="29">
        <f t="shared" si="12"/>
        <v>20</v>
      </c>
      <c r="E51" s="29">
        <f t="shared" si="17"/>
        <v>860</v>
      </c>
      <c r="F51" s="29">
        <f t="shared" si="13"/>
        <v>-2814</v>
      </c>
      <c r="G51" s="34">
        <f>+Inputs!$D$2</f>
        <v>0.3795</v>
      </c>
      <c r="I51" s="27">
        <f t="shared" si="18"/>
        <v>3674</v>
      </c>
      <c r="K51" s="27">
        <f t="shared" si="14"/>
        <v>20</v>
      </c>
      <c r="L51" s="27">
        <f t="shared" si="19"/>
        <v>860</v>
      </c>
      <c r="M51" s="27">
        <f t="shared" si="15"/>
        <v>7.59</v>
      </c>
      <c r="N51" s="27">
        <f t="shared" si="16"/>
        <v>7.59</v>
      </c>
      <c r="O51" s="27">
        <f t="shared" si="20"/>
        <v>-1067.9130000000034</v>
      </c>
      <c r="P51" s="27">
        <f t="shared" si="21"/>
        <v>1067.9130000000034</v>
      </c>
      <c r="U51" s="98"/>
    </row>
    <row r="52" spans="1:21">
      <c r="A52" s="30">
        <v>36251</v>
      </c>
      <c r="C52" s="6">
        <v>44</v>
      </c>
      <c r="D52" s="29">
        <f t="shared" si="12"/>
        <v>20</v>
      </c>
      <c r="E52" s="29">
        <f t="shared" si="17"/>
        <v>880</v>
      </c>
      <c r="F52" s="29">
        <f t="shared" si="13"/>
        <v>-2794</v>
      </c>
      <c r="G52" s="34">
        <f>+Inputs!$D$2</f>
        <v>0.3795</v>
      </c>
      <c r="I52" s="27">
        <f t="shared" si="18"/>
        <v>3674</v>
      </c>
      <c r="K52" s="27">
        <f t="shared" si="14"/>
        <v>20</v>
      </c>
      <c r="L52" s="27">
        <f t="shared" si="19"/>
        <v>880</v>
      </c>
      <c r="M52" s="27">
        <f t="shared" si="15"/>
        <v>7.59</v>
      </c>
      <c r="N52" s="27">
        <f t="shared" si="16"/>
        <v>7.59</v>
      </c>
      <c r="O52" s="27">
        <f t="shared" si="20"/>
        <v>-1060.3230000000035</v>
      </c>
      <c r="P52" s="27">
        <f t="shared" si="21"/>
        <v>1060.3230000000035</v>
      </c>
      <c r="U52" s="98"/>
    </row>
    <row r="53" spans="1:21">
      <c r="A53" s="31">
        <v>36281</v>
      </c>
      <c r="C53" s="6">
        <v>45</v>
      </c>
      <c r="D53" s="29">
        <f t="shared" si="12"/>
        <v>20</v>
      </c>
      <c r="E53" s="29">
        <f t="shared" si="17"/>
        <v>900</v>
      </c>
      <c r="F53" s="29">
        <f t="shared" si="13"/>
        <v>-2774</v>
      </c>
      <c r="G53" s="34">
        <f>+Inputs!$D$2</f>
        <v>0.3795</v>
      </c>
      <c r="I53" s="27">
        <f t="shared" si="18"/>
        <v>3674</v>
      </c>
      <c r="K53" s="27">
        <f t="shared" si="14"/>
        <v>20</v>
      </c>
      <c r="L53" s="27">
        <f t="shared" si="19"/>
        <v>900</v>
      </c>
      <c r="M53" s="27">
        <f t="shared" si="15"/>
        <v>7.59</v>
      </c>
      <c r="N53" s="27">
        <f t="shared" si="16"/>
        <v>7.59</v>
      </c>
      <c r="O53" s="27">
        <f t="shared" si="20"/>
        <v>-1052.7330000000036</v>
      </c>
      <c r="P53" s="27">
        <f t="shared" si="21"/>
        <v>1052.7330000000036</v>
      </c>
      <c r="U53" s="98"/>
    </row>
    <row r="54" spans="1:21">
      <c r="A54" s="30">
        <v>36312</v>
      </c>
      <c r="C54" s="6">
        <v>46</v>
      </c>
      <c r="D54" s="29">
        <f t="shared" si="12"/>
        <v>20</v>
      </c>
      <c r="E54" s="29">
        <f t="shared" si="17"/>
        <v>920</v>
      </c>
      <c r="F54" s="29">
        <f t="shared" si="13"/>
        <v>-2754</v>
      </c>
      <c r="G54" s="34">
        <f>+Inputs!$D$2</f>
        <v>0.3795</v>
      </c>
      <c r="I54" s="27">
        <f t="shared" si="18"/>
        <v>3674</v>
      </c>
      <c r="K54" s="27">
        <f t="shared" si="14"/>
        <v>20</v>
      </c>
      <c r="L54" s="27">
        <f t="shared" si="19"/>
        <v>920</v>
      </c>
      <c r="M54" s="27">
        <f t="shared" si="15"/>
        <v>7.59</v>
      </c>
      <c r="N54" s="27">
        <f t="shared" si="16"/>
        <v>7.59</v>
      </c>
      <c r="O54" s="27">
        <f t="shared" si="20"/>
        <v>-1045.1430000000037</v>
      </c>
      <c r="P54" s="27">
        <f t="shared" si="21"/>
        <v>1045.1430000000037</v>
      </c>
      <c r="U54" s="98"/>
    </row>
    <row r="55" spans="1:21">
      <c r="A55" s="31">
        <v>36342</v>
      </c>
      <c r="C55" s="6">
        <v>47</v>
      </c>
      <c r="D55" s="29">
        <f t="shared" si="12"/>
        <v>20</v>
      </c>
      <c r="E55" s="29">
        <f t="shared" si="17"/>
        <v>940</v>
      </c>
      <c r="F55" s="29">
        <f t="shared" si="13"/>
        <v>-2734</v>
      </c>
      <c r="G55" s="34">
        <f>+Inputs!$D$2</f>
        <v>0.3795</v>
      </c>
      <c r="I55" s="27">
        <f t="shared" si="18"/>
        <v>3674</v>
      </c>
      <c r="K55" s="27">
        <f t="shared" si="14"/>
        <v>20</v>
      </c>
      <c r="L55" s="27">
        <f t="shared" si="19"/>
        <v>940</v>
      </c>
      <c r="M55" s="27">
        <f t="shared" si="15"/>
        <v>7.59</v>
      </c>
      <c r="N55" s="27">
        <f t="shared" si="16"/>
        <v>7.59</v>
      </c>
      <c r="O55" s="27">
        <f t="shared" si="20"/>
        <v>-1037.5530000000037</v>
      </c>
      <c r="P55" s="27">
        <f t="shared" si="21"/>
        <v>1037.5530000000037</v>
      </c>
      <c r="U55" s="98"/>
    </row>
    <row r="56" spans="1:21">
      <c r="A56" s="30">
        <v>36373</v>
      </c>
      <c r="C56" s="6">
        <v>48</v>
      </c>
      <c r="D56" s="29">
        <f t="shared" si="12"/>
        <v>20</v>
      </c>
      <c r="E56" s="29">
        <f t="shared" si="17"/>
        <v>960</v>
      </c>
      <c r="F56" s="29">
        <f t="shared" si="13"/>
        <v>-2714</v>
      </c>
      <c r="G56" s="34">
        <f>+Inputs!$D$2</f>
        <v>0.3795</v>
      </c>
      <c r="I56" s="27">
        <f t="shared" si="18"/>
        <v>3674</v>
      </c>
      <c r="K56" s="27">
        <f t="shared" si="14"/>
        <v>20</v>
      </c>
      <c r="L56" s="27">
        <f t="shared" si="19"/>
        <v>960</v>
      </c>
      <c r="M56" s="27">
        <f t="shared" si="15"/>
        <v>7.59</v>
      </c>
      <c r="N56" s="27">
        <f t="shared" si="16"/>
        <v>7.59</v>
      </c>
      <c r="O56" s="27">
        <f t="shared" si="20"/>
        <v>-1029.9630000000038</v>
      </c>
      <c r="P56" s="27">
        <f t="shared" si="21"/>
        <v>1029.9630000000038</v>
      </c>
    </row>
    <row r="57" spans="1:21">
      <c r="A57" s="31">
        <v>36404</v>
      </c>
      <c r="C57" s="6">
        <v>49</v>
      </c>
      <c r="D57" s="29">
        <f t="shared" si="12"/>
        <v>20</v>
      </c>
      <c r="E57" s="29">
        <f t="shared" si="17"/>
        <v>980</v>
      </c>
      <c r="F57" s="29">
        <f t="shared" si="13"/>
        <v>-2694</v>
      </c>
      <c r="G57" s="34">
        <f>+Inputs!$D$2</f>
        <v>0.3795</v>
      </c>
      <c r="I57" s="27">
        <f t="shared" si="18"/>
        <v>3674</v>
      </c>
      <c r="K57" s="27">
        <f t="shared" si="14"/>
        <v>20</v>
      </c>
      <c r="L57" s="27">
        <f t="shared" si="19"/>
        <v>980</v>
      </c>
      <c r="M57" s="27">
        <f t="shared" si="15"/>
        <v>7.59</v>
      </c>
      <c r="N57" s="27">
        <f t="shared" si="16"/>
        <v>7.59</v>
      </c>
      <c r="O57" s="27">
        <f t="shared" si="20"/>
        <v>-1022.3730000000038</v>
      </c>
      <c r="P57" s="27">
        <f t="shared" si="21"/>
        <v>1022.3730000000038</v>
      </c>
    </row>
    <row r="58" spans="1:21">
      <c r="A58" s="30">
        <v>36434</v>
      </c>
      <c r="C58" s="6">
        <v>50</v>
      </c>
      <c r="D58" s="29">
        <f t="shared" si="12"/>
        <v>20</v>
      </c>
      <c r="E58" s="29">
        <f t="shared" si="17"/>
        <v>1000</v>
      </c>
      <c r="F58" s="29">
        <f t="shared" si="13"/>
        <v>-2674</v>
      </c>
      <c r="G58" s="34">
        <f>+Inputs!$D$2</f>
        <v>0.3795</v>
      </c>
      <c r="I58" s="27">
        <f t="shared" si="18"/>
        <v>3674</v>
      </c>
      <c r="K58" s="27">
        <f t="shared" si="14"/>
        <v>20</v>
      </c>
      <c r="L58" s="27">
        <f t="shared" si="19"/>
        <v>1000</v>
      </c>
      <c r="M58" s="27">
        <f t="shared" si="15"/>
        <v>7.59</v>
      </c>
      <c r="N58" s="27">
        <f t="shared" si="16"/>
        <v>7.59</v>
      </c>
      <c r="O58" s="27">
        <f t="shared" si="20"/>
        <v>-1014.7830000000038</v>
      </c>
      <c r="P58" s="27">
        <f t="shared" si="21"/>
        <v>1014.7830000000038</v>
      </c>
    </row>
    <row r="59" spans="1:21">
      <c r="A59" s="31">
        <v>36465</v>
      </c>
      <c r="C59" s="6">
        <v>51</v>
      </c>
      <c r="D59" s="29">
        <f t="shared" si="12"/>
        <v>20</v>
      </c>
      <c r="E59" s="29">
        <f t="shared" si="17"/>
        <v>1020</v>
      </c>
      <c r="F59" s="29">
        <f t="shared" si="13"/>
        <v>-2654</v>
      </c>
      <c r="G59" s="34">
        <f>+Inputs!$D$2</f>
        <v>0.3795</v>
      </c>
      <c r="I59" s="27">
        <f t="shared" si="18"/>
        <v>3674</v>
      </c>
      <c r="K59" s="27">
        <f t="shared" si="14"/>
        <v>20</v>
      </c>
      <c r="L59" s="27">
        <f t="shared" si="19"/>
        <v>1020</v>
      </c>
      <c r="M59" s="27">
        <f t="shared" si="15"/>
        <v>7.59</v>
      </c>
      <c r="N59" s="27">
        <f t="shared" si="16"/>
        <v>7.59</v>
      </c>
      <c r="O59" s="27">
        <f t="shared" si="20"/>
        <v>-1007.1930000000037</v>
      </c>
      <c r="P59" s="27">
        <f t="shared" si="21"/>
        <v>1007.1930000000037</v>
      </c>
    </row>
    <row r="60" spans="1:21">
      <c r="A60" s="30">
        <v>36495</v>
      </c>
      <c r="C60" s="6">
        <v>52</v>
      </c>
      <c r="D60" s="29">
        <f t="shared" si="12"/>
        <v>20</v>
      </c>
      <c r="E60" s="29">
        <f t="shared" si="17"/>
        <v>1040</v>
      </c>
      <c r="F60" s="29">
        <f t="shared" si="13"/>
        <v>-2634</v>
      </c>
      <c r="G60" s="34">
        <f>+Inputs!$D$2</f>
        <v>0.3795</v>
      </c>
      <c r="I60" s="27">
        <f t="shared" si="18"/>
        <v>3674</v>
      </c>
      <c r="K60" s="27">
        <f t="shared" si="14"/>
        <v>20</v>
      </c>
      <c r="L60" s="27">
        <f t="shared" si="19"/>
        <v>1040</v>
      </c>
      <c r="M60" s="27">
        <f t="shared" si="15"/>
        <v>7.59</v>
      </c>
      <c r="N60" s="27">
        <f t="shared" si="16"/>
        <v>7.59</v>
      </c>
      <c r="O60" s="27">
        <f t="shared" si="20"/>
        <v>-999.6030000000037</v>
      </c>
      <c r="P60" s="27">
        <f t="shared" si="21"/>
        <v>999.6030000000037</v>
      </c>
    </row>
    <row r="61" spans="1:21">
      <c r="A61" s="31">
        <v>36526</v>
      </c>
      <c r="C61" s="6">
        <v>53</v>
      </c>
      <c r="D61" s="29">
        <f t="shared" si="12"/>
        <v>20</v>
      </c>
      <c r="E61" s="29">
        <f t="shared" si="17"/>
        <v>1060</v>
      </c>
      <c r="F61" s="29">
        <f t="shared" si="13"/>
        <v>-2614</v>
      </c>
      <c r="G61" s="34">
        <f>+Inputs!$D$2</f>
        <v>0.3795</v>
      </c>
      <c r="I61" s="27">
        <f t="shared" si="18"/>
        <v>3674</v>
      </c>
      <c r="K61" s="27">
        <f t="shared" si="14"/>
        <v>20</v>
      </c>
      <c r="L61" s="27">
        <f t="shared" si="19"/>
        <v>1060</v>
      </c>
      <c r="M61" s="27">
        <f t="shared" si="15"/>
        <v>7.59</v>
      </c>
      <c r="N61" s="27">
        <f t="shared" si="16"/>
        <v>7.59</v>
      </c>
      <c r="O61" s="27">
        <f t="shared" si="20"/>
        <v>-992.01300000000367</v>
      </c>
      <c r="P61" s="27">
        <f t="shared" si="21"/>
        <v>992.01300000000367</v>
      </c>
    </row>
    <row r="62" spans="1:21">
      <c r="A62" s="30">
        <v>36557</v>
      </c>
      <c r="C62" s="6">
        <v>54</v>
      </c>
      <c r="D62" s="29">
        <f t="shared" si="12"/>
        <v>20</v>
      </c>
      <c r="E62" s="29">
        <f t="shared" si="17"/>
        <v>1080</v>
      </c>
      <c r="F62" s="29">
        <f t="shared" si="13"/>
        <v>-2594</v>
      </c>
      <c r="G62" s="34">
        <f>+Inputs!$D$2</f>
        <v>0.3795</v>
      </c>
      <c r="I62" s="27">
        <f t="shared" si="18"/>
        <v>3674</v>
      </c>
      <c r="K62" s="27">
        <f t="shared" si="14"/>
        <v>20</v>
      </c>
      <c r="L62" s="27">
        <f t="shared" si="19"/>
        <v>1080</v>
      </c>
      <c r="M62" s="27">
        <f t="shared" si="15"/>
        <v>7.59</v>
      </c>
      <c r="N62" s="27">
        <f t="shared" si="16"/>
        <v>7.59</v>
      </c>
      <c r="O62" s="27">
        <f t="shared" si="20"/>
        <v>-984.42300000000364</v>
      </c>
      <c r="P62" s="27">
        <f t="shared" si="21"/>
        <v>984.42300000000364</v>
      </c>
    </row>
    <row r="63" spans="1:21">
      <c r="A63" s="31">
        <v>36586</v>
      </c>
      <c r="C63" s="6">
        <v>55</v>
      </c>
      <c r="D63" s="29">
        <f t="shared" si="12"/>
        <v>20</v>
      </c>
      <c r="E63" s="29">
        <f t="shared" si="17"/>
        <v>1100</v>
      </c>
      <c r="F63" s="29">
        <f t="shared" si="13"/>
        <v>-2574</v>
      </c>
      <c r="G63" s="34">
        <f>+Inputs!$D$2</f>
        <v>0.3795</v>
      </c>
      <c r="I63" s="27">
        <f t="shared" si="18"/>
        <v>3674</v>
      </c>
      <c r="K63" s="27">
        <f t="shared" si="14"/>
        <v>20</v>
      </c>
      <c r="L63" s="27">
        <f t="shared" si="19"/>
        <v>1100</v>
      </c>
      <c r="M63" s="27">
        <f t="shared" si="15"/>
        <v>7.59</v>
      </c>
      <c r="N63" s="27">
        <f t="shared" si="16"/>
        <v>7.59</v>
      </c>
      <c r="O63" s="27">
        <f t="shared" si="20"/>
        <v>-976.83300000000361</v>
      </c>
      <c r="P63" s="27">
        <f t="shared" si="21"/>
        <v>976.83300000000361</v>
      </c>
    </row>
    <row r="64" spans="1:21">
      <c r="A64" s="30">
        <v>36617</v>
      </c>
      <c r="C64" s="6">
        <v>56</v>
      </c>
      <c r="D64" s="29">
        <f t="shared" si="12"/>
        <v>20</v>
      </c>
      <c r="E64" s="29">
        <f t="shared" si="17"/>
        <v>1120</v>
      </c>
      <c r="F64" s="29">
        <f t="shared" si="13"/>
        <v>-2554</v>
      </c>
      <c r="G64" s="34">
        <f>+Inputs!$D$2</f>
        <v>0.3795</v>
      </c>
      <c r="I64" s="27">
        <f t="shared" si="18"/>
        <v>3674</v>
      </c>
      <c r="K64" s="27">
        <f t="shared" si="14"/>
        <v>20</v>
      </c>
      <c r="L64" s="27">
        <f t="shared" si="19"/>
        <v>1120</v>
      </c>
      <c r="M64" s="27">
        <f t="shared" si="15"/>
        <v>7.59</v>
      </c>
      <c r="N64" s="27">
        <f t="shared" si="16"/>
        <v>7.59</v>
      </c>
      <c r="O64" s="27">
        <f t="shared" si="20"/>
        <v>-969.24300000000358</v>
      </c>
      <c r="P64" s="27">
        <f t="shared" si="21"/>
        <v>969.24300000000358</v>
      </c>
    </row>
    <row r="65" spans="1:16">
      <c r="A65" s="31">
        <v>36647</v>
      </c>
      <c r="C65" s="6">
        <v>57</v>
      </c>
      <c r="D65" s="29">
        <f t="shared" si="12"/>
        <v>20</v>
      </c>
      <c r="E65" s="29">
        <f t="shared" si="17"/>
        <v>1140</v>
      </c>
      <c r="F65" s="29">
        <f t="shared" si="13"/>
        <v>-2534</v>
      </c>
      <c r="G65" s="34">
        <f>+Inputs!$D$2</f>
        <v>0.3795</v>
      </c>
      <c r="I65" s="27">
        <f t="shared" si="18"/>
        <v>3674</v>
      </c>
      <c r="K65" s="27">
        <f t="shared" si="14"/>
        <v>20</v>
      </c>
      <c r="L65" s="27">
        <f t="shared" si="19"/>
        <v>1140</v>
      </c>
      <c r="M65" s="27">
        <f t="shared" si="15"/>
        <v>7.59</v>
      </c>
      <c r="N65" s="27">
        <f t="shared" si="16"/>
        <v>7.59</v>
      </c>
      <c r="O65" s="27">
        <f t="shared" si="20"/>
        <v>-961.65300000000354</v>
      </c>
      <c r="P65" s="27">
        <f t="shared" si="21"/>
        <v>961.65300000000354</v>
      </c>
    </row>
    <row r="66" spans="1:16">
      <c r="A66" s="30">
        <v>36678</v>
      </c>
      <c r="C66" s="6">
        <v>58</v>
      </c>
      <c r="D66" s="29">
        <f t="shared" si="12"/>
        <v>20</v>
      </c>
      <c r="E66" s="29">
        <f t="shared" si="17"/>
        <v>1160</v>
      </c>
      <c r="F66" s="29">
        <f t="shared" si="13"/>
        <v>-2514</v>
      </c>
      <c r="G66" s="34">
        <f>+Inputs!$D$2</f>
        <v>0.3795</v>
      </c>
      <c r="I66" s="27">
        <f t="shared" si="18"/>
        <v>3674</v>
      </c>
      <c r="K66" s="27">
        <f t="shared" si="14"/>
        <v>20</v>
      </c>
      <c r="L66" s="27">
        <f t="shared" si="19"/>
        <v>1160</v>
      </c>
      <c r="M66" s="27">
        <f t="shared" si="15"/>
        <v>7.59</v>
      </c>
      <c r="N66" s="27">
        <f t="shared" si="16"/>
        <v>7.59</v>
      </c>
      <c r="O66" s="27">
        <f t="shared" si="20"/>
        <v>-954.06300000000351</v>
      </c>
      <c r="P66" s="27">
        <f t="shared" si="21"/>
        <v>954.06300000000351</v>
      </c>
    </row>
    <row r="67" spans="1:16">
      <c r="A67" s="31">
        <v>36708</v>
      </c>
      <c r="C67" s="6">
        <v>59</v>
      </c>
      <c r="D67" s="29">
        <f t="shared" si="12"/>
        <v>20</v>
      </c>
      <c r="E67" s="29">
        <f t="shared" si="17"/>
        <v>1180</v>
      </c>
      <c r="F67" s="29">
        <f t="shared" si="13"/>
        <v>-2494</v>
      </c>
      <c r="G67" s="34">
        <f>+Inputs!$D$2</f>
        <v>0.3795</v>
      </c>
      <c r="I67" s="27">
        <f t="shared" si="18"/>
        <v>3674</v>
      </c>
      <c r="K67" s="27">
        <f t="shared" si="14"/>
        <v>20</v>
      </c>
      <c r="L67" s="27">
        <f t="shared" si="19"/>
        <v>1180</v>
      </c>
      <c r="M67" s="27">
        <f t="shared" si="15"/>
        <v>7.59</v>
      </c>
      <c r="N67" s="27">
        <f t="shared" si="16"/>
        <v>7.59</v>
      </c>
      <c r="O67" s="27">
        <f t="shared" si="20"/>
        <v>-946.47300000000348</v>
      </c>
      <c r="P67" s="27">
        <f t="shared" si="21"/>
        <v>946.47300000000348</v>
      </c>
    </row>
    <row r="68" spans="1:16">
      <c r="A68" s="30">
        <v>36739</v>
      </c>
      <c r="C68" s="6">
        <v>60</v>
      </c>
      <c r="D68" s="29">
        <f t="shared" si="12"/>
        <v>20</v>
      </c>
      <c r="E68" s="29">
        <f t="shared" si="17"/>
        <v>1200</v>
      </c>
      <c r="F68" s="29">
        <f t="shared" si="13"/>
        <v>-2474</v>
      </c>
      <c r="G68" s="34">
        <f>+Inputs!$D$2</f>
        <v>0.3795</v>
      </c>
      <c r="I68" s="27">
        <f t="shared" si="18"/>
        <v>3674</v>
      </c>
      <c r="K68" s="27">
        <f t="shared" si="14"/>
        <v>20</v>
      </c>
      <c r="L68" s="27">
        <f t="shared" si="19"/>
        <v>1200</v>
      </c>
      <c r="M68" s="27">
        <f t="shared" si="15"/>
        <v>7.59</v>
      </c>
      <c r="N68" s="27">
        <f t="shared" si="16"/>
        <v>7.59</v>
      </c>
      <c r="O68" s="27">
        <f t="shared" si="20"/>
        <v>-938.88300000000345</v>
      </c>
      <c r="P68" s="27">
        <f t="shared" si="21"/>
        <v>938.88300000000345</v>
      </c>
    </row>
    <row r="69" spans="1:16">
      <c r="A69" s="31">
        <v>36770</v>
      </c>
      <c r="C69" s="6">
        <v>61</v>
      </c>
      <c r="D69" s="29">
        <f t="shared" si="12"/>
        <v>20</v>
      </c>
      <c r="E69" s="29">
        <f t="shared" si="17"/>
        <v>1220</v>
      </c>
      <c r="F69" s="29">
        <f t="shared" si="13"/>
        <v>-2454</v>
      </c>
      <c r="G69" s="34">
        <f>+Inputs!$D$2</f>
        <v>0.3795</v>
      </c>
      <c r="I69" s="27">
        <f t="shared" si="18"/>
        <v>3674</v>
      </c>
      <c r="K69" s="27">
        <f t="shared" si="14"/>
        <v>20</v>
      </c>
      <c r="L69" s="27">
        <f t="shared" si="19"/>
        <v>1220</v>
      </c>
      <c r="M69" s="27">
        <f t="shared" si="15"/>
        <v>7.59</v>
      </c>
      <c r="N69" s="27">
        <f t="shared" si="16"/>
        <v>7.59</v>
      </c>
      <c r="O69" s="27">
        <f t="shared" si="20"/>
        <v>-931.29300000000342</v>
      </c>
      <c r="P69" s="27">
        <f t="shared" si="21"/>
        <v>931.29300000000342</v>
      </c>
    </row>
    <row r="70" spans="1:16">
      <c r="A70" s="30">
        <v>36800</v>
      </c>
      <c r="C70" s="6">
        <v>62</v>
      </c>
      <c r="D70" s="29">
        <f t="shared" si="12"/>
        <v>20</v>
      </c>
      <c r="E70" s="29">
        <f t="shared" si="17"/>
        <v>1240</v>
      </c>
      <c r="F70" s="29">
        <f t="shared" si="13"/>
        <v>-2434</v>
      </c>
      <c r="G70" s="34">
        <f>+Inputs!$D$2</f>
        <v>0.3795</v>
      </c>
      <c r="I70" s="27">
        <f t="shared" si="18"/>
        <v>3674</v>
      </c>
      <c r="K70" s="27">
        <f t="shared" si="14"/>
        <v>20</v>
      </c>
      <c r="L70" s="27">
        <f t="shared" si="19"/>
        <v>1240</v>
      </c>
      <c r="M70" s="27">
        <f t="shared" si="15"/>
        <v>7.59</v>
      </c>
      <c r="N70" s="27">
        <f t="shared" si="16"/>
        <v>7.59</v>
      </c>
      <c r="O70" s="27">
        <f t="shared" si="20"/>
        <v>-923.70300000000339</v>
      </c>
      <c r="P70" s="27">
        <f t="shared" si="21"/>
        <v>923.70300000000339</v>
      </c>
    </row>
    <row r="71" spans="1:16">
      <c r="A71" s="31">
        <v>36831</v>
      </c>
      <c r="C71" s="6">
        <v>63</v>
      </c>
      <c r="D71" s="29">
        <f t="shared" si="12"/>
        <v>20</v>
      </c>
      <c r="E71" s="29">
        <f t="shared" si="17"/>
        <v>1260</v>
      </c>
      <c r="F71" s="29">
        <f t="shared" si="13"/>
        <v>-2414</v>
      </c>
      <c r="G71" s="34">
        <f>+Inputs!$D$2</f>
        <v>0.3795</v>
      </c>
      <c r="I71" s="27">
        <f t="shared" si="18"/>
        <v>3674</v>
      </c>
      <c r="K71" s="27">
        <f t="shared" si="14"/>
        <v>20</v>
      </c>
      <c r="L71" s="27">
        <f t="shared" si="19"/>
        <v>1260</v>
      </c>
      <c r="M71" s="27">
        <f t="shared" si="15"/>
        <v>7.59</v>
      </c>
      <c r="N71" s="27">
        <f t="shared" si="16"/>
        <v>7.59</v>
      </c>
      <c r="O71" s="27">
        <f t="shared" si="20"/>
        <v>-916.11300000000335</v>
      </c>
      <c r="P71" s="27">
        <f t="shared" si="21"/>
        <v>916.11300000000335</v>
      </c>
    </row>
    <row r="72" spans="1:16">
      <c r="A72" s="30">
        <v>36861</v>
      </c>
      <c r="C72" s="6">
        <v>64</v>
      </c>
      <c r="D72" s="29">
        <f t="shared" si="12"/>
        <v>20</v>
      </c>
      <c r="E72" s="29">
        <f t="shared" si="17"/>
        <v>1280</v>
      </c>
      <c r="F72" s="29">
        <f t="shared" si="13"/>
        <v>-2394</v>
      </c>
      <c r="G72" s="34">
        <f>+Inputs!$D$2</f>
        <v>0.3795</v>
      </c>
      <c r="I72" s="27">
        <f t="shared" si="18"/>
        <v>3674</v>
      </c>
      <c r="K72" s="27">
        <f t="shared" si="14"/>
        <v>20</v>
      </c>
      <c r="L72" s="27">
        <f t="shared" si="19"/>
        <v>1280</v>
      </c>
      <c r="M72" s="27">
        <f t="shared" si="15"/>
        <v>7.59</v>
      </c>
      <c r="N72" s="27">
        <f t="shared" si="16"/>
        <v>7.59</v>
      </c>
      <c r="O72" s="27">
        <f t="shared" si="20"/>
        <v>-908.52300000000332</v>
      </c>
      <c r="P72" s="27">
        <f t="shared" si="21"/>
        <v>908.52300000000332</v>
      </c>
    </row>
    <row r="73" spans="1:16">
      <c r="A73" s="31">
        <v>36892</v>
      </c>
      <c r="C73" s="6">
        <v>65</v>
      </c>
      <c r="D73" s="29">
        <f t="shared" ref="D73:D104" si="22">ROUND(-(+$B$9/180)*1,0)</f>
        <v>20</v>
      </c>
      <c r="E73" s="29">
        <f t="shared" si="17"/>
        <v>1300</v>
      </c>
      <c r="F73" s="29">
        <f t="shared" ref="F73:F104" si="23">$B$9+E73</f>
        <v>-2374</v>
      </c>
      <c r="G73" s="34">
        <f>+Inputs!$D$2</f>
        <v>0.3795</v>
      </c>
      <c r="I73" s="27">
        <f t="shared" si="18"/>
        <v>3674</v>
      </c>
      <c r="K73" s="27">
        <f t="shared" ref="K73:K104" si="24">D73</f>
        <v>20</v>
      </c>
      <c r="L73" s="27">
        <f t="shared" si="19"/>
        <v>1300</v>
      </c>
      <c r="M73" s="27">
        <f t="shared" ref="M73:M104" si="25">K73*G73</f>
        <v>7.59</v>
      </c>
      <c r="N73" s="27">
        <f t="shared" ref="N73:N104" si="26">M73-J73</f>
        <v>7.59</v>
      </c>
      <c r="O73" s="27">
        <f t="shared" si="20"/>
        <v>-900.93300000000329</v>
      </c>
      <c r="P73" s="27">
        <f t="shared" si="21"/>
        <v>900.93300000000329</v>
      </c>
    </row>
    <row r="74" spans="1:16">
      <c r="A74" s="30">
        <v>36923</v>
      </c>
      <c r="C74" s="6">
        <v>66</v>
      </c>
      <c r="D74" s="29">
        <f t="shared" si="22"/>
        <v>20</v>
      </c>
      <c r="E74" s="29">
        <f t="shared" ref="E74:E105" si="27">+E73+D74</f>
        <v>1320</v>
      </c>
      <c r="F74" s="29">
        <f t="shared" si="23"/>
        <v>-2354</v>
      </c>
      <c r="G74" s="34">
        <f>+Inputs!$D$2</f>
        <v>0.3795</v>
      </c>
      <c r="I74" s="27">
        <f t="shared" ref="I74:I105" si="28">+I73+H74</f>
        <v>3674</v>
      </c>
      <c r="K74" s="27">
        <f t="shared" si="24"/>
        <v>20</v>
      </c>
      <c r="L74" s="27">
        <f t="shared" ref="L74:L105" si="29">+L73+K74</f>
        <v>1320</v>
      </c>
      <c r="M74" s="27">
        <f t="shared" si="25"/>
        <v>7.59</v>
      </c>
      <c r="N74" s="27">
        <f t="shared" si="26"/>
        <v>7.59</v>
      </c>
      <c r="O74" s="27">
        <f t="shared" ref="O74:O105" si="30">+O73+N74</f>
        <v>-893.34300000000326</v>
      </c>
      <c r="P74" s="27">
        <f t="shared" ref="P74:P105" si="31">P73-N74</f>
        <v>893.34300000000326</v>
      </c>
    </row>
    <row r="75" spans="1:16">
      <c r="A75" s="31">
        <v>36951</v>
      </c>
      <c r="C75" s="6">
        <v>67</v>
      </c>
      <c r="D75" s="29">
        <f t="shared" si="22"/>
        <v>20</v>
      </c>
      <c r="E75" s="29">
        <f t="shared" si="27"/>
        <v>1340</v>
      </c>
      <c r="F75" s="29">
        <f t="shared" si="23"/>
        <v>-2334</v>
      </c>
      <c r="G75" s="34">
        <f>+Inputs!$D$2</f>
        <v>0.3795</v>
      </c>
      <c r="I75" s="27">
        <f t="shared" si="28"/>
        <v>3674</v>
      </c>
      <c r="K75" s="27">
        <f t="shared" si="24"/>
        <v>20</v>
      </c>
      <c r="L75" s="27">
        <f t="shared" si="29"/>
        <v>1340</v>
      </c>
      <c r="M75" s="27">
        <f t="shared" si="25"/>
        <v>7.59</v>
      </c>
      <c r="N75" s="27">
        <f t="shared" si="26"/>
        <v>7.59</v>
      </c>
      <c r="O75" s="27">
        <f t="shared" si="30"/>
        <v>-885.75300000000323</v>
      </c>
      <c r="P75" s="27">
        <f t="shared" si="31"/>
        <v>885.75300000000323</v>
      </c>
    </row>
    <row r="76" spans="1:16">
      <c r="A76" s="30">
        <v>36982</v>
      </c>
      <c r="C76" s="6">
        <v>68</v>
      </c>
      <c r="D76" s="29">
        <f t="shared" si="22"/>
        <v>20</v>
      </c>
      <c r="E76" s="29">
        <f t="shared" si="27"/>
        <v>1360</v>
      </c>
      <c r="F76" s="29">
        <f t="shared" si="23"/>
        <v>-2314</v>
      </c>
      <c r="G76" s="34">
        <f>+Inputs!$D$2</f>
        <v>0.3795</v>
      </c>
      <c r="I76" s="27">
        <f t="shared" si="28"/>
        <v>3674</v>
      </c>
      <c r="K76" s="27">
        <f t="shared" si="24"/>
        <v>20</v>
      </c>
      <c r="L76" s="27">
        <f t="shared" si="29"/>
        <v>1360</v>
      </c>
      <c r="M76" s="27">
        <f t="shared" si="25"/>
        <v>7.59</v>
      </c>
      <c r="N76" s="27">
        <f t="shared" si="26"/>
        <v>7.59</v>
      </c>
      <c r="O76" s="27">
        <f t="shared" si="30"/>
        <v>-878.16300000000319</v>
      </c>
      <c r="P76" s="27">
        <f t="shared" si="31"/>
        <v>878.16300000000319</v>
      </c>
    </row>
    <row r="77" spans="1:16">
      <c r="A77" s="31">
        <v>37012</v>
      </c>
      <c r="C77" s="6">
        <v>69</v>
      </c>
      <c r="D77" s="29">
        <f t="shared" si="22"/>
        <v>20</v>
      </c>
      <c r="E77" s="29">
        <f t="shared" si="27"/>
        <v>1380</v>
      </c>
      <c r="F77" s="29">
        <f t="shared" si="23"/>
        <v>-2294</v>
      </c>
      <c r="G77" s="34">
        <f>+Inputs!$D$2</f>
        <v>0.3795</v>
      </c>
      <c r="I77" s="27">
        <f t="shared" si="28"/>
        <v>3674</v>
      </c>
      <c r="K77" s="27">
        <f t="shared" si="24"/>
        <v>20</v>
      </c>
      <c r="L77" s="27">
        <f t="shared" si="29"/>
        <v>1380</v>
      </c>
      <c r="M77" s="27">
        <f t="shared" si="25"/>
        <v>7.59</v>
      </c>
      <c r="N77" s="27">
        <f t="shared" si="26"/>
        <v>7.59</v>
      </c>
      <c r="O77" s="27">
        <f t="shared" si="30"/>
        <v>-870.57300000000316</v>
      </c>
      <c r="P77" s="27">
        <f t="shared" si="31"/>
        <v>870.57300000000316</v>
      </c>
    </row>
    <row r="78" spans="1:16">
      <c r="A78" s="30">
        <v>37043</v>
      </c>
      <c r="C78" s="6">
        <v>70</v>
      </c>
      <c r="D78" s="29">
        <f t="shared" si="22"/>
        <v>20</v>
      </c>
      <c r="E78" s="29">
        <f t="shared" si="27"/>
        <v>1400</v>
      </c>
      <c r="F78" s="29">
        <f t="shared" si="23"/>
        <v>-2274</v>
      </c>
      <c r="G78" s="34">
        <f>+Inputs!$D$2</f>
        <v>0.3795</v>
      </c>
      <c r="I78" s="27">
        <f t="shared" si="28"/>
        <v>3674</v>
      </c>
      <c r="K78" s="27">
        <f t="shared" si="24"/>
        <v>20</v>
      </c>
      <c r="L78" s="27">
        <f t="shared" si="29"/>
        <v>1400</v>
      </c>
      <c r="M78" s="27">
        <f t="shared" si="25"/>
        <v>7.59</v>
      </c>
      <c r="N78" s="27">
        <f t="shared" si="26"/>
        <v>7.59</v>
      </c>
      <c r="O78" s="27">
        <f t="shared" si="30"/>
        <v>-862.98300000000313</v>
      </c>
      <c r="P78" s="27">
        <f t="shared" si="31"/>
        <v>862.98300000000313</v>
      </c>
    </row>
    <row r="79" spans="1:16">
      <c r="A79" s="31">
        <v>37073</v>
      </c>
      <c r="C79" s="6">
        <v>71</v>
      </c>
      <c r="D79" s="29">
        <f t="shared" si="22"/>
        <v>20</v>
      </c>
      <c r="E79" s="29">
        <f t="shared" si="27"/>
        <v>1420</v>
      </c>
      <c r="F79" s="29">
        <f t="shared" si="23"/>
        <v>-2254</v>
      </c>
      <c r="G79" s="34">
        <f>+Inputs!$D$2</f>
        <v>0.3795</v>
      </c>
      <c r="I79" s="27">
        <f t="shared" si="28"/>
        <v>3674</v>
      </c>
      <c r="K79" s="27">
        <f t="shared" si="24"/>
        <v>20</v>
      </c>
      <c r="L79" s="27">
        <f t="shared" si="29"/>
        <v>1420</v>
      </c>
      <c r="M79" s="27">
        <f t="shared" si="25"/>
        <v>7.59</v>
      </c>
      <c r="N79" s="27">
        <f t="shared" si="26"/>
        <v>7.59</v>
      </c>
      <c r="O79" s="27">
        <f t="shared" si="30"/>
        <v>-855.3930000000031</v>
      </c>
      <c r="P79" s="27">
        <f t="shared" si="31"/>
        <v>855.3930000000031</v>
      </c>
    </row>
    <row r="80" spans="1:16">
      <c r="A80" s="30">
        <v>37104</v>
      </c>
      <c r="C80" s="6">
        <v>72</v>
      </c>
      <c r="D80" s="29">
        <f t="shared" si="22"/>
        <v>20</v>
      </c>
      <c r="E80" s="29">
        <f t="shared" si="27"/>
        <v>1440</v>
      </c>
      <c r="F80" s="29">
        <f t="shared" si="23"/>
        <v>-2234</v>
      </c>
      <c r="G80" s="34">
        <f>+Inputs!$D$2</f>
        <v>0.3795</v>
      </c>
      <c r="I80" s="27">
        <f t="shared" si="28"/>
        <v>3674</v>
      </c>
      <c r="K80" s="27">
        <f t="shared" si="24"/>
        <v>20</v>
      </c>
      <c r="L80" s="27">
        <f t="shared" si="29"/>
        <v>1440</v>
      </c>
      <c r="M80" s="27">
        <f t="shared" si="25"/>
        <v>7.59</v>
      </c>
      <c r="N80" s="27">
        <f t="shared" si="26"/>
        <v>7.59</v>
      </c>
      <c r="O80" s="27">
        <f t="shared" si="30"/>
        <v>-847.80300000000307</v>
      </c>
      <c r="P80" s="27">
        <f t="shared" si="31"/>
        <v>847.80300000000307</v>
      </c>
    </row>
    <row r="81" spans="1:16">
      <c r="A81" s="31">
        <v>37135</v>
      </c>
      <c r="C81" s="6">
        <v>73</v>
      </c>
      <c r="D81" s="29">
        <f t="shared" si="22"/>
        <v>20</v>
      </c>
      <c r="E81" s="29">
        <f t="shared" si="27"/>
        <v>1460</v>
      </c>
      <c r="F81" s="29">
        <f t="shared" si="23"/>
        <v>-2214</v>
      </c>
      <c r="G81" s="34">
        <f>+Inputs!$D$2</f>
        <v>0.3795</v>
      </c>
      <c r="I81" s="27">
        <f t="shared" si="28"/>
        <v>3674</v>
      </c>
      <c r="K81" s="27">
        <f t="shared" si="24"/>
        <v>20</v>
      </c>
      <c r="L81" s="27">
        <f t="shared" si="29"/>
        <v>1460</v>
      </c>
      <c r="M81" s="27">
        <f t="shared" si="25"/>
        <v>7.59</v>
      </c>
      <c r="N81" s="27">
        <f t="shared" si="26"/>
        <v>7.59</v>
      </c>
      <c r="O81" s="27">
        <f t="shared" si="30"/>
        <v>-840.21300000000303</v>
      </c>
      <c r="P81" s="27">
        <f t="shared" si="31"/>
        <v>840.21300000000303</v>
      </c>
    </row>
    <row r="82" spans="1:16">
      <c r="A82" s="30">
        <v>37165</v>
      </c>
      <c r="C82" s="6">
        <v>74</v>
      </c>
      <c r="D82" s="29">
        <f t="shared" si="22"/>
        <v>20</v>
      </c>
      <c r="E82" s="29">
        <f t="shared" si="27"/>
        <v>1480</v>
      </c>
      <c r="F82" s="29">
        <f t="shared" si="23"/>
        <v>-2194</v>
      </c>
      <c r="G82" s="34">
        <f>+Inputs!$D$2</f>
        <v>0.3795</v>
      </c>
      <c r="I82" s="27">
        <f t="shared" si="28"/>
        <v>3674</v>
      </c>
      <c r="K82" s="27">
        <f t="shared" si="24"/>
        <v>20</v>
      </c>
      <c r="L82" s="27">
        <f t="shared" si="29"/>
        <v>1480</v>
      </c>
      <c r="M82" s="27">
        <f t="shared" si="25"/>
        <v>7.59</v>
      </c>
      <c r="N82" s="27">
        <f t="shared" si="26"/>
        <v>7.59</v>
      </c>
      <c r="O82" s="27">
        <f t="shared" si="30"/>
        <v>-832.623000000003</v>
      </c>
      <c r="P82" s="27">
        <f t="shared" si="31"/>
        <v>832.623000000003</v>
      </c>
    </row>
    <row r="83" spans="1:16">
      <c r="A83" s="31">
        <v>37196</v>
      </c>
      <c r="C83" s="6">
        <v>75</v>
      </c>
      <c r="D83" s="29">
        <f t="shared" si="22"/>
        <v>20</v>
      </c>
      <c r="E83" s="29">
        <f t="shared" si="27"/>
        <v>1500</v>
      </c>
      <c r="F83" s="29">
        <f t="shared" si="23"/>
        <v>-2174</v>
      </c>
      <c r="G83" s="34">
        <f>+Inputs!$D$2</f>
        <v>0.3795</v>
      </c>
      <c r="I83" s="27">
        <f t="shared" si="28"/>
        <v>3674</v>
      </c>
      <c r="K83" s="27">
        <f t="shared" si="24"/>
        <v>20</v>
      </c>
      <c r="L83" s="27">
        <f t="shared" si="29"/>
        <v>1500</v>
      </c>
      <c r="M83" s="27">
        <f t="shared" si="25"/>
        <v>7.59</v>
      </c>
      <c r="N83" s="27">
        <f t="shared" si="26"/>
        <v>7.59</v>
      </c>
      <c r="O83" s="27">
        <f t="shared" si="30"/>
        <v>-825.03300000000297</v>
      </c>
      <c r="P83" s="27">
        <f t="shared" si="31"/>
        <v>825.03300000000297</v>
      </c>
    </row>
    <row r="84" spans="1:16">
      <c r="A84" s="30">
        <v>37226</v>
      </c>
      <c r="C84" s="6">
        <v>76</v>
      </c>
      <c r="D84" s="29">
        <f t="shared" si="22"/>
        <v>20</v>
      </c>
      <c r="E84" s="29">
        <f t="shared" si="27"/>
        <v>1520</v>
      </c>
      <c r="F84" s="29">
        <f t="shared" si="23"/>
        <v>-2154</v>
      </c>
      <c r="G84" s="34">
        <f>+Inputs!$D$2</f>
        <v>0.3795</v>
      </c>
      <c r="I84" s="27">
        <f t="shared" si="28"/>
        <v>3674</v>
      </c>
      <c r="K84" s="27">
        <f t="shared" si="24"/>
        <v>20</v>
      </c>
      <c r="L84" s="27">
        <f t="shared" si="29"/>
        <v>1520</v>
      </c>
      <c r="M84" s="27">
        <f t="shared" si="25"/>
        <v>7.59</v>
      </c>
      <c r="N84" s="27">
        <f t="shared" si="26"/>
        <v>7.59</v>
      </c>
      <c r="O84" s="27">
        <f t="shared" si="30"/>
        <v>-817.44300000000294</v>
      </c>
      <c r="P84" s="27">
        <f t="shared" si="31"/>
        <v>817.44300000000294</v>
      </c>
    </row>
    <row r="85" spans="1:16">
      <c r="A85" s="31">
        <v>37257</v>
      </c>
      <c r="C85" s="6">
        <v>77</v>
      </c>
      <c r="D85" s="29">
        <f t="shared" si="22"/>
        <v>20</v>
      </c>
      <c r="E85" s="29">
        <f t="shared" si="27"/>
        <v>1540</v>
      </c>
      <c r="F85" s="29">
        <f t="shared" si="23"/>
        <v>-2134</v>
      </c>
      <c r="G85" s="34">
        <f>+Inputs!$D$2</f>
        <v>0.3795</v>
      </c>
      <c r="I85" s="27">
        <f t="shared" si="28"/>
        <v>3674</v>
      </c>
      <c r="K85" s="27">
        <f t="shared" si="24"/>
        <v>20</v>
      </c>
      <c r="L85" s="27">
        <f t="shared" si="29"/>
        <v>1540</v>
      </c>
      <c r="M85" s="27">
        <f t="shared" si="25"/>
        <v>7.59</v>
      </c>
      <c r="N85" s="27">
        <f t="shared" si="26"/>
        <v>7.59</v>
      </c>
      <c r="O85" s="27">
        <f t="shared" si="30"/>
        <v>-809.85300000000291</v>
      </c>
      <c r="P85" s="27">
        <f t="shared" si="31"/>
        <v>809.85300000000291</v>
      </c>
    </row>
    <row r="86" spans="1:16">
      <c r="A86" s="30">
        <v>37288</v>
      </c>
      <c r="C86" s="6">
        <v>78</v>
      </c>
      <c r="D86" s="29">
        <f t="shared" si="22"/>
        <v>20</v>
      </c>
      <c r="E86" s="29">
        <f t="shared" si="27"/>
        <v>1560</v>
      </c>
      <c r="F86" s="29">
        <f t="shared" si="23"/>
        <v>-2114</v>
      </c>
      <c r="G86" s="34">
        <f>+Inputs!$D$2</f>
        <v>0.3795</v>
      </c>
      <c r="I86" s="27">
        <f t="shared" si="28"/>
        <v>3674</v>
      </c>
      <c r="K86" s="27">
        <f t="shared" si="24"/>
        <v>20</v>
      </c>
      <c r="L86" s="27">
        <f t="shared" si="29"/>
        <v>1560</v>
      </c>
      <c r="M86" s="27">
        <f t="shared" si="25"/>
        <v>7.59</v>
      </c>
      <c r="N86" s="27">
        <f t="shared" si="26"/>
        <v>7.59</v>
      </c>
      <c r="O86" s="27">
        <f t="shared" si="30"/>
        <v>-802.26300000000288</v>
      </c>
      <c r="P86" s="27">
        <f t="shared" si="31"/>
        <v>802.26300000000288</v>
      </c>
    </row>
    <row r="87" spans="1:16">
      <c r="A87" s="31">
        <v>37316</v>
      </c>
      <c r="C87" s="6">
        <v>79</v>
      </c>
      <c r="D87" s="29">
        <f t="shared" si="22"/>
        <v>20</v>
      </c>
      <c r="E87" s="29">
        <f t="shared" si="27"/>
        <v>1580</v>
      </c>
      <c r="F87" s="29">
        <f t="shared" si="23"/>
        <v>-2094</v>
      </c>
      <c r="G87" s="34">
        <f>+Inputs!$D$2</f>
        <v>0.3795</v>
      </c>
      <c r="I87" s="27">
        <f t="shared" si="28"/>
        <v>3674</v>
      </c>
      <c r="K87" s="27">
        <f t="shared" si="24"/>
        <v>20</v>
      </c>
      <c r="L87" s="27">
        <f t="shared" si="29"/>
        <v>1580</v>
      </c>
      <c r="M87" s="27">
        <f t="shared" si="25"/>
        <v>7.59</v>
      </c>
      <c r="N87" s="27">
        <f t="shared" si="26"/>
        <v>7.59</v>
      </c>
      <c r="O87" s="27">
        <f t="shared" si="30"/>
        <v>-794.67300000000284</v>
      </c>
      <c r="P87" s="27">
        <f t="shared" si="31"/>
        <v>794.67300000000284</v>
      </c>
    </row>
    <row r="88" spans="1:16">
      <c r="A88" s="30">
        <v>37347</v>
      </c>
      <c r="C88" s="6">
        <v>80</v>
      </c>
      <c r="D88" s="29">
        <f t="shared" si="22"/>
        <v>20</v>
      </c>
      <c r="E88" s="29">
        <f t="shared" si="27"/>
        <v>1600</v>
      </c>
      <c r="F88" s="29">
        <f t="shared" si="23"/>
        <v>-2074</v>
      </c>
      <c r="G88" s="34">
        <f>+Inputs!$D$2</f>
        <v>0.3795</v>
      </c>
      <c r="I88" s="27">
        <f t="shared" si="28"/>
        <v>3674</v>
      </c>
      <c r="K88" s="27">
        <f t="shared" si="24"/>
        <v>20</v>
      </c>
      <c r="L88" s="27">
        <f t="shared" si="29"/>
        <v>1600</v>
      </c>
      <c r="M88" s="27">
        <f t="shared" si="25"/>
        <v>7.59</v>
      </c>
      <c r="N88" s="27">
        <f t="shared" si="26"/>
        <v>7.59</v>
      </c>
      <c r="O88" s="27">
        <f t="shared" si="30"/>
        <v>-787.08300000000281</v>
      </c>
      <c r="P88" s="27">
        <f t="shared" si="31"/>
        <v>787.08300000000281</v>
      </c>
    </row>
    <row r="89" spans="1:16">
      <c r="A89" s="31">
        <v>37377</v>
      </c>
      <c r="C89" s="6">
        <v>81</v>
      </c>
      <c r="D89" s="29">
        <f t="shared" si="22"/>
        <v>20</v>
      </c>
      <c r="E89" s="29">
        <f t="shared" si="27"/>
        <v>1620</v>
      </c>
      <c r="F89" s="29">
        <f t="shared" si="23"/>
        <v>-2054</v>
      </c>
      <c r="G89" s="34">
        <f>+Inputs!$D$2</f>
        <v>0.3795</v>
      </c>
      <c r="I89" s="27">
        <f t="shared" si="28"/>
        <v>3674</v>
      </c>
      <c r="K89" s="27">
        <f t="shared" si="24"/>
        <v>20</v>
      </c>
      <c r="L89" s="27">
        <f t="shared" si="29"/>
        <v>1620</v>
      </c>
      <c r="M89" s="27">
        <f t="shared" si="25"/>
        <v>7.59</v>
      </c>
      <c r="N89" s="27">
        <f t="shared" si="26"/>
        <v>7.59</v>
      </c>
      <c r="O89" s="27">
        <f t="shared" si="30"/>
        <v>-779.49300000000278</v>
      </c>
      <c r="P89" s="27">
        <f t="shared" si="31"/>
        <v>779.49300000000278</v>
      </c>
    </row>
    <row r="90" spans="1:16">
      <c r="A90" s="30">
        <v>37408</v>
      </c>
      <c r="C90" s="6">
        <v>82</v>
      </c>
      <c r="D90" s="29">
        <f t="shared" si="22"/>
        <v>20</v>
      </c>
      <c r="E90" s="29">
        <f t="shared" si="27"/>
        <v>1640</v>
      </c>
      <c r="F90" s="29">
        <f t="shared" si="23"/>
        <v>-2034</v>
      </c>
      <c r="G90" s="34">
        <f>+Inputs!$D$2</f>
        <v>0.3795</v>
      </c>
      <c r="I90" s="27">
        <f t="shared" si="28"/>
        <v>3674</v>
      </c>
      <c r="K90" s="27">
        <f t="shared" si="24"/>
        <v>20</v>
      </c>
      <c r="L90" s="27">
        <f t="shared" si="29"/>
        <v>1640</v>
      </c>
      <c r="M90" s="27">
        <f t="shared" si="25"/>
        <v>7.59</v>
      </c>
      <c r="N90" s="27">
        <f t="shared" si="26"/>
        <v>7.59</v>
      </c>
      <c r="O90" s="27">
        <f t="shared" si="30"/>
        <v>-771.90300000000275</v>
      </c>
      <c r="P90" s="27">
        <f t="shared" si="31"/>
        <v>771.90300000000275</v>
      </c>
    </row>
    <row r="91" spans="1:16">
      <c r="A91" s="31">
        <v>37438</v>
      </c>
      <c r="C91" s="6">
        <v>83</v>
      </c>
      <c r="D91" s="29">
        <f t="shared" si="22"/>
        <v>20</v>
      </c>
      <c r="E91" s="29">
        <f t="shared" si="27"/>
        <v>1660</v>
      </c>
      <c r="F91" s="29">
        <f t="shared" si="23"/>
        <v>-2014</v>
      </c>
      <c r="G91" s="34">
        <f>+Inputs!$D$2</f>
        <v>0.3795</v>
      </c>
      <c r="I91" s="27">
        <f t="shared" si="28"/>
        <v>3674</v>
      </c>
      <c r="K91" s="27">
        <f t="shared" si="24"/>
        <v>20</v>
      </c>
      <c r="L91" s="27">
        <f t="shared" si="29"/>
        <v>1660</v>
      </c>
      <c r="M91" s="27">
        <f t="shared" si="25"/>
        <v>7.59</v>
      </c>
      <c r="N91" s="27">
        <f t="shared" si="26"/>
        <v>7.59</v>
      </c>
      <c r="O91" s="27">
        <f t="shared" si="30"/>
        <v>-764.31300000000272</v>
      </c>
      <c r="P91" s="27">
        <f t="shared" si="31"/>
        <v>764.31300000000272</v>
      </c>
    </row>
    <row r="92" spans="1:16">
      <c r="A92" s="30">
        <v>37469</v>
      </c>
      <c r="C92" s="6">
        <v>84</v>
      </c>
      <c r="D92" s="29">
        <f t="shared" si="22"/>
        <v>20</v>
      </c>
      <c r="E92" s="29">
        <f t="shared" si="27"/>
        <v>1680</v>
      </c>
      <c r="F92" s="29">
        <f t="shared" si="23"/>
        <v>-1994</v>
      </c>
      <c r="G92" s="34">
        <f>+Inputs!$D$2</f>
        <v>0.3795</v>
      </c>
      <c r="I92" s="27">
        <f t="shared" si="28"/>
        <v>3674</v>
      </c>
      <c r="K92" s="27">
        <f t="shared" si="24"/>
        <v>20</v>
      </c>
      <c r="L92" s="27">
        <f t="shared" si="29"/>
        <v>1680</v>
      </c>
      <c r="M92" s="27">
        <f t="shared" si="25"/>
        <v>7.59</v>
      </c>
      <c r="N92" s="27">
        <f t="shared" si="26"/>
        <v>7.59</v>
      </c>
      <c r="O92" s="27">
        <f t="shared" si="30"/>
        <v>-756.72300000000268</v>
      </c>
      <c r="P92" s="27">
        <f t="shared" si="31"/>
        <v>756.72300000000268</v>
      </c>
    </row>
    <row r="93" spans="1:16">
      <c r="A93" s="31">
        <v>37500</v>
      </c>
      <c r="C93" s="6">
        <v>85</v>
      </c>
      <c r="D93" s="29">
        <f t="shared" si="22"/>
        <v>20</v>
      </c>
      <c r="E93" s="29">
        <f t="shared" si="27"/>
        <v>1700</v>
      </c>
      <c r="F93" s="29">
        <f t="shared" si="23"/>
        <v>-1974</v>
      </c>
      <c r="G93" s="34">
        <f>+Inputs!$D$2</f>
        <v>0.3795</v>
      </c>
      <c r="I93" s="27">
        <f t="shared" si="28"/>
        <v>3674</v>
      </c>
      <c r="K93" s="27">
        <f t="shared" si="24"/>
        <v>20</v>
      </c>
      <c r="L93" s="27">
        <f t="shared" si="29"/>
        <v>1700</v>
      </c>
      <c r="M93" s="27">
        <f t="shared" si="25"/>
        <v>7.59</v>
      </c>
      <c r="N93" s="27">
        <f t="shared" si="26"/>
        <v>7.59</v>
      </c>
      <c r="O93" s="27">
        <f t="shared" si="30"/>
        <v>-749.13300000000265</v>
      </c>
      <c r="P93" s="27">
        <f t="shared" si="31"/>
        <v>749.13300000000265</v>
      </c>
    </row>
    <row r="94" spans="1:16">
      <c r="A94" s="30">
        <v>37530</v>
      </c>
      <c r="C94" s="6">
        <v>86</v>
      </c>
      <c r="D94" s="29">
        <f t="shared" si="22"/>
        <v>20</v>
      </c>
      <c r="E94" s="29">
        <f t="shared" si="27"/>
        <v>1720</v>
      </c>
      <c r="F94" s="29">
        <f t="shared" si="23"/>
        <v>-1954</v>
      </c>
      <c r="G94" s="34">
        <f>+Inputs!$D$2</f>
        <v>0.3795</v>
      </c>
      <c r="I94" s="27">
        <f t="shared" si="28"/>
        <v>3674</v>
      </c>
      <c r="K94" s="27">
        <f t="shared" si="24"/>
        <v>20</v>
      </c>
      <c r="L94" s="27">
        <f t="shared" si="29"/>
        <v>1720</v>
      </c>
      <c r="M94" s="27">
        <f t="shared" si="25"/>
        <v>7.59</v>
      </c>
      <c r="N94" s="27">
        <f t="shared" si="26"/>
        <v>7.59</v>
      </c>
      <c r="O94" s="27">
        <f t="shared" si="30"/>
        <v>-741.54300000000262</v>
      </c>
      <c r="P94" s="27">
        <f t="shared" si="31"/>
        <v>741.54300000000262</v>
      </c>
    </row>
    <row r="95" spans="1:16">
      <c r="A95" s="31">
        <v>37561</v>
      </c>
      <c r="C95" s="6">
        <v>87</v>
      </c>
      <c r="D95" s="29">
        <f t="shared" si="22"/>
        <v>20</v>
      </c>
      <c r="E95" s="29">
        <f t="shared" si="27"/>
        <v>1740</v>
      </c>
      <c r="F95" s="29">
        <f t="shared" si="23"/>
        <v>-1934</v>
      </c>
      <c r="G95" s="34">
        <f>+Inputs!$D$2</f>
        <v>0.3795</v>
      </c>
      <c r="I95" s="27">
        <f t="shared" si="28"/>
        <v>3674</v>
      </c>
      <c r="K95" s="27">
        <f t="shared" si="24"/>
        <v>20</v>
      </c>
      <c r="L95" s="27">
        <f t="shared" si="29"/>
        <v>1740</v>
      </c>
      <c r="M95" s="27">
        <f t="shared" si="25"/>
        <v>7.59</v>
      </c>
      <c r="N95" s="27">
        <f t="shared" si="26"/>
        <v>7.59</v>
      </c>
      <c r="O95" s="27">
        <f t="shared" si="30"/>
        <v>-733.95300000000259</v>
      </c>
      <c r="P95" s="27">
        <f t="shared" si="31"/>
        <v>733.95300000000259</v>
      </c>
    </row>
    <row r="96" spans="1:16">
      <c r="A96" s="30">
        <v>37591</v>
      </c>
      <c r="C96" s="6">
        <v>88</v>
      </c>
      <c r="D96" s="29">
        <f t="shared" si="22"/>
        <v>20</v>
      </c>
      <c r="E96" s="29">
        <f t="shared" si="27"/>
        <v>1760</v>
      </c>
      <c r="F96" s="29">
        <f t="shared" si="23"/>
        <v>-1914</v>
      </c>
      <c r="G96" s="34">
        <f>+Inputs!$D$2</f>
        <v>0.3795</v>
      </c>
      <c r="I96" s="27">
        <f t="shared" si="28"/>
        <v>3674</v>
      </c>
      <c r="K96" s="27">
        <f t="shared" si="24"/>
        <v>20</v>
      </c>
      <c r="L96" s="27">
        <f t="shared" si="29"/>
        <v>1760</v>
      </c>
      <c r="M96" s="27">
        <f t="shared" si="25"/>
        <v>7.59</v>
      </c>
      <c r="N96" s="27">
        <f t="shared" si="26"/>
        <v>7.59</v>
      </c>
      <c r="O96" s="27">
        <f t="shared" si="30"/>
        <v>-726.36300000000256</v>
      </c>
      <c r="P96" s="27">
        <f t="shared" si="31"/>
        <v>726.36300000000256</v>
      </c>
    </row>
    <row r="97" spans="1:16">
      <c r="A97" s="31">
        <v>37622</v>
      </c>
      <c r="C97" s="6">
        <v>89</v>
      </c>
      <c r="D97" s="29">
        <f t="shared" si="22"/>
        <v>20</v>
      </c>
      <c r="E97" s="29">
        <f t="shared" si="27"/>
        <v>1780</v>
      </c>
      <c r="F97" s="29">
        <f t="shared" si="23"/>
        <v>-1894</v>
      </c>
      <c r="G97" s="34">
        <f>+Inputs!$D$2</f>
        <v>0.3795</v>
      </c>
      <c r="I97" s="27">
        <f t="shared" si="28"/>
        <v>3674</v>
      </c>
      <c r="K97" s="27">
        <f t="shared" si="24"/>
        <v>20</v>
      </c>
      <c r="L97" s="27">
        <f t="shared" si="29"/>
        <v>1780</v>
      </c>
      <c r="M97" s="27">
        <f t="shared" si="25"/>
        <v>7.59</v>
      </c>
      <c r="N97" s="27">
        <f t="shared" si="26"/>
        <v>7.59</v>
      </c>
      <c r="O97" s="27">
        <f t="shared" si="30"/>
        <v>-718.77300000000253</v>
      </c>
      <c r="P97" s="27">
        <f t="shared" si="31"/>
        <v>718.77300000000253</v>
      </c>
    </row>
    <row r="98" spans="1:16">
      <c r="A98" s="30">
        <v>37653</v>
      </c>
      <c r="C98" s="6">
        <v>90</v>
      </c>
      <c r="D98" s="29">
        <f t="shared" si="22"/>
        <v>20</v>
      </c>
      <c r="E98" s="29">
        <f t="shared" si="27"/>
        <v>1800</v>
      </c>
      <c r="F98" s="29">
        <f t="shared" si="23"/>
        <v>-1874</v>
      </c>
      <c r="G98" s="34">
        <f>+Inputs!$D$2</f>
        <v>0.3795</v>
      </c>
      <c r="I98" s="27">
        <f t="shared" si="28"/>
        <v>3674</v>
      </c>
      <c r="K98" s="27">
        <f t="shared" si="24"/>
        <v>20</v>
      </c>
      <c r="L98" s="27">
        <f t="shared" si="29"/>
        <v>1800</v>
      </c>
      <c r="M98" s="27">
        <f t="shared" si="25"/>
        <v>7.59</v>
      </c>
      <c r="N98" s="27">
        <f t="shared" si="26"/>
        <v>7.59</v>
      </c>
      <c r="O98" s="27">
        <f t="shared" si="30"/>
        <v>-711.18300000000249</v>
      </c>
      <c r="P98" s="27">
        <f t="shared" si="31"/>
        <v>711.18300000000249</v>
      </c>
    </row>
    <row r="99" spans="1:16">
      <c r="A99" s="31">
        <v>37681</v>
      </c>
      <c r="C99" s="6">
        <v>91</v>
      </c>
      <c r="D99" s="29">
        <f t="shared" si="22"/>
        <v>20</v>
      </c>
      <c r="E99" s="29">
        <f t="shared" si="27"/>
        <v>1820</v>
      </c>
      <c r="F99" s="29">
        <f t="shared" si="23"/>
        <v>-1854</v>
      </c>
      <c r="G99" s="34">
        <f>+Inputs!$D$2</f>
        <v>0.3795</v>
      </c>
      <c r="I99" s="27">
        <f t="shared" si="28"/>
        <v>3674</v>
      </c>
      <c r="K99" s="27">
        <f t="shared" si="24"/>
        <v>20</v>
      </c>
      <c r="L99" s="27">
        <f t="shared" si="29"/>
        <v>1820</v>
      </c>
      <c r="M99" s="27">
        <f t="shared" si="25"/>
        <v>7.59</v>
      </c>
      <c r="N99" s="27">
        <f t="shared" si="26"/>
        <v>7.59</v>
      </c>
      <c r="O99" s="27">
        <f t="shared" si="30"/>
        <v>-703.59300000000246</v>
      </c>
      <c r="P99" s="27">
        <f t="shared" si="31"/>
        <v>703.59300000000246</v>
      </c>
    </row>
    <row r="100" spans="1:16">
      <c r="A100" s="30">
        <v>37712</v>
      </c>
      <c r="C100" s="6">
        <v>92</v>
      </c>
      <c r="D100" s="29">
        <f t="shared" si="22"/>
        <v>20</v>
      </c>
      <c r="E100" s="29">
        <f t="shared" si="27"/>
        <v>1840</v>
      </c>
      <c r="F100" s="29">
        <f t="shared" si="23"/>
        <v>-1834</v>
      </c>
      <c r="G100" s="34">
        <f>+Inputs!$D$2</f>
        <v>0.3795</v>
      </c>
      <c r="I100" s="27">
        <f t="shared" si="28"/>
        <v>3674</v>
      </c>
      <c r="K100" s="27">
        <f t="shared" si="24"/>
        <v>20</v>
      </c>
      <c r="L100" s="27">
        <f t="shared" si="29"/>
        <v>1840</v>
      </c>
      <c r="M100" s="27">
        <f t="shared" si="25"/>
        <v>7.59</v>
      </c>
      <c r="N100" s="27">
        <f t="shared" si="26"/>
        <v>7.59</v>
      </c>
      <c r="O100" s="27">
        <f t="shared" si="30"/>
        <v>-696.00300000000243</v>
      </c>
      <c r="P100" s="27">
        <f t="shared" si="31"/>
        <v>696.00300000000243</v>
      </c>
    </row>
    <row r="101" spans="1:16">
      <c r="A101" s="31">
        <v>37742</v>
      </c>
      <c r="C101" s="6">
        <v>93</v>
      </c>
      <c r="D101" s="29">
        <f t="shared" si="22"/>
        <v>20</v>
      </c>
      <c r="E101" s="29">
        <f t="shared" si="27"/>
        <v>1860</v>
      </c>
      <c r="F101" s="29">
        <f t="shared" si="23"/>
        <v>-1814</v>
      </c>
      <c r="G101" s="34">
        <f>+Inputs!$D$3</f>
        <v>0.37951000000000001</v>
      </c>
      <c r="I101" s="27">
        <f t="shared" si="28"/>
        <v>3674</v>
      </c>
      <c r="K101" s="27">
        <f t="shared" si="24"/>
        <v>20</v>
      </c>
      <c r="L101" s="27">
        <f t="shared" si="29"/>
        <v>1860</v>
      </c>
      <c r="M101" s="27">
        <f t="shared" si="25"/>
        <v>7.5902000000000003</v>
      </c>
      <c r="N101" s="27">
        <f t="shared" si="26"/>
        <v>7.5902000000000003</v>
      </c>
      <c r="O101" s="27">
        <f t="shared" si="30"/>
        <v>-688.41280000000245</v>
      </c>
      <c r="P101" s="27">
        <f t="shared" si="31"/>
        <v>688.41280000000245</v>
      </c>
    </row>
    <row r="102" spans="1:16">
      <c r="A102" s="30">
        <v>37773</v>
      </c>
      <c r="C102" s="6">
        <v>94</v>
      </c>
      <c r="D102" s="29">
        <f t="shared" si="22"/>
        <v>20</v>
      </c>
      <c r="E102" s="29">
        <f t="shared" si="27"/>
        <v>1880</v>
      </c>
      <c r="F102" s="29">
        <f t="shared" si="23"/>
        <v>-1794</v>
      </c>
      <c r="G102" s="34">
        <f>+Inputs!$D$3</f>
        <v>0.37951000000000001</v>
      </c>
      <c r="I102" s="27">
        <f t="shared" si="28"/>
        <v>3674</v>
      </c>
      <c r="K102" s="27">
        <f t="shared" si="24"/>
        <v>20</v>
      </c>
      <c r="L102" s="27">
        <f t="shared" si="29"/>
        <v>1880</v>
      </c>
      <c r="M102" s="27">
        <f t="shared" si="25"/>
        <v>7.5902000000000003</v>
      </c>
      <c r="N102" s="27">
        <f t="shared" si="26"/>
        <v>7.5902000000000003</v>
      </c>
      <c r="O102" s="27">
        <f t="shared" si="30"/>
        <v>-680.82260000000247</v>
      </c>
      <c r="P102" s="27">
        <f t="shared" si="31"/>
        <v>680.82260000000247</v>
      </c>
    </row>
    <row r="103" spans="1:16">
      <c r="A103" s="31">
        <v>37803</v>
      </c>
      <c r="C103" s="6">
        <v>95</v>
      </c>
      <c r="D103" s="29">
        <f t="shared" si="22"/>
        <v>20</v>
      </c>
      <c r="E103" s="29">
        <f t="shared" si="27"/>
        <v>1900</v>
      </c>
      <c r="F103" s="29">
        <f t="shared" si="23"/>
        <v>-1774</v>
      </c>
      <c r="G103" s="34">
        <f>+Inputs!$D$3</f>
        <v>0.37951000000000001</v>
      </c>
      <c r="I103" s="27">
        <f t="shared" si="28"/>
        <v>3674</v>
      </c>
      <c r="K103" s="27">
        <f t="shared" si="24"/>
        <v>20</v>
      </c>
      <c r="L103" s="27">
        <f t="shared" si="29"/>
        <v>1900</v>
      </c>
      <c r="M103" s="27">
        <f t="shared" si="25"/>
        <v>7.5902000000000003</v>
      </c>
      <c r="N103" s="27">
        <f t="shared" si="26"/>
        <v>7.5902000000000003</v>
      </c>
      <c r="O103" s="27">
        <f t="shared" si="30"/>
        <v>-673.23240000000249</v>
      </c>
      <c r="P103" s="27">
        <f t="shared" si="31"/>
        <v>673.23240000000249</v>
      </c>
    </row>
    <row r="104" spans="1:16">
      <c r="A104" s="30">
        <v>37834</v>
      </c>
      <c r="C104" s="6">
        <v>96</v>
      </c>
      <c r="D104" s="29">
        <f t="shared" si="22"/>
        <v>20</v>
      </c>
      <c r="E104" s="29">
        <f t="shared" si="27"/>
        <v>1920</v>
      </c>
      <c r="F104" s="29">
        <f t="shared" si="23"/>
        <v>-1754</v>
      </c>
      <c r="G104" s="34">
        <f>+Inputs!$D$3</f>
        <v>0.37951000000000001</v>
      </c>
      <c r="I104" s="27">
        <f t="shared" si="28"/>
        <v>3674</v>
      </c>
      <c r="K104" s="27">
        <f t="shared" si="24"/>
        <v>20</v>
      </c>
      <c r="L104" s="27">
        <f t="shared" si="29"/>
        <v>1920</v>
      </c>
      <c r="M104" s="27">
        <f t="shared" si="25"/>
        <v>7.5902000000000003</v>
      </c>
      <c r="N104" s="27">
        <f t="shared" si="26"/>
        <v>7.5902000000000003</v>
      </c>
      <c r="O104" s="27">
        <f t="shared" si="30"/>
        <v>-665.6422000000025</v>
      </c>
      <c r="P104" s="27">
        <f t="shared" si="31"/>
        <v>665.6422000000025</v>
      </c>
    </row>
    <row r="105" spans="1:16">
      <c r="A105" s="31">
        <v>37865</v>
      </c>
      <c r="C105" s="6">
        <v>97</v>
      </c>
      <c r="D105" s="29">
        <f t="shared" ref="D105:D136" si="32">ROUND(-(+$B$9/180)*1,0)</f>
        <v>20</v>
      </c>
      <c r="E105" s="29">
        <f t="shared" si="27"/>
        <v>1940</v>
      </c>
      <c r="F105" s="29">
        <f t="shared" ref="F105:F136" si="33">$B$9+E105</f>
        <v>-1734</v>
      </c>
      <c r="G105" s="34">
        <f>+Inputs!$D$3</f>
        <v>0.37951000000000001</v>
      </c>
      <c r="I105" s="27">
        <f t="shared" si="28"/>
        <v>3674</v>
      </c>
      <c r="K105" s="27">
        <f t="shared" ref="K105:K136" si="34">D105</f>
        <v>20</v>
      </c>
      <c r="L105" s="27">
        <f t="shared" si="29"/>
        <v>1940</v>
      </c>
      <c r="M105" s="27">
        <f t="shared" ref="M105:M136" si="35">K105*G105</f>
        <v>7.5902000000000003</v>
      </c>
      <c r="N105" s="27">
        <f t="shared" ref="N105:N136" si="36">M105-J105</f>
        <v>7.5902000000000003</v>
      </c>
      <c r="O105" s="27">
        <f t="shared" si="30"/>
        <v>-658.05200000000252</v>
      </c>
      <c r="P105" s="27">
        <f t="shared" si="31"/>
        <v>658.05200000000252</v>
      </c>
    </row>
    <row r="106" spans="1:16">
      <c r="A106" s="30">
        <v>37895</v>
      </c>
      <c r="C106" s="6">
        <v>98</v>
      </c>
      <c r="D106" s="29">
        <f t="shared" si="32"/>
        <v>20</v>
      </c>
      <c r="E106" s="29">
        <f t="shared" ref="E106:E137" si="37">+E105+D106</f>
        <v>1960</v>
      </c>
      <c r="F106" s="29">
        <f t="shared" si="33"/>
        <v>-1714</v>
      </c>
      <c r="G106" s="34">
        <f>+Inputs!$D$3</f>
        <v>0.37951000000000001</v>
      </c>
      <c r="I106" s="27">
        <f t="shared" ref="I106:I137" si="38">+I105+H106</f>
        <v>3674</v>
      </c>
      <c r="K106" s="27">
        <f t="shared" si="34"/>
        <v>20</v>
      </c>
      <c r="L106" s="27">
        <f t="shared" ref="L106:L137" si="39">+L105+K106</f>
        <v>1960</v>
      </c>
      <c r="M106" s="27">
        <f t="shared" si="35"/>
        <v>7.5902000000000003</v>
      </c>
      <c r="N106" s="27">
        <f t="shared" si="36"/>
        <v>7.5902000000000003</v>
      </c>
      <c r="O106" s="27">
        <f t="shared" ref="O106:O137" si="40">+O105+N106</f>
        <v>-650.46180000000254</v>
      </c>
      <c r="P106" s="27">
        <f t="shared" ref="P106:P137" si="41">P105-N106</f>
        <v>650.46180000000254</v>
      </c>
    </row>
    <row r="107" spans="1:16">
      <c r="A107" s="31">
        <v>37926</v>
      </c>
      <c r="C107" s="6">
        <v>99</v>
      </c>
      <c r="D107" s="29">
        <f t="shared" si="32"/>
        <v>20</v>
      </c>
      <c r="E107" s="29">
        <f t="shared" si="37"/>
        <v>1980</v>
      </c>
      <c r="F107" s="29">
        <f t="shared" si="33"/>
        <v>-1694</v>
      </c>
      <c r="G107" s="34">
        <f>+Inputs!$D$3</f>
        <v>0.37951000000000001</v>
      </c>
      <c r="I107" s="27">
        <f t="shared" si="38"/>
        <v>3674</v>
      </c>
      <c r="K107" s="27">
        <f t="shared" si="34"/>
        <v>20</v>
      </c>
      <c r="L107" s="27">
        <f t="shared" si="39"/>
        <v>1980</v>
      </c>
      <c r="M107" s="27">
        <f t="shared" si="35"/>
        <v>7.5902000000000003</v>
      </c>
      <c r="N107" s="27">
        <f t="shared" si="36"/>
        <v>7.5902000000000003</v>
      </c>
      <c r="O107" s="27">
        <f t="shared" si="40"/>
        <v>-642.87160000000256</v>
      </c>
      <c r="P107" s="27">
        <f t="shared" si="41"/>
        <v>642.87160000000256</v>
      </c>
    </row>
    <row r="108" spans="1:16">
      <c r="A108" s="30">
        <v>37956</v>
      </c>
      <c r="C108" s="6">
        <v>100</v>
      </c>
      <c r="D108" s="29">
        <f t="shared" si="32"/>
        <v>20</v>
      </c>
      <c r="E108" s="29">
        <f t="shared" si="37"/>
        <v>2000</v>
      </c>
      <c r="F108" s="29">
        <f t="shared" si="33"/>
        <v>-1674</v>
      </c>
      <c r="G108" s="34">
        <f>+Inputs!$D$3</f>
        <v>0.37951000000000001</v>
      </c>
      <c r="I108" s="27">
        <f t="shared" si="38"/>
        <v>3674</v>
      </c>
      <c r="K108" s="27">
        <f t="shared" si="34"/>
        <v>20</v>
      </c>
      <c r="L108" s="27">
        <f t="shared" si="39"/>
        <v>2000</v>
      </c>
      <c r="M108" s="27">
        <f t="shared" si="35"/>
        <v>7.5902000000000003</v>
      </c>
      <c r="N108" s="27">
        <f t="shared" si="36"/>
        <v>7.5902000000000003</v>
      </c>
      <c r="O108" s="27">
        <f t="shared" si="40"/>
        <v>-635.28140000000258</v>
      </c>
      <c r="P108" s="27">
        <f t="shared" si="41"/>
        <v>635.28140000000258</v>
      </c>
    </row>
    <row r="109" spans="1:16">
      <c r="A109" s="31">
        <v>37987</v>
      </c>
      <c r="C109" s="6">
        <v>101</v>
      </c>
      <c r="D109" s="29">
        <f t="shared" si="32"/>
        <v>20</v>
      </c>
      <c r="E109" s="29">
        <f t="shared" si="37"/>
        <v>2020</v>
      </c>
      <c r="F109" s="29">
        <f t="shared" si="33"/>
        <v>-1654</v>
      </c>
      <c r="G109" s="34">
        <f>+Inputs!$D$3</f>
        <v>0.37951000000000001</v>
      </c>
      <c r="I109" s="27">
        <f t="shared" si="38"/>
        <v>3674</v>
      </c>
      <c r="K109" s="27">
        <f t="shared" si="34"/>
        <v>20</v>
      </c>
      <c r="L109" s="27">
        <f t="shared" si="39"/>
        <v>2020</v>
      </c>
      <c r="M109" s="27">
        <f t="shared" si="35"/>
        <v>7.5902000000000003</v>
      </c>
      <c r="N109" s="27">
        <f t="shared" si="36"/>
        <v>7.5902000000000003</v>
      </c>
      <c r="O109" s="27">
        <f t="shared" si="40"/>
        <v>-627.6912000000026</v>
      </c>
      <c r="P109" s="27">
        <f t="shared" si="41"/>
        <v>627.6912000000026</v>
      </c>
    </row>
    <row r="110" spans="1:16">
      <c r="A110" s="30">
        <v>38018</v>
      </c>
      <c r="C110" s="6">
        <v>102</v>
      </c>
      <c r="D110" s="29">
        <f t="shared" si="32"/>
        <v>20</v>
      </c>
      <c r="E110" s="29">
        <f t="shared" si="37"/>
        <v>2040</v>
      </c>
      <c r="F110" s="29">
        <f t="shared" si="33"/>
        <v>-1634</v>
      </c>
      <c r="G110" s="34">
        <f>+Inputs!$D$3</f>
        <v>0.37951000000000001</v>
      </c>
      <c r="I110" s="27">
        <f t="shared" si="38"/>
        <v>3674</v>
      </c>
      <c r="K110" s="27">
        <f t="shared" si="34"/>
        <v>20</v>
      </c>
      <c r="L110" s="27">
        <f t="shared" si="39"/>
        <v>2040</v>
      </c>
      <c r="M110" s="27">
        <f t="shared" si="35"/>
        <v>7.5902000000000003</v>
      </c>
      <c r="N110" s="27">
        <f t="shared" si="36"/>
        <v>7.5902000000000003</v>
      </c>
      <c r="O110" s="27">
        <f t="shared" si="40"/>
        <v>-620.10100000000261</v>
      </c>
      <c r="P110" s="27">
        <f t="shared" si="41"/>
        <v>620.10100000000261</v>
      </c>
    </row>
    <row r="111" spans="1:16">
      <c r="A111" s="31">
        <v>38047</v>
      </c>
      <c r="C111" s="6">
        <v>103</v>
      </c>
      <c r="D111" s="29">
        <f t="shared" si="32"/>
        <v>20</v>
      </c>
      <c r="E111" s="29">
        <f t="shared" si="37"/>
        <v>2060</v>
      </c>
      <c r="F111" s="29">
        <f t="shared" si="33"/>
        <v>-1614</v>
      </c>
      <c r="G111" s="34">
        <f>+Inputs!$D$3</f>
        <v>0.37951000000000001</v>
      </c>
      <c r="I111" s="27">
        <f t="shared" si="38"/>
        <v>3674</v>
      </c>
      <c r="K111" s="27">
        <f t="shared" si="34"/>
        <v>20</v>
      </c>
      <c r="L111" s="27">
        <f t="shared" si="39"/>
        <v>2060</v>
      </c>
      <c r="M111" s="27">
        <f t="shared" si="35"/>
        <v>7.5902000000000003</v>
      </c>
      <c r="N111" s="27">
        <f t="shared" si="36"/>
        <v>7.5902000000000003</v>
      </c>
      <c r="O111" s="27">
        <f t="shared" si="40"/>
        <v>-612.51080000000263</v>
      </c>
      <c r="P111" s="27">
        <f t="shared" si="41"/>
        <v>612.51080000000263</v>
      </c>
    </row>
    <row r="112" spans="1:16">
      <c r="A112" s="30">
        <v>38078</v>
      </c>
      <c r="C112" s="6">
        <v>104</v>
      </c>
      <c r="D112" s="29">
        <f t="shared" si="32"/>
        <v>20</v>
      </c>
      <c r="E112" s="29">
        <f t="shared" si="37"/>
        <v>2080</v>
      </c>
      <c r="F112" s="29">
        <f t="shared" si="33"/>
        <v>-1594</v>
      </c>
      <c r="G112" s="34">
        <f>+Inputs!$D$3</f>
        <v>0.37951000000000001</v>
      </c>
      <c r="I112" s="27">
        <f t="shared" si="38"/>
        <v>3674</v>
      </c>
      <c r="K112" s="27">
        <f t="shared" si="34"/>
        <v>20</v>
      </c>
      <c r="L112" s="27">
        <f t="shared" si="39"/>
        <v>2080</v>
      </c>
      <c r="M112" s="27">
        <f t="shared" si="35"/>
        <v>7.5902000000000003</v>
      </c>
      <c r="N112" s="27">
        <f t="shared" si="36"/>
        <v>7.5902000000000003</v>
      </c>
      <c r="O112" s="27">
        <f t="shared" si="40"/>
        <v>-604.92060000000265</v>
      </c>
      <c r="P112" s="27">
        <f t="shared" si="41"/>
        <v>604.92060000000265</v>
      </c>
    </row>
    <row r="113" spans="1:16">
      <c r="A113" s="31">
        <v>38108</v>
      </c>
      <c r="C113" s="6">
        <v>105</v>
      </c>
      <c r="D113" s="29">
        <f t="shared" si="32"/>
        <v>20</v>
      </c>
      <c r="E113" s="29">
        <f t="shared" si="37"/>
        <v>2100</v>
      </c>
      <c r="F113" s="29">
        <f t="shared" si="33"/>
        <v>-1574</v>
      </c>
      <c r="G113" s="34">
        <f>+Inputs!$D$3</f>
        <v>0.37951000000000001</v>
      </c>
      <c r="I113" s="27">
        <f t="shared" si="38"/>
        <v>3674</v>
      </c>
      <c r="K113" s="27">
        <f t="shared" si="34"/>
        <v>20</v>
      </c>
      <c r="L113" s="27">
        <f t="shared" si="39"/>
        <v>2100</v>
      </c>
      <c r="M113" s="27">
        <f t="shared" si="35"/>
        <v>7.5902000000000003</v>
      </c>
      <c r="N113" s="27">
        <f t="shared" si="36"/>
        <v>7.5902000000000003</v>
      </c>
      <c r="O113" s="27">
        <f t="shared" si="40"/>
        <v>-597.33040000000267</v>
      </c>
      <c r="P113" s="27">
        <f t="shared" si="41"/>
        <v>597.33040000000267</v>
      </c>
    </row>
    <row r="114" spans="1:16">
      <c r="A114" s="30">
        <v>38139</v>
      </c>
      <c r="C114" s="6">
        <v>106</v>
      </c>
      <c r="D114" s="29">
        <f t="shared" si="32"/>
        <v>20</v>
      </c>
      <c r="E114" s="29">
        <f t="shared" si="37"/>
        <v>2120</v>
      </c>
      <c r="F114" s="29">
        <f t="shared" si="33"/>
        <v>-1554</v>
      </c>
      <c r="G114" s="34">
        <f>+Inputs!$D$3</f>
        <v>0.37951000000000001</v>
      </c>
      <c r="I114" s="27">
        <f t="shared" si="38"/>
        <v>3674</v>
      </c>
      <c r="K114" s="27">
        <f t="shared" si="34"/>
        <v>20</v>
      </c>
      <c r="L114" s="27">
        <f t="shared" si="39"/>
        <v>2120</v>
      </c>
      <c r="M114" s="27">
        <f t="shared" si="35"/>
        <v>7.5902000000000003</v>
      </c>
      <c r="N114" s="27">
        <f t="shared" si="36"/>
        <v>7.5902000000000003</v>
      </c>
      <c r="O114" s="27">
        <f t="shared" si="40"/>
        <v>-589.74020000000269</v>
      </c>
      <c r="P114" s="27">
        <f t="shared" si="41"/>
        <v>589.74020000000269</v>
      </c>
    </row>
    <row r="115" spans="1:16">
      <c r="A115" s="31">
        <v>38169</v>
      </c>
      <c r="C115" s="6">
        <v>107</v>
      </c>
      <c r="D115" s="29">
        <f t="shared" si="32"/>
        <v>20</v>
      </c>
      <c r="E115" s="29">
        <f t="shared" si="37"/>
        <v>2140</v>
      </c>
      <c r="F115" s="29">
        <f t="shared" si="33"/>
        <v>-1534</v>
      </c>
      <c r="G115" s="34">
        <f>+Inputs!$D$3</f>
        <v>0.37951000000000001</v>
      </c>
      <c r="I115" s="27">
        <f t="shared" si="38"/>
        <v>3674</v>
      </c>
      <c r="K115" s="27">
        <f t="shared" si="34"/>
        <v>20</v>
      </c>
      <c r="L115" s="27">
        <f t="shared" si="39"/>
        <v>2140</v>
      </c>
      <c r="M115" s="27">
        <f t="shared" si="35"/>
        <v>7.5902000000000003</v>
      </c>
      <c r="N115" s="27">
        <f t="shared" si="36"/>
        <v>7.5902000000000003</v>
      </c>
      <c r="O115" s="27">
        <f t="shared" si="40"/>
        <v>-582.15000000000271</v>
      </c>
      <c r="P115" s="27">
        <f t="shared" si="41"/>
        <v>582.15000000000271</v>
      </c>
    </row>
    <row r="116" spans="1:16">
      <c r="A116" s="30">
        <v>38200</v>
      </c>
      <c r="C116" s="6">
        <v>108</v>
      </c>
      <c r="D116" s="29">
        <f t="shared" si="32"/>
        <v>20</v>
      </c>
      <c r="E116" s="29">
        <f t="shared" si="37"/>
        <v>2160</v>
      </c>
      <c r="F116" s="29">
        <f t="shared" si="33"/>
        <v>-1514</v>
      </c>
      <c r="G116" s="34">
        <f>+Inputs!$D$3</f>
        <v>0.37951000000000001</v>
      </c>
      <c r="I116" s="27">
        <f t="shared" si="38"/>
        <v>3674</v>
      </c>
      <c r="K116" s="27">
        <f t="shared" si="34"/>
        <v>20</v>
      </c>
      <c r="L116" s="27">
        <f t="shared" si="39"/>
        <v>2160</v>
      </c>
      <c r="M116" s="27">
        <f t="shared" si="35"/>
        <v>7.5902000000000003</v>
      </c>
      <c r="N116" s="27">
        <f t="shared" si="36"/>
        <v>7.5902000000000003</v>
      </c>
      <c r="O116" s="27">
        <f t="shared" si="40"/>
        <v>-574.55980000000272</v>
      </c>
      <c r="P116" s="27">
        <f t="shared" si="41"/>
        <v>574.55980000000272</v>
      </c>
    </row>
    <row r="117" spans="1:16">
      <c r="A117" s="31">
        <v>38231</v>
      </c>
      <c r="C117" s="6">
        <v>109</v>
      </c>
      <c r="D117" s="29">
        <f t="shared" si="32"/>
        <v>20</v>
      </c>
      <c r="E117" s="29">
        <f t="shared" si="37"/>
        <v>2180</v>
      </c>
      <c r="F117" s="29">
        <f t="shared" si="33"/>
        <v>-1494</v>
      </c>
      <c r="G117" s="34">
        <f>+Inputs!$D$3</f>
        <v>0.37951000000000001</v>
      </c>
      <c r="I117" s="27">
        <f t="shared" si="38"/>
        <v>3674</v>
      </c>
      <c r="K117" s="27">
        <f t="shared" si="34"/>
        <v>20</v>
      </c>
      <c r="L117" s="27">
        <f t="shared" si="39"/>
        <v>2180</v>
      </c>
      <c r="M117" s="27">
        <f t="shared" si="35"/>
        <v>7.5902000000000003</v>
      </c>
      <c r="N117" s="27">
        <f t="shared" si="36"/>
        <v>7.5902000000000003</v>
      </c>
      <c r="O117" s="27">
        <f t="shared" si="40"/>
        <v>-566.96960000000274</v>
      </c>
      <c r="P117" s="27">
        <f t="shared" si="41"/>
        <v>566.96960000000274</v>
      </c>
    </row>
    <row r="118" spans="1:16">
      <c r="A118" s="30">
        <v>38261</v>
      </c>
      <c r="C118" s="6">
        <v>110</v>
      </c>
      <c r="D118" s="29">
        <f t="shared" si="32"/>
        <v>20</v>
      </c>
      <c r="E118" s="29">
        <f t="shared" si="37"/>
        <v>2200</v>
      </c>
      <c r="F118" s="29">
        <f t="shared" si="33"/>
        <v>-1474</v>
      </c>
      <c r="G118" s="34">
        <f>+Inputs!$D$3</f>
        <v>0.37951000000000001</v>
      </c>
      <c r="I118" s="27">
        <f t="shared" si="38"/>
        <v>3674</v>
      </c>
      <c r="K118" s="27">
        <f t="shared" si="34"/>
        <v>20</v>
      </c>
      <c r="L118" s="27">
        <f t="shared" si="39"/>
        <v>2200</v>
      </c>
      <c r="M118" s="27">
        <f t="shared" si="35"/>
        <v>7.5902000000000003</v>
      </c>
      <c r="N118" s="27">
        <f t="shared" si="36"/>
        <v>7.5902000000000003</v>
      </c>
      <c r="O118" s="27">
        <f t="shared" si="40"/>
        <v>-559.37940000000276</v>
      </c>
      <c r="P118" s="27">
        <f t="shared" si="41"/>
        <v>559.37940000000276</v>
      </c>
    </row>
    <row r="119" spans="1:16">
      <c r="A119" s="31">
        <v>38292</v>
      </c>
      <c r="C119" s="6">
        <v>111</v>
      </c>
      <c r="D119" s="29">
        <f t="shared" si="32"/>
        <v>20</v>
      </c>
      <c r="E119" s="29">
        <f t="shared" si="37"/>
        <v>2220</v>
      </c>
      <c r="F119" s="29">
        <f t="shared" si="33"/>
        <v>-1454</v>
      </c>
      <c r="G119" s="34">
        <f>+Inputs!$D$3</f>
        <v>0.37951000000000001</v>
      </c>
      <c r="I119" s="27">
        <f t="shared" si="38"/>
        <v>3674</v>
      </c>
      <c r="K119" s="27">
        <f t="shared" si="34"/>
        <v>20</v>
      </c>
      <c r="L119" s="27">
        <f t="shared" si="39"/>
        <v>2220</v>
      </c>
      <c r="M119" s="27">
        <f t="shared" si="35"/>
        <v>7.5902000000000003</v>
      </c>
      <c r="N119" s="27">
        <f t="shared" si="36"/>
        <v>7.5902000000000003</v>
      </c>
      <c r="O119" s="27">
        <f t="shared" si="40"/>
        <v>-551.78920000000278</v>
      </c>
      <c r="P119" s="27">
        <f t="shared" si="41"/>
        <v>551.78920000000278</v>
      </c>
    </row>
    <row r="120" spans="1:16">
      <c r="A120" s="30">
        <v>38322</v>
      </c>
      <c r="C120" s="6">
        <v>112</v>
      </c>
      <c r="D120" s="29">
        <f t="shared" si="32"/>
        <v>20</v>
      </c>
      <c r="E120" s="29">
        <f t="shared" si="37"/>
        <v>2240</v>
      </c>
      <c r="F120" s="29">
        <f t="shared" si="33"/>
        <v>-1434</v>
      </c>
      <c r="G120" s="34">
        <f>+Inputs!$D$3</f>
        <v>0.37951000000000001</v>
      </c>
      <c r="I120" s="27">
        <f t="shared" si="38"/>
        <v>3674</v>
      </c>
      <c r="K120" s="27">
        <f t="shared" si="34"/>
        <v>20</v>
      </c>
      <c r="L120" s="27">
        <f t="shared" si="39"/>
        <v>2240</v>
      </c>
      <c r="M120" s="27">
        <f t="shared" si="35"/>
        <v>7.5902000000000003</v>
      </c>
      <c r="N120" s="27">
        <f t="shared" si="36"/>
        <v>7.5902000000000003</v>
      </c>
      <c r="O120" s="27">
        <f t="shared" si="40"/>
        <v>-544.1990000000028</v>
      </c>
      <c r="P120" s="27">
        <f t="shared" si="41"/>
        <v>544.1990000000028</v>
      </c>
    </row>
    <row r="121" spans="1:16">
      <c r="A121" s="31">
        <v>38353</v>
      </c>
      <c r="C121" s="6">
        <v>113</v>
      </c>
      <c r="D121" s="29">
        <f t="shared" si="32"/>
        <v>20</v>
      </c>
      <c r="E121" s="29">
        <f t="shared" si="37"/>
        <v>2260</v>
      </c>
      <c r="F121" s="29">
        <f t="shared" si="33"/>
        <v>-1414</v>
      </c>
      <c r="G121" s="34">
        <f>+Inputs!$D$3</f>
        <v>0.37951000000000001</v>
      </c>
      <c r="I121" s="27">
        <f t="shared" si="38"/>
        <v>3674</v>
      </c>
      <c r="K121" s="27">
        <f t="shared" si="34"/>
        <v>20</v>
      </c>
      <c r="L121" s="27">
        <f t="shared" si="39"/>
        <v>2260</v>
      </c>
      <c r="M121" s="27">
        <f t="shared" si="35"/>
        <v>7.5902000000000003</v>
      </c>
      <c r="N121" s="27">
        <f t="shared" si="36"/>
        <v>7.5902000000000003</v>
      </c>
      <c r="O121" s="27">
        <f t="shared" si="40"/>
        <v>-536.60880000000282</v>
      </c>
      <c r="P121" s="27">
        <f t="shared" si="41"/>
        <v>536.60880000000282</v>
      </c>
    </row>
    <row r="122" spans="1:16">
      <c r="A122" s="30">
        <v>38384</v>
      </c>
      <c r="C122" s="6">
        <v>114</v>
      </c>
      <c r="D122" s="29">
        <f t="shared" si="32"/>
        <v>20</v>
      </c>
      <c r="E122" s="29">
        <f t="shared" si="37"/>
        <v>2280</v>
      </c>
      <c r="F122" s="29">
        <f t="shared" si="33"/>
        <v>-1394</v>
      </c>
      <c r="G122" s="34">
        <f>+Inputs!$D$3</f>
        <v>0.37951000000000001</v>
      </c>
      <c r="I122" s="27">
        <f t="shared" si="38"/>
        <v>3674</v>
      </c>
      <c r="K122" s="27">
        <f t="shared" si="34"/>
        <v>20</v>
      </c>
      <c r="L122" s="27">
        <f t="shared" si="39"/>
        <v>2280</v>
      </c>
      <c r="M122" s="27">
        <f t="shared" si="35"/>
        <v>7.5902000000000003</v>
      </c>
      <c r="N122" s="27">
        <f t="shared" si="36"/>
        <v>7.5902000000000003</v>
      </c>
      <c r="O122" s="27">
        <f t="shared" si="40"/>
        <v>-529.01860000000283</v>
      </c>
      <c r="P122" s="27">
        <f t="shared" si="41"/>
        <v>529.01860000000283</v>
      </c>
    </row>
    <row r="123" spans="1:16">
      <c r="A123" s="31">
        <v>38412</v>
      </c>
      <c r="C123" s="6">
        <v>115</v>
      </c>
      <c r="D123" s="29">
        <f t="shared" si="32"/>
        <v>20</v>
      </c>
      <c r="E123" s="29">
        <f t="shared" si="37"/>
        <v>2300</v>
      </c>
      <c r="F123" s="29">
        <f t="shared" si="33"/>
        <v>-1374</v>
      </c>
      <c r="G123" s="34">
        <f>+Inputs!$D$3</f>
        <v>0.37951000000000001</v>
      </c>
      <c r="I123" s="27">
        <f t="shared" si="38"/>
        <v>3674</v>
      </c>
      <c r="K123" s="27">
        <f t="shared" si="34"/>
        <v>20</v>
      </c>
      <c r="L123" s="27">
        <f t="shared" si="39"/>
        <v>2300</v>
      </c>
      <c r="M123" s="27">
        <f t="shared" si="35"/>
        <v>7.5902000000000003</v>
      </c>
      <c r="N123" s="27">
        <f t="shared" si="36"/>
        <v>7.5902000000000003</v>
      </c>
      <c r="O123" s="27">
        <f t="shared" si="40"/>
        <v>-521.42840000000285</v>
      </c>
      <c r="P123" s="27">
        <f t="shared" si="41"/>
        <v>521.42840000000285</v>
      </c>
    </row>
    <row r="124" spans="1:16">
      <c r="A124" s="30">
        <v>38443</v>
      </c>
      <c r="C124" s="6">
        <v>116</v>
      </c>
      <c r="D124" s="29">
        <f t="shared" si="32"/>
        <v>20</v>
      </c>
      <c r="E124" s="29">
        <f t="shared" si="37"/>
        <v>2320</v>
      </c>
      <c r="F124" s="29">
        <f t="shared" si="33"/>
        <v>-1354</v>
      </c>
      <c r="G124" s="34">
        <f>+Inputs!$D$3</f>
        <v>0.37951000000000001</v>
      </c>
      <c r="I124" s="27">
        <f t="shared" si="38"/>
        <v>3674</v>
      </c>
      <c r="K124" s="27">
        <f t="shared" si="34"/>
        <v>20</v>
      </c>
      <c r="L124" s="27">
        <f t="shared" si="39"/>
        <v>2320</v>
      </c>
      <c r="M124" s="27">
        <f t="shared" si="35"/>
        <v>7.5902000000000003</v>
      </c>
      <c r="N124" s="27">
        <f t="shared" si="36"/>
        <v>7.5902000000000003</v>
      </c>
      <c r="O124" s="27">
        <f t="shared" si="40"/>
        <v>-513.83820000000287</v>
      </c>
      <c r="P124" s="27">
        <f t="shared" si="41"/>
        <v>513.83820000000287</v>
      </c>
    </row>
    <row r="125" spans="1:16">
      <c r="A125" s="31">
        <v>38473</v>
      </c>
      <c r="C125" s="6">
        <v>117</v>
      </c>
      <c r="D125" s="29">
        <f t="shared" si="32"/>
        <v>20</v>
      </c>
      <c r="E125" s="29">
        <f t="shared" si="37"/>
        <v>2340</v>
      </c>
      <c r="F125" s="29">
        <f t="shared" si="33"/>
        <v>-1334</v>
      </c>
      <c r="G125" s="34">
        <f>+Inputs!$D$3</f>
        <v>0.37951000000000001</v>
      </c>
      <c r="I125" s="27">
        <f t="shared" si="38"/>
        <v>3674</v>
      </c>
      <c r="K125" s="27">
        <f t="shared" si="34"/>
        <v>20</v>
      </c>
      <c r="L125" s="27">
        <f t="shared" si="39"/>
        <v>2340</v>
      </c>
      <c r="M125" s="27">
        <f t="shared" si="35"/>
        <v>7.5902000000000003</v>
      </c>
      <c r="N125" s="27">
        <f t="shared" si="36"/>
        <v>7.5902000000000003</v>
      </c>
      <c r="O125" s="27">
        <f t="shared" si="40"/>
        <v>-506.24800000000289</v>
      </c>
      <c r="P125" s="27">
        <f t="shared" si="41"/>
        <v>506.24800000000289</v>
      </c>
    </row>
    <row r="126" spans="1:16">
      <c r="A126" s="30">
        <v>38504</v>
      </c>
      <c r="C126" s="6">
        <v>118</v>
      </c>
      <c r="D126" s="29">
        <f t="shared" si="32"/>
        <v>20</v>
      </c>
      <c r="E126" s="29">
        <f t="shared" si="37"/>
        <v>2360</v>
      </c>
      <c r="F126" s="29">
        <f t="shared" si="33"/>
        <v>-1314</v>
      </c>
      <c r="G126" s="34">
        <f>+Inputs!$D$3</f>
        <v>0.37951000000000001</v>
      </c>
      <c r="I126" s="27">
        <f t="shared" si="38"/>
        <v>3674</v>
      </c>
      <c r="K126" s="27">
        <f t="shared" si="34"/>
        <v>20</v>
      </c>
      <c r="L126" s="27">
        <f t="shared" si="39"/>
        <v>2360</v>
      </c>
      <c r="M126" s="27">
        <f t="shared" si="35"/>
        <v>7.5902000000000003</v>
      </c>
      <c r="N126" s="27">
        <f t="shared" si="36"/>
        <v>7.5902000000000003</v>
      </c>
      <c r="O126" s="27">
        <f t="shared" si="40"/>
        <v>-498.65780000000291</v>
      </c>
      <c r="P126" s="27">
        <f t="shared" si="41"/>
        <v>498.65780000000291</v>
      </c>
    </row>
    <row r="127" spans="1:16">
      <c r="A127" s="31">
        <v>38534</v>
      </c>
      <c r="C127" s="6">
        <v>119</v>
      </c>
      <c r="D127" s="29">
        <f t="shared" si="32"/>
        <v>20</v>
      </c>
      <c r="E127" s="29">
        <f t="shared" si="37"/>
        <v>2380</v>
      </c>
      <c r="F127" s="29">
        <f t="shared" si="33"/>
        <v>-1294</v>
      </c>
      <c r="G127" s="34">
        <f>+Inputs!$D$3</f>
        <v>0.37951000000000001</v>
      </c>
      <c r="I127" s="27">
        <f t="shared" si="38"/>
        <v>3674</v>
      </c>
      <c r="K127" s="27">
        <f t="shared" si="34"/>
        <v>20</v>
      </c>
      <c r="L127" s="27">
        <f t="shared" si="39"/>
        <v>2380</v>
      </c>
      <c r="M127" s="27">
        <f t="shared" si="35"/>
        <v>7.5902000000000003</v>
      </c>
      <c r="N127" s="27">
        <f t="shared" si="36"/>
        <v>7.5902000000000003</v>
      </c>
      <c r="O127" s="27">
        <f t="shared" si="40"/>
        <v>-491.06760000000293</v>
      </c>
      <c r="P127" s="27">
        <f t="shared" si="41"/>
        <v>491.06760000000293</v>
      </c>
    </row>
    <row r="128" spans="1:16">
      <c r="A128" s="30">
        <v>38565</v>
      </c>
      <c r="C128" s="6">
        <v>120</v>
      </c>
      <c r="D128" s="29">
        <f t="shared" si="32"/>
        <v>20</v>
      </c>
      <c r="E128" s="29">
        <f t="shared" si="37"/>
        <v>2400</v>
      </c>
      <c r="F128" s="29">
        <f t="shared" si="33"/>
        <v>-1274</v>
      </c>
      <c r="G128" s="34">
        <f>+Inputs!$D$3</f>
        <v>0.37951000000000001</v>
      </c>
      <c r="I128" s="27">
        <f t="shared" si="38"/>
        <v>3674</v>
      </c>
      <c r="K128" s="27">
        <f t="shared" si="34"/>
        <v>20</v>
      </c>
      <c r="L128" s="27">
        <f t="shared" si="39"/>
        <v>2400</v>
      </c>
      <c r="M128" s="27">
        <f t="shared" si="35"/>
        <v>7.5902000000000003</v>
      </c>
      <c r="N128" s="27">
        <f t="shared" si="36"/>
        <v>7.5902000000000003</v>
      </c>
      <c r="O128" s="27">
        <f t="shared" si="40"/>
        <v>-483.47740000000294</v>
      </c>
      <c r="P128" s="27">
        <f t="shared" si="41"/>
        <v>483.47740000000294</v>
      </c>
    </row>
    <row r="129" spans="1:16">
      <c r="A129" s="31">
        <v>38596</v>
      </c>
      <c r="C129" s="6">
        <v>121</v>
      </c>
      <c r="D129" s="29">
        <f t="shared" si="32"/>
        <v>20</v>
      </c>
      <c r="E129" s="29">
        <f t="shared" si="37"/>
        <v>2420</v>
      </c>
      <c r="F129" s="29">
        <f t="shared" si="33"/>
        <v>-1254</v>
      </c>
      <c r="G129" s="34">
        <f>+Inputs!$D$3</f>
        <v>0.37951000000000001</v>
      </c>
      <c r="I129" s="27">
        <f t="shared" si="38"/>
        <v>3674</v>
      </c>
      <c r="K129" s="27">
        <f t="shared" si="34"/>
        <v>20</v>
      </c>
      <c r="L129" s="27">
        <f t="shared" si="39"/>
        <v>2420</v>
      </c>
      <c r="M129" s="27">
        <f t="shared" si="35"/>
        <v>7.5902000000000003</v>
      </c>
      <c r="N129" s="27">
        <f t="shared" si="36"/>
        <v>7.5902000000000003</v>
      </c>
      <c r="O129" s="27">
        <f t="shared" si="40"/>
        <v>-475.88720000000296</v>
      </c>
      <c r="P129" s="27">
        <f t="shared" si="41"/>
        <v>475.88720000000296</v>
      </c>
    </row>
    <row r="130" spans="1:16">
      <c r="A130" s="30">
        <v>38626</v>
      </c>
      <c r="C130" s="6">
        <v>122</v>
      </c>
      <c r="D130" s="29">
        <f t="shared" si="32"/>
        <v>20</v>
      </c>
      <c r="E130" s="29">
        <f t="shared" si="37"/>
        <v>2440</v>
      </c>
      <c r="F130" s="29">
        <f t="shared" si="33"/>
        <v>-1234</v>
      </c>
      <c r="G130" s="34">
        <f>+Inputs!$D$3</f>
        <v>0.37951000000000001</v>
      </c>
      <c r="I130" s="27">
        <f t="shared" si="38"/>
        <v>3674</v>
      </c>
      <c r="K130" s="27">
        <f t="shared" si="34"/>
        <v>20</v>
      </c>
      <c r="L130" s="27">
        <f t="shared" si="39"/>
        <v>2440</v>
      </c>
      <c r="M130" s="27">
        <f t="shared" si="35"/>
        <v>7.5902000000000003</v>
      </c>
      <c r="N130" s="27">
        <f t="shared" si="36"/>
        <v>7.5902000000000003</v>
      </c>
      <c r="O130" s="27">
        <f t="shared" si="40"/>
        <v>-468.29700000000298</v>
      </c>
      <c r="P130" s="27">
        <f t="shared" si="41"/>
        <v>468.29700000000298</v>
      </c>
    </row>
    <row r="131" spans="1:16">
      <c r="A131" s="31">
        <v>38657</v>
      </c>
      <c r="C131" s="6">
        <v>123</v>
      </c>
      <c r="D131" s="29">
        <f t="shared" si="32"/>
        <v>20</v>
      </c>
      <c r="E131" s="29">
        <f t="shared" si="37"/>
        <v>2460</v>
      </c>
      <c r="F131" s="29">
        <f t="shared" si="33"/>
        <v>-1214</v>
      </c>
      <c r="G131" s="34">
        <f>+Inputs!$D$3</f>
        <v>0.37951000000000001</v>
      </c>
      <c r="I131" s="27">
        <f t="shared" si="38"/>
        <v>3674</v>
      </c>
      <c r="K131" s="27">
        <f t="shared" si="34"/>
        <v>20</v>
      </c>
      <c r="L131" s="27">
        <f t="shared" si="39"/>
        <v>2460</v>
      </c>
      <c r="M131" s="27">
        <f t="shared" si="35"/>
        <v>7.5902000000000003</v>
      </c>
      <c r="N131" s="27">
        <f t="shared" si="36"/>
        <v>7.5902000000000003</v>
      </c>
      <c r="O131" s="27">
        <f t="shared" si="40"/>
        <v>-460.706800000003</v>
      </c>
      <c r="P131" s="27">
        <f t="shared" si="41"/>
        <v>460.706800000003</v>
      </c>
    </row>
    <row r="132" spans="1:16">
      <c r="A132" s="30">
        <v>38687</v>
      </c>
      <c r="C132" s="6">
        <v>124</v>
      </c>
      <c r="D132" s="29">
        <f t="shared" si="32"/>
        <v>20</v>
      </c>
      <c r="E132" s="29">
        <f t="shared" si="37"/>
        <v>2480</v>
      </c>
      <c r="F132" s="29">
        <f t="shared" si="33"/>
        <v>-1194</v>
      </c>
      <c r="G132" s="34">
        <f>+Inputs!$D$3</f>
        <v>0.37951000000000001</v>
      </c>
      <c r="I132" s="27">
        <f t="shared" si="38"/>
        <v>3674</v>
      </c>
      <c r="K132" s="27">
        <f t="shared" si="34"/>
        <v>20</v>
      </c>
      <c r="L132" s="27">
        <f t="shared" si="39"/>
        <v>2480</v>
      </c>
      <c r="M132" s="27">
        <f t="shared" si="35"/>
        <v>7.5902000000000003</v>
      </c>
      <c r="N132" s="27">
        <f t="shared" si="36"/>
        <v>7.5902000000000003</v>
      </c>
      <c r="O132" s="27">
        <f t="shared" si="40"/>
        <v>-453.11660000000302</v>
      </c>
      <c r="P132" s="27">
        <f t="shared" si="41"/>
        <v>453.11660000000302</v>
      </c>
    </row>
    <row r="133" spans="1:16">
      <c r="A133" s="31">
        <v>38718</v>
      </c>
      <c r="C133" s="6">
        <v>125</v>
      </c>
      <c r="D133" s="29">
        <f t="shared" si="32"/>
        <v>20</v>
      </c>
      <c r="E133" s="29">
        <f t="shared" si="37"/>
        <v>2500</v>
      </c>
      <c r="F133" s="29">
        <f t="shared" si="33"/>
        <v>-1174</v>
      </c>
      <c r="G133" s="34">
        <f>+Inputs!$D$3</f>
        <v>0.37951000000000001</v>
      </c>
      <c r="I133" s="27">
        <f t="shared" si="38"/>
        <v>3674</v>
      </c>
      <c r="K133" s="27">
        <f t="shared" si="34"/>
        <v>20</v>
      </c>
      <c r="L133" s="27">
        <f t="shared" si="39"/>
        <v>2500</v>
      </c>
      <c r="M133" s="27">
        <f t="shared" si="35"/>
        <v>7.5902000000000003</v>
      </c>
      <c r="N133" s="27">
        <f t="shared" si="36"/>
        <v>7.5902000000000003</v>
      </c>
      <c r="O133" s="27">
        <f t="shared" si="40"/>
        <v>-445.52640000000304</v>
      </c>
      <c r="P133" s="27">
        <f t="shared" si="41"/>
        <v>445.52640000000304</v>
      </c>
    </row>
    <row r="134" spans="1:16">
      <c r="A134" s="30">
        <v>38749</v>
      </c>
      <c r="C134" s="6">
        <v>126</v>
      </c>
      <c r="D134" s="29">
        <f t="shared" si="32"/>
        <v>20</v>
      </c>
      <c r="E134" s="29">
        <f t="shared" si="37"/>
        <v>2520</v>
      </c>
      <c r="F134" s="29">
        <f t="shared" si="33"/>
        <v>-1154</v>
      </c>
      <c r="G134" s="34">
        <f>+Inputs!$D$3</f>
        <v>0.37951000000000001</v>
      </c>
      <c r="I134" s="27">
        <f t="shared" si="38"/>
        <v>3674</v>
      </c>
      <c r="K134" s="27">
        <f t="shared" si="34"/>
        <v>20</v>
      </c>
      <c r="L134" s="27">
        <f t="shared" si="39"/>
        <v>2520</v>
      </c>
      <c r="M134" s="27">
        <f t="shared" si="35"/>
        <v>7.5902000000000003</v>
      </c>
      <c r="N134" s="27">
        <f t="shared" si="36"/>
        <v>7.5902000000000003</v>
      </c>
      <c r="O134" s="27">
        <f t="shared" si="40"/>
        <v>-437.93620000000305</v>
      </c>
      <c r="P134" s="27">
        <f t="shared" si="41"/>
        <v>437.93620000000305</v>
      </c>
    </row>
    <row r="135" spans="1:16">
      <c r="A135" s="31">
        <v>38777</v>
      </c>
      <c r="C135" s="6">
        <v>127</v>
      </c>
      <c r="D135" s="29">
        <f t="shared" si="32"/>
        <v>20</v>
      </c>
      <c r="E135" s="29">
        <f t="shared" si="37"/>
        <v>2540</v>
      </c>
      <c r="F135" s="29">
        <f t="shared" si="33"/>
        <v>-1134</v>
      </c>
      <c r="G135" s="34">
        <f>+Inputs!$D$3</f>
        <v>0.37951000000000001</v>
      </c>
      <c r="I135" s="27">
        <f t="shared" si="38"/>
        <v>3674</v>
      </c>
      <c r="K135" s="27">
        <f t="shared" si="34"/>
        <v>20</v>
      </c>
      <c r="L135" s="27">
        <f t="shared" si="39"/>
        <v>2540</v>
      </c>
      <c r="M135" s="27">
        <f t="shared" si="35"/>
        <v>7.5902000000000003</v>
      </c>
      <c r="N135" s="27">
        <f t="shared" si="36"/>
        <v>7.5902000000000003</v>
      </c>
      <c r="O135" s="27">
        <f t="shared" si="40"/>
        <v>-430.34600000000307</v>
      </c>
      <c r="P135" s="27">
        <f t="shared" si="41"/>
        <v>430.34600000000307</v>
      </c>
    </row>
    <row r="136" spans="1:16">
      <c r="A136" s="30">
        <v>38808</v>
      </c>
      <c r="C136" s="6">
        <v>128</v>
      </c>
      <c r="D136" s="29">
        <f t="shared" si="32"/>
        <v>20</v>
      </c>
      <c r="E136" s="29">
        <f t="shared" si="37"/>
        <v>2560</v>
      </c>
      <c r="F136" s="29">
        <f t="shared" si="33"/>
        <v>-1114</v>
      </c>
      <c r="G136" s="34">
        <f>+Inputs!$D$3</f>
        <v>0.37951000000000001</v>
      </c>
      <c r="I136" s="27">
        <f t="shared" si="38"/>
        <v>3674</v>
      </c>
      <c r="K136" s="27">
        <f t="shared" si="34"/>
        <v>20</v>
      </c>
      <c r="L136" s="27">
        <f t="shared" si="39"/>
        <v>2560</v>
      </c>
      <c r="M136" s="27">
        <f t="shared" si="35"/>
        <v>7.5902000000000003</v>
      </c>
      <c r="N136" s="27">
        <f t="shared" si="36"/>
        <v>7.5902000000000003</v>
      </c>
      <c r="O136" s="27">
        <f t="shared" si="40"/>
        <v>-422.75580000000309</v>
      </c>
      <c r="P136" s="27">
        <f t="shared" si="41"/>
        <v>422.75580000000309</v>
      </c>
    </row>
    <row r="137" spans="1:16">
      <c r="A137" s="31">
        <v>38838</v>
      </c>
      <c r="C137" s="6">
        <v>129</v>
      </c>
      <c r="D137" s="29">
        <f t="shared" ref="D137:D168" si="42">ROUND(-(+$B$9/180)*1,0)</f>
        <v>20</v>
      </c>
      <c r="E137" s="29">
        <f t="shared" si="37"/>
        <v>2580</v>
      </c>
      <c r="F137" s="29">
        <f t="shared" ref="F137:F168" si="43">$B$9+E137</f>
        <v>-1094</v>
      </c>
      <c r="G137" s="34">
        <f>+Inputs!$D$3</f>
        <v>0.37951000000000001</v>
      </c>
      <c r="I137" s="27">
        <f t="shared" si="38"/>
        <v>3674</v>
      </c>
      <c r="K137" s="27">
        <f t="shared" ref="K137:K168" si="44">D137</f>
        <v>20</v>
      </c>
      <c r="L137" s="27">
        <f t="shared" si="39"/>
        <v>2580</v>
      </c>
      <c r="M137" s="27">
        <f t="shared" ref="M137:M168" si="45">K137*G137</f>
        <v>7.5902000000000003</v>
      </c>
      <c r="N137" s="27">
        <f t="shared" ref="N137:N168" si="46">M137-J137</f>
        <v>7.5902000000000003</v>
      </c>
      <c r="O137" s="27">
        <f t="shared" si="40"/>
        <v>-415.16560000000311</v>
      </c>
      <c r="P137" s="27">
        <f t="shared" si="41"/>
        <v>415.16560000000311</v>
      </c>
    </row>
    <row r="138" spans="1:16">
      <c r="A138" s="30">
        <v>38869</v>
      </c>
      <c r="C138" s="6">
        <v>130</v>
      </c>
      <c r="D138" s="29">
        <f t="shared" si="42"/>
        <v>20</v>
      </c>
      <c r="E138" s="29">
        <f t="shared" ref="E138:E169" si="47">+E137+D138</f>
        <v>2600</v>
      </c>
      <c r="F138" s="29">
        <f t="shared" si="43"/>
        <v>-1074</v>
      </c>
      <c r="G138" s="34">
        <f>+Inputs!$D$3</f>
        <v>0.37951000000000001</v>
      </c>
      <c r="I138" s="27">
        <f t="shared" ref="I138:I169" si="48">+I137+H138</f>
        <v>3674</v>
      </c>
      <c r="K138" s="27">
        <f t="shared" si="44"/>
        <v>20</v>
      </c>
      <c r="L138" s="27">
        <f t="shared" ref="L138:L169" si="49">+L137+K138</f>
        <v>2600</v>
      </c>
      <c r="M138" s="27">
        <f t="shared" si="45"/>
        <v>7.5902000000000003</v>
      </c>
      <c r="N138" s="27">
        <f t="shared" si="46"/>
        <v>7.5902000000000003</v>
      </c>
      <c r="O138" s="27">
        <f t="shared" ref="O138:O169" si="50">+O137+N138</f>
        <v>-407.57540000000313</v>
      </c>
      <c r="P138" s="27">
        <f t="shared" ref="P138:P169" si="51">P137-N138</f>
        <v>407.57540000000313</v>
      </c>
    </row>
    <row r="139" spans="1:16">
      <c r="A139" s="31">
        <v>38899</v>
      </c>
      <c r="C139" s="6">
        <v>131</v>
      </c>
      <c r="D139" s="29">
        <f t="shared" si="42"/>
        <v>20</v>
      </c>
      <c r="E139" s="29">
        <f t="shared" si="47"/>
        <v>2620</v>
      </c>
      <c r="F139" s="29">
        <f t="shared" si="43"/>
        <v>-1054</v>
      </c>
      <c r="G139" s="34">
        <f>+Inputs!$D$3</f>
        <v>0.37951000000000001</v>
      </c>
      <c r="I139" s="27">
        <f t="shared" si="48"/>
        <v>3674</v>
      </c>
      <c r="K139" s="27">
        <f t="shared" si="44"/>
        <v>20</v>
      </c>
      <c r="L139" s="27">
        <f t="shared" si="49"/>
        <v>2620</v>
      </c>
      <c r="M139" s="27">
        <f t="shared" si="45"/>
        <v>7.5902000000000003</v>
      </c>
      <c r="N139" s="27">
        <f t="shared" si="46"/>
        <v>7.5902000000000003</v>
      </c>
      <c r="O139" s="27">
        <f t="shared" si="50"/>
        <v>-399.98520000000315</v>
      </c>
      <c r="P139" s="27">
        <f t="shared" si="51"/>
        <v>399.98520000000315</v>
      </c>
    </row>
    <row r="140" spans="1:16">
      <c r="A140" s="30">
        <v>38930</v>
      </c>
      <c r="C140" s="6">
        <v>132</v>
      </c>
      <c r="D140" s="29">
        <f t="shared" si="42"/>
        <v>20</v>
      </c>
      <c r="E140" s="29">
        <f t="shared" si="47"/>
        <v>2640</v>
      </c>
      <c r="F140" s="29">
        <f t="shared" si="43"/>
        <v>-1034</v>
      </c>
      <c r="G140" s="34">
        <f>+Inputs!$D$3</f>
        <v>0.37951000000000001</v>
      </c>
      <c r="I140" s="27">
        <f t="shared" si="48"/>
        <v>3674</v>
      </c>
      <c r="K140" s="27">
        <f t="shared" si="44"/>
        <v>20</v>
      </c>
      <c r="L140" s="27">
        <f t="shared" si="49"/>
        <v>2640</v>
      </c>
      <c r="M140" s="27">
        <f t="shared" si="45"/>
        <v>7.5902000000000003</v>
      </c>
      <c r="N140" s="27">
        <f t="shared" si="46"/>
        <v>7.5902000000000003</v>
      </c>
      <c r="O140" s="27">
        <f t="shared" si="50"/>
        <v>-392.39500000000317</v>
      </c>
      <c r="P140" s="27">
        <f t="shared" si="51"/>
        <v>392.39500000000317</v>
      </c>
    </row>
    <row r="141" spans="1:16">
      <c r="A141" s="31">
        <v>38961</v>
      </c>
      <c r="C141" s="6">
        <v>133</v>
      </c>
      <c r="D141" s="29">
        <f t="shared" si="42"/>
        <v>20</v>
      </c>
      <c r="E141" s="29">
        <f t="shared" si="47"/>
        <v>2660</v>
      </c>
      <c r="F141" s="29">
        <f t="shared" si="43"/>
        <v>-1014</v>
      </c>
      <c r="G141" s="34">
        <f>+Inputs!$D$3</f>
        <v>0.37951000000000001</v>
      </c>
      <c r="I141" s="27">
        <f t="shared" si="48"/>
        <v>3674</v>
      </c>
      <c r="K141" s="27">
        <f t="shared" si="44"/>
        <v>20</v>
      </c>
      <c r="L141" s="27">
        <f t="shared" si="49"/>
        <v>2660</v>
      </c>
      <c r="M141" s="27">
        <f t="shared" si="45"/>
        <v>7.5902000000000003</v>
      </c>
      <c r="N141" s="27">
        <f t="shared" si="46"/>
        <v>7.5902000000000003</v>
      </c>
      <c r="O141" s="27">
        <f t="shared" si="50"/>
        <v>-384.80480000000318</v>
      </c>
      <c r="P141" s="27">
        <f t="shared" si="51"/>
        <v>384.80480000000318</v>
      </c>
    </row>
    <row r="142" spans="1:16">
      <c r="A142" s="30">
        <v>38991</v>
      </c>
      <c r="C142" s="6">
        <v>134</v>
      </c>
      <c r="D142" s="29">
        <f t="shared" si="42"/>
        <v>20</v>
      </c>
      <c r="E142" s="29">
        <f t="shared" si="47"/>
        <v>2680</v>
      </c>
      <c r="F142" s="29">
        <f t="shared" si="43"/>
        <v>-994</v>
      </c>
      <c r="G142" s="34">
        <f>+Inputs!$D$3</f>
        <v>0.37951000000000001</v>
      </c>
      <c r="I142" s="27">
        <f t="shared" si="48"/>
        <v>3674</v>
      </c>
      <c r="K142" s="27">
        <f t="shared" si="44"/>
        <v>20</v>
      </c>
      <c r="L142" s="27">
        <f t="shared" si="49"/>
        <v>2680</v>
      </c>
      <c r="M142" s="27">
        <f t="shared" si="45"/>
        <v>7.5902000000000003</v>
      </c>
      <c r="N142" s="27">
        <f t="shared" si="46"/>
        <v>7.5902000000000003</v>
      </c>
      <c r="O142" s="27">
        <f t="shared" si="50"/>
        <v>-377.2146000000032</v>
      </c>
      <c r="P142" s="27">
        <f t="shared" si="51"/>
        <v>377.2146000000032</v>
      </c>
    </row>
    <row r="143" spans="1:16">
      <c r="A143" s="31">
        <v>39022</v>
      </c>
      <c r="C143" s="6">
        <v>135</v>
      </c>
      <c r="D143" s="29">
        <f t="shared" si="42"/>
        <v>20</v>
      </c>
      <c r="E143" s="29">
        <f t="shared" si="47"/>
        <v>2700</v>
      </c>
      <c r="F143" s="29">
        <f t="shared" si="43"/>
        <v>-974</v>
      </c>
      <c r="G143" s="34">
        <f>+Inputs!$D$3</f>
        <v>0.37951000000000001</v>
      </c>
      <c r="I143" s="27">
        <f t="shared" si="48"/>
        <v>3674</v>
      </c>
      <c r="K143" s="27">
        <f t="shared" si="44"/>
        <v>20</v>
      </c>
      <c r="L143" s="27">
        <f t="shared" si="49"/>
        <v>2700</v>
      </c>
      <c r="M143" s="27">
        <f t="shared" si="45"/>
        <v>7.5902000000000003</v>
      </c>
      <c r="N143" s="27">
        <f t="shared" si="46"/>
        <v>7.5902000000000003</v>
      </c>
      <c r="O143" s="27">
        <f t="shared" si="50"/>
        <v>-369.62440000000322</v>
      </c>
      <c r="P143" s="27">
        <f t="shared" si="51"/>
        <v>369.62440000000322</v>
      </c>
    </row>
    <row r="144" spans="1:16">
      <c r="A144" s="30">
        <v>39052</v>
      </c>
      <c r="C144" s="6">
        <v>136</v>
      </c>
      <c r="D144" s="29">
        <f t="shared" si="42"/>
        <v>20</v>
      </c>
      <c r="E144" s="29">
        <f t="shared" si="47"/>
        <v>2720</v>
      </c>
      <c r="F144" s="29">
        <f t="shared" si="43"/>
        <v>-954</v>
      </c>
      <c r="G144" s="34">
        <f>+Inputs!$D$3</f>
        <v>0.37951000000000001</v>
      </c>
      <c r="I144" s="27">
        <f t="shared" si="48"/>
        <v>3674</v>
      </c>
      <c r="K144" s="27">
        <f t="shared" si="44"/>
        <v>20</v>
      </c>
      <c r="L144" s="27">
        <f t="shared" si="49"/>
        <v>2720</v>
      </c>
      <c r="M144" s="27">
        <f t="shared" si="45"/>
        <v>7.5902000000000003</v>
      </c>
      <c r="N144" s="27">
        <f t="shared" si="46"/>
        <v>7.5902000000000003</v>
      </c>
      <c r="O144" s="27">
        <f t="shared" si="50"/>
        <v>-362.03420000000324</v>
      </c>
      <c r="P144" s="27">
        <f t="shared" si="51"/>
        <v>362.03420000000324</v>
      </c>
    </row>
    <row r="145" spans="1:16">
      <c r="A145" s="31">
        <v>39083</v>
      </c>
      <c r="C145" s="6">
        <v>137</v>
      </c>
      <c r="D145" s="29">
        <f t="shared" si="42"/>
        <v>20</v>
      </c>
      <c r="E145" s="29">
        <f t="shared" si="47"/>
        <v>2740</v>
      </c>
      <c r="F145" s="29">
        <f t="shared" si="43"/>
        <v>-934</v>
      </c>
      <c r="G145" s="34">
        <f>+Inputs!$D$3</f>
        <v>0.37951000000000001</v>
      </c>
      <c r="I145" s="27">
        <f t="shared" si="48"/>
        <v>3674</v>
      </c>
      <c r="K145" s="27">
        <f t="shared" si="44"/>
        <v>20</v>
      </c>
      <c r="L145" s="27">
        <f t="shared" si="49"/>
        <v>2740</v>
      </c>
      <c r="M145" s="27">
        <f t="shared" si="45"/>
        <v>7.5902000000000003</v>
      </c>
      <c r="N145" s="27">
        <f t="shared" si="46"/>
        <v>7.5902000000000003</v>
      </c>
      <c r="O145" s="27">
        <f t="shared" si="50"/>
        <v>-354.44400000000326</v>
      </c>
      <c r="P145" s="27">
        <f t="shared" si="51"/>
        <v>354.44400000000326</v>
      </c>
    </row>
    <row r="146" spans="1:16">
      <c r="A146" s="30">
        <v>39114</v>
      </c>
      <c r="C146" s="6">
        <v>138</v>
      </c>
      <c r="D146" s="29">
        <f t="shared" si="42"/>
        <v>20</v>
      </c>
      <c r="E146" s="29">
        <f t="shared" si="47"/>
        <v>2760</v>
      </c>
      <c r="F146" s="29">
        <f t="shared" si="43"/>
        <v>-914</v>
      </c>
      <c r="G146" s="34">
        <f>+Inputs!$D$3</f>
        <v>0.37951000000000001</v>
      </c>
      <c r="I146" s="27">
        <f t="shared" si="48"/>
        <v>3674</v>
      </c>
      <c r="K146" s="27">
        <f t="shared" si="44"/>
        <v>20</v>
      </c>
      <c r="L146" s="27">
        <f t="shared" si="49"/>
        <v>2760</v>
      </c>
      <c r="M146" s="27">
        <f t="shared" si="45"/>
        <v>7.5902000000000003</v>
      </c>
      <c r="N146" s="27">
        <f t="shared" si="46"/>
        <v>7.5902000000000003</v>
      </c>
      <c r="O146" s="27">
        <f t="shared" si="50"/>
        <v>-346.85380000000328</v>
      </c>
      <c r="P146" s="27">
        <f t="shared" si="51"/>
        <v>346.85380000000328</v>
      </c>
    </row>
    <row r="147" spans="1:16">
      <c r="A147" s="31">
        <v>39142</v>
      </c>
      <c r="C147" s="6">
        <v>139</v>
      </c>
      <c r="D147" s="29">
        <f t="shared" si="42"/>
        <v>20</v>
      </c>
      <c r="E147" s="29">
        <f t="shared" si="47"/>
        <v>2780</v>
      </c>
      <c r="F147" s="29">
        <f t="shared" si="43"/>
        <v>-894</v>
      </c>
      <c r="G147" s="34">
        <f>+Inputs!$D$3</f>
        <v>0.37951000000000001</v>
      </c>
      <c r="I147" s="27">
        <f t="shared" si="48"/>
        <v>3674</v>
      </c>
      <c r="K147" s="27">
        <f t="shared" si="44"/>
        <v>20</v>
      </c>
      <c r="L147" s="27">
        <f t="shared" si="49"/>
        <v>2780</v>
      </c>
      <c r="M147" s="27">
        <f t="shared" si="45"/>
        <v>7.5902000000000003</v>
      </c>
      <c r="N147" s="27">
        <f t="shared" si="46"/>
        <v>7.5902000000000003</v>
      </c>
      <c r="O147" s="27">
        <f t="shared" si="50"/>
        <v>-339.26360000000329</v>
      </c>
      <c r="P147" s="27">
        <f t="shared" si="51"/>
        <v>339.26360000000329</v>
      </c>
    </row>
    <row r="148" spans="1:16">
      <c r="A148" s="30">
        <v>39173</v>
      </c>
      <c r="C148" s="6">
        <v>140</v>
      </c>
      <c r="D148" s="29">
        <f t="shared" si="42"/>
        <v>20</v>
      </c>
      <c r="E148" s="29">
        <f t="shared" si="47"/>
        <v>2800</v>
      </c>
      <c r="F148" s="29">
        <f t="shared" si="43"/>
        <v>-874</v>
      </c>
      <c r="G148" s="34">
        <f>+Inputs!$D$3</f>
        <v>0.37951000000000001</v>
      </c>
      <c r="I148" s="27">
        <f t="shared" si="48"/>
        <v>3674</v>
      </c>
      <c r="K148" s="27">
        <f t="shared" si="44"/>
        <v>20</v>
      </c>
      <c r="L148" s="27">
        <f t="shared" si="49"/>
        <v>2800</v>
      </c>
      <c r="M148" s="27">
        <f t="shared" si="45"/>
        <v>7.5902000000000003</v>
      </c>
      <c r="N148" s="27">
        <f t="shared" si="46"/>
        <v>7.5902000000000003</v>
      </c>
      <c r="O148" s="27">
        <f t="shared" si="50"/>
        <v>-331.67340000000331</v>
      </c>
      <c r="P148" s="27">
        <f t="shared" si="51"/>
        <v>331.67340000000331</v>
      </c>
    </row>
    <row r="149" spans="1:16">
      <c r="A149" s="31">
        <v>39203</v>
      </c>
      <c r="C149" s="6">
        <v>141</v>
      </c>
      <c r="D149" s="29">
        <f t="shared" si="42"/>
        <v>20</v>
      </c>
      <c r="E149" s="29">
        <f t="shared" si="47"/>
        <v>2820</v>
      </c>
      <c r="F149" s="29">
        <f t="shared" si="43"/>
        <v>-854</v>
      </c>
      <c r="G149" s="34">
        <f>+Inputs!$D$3</f>
        <v>0.37951000000000001</v>
      </c>
      <c r="I149" s="27">
        <f t="shared" si="48"/>
        <v>3674</v>
      </c>
      <c r="K149" s="27">
        <f t="shared" si="44"/>
        <v>20</v>
      </c>
      <c r="L149" s="27">
        <f t="shared" si="49"/>
        <v>2820</v>
      </c>
      <c r="M149" s="27">
        <f t="shared" si="45"/>
        <v>7.5902000000000003</v>
      </c>
      <c r="N149" s="27">
        <f t="shared" si="46"/>
        <v>7.5902000000000003</v>
      </c>
      <c r="O149" s="27">
        <f t="shared" si="50"/>
        <v>-324.08320000000333</v>
      </c>
      <c r="P149" s="27">
        <f t="shared" si="51"/>
        <v>324.08320000000333</v>
      </c>
    </row>
    <row r="150" spans="1:16">
      <c r="A150" s="30">
        <v>39234</v>
      </c>
      <c r="C150" s="6">
        <v>142</v>
      </c>
      <c r="D150" s="29">
        <f t="shared" si="42"/>
        <v>20</v>
      </c>
      <c r="E150" s="29">
        <f t="shared" si="47"/>
        <v>2840</v>
      </c>
      <c r="F150" s="29">
        <f t="shared" si="43"/>
        <v>-834</v>
      </c>
      <c r="G150" s="34">
        <f>+Inputs!$D$3</f>
        <v>0.37951000000000001</v>
      </c>
      <c r="I150" s="27">
        <f t="shared" si="48"/>
        <v>3674</v>
      </c>
      <c r="K150" s="27">
        <f t="shared" si="44"/>
        <v>20</v>
      </c>
      <c r="L150" s="27">
        <f t="shared" si="49"/>
        <v>2840</v>
      </c>
      <c r="M150" s="27">
        <f t="shared" si="45"/>
        <v>7.5902000000000003</v>
      </c>
      <c r="N150" s="27">
        <f t="shared" si="46"/>
        <v>7.5902000000000003</v>
      </c>
      <c r="O150" s="27">
        <f t="shared" si="50"/>
        <v>-316.49300000000335</v>
      </c>
      <c r="P150" s="27">
        <f t="shared" si="51"/>
        <v>316.49300000000335</v>
      </c>
    </row>
    <row r="151" spans="1:16">
      <c r="A151" s="31">
        <v>39264</v>
      </c>
      <c r="C151" s="6">
        <v>143</v>
      </c>
      <c r="D151" s="29">
        <f t="shared" si="42"/>
        <v>20</v>
      </c>
      <c r="E151" s="29">
        <f t="shared" si="47"/>
        <v>2860</v>
      </c>
      <c r="F151" s="29">
        <f t="shared" si="43"/>
        <v>-814</v>
      </c>
      <c r="G151" s="34">
        <f>+Inputs!$D$3</f>
        <v>0.37951000000000001</v>
      </c>
      <c r="I151" s="27">
        <f t="shared" si="48"/>
        <v>3674</v>
      </c>
      <c r="K151" s="27">
        <f t="shared" si="44"/>
        <v>20</v>
      </c>
      <c r="L151" s="27">
        <f t="shared" si="49"/>
        <v>2860</v>
      </c>
      <c r="M151" s="27">
        <f t="shared" si="45"/>
        <v>7.5902000000000003</v>
      </c>
      <c r="N151" s="27">
        <f t="shared" si="46"/>
        <v>7.5902000000000003</v>
      </c>
      <c r="O151" s="27">
        <f t="shared" si="50"/>
        <v>-308.90280000000337</v>
      </c>
      <c r="P151" s="27">
        <f t="shared" si="51"/>
        <v>308.90280000000337</v>
      </c>
    </row>
    <row r="152" spans="1:16">
      <c r="A152" s="30">
        <v>39295</v>
      </c>
      <c r="C152" s="6">
        <v>144</v>
      </c>
      <c r="D152" s="29">
        <f t="shared" si="42"/>
        <v>20</v>
      </c>
      <c r="E152" s="29">
        <f t="shared" si="47"/>
        <v>2880</v>
      </c>
      <c r="F152" s="29">
        <f t="shared" si="43"/>
        <v>-794</v>
      </c>
      <c r="G152" s="34">
        <f>+Inputs!$D$3</f>
        <v>0.37951000000000001</v>
      </c>
      <c r="I152" s="27">
        <f t="shared" si="48"/>
        <v>3674</v>
      </c>
      <c r="K152" s="27">
        <f t="shared" si="44"/>
        <v>20</v>
      </c>
      <c r="L152" s="27">
        <f t="shared" si="49"/>
        <v>2880</v>
      </c>
      <c r="M152" s="27">
        <f t="shared" si="45"/>
        <v>7.5902000000000003</v>
      </c>
      <c r="N152" s="27">
        <f t="shared" si="46"/>
        <v>7.5902000000000003</v>
      </c>
      <c r="O152" s="27">
        <f t="shared" si="50"/>
        <v>-301.31260000000339</v>
      </c>
      <c r="P152" s="27">
        <f t="shared" si="51"/>
        <v>301.31260000000339</v>
      </c>
    </row>
    <row r="153" spans="1:16">
      <c r="A153" s="31">
        <v>39326</v>
      </c>
      <c r="C153" s="6">
        <v>145</v>
      </c>
      <c r="D153" s="29">
        <f t="shared" si="42"/>
        <v>20</v>
      </c>
      <c r="E153" s="29">
        <f t="shared" si="47"/>
        <v>2900</v>
      </c>
      <c r="F153" s="29">
        <f t="shared" si="43"/>
        <v>-774</v>
      </c>
      <c r="G153" s="34">
        <f>+Inputs!$D$3</f>
        <v>0.37951000000000001</v>
      </c>
      <c r="I153" s="27">
        <f t="shared" si="48"/>
        <v>3674</v>
      </c>
      <c r="K153" s="27">
        <f t="shared" si="44"/>
        <v>20</v>
      </c>
      <c r="L153" s="27">
        <f t="shared" si="49"/>
        <v>2900</v>
      </c>
      <c r="M153" s="27">
        <f t="shared" si="45"/>
        <v>7.5902000000000003</v>
      </c>
      <c r="N153" s="27">
        <f t="shared" si="46"/>
        <v>7.5902000000000003</v>
      </c>
      <c r="O153" s="27">
        <f t="shared" si="50"/>
        <v>-293.7224000000034</v>
      </c>
      <c r="P153" s="27">
        <f t="shared" si="51"/>
        <v>293.7224000000034</v>
      </c>
    </row>
    <row r="154" spans="1:16">
      <c r="A154" s="30">
        <v>39356</v>
      </c>
      <c r="C154" s="6">
        <v>146</v>
      </c>
      <c r="D154" s="29">
        <f t="shared" si="42"/>
        <v>20</v>
      </c>
      <c r="E154" s="29">
        <f t="shared" si="47"/>
        <v>2920</v>
      </c>
      <c r="F154" s="29">
        <f t="shared" si="43"/>
        <v>-754</v>
      </c>
      <c r="G154" s="34">
        <f>+Inputs!$D$3</f>
        <v>0.37951000000000001</v>
      </c>
      <c r="I154" s="27">
        <f t="shared" si="48"/>
        <v>3674</v>
      </c>
      <c r="K154" s="27">
        <f t="shared" si="44"/>
        <v>20</v>
      </c>
      <c r="L154" s="27">
        <f t="shared" si="49"/>
        <v>2920</v>
      </c>
      <c r="M154" s="27">
        <f t="shared" si="45"/>
        <v>7.5902000000000003</v>
      </c>
      <c r="N154" s="27">
        <f t="shared" si="46"/>
        <v>7.5902000000000003</v>
      </c>
      <c r="O154" s="27">
        <f t="shared" si="50"/>
        <v>-286.13220000000342</v>
      </c>
      <c r="P154" s="27">
        <f t="shared" si="51"/>
        <v>286.13220000000342</v>
      </c>
    </row>
    <row r="155" spans="1:16">
      <c r="A155" s="31">
        <v>39387</v>
      </c>
      <c r="C155" s="6">
        <v>147</v>
      </c>
      <c r="D155" s="29">
        <f t="shared" si="42"/>
        <v>20</v>
      </c>
      <c r="E155" s="29">
        <f t="shared" si="47"/>
        <v>2940</v>
      </c>
      <c r="F155" s="29">
        <f t="shared" si="43"/>
        <v>-734</v>
      </c>
      <c r="G155" s="34">
        <f>+Inputs!$D$3</f>
        <v>0.37951000000000001</v>
      </c>
      <c r="I155" s="27">
        <f t="shared" si="48"/>
        <v>3674</v>
      </c>
      <c r="K155" s="27">
        <f t="shared" si="44"/>
        <v>20</v>
      </c>
      <c r="L155" s="27">
        <f t="shared" si="49"/>
        <v>2940</v>
      </c>
      <c r="M155" s="27">
        <f t="shared" si="45"/>
        <v>7.5902000000000003</v>
      </c>
      <c r="N155" s="27">
        <f t="shared" si="46"/>
        <v>7.5902000000000003</v>
      </c>
      <c r="O155" s="27">
        <f t="shared" si="50"/>
        <v>-278.54200000000344</v>
      </c>
      <c r="P155" s="27">
        <f t="shared" si="51"/>
        <v>278.54200000000344</v>
      </c>
    </row>
    <row r="156" spans="1:16">
      <c r="A156" s="30">
        <v>39417</v>
      </c>
      <c r="C156" s="6">
        <v>148</v>
      </c>
      <c r="D156" s="29">
        <f t="shared" si="42"/>
        <v>20</v>
      </c>
      <c r="E156" s="29">
        <f t="shared" si="47"/>
        <v>2960</v>
      </c>
      <c r="F156" s="29">
        <f t="shared" si="43"/>
        <v>-714</v>
      </c>
      <c r="G156" s="34">
        <f>+Inputs!$D$3</f>
        <v>0.37951000000000001</v>
      </c>
      <c r="I156" s="27">
        <f t="shared" si="48"/>
        <v>3674</v>
      </c>
      <c r="K156" s="27">
        <f t="shared" si="44"/>
        <v>20</v>
      </c>
      <c r="L156" s="27">
        <f t="shared" si="49"/>
        <v>2960</v>
      </c>
      <c r="M156" s="27">
        <f t="shared" si="45"/>
        <v>7.5902000000000003</v>
      </c>
      <c r="N156" s="27">
        <f t="shared" si="46"/>
        <v>7.5902000000000003</v>
      </c>
      <c r="O156" s="27">
        <f t="shared" si="50"/>
        <v>-270.95180000000346</v>
      </c>
      <c r="P156" s="27">
        <f t="shared" si="51"/>
        <v>270.95180000000346</v>
      </c>
    </row>
    <row r="157" spans="1:16">
      <c r="A157" s="31">
        <v>39448</v>
      </c>
      <c r="C157" s="6">
        <v>149</v>
      </c>
      <c r="D157" s="29">
        <f t="shared" si="42"/>
        <v>20</v>
      </c>
      <c r="E157" s="29">
        <f t="shared" si="47"/>
        <v>2980</v>
      </c>
      <c r="F157" s="29">
        <f t="shared" si="43"/>
        <v>-694</v>
      </c>
      <c r="G157" s="34">
        <f>+Inputs!$D$3</f>
        <v>0.37951000000000001</v>
      </c>
      <c r="I157" s="27">
        <f t="shared" si="48"/>
        <v>3674</v>
      </c>
      <c r="K157" s="27">
        <f t="shared" si="44"/>
        <v>20</v>
      </c>
      <c r="L157" s="27">
        <f t="shared" si="49"/>
        <v>2980</v>
      </c>
      <c r="M157" s="27">
        <f t="shared" si="45"/>
        <v>7.5902000000000003</v>
      </c>
      <c r="N157" s="27">
        <f t="shared" si="46"/>
        <v>7.5902000000000003</v>
      </c>
      <c r="O157" s="27">
        <f t="shared" si="50"/>
        <v>-263.36160000000348</v>
      </c>
      <c r="P157" s="27">
        <f t="shared" si="51"/>
        <v>263.36160000000348</v>
      </c>
    </row>
    <row r="158" spans="1:16">
      <c r="A158" s="30">
        <v>39479</v>
      </c>
      <c r="C158" s="6">
        <v>150</v>
      </c>
      <c r="D158" s="29">
        <f t="shared" si="42"/>
        <v>20</v>
      </c>
      <c r="E158" s="29">
        <f t="shared" si="47"/>
        <v>3000</v>
      </c>
      <c r="F158" s="29">
        <f t="shared" si="43"/>
        <v>-674</v>
      </c>
      <c r="G158" s="34">
        <f>+Inputs!$D$3</f>
        <v>0.37951000000000001</v>
      </c>
      <c r="I158" s="27">
        <f t="shared" si="48"/>
        <v>3674</v>
      </c>
      <c r="K158" s="27">
        <f t="shared" si="44"/>
        <v>20</v>
      </c>
      <c r="L158" s="27">
        <f t="shared" si="49"/>
        <v>3000</v>
      </c>
      <c r="M158" s="27">
        <f t="shared" si="45"/>
        <v>7.5902000000000003</v>
      </c>
      <c r="N158" s="27">
        <f t="shared" si="46"/>
        <v>7.5902000000000003</v>
      </c>
      <c r="O158" s="27">
        <f t="shared" si="50"/>
        <v>-255.77140000000347</v>
      </c>
      <c r="P158" s="27">
        <f t="shared" si="51"/>
        <v>255.77140000000347</v>
      </c>
    </row>
    <row r="159" spans="1:16">
      <c r="A159" s="31">
        <v>39508</v>
      </c>
      <c r="C159" s="6">
        <v>151</v>
      </c>
      <c r="D159" s="29">
        <f t="shared" si="42"/>
        <v>20</v>
      </c>
      <c r="E159" s="29">
        <f t="shared" si="47"/>
        <v>3020</v>
      </c>
      <c r="F159" s="29">
        <f t="shared" si="43"/>
        <v>-654</v>
      </c>
      <c r="G159" s="34">
        <f>+Inputs!$D$3</f>
        <v>0.37951000000000001</v>
      </c>
      <c r="I159" s="27">
        <f t="shared" si="48"/>
        <v>3674</v>
      </c>
      <c r="K159" s="27">
        <f t="shared" si="44"/>
        <v>20</v>
      </c>
      <c r="L159" s="27">
        <f t="shared" si="49"/>
        <v>3020</v>
      </c>
      <c r="M159" s="27">
        <f t="shared" si="45"/>
        <v>7.5902000000000003</v>
      </c>
      <c r="N159" s="27">
        <f t="shared" si="46"/>
        <v>7.5902000000000003</v>
      </c>
      <c r="O159" s="27">
        <f t="shared" si="50"/>
        <v>-248.18120000000346</v>
      </c>
      <c r="P159" s="27">
        <f t="shared" si="51"/>
        <v>248.18120000000346</v>
      </c>
    </row>
    <row r="160" spans="1:16">
      <c r="A160" s="30">
        <v>39539</v>
      </c>
      <c r="C160" s="6">
        <v>152</v>
      </c>
      <c r="D160" s="29">
        <f t="shared" si="42"/>
        <v>20</v>
      </c>
      <c r="E160" s="29">
        <f t="shared" si="47"/>
        <v>3040</v>
      </c>
      <c r="F160" s="29">
        <f t="shared" si="43"/>
        <v>-634</v>
      </c>
      <c r="G160" s="34">
        <f>+Inputs!$D$3</f>
        <v>0.37951000000000001</v>
      </c>
      <c r="I160" s="27">
        <f t="shared" si="48"/>
        <v>3674</v>
      </c>
      <c r="K160" s="27">
        <f t="shared" si="44"/>
        <v>20</v>
      </c>
      <c r="L160" s="27">
        <f t="shared" si="49"/>
        <v>3040</v>
      </c>
      <c r="M160" s="27">
        <f t="shared" si="45"/>
        <v>7.5902000000000003</v>
      </c>
      <c r="N160" s="27">
        <f t="shared" si="46"/>
        <v>7.5902000000000003</v>
      </c>
      <c r="O160" s="27">
        <f t="shared" si="50"/>
        <v>-240.59100000000345</v>
      </c>
      <c r="P160" s="27">
        <f t="shared" si="51"/>
        <v>240.59100000000345</v>
      </c>
    </row>
    <row r="161" spans="1:16">
      <c r="A161" s="31">
        <v>39569</v>
      </c>
      <c r="C161" s="6">
        <v>153</v>
      </c>
      <c r="D161" s="29">
        <f t="shared" si="42"/>
        <v>20</v>
      </c>
      <c r="E161" s="29">
        <f t="shared" si="47"/>
        <v>3060</v>
      </c>
      <c r="F161" s="29">
        <f t="shared" si="43"/>
        <v>-614</v>
      </c>
      <c r="G161" s="34">
        <f>+Inputs!$D$3</f>
        <v>0.37951000000000001</v>
      </c>
      <c r="I161" s="27">
        <f t="shared" si="48"/>
        <v>3674</v>
      </c>
      <c r="K161" s="27">
        <f t="shared" si="44"/>
        <v>20</v>
      </c>
      <c r="L161" s="27">
        <f t="shared" si="49"/>
        <v>3060</v>
      </c>
      <c r="M161" s="27">
        <f t="shared" si="45"/>
        <v>7.5902000000000003</v>
      </c>
      <c r="N161" s="27">
        <f t="shared" si="46"/>
        <v>7.5902000000000003</v>
      </c>
      <c r="O161" s="27">
        <f t="shared" si="50"/>
        <v>-233.00080000000344</v>
      </c>
      <c r="P161" s="27">
        <f t="shared" si="51"/>
        <v>233.00080000000344</v>
      </c>
    </row>
    <row r="162" spans="1:16">
      <c r="A162" s="30">
        <v>39600</v>
      </c>
      <c r="C162" s="6">
        <v>154</v>
      </c>
      <c r="D162" s="29">
        <f t="shared" si="42"/>
        <v>20</v>
      </c>
      <c r="E162" s="29">
        <f t="shared" si="47"/>
        <v>3080</v>
      </c>
      <c r="F162" s="29">
        <f t="shared" si="43"/>
        <v>-594</v>
      </c>
      <c r="G162" s="34">
        <f>+Inputs!$D$3</f>
        <v>0.37951000000000001</v>
      </c>
      <c r="I162" s="27">
        <f t="shared" si="48"/>
        <v>3674</v>
      </c>
      <c r="K162" s="27">
        <f t="shared" si="44"/>
        <v>20</v>
      </c>
      <c r="L162" s="27">
        <f t="shared" si="49"/>
        <v>3080</v>
      </c>
      <c r="M162" s="27">
        <f t="shared" si="45"/>
        <v>7.5902000000000003</v>
      </c>
      <c r="N162" s="27">
        <f t="shared" si="46"/>
        <v>7.5902000000000003</v>
      </c>
      <c r="O162" s="27">
        <f t="shared" si="50"/>
        <v>-225.41060000000343</v>
      </c>
      <c r="P162" s="27">
        <f t="shared" si="51"/>
        <v>225.41060000000343</v>
      </c>
    </row>
    <row r="163" spans="1:16">
      <c r="A163" s="31">
        <v>39630</v>
      </c>
      <c r="C163" s="6">
        <v>155</v>
      </c>
      <c r="D163" s="29">
        <f t="shared" si="42"/>
        <v>20</v>
      </c>
      <c r="E163" s="29">
        <f t="shared" si="47"/>
        <v>3100</v>
      </c>
      <c r="F163" s="29">
        <f t="shared" si="43"/>
        <v>-574</v>
      </c>
      <c r="G163" s="34">
        <f>+Inputs!$D$3</f>
        <v>0.37951000000000001</v>
      </c>
      <c r="I163" s="27">
        <f t="shared" si="48"/>
        <v>3674</v>
      </c>
      <c r="K163" s="27">
        <f t="shared" si="44"/>
        <v>20</v>
      </c>
      <c r="L163" s="27">
        <f t="shared" si="49"/>
        <v>3100</v>
      </c>
      <c r="M163" s="27">
        <f t="shared" si="45"/>
        <v>7.5902000000000003</v>
      </c>
      <c r="N163" s="27">
        <f t="shared" si="46"/>
        <v>7.5902000000000003</v>
      </c>
      <c r="O163" s="27">
        <f t="shared" si="50"/>
        <v>-217.82040000000342</v>
      </c>
      <c r="P163" s="27">
        <f t="shared" si="51"/>
        <v>217.82040000000342</v>
      </c>
    </row>
    <row r="164" spans="1:16">
      <c r="A164" s="30">
        <v>39661</v>
      </c>
      <c r="C164" s="6">
        <v>156</v>
      </c>
      <c r="D164" s="29">
        <f t="shared" si="42"/>
        <v>20</v>
      </c>
      <c r="E164" s="29">
        <f t="shared" si="47"/>
        <v>3120</v>
      </c>
      <c r="F164" s="29">
        <f t="shared" si="43"/>
        <v>-554</v>
      </c>
      <c r="G164" s="34">
        <f>+Inputs!$D$3</f>
        <v>0.37951000000000001</v>
      </c>
      <c r="I164" s="27">
        <f t="shared" si="48"/>
        <v>3674</v>
      </c>
      <c r="K164" s="27">
        <f t="shared" si="44"/>
        <v>20</v>
      </c>
      <c r="L164" s="27">
        <f t="shared" si="49"/>
        <v>3120</v>
      </c>
      <c r="M164" s="27">
        <f t="shared" si="45"/>
        <v>7.5902000000000003</v>
      </c>
      <c r="N164" s="27">
        <f t="shared" si="46"/>
        <v>7.5902000000000003</v>
      </c>
      <c r="O164" s="27">
        <f t="shared" si="50"/>
        <v>-210.23020000000341</v>
      </c>
      <c r="P164" s="27">
        <f t="shared" si="51"/>
        <v>210.23020000000341</v>
      </c>
    </row>
    <row r="165" spans="1:16">
      <c r="A165" s="31">
        <v>39692</v>
      </c>
      <c r="C165" s="6">
        <v>157</v>
      </c>
      <c r="D165" s="29">
        <f t="shared" si="42"/>
        <v>20</v>
      </c>
      <c r="E165" s="29">
        <f t="shared" si="47"/>
        <v>3140</v>
      </c>
      <c r="F165" s="29">
        <f t="shared" si="43"/>
        <v>-534</v>
      </c>
      <c r="G165" s="34">
        <f>+Inputs!$D$3</f>
        <v>0.37951000000000001</v>
      </c>
      <c r="I165" s="27">
        <f t="shared" si="48"/>
        <v>3674</v>
      </c>
      <c r="K165" s="27">
        <f t="shared" si="44"/>
        <v>20</v>
      </c>
      <c r="L165" s="27">
        <f t="shared" si="49"/>
        <v>3140</v>
      </c>
      <c r="M165" s="27">
        <f t="shared" si="45"/>
        <v>7.5902000000000003</v>
      </c>
      <c r="N165" s="27">
        <f t="shared" si="46"/>
        <v>7.5902000000000003</v>
      </c>
      <c r="O165" s="27">
        <f t="shared" si="50"/>
        <v>-202.6400000000034</v>
      </c>
      <c r="P165" s="27">
        <f t="shared" si="51"/>
        <v>202.6400000000034</v>
      </c>
    </row>
    <row r="166" spans="1:16">
      <c r="A166" s="30">
        <v>39722</v>
      </c>
      <c r="C166" s="6">
        <v>158</v>
      </c>
      <c r="D166" s="29">
        <f t="shared" si="42"/>
        <v>20</v>
      </c>
      <c r="E166" s="29">
        <f t="shared" si="47"/>
        <v>3160</v>
      </c>
      <c r="F166" s="29">
        <f t="shared" si="43"/>
        <v>-514</v>
      </c>
      <c r="G166" s="34">
        <f>+Inputs!$D$3</f>
        <v>0.37951000000000001</v>
      </c>
      <c r="I166" s="27">
        <f t="shared" si="48"/>
        <v>3674</v>
      </c>
      <c r="K166" s="27">
        <f t="shared" si="44"/>
        <v>20</v>
      </c>
      <c r="L166" s="27">
        <f t="shared" si="49"/>
        <v>3160</v>
      </c>
      <c r="M166" s="27">
        <f t="shared" si="45"/>
        <v>7.5902000000000003</v>
      </c>
      <c r="N166" s="27">
        <f t="shared" si="46"/>
        <v>7.5902000000000003</v>
      </c>
      <c r="O166" s="27">
        <f t="shared" si="50"/>
        <v>-195.04980000000339</v>
      </c>
      <c r="P166" s="27">
        <f t="shared" si="51"/>
        <v>195.04980000000339</v>
      </c>
    </row>
    <row r="167" spans="1:16">
      <c r="A167" s="31">
        <v>39753</v>
      </c>
      <c r="C167" s="6">
        <v>159</v>
      </c>
      <c r="D167" s="29">
        <f t="shared" si="42"/>
        <v>20</v>
      </c>
      <c r="E167" s="29">
        <f t="shared" si="47"/>
        <v>3180</v>
      </c>
      <c r="F167" s="29">
        <f t="shared" si="43"/>
        <v>-494</v>
      </c>
      <c r="G167" s="34">
        <f>+Inputs!$D$3</f>
        <v>0.37951000000000001</v>
      </c>
      <c r="I167" s="27">
        <f t="shared" si="48"/>
        <v>3674</v>
      </c>
      <c r="K167" s="27">
        <f t="shared" si="44"/>
        <v>20</v>
      </c>
      <c r="L167" s="27">
        <f t="shared" si="49"/>
        <v>3180</v>
      </c>
      <c r="M167" s="27">
        <f t="shared" si="45"/>
        <v>7.5902000000000003</v>
      </c>
      <c r="N167" s="27">
        <f t="shared" si="46"/>
        <v>7.5902000000000003</v>
      </c>
      <c r="O167" s="27">
        <f t="shared" si="50"/>
        <v>-187.45960000000338</v>
      </c>
      <c r="P167" s="27">
        <f t="shared" si="51"/>
        <v>187.45960000000338</v>
      </c>
    </row>
    <row r="168" spans="1:16">
      <c r="A168" s="30">
        <v>39783</v>
      </c>
      <c r="C168" s="6">
        <v>160</v>
      </c>
      <c r="D168" s="29">
        <f t="shared" si="42"/>
        <v>20</v>
      </c>
      <c r="E168" s="29">
        <f t="shared" si="47"/>
        <v>3200</v>
      </c>
      <c r="F168" s="29">
        <f t="shared" si="43"/>
        <v>-474</v>
      </c>
      <c r="G168" s="34">
        <f>+Inputs!$D$3</f>
        <v>0.37951000000000001</v>
      </c>
      <c r="I168" s="27">
        <f t="shared" si="48"/>
        <v>3674</v>
      </c>
      <c r="K168" s="27">
        <f t="shared" si="44"/>
        <v>20</v>
      </c>
      <c r="L168" s="27">
        <f t="shared" si="49"/>
        <v>3200</v>
      </c>
      <c r="M168" s="27">
        <f t="shared" si="45"/>
        <v>7.5902000000000003</v>
      </c>
      <c r="N168" s="27">
        <f t="shared" si="46"/>
        <v>7.5902000000000003</v>
      </c>
      <c r="O168" s="27">
        <f t="shared" si="50"/>
        <v>-179.86940000000337</v>
      </c>
      <c r="P168" s="27">
        <f t="shared" si="51"/>
        <v>179.86940000000337</v>
      </c>
    </row>
    <row r="169" spans="1:16">
      <c r="A169" s="31">
        <v>39814</v>
      </c>
      <c r="C169" s="6">
        <v>161</v>
      </c>
      <c r="D169" s="29">
        <f t="shared" ref="D169:D180" si="52">ROUND(-(+$B$9/180)*1,0)</f>
        <v>20</v>
      </c>
      <c r="E169" s="29">
        <f t="shared" si="47"/>
        <v>3220</v>
      </c>
      <c r="F169" s="29">
        <f t="shared" ref="F169:F183" si="53">$B$9+E169</f>
        <v>-454</v>
      </c>
      <c r="G169" s="34">
        <f>+Inputs!$D$3</f>
        <v>0.37951000000000001</v>
      </c>
      <c r="I169" s="27">
        <f t="shared" si="48"/>
        <v>3674</v>
      </c>
      <c r="K169" s="27">
        <f t="shared" ref="K169:K183" si="54">D169</f>
        <v>20</v>
      </c>
      <c r="L169" s="27">
        <f t="shared" si="49"/>
        <v>3220</v>
      </c>
      <c r="M169" s="27">
        <f t="shared" ref="M169:M183" si="55">K169*G169</f>
        <v>7.5902000000000003</v>
      </c>
      <c r="N169" s="27">
        <f t="shared" ref="N169:N183" si="56">M169-J169</f>
        <v>7.5902000000000003</v>
      </c>
      <c r="O169" s="27">
        <f t="shared" si="50"/>
        <v>-172.27920000000336</v>
      </c>
      <c r="P169" s="27">
        <f t="shared" si="51"/>
        <v>172.27920000000336</v>
      </c>
    </row>
    <row r="170" spans="1:16">
      <c r="A170" s="30">
        <v>39845</v>
      </c>
      <c r="C170" s="6">
        <v>162</v>
      </c>
      <c r="D170" s="29">
        <f t="shared" si="52"/>
        <v>20</v>
      </c>
      <c r="E170" s="29">
        <f t="shared" ref="E170:E183" si="57">+E169+D170</f>
        <v>3240</v>
      </c>
      <c r="F170" s="29">
        <f t="shared" si="53"/>
        <v>-434</v>
      </c>
      <c r="G170" s="34">
        <f>+Inputs!$D$3</f>
        <v>0.37951000000000001</v>
      </c>
      <c r="I170" s="27">
        <f t="shared" ref="I170:I183" si="58">+I169+H170</f>
        <v>3674</v>
      </c>
      <c r="K170" s="27">
        <f t="shared" si="54"/>
        <v>20</v>
      </c>
      <c r="L170" s="27">
        <f t="shared" ref="L170:L183" si="59">+L169+K170</f>
        <v>3240</v>
      </c>
      <c r="M170" s="27">
        <f t="shared" si="55"/>
        <v>7.5902000000000003</v>
      </c>
      <c r="N170" s="27">
        <f t="shared" si="56"/>
        <v>7.5902000000000003</v>
      </c>
      <c r="O170" s="27">
        <f t="shared" ref="O170:O183" si="60">+O169+N170</f>
        <v>-164.68900000000335</v>
      </c>
      <c r="P170" s="27">
        <f t="shared" ref="P170:P183" si="61">P169-N170</f>
        <v>164.68900000000335</v>
      </c>
    </row>
    <row r="171" spans="1:16">
      <c r="A171" s="31">
        <v>39873</v>
      </c>
      <c r="C171" s="6">
        <v>163</v>
      </c>
      <c r="D171" s="29">
        <f t="shared" si="52"/>
        <v>20</v>
      </c>
      <c r="E171" s="29">
        <f t="shared" si="57"/>
        <v>3260</v>
      </c>
      <c r="F171" s="29">
        <f t="shared" si="53"/>
        <v>-414</v>
      </c>
      <c r="G171" s="34">
        <f>+Inputs!$D$3</f>
        <v>0.37951000000000001</v>
      </c>
      <c r="I171" s="27">
        <f t="shared" si="58"/>
        <v>3674</v>
      </c>
      <c r="K171" s="27">
        <f t="shared" si="54"/>
        <v>20</v>
      </c>
      <c r="L171" s="27">
        <f t="shared" si="59"/>
        <v>3260</v>
      </c>
      <c r="M171" s="27">
        <f t="shared" si="55"/>
        <v>7.5902000000000003</v>
      </c>
      <c r="N171" s="27">
        <f t="shared" si="56"/>
        <v>7.5902000000000003</v>
      </c>
      <c r="O171" s="27">
        <f t="shared" si="60"/>
        <v>-157.09880000000334</v>
      </c>
      <c r="P171" s="27">
        <f t="shared" si="61"/>
        <v>157.09880000000334</v>
      </c>
    </row>
    <row r="172" spans="1:16">
      <c r="A172" s="30">
        <v>39904</v>
      </c>
      <c r="C172" s="6">
        <v>164</v>
      </c>
      <c r="D172" s="29">
        <f t="shared" si="52"/>
        <v>20</v>
      </c>
      <c r="E172" s="29">
        <f t="shared" si="57"/>
        <v>3280</v>
      </c>
      <c r="F172" s="29">
        <f t="shared" si="53"/>
        <v>-394</v>
      </c>
      <c r="G172" s="34">
        <f>+Inputs!$D$3</f>
        <v>0.37951000000000001</v>
      </c>
      <c r="I172" s="27">
        <f t="shared" si="58"/>
        <v>3674</v>
      </c>
      <c r="K172" s="27">
        <f t="shared" si="54"/>
        <v>20</v>
      </c>
      <c r="L172" s="27">
        <f t="shared" si="59"/>
        <v>3280</v>
      </c>
      <c r="M172" s="27">
        <f t="shared" si="55"/>
        <v>7.5902000000000003</v>
      </c>
      <c r="N172" s="27">
        <f t="shared" si="56"/>
        <v>7.5902000000000003</v>
      </c>
      <c r="O172" s="27">
        <f t="shared" si="60"/>
        <v>-149.50860000000333</v>
      </c>
      <c r="P172" s="27">
        <f t="shared" si="61"/>
        <v>149.50860000000333</v>
      </c>
    </row>
    <row r="173" spans="1:16">
      <c r="A173" s="31">
        <v>39934</v>
      </c>
      <c r="C173" s="6">
        <v>165</v>
      </c>
      <c r="D173" s="29">
        <f t="shared" si="52"/>
        <v>20</v>
      </c>
      <c r="E173" s="29">
        <f t="shared" si="57"/>
        <v>3300</v>
      </c>
      <c r="F173" s="29">
        <f t="shared" si="53"/>
        <v>-374</v>
      </c>
      <c r="G173" s="34">
        <f>+Inputs!$D$3</f>
        <v>0.37951000000000001</v>
      </c>
      <c r="I173" s="27">
        <f t="shared" si="58"/>
        <v>3674</v>
      </c>
      <c r="K173" s="27">
        <f t="shared" si="54"/>
        <v>20</v>
      </c>
      <c r="L173" s="27">
        <f t="shared" si="59"/>
        <v>3300</v>
      </c>
      <c r="M173" s="27">
        <f t="shared" si="55"/>
        <v>7.5902000000000003</v>
      </c>
      <c r="N173" s="27">
        <f t="shared" si="56"/>
        <v>7.5902000000000003</v>
      </c>
      <c r="O173" s="27">
        <f t="shared" si="60"/>
        <v>-141.91840000000332</v>
      </c>
      <c r="P173" s="27">
        <f t="shared" si="61"/>
        <v>141.91840000000332</v>
      </c>
    </row>
    <row r="174" spans="1:16">
      <c r="A174" s="30">
        <v>39965</v>
      </c>
      <c r="C174" s="6">
        <v>166</v>
      </c>
      <c r="D174" s="29">
        <f t="shared" si="52"/>
        <v>20</v>
      </c>
      <c r="E174" s="29">
        <f t="shared" si="57"/>
        <v>3320</v>
      </c>
      <c r="F174" s="29">
        <f t="shared" si="53"/>
        <v>-354</v>
      </c>
      <c r="G174" s="34">
        <f>+Inputs!$D$3</f>
        <v>0.37951000000000001</v>
      </c>
      <c r="I174" s="27">
        <f t="shared" si="58"/>
        <v>3674</v>
      </c>
      <c r="K174" s="27">
        <f t="shared" si="54"/>
        <v>20</v>
      </c>
      <c r="L174" s="27">
        <f t="shared" si="59"/>
        <v>3320</v>
      </c>
      <c r="M174" s="27">
        <f t="shared" si="55"/>
        <v>7.5902000000000003</v>
      </c>
      <c r="N174" s="27">
        <f t="shared" si="56"/>
        <v>7.5902000000000003</v>
      </c>
      <c r="O174" s="27">
        <f t="shared" si="60"/>
        <v>-134.32820000000331</v>
      </c>
      <c r="P174" s="27">
        <f t="shared" si="61"/>
        <v>134.32820000000331</v>
      </c>
    </row>
    <row r="175" spans="1:16">
      <c r="A175" s="31">
        <v>39995</v>
      </c>
      <c r="C175" s="6">
        <v>167</v>
      </c>
      <c r="D175" s="29">
        <f t="shared" si="52"/>
        <v>20</v>
      </c>
      <c r="E175" s="29">
        <f t="shared" si="57"/>
        <v>3340</v>
      </c>
      <c r="F175" s="29">
        <f t="shared" si="53"/>
        <v>-334</v>
      </c>
      <c r="G175" s="34">
        <f>+Inputs!$D$3</f>
        <v>0.37951000000000001</v>
      </c>
      <c r="I175" s="27">
        <f t="shared" si="58"/>
        <v>3674</v>
      </c>
      <c r="K175" s="27">
        <f t="shared" si="54"/>
        <v>20</v>
      </c>
      <c r="L175" s="27">
        <f t="shared" si="59"/>
        <v>3340</v>
      </c>
      <c r="M175" s="27">
        <f t="shared" si="55"/>
        <v>7.5902000000000003</v>
      </c>
      <c r="N175" s="27">
        <f t="shared" si="56"/>
        <v>7.5902000000000003</v>
      </c>
      <c r="O175" s="27">
        <f t="shared" si="60"/>
        <v>-126.73800000000331</v>
      </c>
      <c r="P175" s="27">
        <f t="shared" si="61"/>
        <v>126.73800000000331</v>
      </c>
    </row>
    <row r="176" spans="1:16">
      <c r="A176" s="30">
        <v>40026</v>
      </c>
      <c r="C176" s="6">
        <v>168</v>
      </c>
      <c r="D176" s="29">
        <f t="shared" si="52"/>
        <v>20</v>
      </c>
      <c r="E176" s="29">
        <f t="shared" si="57"/>
        <v>3360</v>
      </c>
      <c r="F176" s="29">
        <f t="shared" si="53"/>
        <v>-314</v>
      </c>
      <c r="G176" s="34">
        <f>+Inputs!$D$3</f>
        <v>0.37951000000000001</v>
      </c>
      <c r="I176" s="27">
        <f t="shared" si="58"/>
        <v>3674</v>
      </c>
      <c r="K176" s="27">
        <f t="shared" si="54"/>
        <v>20</v>
      </c>
      <c r="L176" s="27">
        <f t="shared" si="59"/>
        <v>3360</v>
      </c>
      <c r="M176" s="27">
        <f t="shared" si="55"/>
        <v>7.5902000000000003</v>
      </c>
      <c r="N176" s="27">
        <f t="shared" si="56"/>
        <v>7.5902000000000003</v>
      </c>
      <c r="O176" s="27">
        <f t="shared" si="60"/>
        <v>-119.14780000000331</v>
      </c>
      <c r="P176" s="27">
        <f t="shared" si="61"/>
        <v>119.14780000000331</v>
      </c>
    </row>
    <row r="177" spans="1:19">
      <c r="A177" s="31">
        <v>40057</v>
      </c>
      <c r="C177" s="6">
        <v>169</v>
      </c>
      <c r="D177" s="29">
        <f t="shared" si="52"/>
        <v>20</v>
      </c>
      <c r="E177" s="29">
        <f t="shared" si="57"/>
        <v>3380</v>
      </c>
      <c r="F177" s="29">
        <f t="shared" si="53"/>
        <v>-294</v>
      </c>
      <c r="G177" s="34">
        <f>+Inputs!$D$3</f>
        <v>0.37951000000000001</v>
      </c>
      <c r="I177" s="27">
        <f t="shared" si="58"/>
        <v>3674</v>
      </c>
      <c r="K177" s="27">
        <f t="shared" si="54"/>
        <v>20</v>
      </c>
      <c r="L177" s="27">
        <f t="shared" si="59"/>
        <v>3380</v>
      </c>
      <c r="M177" s="27">
        <f t="shared" si="55"/>
        <v>7.5902000000000003</v>
      </c>
      <c r="N177" s="27">
        <f t="shared" si="56"/>
        <v>7.5902000000000003</v>
      </c>
      <c r="O177" s="27">
        <f t="shared" si="60"/>
        <v>-111.55760000000332</v>
      </c>
      <c r="P177" s="27">
        <f t="shared" si="61"/>
        <v>111.55760000000332</v>
      </c>
    </row>
    <row r="178" spans="1:19">
      <c r="A178" s="30">
        <v>40087</v>
      </c>
      <c r="C178" s="6">
        <v>170</v>
      </c>
      <c r="D178" s="29">
        <f t="shared" si="52"/>
        <v>20</v>
      </c>
      <c r="E178" s="29">
        <f t="shared" si="57"/>
        <v>3400</v>
      </c>
      <c r="F178" s="29">
        <f t="shared" si="53"/>
        <v>-274</v>
      </c>
      <c r="G178" s="34">
        <f>+Inputs!$D$3</f>
        <v>0.37951000000000001</v>
      </c>
      <c r="I178" s="27">
        <f t="shared" si="58"/>
        <v>3674</v>
      </c>
      <c r="K178" s="27">
        <f t="shared" si="54"/>
        <v>20</v>
      </c>
      <c r="L178" s="27">
        <f t="shared" si="59"/>
        <v>3400</v>
      </c>
      <c r="M178" s="27">
        <f t="shared" si="55"/>
        <v>7.5902000000000003</v>
      </c>
      <c r="N178" s="27">
        <f t="shared" si="56"/>
        <v>7.5902000000000003</v>
      </c>
      <c r="O178" s="27">
        <f t="shared" si="60"/>
        <v>-103.96740000000332</v>
      </c>
      <c r="P178" s="27">
        <f t="shared" si="61"/>
        <v>103.96740000000332</v>
      </c>
    </row>
    <row r="179" spans="1:19">
      <c r="A179" s="31">
        <v>40118</v>
      </c>
      <c r="C179" s="6">
        <v>171</v>
      </c>
      <c r="D179" s="29">
        <f t="shared" si="52"/>
        <v>20</v>
      </c>
      <c r="E179" s="29">
        <f t="shared" si="57"/>
        <v>3420</v>
      </c>
      <c r="F179" s="29">
        <f t="shared" si="53"/>
        <v>-254</v>
      </c>
      <c r="G179" s="34">
        <f>+Inputs!$D$3</f>
        <v>0.37951000000000001</v>
      </c>
      <c r="I179" s="27">
        <f t="shared" si="58"/>
        <v>3674</v>
      </c>
      <c r="K179" s="27">
        <f t="shared" si="54"/>
        <v>20</v>
      </c>
      <c r="L179" s="27">
        <f t="shared" si="59"/>
        <v>3420</v>
      </c>
      <c r="M179" s="27">
        <f t="shared" si="55"/>
        <v>7.5902000000000003</v>
      </c>
      <c r="N179" s="27">
        <f t="shared" si="56"/>
        <v>7.5902000000000003</v>
      </c>
      <c r="O179" s="27">
        <f t="shared" si="60"/>
        <v>-96.377200000003327</v>
      </c>
      <c r="P179" s="27">
        <f t="shared" si="61"/>
        <v>96.377200000003327</v>
      </c>
    </row>
    <row r="180" spans="1:19">
      <c r="A180" s="30">
        <v>40148</v>
      </c>
      <c r="C180" s="6">
        <v>172</v>
      </c>
      <c r="D180" s="29">
        <f t="shared" si="52"/>
        <v>20</v>
      </c>
      <c r="E180" s="29">
        <f t="shared" si="57"/>
        <v>3440</v>
      </c>
      <c r="F180" s="29">
        <f t="shared" si="53"/>
        <v>-234</v>
      </c>
      <c r="G180" s="34">
        <f>+Inputs!$D$3</f>
        <v>0.37951000000000001</v>
      </c>
      <c r="I180" s="27">
        <f t="shared" si="58"/>
        <v>3674</v>
      </c>
      <c r="K180" s="27">
        <f t="shared" si="54"/>
        <v>20</v>
      </c>
      <c r="L180" s="27">
        <f t="shared" si="59"/>
        <v>3440</v>
      </c>
      <c r="M180" s="27">
        <f t="shared" si="55"/>
        <v>7.5902000000000003</v>
      </c>
      <c r="N180" s="27">
        <f t="shared" si="56"/>
        <v>7.5902000000000003</v>
      </c>
      <c r="O180" s="27">
        <f t="shared" si="60"/>
        <v>-88.787000000003331</v>
      </c>
      <c r="P180" s="27">
        <f t="shared" si="61"/>
        <v>88.787000000003331</v>
      </c>
    </row>
    <row r="181" spans="1:19" s="237" customFormat="1">
      <c r="A181" s="243">
        <v>40179</v>
      </c>
      <c r="C181" s="238">
        <v>173</v>
      </c>
      <c r="D181" s="239">
        <f>ROUND(-($F$180/60)*1,0)</f>
        <v>4</v>
      </c>
      <c r="E181" s="239">
        <f t="shared" si="57"/>
        <v>3444</v>
      </c>
      <c r="F181" s="239">
        <f t="shared" si="53"/>
        <v>-230</v>
      </c>
      <c r="G181" s="240">
        <f>+Inputs!$D$3</f>
        <v>0.37951000000000001</v>
      </c>
      <c r="I181" s="241">
        <f t="shared" si="58"/>
        <v>3674</v>
      </c>
      <c r="K181" s="241">
        <f t="shared" si="54"/>
        <v>4</v>
      </c>
      <c r="L181" s="241">
        <f t="shared" si="59"/>
        <v>3444</v>
      </c>
      <c r="M181" s="241">
        <f t="shared" si="55"/>
        <v>1.5180400000000001</v>
      </c>
      <c r="N181" s="241">
        <f t="shared" si="56"/>
        <v>1.5180400000000001</v>
      </c>
      <c r="O181" s="241">
        <f t="shared" si="60"/>
        <v>-87.268960000003332</v>
      </c>
      <c r="P181" s="241">
        <f t="shared" si="61"/>
        <v>87.268960000003332</v>
      </c>
      <c r="Q181" s="242"/>
      <c r="R181" s="242"/>
      <c r="S181" s="242"/>
    </row>
    <row r="182" spans="1:19" s="237" customFormat="1">
      <c r="A182" s="236">
        <v>40210</v>
      </c>
      <c r="C182" s="238">
        <v>174</v>
      </c>
      <c r="D182" s="239">
        <f t="shared" ref="D182:D238" si="62">ROUND(-($F$180/60)*1,0)</f>
        <v>4</v>
      </c>
      <c r="E182" s="239">
        <f t="shared" si="57"/>
        <v>3448</v>
      </c>
      <c r="F182" s="239">
        <f t="shared" si="53"/>
        <v>-226</v>
      </c>
      <c r="G182" s="240">
        <f>+Inputs!$D$3</f>
        <v>0.37951000000000001</v>
      </c>
      <c r="I182" s="241">
        <f t="shared" si="58"/>
        <v>3674</v>
      </c>
      <c r="K182" s="241">
        <f t="shared" si="54"/>
        <v>4</v>
      </c>
      <c r="L182" s="241">
        <f t="shared" si="59"/>
        <v>3448</v>
      </c>
      <c r="M182" s="241">
        <f t="shared" si="55"/>
        <v>1.5180400000000001</v>
      </c>
      <c r="N182" s="241">
        <f t="shared" si="56"/>
        <v>1.5180400000000001</v>
      </c>
      <c r="O182" s="241">
        <f t="shared" si="60"/>
        <v>-85.750920000003333</v>
      </c>
      <c r="P182" s="241">
        <f t="shared" si="61"/>
        <v>85.750920000003333</v>
      </c>
      <c r="Q182" s="242"/>
      <c r="R182" s="242"/>
      <c r="S182" s="242"/>
    </row>
    <row r="183" spans="1:19" s="237" customFormat="1">
      <c r="A183" s="243">
        <v>40238</v>
      </c>
      <c r="C183" s="238">
        <v>175</v>
      </c>
      <c r="D183" s="239">
        <f t="shared" si="62"/>
        <v>4</v>
      </c>
      <c r="E183" s="239">
        <f t="shared" si="57"/>
        <v>3452</v>
      </c>
      <c r="F183" s="239">
        <f t="shared" si="53"/>
        <v>-222</v>
      </c>
      <c r="G183" s="240">
        <f>+Inputs!$D$3</f>
        <v>0.37951000000000001</v>
      </c>
      <c r="I183" s="241">
        <f t="shared" si="58"/>
        <v>3674</v>
      </c>
      <c r="K183" s="241">
        <f t="shared" si="54"/>
        <v>4</v>
      </c>
      <c r="L183" s="241">
        <f t="shared" si="59"/>
        <v>3452</v>
      </c>
      <c r="M183" s="241">
        <f t="shared" si="55"/>
        <v>1.5180400000000001</v>
      </c>
      <c r="N183" s="241">
        <f t="shared" si="56"/>
        <v>1.5180400000000001</v>
      </c>
      <c r="O183" s="241">
        <f t="shared" si="60"/>
        <v>-84.232880000003334</v>
      </c>
      <c r="P183" s="241">
        <f t="shared" si="61"/>
        <v>84.232880000003334</v>
      </c>
      <c r="Q183" s="242"/>
      <c r="R183" s="242"/>
      <c r="S183" s="242"/>
    </row>
    <row r="184" spans="1:19" s="237" customFormat="1">
      <c r="A184" s="236">
        <v>40269</v>
      </c>
      <c r="C184" s="238">
        <v>176</v>
      </c>
      <c r="D184" s="239">
        <f t="shared" si="62"/>
        <v>4</v>
      </c>
      <c r="E184" s="239">
        <f t="shared" ref="E184:E238" si="63">+E183+D184</f>
        <v>3456</v>
      </c>
      <c r="F184" s="239">
        <f t="shared" ref="F184:F238" si="64">$B$9+E184</f>
        <v>-218</v>
      </c>
      <c r="G184" s="240">
        <f>+Inputs!$D$3</f>
        <v>0.37951000000000001</v>
      </c>
      <c r="I184" s="241">
        <f t="shared" ref="I184:I238" si="65">+I183+H184</f>
        <v>3674</v>
      </c>
      <c r="K184" s="241">
        <f t="shared" ref="K184:K238" si="66">D184</f>
        <v>4</v>
      </c>
      <c r="L184" s="241">
        <f t="shared" ref="L184:L238" si="67">+L183+K184</f>
        <v>3456</v>
      </c>
      <c r="M184" s="241">
        <f t="shared" ref="M184:M238" si="68">K184*G184</f>
        <v>1.5180400000000001</v>
      </c>
      <c r="N184" s="241">
        <f t="shared" ref="N184:N238" si="69">M184-J184</f>
        <v>1.5180400000000001</v>
      </c>
      <c r="O184" s="241">
        <f t="shared" ref="O184:O238" si="70">+O183+N184</f>
        <v>-82.714840000003335</v>
      </c>
      <c r="P184" s="241">
        <f t="shared" ref="P184:P238" si="71">P183-N184</f>
        <v>82.714840000003335</v>
      </c>
      <c r="Q184" s="242"/>
      <c r="R184" s="242"/>
      <c r="S184" s="242"/>
    </row>
    <row r="185" spans="1:19" s="237" customFormat="1">
      <c r="A185" s="243">
        <v>40299</v>
      </c>
      <c r="C185" s="238">
        <v>177</v>
      </c>
      <c r="D185" s="239">
        <f t="shared" si="62"/>
        <v>4</v>
      </c>
      <c r="E185" s="239">
        <f t="shared" si="63"/>
        <v>3460</v>
      </c>
      <c r="F185" s="239">
        <f t="shared" si="64"/>
        <v>-214</v>
      </c>
      <c r="G185" s="240">
        <f>+Inputs!$D$3</f>
        <v>0.37951000000000001</v>
      </c>
      <c r="I185" s="241">
        <f t="shared" si="65"/>
        <v>3674</v>
      </c>
      <c r="K185" s="241">
        <f t="shared" si="66"/>
        <v>4</v>
      </c>
      <c r="L185" s="241">
        <f t="shared" si="67"/>
        <v>3460</v>
      </c>
      <c r="M185" s="241">
        <f t="shared" si="68"/>
        <v>1.5180400000000001</v>
      </c>
      <c r="N185" s="241">
        <f t="shared" si="69"/>
        <v>1.5180400000000001</v>
      </c>
      <c r="O185" s="241">
        <f t="shared" si="70"/>
        <v>-81.196800000003336</v>
      </c>
      <c r="P185" s="241">
        <f t="shared" si="71"/>
        <v>81.196800000003336</v>
      </c>
      <c r="Q185" s="242"/>
      <c r="R185" s="242"/>
      <c r="S185" s="242"/>
    </row>
    <row r="186" spans="1:19" s="237" customFormat="1">
      <c r="A186" s="236">
        <v>40330</v>
      </c>
      <c r="C186" s="238">
        <v>178</v>
      </c>
      <c r="D186" s="239">
        <f t="shared" si="62"/>
        <v>4</v>
      </c>
      <c r="E186" s="239">
        <f t="shared" si="63"/>
        <v>3464</v>
      </c>
      <c r="F186" s="239">
        <f t="shared" si="64"/>
        <v>-210</v>
      </c>
      <c r="G186" s="240">
        <f>+Inputs!$D$3</f>
        <v>0.37951000000000001</v>
      </c>
      <c r="I186" s="241">
        <f t="shared" si="65"/>
        <v>3674</v>
      </c>
      <c r="K186" s="241">
        <f t="shared" si="66"/>
        <v>4</v>
      </c>
      <c r="L186" s="241">
        <f t="shared" si="67"/>
        <v>3464</v>
      </c>
      <c r="M186" s="241">
        <f t="shared" si="68"/>
        <v>1.5180400000000001</v>
      </c>
      <c r="N186" s="241">
        <f t="shared" si="69"/>
        <v>1.5180400000000001</v>
      </c>
      <c r="O186" s="241">
        <f t="shared" si="70"/>
        <v>-79.678760000003336</v>
      </c>
      <c r="P186" s="241">
        <f t="shared" si="71"/>
        <v>79.678760000003336</v>
      </c>
      <c r="Q186" s="242"/>
      <c r="R186" s="242"/>
      <c r="S186" s="242"/>
    </row>
    <row r="187" spans="1:19" s="237" customFormat="1">
      <c r="A187" s="243">
        <v>40360</v>
      </c>
      <c r="C187" s="238">
        <v>179</v>
      </c>
      <c r="D187" s="239">
        <f t="shared" si="62"/>
        <v>4</v>
      </c>
      <c r="E187" s="239">
        <f t="shared" si="63"/>
        <v>3468</v>
      </c>
      <c r="F187" s="239">
        <f t="shared" si="64"/>
        <v>-206</v>
      </c>
      <c r="G187" s="240">
        <f>+Inputs!$D$3</f>
        <v>0.37951000000000001</v>
      </c>
      <c r="I187" s="241">
        <f t="shared" si="65"/>
        <v>3674</v>
      </c>
      <c r="K187" s="241">
        <f t="shared" si="66"/>
        <v>4</v>
      </c>
      <c r="L187" s="241">
        <f t="shared" si="67"/>
        <v>3468</v>
      </c>
      <c r="M187" s="241">
        <f t="shared" si="68"/>
        <v>1.5180400000000001</v>
      </c>
      <c r="N187" s="241">
        <f t="shared" si="69"/>
        <v>1.5180400000000001</v>
      </c>
      <c r="O187" s="241">
        <f t="shared" si="70"/>
        <v>-78.160720000003337</v>
      </c>
      <c r="P187" s="241">
        <f t="shared" si="71"/>
        <v>78.160720000003337</v>
      </c>
      <c r="Q187" s="242"/>
      <c r="R187" s="242"/>
      <c r="S187" s="242"/>
    </row>
    <row r="188" spans="1:19" s="237" customFormat="1">
      <c r="A188" s="236">
        <v>40391</v>
      </c>
      <c r="C188" s="238">
        <v>180</v>
      </c>
      <c r="D188" s="239">
        <f t="shared" si="62"/>
        <v>4</v>
      </c>
      <c r="E188" s="239">
        <f t="shared" si="63"/>
        <v>3472</v>
      </c>
      <c r="F188" s="239">
        <f t="shared" si="64"/>
        <v>-202</v>
      </c>
      <c r="G188" s="240">
        <f>+Inputs!$D$3</f>
        <v>0.37951000000000001</v>
      </c>
      <c r="I188" s="241">
        <f t="shared" si="65"/>
        <v>3674</v>
      </c>
      <c r="K188" s="241">
        <f t="shared" si="66"/>
        <v>4</v>
      </c>
      <c r="L188" s="241">
        <f t="shared" si="67"/>
        <v>3472</v>
      </c>
      <c r="M188" s="241">
        <f t="shared" si="68"/>
        <v>1.5180400000000001</v>
      </c>
      <c r="N188" s="241">
        <f t="shared" si="69"/>
        <v>1.5180400000000001</v>
      </c>
      <c r="O188" s="241">
        <f t="shared" si="70"/>
        <v>-76.642680000003338</v>
      </c>
      <c r="P188" s="241">
        <f t="shared" si="71"/>
        <v>76.642680000003338</v>
      </c>
      <c r="Q188" s="242"/>
      <c r="R188" s="242"/>
      <c r="S188" s="242"/>
    </row>
    <row r="189" spans="1:19" s="237" customFormat="1">
      <c r="A189" s="243">
        <v>40422</v>
      </c>
      <c r="C189" s="238">
        <v>181</v>
      </c>
      <c r="D189" s="239">
        <f t="shared" si="62"/>
        <v>4</v>
      </c>
      <c r="E189" s="239">
        <f t="shared" si="63"/>
        <v>3476</v>
      </c>
      <c r="F189" s="239">
        <f t="shared" si="64"/>
        <v>-198</v>
      </c>
      <c r="G189" s="240">
        <f>+Inputs!$D$3</f>
        <v>0.37951000000000001</v>
      </c>
      <c r="I189" s="241">
        <f t="shared" si="65"/>
        <v>3674</v>
      </c>
      <c r="K189" s="241">
        <f t="shared" si="66"/>
        <v>4</v>
      </c>
      <c r="L189" s="241">
        <f t="shared" si="67"/>
        <v>3476</v>
      </c>
      <c r="M189" s="241">
        <f t="shared" si="68"/>
        <v>1.5180400000000001</v>
      </c>
      <c r="N189" s="241">
        <f t="shared" si="69"/>
        <v>1.5180400000000001</v>
      </c>
      <c r="O189" s="241">
        <f t="shared" si="70"/>
        <v>-75.124640000003339</v>
      </c>
      <c r="P189" s="241">
        <f t="shared" si="71"/>
        <v>75.124640000003339</v>
      </c>
      <c r="Q189" s="242"/>
      <c r="R189" s="242"/>
      <c r="S189" s="242"/>
    </row>
    <row r="190" spans="1:19" s="237" customFormat="1">
      <c r="A190" s="236">
        <v>40452</v>
      </c>
      <c r="C190" s="238">
        <v>182</v>
      </c>
      <c r="D190" s="239">
        <f t="shared" si="62"/>
        <v>4</v>
      </c>
      <c r="E190" s="239">
        <f t="shared" si="63"/>
        <v>3480</v>
      </c>
      <c r="F190" s="239">
        <f t="shared" si="64"/>
        <v>-194</v>
      </c>
      <c r="G190" s="240">
        <f>+Inputs!$D$3</f>
        <v>0.37951000000000001</v>
      </c>
      <c r="I190" s="241">
        <f t="shared" si="65"/>
        <v>3674</v>
      </c>
      <c r="K190" s="241">
        <f t="shared" si="66"/>
        <v>4</v>
      </c>
      <c r="L190" s="241">
        <f t="shared" si="67"/>
        <v>3480</v>
      </c>
      <c r="M190" s="241">
        <f t="shared" si="68"/>
        <v>1.5180400000000001</v>
      </c>
      <c r="N190" s="241">
        <f t="shared" si="69"/>
        <v>1.5180400000000001</v>
      </c>
      <c r="O190" s="241">
        <f t="shared" si="70"/>
        <v>-73.60660000000334</v>
      </c>
      <c r="P190" s="241">
        <f t="shared" si="71"/>
        <v>73.60660000000334</v>
      </c>
      <c r="Q190" s="242"/>
      <c r="R190" s="242"/>
      <c r="S190" s="242"/>
    </row>
    <row r="191" spans="1:19" s="237" customFormat="1">
      <c r="A191" s="243">
        <v>40483</v>
      </c>
      <c r="C191" s="238">
        <v>183</v>
      </c>
      <c r="D191" s="239">
        <f t="shared" si="62"/>
        <v>4</v>
      </c>
      <c r="E191" s="239">
        <f t="shared" si="63"/>
        <v>3484</v>
      </c>
      <c r="F191" s="239">
        <f t="shared" si="64"/>
        <v>-190</v>
      </c>
      <c r="G191" s="240">
        <f>+Inputs!$D$3</f>
        <v>0.37951000000000001</v>
      </c>
      <c r="I191" s="241">
        <f t="shared" si="65"/>
        <v>3674</v>
      </c>
      <c r="K191" s="241">
        <f t="shared" si="66"/>
        <v>4</v>
      </c>
      <c r="L191" s="241">
        <f t="shared" si="67"/>
        <v>3484</v>
      </c>
      <c r="M191" s="241">
        <f t="shared" si="68"/>
        <v>1.5180400000000001</v>
      </c>
      <c r="N191" s="241">
        <f t="shared" si="69"/>
        <v>1.5180400000000001</v>
      </c>
      <c r="O191" s="241">
        <f t="shared" si="70"/>
        <v>-72.088560000003341</v>
      </c>
      <c r="P191" s="241">
        <f t="shared" si="71"/>
        <v>72.088560000003341</v>
      </c>
      <c r="Q191" s="242"/>
      <c r="R191" s="242"/>
      <c r="S191" s="242"/>
    </row>
    <row r="192" spans="1:19" s="237" customFormat="1">
      <c r="A192" s="236">
        <v>40513</v>
      </c>
      <c r="C192" s="238">
        <v>184</v>
      </c>
      <c r="D192" s="239">
        <f t="shared" si="62"/>
        <v>4</v>
      </c>
      <c r="E192" s="239">
        <f t="shared" si="63"/>
        <v>3488</v>
      </c>
      <c r="F192" s="239">
        <f t="shared" si="64"/>
        <v>-186</v>
      </c>
      <c r="G192" s="240">
        <f>+Inputs!$D$3</f>
        <v>0.37951000000000001</v>
      </c>
      <c r="I192" s="241">
        <f t="shared" si="65"/>
        <v>3674</v>
      </c>
      <c r="K192" s="241">
        <f t="shared" si="66"/>
        <v>4</v>
      </c>
      <c r="L192" s="241">
        <f t="shared" si="67"/>
        <v>3488</v>
      </c>
      <c r="M192" s="241">
        <f t="shared" si="68"/>
        <v>1.5180400000000001</v>
      </c>
      <c r="N192" s="241">
        <f t="shared" si="69"/>
        <v>1.5180400000000001</v>
      </c>
      <c r="O192" s="241">
        <f t="shared" si="70"/>
        <v>-70.570520000003341</v>
      </c>
      <c r="P192" s="241">
        <f t="shared" si="71"/>
        <v>70.570520000003341</v>
      </c>
      <c r="Q192" s="242"/>
      <c r="R192" s="242"/>
      <c r="S192" s="242"/>
    </row>
    <row r="193" spans="1:19" s="237" customFormat="1">
      <c r="A193" s="243">
        <v>40544</v>
      </c>
      <c r="C193" s="238">
        <v>185</v>
      </c>
      <c r="D193" s="239">
        <f t="shared" si="62"/>
        <v>4</v>
      </c>
      <c r="E193" s="239">
        <f t="shared" si="63"/>
        <v>3492</v>
      </c>
      <c r="F193" s="239">
        <f t="shared" si="64"/>
        <v>-182</v>
      </c>
      <c r="G193" s="240">
        <f>+Inputs!$D$3</f>
        <v>0.37951000000000001</v>
      </c>
      <c r="I193" s="241">
        <f t="shared" si="65"/>
        <v>3674</v>
      </c>
      <c r="K193" s="241">
        <f t="shared" si="66"/>
        <v>4</v>
      </c>
      <c r="L193" s="241">
        <f t="shared" si="67"/>
        <v>3492</v>
      </c>
      <c r="M193" s="241">
        <f t="shared" si="68"/>
        <v>1.5180400000000001</v>
      </c>
      <c r="N193" s="241">
        <f t="shared" si="69"/>
        <v>1.5180400000000001</v>
      </c>
      <c r="O193" s="241">
        <f t="shared" si="70"/>
        <v>-69.052480000003342</v>
      </c>
      <c r="P193" s="241">
        <f t="shared" si="71"/>
        <v>69.052480000003342</v>
      </c>
      <c r="Q193" s="242"/>
      <c r="R193" s="242"/>
      <c r="S193" s="242"/>
    </row>
    <row r="194" spans="1:19" s="237" customFormat="1">
      <c r="A194" s="236">
        <v>40575</v>
      </c>
      <c r="C194" s="238">
        <v>186</v>
      </c>
      <c r="D194" s="239">
        <f t="shared" si="62"/>
        <v>4</v>
      </c>
      <c r="E194" s="239">
        <f t="shared" si="63"/>
        <v>3496</v>
      </c>
      <c r="F194" s="239">
        <f t="shared" si="64"/>
        <v>-178</v>
      </c>
      <c r="G194" s="240">
        <f>+Inputs!$D$3</f>
        <v>0.37951000000000001</v>
      </c>
      <c r="I194" s="241">
        <f t="shared" si="65"/>
        <v>3674</v>
      </c>
      <c r="K194" s="241">
        <f t="shared" si="66"/>
        <v>4</v>
      </c>
      <c r="L194" s="241">
        <f t="shared" si="67"/>
        <v>3496</v>
      </c>
      <c r="M194" s="241">
        <f t="shared" si="68"/>
        <v>1.5180400000000001</v>
      </c>
      <c r="N194" s="241">
        <f t="shared" si="69"/>
        <v>1.5180400000000001</v>
      </c>
      <c r="O194" s="241">
        <f t="shared" si="70"/>
        <v>-67.534440000003343</v>
      </c>
      <c r="P194" s="241">
        <f t="shared" si="71"/>
        <v>67.534440000003343</v>
      </c>
      <c r="Q194" s="242"/>
      <c r="R194" s="242"/>
      <c r="S194" s="242"/>
    </row>
    <row r="195" spans="1:19" s="237" customFormat="1">
      <c r="A195" s="243">
        <v>40603</v>
      </c>
      <c r="C195" s="238">
        <v>187</v>
      </c>
      <c r="D195" s="239">
        <f t="shared" si="62"/>
        <v>4</v>
      </c>
      <c r="E195" s="239">
        <f t="shared" si="63"/>
        <v>3500</v>
      </c>
      <c r="F195" s="239">
        <f t="shared" si="64"/>
        <v>-174</v>
      </c>
      <c r="G195" s="240">
        <f>+Inputs!$D$3</f>
        <v>0.37951000000000001</v>
      </c>
      <c r="I195" s="241">
        <f t="shared" si="65"/>
        <v>3674</v>
      </c>
      <c r="K195" s="241">
        <f t="shared" si="66"/>
        <v>4</v>
      </c>
      <c r="L195" s="241">
        <f t="shared" si="67"/>
        <v>3500</v>
      </c>
      <c r="M195" s="241">
        <f t="shared" si="68"/>
        <v>1.5180400000000001</v>
      </c>
      <c r="N195" s="241">
        <f t="shared" si="69"/>
        <v>1.5180400000000001</v>
      </c>
      <c r="O195" s="241">
        <f t="shared" si="70"/>
        <v>-66.016400000003344</v>
      </c>
      <c r="P195" s="241">
        <f t="shared" si="71"/>
        <v>66.016400000003344</v>
      </c>
      <c r="Q195" s="242"/>
      <c r="R195" s="242"/>
      <c r="S195" s="242"/>
    </row>
    <row r="196" spans="1:19" s="237" customFormat="1">
      <c r="A196" s="236">
        <v>40634</v>
      </c>
      <c r="C196" s="238">
        <v>188</v>
      </c>
      <c r="D196" s="239">
        <f t="shared" si="62"/>
        <v>4</v>
      </c>
      <c r="E196" s="239">
        <f t="shared" si="63"/>
        <v>3504</v>
      </c>
      <c r="F196" s="239">
        <f t="shared" si="64"/>
        <v>-170</v>
      </c>
      <c r="G196" s="240">
        <f>+Inputs!$D$3</f>
        <v>0.37951000000000001</v>
      </c>
      <c r="I196" s="241">
        <f t="shared" si="65"/>
        <v>3674</v>
      </c>
      <c r="K196" s="241">
        <f t="shared" si="66"/>
        <v>4</v>
      </c>
      <c r="L196" s="241">
        <f t="shared" si="67"/>
        <v>3504</v>
      </c>
      <c r="M196" s="241">
        <f t="shared" si="68"/>
        <v>1.5180400000000001</v>
      </c>
      <c r="N196" s="241">
        <f t="shared" si="69"/>
        <v>1.5180400000000001</v>
      </c>
      <c r="O196" s="241">
        <f t="shared" si="70"/>
        <v>-64.498360000003345</v>
      </c>
      <c r="P196" s="241">
        <f t="shared" si="71"/>
        <v>64.498360000003345</v>
      </c>
      <c r="Q196" s="242"/>
      <c r="R196" s="242"/>
      <c r="S196" s="242"/>
    </row>
    <row r="197" spans="1:19" s="237" customFormat="1">
      <c r="A197" s="243">
        <v>40664</v>
      </c>
      <c r="C197" s="238">
        <v>189</v>
      </c>
      <c r="D197" s="239">
        <f t="shared" si="62"/>
        <v>4</v>
      </c>
      <c r="E197" s="239">
        <f t="shared" si="63"/>
        <v>3508</v>
      </c>
      <c r="F197" s="239">
        <f t="shared" si="64"/>
        <v>-166</v>
      </c>
      <c r="G197" s="240">
        <f>+Inputs!$D$3</f>
        <v>0.37951000000000001</v>
      </c>
      <c r="I197" s="241">
        <f t="shared" si="65"/>
        <v>3674</v>
      </c>
      <c r="K197" s="241">
        <f t="shared" si="66"/>
        <v>4</v>
      </c>
      <c r="L197" s="241">
        <f t="shared" si="67"/>
        <v>3508</v>
      </c>
      <c r="M197" s="241">
        <f t="shared" si="68"/>
        <v>1.5180400000000001</v>
      </c>
      <c r="N197" s="241">
        <f t="shared" si="69"/>
        <v>1.5180400000000001</v>
      </c>
      <c r="O197" s="241">
        <f t="shared" si="70"/>
        <v>-62.980320000003346</v>
      </c>
      <c r="P197" s="241">
        <f t="shared" si="71"/>
        <v>62.980320000003346</v>
      </c>
      <c r="Q197" s="242"/>
      <c r="R197" s="242"/>
      <c r="S197" s="242"/>
    </row>
    <row r="198" spans="1:19" s="237" customFormat="1">
      <c r="A198" s="236">
        <v>40695</v>
      </c>
      <c r="C198" s="238">
        <v>190</v>
      </c>
      <c r="D198" s="239">
        <f t="shared" si="62"/>
        <v>4</v>
      </c>
      <c r="E198" s="239">
        <f t="shared" si="63"/>
        <v>3512</v>
      </c>
      <c r="F198" s="239">
        <f t="shared" si="64"/>
        <v>-162</v>
      </c>
      <c r="G198" s="240">
        <f>+Inputs!$D$3</f>
        <v>0.37951000000000001</v>
      </c>
      <c r="I198" s="241">
        <f t="shared" si="65"/>
        <v>3674</v>
      </c>
      <c r="K198" s="241">
        <f t="shared" si="66"/>
        <v>4</v>
      </c>
      <c r="L198" s="241">
        <f t="shared" si="67"/>
        <v>3512</v>
      </c>
      <c r="M198" s="241">
        <f t="shared" si="68"/>
        <v>1.5180400000000001</v>
      </c>
      <c r="N198" s="241">
        <f t="shared" si="69"/>
        <v>1.5180400000000001</v>
      </c>
      <c r="O198" s="241">
        <f t="shared" si="70"/>
        <v>-61.462280000003346</v>
      </c>
      <c r="P198" s="241">
        <f t="shared" si="71"/>
        <v>61.462280000003346</v>
      </c>
      <c r="Q198" s="242"/>
      <c r="R198" s="242"/>
      <c r="S198" s="242"/>
    </row>
    <row r="199" spans="1:19" s="237" customFormat="1">
      <c r="A199" s="243">
        <v>40725</v>
      </c>
      <c r="C199" s="238">
        <v>191</v>
      </c>
      <c r="D199" s="239">
        <f t="shared" si="62"/>
        <v>4</v>
      </c>
      <c r="E199" s="239">
        <f t="shared" si="63"/>
        <v>3516</v>
      </c>
      <c r="F199" s="239">
        <f t="shared" si="64"/>
        <v>-158</v>
      </c>
      <c r="G199" s="240">
        <f>+Inputs!$D$3</f>
        <v>0.37951000000000001</v>
      </c>
      <c r="I199" s="241">
        <f t="shared" si="65"/>
        <v>3674</v>
      </c>
      <c r="K199" s="241">
        <f t="shared" si="66"/>
        <v>4</v>
      </c>
      <c r="L199" s="241">
        <f t="shared" si="67"/>
        <v>3516</v>
      </c>
      <c r="M199" s="241">
        <f t="shared" si="68"/>
        <v>1.5180400000000001</v>
      </c>
      <c r="N199" s="241">
        <f t="shared" si="69"/>
        <v>1.5180400000000001</v>
      </c>
      <c r="O199" s="241">
        <f t="shared" si="70"/>
        <v>-59.944240000003347</v>
      </c>
      <c r="P199" s="241">
        <f t="shared" si="71"/>
        <v>59.944240000003347</v>
      </c>
      <c r="Q199" s="242"/>
      <c r="R199" s="242"/>
      <c r="S199" s="242"/>
    </row>
    <row r="200" spans="1:19" s="237" customFormat="1">
      <c r="A200" s="236">
        <v>40756</v>
      </c>
      <c r="C200" s="238">
        <v>192</v>
      </c>
      <c r="D200" s="239">
        <f t="shared" si="62"/>
        <v>4</v>
      </c>
      <c r="E200" s="239">
        <f t="shared" si="63"/>
        <v>3520</v>
      </c>
      <c r="F200" s="239">
        <f t="shared" si="64"/>
        <v>-154</v>
      </c>
      <c r="G200" s="240">
        <f>+Inputs!$D$3</f>
        <v>0.37951000000000001</v>
      </c>
      <c r="I200" s="241">
        <f t="shared" si="65"/>
        <v>3674</v>
      </c>
      <c r="K200" s="241">
        <f t="shared" si="66"/>
        <v>4</v>
      </c>
      <c r="L200" s="241">
        <f t="shared" si="67"/>
        <v>3520</v>
      </c>
      <c r="M200" s="241">
        <f t="shared" si="68"/>
        <v>1.5180400000000001</v>
      </c>
      <c r="N200" s="241">
        <f t="shared" si="69"/>
        <v>1.5180400000000001</v>
      </c>
      <c r="O200" s="241">
        <f t="shared" si="70"/>
        <v>-58.426200000003348</v>
      </c>
      <c r="P200" s="241">
        <f t="shared" si="71"/>
        <v>58.426200000003348</v>
      </c>
      <c r="Q200" s="242"/>
      <c r="R200" s="242"/>
      <c r="S200" s="242"/>
    </row>
    <row r="201" spans="1:19" s="237" customFormat="1">
      <c r="A201" s="243">
        <v>40787</v>
      </c>
      <c r="C201" s="238">
        <v>193</v>
      </c>
      <c r="D201" s="239">
        <f t="shared" si="62"/>
        <v>4</v>
      </c>
      <c r="E201" s="239">
        <f t="shared" si="63"/>
        <v>3524</v>
      </c>
      <c r="F201" s="239">
        <f t="shared" si="64"/>
        <v>-150</v>
      </c>
      <c r="G201" s="240">
        <f>+Inputs!$D$3</f>
        <v>0.37951000000000001</v>
      </c>
      <c r="I201" s="241">
        <f t="shared" si="65"/>
        <v>3674</v>
      </c>
      <c r="K201" s="241">
        <f t="shared" si="66"/>
        <v>4</v>
      </c>
      <c r="L201" s="241">
        <f t="shared" si="67"/>
        <v>3524</v>
      </c>
      <c r="M201" s="241">
        <f t="shared" si="68"/>
        <v>1.5180400000000001</v>
      </c>
      <c r="N201" s="241">
        <f t="shared" si="69"/>
        <v>1.5180400000000001</v>
      </c>
      <c r="O201" s="241">
        <f t="shared" si="70"/>
        <v>-56.908160000003349</v>
      </c>
      <c r="P201" s="241">
        <f t="shared" si="71"/>
        <v>56.908160000003349</v>
      </c>
      <c r="Q201" s="242"/>
      <c r="R201" s="242"/>
      <c r="S201" s="242"/>
    </row>
    <row r="202" spans="1:19" s="237" customFormat="1">
      <c r="A202" s="236">
        <v>40817</v>
      </c>
      <c r="C202" s="238">
        <v>194</v>
      </c>
      <c r="D202" s="239">
        <f t="shared" si="62"/>
        <v>4</v>
      </c>
      <c r="E202" s="239">
        <f t="shared" si="63"/>
        <v>3528</v>
      </c>
      <c r="F202" s="239">
        <f t="shared" si="64"/>
        <v>-146</v>
      </c>
      <c r="G202" s="240">
        <f>+Inputs!$D$3</f>
        <v>0.37951000000000001</v>
      </c>
      <c r="I202" s="241">
        <f t="shared" si="65"/>
        <v>3674</v>
      </c>
      <c r="K202" s="241">
        <f t="shared" si="66"/>
        <v>4</v>
      </c>
      <c r="L202" s="241">
        <f t="shared" si="67"/>
        <v>3528</v>
      </c>
      <c r="M202" s="241">
        <f t="shared" si="68"/>
        <v>1.5180400000000001</v>
      </c>
      <c r="N202" s="241">
        <f t="shared" si="69"/>
        <v>1.5180400000000001</v>
      </c>
      <c r="O202" s="241">
        <f t="shared" si="70"/>
        <v>-55.39012000000335</v>
      </c>
      <c r="P202" s="241">
        <f t="shared" si="71"/>
        <v>55.39012000000335</v>
      </c>
      <c r="Q202" s="242"/>
      <c r="R202" s="242"/>
      <c r="S202" s="242"/>
    </row>
    <row r="203" spans="1:19" s="237" customFormat="1">
      <c r="A203" s="243">
        <v>40848</v>
      </c>
      <c r="C203" s="238">
        <v>195</v>
      </c>
      <c r="D203" s="239">
        <f t="shared" si="62"/>
        <v>4</v>
      </c>
      <c r="E203" s="239">
        <f t="shared" si="63"/>
        <v>3532</v>
      </c>
      <c r="F203" s="239">
        <f t="shared" si="64"/>
        <v>-142</v>
      </c>
      <c r="G203" s="240">
        <f>+Inputs!$D$3</f>
        <v>0.37951000000000001</v>
      </c>
      <c r="I203" s="241">
        <f t="shared" si="65"/>
        <v>3674</v>
      </c>
      <c r="K203" s="241">
        <f t="shared" si="66"/>
        <v>4</v>
      </c>
      <c r="L203" s="241">
        <f t="shared" si="67"/>
        <v>3532</v>
      </c>
      <c r="M203" s="241">
        <f t="shared" si="68"/>
        <v>1.5180400000000001</v>
      </c>
      <c r="N203" s="241">
        <f t="shared" si="69"/>
        <v>1.5180400000000001</v>
      </c>
      <c r="O203" s="241">
        <f t="shared" si="70"/>
        <v>-53.872080000003351</v>
      </c>
      <c r="P203" s="241">
        <f t="shared" si="71"/>
        <v>53.872080000003351</v>
      </c>
      <c r="Q203" s="242"/>
      <c r="R203" s="242"/>
      <c r="S203" s="242"/>
    </row>
    <row r="204" spans="1:19" s="237" customFormat="1">
      <c r="A204" s="236">
        <v>40878</v>
      </c>
      <c r="C204" s="238">
        <v>196</v>
      </c>
      <c r="D204" s="239">
        <f t="shared" si="62"/>
        <v>4</v>
      </c>
      <c r="E204" s="239">
        <f t="shared" si="63"/>
        <v>3536</v>
      </c>
      <c r="F204" s="239">
        <f t="shared" si="64"/>
        <v>-138</v>
      </c>
      <c r="G204" s="240">
        <f>+Inputs!$D$3</f>
        <v>0.37951000000000001</v>
      </c>
      <c r="I204" s="241">
        <f t="shared" si="65"/>
        <v>3674</v>
      </c>
      <c r="K204" s="241">
        <f t="shared" si="66"/>
        <v>4</v>
      </c>
      <c r="L204" s="241">
        <f t="shared" si="67"/>
        <v>3536</v>
      </c>
      <c r="M204" s="241">
        <f t="shared" si="68"/>
        <v>1.5180400000000001</v>
      </c>
      <c r="N204" s="241">
        <f t="shared" si="69"/>
        <v>1.5180400000000001</v>
      </c>
      <c r="O204" s="241">
        <f t="shared" si="70"/>
        <v>-52.354040000003351</v>
      </c>
      <c r="P204" s="241">
        <f t="shared" si="71"/>
        <v>52.354040000003351</v>
      </c>
      <c r="Q204" s="242"/>
      <c r="R204" s="242"/>
      <c r="S204" s="242"/>
    </row>
    <row r="205" spans="1:19" s="237" customFormat="1">
      <c r="A205" s="243">
        <v>40909</v>
      </c>
      <c r="C205" s="238">
        <v>197</v>
      </c>
      <c r="D205" s="239">
        <f t="shared" si="62"/>
        <v>4</v>
      </c>
      <c r="E205" s="239">
        <f t="shared" si="63"/>
        <v>3540</v>
      </c>
      <c r="F205" s="239">
        <f t="shared" si="64"/>
        <v>-134</v>
      </c>
      <c r="G205" s="240">
        <f>+Inputs!$D$3</f>
        <v>0.37951000000000001</v>
      </c>
      <c r="I205" s="241">
        <f t="shared" si="65"/>
        <v>3674</v>
      </c>
      <c r="K205" s="241">
        <f t="shared" si="66"/>
        <v>4</v>
      </c>
      <c r="L205" s="241">
        <f t="shared" si="67"/>
        <v>3540</v>
      </c>
      <c r="M205" s="241">
        <f t="shared" si="68"/>
        <v>1.5180400000000001</v>
      </c>
      <c r="N205" s="241">
        <f t="shared" si="69"/>
        <v>1.5180400000000001</v>
      </c>
      <c r="O205" s="241">
        <f t="shared" si="70"/>
        <v>-50.836000000003352</v>
      </c>
      <c r="P205" s="241">
        <f t="shared" si="71"/>
        <v>50.836000000003352</v>
      </c>
      <c r="Q205" s="242"/>
      <c r="R205" s="242"/>
      <c r="S205" s="242"/>
    </row>
    <row r="206" spans="1:19" s="237" customFormat="1">
      <c r="A206" s="236">
        <v>40940</v>
      </c>
      <c r="C206" s="238">
        <v>198</v>
      </c>
      <c r="D206" s="239">
        <f t="shared" si="62"/>
        <v>4</v>
      </c>
      <c r="E206" s="239">
        <f t="shared" si="63"/>
        <v>3544</v>
      </c>
      <c r="F206" s="239">
        <f t="shared" si="64"/>
        <v>-130</v>
      </c>
      <c r="G206" s="240">
        <f>+Inputs!$D$3</f>
        <v>0.37951000000000001</v>
      </c>
      <c r="I206" s="241">
        <f t="shared" si="65"/>
        <v>3674</v>
      </c>
      <c r="K206" s="241">
        <f t="shared" si="66"/>
        <v>4</v>
      </c>
      <c r="L206" s="241">
        <f t="shared" si="67"/>
        <v>3544</v>
      </c>
      <c r="M206" s="241">
        <f t="shared" si="68"/>
        <v>1.5180400000000001</v>
      </c>
      <c r="N206" s="241">
        <f t="shared" si="69"/>
        <v>1.5180400000000001</v>
      </c>
      <c r="O206" s="241">
        <f t="shared" si="70"/>
        <v>-49.317960000003353</v>
      </c>
      <c r="P206" s="241">
        <f t="shared" si="71"/>
        <v>49.317960000003353</v>
      </c>
      <c r="Q206" s="242"/>
      <c r="R206" s="242"/>
      <c r="S206" s="242"/>
    </row>
    <row r="207" spans="1:19" s="237" customFormat="1">
      <c r="A207" s="243">
        <v>40969</v>
      </c>
      <c r="C207" s="238">
        <v>199</v>
      </c>
      <c r="D207" s="239">
        <f t="shared" si="62"/>
        <v>4</v>
      </c>
      <c r="E207" s="239">
        <f t="shared" si="63"/>
        <v>3548</v>
      </c>
      <c r="F207" s="239">
        <f t="shared" si="64"/>
        <v>-126</v>
      </c>
      <c r="G207" s="240">
        <f>+Inputs!$D$3</f>
        <v>0.37951000000000001</v>
      </c>
      <c r="I207" s="241">
        <f t="shared" si="65"/>
        <v>3674</v>
      </c>
      <c r="K207" s="241">
        <f t="shared" si="66"/>
        <v>4</v>
      </c>
      <c r="L207" s="241">
        <f t="shared" si="67"/>
        <v>3548</v>
      </c>
      <c r="M207" s="241">
        <f t="shared" si="68"/>
        <v>1.5180400000000001</v>
      </c>
      <c r="N207" s="241">
        <f t="shared" si="69"/>
        <v>1.5180400000000001</v>
      </c>
      <c r="O207" s="241">
        <f t="shared" si="70"/>
        <v>-47.799920000003354</v>
      </c>
      <c r="P207" s="241">
        <f t="shared" si="71"/>
        <v>47.799920000003354</v>
      </c>
      <c r="Q207" s="242"/>
      <c r="R207" s="242"/>
      <c r="S207" s="242"/>
    </row>
    <row r="208" spans="1:19" s="237" customFormat="1">
      <c r="A208" s="236">
        <v>41000</v>
      </c>
      <c r="C208" s="238">
        <v>200</v>
      </c>
      <c r="D208" s="239">
        <f t="shared" si="62"/>
        <v>4</v>
      </c>
      <c r="E208" s="239">
        <f t="shared" si="63"/>
        <v>3552</v>
      </c>
      <c r="F208" s="239">
        <f t="shared" si="64"/>
        <v>-122</v>
      </c>
      <c r="G208" s="240">
        <f>+Inputs!$D$3</f>
        <v>0.37951000000000001</v>
      </c>
      <c r="I208" s="241">
        <f t="shared" si="65"/>
        <v>3674</v>
      </c>
      <c r="K208" s="241">
        <f t="shared" si="66"/>
        <v>4</v>
      </c>
      <c r="L208" s="241">
        <f t="shared" si="67"/>
        <v>3552</v>
      </c>
      <c r="M208" s="241">
        <f t="shared" si="68"/>
        <v>1.5180400000000001</v>
      </c>
      <c r="N208" s="241">
        <f t="shared" si="69"/>
        <v>1.5180400000000001</v>
      </c>
      <c r="O208" s="241">
        <f t="shared" si="70"/>
        <v>-46.281880000003355</v>
      </c>
      <c r="P208" s="241">
        <f t="shared" si="71"/>
        <v>46.281880000003355</v>
      </c>
      <c r="Q208" s="242"/>
      <c r="R208" s="242"/>
      <c r="S208" s="242"/>
    </row>
    <row r="209" spans="1:19" s="237" customFormat="1">
      <c r="A209" s="243">
        <v>41030</v>
      </c>
      <c r="C209" s="238">
        <v>201</v>
      </c>
      <c r="D209" s="239">
        <f t="shared" si="62"/>
        <v>4</v>
      </c>
      <c r="E209" s="239">
        <f t="shared" si="63"/>
        <v>3556</v>
      </c>
      <c r="F209" s="239">
        <f t="shared" si="64"/>
        <v>-118</v>
      </c>
      <c r="G209" s="240">
        <f>+Inputs!$D$3</f>
        <v>0.37951000000000001</v>
      </c>
      <c r="I209" s="241">
        <f t="shared" si="65"/>
        <v>3674</v>
      </c>
      <c r="K209" s="241">
        <f t="shared" si="66"/>
        <v>4</v>
      </c>
      <c r="L209" s="241">
        <f t="shared" si="67"/>
        <v>3556</v>
      </c>
      <c r="M209" s="241">
        <f t="shared" si="68"/>
        <v>1.5180400000000001</v>
      </c>
      <c r="N209" s="241">
        <f t="shared" si="69"/>
        <v>1.5180400000000001</v>
      </c>
      <c r="O209" s="241">
        <f t="shared" si="70"/>
        <v>-44.763840000003356</v>
      </c>
      <c r="P209" s="241">
        <f t="shared" si="71"/>
        <v>44.763840000003356</v>
      </c>
      <c r="Q209" s="242"/>
      <c r="R209" s="242"/>
      <c r="S209" s="242"/>
    </row>
    <row r="210" spans="1:19" s="237" customFormat="1">
      <c r="A210" s="236">
        <v>41061</v>
      </c>
      <c r="C210" s="238">
        <v>202</v>
      </c>
      <c r="D210" s="239">
        <f t="shared" si="62"/>
        <v>4</v>
      </c>
      <c r="E210" s="239">
        <f t="shared" si="63"/>
        <v>3560</v>
      </c>
      <c r="F210" s="239">
        <f t="shared" si="64"/>
        <v>-114</v>
      </c>
      <c r="G210" s="240">
        <f>+Inputs!$D$3</f>
        <v>0.37951000000000001</v>
      </c>
      <c r="I210" s="241">
        <f t="shared" si="65"/>
        <v>3674</v>
      </c>
      <c r="K210" s="241">
        <f t="shared" si="66"/>
        <v>4</v>
      </c>
      <c r="L210" s="241">
        <f t="shared" si="67"/>
        <v>3560</v>
      </c>
      <c r="M210" s="241">
        <f t="shared" si="68"/>
        <v>1.5180400000000001</v>
      </c>
      <c r="N210" s="241">
        <f t="shared" si="69"/>
        <v>1.5180400000000001</v>
      </c>
      <c r="O210" s="241">
        <f t="shared" si="70"/>
        <v>-43.245800000003356</v>
      </c>
      <c r="P210" s="241">
        <f t="shared" si="71"/>
        <v>43.245800000003356</v>
      </c>
      <c r="Q210" s="242"/>
      <c r="R210" s="242"/>
      <c r="S210" s="242"/>
    </row>
    <row r="211" spans="1:19" s="237" customFormat="1">
      <c r="A211" s="243">
        <v>41091</v>
      </c>
      <c r="C211" s="238">
        <v>203</v>
      </c>
      <c r="D211" s="239">
        <f t="shared" si="62"/>
        <v>4</v>
      </c>
      <c r="E211" s="239">
        <f t="shared" si="63"/>
        <v>3564</v>
      </c>
      <c r="F211" s="239">
        <f t="shared" si="64"/>
        <v>-110</v>
      </c>
      <c r="G211" s="240">
        <f>+Inputs!$D$3</f>
        <v>0.37951000000000001</v>
      </c>
      <c r="I211" s="241">
        <f t="shared" si="65"/>
        <v>3674</v>
      </c>
      <c r="K211" s="241">
        <f t="shared" si="66"/>
        <v>4</v>
      </c>
      <c r="L211" s="241">
        <f t="shared" si="67"/>
        <v>3564</v>
      </c>
      <c r="M211" s="241">
        <f t="shared" si="68"/>
        <v>1.5180400000000001</v>
      </c>
      <c r="N211" s="241">
        <f t="shared" si="69"/>
        <v>1.5180400000000001</v>
      </c>
      <c r="O211" s="241">
        <f t="shared" si="70"/>
        <v>-41.727760000003357</v>
      </c>
      <c r="P211" s="241">
        <f t="shared" si="71"/>
        <v>41.727760000003357</v>
      </c>
      <c r="Q211" s="242"/>
      <c r="R211" s="242"/>
      <c r="S211" s="242"/>
    </row>
    <row r="212" spans="1:19" s="237" customFormat="1">
      <c r="A212" s="236">
        <v>41122</v>
      </c>
      <c r="C212" s="238">
        <v>204</v>
      </c>
      <c r="D212" s="239">
        <f t="shared" si="62"/>
        <v>4</v>
      </c>
      <c r="E212" s="239">
        <f t="shared" si="63"/>
        <v>3568</v>
      </c>
      <c r="F212" s="239">
        <f t="shared" si="64"/>
        <v>-106</v>
      </c>
      <c r="G212" s="240">
        <f>+Inputs!$D$3</f>
        <v>0.37951000000000001</v>
      </c>
      <c r="I212" s="241">
        <f t="shared" si="65"/>
        <v>3674</v>
      </c>
      <c r="K212" s="241">
        <f t="shared" si="66"/>
        <v>4</v>
      </c>
      <c r="L212" s="241">
        <f t="shared" si="67"/>
        <v>3568</v>
      </c>
      <c r="M212" s="241">
        <f t="shared" si="68"/>
        <v>1.5180400000000001</v>
      </c>
      <c r="N212" s="241">
        <f t="shared" si="69"/>
        <v>1.5180400000000001</v>
      </c>
      <c r="O212" s="241">
        <f t="shared" si="70"/>
        <v>-40.209720000003358</v>
      </c>
      <c r="P212" s="241">
        <f t="shared" si="71"/>
        <v>40.209720000003358</v>
      </c>
      <c r="Q212" s="242"/>
      <c r="R212" s="242"/>
      <c r="S212" s="242"/>
    </row>
    <row r="213" spans="1:19" s="237" customFormat="1">
      <c r="A213" s="243">
        <v>41153</v>
      </c>
      <c r="C213" s="238">
        <v>205</v>
      </c>
      <c r="D213" s="239">
        <f t="shared" si="62"/>
        <v>4</v>
      </c>
      <c r="E213" s="239">
        <f t="shared" si="63"/>
        <v>3572</v>
      </c>
      <c r="F213" s="239">
        <f t="shared" si="64"/>
        <v>-102</v>
      </c>
      <c r="G213" s="240">
        <f>+Inputs!$D$3</f>
        <v>0.37951000000000001</v>
      </c>
      <c r="I213" s="241">
        <f t="shared" si="65"/>
        <v>3674</v>
      </c>
      <c r="K213" s="241">
        <f t="shared" si="66"/>
        <v>4</v>
      </c>
      <c r="L213" s="241">
        <f t="shared" si="67"/>
        <v>3572</v>
      </c>
      <c r="M213" s="241">
        <f t="shared" si="68"/>
        <v>1.5180400000000001</v>
      </c>
      <c r="N213" s="241">
        <f t="shared" si="69"/>
        <v>1.5180400000000001</v>
      </c>
      <c r="O213" s="241">
        <f t="shared" si="70"/>
        <v>-38.691680000003359</v>
      </c>
      <c r="P213" s="241">
        <f t="shared" si="71"/>
        <v>38.691680000003359</v>
      </c>
      <c r="Q213" s="242"/>
      <c r="R213" s="242"/>
      <c r="S213" s="242"/>
    </row>
    <row r="214" spans="1:19" s="237" customFormat="1">
      <c r="A214" s="236">
        <v>41183</v>
      </c>
      <c r="C214" s="238">
        <v>206</v>
      </c>
      <c r="D214" s="239">
        <f t="shared" si="62"/>
        <v>4</v>
      </c>
      <c r="E214" s="239">
        <f t="shared" si="63"/>
        <v>3576</v>
      </c>
      <c r="F214" s="239">
        <f t="shared" si="64"/>
        <v>-98</v>
      </c>
      <c r="G214" s="240">
        <f>+Inputs!$D$3</f>
        <v>0.37951000000000001</v>
      </c>
      <c r="I214" s="241">
        <f t="shared" si="65"/>
        <v>3674</v>
      </c>
      <c r="K214" s="241">
        <f t="shared" si="66"/>
        <v>4</v>
      </c>
      <c r="L214" s="241">
        <f t="shared" si="67"/>
        <v>3576</v>
      </c>
      <c r="M214" s="241">
        <f t="shared" si="68"/>
        <v>1.5180400000000001</v>
      </c>
      <c r="N214" s="241">
        <f t="shared" si="69"/>
        <v>1.5180400000000001</v>
      </c>
      <c r="O214" s="241">
        <f t="shared" si="70"/>
        <v>-37.17364000000336</v>
      </c>
      <c r="P214" s="241">
        <f t="shared" si="71"/>
        <v>37.17364000000336</v>
      </c>
      <c r="Q214" s="242"/>
      <c r="R214" s="242"/>
      <c r="S214" s="242"/>
    </row>
    <row r="215" spans="1:19" s="237" customFormat="1">
      <c r="A215" s="243">
        <v>41214</v>
      </c>
      <c r="C215" s="238">
        <v>207</v>
      </c>
      <c r="D215" s="239">
        <f t="shared" si="62"/>
        <v>4</v>
      </c>
      <c r="E215" s="239">
        <f t="shared" si="63"/>
        <v>3580</v>
      </c>
      <c r="F215" s="239">
        <f t="shared" si="64"/>
        <v>-94</v>
      </c>
      <c r="G215" s="240">
        <f>+Inputs!$D$3</f>
        <v>0.37951000000000001</v>
      </c>
      <c r="I215" s="241">
        <f t="shared" si="65"/>
        <v>3674</v>
      </c>
      <c r="K215" s="241">
        <f t="shared" si="66"/>
        <v>4</v>
      </c>
      <c r="L215" s="241">
        <f t="shared" si="67"/>
        <v>3580</v>
      </c>
      <c r="M215" s="241">
        <f t="shared" si="68"/>
        <v>1.5180400000000001</v>
      </c>
      <c r="N215" s="241">
        <f t="shared" si="69"/>
        <v>1.5180400000000001</v>
      </c>
      <c r="O215" s="241">
        <f t="shared" si="70"/>
        <v>-35.655600000003361</v>
      </c>
      <c r="P215" s="241">
        <f t="shared" si="71"/>
        <v>35.655600000003361</v>
      </c>
      <c r="Q215" s="242"/>
      <c r="R215" s="242"/>
      <c r="S215" s="242"/>
    </row>
    <row r="216" spans="1:19" s="237" customFormat="1">
      <c r="A216" s="236">
        <v>41244</v>
      </c>
      <c r="C216" s="238">
        <v>208</v>
      </c>
      <c r="D216" s="239">
        <f t="shared" si="62"/>
        <v>4</v>
      </c>
      <c r="E216" s="239">
        <f t="shared" si="63"/>
        <v>3584</v>
      </c>
      <c r="F216" s="239">
        <f t="shared" si="64"/>
        <v>-90</v>
      </c>
      <c r="G216" s="240">
        <f>+Inputs!$D$3</f>
        <v>0.37951000000000001</v>
      </c>
      <c r="I216" s="241">
        <f t="shared" si="65"/>
        <v>3674</v>
      </c>
      <c r="K216" s="241">
        <f t="shared" si="66"/>
        <v>4</v>
      </c>
      <c r="L216" s="241">
        <f t="shared" si="67"/>
        <v>3584</v>
      </c>
      <c r="M216" s="241">
        <f t="shared" si="68"/>
        <v>1.5180400000000001</v>
      </c>
      <c r="N216" s="241">
        <f t="shared" si="69"/>
        <v>1.5180400000000001</v>
      </c>
      <c r="O216" s="241">
        <f t="shared" si="70"/>
        <v>-34.137560000003361</v>
      </c>
      <c r="P216" s="241">
        <f t="shared" si="71"/>
        <v>34.137560000003361</v>
      </c>
      <c r="Q216" s="242"/>
      <c r="R216" s="242"/>
      <c r="S216" s="242"/>
    </row>
    <row r="217" spans="1:19" s="237" customFormat="1">
      <c r="A217" s="243">
        <v>41275</v>
      </c>
      <c r="C217" s="238">
        <v>209</v>
      </c>
      <c r="D217" s="239">
        <f t="shared" si="62"/>
        <v>4</v>
      </c>
      <c r="E217" s="239">
        <f t="shared" si="63"/>
        <v>3588</v>
      </c>
      <c r="F217" s="239">
        <f t="shared" si="64"/>
        <v>-86</v>
      </c>
      <c r="G217" s="240">
        <f>+Inputs!$D$3</f>
        <v>0.37951000000000001</v>
      </c>
      <c r="I217" s="241">
        <f t="shared" si="65"/>
        <v>3674</v>
      </c>
      <c r="K217" s="241">
        <f t="shared" si="66"/>
        <v>4</v>
      </c>
      <c r="L217" s="241">
        <f t="shared" si="67"/>
        <v>3588</v>
      </c>
      <c r="M217" s="241">
        <f t="shared" si="68"/>
        <v>1.5180400000000001</v>
      </c>
      <c r="N217" s="241">
        <f t="shared" si="69"/>
        <v>1.5180400000000001</v>
      </c>
      <c r="O217" s="241">
        <f t="shared" si="70"/>
        <v>-32.619520000003362</v>
      </c>
      <c r="P217" s="241">
        <f t="shared" si="71"/>
        <v>32.619520000003362</v>
      </c>
      <c r="Q217" s="242"/>
      <c r="R217" s="242"/>
      <c r="S217" s="242"/>
    </row>
    <row r="218" spans="1:19" s="237" customFormat="1">
      <c r="A218" s="236">
        <v>41306</v>
      </c>
      <c r="C218" s="238">
        <v>210</v>
      </c>
      <c r="D218" s="239">
        <f t="shared" si="62"/>
        <v>4</v>
      </c>
      <c r="E218" s="239">
        <f t="shared" si="63"/>
        <v>3592</v>
      </c>
      <c r="F218" s="239">
        <f t="shared" si="64"/>
        <v>-82</v>
      </c>
      <c r="G218" s="240">
        <f>+Inputs!$D$3</f>
        <v>0.37951000000000001</v>
      </c>
      <c r="I218" s="241">
        <f t="shared" si="65"/>
        <v>3674</v>
      </c>
      <c r="K218" s="241">
        <f t="shared" si="66"/>
        <v>4</v>
      </c>
      <c r="L218" s="241">
        <f t="shared" si="67"/>
        <v>3592</v>
      </c>
      <c r="M218" s="241">
        <f t="shared" si="68"/>
        <v>1.5180400000000001</v>
      </c>
      <c r="N218" s="241">
        <f t="shared" si="69"/>
        <v>1.5180400000000001</v>
      </c>
      <c r="O218" s="241">
        <f t="shared" si="70"/>
        <v>-31.101480000003363</v>
      </c>
      <c r="P218" s="241">
        <f t="shared" si="71"/>
        <v>31.101480000003363</v>
      </c>
      <c r="Q218" s="242"/>
      <c r="R218" s="242"/>
      <c r="S218" s="242"/>
    </row>
    <row r="219" spans="1:19" s="237" customFormat="1">
      <c r="A219" s="243">
        <v>41334</v>
      </c>
      <c r="C219" s="238">
        <v>211</v>
      </c>
      <c r="D219" s="239">
        <f t="shared" si="62"/>
        <v>4</v>
      </c>
      <c r="E219" s="239">
        <f t="shared" si="63"/>
        <v>3596</v>
      </c>
      <c r="F219" s="239">
        <f t="shared" si="64"/>
        <v>-78</v>
      </c>
      <c r="G219" s="240">
        <f>+Inputs!$D$3</f>
        <v>0.37951000000000001</v>
      </c>
      <c r="I219" s="241">
        <f t="shared" si="65"/>
        <v>3674</v>
      </c>
      <c r="K219" s="241">
        <f t="shared" si="66"/>
        <v>4</v>
      </c>
      <c r="L219" s="241">
        <f t="shared" si="67"/>
        <v>3596</v>
      </c>
      <c r="M219" s="241">
        <f t="shared" si="68"/>
        <v>1.5180400000000001</v>
      </c>
      <c r="N219" s="241">
        <f t="shared" si="69"/>
        <v>1.5180400000000001</v>
      </c>
      <c r="O219" s="241">
        <f t="shared" si="70"/>
        <v>-29.583440000003364</v>
      </c>
      <c r="P219" s="241">
        <f t="shared" si="71"/>
        <v>29.583440000003364</v>
      </c>
      <c r="Q219" s="242"/>
      <c r="R219" s="242"/>
      <c r="S219" s="242"/>
    </row>
    <row r="220" spans="1:19" s="237" customFormat="1">
      <c r="A220" s="236">
        <v>41365</v>
      </c>
      <c r="C220" s="238">
        <v>212</v>
      </c>
      <c r="D220" s="239">
        <f t="shared" si="62"/>
        <v>4</v>
      </c>
      <c r="E220" s="239">
        <f t="shared" si="63"/>
        <v>3600</v>
      </c>
      <c r="F220" s="239">
        <f t="shared" si="64"/>
        <v>-74</v>
      </c>
      <c r="G220" s="240">
        <f>+Inputs!$D$3</f>
        <v>0.37951000000000001</v>
      </c>
      <c r="I220" s="241">
        <f t="shared" si="65"/>
        <v>3674</v>
      </c>
      <c r="K220" s="241">
        <f t="shared" si="66"/>
        <v>4</v>
      </c>
      <c r="L220" s="241">
        <f t="shared" si="67"/>
        <v>3600</v>
      </c>
      <c r="M220" s="241">
        <f t="shared" si="68"/>
        <v>1.5180400000000001</v>
      </c>
      <c r="N220" s="241">
        <f t="shared" si="69"/>
        <v>1.5180400000000001</v>
      </c>
      <c r="O220" s="241">
        <f t="shared" si="70"/>
        <v>-28.065400000003365</v>
      </c>
      <c r="P220" s="241">
        <f t="shared" si="71"/>
        <v>28.065400000003365</v>
      </c>
      <c r="Q220" s="242"/>
      <c r="R220" s="242"/>
      <c r="S220" s="242"/>
    </row>
    <row r="221" spans="1:19" s="237" customFormat="1">
      <c r="A221" s="243">
        <v>41395</v>
      </c>
      <c r="C221" s="238">
        <v>213</v>
      </c>
      <c r="D221" s="239">
        <f t="shared" si="62"/>
        <v>4</v>
      </c>
      <c r="E221" s="239">
        <f t="shared" si="63"/>
        <v>3604</v>
      </c>
      <c r="F221" s="239">
        <f t="shared" si="64"/>
        <v>-70</v>
      </c>
      <c r="G221" s="240">
        <f>+Inputs!$D$3</f>
        <v>0.37951000000000001</v>
      </c>
      <c r="I221" s="241">
        <f t="shared" si="65"/>
        <v>3674</v>
      </c>
      <c r="K221" s="241">
        <f t="shared" si="66"/>
        <v>4</v>
      </c>
      <c r="L221" s="241">
        <f t="shared" si="67"/>
        <v>3604</v>
      </c>
      <c r="M221" s="241">
        <f t="shared" si="68"/>
        <v>1.5180400000000001</v>
      </c>
      <c r="N221" s="241">
        <f t="shared" si="69"/>
        <v>1.5180400000000001</v>
      </c>
      <c r="O221" s="241">
        <f t="shared" si="70"/>
        <v>-26.547360000003366</v>
      </c>
      <c r="P221" s="241">
        <f t="shared" si="71"/>
        <v>26.547360000003366</v>
      </c>
      <c r="Q221" s="242"/>
      <c r="R221" s="242"/>
      <c r="S221" s="242"/>
    </row>
    <row r="222" spans="1:19" s="237" customFormat="1">
      <c r="A222" s="236">
        <v>41426</v>
      </c>
      <c r="C222" s="238">
        <v>214</v>
      </c>
      <c r="D222" s="239">
        <f t="shared" si="62"/>
        <v>4</v>
      </c>
      <c r="E222" s="239">
        <f t="shared" si="63"/>
        <v>3608</v>
      </c>
      <c r="F222" s="239">
        <f t="shared" si="64"/>
        <v>-66</v>
      </c>
      <c r="G222" s="240">
        <f>+Inputs!$D$3</f>
        <v>0.37951000000000001</v>
      </c>
      <c r="I222" s="241">
        <f t="shared" si="65"/>
        <v>3674</v>
      </c>
      <c r="K222" s="241">
        <f t="shared" si="66"/>
        <v>4</v>
      </c>
      <c r="L222" s="241">
        <f t="shared" si="67"/>
        <v>3608</v>
      </c>
      <c r="M222" s="241">
        <f t="shared" si="68"/>
        <v>1.5180400000000001</v>
      </c>
      <c r="N222" s="241">
        <f t="shared" si="69"/>
        <v>1.5180400000000001</v>
      </c>
      <c r="O222" s="241">
        <f t="shared" si="70"/>
        <v>-25.029320000003366</v>
      </c>
      <c r="P222" s="241">
        <f t="shared" si="71"/>
        <v>25.029320000003366</v>
      </c>
      <c r="Q222" s="242"/>
      <c r="R222" s="242"/>
      <c r="S222" s="242"/>
    </row>
    <row r="223" spans="1:19" s="237" customFormat="1">
      <c r="A223" s="243">
        <v>41456</v>
      </c>
      <c r="C223" s="238">
        <v>215</v>
      </c>
      <c r="D223" s="239">
        <f t="shared" si="62"/>
        <v>4</v>
      </c>
      <c r="E223" s="239">
        <f t="shared" si="63"/>
        <v>3612</v>
      </c>
      <c r="F223" s="239">
        <f t="shared" si="64"/>
        <v>-62</v>
      </c>
      <c r="G223" s="240">
        <f>+Inputs!$D$3</f>
        <v>0.37951000000000001</v>
      </c>
      <c r="I223" s="241">
        <f t="shared" si="65"/>
        <v>3674</v>
      </c>
      <c r="K223" s="241">
        <f t="shared" si="66"/>
        <v>4</v>
      </c>
      <c r="L223" s="241">
        <f t="shared" si="67"/>
        <v>3612</v>
      </c>
      <c r="M223" s="241">
        <f t="shared" si="68"/>
        <v>1.5180400000000001</v>
      </c>
      <c r="N223" s="241">
        <f t="shared" si="69"/>
        <v>1.5180400000000001</v>
      </c>
      <c r="O223" s="241">
        <f t="shared" si="70"/>
        <v>-23.511280000003367</v>
      </c>
      <c r="P223" s="241">
        <f t="shared" si="71"/>
        <v>23.511280000003367</v>
      </c>
      <c r="Q223" s="242"/>
      <c r="R223" s="242"/>
      <c r="S223" s="242"/>
    </row>
    <row r="224" spans="1:19" s="237" customFormat="1">
      <c r="A224" s="236">
        <v>41487</v>
      </c>
      <c r="C224" s="238">
        <v>216</v>
      </c>
      <c r="D224" s="239">
        <f t="shared" si="62"/>
        <v>4</v>
      </c>
      <c r="E224" s="239">
        <f t="shared" si="63"/>
        <v>3616</v>
      </c>
      <c r="F224" s="239">
        <f t="shared" si="64"/>
        <v>-58</v>
      </c>
      <c r="G224" s="240">
        <f>+Inputs!$D$3</f>
        <v>0.37951000000000001</v>
      </c>
      <c r="I224" s="241">
        <f t="shared" si="65"/>
        <v>3674</v>
      </c>
      <c r="K224" s="241">
        <f t="shared" si="66"/>
        <v>4</v>
      </c>
      <c r="L224" s="241">
        <f t="shared" si="67"/>
        <v>3616</v>
      </c>
      <c r="M224" s="241">
        <f t="shared" si="68"/>
        <v>1.5180400000000001</v>
      </c>
      <c r="N224" s="241">
        <f t="shared" si="69"/>
        <v>1.5180400000000001</v>
      </c>
      <c r="O224" s="241">
        <f t="shared" si="70"/>
        <v>-21.993240000003368</v>
      </c>
      <c r="P224" s="241">
        <f t="shared" si="71"/>
        <v>21.993240000003368</v>
      </c>
      <c r="Q224" s="242"/>
      <c r="R224" s="242"/>
      <c r="S224" s="242"/>
    </row>
    <row r="225" spans="1:19" s="237" customFormat="1">
      <c r="A225" s="243">
        <v>41518</v>
      </c>
      <c r="C225" s="238">
        <v>217</v>
      </c>
      <c r="D225" s="239">
        <f t="shared" si="62"/>
        <v>4</v>
      </c>
      <c r="E225" s="239">
        <f t="shared" si="63"/>
        <v>3620</v>
      </c>
      <c r="F225" s="239">
        <f t="shared" si="64"/>
        <v>-54</v>
      </c>
      <c r="G225" s="240">
        <f>+Inputs!$D$3</f>
        <v>0.37951000000000001</v>
      </c>
      <c r="I225" s="241">
        <f t="shared" si="65"/>
        <v>3674</v>
      </c>
      <c r="K225" s="241">
        <f t="shared" si="66"/>
        <v>4</v>
      </c>
      <c r="L225" s="241">
        <f t="shared" si="67"/>
        <v>3620</v>
      </c>
      <c r="M225" s="241">
        <f t="shared" si="68"/>
        <v>1.5180400000000001</v>
      </c>
      <c r="N225" s="241">
        <f t="shared" si="69"/>
        <v>1.5180400000000001</v>
      </c>
      <c r="O225" s="241">
        <f t="shared" si="70"/>
        <v>-20.475200000003369</v>
      </c>
      <c r="P225" s="241">
        <f t="shared" si="71"/>
        <v>20.475200000003369</v>
      </c>
      <c r="Q225" s="242"/>
      <c r="R225" s="242"/>
      <c r="S225" s="242"/>
    </row>
    <row r="226" spans="1:19" s="237" customFormat="1">
      <c r="A226" s="236">
        <v>41548</v>
      </c>
      <c r="C226" s="238">
        <v>218</v>
      </c>
      <c r="D226" s="239">
        <f t="shared" si="62"/>
        <v>4</v>
      </c>
      <c r="E226" s="239">
        <f t="shared" si="63"/>
        <v>3624</v>
      </c>
      <c r="F226" s="239">
        <f t="shared" si="64"/>
        <v>-50</v>
      </c>
      <c r="G226" s="240">
        <f>+Inputs!$D$3</f>
        <v>0.37951000000000001</v>
      </c>
      <c r="I226" s="241">
        <f t="shared" si="65"/>
        <v>3674</v>
      </c>
      <c r="K226" s="241">
        <f t="shared" si="66"/>
        <v>4</v>
      </c>
      <c r="L226" s="241">
        <f t="shared" si="67"/>
        <v>3624</v>
      </c>
      <c r="M226" s="241">
        <f t="shared" si="68"/>
        <v>1.5180400000000001</v>
      </c>
      <c r="N226" s="241">
        <f t="shared" si="69"/>
        <v>1.5180400000000001</v>
      </c>
      <c r="O226" s="241">
        <f t="shared" si="70"/>
        <v>-18.95716000000337</v>
      </c>
      <c r="P226" s="241">
        <f t="shared" si="71"/>
        <v>18.95716000000337</v>
      </c>
      <c r="Q226" s="242"/>
      <c r="R226" s="242"/>
      <c r="S226" s="242"/>
    </row>
    <row r="227" spans="1:19" s="237" customFormat="1">
      <c r="A227" s="243">
        <v>41579</v>
      </c>
      <c r="C227" s="238">
        <v>219</v>
      </c>
      <c r="D227" s="239">
        <f t="shared" si="62"/>
        <v>4</v>
      </c>
      <c r="E227" s="239">
        <f t="shared" si="63"/>
        <v>3628</v>
      </c>
      <c r="F227" s="239">
        <f t="shared" si="64"/>
        <v>-46</v>
      </c>
      <c r="G227" s="240">
        <f>+Inputs!$D$3</f>
        <v>0.37951000000000001</v>
      </c>
      <c r="I227" s="241">
        <f t="shared" si="65"/>
        <v>3674</v>
      </c>
      <c r="K227" s="241">
        <f t="shared" si="66"/>
        <v>4</v>
      </c>
      <c r="L227" s="241">
        <f t="shared" si="67"/>
        <v>3628</v>
      </c>
      <c r="M227" s="241">
        <f t="shared" si="68"/>
        <v>1.5180400000000001</v>
      </c>
      <c r="N227" s="241">
        <f t="shared" si="69"/>
        <v>1.5180400000000001</v>
      </c>
      <c r="O227" s="241">
        <f t="shared" si="70"/>
        <v>-17.439120000003371</v>
      </c>
      <c r="P227" s="241">
        <f t="shared" si="71"/>
        <v>17.439120000003371</v>
      </c>
      <c r="Q227" s="242"/>
      <c r="R227" s="242"/>
      <c r="S227" s="242"/>
    </row>
    <row r="228" spans="1:19" s="237" customFormat="1">
      <c r="A228" s="236">
        <v>41609</v>
      </c>
      <c r="C228" s="238">
        <v>220</v>
      </c>
      <c r="D228" s="239">
        <f t="shared" si="62"/>
        <v>4</v>
      </c>
      <c r="E228" s="239">
        <f t="shared" si="63"/>
        <v>3632</v>
      </c>
      <c r="F228" s="239">
        <f t="shared" si="64"/>
        <v>-42</v>
      </c>
      <c r="G228" s="240">
        <f>+Inputs!$D$3</f>
        <v>0.37951000000000001</v>
      </c>
      <c r="I228" s="241">
        <f t="shared" si="65"/>
        <v>3674</v>
      </c>
      <c r="K228" s="241">
        <f t="shared" si="66"/>
        <v>4</v>
      </c>
      <c r="L228" s="241">
        <f t="shared" si="67"/>
        <v>3632</v>
      </c>
      <c r="M228" s="241">
        <f t="shared" si="68"/>
        <v>1.5180400000000001</v>
      </c>
      <c r="N228" s="241">
        <f t="shared" si="69"/>
        <v>1.5180400000000001</v>
      </c>
      <c r="O228" s="241">
        <f t="shared" si="70"/>
        <v>-15.921080000003371</v>
      </c>
      <c r="P228" s="241">
        <f t="shared" si="71"/>
        <v>15.921080000003371</v>
      </c>
      <c r="Q228" s="242"/>
      <c r="R228" s="242"/>
      <c r="S228" s="242"/>
    </row>
    <row r="229" spans="1:19" s="237" customFormat="1">
      <c r="A229" s="243">
        <v>41640</v>
      </c>
      <c r="C229" s="238">
        <v>221</v>
      </c>
      <c r="D229" s="239">
        <f t="shared" si="62"/>
        <v>4</v>
      </c>
      <c r="E229" s="239">
        <f t="shared" si="63"/>
        <v>3636</v>
      </c>
      <c r="F229" s="239">
        <f t="shared" si="64"/>
        <v>-38</v>
      </c>
      <c r="G229" s="240">
        <f>+Inputs!$D$3</f>
        <v>0.37951000000000001</v>
      </c>
      <c r="I229" s="241">
        <f t="shared" si="65"/>
        <v>3674</v>
      </c>
      <c r="K229" s="241">
        <f t="shared" si="66"/>
        <v>4</v>
      </c>
      <c r="L229" s="241">
        <f t="shared" si="67"/>
        <v>3636</v>
      </c>
      <c r="M229" s="241">
        <f t="shared" si="68"/>
        <v>1.5180400000000001</v>
      </c>
      <c r="N229" s="241">
        <f t="shared" si="69"/>
        <v>1.5180400000000001</v>
      </c>
      <c r="O229" s="241">
        <f t="shared" si="70"/>
        <v>-14.403040000003372</v>
      </c>
      <c r="P229" s="241">
        <f t="shared" si="71"/>
        <v>14.403040000003372</v>
      </c>
      <c r="Q229" s="242"/>
      <c r="R229" s="242"/>
      <c r="S229" s="242"/>
    </row>
    <row r="230" spans="1:19" s="237" customFormat="1">
      <c r="A230" s="236">
        <v>41671</v>
      </c>
      <c r="C230" s="238">
        <v>222</v>
      </c>
      <c r="D230" s="239">
        <f t="shared" si="62"/>
        <v>4</v>
      </c>
      <c r="E230" s="239">
        <f t="shared" si="63"/>
        <v>3640</v>
      </c>
      <c r="F230" s="239">
        <f t="shared" si="64"/>
        <v>-34</v>
      </c>
      <c r="G230" s="240">
        <f>+Inputs!$D$3</f>
        <v>0.37951000000000001</v>
      </c>
      <c r="I230" s="241">
        <f t="shared" si="65"/>
        <v>3674</v>
      </c>
      <c r="K230" s="241">
        <f t="shared" si="66"/>
        <v>4</v>
      </c>
      <c r="L230" s="241">
        <f t="shared" si="67"/>
        <v>3640</v>
      </c>
      <c r="M230" s="241">
        <f t="shared" si="68"/>
        <v>1.5180400000000001</v>
      </c>
      <c r="N230" s="241">
        <f t="shared" si="69"/>
        <v>1.5180400000000001</v>
      </c>
      <c r="O230" s="241">
        <f t="shared" si="70"/>
        <v>-12.885000000003373</v>
      </c>
      <c r="P230" s="241">
        <f t="shared" si="71"/>
        <v>12.885000000003373</v>
      </c>
      <c r="Q230" s="242"/>
      <c r="R230" s="242"/>
      <c r="S230" s="242"/>
    </row>
    <row r="231" spans="1:19" s="237" customFormat="1">
      <c r="A231" s="243">
        <v>41699</v>
      </c>
      <c r="C231" s="238">
        <v>223</v>
      </c>
      <c r="D231" s="239">
        <f t="shared" si="62"/>
        <v>4</v>
      </c>
      <c r="E231" s="239">
        <f t="shared" si="63"/>
        <v>3644</v>
      </c>
      <c r="F231" s="239">
        <f t="shared" si="64"/>
        <v>-30</v>
      </c>
      <c r="G231" s="240">
        <f>+Inputs!$D$3</f>
        <v>0.37951000000000001</v>
      </c>
      <c r="I231" s="241">
        <f t="shared" si="65"/>
        <v>3674</v>
      </c>
      <c r="K231" s="241">
        <f t="shared" si="66"/>
        <v>4</v>
      </c>
      <c r="L231" s="241">
        <f t="shared" si="67"/>
        <v>3644</v>
      </c>
      <c r="M231" s="241">
        <f t="shared" si="68"/>
        <v>1.5180400000000001</v>
      </c>
      <c r="N231" s="241">
        <f t="shared" si="69"/>
        <v>1.5180400000000001</v>
      </c>
      <c r="O231" s="241">
        <f t="shared" si="70"/>
        <v>-11.366960000003374</v>
      </c>
      <c r="P231" s="241">
        <f t="shared" si="71"/>
        <v>11.366960000003374</v>
      </c>
      <c r="Q231" s="242"/>
      <c r="R231" s="242"/>
      <c r="S231" s="242"/>
    </row>
    <row r="232" spans="1:19" s="237" customFormat="1">
      <c r="A232" s="236">
        <v>41730</v>
      </c>
      <c r="C232" s="238">
        <v>224</v>
      </c>
      <c r="D232" s="239">
        <f t="shared" si="62"/>
        <v>4</v>
      </c>
      <c r="E232" s="239">
        <f t="shared" si="63"/>
        <v>3648</v>
      </c>
      <c r="F232" s="239">
        <f t="shared" si="64"/>
        <v>-26</v>
      </c>
      <c r="G232" s="240">
        <f>+Inputs!$D$3</f>
        <v>0.37951000000000001</v>
      </c>
      <c r="I232" s="241">
        <f t="shared" si="65"/>
        <v>3674</v>
      </c>
      <c r="K232" s="241">
        <f t="shared" si="66"/>
        <v>4</v>
      </c>
      <c r="L232" s="241">
        <f t="shared" si="67"/>
        <v>3648</v>
      </c>
      <c r="M232" s="241">
        <f t="shared" si="68"/>
        <v>1.5180400000000001</v>
      </c>
      <c r="N232" s="241">
        <f t="shared" si="69"/>
        <v>1.5180400000000001</v>
      </c>
      <c r="O232" s="241">
        <f t="shared" si="70"/>
        <v>-9.8489200000033748</v>
      </c>
      <c r="P232" s="241">
        <f t="shared" si="71"/>
        <v>9.8489200000033748</v>
      </c>
      <c r="Q232" s="242"/>
      <c r="R232" s="242"/>
      <c r="S232" s="242"/>
    </row>
    <row r="233" spans="1:19" s="237" customFormat="1">
      <c r="A233" s="243">
        <v>41760</v>
      </c>
      <c r="C233" s="238">
        <v>225</v>
      </c>
      <c r="D233" s="239">
        <f t="shared" si="62"/>
        <v>4</v>
      </c>
      <c r="E233" s="239">
        <f t="shared" si="63"/>
        <v>3652</v>
      </c>
      <c r="F233" s="239">
        <f t="shared" si="64"/>
        <v>-22</v>
      </c>
      <c r="G233" s="240">
        <f>+Inputs!$D$3</f>
        <v>0.37951000000000001</v>
      </c>
      <c r="I233" s="241">
        <f t="shared" si="65"/>
        <v>3674</v>
      </c>
      <c r="K233" s="241">
        <f t="shared" si="66"/>
        <v>4</v>
      </c>
      <c r="L233" s="241">
        <f t="shared" si="67"/>
        <v>3652</v>
      </c>
      <c r="M233" s="241">
        <f t="shared" si="68"/>
        <v>1.5180400000000001</v>
      </c>
      <c r="N233" s="241">
        <f t="shared" si="69"/>
        <v>1.5180400000000001</v>
      </c>
      <c r="O233" s="241">
        <f t="shared" si="70"/>
        <v>-8.3308800000033756</v>
      </c>
      <c r="P233" s="241">
        <f t="shared" si="71"/>
        <v>8.3308800000033756</v>
      </c>
      <c r="Q233" s="242"/>
      <c r="R233" s="242"/>
      <c r="S233" s="242"/>
    </row>
    <row r="234" spans="1:19" s="237" customFormat="1">
      <c r="A234" s="236">
        <v>41791</v>
      </c>
      <c r="C234" s="238">
        <v>226</v>
      </c>
      <c r="D234" s="239">
        <f t="shared" si="62"/>
        <v>4</v>
      </c>
      <c r="E234" s="239">
        <f t="shared" si="63"/>
        <v>3656</v>
      </c>
      <c r="F234" s="239">
        <f t="shared" si="64"/>
        <v>-18</v>
      </c>
      <c r="G234" s="240">
        <f>+Inputs!$D$3</f>
        <v>0.37951000000000001</v>
      </c>
      <c r="I234" s="241">
        <f t="shared" si="65"/>
        <v>3674</v>
      </c>
      <c r="K234" s="241">
        <f t="shared" si="66"/>
        <v>4</v>
      </c>
      <c r="L234" s="241">
        <f t="shared" si="67"/>
        <v>3656</v>
      </c>
      <c r="M234" s="241">
        <f t="shared" si="68"/>
        <v>1.5180400000000001</v>
      </c>
      <c r="N234" s="241">
        <f t="shared" si="69"/>
        <v>1.5180400000000001</v>
      </c>
      <c r="O234" s="241">
        <f t="shared" si="70"/>
        <v>-6.8128400000033755</v>
      </c>
      <c r="P234" s="241">
        <f t="shared" si="71"/>
        <v>6.8128400000033755</v>
      </c>
      <c r="Q234" s="242"/>
      <c r="R234" s="242"/>
      <c r="S234" s="242"/>
    </row>
    <row r="235" spans="1:19" s="237" customFormat="1">
      <c r="A235" s="243">
        <v>41821</v>
      </c>
      <c r="C235" s="238">
        <v>227</v>
      </c>
      <c r="D235" s="239">
        <f t="shared" si="62"/>
        <v>4</v>
      </c>
      <c r="E235" s="239">
        <f t="shared" si="63"/>
        <v>3660</v>
      </c>
      <c r="F235" s="239">
        <f t="shared" si="64"/>
        <v>-14</v>
      </c>
      <c r="G235" s="240">
        <f>+Inputs!$D$3</f>
        <v>0.37951000000000001</v>
      </c>
      <c r="I235" s="241">
        <f t="shared" si="65"/>
        <v>3674</v>
      </c>
      <c r="K235" s="241">
        <f t="shared" si="66"/>
        <v>4</v>
      </c>
      <c r="L235" s="241">
        <f t="shared" si="67"/>
        <v>3660</v>
      </c>
      <c r="M235" s="241">
        <f t="shared" si="68"/>
        <v>1.5180400000000001</v>
      </c>
      <c r="N235" s="241">
        <f t="shared" si="69"/>
        <v>1.5180400000000001</v>
      </c>
      <c r="O235" s="241">
        <f t="shared" si="70"/>
        <v>-5.2948000000033755</v>
      </c>
      <c r="P235" s="241">
        <f t="shared" si="71"/>
        <v>5.2948000000033755</v>
      </c>
      <c r="Q235" s="242"/>
      <c r="R235" s="242"/>
      <c r="S235" s="242"/>
    </row>
    <row r="236" spans="1:19" s="237" customFormat="1">
      <c r="A236" s="236">
        <v>41852</v>
      </c>
      <c r="C236" s="238">
        <v>228</v>
      </c>
      <c r="D236" s="239">
        <f t="shared" si="62"/>
        <v>4</v>
      </c>
      <c r="E236" s="239">
        <f t="shared" si="63"/>
        <v>3664</v>
      </c>
      <c r="F236" s="239">
        <f t="shared" si="64"/>
        <v>-10</v>
      </c>
      <c r="G236" s="240">
        <f>+Inputs!$D$3</f>
        <v>0.37951000000000001</v>
      </c>
      <c r="I236" s="241">
        <f t="shared" si="65"/>
        <v>3674</v>
      </c>
      <c r="K236" s="241">
        <f t="shared" si="66"/>
        <v>4</v>
      </c>
      <c r="L236" s="241">
        <f t="shared" si="67"/>
        <v>3664</v>
      </c>
      <c r="M236" s="241">
        <f t="shared" si="68"/>
        <v>1.5180400000000001</v>
      </c>
      <c r="N236" s="241">
        <f t="shared" si="69"/>
        <v>1.5180400000000001</v>
      </c>
      <c r="O236" s="241">
        <f t="shared" si="70"/>
        <v>-3.7767600000033754</v>
      </c>
      <c r="P236" s="241">
        <f t="shared" si="71"/>
        <v>3.7767600000033754</v>
      </c>
      <c r="Q236" s="242"/>
      <c r="R236" s="242"/>
      <c r="S236" s="242"/>
    </row>
    <row r="237" spans="1:19" s="237" customFormat="1">
      <c r="A237" s="243">
        <v>41883</v>
      </c>
      <c r="C237" s="238">
        <v>229</v>
      </c>
      <c r="D237" s="239">
        <f t="shared" si="62"/>
        <v>4</v>
      </c>
      <c r="E237" s="239">
        <f t="shared" si="63"/>
        <v>3668</v>
      </c>
      <c r="F237" s="239">
        <f t="shared" si="64"/>
        <v>-6</v>
      </c>
      <c r="G237" s="240">
        <f>+Inputs!$D$3</f>
        <v>0.37951000000000001</v>
      </c>
      <c r="I237" s="241">
        <f t="shared" si="65"/>
        <v>3674</v>
      </c>
      <c r="K237" s="241">
        <f t="shared" si="66"/>
        <v>4</v>
      </c>
      <c r="L237" s="241">
        <f t="shared" si="67"/>
        <v>3668</v>
      </c>
      <c r="M237" s="241">
        <f t="shared" si="68"/>
        <v>1.5180400000000001</v>
      </c>
      <c r="N237" s="241">
        <f t="shared" si="69"/>
        <v>1.5180400000000001</v>
      </c>
      <c r="O237" s="241">
        <f t="shared" si="70"/>
        <v>-2.2587200000033754</v>
      </c>
      <c r="P237" s="241">
        <f t="shared" si="71"/>
        <v>2.2587200000033754</v>
      </c>
      <c r="Q237" s="242"/>
      <c r="R237" s="242"/>
      <c r="S237" s="242"/>
    </row>
    <row r="238" spans="1:19" s="237" customFormat="1">
      <c r="A238" s="236">
        <v>41913</v>
      </c>
      <c r="C238" s="238">
        <v>230</v>
      </c>
      <c r="D238" s="239">
        <f t="shared" si="62"/>
        <v>4</v>
      </c>
      <c r="E238" s="239">
        <f t="shared" si="63"/>
        <v>3672</v>
      </c>
      <c r="F238" s="239">
        <f t="shared" si="64"/>
        <v>-2</v>
      </c>
      <c r="G238" s="240">
        <f>+Inputs!$D$3</f>
        <v>0.37951000000000001</v>
      </c>
      <c r="I238" s="241">
        <f t="shared" si="65"/>
        <v>3674</v>
      </c>
      <c r="K238" s="241">
        <f t="shared" si="66"/>
        <v>4</v>
      </c>
      <c r="L238" s="241">
        <f t="shared" si="67"/>
        <v>3672</v>
      </c>
      <c r="M238" s="241">
        <f t="shared" si="68"/>
        <v>1.5180400000000001</v>
      </c>
      <c r="N238" s="241">
        <f t="shared" si="69"/>
        <v>1.5180400000000001</v>
      </c>
      <c r="O238" s="241">
        <f t="shared" si="70"/>
        <v>-0.74068000000337531</v>
      </c>
      <c r="P238" s="241">
        <f t="shared" si="71"/>
        <v>0.74068000000337531</v>
      </c>
      <c r="Q238" s="242"/>
      <c r="R238" s="242"/>
      <c r="S238" s="242"/>
    </row>
    <row r="239" spans="1:19" s="237" customFormat="1">
      <c r="A239" s="243">
        <v>41944</v>
      </c>
      <c r="C239" s="238">
        <v>231</v>
      </c>
      <c r="D239" s="239">
        <f>-F238</f>
        <v>2</v>
      </c>
      <c r="E239" s="239">
        <f t="shared" ref="E239" si="72">+E238+D239</f>
        <v>3674</v>
      </c>
      <c r="F239" s="239">
        <f t="shared" ref="F239" si="73">$B$9+E239</f>
        <v>0</v>
      </c>
      <c r="G239" s="240">
        <f>+Inputs!$D$3</f>
        <v>0.37951000000000001</v>
      </c>
      <c r="I239" s="241">
        <f t="shared" ref="I239" si="74">+I238+H239</f>
        <v>3674</v>
      </c>
      <c r="K239" s="241">
        <f t="shared" ref="K239" si="75">D239</f>
        <v>2</v>
      </c>
      <c r="L239" s="241">
        <f t="shared" ref="L239" si="76">+L238+K239</f>
        <v>3674</v>
      </c>
      <c r="M239" s="241">
        <f t="shared" ref="M239" si="77">K239*G239</f>
        <v>0.75902000000000003</v>
      </c>
      <c r="N239" s="241">
        <f t="shared" ref="N239" si="78">M239-J239</f>
        <v>0.75902000000000003</v>
      </c>
      <c r="O239" s="241">
        <f t="shared" ref="O239" si="79">+O238+N239</f>
        <v>1.8339999996624723E-2</v>
      </c>
      <c r="P239" s="241">
        <f t="shared" ref="P239" si="80">P238-N239</f>
        <v>-1.8339999996624723E-2</v>
      </c>
      <c r="Q239" s="242"/>
      <c r="R239" s="242"/>
      <c r="S239" s="242"/>
    </row>
    <row r="240" spans="1:19">
      <c r="A240" s="30"/>
      <c r="G240" s="28"/>
    </row>
    <row r="241" spans="1:20">
      <c r="A241" s="8" t="s">
        <v>43</v>
      </c>
      <c r="B241" s="33">
        <f>SUM(B9:B240)</f>
        <v>-3674</v>
      </c>
      <c r="D241" s="33">
        <f>SUM(D9:D240)</f>
        <v>3674</v>
      </c>
      <c r="G241" s="28"/>
      <c r="H241" s="33">
        <f>SUM(H9:H240)</f>
        <v>3674</v>
      </c>
      <c r="I241" s="33"/>
      <c r="J241" s="33">
        <f>SUM(J9:J240)</f>
        <v>1394.2829999999999</v>
      </c>
      <c r="K241" s="33">
        <f>SUM(K9:K240)</f>
        <v>3674</v>
      </c>
      <c r="L241" s="33"/>
      <c r="M241" s="33">
        <f>SUM(M9:M240)</f>
        <v>1394.3013399999986</v>
      </c>
      <c r="N241" s="33">
        <f>SUM(N9:N240)</f>
        <v>1.8339999996624723E-2</v>
      </c>
      <c r="O241" s="33">
        <f>SUM(O9:O240)</f>
        <v>-129444.26922000069</v>
      </c>
      <c r="P241" s="33">
        <f>SUM(P9:P240)</f>
        <v>129444.26922000069</v>
      </c>
    </row>
    <row r="242" spans="1:20">
      <c r="G242" s="28"/>
    </row>
    <row r="243" spans="1:20">
      <c r="A243" s="4" t="s">
        <v>61</v>
      </c>
      <c r="B243" s="4" t="s">
        <v>61</v>
      </c>
      <c r="C243" s="4" t="s">
        <v>61</v>
      </c>
      <c r="D243" s="4" t="s">
        <v>61</v>
      </c>
      <c r="F243" s="4" t="s">
        <v>61</v>
      </c>
      <c r="G243" s="28" t="s">
        <v>61</v>
      </c>
      <c r="H243" s="4" t="s">
        <v>61</v>
      </c>
      <c r="J243" s="4" t="s">
        <v>61</v>
      </c>
      <c r="K243" s="4" t="s">
        <v>61</v>
      </c>
      <c r="M243" s="4" t="s">
        <v>61</v>
      </c>
      <c r="N243" s="4" t="s">
        <v>61</v>
      </c>
      <c r="P243" s="4" t="s">
        <v>61</v>
      </c>
      <c r="Q243" s="8" t="s">
        <v>61</v>
      </c>
      <c r="R243" s="8" t="s">
        <v>61</v>
      </c>
      <c r="S243" s="8" t="s">
        <v>61</v>
      </c>
      <c r="T243" s="4" t="s">
        <v>61</v>
      </c>
    </row>
    <row r="244" spans="1:20">
      <c r="G244"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sheetPr transitionEvaluation="1" codeName="Sheet17">
    <pageSetUpPr autoPageBreaks="0" fitToPage="1"/>
  </sheetPr>
  <dimension ref="A1:AE243"/>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34973</v>
      </c>
      <c r="B9" s="32">
        <v>-14096</v>
      </c>
      <c r="C9" s="6">
        <v>1</v>
      </c>
      <c r="D9" s="29">
        <f t="shared" ref="D9:D40" si="0">ROUND(-(+$B$9/180)*1,0)</f>
        <v>78</v>
      </c>
      <c r="E9" s="29">
        <f>+D9</f>
        <v>78</v>
      </c>
      <c r="F9" s="29">
        <f t="shared" ref="F9:F40" si="1">$B$9+E9</f>
        <v>-14018</v>
      </c>
      <c r="G9" s="34">
        <f>+Inputs!$D$2</f>
        <v>0.3795</v>
      </c>
      <c r="H9" s="27">
        <f>-B9</f>
        <v>14096</v>
      </c>
      <c r="I9" s="27">
        <f>+H9</f>
        <v>14096</v>
      </c>
      <c r="J9" s="27">
        <f>H9*G9</f>
        <v>5349.4319999999998</v>
      </c>
      <c r="K9" s="27">
        <f t="shared" ref="K9:K40" si="2">D9</f>
        <v>78</v>
      </c>
      <c r="L9" s="27">
        <f>+K9</f>
        <v>78</v>
      </c>
      <c r="M9" s="27">
        <f t="shared" ref="M9:M40" si="3">K9*G9</f>
        <v>29.600999999999999</v>
      </c>
      <c r="N9" s="27">
        <f t="shared" ref="N9:N40" si="4">M9-J9</f>
        <v>-5319.8310000000001</v>
      </c>
      <c r="O9" s="27">
        <f>+N9</f>
        <v>-5319.8310000000001</v>
      </c>
      <c r="P9" s="27">
        <f>-SUM(N9)</f>
        <v>5319.8310000000001</v>
      </c>
      <c r="Q9" s="38">
        <f>VLOOKUP(Q8,A9:P182,5)</f>
        <v>13338</v>
      </c>
      <c r="R9" s="38">
        <f>VLOOKUP(R8,A9:P182,5)</f>
        <v>13377</v>
      </c>
      <c r="S9" s="38">
        <f>+R9-Q9</f>
        <v>39</v>
      </c>
      <c r="T9" s="35" t="s">
        <v>64</v>
      </c>
      <c r="U9" s="145">
        <f t="shared" ref="U9:AE9" si="5">-IF(TYPE(VLOOKUP(U8,$A$9:$P$182,6,FALSE))=16,0,VLOOKUP(U8,$A$9:$P$182,6,FALSE))</f>
        <v>745</v>
      </c>
      <c r="V9" s="145">
        <f t="shared" si="5"/>
        <v>732</v>
      </c>
      <c r="W9" s="145">
        <f t="shared" si="5"/>
        <v>719</v>
      </c>
      <c r="X9" s="145">
        <f t="shared" si="5"/>
        <v>0</v>
      </c>
      <c r="Y9" s="145">
        <f t="shared" si="5"/>
        <v>0</v>
      </c>
      <c r="Z9" s="145">
        <f t="shared" si="5"/>
        <v>0</v>
      </c>
      <c r="AA9" s="145">
        <f t="shared" si="5"/>
        <v>0</v>
      </c>
      <c r="AB9" s="145">
        <f t="shared" si="5"/>
        <v>0</v>
      </c>
      <c r="AC9" s="145">
        <f t="shared" si="5"/>
        <v>0</v>
      </c>
      <c r="AD9" s="145">
        <f t="shared" si="5"/>
        <v>0</v>
      </c>
      <c r="AE9" s="145">
        <f t="shared" si="5"/>
        <v>0</v>
      </c>
    </row>
    <row r="10" spans="1:31">
      <c r="A10" s="30">
        <v>35004</v>
      </c>
      <c r="B10" s="9"/>
      <c r="C10" s="6">
        <v>2</v>
      </c>
      <c r="D10" s="29">
        <f t="shared" si="0"/>
        <v>78</v>
      </c>
      <c r="E10" s="29">
        <f t="shared" ref="E10:E41" si="6">+E9+D10</f>
        <v>156</v>
      </c>
      <c r="F10" s="29">
        <f t="shared" si="1"/>
        <v>-13940</v>
      </c>
      <c r="G10" s="34">
        <f>+Inputs!$D$2</f>
        <v>0.3795</v>
      </c>
      <c r="H10" s="2"/>
      <c r="I10" s="27">
        <f t="shared" ref="I10:I41" si="7">+I9+H10</f>
        <v>14096</v>
      </c>
      <c r="J10" s="27"/>
      <c r="K10" s="27">
        <f t="shared" si="2"/>
        <v>78</v>
      </c>
      <c r="L10" s="27">
        <f t="shared" ref="L10:L41" si="8">+L9+K10</f>
        <v>156</v>
      </c>
      <c r="M10" s="27">
        <f t="shared" si="3"/>
        <v>29.600999999999999</v>
      </c>
      <c r="N10" s="27">
        <f t="shared" si="4"/>
        <v>29.600999999999999</v>
      </c>
      <c r="O10" s="27">
        <f t="shared" ref="O10:O41" si="9">+O9+N10</f>
        <v>-5290.2300000000005</v>
      </c>
      <c r="P10" s="27">
        <f t="shared" ref="P10:P41" si="10">P9-N10</f>
        <v>5290.2300000000005</v>
      </c>
      <c r="Q10" s="38">
        <f>VLOOKUP(Q8,A9:P182,15)</f>
        <v>-287.59860000001117</v>
      </c>
      <c r="R10" s="38">
        <f>VLOOKUP(R8,A9:P182,15)</f>
        <v>-272.79771000001119</v>
      </c>
      <c r="S10" s="38">
        <f>+R10-Q10</f>
        <v>14.800889999999981</v>
      </c>
      <c r="T10" s="36" t="s">
        <v>69</v>
      </c>
    </row>
    <row r="11" spans="1:31">
      <c r="A11" s="31">
        <v>35034</v>
      </c>
      <c r="B11" s="5"/>
      <c r="C11" s="6">
        <v>3</v>
      </c>
      <c r="D11" s="29">
        <f t="shared" si="0"/>
        <v>78</v>
      </c>
      <c r="E11" s="29">
        <f t="shared" si="6"/>
        <v>234</v>
      </c>
      <c r="F11" s="29">
        <f t="shared" si="1"/>
        <v>-13862</v>
      </c>
      <c r="G11" s="34">
        <f>+Inputs!$D$2</f>
        <v>0.3795</v>
      </c>
      <c r="H11" s="2"/>
      <c r="I11" s="27">
        <f t="shared" si="7"/>
        <v>14096</v>
      </c>
      <c r="J11" s="27"/>
      <c r="K11" s="27">
        <f t="shared" si="2"/>
        <v>78</v>
      </c>
      <c r="L11" s="27">
        <f t="shared" si="8"/>
        <v>234</v>
      </c>
      <c r="M11" s="27">
        <f t="shared" si="3"/>
        <v>29.600999999999999</v>
      </c>
      <c r="N11" s="27">
        <f t="shared" si="4"/>
        <v>29.600999999999999</v>
      </c>
      <c r="O11" s="27">
        <f t="shared" si="9"/>
        <v>-5260.6290000000008</v>
      </c>
      <c r="P11" s="27">
        <f t="shared" si="10"/>
        <v>5260.6290000000008</v>
      </c>
      <c r="Q11" s="38">
        <f>+VLOOKUP(Q8,A9:P182,16)</f>
        <v>287.59860000001117</v>
      </c>
      <c r="R11" s="38">
        <f>+VLOOKUP(R8,A9:P182,16)</f>
        <v>272.79771000001119</v>
      </c>
      <c r="S11" s="38">
        <f>(+Q11+R11)/2</f>
        <v>280.19815500001118</v>
      </c>
      <c r="T11" s="36" t="s">
        <v>113</v>
      </c>
      <c r="U11" s="145">
        <f t="shared" ref="U11:AE11" si="11">IF(TYPE(VLOOKUP(U8,$A$9:$P$182,16,FALSE))=16,0,VLOOKUP(U8,$A$9:$P$182,16,FALSE))</f>
        <v>282.66497000001118</v>
      </c>
      <c r="V11" s="145">
        <f t="shared" si="11"/>
        <v>277.73134000001119</v>
      </c>
      <c r="W11" s="145">
        <f t="shared" si="11"/>
        <v>272.79771000001119</v>
      </c>
      <c r="X11" s="145">
        <f t="shared" si="11"/>
        <v>0</v>
      </c>
      <c r="Y11" s="145">
        <f t="shared" si="11"/>
        <v>0</v>
      </c>
      <c r="Z11" s="145">
        <f t="shared" si="11"/>
        <v>0</v>
      </c>
      <c r="AA11" s="145">
        <f t="shared" si="11"/>
        <v>0</v>
      </c>
      <c r="AB11" s="145">
        <f t="shared" si="11"/>
        <v>0</v>
      </c>
      <c r="AC11" s="145">
        <f t="shared" si="11"/>
        <v>0</v>
      </c>
      <c r="AD11" s="145">
        <f t="shared" si="11"/>
        <v>0</v>
      </c>
      <c r="AE11" s="145">
        <f t="shared" si="11"/>
        <v>0</v>
      </c>
    </row>
    <row r="12" spans="1:31">
      <c r="A12" s="30">
        <v>35065</v>
      </c>
      <c r="B12" s="3"/>
      <c r="C12" s="6">
        <v>4</v>
      </c>
      <c r="D12" s="29">
        <f t="shared" si="0"/>
        <v>78</v>
      </c>
      <c r="E12" s="29">
        <f t="shared" si="6"/>
        <v>312</v>
      </c>
      <c r="F12" s="29">
        <f t="shared" si="1"/>
        <v>-13784</v>
      </c>
      <c r="G12" s="34">
        <f>+Inputs!$D$2</f>
        <v>0.3795</v>
      </c>
      <c r="H12" s="2"/>
      <c r="I12" s="27">
        <f t="shared" si="7"/>
        <v>14096</v>
      </c>
      <c r="J12" s="27"/>
      <c r="K12" s="27">
        <f t="shared" si="2"/>
        <v>78</v>
      </c>
      <c r="L12" s="27">
        <f t="shared" si="8"/>
        <v>312</v>
      </c>
      <c r="M12" s="27">
        <f t="shared" si="3"/>
        <v>29.600999999999999</v>
      </c>
      <c r="N12" s="27">
        <f t="shared" si="4"/>
        <v>29.600999999999999</v>
      </c>
      <c r="O12" s="27">
        <f t="shared" si="9"/>
        <v>-5231.0280000000012</v>
      </c>
      <c r="P12" s="27">
        <f t="shared" si="10"/>
        <v>5231.0280000000012</v>
      </c>
      <c r="Q12" s="39"/>
      <c r="R12" s="40"/>
      <c r="S12" s="40"/>
      <c r="T12" s="36"/>
    </row>
    <row r="13" spans="1:31">
      <c r="A13" s="31">
        <v>35096</v>
      </c>
      <c r="B13" s="3"/>
      <c r="C13" s="6">
        <v>5</v>
      </c>
      <c r="D13" s="29">
        <f t="shared" si="0"/>
        <v>78</v>
      </c>
      <c r="E13" s="29">
        <f t="shared" si="6"/>
        <v>390</v>
      </c>
      <c r="F13" s="29">
        <f t="shared" si="1"/>
        <v>-13706</v>
      </c>
      <c r="G13" s="34">
        <f>+Inputs!$D$2</f>
        <v>0.3795</v>
      </c>
      <c r="H13" s="2"/>
      <c r="I13" s="27">
        <f t="shared" si="7"/>
        <v>14096</v>
      </c>
      <c r="J13" s="27"/>
      <c r="K13" s="27">
        <f t="shared" si="2"/>
        <v>78</v>
      </c>
      <c r="L13" s="27">
        <f t="shared" si="8"/>
        <v>390</v>
      </c>
      <c r="M13" s="27">
        <f t="shared" si="3"/>
        <v>29.600999999999999</v>
      </c>
      <c r="N13" s="27">
        <f t="shared" si="4"/>
        <v>29.600999999999999</v>
      </c>
      <c r="O13" s="27">
        <f t="shared" si="9"/>
        <v>-5201.4270000000015</v>
      </c>
      <c r="P13" s="27">
        <f t="shared" si="10"/>
        <v>5201.4270000000015</v>
      </c>
      <c r="Q13" s="38">
        <f>VLOOKUP(Q8,A9:P182,9)</f>
        <v>14096</v>
      </c>
      <c r="R13" s="38">
        <f>VLOOKUP(R8,A9:P182,9)</f>
        <v>14096</v>
      </c>
      <c r="S13" s="38">
        <f>+R13-Q13</f>
        <v>0</v>
      </c>
      <c r="T13" s="36" t="s">
        <v>70</v>
      </c>
    </row>
    <row r="14" spans="1:31">
      <c r="A14" s="30">
        <v>35125</v>
      </c>
      <c r="B14" s="3"/>
      <c r="C14" s="6">
        <v>6</v>
      </c>
      <c r="D14" s="29">
        <f t="shared" si="0"/>
        <v>78</v>
      </c>
      <c r="E14" s="29">
        <f t="shared" si="6"/>
        <v>468</v>
      </c>
      <c r="F14" s="29">
        <f t="shared" si="1"/>
        <v>-13628</v>
      </c>
      <c r="G14" s="34">
        <f>+Inputs!$D$2</f>
        <v>0.3795</v>
      </c>
      <c r="H14" s="2"/>
      <c r="I14" s="27">
        <f t="shared" si="7"/>
        <v>14096</v>
      </c>
      <c r="J14" s="27"/>
      <c r="K14" s="27">
        <f t="shared" si="2"/>
        <v>78</v>
      </c>
      <c r="L14" s="27">
        <f t="shared" si="8"/>
        <v>468</v>
      </c>
      <c r="M14" s="27">
        <f t="shared" si="3"/>
        <v>29.600999999999999</v>
      </c>
      <c r="N14" s="27">
        <f t="shared" si="4"/>
        <v>29.600999999999999</v>
      </c>
      <c r="O14" s="27">
        <f t="shared" si="9"/>
        <v>-5171.8260000000018</v>
      </c>
      <c r="P14" s="27">
        <f t="shared" si="10"/>
        <v>5171.8260000000018</v>
      </c>
      <c r="Q14" s="38">
        <f>VLOOKUP(Q8,A9:P182,12)</f>
        <v>13338</v>
      </c>
      <c r="R14" s="38">
        <f>VLOOKUP(R8,A9:P182,12)</f>
        <v>13377</v>
      </c>
      <c r="S14" s="38">
        <f>+R14-Q14</f>
        <v>39</v>
      </c>
      <c r="T14" s="37" t="s">
        <v>93</v>
      </c>
    </row>
    <row r="15" spans="1:31">
      <c r="A15" s="31">
        <v>35156</v>
      </c>
      <c r="B15" s="3"/>
      <c r="C15" s="6">
        <v>7</v>
      </c>
      <c r="D15" s="29">
        <f t="shared" si="0"/>
        <v>78</v>
      </c>
      <c r="E15" s="29">
        <f t="shared" si="6"/>
        <v>546</v>
      </c>
      <c r="F15" s="29">
        <f t="shared" si="1"/>
        <v>-13550</v>
      </c>
      <c r="G15" s="34">
        <f>+Inputs!$D$2</f>
        <v>0.3795</v>
      </c>
      <c r="H15" s="2"/>
      <c r="I15" s="27">
        <f t="shared" si="7"/>
        <v>14096</v>
      </c>
      <c r="J15" s="27"/>
      <c r="K15" s="27">
        <f t="shared" si="2"/>
        <v>78</v>
      </c>
      <c r="L15" s="27">
        <f t="shared" si="8"/>
        <v>546</v>
      </c>
      <c r="M15" s="27">
        <f t="shared" si="3"/>
        <v>29.600999999999999</v>
      </c>
      <c r="N15" s="27">
        <f t="shared" si="4"/>
        <v>29.600999999999999</v>
      </c>
      <c r="O15" s="27">
        <f t="shared" si="9"/>
        <v>-5142.2250000000022</v>
      </c>
      <c r="P15" s="27">
        <f t="shared" si="10"/>
        <v>5142.2250000000022</v>
      </c>
    </row>
    <row r="16" spans="1:31">
      <c r="A16" s="30">
        <v>35186</v>
      </c>
      <c r="B16" s="3"/>
      <c r="C16" s="6">
        <v>8</v>
      </c>
      <c r="D16" s="29">
        <f t="shared" si="0"/>
        <v>78</v>
      </c>
      <c r="E16" s="29">
        <f t="shared" si="6"/>
        <v>624</v>
      </c>
      <c r="F16" s="29">
        <f t="shared" si="1"/>
        <v>-13472</v>
      </c>
      <c r="G16" s="34">
        <f>+Inputs!$D$2</f>
        <v>0.3795</v>
      </c>
      <c r="H16" s="2"/>
      <c r="I16" s="27">
        <f t="shared" si="7"/>
        <v>14096</v>
      </c>
      <c r="J16" s="27"/>
      <c r="K16" s="27">
        <f t="shared" si="2"/>
        <v>78</v>
      </c>
      <c r="L16" s="27">
        <f t="shared" si="8"/>
        <v>624</v>
      </c>
      <c r="M16" s="27">
        <f t="shared" si="3"/>
        <v>29.600999999999999</v>
      </c>
      <c r="N16" s="27">
        <f t="shared" si="4"/>
        <v>29.600999999999999</v>
      </c>
      <c r="O16" s="27">
        <f t="shared" si="9"/>
        <v>-5112.6240000000025</v>
      </c>
      <c r="P16" s="27">
        <f t="shared" si="10"/>
        <v>5112.6240000000025</v>
      </c>
      <c r="Q16" s="4"/>
      <c r="R16" s="4"/>
      <c r="S16" s="4"/>
    </row>
    <row r="17" spans="1:19">
      <c r="A17" s="31">
        <v>35217</v>
      </c>
      <c r="B17" s="3"/>
      <c r="C17" s="6">
        <v>9</v>
      </c>
      <c r="D17" s="29">
        <f t="shared" si="0"/>
        <v>78</v>
      </c>
      <c r="E17" s="29">
        <f t="shared" si="6"/>
        <v>702</v>
      </c>
      <c r="F17" s="29">
        <f t="shared" si="1"/>
        <v>-13394</v>
      </c>
      <c r="G17" s="34">
        <f>+Inputs!$D$2</f>
        <v>0.3795</v>
      </c>
      <c r="H17" s="2"/>
      <c r="I17" s="27">
        <f t="shared" si="7"/>
        <v>14096</v>
      </c>
      <c r="J17" s="27"/>
      <c r="K17" s="27">
        <f t="shared" si="2"/>
        <v>78</v>
      </c>
      <c r="L17" s="27">
        <f t="shared" si="8"/>
        <v>702</v>
      </c>
      <c r="M17" s="27">
        <f t="shared" si="3"/>
        <v>29.600999999999999</v>
      </c>
      <c r="N17" s="27">
        <f t="shared" si="4"/>
        <v>29.600999999999999</v>
      </c>
      <c r="O17" s="27">
        <f t="shared" si="9"/>
        <v>-5083.0230000000029</v>
      </c>
      <c r="P17" s="27">
        <f t="shared" si="10"/>
        <v>5083.0230000000029</v>
      </c>
      <c r="Q17" s="4"/>
      <c r="R17" s="4"/>
      <c r="S17" s="4"/>
    </row>
    <row r="18" spans="1:19">
      <c r="A18" s="30">
        <v>35247</v>
      </c>
      <c r="B18" s="3"/>
      <c r="C18" s="6">
        <v>10</v>
      </c>
      <c r="D18" s="29">
        <f t="shared" si="0"/>
        <v>78</v>
      </c>
      <c r="E18" s="29">
        <f t="shared" si="6"/>
        <v>780</v>
      </c>
      <c r="F18" s="29">
        <f t="shared" si="1"/>
        <v>-13316</v>
      </c>
      <c r="G18" s="34">
        <f>+Inputs!$D$2</f>
        <v>0.3795</v>
      </c>
      <c r="H18" s="2"/>
      <c r="I18" s="27">
        <f t="shared" si="7"/>
        <v>14096</v>
      </c>
      <c r="J18" s="27"/>
      <c r="K18" s="27">
        <f t="shared" si="2"/>
        <v>78</v>
      </c>
      <c r="L18" s="27">
        <f t="shared" si="8"/>
        <v>780</v>
      </c>
      <c r="M18" s="27">
        <f t="shared" si="3"/>
        <v>29.600999999999999</v>
      </c>
      <c r="N18" s="27">
        <f t="shared" si="4"/>
        <v>29.600999999999999</v>
      </c>
      <c r="O18" s="27">
        <f t="shared" si="9"/>
        <v>-5053.4220000000032</v>
      </c>
      <c r="P18" s="27">
        <f t="shared" si="10"/>
        <v>5053.4220000000032</v>
      </c>
      <c r="Q18" s="4"/>
      <c r="R18" s="4"/>
      <c r="S18" s="4"/>
    </row>
    <row r="19" spans="1:19">
      <c r="A19" s="31">
        <v>35278</v>
      </c>
      <c r="B19" s="3"/>
      <c r="C19" s="6">
        <v>11</v>
      </c>
      <c r="D19" s="29">
        <f t="shared" si="0"/>
        <v>78</v>
      </c>
      <c r="E19" s="29">
        <f t="shared" si="6"/>
        <v>858</v>
      </c>
      <c r="F19" s="29">
        <f t="shared" si="1"/>
        <v>-13238</v>
      </c>
      <c r="G19" s="34">
        <f>+Inputs!$D$2</f>
        <v>0.3795</v>
      </c>
      <c r="H19" s="2"/>
      <c r="I19" s="27">
        <f t="shared" si="7"/>
        <v>14096</v>
      </c>
      <c r="J19" s="27"/>
      <c r="K19" s="27">
        <f t="shared" si="2"/>
        <v>78</v>
      </c>
      <c r="L19" s="27">
        <f t="shared" si="8"/>
        <v>858</v>
      </c>
      <c r="M19" s="27">
        <f t="shared" si="3"/>
        <v>29.600999999999999</v>
      </c>
      <c r="N19" s="27">
        <f t="shared" si="4"/>
        <v>29.600999999999999</v>
      </c>
      <c r="O19" s="27">
        <f t="shared" si="9"/>
        <v>-5023.8210000000036</v>
      </c>
      <c r="P19" s="27">
        <f t="shared" si="10"/>
        <v>5023.8210000000036</v>
      </c>
      <c r="Q19" s="4"/>
      <c r="R19" s="4"/>
      <c r="S19" s="4"/>
    </row>
    <row r="20" spans="1:19">
      <c r="A20" s="30">
        <v>35309</v>
      </c>
      <c r="B20" s="3"/>
      <c r="C20" s="6">
        <v>12</v>
      </c>
      <c r="D20" s="29">
        <f t="shared" si="0"/>
        <v>78</v>
      </c>
      <c r="E20" s="29">
        <f t="shared" si="6"/>
        <v>936</v>
      </c>
      <c r="F20" s="29">
        <f t="shared" si="1"/>
        <v>-13160</v>
      </c>
      <c r="G20" s="34">
        <f>+Inputs!$D$2</f>
        <v>0.3795</v>
      </c>
      <c r="H20" s="2"/>
      <c r="I20" s="27">
        <f t="shared" si="7"/>
        <v>14096</v>
      </c>
      <c r="J20" s="27"/>
      <c r="K20" s="27">
        <f t="shared" si="2"/>
        <v>78</v>
      </c>
      <c r="L20" s="27">
        <f t="shared" si="8"/>
        <v>936</v>
      </c>
      <c r="M20" s="27">
        <f t="shared" si="3"/>
        <v>29.600999999999999</v>
      </c>
      <c r="N20" s="27">
        <f t="shared" si="4"/>
        <v>29.600999999999999</v>
      </c>
      <c r="O20" s="27">
        <f t="shared" si="9"/>
        <v>-4994.2200000000039</v>
      </c>
      <c r="P20" s="27">
        <f t="shared" si="10"/>
        <v>4994.2200000000039</v>
      </c>
      <c r="Q20" s="4"/>
      <c r="R20" s="4"/>
      <c r="S20" s="4"/>
    </row>
    <row r="21" spans="1:19">
      <c r="A21" s="31">
        <v>35339</v>
      </c>
      <c r="B21" s="3"/>
      <c r="C21" s="6">
        <v>13</v>
      </c>
      <c r="D21" s="29">
        <f t="shared" si="0"/>
        <v>78</v>
      </c>
      <c r="E21" s="29">
        <f t="shared" si="6"/>
        <v>1014</v>
      </c>
      <c r="F21" s="29">
        <f t="shared" si="1"/>
        <v>-13082</v>
      </c>
      <c r="G21" s="34">
        <f>+Inputs!$D$2</f>
        <v>0.3795</v>
      </c>
      <c r="H21" s="2"/>
      <c r="I21" s="27">
        <f t="shared" si="7"/>
        <v>14096</v>
      </c>
      <c r="J21" s="27"/>
      <c r="K21" s="27">
        <f t="shared" si="2"/>
        <v>78</v>
      </c>
      <c r="L21" s="27">
        <f t="shared" si="8"/>
        <v>1014</v>
      </c>
      <c r="M21" s="27">
        <f t="shared" si="3"/>
        <v>29.600999999999999</v>
      </c>
      <c r="N21" s="27">
        <f t="shared" si="4"/>
        <v>29.600999999999999</v>
      </c>
      <c r="O21" s="27">
        <f t="shared" si="9"/>
        <v>-4964.6190000000042</v>
      </c>
      <c r="P21" s="27">
        <f t="shared" si="10"/>
        <v>4964.6190000000042</v>
      </c>
      <c r="Q21" s="4"/>
      <c r="R21" s="4"/>
      <c r="S21" s="4"/>
    </row>
    <row r="22" spans="1:19">
      <c r="A22" s="30">
        <v>35370</v>
      </c>
      <c r="B22" s="3"/>
      <c r="C22" s="6">
        <v>14</v>
      </c>
      <c r="D22" s="29">
        <f t="shared" si="0"/>
        <v>78</v>
      </c>
      <c r="E22" s="29">
        <f t="shared" si="6"/>
        <v>1092</v>
      </c>
      <c r="F22" s="29">
        <f t="shared" si="1"/>
        <v>-13004</v>
      </c>
      <c r="G22" s="34">
        <f>+Inputs!$D$2</f>
        <v>0.3795</v>
      </c>
      <c r="H22" s="2"/>
      <c r="I22" s="27">
        <f t="shared" si="7"/>
        <v>14096</v>
      </c>
      <c r="J22" s="27"/>
      <c r="K22" s="27">
        <f t="shared" si="2"/>
        <v>78</v>
      </c>
      <c r="L22" s="27">
        <f t="shared" si="8"/>
        <v>1092</v>
      </c>
      <c r="M22" s="27">
        <f t="shared" si="3"/>
        <v>29.600999999999999</v>
      </c>
      <c r="N22" s="27">
        <f t="shared" si="4"/>
        <v>29.600999999999999</v>
      </c>
      <c r="O22" s="27">
        <f t="shared" si="9"/>
        <v>-4935.0180000000046</v>
      </c>
      <c r="P22" s="27">
        <f t="shared" si="10"/>
        <v>4935.0180000000046</v>
      </c>
      <c r="Q22" s="4"/>
      <c r="R22" s="4"/>
      <c r="S22" s="4"/>
    </row>
    <row r="23" spans="1:19">
      <c r="A23" s="31">
        <v>35400</v>
      </c>
      <c r="B23" s="3"/>
      <c r="C23" s="6">
        <v>15</v>
      </c>
      <c r="D23" s="29">
        <f t="shared" si="0"/>
        <v>78</v>
      </c>
      <c r="E23" s="29">
        <f t="shared" si="6"/>
        <v>1170</v>
      </c>
      <c r="F23" s="29">
        <f t="shared" si="1"/>
        <v>-12926</v>
      </c>
      <c r="G23" s="34">
        <f>+Inputs!$D$2</f>
        <v>0.3795</v>
      </c>
      <c r="H23" s="2"/>
      <c r="I23" s="27">
        <f t="shared" si="7"/>
        <v>14096</v>
      </c>
      <c r="J23" s="27"/>
      <c r="K23" s="27">
        <f t="shared" si="2"/>
        <v>78</v>
      </c>
      <c r="L23" s="27">
        <f t="shared" si="8"/>
        <v>1170</v>
      </c>
      <c r="M23" s="27">
        <f t="shared" si="3"/>
        <v>29.600999999999999</v>
      </c>
      <c r="N23" s="27">
        <f t="shared" si="4"/>
        <v>29.600999999999999</v>
      </c>
      <c r="O23" s="27">
        <f t="shared" si="9"/>
        <v>-4905.4170000000049</v>
      </c>
      <c r="P23" s="27">
        <f t="shared" si="10"/>
        <v>4905.4170000000049</v>
      </c>
      <c r="Q23" s="4"/>
      <c r="R23" s="4"/>
      <c r="S23" s="4"/>
    </row>
    <row r="24" spans="1:19">
      <c r="A24" s="30">
        <v>35431</v>
      </c>
      <c r="B24" s="3"/>
      <c r="C24" s="6">
        <v>16</v>
      </c>
      <c r="D24" s="29">
        <f t="shared" si="0"/>
        <v>78</v>
      </c>
      <c r="E24" s="29">
        <f t="shared" si="6"/>
        <v>1248</v>
      </c>
      <c r="F24" s="29">
        <f t="shared" si="1"/>
        <v>-12848</v>
      </c>
      <c r="G24" s="34">
        <f>+Inputs!$D$2</f>
        <v>0.3795</v>
      </c>
      <c r="H24" s="2"/>
      <c r="I24" s="27">
        <f t="shared" si="7"/>
        <v>14096</v>
      </c>
      <c r="J24" s="27"/>
      <c r="K24" s="27">
        <f t="shared" si="2"/>
        <v>78</v>
      </c>
      <c r="L24" s="27">
        <f t="shared" si="8"/>
        <v>1248</v>
      </c>
      <c r="M24" s="27">
        <f t="shared" si="3"/>
        <v>29.600999999999999</v>
      </c>
      <c r="N24" s="27">
        <f t="shared" si="4"/>
        <v>29.600999999999999</v>
      </c>
      <c r="O24" s="27">
        <f t="shared" si="9"/>
        <v>-4875.8160000000053</v>
      </c>
      <c r="P24" s="27">
        <f t="shared" si="10"/>
        <v>4875.8160000000053</v>
      </c>
      <c r="Q24" s="4"/>
      <c r="R24" s="4"/>
      <c r="S24" s="4"/>
    </row>
    <row r="25" spans="1:19">
      <c r="A25" s="31">
        <v>35462</v>
      </c>
      <c r="B25" s="3"/>
      <c r="C25" s="6">
        <v>17</v>
      </c>
      <c r="D25" s="29">
        <f t="shared" si="0"/>
        <v>78</v>
      </c>
      <c r="E25" s="29">
        <f t="shared" si="6"/>
        <v>1326</v>
      </c>
      <c r="F25" s="29">
        <f t="shared" si="1"/>
        <v>-12770</v>
      </c>
      <c r="G25" s="34">
        <f>+Inputs!$D$2</f>
        <v>0.3795</v>
      </c>
      <c r="H25" s="2"/>
      <c r="I25" s="27">
        <f t="shared" si="7"/>
        <v>14096</v>
      </c>
      <c r="J25" s="27"/>
      <c r="K25" s="27">
        <f t="shared" si="2"/>
        <v>78</v>
      </c>
      <c r="L25" s="27">
        <f t="shared" si="8"/>
        <v>1326</v>
      </c>
      <c r="M25" s="27">
        <f t="shared" si="3"/>
        <v>29.600999999999999</v>
      </c>
      <c r="N25" s="27">
        <f t="shared" si="4"/>
        <v>29.600999999999999</v>
      </c>
      <c r="O25" s="27">
        <f t="shared" si="9"/>
        <v>-4846.2150000000056</v>
      </c>
      <c r="P25" s="27">
        <f t="shared" si="10"/>
        <v>4846.2150000000056</v>
      </c>
      <c r="Q25" s="4"/>
      <c r="R25" s="4"/>
      <c r="S25" s="4"/>
    </row>
    <row r="26" spans="1:19">
      <c r="A26" s="30">
        <v>35490</v>
      </c>
      <c r="B26" s="3"/>
      <c r="C26" s="6">
        <v>18</v>
      </c>
      <c r="D26" s="29">
        <f t="shared" si="0"/>
        <v>78</v>
      </c>
      <c r="E26" s="29">
        <f t="shared" si="6"/>
        <v>1404</v>
      </c>
      <c r="F26" s="29">
        <f t="shared" si="1"/>
        <v>-12692</v>
      </c>
      <c r="G26" s="34">
        <f>+Inputs!$D$2</f>
        <v>0.3795</v>
      </c>
      <c r="H26" s="2"/>
      <c r="I26" s="27">
        <f t="shared" si="7"/>
        <v>14096</v>
      </c>
      <c r="J26" s="27"/>
      <c r="K26" s="27">
        <f t="shared" si="2"/>
        <v>78</v>
      </c>
      <c r="L26" s="27">
        <f t="shared" si="8"/>
        <v>1404</v>
      </c>
      <c r="M26" s="27">
        <f t="shared" si="3"/>
        <v>29.600999999999999</v>
      </c>
      <c r="N26" s="27">
        <f t="shared" si="4"/>
        <v>29.600999999999999</v>
      </c>
      <c r="O26" s="27">
        <f t="shared" si="9"/>
        <v>-4816.6140000000059</v>
      </c>
      <c r="P26" s="27">
        <f t="shared" si="10"/>
        <v>4816.6140000000059</v>
      </c>
      <c r="Q26" s="4"/>
      <c r="R26" s="4"/>
      <c r="S26" s="4"/>
    </row>
    <row r="27" spans="1:19">
      <c r="A27" s="31">
        <v>35521</v>
      </c>
      <c r="B27" s="3"/>
      <c r="C27" s="6">
        <v>19</v>
      </c>
      <c r="D27" s="29">
        <f t="shared" si="0"/>
        <v>78</v>
      </c>
      <c r="E27" s="29">
        <f t="shared" si="6"/>
        <v>1482</v>
      </c>
      <c r="F27" s="29">
        <f t="shared" si="1"/>
        <v>-12614</v>
      </c>
      <c r="G27" s="34">
        <f>+Inputs!$D$2</f>
        <v>0.3795</v>
      </c>
      <c r="H27" s="2"/>
      <c r="I27" s="27">
        <f t="shared" si="7"/>
        <v>14096</v>
      </c>
      <c r="J27" s="27"/>
      <c r="K27" s="27">
        <f t="shared" si="2"/>
        <v>78</v>
      </c>
      <c r="L27" s="27">
        <f t="shared" si="8"/>
        <v>1482</v>
      </c>
      <c r="M27" s="27">
        <f t="shared" si="3"/>
        <v>29.600999999999999</v>
      </c>
      <c r="N27" s="27">
        <f t="shared" si="4"/>
        <v>29.600999999999999</v>
      </c>
      <c r="O27" s="27">
        <f t="shared" si="9"/>
        <v>-4787.0130000000063</v>
      </c>
      <c r="P27" s="27">
        <f t="shared" si="10"/>
        <v>4787.0130000000063</v>
      </c>
      <c r="Q27" s="4"/>
      <c r="R27" s="4"/>
      <c r="S27" s="4"/>
    </row>
    <row r="28" spans="1:19">
      <c r="A28" s="30">
        <v>35551</v>
      </c>
      <c r="B28" s="3"/>
      <c r="C28" s="6">
        <v>20</v>
      </c>
      <c r="D28" s="29">
        <f t="shared" si="0"/>
        <v>78</v>
      </c>
      <c r="E28" s="29">
        <f t="shared" si="6"/>
        <v>1560</v>
      </c>
      <c r="F28" s="29">
        <f t="shared" si="1"/>
        <v>-12536</v>
      </c>
      <c r="G28" s="34">
        <f>+Inputs!$D$2</f>
        <v>0.3795</v>
      </c>
      <c r="H28" s="2"/>
      <c r="I28" s="27">
        <f t="shared" si="7"/>
        <v>14096</v>
      </c>
      <c r="J28" s="27"/>
      <c r="K28" s="27">
        <f t="shared" si="2"/>
        <v>78</v>
      </c>
      <c r="L28" s="27">
        <f t="shared" si="8"/>
        <v>1560</v>
      </c>
      <c r="M28" s="27">
        <f t="shared" si="3"/>
        <v>29.600999999999999</v>
      </c>
      <c r="N28" s="27">
        <f t="shared" si="4"/>
        <v>29.600999999999999</v>
      </c>
      <c r="O28" s="27">
        <f t="shared" si="9"/>
        <v>-4757.4120000000066</v>
      </c>
      <c r="P28" s="27">
        <f t="shared" si="10"/>
        <v>4757.4120000000066</v>
      </c>
      <c r="Q28" s="4"/>
      <c r="R28" s="4"/>
      <c r="S28" s="4"/>
    </row>
    <row r="29" spans="1:19">
      <c r="A29" s="31">
        <v>35582</v>
      </c>
      <c r="B29" s="3"/>
      <c r="C29" s="6">
        <v>21</v>
      </c>
      <c r="D29" s="29">
        <f t="shared" si="0"/>
        <v>78</v>
      </c>
      <c r="E29" s="29">
        <f t="shared" si="6"/>
        <v>1638</v>
      </c>
      <c r="F29" s="29">
        <f t="shared" si="1"/>
        <v>-12458</v>
      </c>
      <c r="G29" s="34">
        <f>+Inputs!$D$2</f>
        <v>0.3795</v>
      </c>
      <c r="H29" s="2"/>
      <c r="I29" s="27">
        <f t="shared" si="7"/>
        <v>14096</v>
      </c>
      <c r="J29" s="27"/>
      <c r="K29" s="27">
        <f t="shared" si="2"/>
        <v>78</v>
      </c>
      <c r="L29" s="27">
        <f t="shared" si="8"/>
        <v>1638</v>
      </c>
      <c r="M29" s="27">
        <f t="shared" si="3"/>
        <v>29.600999999999999</v>
      </c>
      <c r="N29" s="27">
        <f t="shared" si="4"/>
        <v>29.600999999999999</v>
      </c>
      <c r="O29" s="27">
        <f t="shared" si="9"/>
        <v>-4727.811000000007</v>
      </c>
      <c r="P29" s="27">
        <f t="shared" si="10"/>
        <v>4727.811000000007</v>
      </c>
      <c r="Q29" s="4"/>
      <c r="R29" s="4"/>
      <c r="S29" s="4"/>
    </row>
    <row r="30" spans="1:19">
      <c r="A30" s="30">
        <v>35612</v>
      </c>
      <c r="B30" s="3"/>
      <c r="C30" s="6">
        <v>22</v>
      </c>
      <c r="D30" s="29">
        <f t="shared" si="0"/>
        <v>78</v>
      </c>
      <c r="E30" s="29">
        <f t="shared" si="6"/>
        <v>1716</v>
      </c>
      <c r="F30" s="29">
        <f t="shared" si="1"/>
        <v>-12380</v>
      </c>
      <c r="G30" s="34">
        <f>+Inputs!$D$2</f>
        <v>0.3795</v>
      </c>
      <c r="H30" s="2"/>
      <c r="I30" s="27">
        <f t="shared" si="7"/>
        <v>14096</v>
      </c>
      <c r="J30" s="27"/>
      <c r="K30" s="27">
        <f t="shared" si="2"/>
        <v>78</v>
      </c>
      <c r="L30" s="27">
        <f t="shared" si="8"/>
        <v>1716</v>
      </c>
      <c r="M30" s="27">
        <f t="shared" si="3"/>
        <v>29.600999999999999</v>
      </c>
      <c r="N30" s="27">
        <f t="shared" si="4"/>
        <v>29.600999999999999</v>
      </c>
      <c r="O30" s="27">
        <f t="shared" si="9"/>
        <v>-4698.2100000000073</v>
      </c>
      <c r="P30" s="27">
        <f t="shared" si="10"/>
        <v>4698.2100000000073</v>
      </c>
      <c r="Q30" s="112"/>
    </row>
    <row r="31" spans="1:19">
      <c r="A31" s="31">
        <v>35643</v>
      </c>
      <c r="B31" s="3"/>
      <c r="C31" s="6">
        <v>23</v>
      </c>
      <c r="D31" s="29">
        <f t="shared" si="0"/>
        <v>78</v>
      </c>
      <c r="E31" s="29">
        <f t="shared" si="6"/>
        <v>1794</v>
      </c>
      <c r="F31" s="29">
        <f t="shared" si="1"/>
        <v>-12302</v>
      </c>
      <c r="G31" s="34">
        <f>+Inputs!$D$2</f>
        <v>0.3795</v>
      </c>
      <c r="H31" s="2"/>
      <c r="I31" s="27">
        <f t="shared" si="7"/>
        <v>14096</v>
      </c>
      <c r="J31" s="27"/>
      <c r="K31" s="27">
        <f t="shared" si="2"/>
        <v>78</v>
      </c>
      <c r="L31" s="27">
        <f t="shared" si="8"/>
        <v>1794</v>
      </c>
      <c r="M31" s="27">
        <f t="shared" si="3"/>
        <v>29.600999999999999</v>
      </c>
      <c r="N31" s="27">
        <f t="shared" si="4"/>
        <v>29.600999999999999</v>
      </c>
      <c r="O31" s="27">
        <f t="shared" si="9"/>
        <v>-4668.6090000000077</v>
      </c>
      <c r="P31" s="27">
        <f t="shared" si="10"/>
        <v>4668.6090000000077</v>
      </c>
      <c r="Q31" s="112"/>
    </row>
    <row r="32" spans="1:19">
      <c r="A32" s="30">
        <v>35674</v>
      </c>
      <c r="B32" s="3"/>
      <c r="C32" s="6">
        <v>24</v>
      </c>
      <c r="D32" s="29">
        <f t="shared" si="0"/>
        <v>78</v>
      </c>
      <c r="E32" s="29">
        <f t="shared" si="6"/>
        <v>1872</v>
      </c>
      <c r="F32" s="29">
        <f t="shared" si="1"/>
        <v>-12224</v>
      </c>
      <c r="G32" s="34">
        <f>+Inputs!$D$2</f>
        <v>0.3795</v>
      </c>
      <c r="H32" s="2"/>
      <c r="I32" s="27">
        <f t="shared" si="7"/>
        <v>14096</v>
      </c>
      <c r="J32" s="27"/>
      <c r="K32" s="27">
        <f t="shared" si="2"/>
        <v>78</v>
      </c>
      <c r="L32" s="27">
        <f t="shared" si="8"/>
        <v>1872</v>
      </c>
      <c r="M32" s="27">
        <f t="shared" si="3"/>
        <v>29.600999999999999</v>
      </c>
      <c r="N32" s="27">
        <f t="shared" si="4"/>
        <v>29.600999999999999</v>
      </c>
      <c r="O32" s="27">
        <f t="shared" si="9"/>
        <v>-4639.008000000008</v>
      </c>
      <c r="P32" s="27">
        <f t="shared" si="10"/>
        <v>4639.008000000008</v>
      </c>
      <c r="Q32" s="112"/>
    </row>
    <row r="33" spans="1:21">
      <c r="A33" s="31">
        <v>35704</v>
      </c>
      <c r="B33" s="3"/>
      <c r="C33" s="6">
        <v>25</v>
      </c>
      <c r="D33" s="29">
        <f t="shared" si="0"/>
        <v>78</v>
      </c>
      <c r="E33" s="29">
        <f t="shared" si="6"/>
        <v>1950</v>
      </c>
      <c r="F33" s="29">
        <f t="shared" si="1"/>
        <v>-12146</v>
      </c>
      <c r="G33" s="34">
        <f>+Inputs!$D$2</f>
        <v>0.3795</v>
      </c>
      <c r="H33" s="2"/>
      <c r="I33" s="27">
        <f t="shared" si="7"/>
        <v>14096</v>
      </c>
      <c r="J33" s="27"/>
      <c r="K33" s="27">
        <f t="shared" si="2"/>
        <v>78</v>
      </c>
      <c r="L33" s="27">
        <f t="shared" si="8"/>
        <v>1950</v>
      </c>
      <c r="M33" s="27">
        <f t="shared" si="3"/>
        <v>29.600999999999999</v>
      </c>
      <c r="N33" s="27">
        <f t="shared" si="4"/>
        <v>29.600999999999999</v>
      </c>
      <c r="O33" s="27">
        <f t="shared" si="9"/>
        <v>-4609.4070000000083</v>
      </c>
      <c r="P33" s="27">
        <f t="shared" si="10"/>
        <v>4609.4070000000083</v>
      </c>
      <c r="Q33" s="112"/>
    </row>
    <row r="34" spans="1:21">
      <c r="A34" s="30">
        <v>35735</v>
      </c>
      <c r="B34" s="3"/>
      <c r="C34" s="6">
        <v>26</v>
      </c>
      <c r="D34" s="29">
        <f t="shared" si="0"/>
        <v>78</v>
      </c>
      <c r="E34" s="29">
        <f t="shared" si="6"/>
        <v>2028</v>
      </c>
      <c r="F34" s="29">
        <f t="shared" si="1"/>
        <v>-12068</v>
      </c>
      <c r="G34" s="34">
        <f>+Inputs!$D$2</f>
        <v>0.3795</v>
      </c>
      <c r="H34" s="2"/>
      <c r="I34" s="27">
        <f t="shared" si="7"/>
        <v>14096</v>
      </c>
      <c r="J34" s="27"/>
      <c r="K34" s="27">
        <f t="shared" si="2"/>
        <v>78</v>
      </c>
      <c r="L34" s="27">
        <f t="shared" si="8"/>
        <v>2028</v>
      </c>
      <c r="M34" s="27">
        <f t="shared" si="3"/>
        <v>29.600999999999999</v>
      </c>
      <c r="N34" s="27">
        <f t="shared" si="4"/>
        <v>29.600999999999999</v>
      </c>
      <c r="O34" s="27">
        <f t="shared" si="9"/>
        <v>-4579.8060000000087</v>
      </c>
      <c r="P34" s="27">
        <f t="shared" si="10"/>
        <v>4579.8060000000087</v>
      </c>
      <c r="Q34" s="112"/>
    </row>
    <row r="35" spans="1:21">
      <c r="A35" s="31">
        <v>35765</v>
      </c>
      <c r="B35" s="3"/>
      <c r="C35" s="6">
        <v>27</v>
      </c>
      <c r="D35" s="29">
        <f t="shared" si="0"/>
        <v>78</v>
      </c>
      <c r="E35" s="29">
        <f t="shared" si="6"/>
        <v>2106</v>
      </c>
      <c r="F35" s="29">
        <f t="shared" si="1"/>
        <v>-11990</v>
      </c>
      <c r="G35" s="34">
        <f>+Inputs!$D$2</f>
        <v>0.3795</v>
      </c>
      <c r="H35" s="2"/>
      <c r="I35" s="27">
        <f t="shared" si="7"/>
        <v>14096</v>
      </c>
      <c r="J35" s="27"/>
      <c r="K35" s="27">
        <f t="shared" si="2"/>
        <v>78</v>
      </c>
      <c r="L35" s="27">
        <f t="shared" si="8"/>
        <v>2106</v>
      </c>
      <c r="M35" s="27">
        <f t="shared" si="3"/>
        <v>29.600999999999999</v>
      </c>
      <c r="N35" s="27">
        <f t="shared" si="4"/>
        <v>29.600999999999999</v>
      </c>
      <c r="O35" s="27">
        <f t="shared" si="9"/>
        <v>-4550.205000000009</v>
      </c>
      <c r="P35" s="27">
        <f t="shared" si="10"/>
        <v>4550.205000000009</v>
      </c>
    </row>
    <row r="36" spans="1:21">
      <c r="A36" s="30">
        <v>35796</v>
      </c>
      <c r="B36" s="3"/>
      <c r="C36" s="6">
        <v>28</v>
      </c>
      <c r="D36" s="29">
        <f t="shared" si="0"/>
        <v>78</v>
      </c>
      <c r="E36" s="29">
        <f t="shared" si="6"/>
        <v>2184</v>
      </c>
      <c r="F36" s="29">
        <f t="shared" si="1"/>
        <v>-11912</v>
      </c>
      <c r="G36" s="34">
        <f>+Inputs!$D$2</f>
        <v>0.3795</v>
      </c>
      <c r="H36" s="2"/>
      <c r="I36" s="27">
        <f t="shared" si="7"/>
        <v>14096</v>
      </c>
      <c r="J36" s="27"/>
      <c r="K36" s="27">
        <f t="shared" si="2"/>
        <v>78</v>
      </c>
      <c r="L36" s="27">
        <f t="shared" si="8"/>
        <v>2184</v>
      </c>
      <c r="M36" s="27">
        <f t="shared" si="3"/>
        <v>29.600999999999999</v>
      </c>
      <c r="N36" s="27">
        <f t="shared" si="4"/>
        <v>29.600999999999999</v>
      </c>
      <c r="O36" s="27">
        <f t="shared" si="9"/>
        <v>-4520.6040000000094</v>
      </c>
      <c r="P36" s="27">
        <f t="shared" si="10"/>
        <v>4520.6040000000094</v>
      </c>
    </row>
    <row r="37" spans="1:21">
      <c r="A37" s="31">
        <v>35827</v>
      </c>
      <c r="B37" s="3"/>
      <c r="C37" s="6">
        <v>29</v>
      </c>
      <c r="D37" s="29">
        <f t="shared" si="0"/>
        <v>78</v>
      </c>
      <c r="E37" s="29">
        <f t="shared" si="6"/>
        <v>2262</v>
      </c>
      <c r="F37" s="29">
        <f t="shared" si="1"/>
        <v>-11834</v>
      </c>
      <c r="G37" s="34">
        <f>+Inputs!$D$2</f>
        <v>0.3795</v>
      </c>
      <c r="H37" s="2"/>
      <c r="I37" s="27">
        <f t="shared" si="7"/>
        <v>14096</v>
      </c>
      <c r="J37" s="27"/>
      <c r="K37" s="27">
        <f t="shared" si="2"/>
        <v>78</v>
      </c>
      <c r="L37" s="27">
        <f t="shared" si="8"/>
        <v>2262</v>
      </c>
      <c r="M37" s="27">
        <f t="shared" si="3"/>
        <v>29.600999999999999</v>
      </c>
      <c r="N37" s="27">
        <f t="shared" si="4"/>
        <v>29.600999999999999</v>
      </c>
      <c r="O37" s="27">
        <f t="shared" si="9"/>
        <v>-4491.0030000000097</v>
      </c>
      <c r="P37" s="27">
        <f t="shared" si="10"/>
        <v>4491.0030000000097</v>
      </c>
    </row>
    <row r="38" spans="1:21">
      <c r="A38" s="30">
        <v>35855</v>
      </c>
      <c r="B38" s="3"/>
      <c r="C38" s="6">
        <v>30</v>
      </c>
      <c r="D38" s="29">
        <f t="shared" si="0"/>
        <v>78</v>
      </c>
      <c r="E38" s="29">
        <f t="shared" si="6"/>
        <v>2340</v>
      </c>
      <c r="F38" s="29">
        <f t="shared" si="1"/>
        <v>-11756</v>
      </c>
      <c r="G38" s="34">
        <f>+Inputs!$D$2</f>
        <v>0.3795</v>
      </c>
      <c r="H38" s="2"/>
      <c r="I38" s="27">
        <f t="shared" si="7"/>
        <v>14096</v>
      </c>
      <c r="J38" s="27"/>
      <c r="K38" s="27">
        <f t="shared" si="2"/>
        <v>78</v>
      </c>
      <c r="L38" s="27">
        <f t="shared" si="8"/>
        <v>2340</v>
      </c>
      <c r="M38" s="27">
        <f t="shared" si="3"/>
        <v>29.600999999999999</v>
      </c>
      <c r="N38" s="27">
        <f t="shared" si="4"/>
        <v>29.600999999999999</v>
      </c>
      <c r="O38" s="27">
        <f t="shared" si="9"/>
        <v>-4461.40200000001</v>
      </c>
      <c r="P38" s="27">
        <f t="shared" si="10"/>
        <v>4461.40200000001</v>
      </c>
    </row>
    <row r="39" spans="1:21">
      <c r="A39" s="31">
        <v>35886</v>
      </c>
      <c r="B39" s="2"/>
      <c r="C39" s="6">
        <v>31</v>
      </c>
      <c r="D39" s="29">
        <f t="shared" si="0"/>
        <v>78</v>
      </c>
      <c r="E39" s="29">
        <f t="shared" si="6"/>
        <v>2418</v>
      </c>
      <c r="F39" s="29">
        <f t="shared" si="1"/>
        <v>-11678</v>
      </c>
      <c r="G39" s="34">
        <f>+Inputs!$D$2</f>
        <v>0.3795</v>
      </c>
      <c r="H39" s="2"/>
      <c r="I39" s="27">
        <f t="shared" si="7"/>
        <v>14096</v>
      </c>
      <c r="J39" s="27"/>
      <c r="K39" s="27">
        <f t="shared" si="2"/>
        <v>78</v>
      </c>
      <c r="L39" s="27">
        <f t="shared" si="8"/>
        <v>2418</v>
      </c>
      <c r="M39" s="27">
        <f t="shared" si="3"/>
        <v>29.600999999999999</v>
      </c>
      <c r="N39" s="27">
        <f t="shared" si="4"/>
        <v>29.600999999999999</v>
      </c>
      <c r="O39" s="27">
        <f t="shared" si="9"/>
        <v>-4431.8010000000104</v>
      </c>
      <c r="P39" s="27">
        <f t="shared" si="10"/>
        <v>4431.8010000000104</v>
      </c>
    </row>
    <row r="40" spans="1:21">
      <c r="A40" s="30">
        <v>35916</v>
      </c>
      <c r="B40" s="2"/>
      <c r="C40" s="6">
        <v>32</v>
      </c>
      <c r="D40" s="29">
        <f t="shared" si="0"/>
        <v>78</v>
      </c>
      <c r="E40" s="29">
        <f t="shared" si="6"/>
        <v>2496</v>
      </c>
      <c r="F40" s="29">
        <f t="shared" si="1"/>
        <v>-11600</v>
      </c>
      <c r="G40" s="34">
        <f>+Inputs!$D$2</f>
        <v>0.3795</v>
      </c>
      <c r="H40" s="2"/>
      <c r="I40" s="27">
        <f t="shared" si="7"/>
        <v>14096</v>
      </c>
      <c r="J40" s="2"/>
      <c r="K40" s="27">
        <f t="shared" si="2"/>
        <v>78</v>
      </c>
      <c r="L40" s="27">
        <f t="shared" si="8"/>
        <v>2496</v>
      </c>
      <c r="M40" s="27">
        <f t="shared" si="3"/>
        <v>29.600999999999999</v>
      </c>
      <c r="N40" s="27">
        <f t="shared" si="4"/>
        <v>29.600999999999999</v>
      </c>
      <c r="O40" s="27">
        <f t="shared" si="9"/>
        <v>-4402.2000000000107</v>
      </c>
      <c r="P40" s="27">
        <f t="shared" si="10"/>
        <v>4402.2000000000107</v>
      </c>
    </row>
    <row r="41" spans="1:21">
      <c r="A41" s="31">
        <v>35947</v>
      </c>
      <c r="C41" s="6">
        <v>33</v>
      </c>
      <c r="D41" s="29">
        <f t="shared" ref="D41:D72" si="12">ROUND(-(+$B$9/180)*1,0)</f>
        <v>78</v>
      </c>
      <c r="E41" s="29">
        <f t="shared" si="6"/>
        <v>2574</v>
      </c>
      <c r="F41" s="29">
        <f t="shared" ref="F41:F72" si="13">$B$9+E41</f>
        <v>-11522</v>
      </c>
      <c r="G41" s="34">
        <f>+Inputs!$D$2</f>
        <v>0.3795</v>
      </c>
      <c r="I41" s="27">
        <f t="shared" si="7"/>
        <v>14096</v>
      </c>
      <c r="K41" s="27">
        <f t="shared" ref="K41:K72" si="14">D41</f>
        <v>78</v>
      </c>
      <c r="L41" s="27">
        <f t="shared" si="8"/>
        <v>2574</v>
      </c>
      <c r="M41" s="27">
        <f t="shared" ref="M41:M72" si="15">K41*G41</f>
        <v>29.600999999999999</v>
      </c>
      <c r="N41" s="27">
        <f t="shared" ref="N41:N72" si="16">M41-J41</f>
        <v>29.600999999999999</v>
      </c>
      <c r="O41" s="27">
        <f t="shared" si="9"/>
        <v>-4372.5990000000111</v>
      </c>
      <c r="P41" s="27">
        <f t="shared" si="10"/>
        <v>4372.5990000000111</v>
      </c>
    </row>
    <row r="42" spans="1:21">
      <c r="A42" s="30">
        <v>35977</v>
      </c>
      <c r="C42" s="6">
        <v>34</v>
      </c>
      <c r="D42" s="29">
        <f t="shared" si="12"/>
        <v>78</v>
      </c>
      <c r="E42" s="29">
        <f t="shared" ref="E42:E73" si="17">+E41+D42</f>
        <v>2652</v>
      </c>
      <c r="F42" s="29">
        <f t="shared" si="13"/>
        <v>-11444</v>
      </c>
      <c r="G42" s="34">
        <f>+Inputs!$D$2</f>
        <v>0.3795</v>
      </c>
      <c r="I42" s="27">
        <f t="shared" ref="I42:I73" si="18">+I41+H42</f>
        <v>14096</v>
      </c>
      <c r="K42" s="27">
        <f t="shared" si="14"/>
        <v>78</v>
      </c>
      <c r="L42" s="27">
        <f t="shared" ref="L42:L73" si="19">+L41+K42</f>
        <v>2652</v>
      </c>
      <c r="M42" s="27">
        <f t="shared" si="15"/>
        <v>29.600999999999999</v>
      </c>
      <c r="N42" s="27">
        <f t="shared" si="16"/>
        <v>29.600999999999999</v>
      </c>
      <c r="O42" s="27">
        <f t="shared" ref="O42:O73" si="20">+O41+N42</f>
        <v>-4342.9980000000114</v>
      </c>
      <c r="P42" s="27">
        <f t="shared" ref="P42:P73" si="21">P41-N42</f>
        <v>4342.9980000000114</v>
      </c>
    </row>
    <row r="43" spans="1:21">
      <c r="A43" s="31">
        <v>36008</v>
      </c>
      <c r="C43" s="6">
        <v>35</v>
      </c>
      <c r="D43" s="29">
        <f t="shared" si="12"/>
        <v>78</v>
      </c>
      <c r="E43" s="29">
        <f t="shared" si="17"/>
        <v>2730</v>
      </c>
      <c r="F43" s="29">
        <f t="shared" si="13"/>
        <v>-11366</v>
      </c>
      <c r="G43" s="34">
        <f>+Inputs!$D$2</f>
        <v>0.3795</v>
      </c>
      <c r="I43" s="27">
        <f t="shared" si="18"/>
        <v>14096</v>
      </c>
      <c r="K43" s="27">
        <f t="shared" si="14"/>
        <v>78</v>
      </c>
      <c r="L43" s="27">
        <f t="shared" si="19"/>
        <v>2730</v>
      </c>
      <c r="M43" s="27">
        <f t="shared" si="15"/>
        <v>29.600999999999999</v>
      </c>
      <c r="N43" s="27">
        <f t="shared" si="16"/>
        <v>29.600999999999999</v>
      </c>
      <c r="O43" s="27">
        <f t="shared" si="20"/>
        <v>-4313.3970000000118</v>
      </c>
      <c r="P43" s="27">
        <f t="shared" si="21"/>
        <v>4313.3970000000118</v>
      </c>
    </row>
    <row r="44" spans="1:21">
      <c r="A44" s="30">
        <v>36039</v>
      </c>
      <c r="C44" s="6">
        <v>36</v>
      </c>
      <c r="D44" s="29">
        <f t="shared" si="12"/>
        <v>78</v>
      </c>
      <c r="E44" s="29">
        <f t="shared" si="17"/>
        <v>2808</v>
      </c>
      <c r="F44" s="29">
        <f t="shared" si="13"/>
        <v>-11288</v>
      </c>
      <c r="G44" s="34">
        <f>+Inputs!$D$2</f>
        <v>0.3795</v>
      </c>
      <c r="I44" s="27">
        <f t="shared" si="18"/>
        <v>14096</v>
      </c>
      <c r="K44" s="27">
        <f t="shared" si="14"/>
        <v>78</v>
      </c>
      <c r="L44" s="27">
        <f t="shared" si="19"/>
        <v>2808</v>
      </c>
      <c r="M44" s="27">
        <f t="shared" si="15"/>
        <v>29.600999999999999</v>
      </c>
      <c r="N44" s="27">
        <f t="shared" si="16"/>
        <v>29.600999999999999</v>
      </c>
      <c r="O44" s="27">
        <f t="shared" si="20"/>
        <v>-4283.7960000000121</v>
      </c>
      <c r="P44" s="27">
        <f t="shared" si="21"/>
        <v>4283.7960000000121</v>
      </c>
      <c r="U44" s="98"/>
    </row>
    <row r="45" spans="1:21">
      <c r="A45" s="31">
        <v>36069</v>
      </c>
      <c r="C45" s="6">
        <v>37</v>
      </c>
      <c r="D45" s="29">
        <f t="shared" si="12"/>
        <v>78</v>
      </c>
      <c r="E45" s="29">
        <f t="shared" si="17"/>
        <v>2886</v>
      </c>
      <c r="F45" s="29">
        <f t="shared" si="13"/>
        <v>-11210</v>
      </c>
      <c r="G45" s="34">
        <f>+Inputs!$D$2</f>
        <v>0.3795</v>
      </c>
      <c r="I45" s="27">
        <f t="shared" si="18"/>
        <v>14096</v>
      </c>
      <c r="K45" s="27">
        <f t="shared" si="14"/>
        <v>78</v>
      </c>
      <c r="L45" s="27">
        <f t="shared" si="19"/>
        <v>2886</v>
      </c>
      <c r="M45" s="27">
        <f t="shared" si="15"/>
        <v>29.600999999999999</v>
      </c>
      <c r="N45" s="27">
        <f t="shared" si="16"/>
        <v>29.600999999999999</v>
      </c>
      <c r="O45" s="27">
        <f t="shared" si="20"/>
        <v>-4254.1950000000124</v>
      </c>
      <c r="P45" s="27">
        <f t="shared" si="21"/>
        <v>4254.1950000000124</v>
      </c>
      <c r="U45" s="98"/>
    </row>
    <row r="46" spans="1:21">
      <c r="A46" s="30">
        <v>36100</v>
      </c>
      <c r="C46" s="6">
        <v>38</v>
      </c>
      <c r="D46" s="29">
        <f t="shared" si="12"/>
        <v>78</v>
      </c>
      <c r="E46" s="29">
        <f t="shared" si="17"/>
        <v>2964</v>
      </c>
      <c r="F46" s="29">
        <f t="shared" si="13"/>
        <v>-11132</v>
      </c>
      <c r="G46" s="34">
        <f>+Inputs!$D$2</f>
        <v>0.3795</v>
      </c>
      <c r="I46" s="27">
        <f t="shared" si="18"/>
        <v>14096</v>
      </c>
      <c r="K46" s="27">
        <f t="shared" si="14"/>
        <v>78</v>
      </c>
      <c r="L46" s="27">
        <f t="shared" si="19"/>
        <v>2964</v>
      </c>
      <c r="M46" s="27">
        <f t="shared" si="15"/>
        <v>29.600999999999999</v>
      </c>
      <c r="N46" s="27">
        <f t="shared" si="16"/>
        <v>29.600999999999999</v>
      </c>
      <c r="O46" s="27">
        <f t="shared" si="20"/>
        <v>-4224.5940000000128</v>
      </c>
      <c r="P46" s="27">
        <f t="shared" si="21"/>
        <v>4224.5940000000128</v>
      </c>
      <c r="U46" s="98"/>
    </row>
    <row r="47" spans="1:21">
      <c r="A47" s="31">
        <v>36130</v>
      </c>
      <c r="C47" s="6">
        <v>39</v>
      </c>
      <c r="D47" s="29">
        <f t="shared" si="12"/>
        <v>78</v>
      </c>
      <c r="E47" s="29">
        <f t="shared" si="17"/>
        <v>3042</v>
      </c>
      <c r="F47" s="29">
        <f t="shared" si="13"/>
        <v>-11054</v>
      </c>
      <c r="G47" s="34">
        <f>+Inputs!$D$2</f>
        <v>0.3795</v>
      </c>
      <c r="I47" s="27">
        <f t="shared" si="18"/>
        <v>14096</v>
      </c>
      <c r="K47" s="27">
        <f t="shared" si="14"/>
        <v>78</v>
      </c>
      <c r="L47" s="27">
        <f t="shared" si="19"/>
        <v>3042</v>
      </c>
      <c r="M47" s="27">
        <f t="shared" si="15"/>
        <v>29.600999999999999</v>
      </c>
      <c r="N47" s="27">
        <f t="shared" si="16"/>
        <v>29.600999999999999</v>
      </c>
      <c r="O47" s="27">
        <f t="shared" si="20"/>
        <v>-4194.9930000000131</v>
      </c>
      <c r="P47" s="27">
        <f t="shared" si="21"/>
        <v>4194.9930000000131</v>
      </c>
      <c r="U47" s="98"/>
    </row>
    <row r="48" spans="1:21">
      <c r="A48" s="30">
        <v>36161</v>
      </c>
      <c r="C48" s="6">
        <v>40</v>
      </c>
      <c r="D48" s="29">
        <f t="shared" si="12"/>
        <v>78</v>
      </c>
      <c r="E48" s="29">
        <f t="shared" si="17"/>
        <v>3120</v>
      </c>
      <c r="F48" s="29">
        <f t="shared" si="13"/>
        <v>-10976</v>
      </c>
      <c r="G48" s="34">
        <f>+Inputs!$D$2</f>
        <v>0.3795</v>
      </c>
      <c r="I48" s="27">
        <f t="shared" si="18"/>
        <v>14096</v>
      </c>
      <c r="K48" s="27">
        <f t="shared" si="14"/>
        <v>78</v>
      </c>
      <c r="L48" s="27">
        <f t="shared" si="19"/>
        <v>3120</v>
      </c>
      <c r="M48" s="27">
        <f t="shared" si="15"/>
        <v>29.600999999999999</v>
      </c>
      <c r="N48" s="27">
        <f t="shared" si="16"/>
        <v>29.600999999999999</v>
      </c>
      <c r="O48" s="27">
        <f t="shared" si="20"/>
        <v>-4165.3920000000135</v>
      </c>
      <c r="P48" s="27">
        <f t="shared" si="21"/>
        <v>4165.3920000000135</v>
      </c>
      <c r="U48" s="98"/>
    </row>
    <row r="49" spans="1:21">
      <c r="A49" s="31">
        <v>36192</v>
      </c>
      <c r="C49" s="6">
        <v>41</v>
      </c>
      <c r="D49" s="29">
        <f t="shared" si="12"/>
        <v>78</v>
      </c>
      <c r="E49" s="29">
        <f t="shared" si="17"/>
        <v>3198</v>
      </c>
      <c r="F49" s="29">
        <f t="shared" si="13"/>
        <v>-10898</v>
      </c>
      <c r="G49" s="34">
        <f>+Inputs!$D$2</f>
        <v>0.3795</v>
      </c>
      <c r="I49" s="27">
        <f t="shared" si="18"/>
        <v>14096</v>
      </c>
      <c r="K49" s="27">
        <f t="shared" si="14"/>
        <v>78</v>
      </c>
      <c r="L49" s="27">
        <f t="shared" si="19"/>
        <v>3198</v>
      </c>
      <c r="M49" s="27">
        <f t="shared" si="15"/>
        <v>29.600999999999999</v>
      </c>
      <c r="N49" s="27">
        <f t="shared" si="16"/>
        <v>29.600999999999999</v>
      </c>
      <c r="O49" s="27">
        <f t="shared" si="20"/>
        <v>-4135.7910000000138</v>
      </c>
      <c r="P49" s="27">
        <f t="shared" si="21"/>
        <v>4135.7910000000138</v>
      </c>
      <c r="U49" s="98"/>
    </row>
    <row r="50" spans="1:21">
      <c r="A50" s="30">
        <v>36220</v>
      </c>
      <c r="C50" s="6">
        <v>42</v>
      </c>
      <c r="D50" s="29">
        <f t="shared" si="12"/>
        <v>78</v>
      </c>
      <c r="E50" s="29">
        <f t="shared" si="17"/>
        <v>3276</v>
      </c>
      <c r="F50" s="29">
        <f t="shared" si="13"/>
        <v>-10820</v>
      </c>
      <c r="G50" s="34">
        <f>+Inputs!$D$2</f>
        <v>0.3795</v>
      </c>
      <c r="I50" s="27">
        <f t="shared" si="18"/>
        <v>14096</v>
      </c>
      <c r="K50" s="27">
        <f t="shared" si="14"/>
        <v>78</v>
      </c>
      <c r="L50" s="27">
        <f t="shared" si="19"/>
        <v>3276</v>
      </c>
      <c r="M50" s="27">
        <f t="shared" si="15"/>
        <v>29.600999999999999</v>
      </c>
      <c r="N50" s="27">
        <f t="shared" si="16"/>
        <v>29.600999999999999</v>
      </c>
      <c r="O50" s="27">
        <f t="shared" si="20"/>
        <v>-4106.1900000000142</v>
      </c>
      <c r="P50" s="27">
        <f t="shared" si="21"/>
        <v>4106.1900000000142</v>
      </c>
      <c r="U50" s="98"/>
    </row>
    <row r="51" spans="1:21">
      <c r="A51" s="31">
        <v>36251</v>
      </c>
      <c r="C51" s="6">
        <v>43</v>
      </c>
      <c r="D51" s="29">
        <f t="shared" si="12"/>
        <v>78</v>
      </c>
      <c r="E51" s="29">
        <f t="shared" si="17"/>
        <v>3354</v>
      </c>
      <c r="F51" s="29">
        <f t="shared" si="13"/>
        <v>-10742</v>
      </c>
      <c r="G51" s="34">
        <f>+Inputs!$D$2</f>
        <v>0.3795</v>
      </c>
      <c r="I51" s="27">
        <f t="shared" si="18"/>
        <v>14096</v>
      </c>
      <c r="K51" s="27">
        <f t="shared" si="14"/>
        <v>78</v>
      </c>
      <c r="L51" s="27">
        <f t="shared" si="19"/>
        <v>3354</v>
      </c>
      <c r="M51" s="27">
        <f t="shared" si="15"/>
        <v>29.600999999999999</v>
      </c>
      <c r="N51" s="27">
        <f t="shared" si="16"/>
        <v>29.600999999999999</v>
      </c>
      <c r="O51" s="27">
        <f t="shared" si="20"/>
        <v>-4076.589000000014</v>
      </c>
      <c r="P51" s="27">
        <f t="shared" si="21"/>
        <v>4076.589000000014</v>
      </c>
      <c r="U51" s="98"/>
    </row>
    <row r="52" spans="1:21">
      <c r="A52" s="30">
        <v>36281</v>
      </c>
      <c r="C52" s="6">
        <v>44</v>
      </c>
      <c r="D52" s="29">
        <f t="shared" si="12"/>
        <v>78</v>
      </c>
      <c r="E52" s="29">
        <f t="shared" si="17"/>
        <v>3432</v>
      </c>
      <c r="F52" s="29">
        <f t="shared" si="13"/>
        <v>-10664</v>
      </c>
      <c r="G52" s="34">
        <f>+Inputs!$D$2</f>
        <v>0.3795</v>
      </c>
      <c r="I52" s="27">
        <f t="shared" si="18"/>
        <v>14096</v>
      </c>
      <c r="K52" s="27">
        <f t="shared" si="14"/>
        <v>78</v>
      </c>
      <c r="L52" s="27">
        <f t="shared" si="19"/>
        <v>3432</v>
      </c>
      <c r="M52" s="27">
        <f t="shared" si="15"/>
        <v>29.600999999999999</v>
      </c>
      <c r="N52" s="27">
        <f t="shared" si="16"/>
        <v>29.600999999999999</v>
      </c>
      <c r="O52" s="27">
        <f t="shared" si="20"/>
        <v>-4046.9880000000139</v>
      </c>
      <c r="P52" s="27">
        <f t="shared" si="21"/>
        <v>4046.9880000000139</v>
      </c>
      <c r="U52" s="98"/>
    </row>
    <row r="53" spans="1:21">
      <c r="A53" s="31">
        <v>36312</v>
      </c>
      <c r="C53" s="6">
        <v>45</v>
      </c>
      <c r="D53" s="29">
        <f t="shared" si="12"/>
        <v>78</v>
      </c>
      <c r="E53" s="29">
        <f t="shared" si="17"/>
        <v>3510</v>
      </c>
      <c r="F53" s="29">
        <f t="shared" si="13"/>
        <v>-10586</v>
      </c>
      <c r="G53" s="34">
        <f>+Inputs!$D$2</f>
        <v>0.3795</v>
      </c>
      <c r="I53" s="27">
        <f t="shared" si="18"/>
        <v>14096</v>
      </c>
      <c r="K53" s="27">
        <f t="shared" si="14"/>
        <v>78</v>
      </c>
      <c r="L53" s="27">
        <f t="shared" si="19"/>
        <v>3510</v>
      </c>
      <c r="M53" s="27">
        <f t="shared" si="15"/>
        <v>29.600999999999999</v>
      </c>
      <c r="N53" s="27">
        <f t="shared" si="16"/>
        <v>29.600999999999999</v>
      </c>
      <c r="O53" s="27">
        <f t="shared" si="20"/>
        <v>-4017.3870000000138</v>
      </c>
      <c r="P53" s="27">
        <f t="shared" si="21"/>
        <v>4017.3870000000138</v>
      </c>
      <c r="U53" s="98"/>
    </row>
    <row r="54" spans="1:21">
      <c r="A54" s="30">
        <v>36342</v>
      </c>
      <c r="C54" s="6">
        <v>46</v>
      </c>
      <c r="D54" s="29">
        <f t="shared" si="12"/>
        <v>78</v>
      </c>
      <c r="E54" s="29">
        <f t="shared" si="17"/>
        <v>3588</v>
      </c>
      <c r="F54" s="29">
        <f t="shared" si="13"/>
        <v>-10508</v>
      </c>
      <c r="G54" s="34">
        <f>+Inputs!$D$2</f>
        <v>0.3795</v>
      </c>
      <c r="I54" s="27">
        <f t="shared" si="18"/>
        <v>14096</v>
      </c>
      <c r="K54" s="27">
        <f t="shared" si="14"/>
        <v>78</v>
      </c>
      <c r="L54" s="27">
        <f t="shared" si="19"/>
        <v>3588</v>
      </c>
      <c r="M54" s="27">
        <f t="shared" si="15"/>
        <v>29.600999999999999</v>
      </c>
      <c r="N54" s="27">
        <f t="shared" si="16"/>
        <v>29.600999999999999</v>
      </c>
      <c r="O54" s="27">
        <f t="shared" si="20"/>
        <v>-3987.7860000000137</v>
      </c>
      <c r="P54" s="27">
        <f t="shared" si="21"/>
        <v>3987.7860000000137</v>
      </c>
      <c r="U54" s="98"/>
    </row>
    <row r="55" spans="1:21">
      <c r="A55" s="31">
        <v>36373</v>
      </c>
      <c r="C55" s="6">
        <v>47</v>
      </c>
      <c r="D55" s="29">
        <f t="shared" si="12"/>
        <v>78</v>
      </c>
      <c r="E55" s="29">
        <f t="shared" si="17"/>
        <v>3666</v>
      </c>
      <c r="F55" s="29">
        <f t="shared" si="13"/>
        <v>-10430</v>
      </c>
      <c r="G55" s="34">
        <f>+Inputs!$D$2</f>
        <v>0.3795</v>
      </c>
      <c r="I55" s="27">
        <f t="shared" si="18"/>
        <v>14096</v>
      </c>
      <c r="K55" s="27">
        <f t="shared" si="14"/>
        <v>78</v>
      </c>
      <c r="L55" s="27">
        <f t="shared" si="19"/>
        <v>3666</v>
      </c>
      <c r="M55" s="27">
        <f t="shared" si="15"/>
        <v>29.600999999999999</v>
      </c>
      <c r="N55" s="27">
        <f t="shared" si="16"/>
        <v>29.600999999999999</v>
      </c>
      <c r="O55" s="27">
        <f t="shared" si="20"/>
        <v>-3958.1850000000136</v>
      </c>
      <c r="P55" s="27">
        <f t="shared" si="21"/>
        <v>3958.1850000000136</v>
      </c>
      <c r="U55" s="98"/>
    </row>
    <row r="56" spans="1:21">
      <c r="A56" s="30">
        <v>36404</v>
      </c>
      <c r="C56" s="6">
        <v>48</v>
      </c>
      <c r="D56" s="29">
        <f t="shared" si="12"/>
        <v>78</v>
      </c>
      <c r="E56" s="29">
        <f t="shared" si="17"/>
        <v>3744</v>
      </c>
      <c r="F56" s="29">
        <f t="shared" si="13"/>
        <v>-10352</v>
      </c>
      <c r="G56" s="34">
        <f>+Inputs!$D$2</f>
        <v>0.3795</v>
      </c>
      <c r="I56" s="27">
        <f t="shared" si="18"/>
        <v>14096</v>
      </c>
      <c r="K56" s="27">
        <f t="shared" si="14"/>
        <v>78</v>
      </c>
      <c r="L56" s="27">
        <f t="shared" si="19"/>
        <v>3744</v>
      </c>
      <c r="M56" s="27">
        <f t="shared" si="15"/>
        <v>29.600999999999999</v>
      </c>
      <c r="N56" s="27">
        <f t="shared" si="16"/>
        <v>29.600999999999999</v>
      </c>
      <c r="O56" s="27">
        <f t="shared" si="20"/>
        <v>-3928.5840000000135</v>
      </c>
      <c r="P56" s="27">
        <f t="shared" si="21"/>
        <v>3928.5840000000135</v>
      </c>
    </row>
    <row r="57" spans="1:21">
      <c r="A57" s="31">
        <v>36434</v>
      </c>
      <c r="C57" s="6">
        <v>49</v>
      </c>
      <c r="D57" s="29">
        <f t="shared" si="12"/>
        <v>78</v>
      </c>
      <c r="E57" s="29">
        <f t="shared" si="17"/>
        <v>3822</v>
      </c>
      <c r="F57" s="29">
        <f t="shared" si="13"/>
        <v>-10274</v>
      </c>
      <c r="G57" s="34">
        <f>+Inputs!$D$2</f>
        <v>0.3795</v>
      </c>
      <c r="I57" s="27">
        <f t="shared" si="18"/>
        <v>14096</v>
      </c>
      <c r="K57" s="27">
        <f t="shared" si="14"/>
        <v>78</v>
      </c>
      <c r="L57" s="27">
        <f t="shared" si="19"/>
        <v>3822</v>
      </c>
      <c r="M57" s="27">
        <f t="shared" si="15"/>
        <v>29.600999999999999</v>
      </c>
      <c r="N57" s="27">
        <f t="shared" si="16"/>
        <v>29.600999999999999</v>
      </c>
      <c r="O57" s="27">
        <f t="shared" si="20"/>
        <v>-3898.9830000000134</v>
      </c>
      <c r="P57" s="27">
        <f t="shared" si="21"/>
        <v>3898.9830000000134</v>
      </c>
    </row>
    <row r="58" spans="1:21">
      <c r="A58" s="30">
        <v>36465</v>
      </c>
      <c r="C58" s="6">
        <v>50</v>
      </c>
      <c r="D58" s="29">
        <f t="shared" si="12"/>
        <v>78</v>
      </c>
      <c r="E58" s="29">
        <f t="shared" si="17"/>
        <v>3900</v>
      </c>
      <c r="F58" s="29">
        <f t="shared" si="13"/>
        <v>-10196</v>
      </c>
      <c r="G58" s="34">
        <f>+Inputs!$D$2</f>
        <v>0.3795</v>
      </c>
      <c r="I58" s="27">
        <f t="shared" si="18"/>
        <v>14096</v>
      </c>
      <c r="K58" s="27">
        <f t="shared" si="14"/>
        <v>78</v>
      </c>
      <c r="L58" s="27">
        <f t="shared" si="19"/>
        <v>3900</v>
      </c>
      <c r="M58" s="27">
        <f t="shared" si="15"/>
        <v>29.600999999999999</v>
      </c>
      <c r="N58" s="27">
        <f t="shared" si="16"/>
        <v>29.600999999999999</v>
      </c>
      <c r="O58" s="27">
        <f t="shared" si="20"/>
        <v>-3869.3820000000132</v>
      </c>
      <c r="P58" s="27">
        <f t="shared" si="21"/>
        <v>3869.3820000000132</v>
      </c>
    </row>
    <row r="59" spans="1:21">
      <c r="A59" s="31">
        <v>36495</v>
      </c>
      <c r="C59" s="6">
        <v>51</v>
      </c>
      <c r="D59" s="29">
        <f t="shared" si="12"/>
        <v>78</v>
      </c>
      <c r="E59" s="29">
        <f t="shared" si="17"/>
        <v>3978</v>
      </c>
      <c r="F59" s="29">
        <f t="shared" si="13"/>
        <v>-10118</v>
      </c>
      <c r="G59" s="34">
        <f>+Inputs!$D$2</f>
        <v>0.3795</v>
      </c>
      <c r="I59" s="27">
        <f t="shared" si="18"/>
        <v>14096</v>
      </c>
      <c r="K59" s="27">
        <f t="shared" si="14"/>
        <v>78</v>
      </c>
      <c r="L59" s="27">
        <f t="shared" si="19"/>
        <v>3978</v>
      </c>
      <c r="M59" s="27">
        <f t="shared" si="15"/>
        <v>29.600999999999999</v>
      </c>
      <c r="N59" s="27">
        <f t="shared" si="16"/>
        <v>29.600999999999999</v>
      </c>
      <c r="O59" s="27">
        <f t="shared" si="20"/>
        <v>-3839.7810000000131</v>
      </c>
      <c r="P59" s="27">
        <f t="shared" si="21"/>
        <v>3839.7810000000131</v>
      </c>
    </row>
    <row r="60" spans="1:21">
      <c r="A60" s="30">
        <v>36526</v>
      </c>
      <c r="C60" s="6">
        <v>52</v>
      </c>
      <c r="D60" s="29">
        <f t="shared" si="12"/>
        <v>78</v>
      </c>
      <c r="E60" s="29">
        <f t="shared" si="17"/>
        <v>4056</v>
      </c>
      <c r="F60" s="29">
        <f t="shared" si="13"/>
        <v>-10040</v>
      </c>
      <c r="G60" s="34">
        <f>+Inputs!$D$2</f>
        <v>0.3795</v>
      </c>
      <c r="I60" s="27">
        <f t="shared" si="18"/>
        <v>14096</v>
      </c>
      <c r="K60" s="27">
        <f t="shared" si="14"/>
        <v>78</v>
      </c>
      <c r="L60" s="27">
        <f t="shared" si="19"/>
        <v>4056</v>
      </c>
      <c r="M60" s="27">
        <f t="shared" si="15"/>
        <v>29.600999999999999</v>
      </c>
      <c r="N60" s="27">
        <f t="shared" si="16"/>
        <v>29.600999999999999</v>
      </c>
      <c r="O60" s="27">
        <f t="shared" si="20"/>
        <v>-3810.180000000013</v>
      </c>
      <c r="P60" s="27">
        <f t="shared" si="21"/>
        <v>3810.180000000013</v>
      </c>
    </row>
    <row r="61" spans="1:21">
      <c r="A61" s="31">
        <v>36557</v>
      </c>
      <c r="C61" s="6">
        <v>53</v>
      </c>
      <c r="D61" s="29">
        <f t="shared" si="12"/>
        <v>78</v>
      </c>
      <c r="E61" s="29">
        <f t="shared" si="17"/>
        <v>4134</v>
      </c>
      <c r="F61" s="29">
        <f t="shared" si="13"/>
        <v>-9962</v>
      </c>
      <c r="G61" s="34">
        <f>+Inputs!$D$2</f>
        <v>0.3795</v>
      </c>
      <c r="I61" s="27">
        <f t="shared" si="18"/>
        <v>14096</v>
      </c>
      <c r="K61" s="27">
        <f t="shared" si="14"/>
        <v>78</v>
      </c>
      <c r="L61" s="27">
        <f t="shared" si="19"/>
        <v>4134</v>
      </c>
      <c r="M61" s="27">
        <f t="shared" si="15"/>
        <v>29.600999999999999</v>
      </c>
      <c r="N61" s="27">
        <f t="shared" si="16"/>
        <v>29.600999999999999</v>
      </c>
      <c r="O61" s="27">
        <f t="shared" si="20"/>
        <v>-3780.5790000000129</v>
      </c>
      <c r="P61" s="27">
        <f t="shared" si="21"/>
        <v>3780.5790000000129</v>
      </c>
    </row>
    <row r="62" spans="1:21">
      <c r="A62" s="30">
        <v>36586</v>
      </c>
      <c r="C62" s="6">
        <v>54</v>
      </c>
      <c r="D62" s="29">
        <f t="shared" si="12"/>
        <v>78</v>
      </c>
      <c r="E62" s="29">
        <f t="shared" si="17"/>
        <v>4212</v>
      </c>
      <c r="F62" s="29">
        <f t="shared" si="13"/>
        <v>-9884</v>
      </c>
      <c r="G62" s="34">
        <f>+Inputs!$D$2</f>
        <v>0.3795</v>
      </c>
      <c r="I62" s="27">
        <f t="shared" si="18"/>
        <v>14096</v>
      </c>
      <c r="K62" s="27">
        <f t="shared" si="14"/>
        <v>78</v>
      </c>
      <c r="L62" s="27">
        <f t="shared" si="19"/>
        <v>4212</v>
      </c>
      <c r="M62" s="27">
        <f t="shared" si="15"/>
        <v>29.600999999999999</v>
      </c>
      <c r="N62" s="27">
        <f t="shared" si="16"/>
        <v>29.600999999999999</v>
      </c>
      <c r="O62" s="27">
        <f t="shared" si="20"/>
        <v>-3750.9780000000128</v>
      </c>
      <c r="P62" s="27">
        <f t="shared" si="21"/>
        <v>3750.9780000000128</v>
      </c>
    </row>
    <row r="63" spans="1:21">
      <c r="A63" s="31">
        <v>36617</v>
      </c>
      <c r="C63" s="6">
        <v>55</v>
      </c>
      <c r="D63" s="29">
        <f t="shared" si="12"/>
        <v>78</v>
      </c>
      <c r="E63" s="29">
        <f t="shared" si="17"/>
        <v>4290</v>
      </c>
      <c r="F63" s="29">
        <f t="shared" si="13"/>
        <v>-9806</v>
      </c>
      <c r="G63" s="34">
        <f>+Inputs!$D$2</f>
        <v>0.3795</v>
      </c>
      <c r="I63" s="27">
        <f t="shared" si="18"/>
        <v>14096</v>
      </c>
      <c r="K63" s="27">
        <f t="shared" si="14"/>
        <v>78</v>
      </c>
      <c r="L63" s="27">
        <f t="shared" si="19"/>
        <v>4290</v>
      </c>
      <c r="M63" s="27">
        <f t="shared" si="15"/>
        <v>29.600999999999999</v>
      </c>
      <c r="N63" s="27">
        <f t="shared" si="16"/>
        <v>29.600999999999999</v>
      </c>
      <c r="O63" s="27">
        <f t="shared" si="20"/>
        <v>-3721.3770000000127</v>
      </c>
      <c r="P63" s="27">
        <f t="shared" si="21"/>
        <v>3721.3770000000127</v>
      </c>
    </row>
    <row r="64" spans="1:21">
      <c r="A64" s="30">
        <v>36647</v>
      </c>
      <c r="C64" s="6">
        <v>56</v>
      </c>
      <c r="D64" s="29">
        <f t="shared" si="12"/>
        <v>78</v>
      </c>
      <c r="E64" s="29">
        <f t="shared" si="17"/>
        <v>4368</v>
      </c>
      <c r="F64" s="29">
        <f t="shared" si="13"/>
        <v>-9728</v>
      </c>
      <c r="G64" s="34">
        <f>+Inputs!$D$2</f>
        <v>0.3795</v>
      </c>
      <c r="I64" s="27">
        <f t="shared" si="18"/>
        <v>14096</v>
      </c>
      <c r="K64" s="27">
        <f t="shared" si="14"/>
        <v>78</v>
      </c>
      <c r="L64" s="27">
        <f t="shared" si="19"/>
        <v>4368</v>
      </c>
      <c r="M64" s="27">
        <f t="shared" si="15"/>
        <v>29.600999999999999</v>
      </c>
      <c r="N64" s="27">
        <f t="shared" si="16"/>
        <v>29.600999999999999</v>
      </c>
      <c r="O64" s="27">
        <f t="shared" si="20"/>
        <v>-3691.7760000000126</v>
      </c>
      <c r="P64" s="27">
        <f t="shared" si="21"/>
        <v>3691.7760000000126</v>
      </c>
    </row>
    <row r="65" spans="1:16">
      <c r="A65" s="31">
        <v>36678</v>
      </c>
      <c r="C65" s="6">
        <v>57</v>
      </c>
      <c r="D65" s="29">
        <f t="shared" si="12"/>
        <v>78</v>
      </c>
      <c r="E65" s="29">
        <f t="shared" si="17"/>
        <v>4446</v>
      </c>
      <c r="F65" s="29">
        <f t="shared" si="13"/>
        <v>-9650</v>
      </c>
      <c r="G65" s="34">
        <f>+Inputs!$D$2</f>
        <v>0.3795</v>
      </c>
      <c r="I65" s="27">
        <f t="shared" si="18"/>
        <v>14096</v>
      </c>
      <c r="K65" s="27">
        <f t="shared" si="14"/>
        <v>78</v>
      </c>
      <c r="L65" s="27">
        <f t="shared" si="19"/>
        <v>4446</v>
      </c>
      <c r="M65" s="27">
        <f t="shared" si="15"/>
        <v>29.600999999999999</v>
      </c>
      <c r="N65" s="27">
        <f t="shared" si="16"/>
        <v>29.600999999999999</v>
      </c>
      <c r="O65" s="27">
        <f t="shared" si="20"/>
        <v>-3662.1750000000125</v>
      </c>
      <c r="P65" s="27">
        <f t="shared" si="21"/>
        <v>3662.1750000000125</v>
      </c>
    </row>
    <row r="66" spans="1:16">
      <c r="A66" s="30">
        <v>36708</v>
      </c>
      <c r="C66" s="6">
        <v>58</v>
      </c>
      <c r="D66" s="29">
        <f t="shared" si="12"/>
        <v>78</v>
      </c>
      <c r="E66" s="29">
        <f t="shared" si="17"/>
        <v>4524</v>
      </c>
      <c r="F66" s="29">
        <f t="shared" si="13"/>
        <v>-9572</v>
      </c>
      <c r="G66" s="34">
        <f>+Inputs!$D$2</f>
        <v>0.3795</v>
      </c>
      <c r="I66" s="27">
        <f t="shared" si="18"/>
        <v>14096</v>
      </c>
      <c r="K66" s="27">
        <f t="shared" si="14"/>
        <v>78</v>
      </c>
      <c r="L66" s="27">
        <f t="shared" si="19"/>
        <v>4524</v>
      </c>
      <c r="M66" s="27">
        <f t="shared" si="15"/>
        <v>29.600999999999999</v>
      </c>
      <c r="N66" s="27">
        <f t="shared" si="16"/>
        <v>29.600999999999999</v>
      </c>
      <c r="O66" s="27">
        <f t="shared" si="20"/>
        <v>-3632.5740000000123</v>
      </c>
      <c r="P66" s="27">
        <f t="shared" si="21"/>
        <v>3632.5740000000123</v>
      </c>
    </row>
    <row r="67" spans="1:16">
      <c r="A67" s="31">
        <v>36739</v>
      </c>
      <c r="C67" s="6">
        <v>59</v>
      </c>
      <c r="D67" s="29">
        <f t="shared" si="12"/>
        <v>78</v>
      </c>
      <c r="E67" s="29">
        <f t="shared" si="17"/>
        <v>4602</v>
      </c>
      <c r="F67" s="29">
        <f t="shared" si="13"/>
        <v>-9494</v>
      </c>
      <c r="G67" s="34">
        <f>+Inputs!$D$2</f>
        <v>0.3795</v>
      </c>
      <c r="I67" s="27">
        <f t="shared" si="18"/>
        <v>14096</v>
      </c>
      <c r="K67" s="27">
        <f t="shared" si="14"/>
        <v>78</v>
      </c>
      <c r="L67" s="27">
        <f t="shared" si="19"/>
        <v>4602</v>
      </c>
      <c r="M67" s="27">
        <f t="shared" si="15"/>
        <v>29.600999999999999</v>
      </c>
      <c r="N67" s="27">
        <f t="shared" si="16"/>
        <v>29.600999999999999</v>
      </c>
      <c r="O67" s="27">
        <f t="shared" si="20"/>
        <v>-3602.9730000000122</v>
      </c>
      <c r="P67" s="27">
        <f t="shared" si="21"/>
        <v>3602.9730000000122</v>
      </c>
    </row>
    <row r="68" spans="1:16">
      <c r="A68" s="30">
        <v>36770</v>
      </c>
      <c r="C68" s="6">
        <v>60</v>
      </c>
      <c r="D68" s="29">
        <f t="shared" si="12"/>
        <v>78</v>
      </c>
      <c r="E68" s="29">
        <f t="shared" si="17"/>
        <v>4680</v>
      </c>
      <c r="F68" s="29">
        <f t="shared" si="13"/>
        <v>-9416</v>
      </c>
      <c r="G68" s="34">
        <f>+Inputs!$D$2</f>
        <v>0.3795</v>
      </c>
      <c r="I68" s="27">
        <f t="shared" si="18"/>
        <v>14096</v>
      </c>
      <c r="K68" s="27">
        <f t="shared" si="14"/>
        <v>78</v>
      </c>
      <c r="L68" s="27">
        <f t="shared" si="19"/>
        <v>4680</v>
      </c>
      <c r="M68" s="27">
        <f t="shared" si="15"/>
        <v>29.600999999999999</v>
      </c>
      <c r="N68" s="27">
        <f t="shared" si="16"/>
        <v>29.600999999999999</v>
      </c>
      <c r="O68" s="27">
        <f t="shared" si="20"/>
        <v>-3573.3720000000121</v>
      </c>
      <c r="P68" s="27">
        <f t="shared" si="21"/>
        <v>3573.3720000000121</v>
      </c>
    </row>
    <row r="69" spans="1:16">
      <c r="A69" s="31">
        <v>36800</v>
      </c>
      <c r="C69" s="6">
        <v>61</v>
      </c>
      <c r="D69" s="29">
        <f t="shared" si="12"/>
        <v>78</v>
      </c>
      <c r="E69" s="29">
        <f t="shared" si="17"/>
        <v>4758</v>
      </c>
      <c r="F69" s="29">
        <f t="shared" si="13"/>
        <v>-9338</v>
      </c>
      <c r="G69" s="34">
        <f>+Inputs!$D$2</f>
        <v>0.3795</v>
      </c>
      <c r="I69" s="27">
        <f t="shared" si="18"/>
        <v>14096</v>
      </c>
      <c r="K69" s="27">
        <f t="shared" si="14"/>
        <v>78</v>
      </c>
      <c r="L69" s="27">
        <f t="shared" si="19"/>
        <v>4758</v>
      </c>
      <c r="M69" s="27">
        <f t="shared" si="15"/>
        <v>29.600999999999999</v>
      </c>
      <c r="N69" s="27">
        <f t="shared" si="16"/>
        <v>29.600999999999999</v>
      </c>
      <c r="O69" s="27">
        <f t="shared" si="20"/>
        <v>-3543.771000000012</v>
      </c>
      <c r="P69" s="27">
        <f t="shared" si="21"/>
        <v>3543.771000000012</v>
      </c>
    </row>
    <row r="70" spans="1:16">
      <c r="A70" s="30">
        <v>36831</v>
      </c>
      <c r="C70" s="6">
        <v>62</v>
      </c>
      <c r="D70" s="29">
        <f t="shared" si="12"/>
        <v>78</v>
      </c>
      <c r="E70" s="29">
        <f t="shared" si="17"/>
        <v>4836</v>
      </c>
      <c r="F70" s="29">
        <f t="shared" si="13"/>
        <v>-9260</v>
      </c>
      <c r="G70" s="34">
        <f>+Inputs!$D$2</f>
        <v>0.3795</v>
      </c>
      <c r="I70" s="27">
        <f t="shared" si="18"/>
        <v>14096</v>
      </c>
      <c r="K70" s="27">
        <f t="shared" si="14"/>
        <v>78</v>
      </c>
      <c r="L70" s="27">
        <f t="shared" si="19"/>
        <v>4836</v>
      </c>
      <c r="M70" s="27">
        <f t="shared" si="15"/>
        <v>29.600999999999999</v>
      </c>
      <c r="N70" s="27">
        <f t="shared" si="16"/>
        <v>29.600999999999999</v>
      </c>
      <c r="O70" s="27">
        <f t="shared" si="20"/>
        <v>-3514.1700000000119</v>
      </c>
      <c r="P70" s="27">
        <f t="shared" si="21"/>
        <v>3514.1700000000119</v>
      </c>
    </row>
    <row r="71" spans="1:16">
      <c r="A71" s="31">
        <v>36861</v>
      </c>
      <c r="C71" s="6">
        <v>63</v>
      </c>
      <c r="D71" s="29">
        <f t="shared" si="12"/>
        <v>78</v>
      </c>
      <c r="E71" s="29">
        <f t="shared" si="17"/>
        <v>4914</v>
      </c>
      <c r="F71" s="29">
        <f t="shared" si="13"/>
        <v>-9182</v>
      </c>
      <c r="G71" s="34">
        <f>+Inputs!$D$2</f>
        <v>0.3795</v>
      </c>
      <c r="I71" s="27">
        <f t="shared" si="18"/>
        <v>14096</v>
      </c>
      <c r="K71" s="27">
        <f t="shared" si="14"/>
        <v>78</v>
      </c>
      <c r="L71" s="27">
        <f t="shared" si="19"/>
        <v>4914</v>
      </c>
      <c r="M71" s="27">
        <f t="shared" si="15"/>
        <v>29.600999999999999</v>
      </c>
      <c r="N71" s="27">
        <f t="shared" si="16"/>
        <v>29.600999999999999</v>
      </c>
      <c r="O71" s="27">
        <f t="shared" si="20"/>
        <v>-3484.5690000000118</v>
      </c>
      <c r="P71" s="27">
        <f t="shared" si="21"/>
        <v>3484.5690000000118</v>
      </c>
    </row>
    <row r="72" spans="1:16">
      <c r="A72" s="30">
        <v>36892</v>
      </c>
      <c r="C72" s="6">
        <v>64</v>
      </c>
      <c r="D72" s="29">
        <f t="shared" si="12"/>
        <v>78</v>
      </c>
      <c r="E72" s="29">
        <f t="shared" si="17"/>
        <v>4992</v>
      </c>
      <c r="F72" s="29">
        <f t="shared" si="13"/>
        <v>-9104</v>
      </c>
      <c r="G72" s="34">
        <f>+Inputs!$D$2</f>
        <v>0.3795</v>
      </c>
      <c r="I72" s="27">
        <f t="shared" si="18"/>
        <v>14096</v>
      </c>
      <c r="K72" s="27">
        <f t="shared" si="14"/>
        <v>78</v>
      </c>
      <c r="L72" s="27">
        <f t="shared" si="19"/>
        <v>4992</v>
      </c>
      <c r="M72" s="27">
        <f t="shared" si="15"/>
        <v>29.600999999999999</v>
      </c>
      <c r="N72" s="27">
        <f t="shared" si="16"/>
        <v>29.600999999999999</v>
      </c>
      <c r="O72" s="27">
        <f t="shared" si="20"/>
        <v>-3454.9680000000117</v>
      </c>
      <c r="P72" s="27">
        <f t="shared" si="21"/>
        <v>3454.9680000000117</v>
      </c>
    </row>
    <row r="73" spans="1:16">
      <c r="A73" s="31">
        <v>36923</v>
      </c>
      <c r="C73" s="6">
        <v>65</v>
      </c>
      <c r="D73" s="29">
        <f t="shared" ref="D73:D104" si="22">ROUND(-(+$B$9/180)*1,0)</f>
        <v>78</v>
      </c>
      <c r="E73" s="29">
        <f t="shared" si="17"/>
        <v>5070</v>
      </c>
      <c r="F73" s="29">
        <f t="shared" ref="F73:F104" si="23">$B$9+E73</f>
        <v>-9026</v>
      </c>
      <c r="G73" s="34">
        <f>+Inputs!$D$2</f>
        <v>0.3795</v>
      </c>
      <c r="I73" s="27">
        <f t="shared" si="18"/>
        <v>14096</v>
      </c>
      <c r="K73" s="27">
        <f t="shared" ref="K73:K104" si="24">D73</f>
        <v>78</v>
      </c>
      <c r="L73" s="27">
        <f t="shared" si="19"/>
        <v>5070</v>
      </c>
      <c r="M73" s="27">
        <f t="shared" ref="M73:M104" si="25">K73*G73</f>
        <v>29.600999999999999</v>
      </c>
      <c r="N73" s="27">
        <f t="shared" ref="N73:N104" si="26">M73-J73</f>
        <v>29.600999999999999</v>
      </c>
      <c r="O73" s="27">
        <f t="shared" si="20"/>
        <v>-3425.3670000000116</v>
      </c>
      <c r="P73" s="27">
        <f t="shared" si="21"/>
        <v>3425.3670000000116</v>
      </c>
    </row>
    <row r="74" spans="1:16">
      <c r="A74" s="30">
        <v>36951</v>
      </c>
      <c r="C74" s="6">
        <v>66</v>
      </c>
      <c r="D74" s="29">
        <f t="shared" si="22"/>
        <v>78</v>
      </c>
      <c r="E74" s="29">
        <f t="shared" ref="E74:E105" si="27">+E73+D74</f>
        <v>5148</v>
      </c>
      <c r="F74" s="29">
        <f t="shared" si="23"/>
        <v>-8948</v>
      </c>
      <c r="G74" s="34">
        <f>+Inputs!$D$2</f>
        <v>0.3795</v>
      </c>
      <c r="I74" s="27">
        <f t="shared" ref="I74:I105" si="28">+I73+H74</f>
        <v>14096</v>
      </c>
      <c r="K74" s="27">
        <f t="shared" si="24"/>
        <v>78</v>
      </c>
      <c r="L74" s="27">
        <f t="shared" ref="L74:L105" si="29">+L73+K74</f>
        <v>5148</v>
      </c>
      <c r="M74" s="27">
        <f t="shared" si="25"/>
        <v>29.600999999999999</v>
      </c>
      <c r="N74" s="27">
        <f t="shared" si="26"/>
        <v>29.600999999999999</v>
      </c>
      <c r="O74" s="27">
        <f t="shared" ref="O74:O105" si="30">+O73+N74</f>
        <v>-3395.7660000000114</v>
      </c>
      <c r="P74" s="27">
        <f t="shared" ref="P74:P105" si="31">P73-N74</f>
        <v>3395.7660000000114</v>
      </c>
    </row>
    <row r="75" spans="1:16">
      <c r="A75" s="31">
        <v>36982</v>
      </c>
      <c r="C75" s="6">
        <v>67</v>
      </c>
      <c r="D75" s="29">
        <f t="shared" si="22"/>
        <v>78</v>
      </c>
      <c r="E75" s="29">
        <f t="shared" si="27"/>
        <v>5226</v>
      </c>
      <c r="F75" s="29">
        <f t="shared" si="23"/>
        <v>-8870</v>
      </c>
      <c r="G75" s="34">
        <f>+Inputs!$D$2</f>
        <v>0.3795</v>
      </c>
      <c r="I75" s="27">
        <f t="shared" si="28"/>
        <v>14096</v>
      </c>
      <c r="K75" s="27">
        <f t="shared" si="24"/>
        <v>78</v>
      </c>
      <c r="L75" s="27">
        <f t="shared" si="29"/>
        <v>5226</v>
      </c>
      <c r="M75" s="27">
        <f t="shared" si="25"/>
        <v>29.600999999999999</v>
      </c>
      <c r="N75" s="27">
        <f t="shared" si="26"/>
        <v>29.600999999999999</v>
      </c>
      <c r="O75" s="27">
        <f t="shared" si="30"/>
        <v>-3366.1650000000113</v>
      </c>
      <c r="P75" s="27">
        <f t="shared" si="31"/>
        <v>3366.1650000000113</v>
      </c>
    </row>
    <row r="76" spans="1:16">
      <c r="A76" s="30">
        <v>37012</v>
      </c>
      <c r="C76" s="6">
        <v>68</v>
      </c>
      <c r="D76" s="29">
        <f t="shared" si="22"/>
        <v>78</v>
      </c>
      <c r="E76" s="29">
        <f t="shared" si="27"/>
        <v>5304</v>
      </c>
      <c r="F76" s="29">
        <f t="shared" si="23"/>
        <v>-8792</v>
      </c>
      <c r="G76" s="34">
        <f>+Inputs!$D$2</f>
        <v>0.3795</v>
      </c>
      <c r="I76" s="27">
        <f t="shared" si="28"/>
        <v>14096</v>
      </c>
      <c r="K76" s="27">
        <f t="shared" si="24"/>
        <v>78</v>
      </c>
      <c r="L76" s="27">
        <f t="shared" si="29"/>
        <v>5304</v>
      </c>
      <c r="M76" s="27">
        <f t="shared" si="25"/>
        <v>29.600999999999999</v>
      </c>
      <c r="N76" s="27">
        <f t="shared" si="26"/>
        <v>29.600999999999999</v>
      </c>
      <c r="O76" s="27">
        <f t="shared" si="30"/>
        <v>-3336.5640000000112</v>
      </c>
      <c r="P76" s="27">
        <f t="shared" si="31"/>
        <v>3336.5640000000112</v>
      </c>
    </row>
    <row r="77" spans="1:16">
      <c r="A77" s="31">
        <v>37043</v>
      </c>
      <c r="C77" s="6">
        <v>69</v>
      </c>
      <c r="D77" s="29">
        <f t="shared" si="22"/>
        <v>78</v>
      </c>
      <c r="E77" s="29">
        <f t="shared" si="27"/>
        <v>5382</v>
      </c>
      <c r="F77" s="29">
        <f t="shared" si="23"/>
        <v>-8714</v>
      </c>
      <c r="G77" s="34">
        <f>+Inputs!$D$2</f>
        <v>0.3795</v>
      </c>
      <c r="I77" s="27">
        <f t="shared" si="28"/>
        <v>14096</v>
      </c>
      <c r="K77" s="27">
        <f t="shared" si="24"/>
        <v>78</v>
      </c>
      <c r="L77" s="27">
        <f t="shared" si="29"/>
        <v>5382</v>
      </c>
      <c r="M77" s="27">
        <f t="shared" si="25"/>
        <v>29.600999999999999</v>
      </c>
      <c r="N77" s="27">
        <f t="shared" si="26"/>
        <v>29.600999999999999</v>
      </c>
      <c r="O77" s="27">
        <f t="shared" si="30"/>
        <v>-3306.9630000000111</v>
      </c>
      <c r="P77" s="27">
        <f t="shared" si="31"/>
        <v>3306.9630000000111</v>
      </c>
    </row>
    <row r="78" spans="1:16">
      <c r="A78" s="30">
        <v>37073</v>
      </c>
      <c r="C78" s="6">
        <v>70</v>
      </c>
      <c r="D78" s="29">
        <f t="shared" si="22"/>
        <v>78</v>
      </c>
      <c r="E78" s="29">
        <f t="shared" si="27"/>
        <v>5460</v>
      </c>
      <c r="F78" s="29">
        <f t="shared" si="23"/>
        <v>-8636</v>
      </c>
      <c r="G78" s="34">
        <f>+Inputs!$D$2</f>
        <v>0.3795</v>
      </c>
      <c r="I78" s="27">
        <f t="shared" si="28"/>
        <v>14096</v>
      </c>
      <c r="K78" s="27">
        <f t="shared" si="24"/>
        <v>78</v>
      </c>
      <c r="L78" s="27">
        <f t="shared" si="29"/>
        <v>5460</v>
      </c>
      <c r="M78" s="27">
        <f t="shared" si="25"/>
        <v>29.600999999999999</v>
      </c>
      <c r="N78" s="27">
        <f t="shared" si="26"/>
        <v>29.600999999999999</v>
      </c>
      <c r="O78" s="27">
        <f t="shared" si="30"/>
        <v>-3277.362000000011</v>
      </c>
      <c r="P78" s="27">
        <f t="shared" si="31"/>
        <v>3277.362000000011</v>
      </c>
    </row>
    <row r="79" spans="1:16">
      <c r="A79" s="31">
        <v>37104</v>
      </c>
      <c r="C79" s="6">
        <v>71</v>
      </c>
      <c r="D79" s="29">
        <f t="shared" si="22"/>
        <v>78</v>
      </c>
      <c r="E79" s="29">
        <f t="shared" si="27"/>
        <v>5538</v>
      </c>
      <c r="F79" s="29">
        <f t="shared" si="23"/>
        <v>-8558</v>
      </c>
      <c r="G79" s="34">
        <f>+Inputs!$D$2</f>
        <v>0.3795</v>
      </c>
      <c r="I79" s="27">
        <f t="shared" si="28"/>
        <v>14096</v>
      </c>
      <c r="K79" s="27">
        <f t="shared" si="24"/>
        <v>78</v>
      </c>
      <c r="L79" s="27">
        <f t="shared" si="29"/>
        <v>5538</v>
      </c>
      <c r="M79" s="27">
        <f t="shared" si="25"/>
        <v>29.600999999999999</v>
      </c>
      <c r="N79" s="27">
        <f t="shared" si="26"/>
        <v>29.600999999999999</v>
      </c>
      <c r="O79" s="27">
        <f t="shared" si="30"/>
        <v>-3247.7610000000109</v>
      </c>
      <c r="P79" s="27">
        <f t="shared" si="31"/>
        <v>3247.7610000000109</v>
      </c>
    </row>
    <row r="80" spans="1:16">
      <c r="A80" s="30">
        <v>37135</v>
      </c>
      <c r="C80" s="6">
        <v>72</v>
      </c>
      <c r="D80" s="29">
        <f t="shared" si="22"/>
        <v>78</v>
      </c>
      <c r="E80" s="29">
        <f t="shared" si="27"/>
        <v>5616</v>
      </c>
      <c r="F80" s="29">
        <f t="shared" si="23"/>
        <v>-8480</v>
      </c>
      <c r="G80" s="34">
        <f>+Inputs!$D$2</f>
        <v>0.3795</v>
      </c>
      <c r="I80" s="27">
        <f t="shared" si="28"/>
        <v>14096</v>
      </c>
      <c r="K80" s="27">
        <f t="shared" si="24"/>
        <v>78</v>
      </c>
      <c r="L80" s="27">
        <f t="shared" si="29"/>
        <v>5616</v>
      </c>
      <c r="M80" s="27">
        <f t="shared" si="25"/>
        <v>29.600999999999999</v>
      </c>
      <c r="N80" s="27">
        <f t="shared" si="26"/>
        <v>29.600999999999999</v>
      </c>
      <c r="O80" s="27">
        <f t="shared" si="30"/>
        <v>-3218.1600000000108</v>
      </c>
      <c r="P80" s="27">
        <f t="shared" si="31"/>
        <v>3218.1600000000108</v>
      </c>
    </row>
    <row r="81" spans="1:16">
      <c r="A81" s="31">
        <v>37165</v>
      </c>
      <c r="C81" s="6">
        <v>73</v>
      </c>
      <c r="D81" s="29">
        <f t="shared" si="22"/>
        <v>78</v>
      </c>
      <c r="E81" s="29">
        <f t="shared" si="27"/>
        <v>5694</v>
      </c>
      <c r="F81" s="29">
        <f t="shared" si="23"/>
        <v>-8402</v>
      </c>
      <c r="G81" s="34">
        <f>+Inputs!$D$2</f>
        <v>0.3795</v>
      </c>
      <c r="I81" s="27">
        <f t="shared" si="28"/>
        <v>14096</v>
      </c>
      <c r="K81" s="27">
        <f t="shared" si="24"/>
        <v>78</v>
      </c>
      <c r="L81" s="27">
        <f t="shared" si="29"/>
        <v>5694</v>
      </c>
      <c r="M81" s="27">
        <f t="shared" si="25"/>
        <v>29.600999999999999</v>
      </c>
      <c r="N81" s="27">
        <f t="shared" si="26"/>
        <v>29.600999999999999</v>
      </c>
      <c r="O81" s="27">
        <f t="shared" si="30"/>
        <v>-3188.5590000000107</v>
      </c>
      <c r="P81" s="27">
        <f t="shared" si="31"/>
        <v>3188.5590000000107</v>
      </c>
    </row>
    <row r="82" spans="1:16">
      <c r="A82" s="30">
        <v>37196</v>
      </c>
      <c r="C82" s="6">
        <v>74</v>
      </c>
      <c r="D82" s="29">
        <f t="shared" si="22"/>
        <v>78</v>
      </c>
      <c r="E82" s="29">
        <f t="shared" si="27"/>
        <v>5772</v>
      </c>
      <c r="F82" s="29">
        <f t="shared" si="23"/>
        <v>-8324</v>
      </c>
      <c r="G82" s="34">
        <f>+Inputs!$D$2</f>
        <v>0.3795</v>
      </c>
      <c r="I82" s="27">
        <f t="shared" si="28"/>
        <v>14096</v>
      </c>
      <c r="K82" s="27">
        <f t="shared" si="24"/>
        <v>78</v>
      </c>
      <c r="L82" s="27">
        <f t="shared" si="29"/>
        <v>5772</v>
      </c>
      <c r="M82" s="27">
        <f t="shared" si="25"/>
        <v>29.600999999999999</v>
      </c>
      <c r="N82" s="27">
        <f t="shared" si="26"/>
        <v>29.600999999999999</v>
      </c>
      <c r="O82" s="27">
        <f t="shared" si="30"/>
        <v>-3158.9580000000105</v>
      </c>
      <c r="P82" s="27">
        <f t="shared" si="31"/>
        <v>3158.9580000000105</v>
      </c>
    </row>
    <row r="83" spans="1:16">
      <c r="A83" s="31">
        <v>37226</v>
      </c>
      <c r="C83" s="6">
        <v>75</v>
      </c>
      <c r="D83" s="29">
        <f t="shared" si="22"/>
        <v>78</v>
      </c>
      <c r="E83" s="29">
        <f t="shared" si="27"/>
        <v>5850</v>
      </c>
      <c r="F83" s="29">
        <f t="shared" si="23"/>
        <v>-8246</v>
      </c>
      <c r="G83" s="34">
        <f>+Inputs!$D$2</f>
        <v>0.3795</v>
      </c>
      <c r="I83" s="27">
        <f t="shared" si="28"/>
        <v>14096</v>
      </c>
      <c r="K83" s="27">
        <f t="shared" si="24"/>
        <v>78</v>
      </c>
      <c r="L83" s="27">
        <f t="shared" si="29"/>
        <v>5850</v>
      </c>
      <c r="M83" s="27">
        <f t="shared" si="25"/>
        <v>29.600999999999999</v>
      </c>
      <c r="N83" s="27">
        <f t="shared" si="26"/>
        <v>29.600999999999999</v>
      </c>
      <c r="O83" s="27">
        <f t="shared" si="30"/>
        <v>-3129.3570000000104</v>
      </c>
      <c r="P83" s="27">
        <f t="shared" si="31"/>
        <v>3129.3570000000104</v>
      </c>
    </row>
    <row r="84" spans="1:16">
      <c r="A84" s="30">
        <v>37257</v>
      </c>
      <c r="C84" s="6">
        <v>76</v>
      </c>
      <c r="D84" s="29">
        <f t="shared" si="22"/>
        <v>78</v>
      </c>
      <c r="E84" s="29">
        <f t="shared" si="27"/>
        <v>5928</v>
      </c>
      <c r="F84" s="29">
        <f t="shared" si="23"/>
        <v>-8168</v>
      </c>
      <c r="G84" s="34">
        <f>+Inputs!$D$2</f>
        <v>0.3795</v>
      </c>
      <c r="I84" s="27">
        <f t="shared" si="28"/>
        <v>14096</v>
      </c>
      <c r="K84" s="27">
        <f t="shared" si="24"/>
        <v>78</v>
      </c>
      <c r="L84" s="27">
        <f t="shared" si="29"/>
        <v>5928</v>
      </c>
      <c r="M84" s="27">
        <f t="shared" si="25"/>
        <v>29.600999999999999</v>
      </c>
      <c r="N84" s="27">
        <f t="shared" si="26"/>
        <v>29.600999999999999</v>
      </c>
      <c r="O84" s="27">
        <f t="shared" si="30"/>
        <v>-3099.7560000000103</v>
      </c>
      <c r="P84" s="27">
        <f t="shared" si="31"/>
        <v>3099.7560000000103</v>
      </c>
    </row>
    <row r="85" spans="1:16">
      <c r="A85" s="31">
        <v>37288</v>
      </c>
      <c r="C85" s="6">
        <v>77</v>
      </c>
      <c r="D85" s="29">
        <f t="shared" si="22"/>
        <v>78</v>
      </c>
      <c r="E85" s="29">
        <f t="shared" si="27"/>
        <v>6006</v>
      </c>
      <c r="F85" s="29">
        <f t="shared" si="23"/>
        <v>-8090</v>
      </c>
      <c r="G85" s="34">
        <f>+Inputs!$D$2</f>
        <v>0.3795</v>
      </c>
      <c r="I85" s="27">
        <f t="shared" si="28"/>
        <v>14096</v>
      </c>
      <c r="K85" s="27">
        <f t="shared" si="24"/>
        <v>78</v>
      </c>
      <c r="L85" s="27">
        <f t="shared" si="29"/>
        <v>6006</v>
      </c>
      <c r="M85" s="27">
        <f t="shared" si="25"/>
        <v>29.600999999999999</v>
      </c>
      <c r="N85" s="27">
        <f t="shared" si="26"/>
        <v>29.600999999999999</v>
      </c>
      <c r="O85" s="27">
        <f t="shared" si="30"/>
        <v>-3070.1550000000102</v>
      </c>
      <c r="P85" s="27">
        <f t="shared" si="31"/>
        <v>3070.1550000000102</v>
      </c>
    </row>
    <row r="86" spans="1:16">
      <c r="A86" s="30">
        <v>37316</v>
      </c>
      <c r="C86" s="6">
        <v>78</v>
      </c>
      <c r="D86" s="29">
        <f t="shared" si="22"/>
        <v>78</v>
      </c>
      <c r="E86" s="29">
        <f t="shared" si="27"/>
        <v>6084</v>
      </c>
      <c r="F86" s="29">
        <f t="shared" si="23"/>
        <v>-8012</v>
      </c>
      <c r="G86" s="34">
        <f>+Inputs!$D$2</f>
        <v>0.3795</v>
      </c>
      <c r="I86" s="27">
        <f t="shared" si="28"/>
        <v>14096</v>
      </c>
      <c r="K86" s="27">
        <f t="shared" si="24"/>
        <v>78</v>
      </c>
      <c r="L86" s="27">
        <f t="shared" si="29"/>
        <v>6084</v>
      </c>
      <c r="M86" s="27">
        <f t="shared" si="25"/>
        <v>29.600999999999999</v>
      </c>
      <c r="N86" s="27">
        <f t="shared" si="26"/>
        <v>29.600999999999999</v>
      </c>
      <c r="O86" s="27">
        <f t="shared" si="30"/>
        <v>-3040.5540000000101</v>
      </c>
      <c r="P86" s="27">
        <f t="shared" si="31"/>
        <v>3040.5540000000101</v>
      </c>
    </row>
    <row r="87" spans="1:16">
      <c r="A87" s="31">
        <v>37347</v>
      </c>
      <c r="C87" s="6">
        <v>79</v>
      </c>
      <c r="D87" s="29">
        <f t="shared" si="22"/>
        <v>78</v>
      </c>
      <c r="E87" s="29">
        <f t="shared" si="27"/>
        <v>6162</v>
      </c>
      <c r="F87" s="29">
        <f t="shared" si="23"/>
        <v>-7934</v>
      </c>
      <c r="G87" s="34">
        <f>+Inputs!$D$2</f>
        <v>0.3795</v>
      </c>
      <c r="I87" s="27">
        <f t="shared" si="28"/>
        <v>14096</v>
      </c>
      <c r="K87" s="27">
        <f t="shared" si="24"/>
        <v>78</v>
      </c>
      <c r="L87" s="27">
        <f t="shared" si="29"/>
        <v>6162</v>
      </c>
      <c r="M87" s="27">
        <f t="shared" si="25"/>
        <v>29.600999999999999</v>
      </c>
      <c r="N87" s="27">
        <f t="shared" si="26"/>
        <v>29.600999999999999</v>
      </c>
      <c r="O87" s="27">
        <f t="shared" si="30"/>
        <v>-3010.95300000001</v>
      </c>
      <c r="P87" s="27">
        <f t="shared" si="31"/>
        <v>3010.95300000001</v>
      </c>
    </row>
    <row r="88" spans="1:16">
      <c r="A88" s="30">
        <v>37377</v>
      </c>
      <c r="C88" s="6">
        <v>80</v>
      </c>
      <c r="D88" s="29">
        <f t="shared" si="22"/>
        <v>78</v>
      </c>
      <c r="E88" s="29">
        <f t="shared" si="27"/>
        <v>6240</v>
      </c>
      <c r="F88" s="29">
        <f t="shared" si="23"/>
        <v>-7856</v>
      </c>
      <c r="G88" s="34">
        <f>+Inputs!$D$2</f>
        <v>0.3795</v>
      </c>
      <c r="I88" s="27">
        <f t="shared" si="28"/>
        <v>14096</v>
      </c>
      <c r="K88" s="27">
        <f t="shared" si="24"/>
        <v>78</v>
      </c>
      <c r="L88" s="27">
        <f t="shared" si="29"/>
        <v>6240</v>
      </c>
      <c r="M88" s="27">
        <f t="shared" si="25"/>
        <v>29.600999999999999</v>
      </c>
      <c r="N88" s="27">
        <f t="shared" si="26"/>
        <v>29.600999999999999</v>
      </c>
      <c r="O88" s="27">
        <f t="shared" si="30"/>
        <v>-2981.3520000000099</v>
      </c>
      <c r="P88" s="27">
        <f t="shared" si="31"/>
        <v>2981.3520000000099</v>
      </c>
    </row>
    <row r="89" spans="1:16">
      <c r="A89" s="31">
        <v>37408</v>
      </c>
      <c r="C89" s="6">
        <v>81</v>
      </c>
      <c r="D89" s="29">
        <f t="shared" si="22"/>
        <v>78</v>
      </c>
      <c r="E89" s="29">
        <f t="shared" si="27"/>
        <v>6318</v>
      </c>
      <c r="F89" s="29">
        <f t="shared" si="23"/>
        <v>-7778</v>
      </c>
      <c r="G89" s="34">
        <f>+Inputs!$D$2</f>
        <v>0.3795</v>
      </c>
      <c r="I89" s="27">
        <f t="shared" si="28"/>
        <v>14096</v>
      </c>
      <c r="K89" s="27">
        <f t="shared" si="24"/>
        <v>78</v>
      </c>
      <c r="L89" s="27">
        <f t="shared" si="29"/>
        <v>6318</v>
      </c>
      <c r="M89" s="27">
        <f t="shared" si="25"/>
        <v>29.600999999999999</v>
      </c>
      <c r="N89" s="27">
        <f t="shared" si="26"/>
        <v>29.600999999999999</v>
      </c>
      <c r="O89" s="27">
        <f t="shared" si="30"/>
        <v>-2951.7510000000098</v>
      </c>
      <c r="P89" s="27">
        <f t="shared" si="31"/>
        <v>2951.7510000000098</v>
      </c>
    </row>
    <row r="90" spans="1:16">
      <c r="A90" s="30">
        <v>37438</v>
      </c>
      <c r="C90" s="6">
        <v>82</v>
      </c>
      <c r="D90" s="29">
        <f t="shared" si="22"/>
        <v>78</v>
      </c>
      <c r="E90" s="29">
        <f t="shared" si="27"/>
        <v>6396</v>
      </c>
      <c r="F90" s="29">
        <f t="shared" si="23"/>
        <v>-7700</v>
      </c>
      <c r="G90" s="34">
        <f>+Inputs!$D$2</f>
        <v>0.3795</v>
      </c>
      <c r="I90" s="27">
        <f t="shared" si="28"/>
        <v>14096</v>
      </c>
      <c r="K90" s="27">
        <f t="shared" si="24"/>
        <v>78</v>
      </c>
      <c r="L90" s="27">
        <f t="shared" si="29"/>
        <v>6396</v>
      </c>
      <c r="M90" s="27">
        <f t="shared" si="25"/>
        <v>29.600999999999999</v>
      </c>
      <c r="N90" s="27">
        <f t="shared" si="26"/>
        <v>29.600999999999999</v>
      </c>
      <c r="O90" s="27">
        <f t="shared" si="30"/>
        <v>-2922.1500000000096</v>
      </c>
      <c r="P90" s="27">
        <f t="shared" si="31"/>
        <v>2922.1500000000096</v>
      </c>
    </row>
    <row r="91" spans="1:16">
      <c r="A91" s="31">
        <v>37469</v>
      </c>
      <c r="C91" s="6">
        <v>83</v>
      </c>
      <c r="D91" s="29">
        <f t="shared" si="22"/>
        <v>78</v>
      </c>
      <c r="E91" s="29">
        <f t="shared" si="27"/>
        <v>6474</v>
      </c>
      <c r="F91" s="29">
        <f t="shared" si="23"/>
        <v>-7622</v>
      </c>
      <c r="G91" s="34">
        <f>+Inputs!$D$2</f>
        <v>0.3795</v>
      </c>
      <c r="I91" s="27">
        <f t="shared" si="28"/>
        <v>14096</v>
      </c>
      <c r="K91" s="27">
        <f t="shared" si="24"/>
        <v>78</v>
      </c>
      <c r="L91" s="27">
        <f t="shared" si="29"/>
        <v>6474</v>
      </c>
      <c r="M91" s="27">
        <f t="shared" si="25"/>
        <v>29.600999999999999</v>
      </c>
      <c r="N91" s="27">
        <f t="shared" si="26"/>
        <v>29.600999999999999</v>
      </c>
      <c r="O91" s="27">
        <f t="shared" si="30"/>
        <v>-2892.5490000000095</v>
      </c>
      <c r="P91" s="27">
        <f t="shared" si="31"/>
        <v>2892.5490000000095</v>
      </c>
    </row>
    <row r="92" spans="1:16">
      <c r="A92" s="30">
        <v>37500</v>
      </c>
      <c r="C92" s="6">
        <v>84</v>
      </c>
      <c r="D92" s="29">
        <f t="shared" si="22"/>
        <v>78</v>
      </c>
      <c r="E92" s="29">
        <f t="shared" si="27"/>
        <v>6552</v>
      </c>
      <c r="F92" s="29">
        <f t="shared" si="23"/>
        <v>-7544</v>
      </c>
      <c r="G92" s="34">
        <f>+Inputs!$D$2</f>
        <v>0.3795</v>
      </c>
      <c r="I92" s="27">
        <f t="shared" si="28"/>
        <v>14096</v>
      </c>
      <c r="K92" s="27">
        <f t="shared" si="24"/>
        <v>78</v>
      </c>
      <c r="L92" s="27">
        <f t="shared" si="29"/>
        <v>6552</v>
      </c>
      <c r="M92" s="27">
        <f t="shared" si="25"/>
        <v>29.600999999999999</v>
      </c>
      <c r="N92" s="27">
        <f t="shared" si="26"/>
        <v>29.600999999999999</v>
      </c>
      <c r="O92" s="27">
        <f t="shared" si="30"/>
        <v>-2862.9480000000094</v>
      </c>
      <c r="P92" s="27">
        <f t="shared" si="31"/>
        <v>2862.9480000000094</v>
      </c>
    </row>
    <row r="93" spans="1:16">
      <c r="A93" s="31">
        <v>37530</v>
      </c>
      <c r="C93" s="6">
        <v>85</v>
      </c>
      <c r="D93" s="29">
        <f t="shared" si="22"/>
        <v>78</v>
      </c>
      <c r="E93" s="29">
        <f t="shared" si="27"/>
        <v>6630</v>
      </c>
      <c r="F93" s="29">
        <f t="shared" si="23"/>
        <v>-7466</v>
      </c>
      <c r="G93" s="34">
        <f>+Inputs!$D$2</f>
        <v>0.3795</v>
      </c>
      <c r="I93" s="27">
        <f t="shared" si="28"/>
        <v>14096</v>
      </c>
      <c r="K93" s="27">
        <f t="shared" si="24"/>
        <v>78</v>
      </c>
      <c r="L93" s="27">
        <f t="shared" si="29"/>
        <v>6630</v>
      </c>
      <c r="M93" s="27">
        <f t="shared" si="25"/>
        <v>29.600999999999999</v>
      </c>
      <c r="N93" s="27">
        <f t="shared" si="26"/>
        <v>29.600999999999999</v>
      </c>
      <c r="O93" s="27">
        <f t="shared" si="30"/>
        <v>-2833.3470000000093</v>
      </c>
      <c r="P93" s="27">
        <f t="shared" si="31"/>
        <v>2833.3470000000093</v>
      </c>
    </row>
    <row r="94" spans="1:16">
      <c r="A94" s="30">
        <v>37561</v>
      </c>
      <c r="C94" s="6">
        <v>86</v>
      </c>
      <c r="D94" s="29">
        <f t="shared" si="22"/>
        <v>78</v>
      </c>
      <c r="E94" s="29">
        <f t="shared" si="27"/>
        <v>6708</v>
      </c>
      <c r="F94" s="29">
        <f t="shared" si="23"/>
        <v>-7388</v>
      </c>
      <c r="G94" s="34">
        <f>+Inputs!$D$2</f>
        <v>0.3795</v>
      </c>
      <c r="I94" s="27">
        <f t="shared" si="28"/>
        <v>14096</v>
      </c>
      <c r="K94" s="27">
        <f t="shared" si="24"/>
        <v>78</v>
      </c>
      <c r="L94" s="27">
        <f t="shared" si="29"/>
        <v>6708</v>
      </c>
      <c r="M94" s="27">
        <f t="shared" si="25"/>
        <v>29.600999999999999</v>
      </c>
      <c r="N94" s="27">
        <f t="shared" si="26"/>
        <v>29.600999999999999</v>
      </c>
      <c r="O94" s="27">
        <f t="shared" si="30"/>
        <v>-2803.7460000000092</v>
      </c>
      <c r="P94" s="27">
        <f t="shared" si="31"/>
        <v>2803.7460000000092</v>
      </c>
    </row>
    <row r="95" spans="1:16">
      <c r="A95" s="31">
        <v>37591</v>
      </c>
      <c r="C95" s="6">
        <v>87</v>
      </c>
      <c r="D95" s="29">
        <f t="shared" si="22"/>
        <v>78</v>
      </c>
      <c r="E95" s="29">
        <f t="shared" si="27"/>
        <v>6786</v>
      </c>
      <c r="F95" s="29">
        <f t="shared" si="23"/>
        <v>-7310</v>
      </c>
      <c r="G95" s="34">
        <f>+Inputs!$D$2</f>
        <v>0.3795</v>
      </c>
      <c r="I95" s="27">
        <f t="shared" si="28"/>
        <v>14096</v>
      </c>
      <c r="K95" s="27">
        <f t="shared" si="24"/>
        <v>78</v>
      </c>
      <c r="L95" s="27">
        <f t="shared" si="29"/>
        <v>6786</v>
      </c>
      <c r="M95" s="27">
        <f t="shared" si="25"/>
        <v>29.600999999999999</v>
      </c>
      <c r="N95" s="27">
        <f t="shared" si="26"/>
        <v>29.600999999999999</v>
      </c>
      <c r="O95" s="27">
        <f t="shared" si="30"/>
        <v>-2774.1450000000091</v>
      </c>
      <c r="P95" s="27">
        <f t="shared" si="31"/>
        <v>2774.1450000000091</v>
      </c>
    </row>
    <row r="96" spans="1:16">
      <c r="A96" s="30">
        <v>37622</v>
      </c>
      <c r="C96" s="6">
        <v>88</v>
      </c>
      <c r="D96" s="29">
        <f t="shared" si="22"/>
        <v>78</v>
      </c>
      <c r="E96" s="29">
        <f t="shared" si="27"/>
        <v>6864</v>
      </c>
      <c r="F96" s="29">
        <f t="shared" si="23"/>
        <v>-7232</v>
      </c>
      <c r="G96" s="34">
        <f>+Inputs!$D$2</f>
        <v>0.3795</v>
      </c>
      <c r="I96" s="27">
        <f t="shared" si="28"/>
        <v>14096</v>
      </c>
      <c r="K96" s="27">
        <f t="shared" si="24"/>
        <v>78</v>
      </c>
      <c r="L96" s="27">
        <f t="shared" si="29"/>
        <v>6864</v>
      </c>
      <c r="M96" s="27">
        <f t="shared" si="25"/>
        <v>29.600999999999999</v>
      </c>
      <c r="N96" s="27">
        <f t="shared" si="26"/>
        <v>29.600999999999999</v>
      </c>
      <c r="O96" s="27">
        <f t="shared" si="30"/>
        <v>-2744.544000000009</v>
      </c>
      <c r="P96" s="27">
        <f t="shared" si="31"/>
        <v>2744.544000000009</v>
      </c>
    </row>
    <row r="97" spans="1:16">
      <c r="A97" s="31">
        <v>37653</v>
      </c>
      <c r="C97" s="6">
        <v>89</v>
      </c>
      <c r="D97" s="29">
        <f t="shared" si="22"/>
        <v>78</v>
      </c>
      <c r="E97" s="29">
        <f t="shared" si="27"/>
        <v>6942</v>
      </c>
      <c r="F97" s="29">
        <f t="shared" si="23"/>
        <v>-7154</v>
      </c>
      <c r="G97" s="34">
        <f>+Inputs!$D$2</f>
        <v>0.3795</v>
      </c>
      <c r="I97" s="27">
        <f t="shared" si="28"/>
        <v>14096</v>
      </c>
      <c r="K97" s="27">
        <f t="shared" si="24"/>
        <v>78</v>
      </c>
      <c r="L97" s="27">
        <f t="shared" si="29"/>
        <v>6942</v>
      </c>
      <c r="M97" s="27">
        <f t="shared" si="25"/>
        <v>29.600999999999999</v>
      </c>
      <c r="N97" s="27">
        <f t="shared" si="26"/>
        <v>29.600999999999999</v>
      </c>
      <c r="O97" s="27">
        <f t="shared" si="30"/>
        <v>-2714.9430000000089</v>
      </c>
      <c r="P97" s="27">
        <f t="shared" si="31"/>
        <v>2714.9430000000089</v>
      </c>
    </row>
    <row r="98" spans="1:16">
      <c r="A98" s="30">
        <v>37681</v>
      </c>
      <c r="C98" s="6">
        <v>90</v>
      </c>
      <c r="D98" s="29">
        <f t="shared" si="22"/>
        <v>78</v>
      </c>
      <c r="E98" s="29">
        <f t="shared" si="27"/>
        <v>7020</v>
      </c>
      <c r="F98" s="29">
        <f t="shared" si="23"/>
        <v>-7076</v>
      </c>
      <c r="G98" s="34">
        <f>+Inputs!$D$2</f>
        <v>0.3795</v>
      </c>
      <c r="I98" s="27">
        <f t="shared" si="28"/>
        <v>14096</v>
      </c>
      <c r="K98" s="27">
        <f t="shared" si="24"/>
        <v>78</v>
      </c>
      <c r="L98" s="27">
        <f t="shared" si="29"/>
        <v>7020</v>
      </c>
      <c r="M98" s="27">
        <f t="shared" si="25"/>
        <v>29.600999999999999</v>
      </c>
      <c r="N98" s="27">
        <f t="shared" si="26"/>
        <v>29.600999999999999</v>
      </c>
      <c r="O98" s="27">
        <f t="shared" si="30"/>
        <v>-2685.3420000000087</v>
      </c>
      <c r="P98" s="27">
        <f t="shared" si="31"/>
        <v>2685.3420000000087</v>
      </c>
    </row>
    <row r="99" spans="1:16">
      <c r="A99" s="31">
        <v>37712</v>
      </c>
      <c r="C99" s="6">
        <v>91</v>
      </c>
      <c r="D99" s="29">
        <f t="shared" si="22"/>
        <v>78</v>
      </c>
      <c r="E99" s="29">
        <f t="shared" si="27"/>
        <v>7098</v>
      </c>
      <c r="F99" s="29">
        <f t="shared" si="23"/>
        <v>-6998</v>
      </c>
      <c r="G99" s="34">
        <f>+Inputs!$D$2</f>
        <v>0.3795</v>
      </c>
      <c r="I99" s="27">
        <f t="shared" si="28"/>
        <v>14096</v>
      </c>
      <c r="K99" s="27">
        <f t="shared" si="24"/>
        <v>78</v>
      </c>
      <c r="L99" s="27">
        <f t="shared" si="29"/>
        <v>7098</v>
      </c>
      <c r="M99" s="27">
        <f t="shared" si="25"/>
        <v>29.600999999999999</v>
      </c>
      <c r="N99" s="27">
        <f t="shared" si="26"/>
        <v>29.600999999999999</v>
      </c>
      <c r="O99" s="27">
        <f t="shared" si="30"/>
        <v>-2655.7410000000086</v>
      </c>
      <c r="P99" s="27">
        <f t="shared" si="31"/>
        <v>2655.7410000000086</v>
      </c>
    </row>
    <row r="100" spans="1:16">
      <c r="A100" s="30">
        <v>37742</v>
      </c>
      <c r="C100" s="6">
        <v>92</v>
      </c>
      <c r="D100" s="29">
        <f t="shared" si="22"/>
        <v>78</v>
      </c>
      <c r="E100" s="29">
        <f t="shared" si="27"/>
        <v>7176</v>
      </c>
      <c r="F100" s="29">
        <f t="shared" si="23"/>
        <v>-6920</v>
      </c>
      <c r="G100" s="34">
        <f>+Inputs!$D$3</f>
        <v>0.37951000000000001</v>
      </c>
      <c r="I100" s="27">
        <f t="shared" si="28"/>
        <v>14096</v>
      </c>
      <c r="K100" s="27">
        <f t="shared" si="24"/>
        <v>78</v>
      </c>
      <c r="L100" s="27">
        <f t="shared" si="29"/>
        <v>7176</v>
      </c>
      <c r="M100" s="27">
        <f t="shared" si="25"/>
        <v>29.601780000000002</v>
      </c>
      <c r="N100" s="27">
        <f t="shared" si="26"/>
        <v>29.601780000000002</v>
      </c>
      <c r="O100" s="27">
        <f t="shared" si="30"/>
        <v>-2626.1392200000087</v>
      </c>
      <c r="P100" s="27">
        <f t="shared" si="31"/>
        <v>2626.1392200000087</v>
      </c>
    </row>
    <row r="101" spans="1:16">
      <c r="A101" s="31">
        <v>37773</v>
      </c>
      <c r="C101" s="6">
        <v>93</v>
      </c>
      <c r="D101" s="29">
        <f t="shared" si="22"/>
        <v>78</v>
      </c>
      <c r="E101" s="29">
        <f t="shared" si="27"/>
        <v>7254</v>
      </c>
      <c r="F101" s="29">
        <f t="shared" si="23"/>
        <v>-6842</v>
      </c>
      <c r="G101" s="34">
        <f>+Inputs!$D$3</f>
        <v>0.37951000000000001</v>
      </c>
      <c r="I101" s="27">
        <f t="shared" si="28"/>
        <v>14096</v>
      </c>
      <c r="K101" s="27">
        <f t="shared" si="24"/>
        <v>78</v>
      </c>
      <c r="L101" s="27">
        <f t="shared" si="29"/>
        <v>7254</v>
      </c>
      <c r="M101" s="27">
        <f t="shared" si="25"/>
        <v>29.601780000000002</v>
      </c>
      <c r="N101" s="27">
        <f t="shared" si="26"/>
        <v>29.601780000000002</v>
      </c>
      <c r="O101" s="27">
        <f t="shared" si="30"/>
        <v>-2596.5374400000087</v>
      </c>
      <c r="P101" s="27">
        <f t="shared" si="31"/>
        <v>2596.5374400000087</v>
      </c>
    </row>
    <row r="102" spans="1:16">
      <c r="A102" s="30">
        <v>37803</v>
      </c>
      <c r="C102" s="6">
        <v>94</v>
      </c>
      <c r="D102" s="29">
        <f t="shared" si="22"/>
        <v>78</v>
      </c>
      <c r="E102" s="29">
        <f t="shared" si="27"/>
        <v>7332</v>
      </c>
      <c r="F102" s="29">
        <f t="shared" si="23"/>
        <v>-6764</v>
      </c>
      <c r="G102" s="34">
        <f>+Inputs!$D$3</f>
        <v>0.37951000000000001</v>
      </c>
      <c r="I102" s="27">
        <f t="shared" si="28"/>
        <v>14096</v>
      </c>
      <c r="K102" s="27">
        <f t="shared" si="24"/>
        <v>78</v>
      </c>
      <c r="L102" s="27">
        <f t="shared" si="29"/>
        <v>7332</v>
      </c>
      <c r="M102" s="27">
        <f t="shared" si="25"/>
        <v>29.601780000000002</v>
      </c>
      <c r="N102" s="27">
        <f t="shared" si="26"/>
        <v>29.601780000000002</v>
      </c>
      <c r="O102" s="27">
        <f t="shared" si="30"/>
        <v>-2566.9356600000087</v>
      </c>
      <c r="P102" s="27">
        <f t="shared" si="31"/>
        <v>2566.9356600000087</v>
      </c>
    </row>
    <row r="103" spans="1:16">
      <c r="A103" s="31">
        <v>37834</v>
      </c>
      <c r="C103" s="6">
        <v>95</v>
      </c>
      <c r="D103" s="29">
        <f t="shared" si="22"/>
        <v>78</v>
      </c>
      <c r="E103" s="29">
        <f t="shared" si="27"/>
        <v>7410</v>
      </c>
      <c r="F103" s="29">
        <f t="shared" si="23"/>
        <v>-6686</v>
      </c>
      <c r="G103" s="34">
        <f>+Inputs!$D$3</f>
        <v>0.37951000000000001</v>
      </c>
      <c r="I103" s="27">
        <f t="shared" si="28"/>
        <v>14096</v>
      </c>
      <c r="K103" s="27">
        <f t="shared" si="24"/>
        <v>78</v>
      </c>
      <c r="L103" s="27">
        <f t="shared" si="29"/>
        <v>7410</v>
      </c>
      <c r="M103" s="27">
        <f t="shared" si="25"/>
        <v>29.601780000000002</v>
      </c>
      <c r="N103" s="27">
        <f t="shared" si="26"/>
        <v>29.601780000000002</v>
      </c>
      <c r="O103" s="27">
        <f t="shared" si="30"/>
        <v>-2537.3338800000088</v>
      </c>
      <c r="P103" s="27">
        <f t="shared" si="31"/>
        <v>2537.3338800000088</v>
      </c>
    </row>
    <row r="104" spans="1:16">
      <c r="A104" s="30">
        <v>37865</v>
      </c>
      <c r="C104" s="6">
        <v>96</v>
      </c>
      <c r="D104" s="29">
        <f t="shared" si="22"/>
        <v>78</v>
      </c>
      <c r="E104" s="29">
        <f t="shared" si="27"/>
        <v>7488</v>
      </c>
      <c r="F104" s="29">
        <f t="shared" si="23"/>
        <v>-6608</v>
      </c>
      <c r="G104" s="34">
        <f>+Inputs!$D$3</f>
        <v>0.37951000000000001</v>
      </c>
      <c r="I104" s="27">
        <f t="shared" si="28"/>
        <v>14096</v>
      </c>
      <c r="K104" s="27">
        <f t="shared" si="24"/>
        <v>78</v>
      </c>
      <c r="L104" s="27">
        <f t="shared" si="29"/>
        <v>7488</v>
      </c>
      <c r="M104" s="27">
        <f t="shared" si="25"/>
        <v>29.601780000000002</v>
      </c>
      <c r="N104" s="27">
        <f t="shared" si="26"/>
        <v>29.601780000000002</v>
      </c>
      <c r="O104" s="27">
        <f t="shared" si="30"/>
        <v>-2507.7321000000088</v>
      </c>
      <c r="P104" s="27">
        <f t="shared" si="31"/>
        <v>2507.7321000000088</v>
      </c>
    </row>
    <row r="105" spans="1:16">
      <c r="A105" s="31">
        <v>37895</v>
      </c>
      <c r="C105" s="6">
        <v>97</v>
      </c>
      <c r="D105" s="29">
        <f t="shared" ref="D105:D136" si="32">ROUND(-(+$B$9/180)*1,0)</f>
        <v>78</v>
      </c>
      <c r="E105" s="29">
        <f t="shared" si="27"/>
        <v>7566</v>
      </c>
      <c r="F105" s="29">
        <f t="shared" ref="F105:F136" si="33">$B$9+E105</f>
        <v>-6530</v>
      </c>
      <c r="G105" s="34">
        <f>+Inputs!$D$3</f>
        <v>0.37951000000000001</v>
      </c>
      <c r="I105" s="27">
        <f t="shared" si="28"/>
        <v>14096</v>
      </c>
      <c r="K105" s="27">
        <f t="shared" ref="K105:K136" si="34">D105</f>
        <v>78</v>
      </c>
      <c r="L105" s="27">
        <f t="shared" si="29"/>
        <v>7566</v>
      </c>
      <c r="M105" s="27">
        <f t="shared" ref="M105:M136" si="35">K105*G105</f>
        <v>29.601780000000002</v>
      </c>
      <c r="N105" s="27">
        <f t="shared" ref="N105:N136" si="36">M105-J105</f>
        <v>29.601780000000002</v>
      </c>
      <c r="O105" s="27">
        <f t="shared" si="30"/>
        <v>-2478.1303200000089</v>
      </c>
      <c r="P105" s="27">
        <f t="shared" si="31"/>
        <v>2478.1303200000089</v>
      </c>
    </row>
    <row r="106" spans="1:16">
      <c r="A106" s="30">
        <v>37926</v>
      </c>
      <c r="C106" s="6">
        <v>98</v>
      </c>
      <c r="D106" s="29">
        <f t="shared" si="32"/>
        <v>78</v>
      </c>
      <c r="E106" s="29">
        <f t="shared" ref="E106:E137" si="37">+E105+D106</f>
        <v>7644</v>
      </c>
      <c r="F106" s="29">
        <f t="shared" si="33"/>
        <v>-6452</v>
      </c>
      <c r="G106" s="34">
        <f>+Inputs!$D$3</f>
        <v>0.37951000000000001</v>
      </c>
      <c r="I106" s="27">
        <f t="shared" ref="I106:I137" si="38">+I105+H106</f>
        <v>14096</v>
      </c>
      <c r="K106" s="27">
        <f t="shared" si="34"/>
        <v>78</v>
      </c>
      <c r="L106" s="27">
        <f t="shared" ref="L106:L137" si="39">+L105+K106</f>
        <v>7644</v>
      </c>
      <c r="M106" s="27">
        <f t="shared" si="35"/>
        <v>29.601780000000002</v>
      </c>
      <c r="N106" s="27">
        <f t="shared" si="36"/>
        <v>29.601780000000002</v>
      </c>
      <c r="O106" s="27">
        <f t="shared" ref="O106:O137" si="40">+O105+N106</f>
        <v>-2448.5285400000089</v>
      </c>
      <c r="P106" s="27">
        <f t="shared" ref="P106:P137" si="41">P105-N106</f>
        <v>2448.5285400000089</v>
      </c>
    </row>
    <row r="107" spans="1:16">
      <c r="A107" s="31">
        <v>37956</v>
      </c>
      <c r="C107" s="6">
        <v>99</v>
      </c>
      <c r="D107" s="29">
        <f t="shared" si="32"/>
        <v>78</v>
      </c>
      <c r="E107" s="29">
        <f t="shared" si="37"/>
        <v>7722</v>
      </c>
      <c r="F107" s="29">
        <f t="shared" si="33"/>
        <v>-6374</v>
      </c>
      <c r="G107" s="34">
        <f>+Inputs!$D$3</f>
        <v>0.37951000000000001</v>
      </c>
      <c r="I107" s="27">
        <f t="shared" si="38"/>
        <v>14096</v>
      </c>
      <c r="K107" s="27">
        <f t="shared" si="34"/>
        <v>78</v>
      </c>
      <c r="L107" s="27">
        <f t="shared" si="39"/>
        <v>7722</v>
      </c>
      <c r="M107" s="27">
        <f t="shared" si="35"/>
        <v>29.601780000000002</v>
      </c>
      <c r="N107" s="27">
        <f t="shared" si="36"/>
        <v>29.601780000000002</v>
      </c>
      <c r="O107" s="27">
        <f t="shared" si="40"/>
        <v>-2418.9267600000089</v>
      </c>
      <c r="P107" s="27">
        <f t="shared" si="41"/>
        <v>2418.9267600000089</v>
      </c>
    </row>
    <row r="108" spans="1:16">
      <c r="A108" s="30">
        <v>37987</v>
      </c>
      <c r="C108" s="6">
        <v>100</v>
      </c>
      <c r="D108" s="29">
        <f t="shared" si="32"/>
        <v>78</v>
      </c>
      <c r="E108" s="29">
        <f t="shared" si="37"/>
        <v>7800</v>
      </c>
      <c r="F108" s="29">
        <f t="shared" si="33"/>
        <v>-6296</v>
      </c>
      <c r="G108" s="34">
        <f>+Inputs!$D$3</f>
        <v>0.37951000000000001</v>
      </c>
      <c r="I108" s="27">
        <f t="shared" si="38"/>
        <v>14096</v>
      </c>
      <c r="K108" s="27">
        <f t="shared" si="34"/>
        <v>78</v>
      </c>
      <c r="L108" s="27">
        <f t="shared" si="39"/>
        <v>7800</v>
      </c>
      <c r="M108" s="27">
        <f t="shared" si="35"/>
        <v>29.601780000000002</v>
      </c>
      <c r="N108" s="27">
        <f t="shared" si="36"/>
        <v>29.601780000000002</v>
      </c>
      <c r="O108" s="27">
        <f t="shared" si="40"/>
        <v>-2389.324980000009</v>
      </c>
      <c r="P108" s="27">
        <f t="shared" si="41"/>
        <v>2389.324980000009</v>
      </c>
    </row>
    <row r="109" spans="1:16">
      <c r="A109" s="31">
        <v>38018</v>
      </c>
      <c r="C109" s="6">
        <v>101</v>
      </c>
      <c r="D109" s="29">
        <f t="shared" si="32"/>
        <v>78</v>
      </c>
      <c r="E109" s="29">
        <f t="shared" si="37"/>
        <v>7878</v>
      </c>
      <c r="F109" s="29">
        <f t="shared" si="33"/>
        <v>-6218</v>
      </c>
      <c r="G109" s="34">
        <f>+Inputs!$D$3</f>
        <v>0.37951000000000001</v>
      </c>
      <c r="I109" s="27">
        <f t="shared" si="38"/>
        <v>14096</v>
      </c>
      <c r="K109" s="27">
        <f t="shared" si="34"/>
        <v>78</v>
      </c>
      <c r="L109" s="27">
        <f t="shared" si="39"/>
        <v>7878</v>
      </c>
      <c r="M109" s="27">
        <f t="shared" si="35"/>
        <v>29.601780000000002</v>
      </c>
      <c r="N109" s="27">
        <f t="shared" si="36"/>
        <v>29.601780000000002</v>
      </c>
      <c r="O109" s="27">
        <f t="shared" si="40"/>
        <v>-2359.723200000009</v>
      </c>
      <c r="P109" s="27">
        <f t="shared" si="41"/>
        <v>2359.723200000009</v>
      </c>
    </row>
    <row r="110" spans="1:16">
      <c r="A110" s="30">
        <v>38047</v>
      </c>
      <c r="C110" s="6">
        <v>102</v>
      </c>
      <c r="D110" s="29">
        <f t="shared" si="32"/>
        <v>78</v>
      </c>
      <c r="E110" s="29">
        <f t="shared" si="37"/>
        <v>7956</v>
      </c>
      <c r="F110" s="29">
        <f t="shared" si="33"/>
        <v>-6140</v>
      </c>
      <c r="G110" s="34">
        <f>+Inputs!$D$3</f>
        <v>0.37951000000000001</v>
      </c>
      <c r="I110" s="27">
        <f t="shared" si="38"/>
        <v>14096</v>
      </c>
      <c r="K110" s="27">
        <f t="shared" si="34"/>
        <v>78</v>
      </c>
      <c r="L110" s="27">
        <f t="shared" si="39"/>
        <v>7956</v>
      </c>
      <c r="M110" s="27">
        <f t="shared" si="35"/>
        <v>29.601780000000002</v>
      </c>
      <c r="N110" s="27">
        <f t="shared" si="36"/>
        <v>29.601780000000002</v>
      </c>
      <c r="O110" s="27">
        <f t="shared" si="40"/>
        <v>-2330.121420000009</v>
      </c>
      <c r="P110" s="27">
        <f t="shared" si="41"/>
        <v>2330.121420000009</v>
      </c>
    </row>
    <row r="111" spans="1:16">
      <c r="A111" s="31">
        <v>38078</v>
      </c>
      <c r="C111" s="6">
        <v>103</v>
      </c>
      <c r="D111" s="29">
        <f t="shared" si="32"/>
        <v>78</v>
      </c>
      <c r="E111" s="29">
        <f t="shared" si="37"/>
        <v>8034</v>
      </c>
      <c r="F111" s="29">
        <f t="shared" si="33"/>
        <v>-6062</v>
      </c>
      <c r="G111" s="34">
        <f>+Inputs!$D$3</f>
        <v>0.37951000000000001</v>
      </c>
      <c r="I111" s="27">
        <f t="shared" si="38"/>
        <v>14096</v>
      </c>
      <c r="K111" s="27">
        <f t="shared" si="34"/>
        <v>78</v>
      </c>
      <c r="L111" s="27">
        <f t="shared" si="39"/>
        <v>8034</v>
      </c>
      <c r="M111" s="27">
        <f t="shared" si="35"/>
        <v>29.601780000000002</v>
      </c>
      <c r="N111" s="27">
        <f t="shared" si="36"/>
        <v>29.601780000000002</v>
      </c>
      <c r="O111" s="27">
        <f t="shared" si="40"/>
        <v>-2300.5196400000091</v>
      </c>
      <c r="P111" s="27">
        <f t="shared" si="41"/>
        <v>2300.5196400000091</v>
      </c>
    </row>
    <row r="112" spans="1:16">
      <c r="A112" s="30">
        <v>38108</v>
      </c>
      <c r="C112" s="6">
        <v>104</v>
      </c>
      <c r="D112" s="29">
        <f t="shared" si="32"/>
        <v>78</v>
      </c>
      <c r="E112" s="29">
        <f t="shared" si="37"/>
        <v>8112</v>
      </c>
      <c r="F112" s="29">
        <f t="shared" si="33"/>
        <v>-5984</v>
      </c>
      <c r="G112" s="34">
        <f>+Inputs!$D$3</f>
        <v>0.37951000000000001</v>
      </c>
      <c r="I112" s="27">
        <f t="shared" si="38"/>
        <v>14096</v>
      </c>
      <c r="K112" s="27">
        <f t="shared" si="34"/>
        <v>78</v>
      </c>
      <c r="L112" s="27">
        <f t="shared" si="39"/>
        <v>8112</v>
      </c>
      <c r="M112" s="27">
        <f t="shared" si="35"/>
        <v>29.601780000000002</v>
      </c>
      <c r="N112" s="27">
        <f t="shared" si="36"/>
        <v>29.601780000000002</v>
      </c>
      <c r="O112" s="27">
        <f t="shared" si="40"/>
        <v>-2270.9178600000091</v>
      </c>
      <c r="P112" s="27">
        <f t="shared" si="41"/>
        <v>2270.9178600000091</v>
      </c>
    </row>
    <row r="113" spans="1:16">
      <c r="A113" s="31">
        <v>38139</v>
      </c>
      <c r="C113" s="6">
        <v>105</v>
      </c>
      <c r="D113" s="29">
        <f t="shared" si="32"/>
        <v>78</v>
      </c>
      <c r="E113" s="29">
        <f t="shared" si="37"/>
        <v>8190</v>
      </c>
      <c r="F113" s="29">
        <f t="shared" si="33"/>
        <v>-5906</v>
      </c>
      <c r="G113" s="34">
        <f>+Inputs!$D$3</f>
        <v>0.37951000000000001</v>
      </c>
      <c r="I113" s="27">
        <f t="shared" si="38"/>
        <v>14096</v>
      </c>
      <c r="K113" s="27">
        <f t="shared" si="34"/>
        <v>78</v>
      </c>
      <c r="L113" s="27">
        <f t="shared" si="39"/>
        <v>8190</v>
      </c>
      <c r="M113" s="27">
        <f t="shared" si="35"/>
        <v>29.601780000000002</v>
      </c>
      <c r="N113" s="27">
        <f t="shared" si="36"/>
        <v>29.601780000000002</v>
      </c>
      <c r="O113" s="27">
        <f t="shared" si="40"/>
        <v>-2241.3160800000092</v>
      </c>
      <c r="P113" s="27">
        <f t="shared" si="41"/>
        <v>2241.3160800000092</v>
      </c>
    </row>
    <row r="114" spans="1:16">
      <c r="A114" s="30">
        <v>38169</v>
      </c>
      <c r="C114" s="6">
        <v>106</v>
      </c>
      <c r="D114" s="29">
        <f t="shared" si="32"/>
        <v>78</v>
      </c>
      <c r="E114" s="29">
        <f t="shared" si="37"/>
        <v>8268</v>
      </c>
      <c r="F114" s="29">
        <f t="shared" si="33"/>
        <v>-5828</v>
      </c>
      <c r="G114" s="34">
        <f>+Inputs!$D$3</f>
        <v>0.37951000000000001</v>
      </c>
      <c r="I114" s="27">
        <f t="shared" si="38"/>
        <v>14096</v>
      </c>
      <c r="K114" s="27">
        <f t="shared" si="34"/>
        <v>78</v>
      </c>
      <c r="L114" s="27">
        <f t="shared" si="39"/>
        <v>8268</v>
      </c>
      <c r="M114" s="27">
        <f t="shared" si="35"/>
        <v>29.601780000000002</v>
      </c>
      <c r="N114" s="27">
        <f t="shared" si="36"/>
        <v>29.601780000000002</v>
      </c>
      <c r="O114" s="27">
        <f t="shared" si="40"/>
        <v>-2211.7143000000092</v>
      </c>
      <c r="P114" s="27">
        <f t="shared" si="41"/>
        <v>2211.7143000000092</v>
      </c>
    </row>
    <row r="115" spans="1:16">
      <c r="A115" s="31">
        <v>38200</v>
      </c>
      <c r="C115" s="6">
        <v>107</v>
      </c>
      <c r="D115" s="29">
        <f t="shared" si="32"/>
        <v>78</v>
      </c>
      <c r="E115" s="29">
        <f t="shared" si="37"/>
        <v>8346</v>
      </c>
      <c r="F115" s="29">
        <f t="shared" si="33"/>
        <v>-5750</v>
      </c>
      <c r="G115" s="34">
        <f>+Inputs!$D$3</f>
        <v>0.37951000000000001</v>
      </c>
      <c r="I115" s="27">
        <f t="shared" si="38"/>
        <v>14096</v>
      </c>
      <c r="K115" s="27">
        <f t="shared" si="34"/>
        <v>78</v>
      </c>
      <c r="L115" s="27">
        <f t="shared" si="39"/>
        <v>8346</v>
      </c>
      <c r="M115" s="27">
        <f t="shared" si="35"/>
        <v>29.601780000000002</v>
      </c>
      <c r="N115" s="27">
        <f t="shared" si="36"/>
        <v>29.601780000000002</v>
      </c>
      <c r="O115" s="27">
        <f t="shared" si="40"/>
        <v>-2182.1125200000092</v>
      </c>
      <c r="P115" s="27">
        <f t="shared" si="41"/>
        <v>2182.1125200000092</v>
      </c>
    </row>
    <row r="116" spans="1:16">
      <c r="A116" s="30">
        <v>38231</v>
      </c>
      <c r="C116" s="6">
        <v>108</v>
      </c>
      <c r="D116" s="29">
        <f t="shared" si="32"/>
        <v>78</v>
      </c>
      <c r="E116" s="29">
        <f t="shared" si="37"/>
        <v>8424</v>
      </c>
      <c r="F116" s="29">
        <f t="shared" si="33"/>
        <v>-5672</v>
      </c>
      <c r="G116" s="34">
        <f>+Inputs!$D$3</f>
        <v>0.37951000000000001</v>
      </c>
      <c r="I116" s="27">
        <f t="shared" si="38"/>
        <v>14096</v>
      </c>
      <c r="K116" s="27">
        <f t="shared" si="34"/>
        <v>78</v>
      </c>
      <c r="L116" s="27">
        <f t="shared" si="39"/>
        <v>8424</v>
      </c>
      <c r="M116" s="27">
        <f t="shared" si="35"/>
        <v>29.601780000000002</v>
      </c>
      <c r="N116" s="27">
        <f t="shared" si="36"/>
        <v>29.601780000000002</v>
      </c>
      <c r="O116" s="27">
        <f t="shared" si="40"/>
        <v>-2152.5107400000093</v>
      </c>
      <c r="P116" s="27">
        <f t="shared" si="41"/>
        <v>2152.5107400000093</v>
      </c>
    </row>
    <row r="117" spans="1:16">
      <c r="A117" s="31">
        <v>38261</v>
      </c>
      <c r="C117" s="6">
        <v>109</v>
      </c>
      <c r="D117" s="29">
        <f t="shared" si="32"/>
        <v>78</v>
      </c>
      <c r="E117" s="29">
        <f t="shared" si="37"/>
        <v>8502</v>
      </c>
      <c r="F117" s="29">
        <f t="shared" si="33"/>
        <v>-5594</v>
      </c>
      <c r="G117" s="34">
        <f>+Inputs!$D$3</f>
        <v>0.37951000000000001</v>
      </c>
      <c r="I117" s="27">
        <f t="shared" si="38"/>
        <v>14096</v>
      </c>
      <c r="K117" s="27">
        <f t="shared" si="34"/>
        <v>78</v>
      </c>
      <c r="L117" s="27">
        <f t="shared" si="39"/>
        <v>8502</v>
      </c>
      <c r="M117" s="27">
        <f t="shared" si="35"/>
        <v>29.601780000000002</v>
      </c>
      <c r="N117" s="27">
        <f t="shared" si="36"/>
        <v>29.601780000000002</v>
      </c>
      <c r="O117" s="27">
        <f t="shared" si="40"/>
        <v>-2122.9089600000093</v>
      </c>
      <c r="P117" s="27">
        <f t="shared" si="41"/>
        <v>2122.9089600000093</v>
      </c>
    </row>
    <row r="118" spans="1:16">
      <c r="A118" s="30">
        <v>38292</v>
      </c>
      <c r="C118" s="6">
        <v>110</v>
      </c>
      <c r="D118" s="29">
        <f t="shared" si="32"/>
        <v>78</v>
      </c>
      <c r="E118" s="29">
        <f t="shared" si="37"/>
        <v>8580</v>
      </c>
      <c r="F118" s="29">
        <f t="shared" si="33"/>
        <v>-5516</v>
      </c>
      <c r="G118" s="34">
        <f>+Inputs!$D$3</f>
        <v>0.37951000000000001</v>
      </c>
      <c r="I118" s="27">
        <f t="shared" si="38"/>
        <v>14096</v>
      </c>
      <c r="K118" s="27">
        <f t="shared" si="34"/>
        <v>78</v>
      </c>
      <c r="L118" s="27">
        <f t="shared" si="39"/>
        <v>8580</v>
      </c>
      <c r="M118" s="27">
        <f t="shared" si="35"/>
        <v>29.601780000000002</v>
      </c>
      <c r="N118" s="27">
        <f t="shared" si="36"/>
        <v>29.601780000000002</v>
      </c>
      <c r="O118" s="27">
        <f t="shared" si="40"/>
        <v>-2093.3071800000093</v>
      </c>
      <c r="P118" s="27">
        <f t="shared" si="41"/>
        <v>2093.3071800000093</v>
      </c>
    </row>
    <row r="119" spans="1:16">
      <c r="A119" s="31">
        <v>38322</v>
      </c>
      <c r="C119" s="6">
        <v>111</v>
      </c>
      <c r="D119" s="29">
        <f t="shared" si="32"/>
        <v>78</v>
      </c>
      <c r="E119" s="29">
        <f t="shared" si="37"/>
        <v>8658</v>
      </c>
      <c r="F119" s="29">
        <f t="shared" si="33"/>
        <v>-5438</v>
      </c>
      <c r="G119" s="34">
        <f>+Inputs!$D$3</f>
        <v>0.37951000000000001</v>
      </c>
      <c r="I119" s="27">
        <f t="shared" si="38"/>
        <v>14096</v>
      </c>
      <c r="K119" s="27">
        <f t="shared" si="34"/>
        <v>78</v>
      </c>
      <c r="L119" s="27">
        <f t="shared" si="39"/>
        <v>8658</v>
      </c>
      <c r="M119" s="27">
        <f t="shared" si="35"/>
        <v>29.601780000000002</v>
      </c>
      <c r="N119" s="27">
        <f t="shared" si="36"/>
        <v>29.601780000000002</v>
      </c>
      <c r="O119" s="27">
        <f t="shared" si="40"/>
        <v>-2063.7054000000094</v>
      </c>
      <c r="P119" s="27">
        <f t="shared" si="41"/>
        <v>2063.7054000000094</v>
      </c>
    </row>
    <row r="120" spans="1:16">
      <c r="A120" s="30">
        <v>38353</v>
      </c>
      <c r="C120" s="6">
        <v>112</v>
      </c>
      <c r="D120" s="29">
        <f t="shared" si="32"/>
        <v>78</v>
      </c>
      <c r="E120" s="29">
        <f t="shared" si="37"/>
        <v>8736</v>
      </c>
      <c r="F120" s="29">
        <f t="shared" si="33"/>
        <v>-5360</v>
      </c>
      <c r="G120" s="34">
        <f>+Inputs!$D$3</f>
        <v>0.37951000000000001</v>
      </c>
      <c r="I120" s="27">
        <f t="shared" si="38"/>
        <v>14096</v>
      </c>
      <c r="K120" s="27">
        <f t="shared" si="34"/>
        <v>78</v>
      </c>
      <c r="L120" s="27">
        <f t="shared" si="39"/>
        <v>8736</v>
      </c>
      <c r="M120" s="27">
        <f t="shared" si="35"/>
        <v>29.601780000000002</v>
      </c>
      <c r="N120" s="27">
        <f t="shared" si="36"/>
        <v>29.601780000000002</v>
      </c>
      <c r="O120" s="27">
        <f t="shared" si="40"/>
        <v>-2034.1036200000094</v>
      </c>
      <c r="P120" s="27">
        <f t="shared" si="41"/>
        <v>2034.1036200000094</v>
      </c>
    </row>
    <row r="121" spans="1:16">
      <c r="A121" s="31">
        <v>38384</v>
      </c>
      <c r="C121" s="6">
        <v>113</v>
      </c>
      <c r="D121" s="29">
        <f t="shared" si="32"/>
        <v>78</v>
      </c>
      <c r="E121" s="29">
        <f t="shared" si="37"/>
        <v>8814</v>
      </c>
      <c r="F121" s="29">
        <f t="shared" si="33"/>
        <v>-5282</v>
      </c>
      <c r="G121" s="34">
        <f>+Inputs!$D$3</f>
        <v>0.37951000000000001</v>
      </c>
      <c r="I121" s="27">
        <f t="shared" si="38"/>
        <v>14096</v>
      </c>
      <c r="K121" s="27">
        <f t="shared" si="34"/>
        <v>78</v>
      </c>
      <c r="L121" s="27">
        <f t="shared" si="39"/>
        <v>8814</v>
      </c>
      <c r="M121" s="27">
        <f t="shared" si="35"/>
        <v>29.601780000000002</v>
      </c>
      <c r="N121" s="27">
        <f t="shared" si="36"/>
        <v>29.601780000000002</v>
      </c>
      <c r="O121" s="27">
        <f t="shared" si="40"/>
        <v>-2004.5018400000095</v>
      </c>
      <c r="P121" s="27">
        <f t="shared" si="41"/>
        <v>2004.5018400000095</v>
      </c>
    </row>
    <row r="122" spans="1:16">
      <c r="A122" s="30">
        <v>38412</v>
      </c>
      <c r="C122" s="6">
        <v>114</v>
      </c>
      <c r="D122" s="29">
        <f t="shared" si="32"/>
        <v>78</v>
      </c>
      <c r="E122" s="29">
        <f t="shared" si="37"/>
        <v>8892</v>
      </c>
      <c r="F122" s="29">
        <f t="shared" si="33"/>
        <v>-5204</v>
      </c>
      <c r="G122" s="34">
        <f>+Inputs!$D$3</f>
        <v>0.37951000000000001</v>
      </c>
      <c r="I122" s="27">
        <f t="shared" si="38"/>
        <v>14096</v>
      </c>
      <c r="K122" s="27">
        <f t="shared" si="34"/>
        <v>78</v>
      </c>
      <c r="L122" s="27">
        <f t="shared" si="39"/>
        <v>8892</v>
      </c>
      <c r="M122" s="27">
        <f t="shared" si="35"/>
        <v>29.601780000000002</v>
      </c>
      <c r="N122" s="27">
        <f t="shared" si="36"/>
        <v>29.601780000000002</v>
      </c>
      <c r="O122" s="27">
        <f t="shared" si="40"/>
        <v>-1974.9000600000095</v>
      </c>
      <c r="P122" s="27">
        <f t="shared" si="41"/>
        <v>1974.9000600000095</v>
      </c>
    </row>
    <row r="123" spans="1:16">
      <c r="A123" s="31">
        <v>38443</v>
      </c>
      <c r="C123" s="6">
        <v>115</v>
      </c>
      <c r="D123" s="29">
        <f t="shared" si="32"/>
        <v>78</v>
      </c>
      <c r="E123" s="29">
        <f t="shared" si="37"/>
        <v>8970</v>
      </c>
      <c r="F123" s="29">
        <f t="shared" si="33"/>
        <v>-5126</v>
      </c>
      <c r="G123" s="34">
        <f>+Inputs!$D$3</f>
        <v>0.37951000000000001</v>
      </c>
      <c r="I123" s="27">
        <f t="shared" si="38"/>
        <v>14096</v>
      </c>
      <c r="K123" s="27">
        <f t="shared" si="34"/>
        <v>78</v>
      </c>
      <c r="L123" s="27">
        <f t="shared" si="39"/>
        <v>8970</v>
      </c>
      <c r="M123" s="27">
        <f t="shared" si="35"/>
        <v>29.601780000000002</v>
      </c>
      <c r="N123" s="27">
        <f t="shared" si="36"/>
        <v>29.601780000000002</v>
      </c>
      <c r="O123" s="27">
        <f t="shared" si="40"/>
        <v>-1945.2982800000095</v>
      </c>
      <c r="P123" s="27">
        <f t="shared" si="41"/>
        <v>1945.2982800000095</v>
      </c>
    </row>
    <row r="124" spans="1:16">
      <c r="A124" s="30">
        <v>38473</v>
      </c>
      <c r="C124" s="6">
        <v>116</v>
      </c>
      <c r="D124" s="29">
        <f t="shared" si="32"/>
        <v>78</v>
      </c>
      <c r="E124" s="29">
        <f t="shared" si="37"/>
        <v>9048</v>
      </c>
      <c r="F124" s="29">
        <f t="shared" si="33"/>
        <v>-5048</v>
      </c>
      <c r="G124" s="34">
        <f>+Inputs!$D$3</f>
        <v>0.37951000000000001</v>
      </c>
      <c r="I124" s="27">
        <f t="shared" si="38"/>
        <v>14096</v>
      </c>
      <c r="K124" s="27">
        <f t="shared" si="34"/>
        <v>78</v>
      </c>
      <c r="L124" s="27">
        <f t="shared" si="39"/>
        <v>9048</v>
      </c>
      <c r="M124" s="27">
        <f t="shared" si="35"/>
        <v>29.601780000000002</v>
      </c>
      <c r="N124" s="27">
        <f t="shared" si="36"/>
        <v>29.601780000000002</v>
      </c>
      <c r="O124" s="27">
        <f t="shared" si="40"/>
        <v>-1915.6965000000096</v>
      </c>
      <c r="P124" s="27">
        <f t="shared" si="41"/>
        <v>1915.6965000000096</v>
      </c>
    </row>
    <row r="125" spans="1:16">
      <c r="A125" s="31">
        <v>38504</v>
      </c>
      <c r="C125" s="6">
        <v>117</v>
      </c>
      <c r="D125" s="29">
        <f t="shared" si="32"/>
        <v>78</v>
      </c>
      <c r="E125" s="29">
        <f t="shared" si="37"/>
        <v>9126</v>
      </c>
      <c r="F125" s="29">
        <f t="shared" si="33"/>
        <v>-4970</v>
      </c>
      <c r="G125" s="34">
        <f>+Inputs!$D$3</f>
        <v>0.37951000000000001</v>
      </c>
      <c r="I125" s="27">
        <f t="shared" si="38"/>
        <v>14096</v>
      </c>
      <c r="K125" s="27">
        <f t="shared" si="34"/>
        <v>78</v>
      </c>
      <c r="L125" s="27">
        <f t="shared" si="39"/>
        <v>9126</v>
      </c>
      <c r="M125" s="27">
        <f t="shared" si="35"/>
        <v>29.601780000000002</v>
      </c>
      <c r="N125" s="27">
        <f t="shared" si="36"/>
        <v>29.601780000000002</v>
      </c>
      <c r="O125" s="27">
        <f t="shared" si="40"/>
        <v>-1886.0947200000096</v>
      </c>
      <c r="P125" s="27">
        <f t="shared" si="41"/>
        <v>1886.0947200000096</v>
      </c>
    </row>
    <row r="126" spans="1:16">
      <c r="A126" s="30">
        <v>38534</v>
      </c>
      <c r="C126" s="6">
        <v>118</v>
      </c>
      <c r="D126" s="29">
        <f t="shared" si="32"/>
        <v>78</v>
      </c>
      <c r="E126" s="29">
        <f t="shared" si="37"/>
        <v>9204</v>
      </c>
      <c r="F126" s="29">
        <f t="shared" si="33"/>
        <v>-4892</v>
      </c>
      <c r="G126" s="34">
        <f>+Inputs!$D$3</f>
        <v>0.37951000000000001</v>
      </c>
      <c r="I126" s="27">
        <f t="shared" si="38"/>
        <v>14096</v>
      </c>
      <c r="K126" s="27">
        <f t="shared" si="34"/>
        <v>78</v>
      </c>
      <c r="L126" s="27">
        <f t="shared" si="39"/>
        <v>9204</v>
      </c>
      <c r="M126" s="27">
        <f t="shared" si="35"/>
        <v>29.601780000000002</v>
      </c>
      <c r="N126" s="27">
        <f t="shared" si="36"/>
        <v>29.601780000000002</v>
      </c>
      <c r="O126" s="27">
        <f t="shared" si="40"/>
        <v>-1856.4929400000096</v>
      </c>
      <c r="P126" s="27">
        <f t="shared" si="41"/>
        <v>1856.4929400000096</v>
      </c>
    </row>
    <row r="127" spans="1:16">
      <c r="A127" s="31">
        <v>38565</v>
      </c>
      <c r="C127" s="6">
        <v>119</v>
      </c>
      <c r="D127" s="29">
        <f t="shared" si="32"/>
        <v>78</v>
      </c>
      <c r="E127" s="29">
        <f t="shared" si="37"/>
        <v>9282</v>
      </c>
      <c r="F127" s="29">
        <f t="shared" si="33"/>
        <v>-4814</v>
      </c>
      <c r="G127" s="34">
        <f>+Inputs!$D$3</f>
        <v>0.37951000000000001</v>
      </c>
      <c r="I127" s="27">
        <f t="shared" si="38"/>
        <v>14096</v>
      </c>
      <c r="K127" s="27">
        <f t="shared" si="34"/>
        <v>78</v>
      </c>
      <c r="L127" s="27">
        <f t="shared" si="39"/>
        <v>9282</v>
      </c>
      <c r="M127" s="27">
        <f t="shared" si="35"/>
        <v>29.601780000000002</v>
      </c>
      <c r="N127" s="27">
        <f t="shared" si="36"/>
        <v>29.601780000000002</v>
      </c>
      <c r="O127" s="27">
        <f t="shared" si="40"/>
        <v>-1826.8911600000097</v>
      </c>
      <c r="P127" s="27">
        <f t="shared" si="41"/>
        <v>1826.8911600000097</v>
      </c>
    </row>
    <row r="128" spans="1:16">
      <c r="A128" s="30">
        <v>38596</v>
      </c>
      <c r="C128" s="6">
        <v>120</v>
      </c>
      <c r="D128" s="29">
        <f t="shared" si="32"/>
        <v>78</v>
      </c>
      <c r="E128" s="29">
        <f t="shared" si="37"/>
        <v>9360</v>
      </c>
      <c r="F128" s="29">
        <f t="shared" si="33"/>
        <v>-4736</v>
      </c>
      <c r="G128" s="34">
        <f>+Inputs!$D$3</f>
        <v>0.37951000000000001</v>
      </c>
      <c r="I128" s="27">
        <f t="shared" si="38"/>
        <v>14096</v>
      </c>
      <c r="K128" s="27">
        <f t="shared" si="34"/>
        <v>78</v>
      </c>
      <c r="L128" s="27">
        <f t="shared" si="39"/>
        <v>9360</v>
      </c>
      <c r="M128" s="27">
        <f t="shared" si="35"/>
        <v>29.601780000000002</v>
      </c>
      <c r="N128" s="27">
        <f t="shared" si="36"/>
        <v>29.601780000000002</v>
      </c>
      <c r="O128" s="27">
        <f t="shared" si="40"/>
        <v>-1797.2893800000097</v>
      </c>
      <c r="P128" s="27">
        <f t="shared" si="41"/>
        <v>1797.2893800000097</v>
      </c>
    </row>
    <row r="129" spans="1:16">
      <c r="A129" s="31">
        <v>38626</v>
      </c>
      <c r="C129" s="6">
        <v>121</v>
      </c>
      <c r="D129" s="29">
        <f t="shared" si="32"/>
        <v>78</v>
      </c>
      <c r="E129" s="29">
        <f t="shared" si="37"/>
        <v>9438</v>
      </c>
      <c r="F129" s="29">
        <f t="shared" si="33"/>
        <v>-4658</v>
      </c>
      <c r="G129" s="34">
        <f>+Inputs!$D$3</f>
        <v>0.37951000000000001</v>
      </c>
      <c r="I129" s="27">
        <f t="shared" si="38"/>
        <v>14096</v>
      </c>
      <c r="K129" s="27">
        <f t="shared" si="34"/>
        <v>78</v>
      </c>
      <c r="L129" s="27">
        <f t="shared" si="39"/>
        <v>9438</v>
      </c>
      <c r="M129" s="27">
        <f t="shared" si="35"/>
        <v>29.601780000000002</v>
      </c>
      <c r="N129" s="27">
        <f t="shared" si="36"/>
        <v>29.601780000000002</v>
      </c>
      <c r="O129" s="27">
        <f t="shared" si="40"/>
        <v>-1767.6876000000098</v>
      </c>
      <c r="P129" s="27">
        <f t="shared" si="41"/>
        <v>1767.6876000000098</v>
      </c>
    </row>
    <row r="130" spans="1:16">
      <c r="A130" s="30">
        <v>38657</v>
      </c>
      <c r="C130" s="6">
        <v>122</v>
      </c>
      <c r="D130" s="29">
        <f t="shared" si="32"/>
        <v>78</v>
      </c>
      <c r="E130" s="29">
        <f t="shared" si="37"/>
        <v>9516</v>
      </c>
      <c r="F130" s="29">
        <f t="shared" si="33"/>
        <v>-4580</v>
      </c>
      <c r="G130" s="34">
        <f>+Inputs!$D$3</f>
        <v>0.37951000000000001</v>
      </c>
      <c r="I130" s="27">
        <f t="shared" si="38"/>
        <v>14096</v>
      </c>
      <c r="K130" s="27">
        <f t="shared" si="34"/>
        <v>78</v>
      </c>
      <c r="L130" s="27">
        <f t="shared" si="39"/>
        <v>9516</v>
      </c>
      <c r="M130" s="27">
        <f t="shared" si="35"/>
        <v>29.601780000000002</v>
      </c>
      <c r="N130" s="27">
        <f t="shared" si="36"/>
        <v>29.601780000000002</v>
      </c>
      <c r="O130" s="27">
        <f t="shared" si="40"/>
        <v>-1738.0858200000098</v>
      </c>
      <c r="P130" s="27">
        <f t="shared" si="41"/>
        <v>1738.0858200000098</v>
      </c>
    </row>
    <row r="131" spans="1:16">
      <c r="A131" s="31">
        <v>38687</v>
      </c>
      <c r="C131" s="6">
        <v>123</v>
      </c>
      <c r="D131" s="29">
        <f t="shared" si="32"/>
        <v>78</v>
      </c>
      <c r="E131" s="29">
        <f t="shared" si="37"/>
        <v>9594</v>
      </c>
      <c r="F131" s="29">
        <f t="shared" si="33"/>
        <v>-4502</v>
      </c>
      <c r="G131" s="34">
        <f>+Inputs!$D$3</f>
        <v>0.37951000000000001</v>
      </c>
      <c r="I131" s="27">
        <f t="shared" si="38"/>
        <v>14096</v>
      </c>
      <c r="K131" s="27">
        <f t="shared" si="34"/>
        <v>78</v>
      </c>
      <c r="L131" s="27">
        <f t="shared" si="39"/>
        <v>9594</v>
      </c>
      <c r="M131" s="27">
        <f t="shared" si="35"/>
        <v>29.601780000000002</v>
      </c>
      <c r="N131" s="27">
        <f t="shared" si="36"/>
        <v>29.601780000000002</v>
      </c>
      <c r="O131" s="27">
        <f t="shared" si="40"/>
        <v>-1708.4840400000098</v>
      </c>
      <c r="P131" s="27">
        <f t="shared" si="41"/>
        <v>1708.4840400000098</v>
      </c>
    </row>
    <row r="132" spans="1:16">
      <c r="A132" s="30">
        <v>38718</v>
      </c>
      <c r="C132" s="6">
        <v>124</v>
      </c>
      <c r="D132" s="29">
        <f t="shared" si="32"/>
        <v>78</v>
      </c>
      <c r="E132" s="29">
        <f t="shared" si="37"/>
        <v>9672</v>
      </c>
      <c r="F132" s="29">
        <f t="shared" si="33"/>
        <v>-4424</v>
      </c>
      <c r="G132" s="34">
        <f>+Inputs!$D$3</f>
        <v>0.37951000000000001</v>
      </c>
      <c r="I132" s="27">
        <f t="shared" si="38"/>
        <v>14096</v>
      </c>
      <c r="K132" s="27">
        <f t="shared" si="34"/>
        <v>78</v>
      </c>
      <c r="L132" s="27">
        <f t="shared" si="39"/>
        <v>9672</v>
      </c>
      <c r="M132" s="27">
        <f t="shared" si="35"/>
        <v>29.601780000000002</v>
      </c>
      <c r="N132" s="27">
        <f t="shared" si="36"/>
        <v>29.601780000000002</v>
      </c>
      <c r="O132" s="27">
        <f t="shared" si="40"/>
        <v>-1678.8822600000099</v>
      </c>
      <c r="P132" s="27">
        <f t="shared" si="41"/>
        <v>1678.8822600000099</v>
      </c>
    </row>
    <row r="133" spans="1:16">
      <c r="A133" s="31">
        <v>38749</v>
      </c>
      <c r="C133" s="6">
        <v>125</v>
      </c>
      <c r="D133" s="29">
        <f t="shared" si="32"/>
        <v>78</v>
      </c>
      <c r="E133" s="29">
        <f t="shared" si="37"/>
        <v>9750</v>
      </c>
      <c r="F133" s="29">
        <f t="shared" si="33"/>
        <v>-4346</v>
      </c>
      <c r="G133" s="34">
        <f>+Inputs!$D$3</f>
        <v>0.37951000000000001</v>
      </c>
      <c r="I133" s="27">
        <f t="shared" si="38"/>
        <v>14096</v>
      </c>
      <c r="K133" s="27">
        <f t="shared" si="34"/>
        <v>78</v>
      </c>
      <c r="L133" s="27">
        <f t="shared" si="39"/>
        <v>9750</v>
      </c>
      <c r="M133" s="27">
        <f t="shared" si="35"/>
        <v>29.601780000000002</v>
      </c>
      <c r="N133" s="27">
        <f t="shared" si="36"/>
        <v>29.601780000000002</v>
      </c>
      <c r="O133" s="27">
        <f t="shared" si="40"/>
        <v>-1649.2804800000099</v>
      </c>
      <c r="P133" s="27">
        <f t="shared" si="41"/>
        <v>1649.2804800000099</v>
      </c>
    </row>
    <row r="134" spans="1:16">
      <c r="A134" s="30">
        <v>38777</v>
      </c>
      <c r="C134" s="6">
        <v>126</v>
      </c>
      <c r="D134" s="29">
        <f t="shared" si="32"/>
        <v>78</v>
      </c>
      <c r="E134" s="29">
        <f t="shared" si="37"/>
        <v>9828</v>
      </c>
      <c r="F134" s="29">
        <f t="shared" si="33"/>
        <v>-4268</v>
      </c>
      <c r="G134" s="34">
        <f>+Inputs!$D$3</f>
        <v>0.37951000000000001</v>
      </c>
      <c r="I134" s="27">
        <f t="shared" si="38"/>
        <v>14096</v>
      </c>
      <c r="K134" s="27">
        <f t="shared" si="34"/>
        <v>78</v>
      </c>
      <c r="L134" s="27">
        <f t="shared" si="39"/>
        <v>9828</v>
      </c>
      <c r="M134" s="27">
        <f t="shared" si="35"/>
        <v>29.601780000000002</v>
      </c>
      <c r="N134" s="27">
        <f t="shared" si="36"/>
        <v>29.601780000000002</v>
      </c>
      <c r="O134" s="27">
        <f t="shared" si="40"/>
        <v>-1619.6787000000099</v>
      </c>
      <c r="P134" s="27">
        <f t="shared" si="41"/>
        <v>1619.6787000000099</v>
      </c>
    </row>
    <row r="135" spans="1:16">
      <c r="A135" s="31">
        <v>38808</v>
      </c>
      <c r="C135" s="6">
        <v>127</v>
      </c>
      <c r="D135" s="29">
        <f t="shared" si="32"/>
        <v>78</v>
      </c>
      <c r="E135" s="29">
        <f t="shared" si="37"/>
        <v>9906</v>
      </c>
      <c r="F135" s="29">
        <f t="shared" si="33"/>
        <v>-4190</v>
      </c>
      <c r="G135" s="34">
        <f>+Inputs!$D$3</f>
        <v>0.37951000000000001</v>
      </c>
      <c r="I135" s="27">
        <f t="shared" si="38"/>
        <v>14096</v>
      </c>
      <c r="K135" s="27">
        <f t="shared" si="34"/>
        <v>78</v>
      </c>
      <c r="L135" s="27">
        <f t="shared" si="39"/>
        <v>9906</v>
      </c>
      <c r="M135" s="27">
        <f t="shared" si="35"/>
        <v>29.601780000000002</v>
      </c>
      <c r="N135" s="27">
        <f t="shared" si="36"/>
        <v>29.601780000000002</v>
      </c>
      <c r="O135" s="27">
        <f t="shared" si="40"/>
        <v>-1590.07692000001</v>
      </c>
      <c r="P135" s="27">
        <f t="shared" si="41"/>
        <v>1590.07692000001</v>
      </c>
    </row>
    <row r="136" spans="1:16">
      <c r="A136" s="30">
        <v>38838</v>
      </c>
      <c r="C136" s="6">
        <v>128</v>
      </c>
      <c r="D136" s="29">
        <f t="shared" si="32"/>
        <v>78</v>
      </c>
      <c r="E136" s="29">
        <f t="shared" si="37"/>
        <v>9984</v>
      </c>
      <c r="F136" s="29">
        <f t="shared" si="33"/>
        <v>-4112</v>
      </c>
      <c r="G136" s="34">
        <f>+Inputs!$D$3</f>
        <v>0.37951000000000001</v>
      </c>
      <c r="I136" s="27">
        <f t="shared" si="38"/>
        <v>14096</v>
      </c>
      <c r="K136" s="27">
        <f t="shared" si="34"/>
        <v>78</v>
      </c>
      <c r="L136" s="27">
        <f t="shared" si="39"/>
        <v>9984</v>
      </c>
      <c r="M136" s="27">
        <f t="shared" si="35"/>
        <v>29.601780000000002</v>
      </c>
      <c r="N136" s="27">
        <f t="shared" si="36"/>
        <v>29.601780000000002</v>
      </c>
      <c r="O136" s="27">
        <f t="shared" si="40"/>
        <v>-1560.47514000001</v>
      </c>
      <c r="P136" s="27">
        <f t="shared" si="41"/>
        <v>1560.47514000001</v>
      </c>
    </row>
    <row r="137" spans="1:16">
      <c r="A137" s="31">
        <v>38869</v>
      </c>
      <c r="C137" s="6">
        <v>129</v>
      </c>
      <c r="D137" s="29">
        <f t="shared" ref="D137:D168" si="42">ROUND(-(+$B$9/180)*1,0)</f>
        <v>78</v>
      </c>
      <c r="E137" s="29">
        <f t="shared" si="37"/>
        <v>10062</v>
      </c>
      <c r="F137" s="29">
        <f t="shared" ref="F137:F168" si="43">$B$9+E137</f>
        <v>-4034</v>
      </c>
      <c r="G137" s="34">
        <f>+Inputs!$D$3</f>
        <v>0.37951000000000001</v>
      </c>
      <c r="I137" s="27">
        <f t="shared" si="38"/>
        <v>14096</v>
      </c>
      <c r="K137" s="27">
        <f t="shared" ref="K137:K168" si="44">D137</f>
        <v>78</v>
      </c>
      <c r="L137" s="27">
        <f t="shared" si="39"/>
        <v>10062</v>
      </c>
      <c r="M137" s="27">
        <f t="shared" ref="M137:M168" si="45">K137*G137</f>
        <v>29.601780000000002</v>
      </c>
      <c r="N137" s="27">
        <f t="shared" ref="N137:N168" si="46">M137-J137</f>
        <v>29.601780000000002</v>
      </c>
      <c r="O137" s="27">
        <f t="shared" si="40"/>
        <v>-1530.8733600000101</v>
      </c>
      <c r="P137" s="27">
        <f t="shared" si="41"/>
        <v>1530.8733600000101</v>
      </c>
    </row>
    <row r="138" spans="1:16">
      <c r="A138" s="30">
        <v>38899</v>
      </c>
      <c r="C138" s="6">
        <v>130</v>
      </c>
      <c r="D138" s="29">
        <f t="shared" si="42"/>
        <v>78</v>
      </c>
      <c r="E138" s="29">
        <f t="shared" ref="E138:E169" si="47">+E137+D138</f>
        <v>10140</v>
      </c>
      <c r="F138" s="29">
        <f t="shared" si="43"/>
        <v>-3956</v>
      </c>
      <c r="G138" s="34">
        <f>+Inputs!$D$3</f>
        <v>0.37951000000000001</v>
      </c>
      <c r="I138" s="27">
        <f t="shared" ref="I138:I169" si="48">+I137+H138</f>
        <v>14096</v>
      </c>
      <c r="K138" s="27">
        <f t="shared" si="44"/>
        <v>78</v>
      </c>
      <c r="L138" s="27">
        <f t="shared" ref="L138:L169" si="49">+L137+K138</f>
        <v>10140</v>
      </c>
      <c r="M138" s="27">
        <f t="shared" si="45"/>
        <v>29.601780000000002</v>
      </c>
      <c r="N138" s="27">
        <f t="shared" si="46"/>
        <v>29.601780000000002</v>
      </c>
      <c r="O138" s="27">
        <f t="shared" ref="O138:O169" si="50">+O137+N138</f>
        <v>-1501.2715800000101</v>
      </c>
      <c r="P138" s="27">
        <f t="shared" ref="P138:P169" si="51">P137-N138</f>
        <v>1501.2715800000101</v>
      </c>
    </row>
    <row r="139" spans="1:16">
      <c r="A139" s="31">
        <v>38930</v>
      </c>
      <c r="C139" s="6">
        <v>131</v>
      </c>
      <c r="D139" s="29">
        <f t="shared" si="42"/>
        <v>78</v>
      </c>
      <c r="E139" s="29">
        <f t="shared" si="47"/>
        <v>10218</v>
      </c>
      <c r="F139" s="29">
        <f t="shared" si="43"/>
        <v>-3878</v>
      </c>
      <c r="G139" s="34">
        <f>+Inputs!$D$3</f>
        <v>0.37951000000000001</v>
      </c>
      <c r="I139" s="27">
        <f t="shared" si="48"/>
        <v>14096</v>
      </c>
      <c r="K139" s="27">
        <f t="shared" si="44"/>
        <v>78</v>
      </c>
      <c r="L139" s="27">
        <f t="shared" si="49"/>
        <v>10218</v>
      </c>
      <c r="M139" s="27">
        <f t="shared" si="45"/>
        <v>29.601780000000002</v>
      </c>
      <c r="N139" s="27">
        <f t="shared" si="46"/>
        <v>29.601780000000002</v>
      </c>
      <c r="O139" s="27">
        <f t="shared" si="50"/>
        <v>-1471.6698000000101</v>
      </c>
      <c r="P139" s="27">
        <f t="shared" si="51"/>
        <v>1471.6698000000101</v>
      </c>
    </row>
    <row r="140" spans="1:16">
      <c r="A140" s="30">
        <v>38961</v>
      </c>
      <c r="C140" s="6">
        <v>132</v>
      </c>
      <c r="D140" s="29">
        <f t="shared" si="42"/>
        <v>78</v>
      </c>
      <c r="E140" s="29">
        <f t="shared" si="47"/>
        <v>10296</v>
      </c>
      <c r="F140" s="29">
        <f t="shared" si="43"/>
        <v>-3800</v>
      </c>
      <c r="G140" s="34">
        <f>+Inputs!$D$3</f>
        <v>0.37951000000000001</v>
      </c>
      <c r="I140" s="27">
        <f t="shared" si="48"/>
        <v>14096</v>
      </c>
      <c r="K140" s="27">
        <f t="shared" si="44"/>
        <v>78</v>
      </c>
      <c r="L140" s="27">
        <f t="shared" si="49"/>
        <v>10296</v>
      </c>
      <c r="M140" s="27">
        <f t="shared" si="45"/>
        <v>29.601780000000002</v>
      </c>
      <c r="N140" s="27">
        <f t="shared" si="46"/>
        <v>29.601780000000002</v>
      </c>
      <c r="O140" s="27">
        <f t="shared" si="50"/>
        <v>-1442.0680200000102</v>
      </c>
      <c r="P140" s="27">
        <f t="shared" si="51"/>
        <v>1442.0680200000102</v>
      </c>
    </row>
    <row r="141" spans="1:16">
      <c r="A141" s="31">
        <v>38991</v>
      </c>
      <c r="C141" s="6">
        <v>133</v>
      </c>
      <c r="D141" s="29">
        <f t="shared" si="42"/>
        <v>78</v>
      </c>
      <c r="E141" s="29">
        <f t="shared" si="47"/>
        <v>10374</v>
      </c>
      <c r="F141" s="29">
        <f t="shared" si="43"/>
        <v>-3722</v>
      </c>
      <c r="G141" s="34">
        <f>+Inputs!$D$3</f>
        <v>0.37951000000000001</v>
      </c>
      <c r="I141" s="27">
        <f t="shared" si="48"/>
        <v>14096</v>
      </c>
      <c r="K141" s="27">
        <f t="shared" si="44"/>
        <v>78</v>
      </c>
      <c r="L141" s="27">
        <f t="shared" si="49"/>
        <v>10374</v>
      </c>
      <c r="M141" s="27">
        <f t="shared" si="45"/>
        <v>29.601780000000002</v>
      </c>
      <c r="N141" s="27">
        <f t="shared" si="46"/>
        <v>29.601780000000002</v>
      </c>
      <c r="O141" s="27">
        <f t="shared" si="50"/>
        <v>-1412.4662400000102</v>
      </c>
      <c r="P141" s="27">
        <f t="shared" si="51"/>
        <v>1412.4662400000102</v>
      </c>
    </row>
    <row r="142" spans="1:16">
      <c r="A142" s="30">
        <v>39022</v>
      </c>
      <c r="C142" s="6">
        <v>134</v>
      </c>
      <c r="D142" s="29">
        <f t="shared" si="42"/>
        <v>78</v>
      </c>
      <c r="E142" s="29">
        <f t="shared" si="47"/>
        <v>10452</v>
      </c>
      <c r="F142" s="29">
        <f t="shared" si="43"/>
        <v>-3644</v>
      </c>
      <c r="G142" s="34">
        <f>+Inputs!$D$3</f>
        <v>0.37951000000000001</v>
      </c>
      <c r="I142" s="27">
        <f t="shared" si="48"/>
        <v>14096</v>
      </c>
      <c r="K142" s="27">
        <f t="shared" si="44"/>
        <v>78</v>
      </c>
      <c r="L142" s="27">
        <f t="shared" si="49"/>
        <v>10452</v>
      </c>
      <c r="M142" s="27">
        <f t="shared" si="45"/>
        <v>29.601780000000002</v>
      </c>
      <c r="N142" s="27">
        <f t="shared" si="46"/>
        <v>29.601780000000002</v>
      </c>
      <c r="O142" s="27">
        <f t="shared" si="50"/>
        <v>-1382.8644600000102</v>
      </c>
      <c r="P142" s="27">
        <f t="shared" si="51"/>
        <v>1382.8644600000102</v>
      </c>
    </row>
    <row r="143" spans="1:16">
      <c r="A143" s="31">
        <v>39052</v>
      </c>
      <c r="C143" s="6">
        <v>135</v>
      </c>
      <c r="D143" s="29">
        <f t="shared" si="42"/>
        <v>78</v>
      </c>
      <c r="E143" s="29">
        <f t="shared" si="47"/>
        <v>10530</v>
      </c>
      <c r="F143" s="29">
        <f t="shared" si="43"/>
        <v>-3566</v>
      </c>
      <c r="G143" s="34">
        <f>+Inputs!$D$3</f>
        <v>0.37951000000000001</v>
      </c>
      <c r="I143" s="27">
        <f t="shared" si="48"/>
        <v>14096</v>
      </c>
      <c r="K143" s="27">
        <f t="shared" si="44"/>
        <v>78</v>
      </c>
      <c r="L143" s="27">
        <f t="shared" si="49"/>
        <v>10530</v>
      </c>
      <c r="M143" s="27">
        <f t="shared" si="45"/>
        <v>29.601780000000002</v>
      </c>
      <c r="N143" s="27">
        <f t="shared" si="46"/>
        <v>29.601780000000002</v>
      </c>
      <c r="O143" s="27">
        <f t="shared" si="50"/>
        <v>-1353.2626800000103</v>
      </c>
      <c r="P143" s="27">
        <f t="shared" si="51"/>
        <v>1353.2626800000103</v>
      </c>
    </row>
    <row r="144" spans="1:16">
      <c r="A144" s="30">
        <v>39083</v>
      </c>
      <c r="C144" s="6">
        <v>136</v>
      </c>
      <c r="D144" s="29">
        <f t="shared" si="42"/>
        <v>78</v>
      </c>
      <c r="E144" s="29">
        <f t="shared" si="47"/>
        <v>10608</v>
      </c>
      <c r="F144" s="29">
        <f t="shared" si="43"/>
        <v>-3488</v>
      </c>
      <c r="G144" s="34">
        <f>+Inputs!$D$3</f>
        <v>0.37951000000000001</v>
      </c>
      <c r="I144" s="27">
        <f t="shared" si="48"/>
        <v>14096</v>
      </c>
      <c r="K144" s="27">
        <f t="shared" si="44"/>
        <v>78</v>
      </c>
      <c r="L144" s="27">
        <f t="shared" si="49"/>
        <v>10608</v>
      </c>
      <c r="M144" s="27">
        <f t="shared" si="45"/>
        <v>29.601780000000002</v>
      </c>
      <c r="N144" s="27">
        <f t="shared" si="46"/>
        <v>29.601780000000002</v>
      </c>
      <c r="O144" s="27">
        <f t="shared" si="50"/>
        <v>-1323.6609000000103</v>
      </c>
      <c r="P144" s="27">
        <f t="shared" si="51"/>
        <v>1323.6609000000103</v>
      </c>
    </row>
    <row r="145" spans="1:16">
      <c r="A145" s="31">
        <v>39114</v>
      </c>
      <c r="C145" s="6">
        <v>137</v>
      </c>
      <c r="D145" s="29">
        <f t="shared" si="42"/>
        <v>78</v>
      </c>
      <c r="E145" s="29">
        <f t="shared" si="47"/>
        <v>10686</v>
      </c>
      <c r="F145" s="29">
        <f t="shared" si="43"/>
        <v>-3410</v>
      </c>
      <c r="G145" s="34">
        <f>+Inputs!$D$3</f>
        <v>0.37951000000000001</v>
      </c>
      <c r="I145" s="27">
        <f t="shared" si="48"/>
        <v>14096</v>
      </c>
      <c r="K145" s="27">
        <f t="shared" si="44"/>
        <v>78</v>
      </c>
      <c r="L145" s="27">
        <f t="shared" si="49"/>
        <v>10686</v>
      </c>
      <c r="M145" s="27">
        <f t="shared" si="45"/>
        <v>29.601780000000002</v>
      </c>
      <c r="N145" s="27">
        <f t="shared" si="46"/>
        <v>29.601780000000002</v>
      </c>
      <c r="O145" s="27">
        <f t="shared" si="50"/>
        <v>-1294.0591200000104</v>
      </c>
      <c r="P145" s="27">
        <f t="shared" si="51"/>
        <v>1294.0591200000104</v>
      </c>
    </row>
    <row r="146" spans="1:16">
      <c r="A146" s="30">
        <v>39142</v>
      </c>
      <c r="C146" s="6">
        <v>138</v>
      </c>
      <c r="D146" s="29">
        <f t="shared" si="42"/>
        <v>78</v>
      </c>
      <c r="E146" s="29">
        <f t="shared" si="47"/>
        <v>10764</v>
      </c>
      <c r="F146" s="29">
        <f t="shared" si="43"/>
        <v>-3332</v>
      </c>
      <c r="G146" s="34">
        <f>+Inputs!$D$3</f>
        <v>0.37951000000000001</v>
      </c>
      <c r="I146" s="27">
        <f t="shared" si="48"/>
        <v>14096</v>
      </c>
      <c r="K146" s="27">
        <f t="shared" si="44"/>
        <v>78</v>
      </c>
      <c r="L146" s="27">
        <f t="shared" si="49"/>
        <v>10764</v>
      </c>
      <c r="M146" s="27">
        <f t="shared" si="45"/>
        <v>29.601780000000002</v>
      </c>
      <c r="N146" s="27">
        <f t="shared" si="46"/>
        <v>29.601780000000002</v>
      </c>
      <c r="O146" s="27">
        <f t="shared" si="50"/>
        <v>-1264.4573400000104</v>
      </c>
      <c r="P146" s="27">
        <f t="shared" si="51"/>
        <v>1264.4573400000104</v>
      </c>
    </row>
    <row r="147" spans="1:16">
      <c r="A147" s="31">
        <v>39173</v>
      </c>
      <c r="C147" s="6">
        <v>139</v>
      </c>
      <c r="D147" s="29">
        <f t="shared" si="42"/>
        <v>78</v>
      </c>
      <c r="E147" s="29">
        <f t="shared" si="47"/>
        <v>10842</v>
      </c>
      <c r="F147" s="29">
        <f t="shared" si="43"/>
        <v>-3254</v>
      </c>
      <c r="G147" s="34">
        <f>+Inputs!$D$3</f>
        <v>0.37951000000000001</v>
      </c>
      <c r="I147" s="27">
        <f t="shared" si="48"/>
        <v>14096</v>
      </c>
      <c r="K147" s="27">
        <f t="shared" si="44"/>
        <v>78</v>
      </c>
      <c r="L147" s="27">
        <f t="shared" si="49"/>
        <v>10842</v>
      </c>
      <c r="M147" s="27">
        <f t="shared" si="45"/>
        <v>29.601780000000002</v>
      </c>
      <c r="N147" s="27">
        <f t="shared" si="46"/>
        <v>29.601780000000002</v>
      </c>
      <c r="O147" s="27">
        <f t="shared" si="50"/>
        <v>-1234.8555600000104</v>
      </c>
      <c r="P147" s="27">
        <f t="shared" si="51"/>
        <v>1234.8555600000104</v>
      </c>
    </row>
    <row r="148" spans="1:16">
      <c r="A148" s="30">
        <v>39203</v>
      </c>
      <c r="C148" s="6">
        <v>140</v>
      </c>
      <c r="D148" s="29">
        <f t="shared" si="42"/>
        <v>78</v>
      </c>
      <c r="E148" s="29">
        <f t="shared" si="47"/>
        <v>10920</v>
      </c>
      <c r="F148" s="29">
        <f t="shared" si="43"/>
        <v>-3176</v>
      </c>
      <c r="G148" s="34">
        <f>+Inputs!$D$3</f>
        <v>0.37951000000000001</v>
      </c>
      <c r="I148" s="27">
        <f t="shared" si="48"/>
        <v>14096</v>
      </c>
      <c r="K148" s="27">
        <f t="shared" si="44"/>
        <v>78</v>
      </c>
      <c r="L148" s="27">
        <f t="shared" si="49"/>
        <v>10920</v>
      </c>
      <c r="M148" s="27">
        <f t="shared" si="45"/>
        <v>29.601780000000002</v>
      </c>
      <c r="N148" s="27">
        <f t="shared" si="46"/>
        <v>29.601780000000002</v>
      </c>
      <c r="O148" s="27">
        <f t="shared" si="50"/>
        <v>-1205.2537800000105</v>
      </c>
      <c r="P148" s="27">
        <f t="shared" si="51"/>
        <v>1205.2537800000105</v>
      </c>
    </row>
    <row r="149" spans="1:16">
      <c r="A149" s="31">
        <v>39234</v>
      </c>
      <c r="C149" s="6">
        <v>141</v>
      </c>
      <c r="D149" s="29">
        <f t="shared" si="42"/>
        <v>78</v>
      </c>
      <c r="E149" s="29">
        <f t="shared" si="47"/>
        <v>10998</v>
      </c>
      <c r="F149" s="29">
        <f t="shared" si="43"/>
        <v>-3098</v>
      </c>
      <c r="G149" s="34">
        <f>+Inputs!$D$3</f>
        <v>0.37951000000000001</v>
      </c>
      <c r="I149" s="27">
        <f t="shared" si="48"/>
        <v>14096</v>
      </c>
      <c r="K149" s="27">
        <f t="shared" si="44"/>
        <v>78</v>
      </c>
      <c r="L149" s="27">
        <f t="shared" si="49"/>
        <v>10998</v>
      </c>
      <c r="M149" s="27">
        <f t="shared" si="45"/>
        <v>29.601780000000002</v>
      </c>
      <c r="N149" s="27">
        <f t="shared" si="46"/>
        <v>29.601780000000002</v>
      </c>
      <c r="O149" s="27">
        <f t="shared" si="50"/>
        <v>-1175.6520000000105</v>
      </c>
      <c r="P149" s="27">
        <f t="shared" si="51"/>
        <v>1175.6520000000105</v>
      </c>
    </row>
    <row r="150" spans="1:16">
      <c r="A150" s="30">
        <v>39264</v>
      </c>
      <c r="C150" s="6">
        <v>142</v>
      </c>
      <c r="D150" s="29">
        <f t="shared" si="42"/>
        <v>78</v>
      </c>
      <c r="E150" s="29">
        <f t="shared" si="47"/>
        <v>11076</v>
      </c>
      <c r="F150" s="29">
        <f t="shared" si="43"/>
        <v>-3020</v>
      </c>
      <c r="G150" s="34">
        <f>+Inputs!$D$3</f>
        <v>0.37951000000000001</v>
      </c>
      <c r="I150" s="27">
        <f t="shared" si="48"/>
        <v>14096</v>
      </c>
      <c r="K150" s="27">
        <f t="shared" si="44"/>
        <v>78</v>
      </c>
      <c r="L150" s="27">
        <f t="shared" si="49"/>
        <v>11076</v>
      </c>
      <c r="M150" s="27">
        <f t="shared" si="45"/>
        <v>29.601780000000002</v>
      </c>
      <c r="N150" s="27">
        <f t="shared" si="46"/>
        <v>29.601780000000002</v>
      </c>
      <c r="O150" s="27">
        <f t="shared" si="50"/>
        <v>-1146.0502200000105</v>
      </c>
      <c r="P150" s="27">
        <f t="shared" si="51"/>
        <v>1146.0502200000105</v>
      </c>
    </row>
    <row r="151" spans="1:16">
      <c r="A151" s="31">
        <v>39295</v>
      </c>
      <c r="C151" s="6">
        <v>143</v>
      </c>
      <c r="D151" s="29">
        <f t="shared" si="42"/>
        <v>78</v>
      </c>
      <c r="E151" s="29">
        <f t="shared" si="47"/>
        <v>11154</v>
      </c>
      <c r="F151" s="29">
        <f t="shared" si="43"/>
        <v>-2942</v>
      </c>
      <c r="G151" s="34">
        <f>+Inputs!$D$3</f>
        <v>0.37951000000000001</v>
      </c>
      <c r="I151" s="27">
        <f t="shared" si="48"/>
        <v>14096</v>
      </c>
      <c r="K151" s="27">
        <f t="shared" si="44"/>
        <v>78</v>
      </c>
      <c r="L151" s="27">
        <f t="shared" si="49"/>
        <v>11154</v>
      </c>
      <c r="M151" s="27">
        <f t="shared" si="45"/>
        <v>29.601780000000002</v>
      </c>
      <c r="N151" s="27">
        <f t="shared" si="46"/>
        <v>29.601780000000002</v>
      </c>
      <c r="O151" s="27">
        <f t="shared" si="50"/>
        <v>-1116.4484400000106</v>
      </c>
      <c r="P151" s="27">
        <f t="shared" si="51"/>
        <v>1116.4484400000106</v>
      </c>
    </row>
    <row r="152" spans="1:16">
      <c r="A152" s="30">
        <v>39326</v>
      </c>
      <c r="C152" s="6">
        <v>144</v>
      </c>
      <c r="D152" s="29">
        <f t="shared" si="42"/>
        <v>78</v>
      </c>
      <c r="E152" s="29">
        <f t="shared" si="47"/>
        <v>11232</v>
      </c>
      <c r="F152" s="29">
        <f t="shared" si="43"/>
        <v>-2864</v>
      </c>
      <c r="G152" s="34">
        <f>+Inputs!$D$3</f>
        <v>0.37951000000000001</v>
      </c>
      <c r="I152" s="27">
        <f t="shared" si="48"/>
        <v>14096</v>
      </c>
      <c r="K152" s="27">
        <f t="shared" si="44"/>
        <v>78</v>
      </c>
      <c r="L152" s="27">
        <f t="shared" si="49"/>
        <v>11232</v>
      </c>
      <c r="M152" s="27">
        <f t="shared" si="45"/>
        <v>29.601780000000002</v>
      </c>
      <c r="N152" s="27">
        <f t="shared" si="46"/>
        <v>29.601780000000002</v>
      </c>
      <c r="O152" s="27">
        <f t="shared" si="50"/>
        <v>-1086.8466600000106</v>
      </c>
      <c r="P152" s="27">
        <f t="shared" si="51"/>
        <v>1086.8466600000106</v>
      </c>
    </row>
    <row r="153" spans="1:16">
      <c r="A153" s="31">
        <v>39356</v>
      </c>
      <c r="C153" s="6">
        <v>145</v>
      </c>
      <c r="D153" s="29">
        <f t="shared" si="42"/>
        <v>78</v>
      </c>
      <c r="E153" s="29">
        <f t="shared" si="47"/>
        <v>11310</v>
      </c>
      <c r="F153" s="29">
        <f t="shared" si="43"/>
        <v>-2786</v>
      </c>
      <c r="G153" s="34">
        <f>+Inputs!$D$3</f>
        <v>0.37951000000000001</v>
      </c>
      <c r="I153" s="27">
        <f t="shared" si="48"/>
        <v>14096</v>
      </c>
      <c r="K153" s="27">
        <f t="shared" si="44"/>
        <v>78</v>
      </c>
      <c r="L153" s="27">
        <f t="shared" si="49"/>
        <v>11310</v>
      </c>
      <c r="M153" s="27">
        <f t="shared" si="45"/>
        <v>29.601780000000002</v>
      </c>
      <c r="N153" s="27">
        <f t="shared" si="46"/>
        <v>29.601780000000002</v>
      </c>
      <c r="O153" s="27">
        <f t="shared" si="50"/>
        <v>-1057.2448800000107</v>
      </c>
      <c r="P153" s="27">
        <f t="shared" si="51"/>
        <v>1057.2448800000107</v>
      </c>
    </row>
    <row r="154" spans="1:16">
      <c r="A154" s="30">
        <v>39387</v>
      </c>
      <c r="C154" s="6">
        <v>146</v>
      </c>
      <c r="D154" s="29">
        <f t="shared" si="42"/>
        <v>78</v>
      </c>
      <c r="E154" s="29">
        <f t="shared" si="47"/>
        <v>11388</v>
      </c>
      <c r="F154" s="29">
        <f t="shared" si="43"/>
        <v>-2708</v>
      </c>
      <c r="G154" s="34">
        <f>+Inputs!$D$3</f>
        <v>0.37951000000000001</v>
      </c>
      <c r="I154" s="27">
        <f t="shared" si="48"/>
        <v>14096</v>
      </c>
      <c r="K154" s="27">
        <f t="shared" si="44"/>
        <v>78</v>
      </c>
      <c r="L154" s="27">
        <f t="shared" si="49"/>
        <v>11388</v>
      </c>
      <c r="M154" s="27">
        <f t="shared" si="45"/>
        <v>29.601780000000002</v>
      </c>
      <c r="N154" s="27">
        <f t="shared" si="46"/>
        <v>29.601780000000002</v>
      </c>
      <c r="O154" s="27">
        <f t="shared" si="50"/>
        <v>-1027.6431000000107</v>
      </c>
      <c r="P154" s="27">
        <f t="shared" si="51"/>
        <v>1027.6431000000107</v>
      </c>
    </row>
    <row r="155" spans="1:16">
      <c r="A155" s="31">
        <v>39417</v>
      </c>
      <c r="C155" s="6">
        <v>147</v>
      </c>
      <c r="D155" s="29">
        <f t="shared" si="42"/>
        <v>78</v>
      </c>
      <c r="E155" s="29">
        <f t="shared" si="47"/>
        <v>11466</v>
      </c>
      <c r="F155" s="29">
        <f t="shared" si="43"/>
        <v>-2630</v>
      </c>
      <c r="G155" s="34">
        <f>+Inputs!$D$3</f>
        <v>0.37951000000000001</v>
      </c>
      <c r="I155" s="27">
        <f t="shared" si="48"/>
        <v>14096</v>
      </c>
      <c r="K155" s="27">
        <f t="shared" si="44"/>
        <v>78</v>
      </c>
      <c r="L155" s="27">
        <f t="shared" si="49"/>
        <v>11466</v>
      </c>
      <c r="M155" s="27">
        <f t="shared" si="45"/>
        <v>29.601780000000002</v>
      </c>
      <c r="N155" s="27">
        <f t="shared" si="46"/>
        <v>29.601780000000002</v>
      </c>
      <c r="O155" s="27">
        <f t="shared" si="50"/>
        <v>-998.04132000001073</v>
      </c>
      <c r="P155" s="27">
        <f t="shared" si="51"/>
        <v>998.04132000001073</v>
      </c>
    </row>
    <row r="156" spans="1:16">
      <c r="A156" s="30">
        <v>39448</v>
      </c>
      <c r="C156" s="6">
        <v>148</v>
      </c>
      <c r="D156" s="29">
        <f t="shared" si="42"/>
        <v>78</v>
      </c>
      <c r="E156" s="29">
        <f t="shared" si="47"/>
        <v>11544</v>
      </c>
      <c r="F156" s="29">
        <f t="shared" si="43"/>
        <v>-2552</v>
      </c>
      <c r="G156" s="34">
        <f>+Inputs!$D$3</f>
        <v>0.37951000000000001</v>
      </c>
      <c r="I156" s="27">
        <f t="shared" si="48"/>
        <v>14096</v>
      </c>
      <c r="K156" s="27">
        <f t="shared" si="44"/>
        <v>78</v>
      </c>
      <c r="L156" s="27">
        <f t="shared" si="49"/>
        <v>11544</v>
      </c>
      <c r="M156" s="27">
        <f t="shared" si="45"/>
        <v>29.601780000000002</v>
      </c>
      <c r="N156" s="27">
        <f t="shared" si="46"/>
        <v>29.601780000000002</v>
      </c>
      <c r="O156" s="27">
        <f t="shared" si="50"/>
        <v>-968.43954000001077</v>
      </c>
      <c r="P156" s="27">
        <f t="shared" si="51"/>
        <v>968.43954000001077</v>
      </c>
    </row>
    <row r="157" spans="1:16">
      <c r="A157" s="31">
        <v>39479</v>
      </c>
      <c r="C157" s="6">
        <v>149</v>
      </c>
      <c r="D157" s="29">
        <f t="shared" si="42"/>
        <v>78</v>
      </c>
      <c r="E157" s="29">
        <f t="shared" si="47"/>
        <v>11622</v>
      </c>
      <c r="F157" s="29">
        <f t="shared" si="43"/>
        <v>-2474</v>
      </c>
      <c r="G157" s="34">
        <f>+Inputs!$D$3</f>
        <v>0.37951000000000001</v>
      </c>
      <c r="I157" s="27">
        <f t="shared" si="48"/>
        <v>14096</v>
      </c>
      <c r="K157" s="27">
        <f t="shared" si="44"/>
        <v>78</v>
      </c>
      <c r="L157" s="27">
        <f t="shared" si="49"/>
        <v>11622</v>
      </c>
      <c r="M157" s="27">
        <f t="shared" si="45"/>
        <v>29.601780000000002</v>
      </c>
      <c r="N157" s="27">
        <f t="shared" si="46"/>
        <v>29.601780000000002</v>
      </c>
      <c r="O157" s="27">
        <f t="shared" si="50"/>
        <v>-938.8377600000108</v>
      </c>
      <c r="P157" s="27">
        <f t="shared" si="51"/>
        <v>938.8377600000108</v>
      </c>
    </row>
    <row r="158" spans="1:16">
      <c r="A158" s="30">
        <v>39508</v>
      </c>
      <c r="C158" s="6">
        <v>150</v>
      </c>
      <c r="D158" s="29">
        <f t="shared" si="42"/>
        <v>78</v>
      </c>
      <c r="E158" s="29">
        <f t="shared" si="47"/>
        <v>11700</v>
      </c>
      <c r="F158" s="29">
        <f t="shared" si="43"/>
        <v>-2396</v>
      </c>
      <c r="G158" s="34">
        <f>+Inputs!$D$3</f>
        <v>0.37951000000000001</v>
      </c>
      <c r="I158" s="27">
        <f t="shared" si="48"/>
        <v>14096</v>
      </c>
      <c r="K158" s="27">
        <f t="shared" si="44"/>
        <v>78</v>
      </c>
      <c r="L158" s="27">
        <f t="shared" si="49"/>
        <v>11700</v>
      </c>
      <c r="M158" s="27">
        <f t="shared" si="45"/>
        <v>29.601780000000002</v>
      </c>
      <c r="N158" s="27">
        <f t="shared" si="46"/>
        <v>29.601780000000002</v>
      </c>
      <c r="O158" s="27">
        <f t="shared" si="50"/>
        <v>-909.23598000001084</v>
      </c>
      <c r="P158" s="27">
        <f t="shared" si="51"/>
        <v>909.23598000001084</v>
      </c>
    </row>
    <row r="159" spans="1:16">
      <c r="A159" s="31">
        <v>39539</v>
      </c>
      <c r="C159" s="6">
        <v>151</v>
      </c>
      <c r="D159" s="29">
        <f t="shared" si="42"/>
        <v>78</v>
      </c>
      <c r="E159" s="29">
        <f t="shared" si="47"/>
        <v>11778</v>
      </c>
      <c r="F159" s="29">
        <f t="shared" si="43"/>
        <v>-2318</v>
      </c>
      <c r="G159" s="34">
        <f>+Inputs!$D$3</f>
        <v>0.37951000000000001</v>
      </c>
      <c r="I159" s="27">
        <f t="shared" si="48"/>
        <v>14096</v>
      </c>
      <c r="K159" s="27">
        <f t="shared" si="44"/>
        <v>78</v>
      </c>
      <c r="L159" s="27">
        <f t="shared" si="49"/>
        <v>11778</v>
      </c>
      <c r="M159" s="27">
        <f t="shared" si="45"/>
        <v>29.601780000000002</v>
      </c>
      <c r="N159" s="27">
        <f t="shared" si="46"/>
        <v>29.601780000000002</v>
      </c>
      <c r="O159" s="27">
        <f t="shared" si="50"/>
        <v>-879.63420000001088</v>
      </c>
      <c r="P159" s="27">
        <f t="shared" si="51"/>
        <v>879.63420000001088</v>
      </c>
    </row>
    <row r="160" spans="1:16">
      <c r="A160" s="30">
        <v>39569</v>
      </c>
      <c r="C160" s="6">
        <v>152</v>
      </c>
      <c r="D160" s="29">
        <f t="shared" si="42"/>
        <v>78</v>
      </c>
      <c r="E160" s="29">
        <f t="shared" si="47"/>
        <v>11856</v>
      </c>
      <c r="F160" s="29">
        <f t="shared" si="43"/>
        <v>-2240</v>
      </c>
      <c r="G160" s="34">
        <f>+Inputs!$D$3</f>
        <v>0.37951000000000001</v>
      </c>
      <c r="I160" s="27">
        <f t="shared" si="48"/>
        <v>14096</v>
      </c>
      <c r="K160" s="27">
        <f t="shared" si="44"/>
        <v>78</v>
      </c>
      <c r="L160" s="27">
        <f t="shared" si="49"/>
        <v>11856</v>
      </c>
      <c r="M160" s="27">
        <f t="shared" si="45"/>
        <v>29.601780000000002</v>
      </c>
      <c r="N160" s="27">
        <f t="shared" si="46"/>
        <v>29.601780000000002</v>
      </c>
      <c r="O160" s="27">
        <f t="shared" si="50"/>
        <v>-850.03242000001092</v>
      </c>
      <c r="P160" s="27">
        <f t="shared" si="51"/>
        <v>850.03242000001092</v>
      </c>
    </row>
    <row r="161" spans="1:16">
      <c r="A161" s="31">
        <v>39600</v>
      </c>
      <c r="C161" s="6">
        <v>153</v>
      </c>
      <c r="D161" s="29">
        <f t="shared" si="42"/>
        <v>78</v>
      </c>
      <c r="E161" s="29">
        <f t="shared" si="47"/>
        <v>11934</v>
      </c>
      <c r="F161" s="29">
        <f t="shared" si="43"/>
        <v>-2162</v>
      </c>
      <c r="G161" s="34">
        <f>+Inputs!$D$3</f>
        <v>0.37951000000000001</v>
      </c>
      <c r="I161" s="27">
        <f t="shared" si="48"/>
        <v>14096</v>
      </c>
      <c r="K161" s="27">
        <f t="shared" si="44"/>
        <v>78</v>
      </c>
      <c r="L161" s="27">
        <f t="shared" si="49"/>
        <v>11934</v>
      </c>
      <c r="M161" s="27">
        <f t="shared" si="45"/>
        <v>29.601780000000002</v>
      </c>
      <c r="N161" s="27">
        <f t="shared" si="46"/>
        <v>29.601780000000002</v>
      </c>
      <c r="O161" s="27">
        <f t="shared" si="50"/>
        <v>-820.43064000001095</v>
      </c>
      <c r="P161" s="27">
        <f t="shared" si="51"/>
        <v>820.43064000001095</v>
      </c>
    </row>
    <row r="162" spans="1:16">
      <c r="A162" s="30">
        <v>39630</v>
      </c>
      <c r="C162" s="6">
        <v>154</v>
      </c>
      <c r="D162" s="29">
        <f t="shared" si="42"/>
        <v>78</v>
      </c>
      <c r="E162" s="29">
        <f t="shared" si="47"/>
        <v>12012</v>
      </c>
      <c r="F162" s="29">
        <f t="shared" si="43"/>
        <v>-2084</v>
      </c>
      <c r="G162" s="34">
        <f>+Inputs!$D$3</f>
        <v>0.37951000000000001</v>
      </c>
      <c r="I162" s="27">
        <f t="shared" si="48"/>
        <v>14096</v>
      </c>
      <c r="K162" s="27">
        <f t="shared" si="44"/>
        <v>78</v>
      </c>
      <c r="L162" s="27">
        <f t="shared" si="49"/>
        <v>12012</v>
      </c>
      <c r="M162" s="27">
        <f t="shared" si="45"/>
        <v>29.601780000000002</v>
      </c>
      <c r="N162" s="27">
        <f t="shared" si="46"/>
        <v>29.601780000000002</v>
      </c>
      <c r="O162" s="27">
        <f t="shared" si="50"/>
        <v>-790.82886000001099</v>
      </c>
      <c r="P162" s="27">
        <f t="shared" si="51"/>
        <v>790.82886000001099</v>
      </c>
    </row>
    <row r="163" spans="1:16">
      <c r="A163" s="31">
        <v>39661</v>
      </c>
      <c r="C163" s="6">
        <v>155</v>
      </c>
      <c r="D163" s="29">
        <f t="shared" si="42"/>
        <v>78</v>
      </c>
      <c r="E163" s="29">
        <f t="shared" si="47"/>
        <v>12090</v>
      </c>
      <c r="F163" s="29">
        <f t="shared" si="43"/>
        <v>-2006</v>
      </c>
      <c r="G163" s="34">
        <f>+Inputs!$D$3</f>
        <v>0.37951000000000001</v>
      </c>
      <c r="I163" s="27">
        <f t="shared" si="48"/>
        <v>14096</v>
      </c>
      <c r="K163" s="27">
        <f t="shared" si="44"/>
        <v>78</v>
      </c>
      <c r="L163" s="27">
        <f t="shared" si="49"/>
        <v>12090</v>
      </c>
      <c r="M163" s="27">
        <f t="shared" si="45"/>
        <v>29.601780000000002</v>
      </c>
      <c r="N163" s="27">
        <f t="shared" si="46"/>
        <v>29.601780000000002</v>
      </c>
      <c r="O163" s="27">
        <f t="shared" si="50"/>
        <v>-761.22708000001103</v>
      </c>
      <c r="P163" s="27">
        <f t="shared" si="51"/>
        <v>761.22708000001103</v>
      </c>
    </row>
    <row r="164" spans="1:16">
      <c r="A164" s="30">
        <v>39692</v>
      </c>
      <c r="C164" s="6">
        <v>156</v>
      </c>
      <c r="D164" s="29">
        <f t="shared" si="42"/>
        <v>78</v>
      </c>
      <c r="E164" s="29">
        <f t="shared" si="47"/>
        <v>12168</v>
      </c>
      <c r="F164" s="29">
        <f t="shared" si="43"/>
        <v>-1928</v>
      </c>
      <c r="G164" s="34">
        <f>+Inputs!$D$3</f>
        <v>0.37951000000000001</v>
      </c>
      <c r="I164" s="27">
        <f t="shared" si="48"/>
        <v>14096</v>
      </c>
      <c r="K164" s="27">
        <f t="shared" si="44"/>
        <v>78</v>
      </c>
      <c r="L164" s="27">
        <f t="shared" si="49"/>
        <v>12168</v>
      </c>
      <c r="M164" s="27">
        <f t="shared" si="45"/>
        <v>29.601780000000002</v>
      </c>
      <c r="N164" s="27">
        <f t="shared" si="46"/>
        <v>29.601780000000002</v>
      </c>
      <c r="O164" s="27">
        <f t="shared" si="50"/>
        <v>-731.62530000001107</v>
      </c>
      <c r="P164" s="27">
        <f t="shared" si="51"/>
        <v>731.62530000001107</v>
      </c>
    </row>
    <row r="165" spans="1:16">
      <c r="A165" s="31">
        <v>39722</v>
      </c>
      <c r="C165" s="6">
        <v>157</v>
      </c>
      <c r="D165" s="29">
        <f t="shared" si="42"/>
        <v>78</v>
      </c>
      <c r="E165" s="29">
        <f t="shared" si="47"/>
        <v>12246</v>
      </c>
      <c r="F165" s="29">
        <f t="shared" si="43"/>
        <v>-1850</v>
      </c>
      <c r="G165" s="34">
        <f>+Inputs!$D$3</f>
        <v>0.37951000000000001</v>
      </c>
      <c r="I165" s="27">
        <f t="shared" si="48"/>
        <v>14096</v>
      </c>
      <c r="K165" s="27">
        <f t="shared" si="44"/>
        <v>78</v>
      </c>
      <c r="L165" s="27">
        <f t="shared" si="49"/>
        <v>12246</v>
      </c>
      <c r="M165" s="27">
        <f t="shared" si="45"/>
        <v>29.601780000000002</v>
      </c>
      <c r="N165" s="27">
        <f t="shared" si="46"/>
        <v>29.601780000000002</v>
      </c>
      <c r="O165" s="27">
        <f t="shared" si="50"/>
        <v>-702.0235200000111</v>
      </c>
      <c r="P165" s="27">
        <f t="shared" si="51"/>
        <v>702.0235200000111</v>
      </c>
    </row>
    <row r="166" spans="1:16">
      <c r="A166" s="30">
        <v>39753</v>
      </c>
      <c r="C166" s="6">
        <v>158</v>
      </c>
      <c r="D166" s="29">
        <f t="shared" si="42"/>
        <v>78</v>
      </c>
      <c r="E166" s="29">
        <f t="shared" si="47"/>
        <v>12324</v>
      </c>
      <c r="F166" s="29">
        <f t="shared" si="43"/>
        <v>-1772</v>
      </c>
      <c r="G166" s="34">
        <f>+Inputs!$D$3</f>
        <v>0.37951000000000001</v>
      </c>
      <c r="I166" s="27">
        <f t="shared" si="48"/>
        <v>14096</v>
      </c>
      <c r="K166" s="27">
        <f t="shared" si="44"/>
        <v>78</v>
      </c>
      <c r="L166" s="27">
        <f t="shared" si="49"/>
        <v>12324</v>
      </c>
      <c r="M166" s="27">
        <f t="shared" si="45"/>
        <v>29.601780000000002</v>
      </c>
      <c r="N166" s="27">
        <f t="shared" si="46"/>
        <v>29.601780000000002</v>
      </c>
      <c r="O166" s="27">
        <f t="shared" si="50"/>
        <v>-672.42174000001114</v>
      </c>
      <c r="P166" s="27">
        <f t="shared" si="51"/>
        <v>672.42174000001114</v>
      </c>
    </row>
    <row r="167" spans="1:16">
      <c r="A167" s="31">
        <v>39783</v>
      </c>
      <c r="C167" s="6">
        <v>159</v>
      </c>
      <c r="D167" s="29">
        <f t="shared" si="42"/>
        <v>78</v>
      </c>
      <c r="E167" s="29">
        <f t="shared" si="47"/>
        <v>12402</v>
      </c>
      <c r="F167" s="29">
        <f t="shared" si="43"/>
        <v>-1694</v>
      </c>
      <c r="G167" s="34">
        <f>+Inputs!$D$3</f>
        <v>0.37951000000000001</v>
      </c>
      <c r="I167" s="27">
        <f t="shared" si="48"/>
        <v>14096</v>
      </c>
      <c r="K167" s="27">
        <f t="shared" si="44"/>
        <v>78</v>
      </c>
      <c r="L167" s="27">
        <f t="shared" si="49"/>
        <v>12402</v>
      </c>
      <c r="M167" s="27">
        <f t="shared" si="45"/>
        <v>29.601780000000002</v>
      </c>
      <c r="N167" s="27">
        <f t="shared" si="46"/>
        <v>29.601780000000002</v>
      </c>
      <c r="O167" s="27">
        <f t="shared" si="50"/>
        <v>-642.81996000001118</v>
      </c>
      <c r="P167" s="27">
        <f t="shared" si="51"/>
        <v>642.81996000001118</v>
      </c>
    </row>
    <row r="168" spans="1:16">
      <c r="A168" s="30">
        <v>39814</v>
      </c>
      <c r="C168" s="6">
        <v>160</v>
      </c>
      <c r="D168" s="29">
        <f t="shared" si="42"/>
        <v>78</v>
      </c>
      <c r="E168" s="29">
        <f t="shared" si="47"/>
        <v>12480</v>
      </c>
      <c r="F168" s="29">
        <f t="shared" si="43"/>
        <v>-1616</v>
      </c>
      <c r="G168" s="34">
        <f>+Inputs!$D$3</f>
        <v>0.37951000000000001</v>
      </c>
      <c r="I168" s="27">
        <f t="shared" si="48"/>
        <v>14096</v>
      </c>
      <c r="K168" s="27">
        <f t="shared" si="44"/>
        <v>78</v>
      </c>
      <c r="L168" s="27">
        <f t="shared" si="49"/>
        <v>12480</v>
      </c>
      <c r="M168" s="27">
        <f t="shared" si="45"/>
        <v>29.601780000000002</v>
      </c>
      <c r="N168" s="27">
        <f t="shared" si="46"/>
        <v>29.601780000000002</v>
      </c>
      <c r="O168" s="27">
        <f t="shared" si="50"/>
        <v>-613.21818000001122</v>
      </c>
      <c r="P168" s="27">
        <f t="shared" si="51"/>
        <v>613.21818000001122</v>
      </c>
    </row>
    <row r="169" spans="1:16">
      <c r="A169" s="31">
        <v>39845</v>
      </c>
      <c r="C169" s="6">
        <v>161</v>
      </c>
      <c r="D169" s="29">
        <f t="shared" ref="D169:D179" si="52">ROUND(-(+$B$9/180)*1,0)</f>
        <v>78</v>
      </c>
      <c r="E169" s="29">
        <f t="shared" si="47"/>
        <v>12558</v>
      </c>
      <c r="F169" s="29">
        <f t="shared" ref="F169:F182" si="53">$B$9+E169</f>
        <v>-1538</v>
      </c>
      <c r="G169" s="34">
        <f>+Inputs!$D$3</f>
        <v>0.37951000000000001</v>
      </c>
      <c r="I169" s="27">
        <f t="shared" si="48"/>
        <v>14096</v>
      </c>
      <c r="K169" s="27">
        <f t="shared" ref="K169:K182" si="54">D169</f>
        <v>78</v>
      </c>
      <c r="L169" s="27">
        <f t="shared" si="49"/>
        <v>12558</v>
      </c>
      <c r="M169" s="27">
        <f t="shared" ref="M169:M182" si="55">K169*G169</f>
        <v>29.601780000000002</v>
      </c>
      <c r="N169" s="27">
        <f t="shared" ref="N169:N182" si="56">M169-J169</f>
        <v>29.601780000000002</v>
      </c>
      <c r="O169" s="27">
        <f t="shared" si="50"/>
        <v>-583.61640000001125</v>
      </c>
      <c r="P169" s="27">
        <f t="shared" si="51"/>
        <v>583.61640000001125</v>
      </c>
    </row>
    <row r="170" spans="1:16">
      <c r="A170" s="30">
        <v>39873</v>
      </c>
      <c r="C170" s="6">
        <v>162</v>
      </c>
      <c r="D170" s="29">
        <f t="shared" si="52"/>
        <v>78</v>
      </c>
      <c r="E170" s="29">
        <f t="shared" ref="E170:E182" si="57">+E169+D170</f>
        <v>12636</v>
      </c>
      <c r="F170" s="29">
        <f t="shared" si="53"/>
        <v>-1460</v>
      </c>
      <c r="G170" s="34">
        <f>+Inputs!$D$3</f>
        <v>0.37951000000000001</v>
      </c>
      <c r="I170" s="27">
        <f t="shared" ref="I170:I182" si="58">+I169+H170</f>
        <v>14096</v>
      </c>
      <c r="K170" s="27">
        <f t="shared" si="54"/>
        <v>78</v>
      </c>
      <c r="L170" s="27">
        <f t="shared" ref="L170:L182" si="59">+L169+K170</f>
        <v>12636</v>
      </c>
      <c r="M170" s="27">
        <f t="shared" si="55"/>
        <v>29.601780000000002</v>
      </c>
      <c r="N170" s="27">
        <f t="shared" si="56"/>
        <v>29.601780000000002</v>
      </c>
      <c r="O170" s="27">
        <f t="shared" ref="O170:O182" si="60">+O169+N170</f>
        <v>-554.01462000001129</v>
      </c>
      <c r="P170" s="27">
        <f t="shared" ref="P170:P182" si="61">P169-N170</f>
        <v>554.01462000001129</v>
      </c>
    </row>
    <row r="171" spans="1:16">
      <c r="A171" s="31">
        <v>39904</v>
      </c>
      <c r="C171" s="6">
        <v>163</v>
      </c>
      <c r="D171" s="29">
        <f t="shared" si="52"/>
        <v>78</v>
      </c>
      <c r="E171" s="29">
        <f t="shared" si="57"/>
        <v>12714</v>
      </c>
      <c r="F171" s="29">
        <f t="shared" si="53"/>
        <v>-1382</v>
      </c>
      <c r="G171" s="34">
        <f>+Inputs!$D$3</f>
        <v>0.37951000000000001</v>
      </c>
      <c r="I171" s="27">
        <f t="shared" si="58"/>
        <v>14096</v>
      </c>
      <c r="K171" s="27">
        <f t="shared" si="54"/>
        <v>78</v>
      </c>
      <c r="L171" s="27">
        <f t="shared" si="59"/>
        <v>12714</v>
      </c>
      <c r="M171" s="27">
        <f t="shared" si="55"/>
        <v>29.601780000000002</v>
      </c>
      <c r="N171" s="27">
        <f t="shared" si="56"/>
        <v>29.601780000000002</v>
      </c>
      <c r="O171" s="27">
        <f t="shared" si="60"/>
        <v>-524.41284000001133</v>
      </c>
      <c r="P171" s="27">
        <f t="shared" si="61"/>
        <v>524.41284000001133</v>
      </c>
    </row>
    <row r="172" spans="1:16">
      <c r="A172" s="30">
        <v>39934</v>
      </c>
      <c r="C172" s="6">
        <v>164</v>
      </c>
      <c r="D172" s="29">
        <f t="shared" si="52"/>
        <v>78</v>
      </c>
      <c r="E172" s="29">
        <f t="shared" si="57"/>
        <v>12792</v>
      </c>
      <c r="F172" s="29">
        <f t="shared" si="53"/>
        <v>-1304</v>
      </c>
      <c r="G172" s="34">
        <f>+Inputs!$D$3</f>
        <v>0.37951000000000001</v>
      </c>
      <c r="I172" s="27">
        <f t="shared" si="58"/>
        <v>14096</v>
      </c>
      <c r="K172" s="27">
        <f t="shared" si="54"/>
        <v>78</v>
      </c>
      <c r="L172" s="27">
        <f t="shared" si="59"/>
        <v>12792</v>
      </c>
      <c r="M172" s="27">
        <f t="shared" si="55"/>
        <v>29.601780000000002</v>
      </c>
      <c r="N172" s="27">
        <f t="shared" si="56"/>
        <v>29.601780000000002</v>
      </c>
      <c r="O172" s="27">
        <f t="shared" si="60"/>
        <v>-494.81106000001131</v>
      </c>
      <c r="P172" s="27">
        <f t="shared" si="61"/>
        <v>494.81106000001131</v>
      </c>
    </row>
    <row r="173" spans="1:16">
      <c r="A173" s="31">
        <v>39965</v>
      </c>
      <c r="C173" s="6">
        <v>165</v>
      </c>
      <c r="D173" s="29">
        <f t="shared" si="52"/>
        <v>78</v>
      </c>
      <c r="E173" s="29">
        <f t="shared" si="57"/>
        <v>12870</v>
      </c>
      <c r="F173" s="29">
        <f t="shared" si="53"/>
        <v>-1226</v>
      </c>
      <c r="G173" s="34">
        <f>+Inputs!$D$3</f>
        <v>0.37951000000000001</v>
      </c>
      <c r="I173" s="27">
        <f t="shared" si="58"/>
        <v>14096</v>
      </c>
      <c r="K173" s="27">
        <f t="shared" si="54"/>
        <v>78</v>
      </c>
      <c r="L173" s="27">
        <f t="shared" si="59"/>
        <v>12870</v>
      </c>
      <c r="M173" s="27">
        <f t="shared" si="55"/>
        <v>29.601780000000002</v>
      </c>
      <c r="N173" s="27">
        <f t="shared" si="56"/>
        <v>29.601780000000002</v>
      </c>
      <c r="O173" s="27">
        <f t="shared" si="60"/>
        <v>-465.20928000001129</v>
      </c>
      <c r="P173" s="27">
        <f t="shared" si="61"/>
        <v>465.20928000001129</v>
      </c>
    </row>
    <row r="174" spans="1:16">
      <c r="A174" s="30">
        <v>39995</v>
      </c>
      <c r="C174" s="6">
        <v>166</v>
      </c>
      <c r="D174" s="29">
        <f t="shared" si="52"/>
        <v>78</v>
      </c>
      <c r="E174" s="29">
        <f t="shared" si="57"/>
        <v>12948</v>
      </c>
      <c r="F174" s="29">
        <f t="shared" si="53"/>
        <v>-1148</v>
      </c>
      <c r="G174" s="34">
        <f>+Inputs!$D$3</f>
        <v>0.37951000000000001</v>
      </c>
      <c r="I174" s="27">
        <f t="shared" si="58"/>
        <v>14096</v>
      </c>
      <c r="K174" s="27">
        <f t="shared" si="54"/>
        <v>78</v>
      </c>
      <c r="L174" s="27">
        <f t="shared" si="59"/>
        <v>12948</v>
      </c>
      <c r="M174" s="27">
        <f t="shared" si="55"/>
        <v>29.601780000000002</v>
      </c>
      <c r="N174" s="27">
        <f t="shared" si="56"/>
        <v>29.601780000000002</v>
      </c>
      <c r="O174" s="27">
        <f t="shared" si="60"/>
        <v>-435.60750000001127</v>
      </c>
      <c r="P174" s="27">
        <f t="shared" si="61"/>
        <v>435.60750000001127</v>
      </c>
    </row>
    <row r="175" spans="1:16">
      <c r="A175" s="31">
        <v>40026</v>
      </c>
      <c r="C175" s="6">
        <v>167</v>
      </c>
      <c r="D175" s="29">
        <f t="shared" si="52"/>
        <v>78</v>
      </c>
      <c r="E175" s="29">
        <f t="shared" si="57"/>
        <v>13026</v>
      </c>
      <c r="F175" s="29">
        <f t="shared" si="53"/>
        <v>-1070</v>
      </c>
      <c r="G175" s="34">
        <f>+Inputs!$D$3</f>
        <v>0.37951000000000001</v>
      </c>
      <c r="I175" s="27">
        <f t="shared" si="58"/>
        <v>14096</v>
      </c>
      <c r="K175" s="27">
        <f t="shared" si="54"/>
        <v>78</v>
      </c>
      <c r="L175" s="27">
        <f t="shared" si="59"/>
        <v>13026</v>
      </c>
      <c r="M175" s="27">
        <f t="shared" si="55"/>
        <v>29.601780000000002</v>
      </c>
      <c r="N175" s="27">
        <f t="shared" si="56"/>
        <v>29.601780000000002</v>
      </c>
      <c r="O175" s="27">
        <f t="shared" si="60"/>
        <v>-406.00572000001125</v>
      </c>
      <c r="P175" s="27">
        <f t="shared" si="61"/>
        <v>406.00572000001125</v>
      </c>
    </row>
    <row r="176" spans="1:16">
      <c r="A176" s="30">
        <v>40057</v>
      </c>
      <c r="C176" s="6">
        <v>168</v>
      </c>
      <c r="D176" s="29">
        <f t="shared" si="52"/>
        <v>78</v>
      </c>
      <c r="E176" s="29">
        <f t="shared" si="57"/>
        <v>13104</v>
      </c>
      <c r="F176" s="29">
        <f t="shared" si="53"/>
        <v>-992</v>
      </c>
      <c r="G176" s="34">
        <f>+Inputs!$D$3</f>
        <v>0.37951000000000001</v>
      </c>
      <c r="I176" s="27">
        <f t="shared" si="58"/>
        <v>14096</v>
      </c>
      <c r="K176" s="27">
        <f t="shared" si="54"/>
        <v>78</v>
      </c>
      <c r="L176" s="27">
        <f t="shared" si="59"/>
        <v>13104</v>
      </c>
      <c r="M176" s="27">
        <f t="shared" si="55"/>
        <v>29.601780000000002</v>
      </c>
      <c r="N176" s="27">
        <f t="shared" si="56"/>
        <v>29.601780000000002</v>
      </c>
      <c r="O176" s="27">
        <f t="shared" si="60"/>
        <v>-376.40394000001123</v>
      </c>
      <c r="P176" s="27">
        <f t="shared" si="61"/>
        <v>376.40394000001123</v>
      </c>
    </row>
    <row r="177" spans="1:19">
      <c r="A177" s="31">
        <v>40087</v>
      </c>
      <c r="C177" s="6">
        <v>169</v>
      </c>
      <c r="D177" s="29">
        <f t="shared" si="52"/>
        <v>78</v>
      </c>
      <c r="E177" s="29">
        <f t="shared" si="57"/>
        <v>13182</v>
      </c>
      <c r="F177" s="29">
        <f t="shared" si="53"/>
        <v>-914</v>
      </c>
      <c r="G177" s="34">
        <f>+Inputs!$D$3</f>
        <v>0.37951000000000001</v>
      </c>
      <c r="I177" s="27">
        <f t="shared" si="58"/>
        <v>14096</v>
      </c>
      <c r="K177" s="27">
        <f t="shared" si="54"/>
        <v>78</v>
      </c>
      <c r="L177" s="27">
        <f t="shared" si="59"/>
        <v>13182</v>
      </c>
      <c r="M177" s="27">
        <f t="shared" si="55"/>
        <v>29.601780000000002</v>
      </c>
      <c r="N177" s="27">
        <f t="shared" si="56"/>
        <v>29.601780000000002</v>
      </c>
      <c r="O177" s="27">
        <f t="shared" si="60"/>
        <v>-346.80216000001121</v>
      </c>
      <c r="P177" s="27">
        <f t="shared" si="61"/>
        <v>346.80216000001121</v>
      </c>
    </row>
    <row r="178" spans="1:19">
      <c r="A178" s="30">
        <v>40118</v>
      </c>
      <c r="C178" s="6">
        <v>170</v>
      </c>
      <c r="D178" s="29">
        <f t="shared" si="52"/>
        <v>78</v>
      </c>
      <c r="E178" s="29">
        <f t="shared" si="57"/>
        <v>13260</v>
      </c>
      <c r="F178" s="29">
        <f t="shared" si="53"/>
        <v>-836</v>
      </c>
      <c r="G178" s="34">
        <f>+Inputs!$D$3</f>
        <v>0.37951000000000001</v>
      </c>
      <c r="I178" s="27">
        <f t="shared" si="58"/>
        <v>14096</v>
      </c>
      <c r="K178" s="27">
        <f t="shared" si="54"/>
        <v>78</v>
      </c>
      <c r="L178" s="27">
        <f t="shared" si="59"/>
        <v>13260</v>
      </c>
      <c r="M178" s="27">
        <f t="shared" si="55"/>
        <v>29.601780000000002</v>
      </c>
      <c r="N178" s="27">
        <f t="shared" si="56"/>
        <v>29.601780000000002</v>
      </c>
      <c r="O178" s="27">
        <f t="shared" si="60"/>
        <v>-317.20038000001119</v>
      </c>
      <c r="P178" s="27">
        <f t="shared" si="61"/>
        <v>317.20038000001119</v>
      </c>
    </row>
    <row r="179" spans="1:19">
      <c r="A179" s="31">
        <v>40148</v>
      </c>
      <c r="C179" s="6">
        <v>171</v>
      </c>
      <c r="D179" s="29">
        <f t="shared" si="52"/>
        <v>78</v>
      </c>
      <c r="E179" s="29">
        <f t="shared" si="57"/>
        <v>13338</v>
      </c>
      <c r="F179" s="29">
        <f t="shared" si="53"/>
        <v>-758</v>
      </c>
      <c r="G179" s="34">
        <f>+Inputs!$D$3</f>
        <v>0.37951000000000001</v>
      </c>
      <c r="I179" s="27">
        <f t="shared" si="58"/>
        <v>14096</v>
      </c>
      <c r="K179" s="27">
        <f t="shared" si="54"/>
        <v>78</v>
      </c>
      <c r="L179" s="27">
        <f t="shared" si="59"/>
        <v>13338</v>
      </c>
      <c r="M179" s="27">
        <f t="shared" si="55"/>
        <v>29.601780000000002</v>
      </c>
      <c r="N179" s="27">
        <f t="shared" si="56"/>
        <v>29.601780000000002</v>
      </c>
      <c r="O179" s="27">
        <f t="shared" si="60"/>
        <v>-287.59860000001117</v>
      </c>
      <c r="P179" s="27">
        <f t="shared" si="61"/>
        <v>287.59860000001117</v>
      </c>
    </row>
    <row r="180" spans="1:19" s="237" customFormat="1">
      <c r="A180" s="236">
        <v>40179</v>
      </c>
      <c r="C180" s="238">
        <v>172</v>
      </c>
      <c r="D180" s="239">
        <f>ROUND(-($F$179/60)*1,0)</f>
        <v>13</v>
      </c>
      <c r="E180" s="239">
        <f t="shared" si="57"/>
        <v>13351</v>
      </c>
      <c r="F180" s="239">
        <f t="shared" si="53"/>
        <v>-745</v>
      </c>
      <c r="G180" s="240">
        <f>+Inputs!$D$3</f>
        <v>0.37951000000000001</v>
      </c>
      <c r="I180" s="241">
        <f t="shared" si="58"/>
        <v>14096</v>
      </c>
      <c r="K180" s="241">
        <f t="shared" si="54"/>
        <v>13</v>
      </c>
      <c r="L180" s="241">
        <f t="shared" si="59"/>
        <v>13351</v>
      </c>
      <c r="M180" s="241">
        <f t="shared" si="55"/>
        <v>4.93363</v>
      </c>
      <c r="N180" s="241">
        <f t="shared" si="56"/>
        <v>4.93363</v>
      </c>
      <c r="O180" s="241">
        <f t="shared" si="60"/>
        <v>-282.66497000001118</v>
      </c>
      <c r="P180" s="241">
        <f t="shared" si="61"/>
        <v>282.66497000001118</v>
      </c>
      <c r="Q180" s="242"/>
      <c r="R180" s="242"/>
      <c r="S180" s="242"/>
    </row>
    <row r="181" spans="1:19" s="237" customFormat="1">
      <c r="A181" s="243">
        <v>40210</v>
      </c>
      <c r="C181" s="238">
        <v>173</v>
      </c>
      <c r="D181" s="239">
        <f t="shared" ref="D181:D237" si="62">ROUND(-($F$179/60)*1,0)</f>
        <v>13</v>
      </c>
      <c r="E181" s="239">
        <f t="shared" si="57"/>
        <v>13364</v>
      </c>
      <c r="F181" s="239">
        <f t="shared" si="53"/>
        <v>-732</v>
      </c>
      <c r="G181" s="240">
        <f>+Inputs!$D$3</f>
        <v>0.37951000000000001</v>
      </c>
      <c r="I181" s="241">
        <f t="shared" si="58"/>
        <v>14096</v>
      </c>
      <c r="K181" s="241">
        <f t="shared" si="54"/>
        <v>13</v>
      </c>
      <c r="L181" s="241">
        <f t="shared" si="59"/>
        <v>13364</v>
      </c>
      <c r="M181" s="241">
        <f t="shared" si="55"/>
        <v>4.93363</v>
      </c>
      <c r="N181" s="241">
        <f t="shared" si="56"/>
        <v>4.93363</v>
      </c>
      <c r="O181" s="241">
        <f t="shared" si="60"/>
        <v>-277.73134000001119</v>
      </c>
      <c r="P181" s="241">
        <f t="shared" si="61"/>
        <v>277.73134000001119</v>
      </c>
      <c r="Q181" s="242"/>
      <c r="R181" s="242"/>
      <c r="S181" s="242"/>
    </row>
    <row r="182" spans="1:19" s="237" customFormat="1">
      <c r="A182" s="236">
        <v>40238</v>
      </c>
      <c r="C182" s="238">
        <v>174</v>
      </c>
      <c r="D182" s="239">
        <f t="shared" si="62"/>
        <v>13</v>
      </c>
      <c r="E182" s="239">
        <f t="shared" si="57"/>
        <v>13377</v>
      </c>
      <c r="F182" s="239">
        <f t="shared" si="53"/>
        <v>-719</v>
      </c>
      <c r="G182" s="240">
        <f>+Inputs!$D$3</f>
        <v>0.37951000000000001</v>
      </c>
      <c r="I182" s="241">
        <f t="shared" si="58"/>
        <v>14096</v>
      </c>
      <c r="K182" s="241">
        <f t="shared" si="54"/>
        <v>13</v>
      </c>
      <c r="L182" s="241">
        <f t="shared" si="59"/>
        <v>13377</v>
      </c>
      <c r="M182" s="241">
        <f t="shared" si="55"/>
        <v>4.93363</v>
      </c>
      <c r="N182" s="241">
        <f t="shared" si="56"/>
        <v>4.93363</v>
      </c>
      <c r="O182" s="241">
        <f t="shared" si="60"/>
        <v>-272.79771000001119</v>
      </c>
      <c r="P182" s="241">
        <f t="shared" si="61"/>
        <v>272.79771000001119</v>
      </c>
      <c r="Q182" s="242"/>
      <c r="R182" s="242"/>
      <c r="S182" s="242"/>
    </row>
    <row r="183" spans="1:19" s="237" customFormat="1">
      <c r="A183" s="243">
        <v>40269</v>
      </c>
      <c r="C183" s="238">
        <v>175</v>
      </c>
      <c r="D183" s="239">
        <f t="shared" si="62"/>
        <v>13</v>
      </c>
      <c r="E183" s="239">
        <f t="shared" ref="E183:E237" si="63">+E182+D183</f>
        <v>13390</v>
      </c>
      <c r="F183" s="239">
        <f t="shared" ref="F183:F237" si="64">$B$9+E183</f>
        <v>-706</v>
      </c>
      <c r="G183" s="240">
        <f>+Inputs!$D$3</f>
        <v>0.37951000000000001</v>
      </c>
      <c r="I183" s="241">
        <f t="shared" ref="I183:I237" si="65">+I182+H183</f>
        <v>14096</v>
      </c>
      <c r="K183" s="241">
        <f t="shared" ref="K183:K237" si="66">D183</f>
        <v>13</v>
      </c>
      <c r="L183" s="241">
        <f t="shared" ref="L183:L237" si="67">+L182+K183</f>
        <v>13390</v>
      </c>
      <c r="M183" s="241">
        <f t="shared" ref="M183:M237" si="68">K183*G183</f>
        <v>4.93363</v>
      </c>
      <c r="N183" s="241">
        <f t="shared" ref="N183:N237" si="69">M183-J183</f>
        <v>4.93363</v>
      </c>
      <c r="O183" s="241">
        <f t="shared" ref="O183:O237" si="70">+O182+N183</f>
        <v>-267.8640800000112</v>
      </c>
      <c r="P183" s="241">
        <f t="shared" ref="P183:P237" si="71">P182-N183</f>
        <v>267.8640800000112</v>
      </c>
      <c r="Q183" s="242"/>
      <c r="R183" s="242"/>
      <c r="S183" s="242"/>
    </row>
    <row r="184" spans="1:19" s="237" customFormat="1">
      <c r="A184" s="236">
        <v>40299</v>
      </c>
      <c r="C184" s="238">
        <v>176</v>
      </c>
      <c r="D184" s="239">
        <f t="shared" si="62"/>
        <v>13</v>
      </c>
      <c r="E184" s="239">
        <f t="shared" si="63"/>
        <v>13403</v>
      </c>
      <c r="F184" s="239">
        <f t="shared" si="64"/>
        <v>-693</v>
      </c>
      <c r="G184" s="240">
        <f>+Inputs!$D$3</f>
        <v>0.37951000000000001</v>
      </c>
      <c r="I184" s="241">
        <f t="shared" si="65"/>
        <v>14096</v>
      </c>
      <c r="K184" s="241">
        <f t="shared" si="66"/>
        <v>13</v>
      </c>
      <c r="L184" s="241">
        <f t="shared" si="67"/>
        <v>13403</v>
      </c>
      <c r="M184" s="241">
        <f t="shared" si="68"/>
        <v>4.93363</v>
      </c>
      <c r="N184" s="241">
        <f t="shared" si="69"/>
        <v>4.93363</v>
      </c>
      <c r="O184" s="241">
        <f t="shared" si="70"/>
        <v>-262.93045000001121</v>
      </c>
      <c r="P184" s="241">
        <f t="shared" si="71"/>
        <v>262.93045000001121</v>
      </c>
      <c r="Q184" s="242"/>
      <c r="R184" s="242"/>
      <c r="S184" s="242"/>
    </row>
    <row r="185" spans="1:19" s="237" customFormat="1">
      <c r="A185" s="243">
        <v>40330</v>
      </c>
      <c r="C185" s="238">
        <v>177</v>
      </c>
      <c r="D185" s="239">
        <f t="shared" si="62"/>
        <v>13</v>
      </c>
      <c r="E185" s="239">
        <f t="shared" si="63"/>
        <v>13416</v>
      </c>
      <c r="F185" s="239">
        <f t="shared" si="64"/>
        <v>-680</v>
      </c>
      <c r="G185" s="240">
        <f>+Inputs!$D$3</f>
        <v>0.37951000000000001</v>
      </c>
      <c r="I185" s="241">
        <f t="shared" si="65"/>
        <v>14096</v>
      </c>
      <c r="K185" s="241">
        <f t="shared" si="66"/>
        <v>13</v>
      </c>
      <c r="L185" s="241">
        <f t="shared" si="67"/>
        <v>13416</v>
      </c>
      <c r="M185" s="241">
        <f t="shared" si="68"/>
        <v>4.93363</v>
      </c>
      <c r="N185" s="241">
        <f t="shared" si="69"/>
        <v>4.93363</v>
      </c>
      <c r="O185" s="241">
        <f t="shared" si="70"/>
        <v>-257.99682000001121</v>
      </c>
      <c r="P185" s="241">
        <f t="shared" si="71"/>
        <v>257.99682000001121</v>
      </c>
      <c r="Q185" s="242"/>
      <c r="R185" s="242"/>
      <c r="S185" s="242"/>
    </row>
    <row r="186" spans="1:19" s="237" customFormat="1">
      <c r="A186" s="236">
        <v>40360</v>
      </c>
      <c r="C186" s="238">
        <v>178</v>
      </c>
      <c r="D186" s="239">
        <f t="shared" si="62"/>
        <v>13</v>
      </c>
      <c r="E186" s="239">
        <f t="shared" si="63"/>
        <v>13429</v>
      </c>
      <c r="F186" s="239">
        <f t="shared" si="64"/>
        <v>-667</v>
      </c>
      <c r="G186" s="240">
        <f>+Inputs!$D$3</f>
        <v>0.37951000000000001</v>
      </c>
      <c r="I186" s="241">
        <f t="shared" si="65"/>
        <v>14096</v>
      </c>
      <c r="K186" s="241">
        <f t="shared" si="66"/>
        <v>13</v>
      </c>
      <c r="L186" s="241">
        <f t="shared" si="67"/>
        <v>13429</v>
      </c>
      <c r="M186" s="241">
        <f t="shared" si="68"/>
        <v>4.93363</v>
      </c>
      <c r="N186" s="241">
        <f t="shared" si="69"/>
        <v>4.93363</v>
      </c>
      <c r="O186" s="241">
        <f t="shared" si="70"/>
        <v>-253.06319000001122</v>
      </c>
      <c r="P186" s="241">
        <f t="shared" si="71"/>
        <v>253.06319000001122</v>
      </c>
      <c r="Q186" s="242"/>
      <c r="R186" s="242"/>
      <c r="S186" s="242"/>
    </row>
    <row r="187" spans="1:19" s="237" customFormat="1">
      <c r="A187" s="243">
        <v>40391</v>
      </c>
      <c r="C187" s="238">
        <v>179</v>
      </c>
      <c r="D187" s="239">
        <f t="shared" si="62"/>
        <v>13</v>
      </c>
      <c r="E187" s="239">
        <f t="shared" si="63"/>
        <v>13442</v>
      </c>
      <c r="F187" s="239">
        <f t="shared" si="64"/>
        <v>-654</v>
      </c>
      <c r="G187" s="240">
        <f>+Inputs!$D$3</f>
        <v>0.37951000000000001</v>
      </c>
      <c r="I187" s="241">
        <f t="shared" si="65"/>
        <v>14096</v>
      </c>
      <c r="K187" s="241">
        <f t="shared" si="66"/>
        <v>13</v>
      </c>
      <c r="L187" s="241">
        <f t="shared" si="67"/>
        <v>13442</v>
      </c>
      <c r="M187" s="241">
        <f t="shared" si="68"/>
        <v>4.93363</v>
      </c>
      <c r="N187" s="241">
        <f t="shared" si="69"/>
        <v>4.93363</v>
      </c>
      <c r="O187" s="241">
        <f t="shared" si="70"/>
        <v>-248.12956000001122</v>
      </c>
      <c r="P187" s="241">
        <f t="shared" si="71"/>
        <v>248.12956000001122</v>
      </c>
      <c r="Q187" s="242"/>
      <c r="R187" s="242"/>
      <c r="S187" s="242"/>
    </row>
    <row r="188" spans="1:19" s="237" customFormat="1">
      <c r="A188" s="236">
        <v>40422</v>
      </c>
      <c r="C188" s="238">
        <v>180</v>
      </c>
      <c r="D188" s="239">
        <f t="shared" si="62"/>
        <v>13</v>
      </c>
      <c r="E188" s="239">
        <f t="shared" si="63"/>
        <v>13455</v>
      </c>
      <c r="F188" s="239">
        <f t="shared" si="64"/>
        <v>-641</v>
      </c>
      <c r="G188" s="240">
        <f>+Inputs!$D$3</f>
        <v>0.37951000000000001</v>
      </c>
      <c r="I188" s="241">
        <f t="shared" si="65"/>
        <v>14096</v>
      </c>
      <c r="K188" s="241">
        <f t="shared" si="66"/>
        <v>13</v>
      </c>
      <c r="L188" s="241">
        <f t="shared" si="67"/>
        <v>13455</v>
      </c>
      <c r="M188" s="241">
        <f t="shared" si="68"/>
        <v>4.93363</v>
      </c>
      <c r="N188" s="241">
        <f t="shared" si="69"/>
        <v>4.93363</v>
      </c>
      <c r="O188" s="241">
        <f t="shared" si="70"/>
        <v>-243.19593000001123</v>
      </c>
      <c r="P188" s="241">
        <f t="shared" si="71"/>
        <v>243.19593000001123</v>
      </c>
      <c r="Q188" s="242"/>
      <c r="R188" s="242"/>
      <c r="S188" s="242"/>
    </row>
    <row r="189" spans="1:19" s="237" customFormat="1">
      <c r="A189" s="243">
        <v>40452</v>
      </c>
      <c r="C189" s="238">
        <v>181</v>
      </c>
      <c r="D189" s="239">
        <f t="shared" si="62"/>
        <v>13</v>
      </c>
      <c r="E189" s="239">
        <f t="shared" si="63"/>
        <v>13468</v>
      </c>
      <c r="F189" s="239">
        <f t="shared" si="64"/>
        <v>-628</v>
      </c>
      <c r="G189" s="240">
        <f>+Inputs!$D$3</f>
        <v>0.37951000000000001</v>
      </c>
      <c r="I189" s="241">
        <f t="shared" si="65"/>
        <v>14096</v>
      </c>
      <c r="K189" s="241">
        <f t="shared" si="66"/>
        <v>13</v>
      </c>
      <c r="L189" s="241">
        <f t="shared" si="67"/>
        <v>13468</v>
      </c>
      <c r="M189" s="241">
        <f t="shared" si="68"/>
        <v>4.93363</v>
      </c>
      <c r="N189" s="241">
        <f t="shared" si="69"/>
        <v>4.93363</v>
      </c>
      <c r="O189" s="241">
        <f t="shared" si="70"/>
        <v>-238.26230000001124</v>
      </c>
      <c r="P189" s="241">
        <f t="shared" si="71"/>
        <v>238.26230000001124</v>
      </c>
      <c r="Q189" s="242"/>
      <c r="R189" s="242"/>
      <c r="S189" s="242"/>
    </row>
    <row r="190" spans="1:19" s="237" customFormat="1">
      <c r="A190" s="236">
        <v>40483</v>
      </c>
      <c r="C190" s="238">
        <v>182</v>
      </c>
      <c r="D190" s="239">
        <f t="shared" si="62"/>
        <v>13</v>
      </c>
      <c r="E190" s="239">
        <f t="shared" si="63"/>
        <v>13481</v>
      </c>
      <c r="F190" s="239">
        <f t="shared" si="64"/>
        <v>-615</v>
      </c>
      <c r="G190" s="240">
        <f>+Inputs!$D$3</f>
        <v>0.37951000000000001</v>
      </c>
      <c r="I190" s="241">
        <f t="shared" si="65"/>
        <v>14096</v>
      </c>
      <c r="K190" s="241">
        <f t="shared" si="66"/>
        <v>13</v>
      </c>
      <c r="L190" s="241">
        <f t="shared" si="67"/>
        <v>13481</v>
      </c>
      <c r="M190" s="241">
        <f t="shared" si="68"/>
        <v>4.93363</v>
      </c>
      <c r="N190" s="241">
        <f t="shared" si="69"/>
        <v>4.93363</v>
      </c>
      <c r="O190" s="241">
        <f t="shared" si="70"/>
        <v>-233.32867000001124</v>
      </c>
      <c r="P190" s="241">
        <f t="shared" si="71"/>
        <v>233.32867000001124</v>
      </c>
      <c r="Q190" s="242"/>
      <c r="R190" s="242"/>
      <c r="S190" s="242"/>
    </row>
    <row r="191" spans="1:19" s="237" customFormat="1">
      <c r="A191" s="243">
        <v>40513</v>
      </c>
      <c r="C191" s="238">
        <v>183</v>
      </c>
      <c r="D191" s="239">
        <f t="shared" si="62"/>
        <v>13</v>
      </c>
      <c r="E191" s="239">
        <f t="shared" si="63"/>
        <v>13494</v>
      </c>
      <c r="F191" s="239">
        <f t="shared" si="64"/>
        <v>-602</v>
      </c>
      <c r="G191" s="240">
        <f>+Inputs!$D$3</f>
        <v>0.37951000000000001</v>
      </c>
      <c r="I191" s="241">
        <f t="shared" si="65"/>
        <v>14096</v>
      </c>
      <c r="K191" s="241">
        <f t="shared" si="66"/>
        <v>13</v>
      </c>
      <c r="L191" s="241">
        <f t="shared" si="67"/>
        <v>13494</v>
      </c>
      <c r="M191" s="241">
        <f t="shared" si="68"/>
        <v>4.93363</v>
      </c>
      <c r="N191" s="241">
        <f t="shared" si="69"/>
        <v>4.93363</v>
      </c>
      <c r="O191" s="241">
        <f t="shared" si="70"/>
        <v>-228.39504000001125</v>
      </c>
      <c r="P191" s="241">
        <f t="shared" si="71"/>
        <v>228.39504000001125</v>
      </c>
      <c r="Q191" s="242"/>
      <c r="R191" s="242"/>
      <c r="S191" s="242"/>
    </row>
    <row r="192" spans="1:19" s="237" customFormat="1">
      <c r="A192" s="236">
        <v>40544</v>
      </c>
      <c r="C192" s="238">
        <v>184</v>
      </c>
      <c r="D192" s="239">
        <f t="shared" si="62"/>
        <v>13</v>
      </c>
      <c r="E192" s="239">
        <f t="shared" si="63"/>
        <v>13507</v>
      </c>
      <c r="F192" s="239">
        <f t="shared" si="64"/>
        <v>-589</v>
      </c>
      <c r="G192" s="240">
        <f>+Inputs!$D$3</f>
        <v>0.37951000000000001</v>
      </c>
      <c r="I192" s="241">
        <f t="shared" si="65"/>
        <v>14096</v>
      </c>
      <c r="K192" s="241">
        <f t="shared" si="66"/>
        <v>13</v>
      </c>
      <c r="L192" s="241">
        <f t="shared" si="67"/>
        <v>13507</v>
      </c>
      <c r="M192" s="241">
        <f t="shared" si="68"/>
        <v>4.93363</v>
      </c>
      <c r="N192" s="241">
        <f t="shared" si="69"/>
        <v>4.93363</v>
      </c>
      <c r="O192" s="241">
        <f t="shared" si="70"/>
        <v>-223.46141000001126</v>
      </c>
      <c r="P192" s="241">
        <f t="shared" si="71"/>
        <v>223.46141000001126</v>
      </c>
      <c r="Q192" s="242"/>
      <c r="R192" s="242"/>
      <c r="S192" s="242"/>
    </row>
    <row r="193" spans="1:19" s="237" customFormat="1">
      <c r="A193" s="243">
        <v>40575</v>
      </c>
      <c r="C193" s="238">
        <v>185</v>
      </c>
      <c r="D193" s="239">
        <f t="shared" si="62"/>
        <v>13</v>
      </c>
      <c r="E193" s="239">
        <f t="shared" si="63"/>
        <v>13520</v>
      </c>
      <c r="F193" s="239">
        <f t="shared" si="64"/>
        <v>-576</v>
      </c>
      <c r="G193" s="240">
        <f>+Inputs!$D$3</f>
        <v>0.37951000000000001</v>
      </c>
      <c r="I193" s="241">
        <f t="shared" si="65"/>
        <v>14096</v>
      </c>
      <c r="K193" s="241">
        <f t="shared" si="66"/>
        <v>13</v>
      </c>
      <c r="L193" s="241">
        <f t="shared" si="67"/>
        <v>13520</v>
      </c>
      <c r="M193" s="241">
        <f t="shared" si="68"/>
        <v>4.93363</v>
      </c>
      <c r="N193" s="241">
        <f t="shared" si="69"/>
        <v>4.93363</v>
      </c>
      <c r="O193" s="241">
        <f t="shared" si="70"/>
        <v>-218.52778000001126</v>
      </c>
      <c r="P193" s="241">
        <f t="shared" si="71"/>
        <v>218.52778000001126</v>
      </c>
      <c r="Q193" s="242"/>
      <c r="R193" s="242"/>
      <c r="S193" s="242"/>
    </row>
    <row r="194" spans="1:19" s="237" customFormat="1">
      <c r="A194" s="236">
        <v>40603</v>
      </c>
      <c r="C194" s="238">
        <v>186</v>
      </c>
      <c r="D194" s="239">
        <f t="shared" si="62"/>
        <v>13</v>
      </c>
      <c r="E194" s="239">
        <f t="shared" si="63"/>
        <v>13533</v>
      </c>
      <c r="F194" s="239">
        <f t="shared" si="64"/>
        <v>-563</v>
      </c>
      <c r="G194" s="240">
        <f>+Inputs!$D$3</f>
        <v>0.37951000000000001</v>
      </c>
      <c r="I194" s="241">
        <f t="shared" si="65"/>
        <v>14096</v>
      </c>
      <c r="K194" s="241">
        <f t="shared" si="66"/>
        <v>13</v>
      </c>
      <c r="L194" s="241">
        <f t="shared" si="67"/>
        <v>13533</v>
      </c>
      <c r="M194" s="241">
        <f t="shared" si="68"/>
        <v>4.93363</v>
      </c>
      <c r="N194" s="241">
        <f t="shared" si="69"/>
        <v>4.93363</v>
      </c>
      <c r="O194" s="241">
        <f t="shared" si="70"/>
        <v>-213.59415000001127</v>
      </c>
      <c r="P194" s="241">
        <f t="shared" si="71"/>
        <v>213.59415000001127</v>
      </c>
      <c r="Q194" s="242"/>
      <c r="R194" s="242"/>
      <c r="S194" s="242"/>
    </row>
    <row r="195" spans="1:19" s="237" customFormat="1">
      <c r="A195" s="243">
        <v>40634</v>
      </c>
      <c r="C195" s="238">
        <v>187</v>
      </c>
      <c r="D195" s="239">
        <f t="shared" si="62"/>
        <v>13</v>
      </c>
      <c r="E195" s="239">
        <f t="shared" si="63"/>
        <v>13546</v>
      </c>
      <c r="F195" s="239">
        <f t="shared" si="64"/>
        <v>-550</v>
      </c>
      <c r="G195" s="240">
        <f>+Inputs!$D$3</f>
        <v>0.37951000000000001</v>
      </c>
      <c r="I195" s="241">
        <f t="shared" si="65"/>
        <v>14096</v>
      </c>
      <c r="K195" s="241">
        <f t="shared" si="66"/>
        <v>13</v>
      </c>
      <c r="L195" s="241">
        <f t="shared" si="67"/>
        <v>13546</v>
      </c>
      <c r="M195" s="241">
        <f t="shared" si="68"/>
        <v>4.93363</v>
      </c>
      <c r="N195" s="241">
        <f t="shared" si="69"/>
        <v>4.93363</v>
      </c>
      <c r="O195" s="241">
        <f t="shared" si="70"/>
        <v>-208.66052000001127</v>
      </c>
      <c r="P195" s="241">
        <f t="shared" si="71"/>
        <v>208.66052000001127</v>
      </c>
      <c r="Q195" s="242"/>
      <c r="R195" s="242"/>
      <c r="S195" s="242"/>
    </row>
    <row r="196" spans="1:19" s="237" customFormat="1">
      <c r="A196" s="236">
        <v>40664</v>
      </c>
      <c r="C196" s="238">
        <v>188</v>
      </c>
      <c r="D196" s="239">
        <f t="shared" si="62"/>
        <v>13</v>
      </c>
      <c r="E196" s="239">
        <f t="shared" si="63"/>
        <v>13559</v>
      </c>
      <c r="F196" s="239">
        <f t="shared" si="64"/>
        <v>-537</v>
      </c>
      <c r="G196" s="240">
        <f>+Inputs!$D$3</f>
        <v>0.37951000000000001</v>
      </c>
      <c r="I196" s="241">
        <f t="shared" si="65"/>
        <v>14096</v>
      </c>
      <c r="K196" s="241">
        <f t="shared" si="66"/>
        <v>13</v>
      </c>
      <c r="L196" s="241">
        <f t="shared" si="67"/>
        <v>13559</v>
      </c>
      <c r="M196" s="241">
        <f t="shared" si="68"/>
        <v>4.93363</v>
      </c>
      <c r="N196" s="241">
        <f t="shared" si="69"/>
        <v>4.93363</v>
      </c>
      <c r="O196" s="241">
        <f t="shared" si="70"/>
        <v>-203.72689000001128</v>
      </c>
      <c r="P196" s="241">
        <f t="shared" si="71"/>
        <v>203.72689000001128</v>
      </c>
      <c r="Q196" s="242"/>
      <c r="R196" s="242"/>
      <c r="S196" s="242"/>
    </row>
    <row r="197" spans="1:19" s="237" customFormat="1">
      <c r="A197" s="243">
        <v>40695</v>
      </c>
      <c r="C197" s="238">
        <v>189</v>
      </c>
      <c r="D197" s="239">
        <f t="shared" si="62"/>
        <v>13</v>
      </c>
      <c r="E197" s="239">
        <f t="shared" si="63"/>
        <v>13572</v>
      </c>
      <c r="F197" s="239">
        <f t="shared" si="64"/>
        <v>-524</v>
      </c>
      <c r="G197" s="240">
        <f>+Inputs!$D$3</f>
        <v>0.37951000000000001</v>
      </c>
      <c r="I197" s="241">
        <f t="shared" si="65"/>
        <v>14096</v>
      </c>
      <c r="K197" s="241">
        <f t="shared" si="66"/>
        <v>13</v>
      </c>
      <c r="L197" s="241">
        <f t="shared" si="67"/>
        <v>13572</v>
      </c>
      <c r="M197" s="241">
        <f t="shared" si="68"/>
        <v>4.93363</v>
      </c>
      <c r="N197" s="241">
        <f t="shared" si="69"/>
        <v>4.93363</v>
      </c>
      <c r="O197" s="241">
        <f t="shared" si="70"/>
        <v>-198.79326000001129</v>
      </c>
      <c r="P197" s="241">
        <f t="shared" si="71"/>
        <v>198.79326000001129</v>
      </c>
      <c r="Q197" s="242"/>
      <c r="R197" s="242"/>
      <c r="S197" s="242"/>
    </row>
    <row r="198" spans="1:19" s="237" customFormat="1">
      <c r="A198" s="236">
        <v>40725</v>
      </c>
      <c r="C198" s="238">
        <v>190</v>
      </c>
      <c r="D198" s="239">
        <f t="shared" si="62"/>
        <v>13</v>
      </c>
      <c r="E198" s="239">
        <f t="shared" si="63"/>
        <v>13585</v>
      </c>
      <c r="F198" s="239">
        <f t="shared" si="64"/>
        <v>-511</v>
      </c>
      <c r="G198" s="240">
        <f>+Inputs!$D$3</f>
        <v>0.37951000000000001</v>
      </c>
      <c r="I198" s="241">
        <f t="shared" si="65"/>
        <v>14096</v>
      </c>
      <c r="K198" s="241">
        <f t="shared" si="66"/>
        <v>13</v>
      </c>
      <c r="L198" s="241">
        <f t="shared" si="67"/>
        <v>13585</v>
      </c>
      <c r="M198" s="241">
        <f t="shared" si="68"/>
        <v>4.93363</v>
      </c>
      <c r="N198" s="241">
        <f t="shared" si="69"/>
        <v>4.93363</v>
      </c>
      <c r="O198" s="241">
        <f t="shared" si="70"/>
        <v>-193.85963000001129</v>
      </c>
      <c r="P198" s="241">
        <f t="shared" si="71"/>
        <v>193.85963000001129</v>
      </c>
      <c r="Q198" s="242"/>
      <c r="R198" s="242"/>
      <c r="S198" s="242"/>
    </row>
    <row r="199" spans="1:19" s="237" customFormat="1">
      <c r="A199" s="243">
        <v>40756</v>
      </c>
      <c r="C199" s="238">
        <v>191</v>
      </c>
      <c r="D199" s="239">
        <f t="shared" si="62"/>
        <v>13</v>
      </c>
      <c r="E199" s="239">
        <f t="shared" si="63"/>
        <v>13598</v>
      </c>
      <c r="F199" s="239">
        <f t="shared" si="64"/>
        <v>-498</v>
      </c>
      <c r="G199" s="240">
        <f>+Inputs!$D$3</f>
        <v>0.37951000000000001</v>
      </c>
      <c r="I199" s="241">
        <f t="shared" si="65"/>
        <v>14096</v>
      </c>
      <c r="K199" s="241">
        <f t="shared" si="66"/>
        <v>13</v>
      </c>
      <c r="L199" s="241">
        <f t="shared" si="67"/>
        <v>13598</v>
      </c>
      <c r="M199" s="241">
        <f t="shared" si="68"/>
        <v>4.93363</v>
      </c>
      <c r="N199" s="241">
        <f t="shared" si="69"/>
        <v>4.93363</v>
      </c>
      <c r="O199" s="241">
        <f t="shared" si="70"/>
        <v>-188.9260000000113</v>
      </c>
      <c r="P199" s="241">
        <f t="shared" si="71"/>
        <v>188.9260000000113</v>
      </c>
      <c r="Q199" s="242"/>
      <c r="R199" s="242"/>
      <c r="S199" s="242"/>
    </row>
    <row r="200" spans="1:19" s="237" customFormat="1">
      <c r="A200" s="236">
        <v>40787</v>
      </c>
      <c r="C200" s="238">
        <v>192</v>
      </c>
      <c r="D200" s="239">
        <f t="shared" si="62"/>
        <v>13</v>
      </c>
      <c r="E200" s="239">
        <f t="shared" si="63"/>
        <v>13611</v>
      </c>
      <c r="F200" s="239">
        <f t="shared" si="64"/>
        <v>-485</v>
      </c>
      <c r="G200" s="240">
        <f>+Inputs!$D$3</f>
        <v>0.37951000000000001</v>
      </c>
      <c r="I200" s="241">
        <f t="shared" si="65"/>
        <v>14096</v>
      </c>
      <c r="K200" s="241">
        <f t="shared" si="66"/>
        <v>13</v>
      </c>
      <c r="L200" s="241">
        <f t="shared" si="67"/>
        <v>13611</v>
      </c>
      <c r="M200" s="241">
        <f t="shared" si="68"/>
        <v>4.93363</v>
      </c>
      <c r="N200" s="241">
        <f t="shared" si="69"/>
        <v>4.93363</v>
      </c>
      <c r="O200" s="241">
        <f t="shared" si="70"/>
        <v>-183.99237000001131</v>
      </c>
      <c r="P200" s="241">
        <f t="shared" si="71"/>
        <v>183.99237000001131</v>
      </c>
      <c r="Q200" s="242"/>
      <c r="R200" s="242"/>
      <c r="S200" s="242"/>
    </row>
    <row r="201" spans="1:19" s="237" customFormat="1">
      <c r="A201" s="243">
        <v>40817</v>
      </c>
      <c r="C201" s="238">
        <v>193</v>
      </c>
      <c r="D201" s="239">
        <f t="shared" si="62"/>
        <v>13</v>
      </c>
      <c r="E201" s="239">
        <f t="shared" si="63"/>
        <v>13624</v>
      </c>
      <c r="F201" s="239">
        <f t="shared" si="64"/>
        <v>-472</v>
      </c>
      <c r="G201" s="240">
        <f>+Inputs!$D$3</f>
        <v>0.37951000000000001</v>
      </c>
      <c r="I201" s="241">
        <f t="shared" si="65"/>
        <v>14096</v>
      </c>
      <c r="K201" s="241">
        <f t="shared" si="66"/>
        <v>13</v>
      </c>
      <c r="L201" s="241">
        <f t="shared" si="67"/>
        <v>13624</v>
      </c>
      <c r="M201" s="241">
        <f t="shared" si="68"/>
        <v>4.93363</v>
      </c>
      <c r="N201" s="241">
        <f t="shared" si="69"/>
        <v>4.93363</v>
      </c>
      <c r="O201" s="241">
        <f t="shared" si="70"/>
        <v>-179.05874000001131</v>
      </c>
      <c r="P201" s="241">
        <f t="shared" si="71"/>
        <v>179.05874000001131</v>
      </c>
      <c r="Q201" s="242"/>
      <c r="R201" s="242"/>
      <c r="S201" s="242"/>
    </row>
    <row r="202" spans="1:19" s="237" customFormat="1">
      <c r="A202" s="236">
        <v>40848</v>
      </c>
      <c r="C202" s="238">
        <v>194</v>
      </c>
      <c r="D202" s="239">
        <f t="shared" si="62"/>
        <v>13</v>
      </c>
      <c r="E202" s="239">
        <f t="shared" si="63"/>
        <v>13637</v>
      </c>
      <c r="F202" s="239">
        <f t="shared" si="64"/>
        <v>-459</v>
      </c>
      <c r="G202" s="240">
        <f>+Inputs!$D$3</f>
        <v>0.37951000000000001</v>
      </c>
      <c r="I202" s="241">
        <f t="shared" si="65"/>
        <v>14096</v>
      </c>
      <c r="K202" s="241">
        <f t="shared" si="66"/>
        <v>13</v>
      </c>
      <c r="L202" s="241">
        <f t="shared" si="67"/>
        <v>13637</v>
      </c>
      <c r="M202" s="241">
        <f t="shared" si="68"/>
        <v>4.93363</v>
      </c>
      <c r="N202" s="241">
        <f t="shared" si="69"/>
        <v>4.93363</v>
      </c>
      <c r="O202" s="241">
        <f t="shared" si="70"/>
        <v>-174.12511000001132</v>
      </c>
      <c r="P202" s="241">
        <f t="shared" si="71"/>
        <v>174.12511000001132</v>
      </c>
      <c r="Q202" s="242"/>
      <c r="R202" s="242"/>
      <c r="S202" s="242"/>
    </row>
    <row r="203" spans="1:19" s="237" customFormat="1">
      <c r="A203" s="243">
        <v>40878</v>
      </c>
      <c r="C203" s="238">
        <v>195</v>
      </c>
      <c r="D203" s="239">
        <f t="shared" si="62"/>
        <v>13</v>
      </c>
      <c r="E203" s="239">
        <f t="shared" si="63"/>
        <v>13650</v>
      </c>
      <c r="F203" s="239">
        <f t="shared" si="64"/>
        <v>-446</v>
      </c>
      <c r="G203" s="240">
        <f>+Inputs!$D$3</f>
        <v>0.37951000000000001</v>
      </c>
      <c r="I203" s="241">
        <f t="shared" si="65"/>
        <v>14096</v>
      </c>
      <c r="K203" s="241">
        <f t="shared" si="66"/>
        <v>13</v>
      </c>
      <c r="L203" s="241">
        <f t="shared" si="67"/>
        <v>13650</v>
      </c>
      <c r="M203" s="241">
        <f t="shared" si="68"/>
        <v>4.93363</v>
      </c>
      <c r="N203" s="241">
        <f t="shared" si="69"/>
        <v>4.93363</v>
      </c>
      <c r="O203" s="241">
        <f t="shared" si="70"/>
        <v>-169.19148000001132</v>
      </c>
      <c r="P203" s="241">
        <f t="shared" si="71"/>
        <v>169.19148000001132</v>
      </c>
      <c r="Q203" s="242"/>
      <c r="R203" s="242"/>
      <c r="S203" s="242"/>
    </row>
    <row r="204" spans="1:19" s="237" customFormat="1">
      <c r="A204" s="236">
        <v>40909</v>
      </c>
      <c r="C204" s="238">
        <v>196</v>
      </c>
      <c r="D204" s="239">
        <f t="shared" si="62"/>
        <v>13</v>
      </c>
      <c r="E204" s="239">
        <f t="shared" si="63"/>
        <v>13663</v>
      </c>
      <c r="F204" s="239">
        <f t="shared" si="64"/>
        <v>-433</v>
      </c>
      <c r="G204" s="240">
        <f>+Inputs!$D$3</f>
        <v>0.37951000000000001</v>
      </c>
      <c r="I204" s="241">
        <f t="shared" si="65"/>
        <v>14096</v>
      </c>
      <c r="K204" s="241">
        <f t="shared" si="66"/>
        <v>13</v>
      </c>
      <c r="L204" s="241">
        <f t="shared" si="67"/>
        <v>13663</v>
      </c>
      <c r="M204" s="241">
        <f t="shared" si="68"/>
        <v>4.93363</v>
      </c>
      <c r="N204" s="241">
        <f t="shared" si="69"/>
        <v>4.93363</v>
      </c>
      <c r="O204" s="241">
        <f t="shared" si="70"/>
        <v>-164.25785000001133</v>
      </c>
      <c r="P204" s="241">
        <f t="shared" si="71"/>
        <v>164.25785000001133</v>
      </c>
      <c r="Q204" s="242"/>
      <c r="R204" s="242"/>
      <c r="S204" s="242"/>
    </row>
    <row r="205" spans="1:19" s="237" customFormat="1">
      <c r="A205" s="243">
        <v>40940</v>
      </c>
      <c r="C205" s="238">
        <v>197</v>
      </c>
      <c r="D205" s="239">
        <f t="shared" si="62"/>
        <v>13</v>
      </c>
      <c r="E205" s="239">
        <f t="shared" si="63"/>
        <v>13676</v>
      </c>
      <c r="F205" s="239">
        <f t="shared" si="64"/>
        <v>-420</v>
      </c>
      <c r="G205" s="240">
        <f>+Inputs!$D$3</f>
        <v>0.37951000000000001</v>
      </c>
      <c r="I205" s="241">
        <f t="shared" si="65"/>
        <v>14096</v>
      </c>
      <c r="K205" s="241">
        <f t="shared" si="66"/>
        <v>13</v>
      </c>
      <c r="L205" s="241">
        <f t="shared" si="67"/>
        <v>13676</v>
      </c>
      <c r="M205" s="241">
        <f t="shared" si="68"/>
        <v>4.93363</v>
      </c>
      <c r="N205" s="241">
        <f t="shared" si="69"/>
        <v>4.93363</v>
      </c>
      <c r="O205" s="241">
        <f t="shared" si="70"/>
        <v>-159.32422000001134</v>
      </c>
      <c r="P205" s="241">
        <f t="shared" si="71"/>
        <v>159.32422000001134</v>
      </c>
      <c r="Q205" s="242"/>
      <c r="R205" s="242"/>
      <c r="S205" s="242"/>
    </row>
    <row r="206" spans="1:19" s="237" customFormat="1">
      <c r="A206" s="236">
        <v>40969</v>
      </c>
      <c r="C206" s="238">
        <v>198</v>
      </c>
      <c r="D206" s="239">
        <f t="shared" si="62"/>
        <v>13</v>
      </c>
      <c r="E206" s="239">
        <f t="shared" si="63"/>
        <v>13689</v>
      </c>
      <c r="F206" s="239">
        <f t="shared" si="64"/>
        <v>-407</v>
      </c>
      <c r="G206" s="240">
        <f>+Inputs!$D$3</f>
        <v>0.37951000000000001</v>
      </c>
      <c r="I206" s="241">
        <f t="shared" si="65"/>
        <v>14096</v>
      </c>
      <c r="K206" s="241">
        <f t="shared" si="66"/>
        <v>13</v>
      </c>
      <c r="L206" s="241">
        <f t="shared" si="67"/>
        <v>13689</v>
      </c>
      <c r="M206" s="241">
        <f t="shared" si="68"/>
        <v>4.93363</v>
      </c>
      <c r="N206" s="241">
        <f t="shared" si="69"/>
        <v>4.93363</v>
      </c>
      <c r="O206" s="241">
        <f t="shared" si="70"/>
        <v>-154.39059000001134</v>
      </c>
      <c r="P206" s="241">
        <f t="shared" si="71"/>
        <v>154.39059000001134</v>
      </c>
      <c r="Q206" s="242"/>
      <c r="R206" s="242"/>
      <c r="S206" s="242"/>
    </row>
    <row r="207" spans="1:19" s="237" customFormat="1">
      <c r="A207" s="243">
        <v>41000</v>
      </c>
      <c r="C207" s="238">
        <v>199</v>
      </c>
      <c r="D207" s="239">
        <f t="shared" si="62"/>
        <v>13</v>
      </c>
      <c r="E207" s="239">
        <f t="shared" si="63"/>
        <v>13702</v>
      </c>
      <c r="F207" s="239">
        <f t="shared" si="64"/>
        <v>-394</v>
      </c>
      <c r="G207" s="240">
        <f>+Inputs!$D$3</f>
        <v>0.37951000000000001</v>
      </c>
      <c r="I207" s="241">
        <f t="shared" si="65"/>
        <v>14096</v>
      </c>
      <c r="K207" s="241">
        <f t="shared" si="66"/>
        <v>13</v>
      </c>
      <c r="L207" s="241">
        <f t="shared" si="67"/>
        <v>13702</v>
      </c>
      <c r="M207" s="241">
        <f t="shared" si="68"/>
        <v>4.93363</v>
      </c>
      <c r="N207" s="241">
        <f t="shared" si="69"/>
        <v>4.93363</v>
      </c>
      <c r="O207" s="241">
        <f t="shared" si="70"/>
        <v>-149.45696000001135</v>
      </c>
      <c r="P207" s="241">
        <f t="shared" si="71"/>
        <v>149.45696000001135</v>
      </c>
      <c r="Q207" s="242"/>
      <c r="R207" s="242"/>
      <c r="S207" s="242"/>
    </row>
    <row r="208" spans="1:19" s="237" customFormat="1">
      <c r="A208" s="236">
        <v>41030</v>
      </c>
      <c r="C208" s="238">
        <v>200</v>
      </c>
      <c r="D208" s="239">
        <f t="shared" si="62"/>
        <v>13</v>
      </c>
      <c r="E208" s="239">
        <f t="shared" si="63"/>
        <v>13715</v>
      </c>
      <c r="F208" s="239">
        <f t="shared" si="64"/>
        <v>-381</v>
      </c>
      <c r="G208" s="240">
        <f>+Inputs!$D$3</f>
        <v>0.37951000000000001</v>
      </c>
      <c r="I208" s="241">
        <f t="shared" si="65"/>
        <v>14096</v>
      </c>
      <c r="K208" s="241">
        <f t="shared" si="66"/>
        <v>13</v>
      </c>
      <c r="L208" s="241">
        <f t="shared" si="67"/>
        <v>13715</v>
      </c>
      <c r="M208" s="241">
        <f t="shared" si="68"/>
        <v>4.93363</v>
      </c>
      <c r="N208" s="241">
        <f t="shared" si="69"/>
        <v>4.93363</v>
      </c>
      <c r="O208" s="241">
        <f t="shared" si="70"/>
        <v>-144.52333000001136</v>
      </c>
      <c r="P208" s="241">
        <f t="shared" si="71"/>
        <v>144.52333000001136</v>
      </c>
      <c r="Q208" s="242"/>
      <c r="R208" s="242"/>
      <c r="S208" s="242"/>
    </row>
    <row r="209" spans="1:19" s="237" customFormat="1">
      <c r="A209" s="243">
        <v>41061</v>
      </c>
      <c r="C209" s="238">
        <v>201</v>
      </c>
      <c r="D209" s="239">
        <f t="shared" si="62"/>
        <v>13</v>
      </c>
      <c r="E209" s="239">
        <f t="shared" si="63"/>
        <v>13728</v>
      </c>
      <c r="F209" s="239">
        <f t="shared" si="64"/>
        <v>-368</v>
      </c>
      <c r="G209" s="240">
        <f>+Inputs!$D$3</f>
        <v>0.37951000000000001</v>
      </c>
      <c r="I209" s="241">
        <f t="shared" si="65"/>
        <v>14096</v>
      </c>
      <c r="K209" s="241">
        <f t="shared" si="66"/>
        <v>13</v>
      </c>
      <c r="L209" s="241">
        <f t="shared" si="67"/>
        <v>13728</v>
      </c>
      <c r="M209" s="241">
        <f t="shared" si="68"/>
        <v>4.93363</v>
      </c>
      <c r="N209" s="241">
        <f t="shared" si="69"/>
        <v>4.93363</v>
      </c>
      <c r="O209" s="241">
        <f t="shared" si="70"/>
        <v>-139.58970000001136</v>
      </c>
      <c r="P209" s="241">
        <f t="shared" si="71"/>
        <v>139.58970000001136</v>
      </c>
      <c r="Q209" s="242"/>
      <c r="R209" s="242"/>
      <c r="S209" s="242"/>
    </row>
    <row r="210" spans="1:19" s="237" customFormat="1">
      <c r="A210" s="236">
        <v>41091</v>
      </c>
      <c r="C210" s="238">
        <v>202</v>
      </c>
      <c r="D210" s="239">
        <f t="shared" si="62"/>
        <v>13</v>
      </c>
      <c r="E210" s="239">
        <f t="shared" si="63"/>
        <v>13741</v>
      </c>
      <c r="F210" s="239">
        <f t="shared" si="64"/>
        <v>-355</v>
      </c>
      <c r="G210" s="240">
        <f>+Inputs!$D$3</f>
        <v>0.37951000000000001</v>
      </c>
      <c r="I210" s="241">
        <f t="shared" si="65"/>
        <v>14096</v>
      </c>
      <c r="K210" s="241">
        <f t="shared" si="66"/>
        <v>13</v>
      </c>
      <c r="L210" s="241">
        <f t="shared" si="67"/>
        <v>13741</v>
      </c>
      <c r="M210" s="241">
        <f t="shared" si="68"/>
        <v>4.93363</v>
      </c>
      <c r="N210" s="241">
        <f t="shared" si="69"/>
        <v>4.93363</v>
      </c>
      <c r="O210" s="241">
        <f t="shared" si="70"/>
        <v>-134.65607000001137</v>
      </c>
      <c r="P210" s="241">
        <f t="shared" si="71"/>
        <v>134.65607000001137</v>
      </c>
      <c r="Q210" s="242"/>
      <c r="R210" s="242"/>
      <c r="S210" s="242"/>
    </row>
    <row r="211" spans="1:19" s="237" customFormat="1">
      <c r="A211" s="243">
        <v>41122</v>
      </c>
      <c r="C211" s="238">
        <v>203</v>
      </c>
      <c r="D211" s="239">
        <f t="shared" si="62"/>
        <v>13</v>
      </c>
      <c r="E211" s="239">
        <f t="shared" si="63"/>
        <v>13754</v>
      </c>
      <c r="F211" s="239">
        <f t="shared" si="64"/>
        <v>-342</v>
      </c>
      <c r="G211" s="240">
        <f>+Inputs!$D$3</f>
        <v>0.37951000000000001</v>
      </c>
      <c r="I211" s="241">
        <f t="shared" si="65"/>
        <v>14096</v>
      </c>
      <c r="K211" s="241">
        <f t="shared" si="66"/>
        <v>13</v>
      </c>
      <c r="L211" s="241">
        <f t="shared" si="67"/>
        <v>13754</v>
      </c>
      <c r="M211" s="241">
        <f t="shared" si="68"/>
        <v>4.93363</v>
      </c>
      <c r="N211" s="241">
        <f t="shared" si="69"/>
        <v>4.93363</v>
      </c>
      <c r="O211" s="241">
        <f t="shared" si="70"/>
        <v>-129.72244000001137</v>
      </c>
      <c r="P211" s="241">
        <f t="shared" si="71"/>
        <v>129.72244000001137</v>
      </c>
      <c r="Q211" s="242"/>
      <c r="R211" s="242"/>
      <c r="S211" s="242"/>
    </row>
    <row r="212" spans="1:19" s="237" customFormat="1">
      <c r="A212" s="236">
        <v>41153</v>
      </c>
      <c r="C212" s="238">
        <v>204</v>
      </c>
      <c r="D212" s="239">
        <f t="shared" si="62"/>
        <v>13</v>
      </c>
      <c r="E212" s="239">
        <f t="shared" si="63"/>
        <v>13767</v>
      </c>
      <c r="F212" s="239">
        <f t="shared" si="64"/>
        <v>-329</v>
      </c>
      <c r="G212" s="240">
        <f>+Inputs!$D$3</f>
        <v>0.37951000000000001</v>
      </c>
      <c r="I212" s="241">
        <f t="shared" si="65"/>
        <v>14096</v>
      </c>
      <c r="K212" s="241">
        <f t="shared" si="66"/>
        <v>13</v>
      </c>
      <c r="L212" s="241">
        <f t="shared" si="67"/>
        <v>13767</v>
      </c>
      <c r="M212" s="241">
        <f t="shared" si="68"/>
        <v>4.93363</v>
      </c>
      <c r="N212" s="241">
        <f t="shared" si="69"/>
        <v>4.93363</v>
      </c>
      <c r="O212" s="241">
        <f t="shared" si="70"/>
        <v>-124.78881000001138</v>
      </c>
      <c r="P212" s="241">
        <f t="shared" si="71"/>
        <v>124.78881000001138</v>
      </c>
      <c r="Q212" s="242"/>
      <c r="R212" s="242"/>
      <c r="S212" s="242"/>
    </row>
    <row r="213" spans="1:19" s="237" customFormat="1">
      <c r="A213" s="243">
        <v>41183</v>
      </c>
      <c r="C213" s="238">
        <v>205</v>
      </c>
      <c r="D213" s="239">
        <f t="shared" si="62"/>
        <v>13</v>
      </c>
      <c r="E213" s="239">
        <f t="shared" si="63"/>
        <v>13780</v>
      </c>
      <c r="F213" s="239">
        <f t="shared" si="64"/>
        <v>-316</v>
      </c>
      <c r="G213" s="240">
        <f>+Inputs!$D$3</f>
        <v>0.37951000000000001</v>
      </c>
      <c r="I213" s="241">
        <f t="shared" si="65"/>
        <v>14096</v>
      </c>
      <c r="K213" s="241">
        <f t="shared" si="66"/>
        <v>13</v>
      </c>
      <c r="L213" s="241">
        <f t="shared" si="67"/>
        <v>13780</v>
      </c>
      <c r="M213" s="241">
        <f t="shared" si="68"/>
        <v>4.93363</v>
      </c>
      <c r="N213" s="241">
        <f t="shared" si="69"/>
        <v>4.93363</v>
      </c>
      <c r="O213" s="241">
        <f t="shared" si="70"/>
        <v>-119.85518000001139</v>
      </c>
      <c r="P213" s="241">
        <f t="shared" si="71"/>
        <v>119.85518000001139</v>
      </c>
      <c r="Q213" s="242"/>
      <c r="R213" s="242"/>
      <c r="S213" s="242"/>
    </row>
    <row r="214" spans="1:19" s="237" customFormat="1">
      <c r="A214" s="236">
        <v>41214</v>
      </c>
      <c r="C214" s="238">
        <v>206</v>
      </c>
      <c r="D214" s="239">
        <f t="shared" si="62"/>
        <v>13</v>
      </c>
      <c r="E214" s="239">
        <f t="shared" si="63"/>
        <v>13793</v>
      </c>
      <c r="F214" s="239">
        <f t="shared" si="64"/>
        <v>-303</v>
      </c>
      <c r="G214" s="240">
        <f>+Inputs!$D$3</f>
        <v>0.37951000000000001</v>
      </c>
      <c r="I214" s="241">
        <f t="shared" si="65"/>
        <v>14096</v>
      </c>
      <c r="K214" s="241">
        <f t="shared" si="66"/>
        <v>13</v>
      </c>
      <c r="L214" s="241">
        <f t="shared" si="67"/>
        <v>13793</v>
      </c>
      <c r="M214" s="241">
        <f t="shared" si="68"/>
        <v>4.93363</v>
      </c>
      <c r="N214" s="241">
        <f t="shared" si="69"/>
        <v>4.93363</v>
      </c>
      <c r="O214" s="241">
        <f t="shared" si="70"/>
        <v>-114.92155000001139</v>
      </c>
      <c r="P214" s="241">
        <f t="shared" si="71"/>
        <v>114.92155000001139</v>
      </c>
      <c r="Q214" s="242"/>
      <c r="R214" s="242"/>
      <c r="S214" s="242"/>
    </row>
    <row r="215" spans="1:19" s="237" customFormat="1">
      <c r="A215" s="243">
        <v>41244</v>
      </c>
      <c r="C215" s="238">
        <v>207</v>
      </c>
      <c r="D215" s="239">
        <f t="shared" si="62"/>
        <v>13</v>
      </c>
      <c r="E215" s="239">
        <f t="shared" si="63"/>
        <v>13806</v>
      </c>
      <c r="F215" s="239">
        <f t="shared" si="64"/>
        <v>-290</v>
      </c>
      <c r="G215" s="240">
        <f>+Inputs!$D$3</f>
        <v>0.37951000000000001</v>
      </c>
      <c r="I215" s="241">
        <f t="shared" si="65"/>
        <v>14096</v>
      </c>
      <c r="K215" s="241">
        <f t="shared" si="66"/>
        <v>13</v>
      </c>
      <c r="L215" s="241">
        <f t="shared" si="67"/>
        <v>13806</v>
      </c>
      <c r="M215" s="241">
        <f t="shared" si="68"/>
        <v>4.93363</v>
      </c>
      <c r="N215" s="241">
        <f t="shared" si="69"/>
        <v>4.93363</v>
      </c>
      <c r="O215" s="241">
        <f t="shared" si="70"/>
        <v>-109.9879200000114</v>
      </c>
      <c r="P215" s="241">
        <f t="shared" si="71"/>
        <v>109.9879200000114</v>
      </c>
      <c r="Q215" s="242"/>
      <c r="R215" s="242"/>
      <c r="S215" s="242"/>
    </row>
    <row r="216" spans="1:19" s="237" customFormat="1">
      <c r="A216" s="236">
        <v>41275</v>
      </c>
      <c r="C216" s="238">
        <v>208</v>
      </c>
      <c r="D216" s="239">
        <f t="shared" si="62"/>
        <v>13</v>
      </c>
      <c r="E216" s="239">
        <f t="shared" si="63"/>
        <v>13819</v>
      </c>
      <c r="F216" s="239">
        <f t="shared" si="64"/>
        <v>-277</v>
      </c>
      <c r="G216" s="240">
        <f>+Inputs!$D$3</f>
        <v>0.37951000000000001</v>
      </c>
      <c r="I216" s="241">
        <f t="shared" si="65"/>
        <v>14096</v>
      </c>
      <c r="K216" s="241">
        <f t="shared" si="66"/>
        <v>13</v>
      </c>
      <c r="L216" s="241">
        <f t="shared" si="67"/>
        <v>13819</v>
      </c>
      <c r="M216" s="241">
        <f t="shared" si="68"/>
        <v>4.93363</v>
      </c>
      <c r="N216" s="241">
        <f t="shared" si="69"/>
        <v>4.93363</v>
      </c>
      <c r="O216" s="241">
        <f t="shared" si="70"/>
        <v>-105.05429000001141</v>
      </c>
      <c r="P216" s="241">
        <f t="shared" si="71"/>
        <v>105.05429000001141</v>
      </c>
      <c r="Q216" s="242"/>
      <c r="R216" s="242"/>
      <c r="S216" s="242"/>
    </row>
    <row r="217" spans="1:19" s="237" customFormat="1">
      <c r="A217" s="243">
        <v>41306</v>
      </c>
      <c r="C217" s="238">
        <v>209</v>
      </c>
      <c r="D217" s="239">
        <f t="shared" si="62"/>
        <v>13</v>
      </c>
      <c r="E217" s="239">
        <f t="shared" si="63"/>
        <v>13832</v>
      </c>
      <c r="F217" s="239">
        <f t="shared" si="64"/>
        <v>-264</v>
      </c>
      <c r="G217" s="240">
        <f>+Inputs!$D$3</f>
        <v>0.37951000000000001</v>
      </c>
      <c r="I217" s="241">
        <f t="shared" si="65"/>
        <v>14096</v>
      </c>
      <c r="K217" s="241">
        <f t="shared" si="66"/>
        <v>13</v>
      </c>
      <c r="L217" s="241">
        <f t="shared" si="67"/>
        <v>13832</v>
      </c>
      <c r="M217" s="241">
        <f t="shared" si="68"/>
        <v>4.93363</v>
      </c>
      <c r="N217" s="241">
        <f t="shared" si="69"/>
        <v>4.93363</v>
      </c>
      <c r="O217" s="241">
        <f t="shared" si="70"/>
        <v>-100.12066000001141</v>
      </c>
      <c r="P217" s="241">
        <f t="shared" si="71"/>
        <v>100.12066000001141</v>
      </c>
      <c r="Q217" s="242"/>
      <c r="R217" s="242"/>
      <c r="S217" s="242"/>
    </row>
    <row r="218" spans="1:19" s="237" customFormat="1">
      <c r="A218" s="236">
        <v>41334</v>
      </c>
      <c r="C218" s="238">
        <v>210</v>
      </c>
      <c r="D218" s="239">
        <f t="shared" si="62"/>
        <v>13</v>
      </c>
      <c r="E218" s="239">
        <f t="shared" si="63"/>
        <v>13845</v>
      </c>
      <c r="F218" s="239">
        <f t="shared" si="64"/>
        <v>-251</v>
      </c>
      <c r="G218" s="240">
        <f>+Inputs!$D$3</f>
        <v>0.37951000000000001</v>
      </c>
      <c r="I218" s="241">
        <f t="shared" si="65"/>
        <v>14096</v>
      </c>
      <c r="K218" s="241">
        <f t="shared" si="66"/>
        <v>13</v>
      </c>
      <c r="L218" s="241">
        <f t="shared" si="67"/>
        <v>13845</v>
      </c>
      <c r="M218" s="241">
        <f t="shared" si="68"/>
        <v>4.93363</v>
      </c>
      <c r="N218" s="241">
        <f t="shared" si="69"/>
        <v>4.93363</v>
      </c>
      <c r="O218" s="241">
        <f t="shared" si="70"/>
        <v>-95.187030000011418</v>
      </c>
      <c r="P218" s="241">
        <f t="shared" si="71"/>
        <v>95.187030000011418</v>
      </c>
      <c r="Q218" s="242"/>
      <c r="R218" s="242"/>
      <c r="S218" s="242"/>
    </row>
    <row r="219" spans="1:19" s="237" customFormat="1">
      <c r="A219" s="243">
        <v>41365</v>
      </c>
      <c r="C219" s="238">
        <v>211</v>
      </c>
      <c r="D219" s="239">
        <f t="shared" si="62"/>
        <v>13</v>
      </c>
      <c r="E219" s="239">
        <f t="shared" si="63"/>
        <v>13858</v>
      </c>
      <c r="F219" s="239">
        <f t="shared" si="64"/>
        <v>-238</v>
      </c>
      <c r="G219" s="240">
        <f>+Inputs!$D$3</f>
        <v>0.37951000000000001</v>
      </c>
      <c r="I219" s="241">
        <f t="shared" si="65"/>
        <v>14096</v>
      </c>
      <c r="K219" s="241">
        <f t="shared" si="66"/>
        <v>13</v>
      </c>
      <c r="L219" s="241">
        <f t="shared" si="67"/>
        <v>13858</v>
      </c>
      <c r="M219" s="241">
        <f t="shared" si="68"/>
        <v>4.93363</v>
      </c>
      <c r="N219" s="241">
        <f t="shared" si="69"/>
        <v>4.93363</v>
      </c>
      <c r="O219" s="241">
        <f t="shared" si="70"/>
        <v>-90.253400000011425</v>
      </c>
      <c r="P219" s="241">
        <f t="shared" si="71"/>
        <v>90.253400000011425</v>
      </c>
      <c r="Q219" s="242"/>
      <c r="R219" s="242"/>
      <c r="S219" s="242"/>
    </row>
    <row r="220" spans="1:19" s="237" customFormat="1">
      <c r="A220" s="236">
        <v>41395</v>
      </c>
      <c r="C220" s="238">
        <v>212</v>
      </c>
      <c r="D220" s="239">
        <f t="shared" si="62"/>
        <v>13</v>
      </c>
      <c r="E220" s="239">
        <f t="shared" si="63"/>
        <v>13871</v>
      </c>
      <c r="F220" s="239">
        <f t="shared" si="64"/>
        <v>-225</v>
      </c>
      <c r="G220" s="240">
        <f>+Inputs!$D$3</f>
        <v>0.37951000000000001</v>
      </c>
      <c r="I220" s="241">
        <f t="shared" si="65"/>
        <v>14096</v>
      </c>
      <c r="K220" s="241">
        <f t="shared" si="66"/>
        <v>13</v>
      </c>
      <c r="L220" s="241">
        <f t="shared" si="67"/>
        <v>13871</v>
      </c>
      <c r="M220" s="241">
        <f t="shared" si="68"/>
        <v>4.93363</v>
      </c>
      <c r="N220" s="241">
        <f t="shared" si="69"/>
        <v>4.93363</v>
      </c>
      <c r="O220" s="241">
        <f t="shared" si="70"/>
        <v>-85.319770000011431</v>
      </c>
      <c r="P220" s="241">
        <f t="shared" si="71"/>
        <v>85.319770000011431</v>
      </c>
      <c r="Q220" s="242"/>
      <c r="R220" s="242"/>
      <c r="S220" s="242"/>
    </row>
    <row r="221" spans="1:19" s="237" customFormat="1">
      <c r="A221" s="243">
        <v>41426</v>
      </c>
      <c r="C221" s="238">
        <v>213</v>
      </c>
      <c r="D221" s="239">
        <f t="shared" si="62"/>
        <v>13</v>
      </c>
      <c r="E221" s="239">
        <f t="shared" si="63"/>
        <v>13884</v>
      </c>
      <c r="F221" s="239">
        <f t="shared" si="64"/>
        <v>-212</v>
      </c>
      <c r="G221" s="240">
        <f>+Inputs!$D$3</f>
        <v>0.37951000000000001</v>
      </c>
      <c r="I221" s="241">
        <f t="shared" si="65"/>
        <v>14096</v>
      </c>
      <c r="K221" s="241">
        <f t="shared" si="66"/>
        <v>13</v>
      </c>
      <c r="L221" s="241">
        <f t="shared" si="67"/>
        <v>13884</v>
      </c>
      <c r="M221" s="241">
        <f t="shared" si="68"/>
        <v>4.93363</v>
      </c>
      <c r="N221" s="241">
        <f t="shared" si="69"/>
        <v>4.93363</v>
      </c>
      <c r="O221" s="241">
        <f t="shared" si="70"/>
        <v>-80.386140000011437</v>
      </c>
      <c r="P221" s="241">
        <f t="shared" si="71"/>
        <v>80.386140000011437</v>
      </c>
      <c r="Q221" s="242"/>
      <c r="R221" s="242"/>
      <c r="S221" s="242"/>
    </row>
    <row r="222" spans="1:19" s="237" customFormat="1">
      <c r="A222" s="236">
        <v>41456</v>
      </c>
      <c r="C222" s="238">
        <v>214</v>
      </c>
      <c r="D222" s="239">
        <f t="shared" si="62"/>
        <v>13</v>
      </c>
      <c r="E222" s="239">
        <f t="shared" si="63"/>
        <v>13897</v>
      </c>
      <c r="F222" s="239">
        <f t="shared" si="64"/>
        <v>-199</v>
      </c>
      <c r="G222" s="240">
        <f>+Inputs!$D$3</f>
        <v>0.37951000000000001</v>
      </c>
      <c r="I222" s="241">
        <f t="shared" si="65"/>
        <v>14096</v>
      </c>
      <c r="K222" s="241">
        <f t="shared" si="66"/>
        <v>13</v>
      </c>
      <c r="L222" s="241">
        <f t="shared" si="67"/>
        <v>13897</v>
      </c>
      <c r="M222" s="241">
        <f t="shared" si="68"/>
        <v>4.93363</v>
      </c>
      <c r="N222" s="241">
        <f t="shared" si="69"/>
        <v>4.93363</v>
      </c>
      <c r="O222" s="241">
        <f t="shared" si="70"/>
        <v>-75.452510000011443</v>
      </c>
      <c r="P222" s="241">
        <f t="shared" si="71"/>
        <v>75.452510000011443</v>
      </c>
      <c r="Q222" s="242"/>
      <c r="R222" s="242"/>
      <c r="S222" s="242"/>
    </row>
    <row r="223" spans="1:19" s="237" customFormat="1">
      <c r="A223" s="243">
        <v>41487</v>
      </c>
      <c r="C223" s="238">
        <v>215</v>
      </c>
      <c r="D223" s="239">
        <f t="shared" si="62"/>
        <v>13</v>
      </c>
      <c r="E223" s="239">
        <f t="shared" si="63"/>
        <v>13910</v>
      </c>
      <c r="F223" s="239">
        <f t="shared" si="64"/>
        <v>-186</v>
      </c>
      <c r="G223" s="240">
        <f>+Inputs!$D$3</f>
        <v>0.37951000000000001</v>
      </c>
      <c r="I223" s="241">
        <f t="shared" si="65"/>
        <v>14096</v>
      </c>
      <c r="K223" s="241">
        <f t="shared" si="66"/>
        <v>13</v>
      </c>
      <c r="L223" s="241">
        <f t="shared" si="67"/>
        <v>13910</v>
      </c>
      <c r="M223" s="241">
        <f t="shared" si="68"/>
        <v>4.93363</v>
      </c>
      <c r="N223" s="241">
        <f t="shared" si="69"/>
        <v>4.93363</v>
      </c>
      <c r="O223" s="241">
        <f t="shared" si="70"/>
        <v>-70.51888000001145</v>
      </c>
      <c r="P223" s="241">
        <f t="shared" si="71"/>
        <v>70.51888000001145</v>
      </c>
      <c r="Q223" s="242"/>
      <c r="R223" s="242"/>
      <c r="S223" s="242"/>
    </row>
    <row r="224" spans="1:19" s="237" customFormat="1">
      <c r="A224" s="236">
        <v>41518</v>
      </c>
      <c r="C224" s="238">
        <v>216</v>
      </c>
      <c r="D224" s="239">
        <f t="shared" si="62"/>
        <v>13</v>
      </c>
      <c r="E224" s="239">
        <f t="shared" si="63"/>
        <v>13923</v>
      </c>
      <c r="F224" s="239">
        <f t="shared" si="64"/>
        <v>-173</v>
      </c>
      <c r="G224" s="240">
        <f>+Inputs!$D$3</f>
        <v>0.37951000000000001</v>
      </c>
      <c r="I224" s="241">
        <f t="shared" si="65"/>
        <v>14096</v>
      </c>
      <c r="K224" s="241">
        <f t="shared" si="66"/>
        <v>13</v>
      </c>
      <c r="L224" s="241">
        <f t="shared" si="67"/>
        <v>13923</v>
      </c>
      <c r="M224" s="241">
        <f t="shared" si="68"/>
        <v>4.93363</v>
      </c>
      <c r="N224" s="241">
        <f t="shared" si="69"/>
        <v>4.93363</v>
      </c>
      <c r="O224" s="241">
        <f t="shared" si="70"/>
        <v>-65.585250000011456</v>
      </c>
      <c r="P224" s="241">
        <f t="shared" si="71"/>
        <v>65.585250000011456</v>
      </c>
      <c r="Q224" s="242"/>
      <c r="R224" s="242"/>
      <c r="S224" s="242"/>
    </row>
    <row r="225" spans="1:19" s="237" customFormat="1">
      <c r="A225" s="243">
        <v>41548</v>
      </c>
      <c r="C225" s="238">
        <v>217</v>
      </c>
      <c r="D225" s="239">
        <f t="shared" si="62"/>
        <v>13</v>
      </c>
      <c r="E225" s="239">
        <f t="shared" si="63"/>
        <v>13936</v>
      </c>
      <c r="F225" s="239">
        <f t="shared" si="64"/>
        <v>-160</v>
      </c>
      <c r="G225" s="240">
        <f>+Inputs!$D$3</f>
        <v>0.37951000000000001</v>
      </c>
      <c r="I225" s="241">
        <f t="shared" si="65"/>
        <v>14096</v>
      </c>
      <c r="K225" s="241">
        <f t="shared" si="66"/>
        <v>13</v>
      </c>
      <c r="L225" s="241">
        <f t="shared" si="67"/>
        <v>13936</v>
      </c>
      <c r="M225" s="241">
        <f t="shared" si="68"/>
        <v>4.93363</v>
      </c>
      <c r="N225" s="241">
        <f t="shared" si="69"/>
        <v>4.93363</v>
      </c>
      <c r="O225" s="241">
        <f t="shared" si="70"/>
        <v>-60.651620000011455</v>
      </c>
      <c r="P225" s="241">
        <f t="shared" si="71"/>
        <v>60.651620000011455</v>
      </c>
      <c r="Q225" s="242"/>
      <c r="R225" s="242"/>
      <c r="S225" s="242"/>
    </row>
    <row r="226" spans="1:19" s="237" customFormat="1">
      <c r="A226" s="236">
        <v>41579</v>
      </c>
      <c r="C226" s="238">
        <v>218</v>
      </c>
      <c r="D226" s="239">
        <f t="shared" si="62"/>
        <v>13</v>
      </c>
      <c r="E226" s="239">
        <f t="shared" si="63"/>
        <v>13949</v>
      </c>
      <c r="F226" s="239">
        <f t="shared" si="64"/>
        <v>-147</v>
      </c>
      <c r="G226" s="240">
        <f>+Inputs!$D$3</f>
        <v>0.37951000000000001</v>
      </c>
      <c r="I226" s="241">
        <f t="shared" si="65"/>
        <v>14096</v>
      </c>
      <c r="K226" s="241">
        <f t="shared" si="66"/>
        <v>13</v>
      </c>
      <c r="L226" s="241">
        <f t="shared" si="67"/>
        <v>13949</v>
      </c>
      <c r="M226" s="241">
        <f t="shared" si="68"/>
        <v>4.93363</v>
      </c>
      <c r="N226" s="241">
        <f t="shared" si="69"/>
        <v>4.93363</v>
      </c>
      <c r="O226" s="241">
        <f t="shared" si="70"/>
        <v>-55.717990000011454</v>
      </c>
      <c r="P226" s="241">
        <f t="shared" si="71"/>
        <v>55.717990000011454</v>
      </c>
      <c r="Q226" s="242"/>
      <c r="R226" s="242"/>
      <c r="S226" s="242"/>
    </row>
    <row r="227" spans="1:19" s="237" customFormat="1">
      <c r="A227" s="243">
        <v>41609</v>
      </c>
      <c r="C227" s="238">
        <v>219</v>
      </c>
      <c r="D227" s="239">
        <f t="shared" si="62"/>
        <v>13</v>
      </c>
      <c r="E227" s="239">
        <f t="shared" si="63"/>
        <v>13962</v>
      </c>
      <c r="F227" s="239">
        <f t="shared" si="64"/>
        <v>-134</v>
      </c>
      <c r="G227" s="240">
        <f>+Inputs!$D$3</f>
        <v>0.37951000000000001</v>
      </c>
      <c r="I227" s="241">
        <f t="shared" si="65"/>
        <v>14096</v>
      </c>
      <c r="K227" s="241">
        <f t="shared" si="66"/>
        <v>13</v>
      </c>
      <c r="L227" s="241">
        <f t="shared" si="67"/>
        <v>13962</v>
      </c>
      <c r="M227" s="241">
        <f t="shared" si="68"/>
        <v>4.93363</v>
      </c>
      <c r="N227" s="241">
        <f t="shared" si="69"/>
        <v>4.93363</v>
      </c>
      <c r="O227" s="241">
        <f t="shared" si="70"/>
        <v>-50.784360000011453</v>
      </c>
      <c r="P227" s="241">
        <f t="shared" si="71"/>
        <v>50.784360000011453</v>
      </c>
      <c r="Q227" s="242"/>
      <c r="R227" s="242"/>
      <c r="S227" s="242"/>
    </row>
    <row r="228" spans="1:19" s="237" customFormat="1">
      <c r="A228" s="236">
        <v>41640</v>
      </c>
      <c r="C228" s="238">
        <v>220</v>
      </c>
      <c r="D228" s="239">
        <f t="shared" si="62"/>
        <v>13</v>
      </c>
      <c r="E228" s="239">
        <f t="shared" si="63"/>
        <v>13975</v>
      </c>
      <c r="F228" s="239">
        <f t="shared" si="64"/>
        <v>-121</v>
      </c>
      <c r="G228" s="240">
        <f>+Inputs!$D$3</f>
        <v>0.37951000000000001</v>
      </c>
      <c r="I228" s="241">
        <f t="shared" si="65"/>
        <v>14096</v>
      </c>
      <c r="K228" s="241">
        <f t="shared" si="66"/>
        <v>13</v>
      </c>
      <c r="L228" s="241">
        <f t="shared" si="67"/>
        <v>13975</v>
      </c>
      <c r="M228" s="241">
        <f t="shared" si="68"/>
        <v>4.93363</v>
      </c>
      <c r="N228" s="241">
        <f t="shared" si="69"/>
        <v>4.93363</v>
      </c>
      <c r="O228" s="241">
        <f t="shared" si="70"/>
        <v>-45.850730000011453</v>
      </c>
      <c r="P228" s="241">
        <f t="shared" si="71"/>
        <v>45.850730000011453</v>
      </c>
      <c r="Q228" s="242"/>
      <c r="R228" s="242"/>
      <c r="S228" s="242"/>
    </row>
    <row r="229" spans="1:19" s="237" customFormat="1">
      <c r="A229" s="243">
        <v>41671</v>
      </c>
      <c r="C229" s="238">
        <v>221</v>
      </c>
      <c r="D229" s="239">
        <f t="shared" si="62"/>
        <v>13</v>
      </c>
      <c r="E229" s="239">
        <f t="shared" si="63"/>
        <v>13988</v>
      </c>
      <c r="F229" s="239">
        <f t="shared" si="64"/>
        <v>-108</v>
      </c>
      <c r="G229" s="240">
        <f>+Inputs!$D$3</f>
        <v>0.37951000000000001</v>
      </c>
      <c r="I229" s="241">
        <f t="shared" si="65"/>
        <v>14096</v>
      </c>
      <c r="K229" s="241">
        <f t="shared" si="66"/>
        <v>13</v>
      </c>
      <c r="L229" s="241">
        <f t="shared" si="67"/>
        <v>13988</v>
      </c>
      <c r="M229" s="241">
        <f t="shared" si="68"/>
        <v>4.93363</v>
      </c>
      <c r="N229" s="241">
        <f t="shared" si="69"/>
        <v>4.93363</v>
      </c>
      <c r="O229" s="241">
        <f t="shared" si="70"/>
        <v>-40.917100000011452</v>
      </c>
      <c r="P229" s="241">
        <f t="shared" si="71"/>
        <v>40.917100000011452</v>
      </c>
      <c r="Q229" s="242"/>
      <c r="R229" s="242"/>
      <c r="S229" s="242"/>
    </row>
    <row r="230" spans="1:19" s="237" customFormat="1">
      <c r="A230" s="236">
        <v>41699</v>
      </c>
      <c r="C230" s="238">
        <v>222</v>
      </c>
      <c r="D230" s="239">
        <f t="shared" si="62"/>
        <v>13</v>
      </c>
      <c r="E230" s="239">
        <f t="shared" si="63"/>
        <v>14001</v>
      </c>
      <c r="F230" s="239">
        <f t="shared" si="64"/>
        <v>-95</v>
      </c>
      <c r="G230" s="240">
        <f>+Inputs!$D$3</f>
        <v>0.37951000000000001</v>
      </c>
      <c r="I230" s="241">
        <f t="shared" si="65"/>
        <v>14096</v>
      </c>
      <c r="K230" s="241">
        <f t="shared" si="66"/>
        <v>13</v>
      </c>
      <c r="L230" s="241">
        <f t="shared" si="67"/>
        <v>14001</v>
      </c>
      <c r="M230" s="241">
        <f t="shared" si="68"/>
        <v>4.93363</v>
      </c>
      <c r="N230" s="241">
        <f t="shared" si="69"/>
        <v>4.93363</v>
      </c>
      <c r="O230" s="241">
        <f t="shared" si="70"/>
        <v>-35.983470000011451</v>
      </c>
      <c r="P230" s="241">
        <f t="shared" si="71"/>
        <v>35.983470000011451</v>
      </c>
      <c r="Q230" s="242"/>
      <c r="R230" s="242"/>
      <c r="S230" s="242"/>
    </row>
    <row r="231" spans="1:19" s="237" customFormat="1">
      <c r="A231" s="243">
        <v>41730</v>
      </c>
      <c r="C231" s="238">
        <v>223</v>
      </c>
      <c r="D231" s="239">
        <f t="shared" si="62"/>
        <v>13</v>
      </c>
      <c r="E231" s="239">
        <f t="shared" si="63"/>
        <v>14014</v>
      </c>
      <c r="F231" s="239">
        <f t="shared" si="64"/>
        <v>-82</v>
      </c>
      <c r="G231" s="240">
        <f>+Inputs!$D$3</f>
        <v>0.37951000000000001</v>
      </c>
      <c r="I231" s="241">
        <f t="shared" si="65"/>
        <v>14096</v>
      </c>
      <c r="K231" s="241">
        <f t="shared" si="66"/>
        <v>13</v>
      </c>
      <c r="L231" s="241">
        <f t="shared" si="67"/>
        <v>14014</v>
      </c>
      <c r="M231" s="241">
        <f t="shared" si="68"/>
        <v>4.93363</v>
      </c>
      <c r="N231" s="241">
        <f t="shared" si="69"/>
        <v>4.93363</v>
      </c>
      <c r="O231" s="241">
        <f t="shared" si="70"/>
        <v>-31.04984000001145</v>
      </c>
      <c r="P231" s="241">
        <f t="shared" si="71"/>
        <v>31.04984000001145</v>
      </c>
      <c r="Q231" s="242"/>
      <c r="R231" s="242"/>
      <c r="S231" s="242"/>
    </row>
    <row r="232" spans="1:19" s="237" customFormat="1">
      <c r="A232" s="236">
        <v>41760</v>
      </c>
      <c r="C232" s="238">
        <v>224</v>
      </c>
      <c r="D232" s="239">
        <f t="shared" si="62"/>
        <v>13</v>
      </c>
      <c r="E232" s="239">
        <f t="shared" si="63"/>
        <v>14027</v>
      </c>
      <c r="F232" s="239">
        <f t="shared" si="64"/>
        <v>-69</v>
      </c>
      <c r="G232" s="240">
        <f>+Inputs!$D$3</f>
        <v>0.37951000000000001</v>
      </c>
      <c r="I232" s="241">
        <f t="shared" si="65"/>
        <v>14096</v>
      </c>
      <c r="K232" s="241">
        <f t="shared" si="66"/>
        <v>13</v>
      </c>
      <c r="L232" s="241">
        <f t="shared" si="67"/>
        <v>14027</v>
      </c>
      <c r="M232" s="241">
        <f t="shared" si="68"/>
        <v>4.93363</v>
      </c>
      <c r="N232" s="241">
        <f t="shared" si="69"/>
        <v>4.93363</v>
      </c>
      <c r="O232" s="241">
        <f t="shared" si="70"/>
        <v>-26.116210000011449</v>
      </c>
      <c r="P232" s="241">
        <f t="shared" si="71"/>
        <v>26.116210000011449</v>
      </c>
      <c r="Q232" s="242"/>
      <c r="R232" s="242"/>
      <c r="S232" s="242"/>
    </row>
    <row r="233" spans="1:19" s="237" customFormat="1">
      <c r="A233" s="243">
        <v>41791</v>
      </c>
      <c r="C233" s="238">
        <v>225</v>
      </c>
      <c r="D233" s="239">
        <f t="shared" si="62"/>
        <v>13</v>
      </c>
      <c r="E233" s="239">
        <f t="shared" si="63"/>
        <v>14040</v>
      </c>
      <c r="F233" s="239">
        <f t="shared" si="64"/>
        <v>-56</v>
      </c>
      <c r="G233" s="240">
        <f>+Inputs!$D$3</f>
        <v>0.37951000000000001</v>
      </c>
      <c r="I233" s="241">
        <f t="shared" si="65"/>
        <v>14096</v>
      </c>
      <c r="K233" s="241">
        <f t="shared" si="66"/>
        <v>13</v>
      </c>
      <c r="L233" s="241">
        <f t="shared" si="67"/>
        <v>14040</v>
      </c>
      <c r="M233" s="241">
        <f t="shared" si="68"/>
        <v>4.93363</v>
      </c>
      <c r="N233" s="241">
        <f t="shared" si="69"/>
        <v>4.93363</v>
      </c>
      <c r="O233" s="241">
        <f t="shared" si="70"/>
        <v>-21.182580000011448</v>
      </c>
      <c r="P233" s="241">
        <f t="shared" si="71"/>
        <v>21.182580000011448</v>
      </c>
      <c r="Q233" s="242"/>
      <c r="R233" s="242"/>
      <c r="S233" s="242"/>
    </row>
    <row r="234" spans="1:19" s="237" customFormat="1">
      <c r="A234" s="236">
        <v>41821</v>
      </c>
      <c r="C234" s="238">
        <v>226</v>
      </c>
      <c r="D234" s="239">
        <f t="shared" si="62"/>
        <v>13</v>
      </c>
      <c r="E234" s="239">
        <f t="shared" si="63"/>
        <v>14053</v>
      </c>
      <c r="F234" s="239">
        <f t="shared" si="64"/>
        <v>-43</v>
      </c>
      <c r="G234" s="240">
        <f>+Inputs!$D$3</f>
        <v>0.37951000000000001</v>
      </c>
      <c r="I234" s="241">
        <f t="shared" si="65"/>
        <v>14096</v>
      </c>
      <c r="K234" s="241">
        <f t="shared" si="66"/>
        <v>13</v>
      </c>
      <c r="L234" s="241">
        <f t="shared" si="67"/>
        <v>14053</v>
      </c>
      <c r="M234" s="241">
        <f t="shared" si="68"/>
        <v>4.93363</v>
      </c>
      <c r="N234" s="241">
        <f t="shared" si="69"/>
        <v>4.93363</v>
      </c>
      <c r="O234" s="241">
        <f t="shared" si="70"/>
        <v>-16.248950000011448</v>
      </c>
      <c r="P234" s="241">
        <f t="shared" si="71"/>
        <v>16.248950000011448</v>
      </c>
      <c r="Q234" s="242"/>
      <c r="R234" s="242"/>
      <c r="S234" s="242"/>
    </row>
    <row r="235" spans="1:19" s="237" customFormat="1">
      <c r="A235" s="243">
        <v>41852</v>
      </c>
      <c r="C235" s="238">
        <v>227</v>
      </c>
      <c r="D235" s="239">
        <f t="shared" si="62"/>
        <v>13</v>
      </c>
      <c r="E235" s="239">
        <f t="shared" si="63"/>
        <v>14066</v>
      </c>
      <c r="F235" s="239">
        <f t="shared" si="64"/>
        <v>-30</v>
      </c>
      <c r="G235" s="240">
        <f>+Inputs!$D$3</f>
        <v>0.37951000000000001</v>
      </c>
      <c r="I235" s="241">
        <f t="shared" si="65"/>
        <v>14096</v>
      </c>
      <c r="K235" s="241">
        <f t="shared" si="66"/>
        <v>13</v>
      </c>
      <c r="L235" s="241">
        <f t="shared" si="67"/>
        <v>14066</v>
      </c>
      <c r="M235" s="241">
        <f t="shared" si="68"/>
        <v>4.93363</v>
      </c>
      <c r="N235" s="241">
        <f t="shared" si="69"/>
        <v>4.93363</v>
      </c>
      <c r="O235" s="241">
        <f t="shared" si="70"/>
        <v>-11.315320000011447</v>
      </c>
      <c r="P235" s="241">
        <f t="shared" si="71"/>
        <v>11.315320000011447</v>
      </c>
      <c r="Q235" s="242"/>
      <c r="R235" s="242"/>
      <c r="S235" s="242"/>
    </row>
    <row r="236" spans="1:19" s="237" customFormat="1">
      <c r="A236" s="236">
        <v>41883</v>
      </c>
      <c r="C236" s="238">
        <v>228</v>
      </c>
      <c r="D236" s="239">
        <f t="shared" si="62"/>
        <v>13</v>
      </c>
      <c r="E236" s="239">
        <f t="shared" si="63"/>
        <v>14079</v>
      </c>
      <c r="F236" s="239">
        <f t="shared" si="64"/>
        <v>-17</v>
      </c>
      <c r="G236" s="240">
        <f>+Inputs!$D$3</f>
        <v>0.37951000000000001</v>
      </c>
      <c r="I236" s="241">
        <f t="shared" si="65"/>
        <v>14096</v>
      </c>
      <c r="K236" s="241">
        <f t="shared" si="66"/>
        <v>13</v>
      </c>
      <c r="L236" s="241">
        <f t="shared" si="67"/>
        <v>14079</v>
      </c>
      <c r="M236" s="241">
        <f t="shared" si="68"/>
        <v>4.93363</v>
      </c>
      <c r="N236" s="241">
        <f t="shared" si="69"/>
        <v>4.93363</v>
      </c>
      <c r="O236" s="241">
        <f t="shared" si="70"/>
        <v>-6.3816900000114467</v>
      </c>
      <c r="P236" s="241">
        <f t="shared" si="71"/>
        <v>6.3816900000114467</v>
      </c>
      <c r="Q236" s="242"/>
      <c r="R236" s="242"/>
      <c r="S236" s="242"/>
    </row>
    <row r="237" spans="1:19" s="237" customFormat="1">
      <c r="A237" s="243">
        <v>41913</v>
      </c>
      <c r="C237" s="238">
        <v>229</v>
      </c>
      <c r="D237" s="239">
        <f t="shared" si="62"/>
        <v>13</v>
      </c>
      <c r="E237" s="239">
        <f t="shared" si="63"/>
        <v>14092</v>
      </c>
      <c r="F237" s="239">
        <f t="shared" si="64"/>
        <v>-4</v>
      </c>
      <c r="G237" s="240">
        <f>+Inputs!$D$3</f>
        <v>0.37951000000000001</v>
      </c>
      <c r="I237" s="241">
        <f t="shared" si="65"/>
        <v>14096</v>
      </c>
      <c r="K237" s="241">
        <f t="shared" si="66"/>
        <v>13</v>
      </c>
      <c r="L237" s="241">
        <f t="shared" si="67"/>
        <v>14092</v>
      </c>
      <c r="M237" s="241">
        <f t="shared" si="68"/>
        <v>4.93363</v>
      </c>
      <c r="N237" s="241">
        <f t="shared" si="69"/>
        <v>4.93363</v>
      </c>
      <c r="O237" s="241">
        <f t="shared" si="70"/>
        <v>-1.4480600000114467</v>
      </c>
      <c r="P237" s="241">
        <f t="shared" si="71"/>
        <v>1.4480600000114467</v>
      </c>
      <c r="Q237" s="242"/>
      <c r="R237" s="242"/>
      <c r="S237" s="242"/>
    </row>
    <row r="238" spans="1:19" s="237" customFormat="1">
      <c r="A238" s="236">
        <v>41944</v>
      </c>
      <c r="C238" s="238">
        <v>230</v>
      </c>
      <c r="D238" s="239">
        <f>-F237</f>
        <v>4</v>
      </c>
      <c r="E238" s="239">
        <f t="shared" ref="E238" si="72">+E237+D238</f>
        <v>14096</v>
      </c>
      <c r="F238" s="239">
        <f t="shared" ref="F238" si="73">$B$9+E238</f>
        <v>0</v>
      </c>
      <c r="G238" s="240">
        <f>+Inputs!$D$3</f>
        <v>0.37951000000000001</v>
      </c>
      <c r="I238" s="241">
        <f t="shared" ref="I238" si="74">+I237+H238</f>
        <v>14096</v>
      </c>
      <c r="K238" s="241">
        <f t="shared" ref="K238" si="75">D238</f>
        <v>4</v>
      </c>
      <c r="L238" s="241">
        <f t="shared" ref="L238" si="76">+L237+K238</f>
        <v>14096</v>
      </c>
      <c r="M238" s="241">
        <f t="shared" ref="M238" si="77">K238*G238</f>
        <v>1.5180400000000001</v>
      </c>
      <c r="N238" s="241">
        <f t="shared" ref="N238" si="78">M238-J238</f>
        <v>1.5180400000000001</v>
      </c>
      <c r="O238" s="241">
        <f t="shared" ref="O238" si="79">+O237+N238</f>
        <v>6.997999998855331E-2</v>
      </c>
      <c r="P238" s="241">
        <f t="shared" ref="P238" si="80">P237-N238</f>
        <v>-6.997999998855331E-2</v>
      </c>
      <c r="Q238" s="242"/>
      <c r="R238" s="242"/>
      <c r="S238" s="242"/>
    </row>
    <row r="239" spans="1:19">
      <c r="A239" s="30"/>
      <c r="G239" s="28"/>
    </row>
    <row r="240" spans="1:19">
      <c r="A240" s="8" t="s">
        <v>43</v>
      </c>
      <c r="B240" s="33">
        <f>SUM(B9:B239)</f>
        <v>-14096</v>
      </c>
      <c r="D240" s="33">
        <f>SUM(D9:D239)</f>
        <v>14096</v>
      </c>
      <c r="G240" s="28"/>
      <c r="H240" s="33">
        <f>SUM(H9:H239)</f>
        <v>14096</v>
      </c>
      <c r="I240" s="33"/>
      <c r="J240" s="33">
        <f>SUM(J9:J239)</f>
        <v>5349.4319999999998</v>
      </c>
      <c r="K240" s="33">
        <f>SUM(K9:K239)</f>
        <v>14096</v>
      </c>
      <c r="L240" s="33"/>
      <c r="M240" s="33">
        <f>SUM(M9:M239)</f>
        <v>5349.5019800000291</v>
      </c>
      <c r="N240" s="33">
        <f>SUM(N9:N239)</f>
        <v>6.997999998855331E-2</v>
      </c>
      <c r="O240" s="33">
        <f>SUM(O9:O239)</f>
        <v>-487677.24669000233</v>
      </c>
      <c r="P240" s="33">
        <f>SUM(P9:P239)</f>
        <v>487677.24669000233</v>
      </c>
    </row>
    <row r="241" spans="1:20">
      <c r="G241" s="28"/>
    </row>
    <row r="242" spans="1:20">
      <c r="A242" s="4" t="s">
        <v>61</v>
      </c>
      <c r="B242" s="4" t="s">
        <v>61</v>
      </c>
      <c r="C242" s="4" t="s">
        <v>61</v>
      </c>
      <c r="D242" s="4" t="s">
        <v>61</v>
      </c>
      <c r="F242" s="4" t="s">
        <v>61</v>
      </c>
      <c r="G242" s="28" t="s">
        <v>61</v>
      </c>
      <c r="H242" s="4" t="s">
        <v>61</v>
      </c>
      <c r="J242" s="4" t="s">
        <v>61</v>
      </c>
      <c r="K242" s="4" t="s">
        <v>61</v>
      </c>
      <c r="M242" s="4" t="s">
        <v>61</v>
      </c>
      <c r="N242" s="4" t="s">
        <v>61</v>
      </c>
      <c r="P242" s="4" t="s">
        <v>61</v>
      </c>
      <c r="Q242" s="8" t="s">
        <v>61</v>
      </c>
      <c r="R242" s="8" t="s">
        <v>61</v>
      </c>
      <c r="S242" s="8" t="s">
        <v>61</v>
      </c>
      <c r="T242" s="4" t="s">
        <v>61</v>
      </c>
    </row>
    <row r="243" spans="1:20">
      <c r="G24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sheetPr transitionEvaluation="1" codeName="Sheet18">
    <pageSetUpPr autoPageBreaks="0" fitToPage="1"/>
  </sheetPr>
  <dimension ref="A1:AE243"/>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35034</v>
      </c>
      <c r="B9" s="32">
        <v>-5374</v>
      </c>
      <c r="C9" s="6">
        <v>1</v>
      </c>
      <c r="D9" s="29">
        <f t="shared" ref="D9:D40" si="0">ROUND(-(+$B$9/180)*1,0)</f>
        <v>30</v>
      </c>
      <c r="E9" s="29">
        <f>+D9</f>
        <v>30</v>
      </c>
      <c r="F9" s="29">
        <f t="shared" ref="F9:F40" si="1">$B$9+E9</f>
        <v>-5344</v>
      </c>
      <c r="G9" s="34">
        <f>+Inputs!$D$2</f>
        <v>0.3795</v>
      </c>
      <c r="H9" s="27">
        <f>-B9</f>
        <v>5374</v>
      </c>
      <c r="I9" s="27">
        <f>+H9</f>
        <v>5374</v>
      </c>
      <c r="J9" s="27">
        <f>H9*G9</f>
        <v>2039.433</v>
      </c>
      <c r="K9" s="27">
        <f t="shared" ref="K9:K40" si="2">D9</f>
        <v>30</v>
      </c>
      <c r="L9" s="27">
        <f>+K9</f>
        <v>30</v>
      </c>
      <c r="M9" s="27">
        <f t="shared" ref="M9:M40" si="3">K9*G9</f>
        <v>11.385</v>
      </c>
      <c r="N9" s="27">
        <f t="shared" ref="N9:N40" si="4">M9-J9</f>
        <v>-2028.048</v>
      </c>
      <c r="O9" s="27">
        <f>+N9</f>
        <v>-2028.048</v>
      </c>
      <c r="P9" s="27">
        <f>-SUM(N9)</f>
        <v>2028.048</v>
      </c>
      <c r="Q9" s="38">
        <f>VLOOKUP(Q8,A9:P180,5)</f>
        <v>5070</v>
      </c>
      <c r="R9" s="38">
        <f>VLOOKUP(R8,A9:P180,5)</f>
        <v>5085</v>
      </c>
      <c r="S9" s="38">
        <f>+R9-Q9</f>
        <v>15</v>
      </c>
      <c r="T9" s="35" t="s">
        <v>64</v>
      </c>
      <c r="U9" s="145">
        <f t="shared" ref="U9:AE9" si="5">-IF(TYPE(VLOOKUP(U8,$A$9:$P$180,6,FALSE))=16,0,VLOOKUP(U8,$A$9:$P$180,6,FALSE))</f>
        <v>299</v>
      </c>
      <c r="V9" s="145">
        <f t="shared" si="5"/>
        <v>294</v>
      </c>
      <c r="W9" s="145">
        <f t="shared" si="5"/>
        <v>289</v>
      </c>
      <c r="X9" s="145">
        <f t="shared" si="5"/>
        <v>0</v>
      </c>
      <c r="Y9" s="145">
        <f t="shared" si="5"/>
        <v>0</v>
      </c>
      <c r="Z9" s="145">
        <f t="shared" si="5"/>
        <v>0</v>
      </c>
      <c r="AA9" s="145">
        <f t="shared" si="5"/>
        <v>0</v>
      </c>
      <c r="AB9" s="145">
        <f t="shared" si="5"/>
        <v>0</v>
      </c>
      <c r="AC9" s="145">
        <f t="shared" si="5"/>
        <v>0</v>
      </c>
      <c r="AD9" s="145">
        <f t="shared" si="5"/>
        <v>0</v>
      </c>
      <c r="AE9" s="145">
        <f t="shared" si="5"/>
        <v>0</v>
      </c>
    </row>
    <row r="10" spans="1:31">
      <c r="A10" s="30">
        <v>35065</v>
      </c>
      <c r="B10" s="9"/>
      <c r="C10" s="6">
        <v>2</v>
      </c>
      <c r="D10" s="29">
        <f t="shared" si="0"/>
        <v>30</v>
      </c>
      <c r="E10" s="29">
        <f t="shared" ref="E10:E41" si="6">+E9+D10</f>
        <v>60</v>
      </c>
      <c r="F10" s="29">
        <f t="shared" si="1"/>
        <v>-5314</v>
      </c>
      <c r="G10" s="34">
        <f>+Inputs!$D$2</f>
        <v>0.3795</v>
      </c>
      <c r="H10" s="2"/>
      <c r="I10" s="27">
        <f t="shared" ref="I10:I41" si="7">+I9+H10</f>
        <v>5374</v>
      </c>
      <c r="J10" s="27"/>
      <c r="K10" s="27">
        <f t="shared" si="2"/>
        <v>30</v>
      </c>
      <c r="L10" s="27">
        <f t="shared" ref="L10:L41" si="8">+L9+K10</f>
        <v>60</v>
      </c>
      <c r="M10" s="27">
        <f t="shared" si="3"/>
        <v>11.385</v>
      </c>
      <c r="N10" s="27">
        <f t="shared" si="4"/>
        <v>11.385</v>
      </c>
      <c r="O10" s="27">
        <f t="shared" ref="O10:O41" si="9">+O9+N10</f>
        <v>-2016.663</v>
      </c>
      <c r="P10" s="27">
        <f t="shared" ref="P10:P41" si="10">P9-N10</f>
        <v>2016.663</v>
      </c>
      <c r="Q10" s="38">
        <f>VLOOKUP(Q8,A9:P180,15)</f>
        <v>-115.34399999999883</v>
      </c>
      <c r="R10" s="38">
        <f>VLOOKUP(R8,A9:P180,15)</f>
        <v>-109.65134999999884</v>
      </c>
      <c r="S10" s="38">
        <f>+R10-Q10</f>
        <v>5.6926499999999862</v>
      </c>
      <c r="T10" s="36" t="s">
        <v>69</v>
      </c>
    </row>
    <row r="11" spans="1:31">
      <c r="A11" s="31">
        <v>35096</v>
      </c>
      <c r="B11" s="5"/>
      <c r="C11" s="6">
        <v>3</v>
      </c>
      <c r="D11" s="29">
        <f t="shared" si="0"/>
        <v>30</v>
      </c>
      <c r="E11" s="29">
        <f t="shared" si="6"/>
        <v>90</v>
      </c>
      <c r="F11" s="29">
        <f t="shared" si="1"/>
        <v>-5284</v>
      </c>
      <c r="G11" s="34">
        <f>+Inputs!$D$2</f>
        <v>0.3795</v>
      </c>
      <c r="H11" s="2"/>
      <c r="I11" s="27">
        <f t="shared" si="7"/>
        <v>5374</v>
      </c>
      <c r="J11" s="27"/>
      <c r="K11" s="27">
        <f t="shared" si="2"/>
        <v>30</v>
      </c>
      <c r="L11" s="27">
        <f t="shared" si="8"/>
        <v>90</v>
      </c>
      <c r="M11" s="27">
        <f t="shared" si="3"/>
        <v>11.385</v>
      </c>
      <c r="N11" s="27">
        <f t="shared" si="4"/>
        <v>11.385</v>
      </c>
      <c r="O11" s="27">
        <f t="shared" si="9"/>
        <v>-2005.278</v>
      </c>
      <c r="P11" s="27">
        <f t="shared" si="10"/>
        <v>2005.278</v>
      </c>
      <c r="Q11" s="38">
        <f>+VLOOKUP(Q8,A9:P180,16)</f>
        <v>115.34399999999883</v>
      </c>
      <c r="R11" s="38">
        <f>+VLOOKUP(R8,A9:P180,16)</f>
        <v>109.65134999999884</v>
      </c>
      <c r="S11" s="38">
        <f>(+Q11+R11)/2</f>
        <v>112.49767499999884</v>
      </c>
      <c r="T11" s="36" t="s">
        <v>113</v>
      </c>
      <c r="U11" s="145">
        <f t="shared" ref="U11:AE11" si="11">IF(TYPE(VLOOKUP(U8,$A$9:$P$180,16,FALSE))=16,0,VLOOKUP(U8,$A$9:$P$180,16,FALSE))</f>
        <v>113.44644999999883</v>
      </c>
      <c r="V11" s="145">
        <f t="shared" si="11"/>
        <v>111.54889999999884</v>
      </c>
      <c r="W11" s="145">
        <f t="shared" si="11"/>
        <v>109.65134999999884</v>
      </c>
      <c r="X11" s="145">
        <f t="shared" si="11"/>
        <v>0</v>
      </c>
      <c r="Y11" s="145">
        <f t="shared" si="11"/>
        <v>0</v>
      </c>
      <c r="Z11" s="145">
        <f t="shared" si="11"/>
        <v>0</v>
      </c>
      <c r="AA11" s="145">
        <f t="shared" si="11"/>
        <v>0</v>
      </c>
      <c r="AB11" s="145">
        <f t="shared" si="11"/>
        <v>0</v>
      </c>
      <c r="AC11" s="145">
        <f t="shared" si="11"/>
        <v>0</v>
      </c>
      <c r="AD11" s="145">
        <f t="shared" si="11"/>
        <v>0</v>
      </c>
      <c r="AE11" s="145">
        <f t="shared" si="11"/>
        <v>0</v>
      </c>
    </row>
    <row r="12" spans="1:31">
      <c r="A12" s="30">
        <v>35125</v>
      </c>
      <c r="B12" s="3"/>
      <c r="C12" s="6">
        <v>4</v>
      </c>
      <c r="D12" s="29">
        <f t="shared" si="0"/>
        <v>30</v>
      </c>
      <c r="E12" s="29">
        <f t="shared" si="6"/>
        <v>120</v>
      </c>
      <c r="F12" s="29">
        <f t="shared" si="1"/>
        <v>-5254</v>
      </c>
      <c r="G12" s="34">
        <f>+Inputs!$D$2</f>
        <v>0.3795</v>
      </c>
      <c r="H12" s="2"/>
      <c r="I12" s="27">
        <f t="shared" si="7"/>
        <v>5374</v>
      </c>
      <c r="J12" s="27"/>
      <c r="K12" s="27">
        <f t="shared" si="2"/>
        <v>30</v>
      </c>
      <c r="L12" s="27">
        <f t="shared" si="8"/>
        <v>120</v>
      </c>
      <c r="M12" s="27">
        <f t="shared" si="3"/>
        <v>11.385</v>
      </c>
      <c r="N12" s="27">
        <f t="shared" si="4"/>
        <v>11.385</v>
      </c>
      <c r="O12" s="27">
        <f t="shared" si="9"/>
        <v>-1993.893</v>
      </c>
      <c r="P12" s="27">
        <f t="shared" si="10"/>
        <v>1993.893</v>
      </c>
      <c r="Q12" s="39"/>
      <c r="R12" s="40"/>
      <c r="S12" s="40"/>
      <c r="T12" s="36"/>
    </row>
    <row r="13" spans="1:31">
      <c r="A13" s="31">
        <v>35156</v>
      </c>
      <c r="B13" s="3"/>
      <c r="C13" s="6">
        <v>5</v>
      </c>
      <c r="D13" s="29">
        <f t="shared" si="0"/>
        <v>30</v>
      </c>
      <c r="E13" s="29">
        <f t="shared" si="6"/>
        <v>150</v>
      </c>
      <c r="F13" s="29">
        <f t="shared" si="1"/>
        <v>-5224</v>
      </c>
      <c r="G13" s="34">
        <f>+Inputs!$D$2</f>
        <v>0.3795</v>
      </c>
      <c r="H13" s="2"/>
      <c r="I13" s="27">
        <f t="shared" si="7"/>
        <v>5374</v>
      </c>
      <c r="J13" s="27"/>
      <c r="K13" s="27">
        <f t="shared" si="2"/>
        <v>30</v>
      </c>
      <c r="L13" s="27">
        <f t="shared" si="8"/>
        <v>150</v>
      </c>
      <c r="M13" s="27">
        <f t="shared" si="3"/>
        <v>11.385</v>
      </c>
      <c r="N13" s="27">
        <f t="shared" si="4"/>
        <v>11.385</v>
      </c>
      <c r="O13" s="27">
        <f t="shared" si="9"/>
        <v>-1982.508</v>
      </c>
      <c r="P13" s="27">
        <f t="shared" si="10"/>
        <v>1982.508</v>
      </c>
      <c r="Q13" s="38">
        <f>VLOOKUP(Q8,A9:P180,9)</f>
        <v>5374</v>
      </c>
      <c r="R13" s="38">
        <f>VLOOKUP(R8,A9:P180,9)</f>
        <v>5374</v>
      </c>
      <c r="S13" s="38">
        <f>+R13-Q13</f>
        <v>0</v>
      </c>
      <c r="T13" s="36" t="s">
        <v>70</v>
      </c>
    </row>
    <row r="14" spans="1:31">
      <c r="A14" s="30">
        <v>35186</v>
      </c>
      <c r="B14" s="3"/>
      <c r="C14" s="6">
        <v>6</v>
      </c>
      <c r="D14" s="29">
        <f t="shared" si="0"/>
        <v>30</v>
      </c>
      <c r="E14" s="29">
        <f t="shared" si="6"/>
        <v>180</v>
      </c>
      <c r="F14" s="29">
        <f t="shared" si="1"/>
        <v>-5194</v>
      </c>
      <c r="G14" s="34">
        <f>+Inputs!$D$2</f>
        <v>0.3795</v>
      </c>
      <c r="H14" s="2"/>
      <c r="I14" s="27">
        <f t="shared" si="7"/>
        <v>5374</v>
      </c>
      <c r="J14" s="27"/>
      <c r="K14" s="27">
        <f t="shared" si="2"/>
        <v>30</v>
      </c>
      <c r="L14" s="27">
        <f t="shared" si="8"/>
        <v>180</v>
      </c>
      <c r="M14" s="27">
        <f t="shared" si="3"/>
        <v>11.385</v>
      </c>
      <c r="N14" s="27">
        <f t="shared" si="4"/>
        <v>11.385</v>
      </c>
      <c r="O14" s="27">
        <f t="shared" si="9"/>
        <v>-1971.123</v>
      </c>
      <c r="P14" s="27">
        <f t="shared" si="10"/>
        <v>1971.123</v>
      </c>
      <c r="Q14" s="38">
        <f>VLOOKUP(Q8,A9:P180,12)</f>
        <v>5070</v>
      </c>
      <c r="R14" s="38">
        <f>VLOOKUP(R8,A9:P180,12)</f>
        <v>5085</v>
      </c>
      <c r="S14" s="38">
        <f>+R14-Q14</f>
        <v>15</v>
      </c>
      <c r="T14" s="37" t="s">
        <v>93</v>
      </c>
    </row>
    <row r="15" spans="1:31">
      <c r="A15" s="31">
        <v>35217</v>
      </c>
      <c r="B15" s="3"/>
      <c r="C15" s="6">
        <v>7</v>
      </c>
      <c r="D15" s="29">
        <f t="shared" si="0"/>
        <v>30</v>
      </c>
      <c r="E15" s="29">
        <f t="shared" si="6"/>
        <v>210</v>
      </c>
      <c r="F15" s="29">
        <f t="shared" si="1"/>
        <v>-5164</v>
      </c>
      <c r="G15" s="34">
        <f>+Inputs!$D$2</f>
        <v>0.3795</v>
      </c>
      <c r="H15" s="2"/>
      <c r="I15" s="27">
        <f t="shared" si="7"/>
        <v>5374</v>
      </c>
      <c r="J15" s="27"/>
      <c r="K15" s="27">
        <f t="shared" si="2"/>
        <v>30</v>
      </c>
      <c r="L15" s="27">
        <f t="shared" si="8"/>
        <v>210</v>
      </c>
      <c r="M15" s="27">
        <f t="shared" si="3"/>
        <v>11.385</v>
      </c>
      <c r="N15" s="27">
        <f t="shared" si="4"/>
        <v>11.385</v>
      </c>
      <c r="O15" s="27">
        <f t="shared" si="9"/>
        <v>-1959.7380000000001</v>
      </c>
      <c r="P15" s="27">
        <f t="shared" si="10"/>
        <v>1959.7380000000001</v>
      </c>
    </row>
    <row r="16" spans="1:31">
      <c r="A16" s="30">
        <v>35247</v>
      </c>
      <c r="B16" s="3"/>
      <c r="C16" s="6">
        <v>8</v>
      </c>
      <c r="D16" s="29">
        <f t="shared" si="0"/>
        <v>30</v>
      </c>
      <c r="E16" s="29">
        <f t="shared" si="6"/>
        <v>240</v>
      </c>
      <c r="F16" s="29">
        <f t="shared" si="1"/>
        <v>-5134</v>
      </c>
      <c r="G16" s="34">
        <f>+Inputs!$D$2</f>
        <v>0.3795</v>
      </c>
      <c r="H16" s="2"/>
      <c r="I16" s="27">
        <f t="shared" si="7"/>
        <v>5374</v>
      </c>
      <c r="J16" s="27"/>
      <c r="K16" s="27">
        <f t="shared" si="2"/>
        <v>30</v>
      </c>
      <c r="L16" s="27">
        <f t="shared" si="8"/>
        <v>240</v>
      </c>
      <c r="M16" s="27">
        <f t="shared" si="3"/>
        <v>11.385</v>
      </c>
      <c r="N16" s="27">
        <f t="shared" si="4"/>
        <v>11.385</v>
      </c>
      <c r="O16" s="27">
        <f t="shared" si="9"/>
        <v>-1948.3530000000001</v>
      </c>
      <c r="P16" s="27">
        <f t="shared" si="10"/>
        <v>1948.3530000000001</v>
      </c>
      <c r="Q16" s="4"/>
      <c r="R16" s="4"/>
      <c r="S16" s="4"/>
    </row>
    <row r="17" spans="1:19">
      <c r="A17" s="31">
        <v>35278</v>
      </c>
      <c r="B17" s="3"/>
      <c r="C17" s="6">
        <v>9</v>
      </c>
      <c r="D17" s="29">
        <f t="shared" si="0"/>
        <v>30</v>
      </c>
      <c r="E17" s="29">
        <f t="shared" si="6"/>
        <v>270</v>
      </c>
      <c r="F17" s="29">
        <f t="shared" si="1"/>
        <v>-5104</v>
      </c>
      <c r="G17" s="34">
        <f>+Inputs!$D$2</f>
        <v>0.3795</v>
      </c>
      <c r="H17" s="2"/>
      <c r="I17" s="27">
        <f t="shared" si="7"/>
        <v>5374</v>
      </c>
      <c r="J17" s="27"/>
      <c r="K17" s="27">
        <f t="shared" si="2"/>
        <v>30</v>
      </c>
      <c r="L17" s="27">
        <f t="shared" si="8"/>
        <v>270</v>
      </c>
      <c r="M17" s="27">
        <f t="shared" si="3"/>
        <v>11.385</v>
      </c>
      <c r="N17" s="27">
        <f t="shared" si="4"/>
        <v>11.385</v>
      </c>
      <c r="O17" s="27">
        <f t="shared" si="9"/>
        <v>-1936.9680000000001</v>
      </c>
      <c r="P17" s="27">
        <f t="shared" si="10"/>
        <v>1936.9680000000001</v>
      </c>
      <c r="Q17" s="4"/>
      <c r="R17" s="4"/>
      <c r="S17" s="4"/>
    </row>
    <row r="18" spans="1:19">
      <c r="A18" s="30">
        <v>35309</v>
      </c>
      <c r="B18" s="3"/>
      <c r="C18" s="6">
        <v>10</v>
      </c>
      <c r="D18" s="29">
        <f t="shared" si="0"/>
        <v>30</v>
      </c>
      <c r="E18" s="29">
        <f t="shared" si="6"/>
        <v>300</v>
      </c>
      <c r="F18" s="29">
        <f t="shared" si="1"/>
        <v>-5074</v>
      </c>
      <c r="G18" s="34">
        <f>+Inputs!$D$2</f>
        <v>0.3795</v>
      </c>
      <c r="H18" s="2"/>
      <c r="I18" s="27">
        <f t="shared" si="7"/>
        <v>5374</v>
      </c>
      <c r="J18" s="27"/>
      <c r="K18" s="27">
        <f t="shared" si="2"/>
        <v>30</v>
      </c>
      <c r="L18" s="27">
        <f t="shared" si="8"/>
        <v>300</v>
      </c>
      <c r="M18" s="27">
        <f t="shared" si="3"/>
        <v>11.385</v>
      </c>
      <c r="N18" s="27">
        <f t="shared" si="4"/>
        <v>11.385</v>
      </c>
      <c r="O18" s="27">
        <f t="shared" si="9"/>
        <v>-1925.5830000000001</v>
      </c>
      <c r="P18" s="27">
        <f t="shared" si="10"/>
        <v>1925.5830000000001</v>
      </c>
      <c r="Q18" s="4"/>
      <c r="R18" s="4"/>
      <c r="S18" s="4"/>
    </row>
    <row r="19" spans="1:19">
      <c r="A19" s="31">
        <v>35339</v>
      </c>
      <c r="B19" s="3"/>
      <c r="C19" s="6">
        <v>11</v>
      </c>
      <c r="D19" s="29">
        <f t="shared" si="0"/>
        <v>30</v>
      </c>
      <c r="E19" s="29">
        <f t="shared" si="6"/>
        <v>330</v>
      </c>
      <c r="F19" s="29">
        <f t="shared" si="1"/>
        <v>-5044</v>
      </c>
      <c r="G19" s="34">
        <f>+Inputs!$D$2</f>
        <v>0.3795</v>
      </c>
      <c r="H19" s="2"/>
      <c r="I19" s="27">
        <f t="shared" si="7"/>
        <v>5374</v>
      </c>
      <c r="J19" s="27"/>
      <c r="K19" s="27">
        <f t="shared" si="2"/>
        <v>30</v>
      </c>
      <c r="L19" s="27">
        <f t="shared" si="8"/>
        <v>330</v>
      </c>
      <c r="M19" s="27">
        <f t="shared" si="3"/>
        <v>11.385</v>
      </c>
      <c r="N19" s="27">
        <f t="shared" si="4"/>
        <v>11.385</v>
      </c>
      <c r="O19" s="27">
        <f t="shared" si="9"/>
        <v>-1914.1980000000001</v>
      </c>
      <c r="P19" s="27">
        <f t="shared" si="10"/>
        <v>1914.1980000000001</v>
      </c>
      <c r="Q19" s="4"/>
      <c r="R19" s="4"/>
      <c r="S19" s="4"/>
    </row>
    <row r="20" spans="1:19">
      <c r="A20" s="30">
        <v>35370</v>
      </c>
      <c r="B20" s="3"/>
      <c r="C20" s="6">
        <v>12</v>
      </c>
      <c r="D20" s="29">
        <f t="shared" si="0"/>
        <v>30</v>
      </c>
      <c r="E20" s="29">
        <f t="shared" si="6"/>
        <v>360</v>
      </c>
      <c r="F20" s="29">
        <f t="shared" si="1"/>
        <v>-5014</v>
      </c>
      <c r="G20" s="34">
        <f>+Inputs!$D$2</f>
        <v>0.3795</v>
      </c>
      <c r="H20" s="2"/>
      <c r="I20" s="27">
        <f t="shared" si="7"/>
        <v>5374</v>
      </c>
      <c r="J20" s="27"/>
      <c r="K20" s="27">
        <f t="shared" si="2"/>
        <v>30</v>
      </c>
      <c r="L20" s="27">
        <f t="shared" si="8"/>
        <v>360</v>
      </c>
      <c r="M20" s="27">
        <f t="shared" si="3"/>
        <v>11.385</v>
      </c>
      <c r="N20" s="27">
        <f t="shared" si="4"/>
        <v>11.385</v>
      </c>
      <c r="O20" s="27">
        <f t="shared" si="9"/>
        <v>-1902.8130000000001</v>
      </c>
      <c r="P20" s="27">
        <f t="shared" si="10"/>
        <v>1902.8130000000001</v>
      </c>
      <c r="Q20" s="4"/>
      <c r="R20" s="4"/>
      <c r="S20" s="4"/>
    </row>
    <row r="21" spans="1:19">
      <c r="A21" s="31">
        <v>35400</v>
      </c>
      <c r="B21" s="3"/>
      <c r="C21" s="6">
        <v>13</v>
      </c>
      <c r="D21" s="29">
        <f t="shared" si="0"/>
        <v>30</v>
      </c>
      <c r="E21" s="29">
        <f t="shared" si="6"/>
        <v>390</v>
      </c>
      <c r="F21" s="29">
        <f t="shared" si="1"/>
        <v>-4984</v>
      </c>
      <c r="G21" s="34">
        <f>+Inputs!$D$2</f>
        <v>0.3795</v>
      </c>
      <c r="H21" s="2"/>
      <c r="I21" s="27">
        <f t="shared" si="7"/>
        <v>5374</v>
      </c>
      <c r="J21" s="27"/>
      <c r="K21" s="27">
        <f t="shared" si="2"/>
        <v>30</v>
      </c>
      <c r="L21" s="27">
        <f t="shared" si="8"/>
        <v>390</v>
      </c>
      <c r="M21" s="27">
        <f t="shared" si="3"/>
        <v>11.385</v>
      </c>
      <c r="N21" s="27">
        <f t="shared" si="4"/>
        <v>11.385</v>
      </c>
      <c r="O21" s="27">
        <f t="shared" si="9"/>
        <v>-1891.4280000000001</v>
      </c>
      <c r="P21" s="27">
        <f t="shared" si="10"/>
        <v>1891.4280000000001</v>
      </c>
      <c r="Q21" s="4"/>
      <c r="R21" s="4"/>
      <c r="S21" s="4"/>
    </row>
    <row r="22" spans="1:19">
      <c r="A22" s="30">
        <v>35431</v>
      </c>
      <c r="B22" s="3"/>
      <c r="C22" s="6">
        <v>14</v>
      </c>
      <c r="D22" s="29">
        <f t="shared" si="0"/>
        <v>30</v>
      </c>
      <c r="E22" s="29">
        <f t="shared" si="6"/>
        <v>420</v>
      </c>
      <c r="F22" s="29">
        <f t="shared" si="1"/>
        <v>-4954</v>
      </c>
      <c r="G22" s="34">
        <f>+Inputs!$D$2</f>
        <v>0.3795</v>
      </c>
      <c r="H22" s="2"/>
      <c r="I22" s="27">
        <f t="shared" si="7"/>
        <v>5374</v>
      </c>
      <c r="J22" s="27"/>
      <c r="K22" s="27">
        <f t="shared" si="2"/>
        <v>30</v>
      </c>
      <c r="L22" s="27">
        <f t="shared" si="8"/>
        <v>420</v>
      </c>
      <c r="M22" s="27">
        <f t="shared" si="3"/>
        <v>11.385</v>
      </c>
      <c r="N22" s="27">
        <f t="shared" si="4"/>
        <v>11.385</v>
      </c>
      <c r="O22" s="27">
        <f t="shared" si="9"/>
        <v>-1880.0430000000001</v>
      </c>
      <c r="P22" s="27">
        <f t="shared" si="10"/>
        <v>1880.0430000000001</v>
      </c>
      <c r="Q22" s="4"/>
      <c r="R22" s="4"/>
      <c r="S22" s="4"/>
    </row>
    <row r="23" spans="1:19">
      <c r="A23" s="31">
        <v>35462</v>
      </c>
      <c r="B23" s="3"/>
      <c r="C23" s="6">
        <v>15</v>
      </c>
      <c r="D23" s="29">
        <f t="shared" si="0"/>
        <v>30</v>
      </c>
      <c r="E23" s="29">
        <f t="shared" si="6"/>
        <v>450</v>
      </c>
      <c r="F23" s="29">
        <f t="shared" si="1"/>
        <v>-4924</v>
      </c>
      <c r="G23" s="34">
        <f>+Inputs!$D$2</f>
        <v>0.3795</v>
      </c>
      <c r="H23" s="2"/>
      <c r="I23" s="27">
        <f t="shared" si="7"/>
        <v>5374</v>
      </c>
      <c r="J23" s="27"/>
      <c r="K23" s="27">
        <f t="shared" si="2"/>
        <v>30</v>
      </c>
      <c r="L23" s="27">
        <f t="shared" si="8"/>
        <v>450</v>
      </c>
      <c r="M23" s="27">
        <f t="shared" si="3"/>
        <v>11.385</v>
      </c>
      <c r="N23" s="27">
        <f t="shared" si="4"/>
        <v>11.385</v>
      </c>
      <c r="O23" s="27">
        <f t="shared" si="9"/>
        <v>-1868.6580000000001</v>
      </c>
      <c r="P23" s="27">
        <f t="shared" si="10"/>
        <v>1868.6580000000001</v>
      </c>
      <c r="Q23" s="4"/>
      <c r="R23" s="4"/>
      <c r="S23" s="4"/>
    </row>
    <row r="24" spans="1:19">
      <c r="A24" s="30">
        <v>35490</v>
      </c>
      <c r="B24" s="3"/>
      <c r="C24" s="6">
        <v>16</v>
      </c>
      <c r="D24" s="29">
        <f t="shared" si="0"/>
        <v>30</v>
      </c>
      <c r="E24" s="29">
        <f t="shared" si="6"/>
        <v>480</v>
      </c>
      <c r="F24" s="29">
        <f t="shared" si="1"/>
        <v>-4894</v>
      </c>
      <c r="G24" s="34">
        <f>+Inputs!$D$2</f>
        <v>0.3795</v>
      </c>
      <c r="H24" s="2"/>
      <c r="I24" s="27">
        <f t="shared" si="7"/>
        <v>5374</v>
      </c>
      <c r="J24" s="27"/>
      <c r="K24" s="27">
        <f t="shared" si="2"/>
        <v>30</v>
      </c>
      <c r="L24" s="27">
        <f t="shared" si="8"/>
        <v>480</v>
      </c>
      <c r="M24" s="27">
        <f t="shared" si="3"/>
        <v>11.385</v>
      </c>
      <c r="N24" s="27">
        <f t="shared" si="4"/>
        <v>11.385</v>
      </c>
      <c r="O24" s="27">
        <f t="shared" si="9"/>
        <v>-1857.2730000000001</v>
      </c>
      <c r="P24" s="27">
        <f t="shared" si="10"/>
        <v>1857.2730000000001</v>
      </c>
      <c r="Q24" s="4"/>
      <c r="R24" s="4"/>
      <c r="S24" s="4"/>
    </row>
    <row r="25" spans="1:19">
      <c r="A25" s="31">
        <v>35521</v>
      </c>
      <c r="B25" s="3"/>
      <c r="C25" s="6">
        <v>17</v>
      </c>
      <c r="D25" s="29">
        <f t="shared" si="0"/>
        <v>30</v>
      </c>
      <c r="E25" s="29">
        <f t="shared" si="6"/>
        <v>510</v>
      </c>
      <c r="F25" s="29">
        <f t="shared" si="1"/>
        <v>-4864</v>
      </c>
      <c r="G25" s="34">
        <f>+Inputs!$D$2</f>
        <v>0.3795</v>
      </c>
      <c r="H25" s="2"/>
      <c r="I25" s="27">
        <f t="shared" si="7"/>
        <v>5374</v>
      </c>
      <c r="J25" s="27"/>
      <c r="K25" s="27">
        <f t="shared" si="2"/>
        <v>30</v>
      </c>
      <c r="L25" s="27">
        <f t="shared" si="8"/>
        <v>510</v>
      </c>
      <c r="M25" s="27">
        <f t="shared" si="3"/>
        <v>11.385</v>
      </c>
      <c r="N25" s="27">
        <f t="shared" si="4"/>
        <v>11.385</v>
      </c>
      <c r="O25" s="27">
        <f t="shared" si="9"/>
        <v>-1845.8880000000001</v>
      </c>
      <c r="P25" s="27">
        <f t="shared" si="10"/>
        <v>1845.8880000000001</v>
      </c>
      <c r="Q25" s="4"/>
      <c r="R25" s="4"/>
      <c r="S25" s="4"/>
    </row>
    <row r="26" spans="1:19">
      <c r="A26" s="30">
        <v>35551</v>
      </c>
      <c r="B26" s="3"/>
      <c r="C26" s="6">
        <v>18</v>
      </c>
      <c r="D26" s="29">
        <f t="shared" si="0"/>
        <v>30</v>
      </c>
      <c r="E26" s="29">
        <f t="shared" si="6"/>
        <v>540</v>
      </c>
      <c r="F26" s="29">
        <f t="shared" si="1"/>
        <v>-4834</v>
      </c>
      <c r="G26" s="34">
        <f>+Inputs!$D$2</f>
        <v>0.3795</v>
      </c>
      <c r="H26" s="2"/>
      <c r="I26" s="27">
        <f t="shared" si="7"/>
        <v>5374</v>
      </c>
      <c r="J26" s="27"/>
      <c r="K26" s="27">
        <f t="shared" si="2"/>
        <v>30</v>
      </c>
      <c r="L26" s="27">
        <f t="shared" si="8"/>
        <v>540</v>
      </c>
      <c r="M26" s="27">
        <f t="shared" si="3"/>
        <v>11.385</v>
      </c>
      <c r="N26" s="27">
        <f t="shared" si="4"/>
        <v>11.385</v>
      </c>
      <c r="O26" s="27">
        <f t="shared" si="9"/>
        <v>-1834.5030000000002</v>
      </c>
      <c r="P26" s="27">
        <f t="shared" si="10"/>
        <v>1834.5030000000002</v>
      </c>
      <c r="Q26" s="4"/>
      <c r="R26" s="4"/>
      <c r="S26" s="4"/>
    </row>
    <row r="27" spans="1:19">
      <c r="A27" s="31">
        <v>35582</v>
      </c>
      <c r="B27" s="3"/>
      <c r="C27" s="6">
        <v>19</v>
      </c>
      <c r="D27" s="29">
        <f t="shared" si="0"/>
        <v>30</v>
      </c>
      <c r="E27" s="29">
        <f t="shared" si="6"/>
        <v>570</v>
      </c>
      <c r="F27" s="29">
        <f t="shared" si="1"/>
        <v>-4804</v>
      </c>
      <c r="G27" s="34">
        <f>+Inputs!$D$2</f>
        <v>0.3795</v>
      </c>
      <c r="H27" s="2"/>
      <c r="I27" s="27">
        <f t="shared" si="7"/>
        <v>5374</v>
      </c>
      <c r="J27" s="27"/>
      <c r="K27" s="27">
        <f t="shared" si="2"/>
        <v>30</v>
      </c>
      <c r="L27" s="27">
        <f t="shared" si="8"/>
        <v>570</v>
      </c>
      <c r="M27" s="27">
        <f t="shared" si="3"/>
        <v>11.385</v>
      </c>
      <c r="N27" s="27">
        <f t="shared" si="4"/>
        <v>11.385</v>
      </c>
      <c r="O27" s="27">
        <f t="shared" si="9"/>
        <v>-1823.1180000000002</v>
      </c>
      <c r="P27" s="27">
        <f t="shared" si="10"/>
        <v>1823.1180000000002</v>
      </c>
      <c r="Q27" s="4"/>
      <c r="R27" s="4"/>
      <c r="S27" s="4"/>
    </row>
    <row r="28" spans="1:19">
      <c r="A28" s="30">
        <v>35612</v>
      </c>
      <c r="B28" s="3"/>
      <c r="C28" s="6">
        <v>20</v>
      </c>
      <c r="D28" s="29">
        <f t="shared" si="0"/>
        <v>30</v>
      </c>
      <c r="E28" s="29">
        <f t="shared" si="6"/>
        <v>600</v>
      </c>
      <c r="F28" s="29">
        <f t="shared" si="1"/>
        <v>-4774</v>
      </c>
      <c r="G28" s="34">
        <f>+Inputs!$D$2</f>
        <v>0.3795</v>
      </c>
      <c r="H28" s="2"/>
      <c r="I28" s="27">
        <f t="shared" si="7"/>
        <v>5374</v>
      </c>
      <c r="J28" s="27"/>
      <c r="K28" s="27">
        <f t="shared" si="2"/>
        <v>30</v>
      </c>
      <c r="L28" s="27">
        <f t="shared" si="8"/>
        <v>600</v>
      </c>
      <c r="M28" s="27">
        <f t="shared" si="3"/>
        <v>11.385</v>
      </c>
      <c r="N28" s="27">
        <f t="shared" si="4"/>
        <v>11.385</v>
      </c>
      <c r="O28" s="27">
        <f t="shared" si="9"/>
        <v>-1811.7330000000002</v>
      </c>
      <c r="P28" s="27">
        <f t="shared" si="10"/>
        <v>1811.7330000000002</v>
      </c>
      <c r="Q28" s="4"/>
      <c r="R28" s="4"/>
      <c r="S28" s="4"/>
    </row>
    <row r="29" spans="1:19">
      <c r="A29" s="31">
        <v>35643</v>
      </c>
      <c r="B29" s="3"/>
      <c r="C29" s="6">
        <v>21</v>
      </c>
      <c r="D29" s="29">
        <f t="shared" si="0"/>
        <v>30</v>
      </c>
      <c r="E29" s="29">
        <f t="shared" si="6"/>
        <v>630</v>
      </c>
      <c r="F29" s="29">
        <f t="shared" si="1"/>
        <v>-4744</v>
      </c>
      <c r="G29" s="34">
        <f>+Inputs!$D$2</f>
        <v>0.3795</v>
      </c>
      <c r="H29" s="2"/>
      <c r="I29" s="27">
        <f t="shared" si="7"/>
        <v>5374</v>
      </c>
      <c r="J29" s="27"/>
      <c r="K29" s="27">
        <f t="shared" si="2"/>
        <v>30</v>
      </c>
      <c r="L29" s="27">
        <f t="shared" si="8"/>
        <v>630</v>
      </c>
      <c r="M29" s="27">
        <f t="shared" si="3"/>
        <v>11.385</v>
      </c>
      <c r="N29" s="27">
        <f t="shared" si="4"/>
        <v>11.385</v>
      </c>
      <c r="O29" s="27">
        <f t="shared" si="9"/>
        <v>-1800.3480000000002</v>
      </c>
      <c r="P29" s="27">
        <f t="shared" si="10"/>
        <v>1800.3480000000002</v>
      </c>
      <c r="Q29" s="4"/>
      <c r="R29" s="4"/>
      <c r="S29" s="4"/>
    </row>
    <row r="30" spans="1:19">
      <c r="A30" s="30">
        <v>35674</v>
      </c>
      <c r="B30" s="3"/>
      <c r="C30" s="6">
        <v>22</v>
      </c>
      <c r="D30" s="29">
        <f t="shared" si="0"/>
        <v>30</v>
      </c>
      <c r="E30" s="29">
        <f t="shared" si="6"/>
        <v>660</v>
      </c>
      <c r="F30" s="29">
        <f t="shared" si="1"/>
        <v>-4714</v>
      </c>
      <c r="G30" s="34">
        <f>+Inputs!$D$2</f>
        <v>0.3795</v>
      </c>
      <c r="H30" s="2"/>
      <c r="I30" s="27">
        <f t="shared" si="7"/>
        <v>5374</v>
      </c>
      <c r="J30" s="27"/>
      <c r="K30" s="27">
        <f t="shared" si="2"/>
        <v>30</v>
      </c>
      <c r="L30" s="27">
        <f t="shared" si="8"/>
        <v>660</v>
      </c>
      <c r="M30" s="27">
        <f t="shared" si="3"/>
        <v>11.385</v>
      </c>
      <c r="N30" s="27">
        <f t="shared" si="4"/>
        <v>11.385</v>
      </c>
      <c r="O30" s="27">
        <f t="shared" si="9"/>
        <v>-1788.9630000000002</v>
      </c>
      <c r="P30" s="27">
        <f t="shared" si="10"/>
        <v>1788.9630000000002</v>
      </c>
      <c r="Q30" s="112"/>
    </row>
    <row r="31" spans="1:19">
      <c r="A31" s="31">
        <v>35704</v>
      </c>
      <c r="B31" s="3"/>
      <c r="C31" s="6">
        <v>23</v>
      </c>
      <c r="D31" s="29">
        <f t="shared" si="0"/>
        <v>30</v>
      </c>
      <c r="E31" s="29">
        <f t="shared" si="6"/>
        <v>690</v>
      </c>
      <c r="F31" s="29">
        <f t="shared" si="1"/>
        <v>-4684</v>
      </c>
      <c r="G31" s="34">
        <f>+Inputs!$D$2</f>
        <v>0.3795</v>
      </c>
      <c r="H31" s="2"/>
      <c r="I31" s="27">
        <f t="shared" si="7"/>
        <v>5374</v>
      </c>
      <c r="J31" s="27"/>
      <c r="K31" s="27">
        <f t="shared" si="2"/>
        <v>30</v>
      </c>
      <c r="L31" s="27">
        <f t="shared" si="8"/>
        <v>690</v>
      </c>
      <c r="M31" s="27">
        <f t="shared" si="3"/>
        <v>11.385</v>
      </c>
      <c r="N31" s="27">
        <f t="shared" si="4"/>
        <v>11.385</v>
      </c>
      <c r="O31" s="27">
        <f t="shared" si="9"/>
        <v>-1777.5780000000002</v>
      </c>
      <c r="P31" s="27">
        <f t="shared" si="10"/>
        <v>1777.5780000000002</v>
      </c>
      <c r="Q31" s="112"/>
    </row>
    <row r="32" spans="1:19">
      <c r="A32" s="30">
        <v>35735</v>
      </c>
      <c r="B32" s="3"/>
      <c r="C32" s="6">
        <v>24</v>
      </c>
      <c r="D32" s="29">
        <f t="shared" si="0"/>
        <v>30</v>
      </c>
      <c r="E32" s="29">
        <f t="shared" si="6"/>
        <v>720</v>
      </c>
      <c r="F32" s="29">
        <f t="shared" si="1"/>
        <v>-4654</v>
      </c>
      <c r="G32" s="34">
        <f>+Inputs!$D$2</f>
        <v>0.3795</v>
      </c>
      <c r="H32" s="2"/>
      <c r="I32" s="27">
        <f t="shared" si="7"/>
        <v>5374</v>
      </c>
      <c r="J32" s="27"/>
      <c r="K32" s="27">
        <f t="shared" si="2"/>
        <v>30</v>
      </c>
      <c r="L32" s="27">
        <f t="shared" si="8"/>
        <v>720</v>
      </c>
      <c r="M32" s="27">
        <f t="shared" si="3"/>
        <v>11.385</v>
      </c>
      <c r="N32" s="27">
        <f t="shared" si="4"/>
        <v>11.385</v>
      </c>
      <c r="O32" s="27">
        <f t="shared" si="9"/>
        <v>-1766.1930000000002</v>
      </c>
      <c r="P32" s="27">
        <f t="shared" si="10"/>
        <v>1766.1930000000002</v>
      </c>
      <c r="Q32" s="112"/>
    </row>
    <row r="33" spans="1:21">
      <c r="A33" s="31">
        <v>35765</v>
      </c>
      <c r="B33" s="3"/>
      <c r="C33" s="6">
        <v>25</v>
      </c>
      <c r="D33" s="29">
        <f t="shared" si="0"/>
        <v>30</v>
      </c>
      <c r="E33" s="29">
        <f t="shared" si="6"/>
        <v>750</v>
      </c>
      <c r="F33" s="29">
        <f t="shared" si="1"/>
        <v>-4624</v>
      </c>
      <c r="G33" s="34">
        <f>+Inputs!$D$2</f>
        <v>0.3795</v>
      </c>
      <c r="H33" s="2"/>
      <c r="I33" s="27">
        <f t="shared" si="7"/>
        <v>5374</v>
      </c>
      <c r="J33" s="27"/>
      <c r="K33" s="27">
        <f t="shared" si="2"/>
        <v>30</v>
      </c>
      <c r="L33" s="27">
        <f t="shared" si="8"/>
        <v>750</v>
      </c>
      <c r="M33" s="27">
        <f t="shared" si="3"/>
        <v>11.385</v>
      </c>
      <c r="N33" s="27">
        <f t="shared" si="4"/>
        <v>11.385</v>
      </c>
      <c r="O33" s="27">
        <f t="shared" si="9"/>
        <v>-1754.8080000000002</v>
      </c>
      <c r="P33" s="27">
        <f t="shared" si="10"/>
        <v>1754.8080000000002</v>
      </c>
      <c r="Q33" s="112"/>
    </row>
    <row r="34" spans="1:21">
      <c r="A34" s="30">
        <v>35796</v>
      </c>
      <c r="B34" s="3"/>
      <c r="C34" s="6">
        <v>26</v>
      </c>
      <c r="D34" s="29">
        <f t="shared" si="0"/>
        <v>30</v>
      </c>
      <c r="E34" s="29">
        <f t="shared" si="6"/>
        <v>780</v>
      </c>
      <c r="F34" s="29">
        <f t="shared" si="1"/>
        <v>-4594</v>
      </c>
      <c r="G34" s="34">
        <f>+Inputs!$D$2</f>
        <v>0.3795</v>
      </c>
      <c r="H34" s="2"/>
      <c r="I34" s="27">
        <f t="shared" si="7"/>
        <v>5374</v>
      </c>
      <c r="J34" s="27"/>
      <c r="K34" s="27">
        <f t="shared" si="2"/>
        <v>30</v>
      </c>
      <c r="L34" s="27">
        <f t="shared" si="8"/>
        <v>780</v>
      </c>
      <c r="M34" s="27">
        <f t="shared" si="3"/>
        <v>11.385</v>
      </c>
      <c r="N34" s="27">
        <f t="shared" si="4"/>
        <v>11.385</v>
      </c>
      <c r="O34" s="27">
        <f t="shared" si="9"/>
        <v>-1743.4230000000002</v>
      </c>
      <c r="P34" s="27">
        <f t="shared" si="10"/>
        <v>1743.4230000000002</v>
      </c>
      <c r="Q34" s="112"/>
    </row>
    <row r="35" spans="1:21">
      <c r="A35" s="31">
        <v>35827</v>
      </c>
      <c r="B35" s="3"/>
      <c r="C35" s="6">
        <v>27</v>
      </c>
      <c r="D35" s="29">
        <f t="shared" si="0"/>
        <v>30</v>
      </c>
      <c r="E35" s="29">
        <f t="shared" si="6"/>
        <v>810</v>
      </c>
      <c r="F35" s="29">
        <f t="shared" si="1"/>
        <v>-4564</v>
      </c>
      <c r="G35" s="34">
        <f>+Inputs!$D$2</f>
        <v>0.3795</v>
      </c>
      <c r="H35" s="2"/>
      <c r="I35" s="27">
        <f t="shared" si="7"/>
        <v>5374</v>
      </c>
      <c r="J35" s="27"/>
      <c r="K35" s="27">
        <f t="shared" si="2"/>
        <v>30</v>
      </c>
      <c r="L35" s="27">
        <f t="shared" si="8"/>
        <v>810</v>
      </c>
      <c r="M35" s="27">
        <f t="shared" si="3"/>
        <v>11.385</v>
      </c>
      <c r="N35" s="27">
        <f t="shared" si="4"/>
        <v>11.385</v>
      </c>
      <c r="O35" s="27">
        <f t="shared" si="9"/>
        <v>-1732.0380000000002</v>
      </c>
      <c r="P35" s="27">
        <f t="shared" si="10"/>
        <v>1732.0380000000002</v>
      </c>
    </row>
    <row r="36" spans="1:21">
      <c r="A36" s="30">
        <v>35855</v>
      </c>
      <c r="B36" s="3"/>
      <c r="C36" s="6">
        <v>28</v>
      </c>
      <c r="D36" s="29">
        <f t="shared" si="0"/>
        <v>30</v>
      </c>
      <c r="E36" s="29">
        <f t="shared" si="6"/>
        <v>840</v>
      </c>
      <c r="F36" s="29">
        <f t="shared" si="1"/>
        <v>-4534</v>
      </c>
      <c r="G36" s="34">
        <f>+Inputs!$D$2</f>
        <v>0.3795</v>
      </c>
      <c r="H36" s="2"/>
      <c r="I36" s="27">
        <f t="shared" si="7"/>
        <v>5374</v>
      </c>
      <c r="J36" s="27"/>
      <c r="K36" s="27">
        <f t="shared" si="2"/>
        <v>30</v>
      </c>
      <c r="L36" s="27">
        <f t="shared" si="8"/>
        <v>840</v>
      </c>
      <c r="M36" s="27">
        <f t="shared" si="3"/>
        <v>11.385</v>
      </c>
      <c r="N36" s="27">
        <f t="shared" si="4"/>
        <v>11.385</v>
      </c>
      <c r="O36" s="27">
        <f t="shared" si="9"/>
        <v>-1720.6530000000002</v>
      </c>
      <c r="P36" s="27">
        <f t="shared" si="10"/>
        <v>1720.6530000000002</v>
      </c>
    </row>
    <row r="37" spans="1:21">
      <c r="A37" s="31">
        <v>35886</v>
      </c>
      <c r="B37" s="3"/>
      <c r="C37" s="6">
        <v>29</v>
      </c>
      <c r="D37" s="29">
        <f t="shared" si="0"/>
        <v>30</v>
      </c>
      <c r="E37" s="29">
        <f t="shared" si="6"/>
        <v>870</v>
      </c>
      <c r="F37" s="29">
        <f t="shared" si="1"/>
        <v>-4504</v>
      </c>
      <c r="G37" s="34">
        <f>+Inputs!$D$2</f>
        <v>0.3795</v>
      </c>
      <c r="H37" s="2"/>
      <c r="I37" s="27">
        <f t="shared" si="7"/>
        <v>5374</v>
      </c>
      <c r="J37" s="27"/>
      <c r="K37" s="27">
        <f t="shared" si="2"/>
        <v>30</v>
      </c>
      <c r="L37" s="27">
        <f t="shared" si="8"/>
        <v>870</v>
      </c>
      <c r="M37" s="27">
        <f t="shared" si="3"/>
        <v>11.385</v>
      </c>
      <c r="N37" s="27">
        <f t="shared" si="4"/>
        <v>11.385</v>
      </c>
      <c r="O37" s="27">
        <f t="shared" si="9"/>
        <v>-1709.2680000000003</v>
      </c>
      <c r="P37" s="27">
        <f t="shared" si="10"/>
        <v>1709.2680000000003</v>
      </c>
    </row>
    <row r="38" spans="1:21">
      <c r="A38" s="30">
        <v>35916</v>
      </c>
      <c r="B38" s="3"/>
      <c r="C38" s="6">
        <v>30</v>
      </c>
      <c r="D38" s="29">
        <f t="shared" si="0"/>
        <v>30</v>
      </c>
      <c r="E38" s="29">
        <f t="shared" si="6"/>
        <v>900</v>
      </c>
      <c r="F38" s="29">
        <f t="shared" si="1"/>
        <v>-4474</v>
      </c>
      <c r="G38" s="34">
        <f>+Inputs!$D$2</f>
        <v>0.3795</v>
      </c>
      <c r="H38" s="2"/>
      <c r="I38" s="27">
        <f t="shared" si="7"/>
        <v>5374</v>
      </c>
      <c r="J38" s="27"/>
      <c r="K38" s="27">
        <f t="shared" si="2"/>
        <v>30</v>
      </c>
      <c r="L38" s="27">
        <f t="shared" si="8"/>
        <v>900</v>
      </c>
      <c r="M38" s="27">
        <f t="shared" si="3"/>
        <v>11.385</v>
      </c>
      <c r="N38" s="27">
        <f t="shared" si="4"/>
        <v>11.385</v>
      </c>
      <c r="O38" s="27">
        <f t="shared" si="9"/>
        <v>-1697.8830000000003</v>
      </c>
      <c r="P38" s="27">
        <f t="shared" si="10"/>
        <v>1697.8830000000003</v>
      </c>
    </row>
    <row r="39" spans="1:21">
      <c r="A39" s="31">
        <v>35947</v>
      </c>
      <c r="B39" s="2"/>
      <c r="C39" s="6">
        <v>31</v>
      </c>
      <c r="D39" s="29">
        <f t="shared" si="0"/>
        <v>30</v>
      </c>
      <c r="E39" s="29">
        <f t="shared" si="6"/>
        <v>930</v>
      </c>
      <c r="F39" s="29">
        <f t="shared" si="1"/>
        <v>-4444</v>
      </c>
      <c r="G39" s="34">
        <f>+Inputs!$D$2</f>
        <v>0.3795</v>
      </c>
      <c r="H39" s="2"/>
      <c r="I39" s="27">
        <f t="shared" si="7"/>
        <v>5374</v>
      </c>
      <c r="J39" s="27"/>
      <c r="K39" s="27">
        <f t="shared" si="2"/>
        <v>30</v>
      </c>
      <c r="L39" s="27">
        <f t="shared" si="8"/>
        <v>930</v>
      </c>
      <c r="M39" s="27">
        <f t="shared" si="3"/>
        <v>11.385</v>
      </c>
      <c r="N39" s="27">
        <f t="shared" si="4"/>
        <v>11.385</v>
      </c>
      <c r="O39" s="27">
        <f t="shared" si="9"/>
        <v>-1686.4980000000003</v>
      </c>
      <c r="P39" s="27">
        <f t="shared" si="10"/>
        <v>1686.4980000000003</v>
      </c>
    </row>
    <row r="40" spans="1:21">
      <c r="A40" s="30">
        <v>35977</v>
      </c>
      <c r="B40" s="2"/>
      <c r="C40" s="6">
        <v>32</v>
      </c>
      <c r="D40" s="29">
        <f t="shared" si="0"/>
        <v>30</v>
      </c>
      <c r="E40" s="29">
        <f t="shared" si="6"/>
        <v>960</v>
      </c>
      <c r="F40" s="29">
        <f t="shared" si="1"/>
        <v>-4414</v>
      </c>
      <c r="G40" s="34">
        <f>+Inputs!$D$2</f>
        <v>0.3795</v>
      </c>
      <c r="H40" s="2"/>
      <c r="I40" s="27">
        <f t="shared" si="7"/>
        <v>5374</v>
      </c>
      <c r="J40" s="2"/>
      <c r="K40" s="27">
        <f t="shared" si="2"/>
        <v>30</v>
      </c>
      <c r="L40" s="27">
        <f t="shared" si="8"/>
        <v>960</v>
      </c>
      <c r="M40" s="27">
        <f t="shared" si="3"/>
        <v>11.385</v>
      </c>
      <c r="N40" s="27">
        <f t="shared" si="4"/>
        <v>11.385</v>
      </c>
      <c r="O40" s="27">
        <f t="shared" si="9"/>
        <v>-1675.1130000000003</v>
      </c>
      <c r="P40" s="27">
        <f t="shared" si="10"/>
        <v>1675.1130000000003</v>
      </c>
    </row>
    <row r="41" spans="1:21">
      <c r="A41" s="31">
        <v>36008</v>
      </c>
      <c r="C41" s="6">
        <v>33</v>
      </c>
      <c r="D41" s="29">
        <f t="shared" ref="D41:D72" si="12">ROUND(-(+$B$9/180)*1,0)</f>
        <v>30</v>
      </c>
      <c r="E41" s="29">
        <f t="shared" si="6"/>
        <v>990</v>
      </c>
      <c r="F41" s="29">
        <f t="shared" ref="F41:F72" si="13">$B$9+E41</f>
        <v>-4384</v>
      </c>
      <c r="G41" s="34">
        <f>+Inputs!$D$2</f>
        <v>0.3795</v>
      </c>
      <c r="I41" s="27">
        <f t="shared" si="7"/>
        <v>5374</v>
      </c>
      <c r="K41" s="27">
        <f t="shared" ref="K41:K72" si="14">D41</f>
        <v>30</v>
      </c>
      <c r="L41" s="27">
        <f t="shared" si="8"/>
        <v>990</v>
      </c>
      <c r="M41" s="27">
        <f t="shared" ref="M41:M72" si="15">K41*G41</f>
        <v>11.385</v>
      </c>
      <c r="N41" s="27">
        <f t="shared" ref="N41:N72" si="16">M41-J41</f>
        <v>11.385</v>
      </c>
      <c r="O41" s="27">
        <f t="shared" si="9"/>
        <v>-1663.7280000000003</v>
      </c>
      <c r="P41" s="27">
        <f t="shared" si="10"/>
        <v>1663.7280000000003</v>
      </c>
    </row>
    <row r="42" spans="1:21">
      <c r="A42" s="30">
        <v>36039</v>
      </c>
      <c r="C42" s="6">
        <v>34</v>
      </c>
      <c r="D42" s="29">
        <f t="shared" si="12"/>
        <v>30</v>
      </c>
      <c r="E42" s="29">
        <f t="shared" ref="E42:E73" si="17">+E41+D42</f>
        <v>1020</v>
      </c>
      <c r="F42" s="29">
        <f t="shared" si="13"/>
        <v>-4354</v>
      </c>
      <c r="G42" s="34">
        <f>+Inputs!$D$2</f>
        <v>0.3795</v>
      </c>
      <c r="I42" s="27">
        <f t="shared" ref="I42:I73" si="18">+I41+H42</f>
        <v>5374</v>
      </c>
      <c r="K42" s="27">
        <f t="shared" si="14"/>
        <v>30</v>
      </c>
      <c r="L42" s="27">
        <f t="shared" ref="L42:L73" si="19">+L41+K42</f>
        <v>1020</v>
      </c>
      <c r="M42" s="27">
        <f t="shared" si="15"/>
        <v>11.385</v>
      </c>
      <c r="N42" s="27">
        <f t="shared" si="16"/>
        <v>11.385</v>
      </c>
      <c r="O42" s="27">
        <f t="shared" ref="O42:O73" si="20">+O41+N42</f>
        <v>-1652.3430000000003</v>
      </c>
      <c r="P42" s="27">
        <f t="shared" ref="P42:P73" si="21">P41-N42</f>
        <v>1652.3430000000003</v>
      </c>
    </row>
    <row r="43" spans="1:21">
      <c r="A43" s="31">
        <v>36069</v>
      </c>
      <c r="C43" s="6">
        <v>35</v>
      </c>
      <c r="D43" s="29">
        <f t="shared" si="12"/>
        <v>30</v>
      </c>
      <c r="E43" s="29">
        <f t="shared" si="17"/>
        <v>1050</v>
      </c>
      <c r="F43" s="29">
        <f t="shared" si="13"/>
        <v>-4324</v>
      </c>
      <c r="G43" s="34">
        <f>+Inputs!$D$2</f>
        <v>0.3795</v>
      </c>
      <c r="I43" s="27">
        <f t="shared" si="18"/>
        <v>5374</v>
      </c>
      <c r="K43" s="27">
        <f t="shared" si="14"/>
        <v>30</v>
      </c>
      <c r="L43" s="27">
        <f t="shared" si="19"/>
        <v>1050</v>
      </c>
      <c r="M43" s="27">
        <f t="shared" si="15"/>
        <v>11.385</v>
      </c>
      <c r="N43" s="27">
        <f t="shared" si="16"/>
        <v>11.385</v>
      </c>
      <c r="O43" s="27">
        <f t="shared" si="20"/>
        <v>-1640.9580000000003</v>
      </c>
      <c r="P43" s="27">
        <f t="shared" si="21"/>
        <v>1640.9580000000003</v>
      </c>
    </row>
    <row r="44" spans="1:21">
      <c r="A44" s="30">
        <v>36100</v>
      </c>
      <c r="C44" s="6">
        <v>36</v>
      </c>
      <c r="D44" s="29">
        <f t="shared" si="12"/>
        <v>30</v>
      </c>
      <c r="E44" s="29">
        <f t="shared" si="17"/>
        <v>1080</v>
      </c>
      <c r="F44" s="29">
        <f t="shared" si="13"/>
        <v>-4294</v>
      </c>
      <c r="G44" s="34">
        <f>+Inputs!$D$2</f>
        <v>0.3795</v>
      </c>
      <c r="I44" s="27">
        <f t="shared" si="18"/>
        <v>5374</v>
      </c>
      <c r="K44" s="27">
        <f t="shared" si="14"/>
        <v>30</v>
      </c>
      <c r="L44" s="27">
        <f t="shared" si="19"/>
        <v>1080</v>
      </c>
      <c r="M44" s="27">
        <f t="shared" si="15"/>
        <v>11.385</v>
      </c>
      <c r="N44" s="27">
        <f t="shared" si="16"/>
        <v>11.385</v>
      </c>
      <c r="O44" s="27">
        <f t="shared" si="20"/>
        <v>-1629.5730000000003</v>
      </c>
      <c r="P44" s="27">
        <f t="shared" si="21"/>
        <v>1629.5730000000003</v>
      </c>
      <c r="U44" s="98"/>
    </row>
    <row r="45" spans="1:21">
      <c r="A45" s="31">
        <v>36130</v>
      </c>
      <c r="C45" s="6">
        <v>37</v>
      </c>
      <c r="D45" s="29">
        <f t="shared" si="12"/>
        <v>30</v>
      </c>
      <c r="E45" s="29">
        <f t="shared" si="17"/>
        <v>1110</v>
      </c>
      <c r="F45" s="29">
        <f t="shared" si="13"/>
        <v>-4264</v>
      </c>
      <c r="G45" s="34">
        <f>+Inputs!$D$2</f>
        <v>0.3795</v>
      </c>
      <c r="I45" s="27">
        <f t="shared" si="18"/>
        <v>5374</v>
      </c>
      <c r="K45" s="27">
        <f t="shared" si="14"/>
        <v>30</v>
      </c>
      <c r="L45" s="27">
        <f t="shared" si="19"/>
        <v>1110</v>
      </c>
      <c r="M45" s="27">
        <f t="shared" si="15"/>
        <v>11.385</v>
      </c>
      <c r="N45" s="27">
        <f t="shared" si="16"/>
        <v>11.385</v>
      </c>
      <c r="O45" s="27">
        <f t="shared" si="20"/>
        <v>-1618.1880000000003</v>
      </c>
      <c r="P45" s="27">
        <f t="shared" si="21"/>
        <v>1618.1880000000003</v>
      </c>
      <c r="U45" s="98"/>
    </row>
    <row r="46" spans="1:21">
      <c r="A46" s="30">
        <v>36161</v>
      </c>
      <c r="C46" s="6">
        <v>38</v>
      </c>
      <c r="D46" s="29">
        <f t="shared" si="12"/>
        <v>30</v>
      </c>
      <c r="E46" s="29">
        <f t="shared" si="17"/>
        <v>1140</v>
      </c>
      <c r="F46" s="29">
        <f t="shared" si="13"/>
        <v>-4234</v>
      </c>
      <c r="G46" s="34">
        <f>+Inputs!$D$2</f>
        <v>0.3795</v>
      </c>
      <c r="I46" s="27">
        <f t="shared" si="18"/>
        <v>5374</v>
      </c>
      <c r="K46" s="27">
        <f t="shared" si="14"/>
        <v>30</v>
      </c>
      <c r="L46" s="27">
        <f t="shared" si="19"/>
        <v>1140</v>
      </c>
      <c r="M46" s="27">
        <f t="shared" si="15"/>
        <v>11.385</v>
      </c>
      <c r="N46" s="27">
        <f t="shared" si="16"/>
        <v>11.385</v>
      </c>
      <c r="O46" s="27">
        <f t="shared" si="20"/>
        <v>-1606.8030000000003</v>
      </c>
      <c r="P46" s="27">
        <f t="shared" si="21"/>
        <v>1606.8030000000003</v>
      </c>
      <c r="U46" s="98"/>
    </row>
    <row r="47" spans="1:21">
      <c r="A47" s="31">
        <v>36192</v>
      </c>
      <c r="C47" s="6">
        <v>39</v>
      </c>
      <c r="D47" s="29">
        <f t="shared" si="12"/>
        <v>30</v>
      </c>
      <c r="E47" s="29">
        <f t="shared" si="17"/>
        <v>1170</v>
      </c>
      <c r="F47" s="29">
        <f t="shared" si="13"/>
        <v>-4204</v>
      </c>
      <c r="G47" s="34">
        <f>+Inputs!$D$2</f>
        <v>0.3795</v>
      </c>
      <c r="I47" s="27">
        <f t="shared" si="18"/>
        <v>5374</v>
      </c>
      <c r="K47" s="27">
        <f t="shared" si="14"/>
        <v>30</v>
      </c>
      <c r="L47" s="27">
        <f t="shared" si="19"/>
        <v>1170</v>
      </c>
      <c r="M47" s="27">
        <f t="shared" si="15"/>
        <v>11.385</v>
      </c>
      <c r="N47" s="27">
        <f t="shared" si="16"/>
        <v>11.385</v>
      </c>
      <c r="O47" s="27">
        <f t="shared" si="20"/>
        <v>-1595.4180000000003</v>
      </c>
      <c r="P47" s="27">
        <f t="shared" si="21"/>
        <v>1595.4180000000003</v>
      </c>
      <c r="U47" s="98"/>
    </row>
    <row r="48" spans="1:21">
      <c r="A48" s="30">
        <v>36220</v>
      </c>
      <c r="C48" s="6">
        <v>40</v>
      </c>
      <c r="D48" s="29">
        <f t="shared" si="12"/>
        <v>30</v>
      </c>
      <c r="E48" s="29">
        <f t="shared" si="17"/>
        <v>1200</v>
      </c>
      <c r="F48" s="29">
        <f t="shared" si="13"/>
        <v>-4174</v>
      </c>
      <c r="G48" s="34">
        <f>+Inputs!$D$2</f>
        <v>0.3795</v>
      </c>
      <c r="I48" s="27">
        <f t="shared" si="18"/>
        <v>5374</v>
      </c>
      <c r="K48" s="27">
        <f t="shared" si="14"/>
        <v>30</v>
      </c>
      <c r="L48" s="27">
        <f t="shared" si="19"/>
        <v>1200</v>
      </c>
      <c r="M48" s="27">
        <f t="shared" si="15"/>
        <v>11.385</v>
      </c>
      <c r="N48" s="27">
        <f t="shared" si="16"/>
        <v>11.385</v>
      </c>
      <c r="O48" s="27">
        <f t="shared" si="20"/>
        <v>-1584.0330000000004</v>
      </c>
      <c r="P48" s="27">
        <f t="shared" si="21"/>
        <v>1584.0330000000004</v>
      </c>
      <c r="U48" s="98"/>
    </row>
    <row r="49" spans="1:21">
      <c r="A49" s="31">
        <v>36251</v>
      </c>
      <c r="C49" s="6">
        <v>41</v>
      </c>
      <c r="D49" s="29">
        <f t="shared" si="12"/>
        <v>30</v>
      </c>
      <c r="E49" s="29">
        <f t="shared" si="17"/>
        <v>1230</v>
      </c>
      <c r="F49" s="29">
        <f t="shared" si="13"/>
        <v>-4144</v>
      </c>
      <c r="G49" s="34">
        <f>+Inputs!$D$2</f>
        <v>0.3795</v>
      </c>
      <c r="I49" s="27">
        <f t="shared" si="18"/>
        <v>5374</v>
      </c>
      <c r="K49" s="27">
        <f t="shared" si="14"/>
        <v>30</v>
      </c>
      <c r="L49" s="27">
        <f t="shared" si="19"/>
        <v>1230</v>
      </c>
      <c r="M49" s="27">
        <f t="shared" si="15"/>
        <v>11.385</v>
      </c>
      <c r="N49" s="27">
        <f t="shared" si="16"/>
        <v>11.385</v>
      </c>
      <c r="O49" s="27">
        <f t="shared" si="20"/>
        <v>-1572.6480000000004</v>
      </c>
      <c r="P49" s="27">
        <f t="shared" si="21"/>
        <v>1572.6480000000004</v>
      </c>
      <c r="U49" s="98"/>
    </row>
    <row r="50" spans="1:21">
      <c r="A50" s="30">
        <v>36281</v>
      </c>
      <c r="C50" s="6">
        <v>42</v>
      </c>
      <c r="D50" s="29">
        <f t="shared" si="12"/>
        <v>30</v>
      </c>
      <c r="E50" s="29">
        <f t="shared" si="17"/>
        <v>1260</v>
      </c>
      <c r="F50" s="29">
        <f t="shared" si="13"/>
        <v>-4114</v>
      </c>
      <c r="G50" s="34">
        <f>+Inputs!$D$2</f>
        <v>0.3795</v>
      </c>
      <c r="I50" s="27">
        <f t="shared" si="18"/>
        <v>5374</v>
      </c>
      <c r="K50" s="27">
        <f t="shared" si="14"/>
        <v>30</v>
      </c>
      <c r="L50" s="27">
        <f t="shared" si="19"/>
        <v>1260</v>
      </c>
      <c r="M50" s="27">
        <f t="shared" si="15"/>
        <v>11.385</v>
      </c>
      <c r="N50" s="27">
        <f t="shared" si="16"/>
        <v>11.385</v>
      </c>
      <c r="O50" s="27">
        <f t="shared" si="20"/>
        <v>-1561.2630000000004</v>
      </c>
      <c r="P50" s="27">
        <f t="shared" si="21"/>
        <v>1561.2630000000004</v>
      </c>
      <c r="U50" s="98"/>
    </row>
    <row r="51" spans="1:21">
      <c r="A51" s="31">
        <v>36312</v>
      </c>
      <c r="C51" s="6">
        <v>43</v>
      </c>
      <c r="D51" s="29">
        <f t="shared" si="12"/>
        <v>30</v>
      </c>
      <c r="E51" s="29">
        <f t="shared" si="17"/>
        <v>1290</v>
      </c>
      <c r="F51" s="29">
        <f t="shared" si="13"/>
        <v>-4084</v>
      </c>
      <c r="G51" s="34">
        <f>+Inputs!$D$2</f>
        <v>0.3795</v>
      </c>
      <c r="I51" s="27">
        <f t="shared" si="18"/>
        <v>5374</v>
      </c>
      <c r="K51" s="27">
        <f t="shared" si="14"/>
        <v>30</v>
      </c>
      <c r="L51" s="27">
        <f t="shared" si="19"/>
        <v>1290</v>
      </c>
      <c r="M51" s="27">
        <f t="shared" si="15"/>
        <v>11.385</v>
      </c>
      <c r="N51" s="27">
        <f t="shared" si="16"/>
        <v>11.385</v>
      </c>
      <c r="O51" s="27">
        <f t="shared" si="20"/>
        <v>-1549.8780000000004</v>
      </c>
      <c r="P51" s="27">
        <f t="shared" si="21"/>
        <v>1549.8780000000004</v>
      </c>
      <c r="U51" s="98"/>
    </row>
    <row r="52" spans="1:21">
      <c r="A52" s="30">
        <v>36342</v>
      </c>
      <c r="C52" s="6">
        <v>44</v>
      </c>
      <c r="D52" s="29">
        <f t="shared" si="12"/>
        <v>30</v>
      </c>
      <c r="E52" s="29">
        <f t="shared" si="17"/>
        <v>1320</v>
      </c>
      <c r="F52" s="29">
        <f t="shared" si="13"/>
        <v>-4054</v>
      </c>
      <c r="G52" s="34">
        <f>+Inputs!$D$2</f>
        <v>0.3795</v>
      </c>
      <c r="I52" s="27">
        <f t="shared" si="18"/>
        <v>5374</v>
      </c>
      <c r="K52" s="27">
        <f t="shared" si="14"/>
        <v>30</v>
      </c>
      <c r="L52" s="27">
        <f t="shared" si="19"/>
        <v>1320</v>
      </c>
      <c r="M52" s="27">
        <f t="shared" si="15"/>
        <v>11.385</v>
      </c>
      <c r="N52" s="27">
        <f t="shared" si="16"/>
        <v>11.385</v>
      </c>
      <c r="O52" s="27">
        <f t="shared" si="20"/>
        <v>-1538.4930000000004</v>
      </c>
      <c r="P52" s="27">
        <f t="shared" si="21"/>
        <v>1538.4930000000004</v>
      </c>
      <c r="U52" s="98"/>
    </row>
    <row r="53" spans="1:21">
      <c r="A53" s="31">
        <v>36373</v>
      </c>
      <c r="C53" s="6">
        <v>45</v>
      </c>
      <c r="D53" s="29">
        <f t="shared" si="12"/>
        <v>30</v>
      </c>
      <c r="E53" s="29">
        <f t="shared" si="17"/>
        <v>1350</v>
      </c>
      <c r="F53" s="29">
        <f t="shared" si="13"/>
        <v>-4024</v>
      </c>
      <c r="G53" s="34">
        <f>+Inputs!$D$2</f>
        <v>0.3795</v>
      </c>
      <c r="I53" s="27">
        <f t="shared" si="18"/>
        <v>5374</v>
      </c>
      <c r="K53" s="27">
        <f t="shared" si="14"/>
        <v>30</v>
      </c>
      <c r="L53" s="27">
        <f t="shared" si="19"/>
        <v>1350</v>
      </c>
      <c r="M53" s="27">
        <f t="shared" si="15"/>
        <v>11.385</v>
      </c>
      <c r="N53" s="27">
        <f t="shared" si="16"/>
        <v>11.385</v>
      </c>
      <c r="O53" s="27">
        <f t="shared" si="20"/>
        <v>-1527.1080000000004</v>
      </c>
      <c r="P53" s="27">
        <f t="shared" si="21"/>
        <v>1527.1080000000004</v>
      </c>
      <c r="U53" s="98"/>
    </row>
    <row r="54" spans="1:21">
      <c r="A54" s="30">
        <v>36404</v>
      </c>
      <c r="C54" s="6">
        <v>46</v>
      </c>
      <c r="D54" s="29">
        <f t="shared" si="12"/>
        <v>30</v>
      </c>
      <c r="E54" s="29">
        <f t="shared" si="17"/>
        <v>1380</v>
      </c>
      <c r="F54" s="29">
        <f t="shared" si="13"/>
        <v>-3994</v>
      </c>
      <c r="G54" s="34">
        <f>+Inputs!$D$2</f>
        <v>0.3795</v>
      </c>
      <c r="I54" s="27">
        <f t="shared" si="18"/>
        <v>5374</v>
      </c>
      <c r="K54" s="27">
        <f t="shared" si="14"/>
        <v>30</v>
      </c>
      <c r="L54" s="27">
        <f t="shared" si="19"/>
        <v>1380</v>
      </c>
      <c r="M54" s="27">
        <f t="shared" si="15"/>
        <v>11.385</v>
      </c>
      <c r="N54" s="27">
        <f t="shared" si="16"/>
        <v>11.385</v>
      </c>
      <c r="O54" s="27">
        <f t="shared" si="20"/>
        <v>-1515.7230000000004</v>
      </c>
      <c r="P54" s="27">
        <f t="shared" si="21"/>
        <v>1515.7230000000004</v>
      </c>
      <c r="U54" s="98"/>
    </row>
    <row r="55" spans="1:21">
      <c r="A55" s="31">
        <v>36434</v>
      </c>
      <c r="C55" s="6">
        <v>47</v>
      </c>
      <c r="D55" s="29">
        <f t="shared" si="12"/>
        <v>30</v>
      </c>
      <c r="E55" s="29">
        <f t="shared" si="17"/>
        <v>1410</v>
      </c>
      <c r="F55" s="29">
        <f t="shared" si="13"/>
        <v>-3964</v>
      </c>
      <c r="G55" s="34">
        <f>+Inputs!$D$2</f>
        <v>0.3795</v>
      </c>
      <c r="I55" s="27">
        <f t="shared" si="18"/>
        <v>5374</v>
      </c>
      <c r="K55" s="27">
        <f t="shared" si="14"/>
        <v>30</v>
      </c>
      <c r="L55" s="27">
        <f t="shared" si="19"/>
        <v>1410</v>
      </c>
      <c r="M55" s="27">
        <f t="shared" si="15"/>
        <v>11.385</v>
      </c>
      <c r="N55" s="27">
        <f t="shared" si="16"/>
        <v>11.385</v>
      </c>
      <c r="O55" s="27">
        <f t="shared" si="20"/>
        <v>-1504.3380000000004</v>
      </c>
      <c r="P55" s="27">
        <f t="shared" si="21"/>
        <v>1504.3380000000004</v>
      </c>
      <c r="U55" s="98"/>
    </row>
    <row r="56" spans="1:21">
      <c r="A56" s="30">
        <v>36465</v>
      </c>
      <c r="C56" s="6">
        <v>48</v>
      </c>
      <c r="D56" s="29">
        <f t="shared" si="12"/>
        <v>30</v>
      </c>
      <c r="E56" s="29">
        <f t="shared" si="17"/>
        <v>1440</v>
      </c>
      <c r="F56" s="29">
        <f t="shared" si="13"/>
        <v>-3934</v>
      </c>
      <c r="G56" s="34">
        <f>+Inputs!$D$2</f>
        <v>0.3795</v>
      </c>
      <c r="I56" s="27">
        <f t="shared" si="18"/>
        <v>5374</v>
      </c>
      <c r="K56" s="27">
        <f t="shared" si="14"/>
        <v>30</v>
      </c>
      <c r="L56" s="27">
        <f t="shared" si="19"/>
        <v>1440</v>
      </c>
      <c r="M56" s="27">
        <f t="shared" si="15"/>
        <v>11.385</v>
      </c>
      <c r="N56" s="27">
        <f t="shared" si="16"/>
        <v>11.385</v>
      </c>
      <c r="O56" s="27">
        <f t="shared" si="20"/>
        <v>-1492.9530000000004</v>
      </c>
      <c r="P56" s="27">
        <f t="shared" si="21"/>
        <v>1492.9530000000004</v>
      </c>
    </row>
    <row r="57" spans="1:21">
      <c r="A57" s="31">
        <v>36495</v>
      </c>
      <c r="C57" s="6">
        <v>49</v>
      </c>
      <c r="D57" s="29">
        <f t="shared" si="12"/>
        <v>30</v>
      </c>
      <c r="E57" s="29">
        <f t="shared" si="17"/>
        <v>1470</v>
      </c>
      <c r="F57" s="29">
        <f t="shared" si="13"/>
        <v>-3904</v>
      </c>
      <c r="G57" s="34">
        <f>+Inputs!$D$2</f>
        <v>0.3795</v>
      </c>
      <c r="I57" s="27">
        <f t="shared" si="18"/>
        <v>5374</v>
      </c>
      <c r="K57" s="27">
        <f t="shared" si="14"/>
        <v>30</v>
      </c>
      <c r="L57" s="27">
        <f t="shared" si="19"/>
        <v>1470</v>
      </c>
      <c r="M57" s="27">
        <f t="shared" si="15"/>
        <v>11.385</v>
      </c>
      <c r="N57" s="27">
        <f t="shared" si="16"/>
        <v>11.385</v>
      </c>
      <c r="O57" s="27">
        <f t="shared" si="20"/>
        <v>-1481.5680000000004</v>
      </c>
      <c r="P57" s="27">
        <f t="shared" si="21"/>
        <v>1481.5680000000004</v>
      </c>
    </row>
    <row r="58" spans="1:21">
      <c r="A58" s="30">
        <v>36526</v>
      </c>
      <c r="C58" s="6">
        <v>50</v>
      </c>
      <c r="D58" s="29">
        <f t="shared" si="12"/>
        <v>30</v>
      </c>
      <c r="E58" s="29">
        <f t="shared" si="17"/>
        <v>1500</v>
      </c>
      <c r="F58" s="29">
        <f t="shared" si="13"/>
        <v>-3874</v>
      </c>
      <c r="G58" s="34">
        <f>+Inputs!$D$2</f>
        <v>0.3795</v>
      </c>
      <c r="I58" s="27">
        <f t="shared" si="18"/>
        <v>5374</v>
      </c>
      <c r="K58" s="27">
        <f t="shared" si="14"/>
        <v>30</v>
      </c>
      <c r="L58" s="27">
        <f t="shared" si="19"/>
        <v>1500</v>
      </c>
      <c r="M58" s="27">
        <f t="shared" si="15"/>
        <v>11.385</v>
      </c>
      <c r="N58" s="27">
        <f t="shared" si="16"/>
        <v>11.385</v>
      </c>
      <c r="O58" s="27">
        <f t="shared" si="20"/>
        <v>-1470.1830000000004</v>
      </c>
      <c r="P58" s="27">
        <f t="shared" si="21"/>
        <v>1470.1830000000004</v>
      </c>
    </row>
    <row r="59" spans="1:21">
      <c r="A59" s="31">
        <v>36557</v>
      </c>
      <c r="C59" s="6">
        <v>51</v>
      </c>
      <c r="D59" s="29">
        <f t="shared" si="12"/>
        <v>30</v>
      </c>
      <c r="E59" s="29">
        <f t="shared" si="17"/>
        <v>1530</v>
      </c>
      <c r="F59" s="29">
        <f t="shared" si="13"/>
        <v>-3844</v>
      </c>
      <c r="G59" s="34">
        <f>+Inputs!$D$2</f>
        <v>0.3795</v>
      </c>
      <c r="I59" s="27">
        <f t="shared" si="18"/>
        <v>5374</v>
      </c>
      <c r="K59" s="27">
        <f t="shared" si="14"/>
        <v>30</v>
      </c>
      <c r="L59" s="27">
        <f t="shared" si="19"/>
        <v>1530</v>
      </c>
      <c r="M59" s="27">
        <f t="shared" si="15"/>
        <v>11.385</v>
      </c>
      <c r="N59" s="27">
        <f t="shared" si="16"/>
        <v>11.385</v>
      </c>
      <c r="O59" s="27">
        <f t="shared" si="20"/>
        <v>-1458.7980000000005</v>
      </c>
      <c r="P59" s="27">
        <f t="shared" si="21"/>
        <v>1458.7980000000005</v>
      </c>
    </row>
    <row r="60" spans="1:21">
      <c r="A60" s="30">
        <v>36586</v>
      </c>
      <c r="C60" s="6">
        <v>52</v>
      </c>
      <c r="D60" s="29">
        <f t="shared" si="12"/>
        <v>30</v>
      </c>
      <c r="E60" s="29">
        <f t="shared" si="17"/>
        <v>1560</v>
      </c>
      <c r="F60" s="29">
        <f t="shared" si="13"/>
        <v>-3814</v>
      </c>
      <c r="G60" s="34">
        <f>+Inputs!$D$2</f>
        <v>0.3795</v>
      </c>
      <c r="I60" s="27">
        <f t="shared" si="18"/>
        <v>5374</v>
      </c>
      <c r="K60" s="27">
        <f t="shared" si="14"/>
        <v>30</v>
      </c>
      <c r="L60" s="27">
        <f t="shared" si="19"/>
        <v>1560</v>
      </c>
      <c r="M60" s="27">
        <f t="shared" si="15"/>
        <v>11.385</v>
      </c>
      <c r="N60" s="27">
        <f t="shared" si="16"/>
        <v>11.385</v>
      </c>
      <c r="O60" s="27">
        <f t="shared" si="20"/>
        <v>-1447.4130000000005</v>
      </c>
      <c r="P60" s="27">
        <f t="shared" si="21"/>
        <v>1447.4130000000005</v>
      </c>
    </row>
    <row r="61" spans="1:21">
      <c r="A61" s="31">
        <v>36617</v>
      </c>
      <c r="C61" s="6">
        <v>53</v>
      </c>
      <c r="D61" s="29">
        <f t="shared" si="12"/>
        <v>30</v>
      </c>
      <c r="E61" s="29">
        <f t="shared" si="17"/>
        <v>1590</v>
      </c>
      <c r="F61" s="29">
        <f t="shared" si="13"/>
        <v>-3784</v>
      </c>
      <c r="G61" s="34">
        <f>+Inputs!$D$2</f>
        <v>0.3795</v>
      </c>
      <c r="I61" s="27">
        <f t="shared" si="18"/>
        <v>5374</v>
      </c>
      <c r="K61" s="27">
        <f t="shared" si="14"/>
        <v>30</v>
      </c>
      <c r="L61" s="27">
        <f t="shared" si="19"/>
        <v>1590</v>
      </c>
      <c r="M61" s="27">
        <f t="shared" si="15"/>
        <v>11.385</v>
      </c>
      <c r="N61" s="27">
        <f t="shared" si="16"/>
        <v>11.385</v>
      </c>
      <c r="O61" s="27">
        <f t="shared" si="20"/>
        <v>-1436.0280000000005</v>
      </c>
      <c r="P61" s="27">
        <f t="shared" si="21"/>
        <v>1436.0280000000005</v>
      </c>
    </row>
    <row r="62" spans="1:21">
      <c r="A62" s="30">
        <v>36647</v>
      </c>
      <c r="C62" s="6">
        <v>54</v>
      </c>
      <c r="D62" s="29">
        <f t="shared" si="12"/>
        <v>30</v>
      </c>
      <c r="E62" s="29">
        <f t="shared" si="17"/>
        <v>1620</v>
      </c>
      <c r="F62" s="29">
        <f t="shared" si="13"/>
        <v>-3754</v>
      </c>
      <c r="G62" s="34">
        <f>+Inputs!$D$2</f>
        <v>0.3795</v>
      </c>
      <c r="I62" s="27">
        <f t="shared" si="18"/>
        <v>5374</v>
      </c>
      <c r="K62" s="27">
        <f t="shared" si="14"/>
        <v>30</v>
      </c>
      <c r="L62" s="27">
        <f t="shared" si="19"/>
        <v>1620</v>
      </c>
      <c r="M62" s="27">
        <f t="shared" si="15"/>
        <v>11.385</v>
      </c>
      <c r="N62" s="27">
        <f t="shared" si="16"/>
        <v>11.385</v>
      </c>
      <c r="O62" s="27">
        <f t="shared" si="20"/>
        <v>-1424.6430000000005</v>
      </c>
      <c r="P62" s="27">
        <f t="shared" si="21"/>
        <v>1424.6430000000005</v>
      </c>
    </row>
    <row r="63" spans="1:21">
      <c r="A63" s="31">
        <v>36678</v>
      </c>
      <c r="C63" s="6">
        <v>55</v>
      </c>
      <c r="D63" s="29">
        <f t="shared" si="12"/>
        <v>30</v>
      </c>
      <c r="E63" s="29">
        <f t="shared" si="17"/>
        <v>1650</v>
      </c>
      <c r="F63" s="29">
        <f t="shared" si="13"/>
        <v>-3724</v>
      </c>
      <c r="G63" s="34">
        <f>+Inputs!$D$2</f>
        <v>0.3795</v>
      </c>
      <c r="I63" s="27">
        <f t="shared" si="18"/>
        <v>5374</v>
      </c>
      <c r="K63" s="27">
        <f t="shared" si="14"/>
        <v>30</v>
      </c>
      <c r="L63" s="27">
        <f t="shared" si="19"/>
        <v>1650</v>
      </c>
      <c r="M63" s="27">
        <f t="shared" si="15"/>
        <v>11.385</v>
      </c>
      <c r="N63" s="27">
        <f t="shared" si="16"/>
        <v>11.385</v>
      </c>
      <c r="O63" s="27">
        <f t="shared" si="20"/>
        <v>-1413.2580000000005</v>
      </c>
      <c r="P63" s="27">
        <f t="shared" si="21"/>
        <v>1413.2580000000005</v>
      </c>
    </row>
    <row r="64" spans="1:21">
      <c r="A64" s="30">
        <v>36708</v>
      </c>
      <c r="C64" s="6">
        <v>56</v>
      </c>
      <c r="D64" s="29">
        <f t="shared" si="12"/>
        <v>30</v>
      </c>
      <c r="E64" s="29">
        <f t="shared" si="17"/>
        <v>1680</v>
      </c>
      <c r="F64" s="29">
        <f t="shared" si="13"/>
        <v>-3694</v>
      </c>
      <c r="G64" s="34">
        <f>+Inputs!$D$2</f>
        <v>0.3795</v>
      </c>
      <c r="I64" s="27">
        <f t="shared" si="18"/>
        <v>5374</v>
      </c>
      <c r="K64" s="27">
        <f t="shared" si="14"/>
        <v>30</v>
      </c>
      <c r="L64" s="27">
        <f t="shared" si="19"/>
        <v>1680</v>
      </c>
      <c r="M64" s="27">
        <f t="shared" si="15"/>
        <v>11.385</v>
      </c>
      <c r="N64" s="27">
        <f t="shared" si="16"/>
        <v>11.385</v>
      </c>
      <c r="O64" s="27">
        <f t="shared" si="20"/>
        <v>-1401.8730000000005</v>
      </c>
      <c r="P64" s="27">
        <f t="shared" si="21"/>
        <v>1401.8730000000005</v>
      </c>
    </row>
    <row r="65" spans="1:16">
      <c r="A65" s="31">
        <v>36739</v>
      </c>
      <c r="C65" s="6">
        <v>57</v>
      </c>
      <c r="D65" s="29">
        <f t="shared" si="12"/>
        <v>30</v>
      </c>
      <c r="E65" s="29">
        <f t="shared" si="17"/>
        <v>1710</v>
      </c>
      <c r="F65" s="29">
        <f t="shared" si="13"/>
        <v>-3664</v>
      </c>
      <c r="G65" s="34">
        <f>+Inputs!$D$2</f>
        <v>0.3795</v>
      </c>
      <c r="I65" s="27">
        <f t="shared" si="18"/>
        <v>5374</v>
      </c>
      <c r="K65" s="27">
        <f t="shared" si="14"/>
        <v>30</v>
      </c>
      <c r="L65" s="27">
        <f t="shared" si="19"/>
        <v>1710</v>
      </c>
      <c r="M65" s="27">
        <f t="shared" si="15"/>
        <v>11.385</v>
      </c>
      <c r="N65" s="27">
        <f t="shared" si="16"/>
        <v>11.385</v>
      </c>
      <c r="O65" s="27">
        <f t="shared" si="20"/>
        <v>-1390.4880000000005</v>
      </c>
      <c r="P65" s="27">
        <f t="shared" si="21"/>
        <v>1390.4880000000005</v>
      </c>
    </row>
    <row r="66" spans="1:16">
      <c r="A66" s="30">
        <v>36770</v>
      </c>
      <c r="C66" s="6">
        <v>58</v>
      </c>
      <c r="D66" s="29">
        <f t="shared" si="12"/>
        <v>30</v>
      </c>
      <c r="E66" s="29">
        <f t="shared" si="17"/>
        <v>1740</v>
      </c>
      <c r="F66" s="29">
        <f t="shared" si="13"/>
        <v>-3634</v>
      </c>
      <c r="G66" s="34">
        <f>+Inputs!$D$2</f>
        <v>0.3795</v>
      </c>
      <c r="I66" s="27">
        <f t="shared" si="18"/>
        <v>5374</v>
      </c>
      <c r="K66" s="27">
        <f t="shared" si="14"/>
        <v>30</v>
      </c>
      <c r="L66" s="27">
        <f t="shared" si="19"/>
        <v>1740</v>
      </c>
      <c r="M66" s="27">
        <f t="shared" si="15"/>
        <v>11.385</v>
      </c>
      <c r="N66" s="27">
        <f t="shared" si="16"/>
        <v>11.385</v>
      </c>
      <c r="O66" s="27">
        <f t="shared" si="20"/>
        <v>-1379.1030000000005</v>
      </c>
      <c r="P66" s="27">
        <f t="shared" si="21"/>
        <v>1379.1030000000005</v>
      </c>
    </row>
    <row r="67" spans="1:16">
      <c r="A67" s="31">
        <v>36800</v>
      </c>
      <c r="C67" s="6">
        <v>59</v>
      </c>
      <c r="D67" s="29">
        <f t="shared" si="12"/>
        <v>30</v>
      </c>
      <c r="E67" s="29">
        <f t="shared" si="17"/>
        <v>1770</v>
      </c>
      <c r="F67" s="29">
        <f t="shared" si="13"/>
        <v>-3604</v>
      </c>
      <c r="G67" s="34">
        <f>+Inputs!$D$2</f>
        <v>0.3795</v>
      </c>
      <c r="I67" s="27">
        <f t="shared" si="18"/>
        <v>5374</v>
      </c>
      <c r="K67" s="27">
        <f t="shared" si="14"/>
        <v>30</v>
      </c>
      <c r="L67" s="27">
        <f t="shared" si="19"/>
        <v>1770</v>
      </c>
      <c r="M67" s="27">
        <f t="shared" si="15"/>
        <v>11.385</v>
      </c>
      <c r="N67" s="27">
        <f t="shared" si="16"/>
        <v>11.385</v>
      </c>
      <c r="O67" s="27">
        <f t="shared" si="20"/>
        <v>-1367.7180000000005</v>
      </c>
      <c r="P67" s="27">
        <f t="shared" si="21"/>
        <v>1367.7180000000005</v>
      </c>
    </row>
    <row r="68" spans="1:16">
      <c r="A68" s="30">
        <v>36831</v>
      </c>
      <c r="C68" s="6">
        <v>60</v>
      </c>
      <c r="D68" s="29">
        <f t="shared" si="12"/>
        <v>30</v>
      </c>
      <c r="E68" s="29">
        <f t="shared" si="17"/>
        <v>1800</v>
      </c>
      <c r="F68" s="29">
        <f t="shared" si="13"/>
        <v>-3574</v>
      </c>
      <c r="G68" s="34">
        <f>+Inputs!$D$2</f>
        <v>0.3795</v>
      </c>
      <c r="I68" s="27">
        <f t="shared" si="18"/>
        <v>5374</v>
      </c>
      <c r="K68" s="27">
        <f t="shared" si="14"/>
        <v>30</v>
      </c>
      <c r="L68" s="27">
        <f t="shared" si="19"/>
        <v>1800</v>
      </c>
      <c r="M68" s="27">
        <f t="shared" si="15"/>
        <v>11.385</v>
      </c>
      <c r="N68" s="27">
        <f t="shared" si="16"/>
        <v>11.385</v>
      </c>
      <c r="O68" s="27">
        <f t="shared" si="20"/>
        <v>-1356.3330000000005</v>
      </c>
      <c r="P68" s="27">
        <f t="shared" si="21"/>
        <v>1356.3330000000005</v>
      </c>
    </row>
    <row r="69" spans="1:16">
      <c r="A69" s="31">
        <v>36861</v>
      </c>
      <c r="C69" s="6">
        <v>61</v>
      </c>
      <c r="D69" s="29">
        <f t="shared" si="12"/>
        <v>30</v>
      </c>
      <c r="E69" s="29">
        <f t="shared" si="17"/>
        <v>1830</v>
      </c>
      <c r="F69" s="29">
        <f t="shared" si="13"/>
        <v>-3544</v>
      </c>
      <c r="G69" s="34">
        <f>+Inputs!$D$2</f>
        <v>0.3795</v>
      </c>
      <c r="I69" s="27">
        <f t="shared" si="18"/>
        <v>5374</v>
      </c>
      <c r="K69" s="27">
        <f t="shared" si="14"/>
        <v>30</v>
      </c>
      <c r="L69" s="27">
        <f t="shared" si="19"/>
        <v>1830</v>
      </c>
      <c r="M69" s="27">
        <f t="shared" si="15"/>
        <v>11.385</v>
      </c>
      <c r="N69" s="27">
        <f t="shared" si="16"/>
        <v>11.385</v>
      </c>
      <c r="O69" s="27">
        <f t="shared" si="20"/>
        <v>-1344.9480000000005</v>
      </c>
      <c r="P69" s="27">
        <f t="shared" si="21"/>
        <v>1344.9480000000005</v>
      </c>
    </row>
    <row r="70" spans="1:16">
      <c r="A70" s="30">
        <v>36892</v>
      </c>
      <c r="C70" s="6">
        <v>62</v>
      </c>
      <c r="D70" s="29">
        <f t="shared" si="12"/>
        <v>30</v>
      </c>
      <c r="E70" s="29">
        <f t="shared" si="17"/>
        <v>1860</v>
      </c>
      <c r="F70" s="29">
        <f t="shared" si="13"/>
        <v>-3514</v>
      </c>
      <c r="G70" s="34">
        <f>+Inputs!$D$2</f>
        <v>0.3795</v>
      </c>
      <c r="I70" s="27">
        <f t="shared" si="18"/>
        <v>5374</v>
      </c>
      <c r="K70" s="27">
        <f t="shared" si="14"/>
        <v>30</v>
      </c>
      <c r="L70" s="27">
        <f t="shared" si="19"/>
        <v>1860</v>
      </c>
      <c r="M70" s="27">
        <f t="shared" si="15"/>
        <v>11.385</v>
      </c>
      <c r="N70" s="27">
        <f t="shared" si="16"/>
        <v>11.385</v>
      </c>
      <c r="O70" s="27">
        <f t="shared" si="20"/>
        <v>-1333.5630000000006</v>
      </c>
      <c r="P70" s="27">
        <f t="shared" si="21"/>
        <v>1333.5630000000006</v>
      </c>
    </row>
    <row r="71" spans="1:16">
      <c r="A71" s="31">
        <v>36923</v>
      </c>
      <c r="C71" s="6">
        <v>63</v>
      </c>
      <c r="D71" s="29">
        <f t="shared" si="12"/>
        <v>30</v>
      </c>
      <c r="E71" s="29">
        <f t="shared" si="17"/>
        <v>1890</v>
      </c>
      <c r="F71" s="29">
        <f t="shared" si="13"/>
        <v>-3484</v>
      </c>
      <c r="G71" s="34">
        <f>+Inputs!$D$2</f>
        <v>0.3795</v>
      </c>
      <c r="I71" s="27">
        <f t="shared" si="18"/>
        <v>5374</v>
      </c>
      <c r="K71" s="27">
        <f t="shared" si="14"/>
        <v>30</v>
      </c>
      <c r="L71" s="27">
        <f t="shared" si="19"/>
        <v>1890</v>
      </c>
      <c r="M71" s="27">
        <f t="shared" si="15"/>
        <v>11.385</v>
      </c>
      <c r="N71" s="27">
        <f t="shared" si="16"/>
        <v>11.385</v>
      </c>
      <c r="O71" s="27">
        <f t="shared" si="20"/>
        <v>-1322.1780000000006</v>
      </c>
      <c r="P71" s="27">
        <f t="shared" si="21"/>
        <v>1322.1780000000006</v>
      </c>
    </row>
    <row r="72" spans="1:16">
      <c r="A72" s="30">
        <v>36951</v>
      </c>
      <c r="C72" s="6">
        <v>64</v>
      </c>
      <c r="D72" s="29">
        <f t="shared" si="12"/>
        <v>30</v>
      </c>
      <c r="E72" s="29">
        <f t="shared" si="17"/>
        <v>1920</v>
      </c>
      <c r="F72" s="29">
        <f t="shared" si="13"/>
        <v>-3454</v>
      </c>
      <c r="G72" s="34">
        <f>+Inputs!$D$2</f>
        <v>0.3795</v>
      </c>
      <c r="I72" s="27">
        <f t="shared" si="18"/>
        <v>5374</v>
      </c>
      <c r="K72" s="27">
        <f t="shared" si="14"/>
        <v>30</v>
      </c>
      <c r="L72" s="27">
        <f t="shared" si="19"/>
        <v>1920</v>
      </c>
      <c r="M72" s="27">
        <f t="shared" si="15"/>
        <v>11.385</v>
      </c>
      <c r="N72" s="27">
        <f t="shared" si="16"/>
        <v>11.385</v>
      </c>
      <c r="O72" s="27">
        <f t="shared" si="20"/>
        <v>-1310.7930000000006</v>
      </c>
      <c r="P72" s="27">
        <f t="shared" si="21"/>
        <v>1310.7930000000006</v>
      </c>
    </row>
    <row r="73" spans="1:16">
      <c r="A73" s="31">
        <v>36982</v>
      </c>
      <c r="C73" s="6">
        <v>65</v>
      </c>
      <c r="D73" s="29">
        <f t="shared" ref="D73:D104" si="22">ROUND(-(+$B$9/180)*1,0)</f>
        <v>30</v>
      </c>
      <c r="E73" s="29">
        <f t="shared" si="17"/>
        <v>1950</v>
      </c>
      <c r="F73" s="29">
        <f t="shared" ref="F73:F104" si="23">$B$9+E73</f>
        <v>-3424</v>
      </c>
      <c r="G73" s="34">
        <f>+Inputs!$D$2</f>
        <v>0.3795</v>
      </c>
      <c r="I73" s="27">
        <f t="shared" si="18"/>
        <v>5374</v>
      </c>
      <c r="K73" s="27">
        <f t="shared" ref="K73:K104" si="24">D73</f>
        <v>30</v>
      </c>
      <c r="L73" s="27">
        <f t="shared" si="19"/>
        <v>1950</v>
      </c>
      <c r="M73" s="27">
        <f t="shared" ref="M73:M104" si="25">K73*G73</f>
        <v>11.385</v>
      </c>
      <c r="N73" s="27">
        <f t="shared" ref="N73:N104" si="26">M73-J73</f>
        <v>11.385</v>
      </c>
      <c r="O73" s="27">
        <f t="shared" si="20"/>
        <v>-1299.4080000000006</v>
      </c>
      <c r="P73" s="27">
        <f t="shared" si="21"/>
        <v>1299.4080000000006</v>
      </c>
    </row>
    <row r="74" spans="1:16">
      <c r="A74" s="30">
        <v>37012</v>
      </c>
      <c r="C74" s="6">
        <v>66</v>
      </c>
      <c r="D74" s="29">
        <f t="shared" si="22"/>
        <v>30</v>
      </c>
      <c r="E74" s="29">
        <f t="shared" ref="E74:E105" si="27">+E73+D74</f>
        <v>1980</v>
      </c>
      <c r="F74" s="29">
        <f t="shared" si="23"/>
        <v>-3394</v>
      </c>
      <c r="G74" s="34">
        <f>+Inputs!$D$2</f>
        <v>0.3795</v>
      </c>
      <c r="I74" s="27">
        <f t="shared" ref="I74:I105" si="28">+I73+H74</f>
        <v>5374</v>
      </c>
      <c r="K74" s="27">
        <f t="shared" si="24"/>
        <v>30</v>
      </c>
      <c r="L74" s="27">
        <f t="shared" ref="L74:L105" si="29">+L73+K74</f>
        <v>1980</v>
      </c>
      <c r="M74" s="27">
        <f t="shared" si="25"/>
        <v>11.385</v>
      </c>
      <c r="N74" s="27">
        <f t="shared" si="26"/>
        <v>11.385</v>
      </c>
      <c r="O74" s="27">
        <f t="shared" ref="O74:O105" si="30">+O73+N74</f>
        <v>-1288.0230000000006</v>
      </c>
      <c r="P74" s="27">
        <f t="shared" ref="P74:P105" si="31">P73-N74</f>
        <v>1288.0230000000006</v>
      </c>
    </row>
    <row r="75" spans="1:16">
      <c r="A75" s="31">
        <v>37043</v>
      </c>
      <c r="C75" s="6">
        <v>67</v>
      </c>
      <c r="D75" s="29">
        <f t="shared" si="22"/>
        <v>30</v>
      </c>
      <c r="E75" s="29">
        <f t="shared" si="27"/>
        <v>2010</v>
      </c>
      <c r="F75" s="29">
        <f t="shared" si="23"/>
        <v>-3364</v>
      </c>
      <c r="G75" s="34">
        <f>+Inputs!$D$2</f>
        <v>0.3795</v>
      </c>
      <c r="I75" s="27">
        <f t="shared" si="28"/>
        <v>5374</v>
      </c>
      <c r="K75" s="27">
        <f t="shared" si="24"/>
        <v>30</v>
      </c>
      <c r="L75" s="27">
        <f t="shared" si="29"/>
        <v>2010</v>
      </c>
      <c r="M75" s="27">
        <f t="shared" si="25"/>
        <v>11.385</v>
      </c>
      <c r="N75" s="27">
        <f t="shared" si="26"/>
        <v>11.385</v>
      </c>
      <c r="O75" s="27">
        <f t="shared" si="30"/>
        <v>-1276.6380000000006</v>
      </c>
      <c r="P75" s="27">
        <f t="shared" si="31"/>
        <v>1276.6380000000006</v>
      </c>
    </row>
    <row r="76" spans="1:16">
      <c r="A76" s="30">
        <v>37073</v>
      </c>
      <c r="C76" s="6">
        <v>68</v>
      </c>
      <c r="D76" s="29">
        <f t="shared" si="22"/>
        <v>30</v>
      </c>
      <c r="E76" s="29">
        <f t="shared" si="27"/>
        <v>2040</v>
      </c>
      <c r="F76" s="29">
        <f t="shared" si="23"/>
        <v>-3334</v>
      </c>
      <c r="G76" s="34">
        <f>+Inputs!$D$2</f>
        <v>0.3795</v>
      </c>
      <c r="I76" s="27">
        <f t="shared" si="28"/>
        <v>5374</v>
      </c>
      <c r="K76" s="27">
        <f t="shared" si="24"/>
        <v>30</v>
      </c>
      <c r="L76" s="27">
        <f t="shared" si="29"/>
        <v>2040</v>
      </c>
      <c r="M76" s="27">
        <f t="shared" si="25"/>
        <v>11.385</v>
      </c>
      <c r="N76" s="27">
        <f t="shared" si="26"/>
        <v>11.385</v>
      </c>
      <c r="O76" s="27">
        <f t="shared" si="30"/>
        <v>-1265.2530000000006</v>
      </c>
      <c r="P76" s="27">
        <f t="shared" si="31"/>
        <v>1265.2530000000006</v>
      </c>
    </row>
    <row r="77" spans="1:16">
      <c r="A77" s="31">
        <v>37104</v>
      </c>
      <c r="C77" s="6">
        <v>69</v>
      </c>
      <c r="D77" s="29">
        <f t="shared" si="22"/>
        <v>30</v>
      </c>
      <c r="E77" s="29">
        <f t="shared" si="27"/>
        <v>2070</v>
      </c>
      <c r="F77" s="29">
        <f t="shared" si="23"/>
        <v>-3304</v>
      </c>
      <c r="G77" s="34">
        <f>+Inputs!$D$2</f>
        <v>0.3795</v>
      </c>
      <c r="I77" s="27">
        <f t="shared" si="28"/>
        <v>5374</v>
      </c>
      <c r="K77" s="27">
        <f t="shared" si="24"/>
        <v>30</v>
      </c>
      <c r="L77" s="27">
        <f t="shared" si="29"/>
        <v>2070</v>
      </c>
      <c r="M77" s="27">
        <f t="shared" si="25"/>
        <v>11.385</v>
      </c>
      <c r="N77" s="27">
        <f t="shared" si="26"/>
        <v>11.385</v>
      </c>
      <c r="O77" s="27">
        <f t="shared" si="30"/>
        <v>-1253.8680000000006</v>
      </c>
      <c r="P77" s="27">
        <f t="shared" si="31"/>
        <v>1253.8680000000006</v>
      </c>
    </row>
    <row r="78" spans="1:16">
      <c r="A78" s="30">
        <v>37135</v>
      </c>
      <c r="C78" s="6">
        <v>70</v>
      </c>
      <c r="D78" s="29">
        <f t="shared" si="22"/>
        <v>30</v>
      </c>
      <c r="E78" s="29">
        <f t="shared" si="27"/>
        <v>2100</v>
      </c>
      <c r="F78" s="29">
        <f t="shared" si="23"/>
        <v>-3274</v>
      </c>
      <c r="G78" s="34">
        <f>+Inputs!$D$2</f>
        <v>0.3795</v>
      </c>
      <c r="I78" s="27">
        <f t="shared" si="28"/>
        <v>5374</v>
      </c>
      <c r="K78" s="27">
        <f t="shared" si="24"/>
        <v>30</v>
      </c>
      <c r="L78" s="27">
        <f t="shared" si="29"/>
        <v>2100</v>
      </c>
      <c r="M78" s="27">
        <f t="shared" si="25"/>
        <v>11.385</v>
      </c>
      <c r="N78" s="27">
        <f t="shared" si="26"/>
        <v>11.385</v>
      </c>
      <c r="O78" s="27">
        <f t="shared" si="30"/>
        <v>-1242.4830000000006</v>
      </c>
      <c r="P78" s="27">
        <f t="shared" si="31"/>
        <v>1242.4830000000006</v>
      </c>
    </row>
    <row r="79" spans="1:16">
      <c r="A79" s="31">
        <v>37165</v>
      </c>
      <c r="C79" s="6">
        <v>71</v>
      </c>
      <c r="D79" s="29">
        <f t="shared" si="22"/>
        <v>30</v>
      </c>
      <c r="E79" s="29">
        <f t="shared" si="27"/>
        <v>2130</v>
      </c>
      <c r="F79" s="29">
        <f t="shared" si="23"/>
        <v>-3244</v>
      </c>
      <c r="G79" s="34">
        <f>+Inputs!$D$2</f>
        <v>0.3795</v>
      </c>
      <c r="I79" s="27">
        <f t="shared" si="28"/>
        <v>5374</v>
      </c>
      <c r="K79" s="27">
        <f t="shared" si="24"/>
        <v>30</v>
      </c>
      <c r="L79" s="27">
        <f t="shared" si="29"/>
        <v>2130</v>
      </c>
      <c r="M79" s="27">
        <f t="shared" si="25"/>
        <v>11.385</v>
      </c>
      <c r="N79" s="27">
        <f t="shared" si="26"/>
        <v>11.385</v>
      </c>
      <c r="O79" s="27">
        <f t="shared" si="30"/>
        <v>-1231.0980000000006</v>
      </c>
      <c r="P79" s="27">
        <f t="shared" si="31"/>
        <v>1231.0980000000006</v>
      </c>
    </row>
    <row r="80" spans="1:16">
      <c r="A80" s="30">
        <v>37196</v>
      </c>
      <c r="C80" s="6">
        <v>72</v>
      </c>
      <c r="D80" s="29">
        <f t="shared" si="22"/>
        <v>30</v>
      </c>
      <c r="E80" s="29">
        <f t="shared" si="27"/>
        <v>2160</v>
      </c>
      <c r="F80" s="29">
        <f t="shared" si="23"/>
        <v>-3214</v>
      </c>
      <c r="G80" s="34">
        <f>+Inputs!$D$2</f>
        <v>0.3795</v>
      </c>
      <c r="I80" s="27">
        <f t="shared" si="28"/>
        <v>5374</v>
      </c>
      <c r="K80" s="27">
        <f t="shared" si="24"/>
        <v>30</v>
      </c>
      <c r="L80" s="27">
        <f t="shared" si="29"/>
        <v>2160</v>
      </c>
      <c r="M80" s="27">
        <f t="shared" si="25"/>
        <v>11.385</v>
      </c>
      <c r="N80" s="27">
        <f t="shared" si="26"/>
        <v>11.385</v>
      </c>
      <c r="O80" s="27">
        <f t="shared" si="30"/>
        <v>-1219.7130000000006</v>
      </c>
      <c r="P80" s="27">
        <f t="shared" si="31"/>
        <v>1219.7130000000006</v>
      </c>
    </row>
    <row r="81" spans="1:16">
      <c r="A81" s="31">
        <v>37226</v>
      </c>
      <c r="C81" s="6">
        <v>73</v>
      </c>
      <c r="D81" s="29">
        <f t="shared" si="22"/>
        <v>30</v>
      </c>
      <c r="E81" s="29">
        <f t="shared" si="27"/>
        <v>2190</v>
      </c>
      <c r="F81" s="29">
        <f t="shared" si="23"/>
        <v>-3184</v>
      </c>
      <c r="G81" s="34">
        <f>+Inputs!$D$2</f>
        <v>0.3795</v>
      </c>
      <c r="I81" s="27">
        <f t="shared" si="28"/>
        <v>5374</v>
      </c>
      <c r="K81" s="27">
        <f t="shared" si="24"/>
        <v>30</v>
      </c>
      <c r="L81" s="27">
        <f t="shared" si="29"/>
        <v>2190</v>
      </c>
      <c r="M81" s="27">
        <f t="shared" si="25"/>
        <v>11.385</v>
      </c>
      <c r="N81" s="27">
        <f t="shared" si="26"/>
        <v>11.385</v>
      </c>
      <c r="O81" s="27">
        <f t="shared" si="30"/>
        <v>-1208.3280000000007</v>
      </c>
      <c r="P81" s="27">
        <f t="shared" si="31"/>
        <v>1208.3280000000007</v>
      </c>
    </row>
    <row r="82" spans="1:16">
      <c r="A82" s="30">
        <v>37257</v>
      </c>
      <c r="C82" s="6">
        <v>74</v>
      </c>
      <c r="D82" s="29">
        <f t="shared" si="22"/>
        <v>30</v>
      </c>
      <c r="E82" s="29">
        <f t="shared" si="27"/>
        <v>2220</v>
      </c>
      <c r="F82" s="29">
        <f t="shared" si="23"/>
        <v>-3154</v>
      </c>
      <c r="G82" s="34">
        <f>+Inputs!$D$2</f>
        <v>0.3795</v>
      </c>
      <c r="I82" s="27">
        <f t="shared" si="28"/>
        <v>5374</v>
      </c>
      <c r="K82" s="27">
        <f t="shared" si="24"/>
        <v>30</v>
      </c>
      <c r="L82" s="27">
        <f t="shared" si="29"/>
        <v>2220</v>
      </c>
      <c r="M82" s="27">
        <f t="shared" si="25"/>
        <v>11.385</v>
      </c>
      <c r="N82" s="27">
        <f t="shared" si="26"/>
        <v>11.385</v>
      </c>
      <c r="O82" s="27">
        <f t="shared" si="30"/>
        <v>-1196.9430000000007</v>
      </c>
      <c r="P82" s="27">
        <f t="shared" si="31"/>
        <v>1196.9430000000007</v>
      </c>
    </row>
    <row r="83" spans="1:16">
      <c r="A83" s="31">
        <v>37288</v>
      </c>
      <c r="C83" s="6">
        <v>75</v>
      </c>
      <c r="D83" s="29">
        <f t="shared" si="22"/>
        <v>30</v>
      </c>
      <c r="E83" s="29">
        <f t="shared" si="27"/>
        <v>2250</v>
      </c>
      <c r="F83" s="29">
        <f t="shared" si="23"/>
        <v>-3124</v>
      </c>
      <c r="G83" s="34">
        <f>+Inputs!$D$2</f>
        <v>0.3795</v>
      </c>
      <c r="I83" s="27">
        <f t="shared" si="28"/>
        <v>5374</v>
      </c>
      <c r="K83" s="27">
        <f t="shared" si="24"/>
        <v>30</v>
      </c>
      <c r="L83" s="27">
        <f t="shared" si="29"/>
        <v>2250</v>
      </c>
      <c r="M83" s="27">
        <f t="shared" si="25"/>
        <v>11.385</v>
      </c>
      <c r="N83" s="27">
        <f t="shared" si="26"/>
        <v>11.385</v>
      </c>
      <c r="O83" s="27">
        <f t="shared" si="30"/>
        <v>-1185.5580000000007</v>
      </c>
      <c r="P83" s="27">
        <f t="shared" si="31"/>
        <v>1185.5580000000007</v>
      </c>
    </row>
    <row r="84" spans="1:16">
      <c r="A84" s="30">
        <v>37316</v>
      </c>
      <c r="C84" s="6">
        <v>76</v>
      </c>
      <c r="D84" s="29">
        <f t="shared" si="22"/>
        <v>30</v>
      </c>
      <c r="E84" s="29">
        <f t="shared" si="27"/>
        <v>2280</v>
      </c>
      <c r="F84" s="29">
        <f t="shared" si="23"/>
        <v>-3094</v>
      </c>
      <c r="G84" s="34">
        <f>+Inputs!$D$2</f>
        <v>0.3795</v>
      </c>
      <c r="I84" s="27">
        <f t="shared" si="28"/>
        <v>5374</v>
      </c>
      <c r="K84" s="27">
        <f t="shared" si="24"/>
        <v>30</v>
      </c>
      <c r="L84" s="27">
        <f t="shared" si="29"/>
        <v>2280</v>
      </c>
      <c r="M84" s="27">
        <f t="shared" si="25"/>
        <v>11.385</v>
      </c>
      <c r="N84" s="27">
        <f t="shared" si="26"/>
        <v>11.385</v>
      </c>
      <c r="O84" s="27">
        <f t="shared" si="30"/>
        <v>-1174.1730000000007</v>
      </c>
      <c r="P84" s="27">
        <f t="shared" si="31"/>
        <v>1174.1730000000007</v>
      </c>
    </row>
    <row r="85" spans="1:16">
      <c r="A85" s="31">
        <v>37347</v>
      </c>
      <c r="C85" s="6">
        <v>77</v>
      </c>
      <c r="D85" s="29">
        <f t="shared" si="22"/>
        <v>30</v>
      </c>
      <c r="E85" s="29">
        <f t="shared" si="27"/>
        <v>2310</v>
      </c>
      <c r="F85" s="29">
        <f t="shared" si="23"/>
        <v>-3064</v>
      </c>
      <c r="G85" s="34">
        <f>+Inputs!$D$2</f>
        <v>0.3795</v>
      </c>
      <c r="I85" s="27">
        <f t="shared" si="28"/>
        <v>5374</v>
      </c>
      <c r="K85" s="27">
        <f t="shared" si="24"/>
        <v>30</v>
      </c>
      <c r="L85" s="27">
        <f t="shared" si="29"/>
        <v>2310</v>
      </c>
      <c r="M85" s="27">
        <f t="shared" si="25"/>
        <v>11.385</v>
      </c>
      <c r="N85" s="27">
        <f t="shared" si="26"/>
        <v>11.385</v>
      </c>
      <c r="O85" s="27">
        <f t="shared" si="30"/>
        <v>-1162.7880000000007</v>
      </c>
      <c r="P85" s="27">
        <f t="shared" si="31"/>
        <v>1162.7880000000007</v>
      </c>
    </row>
    <row r="86" spans="1:16">
      <c r="A86" s="30">
        <v>37377</v>
      </c>
      <c r="C86" s="6">
        <v>78</v>
      </c>
      <c r="D86" s="29">
        <f t="shared" si="22"/>
        <v>30</v>
      </c>
      <c r="E86" s="29">
        <f t="shared" si="27"/>
        <v>2340</v>
      </c>
      <c r="F86" s="29">
        <f t="shared" si="23"/>
        <v>-3034</v>
      </c>
      <c r="G86" s="34">
        <f>+Inputs!$D$2</f>
        <v>0.3795</v>
      </c>
      <c r="I86" s="27">
        <f t="shared" si="28"/>
        <v>5374</v>
      </c>
      <c r="K86" s="27">
        <f t="shared" si="24"/>
        <v>30</v>
      </c>
      <c r="L86" s="27">
        <f t="shared" si="29"/>
        <v>2340</v>
      </c>
      <c r="M86" s="27">
        <f t="shared" si="25"/>
        <v>11.385</v>
      </c>
      <c r="N86" s="27">
        <f t="shared" si="26"/>
        <v>11.385</v>
      </c>
      <c r="O86" s="27">
        <f t="shared" si="30"/>
        <v>-1151.4030000000007</v>
      </c>
      <c r="P86" s="27">
        <f t="shared" si="31"/>
        <v>1151.4030000000007</v>
      </c>
    </row>
    <row r="87" spans="1:16">
      <c r="A87" s="31">
        <v>37408</v>
      </c>
      <c r="C87" s="6">
        <v>79</v>
      </c>
      <c r="D87" s="29">
        <f t="shared" si="22"/>
        <v>30</v>
      </c>
      <c r="E87" s="29">
        <f t="shared" si="27"/>
        <v>2370</v>
      </c>
      <c r="F87" s="29">
        <f t="shared" si="23"/>
        <v>-3004</v>
      </c>
      <c r="G87" s="34">
        <f>+Inputs!$D$2</f>
        <v>0.3795</v>
      </c>
      <c r="I87" s="27">
        <f t="shared" si="28"/>
        <v>5374</v>
      </c>
      <c r="K87" s="27">
        <f t="shared" si="24"/>
        <v>30</v>
      </c>
      <c r="L87" s="27">
        <f t="shared" si="29"/>
        <v>2370</v>
      </c>
      <c r="M87" s="27">
        <f t="shared" si="25"/>
        <v>11.385</v>
      </c>
      <c r="N87" s="27">
        <f t="shared" si="26"/>
        <v>11.385</v>
      </c>
      <c r="O87" s="27">
        <f t="shared" si="30"/>
        <v>-1140.0180000000007</v>
      </c>
      <c r="P87" s="27">
        <f t="shared" si="31"/>
        <v>1140.0180000000007</v>
      </c>
    </row>
    <row r="88" spans="1:16">
      <c r="A88" s="30">
        <v>37438</v>
      </c>
      <c r="C88" s="6">
        <v>80</v>
      </c>
      <c r="D88" s="29">
        <f t="shared" si="22"/>
        <v>30</v>
      </c>
      <c r="E88" s="29">
        <f t="shared" si="27"/>
        <v>2400</v>
      </c>
      <c r="F88" s="29">
        <f t="shared" si="23"/>
        <v>-2974</v>
      </c>
      <c r="G88" s="34">
        <f>+Inputs!$D$2</f>
        <v>0.3795</v>
      </c>
      <c r="I88" s="27">
        <f t="shared" si="28"/>
        <v>5374</v>
      </c>
      <c r="K88" s="27">
        <f t="shared" si="24"/>
        <v>30</v>
      </c>
      <c r="L88" s="27">
        <f t="shared" si="29"/>
        <v>2400</v>
      </c>
      <c r="M88" s="27">
        <f t="shared" si="25"/>
        <v>11.385</v>
      </c>
      <c r="N88" s="27">
        <f t="shared" si="26"/>
        <v>11.385</v>
      </c>
      <c r="O88" s="27">
        <f t="shared" si="30"/>
        <v>-1128.6330000000007</v>
      </c>
      <c r="P88" s="27">
        <f t="shared" si="31"/>
        <v>1128.6330000000007</v>
      </c>
    </row>
    <row r="89" spans="1:16">
      <c r="A89" s="31">
        <v>37469</v>
      </c>
      <c r="C89" s="6">
        <v>81</v>
      </c>
      <c r="D89" s="29">
        <f t="shared" si="22"/>
        <v>30</v>
      </c>
      <c r="E89" s="29">
        <f t="shared" si="27"/>
        <v>2430</v>
      </c>
      <c r="F89" s="29">
        <f t="shared" si="23"/>
        <v>-2944</v>
      </c>
      <c r="G89" s="34">
        <f>+Inputs!$D$2</f>
        <v>0.3795</v>
      </c>
      <c r="I89" s="27">
        <f t="shared" si="28"/>
        <v>5374</v>
      </c>
      <c r="K89" s="27">
        <f t="shared" si="24"/>
        <v>30</v>
      </c>
      <c r="L89" s="27">
        <f t="shared" si="29"/>
        <v>2430</v>
      </c>
      <c r="M89" s="27">
        <f t="shared" si="25"/>
        <v>11.385</v>
      </c>
      <c r="N89" s="27">
        <f t="shared" si="26"/>
        <v>11.385</v>
      </c>
      <c r="O89" s="27">
        <f t="shared" si="30"/>
        <v>-1117.2480000000007</v>
      </c>
      <c r="P89" s="27">
        <f t="shared" si="31"/>
        <v>1117.2480000000007</v>
      </c>
    </row>
    <row r="90" spans="1:16">
      <c r="A90" s="30">
        <v>37500</v>
      </c>
      <c r="C90" s="6">
        <v>82</v>
      </c>
      <c r="D90" s="29">
        <f t="shared" si="22"/>
        <v>30</v>
      </c>
      <c r="E90" s="29">
        <f t="shared" si="27"/>
        <v>2460</v>
      </c>
      <c r="F90" s="29">
        <f t="shared" si="23"/>
        <v>-2914</v>
      </c>
      <c r="G90" s="34">
        <f>+Inputs!$D$2</f>
        <v>0.3795</v>
      </c>
      <c r="I90" s="27">
        <f t="shared" si="28"/>
        <v>5374</v>
      </c>
      <c r="K90" s="27">
        <f t="shared" si="24"/>
        <v>30</v>
      </c>
      <c r="L90" s="27">
        <f t="shared" si="29"/>
        <v>2460</v>
      </c>
      <c r="M90" s="27">
        <f t="shared" si="25"/>
        <v>11.385</v>
      </c>
      <c r="N90" s="27">
        <f t="shared" si="26"/>
        <v>11.385</v>
      </c>
      <c r="O90" s="27">
        <f t="shared" si="30"/>
        <v>-1105.8630000000007</v>
      </c>
      <c r="P90" s="27">
        <f t="shared" si="31"/>
        <v>1105.8630000000007</v>
      </c>
    </row>
    <row r="91" spans="1:16">
      <c r="A91" s="31">
        <v>37530</v>
      </c>
      <c r="C91" s="6">
        <v>83</v>
      </c>
      <c r="D91" s="29">
        <f t="shared" si="22"/>
        <v>30</v>
      </c>
      <c r="E91" s="29">
        <f t="shared" si="27"/>
        <v>2490</v>
      </c>
      <c r="F91" s="29">
        <f t="shared" si="23"/>
        <v>-2884</v>
      </c>
      <c r="G91" s="34">
        <f>+Inputs!$D$2</f>
        <v>0.3795</v>
      </c>
      <c r="I91" s="27">
        <f t="shared" si="28"/>
        <v>5374</v>
      </c>
      <c r="K91" s="27">
        <f t="shared" si="24"/>
        <v>30</v>
      </c>
      <c r="L91" s="27">
        <f t="shared" si="29"/>
        <v>2490</v>
      </c>
      <c r="M91" s="27">
        <f t="shared" si="25"/>
        <v>11.385</v>
      </c>
      <c r="N91" s="27">
        <f t="shared" si="26"/>
        <v>11.385</v>
      </c>
      <c r="O91" s="27">
        <f t="shared" si="30"/>
        <v>-1094.4780000000007</v>
      </c>
      <c r="P91" s="27">
        <f t="shared" si="31"/>
        <v>1094.4780000000007</v>
      </c>
    </row>
    <row r="92" spans="1:16">
      <c r="A92" s="30">
        <v>37561</v>
      </c>
      <c r="C92" s="6">
        <v>84</v>
      </c>
      <c r="D92" s="29">
        <f t="shared" si="22"/>
        <v>30</v>
      </c>
      <c r="E92" s="29">
        <f t="shared" si="27"/>
        <v>2520</v>
      </c>
      <c r="F92" s="29">
        <f t="shared" si="23"/>
        <v>-2854</v>
      </c>
      <c r="G92" s="34">
        <f>+Inputs!$D$2</f>
        <v>0.3795</v>
      </c>
      <c r="I92" s="27">
        <f t="shared" si="28"/>
        <v>5374</v>
      </c>
      <c r="K92" s="27">
        <f t="shared" si="24"/>
        <v>30</v>
      </c>
      <c r="L92" s="27">
        <f t="shared" si="29"/>
        <v>2520</v>
      </c>
      <c r="M92" s="27">
        <f t="shared" si="25"/>
        <v>11.385</v>
      </c>
      <c r="N92" s="27">
        <f t="shared" si="26"/>
        <v>11.385</v>
      </c>
      <c r="O92" s="27">
        <f t="shared" si="30"/>
        <v>-1083.0930000000008</v>
      </c>
      <c r="P92" s="27">
        <f t="shared" si="31"/>
        <v>1083.0930000000008</v>
      </c>
    </row>
    <row r="93" spans="1:16">
      <c r="A93" s="31">
        <v>37591</v>
      </c>
      <c r="C93" s="6">
        <v>85</v>
      </c>
      <c r="D93" s="29">
        <f t="shared" si="22"/>
        <v>30</v>
      </c>
      <c r="E93" s="29">
        <f t="shared" si="27"/>
        <v>2550</v>
      </c>
      <c r="F93" s="29">
        <f t="shared" si="23"/>
        <v>-2824</v>
      </c>
      <c r="G93" s="34">
        <f>+Inputs!$D$2</f>
        <v>0.3795</v>
      </c>
      <c r="I93" s="27">
        <f t="shared" si="28"/>
        <v>5374</v>
      </c>
      <c r="K93" s="27">
        <f t="shared" si="24"/>
        <v>30</v>
      </c>
      <c r="L93" s="27">
        <f t="shared" si="29"/>
        <v>2550</v>
      </c>
      <c r="M93" s="27">
        <f t="shared" si="25"/>
        <v>11.385</v>
      </c>
      <c r="N93" s="27">
        <f t="shared" si="26"/>
        <v>11.385</v>
      </c>
      <c r="O93" s="27">
        <f t="shared" si="30"/>
        <v>-1071.7080000000008</v>
      </c>
      <c r="P93" s="27">
        <f t="shared" si="31"/>
        <v>1071.7080000000008</v>
      </c>
    </row>
    <row r="94" spans="1:16">
      <c r="A94" s="30">
        <v>37622</v>
      </c>
      <c r="C94" s="6">
        <v>86</v>
      </c>
      <c r="D94" s="29">
        <f t="shared" si="22"/>
        <v>30</v>
      </c>
      <c r="E94" s="29">
        <f t="shared" si="27"/>
        <v>2580</v>
      </c>
      <c r="F94" s="29">
        <f t="shared" si="23"/>
        <v>-2794</v>
      </c>
      <c r="G94" s="34">
        <f>+Inputs!$D$2</f>
        <v>0.3795</v>
      </c>
      <c r="I94" s="27">
        <f t="shared" si="28"/>
        <v>5374</v>
      </c>
      <c r="K94" s="27">
        <f t="shared" si="24"/>
        <v>30</v>
      </c>
      <c r="L94" s="27">
        <f t="shared" si="29"/>
        <v>2580</v>
      </c>
      <c r="M94" s="27">
        <f t="shared" si="25"/>
        <v>11.385</v>
      </c>
      <c r="N94" s="27">
        <f t="shared" si="26"/>
        <v>11.385</v>
      </c>
      <c r="O94" s="27">
        <f t="shared" si="30"/>
        <v>-1060.3230000000008</v>
      </c>
      <c r="P94" s="27">
        <f t="shared" si="31"/>
        <v>1060.3230000000008</v>
      </c>
    </row>
    <row r="95" spans="1:16">
      <c r="A95" s="31">
        <v>37653</v>
      </c>
      <c r="C95" s="6">
        <v>87</v>
      </c>
      <c r="D95" s="29">
        <f t="shared" si="22"/>
        <v>30</v>
      </c>
      <c r="E95" s="29">
        <f t="shared" si="27"/>
        <v>2610</v>
      </c>
      <c r="F95" s="29">
        <f t="shared" si="23"/>
        <v>-2764</v>
      </c>
      <c r="G95" s="34">
        <f>+Inputs!$D$2</f>
        <v>0.3795</v>
      </c>
      <c r="I95" s="27">
        <f t="shared" si="28"/>
        <v>5374</v>
      </c>
      <c r="K95" s="27">
        <f t="shared" si="24"/>
        <v>30</v>
      </c>
      <c r="L95" s="27">
        <f t="shared" si="29"/>
        <v>2610</v>
      </c>
      <c r="M95" s="27">
        <f t="shared" si="25"/>
        <v>11.385</v>
      </c>
      <c r="N95" s="27">
        <f t="shared" si="26"/>
        <v>11.385</v>
      </c>
      <c r="O95" s="27">
        <f t="shared" si="30"/>
        <v>-1048.9380000000008</v>
      </c>
      <c r="P95" s="27">
        <f t="shared" si="31"/>
        <v>1048.9380000000008</v>
      </c>
    </row>
    <row r="96" spans="1:16">
      <c r="A96" s="30">
        <v>37681</v>
      </c>
      <c r="C96" s="6">
        <v>88</v>
      </c>
      <c r="D96" s="29">
        <f t="shared" si="22"/>
        <v>30</v>
      </c>
      <c r="E96" s="29">
        <f t="shared" si="27"/>
        <v>2640</v>
      </c>
      <c r="F96" s="29">
        <f t="shared" si="23"/>
        <v>-2734</v>
      </c>
      <c r="G96" s="34">
        <f>+Inputs!$D$2</f>
        <v>0.3795</v>
      </c>
      <c r="I96" s="27">
        <f t="shared" si="28"/>
        <v>5374</v>
      </c>
      <c r="K96" s="27">
        <f t="shared" si="24"/>
        <v>30</v>
      </c>
      <c r="L96" s="27">
        <f t="shared" si="29"/>
        <v>2640</v>
      </c>
      <c r="M96" s="27">
        <f t="shared" si="25"/>
        <v>11.385</v>
      </c>
      <c r="N96" s="27">
        <f t="shared" si="26"/>
        <v>11.385</v>
      </c>
      <c r="O96" s="27">
        <f t="shared" si="30"/>
        <v>-1037.5530000000008</v>
      </c>
      <c r="P96" s="27">
        <f t="shared" si="31"/>
        <v>1037.5530000000008</v>
      </c>
    </row>
    <row r="97" spans="1:16">
      <c r="A97" s="31">
        <v>37712</v>
      </c>
      <c r="C97" s="6">
        <v>89</v>
      </c>
      <c r="D97" s="29">
        <f t="shared" si="22"/>
        <v>30</v>
      </c>
      <c r="E97" s="29">
        <f t="shared" si="27"/>
        <v>2670</v>
      </c>
      <c r="F97" s="29">
        <f t="shared" si="23"/>
        <v>-2704</v>
      </c>
      <c r="G97" s="34">
        <f>+Inputs!$D$2</f>
        <v>0.3795</v>
      </c>
      <c r="I97" s="27">
        <f t="shared" si="28"/>
        <v>5374</v>
      </c>
      <c r="K97" s="27">
        <f t="shared" si="24"/>
        <v>30</v>
      </c>
      <c r="L97" s="27">
        <f t="shared" si="29"/>
        <v>2670</v>
      </c>
      <c r="M97" s="27">
        <f t="shared" si="25"/>
        <v>11.385</v>
      </c>
      <c r="N97" s="27">
        <f t="shared" si="26"/>
        <v>11.385</v>
      </c>
      <c r="O97" s="27">
        <f t="shared" si="30"/>
        <v>-1026.1680000000008</v>
      </c>
      <c r="P97" s="27">
        <f t="shared" si="31"/>
        <v>1026.1680000000008</v>
      </c>
    </row>
    <row r="98" spans="1:16">
      <c r="A98" s="30">
        <v>37742</v>
      </c>
      <c r="C98" s="6">
        <v>90</v>
      </c>
      <c r="D98" s="29">
        <f t="shared" si="22"/>
        <v>30</v>
      </c>
      <c r="E98" s="29">
        <f t="shared" si="27"/>
        <v>2700</v>
      </c>
      <c r="F98" s="29">
        <f t="shared" si="23"/>
        <v>-2674</v>
      </c>
      <c r="G98" s="34">
        <f>+Inputs!$D$3</f>
        <v>0.37951000000000001</v>
      </c>
      <c r="I98" s="27">
        <f t="shared" si="28"/>
        <v>5374</v>
      </c>
      <c r="K98" s="27">
        <f t="shared" si="24"/>
        <v>30</v>
      </c>
      <c r="L98" s="27">
        <f t="shared" si="29"/>
        <v>2700</v>
      </c>
      <c r="M98" s="27">
        <f t="shared" si="25"/>
        <v>11.385300000000001</v>
      </c>
      <c r="N98" s="27">
        <f t="shared" si="26"/>
        <v>11.385300000000001</v>
      </c>
      <c r="O98" s="27">
        <f t="shared" si="30"/>
        <v>-1014.7827000000008</v>
      </c>
      <c r="P98" s="27">
        <f t="shared" si="31"/>
        <v>1014.7827000000008</v>
      </c>
    </row>
    <row r="99" spans="1:16">
      <c r="A99" s="31">
        <v>37773</v>
      </c>
      <c r="C99" s="6">
        <v>91</v>
      </c>
      <c r="D99" s="29">
        <f t="shared" si="22"/>
        <v>30</v>
      </c>
      <c r="E99" s="29">
        <f t="shared" si="27"/>
        <v>2730</v>
      </c>
      <c r="F99" s="29">
        <f t="shared" si="23"/>
        <v>-2644</v>
      </c>
      <c r="G99" s="34">
        <f>+Inputs!$D$3</f>
        <v>0.37951000000000001</v>
      </c>
      <c r="I99" s="27">
        <f t="shared" si="28"/>
        <v>5374</v>
      </c>
      <c r="K99" s="27">
        <f t="shared" si="24"/>
        <v>30</v>
      </c>
      <c r="L99" s="27">
        <f t="shared" si="29"/>
        <v>2730</v>
      </c>
      <c r="M99" s="27">
        <f t="shared" si="25"/>
        <v>11.385300000000001</v>
      </c>
      <c r="N99" s="27">
        <f t="shared" si="26"/>
        <v>11.385300000000001</v>
      </c>
      <c r="O99" s="27">
        <f t="shared" si="30"/>
        <v>-1003.3974000000007</v>
      </c>
      <c r="P99" s="27">
        <f t="shared" si="31"/>
        <v>1003.3974000000007</v>
      </c>
    </row>
    <row r="100" spans="1:16">
      <c r="A100" s="30">
        <v>37803</v>
      </c>
      <c r="C100" s="6">
        <v>92</v>
      </c>
      <c r="D100" s="29">
        <f t="shared" si="22"/>
        <v>30</v>
      </c>
      <c r="E100" s="29">
        <f t="shared" si="27"/>
        <v>2760</v>
      </c>
      <c r="F100" s="29">
        <f t="shared" si="23"/>
        <v>-2614</v>
      </c>
      <c r="G100" s="34">
        <f>+Inputs!$D$3</f>
        <v>0.37951000000000001</v>
      </c>
      <c r="I100" s="27">
        <f t="shared" si="28"/>
        <v>5374</v>
      </c>
      <c r="K100" s="27">
        <f t="shared" si="24"/>
        <v>30</v>
      </c>
      <c r="L100" s="27">
        <f t="shared" si="29"/>
        <v>2760</v>
      </c>
      <c r="M100" s="27">
        <f t="shared" si="25"/>
        <v>11.385300000000001</v>
      </c>
      <c r="N100" s="27">
        <f t="shared" si="26"/>
        <v>11.385300000000001</v>
      </c>
      <c r="O100" s="27">
        <f t="shared" si="30"/>
        <v>-992.01210000000071</v>
      </c>
      <c r="P100" s="27">
        <f t="shared" si="31"/>
        <v>992.01210000000071</v>
      </c>
    </row>
    <row r="101" spans="1:16">
      <c r="A101" s="31">
        <v>37834</v>
      </c>
      <c r="C101" s="6">
        <v>93</v>
      </c>
      <c r="D101" s="29">
        <f t="shared" si="22"/>
        <v>30</v>
      </c>
      <c r="E101" s="29">
        <f t="shared" si="27"/>
        <v>2790</v>
      </c>
      <c r="F101" s="29">
        <f t="shared" si="23"/>
        <v>-2584</v>
      </c>
      <c r="G101" s="34">
        <f>+Inputs!$D$3</f>
        <v>0.37951000000000001</v>
      </c>
      <c r="I101" s="27">
        <f t="shared" si="28"/>
        <v>5374</v>
      </c>
      <c r="K101" s="27">
        <f t="shared" si="24"/>
        <v>30</v>
      </c>
      <c r="L101" s="27">
        <f t="shared" si="29"/>
        <v>2790</v>
      </c>
      <c r="M101" s="27">
        <f t="shared" si="25"/>
        <v>11.385300000000001</v>
      </c>
      <c r="N101" s="27">
        <f t="shared" si="26"/>
        <v>11.385300000000001</v>
      </c>
      <c r="O101" s="27">
        <f t="shared" si="30"/>
        <v>-980.62680000000069</v>
      </c>
      <c r="P101" s="27">
        <f t="shared" si="31"/>
        <v>980.62680000000069</v>
      </c>
    </row>
    <row r="102" spans="1:16">
      <c r="A102" s="30">
        <v>37865</v>
      </c>
      <c r="C102" s="6">
        <v>94</v>
      </c>
      <c r="D102" s="29">
        <f t="shared" si="22"/>
        <v>30</v>
      </c>
      <c r="E102" s="29">
        <f t="shared" si="27"/>
        <v>2820</v>
      </c>
      <c r="F102" s="29">
        <f t="shared" si="23"/>
        <v>-2554</v>
      </c>
      <c r="G102" s="34">
        <f>+Inputs!$D$3</f>
        <v>0.37951000000000001</v>
      </c>
      <c r="I102" s="27">
        <f t="shared" si="28"/>
        <v>5374</v>
      </c>
      <c r="K102" s="27">
        <f t="shared" si="24"/>
        <v>30</v>
      </c>
      <c r="L102" s="27">
        <f t="shared" si="29"/>
        <v>2820</v>
      </c>
      <c r="M102" s="27">
        <f t="shared" si="25"/>
        <v>11.385300000000001</v>
      </c>
      <c r="N102" s="27">
        <f t="shared" si="26"/>
        <v>11.385300000000001</v>
      </c>
      <c r="O102" s="27">
        <f t="shared" si="30"/>
        <v>-969.24150000000066</v>
      </c>
      <c r="P102" s="27">
        <f t="shared" si="31"/>
        <v>969.24150000000066</v>
      </c>
    </row>
    <row r="103" spans="1:16">
      <c r="A103" s="31">
        <v>37895</v>
      </c>
      <c r="C103" s="6">
        <v>95</v>
      </c>
      <c r="D103" s="29">
        <f t="shared" si="22"/>
        <v>30</v>
      </c>
      <c r="E103" s="29">
        <f t="shared" si="27"/>
        <v>2850</v>
      </c>
      <c r="F103" s="29">
        <f t="shared" si="23"/>
        <v>-2524</v>
      </c>
      <c r="G103" s="34">
        <f>+Inputs!$D$3</f>
        <v>0.37951000000000001</v>
      </c>
      <c r="I103" s="27">
        <f t="shared" si="28"/>
        <v>5374</v>
      </c>
      <c r="K103" s="27">
        <f t="shared" si="24"/>
        <v>30</v>
      </c>
      <c r="L103" s="27">
        <f t="shared" si="29"/>
        <v>2850</v>
      </c>
      <c r="M103" s="27">
        <f t="shared" si="25"/>
        <v>11.385300000000001</v>
      </c>
      <c r="N103" s="27">
        <f t="shared" si="26"/>
        <v>11.385300000000001</v>
      </c>
      <c r="O103" s="27">
        <f t="shared" si="30"/>
        <v>-957.85620000000063</v>
      </c>
      <c r="P103" s="27">
        <f t="shared" si="31"/>
        <v>957.85620000000063</v>
      </c>
    </row>
    <row r="104" spans="1:16">
      <c r="A104" s="30">
        <v>37926</v>
      </c>
      <c r="C104" s="6">
        <v>96</v>
      </c>
      <c r="D104" s="29">
        <f t="shared" si="22"/>
        <v>30</v>
      </c>
      <c r="E104" s="29">
        <f t="shared" si="27"/>
        <v>2880</v>
      </c>
      <c r="F104" s="29">
        <f t="shared" si="23"/>
        <v>-2494</v>
      </c>
      <c r="G104" s="34">
        <f>+Inputs!$D$3</f>
        <v>0.37951000000000001</v>
      </c>
      <c r="I104" s="27">
        <f t="shared" si="28"/>
        <v>5374</v>
      </c>
      <c r="K104" s="27">
        <f t="shared" si="24"/>
        <v>30</v>
      </c>
      <c r="L104" s="27">
        <f t="shared" si="29"/>
        <v>2880</v>
      </c>
      <c r="M104" s="27">
        <f t="shared" si="25"/>
        <v>11.385300000000001</v>
      </c>
      <c r="N104" s="27">
        <f t="shared" si="26"/>
        <v>11.385300000000001</v>
      </c>
      <c r="O104" s="27">
        <f t="shared" si="30"/>
        <v>-946.4709000000006</v>
      </c>
      <c r="P104" s="27">
        <f t="shared" si="31"/>
        <v>946.4709000000006</v>
      </c>
    </row>
    <row r="105" spans="1:16">
      <c r="A105" s="31">
        <v>37956</v>
      </c>
      <c r="C105" s="6">
        <v>97</v>
      </c>
      <c r="D105" s="29">
        <f t="shared" ref="D105:D136" si="32">ROUND(-(+$B$9/180)*1,0)</f>
        <v>30</v>
      </c>
      <c r="E105" s="29">
        <f t="shared" si="27"/>
        <v>2910</v>
      </c>
      <c r="F105" s="29">
        <f t="shared" ref="F105:F136" si="33">$B$9+E105</f>
        <v>-2464</v>
      </c>
      <c r="G105" s="34">
        <f>+Inputs!$D$3</f>
        <v>0.37951000000000001</v>
      </c>
      <c r="I105" s="27">
        <f t="shared" si="28"/>
        <v>5374</v>
      </c>
      <c r="K105" s="27">
        <f t="shared" ref="K105:K136" si="34">D105</f>
        <v>30</v>
      </c>
      <c r="L105" s="27">
        <f t="shared" si="29"/>
        <v>2910</v>
      </c>
      <c r="M105" s="27">
        <f t="shared" ref="M105:M136" si="35">K105*G105</f>
        <v>11.385300000000001</v>
      </c>
      <c r="N105" s="27">
        <f t="shared" ref="N105:N136" si="36">M105-J105</f>
        <v>11.385300000000001</v>
      </c>
      <c r="O105" s="27">
        <f t="shared" si="30"/>
        <v>-935.08560000000057</v>
      </c>
      <c r="P105" s="27">
        <f t="shared" si="31"/>
        <v>935.08560000000057</v>
      </c>
    </row>
    <row r="106" spans="1:16">
      <c r="A106" s="30">
        <v>37987</v>
      </c>
      <c r="C106" s="6">
        <v>98</v>
      </c>
      <c r="D106" s="29">
        <f t="shared" si="32"/>
        <v>30</v>
      </c>
      <c r="E106" s="29">
        <f t="shared" ref="E106:E137" si="37">+E105+D106</f>
        <v>2940</v>
      </c>
      <c r="F106" s="29">
        <f t="shared" si="33"/>
        <v>-2434</v>
      </c>
      <c r="G106" s="34">
        <f>+Inputs!$D$3</f>
        <v>0.37951000000000001</v>
      </c>
      <c r="I106" s="27">
        <f t="shared" ref="I106:I137" si="38">+I105+H106</f>
        <v>5374</v>
      </c>
      <c r="K106" s="27">
        <f t="shared" si="34"/>
        <v>30</v>
      </c>
      <c r="L106" s="27">
        <f t="shared" ref="L106:L137" si="39">+L105+K106</f>
        <v>2940</v>
      </c>
      <c r="M106" s="27">
        <f t="shared" si="35"/>
        <v>11.385300000000001</v>
      </c>
      <c r="N106" s="27">
        <f t="shared" si="36"/>
        <v>11.385300000000001</v>
      </c>
      <c r="O106" s="27">
        <f t="shared" ref="O106:O137" si="40">+O105+N106</f>
        <v>-923.70030000000054</v>
      </c>
      <c r="P106" s="27">
        <f t="shared" ref="P106:P137" si="41">P105-N106</f>
        <v>923.70030000000054</v>
      </c>
    </row>
    <row r="107" spans="1:16">
      <c r="A107" s="31">
        <v>38018</v>
      </c>
      <c r="C107" s="6">
        <v>99</v>
      </c>
      <c r="D107" s="29">
        <f t="shared" si="32"/>
        <v>30</v>
      </c>
      <c r="E107" s="29">
        <f t="shared" si="37"/>
        <v>2970</v>
      </c>
      <c r="F107" s="29">
        <f t="shared" si="33"/>
        <v>-2404</v>
      </c>
      <c r="G107" s="34">
        <f>+Inputs!$D$3</f>
        <v>0.37951000000000001</v>
      </c>
      <c r="I107" s="27">
        <f t="shared" si="38"/>
        <v>5374</v>
      </c>
      <c r="K107" s="27">
        <f t="shared" si="34"/>
        <v>30</v>
      </c>
      <c r="L107" s="27">
        <f t="shared" si="39"/>
        <v>2970</v>
      </c>
      <c r="M107" s="27">
        <f t="shared" si="35"/>
        <v>11.385300000000001</v>
      </c>
      <c r="N107" s="27">
        <f t="shared" si="36"/>
        <v>11.385300000000001</v>
      </c>
      <c r="O107" s="27">
        <f t="shared" si="40"/>
        <v>-912.31500000000051</v>
      </c>
      <c r="P107" s="27">
        <f t="shared" si="41"/>
        <v>912.31500000000051</v>
      </c>
    </row>
    <row r="108" spans="1:16">
      <c r="A108" s="30">
        <v>38047</v>
      </c>
      <c r="C108" s="6">
        <v>100</v>
      </c>
      <c r="D108" s="29">
        <f t="shared" si="32"/>
        <v>30</v>
      </c>
      <c r="E108" s="29">
        <f t="shared" si="37"/>
        <v>3000</v>
      </c>
      <c r="F108" s="29">
        <f t="shared" si="33"/>
        <v>-2374</v>
      </c>
      <c r="G108" s="34">
        <f>+Inputs!$D$3</f>
        <v>0.37951000000000001</v>
      </c>
      <c r="I108" s="27">
        <f t="shared" si="38"/>
        <v>5374</v>
      </c>
      <c r="K108" s="27">
        <f t="shared" si="34"/>
        <v>30</v>
      </c>
      <c r="L108" s="27">
        <f t="shared" si="39"/>
        <v>3000</v>
      </c>
      <c r="M108" s="27">
        <f t="shared" si="35"/>
        <v>11.385300000000001</v>
      </c>
      <c r="N108" s="27">
        <f t="shared" si="36"/>
        <v>11.385300000000001</v>
      </c>
      <c r="O108" s="27">
        <f t="shared" si="40"/>
        <v>-900.92970000000048</v>
      </c>
      <c r="P108" s="27">
        <f t="shared" si="41"/>
        <v>900.92970000000048</v>
      </c>
    </row>
    <row r="109" spans="1:16">
      <c r="A109" s="31">
        <v>38078</v>
      </c>
      <c r="C109" s="6">
        <v>101</v>
      </c>
      <c r="D109" s="29">
        <f t="shared" si="32"/>
        <v>30</v>
      </c>
      <c r="E109" s="29">
        <f t="shared" si="37"/>
        <v>3030</v>
      </c>
      <c r="F109" s="29">
        <f t="shared" si="33"/>
        <v>-2344</v>
      </c>
      <c r="G109" s="34">
        <f>+Inputs!$D$3</f>
        <v>0.37951000000000001</v>
      </c>
      <c r="I109" s="27">
        <f t="shared" si="38"/>
        <v>5374</v>
      </c>
      <c r="K109" s="27">
        <f t="shared" si="34"/>
        <v>30</v>
      </c>
      <c r="L109" s="27">
        <f t="shared" si="39"/>
        <v>3030</v>
      </c>
      <c r="M109" s="27">
        <f t="shared" si="35"/>
        <v>11.385300000000001</v>
      </c>
      <c r="N109" s="27">
        <f t="shared" si="36"/>
        <v>11.385300000000001</v>
      </c>
      <c r="O109" s="27">
        <f t="shared" si="40"/>
        <v>-889.54440000000045</v>
      </c>
      <c r="P109" s="27">
        <f t="shared" si="41"/>
        <v>889.54440000000045</v>
      </c>
    </row>
    <row r="110" spans="1:16">
      <c r="A110" s="30">
        <v>38108</v>
      </c>
      <c r="C110" s="6">
        <v>102</v>
      </c>
      <c r="D110" s="29">
        <f t="shared" si="32"/>
        <v>30</v>
      </c>
      <c r="E110" s="29">
        <f t="shared" si="37"/>
        <v>3060</v>
      </c>
      <c r="F110" s="29">
        <f t="shared" si="33"/>
        <v>-2314</v>
      </c>
      <c r="G110" s="34">
        <f>+Inputs!$D$3</f>
        <v>0.37951000000000001</v>
      </c>
      <c r="I110" s="27">
        <f t="shared" si="38"/>
        <v>5374</v>
      </c>
      <c r="K110" s="27">
        <f t="shared" si="34"/>
        <v>30</v>
      </c>
      <c r="L110" s="27">
        <f t="shared" si="39"/>
        <v>3060</v>
      </c>
      <c r="M110" s="27">
        <f t="shared" si="35"/>
        <v>11.385300000000001</v>
      </c>
      <c r="N110" s="27">
        <f t="shared" si="36"/>
        <v>11.385300000000001</v>
      </c>
      <c r="O110" s="27">
        <f t="shared" si="40"/>
        <v>-878.15910000000042</v>
      </c>
      <c r="P110" s="27">
        <f t="shared" si="41"/>
        <v>878.15910000000042</v>
      </c>
    </row>
    <row r="111" spans="1:16">
      <c r="A111" s="31">
        <v>38139</v>
      </c>
      <c r="C111" s="6">
        <v>103</v>
      </c>
      <c r="D111" s="29">
        <f t="shared" si="32"/>
        <v>30</v>
      </c>
      <c r="E111" s="29">
        <f t="shared" si="37"/>
        <v>3090</v>
      </c>
      <c r="F111" s="29">
        <f t="shared" si="33"/>
        <v>-2284</v>
      </c>
      <c r="G111" s="34">
        <f>+Inputs!$D$3</f>
        <v>0.37951000000000001</v>
      </c>
      <c r="I111" s="27">
        <f t="shared" si="38"/>
        <v>5374</v>
      </c>
      <c r="K111" s="27">
        <f t="shared" si="34"/>
        <v>30</v>
      </c>
      <c r="L111" s="27">
        <f t="shared" si="39"/>
        <v>3090</v>
      </c>
      <c r="M111" s="27">
        <f t="shared" si="35"/>
        <v>11.385300000000001</v>
      </c>
      <c r="N111" s="27">
        <f t="shared" si="36"/>
        <v>11.385300000000001</v>
      </c>
      <c r="O111" s="27">
        <f t="shared" si="40"/>
        <v>-866.77380000000039</v>
      </c>
      <c r="P111" s="27">
        <f t="shared" si="41"/>
        <v>866.77380000000039</v>
      </c>
    </row>
    <row r="112" spans="1:16">
      <c r="A112" s="30">
        <v>38169</v>
      </c>
      <c r="C112" s="6">
        <v>104</v>
      </c>
      <c r="D112" s="29">
        <f t="shared" si="32"/>
        <v>30</v>
      </c>
      <c r="E112" s="29">
        <f t="shared" si="37"/>
        <v>3120</v>
      </c>
      <c r="F112" s="29">
        <f t="shared" si="33"/>
        <v>-2254</v>
      </c>
      <c r="G112" s="34">
        <f>+Inputs!$D$3</f>
        <v>0.37951000000000001</v>
      </c>
      <c r="I112" s="27">
        <f t="shared" si="38"/>
        <v>5374</v>
      </c>
      <c r="K112" s="27">
        <f t="shared" si="34"/>
        <v>30</v>
      </c>
      <c r="L112" s="27">
        <f t="shared" si="39"/>
        <v>3120</v>
      </c>
      <c r="M112" s="27">
        <f t="shared" si="35"/>
        <v>11.385300000000001</v>
      </c>
      <c r="N112" s="27">
        <f t="shared" si="36"/>
        <v>11.385300000000001</v>
      </c>
      <c r="O112" s="27">
        <f t="shared" si="40"/>
        <v>-855.38850000000036</v>
      </c>
      <c r="P112" s="27">
        <f t="shared" si="41"/>
        <v>855.38850000000036</v>
      </c>
    </row>
    <row r="113" spans="1:16">
      <c r="A113" s="31">
        <v>38200</v>
      </c>
      <c r="C113" s="6">
        <v>105</v>
      </c>
      <c r="D113" s="29">
        <f t="shared" si="32"/>
        <v>30</v>
      </c>
      <c r="E113" s="29">
        <f t="shared" si="37"/>
        <v>3150</v>
      </c>
      <c r="F113" s="29">
        <f t="shared" si="33"/>
        <v>-2224</v>
      </c>
      <c r="G113" s="34">
        <f>+Inputs!$D$3</f>
        <v>0.37951000000000001</v>
      </c>
      <c r="I113" s="27">
        <f t="shared" si="38"/>
        <v>5374</v>
      </c>
      <c r="K113" s="27">
        <f t="shared" si="34"/>
        <v>30</v>
      </c>
      <c r="L113" s="27">
        <f t="shared" si="39"/>
        <v>3150</v>
      </c>
      <c r="M113" s="27">
        <f t="shared" si="35"/>
        <v>11.385300000000001</v>
      </c>
      <c r="N113" s="27">
        <f t="shared" si="36"/>
        <v>11.385300000000001</v>
      </c>
      <c r="O113" s="27">
        <f t="shared" si="40"/>
        <v>-844.00320000000033</v>
      </c>
      <c r="P113" s="27">
        <f t="shared" si="41"/>
        <v>844.00320000000033</v>
      </c>
    </row>
    <row r="114" spans="1:16">
      <c r="A114" s="30">
        <v>38231</v>
      </c>
      <c r="C114" s="6">
        <v>106</v>
      </c>
      <c r="D114" s="29">
        <f t="shared" si="32"/>
        <v>30</v>
      </c>
      <c r="E114" s="29">
        <f t="shared" si="37"/>
        <v>3180</v>
      </c>
      <c r="F114" s="29">
        <f t="shared" si="33"/>
        <v>-2194</v>
      </c>
      <c r="G114" s="34">
        <f>+Inputs!$D$3</f>
        <v>0.37951000000000001</v>
      </c>
      <c r="I114" s="27">
        <f t="shared" si="38"/>
        <v>5374</v>
      </c>
      <c r="K114" s="27">
        <f t="shared" si="34"/>
        <v>30</v>
      </c>
      <c r="L114" s="27">
        <f t="shared" si="39"/>
        <v>3180</v>
      </c>
      <c r="M114" s="27">
        <f t="shared" si="35"/>
        <v>11.385300000000001</v>
      </c>
      <c r="N114" s="27">
        <f t="shared" si="36"/>
        <v>11.385300000000001</v>
      </c>
      <c r="O114" s="27">
        <f t="shared" si="40"/>
        <v>-832.6179000000003</v>
      </c>
      <c r="P114" s="27">
        <f t="shared" si="41"/>
        <v>832.6179000000003</v>
      </c>
    </row>
    <row r="115" spans="1:16">
      <c r="A115" s="31">
        <v>38261</v>
      </c>
      <c r="C115" s="6">
        <v>107</v>
      </c>
      <c r="D115" s="29">
        <f t="shared" si="32"/>
        <v>30</v>
      </c>
      <c r="E115" s="29">
        <f t="shared" si="37"/>
        <v>3210</v>
      </c>
      <c r="F115" s="29">
        <f t="shared" si="33"/>
        <v>-2164</v>
      </c>
      <c r="G115" s="34">
        <f>+Inputs!$D$3</f>
        <v>0.37951000000000001</v>
      </c>
      <c r="I115" s="27">
        <f t="shared" si="38"/>
        <v>5374</v>
      </c>
      <c r="K115" s="27">
        <f t="shared" si="34"/>
        <v>30</v>
      </c>
      <c r="L115" s="27">
        <f t="shared" si="39"/>
        <v>3210</v>
      </c>
      <c r="M115" s="27">
        <f t="shared" si="35"/>
        <v>11.385300000000001</v>
      </c>
      <c r="N115" s="27">
        <f t="shared" si="36"/>
        <v>11.385300000000001</v>
      </c>
      <c r="O115" s="27">
        <f t="shared" si="40"/>
        <v>-821.23260000000028</v>
      </c>
      <c r="P115" s="27">
        <f t="shared" si="41"/>
        <v>821.23260000000028</v>
      </c>
    </row>
    <row r="116" spans="1:16">
      <c r="A116" s="30">
        <v>38292</v>
      </c>
      <c r="C116" s="6">
        <v>108</v>
      </c>
      <c r="D116" s="29">
        <f t="shared" si="32"/>
        <v>30</v>
      </c>
      <c r="E116" s="29">
        <f t="shared" si="37"/>
        <v>3240</v>
      </c>
      <c r="F116" s="29">
        <f t="shared" si="33"/>
        <v>-2134</v>
      </c>
      <c r="G116" s="34">
        <f>+Inputs!$D$3</f>
        <v>0.37951000000000001</v>
      </c>
      <c r="I116" s="27">
        <f t="shared" si="38"/>
        <v>5374</v>
      </c>
      <c r="K116" s="27">
        <f t="shared" si="34"/>
        <v>30</v>
      </c>
      <c r="L116" s="27">
        <f t="shared" si="39"/>
        <v>3240</v>
      </c>
      <c r="M116" s="27">
        <f t="shared" si="35"/>
        <v>11.385300000000001</v>
      </c>
      <c r="N116" s="27">
        <f t="shared" si="36"/>
        <v>11.385300000000001</v>
      </c>
      <c r="O116" s="27">
        <f t="shared" si="40"/>
        <v>-809.84730000000025</v>
      </c>
      <c r="P116" s="27">
        <f t="shared" si="41"/>
        <v>809.84730000000025</v>
      </c>
    </row>
    <row r="117" spans="1:16">
      <c r="A117" s="31">
        <v>38322</v>
      </c>
      <c r="C117" s="6">
        <v>109</v>
      </c>
      <c r="D117" s="29">
        <f t="shared" si="32"/>
        <v>30</v>
      </c>
      <c r="E117" s="29">
        <f t="shared" si="37"/>
        <v>3270</v>
      </c>
      <c r="F117" s="29">
        <f t="shared" si="33"/>
        <v>-2104</v>
      </c>
      <c r="G117" s="34">
        <f>+Inputs!$D$3</f>
        <v>0.37951000000000001</v>
      </c>
      <c r="I117" s="27">
        <f t="shared" si="38"/>
        <v>5374</v>
      </c>
      <c r="K117" s="27">
        <f t="shared" si="34"/>
        <v>30</v>
      </c>
      <c r="L117" s="27">
        <f t="shared" si="39"/>
        <v>3270</v>
      </c>
      <c r="M117" s="27">
        <f t="shared" si="35"/>
        <v>11.385300000000001</v>
      </c>
      <c r="N117" s="27">
        <f t="shared" si="36"/>
        <v>11.385300000000001</v>
      </c>
      <c r="O117" s="27">
        <f t="shared" si="40"/>
        <v>-798.46200000000022</v>
      </c>
      <c r="P117" s="27">
        <f t="shared" si="41"/>
        <v>798.46200000000022</v>
      </c>
    </row>
    <row r="118" spans="1:16">
      <c r="A118" s="30">
        <v>38353</v>
      </c>
      <c r="C118" s="6">
        <v>110</v>
      </c>
      <c r="D118" s="29">
        <f t="shared" si="32"/>
        <v>30</v>
      </c>
      <c r="E118" s="29">
        <f t="shared" si="37"/>
        <v>3300</v>
      </c>
      <c r="F118" s="29">
        <f t="shared" si="33"/>
        <v>-2074</v>
      </c>
      <c r="G118" s="34">
        <f>+Inputs!$D$3</f>
        <v>0.37951000000000001</v>
      </c>
      <c r="I118" s="27">
        <f t="shared" si="38"/>
        <v>5374</v>
      </c>
      <c r="K118" s="27">
        <f t="shared" si="34"/>
        <v>30</v>
      </c>
      <c r="L118" s="27">
        <f t="shared" si="39"/>
        <v>3300</v>
      </c>
      <c r="M118" s="27">
        <f t="shared" si="35"/>
        <v>11.385300000000001</v>
      </c>
      <c r="N118" s="27">
        <f t="shared" si="36"/>
        <v>11.385300000000001</v>
      </c>
      <c r="O118" s="27">
        <f t="shared" si="40"/>
        <v>-787.07670000000019</v>
      </c>
      <c r="P118" s="27">
        <f t="shared" si="41"/>
        <v>787.07670000000019</v>
      </c>
    </row>
    <row r="119" spans="1:16">
      <c r="A119" s="31">
        <v>38384</v>
      </c>
      <c r="C119" s="6">
        <v>111</v>
      </c>
      <c r="D119" s="29">
        <f t="shared" si="32"/>
        <v>30</v>
      </c>
      <c r="E119" s="29">
        <f t="shared" si="37"/>
        <v>3330</v>
      </c>
      <c r="F119" s="29">
        <f t="shared" si="33"/>
        <v>-2044</v>
      </c>
      <c r="G119" s="34">
        <f>+Inputs!$D$3</f>
        <v>0.37951000000000001</v>
      </c>
      <c r="I119" s="27">
        <f t="shared" si="38"/>
        <v>5374</v>
      </c>
      <c r="K119" s="27">
        <f t="shared" si="34"/>
        <v>30</v>
      </c>
      <c r="L119" s="27">
        <f t="shared" si="39"/>
        <v>3330</v>
      </c>
      <c r="M119" s="27">
        <f t="shared" si="35"/>
        <v>11.385300000000001</v>
      </c>
      <c r="N119" s="27">
        <f t="shared" si="36"/>
        <v>11.385300000000001</v>
      </c>
      <c r="O119" s="27">
        <f t="shared" si="40"/>
        <v>-775.69140000000016</v>
      </c>
      <c r="P119" s="27">
        <f t="shared" si="41"/>
        <v>775.69140000000016</v>
      </c>
    </row>
    <row r="120" spans="1:16">
      <c r="A120" s="30">
        <v>38412</v>
      </c>
      <c r="C120" s="6">
        <v>112</v>
      </c>
      <c r="D120" s="29">
        <f t="shared" si="32"/>
        <v>30</v>
      </c>
      <c r="E120" s="29">
        <f t="shared" si="37"/>
        <v>3360</v>
      </c>
      <c r="F120" s="29">
        <f t="shared" si="33"/>
        <v>-2014</v>
      </c>
      <c r="G120" s="34">
        <f>+Inputs!$D$3</f>
        <v>0.37951000000000001</v>
      </c>
      <c r="I120" s="27">
        <f t="shared" si="38"/>
        <v>5374</v>
      </c>
      <c r="K120" s="27">
        <f t="shared" si="34"/>
        <v>30</v>
      </c>
      <c r="L120" s="27">
        <f t="shared" si="39"/>
        <v>3360</v>
      </c>
      <c r="M120" s="27">
        <f t="shared" si="35"/>
        <v>11.385300000000001</v>
      </c>
      <c r="N120" s="27">
        <f t="shared" si="36"/>
        <v>11.385300000000001</v>
      </c>
      <c r="O120" s="27">
        <f t="shared" si="40"/>
        <v>-764.30610000000013</v>
      </c>
      <c r="P120" s="27">
        <f t="shared" si="41"/>
        <v>764.30610000000013</v>
      </c>
    </row>
    <row r="121" spans="1:16">
      <c r="A121" s="31">
        <v>38443</v>
      </c>
      <c r="C121" s="6">
        <v>113</v>
      </c>
      <c r="D121" s="29">
        <f t="shared" si="32"/>
        <v>30</v>
      </c>
      <c r="E121" s="29">
        <f t="shared" si="37"/>
        <v>3390</v>
      </c>
      <c r="F121" s="29">
        <f t="shared" si="33"/>
        <v>-1984</v>
      </c>
      <c r="G121" s="34">
        <f>+Inputs!$D$3</f>
        <v>0.37951000000000001</v>
      </c>
      <c r="I121" s="27">
        <f t="shared" si="38"/>
        <v>5374</v>
      </c>
      <c r="K121" s="27">
        <f t="shared" si="34"/>
        <v>30</v>
      </c>
      <c r="L121" s="27">
        <f t="shared" si="39"/>
        <v>3390</v>
      </c>
      <c r="M121" s="27">
        <f t="shared" si="35"/>
        <v>11.385300000000001</v>
      </c>
      <c r="N121" s="27">
        <f t="shared" si="36"/>
        <v>11.385300000000001</v>
      </c>
      <c r="O121" s="27">
        <f t="shared" si="40"/>
        <v>-752.9208000000001</v>
      </c>
      <c r="P121" s="27">
        <f t="shared" si="41"/>
        <v>752.9208000000001</v>
      </c>
    </row>
    <row r="122" spans="1:16">
      <c r="A122" s="30">
        <v>38473</v>
      </c>
      <c r="C122" s="6">
        <v>114</v>
      </c>
      <c r="D122" s="29">
        <f t="shared" si="32"/>
        <v>30</v>
      </c>
      <c r="E122" s="29">
        <f t="shared" si="37"/>
        <v>3420</v>
      </c>
      <c r="F122" s="29">
        <f t="shared" si="33"/>
        <v>-1954</v>
      </c>
      <c r="G122" s="34">
        <f>+Inputs!$D$3</f>
        <v>0.37951000000000001</v>
      </c>
      <c r="I122" s="27">
        <f t="shared" si="38"/>
        <v>5374</v>
      </c>
      <c r="K122" s="27">
        <f t="shared" si="34"/>
        <v>30</v>
      </c>
      <c r="L122" s="27">
        <f t="shared" si="39"/>
        <v>3420</v>
      </c>
      <c r="M122" s="27">
        <f t="shared" si="35"/>
        <v>11.385300000000001</v>
      </c>
      <c r="N122" s="27">
        <f t="shared" si="36"/>
        <v>11.385300000000001</v>
      </c>
      <c r="O122" s="27">
        <f t="shared" si="40"/>
        <v>-741.53550000000007</v>
      </c>
      <c r="P122" s="27">
        <f t="shared" si="41"/>
        <v>741.53550000000007</v>
      </c>
    </row>
    <row r="123" spans="1:16">
      <c r="A123" s="31">
        <v>38504</v>
      </c>
      <c r="C123" s="6">
        <v>115</v>
      </c>
      <c r="D123" s="29">
        <f t="shared" si="32"/>
        <v>30</v>
      </c>
      <c r="E123" s="29">
        <f t="shared" si="37"/>
        <v>3450</v>
      </c>
      <c r="F123" s="29">
        <f t="shared" si="33"/>
        <v>-1924</v>
      </c>
      <c r="G123" s="34">
        <f>+Inputs!$D$3</f>
        <v>0.37951000000000001</v>
      </c>
      <c r="I123" s="27">
        <f t="shared" si="38"/>
        <v>5374</v>
      </c>
      <c r="K123" s="27">
        <f t="shared" si="34"/>
        <v>30</v>
      </c>
      <c r="L123" s="27">
        <f t="shared" si="39"/>
        <v>3450</v>
      </c>
      <c r="M123" s="27">
        <f t="shared" si="35"/>
        <v>11.385300000000001</v>
      </c>
      <c r="N123" s="27">
        <f t="shared" si="36"/>
        <v>11.385300000000001</v>
      </c>
      <c r="O123" s="27">
        <f t="shared" si="40"/>
        <v>-730.15020000000004</v>
      </c>
      <c r="P123" s="27">
        <f t="shared" si="41"/>
        <v>730.15020000000004</v>
      </c>
    </row>
    <row r="124" spans="1:16">
      <c r="A124" s="30">
        <v>38534</v>
      </c>
      <c r="C124" s="6">
        <v>116</v>
      </c>
      <c r="D124" s="29">
        <f t="shared" si="32"/>
        <v>30</v>
      </c>
      <c r="E124" s="29">
        <f t="shared" si="37"/>
        <v>3480</v>
      </c>
      <c r="F124" s="29">
        <f t="shared" si="33"/>
        <v>-1894</v>
      </c>
      <c r="G124" s="34">
        <f>+Inputs!$D$3</f>
        <v>0.37951000000000001</v>
      </c>
      <c r="I124" s="27">
        <f t="shared" si="38"/>
        <v>5374</v>
      </c>
      <c r="K124" s="27">
        <f t="shared" si="34"/>
        <v>30</v>
      </c>
      <c r="L124" s="27">
        <f t="shared" si="39"/>
        <v>3480</v>
      </c>
      <c r="M124" s="27">
        <f t="shared" si="35"/>
        <v>11.385300000000001</v>
      </c>
      <c r="N124" s="27">
        <f t="shared" si="36"/>
        <v>11.385300000000001</v>
      </c>
      <c r="O124" s="27">
        <f t="shared" si="40"/>
        <v>-718.76490000000001</v>
      </c>
      <c r="P124" s="27">
        <f t="shared" si="41"/>
        <v>718.76490000000001</v>
      </c>
    </row>
    <row r="125" spans="1:16">
      <c r="A125" s="31">
        <v>38565</v>
      </c>
      <c r="C125" s="6">
        <v>117</v>
      </c>
      <c r="D125" s="29">
        <f t="shared" si="32"/>
        <v>30</v>
      </c>
      <c r="E125" s="29">
        <f t="shared" si="37"/>
        <v>3510</v>
      </c>
      <c r="F125" s="29">
        <f t="shared" si="33"/>
        <v>-1864</v>
      </c>
      <c r="G125" s="34">
        <f>+Inputs!$D$3</f>
        <v>0.37951000000000001</v>
      </c>
      <c r="I125" s="27">
        <f t="shared" si="38"/>
        <v>5374</v>
      </c>
      <c r="K125" s="27">
        <f t="shared" si="34"/>
        <v>30</v>
      </c>
      <c r="L125" s="27">
        <f t="shared" si="39"/>
        <v>3510</v>
      </c>
      <c r="M125" s="27">
        <f t="shared" si="35"/>
        <v>11.385300000000001</v>
      </c>
      <c r="N125" s="27">
        <f t="shared" si="36"/>
        <v>11.385300000000001</v>
      </c>
      <c r="O125" s="27">
        <f t="shared" si="40"/>
        <v>-707.37959999999998</v>
      </c>
      <c r="P125" s="27">
        <f t="shared" si="41"/>
        <v>707.37959999999998</v>
      </c>
    </row>
    <row r="126" spans="1:16">
      <c r="A126" s="30">
        <v>38596</v>
      </c>
      <c r="C126" s="6">
        <v>118</v>
      </c>
      <c r="D126" s="29">
        <f t="shared" si="32"/>
        <v>30</v>
      </c>
      <c r="E126" s="29">
        <f t="shared" si="37"/>
        <v>3540</v>
      </c>
      <c r="F126" s="29">
        <f t="shared" si="33"/>
        <v>-1834</v>
      </c>
      <c r="G126" s="34">
        <f>+Inputs!$D$3</f>
        <v>0.37951000000000001</v>
      </c>
      <c r="I126" s="27">
        <f t="shared" si="38"/>
        <v>5374</v>
      </c>
      <c r="K126" s="27">
        <f t="shared" si="34"/>
        <v>30</v>
      </c>
      <c r="L126" s="27">
        <f t="shared" si="39"/>
        <v>3540</v>
      </c>
      <c r="M126" s="27">
        <f t="shared" si="35"/>
        <v>11.385300000000001</v>
      </c>
      <c r="N126" s="27">
        <f t="shared" si="36"/>
        <v>11.385300000000001</v>
      </c>
      <c r="O126" s="27">
        <f t="shared" si="40"/>
        <v>-695.99429999999995</v>
      </c>
      <c r="P126" s="27">
        <f t="shared" si="41"/>
        <v>695.99429999999995</v>
      </c>
    </row>
    <row r="127" spans="1:16">
      <c r="A127" s="31">
        <v>38626</v>
      </c>
      <c r="C127" s="6">
        <v>119</v>
      </c>
      <c r="D127" s="29">
        <f t="shared" si="32"/>
        <v>30</v>
      </c>
      <c r="E127" s="29">
        <f t="shared" si="37"/>
        <v>3570</v>
      </c>
      <c r="F127" s="29">
        <f t="shared" si="33"/>
        <v>-1804</v>
      </c>
      <c r="G127" s="34">
        <f>+Inputs!$D$3</f>
        <v>0.37951000000000001</v>
      </c>
      <c r="I127" s="27">
        <f t="shared" si="38"/>
        <v>5374</v>
      </c>
      <c r="K127" s="27">
        <f t="shared" si="34"/>
        <v>30</v>
      </c>
      <c r="L127" s="27">
        <f t="shared" si="39"/>
        <v>3570</v>
      </c>
      <c r="M127" s="27">
        <f t="shared" si="35"/>
        <v>11.385300000000001</v>
      </c>
      <c r="N127" s="27">
        <f t="shared" si="36"/>
        <v>11.385300000000001</v>
      </c>
      <c r="O127" s="27">
        <f t="shared" si="40"/>
        <v>-684.60899999999992</v>
      </c>
      <c r="P127" s="27">
        <f t="shared" si="41"/>
        <v>684.60899999999992</v>
      </c>
    </row>
    <row r="128" spans="1:16">
      <c r="A128" s="30">
        <v>38657</v>
      </c>
      <c r="C128" s="6">
        <v>120</v>
      </c>
      <c r="D128" s="29">
        <f t="shared" si="32"/>
        <v>30</v>
      </c>
      <c r="E128" s="29">
        <f t="shared" si="37"/>
        <v>3600</v>
      </c>
      <c r="F128" s="29">
        <f t="shared" si="33"/>
        <v>-1774</v>
      </c>
      <c r="G128" s="34">
        <f>+Inputs!$D$3</f>
        <v>0.37951000000000001</v>
      </c>
      <c r="I128" s="27">
        <f t="shared" si="38"/>
        <v>5374</v>
      </c>
      <c r="K128" s="27">
        <f t="shared" si="34"/>
        <v>30</v>
      </c>
      <c r="L128" s="27">
        <f t="shared" si="39"/>
        <v>3600</v>
      </c>
      <c r="M128" s="27">
        <f t="shared" si="35"/>
        <v>11.385300000000001</v>
      </c>
      <c r="N128" s="27">
        <f t="shared" si="36"/>
        <v>11.385300000000001</v>
      </c>
      <c r="O128" s="27">
        <f t="shared" si="40"/>
        <v>-673.22369999999989</v>
      </c>
      <c r="P128" s="27">
        <f t="shared" si="41"/>
        <v>673.22369999999989</v>
      </c>
    </row>
    <row r="129" spans="1:16">
      <c r="A129" s="31">
        <v>38687</v>
      </c>
      <c r="C129" s="6">
        <v>121</v>
      </c>
      <c r="D129" s="29">
        <f t="shared" si="32"/>
        <v>30</v>
      </c>
      <c r="E129" s="29">
        <f t="shared" si="37"/>
        <v>3630</v>
      </c>
      <c r="F129" s="29">
        <f t="shared" si="33"/>
        <v>-1744</v>
      </c>
      <c r="G129" s="34">
        <f>+Inputs!$D$3</f>
        <v>0.37951000000000001</v>
      </c>
      <c r="I129" s="27">
        <f t="shared" si="38"/>
        <v>5374</v>
      </c>
      <c r="K129" s="27">
        <f t="shared" si="34"/>
        <v>30</v>
      </c>
      <c r="L129" s="27">
        <f t="shared" si="39"/>
        <v>3630</v>
      </c>
      <c r="M129" s="27">
        <f t="shared" si="35"/>
        <v>11.385300000000001</v>
      </c>
      <c r="N129" s="27">
        <f t="shared" si="36"/>
        <v>11.385300000000001</v>
      </c>
      <c r="O129" s="27">
        <f t="shared" si="40"/>
        <v>-661.83839999999987</v>
      </c>
      <c r="P129" s="27">
        <f t="shared" si="41"/>
        <v>661.83839999999987</v>
      </c>
    </row>
    <row r="130" spans="1:16">
      <c r="A130" s="30">
        <v>38718</v>
      </c>
      <c r="C130" s="6">
        <v>122</v>
      </c>
      <c r="D130" s="29">
        <f t="shared" si="32"/>
        <v>30</v>
      </c>
      <c r="E130" s="29">
        <f t="shared" si="37"/>
        <v>3660</v>
      </c>
      <c r="F130" s="29">
        <f t="shared" si="33"/>
        <v>-1714</v>
      </c>
      <c r="G130" s="34">
        <f>+Inputs!$D$3</f>
        <v>0.37951000000000001</v>
      </c>
      <c r="I130" s="27">
        <f t="shared" si="38"/>
        <v>5374</v>
      </c>
      <c r="K130" s="27">
        <f t="shared" si="34"/>
        <v>30</v>
      </c>
      <c r="L130" s="27">
        <f t="shared" si="39"/>
        <v>3660</v>
      </c>
      <c r="M130" s="27">
        <f t="shared" si="35"/>
        <v>11.385300000000001</v>
      </c>
      <c r="N130" s="27">
        <f t="shared" si="36"/>
        <v>11.385300000000001</v>
      </c>
      <c r="O130" s="27">
        <f t="shared" si="40"/>
        <v>-650.45309999999984</v>
      </c>
      <c r="P130" s="27">
        <f t="shared" si="41"/>
        <v>650.45309999999984</v>
      </c>
    </row>
    <row r="131" spans="1:16">
      <c r="A131" s="31">
        <v>38749</v>
      </c>
      <c r="C131" s="6">
        <v>123</v>
      </c>
      <c r="D131" s="29">
        <f t="shared" si="32"/>
        <v>30</v>
      </c>
      <c r="E131" s="29">
        <f t="shared" si="37"/>
        <v>3690</v>
      </c>
      <c r="F131" s="29">
        <f t="shared" si="33"/>
        <v>-1684</v>
      </c>
      <c r="G131" s="34">
        <f>+Inputs!$D$3</f>
        <v>0.37951000000000001</v>
      </c>
      <c r="I131" s="27">
        <f t="shared" si="38"/>
        <v>5374</v>
      </c>
      <c r="K131" s="27">
        <f t="shared" si="34"/>
        <v>30</v>
      </c>
      <c r="L131" s="27">
        <f t="shared" si="39"/>
        <v>3690</v>
      </c>
      <c r="M131" s="27">
        <f t="shared" si="35"/>
        <v>11.385300000000001</v>
      </c>
      <c r="N131" s="27">
        <f t="shared" si="36"/>
        <v>11.385300000000001</v>
      </c>
      <c r="O131" s="27">
        <f t="shared" si="40"/>
        <v>-639.06779999999981</v>
      </c>
      <c r="P131" s="27">
        <f t="shared" si="41"/>
        <v>639.06779999999981</v>
      </c>
    </row>
    <row r="132" spans="1:16">
      <c r="A132" s="30">
        <v>38777</v>
      </c>
      <c r="C132" s="6">
        <v>124</v>
      </c>
      <c r="D132" s="29">
        <f t="shared" si="32"/>
        <v>30</v>
      </c>
      <c r="E132" s="29">
        <f t="shared" si="37"/>
        <v>3720</v>
      </c>
      <c r="F132" s="29">
        <f t="shared" si="33"/>
        <v>-1654</v>
      </c>
      <c r="G132" s="34">
        <f>+Inputs!$D$3</f>
        <v>0.37951000000000001</v>
      </c>
      <c r="I132" s="27">
        <f t="shared" si="38"/>
        <v>5374</v>
      </c>
      <c r="K132" s="27">
        <f t="shared" si="34"/>
        <v>30</v>
      </c>
      <c r="L132" s="27">
        <f t="shared" si="39"/>
        <v>3720</v>
      </c>
      <c r="M132" s="27">
        <f t="shared" si="35"/>
        <v>11.385300000000001</v>
      </c>
      <c r="N132" s="27">
        <f t="shared" si="36"/>
        <v>11.385300000000001</v>
      </c>
      <c r="O132" s="27">
        <f t="shared" si="40"/>
        <v>-627.68249999999978</v>
      </c>
      <c r="P132" s="27">
        <f t="shared" si="41"/>
        <v>627.68249999999978</v>
      </c>
    </row>
    <row r="133" spans="1:16">
      <c r="A133" s="31">
        <v>38808</v>
      </c>
      <c r="C133" s="6">
        <v>125</v>
      </c>
      <c r="D133" s="29">
        <f t="shared" si="32"/>
        <v>30</v>
      </c>
      <c r="E133" s="29">
        <f t="shared" si="37"/>
        <v>3750</v>
      </c>
      <c r="F133" s="29">
        <f t="shared" si="33"/>
        <v>-1624</v>
      </c>
      <c r="G133" s="34">
        <f>+Inputs!$D$3</f>
        <v>0.37951000000000001</v>
      </c>
      <c r="I133" s="27">
        <f t="shared" si="38"/>
        <v>5374</v>
      </c>
      <c r="K133" s="27">
        <f t="shared" si="34"/>
        <v>30</v>
      </c>
      <c r="L133" s="27">
        <f t="shared" si="39"/>
        <v>3750</v>
      </c>
      <c r="M133" s="27">
        <f t="shared" si="35"/>
        <v>11.385300000000001</v>
      </c>
      <c r="N133" s="27">
        <f t="shared" si="36"/>
        <v>11.385300000000001</v>
      </c>
      <c r="O133" s="27">
        <f t="shared" si="40"/>
        <v>-616.29719999999975</v>
      </c>
      <c r="P133" s="27">
        <f t="shared" si="41"/>
        <v>616.29719999999975</v>
      </c>
    </row>
    <row r="134" spans="1:16">
      <c r="A134" s="30">
        <v>38838</v>
      </c>
      <c r="C134" s="6">
        <v>126</v>
      </c>
      <c r="D134" s="29">
        <f t="shared" si="32"/>
        <v>30</v>
      </c>
      <c r="E134" s="29">
        <f t="shared" si="37"/>
        <v>3780</v>
      </c>
      <c r="F134" s="29">
        <f t="shared" si="33"/>
        <v>-1594</v>
      </c>
      <c r="G134" s="34">
        <f>+Inputs!$D$3</f>
        <v>0.37951000000000001</v>
      </c>
      <c r="I134" s="27">
        <f t="shared" si="38"/>
        <v>5374</v>
      </c>
      <c r="K134" s="27">
        <f t="shared" si="34"/>
        <v>30</v>
      </c>
      <c r="L134" s="27">
        <f t="shared" si="39"/>
        <v>3780</v>
      </c>
      <c r="M134" s="27">
        <f t="shared" si="35"/>
        <v>11.385300000000001</v>
      </c>
      <c r="N134" s="27">
        <f t="shared" si="36"/>
        <v>11.385300000000001</v>
      </c>
      <c r="O134" s="27">
        <f t="shared" si="40"/>
        <v>-604.91189999999972</v>
      </c>
      <c r="P134" s="27">
        <f t="shared" si="41"/>
        <v>604.91189999999972</v>
      </c>
    </row>
    <row r="135" spans="1:16">
      <c r="A135" s="31">
        <v>38869</v>
      </c>
      <c r="C135" s="6">
        <v>127</v>
      </c>
      <c r="D135" s="29">
        <f t="shared" si="32"/>
        <v>30</v>
      </c>
      <c r="E135" s="29">
        <f t="shared" si="37"/>
        <v>3810</v>
      </c>
      <c r="F135" s="29">
        <f t="shared" si="33"/>
        <v>-1564</v>
      </c>
      <c r="G135" s="34">
        <f>+Inputs!$D$3</f>
        <v>0.37951000000000001</v>
      </c>
      <c r="I135" s="27">
        <f t="shared" si="38"/>
        <v>5374</v>
      </c>
      <c r="K135" s="27">
        <f t="shared" si="34"/>
        <v>30</v>
      </c>
      <c r="L135" s="27">
        <f t="shared" si="39"/>
        <v>3810</v>
      </c>
      <c r="M135" s="27">
        <f t="shared" si="35"/>
        <v>11.385300000000001</v>
      </c>
      <c r="N135" s="27">
        <f t="shared" si="36"/>
        <v>11.385300000000001</v>
      </c>
      <c r="O135" s="27">
        <f t="shared" si="40"/>
        <v>-593.52659999999969</v>
      </c>
      <c r="P135" s="27">
        <f t="shared" si="41"/>
        <v>593.52659999999969</v>
      </c>
    </row>
    <row r="136" spans="1:16">
      <c r="A136" s="30">
        <v>38899</v>
      </c>
      <c r="C136" s="6">
        <v>128</v>
      </c>
      <c r="D136" s="29">
        <f t="shared" si="32"/>
        <v>30</v>
      </c>
      <c r="E136" s="29">
        <f t="shared" si="37"/>
        <v>3840</v>
      </c>
      <c r="F136" s="29">
        <f t="shared" si="33"/>
        <v>-1534</v>
      </c>
      <c r="G136" s="34">
        <f>+Inputs!$D$3</f>
        <v>0.37951000000000001</v>
      </c>
      <c r="I136" s="27">
        <f t="shared" si="38"/>
        <v>5374</v>
      </c>
      <c r="K136" s="27">
        <f t="shared" si="34"/>
        <v>30</v>
      </c>
      <c r="L136" s="27">
        <f t="shared" si="39"/>
        <v>3840</v>
      </c>
      <c r="M136" s="27">
        <f t="shared" si="35"/>
        <v>11.385300000000001</v>
      </c>
      <c r="N136" s="27">
        <f t="shared" si="36"/>
        <v>11.385300000000001</v>
      </c>
      <c r="O136" s="27">
        <f t="shared" si="40"/>
        <v>-582.14129999999966</v>
      </c>
      <c r="P136" s="27">
        <f t="shared" si="41"/>
        <v>582.14129999999966</v>
      </c>
    </row>
    <row r="137" spans="1:16">
      <c r="A137" s="31">
        <v>38930</v>
      </c>
      <c r="C137" s="6">
        <v>129</v>
      </c>
      <c r="D137" s="29">
        <f t="shared" ref="D137:D168" si="42">ROUND(-(+$B$9/180)*1,0)</f>
        <v>30</v>
      </c>
      <c r="E137" s="29">
        <f t="shared" si="37"/>
        <v>3870</v>
      </c>
      <c r="F137" s="29">
        <f t="shared" ref="F137:F168" si="43">$B$9+E137</f>
        <v>-1504</v>
      </c>
      <c r="G137" s="34">
        <f>+Inputs!$D$3</f>
        <v>0.37951000000000001</v>
      </c>
      <c r="I137" s="27">
        <f t="shared" si="38"/>
        <v>5374</v>
      </c>
      <c r="K137" s="27">
        <f t="shared" ref="K137:K168" si="44">D137</f>
        <v>30</v>
      </c>
      <c r="L137" s="27">
        <f t="shared" si="39"/>
        <v>3870</v>
      </c>
      <c r="M137" s="27">
        <f t="shared" ref="M137:M168" si="45">K137*G137</f>
        <v>11.385300000000001</v>
      </c>
      <c r="N137" s="27">
        <f t="shared" ref="N137:N168" si="46">M137-J137</f>
        <v>11.385300000000001</v>
      </c>
      <c r="O137" s="27">
        <f t="shared" si="40"/>
        <v>-570.75599999999963</v>
      </c>
      <c r="P137" s="27">
        <f t="shared" si="41"/>
        <v>570.75599999999963</v>
      </c>
    </row>
    <row r="138" spans="1:16">
      <c r="A138" s="30">
        <v>38961</v>
      </c>
      <c r="C138" s="6">
        <v>130</v>
      </c>
      <c r="D138" s="29">
        <f t="shared" si="42"/>
        <v>30</v>
      </c>
      <c r="E138" s="29">
        <f t="shared" ref="E138:E169" si="47">+E137+D138</f>
        <v>3900</v>
      </c>
      <c r="F138" s="29">
        <f t="shared" si="43"/>
        <v>-1474</v>
      </c>
      <c r="G138" s="34">
        <f>+Inputs!$D$3</f>
        <v>0.37951000000000001</v>
      </c>
      <c r="I138" s="27">
        <f t="shared" ref="I138:I169" si="48">+I137+H138</f>
        <v>5374</v>
      </c>
      <c r="K138" s="27">
        <f t="shared" si="44"/>
        <v>30</v>
      </c>
      <c r="L138" s="27">
        <f t="shared" ref="L138:L169" si="49">+L137+K138</f>
        <v>3900</v>
      </c>
      <c r="M138" s="27">
        <f t="shared" si="45"/>
        <v>11.385300000000001</v>
      </c>
      <c r="N138" s="27">
        <f t="shared" si="46"/>
        <v>11.385300000000001</v>
      </c>
      <c r="O138" s="27">
        <f t="shared" ref="O138:O169" si="50">+O137+N138</f>
        <v>-559.3706999999996</v>
      </c>
      <c r="P138" s="27">
        <f t="shared" ref="P138:P169" si="51">P137-N138</f>
        <v>559.3706999999996</v>
      </c>
    </row>
    <row r="139" spans="1:16">
      <c r="A139" s="31">
        <v>38991</v>
      </c>
      <c r="C139" s="6">
        <v>131</v>
      </c>
      <c r="D139" s="29">
        <f t="shared" si="42"/>
        <v>30</v>
      </c>
      <c r="E139" s="29">
        <f t="shared" si="47"/>
        <v>3930</v>
      </c>
      <c r="F139" s="29">
        <f t="shared" si="43"/>
        <v>-1444</v>
      </c>
      <c r="G139" s="34">
        <f>+Inputs!$D$3</f>
        <v>0.37951000000000001</v>
      </c>
      <c r="I139" s="27">
        <f t="shared" si="48"/>
        <v>5374</v>
      </c>
      <c r="K139" s="27">
        <f t="shared" si="44"/>
        <v>30</v>
      </c>
      <c r="L139" s="27">
        <f t="shared" si="49"/>
        <v>3930</v>
      </c>
      <c r="M139" s="27">
        <f t="shared" si="45"/>
        <v>11.385300000000001</v>
      </c>
      <c r="N139" s="27">
        <f t="shared" si="46"/>
        <v>11.385300000000001</v>
      </c>
      <c r="O139" s="27">
        <f t="shared" si="50"/>
        <v>-547.98539999999957</v>
      </c>
      <c r="P139" s="27">
        <f t="shared" si="51"/>
        <v>547.98539999999957</v>
      </c>
    </row>
    <row r="140" spans="1:16">
      <c r="A140" s="30">
        <v>39022</v>
      </c>
      <c r="C140" s="6">
        <v>132</v>
      </c>
      <c r="D140" s="29">
        <f t="shared" si="42"/>
        <v>30</v>
      </c>
      <c r="E140" s="29">
        <f t="shared" si="47"/>
        <v>3960</v>
      </c>
      <c r="F140" s="29">
        <f t="shared" si="43"/>
        <v>-1414</v>
      </c>
      <c r="G140" s="34">
        <f>+Inputs!$D$3</f>
        <v>0.37951000000000001</v>
      </c>
      <c r="I140" s="27">
        <f t="shared" si="48"/>
        <v>5374</v>
      </c>
      <c r="K140" s="27">
        <f t="shared" si="44"/>
        <v>30</v>
      </c>
      <c r="L140" s="27">
        <f t="shared" si="49"/>
        <v>3960</v>
      </c>
      <c r="M140" s="27">
        <f t="shared" si="45"/>
        <v>11.385300000000001</v>
      </c>
      <c r="N140" s="27">
        <f t="shared" si="46"/>
        <v>11.385300000000001</v>
      </c>
      <c r="O140" s="27">
        <f t="shared" si="50"/>
        <v>-536.60009999999954</v>
      </c>
      <c r="P140" s="27">
        <f t="shared" si="51"/>
        <v>536.60009999999954</v>
      </c>
    </row>
    <row r="141" spans="1:16">
      <c r="A141" s="31">
        <v>39052</v>
      </c>
      <c r="C141" s="6">
        <v>133</v>
      </c>
      <c r="D141" s="29">
        <f t="shared" si="42"/>
        <v>30</v>
      </c>
      <c r="E141" s="29">
        <f t="shared" si="47"/>
        <v>3990</v>
      </c>
      <c r="F141" s="29">
        <f t="shared" si="43"/>
        <v>-1384</v>
      </c>
      <c r="G141" s="34">
        <f>+Inputs!$D$3</f>
        <v>0.37951000000000001</v>
      </c>
      <c r="I141" s="27">
        <f t="shared" si="48"/>
        <v>5374</v>
      </c>
      <c r="K141" s="27">
        <f t="shared" si="44"/>
        <v>30</v>
      </c>
      <c r="L141" s="27">
        <f t="shared" si="49"/>
        <v>3990</v>
      </c>
      <c r="M141" s="27">
        <f t="shared" si="45"/>
        <v>11.385300000000001</v>
      </c>
      <c r="N141" s="27">
        <f t="shared" si="46"/>
        <v>11.385300000000001</v>
      </c>
      <c r="O141" s="27">
        <f t="shared" si="50"/>
        <v>-525.21479999999951</v>
      </c>
      <c r="P141" s="27">
        <f t="shared" si="51"/>
        <v>525.21479999999951</v>
      </c>
    </row>
    <row r="142" spans="1:16">
      <c r="A142" s="30">
        <v>39083</v>
      </c>
      <c r="C142" s="6">
        <v>134</v>
      </c>
      <c r="D142" s="29">
        <f t="shared" si="42"/>
        <v>30</v>
      </c>
      <c r="E142" s="29">
        <f t="shared" si="47"/>
        <v>4020</v>
      </c>
      <c r="F142" s="29">
        <f t="shared" si="43"/>
        <v>-1354</v>
      </c>
      <c r="G142" s="34">
        <f>+Inputs!$D$3</f>
        <v>0.37951000000000001</v>
      </c>
      <c r="I142" s="27">
        <f t="shared" si="48"/>
        <v>5374</v>
      </c>
      <c r="K142" s="27">
        <f t="shared" si="44"/>
        <v>30</v>
      </c>
      <c r="L142" s="27">
        <f t="shared" si="49"/>
        <v>4020</v>
      </c>
      <c r="M142" s="27">
        <f t="shared" si="45"/>
        <v>11.385300000000001</v>
      </c>
      <c r="N142" s="27">
        <f t="shared" si="46"/>
        <v>11.385300000000001</v>
      </c>
      <c r="O142" s="27">
        <f t="shared" si="50"/>
        <v>-513.82949999999948</v>
      </c>
      <c r="P142" s="27">
        <f t="shared" si="51"/>
        <v>513.82949999999948</v>
      </c>
    </row>
    <row r="143" spans="1:16">
      <c r="A143" s="31">
        <v>39114</v>
      </c>
      <c r="C143" s="6">
        <v>135</v>
      </c>
      <c r="D143" s="29">
        <f t="shared" si="42"/>
        <v>30</v>
      </c>
      <c r="E143" s="29">
        <f t="shared" si="47"/>
        <v>4050</v>
      </c>
      <c r="F143" s="29">
        <f t="shared" si="43"/>
        <v>-1324</v>
      </c>
      <c r="G143" s="34">
        <f>+Inputs!$D$3</f>
        <v>0.37951000000000001</v>
      </c>
      <c r="I143" s="27">
        <f t="shared" si="48"/>
        <v>5374</v>
      </c>
      <c r="K143" s="27">
        <f t="shared" si="44"/>
        <v>30</v>
      </c>
      <c r="L143" s="27">
        <f t="shared" si="49"/>
        <v>4050</v>
      </c>
      <c r="M143" s="27">
        <f t="shared" si="45"/>
        <v>11.385300000000001</v>
      </c>
      <c r="N143" s="27">
        <f t="shared" si="46"/>
        <v>11.385300000000001</v>
      </c>
      <c r="O143" s="27">
        <f t="shared" si="50"/>
        <v>-502.44419999999946</v>
      </c>
      <c r="P143" s="27">
        <f t="shared" si="51"/>
        <v>502.44419999999946</v>
      </c>
    </row>
    <row r="144" spans="1:16">
      <c r="A144" s="30">
        <v>39142</v>
      </c>
      <c r="C144" s="6">
        <v>136</v>
      </c>
      <c r="D144" s="29">
        <f t="shared" si="42"/>
        <v>30</v>
      </c>
      <c r="E144" s="29">
        <f t="shared" si="47"/>
        <v>4080</v>
      </c>
      <c r="F144" s="29">
        <f t="shared" si="43"/>
        <v>-1294</v>
      </c>
      <c r="G144" s="34">
        <f>+Inputs!$D$3</f>
        <v>0.37951000000000001</v>
      </c>
      <c r="I144" s="27">
        <f t="shared" si="48"/>
        <v>5374</v>
      </c>
      <c r="K144" s="27">
        <f t="shared" si="44"/>
        <v>30</v>
      </c>
      <c r="L144" s="27">
        <f t="shared" si="49"/>
        <v>4080</v>
      </c>
      <c r="M144" s="27">
        <f t="shared" si="45"/>
        <v>11.385300000000001</v>
      </c>
      <c r="N144" s="27">
        <f t="shared" si="46"/>
        <v>11.385300000000001</v>
      </c>
      <c r="O144" s="27">
        <f t="shared" si="50"/>
        <v>-491.05889999999943</v>
      </c>
      <c r="P144" s="27">
        <f t="shared" si="51"/>
        <v>491.05889999999943</v>
      </c>
    </row>
    <row r="145" spans="1:16">
      <c r="A145" s="31">
        <v>39173</v>
      </c>
      <c r="C145" s="6">
        <v>137</v>
      </c>
      <c r="D145" s="29">
        <f t="shared" si="42"/>
        <v>30</v>
      </c>
      <c r="E145" s="29">
        <f t="shared" si="47"/>
        <v>4110</v>
      </c>
      <c r="F145" s="29">
        <f t="shared" si="43"/>
        <v>-1264</v>
      </c>
      <c r="G145" s="34">
        <f>+Inputs!$D$3</f>
        <v>0.37951000000000001</v>
      </c>
      <c r="I145" s="27">
        <f t="shared" si="48"/>
        <v>5374</v>
      </c>
      <c r="K145" s="27">
        <f t="shared" si="44"/>
        <v>30</v>
      </c>
      <c r="L145" s="27">
        <f t="shared" si="49"/>
        <v>4110</v>
      </c>
      <c r="M145" s="27">
        <f t="shared" si="45"/>
        <v>11.385300000000001</v>
      </c>
      <c r="N145" s="27">
        <f t="shared" si="46"/>
        <v>11.385300000000001</v>
      </c>
      <c r="O145" s="27">
        <f t="shared" si="50"/>
        <v>-479.6735999999994</v>
      </c>
      <c r="P145" s="27">
        <f t="shared" si="51"/>
        <v>479.6735999999994</v>
      </c>
    </row>
    <row r="146" spans="1:16">
      <c r="A146" s="30">
        <v>39203</v>
      </c>
      <c r="C146" s="6">
        <v>138</v>
      </c>
      <c r="D146" s="29">
        <f t="shared" si="42"/>
        <v>30</v>
      </c>
      <c r="E146" s="29">
        <f t="shared" si="47"/>
        <v>4140</v>
      </c>
      <c r="F146" s="29">
        <f t="shared" si="43"/>
        <v>-1234</v>
      </c>
      <c r="G146" s="34">
        <f>+Inputs!$D$3</f>
        <v>0.37951000000000001</v>
      </c>
      <c r="I146" s="27">
        <f t="shared" si="48"/>
        <v>5374</v>
      </c>
      <c r="K146" s="27">
        <f t="shared" si="44"/>
        <v>30</v>
      </c>
      <c r="L146" s="27">
        <f t="shared" si="49"/>
        <v>4140</v>
      </c>
      <c r="M146" s="27">
        <f t="shared" si="45"/>
        <v>11.385300000000001</v>
      </c>
      <c r="N146" s="27">
        <f t="shared" si="46"/>
        <v>11.385300000000001</v>
      </c>
      <c r="O146" s="27">
        <f t="shared" si="50"/>
        <v>-468.28829999999937</v>
      </c>
      <c r="P146" s="27">
        <f t="shared" si="51"/>
        <v>468.28829999999937</v>
      </c>
    </row>
    <row r="147" spans="1:16">
      <c r="A147" s="31">
        <v>39234</v>
      </c>
      <c r="C147" s="6">
        <v>139</v>
      </c>
      <c r="D147" s="29">
        <f t="shared" si="42"/>
        <v>30</v>
      </c>
      <c r="E147" s="29">
        <f t="shared" si="47"/>
        <v>4170</v>
      </c>
      <c r="F147" s="29">
        <f t="shared" si="43"/>
        <v>-1204</v>
      </c>
      <c r="G147" s="34">
        <f>+Inputs!$D$3</f>
        <v>0.37951000000000001</v>
      </c>
      <c r="I147" s="27">
        <f t="shared" si="48"/>
        <v>5374</v>
      </c>
      <c r="K147" s="27">
        <f t="shared" si="44"/>
        <v>30</v>
      </c>
      <c r="L147" s="27">
        <f t="shared" si="49"/>
        <v>4170</v>
      </c>
      <c r="M147" s="27">
        <f t="shared" si="45"/>
        <v>11.385300000000001</v>
      </c>
      <c r="N147" s="27">
        <f t="shared" si="46"/>
        <v>11.385300000000001</v>
      </c>
      <c r="O147" s="27">
        <f t="shared" si="50"/>
        <v>-456.90299999999934</v>
      </c>
      <c r="P147" s="27">
        <f t="shared" si="51"/>
        <v>456.90299999999934</v>
      </c>
    </row>
    <row r="148" spans="1:16">
      <c r="A148" s="30">
        <v>39264</v>
      </c>
      <c r="C148" s="6">
        <v>140</v>
      </c>
      <c r="D148" s="29">
        <f t="shared" si="42"/>
        <v>30</v>
      </c>
      <c r="E148" s="29">
        <f t="shared" si="47"/>
        <v>4200</v>
      </c>
      <c r="F148" s="29">
        <f t="shared" si="43"/>
        <v>-1174</v>
      </c>
      <c r="G148" s="34">
        <f>+Inputs!$D$3</f>
        <v>0.37951000000000001</v>
      </c>
      <c r="I148" s="27">
        <f t="shared" si="48"/>
        <v>5374</v>
      </c>
      <c r="K148" s="27">
        <f t="shared" si="44"/>
        <v>30</v>
      </c>
      <c r="L148" s="27">
        <f t="shared" si="49"/>
        <v>4200</v>
      </c>
      <c r="M148" s="27">
        <f t="shared" si="45"/>
        <v>11.385300000000001</v>
      </c>
      <c r="N148" s="27">
        <f t="shared" si="46"/>
        <v>11.385300000000001</v>
      </c>
      <c r="O148" s="27">
        <f t="shared" si="50"/>
        <v>-445.51769999999931</v>
      </c>
      <c r="P148" s="27">
        <f t="shared" si="51"/>
        <v>445.51769999999931</v>
      </c>
    </row>
    <row r="149" spans="1:16">
      <c r="A149" s="31">
        <v>39295</v>
      </c>
      <c r="C149" s="6">
        <v>141</v>
      </c>
      <c r="D149" s="29">
        <f t="shared" si="42"/>
        <v>30</v>
      </c>
      <c r="E149" s="29">
        <f t="shared" si="47"/>
        <v>4230</v>
      </c>
      <c r="F149" s="29">
        <f t="shared" si="43"/>
        <v>-1144</v>
      </c>
      <c r="G149" s="34">
        <f>+Inputs!$D$3</f>
        <v>0.37951000000000001</v>
      </c>
      <c r="I149" s="27">
        <f t="shared" si="48"/>
        <v>5374</v>
      </c>
      <c r="K149" s="27">
        <f t="shared" si="44"/>
        <v>30</v>
      </c>
      <c r="L149" s="27">
        <f t="shared" si="49"/>
        <v>4230</v>
      </c>
      <c r="M149" s="27">
        <f t="shared" si="45"/>
        <v>11.385300000000001</v>
      </c>
      <c r="N149" s="27">
        <f t="shared" si="46"/>
        <v>11.385300000000001</v>
      </c>
      <c r="O149" s="27">
        <f t="shared" si="50"/>
        <v>-434.13239999999928</v>
      </c>
      <c r="P149" s="27">
        <f t="shared" si="51"/>
        <v>434.13239999999928</v>
      </c>
    </row>
    <row r="150" spans="1:16">
      <c r="A150" s="30">
        <v>39326</v>
      </c>
      <c r="C150" s="6">
        <v>142</v>
      </c>
      <c r="D150" s="29">
        <f t="shared" si="42"/>
        <v>30</v>
      </c>
      <c r="E150" s="29">
        <f t="shared" si="47"/>
        <v>4260</v>
      </c>
      <c r="F150" s="29">
        <f t="shared" si="43"/>
        <v>-1114</v>
      </c>
      <c r="G150" s="34">
        <f>+Inputs!$D$3</f>
        <v>0.37951000000000001</v>
      </c>
      <c r="I150" s="27">
        <f t="shared" si="48"/>
        <v>5374</v>
      </c>
      <c r="K150" s="27">
        <f t="shared" si="44"/>
        <v>30</v>
      </c>
      <c r="L150" s="27">
        <f t="shared" si="49"/>
        <v>4260</v>
      </c>
      <c r="M150" s="27">
        <f t="shared" si="45"/>
        <v>11.385300000000001</v>
      </c>
      <c r="N150" s="27">
        <f t="shared" si="46"/>
        <v>11.385300000000001</v>
      </c>
      <c r="O150" s="27">
        <f t="shared" si="50"/>
        <v>-422.74709999999925</v>
      </c>
      <c r="P150" s="27">
        <f t="shared" si="51"/>
        <v>422.74709999999925</v>
      </c>
    </row>
    <row r="151" spans="1:16">
      <c r="A151" s="31">
        <v>39356</v>
      </c>
      <c r="C151" s="6">
        <v>143</v>
      </c>
      <c r="D151" s="29">
        <f t="shared" si="42"/>
        <v>30</v>
      </c>
      <c r="E151" s="29">
        <f t="shared" si="47"/>
        <v>4290</v>
      </c>
      <c r="F151" s="29">
        <f t="shared" si="43"/>
        <v>-1084</v>
      </c>
      <c r="G151" s="34">
        <f>+Inputs!$D$3</f>
        <v>0.37951000000000001</v>
      </c>
      <c r="I151" s="27">
        <f t="shared" si="48"/>
        <v>5374</v>
      </c>
      <c r="K151" s="27">
        <f t="shared" si="44"/>
        <v>30</v>
      </c>
      <c r="L151" s="27">
        <f t="shared" si="49"/>
        <v>4290</v>
      </c>
      <c r="M151" s="27">
        <f t="shared" si="45"/>
        <v>11.385300000000001</v>
      </c>
      <c r="N151" s="27">
        <f t="shared" si="46"/>
        <v>11.385300000000001</v>
      </c>
      <c r="O151" s="27">
        <f t="shared" si="50"/>
        <v>-411.36179999999922</v>
      </c>
      <c r="P151" s="27">
        <f t="shared" si="51"/>
        <v>411.36179999999922</v>
      </c>
    </row>
    <row r="152" spans="1:16">
      <c r="A152" s="30">
        <v>39387</v>
      </c>
      <c r="C152" s="6">
        <v>144</v>
      </c>
      <c r="D152" s="29">
        <f t="shared" si="42"/>
        <v>30</v>
      </c>
      <c r="E152" s="29">
        <f t="shared" si="47"/>
        <v>4320</v>
      </c>
      <c r="F152" s="29">
        <f t="shared" si="43"/>
        <v>-1054</v>
      </c>
      <c r="G152" s="34">
        <f>+Inputs!$D$3</f>
        <v>0.37951000000000001</v>
      </c>
      <c r="I152" s="27">
        <f t="shared" si="48"/>
        <v>5374</v>
      </c>
      <c r="K152" s="27">
        <f t="shared" si="44"/>
        <v>30</v>
      </c>
      <c r="L152" s="27">
        <f t="shared" si="49"/>
        <v>4320</v>
      </c>
      <c r="M152" s="27">
        <f t="shared" si="45"/>
        <v>11.385300000000001</v>
      </c>
      <c r="N152" s="27">
        <f t="shared" si="46"/>
        <v>11.385300000000001</v>
      </c>
      <c r="O152" s="27">
        <f t="shared" si="50"/>
        <v>-399.97649999999919</v>
      </c>
      <c r="P152" s="27">
        <f t="shared" si="51"/>
        <v>399.97649999999919</v>
      </c>
    </row>
    <row r="153" spans="1:16">
      <c r="A153" s="31">
        <v>39417</v>
      </c>
      <c r="C153" s="6">
        <v>145</v>
      </c>
      <c r="D153" s="29">
        <f t="shared" si="42"/>
        <v>30</v>
      </c>
      <c r="E153" s="29">
        <f t="shared" si="47"/>
        <v>4350</v>
      </c>
      <c r="F153" s="29">
        <f t="shared" si="43"/>
        <v>-1024</v>
      </c>
      <c r="G153" s="34">
        <f>+Inputs!$D$3</f>
        <v>0.37951000000000001</v>
      </c>
      <c r="I153" s="27">
        <f t="shared" si="48"/>
        <v>5374</v>
      </c>
      <c r="K153" s="27">
        <f t="shared" si="44"/>
        <v>30</v>
      </c>
      <c r="L153" s="27">
        <f t="shared" si="49"/>
        <v>4350</v>
      </c>
      <c r="M153" s="27">
        <f t="shared" si="45"/>
        <v>11.385300000000001</v>
      </c>
      <c r="N153" s="27">
        <f t="shared" si="46"/>
        <v>11.385300000000001</v>
      </c>
      <c r="O153" s="27">
        <f t="shared" si="50"/>
        <v>-388.59119999999916</v>
      </c>
      <c r="P153" s="27">
        <f t="shared" si="51"/>
        <v>388.59119999999916</v>
      </c>
    </row>
    <row r="154" spans="1:16">
      <c r="A154" s="30">
        <v>39448</v>
      </c>
      <c r="C154" s="6">
        <v>146</v>
      </c>
      <c r="D154" s="29">
        <f t="shared" si="42"/>
        <v>30</v>
      </c>
      <c r="E154" s="29">
        <f t="shared" si="47"/>
        <v>4380</v>
      </c>
      <c r="F154" s="29">
        <f t="shared" si="43"/>
        <v>-994</v>
      </c>
      <c r="G154" s="34">
        <f>+Inputs!$D$3</f>
        <v>0.37951000000000001</v>
      </c>
      <c r="I154" s="27">
        <f t="shared" si="48"/>
        <v>5374</v>
      </c>
      <c r="K154" s="27">
        <f t="shared" si="44"/>
        <v>30</v>
      </c>
      <c r="L154" s="27">
        <f t="shared" si="49"/>
        <v>4380</v>
      </c>
      <c r="M154" s="27">
        <f t="shared" si="45"/>
        <v>11.385300000000001</v>
      </c>
      <c r="N154" s="27">
        <f t="shared" si="46"/>
        <v>11.385300000000001</v>
      </c>
      <c r="O154" s="27">
        <f t="shared" si="50"/>
        <v>-377.20589999999913</v>
      </c>
      <c r="P154" s="27">
        <f t="shared" si="51"/>
        <v>377.20589999999913</v>
      </c>
    </row>
    <row r="155" spans="1:16">
      <c r="A155" s="31">
        <v>39479</v>
      </c>
      <c r="C155" s="6">
        <v>147</v>
      </c>
      <c r="D155" s="29">
        <f t="shared" si="42"/>
        <v>30</v>
      </c>
      <c r="E155" s="29">
        <f t="shared" si="47"/>
        <v>4410</v>
      </c>
      <c r="F155" s="29">
        <f t="shared" si="43"/>
        <v>-964</v>
      </c>
      <c r="G155" s="34">
        <f>+Inputs!$D$3</f>
        <v>0.37951000000000001</v>
      </c>
      <c r="I155" s="27">
        <f t="shared" si="48"/>
        <v>5374</v>
      </c>
      <c r="K155" s="27">
        <f t="shared" si="44"/>
        <v>30</v>
      </c>
      <c r="L155" s="27">
        <f t="shared" si="49"/>
        <v>4410</v>
      </c>
      <c r="M155" s="27">
        <f t="shared" si="45"/>
        <v>11.385300000000001</v>
      </c>
      <c r="N155" s="27">
        <f t="shared" si="46"/>
        <v>11.385300000000001</v>
      </c>
      <c r="O155" s="27">
        <f t="shared" si="50"/>
        <v>-365.8205999999991</v>
      </c>
      <c r="P155" s="27">
        <f t="shared" si="51"/>
        <v>365.8205999999991</v>
      </c>
    </row>
    <row r="156" spans="1:16">
      <c r="A156" s="30">
        <v>39508</v>
      </c>
      <c r="C156" s="6">
        <v>148</v>
      </c>
      <c r="D156" s="29">
        <f t="shared" si="42"/>
        <v>30</v>
      </c>
      <c r="E156" s="29">
        <f t="shared" si="47"/>
        <v>4440</v>
      </c>
      <c r="F156" s="29">
        <f t="shared" si="43"/>
        <v>-934</v>
      </c>
      <c r="G156" s="34">
        <f>+Inputs!$D$3</f>
        <v>0.37951000000000001</v>
      </c>
      <c r="I156" s="27">
        <f t="shared" si="48"/>
        <v>5374</v>
      </c>
      <c r="K156" s="27">
        <f t="shared" si="44"/>
        <v>30</v>
      </c>
      <c r="L156" s="27">
        <f t="shared" si="49"/>
        <v>4440</v>
      </c>
      <c r="M156" s="27">
        <f t="shared" si="45"/>
        <v>11.385300000000001</v>
      </c>
      <c r="N156" s="27">
        <f t="shared" si="46"/>
        <v>11.385300000000001</v>
      </c>
      <c r="O156" s="27">
        <f t="shared" si="50"/>
        <v>-354.43529999999907</v>
      </c>
      <c r="P156" s="27">
        <f t="shared" si="51"/>
        <v>354.43529999999907</v>
      </c>
    </row>
    <row r="157" spans="1:16">
      <c r="A157" s="31">
        <v>39539</v>
      </c>
      <c r="C157" s="6">
        <v>149</v>
      </c>
      <c r="D157" s="29">
        <f t="shared" si="42"/>
        <v>30</v>
      </c>
      <c r="E157" s="29">
        <f t="shared" si="47"/>
        <v>4470</v>
      </c>
      <c r="F157" s="29">
        <f t="shared" si="43"/>
        <v>-904</v>
      </c>
      <c r="G157" s="34">
        <f>+Inputs!$D$3</f>
        <v>0.37951000000000001</v>
      </c>
      <c r="I157" s="27">
        <f t="shared" si="48"/>
        <v>5374</v>
      </c>
      <c r="K157" s="27">
        <f t="shared" si="44"/>
        <v>30</v>
      </c>
      <c r="L157" s="27">
        <f t="shared" si="49"/>
        <v>4470</v>
      </c>
      <c r="M157" s="27">
        <f t="shared" si="45"/>
        <v>11.385300000000001</v>
      </c>
      <c r="N157" s="27">
        <f t="shared" si="46"/>
        <v>11.385300000000001</v>
      </c>
      <c r="O157" s="27">
        <f t="shared" si="50"/>
        <v>-343.04999999999905</v>
      </c>
      <c r="P157" s="27">
        <f t="shared" si="51"/>
        <v>343.04999999999905</v>
      </c>
    </row>
    <row r="158" spans="1:16">
      <c r="A158" s="30">
        <v>39569</v>
      </c>
      <c r="C158" s="6">
        <v>150</v>
      </c>
      <c r="D158" s="29">
        <f t="shared" si="42"/>
        <v>30</v>
      </c>
      <c r="E158" s="29">
        <f t="shared" si="47"/>
        <v>4500</v>
      </c>
      <c r="F158" s="29">
        <f t="shared" si="43"/>
        <v>-874</v>
      </c>
      <c r="G158" s="34">
        <f>+Inputs!$D$3</f>
        <v>0.37951000000000001</v>
      </c>
      <c r="I158" s="27">
        <f t="shared" si="48"/>
        <v>5374</v>
      </c>
      <c r="K158" s="27">
        <f t="shared" si="44"/>
        <v>30</v>
      </c>
      <c r="L158" s="27">
        <f t="shared" si="49"/>
        <v>4500</v>
      </c>
      <c r="M158" s="27">
        <f t="shared" si="45"/>
        <v>11.385300000000001</v>
      </c>
      <c r="N158" s="27">
        <f t="shared" si="46"/>
        <v>11.385300000000001</v>
      </c>
      <c r="O158" s="27">
        <f t="shared" si="50"/>
        <v>-331.66469999999902</v>
      </c>
      <c r="P158" s="27">
        <f t="shared" si="51"/>
        <v>331.66469999999902</v>
      </c>
    </row>
    <row r="159" spans="1:16">
      <c r="A159" s="31">
        <v>39600</v>
      </c>
      <c r="C159" s="6">
        <v>151</v>
      </c>
      <c r="D159" s="29">
        <f t="shared" si="42"/>
        <v>30</v>
      </c>
      <c r="E159" s="29">
        <f t="shared" si="47"/>
        <v>4530</v>
      </c>
      <c r="F159" s="29">
        <f t="shared" si="43"/>
        <v>-844</v>
      </c>
      <c r="G159" s="34">
        <f>+Inputs!$D$3</f>
        <v>0.37951000000000001</v>
      </c>
      <c r="I159" s="27">
        <f t="shared" si="48"/>
        <v>5374</v>
      </c>
      <c r="K159" s="27">
        <f t="shared" si="44"/>
        <v>30</v>
      </c>
      <c r="L159" s="27">
        <f t="shared" si="49"/>
        <v>4530</v>
      </c>
      <c r="M159" s="27">
        <f t="shared" si="45"/>
        <v>11.385300000000001</v>
      </c>
      <c r="N159" s="27">
        <f t="shared" si="46"/>
        <v>11.385300000000001</v>
      </c>
      <c r="O159" s="27">
        <f t="shared" si="50"/>
        <v>-320.27939999999899</v>
      </c>
      <c r="P159" s="27">
        <f t="shared" si="51"/>
        <v>320.27939999999899</v>
      </c>
    </row>
    <row r="160" spans="1:16">
      <c r="A160" s="30">
        <v>39630</v>
      </c>
      <c r="C160" s="6">
        <v>152</v>
      </c>
      <c r="D160" s="29">
        <f t="shared" si="42"/>
        <v>30</v>
      </c>
      <c r="E160" s="29">
        <f t="shared" si="47"/>
        <v>4560</v>
      </c>
      <c r="F160" s="29">
        <f t="shared" si="43"/>
        <v>-814</v>
      </c>
      <c r="G160" s="34">
        <f>+Inputs!$D$3</f>
        <v>0.37951000000000001</v>
      </c>
      <c r="I160" s="27">
        <f t="shared" si="48"/>
        <v>5374</v>
      </c>
      <c r="K160" s="27">
        <f t="shared" si="44"/>
        <v>30</v>
      </c>
      <c r="L160" s="27">
        <f t="shared" si="49"/>
        <v>4560</v>
      </c>
      <c r="M160" s="27">
        <f t="shared" si="45"/>
        <v>11.385300000000001</v>
      </c>
      <c r="N160" s="27">
        <f t="shared" si="46"/>
        <v>11.385300000000001</v>
      </c>
      <c r="O160" s="27">
        <f t="shared" si="50"/>
        <v>-308.89409999999896</v>
      </c>
      <c r="P160" s="27">
        <f t="shared" si="51"/>
        <v>308.89409999999896</v>
      </c>
    </row>
    <row r="161" spans="1:16">
      <c r="A161" s="31">
        <v>39661</v>
      </c>
      <c r="C161" s="6">
        <v>153</v>
      </c>
      <c r="D161" s="29">
        <f t="shared" si="42"/>
        <v>30</v>
      </c>
      <c r="E161" s="29">
        <f t="shared" si="47"/>
        <v>4590</v>
      </c>
      <c r="F161" s="29">
        <f t="shared" si="43"/>
        <v>-784</v>
      </c>
      <c r="G161" s="34">
        <f>+Inputs!$D$3</f>
        <v>0.37951000000000001</v>
      </c>
      <c r="I161" s="27">
        <f t="shared" si="48"/>
        <v>5374</v>
      </c>
      <c r="K161" s="27">
        <f t="shared" si="44"/>
        <v>30</v>
      </c>
      <c r="L161" s="27">
        <f t="shared" si="49"/>
        <v>4590</v>
      </c>
      <c r="M161" s="27">
        <f t="shared" si="45"/>
        <v>11.385300000000001</v>
      </c>
      <c r="N161" s="27">
        <f t="shared" si="46"/>
        <v>11.385300000000001</v>
      </c>
      <c r="O161" s="27">
        <f t="shared" si="50"/>
        <v>-297.50879999999893</v>
      </c>
      <c r="P161" s="27">
        <f t="shared" si="51"/>
        <v>297.50879999999893</v>
      </c>
    </row>
    <row r="162" spans="1:16">
      <c r="A162" s="30">
        <v>39692</v>
      </c>
      <c r="C162" s="6">
        <v>154</v>
      </c>
      <c r="D162" s="29">
        <f t="shared" si="42"/>
        <v>30</v>
      </c>
      <c r="E162" s="29">
        <f t="shared" si="47"/>
        <v>4620</v>
      </c>
      <c r="F162" s="29">
        <f t="shared" si="43"/>
        <v>-754</v>
      </c>
      <c r="G162" s="34">
        <f>+Inputs!$D$3</f>
        <v>0.37951000000000001</v>
      </c>
      <c r="I162" s="27">
        <f t="shared" si="48"/>
        <v>5374</v>
      </c>
      <c r="K162" s="27">
        <f t="shared" si="44"/>
        <v>30</v>
      </c>
      <c r="L162" s="27">
        <f t="shared" si="49"/>
        <v>4620</v>
      </c>
      <c r="M162" s="27">
        <f t="shared" si="45"/>
        <v>11.385300000000001</v>
      </c>
      <c r="N162" s="27">
        <f t="shared" si="46"/>
        <v>11.385300000000001</v>
      </c>
      <c r="O162" s="27">
        <f t="shared" si="50"/>
        <v>-286.1234999999989</v>
      </c>
      <c r="P162" s="27">
        <f t="shared" si="51"/>
        <v>286.1234999999989</v>
      </c>
    </row>
    <row r="163" spans="1:16">
      <c r="A163" s="31">
        <v>39722</v>
      </c>
      <c r="C163" s="6">
        <v>155</v>
      </c>
      <c r="D163" s="29">
        <f t="shared" si="42"/>
        <v>30</v>
      </c>
      <c r="E163" s="29">
        <f t="shared" si="47"/>
        <v>4650</v>
      </c>
      <c r="F163" s="29">
        <f t="shared" si="43"/>
        <v>-724</v>
      </c>
      <c r="G163" s="34">
        <f>+Inputs!$D$3</f>
        <v>0.37951000000000001</v>
      </c>
      <c r="I163" s="27">
        <f t="shared" si="48"/>
        <v>5374</v>
      </c>
      <c r="K163" s="27">
        <f t="shared" si="44"/>
        <v>30</v>
      </c>
      <c r="L163" s="27">
        <f t="shared" si="49"/>
        <v>4650</v>
      </c>
      <c r="M163" s="27">
        <f t="shared" si="45"/>
        <v>11.385300000000001</v>
      </c>
      <c r="N163" s="27">
        <f t="shared" si="46"/>
        <v>11.385300000000001</v>
      </c>
      <c r="O163" s="27">
        <f t="shared" si="50"/>
        <v>-274.73819999999887</v>
      </c>
      <c r="P163" s="27">
        <f t="shared" si="51"/>
        <v>274.73819999999887</v>
      </c>
    </row>
    <row r="164" spans="1:16">
      <c r="A164" s="30">
        <v>39753</v>
      </c>
      <c r="C164" s="6">
        <v>156</v>
      </c>
      <c r="D164" s="29">
        <f t="shared" si="42"/>
        <v>30</v>
      </c>
      <c r="E164" s="29">
        <f t="shared" si="47"/>
        <v>4680</v>
      </c>
      <c r="F164" s="29">
        <f t="shared" si="43"/>
        <v>-694</v>
      </c>
      <c r="G164" s="34">
        <f>+Inputs!$D$3</f>
        <v>0.37951000000000001</v>
      </c>
      <c r="I164" s="27">
        <f t="shared" si="48"/>
        <v>5374</v>
      </c>
      <c r="K164" s="27">
        <f t="shared" si="44"/>
        <v>30</v>
      </c>
      <c r="L164" s="27">
        <f t="shared" si="49"/>
        <v>4680</v>
      </c>
      <c r="M164" s="27">
        <f t="shared" si="45"/>
        <v>11.385300000000001</v>
      </c>
      <c r="N164" s="27">
        <f t="shared" si="46"/>
        <v>11.385300000000001</v>
      </c>
      <c r="O164" s="27">
        <f t="shared" si="50"/>
        <v>-263.35289999999884</v>
      </c>
      <c r="P164" s="27">
        <f t="shared" si="51"/>
        <v>263.35289999999884</v>
      </c>
    </row>
    <row r="165" spans="1:16">
      <c r="A165" s="31">
        <v>39783</v>
      </c>
      <c r="C165" s="6">
        <v>157</v>
      </c>
      <c r="D165" s="29">
        <f t="shared" si="42"/>
        <v>30</v>
      </c>
      <c r="E165" s="29">
        <f t="shared" si="47"/>
        <v>4710</v>
      </c>
      <c r="F165" s="29">
        <f t="shared" si="43"/>
        <v>-664</v>
      </c>
      <c r="G165" s="34">
        <f>+Inputs!$D$3</f>
        <v>0.37951000000000001</v>
      </c>
      <c r="I165" s="27">
        <f t="shared" si="48"/>
        <v>5374</v>
      </c>
      <c r="K165" s="27">
        <f t="shared" si="44"/>
        <v>30</v>
      </c>
      <c r="L165" s="27">
        <f t="shared" si="49"/>
        <v>4710</v>
      </c>
      <c r="M165" s="27">
        <f t="shared" si="45"/>
        <v>11.385300000000001</v>
      </c>
      <c r="N165" s="27">
        <f t="shared" si="46"/>
        <v>11.385300000000001</v>
      </c>
      <c r="O165" s="27">
        <f t="shared" si="50"/>
        <v>-251.96759999999884</v>
      </c>
      <c r="P165" s="27">
        <f t="shared" si="51"/>
        <v>251.96759999999884</v>
      </c>
    </row>
    <row r="166" spans="1:16">
      <c r="A166" s="30">
        <v>39814</v>
      </c>
      <c r="C166" s="6">
        <v>158</v>
      </c>
      <c r="D166" s="29">
        <f t="shared" si="42"/>
        <v>30</v>
      </c>
      <c r="E166" s="29">
        <f t="shared" si="47"/>
        <v>4740</v>
      </c>
      <c r="F166" s="29">
        <f t="shared" si="43"/>
        <v>-634</v>
      </c>
      <c r="G166" s="34">
        <f>+Inputs!$D$3</f>
        <v>0.37951000000000001</v>
      </c>
      <c r="I166" s="27">
        <f t="shared" si="48"/>
        <v>5374</v>
      </c>
      <c r="K166" s="27">
        <f t="shared" si="44"/>
        <v>30</v>
      </c>
      <c r="L166" s="27">
        <f t="shared" si="49"/>
        <v>4740</v>
      </c>
      <c r="M166" s="27">
        <f t="shared" si="45"/>
        <v>11.385300000000001</v>
      </c>
      <c r="N166" s="27">
        <f t="shared" si="46"/>
        <v>11.385300000000001</v>
      </c>
      <c r="O166" s="27">
        <f t="shared" si="50"/>
        <v>-240.58229999999884</v>
      </c>
      <c r="P166" s="27">
        <f t="shared" si="51"/>
        <v>240.58229999999884</v>
      </c>
    </row>
    <row r="167" spans="1:16">
      <c r="A167" s="31">
        <v>39845</v>
      </c>
      <c r="C167" s="6">
        <v>159</v>
      </c>
      <c r="D167" s="29">
        <f t="shared" si="42"/>
        <v>30</v>
      </c>
      <c r="E167" s="29">
        <f t="shared" si="47"/>
        <v>4770</v>
      </c>
      <c r="F167" s="29">
        <f t="shared" si="43"/>
        <v>-604</v>
      </c>
      <c r="G167" s="34">
        <f>+Inputs!$D$3</f>
        <v>0.37951000000000001</v>
      </c>
      <c r="I167" s="27">
        <f t="shared" si="48"/>
        <v>5374</v>
      </c>
      <c r="K167" s="27">
        <f t="shared" si="44"/>
        <v>30</v>
      </c>
      <c r="L167" s="27">
        <f t="shared" si="49"/>
        <v>4770</v>
      </c>
      <c r="M167" s="27">
        <f t="shared" si="45"/>
        <v>11.385300000000001</v>
      </c>
      <c r="N167" s="27">
        <f t="shared" si="46"/>
        <v>11.385300000000001</v>
      </c>
      <c r="O167" s="27">
        <f t="shared" si="50"/>
        <v>-229.19699999999884</v>
      </c>
      <c r="P167" s="27">
        <f t="shared" si="51"/>
        <v>229.19699999999884</v>
      </c>
    </row>
    <row r="168" spans="1:16">
      <c r="A168" s="30">
        <v>39873</v>
      </c>
      <c r="C168" s="6">
        <v>160</v>
      </c>
      <c r="D168" s="29">
        <f t="shared" si="42"/>
        <v>30</v>
      </c>
      <c r="E168" s="29">
        <f t="shared" si="47"/>
        <v>4800</v>
      </c>
      <c r="F168" s="29">
        <f t="shared" si="43"/>
        <v>-574</v>
      </c>
      <c r="G168" s="34">
        <f>+Inputs!$D$3</f>
        <v>0.37951000000000001</v>
      </c>
      <c r="I168" s="27">
        <f t="shared" si="48"/>
        <v>5374</v>
      </c>
      <c r="K168" s="27">
        <f t="shared" si="44"/>
        <v>30</v>
      </c>
      <c r="L168" s="27">
        <f t="shared" si="49"/>
        <v>4800</v>
      </c>
      <c r="M168" s="27">
        <f t="shared" si="45"/>
        <v>11.385300000000001</v>
      </c>
      <c r="N168" s="27">
        <f t="shared" si="46"/>
        <v>11.385300000000001</v>
      </c>
      <c r="O168" s="27">
        <f t="shared" si="50"/>
        <v>-217.81169999999884</v>
      </c>
      <c r="P168" s="27">
        <f t="shared" si="51"/>
        <v>217.81169999999884</v>
      </c>
    </row>
    <row r="169" spans="1:16">
      <c r="A169" s="31">
        <v>39904</v>
      </c>
      <c r="C169" s="6">
        <v>161</v>
      </c>
      <c r="D169" s="29">
        <f t="shared" ref="D169:D177" si="52">ROUND(-(+$B$9/180)*1,0)</f>
        <v>30</v>
      </c>
      <c r="E169" s="29">
        <f t="shared" si="47"/>
        <v>4830</v>
      </c>
      <c r="F169" s="29">
        <f t="shared" ref="F169:F180" si="53">$B$9+E169</f>
        <v>-544</v>
      </c>
      <c r="G169" s="34">
        <f>+Inputs!$D$3</f>
        <v>0.37951000000000001</v>
      </c>
      <c r="I169" s="27">
        <f t="shared" si="48"/>
        <v>5374</v>
      </c>
      <c r="K169" s="27">
        <f t="shared" ref="K169:K180" si="54">D169</f>
        <v>30</v>
      </c>
      <c r="L169" s="27">
        <f t="shared" si="49"/>
        <v>4830</v>
      </c>
      <c r="M169" s="27">
        <f t="shared" ref="M169:M180" si="55">K169*G169</f>
        <v>11.385300000000001</v>
      </c>
      <c r="N169" s="27">
        <f t="shared" ref="N169:N180" si="56">M169-J169</f>
        <v>11.385300000000001</v>
      </c>
      <c r="O169" s="27">
        <f t="shared" si="50"/>
        <v>-206.42639999999884</v>
      </c>
      <c r="P169" s="27">
        <f t="shared" si="51"/>
        <v>206.42639999999884</v>
      </c>
    </row>
    <row r="170" spans="1:16">
      <c r="A170" s="30">
        <v>39934</v>
      </c>
      <c r="C170" s="6">
        <v>162</v>
      </c>
      <c r="D170" s="29">
        <f t="shared" si="52"/>
        <v>30</v>
      </c>
      <c r="E170" s="29">
        <f t="shared" ref="E170:E180" si="57">+E169+D170</f>
        <v>4860</v>
      </c>
      <c r="F170" s="29">
        <f t="shared" si="53"/>
        <v>-514</v>
      </c>
      <c r="G170" s="34">
        <f>+Inputs!$D$3</f>
        <v>0.37951000000000001</v>
      </c>
      <c r="I170" s="27">
        <f t="shared" ref="I170:I180" si="58">+I169+H170</f>
        <v>5374</v>
      </c>
      <c r="K170" s="27">
        <f t="shared" si="54"/>
        <v>30</v>
      </c>
      <c r="L170" s="27">
        <f t="shared" ref="L170:L180" si="59">+L169+K170</f>
        <v>4860</v>
      </c>
      <c r="M170" s="27">
        <f t="shared" si="55"/>
        <v>11.385300000000001</v>
      </c>
      <c r="N170" s="27">
        <f t="shared" si="56"/>
        <v>11.385300000000001</v>
      </c>
      <c r="O170" s="27">
        <f t="shared" ref="O170:O180" si="60">+O169+N170</f>
        <v>-195.04109999999883</v>
      </c>
      <c r="P170" s="27">
        <f t="shared" ref="P170:P180" si="61">P169-N170</f>
        <v>195.04109999999883</v>
      </c>
    </row>
    <row r="171" spans="1:16">
      <c r="A171" s="31">
        <v>39965</v>
      </c>
      <c r="C171" s="6">
        <v>163</v>
      </c>
      <c r="D171" s="29">
        <f t="shared" si="52"/>
        <v>30</v>
      </c>
      <c r="E171" s="29">
        <f t="shared" si="57"/>
        <v>4890</v>
      </c>
      <c r="F171" s="29">
        <f t="shared" si="53"/>
        <v>-484</v>
      </c>
      <c r="G171" s="34">
        <f>+Inputs!$D$3</f>
        <v>0.37951000000000001</v>
      </c>
      <c r="I171" s="27">
        <f t="shared" si="58"/>
        <v>5374</v>
      </c>
      <c r="K171" s="27">
        <f t="shared" si="54"/>
        <v>30</v>
      </c>
      <c r="L171" s="27">
        <f t="shared" si="59"/>
        <v>4890</v>
      </c>
      <c r="M171" s="27">
        <f t="shared" si="55"/>
        <v>11.385300000000001</v>
      </c>
      <c r="N171" s="27">
        <f t="shared" si="56"/>
        <v>11.385300000000001</v>
      </c>
      <c r="O171" s="27">
        <f t="shared" si="60"/>
        <v>-183.65579999999883</v>
      </c>
      <c r="P171" s="27">
        <f t="shared" si="61"/>
        <v>183.65579999999883</v>
      </c>
    </row>
    <row r="172" spans="1:16">
      <c r="A172" s="30">
        <v>39995</v>
      </c>
      <c r="C172" s="6">
        <v>164</v>
      </c>
      <c r="D172" s="29">
        <f t="shared" si="52"/>
        <v>30</v>
      </c>
      <c r="E172" s="29">
        <f t="shared" si="57"/>
        <v>4920</v>
      </c>
      <c r="F172" s="29">
        <f t="shared" si="53"/>
        <v>-454</v>
      </c>
      <c r="G172" s="34">
        <f>+Inputs!$D$3</f>
        <v>0.37951000000000001</v>
      </c>
      <c r="I172" s="27">
        <f t="shared" si="58"/>
        <v>5374</v>
      </c>
      <c r="K172" s="27">
        <f t="shared" si="54"/>
        <v>30</v>
      </c>
      <c r="L172" s="27">
        <f t="shared" si="59"/>
        <v>4920</v>
      </c>
      <c r="M172" s="27">
        <f t="shared" si="55"/>
        <v>11.385300000000001</v>
      </c>
      <c r="N172" s="27">
        <f t="shared" si="56"/>
        <v>11.385300000000001</v>
      </c>
      <c r="O172" s="27">
        <f t="shared" si="60"/>
        <v>-172.27049999999883</v>
      </c>
      <c r="P172" s="27">
        <f t="shared" si="61"/>
        <v>172.27049999999883</v>
      </c>
    </row>
    <row r="173" spans="1:16">
      <c r="A173" s="31">
        <v>40026</v>
      </c>
      <c r="C173" s="6">
        <v>165</v>
      </c>
      <c r="D173" s="29">
        <f t="shared" si="52"/>
        <v>30</v>
      </c>
      <c r="E173" s="29">
        <f t="shared" si="57"/>
        <v>4950</v>
      </c>
      <c r="F173" s="29">
        <f t="shared" si="53"/>
        <v>-424</v>
      </c>
      <c r="G173" s="34">
        <f>+Inputs!$D$3</f>
        <v>0.37951000000000001</v>
      </c>
      <c r="I173" s="27">
        <f t="shared" si="58"/>
        <v>5374</v>
      </c>
      <c r="K173" s="27">
        <f t="shared" si="54"/>
        <v>30</v>
      </c>
      <c r="L173" s="27">
        <f t="shared" si="59"/>
        <v>4950</v>
      </c>
      <c r="M173" s="27">
        <f t="shared" si="55"/>
        <v>11.385300000000001</v>
      </c>
      <c r="N173" s="27">
        <f t="shared" si="56"/>
        <v>11.385300000000001</v>
      </c>
      <c r="O173" s="27">
        <f t="shared" si="60"/>
        <v>-160.88519999999883</v>
      </c>
      <c r="P173" s="27">
        <f t="shared" si="61"/>
        <v>160.88519999999883</v>
      </c>
    </row>
    <row r="174" spans="1:16">
      <c r="A174" s="30">
        <v>40057</v>
      </c>
      <c r="C174" s="6">
        <v>166</v>
      </c>
      <c r="D174" s="29">
        <f t="shared" si="52"/>
        <v>30</v>
      </c>
      <c r="E174" s="29">
        <f t="shared" si="57"/>
        <v>4980</v>
      </c>
      <c r="F174" s="29">
        <f t="shared" si="53"/>
        <v>-394</v>
      </c>
      <c r="G174" s="34">
        <f>+Inputs!$D$3</f>
        <v>0.37951000000000001</v>
      </c>
      <c r="I174" s="27">
        <f t="shared" si="58"/>
        <v>5374</v>
      </c>
      <c r="K174" s="27">
        <f t="shared" si="54"/>
        <v>30</v>
      </c>
      <c r="L174" s="27">
        <f t="shared" si="59"/>
        <v>4980</v>
      </c>
      <c r="M174" s="27">
        <f t="shared" si="55"/>
        <v>11.385300000000001</v>
      </c>
      <c r="N174" s="27">
        <f t="shared" si="56"/>
        <v>11.385300000000001</v>
      </c>
      <c r="O174" s="27">
        <f t="shared" si="60"/>
        <v>-149.49989999999883</v>
      </c>
      <c r="P174" s="27">
        <f t="shared" si="61"/>
        <v>149.49989999999883</v>
      </c>
    </row>
    <row r="175" spans="1:16">
      <c r="A175" s="31">
        <v>40087</v>
      </c>
      <c r="C175" s="6">
        <v>167</v>
      </c>
      <c r="D175" s="29">
        <f t="shared" si="52"/>
        <v>30</v>
      </c>
      <c r="E175" s="29">
        <f t="shared" si="57"/>
        <v>5010</v>
      </c>
      <c r="F175" s="29">
        <f t="shared" si="53"/>
        <v>-364</v>
      </c>
      <c r="G175" s="34">
        <f>+Inputs!$D$3</f>
        <v>0.37951000000000001</v>
      </c>
      <c r="I175" s="27">
        <f t="shared" si="58"/>
        <v>5374</v>
      </c>
      <c r="K175" s="27">
        <f t="shared" si="54"/>
        <v>30</v>
      </c>
      <c r="L175" s="27">
        <f t="shared" si="59"/>
        <v>5010</v>
      </c>
      <c r="M175" s="27">
        <f t="shared" si="55"/>
        <v>11.385300000000001</v>
      </c>
      <c r="N175" s="27">
        <f t="shared" si="56"/>
        <v>11.385300000000001</v>
      </c>
      <c r="O175" s="27">
        <f t="shared" si="60"/>
        <v>-138.11459999999883</v>
      </c>
      <c r="P175" s="27">
        <f t="shared" si="61"/>
        <v>138.11459999999883</v>
      </c>
    </row>
    <row r="176" spans="1:16">
      <c r="A176" s="30">
        <v>40118</v>
      </c>
      <c r="C176" s="6">
        <v>168</v>
      </c>
      <c r="D176" s="29">
        <f t="shared" si="52"/>
        <v>30</v>
      </c>
      <c r="E176" s="29">
        <f t="shared" si="57"/>
        <v>5040</v>
      </c>
      <c r="F176" s="29">
        <f t="shared" si="53"/>
        <v>-334</v>
      </c>
      <c r="G176" s="34">
        <f>+Inputs!$D$3</f>
        <v>0.37951000000000001</v>
      </c>
      <c r="I176" s="27">
        <f t="shared" si="58"/>
        <v>5374</v>
      </c>
      <c r="K176" s="27">
        <f t="shared" si="54"/>
        <v>30</v>
      </c>
      <c r="L176" s="27">
        <f t="shared" si="59"/>
        <v>5040</v>
      </c>
      <c r="M176" s="27">
        <f t="shared" si="55"/>
        <v>11.385300000000001</v>
      </c>
      <c r="N176" s="27">
        <f t="shared" si="56"/>
        <v>11.385300000000001</v>
      </c>
      <c r="O176" s="27">
        <f t="shared" si="60"/>
        <v>-126.72929999999883</v>
      </c>
      <c r="P176" s="27">
        <f t="shared" si="61"/>
        <v>126.72929999999883</v>
      </c>
    </row>
    <row r="177" spans="1:19">
      <c r="A177" s="31">
        <v>40148</v>
      </c>
      <c r="C177" s="6">
        <v>169</v>
      </c>
      <c r="D177" s="29">
        <f t="shared" si="52"/>
        <v>30</v>
      </c>
      <c r="E177" s="29">
        <f t="shared" si="57"/>
        <v>5070</v>
      </c>
      <c r="F177" s="29">
        <f t="shared" si="53"/>
        <v>-304</v>
      </c>
      <c r="G177" s="34">
        <f>+Inputs!$D$3</f>
        <v>0.37951000000000001</v>
      </c>
      <c r="I177" s="27">
        <f t="shared" si="58"/>
        <v>5374</v>
      </c>
      <c r="K177" s="27">
        <f t="shared" si="54"/>
        <v>30</v>
      </c>
      <c r="L177" s="27">
        <f t="shared" si="59"/>
        <v>5070</v>
      </c>
      <c r="M177" s="27">
        <f t="shared" si="55"/>
        <v>11.385300000000001</v>
      </c>
      <c r="N177" s="27">
        <f t="shared" si="56"/>
        <v>11.385300000000001</v>
      </c>
      <c r="O177" s="27">
        <f t="shared" si="60"/>
        <v>-115.34399999999883</v>
      </c>
      <c r="P177" s="27">
        <f t="shared" si="61"/>
        <v>115.34399999999883</v>
      </c>
    </row>
    <row r="178" spans="1:19" s="237" customFormat="1">
      <c r="A178" s="236">
        <v>40179</v>
      </c>
      <c r="C178" s="238">
        <v>170</v>
      </c>
      <c r="D178" s="239">
        <f>ROUND(-($F$177/60)*1,0)</f>
        <v>5</v>
      </c>
      <c r="E178" s="239">
        <f t="shared" si="57"/>
        <v>5075</v>
      </c>
      <c r="F178" s="239">
        <f t="shared" si="53"/>
        <v>-299</v>
      </c>
      <c r="G178" s="240">
        <f>+Inputs!$D$3</f>
        <v>0.37951000000000001</v>
      </c>
      <c r="I178" s="241">
        <f t="shared" si="58"/>
        <v>5374</v>
      </c>
      <c r="K178" s="241">
        <f t="shared" si="54"/>
        <v>5</v>
      </c>
      <c r="L178" s="241">
        <f t="shared" si="59"/>
        <v>5075</v>
      </c>
      <c r="M178" s="241">
        <f t="shared" si="55"/>
        <v>1.8975500000000001</v>
      </c>
      <c r="N178" s="241">
        <f t="shared" si="56"/>
        <v>1.8975500000000001</v>
      </c>
      <c r="O178" s="241">
        <f t="shared" si="60"/>
        <v>-113.44644999999883</v>
      </c>
      <c r="P178" s="241">
        <f t="shared" si="61"/>
        <v>113.44644999999883</v>
      </c>
      <c r="Q178" s="242"/>
      <c r="R178" s="242"/>
      <c r="S178" s="242"/>
    </row>
    <row r="179" spans="1:19" s="237" customFormat="1">
      <c r="A179" s="243">
        <v>40210</v>
      </c>
      <c r="C179" s="238">
        <v>171</v>
      </c>
      <c r="D179" s="239">
        <f t="shared" ref="D179:D237" si="62">ROUND(-($F$177/60)*1,0)</f>
        <v>5</v>
      </c>
      <c r="E179" s="239">
        <f t="shared" si="57"/>
        <v>5080</v>
      </c>
      <c r="F179" s="239">
        <f t="shared" si="53"/>
        <v>-294</v>
      </c>
      <c r="G179" s="240">
        <f>+Inputs!$D$3</f>
        <v>0.37951000000000001</v>
      </c>
      <c r="I179" s="241">
        <f t="shared" si="58"/>
        <v>5374</v>
      </c>
      <c r="K179" s="241">
        <f t="shared" si="54"/>
        <v>5</v>
      </c>
      <c r="L179" s="241">
        <f t="shared" si="59"/>
        <v>5080</v>
      </c>
      <c r="M179" s="241">
        <f t="shared" si="55"/>
        <v>1.8975500000000001</v>
      </c>
      <c r="N179" s="241">
        <f t="shared" si="56"/>
        <v>1.8975500000000001</v>
      </c>
      <c r="O179" s="241">
        <f t="shared" si="60"/>
        <v>-111.54889999999884</v>
      </c>
      <c r="P179" s="241">
        <f t="shared" si="61"/>
        <v>111.54889999999884</v>
      </c>
      <c r="Q179" s="242"/>
      <c r="R179" s="242"/>
      <c r="S179" s="242"/>
    </row>
    <row r="180" spans="1:19" s="237" customFormat="1">
      <c r="A180" s="236">
        <v>40238</v>
      </c>
      <c r="C180" s="238">
        <v>172</v>
      </c>
      <c r="D180" s="239">
        <f t="shared" si="62"/>
        <v>5</v>
      </c>
      <c r="E180" s="239">
        <f t="shared" si="57"/>
        <v>5085</v>
      </c>
      <c r="F180" s="239">
        <f t="shared" si="53"/>
        <v>-289</v>
      </c>
      <c r="G180" s="240">
        <f>+Inputs!$D$3</f>
        <v>0.37951000000000001</v>
      </c>
      <c r="I180" s="241">
        <f t="shared" si="58"/>
        <v>5374</v>
      </c>
      <c r="K180" s="241">
        <f t="shared" si="54"/>
        <v>5</v>
      </c>
      <c r="L180" s="241">
        <f t="shared" si="59"/>
        <v>5085</v>
      </c>
      <c r="M180" s="241">
        <f t="shared" si="55"/>
        <v>1.8975500000000001</v>
      </c>
      <c r="N180" s="241">
        <f t="shared" si="56"/>
        <v>1.8975500000000001</v>
      </c>
      <c r="O180" s="241">
        <f t="shared" si="60"/>
        <v>-109.65134999999884</v>
      </c>
      <c r="P180" s="241">
        <f t="shared" si="61"/>
        <v>109.65134999999884</v>
      </c>
      <c r="Q180" s="242"/>
      <c r="R180" s="242"/>
      <c r="S180" s="242"/>
    </row>
    <row r="181" spans="1:19" s="237" customFormat="1">
      <c r="A181" s="243">
        <v>40269</v>
      </c>
      <c r="C181" s="238">
        <v>173</v>
      </c>
      <c r="D181" s="239">
        <f t="shared" si="62"/>
        <v>5</v>
      </c>
      <c r="E181" s="239">
        <f t="shared" ref="E181:E238" si="63">+E180+D181</f>
        <v>5090</v>
      </c>
      <c r="F181" s="239">
        <f t="shared" ref="F181:F238" si="64">$B$9+E181</f>
        <v>-284</v>
      </c>
      <c r="G181" s="240">
        <f>+Inputs!$D$3</f>
        <v>0.37951000000000001</v>
      </c>
      <c r="I181" s="241">
        <f t="shared" ref="I181:I238" si="65">+I180+H181</f>
        <v>5374</v>
      </c>
      <c r="K181" s="241">
        <f t="shared" ref="K181:K238" si="66">D181</f>
        <v>5</v>
      </c>
      <c r="L181" s="241">
        <f t="shared" ref="L181:L238" si="67">+L180+K181</f>
        <v>5090</v>
      </c>
      <c r="M181" s="241">
        <f t="shared" ref="M181:M238" si="68">K181*G181</f>
        <v>1.8975500000000001</v>
      </c>
      <c r="N181" s="241">
        <f t="shared" ref="N181:N238" si="69">M181-J181</f>
        <v>1.8975500000000001</v>
      </c>
      <c r="O181" s="241">
        <f t="shared" ref="O181:O238" si="70">+O180+N181</f>
        <v>-107.75379999999885</v>
      </c>
      <c r="P181" s="241">
        <f t="shared" ref="P181:P238" si="71">P180-N181</f>
        <v>107.75379999999885</v>
      </c>
      <c r="Q181" s="242"/>
      <c r="R181" s="242"/>
      <c r="S181" s="242"/>
    </row>
    <row r="182" spans="1:19" s="237" customFormat="1">
      <c r="A182" s="236">
        <v>40299</v>
      </c>
      <c r="C182" s="238">
        <v>174</v>
      </c>
      <c r="D182" s="239">
        <f t="shared" si="62"/>
        <v>5</v>
      </c>
      <c r="E182" s="239">
        <f t="shared" si="63"/>
        <v>5095</v>
      </c>
      <c r="F182" s="239">
        <f t="shared" si="64"/>
        <v>-279</v>
      </c>
      <c r="G182" s="240">
        <f>+Inputs!$D$3</f>
        <v>0.37951000000000001</v>
      </c>
      <c r="I182" s="241">
        <f t="shared" si="65"/>
        <v>5374</v>
      </c>
      <c r="K182" s="241">
        <f t="shared" si="66"/>
        <v>5</v>
      </c>
      <c r="L182" s="241">
        <f t="shared" si="67"/>
        <v>5095</v>
      </c>
      <c r="M182" s="241">
        <f t="shared" si="68"/>
        <v>1.8975500000000001</v>
      </c>
      <c r="N182" s="241">
        <f t="shared" si="69"/>
        <v>1.8975500000000001</v>
      </c>
      <c r="O182" s="241">
        <f t="shared" si="70"/>
        <v>-105.85624999999885</v>
      </c>
      <c r="P182" s="241">
        <f t="shared" si="71"/>
        <v>105.85624999999885</v>
      </c>
      <c r="Q182" s="242"/>
      <c r="R182" s="242"/>
      <c r="S182" s="242"/>
    </row>
    <row r="183" spans="1:19" s="237" customFormat="1">
      <c r="A183" s="243">
        <v>40330</v>
      </c>
      <c r="C183" s="238">
        <v>175</v>
      </c>
      <c r="D183" s="239">
        <f t="shared" si="62"/>
        <v>5</v>
      </c>
      <c r="E183" s="239">
        <f t="shared" si="63"/>
        <v>5100</v>
      </c>
      <c r="F183" s="239">
        <f t="shared" si="64"/>
        <v>-274</v>
      </c>
      <c r="G183" s="240">
        <f>+Inputs!$D$3</f>
        <v>0.37951000000000001</v>
      </c>
      <c r="I183" s="241">
        <f t="shared" si="65"/>
        <v>5374</v>
      </c>
      <c r="K183" s="241">
        <f t="shared" si="66"/>
        <v>5</v>
      </c>
      <c r="L183" s="241">
        <f t="shared" si="67"/>
        <v>5100</v>
      </c>
      <c r="M183" s="241">
        <f t="shared" si="68"/>
        <v>1.8975500000000001</v>
      </c>
      <c r="N183" s="241">
        <f t="shared" si="69"/>
        <v>1.8975500000000001</v>
      </c>
      <c r="O183" s="241">
        <f t="shared" si="70"/>
        <v>-103.95869999999886</v>
      </c>
      <c r="P183" s="241">
        <f t="shared" si="71"/>
        <v>103.95869999999886</v>
      </c>
      <c r="Q183" s="242"/>
      <c r="R183" s="242"/>
      <c r="S183" s="242"/>
    </row>
    <row r="184" spans="1:19" s="237" customFormat="1">
      <c r="A184" s="236">
        <v>40360</v>
      </c>
      <c r="C184" s="238">
        <v>176</v>
      </c>
      <c r="D184" s="239">
        <f t="shared" si="62"/>
        <v>5</v>
      </c>
      <c r="E184" s="239">
        <f t="shared" si="63"/>
        <v>5105</v>
      </c>
      <c r="F184" s="239">
        <f t="shared" si="64"/>
        <v>-269</v>
      </c>
      <c r="G184" s="240">
        <f>+Inputs!$D$3</f>
        <v>0.37951000000000001</v>
      </c>
      <c r="I184" s="241">
        <f t="shared" si="65"/>
        <v>5374</v>
      </c>
      <c r="K184" s="241">
        <f t="shared" si="66"/>
        <v>5</v>
      </c>
      <c r="L184" s="241">
        <f t="shared" si="67"/>
        <v>5105</v>
      </c>
      <c r="M184" s="241">
        <f t="shared" si="68"/>
        <v>1.8975500000000001</v>
      </c>
      <c r="N184" s="241">
        <f t="shared" si="69"/>
        <v>1.8975500000000001</v>
      </c>
      <c r="O184" s="241">
        <f t="shared" si="70"/>
        <v>-102.06114999999886</v>
      </c>
      <c r="P184" s="241">
        <f t="shared" si="71"/>
        <v>102.06114999999886</v>
      </c>
      <c r="Q184" s="242"/>
      <c r="R184" s="242"/>
      <c r="S184" s="242"/>
    </row>
    <row r="185" spans="1:19" s="237" customFormat="1">
      <c r="A185" s="243">
        <v>40391</v>
      </c>
      <c r="C185" s="238">
        <v>177</v>
      </c>
      <c r="D185" s="239">
        <f t="shared" si="62"/>
        <v>5</v>
      </c>
      <c r="E185" s="239">
        <f t="shared" si="63"/>
        <v>5110</v>
      </c>
      <c r="F185" s="239">
        <f t="shared" si="64"/>
        <v>-264</v>
      </c>
      <c r="G185" s="240">
        <f>+Inputs!$D$3</f>
        <v>0.37951000000000001</v>
      </c>
      <c r="I185" s="241">
        <f t="shared" si="65"/>
        <v>5374</v>
      </c>
      <c r="K185" s="241">
        <f t="shared" si="66"/>
        <v>5</v>
      </c>
      <c r="L185" s="241">
        <f t="shared" si="67"/>
        <v>5110</v>
      </c>
      <c r="M185" s="241">
        <f t="shared" si="68"/>
        <v>1.8975500000000001</v>
      </c>
      <c r="N185" s="241">
        <f t="shared" si="69"/>
        <v>1.8975500000000001</v>
      </c>
      <c r="O185" s="241">
        <f t="shared" si="70"/>
        <v>-100.16359999999887</v>
      </c>
      <c r="P185" s="241">
        <f t="shared" si="71"/>
        <v>100.16359999999887</v>
      </c>
      <c r="Q185" s="242"/>
      <c r="R185" s="242"/>
      <c r="S185" s="242"/>
    </row>
    <row r="186" spans="1:19" s="237" customFormat="1">
      <c r="A186" s="236">
        <v>40422</v>
      </c>
      <c r="C186" s="238">
        <v>178</v>
      </c>
      <c r="D186" s="239">
        <f t="shared" si="62"/>
        <v>5</v>
      </c>
      <c r="E186" s="239">
        <f t="shared" si="63"/>
        <v>5115</v>
      </c>
      <c r="F186" s="239">
        <f t="shared" si="64"/>
        <v>-259</v>
      </c>
      <c r="G186" s="240">
        <f>+Inputs!$D$3</f>
        <v>0.37951000000000001</v>
      </c>
      <c r="I186" s="241">
        <f t="shared" si="65"/>
        <v>5374</v>
      </c>
      <c r="K186" s="241">
        <f t="shared" si="66"/>
        <v>5</v>
      </c>
      <c r="L186" s="241">
        <f t="shared" si="67"/>
        <v>5115</v>
      </c>
      <c r="M186" s="241">
        <f t="shared" si="68"/>
        <v>1.8975500000000001</v>
      </c>
      <c r="N186" s="241">
        <f t="shared" si="69"/>
        <v>1.8975500000000001</v>
      </c>
      <c r="O186" s="241">
        <f t="shared" si="70"/>
        <v>-98.26604999999887</v>
      </c>
      <c r="P186" s="241">
        <f t="shared" si="71"/>
        <v>98.26604999999887</v>
      </c>
      <c r="Q186" s="242"/>
      <c r="R186" s="242"/>
      <c r="S186" s="242"/>
    </row>
    <row r="187" spans="1:19" s="237" customFormat="1">
      <c r="A187" s="243">
        <v>40452</v>
      </c>
      <c r="C187" s="238">
        <v>179</v>
      </c>
      <c r="D187" s="239">
        <f t="shared" si="62"/>
        <v>5</v>
      </c>
      <c r="E187" s="239">
        <f t="shared" si="63"/>
        <v>5120</v>
      </c>
      <c r="F187" s="239">
        <f t="shared" si="64"/>
        <v>-254</v>
      </c>
      <c r="G187" s="240">
        <f>+Inputs!$D$3</f>
        <v>0.37951000000000001</v>
      </c>
      <c r="I187" s="241">
        <f t="shared" si="65"/>
        <v>5374</v>
      </c>
      <c r="K187" s="241">
        <f t="shared" si="66"/>
        <v>5</v>
      </c>
      <c r="L187" s="241">
        <f t="shared" si="67"/>
        <v>5120</v>
      </c>
      <c r="M187" s="241">
        <f t="shared" si="68"/>
        <v>1.8975500000000001</v>
      </c>
      <c r="N187" s="241">
        <f t="shared" si="69"/>
        <v>1.8975500000000001</v>
      </c>
      <c r="O187" s="241">
        <f t="shared" si="70"/>
        <v>-96.368499999998875</v>
      </c>
      <c r="P187" s="241">
        <f t="shared" si="71"/>
        <v>96.368499999998875</v>
      </c>
      <c r="Q187" s="242"/>
      <c r="R187" s="242"/>
      <c r="S187" s="242"/>
    </row>
    <row r="188" spans="1:19" s="237" customFormat="1">
      <c r="A188" s="236">
        <v>40483</v>
      </c>
      <c r="C188" s="238">
        <v>180</v>
      </c>
      <c r="D188" s="239">
        <f t="shared" si="62"/>
        <v>5</v>
      </c>
      <c r="E188" s="239">
        <f t="shared" si="63"/>
        <v>5125</v>
      </c>
      <c r="F188" s="239">
        <f t="shared" si="64"/>
        <v>-249</v>
      </c>
      <c r="G188" s="240">
        <f>+Inputs!$D$3</f>
        <v>0.37951000000000001</v>
      </c>
      <c r="I188" s="241">
        <f t="shared" si="65"/>
        <v>5374</v>
      </c>
      <c r="K188" s="241">
        <f t="shared" si="66"/>
        <v>5</v>
      </c>
      <c r="L188" s="241">
        <f t="shared" si="67"/>
        <v>5125</v>
      </c>
      <c r="M188" s="241">
        <f t="shared" si="68"/>
        <v>1.8975500000000001</v>
      </c>
      <c r="N188" s="241">
        <f t="shared" si="69"/>
        <v>1.8975500000000001</v>
      </c>
      <c r="O188" s="241">
        <f t="shared" si="70"/>
        <v>-94.470949999998879</v>
      </c>
      <c r="P188" s="241">
        <f t="shared" si="71"/>
        <v>94.470949999998879</v>
      </c>
      <c r="Q188" s="242"/>
      <c r="R188" s="242"/>
      <c r="S188" s="242"/>
    </row>
    <row r="189" spans="1:19" s="237" customFormat="1">
      <c r="A189" s="243">
        <v>40513</v>
      </c>
      <c r="C189" s="238">
        <v>181</v>
      </c>
      <c r="D189" s="239">
        <f t="shared" si="62"/>
        <v>5</v>
      </c>
      <c r="E189" s="239">
        <f t="shared" si="63"/>
        <v>5130</v>
      </c>
      <c r="F189" s="239">
        <f t="shared" si="64"/>
        <v>-244</v>
      </c>
      <c r="G189" s="240">
        <f>+Inputs!$D$3</f>
        <v>0.37951000000000001</v>
      </c>
      <c r="I189" s="241">
        <f t="shared" si="65"/>
        <v>5374</v>
      </c>
      <c r="K189" s="241">
        <f t="shared" si="66"/>
        <v>5</v>
      </c>
      <c r="L189" s="241">
        <f t="shared" si="67"/>
        <v>5130</v>
      </c>
      <c r="M189" s="241">
        <f t="shared" si="68"/>
        <v>1.8975500000000001</v>
      </c>
      <c r="N189" s="241">
        <f t="shared" si="69"/>
        <v>1.8975500000000001</v>
      </c>
      <c r="O189" s="241">
        <f t="shared" si="70"/>
        <v>-92.573399999998884</v>
      </c>
      <c r="P189" s="241">
        <f t="shared" si="71"/>
        <v>92.573399999998884</v>
      </c>
      <c r="Q189" s="242"/>
      <c r="R189" s="242"/>
      <c r="S189" s="242"/>
    </row>
    <row r="190" spans="1:19" s="237" customFormat="1">
      <c r="A190" s="236">
        <v>40544</v>
      </c>
      <c r="C190" s="238">
        <v>182</v>
      </c>
      <c r="D190" s="239">
        <f t="shared" si="62"/>
        <v>5</v>
      </c>
      <c r="E190" s="239">
        <f t="shared" si="63"/>
        <v>5135</v>
      </c>
      <c r="F190" s="239">
        <f t="shared" si="64"/>
        <v>-239</v>
      </c>
      <c r="G190" s="240">
        <f>+Inputs!$D$3</f>
        <v>0.37951000000000001</v>
      </c>
      <c r="I190" s="241">
        <f t="shared" si="65"/>
        <v>5374</v>
      </c>
      <c r="K190" s="241">
        <f t="shared" si="66"/>
        <v>5</v>
      </c>
      <c r="L190" s="241">
        <f t="shared" si="67"/>
        <v>5135</v>
      </c>
      <c r="M190" s="241">
        <f t="shared" si="68"/>
        <v>1.8975500000000001</v>
      </c>
      <c r="N190" s="241">
        <f t="shared" si="69"/>
        <v>1.8975500000000001</v>
      </c>
      <c r="O190" s="241">
        <f t="shared" si="70"/>
        <v>-90.675849999998889</v>
      </c>
      <c r="P190" s="241">
        <f t="shared" si="71"/>
        <v>90.675849999998889</v>
      </c>
      <c r="Q190" s="242"/>
      <c r="R190" s="242"/>
      <c r="S190" s="242"/>
    </row>
    <row r="191" spans="1:19" s="237" customFormat="1">
      <c r="A191" s="243">
        <v>40575</v>
      </c>
      <c r="C191" s="238">
        <v>183</v>
      </c>
      <c r="D191" s="239">
        <f t="shared" si="62"/>
        <v>5</v>
      </c>
      <c r="E191" s="239">
        <f t="shared" si="63"/>
        <v>5140</v>
      </c>
      <c r="F191" s="239">
        <f t="shared" si="64"/>
        <v>-234</v>
      </c>
      <c r="G191" s="240">
        <f>+Inputs!$D$3</f>
        <v>0.37951000000000001</v>
      </c>
      <c r="I191" s="241">
        <f t="shared" si="65"/>
        <v>5374</v>
      </c>
      <c r="K191" s="241">
        <f t="shared" si="66"/>
        <v>5</v>
      </c>
      <c r="L191" s="241">
        <f t="shared" si="67"/>
        <v>5140</v>
      </c>
      <c r="M191" s="241">
        <f t="shared" si="68"/>
        <v>1.8975500000000001</v>
      </c>
      <c r="N191" s="241">
        <f t="shared" si="69"/>
        <v>1.8975500000000001</v>
      </c>
      <c r="O191" s="241">
        <f t="shared" si="70"/>
        <v>-88.778299999998893</v>
      </c>
      <c r="P191" s="241">
        <f t="shared" si="71"/>
        <v>88.778299999998893</v>
      </c>
      <c r="Q191" s="242"/>
      <c r="R191" s="242"/>
      <c r="S191" s="242"/>
    </row>
    <row r="192" spans="1:19" s="237" customFormat="1">
      <c r="A192" s="236">
        <v>40603</v>
      </c>
      <c r="C192" s="238">
        <v>184</v>
      </c>
      <c r="D192" s="239">
        <f t="shared" si="62"/>
        <v>5</v>
      </c>
      <c r="E192" s="239">
        <f t="shared" si="63"/>
        <v>5145</v>
      </c>
      <c r="F192" s="239">
        <f t="shared" si="64"/>
        <v>-229</v>
      </c>
      <c r="G192" s="240">
        <f>+Inputs!$D$3</f>
        <v>0.37951000000000001</v>
      </c>
      <c r="I192" s="241">
        <f t="shared" si="65"/>
        <v>5374</v>
      </c>
      <c r="K192" s="241">
        <f t="shared" si="66"/>
        <v>5</v>
      </c>
      <c r="L192" s="241">
        <f t="shared" si="67"/>
        <v>5145</v>
      </c>
      <c r="M192" s="241">
        <f t="shared" si="68"/>
        <v>1.8975500000000001</v>
      </c>
      <c r="N192" s="241">
        <f t="shared" si="69"/>
        <v>1.8975500000000001</v>
      </c>
      <c r="O192" s="241">
        <f t="shared" si="70"/>
        <v>-86.880749999998898</v>
      </c>
      <c r="P192" s="241">
        <f t="shared" si="71"/>
        <v>86.880749999998898</v>
      </c>
      <c r="Q192" s="242"/>
      <c r="R192" s="242"/>
      <c r="S192" s="242"/>
    </row>
    <row r="193" spans="1:19" s="237" customFormat="1">
      <c r="A193" s="243">
        <v>40634</v>
      </c>
      <c r="C193" s="238">
        <v>185</v>
      </c>
      <c r="D193" s="239">
        <f t="shared" si="62"/>
        <v>5</v>
      </c>
      <c r="E193" s="239">
        <f t="shared" si="63"/>
        <v>5150</v>
      </c>
      <c r="F193" s="239">
        <f t="shared" si="64"/>
        <v>-224</v>
      </c>
      <c r="G193" s="240">
        <f>+Inputs!$D$3</f>
        <v>0.37951000000000001</v>
      </c>
      <c r="I193" s="241">
        <f t="shared" si="65"/>
        <v>5374</v>
      </c>
      <c r="K193" s="241">
        <f t="shared" si="66"/>
        <v>5</v>
      </c>
      <c r="L193" s="241">
        <f t="shared" si="67"/>
        <v>5150</v>
      </c>
      <c r="M193" s="241">
        <f t="shared" si="68"/>
        <v>1.8975500000000001</v>
      </c>
      <c r="N193" s="241">
        <f t="shared" si="69"/>
        <v>1.8975500000000001</v>
      </c>
      <c r="O193" s="241">
        <f t="shared" si="70"/>
        <v>-84.983199999998902</v>
      </c>
      <c r="P193" s="241">
        <f t="shared" si="71"/>
        <v>84.983199999998902</v>
      </c>
      <c r="Q193" s="242"/>
      <c r="R193" s="242"/>
      <c r="S193" s="242"/>
    </row>
    <row r="194" spans="1:19" s="237" customFormat="1">
      <c r="A194" s="236">
        <v>40664</v>
      </c>
      <c r="C194" s="238">
        <v>186</v>
      </c>
      <c r="D194" s="239">
        <f t="shared" si="62"/>
        <v>5</v>
      </c>
      <c r="E194" s="239">
        <f t="shared" si="63"/>
        <v>5155</v>
      </c>
      <c r="F194" s="239">
        <f t="shared" si="64"/>
        <v>-219</v>
      </c>
      <c r="G194" s="240">
        <f>+Inputs!$D$3</f>
        <v>0.37951000000000001</v>
      </c>
      <c r="I194" s="241">
        <f t="shared" si="65"/>
        <v>5374</v>
      </c>
      <c r="K194" s="241">
        <f t="shared" si="66"/>
        <v>5</v>
      </c>
      <c r="L194" s="241">
        <f t="shared" si="67"/>
        <v>5155</v>
      </c>
      <c r="M194" s="241">
        <f t="shared" si="68"/>
        <v>1.8975500000000001</v>
      </c>
      <c r="N194" s="241">
        <f t="shared" si="69"/>
        <v>1.8975500000000001</v>
      </c>
      <c r="O194" s="241">
        <f t="shared" si="70"/>
        <v>-83.085649999998907</v>
      </c>
      <c r="P194" s="241">
        <f t="shared" si="71"/>
        <v>83.085649999998907</v>
      </c>
      <c r="Q194" s="242"/>
      <c r="R194" s="242"/>
      <c r="S194" s="242"/>
    </row>
    <row r="195" spans="1:19" s="237" customFormat="1">
      <c r="A195" s="243">
        <v>40695</v>
      </c>
      <c r="C195" s="238">
        <v>187</v>
      </c>
      <c r="D195" s="239">
        <f t="shared" si="62"/>
        <v>5</v>
      </c>
      <c r="E195" s="239">
        <f t="shared" si="63"/>
        <v>5160</v>
      </c>
      <c r="F195" s="239">
        <f t="shared" si="64"/>
        <v>-214</v>
      </c>
      <c r="G195" s="240">
        <f>+Inputs!$D$3</f>
        <v>0.37951000000000001</v>
      </c>
      <c r="I195" s="241">
        <f t="shared" si="65"/>
        <v>5374</v>
      </c>
      <c r="K195" s="241">
        <f t="shared" si="66"/>
        <v>5</v>
      </c>
      <c r="L195" s="241">
        <f t="shared" si="67"/>
        <v>5160</v>
      </c>
      <c r="M195" s="241">
        <f t="shared" si="68"/>
        <v>1.8975500000000001</v>
      </c>
      <c r="N195" s="241">
        <f t="shared" si="69"/>
        <v>1.8975500000000001</v>
      </c>
      <c r="O195" s="241">
        <f t="shared" si="70"/>
        <v>-81.188099999998911</v>
      </c>
      <c r="P195" s="241">
        <f t="shared" si="71"/>
        <v>81.188099999998911</v>
      </c>
      <c r="Q195" s="242"/>
      <c r="R195" s="242"/>
      <c r="S195" s="242"/>
    </row>
    <row r="196" spans="1:19" s="237" customFormat="1">
      <c r="A196" s="236">
        <v>40725</v>
      </c>
      <c r="C196" s="238">
        <v>188</v>
      </c>
      <c r="D196" s="239">
        <f t="shared" si="62"/>
        <v>5</v>
      </c>
      <c r="E196" s="239">
        <f t="shared" si="63"/>
        <v>5165</v>
      </c>
      <c r="F196" s="239">
        <f t="shared" si="64"/>
        <v>-209</v>
      </c>
      <c r="G196" s="240">
        <f>+Inputs!$D$3</f>
        <v>0.37951000000000001</v>
      </c>
      <c r="I196" s="241">
        <f t="shared" si="65"/>
        <v>5374</v>
      </c>
      <c r="K196" s="241">
        <f t="shared" si="66"/>
        <v>5</v>
      </c>
      <c r="L196" s="241">
        <f t="shared" si="67"/>
        <v>5165</v>
      </c>
      <c r="M196" s="241">
        <f t="shared" si="68"/>
        <v>1.8975500000000001</v>
      </c>
      <c r="N196" s="241">
        <f t="shared" si="69"/>
        <v>1.8975500000000001</v>
      </c>
      <c r="O196" s="241">
        <f t="shared" si="70"/>
        <v>-79.290549999998916</v>
      </c>
      <c r="P196" s="241">
        <f t="shared" si="71"/>
        <v>79.290549999998916</v>
      </c>
      <c r="Q196" s="242"/>
      <c r="R196" s="242"/>
      <c r="S196" s="242"/>
    </row>
    <row r="197" spans="1:19" s="237" customFormat="1">
      <c r="A197" s="243">
        <v>40756</v>
      </c>
      <c r="C197" s="238">
        <v>189</v>
      </c>
      <c r="D197" s="239">
        <f t="shared" si="62"/>
        <v>5</v>
      </c>
      <c r="E197" s="239">
        <f t="shared" si="63"/>
        <v>5170</v>
      </c>
      <c r="F197" s="239">
        <f t="shared" si="64"/>
        <v>-204</v>
      </c>
      <c r="G197" s="240">
        <f>+Inputs!$D$3</f>
        <v>0.37951000000000001</v>
      </c>
      <c r="I197" s="241">
        <f t="shared" si="65"/>
        <v>5374</v>
      </c>
      <c r="K197" s="241">
        <f t="shared" si="66"/>
        <v>5</v>
      </c>
      <c r="L197" s="241">
        <f t="shared" si="67"/>
        <v>5170</v>
      </c>
      <c r="M197" s="241">
        <f t="shared" si="68"/>
        <v>1.8975500000000001</v>
      </c>
      <c r="N197" s="241">
        <f t="shared" si="69"/>
        <v>1.8975500000000001</v>
      </c>
      <c r="O197" s="241">
        <f t="shared" si="70"/>
        <v>-77.392999999998921</v>
      </c>
      <c r="P197" s="241">
        <f t="shared" si="71"/>
        <v>77.392999999998921</v>
      </c>
      <c r="Q197" s="242"/>
      <c r="R197" s="242"/>
      <c r="S197" s="242"/>
    </row>
    <row r="198" spans="1:19" s="237" customFormat="1">
      <c r="A198" s="236">
        <v>40787</v>
      </c>
      <c r="C198" s="238">
        <v>190</v>
      </c>
      <c r="D198" s="239">
        <f t="shared" si="62"/>
        <v>5</v>
      </c>
      <c r="E198" s="239">
        <f t="shared" si="63"/>
        <v>5175</v>
      </c>
      <c r="F198" s="239">
        <f t="shared" si="64"/>
        <v>-199</v>
      </c>
      <c r="G198" s="240">
        <f>+Inputs!$D$3</f>
        <v>0.37951000000000001</v>
      </c>
      <c r="I198" s="241">
        <f t="shared" si="65"/>
        <v>5374</v>
      </c>
      <c r="K198" s="241">
        <f t="shared" si="66"/>
        <v>5</v>
      </c>
      <c r="L198" s="241">
        <f t="shared" si="67"/>
        <v>5175</v>
      </c>
      <c r="M198" s="241">
        <f t="shared" si="68"/>
        <v>1.8975500000000001</v>
      </c>
      <c r="N198" s="241">
        <f t="shared" si="69"/>
        <v>1.8975500000000001</v>
      </c>
      <c r="O198" s="241">
        <f t="shared" si="70"/>
        <v>-75.495449999998925</v>
      </c>
      <c r="P198" s="241">
        <f t="shared" si="71"/>
        <v>75.495449999998925</v>
      </c>
      <c r="Q198" s="242"/>
      <c r="R198" s="242"/>
      <c r="S198" s="242"/>
    </row>
    <row r="199" spans="1:19" s="237" customFormat="1">
      <c r="A199" s="243">
        <v>40817</v>
      </c>
      <c r="C199" s="238">
        <v>191</v>
      </c>
      <c r="D199" s="239">
        <f t="shared" si="62"/>
        <v>5</v>
      </c>
      <c r="E199" s="239">
        <f t="shared" si="63"/>
        <v>5180</v>
      </c>
      <c r="F199" s="239">
        <f t="shared" si="64"/>
        <v>-194</v>
      </c>
      <c r="G199" s="240">
        <f>+Inputs!$D$3</f>
        <v>0.37951000000000001</v>
      </c>
      <c r="I199" s="241">
        <f t="shared" si="65"/>
        <v>5374</v>
      </c>
      <c r="K199" s="241">
        <f t="shared" si="66"/>
        <v>5</v>
      </c>
      <c r="L199" s="241">
        <f t="shared" si="67"/>
        <v>5180</v>
      </c>
      <c r="M199" s="241">
        <f t="shared" si="68"/>
        <v>1.8975500000000001</v>
      </c>
      <c r="N199" s="241">
        <f t="shared" si="69"/>
        <v>1.8975500000000001</v>
      </c>
      <c r="O199" s="241">
        <f t="shared" si="70"/>
        <v>-73.59789999999893</v>
      </c>
      <c r="P199" s="241">
        <f t="shared" si="71"/>
        <v>73.59789999999893</v>
      </c>
      <c r="Q199" s="242"/>
      <c r="R199" s="242"/>
      <c r="S199" s="242"/>
    </row>
    <row r="200" spans="1:19" s="237" customFormat="1">
      <c r="A200" s="236">
        <v>40848</v>
      </c>
      <c r="C200" s="238">
        <v>192</v>
      </c>
      <c r="D200" s="239">
        <f t="shared" si="62"/>
        <v>5</v>
      </c>
      <c r="E200" s="239">
        <f t="shared" si="63"/>
        <v>5185</v>
      </c>
      <c r="F200" s="239">
        <f t="shared" si="64"/>
        <v>-189</v>
      </c>
      <c r="G200" s="240">
        <f>+Inputs!$D$3</f>
        <v>0.37951000000000001</v>
      </c>
      <c r="I200" s="241">
        <f t="shared" si="65"/>
        <v>5374</v>
      </c>
      <c r="K200" s="241">
        <f t="shared" si="66"/>
        <v>5</v>
      </c>
      <c r="L200" s="241">
        <f t="shared" si="67"/>
        <v>5185</v>
      </c>
      <c r="M200" s="241">
        <f t="shared" si="68"/>
        <v>1.8975500000000001</v>
      </c>
      <c r="N200" s="241">
        <f t="shared" si="69"/>
        <v>1.8975500000000001</v>
      </c>
      <c r="O200" s="241">
        <f t="shared" si="70"/>
        <v>-71.700349999998934</v>
      </c>
      <c r="P200" s="241">
        <f t="shared" si="71"/>
        <v>71.700349999998934</v>
      </c>
      <c r="Q200" s="242"/>
      <c r="R200" s="242"/>
      <c r="S200" s="242"/>
    </row>
    <row r="201" spans="1:19" s="237" customFormat="1">
      <c r="A201" s="243">
        <v>40878</v>
      </c>
      <c r="C201" s="238">
        <v>193</v>
      </c>
      <c r="D201" s="239">
        <f t="shared" si="62"/>
        <v>5</v>
      </c>
      <c r="E201" s="239">
        <f t="shared" si="63"/>
        <v>5190</v>
      </c>
      <c r="F201" s="239">
        <f t="shared" si="64"/>
        <v>-184</v>
      </c>
      <c r="G201" s="240">
        <f>+Inputs!$D$3</f>
        <v>0.37951000000000001</v>
      </c>
      <c r="I201" s="241">
        <f t="shared" si="65"/>
        <v>5374</v>
      </c>
      <c r="K201" s="241">
        <f t="shared" si="66"/>
        <v>5</v>
      </c>
      <c r="L201" s="241">
        <f t="shared" si="67"/>
        <v>5190</v>
      </c>
      <c r="M201" s="241">
        <f t="shared" si="68"/>
        <v>1.8975500000000001</v>
      </c>
      <c r="N201" s="241">
        <f t="shared" si="69"/>
        <v>1.8975500000000001</v>
      </c>
      <c r="O201" s="241">
        <f t="shared" si="70"/>
        <v>-69.802799999998939</v>
      </c>
      <c r="P201" s="241">
        <f t="shared" si="71"/>
        <v>69.802799999998939</v>
      </c>
      <c r="Q201" s="242"/>
      <c r="R201" s="242"/>
      <c r="S201" s="242"/>
    </row>
    <row r="202" spans="1:19" s="237" customFormat="1">
      <c r="A202" s="236">
        <v>40909</v>
      </c>
      <c r="C202" s="238">
        <v>194</v>
      </c>
      <c r="D202" s="239">
        <f t="shared" si="62"/>
        <v>5</v>
      </c>
      <c r="E202" s="239">
        <f t="shared" si="63"/>
        <v>5195</v>
      </c>
      <c r="F202" s="239">
        <f t="shared" si="64"/>
        <v>-179</v>
      </c>
      <c r="G202" s="240">
        <f>+Inputs!$D$3</f>
        <v>0.37951000000000001</v>
      </c>
      <c r="I202" s="241">
        <f t="shared" si="65"/>
        <v>5374</v>
      </c>
      <c r="K202" s="241">
        <f t="shared" si="66"/>
        <v>5</v>
      </c>
      <c r="L202" s="241">
        <f t="shared" si="67"/>
        <v>5195</v>
      </c>
      <c r="M202" s="241">
        <f t="shared" si="68"/>
        <v>1.8975500000000001</v>
      </c>
      <c r="N202" s="241">
        <f t="shared" si="69"/>
        <v>1.8975500000000001</v>
      </c>
      <c r="O202" s="241">
        <f t="shared" si="70"/>
        <v>-67.905249999998944</v>
      </c>
      <c r="P202" s="241">
        <f t="shared" si="71"/>
        <v>67.905249999998944</v>
      </c>
      <c r="Q202" s="242"/>
      <c r="R202" s="242"/>
      <c r="S202" s="242"/>
    </row>
    <row r="203" spans="1:19" s="237" customFormat="1">
      <c r="A203" s="243">
        <v>40940</v>
      </c>
      <c r="C203" s="238">
        <v>195</v>
      </c>
      <c r="D203" s="239">
        <f t="shared" si="62"/>
        <v>5</v>
      </c>
      <c r="E203" s="239">
        <f t="shared" si="63"/>
        <v>5200</v>
      </c>
      <c r="F203" s="239">
        <f t="shared" si="64"/>
        <v>-174</v>
      </c>
      <c r="G203" s="240">
        <f>+Inputs!$D$3</f>
        <v>0.37951000000000001</v>
      </c>
      <c r="I203" s="241">
        <f t="shared" si="65"/>
        <v>5374</v>
      </c>
      <c r="K203" s="241">
        <f t="shared" si="66"/>
        <v>5</v>
      </c>
      <c r="L203" s="241">
        <f t="shared" si="67"/>
        <v>5200</v>
      </c>
      <c r="M203" s="241">
        <f t="shared" si="68"/>
        <v>1.8975500000000001</v>
      </c>
      <c r="N203" s="241">
        <f t="shared" si="69"/>
        <v>1.8975500000000001</v>
      </c>
      <c r="O203" s="241">
        <f t="shared" si="70"/>
        <v>-66.007699999998948</v>
      </c>
      <c r="P203" s="241">
        <f t="shared" si="71"/>
        <v>66.007699999998948</v>
      </c>
      <c r="Q203" s="242"/>
      <c r="R203" s="242"/>
      <c r="S203" s="242"/>
    </row>
    <row r="204" spans="1:19" s="237" customFormat="1">
      <c r="A204" s="236">
        <v>40969</v>
      </c>
      <c r="C204" s="238">
        <v>196</v>
      </c>
      <c r="D204" s="239">
        <f t="shared" si="62"/>
        <v>5</v>
      </c>
      <c r="E204" s="239">
        <f t="shared" si="63"/>
        <v>5205</v>
      </c>
      <c r="F204" s="239">
        <f t="shared" si="64"/>
        <v>-169</v>
      </c>
      <c r="G204" s="240">
        <f>+Inputs!$D$3</f>
        <v>0.37951000000000001</v>
      </c>
      <c r="I204" s="241">
        <f t="shared" si="65"/>
        <v>5374</v>
      </c>
      <c r="K204" s="241">
        <f t="shared" si="66"/>
        <v>5</v>
      </c>
      <c r="L204" s="241">
        <f t="shared" si="67"/>
        <v>5205</v>
      </c>
      <c r="M204" s="241">
        <f t="shared" si="68"/>
        <v>1.8975500000000001</v>
      </c>
      <c r="N204" s="241">
        <f t="shared" si="69"/>
        <v>1.8975500000000001</v>
      </c>
      <c r="O204" s="241">
        <f t="shared" si="70"/>
        <v>-64.110149999998953</v>
      </c>
      <c r="P204" s="241">
        <f t="shared" si="71"/>
        <v>64.110149999998953</v>
      </c>
      <c r="Q204" s="242"/>
      <c r="R204" s="242"/>
      <c r="S204" s="242"/>
    </row>
    <row r="205" spans="1:19" s="237" customFormat="1">
      <c r="A205" s="243">
        <v>41000</v>
      </c>
      <c r="C205" s="238">
        <v>197</v>
      </c>
      <c r="D205" s="239">
        <f t="shared" si="62"/>
        <v>5</v>
      </c>
      <c r="E205" s="239">
        <f t="shared" si="63"/>
        <v>5210</v>
      </c>
      <c r="F205" s="239">
        <f t="shared" si="64"/>
        <v>-164</v>
      </c>
      <c r="G205" s="240">
        <f>+Inputs!$D$3</f>
        <v>0.37951000000000001</v>
      </c>
      <c r="I205" s="241">
        <f t="shared" si="65"/>
        <v>5374</v>
      </c>
      <c r="K205" s="241">
        <f t="shared" si="66"/>
        <v>5</v>
      </c>
      <c r="L205" s="241">
        <f t="shared" si="67"/>
        <v>5210</v>
      </c>
      <c r="M205" s="241">
        <f t="shared" si="68"/>
        <v>1.8975500000000001</v>
      </c>
      <c r="N205" s="241">
        <f t="shared" si="69"/>
        <v>1.8975500000000001</v>
      </c>
      <c r="O205" s="241">
        <f t="shared" si="70"/>
        <v>-62.21259999999895</v>
      </c>
      <c r="P205" s="241">
        <f t="shared" si="71"/>
        <v>62.21259999999895</v>
      </c>
      <c r="Q205" s="242"/>
      <c r="R205" s="242"/>
      <c r="S205" s="242"/>
    </row>
    <row r="206" spans="1:19" s="237" customFormat="1">
      <c r="A206" s="236">
        <v>41030</v>
      </c>
      <c r="C206" s="238">
        <v>198</v>
      </c>
      <c r="D206" s="239">
        <f t="shared" si="62"/>
        <v>5</v>
      </c>
      <c r="E206" s="239">
        <f t="shared" si="63"/>
        <v>5215</v>
      </c>
      <c r="F206" s="239">
        <f t="shared" si="64"/>
        <v>-159</v>
      </c>
      <c r="G206" s="240">
        <f>+Inputs!$D$3</f>
        <v>0.37951000000000001</v>
      </c>
      <c r="I206" s="241">
        <f t="shared" si="65"/>
        <v>5374</v>
      </c>
      <c r="K206" s="241">
        <f t="shared" si="66"/>
        <v>5</v>
      </c>
      <c r="L206" s="241">
        <f t="shared" si="67"/>
        <v>5215</v>
      </c>
      <c r="M206" s="241">
        <f t="shared" si="68"/>
        <v>1.8975500000000001</v>
      </c>
      <c r="N206" s="241">
        <f t="shared" si="69"/>
        <v>1.8975500000000001</v>
      </c>
      <c r="O206" s="241">
        <f t="shared" si="70"/>
        <v>-60.315049999998948</v>
      </c>
      <c r="P206" s="241">
        <f t="shared" si="71"/>
        <v>60.315049999998948</v>
      </c>
      <c r="Q206" s="242"/>
      <c r="R206" s="242"/>
      <c r="S206" s="242"/>
    </row>
    <row r="207" spans="1:19" s="237" customFormat="1">
      <c r="A207" s="243">
        <v>41061</v>
      </c>
      <c r="C207" s="238">
        <v>199</v>
      </c>
      <c r="D207" s="239">
        <f t="shared" si="62"/>
        <v>5</v>
      </c>
      <c r="E207" s="239">
        <f t="shared" si="63"/>
        <v>5220</v>
      </c>
      <c r="F207" s="239">
        <f t="shared" si="64"/>
        <v>-154</v>
      </c>
      <c r="G207" s="240">
        <f>+Inputs!$D$3</f>
        <v>0.37951000000000001</v>
      </c>
      <c r="I207" s="241">
        <f t="shared" si="65"/>
        <v>5374</v>
      </c>
      <c r="K207" s="241">
        <f t="shared" si="66"/>
        <v>5</v>
      </c>
      <c r="L207" s="241">
        <f t="shared" si="67"/>
        <v>5220</v>
      </c>
      <c r="M207" s="241">
        <f t="shared" si="68"/>
        <v>1.8975500000000001</v>
      </c>
      <c r="N207" s="241">
        <f t="shared" si="69"/>
        <v>1.8975500000000001</v>
      </c>
      <c r="O207" s="241">
        <f t="shared" si="70"/>
        <v>-58.417499999998945</v>
      </c>
      <c r="P207" s="241">
        <f t="shared" si="71"/>
        <v>58.417499999998945</v>
      </c>
      <c r="Q207" s="242"/>
      <c r="R207" s="242"/>
      <c r="S207" s="242"/>
    </row>
    <row r="208" spans="1:19" s="237" customFormat="1">
      <c r="A208" s="236">
        <v>41091</v>
      </c>
      <c r="C208" s="238">
        <v>200</v>
      </c>
      <c r="D208" s="239">
        <f t="shared" si="62"/>
        <v>5</v>
      </c>
      <c r="E208" s="239">
        <f t="shared" si="63"/>
        <v>5225</v>
      </c>
      <c r="F208" s="239">
        <f t="shared" si="64"/>
        <v>-149</v>
      </c>
      <c r="G208" s="240">
        <f>+Inputs!$D$3</f>
        <v>0.37951000000000001</v>
      </c>
      <c r="I208" s="241">
        <f t="shared" si="65"/>
        <v>5374</v>
      </c>
      <c r="K208" s="241">
        <f t="shared" si="66"/>
        <v>5</v>
      </c>
      <c r="L208" s="241">
        <f t="shared" si="67"/>
        <v>5225</v>
      </c>
      <c r="M208" s="241">
        <f t="shared" si="68"/>
        <v>1.8975500000000001</v>
      </c>
      <c r="N208" s="241">
        <f t="shared" si="69"/>
        <v>1.8975500000000001</v>
      </c>
      <c r="O208" s="241">
        <f t="shared" si="70"/>
        <v>-56.519949999998943</v>
      </c>
      <c r="P208" s="241">
        <f t="shared" si="71"/>
        <v>56.519949999998943</v>
      </c>
      <c r="Q208" s="242"/>
      <c r="R208" s="242"/>
      <c r="S208" s="242"/>
    </row>
    <row r="209" spans="1:19" s="237" customFormat="1">
      <c r="A209" s="243">
        <v>41122</v>
      </c>
      <c r="C209" s="238">
        <v>201</v>
      </c>
      <c r="D209" s="239">
        <f t="shared" si="62"/>
        <v>5</v>
      </c>
      <c r="E209" s="239">
        <f t="shared" si="63"/>
        <v>5230</v>
      </c>
      <c r="F209" s="239">
        <f t="shared" si="64"/>
        <v>-144</v>
      </c>
      <c r="G209" s="240">
        <f>+Inputs!$D$3</f>
        <v>0.37951000000000001</v>
      </c>
      <c r="I209" s="241">
        <f t="shared" si="65"/>
        <v>5374</v>
      </c>
      <c r="K209" s="241">
        <f t="shared" si="66"/>
        <v>5</v>
      </c>
      <c r="L209" s="241">
        <f t="shared" si="67"/>
        <v>5230</v>
      </c>
      <c r="M209" s="241">
        <f t="shared" si="68"/>
        <v>1.8975500000000001</v>
      </c>
      <c r="N209" s="241">
        <f t="shared" si="69"/>
        <v>1.8975500000000001</v>
      </c>
      <c r="O209" s="241">
        <f t="shared" si="70"/>
        <v>-54.62239999999894</v>
      </c>
      <c r="P209" s="241">
        <f t="shared" si="71"/>
        <v>54.62239999999894</v>
      </c>
      <c r="Q209" s="242"/>
      <c r="R209" s="242"/>
      <c r="S209" s="242"/>
    </row>
    <row r="210" spans="1:19" s="237" customFormat="1">
      <c r="A210" s="236">
        <v>41153</v>
      </c>
      <c r="C210" s="238">
        <v>202</v>
      </c>
      <c r="D210" s="239">
        <f t="shared" si="62"/>
        <v>5</v>
      </c>
      <c r="E210" s="239">
        <f t="shared" si="63"/>
        <v>5235</v>
      </c>
      <c r="F210" s="239">
        <f t="shared" si="64"/>
        <v>-139</v>
      </c>
      <c r="G210" s="240">
        <f>+Inputs!$D$3</f>
        <v>0.37951000000000001</v>
      </c>
      <c r="I210" s="241">
        <f t="shared" si="65"/>
        <v>5374</v>
      </c>
      <c r="K210" s="241">
        <f t="shared" si="66"/>
        <v>5</v>
      </c>
      <c r="L210" s="241">
        <f t="shared" si="67"/>
        <v>5235</v>
      </c>
      <c r="M210" s="241">
        <f t="shared" si="68"/>
        <v>1.8975500000000001</v>
      </c>
      <c r="N210" s="241">
        <f t="shared" si="69"/>
        <v>1.8975500000000001</v>
      </c>
      <c r="O210" s="241">
        <f t="shared" si="70"/>
        <v>-52.724849999998938</v>
      </c>
      <c r="P210" s="241">
        <f t="shared" si="71"/>
        <v>52.724849999998938</v>
      </c>
      <c r="Q210" s="242"/>
      <c r="R210" s="242"/>
      <c r="S210" s="242"/>
    </row>
    <row r="211" spans="1:19" s="237" customFormat="1">
      <c r="A211" s="243">
        <v>41183</v>
      </c>
      <c r="C211" s="238">
        <v>203</v>
      </c>
      <c r="D211" s="239">
        <f t="shared" si="62"/>
        <v>5</v>
      </c>
      <c r="E211" s="239">
        <f t="shared" si="63"/>
        <v>5240</v>
      </c>
      <c r="F211" s="239">
        <f t="shared" si="64"/>
        <v>-134</v>
      </c>
      <c r="G211" s="240">
        <f>+Inputs!$D$3</f>
        <v>0.37951000000000001</v>
      </c>
      <c r="I211" s="241">
        <f t="shared" si="65"/>
        <v>5374</v>
      </c>
      <c r="K211" s="241">
        <f t="shared" si="66"/>
        <v>5</v>
      </c>
      <c r="L211" s="241">
        <f t="shared" si="67"/>
        <v>5240</v>
      </c>
      <c r="M211" s="241">
        <f t="shared" si="68"/>
        <v>1.8975500000000001</v>
      </c>
      <c r="N211" s="241">
        <f t="shared" si="69"/>
        <v>1.8975500000000001</v>
      </c>
      <c r="O211" s="241">
        <f t="shared" si="70"/>
        <v>-50.827299999998935</v>
      </c>
      <c r="P211" s="241">
        <f t="shared" si="71"/>
        <v>50.827299999998935</v>
      </c>
      <c r="Q211" s="242"/>
      <c r="R211" s="242"/>
      <c r="S211" s="242"/>
    </row>
    <row r="212" spans="1:19" s="237" customFormat="1">
      <c r="A212" s="236">
        <v>41214</v>
      </c>
      <c r="C212" s="238">
        <v>204</v>
      </c>
      <c r="D212" s="239">
        <f t="shared" si="62"/>
        <v>5</v>
      </c>
      <c r="E212" s="239">
        <f t="shared" si="63"/>
        <v>5245</v>
      </c>
      <c r="F212" s="239">
        <f t="shared" si="64"/>
        <v>-129</v>
      </c>
      <c r="G212" s="240">
        <f>+Inputs!$D$3</f>
        <v>0.37951000000000001</v>
      </c>
      <c r="I212" s="241">
        <f t="shared" si="65"/>
        <v>5374</v>
      </c>
      <c r="K212" s="241">
        <f t="shared" si="66"/>
        <v>5</v>
      </c>
      <c r="L212" s="241">
        <f t="shared" si="67"/>
        <v>5245</v>
      </c>
      <c r="M212" s="241">
        <f t="shared" si="68"/>
        <v>1.8975500000000001</v>
      </c>
      <c r="N212" s="241">
        <f t="shared" si="69"/>
        <v>1.8975500000000001</v>
      </c>
      <c r="O212" s="241">
        <f t="shared" si="70"/>
        <v>-48.929749999998933</v>
      </c>
      <c r="P212" s="241">
        <f t="shared" si="71"/>
        <v>48.929749999998933</v>
      </c>
      <c r="Q212" s="242"/>
      <c r="R212" s="242"/>
      <c r="S212" s="242"/>
    </row>
    <row r="213" spans="1:19" s="237" customFormat="1">
      <c r="A213" s="243">
        <v>41244</v>
      </c>
      <c r="C213" s="238">
        <v>205</v>
      </c>
      <c r="D213" s="239">
        <f t="shared" si="62"/>
        <v>5</v>
      </c>
      <c r="E213" s="239">
        <f t="shared" si="63"/>
        <v>5250</v>
      </c>
      <c r="F213" s="239">
        <f t="shared" si="64"/>
        <v>-124</v>
      </c>
      <c r="G213" s="240">
        <f>+Inputs!$D$3</f>
        <v>0.37951000000000001</v>
      </c>
      <c r="I213" s="241">
        <f t="shared" si="65"/>
        <v>5374</v>
      </c>
      <c r="K213" s="241">
        <f t="shared" si="66"/>
        <v>5</v>
      </c>
      <c r="L213" s="241">
        <f t="shared" si="67"/>
        <v>5250</v>
      </c>
      <c r="M213" s="241">
        <f t="shared" si="68"/>
        <v>1.8975500000000001</v>
      </c>
      <c r="N213" s="241">
        <f t="shared" si="69"/>
        <v>1.8975500000000001</v>
      </c>
      <c r="O213" s="241">
        <f t="shared" si="70"/>
        <v>-47.03219999999893</v>
      </c>
      <c r="P213" s="241">
        <f t="shared" si="71"/>
        <v>47.03219999999893</v>
      </c>
      <c r="Q213" s="242"/>
      <c r="R213" s="242"/>
      <c r="S213" s="242"/>
    </row>
    <row r="214" spans="1:19" s="237" customFormat="1">
      <c r="A214" s="236">
        <v>41275</v>
      </c>
      <c r="C214" s="238">
        <v>206</v>
      </c>
      <c r="D214" s="239">
        <f t="shared" si="62"/>
        <v>5</v>
      </c>
      <c r="E214" s="239">
        <f t="shared" si="63"/>
        <v>5255</v>
      </c>
      <c r="F214" s="239">
        <f t="shared" si="64"/>
        <v>-119</v>
      </c>
      <c r="G214" s="240">
        <f>+Inputs!$D$3</f>
        <v>0.37951000000000001</v>
      </c>
      <c r="I214" s="241">
        <f t="shared" si="65"/>
        <v>5374</v>
      </c>
      <c r="K214" s="241">
        <f t="shared" si="66"/>
        <v>5</v>
      </c>
      <c r="L214" s="241">
        <f t="shared" si="67"/>
        <v>5255</v>
      </c>
      <c r="M214" s="241">
        <f t="shared" si="68"/>
        <v>1.8975500000000001</v>
      </c>
      <c r="N214" s="241">
        <f t="shared" si="69"/>
        <v>1.8975500000000001</v>
      </c>
      <c r="O214" s="241">
        <f t="shared" si="70"/>
        <v>-45.134649999998928</v>
      </c>
      <c r="P214" s="241">
        <f t="shared" si="71"/>
        <v>45.134649999998928</v>
      </c>
      <c r="Q214" s="242"/>
      <c r="R214" s="242"/>
      <c r="S214" s="242"/>
    </row>
    <row r="215" spans="1:19" s="237" customFormat="1">
      <c r="A215" s="243">
        <v>41306</v>
      </c>
      <c r="C215" s="238">
        <v>207</v>
      </c>
      <c r="D215" s="239">
        <f t="shared" si="62"/>
        <v>5</v>
      </c>
      <c r="E215" s="239">
        <f t="shared" si="63"/>
        <v>5260</v>
      </c>
      <c r="F215" s="239">
        <f t="shared" si="64"/>
        <v>-114</v>
      </c>
      <c r="G215" s="240">
        <f>+Inputs!$D$3</f>
        <v>0.37951000000000001</v>
      </c>
      <c r="I215" s="241">
        <f t="shared" si="65"/>
        <v>5374</v>
      </c>
      <c r="K215" s="241">
        <f t="shared" si="66"/>
        <v>5</v>
      </c>
      <c r="L215" s="241">
        <f t="shared" si="67"/>
        <v>5260</v>
      </c>
      <c r="M215" s="241">
        <f t="shared" si="68"/>
        <v>1.8975500000000001</v>
      </c>
      <c r="N215" s="241">
        <f t="shared" si="69"/>
        <v>1.8975500000000001</v>
      </c>
      <c r="O215" s="241">
        <f t="shared" si="70"/>
        <v>-43.237099999998925</v>
      </c>
      <c r="P215" s="241">
        <f t="shared" si="71"/>
        <v>43.237099999998925</v>
      </c>
      <c r="Q215" s="242"/>
      <c r="R215" s="242"/>
      <c r="S215" s="242"/>
    </row>
    <row r="216" spans="1:19" s="237" customFormat="1">
      <c r="A216" s="236">
        <v>41334</v>
      </c>
      <c r="C216" s="238">
        <v>208</v>
      </c>
      <c r="D216" s="239">
        <f t="shared" si="62"/>
        <v>5</v>
      </c>
      <c r="E216" s="239">
        <f t="shared" si="63"/>
        <v>5265</v>
      </c>
      <c r="F216" s="239">
        <f t="shared" si="64"/>
        <v>-109</v>
      </c>
      <c r="G216" s="240">
        <f>+Inputs!$D$3</f>
        <v>0.37951000000000001</v>
      </c>
      <c r="I216" s="241">
        <f t="shared" si="65"/>
        <v>5374</v>
      </c>
      <c r="K216" s="241">
        <f t="shared" si="66"/>
        <v>5</v>
      </c>
      <c r="L216" s="241">
        <f t="shared" si="67"/>
        <v>5265</v>
      </c>
      <c r="M216" s="241">
        <f t="shared" si="68"/>
        <v>1.8975500000000001</v>
      </c>
      <c r="N216" s="241">
        <f t="shared" si="69"/>
        <v>1.8975500000000001</v>
      </c>
      <c r="O216" s="241">
        <f t="shared" si="70"/>
        <v>-41.339549999998923</v>
      </c>
      <c r="P216" s="241">
        <f t="shared" si="71"/>
        <v>41.339549999998923</v>
      </c>
      <c r="Q216" s="242"/>
      <c r="R216" s="242"/>
      <c r="S216" s="242"/>
    </row>
    <row r="217" spans="1:19" s="237" customFormat="1">
      <c r="A217" s="243">
        <v>41365</v>
      </c>
      <c r="C217" s="238">
        <v>209</v>
      </c>
      <c r="D217" s="239">
        <f t="shared" si="62"/>
        <v>5</v>
      </c>
      <c r="E217" s="239">
        <f t="shared" si="63"/>
        <v>5270</v>
      </c>
      <c r="F217" s="239">
        <f t="shared" si="64"/>
        <v>-104</v>
      </c>
      <c r="G217" s="240">
        <f>+Inputs!$D$3</f>
        <v>0.37951000000000001</v>
      </c>
      <c r="I217" s="241">
        <f t="shared" si="65"/>
        <v>5374</v>
      </c>
      <c r="K217" s="241">
        <f t="shared" si="66"/>
        <v>5</v>
      </c>
      <c r="L217" s="241">
        <f t="shared" si="67"/>
        <v>5270</v>
      </c>
      <c r="M217" s="241">
        <f t="shared" si="68"/>
        <v>1.8975500000000001</v>
      </c>
      <c r="N217" s="241">
        <f t="shared" si="69"/>
        <v>1.8975500000000001</v>
      </c>
      <c r="O217" s="241">
        <f t="shared" si="70"/>
        <v>-39.44199999999892</v>
      </c>
      <c r="P217" s="241">
        <f t="shared" si="71"/>
        <v>39.44199999999892</v>
      </c>
      <c r="Q217" s="242"/>
      <c r="R217" s="242"/>
      <c r="S217" s="242"/>
    </row>
    <row r="218" spans="1:19" s="237" customFormat="1">
      <c r="A218" s="236">
        <v>41395</v>
      </c>
      <c r="C218" s="238">
        <v>210</v>
      </c>
      <c r="D218" s="239">
        <f t="shared" si="62"/>
        <v>5</v>
      </c>
      <c r="E218" s="239">
        <f t="shared" si="63"/>
        <v>5275</v>
      </c>
      <c r="F218" s="239">
        <f t="shared" si="64"/>
        <v>-99</v>
      </c>
      <c r="G218" s="240">
        <f>+Inputs!$D$3</f>
        <v>0.37951000000000001</v>
      </c>
      <c r="I218" s="241">
        <f t="shared" si="65"/>
        <v>5374</v>
      </c>
      <c r="K218" s="241">
        <f t="shared" si="66"/>
        <v>5</v>
      </c>
      <c r="L218" s="241">
        <f t="shared" si="67"/>
        <v>5275</v>
      </c>
      <c r="M218" s="241">
        <f t="shared" si="68"/>
        <v>1.8975500000000001</v>
      </c>
      <c r="N218" s="241">
        <f t="shared" si="69"/>
        <v>1.8975500000000001</v>
      </c>
      <c r="O218" s="241">
        <f t="shared" si="70"/>
        <v>-37.544449999998918</v>
      </c>
      <c r="P218" s="241">
        <f t="shared" si="71"/>
        <v>37.544449999998918</v>
      </c>
      <c r="Q218" s="242"/>
      <c r="R218" s="242"/>
      <c r="S218" s="242"/>
    </row>
    <row r="219" spans="1:19" s="237" customFormat="1">
      <c r="A219" s="243">
        <v>41426</v>
      </c>
      <c r="C219" s="238">
        <v>211</v>
      </c>
      <c r="D219" s="239">
        <f t="shared" si="62"/>
        <v>5</v>
      </c>
      <c r="E219" s="239">
        <f t="shared" si="63"/>
        <v>5280</v>
      </c>
      <c r="F219" s="239">
        <f t="shared" si="64"/>
        <v>-94</v>
      </c>
      <c r="G219" s="240">
        <f>+Inputs!$D$3</f>
        <v>0.37951000000000001</v>
      </c>
      <c r="I219" s="241">
        <f t="shared" si="65"/>
        <v>5374</v>
      </c>
      <c r="K219" s="241">
        <f t="shared" si="66"/>
        <v>5</v>
      </c>
      <c r="L219" s="241">
        <f t="shared" si="67"/>
        <v>5280</v>
      </c>
      <c r="M219" s="241">
        <f t="shared" si="68"/>
        <v>1.8975500000000001</v>
      </c>
      <c r="N219" s="241">
        <f t="shared" si="69"/>
        <v>1.8975500000000001</v>
      </c>
      <c r="O219" s="241">
        <f t="shared" si="70"/>
        <v>-35.646899999998915</v>
      </c>
      <c r="P219" s="241">
        <f t="shared" si="71"/>
        <v>35.646899999998915</v>
      </c>
      <c r="Q219" s="242"/>
      <c r="R219" s="242"/>
      <c r="S219" s="242"/>
    </row>
    <row r="220" spans="1:19" s="237" customFormat="1">
      <c r="A220" s="236">
        <v>41456</v>
      </c>
      <c r="C220" s="238">
        <v>212</v>
      </c>
      <c r="D220" s="239">
        <f t="shared" si="62"/>
        <v>5</v>
      </c>
      <c r="E220" s="239">
        <f t="shared" si="63"/>
        <v>5285</v>
      </c>
      <c r="F220" s="239">
        <f t="shared" si="64"/>
        <v>-89</v>
      </c>
      <c r="G220" s="240">
        <f>+Inputs!$D$3</f>
        <v>0.37951000000000001</v>
      </c>
      <c r="I220" s="241">
        <f t="shared" si="65"/>
        <v>5374</v>
      </c>
      <c r="K220" s="241">
        <f t="shared" si="66"/>
        <v>5</v>
      </c>
      <c r="L220" s="241">
        <f t="shared" si="67"/>
        <v>5285</v>
      </c>
      <c r="M220" s="241">
        <f t="shared" si="68"/>
        <v>1.8975500000000001</v>
      </c>
      <c r="N220" s="241">
        <f t="shared" si="69"/>
        <v>1.8975500000000001</v>
      </c>
      <c r="O220" s="241">
        <f t="shared" si="70"/>
        <v>-33.749349999998913</v>
      </c>
      <c r="P220" s="241">
        <f t="shared" si="71"/>
        <v>33.749349999998913</v>
      </c>
      <c r="Q220" s="242"/>
      <c r="R220" s="242"/>
      <c r="S220" s="242"/>
    </row>
    <row r="221" spans="1:19" s="237" customFormat="1">
      <c r="A221" s="243">
        <v>41487</v>
      </c>
      <c r="C221" s="238">
        <v>213</v>
      </c>
      <c r="D221" s="239">
        <f t="shared" si="62"/>
        <v>5</v>
      </c>
      <c r="E221" s="239">
        <f t="shared" si="63"/>
        <v>5290</v>
      </c>
      <c r="F221" s="239">
        <f t="shared" si="64"/>
        <v>-84</v>
      </c>
      <c r="G221" s="240">
        <f>+Inputs!$D$3</f>
        <v>0.37951000000000001</v>
      </c>
      <c r="I221" s="241">
        <f t="shared" si="65"/>
        <v>5374</v>
      </c>
      <c r="K221" s="241">
        <f t="shared" si="66"/>
        <v>5</v>
      </c>
      <c r="L221" s="241">
        <f t="shared" si="67"/>
        <v>5290</v>
      </c>
      <c r="M221" s="241">
        <f t="shared" si="68"/>
        <v>1.8975500000000001</v>
      </c>
      <c r="N221" s="241">
        <f t="shared" si="69"/>
        <v>1.8975500000000001</v>
      </c>
      <c r="O221" s="241">
        <f t="shared" si="70"/>
        <v>-31.851799999998914</v>
      </c>
      <c r="P221" s="241">
        <f t="shared" si="71"/>
        <v>31.851799999998914</v>
      </c>
      <c r="Q221" s="242"/>
      <c r="R221" s="242"/>
      <c r="S221" s="242"/>
    </row>
    <row r="222" spans="1:19" s="237" customFormat="1">
      <c r="A222" s="236">
        <v>41518</v>
      </c>
      <c r="C222" s="238">
        <v>214</v>
      </c>
      <c r="D222" s="239">
        <f t="shared" si="62"/>
        <v>5</v>
      </c>
      <c r="E222" s="239">
        <f t="shared" si="63"/>
        <v>5295</v>
      </c>
      <c r="F222" s="239">
        <f t="shared" si="64"/>
        <v>-79</v>
      </c>
      <c r="G222" s="240">
        <f>+Inputs!$D$3</f>
        <v>0.37951000000000001</v>
      </c>
      <c r="I222" s="241">
        <f t="shared" si="65"/>
        <v>5374</v>
      </c>
      <c r="K222" s="241">
        <f t="shared" si="66"/>
        <v>5</v>
      </c>
      <c r="L222" s="241">
        <f t="shared" si="67"/>
        <v>5295</v>
      </c>
      <c r="M222" s="241">
        <f t="shared" si="68"/>
        <v>1.8975500000000001</v>
      </c>
      <c r="N222" s="241">
        <f t="shared" si="69"/>
        <v>1.8975500000000001</v>
      </c>
      <c r="O222" s="241">
        <f t="shared" si="70"/>
        <v>-29.954249999998915</v>
      </c>
      <c r="P222" s="241">
        <f t="shared" si="71"/>
        <v>29.954249999998915</v>
      </c>
      <c r="Q222" s="242"/>
      <c r="R222" s="242"/>
      <c r="S222" s="242"/>
    </row>
    <row r="223" spans="1:19" s="237" customFormat="1">
      <c r="A223" s="243">
        <v>41548</v>
      </c>
      <c r="C223" s="238">
        <v>215</v>
      </c>
      <c r="D223" s="239">
        <f t="shared" si="62"/>
        <v>5</v>
      </c>
      <c r="E223" s="239">
        <f t="shared" si="63"/>
        <v>5300</v>
      </c>
      <c r="F223" s="239">
        <f t="shared" si="64"/>
        <v>-74</v>
      </c>
      <c r="G223" s="240">
        <f>+Inputs!$D$3</f>
        <v>0.37951000000000001</v>
      </c>
      <c r="I223" s="241">
        <f t="shared" si="65"/>
        <v>5374</v>
      </c>
      <c r="K223" s="241">
        <f t="shared" si="66"/>
        <v>5</v>
      </c>
      <c r="L223" s="241">
        <f t="shared" si="67"/>
        <v>5300</v>
      </c>
      <c r="M223" s="241">
        <f t="shared" si="68"/>
        <v>1.8975500000000001</v>
      </c>
      <c r="N223" s="241">
        <f t="shared" si="69"/>
        <v>1.8975500000000001</v>
      </c>
      <c r="O223" s="241">
        <f t="shared" si="70"/>
        <v>-28.056699999998916</v>
      </c>
      <c r="P223" s="241">
        <f t="shared" si="71"/>
        <v>28.056699999998916</v>
      </c>
      <c r="Q223" s="242"/>
      <c r="R223" s="242"/>
      <c r="S223" s="242"/>
    </row>
    <row r="224" spans="1:19" s="237" customFormat="1">
      <c r="A224" s="236">
        <v>41579</v>
      </c>
      <c r="C224" s="238">
        <v>216</v>
      </c>
      <c r="D224" s="239">
        <f t="shared" si="62"/>
        <v>5</v>
      </c>
      <c r="E224" s="239">
        <f t="shared" si="63"/>
        <v>5305</v>
      </c>
      <c r="F224" s="239">
        <f t="shared" si="64"/>
        <v>-69</v>
      </c>
      <c r="G224" s="240">
        <f>+Inputs!$D$3</f>
        <v>0.37951000000000001</v>
      </c>
      <c r="I224" s="241">
        <f t="shared" si="65"/>
        <v>5374</v>
      </c>
      <c r="K224" s="241">
        <f t="shared" si="66"/>
        <v>5</v>
      </c>
      <c r="L224" s="241">
        <f t="shared" si="67"/>
        <v>5305</v>
      </c>
      <c r="M224" s="241">
        <f t="shared" si="68"/>
        <v>1.8975500000000001</v>
      </c>
      <c r="N224" s="241">
        <f t="shared" si="69"/>
        <v>1.8975500000000001</v>
      </c>
      <c r="O224" s="241">
        <f t="shared" si="70"/>
        <v>-26.159149999998917</v>
      </c>
      <c r="P224" s="241">
        <f t="shared" si="71"/>
        <v>26.159149999998917</v>
      </c>
      <c r="Q224" s="242"/>
      <c r="R224" s="242"/>
      <c r="S224" s="242"/>
    </row>
    <row r="225" spans="1:19" s="237" customFormat="1">
      <c r="A225" s="243">
        <v>41609</v>
      </c>
      <c r="C225" s="238">
        <v>217</v>
      </c>
      <c r="D225" s="239">
        <f t="shared" si="62"/>
        <v>5</v>
      </c>
      <c r="E225" s="239">
        <f t="shared" si="63"/>
        <v>5310</v>
      </c>
      <c r="F225" s="239">
        <f t="shared" si="64"/>
        <v>-64</v>
      </c>
      <c r="G225" s="240">
        <f>+Inputs!$D$3</f>
        <v>0.37951000000000001</v>
      </c>
      <c r="I225" s="241">
        <f t="shared" si="65"/>
        <v>5374</v>
      </c>
      <c r="K225" s="241">
        <f t="shared" si="66"/>
        <v>5</v>
      </c>
      <c r="L225" s="241">
        <f t="shared" si="67"/>
        <v>5310</v>
      </c>
      <c r="M225" s="241">
        <f t="shared" si="68"/>
        <v>1.8975500000000001</v>
      </c>
      <c r="N225" s="241">
        <f t="shared" si="69"/>
        <v>1.8975500000000001</v>
      </c>
      <c r="O225" s="241">
        <f t="shared" si="70"/>
        <v>-24.261599999998918</v>
      </c>
      <c r="P225" s="241">
        <f t="shared" si="71"/>
        <v>24.261599999998918</v>
      </c>
      <c r="Q225" s="242"/>
      <c r="R225" s="242"/>
      <c r="S225" s="242"/>
    </row>
    <row r="226" spans="1:19" s="237" customFormat="1">
      <c r="A226" s="236">
        <v>41640</v>
      </c>
      <c r="C226" s="238">
        <v>218</v>
      </c>
      <c r="D226" s="239">
        <f t="shared" si="62"/>
        <v>5</v>
      </c>
      <c r="E226" s="239">
        <f t="shared" si="63"/>
        <v>5315</v>
      </c>
      <c r="F226" s="239">
        <f t="shared" si="64"/>
        <v>-59</v>
      </c>
      <c r="G226" s="240">
        <f>+Inputs!$D$3</f>
        <v>0.37951000000000001</v>
      </c>
      <c r="I226" s="241">
        <f t="shared" si="65"/>
        <v>5374</v>
      </c>
      <c r="K226" s="241">
        <f t="shared" si="66"/>
        <v>5</v>
      </c>
      <c r="L226" s="241">
        <f t="shared" si="67"/>
        <v>5315</v>
      </c>
      <c r="M226" s="241">
        <f t="shared" si="68"/>
        <v>1.8975500000000001</v>
      </c>
      <c r="N226" s="241">
        <f t="shared" si="69"/>
        <v>1.8975500000000001</v>
      </c>
      <c r="O226" s="241">
        <f t="shared" si="70"/>
        <v>-22.364049999998919</v>
      </c>
      <c r="P226" s="241">
        <f t="shared" si="71"/>
        <v>22.364049999998919</v>
      </c>
      <c r="Q226" s="242"/>
      <c r="R226" s="242"/>
      <c r="S226" s="242"/>
    </row>
    <row r="227" spans="1:19" s="237" customFormat="1">
      <c r="A227" s="243">
        <v>41671</v>
      </c>
      <c r="C227" s="238">
        <v>219</v>
      </c>
      <c r="D227" s="239">
        <f t="shared" si="62"/>
        <v>5</v>
      </c>
      <c r="E227" s="239">
        <f t="shared" si="63"/>
        <v>5320</v>
      </c>
      <c r="F227" s="239">
        <f t="shared" si="64"/>
        <v>-54</v>
      </c>
      <c r="G227" s="240">
        <f>+Inputs!$D$3</f>
        <v>0.37951000000000001</v>
      </c>
      <c r="I227" s="241">
        <f t="shared" si="65"/>
        <v>5374</v>
      </c>
      <c r="K227" s="241">
        <f t="shared" si="66"/>
        <v>5</v>
      </c>
      <c r="L227" s="241">
        <f t="shared" si="67"/>
        <v>5320</v>
      </c>
      <c r="M227" s="241">
        <f t="shared" si="68"/>
        <v>1.8975500000000001</v>
      </c>
      <c r="N227" s="241">
        <f t="shared" si="69"/>
        <v>1.8975500000000001</v>
      </c>
      <c r="O227" s="241">
        <f t="shared" si="70"/>
        <v>-20.46649999999892</v>
      </c>
      <c r="P227" s="241">
        <f t="shared" si="71"/>
        <v>20.46649999999892</v>
      </c>
      <c r="Q227" s="242"/>
      <c r="R227" s="242"/>
      <c r="S227" s="242"/>
    </row>
    <row r="228" spans="1:19" s="237" customFormat="1">
      <c r="A228" s="236">
        <v>41699</v>
      </c>
      <c r="C228" s="238">
        <v>220</v>
      </c>
      <c r="D228" s="239">
        <f t="shared" si="62"/>
        <v>5</v>
      </c>
      <c r="E228" s="239">
        <f t="shared" si="63"/>
        <v>5325</v>
      </c>
      <c r="F228" s="239">
        <f t="shared" si="64"/>
        <v>-49</v>
      </c>
      <c r="G228" s="240">
        <f>+Inputs!$D$3</f>
        <v>0.37951000000000001</v>
      </c>
      <c r="I228" s="241">
        <f t="shared" si="65"/>
        <v>5374</v>
      </c>
      <c r="K228" s="241">
        <f t="shared" si="66"/>
        <v>5</v>
      </c>
      <c r="L228" s="241">
        <f t="shared" si="67"/>
        <v>5325</v>
      </c>
      <c r="M228" s="241">
        <f t="shared" si="68"/>
        <v>1.8975500000000001</v>
      </c>
      <c r="N228" s="241">
        <f t="shared" si="69"/>
        <v>1.8975500000000001</v>
      </c>
      <c r="O228" s="241">
        <f t="shared" si="70"/>
        <v>-18.568949999998921</v>
      </c>
      <c r="P228" s="241">
        <f t="shared" si="71"/>
        <v>18.568949999998921</v>
      </c>
      <c r="Q228" s="242"/>
      <c r="R228" s="242"/>
      <c r="S228" s="242"/>
    </row>
    <row r="229" spans="1:19" s="237" customFormat="1">
      <c r="A229" s="243">
        <v>41730</v>
      </c>
      <c r="C229" s="238">
        <v>221</v>
      </c>
      <c r="D229" s="239">
        <f t="shared" si="62"/>
        <v>5</v>
      </c>
      <c r="E229" s="239">
        <f t="shared" si="63"/>
        <v>5330</v>
      </c>
      <c r="F229" s="239">
        <f t="shared" si="64"/>
        <v>-44</v>
      </c>
      <c r="G229" s="240">
        <f>+Inputs!$D$3</f>
        <v>0.37951000000000001</v>
      </c>
      <c r="I229" s="241">
        <f t="shared" si="65"/>
        <v>5374</v>
      </c>
      <c r="K229" s="241">
        <f t="shared" si="66"/>
        <v>5</v>
      </c>
      <c r="L229" s="241">
        <f t="shared" si="67"/>
        <v>5330</v>
      </c>
      <c r="M229" s="241">
        <f t="shared" si="68"/>
        <v>1.8975500000000001</v>
      </c>
      <c r="N229" s="241">
        <f t="shared" si="69"/>
        <v>1.8975500000000001</v>
      </c>
      <c r="O229" s="241">
        <f t="shared" si="70"/>
        <v>-16.671399999998922</v>
      </c>
      <c r="P229" s="241">
        <f t="shared" si="71"/>
        <v>16.671399999998922</v>
      </c>
      <c r="Q229" s="242"/>
      <c r="R229" s="242"/>
      <c r="S229" s="242"/>
    </row>
    <row r="230" spans="1:19" s="237" customFormat="1">
      <c r="A230" s="236">
        <v>41760</v>
      </c>
      <c r="C230" s="238">
        <v>222</v>
      </c>
      <c r="D230" s="239">
        <f t="shared" si="62"/>
        <v>5</v>
      </c>
      <c r="E230" s="239">
        <f t="shared" si="63"/>
        <v>5335</v>
      </c>
      <c r="F230" s="239">
        <f t="shared" si="64"/>
        <v>-39</v>
      </c>
      <c r="G230" s="240">
        <f>+Inputs!$D$3</f>
        <v>0.37951000000000001</v>
      </c>
      <c r="I230" s="241">
        <f t="shared" si="65"/>
        <v>5374</v>
      </c>
      <c r="K230" s="241">
        <f t="shared" si="66"/>
        <v>5</v>
      </c>
      <c r="L230" s="241">
        <f t="shared" si="67"/>
        <v>5335</v>
      </c>
      <c r="M230" s="241">
        <f t="shared" si="68"/>
        <v>1.8975500000000001</v>
      </c>
      <c r="N230" s="241">
        <f t="shared" si="69"/>
        <v>1.8975500000000001</v>
      </c>
      <c r="O230" s="241">
        <f t="shared" si="70"/>
        <v>-14.773849999998921</v>
      </c>
      <c r="P230" s="241">
        <f t="shared" si="71"/>
        <v>14.773849999998921</v>
      </c>
      <c r="Q230" s="242"/>
      <c r="R230" s="242"/>
      <c r="S230" s="242"/>
    </row>
    <row r="231" spans="1:19" s="237" customFormat="1">
      <c r="A231" s="243">
        <v>41791</v>
      </c>
      <c r="C231" s="238">
        <v>223</v>
      </c>
      <c r="D231" s="239">
        <f t="shared" si="62"/>
        <v>5</v>
      </c>
      <c r="E231" s="239">
        <f t="shared" si="63"/>
        <v>5340</v>
      </c>
      <c r="F231" s="239">
        <f t="shared" si="64"/>
        <v>-34</v>
      </c>
      <c r="G231" s="240">
        <f>+Inputs!$D$3</f>
        <v>0.37951000000000001</v>
      </c>
      <c r="I231" s="241">
        <f t="shared" si="65"/>
        <v>5374</v>
      </c>
      <c r="K231" s="241">
        <f t="shared" si="66"/>
        <v>5</v>
      </c>
      <c r="L231" s="241">
        <f t="shared" si="67"/>
        <v>5340</v>
      </c>
      <c r="M231" s="241">
        <f t="shared" si="68"/>
        <v>1.8975500000000001</v>
      </c>
      <c r="N231" s="241">
        <f t="shared" si="69"/>
        <v>1.8975500000000001</v>
      </c>
      <c r="O231" s="241">
        <f t="shared" si="70"/>
        <v>-12.87629999999892</v>
      </c>
      <c r="P231" s="241">
        <f t="shared" si="71"/>
        <v>12.87629999999892</v>
      </c>
      <c r="Q231" s="242"/>
      <c r="R231" s="242"/>
      <c r="S231" s="242"/>
    </row>
    <row r="232" spans="1:19" s="237" customFormat="1">
      <c r="A232" s="236">
        <v>41821</v>
      </c>
      <c r="C232" s="238">
        <v>224</v>
      </c>
      <c r="D232" s="239">
        <f t="shared" si="62"/>
        <v>5</v>
      </c>
      <c r="E232" s="239">
        <f t="shared" si="63"/>
        <v>5345</v>
      </c>
      <c r="F232" s="239">
        <f t="shared" si="64"/>
        <v>-29</v>
      </c>
      <c r="G232" s="240">
        <f>+Inputs!$D$3</f>
        <v>0.37951000000000001</v>
      </c>
      <c r="I232" s="241">
        <f t="shared" si="65"/>
        <v>5374</v>
      </c>
      <c r="K232" s="241">
        <f t="shared" si="66"/>
        <v>5</v>
      </c>
      <c r="L232" s="241">
        <f t="shared" si="67"/>
        <v>5345</v>
      </c>
      <c r="M232" s="241">
        <f t="shared" si="68"/>
        <v>1.8975500000000001</v>
      </c>
      <c r="N232" s="241">
        <f t="shared" si="69"/>
        <v>1.8975500000000001</v>
      </c>
      <c r="O232" s="241">
        <f t="shared" si="70"/>
        <v>-10.97874999999892</v>
      </c>
      <c r="P232" s="241">
        <f t="shared" si="71"/>
        <v>10.97874999999892</v>
      </c>
      <c r="Q232" s="242"/>
      <c r="R232" s="242"/>
      <c r="S232" s="242"/>
    </row>
    <row r="233" spans="1:19" s="237" customFormat="1">
      <c r="A233" s="243">
        <v>41852</v>
      </c>
      <c r="C233" s="238">
        <v>225</v>
      </c>
      <c r="D233" s="239">
        <f t="shared" si="62"/>
        <v>5</v>
      </c>
      <c r="E233" s="239">
        <f t="shared" si="63"/>
        <v>5350</v>
      </c>
      <c r="F233" s="239">
        <f t="shared" si="64"/>
        <v>-24</v>
      </c>
      <c r="G233" s="240">
        <f>+Inputs!$D$3</f>
        <v>0.37951000000000001</v>
      </c>
      <c r="I233" s="241">
        <f t="shared" si="65"/>
        <v>5374</v>
      </c>
      <c r="K233" s="241">
        <f t="shared" si="66"/>
        <v>5</v>
      </c>
      <c r="L233" s="241">
        <f t="shared" si="67"/>
        <v>5350</v>
      </c>
      <c r="M233" s="241">
        <f t="shared" si="68"/>
        <v>1.8975500000000001</v>
      </c>
      <c r="N233" s="241">
        <f t="shared" si="69"/>
        <v>1.8975500000000001</v>
      </c>
      <c r="O233" s="241">
        <f t="shared" si="70"/>
        <v>-9.081199999998919</v>
      </c>
      <c r="P233" s="241">
        <f t="shared" si="71"/>
        <v>9.081199999998919</v>
      </c>
      <c r="Q233" s="242"/>
      <c r="R233" s="242"/>
      <c r="S233" s="242"/>
    </row>
    <row r="234" spans="1:19" s="237" customFormat="1">
      <c r="A234" s="236">
        <v>41883</v>
      </c>
      <c r="C234" s="238">
        <v>226</v>
      </c>
      <c r="D234" s="239">
        <f t="shared" si="62"/>
        <v>5</v>
      </c>
      <c r="E234" s="239">
        <f t="shared" si="63"/>
        <v>5355</v>
      </c>
      <c r="F234" s="239">
        <f t="shared" si="64"/>
        <v>-19</v>
      </c>
      <c r="G234" s="240">
        <f>+Inputs!$D$3</f>
        <v>0.37951000000000001</v>
      </c>
      <c r="I234" s="241">
        <f t="shared" si="65"/>
        <v>5374</v>
      </c>
      <c r="K234" s="241">
        <f t="shared" si="66"/>
        <v>5</v>
      </c>
      <c r="L234" s="241">
        <f t="shared" si="67"/>
        <v>5355</v>
      </c>
      <c r="M234" s="241">
        <f t="shared" si="68"/>
        <v>1.8975500000000001</v>
      </c>
      <c r="N234" s="241">
        <f t="shared" si="69"/>
        <v>1.8975500000000001</v>
      </c>
      <c r="O234" s="241">
        <f t="shared" si="70"/>
        <v>-7.1836499999989192</v>
      </c>
      <c r="P234" s="241">
        <f t="shared" si="71"/>
        <v>7.1836499999989192</v>
      </c>
      <c r="Q234" s="242"/>
      <c r="R234" s="242"/>
      <c r="S234" s="242"/>
    </row>
    <row r="235" spans="1:19" s="237" customFormat="1">
      <c r="A235" s="243">
        <v>41913</v>
      </c>
      <c r="C235" s="238">
        <v>227</v>
      </c>
      <c r="D235" s="239">
        <f t="shared" si="62"/>
        <v>5</v>
      </c>
      <c r="E235" s="239">
        <f t="shared" si="63"/>
        <v>5360</v>
      </c>
      <c r="F235" s="239">
        <f t="shared" si="64"/>
        <v>-14</v>
      </c>
      <c r="G235" s="240">
        <f>+Inputs!$D$3</f>
        <v>0.37951000000000001</v>
      </c>
      <c r="I235" s="241">
        <f t="shared" si="65"/>
        <v>5374</v>
      </c>
      <c r="K235" s="241">
        <f t="shared" si="66"/>
        <v>5</v>
      </c>
      <c r="L235" s="241">
        <f t="shared" si="67"/>
        <v>5360</v>
      </c>
      <c r="M235" s="241">
        <f t="shared" si="68"/>
        <v>1.8975500000000001</v>
      </c>
      <c r="N235" s="241">
        <f t="shared" si="69"/>
        <v>1.8975500000000001</v>
      </c>
      <c r="O235" s="241">
        <f t="shared" si="70"/>
        <v>-5.2860999999989193</v>
      </c>
      <c r="P235" s="241">
        <f t="shared" si="71"/>
        <v>5.2860999999989193</v>
      </c>
      <c r="Q235" s="242"/>
      <c r="R235" s="242"/>
      <c r="S235" s="242"/>
    </row>
    <row r="236" spans="1:19" s="237" customFormat="1">
      <c r="A236" s="236">
        <v>41944</v>
      </c>
      <c r="C236" s="238">
        <v>228</v>
      </c>
      <c r="D236" s="239">
        <f t="shared" si="62"/>
        <v>5</v>
      </c>
      <c r="E236" s="239">
        <f t="shared" si="63"/>
        <v>5365</v>
      </c>
      <c r="F236" s="239">
        <f t="shared" si="64"/>
        <v>-9</v>
      </c>
      <c r="G236" s="240">
        <f>+Inputs!$D$3</f>
        <v>0.37951000000000001</v>
      </c>
      <c r="I236" s="241">
        <f t="shared" si="65"/>
        <v>5374</v>
      </c>
      <c r="K236" s="241">
        <f t="shared" si="66"/>
        <v>5</v>
      </c>
      <c r="L236" s="241">
        <f t="shared" si="67"/>
        <v>5365</v>
      </c>
      <c r="M236" s="241">
        <f t="shared" si="68"/>
        <v>1.8975500000000001</v>
      </c>
      <c r="N236" s="241">
        <f t="shared" si="69"/>
        <v>1.8975500000000001</v>
      </c>
      <c r="O236" s="241">
        <f t="shared" si="70"/>
        <v>-3.3885499999989195</v>
      </c>
      <c r="P236" s="241">
        <f t="shared" si="71"/>
        <v>3.3885499999989195</v>
      </c>
      <c r="Q236" s="242"/>
      <c r="R236" s="242"/>
      <c r="S236" s="242"/>
    </row>
    <row r="237" spans="1:19" s="237" customFormat="1">
      <c r="A237" s="243">
        <v>41974</v>
      </c>
      <c r="C237" s="238">
        <v>229</v>
      </c>
      <c r="D237" s="239">
        <f t="shared" si="62"/>
        <v>5</v>
      </c>
      <c r="E237" s="239">
        <f t="shared" si="63"/>
        <v>5370</v>
      </c>
      <c r="F237" s="239">
        <f t="shared" si="64"/>
        <v>-4</v>
      </c>
      <c r="G237" s="240">
        <f>+Inputs!$D$3</f>
        <v>0.37951000000000001</v>
      </c>
      <c r="I237" s="241">
        <f t="shared" si="65"/>
        <v>5374</v>
      </c>
      <c r="K237" s="241">
        <f t="shared" si="66"/>
        <v>5</v>
      </c>
      <c r="L237" s="241">
        <f t="shared" si="67"/>
        <v>5370</v>
      </c>
      <c r="M237" s="241">
        <f t="shared" si="68"/>
        <v>1.8975500000000001</v>
      </c>
      <c r="N237" s="241">
        <f t="shared" si="69"/>
        <v>1.8975500000000001</v>
      </c>
      <c r="O237" s="241">
        <f t="shared" si="70"/>
        <v>-1.4909999999989194</v>
      </c>
      <c r="P237" s="241">
        <f t="shared" si="71"/>
        <v>1.4909999999989194</v>
      </c>
      <c r="Q237" s="242"/>
      <c r="R237" s="242"/>
      <c r="S237" s="242"/>
    </row>
    <row r="238" spans="1:19" s="237" customFormat="1">
      <c r="A238" s="236">
        <v>42005</v>
      </c>
      <c r="C238" s="238">
        <v>230</v>
      </c>
      <c r="D238" s="239">
        <f>-F237</f>
        <v>4</v>
      </c>
      <c r="E238" s="239">
        <f t="shared" si="63"/>
        <v>5374</v>
      </c>
      <c r="F238" s="239">
        <f t="shared" si="64"/>
        <v>0</v>
      </c>
      <c r="G238" s="240">
        <f>+Inputs!$D$3</f>
        <v>0.37951000000000001</v>
      </c>
      <c r="I238" s="241">
        <f t="shared" si="65"/>
        <v>5374</v>
      </c>
      <c r="K238" s="241">
        <f t="shared" si="66"/>
        <v>4</v>
      </c>
      <c r="L238" s="241">
        <f t="shared" si="67"/>
        <v>5374</v>
      </c>
      <c r="M238" s="241">
        <f t="shared" si="68"/>
        <v>1.5180400000000001</v>
      </c>
      <c r="N238" s="241">
        <f t="shared" si="69"/>
        <v>1.5180400000000001</v>
      </c>
      <c r="O238" s="241">
        <f t="shared" si="70"/>
        <v>2.7040000001080644E-2</v>
      </c>
      <c r="P238" s="241">
        <f t="shared" si="71"/>
        <v>-2.7040000001080644E-2</v>
      </c>
      <c r="Q238" s="242"/>
      <c r="R238" s="242"/>
      <c r="S238" s="242"/>
    </row>
    <row r="239" spans="1:19">
      <c r="A239" s="30"/>
      <c r="G239" s="28"/>
    </row>
    <row r="240" spans="1:19">
      <c r="A240" s="8" t="s">
        <v>43</v>
      </c>
      <c r="B240" s="33">
        <f>SUM(B9:B239)</f>
        <v>-5374</v>
      </c>
      <c r="D240" s="33">
        <f>SUM(D9:D239)</f>
        <v>5374</v>
      </c>
      <c r="G240" s="28"/>
      <c r="H240" s="33">
        <f>SUM(H9:H239)</f>
        <v>5374</v>
      </c>
      <c r="I240" s="33"/>
      <c r="J240" s="33">
        <f>SUM(J9:J239)</f>
        <v>2039.433</v>
      </c>
      <c r="K240" s="33">
        <f>SUM(K9:K239)</f>
        <v>5374</v>
      </c>
      <c r="L240" s="33"/>
      <c r="M240" s="33">
        <f>SUM(M9:M239)</f>
        <v>2039.4600399999872</v>
      </c>
      <c r="N240" s="33">
        <f>SUM(N9:N239)</f>
        <v>2.7040000001080644E-2</v>
      </c>
      <c r="O240" s="33">
        <f>SUM(O9:O239)</f>
        <v>-184565.77645999996</v>
      </c>
      <c r="P240" s="33">
        <f>SUM(P9:P239)</f>
        <v>184565.77645999996</v>
      </c>
    </row>
    <row r="241" spans="1:20">
      <c r="G241" s="28"/>
    </row>
    <row r="242" spans="1:20">
      <c r="A242" s="4" t="s">
        <v>61</v>
      </c>
      <c r="B242" s="4" t="s">
        <v>61</v>
      </c>
      <c r="C242" s="4" t="s">
        <v>61</v>
      </c>
      <c r="D242" s="4" t="s">
        <v>61</v>
      </c>
      <c r="F242" s="4" t="s">
        <v>61</v>
      </c>
      <c r="G242" s="28" t="s">
        <v>61</v>
      </c>
      <c r="H242" s="4" t="s">
        <v>61</v>
      </c>
      <c r="J242" s="4" t="s">
        <v>61</v>
      </c>
      <c r="K242" s="4" t="s">
        <v>61</v>
      </c>
      <c r="M242" s="4" t="s">
        <v>61</v>
      </c>
      <c r="N242" s="4" t="s">
        <v>61</v>
      </c>
      <c r="P242" s="4" t="s">
        <v>61</v>
      </c>
      <c r="Q242" s="8" t="s">
        <v>61</v>
      </c>
      <c r="R242" s="8" t="s">
        <v>61</v>
      </c>
      <c r="S242" s="8" t="s">
        <v>61</v>
      </c>
      <c r="T242" s="4" t="s">
        <v>61</v>
      </c>
    </row>
    <row r="243" spans="1:20">
      <c r="G24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sheetPr transitionEvaluation="1" codeName="Sheet19">
    <pageSetUpPr autoPageBreaks="0" fitToPage="1"/>
  </sheetPr>
  <dimension ref="A1:AE240"/>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19</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35096</v>
      </c>
      <c r="B9" s="32">
        <v>-1315000</v>
      </c>
      <c r="C9" s="6">
        <v>1</v>
      </c>
      <c r="D9" s="29">
        <f t="shared" ref="D9:D40" si="0">ROUND(-(+$B$9/180)*1,0)</f>
        <v>7306</v>
      </c>
      <c r="E9" s="29">
        <f>+D9</f>
        <v>7306</v>
      </c>
      <c r="F9" s="29">
        <f t="shared" ref="F9:F40" si="1">$B$9+E9</f>
        <v>-1307694</v>
      </c>
      <c r="G9" s="34">
        <f>+Inputs!$D$2</f>
        <v>0.3795</v>
      </c>
      <c r="H9" s="27">
        <f>-B9</f>
        <v>1315000</v>
      </c>
      <c r="I9" s="27">
        <f>+H9</f>
        <v>1315000</v>
      </c>
      <c r="J9" s="27">
        <f>H9*G9</f>
        <v>499042.5</v>
      </c>
      <c r="K9" s="27">
        <f t="shared" ref="K9:K40" si="2">D9</f>
        <v>7306</v>
      </c>
      <c r="L9" s="27">
        <f>+K9</f>
        <v>7306</v>
      </c>
      <c r="M9" s="27">
        <f t="shared" ref="M9:M40" si="3">K9*G9</f>
        <v>2772.627</v>
      </c>
      <c r="N9" s="27">
        <f t="shared" ref="N9:N40" si="4">M9-J9</f>
        <v>-496269.87300000002</v>
      </c>
      <c r="O9" s="27">
        <f>+N9</f>
        <v>-496269.87300000002</v>
      </c>
      <c r="P9" s="27">
        <f>-SUM(N9)</f>
        <v>496269.87300000002</v>
      </c>
      <c r="Q9" s="38">
        <f>VLOOKUP(Q8,A9:P180,5)</f>
        <v>1220102</v>
      </c>
      <c r="R9" s="38">
        <f>VLOOKUP(R8,A9:P180,5)</f>
        <v>1228012</v>
      </c>
      <c r="S9" s="38">
        <f>+R9-Q9</f>
        <v>7910</v>
      </c>
      <c r="T9" s="35" t="s">
        <v>64</v>
      </c>
      <c r="U9" s="145">
        <f t="shared" ref="U9:AE9" si="5">-IF(TYPE(VLOOKUP(U8,$A$9:$P$180,6,FALSE))=16,0,VLOOKUP(U8,$A$9:$P$180,6,FALSE))</f>
        <v>93316</v>
      </c>
      <c r="V9" s="145">
        <f t="shared" si="5"/>
        <v>91734</v>
      </c>
      <c r="W9" s="145">
        <f t="shared" si="5"/>
        <v>90152</v>
      </c>
      <c r="X9" s="145">
        <f t="shared" si="5"/>
        <v>88570</v>
      </c>
      <c r="Y9" s="145">
        <f t="shared" si="5"/>
        <v>86988</v>
      </c>
      <c r="Z9" s="145">
        <f t="shared" si="5"/>
        <v>0</v>
      </c>
      <c r="AA9" s="145">
        <f t="shared" si="5"/>
        <v>0</v>
      </c>
      <c r="AB9" s="145">
        <f t="shared" si="5"/>
        <v>0</v>
      </c>
      <c r="AC9" s="145">
        <f t="shared" si="5"/>
        <v>0</v>
      </c>
      <c r="AD9" s="145">
        <f t="shared" si="5"/>
        <v>0</v>
      </c>
      <c r="AE9" s="145">
        <f t="shared" si="5"/>
        <v>0</v>
      </c>
    </row>
    <row r="10" spans="1:31">
      <c r="A10" s="30">
        <v>35125</v>
      </c>
      <c r="B10" s="9"/>
      <c r="C10" s="6">
        <v>2</v>
      </c>
      <c r="D10" s="29">
        <f t="shared" si="0"/>
        <v>7306</v>
      </c>
      <c r="E10" s="29">
        <f t="shared" ref="E10:E41" si="6">+E9+D10</f>
        <v>14612</v>
      </c>
      <c r="F10" s="29">
        <f t="shared" si="1"/>
        <v>-1300388</v>
      </c>
      <c r="G10" s="34">
        <f>+Inputs!$D$2</f>
        <v>0.3795</v>
      </c>
      <c r="H10" s="2"/>
      <c r="I10" s="27">
        <f t="shared" ref="I10:I41" si="7">+I9+H10</f>
        <v>1315000</v>
      </c>
      <c r="J10" s="27"/>
      <c r="K10" s="27">
        <f t="shared" si="2"/>
        <v>7306</v>
      </c>
      <c r="L10" s="27">
        <f t="shared" ref="L10:L41" si="8">+L9+K10</f>
        <v>14612</v>
      </c>
      <c r="M10" s="27">
        <f t="shared" si="3"/>
        <v>2772.627</v>
      </c>
      <c r="N10" s="27">
        <f t="shared" si="4"/>
        <v>2772.627</v>
      </c>
      <c r="O10" s="27">
        <f t="shared" ref="O10:O41" si="9">+O9+N10</f>
        <v>-493497.24600000004</v>
      </c>
      <c r="P10" s="27">
        <f t="shared" ref="P10:P41" si="10">P9-N10</f>
        <v>493497.24600000004</v>
      </c>
      <c r="Q10" s="38">
        <f>VLOOKUP(Q8,A9:P180,15)</f>
        <v>-36007.946200001577</v>
      </c>
      <c r="R10" s="38">
        <f>VLOOKUP(R8,A9:P180,15)</f>
        <v>-33006.022100001581</v>
      </c>
      <c r="S10" s="38">
        <f>+R10-Q10</f>
        <v>3001.9240999999965</v>
      </c>
      <c r="T10" s="36" t="s">
        <v>69</v>
      </c>
    </row>
    <row r="11" spans="1:31">
      <c r="A11" s="31">
        <v>35156</v>
      </c>
      <c r="B11" s="5"/>
      <c r="C11" s="6">
        <v>3</v>
      </c>
      <c r="D11" s="29">
        <f t="shared" si="0"/>
        <v>7306</v>
      </c>
      <c r="E11" s="29">
        <f t="shared" si="6"/>
        <v>21918</v>
      </c>
      <c r="F11" s="29">
        <f t="shared" si="1"/>
        <v>-1293082</v>
      </c>
      <c r="G11" s="34">
        <f>+Inputs!$D$2</f>
        <v>0.3795</v>
      </c>
      <c r="H11" s="2"/>
      <c r="I11" s="27">
        <f t="shared" si="7"/>
        <v>1315000</v>
      </c>
      <c r="J11" s="27"/>
      <c r="K11" s="27">
        <f t="shared" si="2"/>
        <v>7306</v>
      </c>
      <c r="L11" s="27">
        <f t="shared" si="8"/>
        <v>21918</v>
      </c>
      <c r="M11" s="27">
        <f t="shared" si="3"/>
        <v>2772.627</v>
      </c>
      <c r="N11" s="27">
        <f t="shared" si="4"/>
        <v>2772.627</v>
      </c>
      <c r="O11" s="27">
        <f t="shared" si="9"/>
        <v>-490724.61900000006</v>
      </c>
      <c r="P11" s="27">
        <f t="shared" si="10"/>
        <v>490724.61900000006</v>
      </c>
      <c r="Q11" s="38">
        <f>+VLOOKUP(Q8,A9:P180,16)</f>
        <v>36007.946200001577</v>
      </c>
      <c r="R11" s="38">
        <f>+VLOOKUP(R8,A9:P180,16)</f>
        <v>33006.022100001581</v>
      </c>
      <c r="S11" s="38">
        <f>(+Q11+R11)/2</f>
        <v>34506.984150001575</v>
      </c>
      <c r="T11" s="36" t="s">
        <v>113</v>
      </c>
      <c r="U11" s="145">
        <f t="shared" ref="U11:AE11" si="11">IF(TYPE(VLOOKUP(U8,$A$9:$P$180,16,FALSE))=16,0,VLOOKUP(U8,$A$9:$P$180,16,FALSE))</f>
        <v>35407.561380001578</v>
      </c>
      <c r="V11" s="145">
        <f t="shared" si="11"/>
        <v>34807.176560001579</v>
      </c>
      <c r="W11" s="145">
        <f t="shared" si="11"/>
        <v>34206.791740001579</v>
      </c>
      <c r="X11" s="145">
        <f t="shared" si="11"/>
        <v>33606.40692000158</v>
      </c>
      <c r="Y11" s="145">
        <f t="shared" si="11"/>
        <v>33006.022100001581</v>
      </c>
      <c r="Z11" s="145">
        <f t="shared" si="11"/>
        <v>0</v>
      </c>
      <c r="AA11" s="145">
        <f t="shared" si="11"/>
        <v>0</v>
      </c>
      <c r="AB11" s="145">
        <f t="shared" si="11"/>
        <v>0</v>
      </c>
      <c r="AC11" s="145">
        <f t="shared" si="11"/>
        <v>0</v>
      </c>
      <c r="AD11" s="145">
        <f t="shared" si="11"/>
        <v>0</v>
      </c>
      <c r="AE11" s="145">
        <f t="shared" si="11"/>
        <v>0</v>
      </c>
    </row>
    <row r="12" spans="1:31">
      <c r="A12" s="30">
        <v>35186</v>
      </c>
      <c r="B12" s="3"/>
      <c r="C12" s="6">
        <v>4</v>
      </c>
      <c r="D12" s="29">
        <f t="shared" si="0"/>
        <v>7306</v>
      </c>
      <c r="E12" s="29">
        <f t="shared" si="6"/>
        <v>29224</v>
      </c>
      <c r="F12" s="29">
        <f t="shared" si="1"/>
        <v>-1285776</v>
      </c>
      <c r="G12" s="34">
        <f>+Inputs!$D$2</f>
        <v>0.3795</v>
      </c>
      <c r="H12" s="2"/>
      <c r="I12" s="27">
        <f t="shared" si="7"/>
        <v>1315000</v>
      </c>
      <c r="J12" s="27"/>
      <c r="K12" s="27">
        <f t="shared" si="2"/>
        <v>7306</v>
      </c>
      <c r="L12" s="27">
        <f t="shared" si="8"/>
        <v>29224</v>
      </c>
      <c r="M12" s="27">
        <f t="shared" si="3"/>
        <v>2772.627</v>
      </c>
      <c r="N12" s="27">
        <f t="shared" si="4"/>
        <v>2772.627</v>
      </c>
      <c r="O12" s="27">
        <f t="shared" si="9"/>
        <v>-487951.99200000009</v>
      </c>
      <c r="P12" s="27">
        <f t="shared" si="10"/>
        <v>487951.99200000009</v>
      </c>
      <c r="Q12" s="39"/>
      <c r="R12" s="40"/>
      <c r="S12" s="40"/>
      <c r="T12" s="36"/>
    </row>
    <row r="13" spans="1:31">
      <c r="A13" s="31">
        <v>35217</v>
      </c>
      <c r="B13" s="3"/>
      <c r="C13" s="6">
        <v>5</v>
      </c>
      <c r="D13" s="29">
        <f t="shared" si="0"/>
        <v>7306</v>
      </c>
      <c r="E13" s="29">
        <f t="shared" si="6"/>
        <v>36530</v>
      </c>
      <c r="F13" s="29">
        <f t="shared" si="1"/>
        <v>-1278470</v>
      </c>
      <c r="G13" s="34">
        <f>+Inputs!$D$2</f>
        <v>0.3795</v>
      </c>
      <c r="H13" s="2"/>
      <c r="I13" s="27">
        <f t="shared" si="7"/>
        <v>1315000</v>
      </c>
      <c r="J13" s="27"/>
      <c r="K13" s="27">
        <f t="shared" si="2"/>
        <v>7306</v>
      </c>
      <c r="L13" s="27">
        <f t="shared" si="8"/>
        <v>36530</v>
      </c>
      <c r="M13" s="27">
        <f t="shared" si="3"/>
        <v>2772.627</v>
      </c>
      <c r="N13" s="27">
        <f t="shared" si="4"/>
        <v>2772.627</v>
      </c>
      <c r="O13" s="27">
        <f t="shared" si="9"/>
        <v>-485179.36500000011</v>
      </c>
      <c r="P13" s="27">
        <f t="shared" si="10"/>
        <v>485179.36500000011</v>
      </c>
      <c r="Q13" s="38">
        <f>VLOOKUP(Q8,A9:P180,9)</f>
        <v>1315000</v>
      </c>
      <c r="R13" s="38">
        <f>VLOOKUP(R8,A9:P180,9)</f>
        <v>1315000</v>
      </c>
      <c r="S13" s="38">
        <f>+R13-Q13</f>
        <v>0</v>
      </c>
      <c r="T13" s="36" t="s">
        <v>70</v>
      </c>
    </row>
    <row r="14" spans="1:31">
      <c r="A14" s="30">
        <v>35247</v>
      </c>
      <c r="B14" s="3"/>
      <c r="C14" s="6">
        <v>6</v>
      </c>
      <c r="D14" s="29">
        <f t="shared" si="0"/>
        <v>7306</v>
      </c>
      <c r="E14" s="29">
        <f t="shared" si="6"/>
        <v>43836</v>
      </c>
      <c r="F14" s="29">
        <f t="shared" si="1"/>
        <v>-1271164</v>
      </c>
      <c r="G14" s="34">
        <f>+Inputs!$D$2</f>
        <v>0.3795</v>
      </c>
      <c r="H14" s="2"/>
      <c r="I14" s="27">
        <f t="shared" si="7"/>
        <v>1315000</v>
      </c>
      <c r="J14" s="27"/>
      <c r="K14" s="27">
        <f t="shared" si="2"/>
        <v>7306</v>
      </c>
      <c r="L14" s="27">
        <f t="shared" si="8"/>
        <v>43836</v>
      </c>
      <c r="M14" s="27">
        <f t="shared" si="3"/>
        <v>2772.627</v>
      </c>
      <c r="N14" s="27">
        <f t="shared" si="4"/>
        <v>2772.627</v>
      </c>
      <c r="O14" s="27">
        <f t="shared" si="9"/>
        <v>-482406.73800000013</v>
      </c>
      <c r="P14" s="27">
        <f t="shared" si="10"/>
        <v>482406.73800000013</v>
      </c>
      <c r="Q14" s="38">
        <f>VLOOKUP(Q8,A9:P180,12)</f>
        <v>1220102</v>
      </c>
      <c r="R14" s="38">
        <f>VLOOKUP(R8,A9:P180,12)</f>
        <v>1228012</v>
      </c>
      <c r="S14" s="38">
        <f>+R14-Q14</f>
        <v>7910</v>
      </c>
      <c r="T14" s="37" t="s">
        <v>93</v>
      </c>
    </row>
    <row r="15" spans="1:31">
      <c r="A15" s="31">
        <v>35278</v>
      </c>
      <c r="B15" s="3"/>
      <c r="C15" s="6">
        <v>7</v>
      </c>
      <c r="D15" s="29">
        <f t="shared" si="0"/>
        <v>7306</v>
      </c>
      <c r="E15" s="29">
        <f t="shared" si="6"/>
        <v>51142</v>
      </c>
      <c r="F15" s="29">
        <f t="shared" si="1"/>
        <v>-1263858</v>
      </c>
      <c r="G15" s="34">
        <f>+Inputs!$D$2</f>
        <v>0.3795</v>
      </c>
      <c r="H15" s="2"/>
      <c r="I15" s="27">
        <f t="shared" si="7"/>
        <v>1315000</v>
      </c>
      <c r="J15" s="27"/>
      <c r="K15" s="27">
        <f t="shared" si="2"/>
        <v>7306</v>
      </c>
      <c r="L15" s="27">
        <f t="shared" si="8"/>
        <v>51142</v>
      </c>
      <c r="M15" s="27">
        <f t="shared" si="3"/>
        <v>2772.627</v>
      </c>
      <c r="N15" s="27">
        <f t="shared" si="4"/>
        <v>2772.627</v>
      </c>
      <c r="O15" s="27">
        <f t="shared" si="9"/>
        <v>-479634.11100000015</v>
      </c>
      <c r="P15" s="27">
        <f t="shared" si="10"/>
        <v>479634.11100000015</v>
      </c>
    </row>
    <row r="16" spans="1:31">
      <c r="A16" s="30">
        <v>35309</v>
      </c>
      <c r="B16" s="3"/>
      <c r="C16" s="6">
        <v>8</v>
      </c>
      <c r="D16" s="29">
        <f t="shared" si="0"/>
        <v>7306</v>
      </c>
      <c r="E16" s="29">
        <f t="shared" si="6"/>
        <v>58448</v>
      </c>
      <c r="F16" s="29">
        <f t="shared" si="1"/>
        <v>-1256552</v>
      </c>
      <c r="G16" s="34">
        <f>+Inputs!$D$2</f>
        <v>0.3795</v>
      </c>
      <c r="H16" s="2"/>
      <c r="I16" s="27">
        <f t="shared" si="7"/>
        <v>1315000</v>
      </c>
      <c r="J16" s="27"/>
      <c r="K16" s="27">
        <f t="shared" si="2"/>
        <v>7306</v>
      </c>
      <c r="L16" s="27">
        <f t="shared" si="8"/>
        <v>58448</v>
      </c>
      <c r="M16" s="27">
        <f t="shared" si="3"/>
        <v>2772.627</v>
      </c>
      <c r="N16" s="27">
        <f t="shared" si="4"/>
        <v>2772.627</v>
      </c>
      <c r="O16" s="27">
        <f t="shared" si="9"/>
        <v>-476861.48400000017</v>
      </c>
      <c r="P16" s="27">
        <f t="shared" si="10"/>
        <v>476861.48400000017</v>
      </c>
      <c r="Q16" s="4"/>
      <c r="R16" s="4"/>
      <c r="S16" s="4"/>
    </row>
    <row r="17" spans="1:19">
      <c r="A17" s="31">
        <v>35339</v>
      </c>
      <c r="B17" s="3"/>
      <c r="C17" s="6">
        <v>9</v>
      </c>
      <c r="D17" s="29">
        <f t="shared" si="0"/>
        <v>7306</v>
      </c>
      <c r="E17" s="29">
        <f t="shared" si="6"/>
        <v>65754</v>
      </c>
      <c r="F17" s="29">
        <f t="shared" si="1"/>
        <v>-1249246</v>
      </c>
      <c r="G17" s="34">
        <f>+Inputs!$D$2</f>
        <v>0.3795</v>
      </c>
      <c r="H17" s="2"/>
      <c r="I17" s="27">
        <f t="shared" si="7"/>
        <v>1315000</v>
      </c>
      <c r="J17" s="27"/>
      <c r="K17" s="27">
        <f t="shared" si="2"/>
        <v>7306</v>
      </c>
      <c r="L17" s="27">
        <f t="shared" si="8"/>
        <v>65754</v>
      </c>
      <c r="M17" s="27">
        <f t="shared" si="3"/>
        <v>2772.627</v>
      </c>
      <c r="N17" s="27">
        <f t="shared" si="4"/>
        <v>2772.627</v>
      </c>
      <c r="O17" s="27">
        <f t="shared" si="9"/>
        <v>-474088.85700000019</v>
      </c>
      <c r="P17" s="27">
        <f t="shared" si="10"/>
        <v>474088.85700000019</v>
      </c>
      <c r="Q17" s="4"/>
      <c r="R17" s="4"/>
      <c r="S17" s="4"/>
    </row>
    <row r="18" spans="1:19">
      <c r="A18" s="30">
        <v>35370</v>
      </c>
      <c r="B18" s="3"/>
      <c r="C18" s="6">
        <v>10</v>
      </c>
      <c r="D18" s="29">
        <f t="shared" si="0"/>
        <v>7306</v>
      </c>
      <c r="E18" s="29">
        <f t="shared" si="6"/>
        <v>73060</v>
      </c>
      <c r="F18" s="29">
        <f t="shared" si="1"/>
        <v>-1241940</v>
      </c>
      <c r="G18" s="34">
        <f>+Inputs!$D$2</f>
        <v>0.3795</v>
      </c>
      <c r="H18" s="2"/>
      <c r="I18" s="27">
        <f t="shared" si="7"/>
        <v>1315000</v>
      </c>
      <c r="J18" s="27"/>
      <c r="K18" s="27">
        <f t="shared" si="2"/>
        <v>7306</v>
      </c>
      <c r="L18" s="27">
        <f t="shared" si="8"/>
        <v>73060</v>
      </c>
      <c r="M18" s="27">
        <f t="shared" si="3"/>
        <v>2772.627</v>
      </c>
      <c r="N18" s="27">
        <f t="shared" si="4"/>
        <v>2772.627</v>
      </c>
      <c r="O18" s="27">
        <f t="shared" si="9"/>
        <v>-471316.23000000021</v>
      </c>
      <c r="P18" s="27">
        <f t="shared" si="10"/>
        <v>471316.23000000021</v>
      </c>
      <c r="Q18" s="4"/>
      <c r="R18" s="4"/>
      <c r="S18" s="4"/>
    </row>
    <row r="19" spans="1:19">
      <c r="A19" s="31">
        <v>35400</v>
      </c>
      <c r="B19" s="3"/>
      <c r="C19" s="6">
        <v>11</v>
      </c>
      <c r="D19" s="29">
        <f t="shared" si="0"/>
        <v>7306</v>
      </c>
      <c r="E19" s="29">
        <f t="shared" si="6"/>
        <v>80366</v>
      </c>
      <c r="F19" s="29">
        <f t="shared" si="1"/>
        <v>-1234634</v>
      </c>
      <c r="G19" s="34">
        <f>+Inputs!$D$2</f>
        <v>0.3795</v>
      </c>
      <c r="H19" s="2"/>
      <c r="I19" s="27">
        <f t="shared" si="7"/>
        <v>1315000</v>
      </c>
      <c r="J19" s="27"/>
      <c r="K19" s="27">
        <f t="shared" si="2"/>
        <v>7306</v>
      </c>
      <c r="L19" s="27">
        <f t="shared" si="8"/>
        <v>80366</v>
      </c>
      <c r="M19" s="27">
        <f t="shared" si="3"/>
        <v>2772.627</v>
      </c>
      <c r="N19" s="27">
        <f t="shared" si="4"/>
        <v>2772.627</v>
      </c>
      <c r="O19" s="27">
        <f t="shared" si="9"/>
        <v>-468543.60300000024</v>
      </c>
      <c r="P19" s="27">
        <f t="shared" si="10"/>
        <v>468543.60300000024</v>
      </c>
      <c r="Q19" s="4"/>
      <c r="R19" s="4"/>
      <c r="S19" s="4"/>
    </row>
    <row r="20" spans="1:19">
      <c r="A20" s="30">
        <v>35431</v>
      </c>
      <c r="B20" s="3"/>
      <c r="C20" s="6">
        <v>12</v>
      </c>
      <c r="D20" s="29">
        <f t="shared" si="0"/>
        <v>7306</v>
      </c>
      <c r="E20" s="29">
        <f t="shared" si="6"/>
        <v>87672</v>
      </c>
      <c r="F20" s="29">
        <f t="shared" si="1"/>
        <v>-1227328</v>
      </c>
      <c r="G20" s="34">
        <f>+Inputs!$D$2</f>
        <v>0.3795</v>
      </c>
      <c r="H20" s="2"/>
      <c r="I20" s="27">
        <f t="shared" si="7"/>
        <v>1315000</v>
      </c>
      <c r="J20" s="27"/>
      <c r="K20" s="27">
        <f t="shared" si="2"/>
        <v>7306</v>
      </c>
      <c r="L20" s="27">
        <f t="shared" si="8"/>
        <v>87672</v>
      </c>
      <c r="M20" s="27">
        <f t="shared" si="3"/>
        <v>2772.627</v>
      </c>
      <c r="N20" s="27">
        <f t="shared" si="4"/>
        <v>2772.627</v>
      </c>
      <c r="O20" s="27">
        <f t="shared" si="9"/>
        <v>-465770.97600000026</v>
      </c>
      <c r="P20" s="27">
        <f t="shared" si="10"/>
        <v>465770.97600000026</v>
      </c>
      <c r="Q20" s="4"/>
      <c r="R20" s="4"/>
      <c r="S20" s="4"/>
    </row>
    <row r="21" spans="1:19">
      <c r="A21" s="31">
        <v>35462</v>
      </c>
      <c r="B21" s="3"/>
      <c r="C21" s="6">
        <v>13</v>
      </c>
      <c r="D21" s="29">
        <f t="shared" si="0"/>
        <v>7306</v>
      </c>
      <c r="E21" s="29">
        <f t="shared" si="6"/>
        <v>94978</v>
      </c>
      <c r="F21" s="29">
        <f t="shared" si="1"/>
        <v>-1220022</v>
      </c>
      <c r="G21" s="34">
        <f>+Inputs!$D$2</f>
        <v>0.3795</v>
      </c>
      <c r="H21" s="2"/>
      <c r="I21" s="27">
        <f t="shared" si="7"/>
        <v>1315000</v>
      </c>
      <c r="J21" s="27"/>
      <c r="K21" s="27">
        <f t="shared" si="2"/>
        <v>7306</v>
      </c>
      <c r="L21" s="27">
        <f t="shared" si="8"/>
        <v>94978</v>
      </c>
      <c r="M21" s="27">
        <f t="shared" si="3"/>
        <v>2772.627</v>
      </c>
      <c r="N21" s="27">
        <f t="shared" si="4"/>
        <v>2772.627</v>
      </c>
      <c r="O21" s="27">
        <f t="shared" si="9"/>
        <v>-462998.34900000028</v>
      </c>
      <c r="P21" s="27">
        <f t="shared" si="10"/>
        <v>462998.34900000028</v>
      </c>
      <c r="Q21" s="4"/>
      <c r="R21" s="4"/>
      <c r="S21" s="4"/>
    </row>
    <row r="22" spans="1:19">
      <c r="A22" s="30">
        <v>35490</v>
      </c>
      <c r="B22" s="3"/>
      <c r="C22" s="6">
        <v>14</v>
      </c>
      <c r="D22" s="29">
        <f t="shared" si="0"/>
        <v>7306</v>
      </c>
      <c r="E22" s="29">
        <f t="shared" si="6"/>
        <v>102284</v>
      </c>
      <c r="F22" s="29">
        <f t="shared" si="1"/>
        <v>-1212716</v>
      </c>
      <c r="G22" s="34">
        <f>+Inputs!$D$2</f>
        <v>0.3795</v>
      </c>
      <c r="H22" s="2"/>
      <c r="I22" s="27">
        <f t="shared" si="7"/>
        <v>1315000</v>
      </c>
      <c r="J22" s="27"/>
      <c r="K22" s="27">
        <f t="shared" si="2"/>
        <v>7306</v>
      </c>
      <c r="L22" s="27">
        <f t="shared" si="8"/>
        <v>102284</v>
      </c>
      <c r="M22" s="27">
        <f t="shared" si="3"/>
        <v>2772.627</v>
      </c>
      <c r="N22" s="27">
        <f t="shared" si="4"/>
        <v>2772.627</v>
      </c>
      <c r="O22" s="27">
        <f t="shared" si="9"/>
        <v>-460225.7220000003</v>
      </c>
      <c r="P22" s="27">
        <f t="shared" si="10"/>
        <v>460225.7220000003</v>
      </c>
      <c r="Q22" s="4"/>
      <c r="R22" s="4"/>
      <c r="S22" s="4"/>
    </row>
    <row r="23" spans="1:19">
      <c r="A23" s="31">
        <v>35521</v>
      </c>
      <c r="B23" s="3"/>
      <c r="C23" s="6">
        <v>15</v>
      </c>
      <c r="D23" s="29">
        <f t="shared" si="0"/>
        <v>7306</v>
      </c>
      <c r="E23" s="29">
        <f t="shared" si="6"/>
        <v>109590</v>
      </c>
      <c r="F23" s="29">
        <f t="shared" si="1"/>
        <v>-1205410</v>
      </c>
      <c r="G23" s="34">
        <f>+Inputs!$D$2</f>
        <v>0.3795</v>
      </c>
      <c r="H23" s="2"/>
      <c r="I23" s="27">
        <f t="shared" si="7"/>
        <v>1315000</v>
      </c>
      <c r="J23" s="27"/>
      <c r="K23" s="27">
        <f t="shared" si="2"/>
        <v>7306</v>
      </c>
      <c r="L23" s="27">
        <f t="shared" si="8"/>
        <v>109590</v>
      </c>
      <c r="M23" s="27">
        <f t="shared" si="3"/>
        <v>2772.627</v>
      </c>
      <c r="N23" s="27">
        <f t="shared" si="4"/>
        <v>2772.627</v>
      </c>
      <c r="O23" s="27">
        <f t="shared" si="9"/>
        <v>-457453.09500000032</v>
      </c>
      <c r="P23" s="27">
        <f t="shared" si="10"/>
        <v>457453.09500000032</v>
      </c>
      <c r="Q23" s="4"/>
      <c r="R23" s="4"/>
      <c r="S23" s="4"/>
    </row>
    <row r="24" spans="1:19">
      <c r="A24" s="30">
        <v>35551</v>
      </c>
      <c r="B24" s="3"/>
      <c r="C24" s="6">
        <v>16</v>
      </c>
      <c r="D24" s="29">
        <f t="shared" si="0"/>
        <v>7306</v>
      </c>
      <c r="E24" s="29">
        <f t="shared" si="6"/>
        <v>116896</v>
      </c>
      <c r="F24" s="29">
        <f t="shared" si="1"/>
        <v>-1198104</v>
      </c>
      <c r="G24" s="34">
        <f>+Inputs!$D$2</f>
        <v>0.3795</v>
      </c>
      <c r="H24" s="2"/>
      <c r="I24" s="27">
        <f t="shared" si="7"/>
        <v>1315000</v>
      </c>
      <c r="J24" s="27"/>
      <c r="K24" s="27">
        <f t="shared" si="2"/>
        <v>7306</v>
      </c>
      <c r="L24" s="27">
        <f t="shared" si="8"/>
        <v>116896</v>
      </c>
      <c r="M24" s="27">
        <f t="shared" si="3"/>
        <v>2772.627</v>
      </c>
      <c r="N24" s="27">
        <f t="shared" si="4"/>
        <v>2772.627</v>
      </c>
      <c r="O24" s="27">
        <f t="shared" si="9"/>
        <v>-454680.46800000034</v>
      </c>
      <c r="P24" s="27">
        <f t="shared" si="10"/>
        <v>454680.46800000034</v>
      </c>
      <c r="Q24" s="4"/>
      <c r="R24" s="4"/>
      <c r="S24" s="4"/>
    </row>
    <row r="25" spans="1:19">
      <c r="A25" s="31">
        <v>35582</v>
      </c>
      <c r="B25" s="3"/>
      <c r="C25" s="6">
        <v>17</v>
      </c>
      <c r="D25" s="29">
        <f t="shared" si="0"/>
        <v>7306</v>
      </c>
      <c r="E25" s="29">
        <f t="shared" si="6"/>
        <v>124202</v>
      </c>
      <c r="F25" s="29">
        <f t="shared" si="1"/>
        <v>-1190798</v>
      </c>
      <c r="G25" s="34">
        <f>+Inputs!$D$2</f>
        <v>0.3795</v>
      </c>
      <c r="H25" s="2"/>
      <c r="I25" s="27">
        <f t="shared" si="7"/>
        <v>1315000</v>
      </c>
      <c r="J25" s="27"/>
      <c r="K25" s="27">
        <f t="shared" si="2"/>
        <v>7306</v>
      </c>
      <c r="L25" s="27">
        <f t="shared" si="8"/>
        <v>124202</v>
      </c>
      <c r="M25" s="27">
        <f t="shared" si="3"/>
        <v>2772.627</v>
      </c>
      <c r="N25" s="27">
        <f t="shared" si="4"/>
        <v>2772.627</v>
      </c>
      <c r="O25" s="27">
        <f t="shared" si="9"/>
        <v>-451907.84100000036</v>
      </c>
      <c r="P25" s="27">
        <f t="shared" si="10"/>
        <v>451907.84100000036</v>
      </c>
      <c r="Q25" s="4"/>
      <c r="R25" s="4"/>
      <c r="S25" s="4"/>
    </row>
    <row r="26" spans="1:19">
      <c r="A26" s="30">
        <v>35612</v>
      </c>
      <c r="B26" s="3"/>
      <c r="C26" s="6">
        <v>18</v>
      </c>
      <c r="D26" s="29">
        <f t="shared" si="0"/>
        <v>7306</v>
      </c>
      <c r="E26" s="29">
        <f t="shared" si="6"/>
        <v>131508</v>
      </c>
      <c r="F26" s="29">
        <f t="shared" si="1"/>
        <v>-1183492</v>
      </c>
      <c r="G26" s="34">
        <f>+Inputs!$D$2</f>
        <v>0.3795</v>
      </c>
      <c r="H26" s="2"/>
      <c r="I26" s="27">
        <f t="shared" si="7"/>
        <v>1315000</v>
      </c>
      <c r="J26" s="27"/>
      <c r="K26" s="27">
        <f t="shared" si="2"/>
        <v>7306</v>
      </c>
      <c r="L26" s="27">
        <f t="shared" si="8"/>
        <v>131508</v>
      </c>
      <c r="M26" s="27">
        <f t="shared" si="3"/>
        <v>2772.627</v>
      </c>
      <c r="N26" s="27">
        <f t="shared" si="4"/>
        <v>2772.627</v>
      </c>
      <c r="O26" s="27">
        <f t="shared" si="9"/>
        <v>-449135.21400000039</v>
      </c>
      <c r="P26" s="27">
        <f t="shared" si="10"/>
        <v>449135.21400000039</v>
      </c>
      <c r="Q26" s="4"/>
      <c r="R26" s="4"/>
      <c r="S26" s="4"/>
    </row>
    <row r="27" spans="1:19">
      <c r="A27" s="31">
        <v>35643</v>
      </c>
      <c r="B27" s="3"/>
      <c r="C27" s="6">
        <v>19</v>
      </c>
      <c r="D27" s="29">
        <f t="shared" si="0"/>
        <v>7306</v>
      </c>
      <c r="E27" s="29">
        <f t="shared" si="6"/>
        <v>138814</v>
      </c>
      <c r="F27" s="29">
        <f t="shared" si="1"/>
        <v>-1176186</v>
      </c>
      <c r="G27" s="34">
        <f>+Inputs!$D$2</f>
        <v>0.3795</v>
      </c>
      <c r="H27" s="2"/>
      <c r="I27" s="27">
        <f t="shared" si="7"/>
        <v>1315000</v>
      </c>
      <c r="J27" s="27"/>
      <c r="K27" s="27">
        <f t="shared" si="2"/>
        <v>7306</v>
      </c>
      <c r="L27" s="27">
        <f t="shared" si="8"/>
        <v>138814</v>
      </c>
      <c r="M27" s="27">
        <f t="shared" si="3"/>
        <v>2772.627</v>
      </c>
      <c r="N27" s="27">
        <f t="shared" si="4"/>
        <v>2772.627</v>
      </c>
      <c r="O27" s="27">
        <f t="shared" si="9"/>
        <v>-446362.58700000041</v>
      </c>
      <c r="P27" s="27">
        <f t="shared" si="10"/>
        <v>446362.58700000041</v>
      </c>
      <c r="Q27" s="4"/>
      <c r="R27" s="4"/>
      <c r="S27" s="4"/>
    </row>
    <row r="28" spans="1:19">
      <c r="A28" s="30">
        <v>35674</v>
      </c>
      <c r="B28" s="3"/>
      <c r="C28" s="6">
        <v>20</v>
      </c>
      <c r="D28" s="29">
        <f t="shared" si="0"/>
        <v>7306</v>
      </c>
      <c r="E28" s="29">
        <f t="shared" si="6"/>
        <v>146120</v>
      </c>
      <c r="F28" s="29">
        <f t="shared" si="1"/>
        <v>-1168880</v>
      </c>
      <c r="G28" s="34">
        <f>+Inputs!$D$2</f>
        <v>0.3795</v>
      </c>
      <c r="H28" s="2"/>
      <c r="I28" s="27">
        <f t="shared" si="7"/>
        <v>1315000</v>
      </c>
      <c r="J28" s="27"/>
      <c r="K28" s="27">
        <f t="shared" si="2"/>
        <v>7306</v>
      </c>
      <c r="L28" s="27">
        <f t="shared" si="8"/>
        <v>146120</v>
      </c>
      <c r="M28" s="27">
        <f t="shared" si="3"/>
        <v>2772.627</v>
      </c>
      <c r="N28" s="27">
        <f t="shared" si="4"/>
        <v>2772.627</v>
      </c>
      <c r="O28" s="27">
        <f t="shared" si="9"/>
        <v>-443589.96000000043</v>
      </c>
      <c r="P28" s="27">
        <f t="shared" si="10"/>
        <v>443589.96000000043</v>
      </c>
      <c r="Q28" s="4"/>
      <c r="R28" s="4"/>
      <c r="S28" s="4"/>
    </row>
    <row r="29" spans="1:19">
      <c r="A29" s="31">
        <v>35704</v>
      </c>
      <c r="B29" s="3"/>
      <c r="C29" s="6">
        <v>21</v>
      </c>
      <c r="D29" s="29">
        <f t="shared" si="0"/>
        <v>7306</v>
      </c>
      <c r="E29" s="29">
        <f t="shared" si="6"/>
        <v>153426</v>
      </c>
      <c r="F29" s="29">
        <f t="shared" si="1"/>
        <v>-1161574</v>
      </c>
      <c r="G29" s="34">
        <f>+Inputs!$D$2</f>
        <v>0.3795</v>
      </c>
      <c r="H29" s="2"/>
      <c r="I29" s="27">
        <f t="shared" si="7"/>
        <v>1315000</v>
      </c>
      <c r="J29" s="27"/>
      <c r="K29" s="27">
        <f t="shared" si="2"/>
        <v>7306</v>
      </c>
      <c r="L29" s="27">
        <f t="shared" si="8"/>
        <v>153426</v>
      </c>
      <c r="M29" s="27">
        <f t="shared" si="3"/>
        <v>2772.627</v>
      </c>
      <c r="N29" s="27">
        <f t="shared" si="4"/>
        <v>2772.627</v>
      </c>
      <c r="O29" s="27">
        <f t="shared" si="9"/>
        <v>-440817.33300000045</v>
      </c>
      <c r="P29" s="27">
        <f t="shared" si="10"/>
        <v>440817.33300000045</v>
      </c>
      <c r="Q29" s="4"/>
      <c r="R29" s="4"/>
      <c r="S29" s="4"/>
    </row>
    <row r="30" spans="1:19">
      <c r="A30" s="30">
        <v>35735</v>
      </c>
      <c r="B30" s="3"/>
      <c r="C30" s="6">
        <v>22</v>
      </c>
      <c r="D30" s="29">
        <f t="shared" si="0"/>
        <v>7306</v>
      </c>
      <c r="E30" s="29">
        <f t="shared" si="6"/>
        <v>160732</v>
      </c>
      <c r="F30" s="29">
        <f t="shared" si="1"/>
        <v>-1154268</v>
      </c>
      <c r="G30" s="34">
        <f>+Inputs!$D$2</f>
        <v>0.3795</v>
      </c>
      <c r="H30" s="2"/>
      <c r="I30" s="27">
        <f t="shared" si="7"/>
        <v>1315000</v>
      </c>
      <c r="J30" s="27"/>
      <c r="K30" s="27">
        <f t="shared" si="2"/>
        <v>7306</v>
      </c>
      <c r="L30" s="27">
        <f t="shared" si="8"/>
        <v>160732</v>
      </c>
      <c r="M30" s="27">
        <f t="shared" si="3"/>
        <v>2772.627</v>
      </c>
      <c r="N30" s="27">
        <f t="shared" si="4"/>
        <v>2772.627</v>
      </c>
      <c r="O30" s="27">
        <f t="shared" si="9"/>
        <v>-438044.70600000047</v>
      </c>
      <c r="P30" s="27">
        <f t="shared" si="10"/>
        <v>438044.70600000047</v>
      </c>
      <c r="Q30" s="112"/>
    </row>
    <row r="31" spans="1:19">
      <c r="A31" s="31">
        <v>35765</v>
      </c>
      <c r="B31" s="3"/>
      <c r="C31" s="6">
        <v>23</v>
      </c>
      <c r="D31" s="29">
        <f t="shared" si="0"/>
        <v>7306</v>
      </c>
      <c r="E31" s="29">
        <f t="shared" si="6"/>
        <v>168038</v>
      </c>
      <c r="F31" s="29">
        <f t="shared" si="1"/>
        <v>-1146962</v>
      </c>
      <c r="G31" s="34">
        <f>+Inputs!$D$2</f>
        <v>0.3795</v>
      </c>
      <c r="H31" s="2"/>
      <c r="I31" s="27">
        <f t="shared" si="7"/>
        <v>1315000</v>
      </c>
      <c r="J31" s="27"/>
      <c r="K31" s="27">
        <f t="shared" si="2"/>
        <v>7306</v>
      </c>
      <c r="L31" s="27">
        <f t="shared" si="8"/>
        <v>168038</v>
      </c>
      <c r="M31" s="27">
        <f t="shared" si="3"/>
        <v>2772.627</v>
      </c>
      <c r="N31" s="27">
        <f t="shared" si="4"/>
        <v>2772.627</v>
      </c>
      <c r="O31" s="27">
        <f t="shared" si="9"/>
        <v>-435272.07900000049</v>
      </c>
      <c r="P31" s="27">
        <f t="shared" si="10"/>
        <v>435272.07900000049</v>
      </c>
      <c r="Q31" s="112"/>
    </row>
    <row r="32" spans="1:19">
      <c r="A32" s="30">
        <v>35796</v>
      </c>
      <c r="B32" s="3"/>
      <c r="C32" s="6">
        <v>24</v>
      </c>
      <c r="D32" s="29">
        <f t="shared" si="0"/>
        <v>7306</v>
      </c>
      <c r="E32" s="29">
        <f t="shared" si="6"/>
        <v>175344</v>
      </c>
      <c r="F32" s="29">
        <f t="shared" si="1"/>
        <v>-1139656</v>
      </c>
      <c r="G32" s="34">
        <f>+Inputs!$D$2</f>
        <v>0.3795</v>
      </c>
      <c r="H32" s="2"/>
      <c r="I32" s="27">
        <f t="shared" si="7"/>
        <v>1315000</v>
      </c>
      <c r="J32" s="27"/>
      <c r="K32" s="27">
        <f t="shared" si="2"/>
        <v>7306</v>
      </c>
      <c r="L32" s="27">
        <f t="shared" si="8"/>
        <v>175344</v>
      </c>
      <c r="M32" s="27">
        <f t="shared" si="3"/>
        <v>2772.627</v>
      </c>
      <c r="N32" s="27">
        <f t="shared" si="4"/>
        <v>2772.627</v>
      </c>
      <c r="O32" s="27">
        <f t="shared" si="9"/>
        <v>-432499.45200000051</v>
      </c>
      <c r="P32" s="27">
        <f t="shared" si="10"/>
        <v>432499.45200000051</v>
      </c>
      <c r="Q32" s="112"/>
    </row>
    <row r="33" spans="1:21">
      <c r="A33" s="31">
        <v>35827</v>
      </c>
      <c r="B33" s="3"/>
      <c r="C33" s="6">
        <v>25</v>
      </c>
      <c r="D33" s="29">
        <f t="shared" si="0"/>
        <v>7306</v>
      </c>
      <c r="E33" s="29">
        <f t="shared" si="6"/>
        <v>182650</v>
      </c>
      <c r="F33" s="29">
        <f t="shared" si="1"/>
        <v>-1132350</v>
      </c>
      <c r="G33" s="34">
        <f>+Inputs!$D$2</f>
        <v>0.3795</v>
      </c>
      <c r="H33" s="2"/>
      <c r="I33" s="27">
        <f t="shared" si="7"/>
        <v>1315000</v>
      </c>
      <c r="J33" s="27"/>
      <c r="K33" s="27">
        <f t="shared" si="2"/>
        <v>7306</v>
      </c>
      <c r="L33" s="27">
        <f t="shared" si="8"/>
        <v>182650</v>
      </c>
      <c r="M33" s="27">
        <f t="shared" si="3"/>
        <v>2772.627</v>
      </c>
      <c r="N33" s="27">
        <f t="shared" si="4"/>
        <v>2772.627</v>
      </c>
      <c r="O33" s="27">
        <f t="shared" si="9"/>
        <v>-429726.82500000054</v>
      </c>
      <c r="P33" s="27">
        <f t="shared" si="10"/>
        <v>429726.82500000054</v>
      </c>
      <c r="Q33" s="112"/>
    </row>
    <row r="34" spans="1:21">
      <c r="A34" s="30">
        <v>35855</v>
      </c>
      <c r="B34" s="3"/>
      <c r="C34" s="6">
        <v>26</v>
      </c>
      <c r="D34" s="29">
        <f t="shared" si="0"/>
        <v>7306</v>
      </c>
      <c r="E34" s="29">
        <f t="shared" si="6"/>
        <v>189956</v>
      </c>
      <c r="F34" s="29">
        <f t="shared" si="1"/>
        <v>-1125044</v>
      </c>
      <c r="G34" s="34">
        <f>+Inputs!$D$2</f>
        <v>0.3795</v>
      </c>
      <c r="H34" s="2"/>
      <c r="I34" s="27">
        <f t="shared" si="7"/>
        <v>1315000</v>
      </c>
      <c r="J34" s="27"/>
      <c r="K34" s="27">
        <f t="shared" si="2"/>
        <v>7306</v>
      </c>
      <c r="L34" s="27">
        <f t="shared" si="8"/>
        <v>189956</v>
      </c>
      <c r="M34" s="27">
        <f t="shared" si="3"/>
        <v>2772.627</v>
      </c>
      <c r="N34" s="27">
        <f t="shared" si="4"/>
        <v>2772.627</v>
      </c>
      <c r="O34" s="27">
        <f t="shared" si="9"/>
        <v>-426954.19800000056</v>
      </c>
      <c r="P34" s="27">
        <f t="shared" si="10"/>
        <v>426954.19800000056</v>
      </c>
      <c r="Q34" s="112"/>
    </row>
    <row r="35" spans="1:21">
      <c r="A35" s="31">
        <v>35886</v>
      </c>
      <c r="B35" s="3"/>
      <c r="C35" s="6">
        <v>27</v>
      </c>
      <c r="D35" s="29">
        <f t="shared" si="0"/>
        <v>7306</v>
      </c>
      <c r="E35" s="29">
        <f t="shared" si="6"/>
        <v>197262</v>
      </c>
      <c r="F35" s="29">
        <f t="shared" si="1"/>
        <v>-1117738</v>
      </c>
      <c r="G35" s="34">
        <f>+Inputs!$D$2</f>
        <v>0.3795</v>
      </c>
      <c r="H35" s="2"/>
      <c r="I35" s="27">
        <f t="shared" si="7"/>
        <v>1315000</v>
      </c>
      <c r="J35" s="27"/>
      <c r="K35" s="27">
        <f t="shared" si="2"/>
        <v>7306</v>
      </c>
      <c r="L35" s="27">
        <f t="shared" si="8"/>
        <v>197262</v>
      </c>
      <c r="M35" s="27">
        <f t="shared" si="3"/>
        <v>2772.627</v>
      </c>
      <c r="N35" s="27">
        <f t="shared" si="4"/>
        <v>2772.627</v>
      </c>
      <c r="O35" s="27">
        <f t="shared" si="9"/>
        <v>-424181.57100000058</v>
      </c>
      <c r="P35" s="27">
        <f t="shared" si="10"/>
        <v>424181.57100000058</v>
      </c>
    </row>
    <row r="36" spans="1:21">
      <c r="A36" s="30">
        <v>35916</v>
      </c>
      <c r="B36" s="3"/>
      <c r="C36" s="6">
        <v>28</v>
      </c>
      <c r="D36" s="29">
        <f t="shared" si="0"/>
        <v>7306</v>
      </c>
      <c r="E36" s="29">
        <f t="shared" si="6"/>
        <v>204568</v>
      </c>
      <c r="F36" s="29">
        <f t="shared" si="1"/>
        <v>-1110432</v>
      </c>
      <c r="G36" s="34">
        <f>+Inputs!$D$2</f>
        <v>0.3795</v>
      </c>
      <c r="H36" s="2"/>
      <c r="I36" s="27">
        <f t="shared" si="7"/>
        <v>1315000</v>
      </c>
      <c r="J36" s="27"/>
      <c r="K36" s="27">
        <f t="shared" si="2"/>
        <v>7306</v>
      </c>
      <c r="L36" s="27">
        <f t="shared" si="8"/>
        <v>204568</v>
      </c>
      <c r="M36" s="27">
        <f t="shared" si="3"/>
        <v>2772.627</v>
      </c>
      <c r="N36" s="27">
        <f t="shared" si="4"/>
        <v>2772.627</v>
      </c>
      <c r="O36" s="27">
        <f t="shared" si="9"/>
        <v>-421408.9440000006</v>
      </c>
      <c r="P36" s="27">
        <f t="shared" si="10"/>
        <v>421408.9440000006</v>
      </c>
    </row>
    <row r="37" spans="1:21">
      <c r="A37" s="31">
        <v>35947</v>
      </c>
      <c r="B37" s="3"/>
      <c r="C37" s="6">
        <v>29</v>
      </c>
      <c r="D37" s="29">
        <f t="shared" si="0"/>
        <v>7306</v>
      </c>
      <c r="E37" s="29">
        <f t="shared" si="6"/>
        <v>211874</v>
      </c>
      <c r="F37" s="29">
        <f t="shared" si="1"/>
        <v>-1103126</v>
      </c>
      <c r="G37" s="34">
        <f>+Inputs!$D$2</f>
        <v>0.3795</v>
      </c>
      <c r="H37" s="2"/>
      <c r="I37" s="27">
        <f t="shared" si="7"/>
        <v>1315000</v>
      </c>
      <c r="J37" s="27"/>
      <c r="K37" s="27">
        <f t="shared" si="2"/>
        <v>7306</v>
      </c>
      <c r="L37" s="27">
        <f t="shared" si="8"/>
        <v>211874</v>
      </c>
      <c r="M37" s="27">
        <f t="shared" si="3"/>
        <v>2772.627</v>
      </c>
      <c r="N37" s="27">
        <f t="shared" si="4"/>
        <v>2772.627</v>
      </c>
      <c r="O37" s="27">
        <f t="shared" si="9"/>
        <v>-418636.31700000062</v>
      </c>
      <c r="P37" s="27">
        <f t="shared" si="10"/>
        <v>418636.31700000062</v>
      </c>
    </row>
    <row r="38" spans="1:21">
      <c r="A38" s="30">
        <v>35977</v>
      </c>
      <c r="B38" s="3"/>
      <c r="C38" s="6">
        <v>30</v>
      </c>
      <c r="D38" s="29">
        <f t="shared" si="0"/>
        <v>7306</v>
      </c>
      <c r="E38" s="29">
        <f t="shared" si="6"/>
        <v>219180</v>
      </c>
      <c r="F38" s="29">
        <f t="shared" si="1"/>
        <v>-1095820</v>
      </c>
      <c r="G38" s="34">
        <f>+Inputs!$D$2</f>
        <v>0.3795</v>
      </c>
      <c r="H38" s="2"/>
      <c r="I38" s="27">
        <f t="shared" si="7"/>
        <v>1315000</v>
      </c>
      <c r="J38" s="27"/>
      <c r="K38" s="27">
        <f t="shared" si="2"/>
        <v>7306</v>
      </c>
      <c r="L38" s="27">
        <f t="shared" si="8"/>
        <v>219180</v>
      </c>
      <c r="M38" s="27">
        <f t="shared" si="3"/>
        <v>2772.627</v>
      </c>
      <c r="N38" s="27">
        <f t="shared" si="4"/>
        <v>2772.627</v>
      </c>
      <c r="O38" s="27">
        <f t="shared" si="9"/>
        <v>-415863.69000000064</v>
      </c>
      <c r="P38" s="27">
        <f t="shared" si="10"/>
        <v>415863.69000000064</v>
      </c>
    </row>
    <row r="39" spans="1:21">
      <c r="A39" s="31">
        <v>36008</v>
      </c>
      <c r="B39" s="2"/>
      <c r="C39" s="6">
        <v>31</v>
      </c>
      <c r="D39" s="29">
        <f t="shared" si="0"/>
        <v>7306</v>
      </c>
      <c r="E39" s="29">
        <f t="shared" si="6"/>
        <v>226486</v>
      </c>
      <c r="F39" s="29">
        <f t="shared" si="1"/>
        <v>-1088514</v>
      </c>
      <c r="G39" s="34">
        <f>+Inputs!$D$2</f>
        <v>0.3795</v>
      </c>
      <c r="H39" s="2"/>
      <c r="I39" s="27">
        <f t="shared" si="7"/>
        <v>1315000</v>
      </c>
      <c r="J39" s="27"/>
      <c r="K39" s="27">
        <f t="shared" si="2"/>
        <v>7306</v>
      </c>
      <c r="L39" s="27">
        <f t="shared" si="8"/>
        <v>226486</v>
      </c>
      <c r="M39" s="27">
        <f t="shared" si="3"/>
        <v>2772.627</v>
      </c>
      <c r="N39" s="27">
        <f t="shared" si="4"/>
        <v>2772.627</v>
      </c>
      <c r="O39" s="27">
        <f t="shared" si="9"/>
        <v>-413091.06300000066</v>
      </c>
      <c r="P39" s="27">
        <f t="shared" si="10"/>
        <v>413091.06300000066</v>
      </c>
    </row>
    <row r="40" spans="1:21">
      <c r="A40" s="30">
        <v>36039</v>
      </c>
      <c r="B40" s="2"/>
      <c r="C40" s="6">
        <v>32</v>
      </c>
      <c r="D40" s="29">
        <f t="shared" si="0"/>
        <v>7306</v>
      </c>
      <c r="E40" s="29">
        <f t="shared" si="6"/>
        <v>233792</v>
      </c>
      <c r="F40" s="29">
        <f t="shared" si="1"/>
        <v>-1081208</v>
      </c>
      <c r="G40" s="34">
        <f>+Inputs!$D$2</f>
        <v>0.3795</v>
      </c>
      <c r="H40" s="2"/>
      <c r="I40" s="27">
        <f t="shared" si="7"/>
        <v>1315000</v>
      </c>
      <c r="J40" s="2"/>
      <c r="K40" s="27">
        <f t="shared" si="2"/>
        <v>7306</v>
      </c>
      <c r="L40" s="27">
        <f t="shared" si="8"/>
        <v>233792</v>
      </c>
      <c r="M40" s="27">
        <f t="shared" si="3"/>
        <v>2772.627</v>
      </c>
      <c r="N40" s="27">
        <f t="shared" si="4"/>
        <v>2772.627</v>
      </c>
      <c r="O40" s="27">
        <f t="shared" si="9"/>
        <v>-410318.43600000069</v>
      </c>
      <c r="P40" s="27">
        <f t="shared" si="10"/>
        <v>410318.43600000069</v>
      </c>
    </row>
    <row r="41" spans="1:21">
      <c r="A41" s="31">
        <v>36069</v>
      </c>
      <c r="C41" s="6">
        <v>33</v>
      </c>
      <c r="D41" s="29">
        <f t="shared" ref="D41:D72" si="12">ROUND(-(+$B$9/180)*1,0)</f>
        <v>7306</v>
      </c>
      <c r="E41" s="29">
        <f t="shared" si="6"/>
        <v>241098</v>
      </c>
      <c r="F41" s="29">
        <f t="shared" ref="F41:F72" si="13">$B$9+E41</f>
        <v>-1073902</v>
      </c>
      <c r="G41" s="34">
        <f>+Inputs!$D$2</f>
        <v>0.3795</v>
      </c>
      <c r="I41" s="27">
        <f t="shared" si="7"/>
        <v>1315000</v>
      </c>
      <c r="K41" s="27">
        <f t="shared" ref="K41:K72" si="14">D41</f>
        <v>7306</v>
      </c>
      <c r="L41" s="27">
        <f t="shared" si="8"/>
        <v>241098</v>
      </c>
      <c r="M41" s="27">
        <f t="shared" ref="M41:M72" si="15">K41*G41</f>
        <v>2772.627</v>
      </c>
      <c r="N41" s="27">
        <f t="shared" ref="N41:N72" si="16">M41-J41</f>
        <v>2772.627</v>
      </c>
      <c r="O41" s="27">
        <f t="shared" si="9"/>
        <v>-407545.80900000071</v>
      </c>
      <c r="P41" s="27">
        <f t="shared" si="10"/>
        <v>407545.80900000071</v>
      </c>
    </row>
    <row r="42" spans="1:21">
      <c r="A42" s="30">
        <v>36100</v>
      </c>
      <c r="C42" s="6">
        <v>34</v>
      </c>
      <c r="D42" s="29">
        <f t="shared" si="12"/>
        <v>7306</v>
      </c>
      <c r="E42" s="29">
        <f t="shared" ref="E42:E73" si="17">+E41+D42</f>
        <v>248404</v>
      </c>
      <c r="F42" s="29">
        <f t="shared" si="13"/>
        <v>-1066596</v>
      </c>
      <c r="G42" s="34">
        <f>+Inputs!$D$2</f>
        <v>0.3795</v>
      </c>
      <c r="I42" s="27">
        <f t="shared" ref="I42:I73" si="18">+I41+H42</f>
        <v>1315000</v>
      </c>
      <c r="K42" s="27">
        <f t="shared" si="14"/>
        <v>7306</v>
      </c>
      <c r="L42" s="27">
        <f t="shared" ref="L42:L73" si="19">+L41+K42</f>
        <v>248404</v>
      </c>
      <c r="M42" s="27">
        <f t="shared" si="15"/>
        <v>2772.627</v>
      </c>
      <c r="N42" s="27">
        <f t="shared" si="16"/>
        <v>2772.627</v>
      </c>
      <c r="O42" s="27">
        <f t="shared" ref="O42:O73" si="20">+O41+N42</f>
        <v>-404773.18200000073</v>
      </c>
      <c r="P42" s="27">
        <f t="shared" ref="P42:P73" si="21">P41-N42</f>
        <v>404773.18200000073</v>
      </c>
    </row>
    <row r="43" spans="1:21">
      <c r="A43" s="31">
        <v>36130</v>
      </c>
      <c r="C43" s="6">
        <v>35</v>
      </c>
      <c r="D43" s="29">
        <f t="shared" si="12"/>
        <v>7306</v>
      </c>
      <c r="E43" s="29">
        <f t="shared" si="17"/>
        <v>255710</v>
      </c>
      <c r="F43" s="29">
        <f t="shared" si="13"/>
        <v>-1059290</v>
      </c>
      <c r="G43" s="34">
        <f>+Inputs!$D$2</f>
        <v>0.3795</v>
      </c>
      <c r="I43" s="27">
        <f t="shared" si="18"/>
        <v>1315000</v>
      </c>
      <c r="K43" s="27">
        <f t="shared" si="14"/>
        <v>7306</v>
      </c>
      <c r="L43" s="27">
        <f t="shared" si="19"/>
        <v>255710</v>
      </c>
      <c r="M43" s="27">
        <f t="shared" si="15"/>
        <v>2772.627</v>
      </c>
      <c r="N43" s="27">
        <f t="shared" si="16"/>
        <v>2772.627</v>
      </c>
      <c r="O43" s="27">
        <f t="shared" si="20"/>
        <v>-402000.55500000075</v>
      </c>
      <c r="P43" s="27">
        <f t="shared" si="21"/>
        <v>402000.55500000075</v>
      </c>
    </row>
    <row r="44" spans="1:21">
      <c r="A44" s="30">
        <v>36161</v>
      </c>
      <c r="C44" s="6">
        <v>36</v>
      </c>
      <c r="D44" s="29">
        <f t="shared" si="12"/>
        <v>7306</v>
      </c>
      <c r="E44" s="29">
        <f t="shared" si="17"/>
        <v>263016</v>
      </c>
      <c r="F44" s="29">
        <f t="shared" si="13"/>
        <v>-1051984</v>
      </c>
      <c r="G44" s="34">
        <f>+Inputs!$D$2</f>
        <v>0.3795</v>
      </c>
      <c r="I44" s="27">
        <f t="shared" si="18"/>
        <v>1315000</v>
      </c>
      <c r="K44" s="27">
        <f t="shared" si="14"/>
        <v>7306</v>
      </c>
      <c r="L44" s="27">
        <f t="shared" si="19"/>
        <v>263016</v>
      </c>
      <c r="M44" s="27">
        <f t="shared" si="15"/>
        <v>2772.627</v>
      </c>
      <c r="N44" s="27">
        <f t="shared" si="16"/>
        <v>2772.627</v>
      </c>
      <c r="O44" s="27">
        <f t="shared" si="20"/>
        <v>-399227.92800000077</v>
      </c>
      <c r="P44" s="27">
        <f t="shared" si="21"/>
        <v>399227.92800000077</v>
      </c>
      <c r="U44" s="98"/>
    </row>
    <row r="45" spans="1:21">
      <c r="A45" s="31">
        <v>36192</v>
      </c>
      <c r="C45" s="6">
        <v>37</v>
      </c>
      <c r="D45" s="29">
        <f t="shared" si="12"/>
        <v>7306</v>
      </c>
      <c r="E45" s="29">
        <f t="shared" si="17"/>
        <v>270322</v>
      </c>
      <c r="F45" s="29">
        <f t="shared" si="13"/>
        <v>-1044678</v>
      </c>
      <c r="G45" s="34">
        <f>+Inputs!$D$2</f>
        <v>0.3795</v>
      </c>
      <c r="I45" s="27">
        <f t="shared" si="18"/>
        <v>1315000</v>
      </c>
      <c r="K45" s="27">
        <f t="shared" si="14"/>
        <v>7306</v>
      </c>
      <c r="L45" s="27">
        <f t="shared" si="19"/>
        <v>270322</v>
      </c>
      <c r="M45" s="27">
        <f t="shared" si="15"/>
        <v>2772.627</v>
      </c>
      <c r="N45" s="27">
        <f t="shared" si="16"/>
        <v>2772.627</v>
      </c>
      <c r="O45" s="27">
        <f t="shared" si="20"/>
        <v>-396455.30100000079</v>
      </c>
      <c r="P45" s="27">
        <f t="shared" si="21"/>
        <v>396455.30100000079</v>
      </c>
      <c r="U45" s="98"/>
    </row>
    <row r="46" spans="1:21">
      <c r="A46" s="30">
        <v>36220</v>
      </c>
      <c r="C46" s="6">
        <v>38</v>
      </c>
      <c r="D46" s="29">
        <f t="shared" si="12"/>
        <v>7306</v>
      </c>
      <c r="E46" s="29">
        <f t="shared" si="17"/>
        <v>277628</v>
      </c>
      <c r="F46" s="29">
        <f t="shared" si="13"/>
        <v>-1037372</v>
      </c>
      <c r="G46" s="34">
        <f>+Inputs!$D$2</f>
        <v>0.3795</v>
      </c>
      <c r="I46" s="27">
        <f t="shared" si="18"/>
        <v>1315000</v>
      </c>
      <c r="K46" s="27">
        <f t="shared" si="14"/>
        <v>7306</v>
      </c>
      <c r="L46" s="27">
        <f t="shared" si="19"/>
        <v>277628</v>
      </c>
      <c r="M46" s="27">
        <f t="shared" si="15"/>
        <v>2772.627</v>
      </c>
      <c r="N46" s="27">
        <f t="shared" si="16"/>
        <v>2772.627</v>
      </c>
      <c r="O46" s="27">
        <f t="shared" si="20"/>
        <v>-393682.67400000081</v>
      </c>
      <c r="P46" s="27">
        <f t="shared" si="21"/>
        <v>393682.67400000081</v>
      </c>
      <c r="U46" s="98"/>
    </row>
    <row r="47" spans="1:21">
      <c r="A47" s="31">
        <v>36251</v>
      </c>
      <c r="C47" s="6">
        <v>39</v>
      </c>
      <c r="D47" s="29">
        <f t="shared" si="12"/>
        <v>7306</v>
      </c>
      <c r="E47" s="29">
        <f t="shared" si="17"/>
        <v>284934</v>
      </c>
      <c r="F47" s="29">
        <f t="shared" si="13"/>
        <v>-1030066</v>
      </c>
      <c r="G47" s="34">
        <f>+Inputs!$D$2</f>
        <v>0.3795</v>
      </c>
      <c r="I47" s="27">
        <f t="shared" si="18"/>
        <v>1315000</v>
      </c>
      <c r="K47" s="27">
        <f t="shared" si="14"/>
        <v>7306</v>
      </c>
      <c r="L47" s="27">
        <f t="shared" si="19"/>
        <v>284934</v>
      </c>
      <c r="M47" s="27">
        <f t="shared" si="15"/>
        <v>2772.627</v>
      </c>
      <c r="N47" s="27">
        <f t="shared" si="16"/>
        <v>2772.627</v>
      </c>
      <c r="O47" s="27">
        <f t="shared" si="20"/>
        <v>-390910.04700000084</v>
      </c>
      <c r="P47" s="27">
        <f t="shared" si="21"/>
        <v>390910.04700000084</v>
      </c>
      <c r="U47" s="98"/>
    </row>
    <row r="48" spans="1:21">
      <c r="A48" s="30">
        <v>36281</v>
      </c>
      <c r="C48" s="6">
        <v>40</v>
      </c>
      <c r="D48" s="29">
        <f t="shared" si="12"/>
        <v>7306</v>
      </c>
      <c r="E48" s="29">
        <f t="shared" si="17"/>
        <v>292240</v>
      </c>
      <c r="F48" s="29">
        <f t="shared" si="13"/>
        <v>-1022760</v>
      </c>
      <c r="G48" s="34">
        <f>+Inputs!$D$2</f>
        <v>0.3795</v>
      </c>
      <c r="I48" s="27">
        <f t="shared" si="18"/>
        <v>1315000</v>
      </c>
      <c r="K48" s="27">
        <f t="shared" si="14"/>
        <v>7306</v>
      </c>
      <c r="L48" s="27">
        <f t="shared" si="19"/>
        <v>292240</v>
      </c>
      <c r="M48" s="27">
        <f t="shared" si="15"/>
        <v>2772.627</v>
      </c>
      <c r="N48" s="27">
        <f t="shared" si="16"/>
        <v>2772.627</v>
      </c>
      <c r="O48" s="27">
        <f t="shared" si="20"/>
        <v>-388137.42000000086</v>
      </c>
      <c r="P48" s="27">
        <f t="shared" si="21"/>
        <v>388137.42000000086</v>
      </c>
      <c r="U48" s="98"/>
    </row>
    <row r="49" spans="1:21">
      <c r="A49" s="31">
        <v>36312</v>
      </c>
      <c r="C49" s="6">
        <v>41</v>
      </c>
      <c r="D49" s="29">
        <f t="shared" si="12"/>
        <v>7306</v>
      </c>
      <c r="E49" s="29">
        <f t="shared" si="17"/>
        <v>299546</v>
      </c>
      <c r="F49" s="29">
        <f t="shared" si="13"/>
        <v>-1015454</v>
      </c>
      <c r="G49" s="34">
        <f>+Inputs!$D$2</f>
        <v>0.3795</v>
      </c>
      <c r="I49" s="27">
        <f t="shared" si="18"/>
        <v>1315000</v>
      </c>
      <c r="K49" s="27">
        <f t="shared" si="14"/>
        <v>7306</v>
      </c>
      <c r="L49" s="27">
        <f t="shared" si="19"/>
        <v>299546</v>
      </c>
      <c r="M49" s="27">
        <f t="shared" si="15"/>
        <v>2772.627</v>
      </c>
      <c r="N49" s="27">
        <f t="shared" si="16"/>
        <v>2772.627</v>
      </c>
      <c r="O49" s="27">
        <f t="shared" si="20"/>
        <v>-385364.79300000088</v>
      </c>
      <c r="P49" s="27">
        <f t="shared" si="21"/>
        <v>385364.79300000088</v>
      </c>
      <c r="U49" s="98"/>
    </row>
    <row r="50" spans="1:21">
      <c r="A50" s="30">
        <v>36342</v>
      </c>
      <c r="C50" s="6">
        <v>42</v>
      </c>
      <c r="D50" s="29">
        <f t="shared" si="12"/>
        <v>7306</v>
      </c>
      <c r="E50" s="29">
        <f t="shared" si="17"/>
        <v>306852</v>
      </c>
      <c r="F50" s="29">
        <f t="shared" si="13"/>
        <v>-1008148</v>
      </c>
      <c r="G50" s="34">
        <f>+Inputs!$D$2</f>
        <v>0.3795</v>
      </c>
      <c r="I50" s="27">
        <f t="shared" si="18"/>
        <v>1315000</v>
      </c>
      <c r="K50" s="27">
        <f t="shared" si="14"/>
        <v>7306</v>
      </c>
      <c r="L50" s="27">
        <f t="shared" si="19"/>
        <v>306852</v>
      </c>
      <c r="M50" s="27">
        <f t="shared" si="15"/>
        <v>2772.627</v>
      </c>
      <c r="N50" s="27">
        <f t="shared" si="16"/>
        <v>2772.627</v>
      </c>
      <c r="O50" s="27">
        <f t="shared" si="20"/>
        <v>-382592.1660000009</v>
      </c>
      <c r="P50" s="27">
        <f t="shared" si="21"/>
        <v>382592.1660000009</v>
      </c>
      <c r="U50" s="98"/>
    </row>
    <row r="51" spans="1:21">
      <c r="A51" s="31">
        <v>36373</v>
      </c>
      <c r="C51" s="6">
        <v>43</v>
      </c>
      <c r="D51" s="29">
        <f t="shared" si="12"/>
        <v>7306</v>
      </c>
      <c r="E51" s="29">
        <f t="shared" si="17"/>
        <v>314158</v>
      </c>
      <c r="F51" s="29">
        <f t="shared" si="13"/>
        <v>-1000842</v>
      </c>
      <c r="G51" s="34">
        <f>+Inputs!$D$2</f>
        <v>0.3795</v>
      </c>
      <c r="I51" s="27">
        <f t="shared" si="18"/>
        <v>1315000</v>
      </c>
      <c r="K51" s="27">
        <f t="shared" si="14"/>
        <v>7306</v>
      </c>
      <c r="L51" s="27">
        <f t="shared" si="19"/>
        <v>314158</v>
      </c>
      <c r="M51" s="27">
        <f t="shared" si="15"/>
        <v>2772.627</v>
      </c>
      <c r="N51" s="27">
        <f t="shared" si="16"/>
        <v>2772.627</v>
      </c>
      <c r="O51" s="27">
        <f t="shared" si="20"/>
        <v>-379819.53900000092</v>
      </c>
      <c r="P51" s="27">
        <f t="shared" si="21"/>
        <v>379819.53900000092</v>
      </c>
      <c r="U51" s="98"/>
    </row>
    <row r="52" spans="1:21">
      <c r="A52" s="30">
        <v>36404</v>
      </c>
      <c r="C52" s="6">
        <v>44</v>
      </c>
      <c r="D52" s="29">
        <f t="shared" si="12"/>
        <v>7306</v>
      </c>
      <c r="E52" s="29">
        <f t="shared" si="17"/>
        <v>321464</v>
      </c>
      <c r="F52" s="29">
        <f t="shared" si="13"/>
        <v>-993536</v>
      </c>
      <c r="G52" s="34">
        <f>+Inputs!$D$2</f>
        <v>0.3795</v>
      </c>
      <c r="I52" s="27">
        <f t="shared" si="18"/>
        <v>1315000</v>
      </c>
      <c r="K52" s="27">
        <f t="shared" si="14"/>
        <v>7306</v>
      </c>
      <c r="L52" s="27">
        <f t="shared" si="19"/>
        <v>321464</v>
      </c>
      <c r="M52" s="27">
        <f t="shared" si="15"/>
        <v>2772.627</v>
      </c>
      <c r="N52" s="27">
        <f t="shared" si="16"/>
        <v>2772.627</v>
      </c>
      <c r="O52" s="27">
        <f t="shared" si="20"/>
        <v>-377046.91200000094</v>
      </c>
      <c r="P52" s="27">
        <f t="shared" si="21"/>
        <v>377046.91200000094</v>
      </c>
      <c r="U52" s="98"/>
    </row>
    <row r="53" spans="1:21">
      <c r="A53" s="31">
        <v>36434</v>
      </c>
      <c r="C53" s="6">
        <v>45</v>
      </c>
      <c r="D53" s="29">
        <f t="shared" si="12"/>
        <v>7306</v>
      </c>
      <c r="E53" s="29">
        <f t="shared" si="17"/>
        <v>328770</v>
      </c>
      <c r="F53" s="29">
        <f t="shared" si="13"/>
        <v>-986230</v>
      </c>
      <c r="G53" s="34">
        <f>+Inputs!$D$2</f>
        <v>0.3795</v>
      </c>
      <c r="I53" s="27">
        <f t="shared" si="18"/>
        <v>1315000</v>
      </c>
      <c r="K53" s="27">
        <f t="shared" si="14"/>
        <v>7306</v>
      </c>
      <c r="L53" s="27">
        <f t="shared" si="19"/>
        <v>328770</v>
      </c>
      <c r="M53" s="27">
        <f t="shared" si="15"/>
        <v>2772.627</v>
      </c>
      <c r="N53" s="27">
        <f t="shared" si="16"/>
        <v>2772.627</v>
      </c>
      <c r="O53" s="27">
        <f t="shared" si="20"/>
        <v>-374274.28500000096</v>
      </c>
      <c r="P53" s="27">
        <f t="shared" si="21"/>
        <v>374274.28500000096</v>
      </c>
      <c r="U53" s="98"/>
    </row>
    <row r="54" spans="1:21">
      <c r="A54" s="30">
        <v>36465</v>
      </c>
      <c r="C54" s="6">
        <v>46</v>
      </c>
      <c r="D54" s="29">
        <f t="shared" si="12"/>
        <v>7306</v>
      </c>
      <c r="E54" s="29">
        <f t="shared" si="17"/>
        <v>336076</v>
      </c>
      <c r="F54" s="29">
        <f t="shared" si="13"/>
        <v>-978924</v>
      </c>
      <c r="G54" s="34">
        <f>+Inputs!$D$2</f>
        <v>0.3795</v>
      </c>
      <c r="I54" s="27">
        <f t="shared" si="18"/>
        <v>1315000</v>
      </c>
      <c r="K54" s="27">
        <f t="shared" si="14"/>
        <v>7306</v>
      </c>
      <c r="L54" s="27">
        <f t="shared" si="19"/>
        <v>336076</v>
      </c>
      <c r="M54" s="27">
        <f t="shared" si="15"/>
        <v>2772.627</v>
      </c>
      <c r="N54" s="27">
        <f t="shared" si="16"/>
        <v>2772.627</v>
      </c>
      <c r="O54" s="27">
        <f t="shared" si="20"/>
        <v>-371501.65800000099</v>
      </c>
      <c r="P54" s="27">
        <f t="shared" si="21"/>
        <v>371501.65800000099</v>
      </c>
      <c r="U54" s="98"/>
    </row>
    <row r="55" spans="1:21">
      <c r="A55" s="31">
        <v>36495</v>
      </c>
      <c r="C55" s="6">
        <v>47</v>
      </c>
      <c r="D55" s="29">
        <f t="shared" si="12"/>
        <v>7306</v>
      </c>
      <c r="E55" s="29">
        <f t="shared" si="17"/>
        <v>343382</v>
      </c>
      <c r="F55" s="29">
        <f t="shared" si="13"/>
        <v>-971618</v>
      </c>
      <c r="G55" s="34">
        <f>+Inputs!$D$2</f>
        <v>0.3795</v>
      </c>
      <c r="I55" s="27">
        <f t="shared" si="18"/>
        <v>1315000</v>
      </c>
      <c r="K55" s="27">
        <f t="shared" si="14"/>
        <v>7306</v>
      </c>
      <c r="L55" s="27">
        <f t="shared" si="19"/>
        <v>343382</v>
      </c>
      <c r="M55" s="27">
        <f t="shared" si="15"/>
        <v>2772.627</v>
      </c>
      <c r="N55" s="27">
        <f t="shared" si="16"/>
        <v>2772.627</v>
      </c>
      <c r="O55" s="27">
        <f t="shared" si="20"/>
        <v>-368729.03100000101</v>
      </c>
      <c r="P55" s="27">
        <f t="shared" si="21"/>
        <v>368729.03100000101</v>
      </c>
      <c r="U55" s="98"/>
    </row>
    <row r="56" spans="1:21">
      <c r="A56" s="30">
        <v>36526</v>
      </c>
      <c r="C56" s="6">
        <v>48</v>
      </c>
      <c r="D56" s="29">
        <f t="shared" si="12"/>
        <v>7306</v>
      </c>
      <c r="E56" s="29">
        <f t="shared" si="17"/>
        <v>350688</v>
      </c>
      <c r="F56" s="29">
        <f t="shared" si="13"/>
        <v>-964312</v>
      </c>
      <c r="G56" s="34">
        <f>+Inputs!$D$2</f>
        <v>0.3795</v>
      </c>
      <c r="I56" s="27">
        <f t="shared" si="18"/>
        <v>1315000</v>
      </c>
      <c r="K56" s="27">
        <f t="shared" si="14"/>
        <v>7306</v>
      </c>
      <c r="L56" s="27">
        <f t="shared" si="19"/>
        <v>350688</v>
      </c>
      <c r="M56" s="27">
        <f t="shared" si="15"/>
        <v>2772.627</v>
      </c>
      <c r="N56" s="27">
        <f t="shared" si="16"/>
        <v>2772.627</v>
      </c>
      <c r="O56" s="27">
        <f t="shared" si="20"/>
        <v>-365956.40400000103</v>
      </c>
      <c r="P56" s="27">
        <f t="shared" si="21"/>
        <v>365956.40400000103</v>
      </c>
    </row>
    <row r="57" spans="1:21">
      <c r="A57" s="31">
        <v>36557</v>
      </c>
      <c r="C57" s="6">
        <v>49</v>
      </c>
      <c r="D57" s="29">
        <f t="shared" si="12"/>
        <v>7306</v>
      </c>
      <c r="E57" s="29">
        <f t="shared" si="17"/>
        <v>357994</v>
      </c>
      <c r="F57" s="29">
        <f t="shared" si="13"/>
        <v>-957006</v>
      </c>
      <c r="G57" s="34">
        <f>+Inputs!$D$2</f>
        <v>0.3795</v>
      </c>
      <c r="I57" s="27">
        <f t="shared" si="18"/>
        <v>1315000</v>
      </c>
      <c r="K57" s="27">
        <f t="shared" si="14"/>
        <v>7306</v>
      </c>
      <c r="L57" s="27">
        <f t="shared" si="19"/>
        <v>357994</v>
      </c>
      <c r="M57" s="27">
        <f t="shared" si="15"/>
        <v>2772.627</v>
      </c>
      <c r="N57" s="27">
        <f t="shared" si="16"/>
        <v>2772.627</v>
      </c>
      <c r="O57" s="27">
        <f t="shared" si="20"/>
        <v>-363183.77700000105</v>
      </c>
      <c r="P57" s="27">
        <f t="shared" si="21"/>
        <v>363183.77700000105</v>
      </c>
    </row>
    <row r="58" spans="1:21">
      <c r="A58" s="30">
        <v>36586</v>
      </c>
      <c r="C58" s="6">
        <v>50</v>
      </c>
      <c r="D58" s="29">
        <f t="shared" si="12"/>
        <v>7306</v>
      </c>
      <c r="E58" s="29">
        <f t="shared" si="17"/>
        <v>365300</v>
      </c>
      <c r="F58" s="29">
        <f t="shared" si="13"/>
        <v>-949700</v>
      </c>
      <c r="G58" s="34">
        <f>+Inputs!$D$2</f>
        <v>0.3795</v>
      </c>
      <c r="I58" s="27">
        <f t="shared" si="18"/>
        <v>1315000</v>
      </c>
      <c r="K58" s="27">
        <f t="shared" si="14"/>
        <v>7306</v>
      </c>
      <c r="L58" s="27">
        <f t="shared" si="19"/>
        <v>365300</v>
      </c>
      <c r="M58" s="27">
        <f t="shared" si="15"/>
        <v>2772.627</v>
      </c>
      <c r="N58" s="27">
        <f t="shared" si="16"/>
        <v>2772.627</v>
      </c>
      <c r="O58" s="27">
        <f t="shared" si="20"/>
        <v>-360411.15000000107</v>
      </c>
      <c r="P58" s="27">
        <f t="shared" si="21"/>
        <v>360411.15000000107</v>
      </c>
    </row>
    <row r="59" spans="1:21">
      <c r="A59" s="31">
        <v>36617</v>
      </c>
      <c r="C59" s="6">
        <v>51</v>
      </c>
      <c r="D59" s="29">
        <f t="shared" si="12"/>
        <v>7306</v>
      </c>
      <c r="E59" s="29">
        <f t="shared" si="17"/>
        <v>372606</v>
      </c>
      <c r="F59" s="29">
        <f t="shared" si="13"/>
        <v>-942394</v>
      </c>
      <c r="G59" s="34">
        <f>+Inputs!$D$2</f>
        <v>0.3795</v>
      </c>
      <c r="I59" s="27">
        <f t="shared" si="18"/>
        <v>1315000</v>
      </c>
      <c r="K59" s="27">
        <f t="shared" si="14"/>
        <v>7306</v>
      </c>
      <c r="L59" s="27">
        <f t="shared" si="19"/>
        <v>372606</v>
      </c>
      <c r="M59" s="27">
        <f t="shared" si="15"/>
        <v>2772.627</v>
      </c>
      <c r="N59" s="27">
        <f t="shared" si="16"/>
        <v>2772.627</v>
      </c>
      <c r="O59" s="27">
        <f t="shared" si="20"/>
        <v>-357638.52300000109</v>
      </c>
      <c r="P59" s="27">
        <f t="shared" si="21"/>
        <v>357638.52300000109</v>
      </c>
    </row>
    <row r="60" spans="1:21">
      <c r="A60" s="30">
        <v>36647</v>
      </c>
      <c r="C60" s="6">
        <v>52</v>
      </c>
      <c r="D60" s="29">
        <f t="shared" si="12"/>
        <v>7306</v>
      </c>
      <c r="E60" s="29">
        <f t="shared" si="17"/>
        <v>379912</v>
      </c>
      <c r="F60" s="29">
        <f t="shared" si="13"/>
        <v>-935088</v>
      </c>
      <c r="G60" s="34">
        <f>+Inputs!$D$2</f>
        <v>0.3795</v>
      </c>
      <c r="I60" s="27">
        <f t="shared" si="18"/>
        <v>1315000</v>
      </c>
      <c r="K60" s="27">
        <f t="shared" si="14"/>
        <v>7306</v>
      </c>
      <c r="L60" s="27">
        <f t="shared" si="19"/>
        <v>379912</v>
      </c>
      <c r="M60" s="27">
        <f t="shared" si="15"/>
        <v>2772.627</v>
      </c>
      <c r="N60" s="27">
        <f t="shared" si="16"/>
        <v>2772.627</v>
      </c>
      <c r="O60" s="27">
        <f t="shared" si="20"/>
        <v>-354865.89600000111</v>
      </c>
      <c r="P60" s="27">
        <f t="shared" si="21"/>
        <v>354865.89600000111</v>
      </c>
    </row>
    <row r="61" spans="1:21">
      <c r="A61" s="31">
        <v>36678</v>
      </c>
      <c r="C61" s="6">
        <v>53</v>
      </c>
      <c r="D61" s="29">
        <f t="shared" si="12"/>
        <v>7306</v>
      </c>
      <c r="E61" s="29">
        <f t="shared" si="17"/>
        <v>387218</v>
      </c>
      <c r="F61" s="29">
        <f t="shared" si="13"/>
        <v>-927782</v>
      </c>
      <c r="G61" s="34">
        <f>+Inputs!$D$2</f>
        <v>0.3795</v>
      </c>
      <c r="I61" s="27">
        <f t="shared" si="18"/>
        <v>1315000</v>
      </c>
      <c r="K61" s="27">
        <f t="shared" si="14"/>
        <v>7306</v>
      </c>
      <c r="L61" s="27">
        <f t="shared" si="19"/>
        <v>387218</v>
      </c>
      <c r="M61" s="27">
        <f t="shared" si="15"/>
        <v>2772.627</v>
      </c>
      <c r="N61" s="27">
        <f t="shared" si="16"/>
        <v>2772.627</v>
      </c>
      <c r="O61" s="27">
        <f t="shared" si="20"/>
        <v>-352093.26900000114</v>
      </c>
      <c r="P61" s="27">
        <f t="shared" si="21"/>
        <v>352093.26900000114</v>
      </c>
    </row>
    <row r="62" spans="1:21">
      <c r="A62" s="30">
        <v>36708</v>
      </c>
      <c r="C62" s="6">
        <v>54</v>
      </c>
      <c r="D62" s="29">
        <f t="shared" si="12"/>
        <v>7306</v>
      </c>
      <c r="E62" s="29">
        <f t="shared" si="17"/>
        <v>394524</v>
      </c>
      <c r="F62" s="29">
        <f t="shared" si="13"/>
        <v>-920476</v>
      </c>
      <c r="G62" s="34">
        <f>+Inputs!$D$2</f>
        <v>0.3795</v>
      </c>
      <c r="I62" s="27">
        <f t="shared" si="18"/>
        <v>1315000</v>
      </c>
      <c r="K62" s="27">
        <f t="shared" si="14"/>
        <v>7306</v>
      </c>
      <c r="L62" s="27">
        <f t="shared" si="19"/>
        <v>394524</v>
      </c>
      <c r="M62" s="27">
        <f t="shared" si="15"/>
        <v>2772.627</v>
      </c>
      <c r="N62" s="27">
        <f t="shared" si="16"/>
        <v>2772.627</v>
      </c>
      <c r="O62" s="27">
        <f t="shared" si="20"/>
        <v>-349320.64200000116</v>
      </c>
      <c r="P62" s="27">
        <f t="shared" si="21"/>
        <v>349320.64200000116</v>
      </c>
    </row>
    <row r="63" spans="1:21">
      <c r="A63" s="31">
        <v>36739</v>
      </c>
      <c r="C63" s="6">
        <v>55</v>
      </c>
      <c r="D63" s="29">
        <f t="shared" si="12"/>
        <v>7306</v>
      </c>
      <c r="E63" s="29">
        <f t="shared" si="17"/>
        <v>401830</v>
      </c>
      <c r="F63" s="29">
        <f t="shared" si="13"/>
        <v>-913170</v>
      </c>
      <c r="G63" s="34">
        <f>+Inputs!$D$2</f>
        <v>0.3795</v>
      </c>
      <c r="I63" s="27">
        <f t="shared" si="18"/>
        <v>1315000</v>
      </c>
      <c r="K63" s="27">
        <f t="shared" si="14"/>
        <v>7306</v>
      </c>
      <c r="L63" s="27">
        <f t="shared" si="19"/>
        <v>401830</v>
      </c>
      <c r="M63" s="27">
        <f t="shared" si="15"/>
        <v>2772.627</v>
      </c>
      <c r="N63" s="27">
        <f t="shared" si="16"/>
        <v>2772.627</v>
      </c>
      <c r="O63" s="27">
        <f t="shared" si="20"/>
        <v>-346548.01500000118</v>
      </c>
      <c r="P63" s="27">
        <f t="shared" si="21"/>
        <v>346548.01500000118</v>
      </c>
    </row>
    <row r="64" spans="1:21">
      <c r="A64" s="30">
        <v>36770</v>
      </c>
      <c r="C64" s="6">
        <v>56</v>
      </c>
      <c r="D64" s="29">
        <f t="shared" si="12"/>
        <v>7306</v>
      </c>
      <c r="E64" s="29">
        <f t="shared" si="17"/>
        <v>409136</v>
      </c>
      <c r="F64" s="29">
        <f t="shared" si="13"/>
        <v>-905864</v>
      </c>
      <c r="G64" s="34">
        <f>+Inputs!$D$2</f>
        <v>0.3795</v>
      </c>
      <c r="I64" s="27">
        <f t="shared" si="18"/>
        <v>1315000</v>
      </c>
      <c r="K64" s="27">
        <f t="shared" si="14"/>
        <v>7306</v>
      </c>
      <c r="L64" s="27">
        <f t="shared" si="19"/>
        <v>409136</v>
      </c>
      <c r="M64" s="27">
        <f t="shared" si="15"/>
        <v>2772.627</v>
      </c>
      <c r="N64" s="27">
        <f t="shared" si="16"/>
        <v>2772.627</v>
      </c>
      <c r="O64" s="27">
        <f t="shared" si="20"/>
        <v>-343775.3880000012</v>
      </c>
      <c r="P64" s="27">
        <f t="shared" si="21"/>
        <v>343775.3880000012</v>
      </c>
    </row>
    <row r="65" spans="1:16">
      <c r="A65" s="31">
        <v>36800</v>
      </c>
      <c r="C65" s="6">
        <v>57</v>
      </c>
      <c r="D65" s="29">
        <f t="shared" si="12"/>
        <v>7306</v>
      </c>
      <c r="E65" s="29">
        <f t="shared" si="17"/>
        <v>416442</v>
      </c>
      <c r="F65" s="29">
        <f t="shared" si="13"/>
        <v>-898558</v>
      </c>
      <c r="G65" s="34">
        <f>+Inputs!$D$2</f>
        <v>0.3795</v>
      </c>
      <c r="I65" s="27">
        <f t="shared" si="18"/>
        <v>1315000</v>
      </c>
      <c r="K65" s="27">
        <f t="shared" si="14"/>
        <v>7306</v>
      </c>
      <c r="L65" s="27">
        <f t="shared" si="19"/>
        <v>416442</v>
      </c>
      <c r="M65" s="27">
        <f t="shared" si="15"/>
        <v>2772.627</v>
      </c>
      <c r="N65" s="27">
        <f t="shared" si="16"/>
        <v>2772.627</v>
      </c>
      <c r="O65" s="27">
        <f t="shared" si="20"/>
        <v>-341002.76100000122</v>
      </c>
      <c r="P65" s="27">
        <f t="shared" si="21"/>
        <v>341002.76100000122</v>
      </c>
    </row>
    <row r="66" spans="1:16">
      <c r="A66" s="30">
        <v>36831</v>
      </c>
      <c r="C66" s="6">
        <v>58</v>
      </c>
      <c r="D66" s="29">
        <f t="shared" si="12"/>
        <v>7306</v>
      </c>
      <c r="E66" s="29">
        <f t="shared" si="17"/>
        <v>423748</v>
      </c>
      <c r="F66" s="29">
        <f t="shared" si="13"/>
        <v>-891252</v>
      </c>
      <c r="G66" s="34">
        <f>+Inputs!$D$2</f>
        <v>0.3795</v>
      </c>
      <c r="I66" s="27">
        <f t="shared" si="18"/>
        <v>1315000</v>
      </c>
      <c r="K66" s="27">
        <f t="shared" si="14"/>
        <v>7306</v>
      </c>
      <c r="L66" s="27">
        <f t="shared" si="19"/>
        <v>423748</v>
      </c>
      <c r="M66" s="27">
        <f t="shared" si="15"/>
        <v>2772.627</v>
      </c>
      <c r="N66" s="27">
        <f t="shared" si="16"/>
        <v>2772.627</v>
      </c>
      <c r="O66" s="27">
        <f t="shared" si="20"/>
        <v>-338230.13400000124</v>
      </c>
      <c r="P66" s="27">
        <f t="shared" si="21"/>
        <v>338230.13400000124</v>
      </c>
    </row>
    <row r="67" spans="1:16">
      <c r="A67" s="31">
        <v>36861</v>
      </c>
      <c r="C67" s="6">
        <v>59</v>
      </c>
      <c r="D67" s="29">
        <f t="shared" si="12"/>
        <v>7306</v>
      </c>
      <c r="E67" s="29">
        <f t="shared" si="17"/>
        <v>431054</v>
      </c>
      <c r="F67" s="29">
        <f t="shared" si="13"/>
        <v>-883946</v>
      </c>
      <c r="G67" s="34">
        <f>+Inputs!$D$2</f>
        <v>0.3795</v>
      </c>
      <c r="I67" s="27">
        <f t="shared" si="18"/>
        <v>1315000</v>
      </c>
      <c r="K67" s="27">
        <f t="shared" si="14"/>
        <v>7306</v>
      </c>
      <c r="L67" s="27">
        <f t="shared" si="19"/>
        <v>431054</v>
      </c>
      <c r="M67" s="27">
        <f t="shared" si="15"/>
        <v>2772.627</v>
      </c>
      <c r="N67" s="27">
        <f t="shared" si="16"/>
        <v>2772.627</v>
      </c>
      <c r="O67" s="27">
        <f t="shared" si="20"/>
        <v>-335457.50700000126</v>
      </c>
      <c r="P67" s="27">
        <f t="shared" si="21"/>
        <v>335457.50700000126</v>
      </c>
    </row>
    <row r="68" spans="1:16">
      <c r="A68" s="30">
        <v>36892</v>
      </c>
      <c r="C68" s="6">
        <v>60</v>
      </c>
      <c r="D68" s="29">
        <f t="shared" si="12"/>
        <v>7306</v>
      </c>
      <c r="E68" s="29">
        <f t="shared" si="17"/>
        <v>438360</v>
      </c>
      <c r="F68" s="29">
        <f t="shared" si="13"/>
        <v>-876640</v>
      </c>
      <c r="G68" s="34">
        <f>+Inputs!$D$2</f>
        <v>0.3795</v>
      </c>
      <c r="I68" s="27">
        <f t="shared" si="18"/>
        <v>1315000</v>
      </c>
      <c r="K68" s="27">
        <f t="shared" si="14"/>
        <v>7306</v>
      </c>
      <c r="L68" s="27">
        <f t="shared" si="19"/>
        <v>438360</v>
      </c>
      <c r="M68" s="27">
        <f t="shared" si="15"/>
        <v>2772.627</v>
      </c>
      <c r="N68" s="27">
        <f t="shared" si="16"/>
        <v>2772.627</v>
      </c>
      <c r="O68" s="27">
        <f t="shared" si="20"/>
        <v>-332684.88000000129</v>
      </c>
      <c r="P68" s="27">
        <f t="shared" si="21"/>
        <v>332684.88000000129</v>
      </c>
    </row>
    <row r="69" spans="1:16">
      <c r="A69" s="31">
        <v>36923</v>
      </c>
      <c r="C69" s="6">
        <v>61</v>
      </c>
      <c r="D69" s="29">
        <f t="shared" si="12"/>
        <v>7306</v>
      </c>
      <c r="E69" s="29">
        <f t="shared" si="17"/>
        <v>445666</v>
      </c>
      <c r="F69" s="29">
        <f t="shared" si="13"/>
        <v>-869334</v>
      </c>
      <c r="G69" s="34">
        <f>+Inputs!$D$2</f>
        <v>0.3795</v>
      </c>
      <c r="I69" s="27">
        <f t="shared" si="18"/>
        <v>1315000</v>
      </c>
      <c r="K69" s="27">
        <f t="shared" si="14"/>
        <v>7306</v>
      </c>
      <c r="L69" s="27">
        <f t="shared" si="19"/>
        <v>445666</v>
      </c>
      <c r="M69" s="27">
        <f t="shared" si="15"/>
        <v>2772.627</v>
      </c>
      <c r="N69" s="27">
        <f t="shared" si="16"/>
        <v>2772.627</v>
      </c>
      <c r="O69" s="27">
        <f t="shared" si="20"/>
        <v>-329912.25300000131</v>
      </c>
      <c r="P69" s="27">
        <f t="shared" si="21"/>
        <v>329912.25300000131</v>
      </c>
    </row>
    <row r="70" spans="1:16">
      <c r="A70" s="30">
        <v>36951</v>
      </c>
      <c r="C70" s="6">
        <v>62</v>
      </c>
      <c r="D70" s="29">
        <f t="shared" si="12"/>
        <v>7306</v>
      </c>
      <c r="E70" s="29">
        <f t="shared" si="17"/>
        <v>452972</v>
      </c>
      <c r="F70" s="29">
        <f t="shared" si="13"/>
        <v>-862028</v>
      </c>
      <c r="G70" s="34">
        <f>+Inputs!$D$2</f>
        <v>0.3795</v>
      </c>
      <c r="I70" s="27">
        <f t="shared" si="18"/>
        <v>1315000</v>
      </c>
      <c r="K70" s="27">
        <f t="shared" si="14"/>
        <v>7306</v>
      </c>
      <c r="L70" s="27">
        <f t="shared" si="19"/>
        <v>452972</v>
      </c>
      <c r="M70" s="27">
        <f t="shared" si="15"/>
        <v>2772.627</v>
      </c>
      <c r="N70" s="27">
        <f t="shared" si="16"/>
        <v>2772.627</v>
      </c>
      <c r="O70" s="27">
        <f t="shared" si="20"/>
        <v>-327139.62600000133</v>
      </c>
      <c r="P70" s="27">
        <f t="shared" si="21"/>
        <v>327139.62600000133</v>
      </c>
    </row>
    <row r="71" spans="1:16">
      <c r="A71" s="31">
        <v>36982</v>
      </c>
      <c r="C71" s="6">
        <v>63</v>
      </c>
      <c r="D71" s="29">
        <f t="shared" si="12"/>
        <v>7306</v>
      </c>
      <c r="E71" s="29">
        <f t="shared" si="17"/>
        <v>460278</v>
      </c>
      <c r="F71" s="29">
        <f t="shared" si="13"/>
        <v>-854722</v>
      </c>
      <c r="G71" s="34">
        <f>+Inputs!$D$2</f>
        <v>0.3795</v>
      </c>
      <c r="I71" s="27">
        <f t="shared" si="18"/>
        <v>1315000</v>
      </c>
      <c r="K71" s="27">
        <f t="shared" si="14"/>
        <v>7306</v>
      </c>
      <c r="L71" s="27">
        <f t="shared" si="19"/>
        <v>460278</v>
      </c>
      <c r="M71" s="27">
        <f t="shared" si="15"/>
        <v>2772.627</v>
      </c>
      <c r="N71" s="27">
        <f t="shared" si="16"/>
        <v>2772.627</v>
      </c>
      <c r="O71" s="27">
        <f t="shared" si="20"/>
        <v>-324366.99900000135</v>
      </c>
      <c r="P71" s="27">
        <f t="shared" si="21"/>
        <v>324366.99900000135</v>
      </c>
    </row>
    <row r="72" spans="1:16">
      <c r="A72" s="30">
        <v>37012</v>
      </c>
      <c r="C72" s="6">
        <v>64</v>
      </c>
      <c r="D72" s="29">
        <f t="shared" si="12"/>
        <v>7306</v>
      </c>
      <c r="E72" s="29">
        <f t="shared" si="17"/>
        <v>467584</v>
      </c>
      <c r="F72" s="29">
        <f t="shared" si="13"/>
        <v>-847416</v>
      </c>
      <c r="G72" s="34">
        <f>+Inputs!$D$2</f>
        <v>0.3795</v>
      </c>
      <c r="I72" s="27">
        <f t="shared" si="18"/>
        <v>1315000</v>
      </c>
      <c r="K72" s="27">
        <f t="shared" si="14"/>
        <v>7306</v>
      </c>
      <c r="L72" s="27">
        <f t="shared" si="19"/>
        <v>467584</v>
      </c>
      <c r="M72" s="27">
        <f t="shared" si="15"/>
        <v>2772.627</v>
      </c>
      <c r="N72" s="27">
        <f t="shared" si="16"/>
        <v>2772.627</v>
      </c>
      <c r="O72" s="27">
        <f t="shared" si="20"/>
        <v>-321594.37200000137</v>
      </c>
      <c r="P72" s="27">
        <f t="shared" si="21"/>
        <v>321594.37200000137</v>
      </c>
    </row>
    <row r="73" spans="1:16">
      <c r="A73" s="31">
        <v>37043</v>
      </c>
      <c r="C73" s="6">
        <v>65</v>
      </c>
      <c r="D73" s="29">
        <f t="shared" ref="D73:D104" si="22">ROUND(-(+$B$9/180)*1,0)</f>
        <v>7306</v>
      </c>
      <c r="E73" s="29">
        <f t="shared" si="17"/>
        <v>474890</v>
      </c>
      <c r="F73" s="29">
        <f t="shared" ref="F73:F104" si="23">$B$9+E73</f>
        <v>-840110</v>
      </c>
      <c r="G73" s="34">
        <f>+Inputs!$D$2</f>
        <v>0.3795</v>
      </c>
      <c r="I73" s="27">
        <f t="shared" si="18"/>
        <v>1315000</v>
      </c>
      <c r="K73" s="27">
        <f t="shared" ref="K73:K104" si="24">D73</f>
        <v>7306</v>
      </c>
      <c r="L73" s="27">
        <f t="shared" si="19"/>
        <v>474890</v>
      </c>
      <c r="M73" s="27">
        <f t="shared" ref="M73:M104" si="25">K73*G73</f>
        <v>2772.627</v>
      </c>
      <c r="N73" s="27">
        <f t="shared" ref="N73:N104" si="26">M73-J73</f>
        <v>2772.627</v>
      </c>
      <c r="O73" s="27">
        <f t="shared" si="20"/>
        <v>-318821.74500000139</v>
      </c>
      <c r="P73" s="27">
        <f t="shared" si="21"/>
        <v>318821.74500000139</v>
      </c>
    </row>
    <row r="74" spans="1:16">
      <c r="A74" s="30">
        <v>37073</v>
      </c>
      <c r="C74" s="6">
        <v>66</v>
      </c>
      <c r="D74" s="29">
        <f t="shared" si="22"/>
        <v>7306</v>
      </c>
      <c r="E74" s="29">
        <f t="shared" ref="E74:E105" si="27">+E73+D74</f>
        <v>482196</v>
      </c>
      <c r="F74" s="29">
        <f t="shared" si="23"/>
        <v>-832804</v>
      </c>
      <c r="G74" s="34">
        <f>+Inputs!$D$2</f>
        <v>0.3795</v>
      </c>
      <c r="I74" s="27">
        <f t="shared" ref="I74:I105" si="28">+I73+H74</f>
        <v>1315000</v>
      </c>
      <c r="K74" s="27">
        <f t="shared" si="24"/>
        <v>7306</v>
      </c>
      <c r="L74" s="27">
        <f t="shared" ref="L74:L105" si="29">+L73+K74</f>
        <v>482196</v>
      </c>
      <c r="M74" s="27">
        <f t="shared" si="25"/>
        <v>2772.627</v>
      </c>
      <c r="N74" s="27">
        <f t="shared" si="26"/>
        <v>2772.627</v>
      </c>
      <c r="O74" s="27">
        <f t="shared" ref="O74:O105" si="30">+O73+N74</f>
        <v>-316049.11800000141</v>
      </c>
      <c r="P74" s="27">
        <f t="shared" ref="P74:P105" si="31">P73-N74</f>
        <v>316049.11800000141</v>
      </c>
    </row>
    <row r="75" spans="1:16">
      <c r="A75" s="31">
        <v>37104</v>
      </c>
      <c r="C75" s="6">
        <v>67</v>
      </c>
      <c r="D75" s="29">
        <f t="shared" si="22"/>
        <v>7306</v>
      </c>
      <c r="E75" s="29">
        <f t="shared" si="27"/>
        <v>489502</v>
      </c>
      <c r="F75" s="29">
        <f t="shared" si="23"/>
        <v>-825498</v>
      </c>
      <c r="G75" s="34">
        <f>+Inputs!$D$2</f>
        <v>0.3795</v>
      </c>
      <c r="I75" s="27">
        <f t="shared" si="28"/>
        <v>1315000</v>
      </c>
      <c r="K75" s="27">
        <f t="shared" si="24"/>
        <v>7306</v>
      </c>
      <c r="L75" s="27">
        <f t="shared" si="29"/>
        <v>489502</v>
      </c>
      <c r="M75" s="27">
        <f t="shared" si="25"/>
        <v>2772.627</v>
      </c>
      <c r="N75" s="27">
        <f t="shared" si="26"/>
        <v>2772.627</v>
      </c>
      <c r="O75" s="27">
        <f t="shared" si="30"/>
        <v>-313276.49100000144</v>
      </c>
      <c r="P75" s="27">
        <f t="shared" si="31"/>
        <v>313276.49100000144</v>
      </c>
    </row>
    <row r="76" spans="1:16">
      <c r="A76" s="30">
        <v>37135</v>
      </c>
      <c r="C76" s="6">
        <v>68</v>
      </c>
      <c r="D76" s="29">
        <f t="shared" si="22"/>
        <v>7306</v>
      </c>
      <c r="E76" s="29">
        <f t="shared" si="27"/>
        <v>496808</v>
      </c>
      <c r="F76" s="29">
        <f t="shared" si="23"/>
        <v>-818192</v>
      </c>
      <c r="G76" s="34">
        <f>+Inputs!$D$2</f>
        <v>0.3795</v>
      </c>
      <c r="I76" s="27">
        <f t="shared" si="28"/>
        <v>1315000</v>
      </c>
      <c r="K76" s="27">
        <f t="shared" si="24"/>
        <v>7306</v>
      </c>
      <c r="L76" s="27">
        <f t="shared" si="29"/>
        <v>496808</v>
      </c>
      <c r="M76" s="27">
        <f t="shared" si="25"/>
        <v>2772.627</v>
      </c>
      <c r="N76" s="27">
        <f t="shared" si="26"/>
        <v>2772.627</v>
      </c>
      <c r="O76" s="27">
        <f t="shared" si="30"/>
        <v>-310503.86400000146</v>
      </c>
      <c r="P76" s="27">
        <f t="shared" si="31"/>
        <v>310503.86400000146</v>
      </c>
    </row>
    <row r="77" spans="1:16">
      <c r="A77" s="31">
        <v>37165</v>
      </c>
      <c r="C77" s="6">
        <v>69</v>
      </c>
      <c r="D77" s="29">
        <f t="shared" si="22"/>
        <v>7306</v>
      </c>
      <c r="E77" s="29">
        <f t="shared" si="27"/>
        <v>504114</v>
      </c>
      <c r="F77" s="29">
        <f t="shared" si="23"/>
        <v>-810886</v>
      </c>
      <c r="G77" s="34">
        <f>+Inputs!$D$2</f>
        <v>0.3795</v>
      </c>
      <c r="I77" s="27">
        <f t="shared" si="28"/>
        <v>1315000</v>
      </c>
      <c r="K77" s="27">
        <f t="shared" si="24"/>
        <v>7306</v>
      </c>
      <c r="L77" s="27">
        <f t="shared" si="29"/>
        <v>504114</v>
      </c>
      <c r="M77" s="27">
        <f t="shared" si="25"/>
        <v>2772.627</v>
      </c>
      <c r="N77" s="27">
        <f t="shared" si="26"/>
        <v>2772.627</v>
      </c>
      <c r="O77" s="27">
        <f t="shared" si="30"/>
        <v>-307731.23700000148</v>
      </c>
      <c r="P77" s="27">
        <f t="shared" si="31"/>
        <v>307731.23700000148</v>
      </c>
    </row>
    <row r="78" spans="1:16">
      <c r="A78" s="30">
        <v>37196</v>
      </c>
      <c r="C78" s="6">
        <v>70</v>
      </c>
      <c r="D78" s="29">
        <f t="shared" si="22"/>
        <v>7306</v>
      </c>
      <c r="E78" s="29">
        <f t="shared" si="27"/>
        <v>511420</v>
      </c>
      <c r="F78" s="29">
        <f t="shared" si="23"/>
        <v>-803580</v>
      </c>
      <c r="G78" s="34">
        <f>+Inputs!$D$2</f>
        <v>0.3795</v>
      </c>
      <c r="I78" s="27">
        <f t="shared" si="28"/>
        <v>1315000</v>
      </c>
      <c r="K78" s="27">
        <f t="shared" si="24"/>
        <v>7306</v>
      </c>
      <c r="L78" s="27">
        <f t="shared" si="29"/>
        <v>511420</v>
      </c>
      <c r="M78" s="27">
        <f t="shared" si="25"/>
        <v>2772.627</v>
      </c>
      <c r="N78" s="27">
        <f t="shared" si="26"/>
        <v>2772.627</v>
      </c>
      <c r="O78" s="27">
        <f t="shared" si="30"/>
        <v>-304958.6100000015</v>
      </c>
      <c r="P78" s="27">
        <f t="shared" si="31"/>
        <v>304958.6100000015</v>
      </c>
    </row>
    <row r="79" spans="1:16">
      <c r="A79" s="31">
        <v>37226</v>
      </c>
      <c r="C79" s="6">
        <v>71</v>
      </c>
      <c r="D79" s="29">
        <f t="shared" si="22"/>
        <v>7306</v>
      </c>
      <c r="E79" s="29">
        <f t="shared" si="27"/>
        <v>518726</v>
      </c>
      <c r="F79" s="29">
        <f t="shared" si="23"/>
        <v>-796274</v>
      </c>
      <c r="G79" s="34">
        <f>+Inputs!$D$2</f>
        <v>0.3795</v>
      </c>
      <c r="I79" s="27">
        <f t="shared" si="28"/>
        <v>1315000</v>
      </c>
      <c r="K79" s="27">
        <f t="shared" si="24"/>
        <v>7306</v>
      </c>
      <c r="L79" s="27">
        <f t="shared" si="29"/>
        <v>518726</v>
      </c>
      <c r="M79" s="27">
        <f t="shared" si="25"/>
        <v>2772.627</v>
      </c>
      <c r="N79" s="27">
        <f t="shared" si="26"/>
        <v>2772.627</v>
      </c>
      <c r="O79" s="27">
        <f t="shared" si="30"/>
        <v>-302185.98300000152</v>
      </c>
      <c r="P79" s="27">
        <f t="shared" si="31"/>
        <v>302185.98300000152</v>
      </c>
    </row>
    <row r="80" spans="1:16">
      <c r="A80" s="30">
        <v>37257</v>
      </c>
      <c r="C80" s="6">
        <v>72</v>
      </c>
      <c r="D80" s="29">
        <f t="shared" si="22"/>
        <v>7306</v>
      </c>
      <c r="E80" s="29">
        <f t="shared" si="27"/>
        <v>526032</v>
      </c>
      <c r="F80" s="29">
        <f t="shared" si="23"/>
        <v>-788968</v>
      </c>
      <c r="G80" s="34">
        <f>+Inputs!$D$2</f>
        <v>0.3795</v>
      </c>
      <c r="I80" s="27">
        <f t="shared" si="28"/>
        <v>1315000</v>
      </c>
      <c r="K80" s="27">
        <f t="shared" si="24"/>
        <v>7306</v>
      </c>
      <c r="L80" s="27">
        <f t="shared" si="29"/>
        <v>526032</v>
      </c>
      <c r="M80" s="27">
        <f t="shared" si="25"/>
        <v>2772.627</v>
      </c>
      <c r="N80" s="27">
        <f t="shared" si="26"/>
        <v>2772.627</v>
      </c>
      <c r="O80" s="27">
        <f t="shared" si="30"/>
        <v>-299413.35600000154</v>
      </c>
      <c r="P80" s="27">
        <f t="shared" si="31"/>
        <v>299413.35600000154</v>
      </c>
    </row>
    <row r="81" spans="1:16">
      <c r="A81" s="31">
        <v>37288</v>
      </c>
      <c r="C81" s="6">
        <v>73</v>
      </c>
      <c r="D81" s="29">
        <f t="shared" si="22"/>
        <v>7306</v>
      </c>
      <c r="E81" s="29">
        <f t="shared" si="27"/>
        <v>533338</v>
      </c>
      <c r="F81" s="29">
        <f t="shared" si="23"/>
        <v>-781662</v>
      </c>
      <c r="G81" s="34">
        <f>+Inputs!$D$2</f>
        <v>0.3795</v>
      </c>
      <c r="I81" s="27">
        <f t="shared" si="28"/>
        <v>1315000</v>
      </c>
      <c r="K81" s="27">
        <f t="shared" si="24"/>
        <v>7306</v>
      </c>
      <c r="L81" s="27">
        <f t="shared" si="29"/>
        <v>533338</v>
      </c>
      <c r="M81" s="27">
        <f t="shared" si="25"/>
        <v>2772.627</v>
      </c>
      <c r="N81" s="27">
        <f t="shared" si="26"/>
        <v>2772.627</v>
      </c>
      <c r="O81" s="27">
        <f t="shared" si="30"/>
        <v>-296640.72900000156</v>
      </c>
      <c r="P81" s="27">
        <f t="shared" si="31"/>
        <v>296640.72900000156</v>
      </c>
    </row>
    <row r="82" spans="1:16">
      <c r="A82" s="30">
        <v>37316</v>
      </c>
      <c r="C82" s="6">
        <v>74</v>
      </c>
      <c r="D82" s="29">
        <f t="shared" si="22"/>
        <v>7306</v>
      </c>
      <c r="E82" s="29">
        <f t="shared" si="27"/>
        <v>540644</v>
      </c>
      <c r="F82" s="29">
        <f t="shared" si="23"/>
        <v>-774356</v>
      </c>
      <c r="G82" s="34">
        <f>+Inputs!$D$2</f>
        <v>0.3795</v>
      </c>
      <c r="I82" s="27">
        <f t="shared" si="28"/>
        <v>1315000</v>
      </c>
      <c r="K82" s="27">
        <f t="shared" si="24"/>
        <v>7306</v>
      </c>
      <c r="L82" s="27">
        <f t="shared" si="29"/>
        <v>540644</v>
      </c>
      <c r="M82" s="27">
        <f t="shared" si="25"/>
        <v>2772.627</v>
      </c>
      <c r="N82" s="27">
        <f t="shared" si="26"/>
        <v>2772.627</v>
      </c>
      <c r="O82" s="27">
        <f t="shared" si="30"/>
        <v>-293868.10200000159</v>
      </c>
      <c r="P82" s="27">
        <f t="shared" si="31"/>
        <v>293868.10200000159</v>
      </c>
    </row>
    <row r="83" spans="1:16">
      <c r="A83" s="31">
        <v>37347</v>
      </c>
      <c r="C83" s="6">
        <v>75</v>
      </c>
      <c r="D83" s="29">
        <f t="shared" si="22"/>
        <v>7306</v>
      </c>
      <c r="E83" s="29">
        <f t="shared" si="27"/>
        <v>547950</v>
      </c>
      <c r="F83" s="29">
        <f t="shared" si="23"/>
        <v>-767050</v>
      </c>
      <c r="G83" s="34">
        <f>+Inputs!$D$2</f>
        <v>0.3795</v>
      </c>
      <c r="I83" s="27">
        <f t="shared" si="28"/>
        <v>1315000</v>
      </c>
      <c r="K83" s="27">
        <f t="shared" si="24"/>
        <v>7306</v>
      </c>
      <c r="L83" s="27">
        <f t="shared" si="29"/>
        <v>547950</v>
      </c>
      <c r="M83" s="27">
        <f t="shared" si="25"/>
        <v>2772.627</v>
      </c>
      <c r="N83" s="27">
        <f t="shared" si="26"/>
        <v>2772.627</v>
      </c>
      <c r="O83" s="27">
        <f t="shared" si="30"/>
        <v>-291095.47500000161</v>
      </c>
      <c r="P83" s="27">
        <f t="shared" si="31"/>
        <v>291095.47500000161</v>
      </c>
    </row>
    <row r="84" spans="1:16">
      <c r="A84" s="30">
        <v>37377</v>
      </c>
      <c r="C84" s="6">
        <v>76</v>
      </c>
      <c r="D84" s="29">
        <f t="shared" si="22"/>
        <v>7306</v>
      </c>
      <c r="E84" s="29">
        <f t="shared" si="27"/>
        <v>555256</v>
      </c>
      <c r="F84" s="29">
        <f t="shared" si="23"/>
        <v>-759744</v>
      </c>
      <c r="G84" s="34">
        <f>+Inputs!$D$2</f>
        <v>0.3795</v>
      </c>
      <c r="I84" s="27">
        <f t="shared" si="28"/>
        <v>1315000</v>
      </c>
      <c r="K84" s="27">
        <f t="shared" si="24"/>
        <v>7306</v>
      </c>
      <c r="L84" s="27">
        <f t="shared" si="29"/>
        <v>555256</v>
      </c>
      <c r="M84" s="27">
        <f t="shared" si="25"/>
        <v>2772.627</v>
      </c>
      <c r="N84" s="27">
        <f t="shared" si="26"/>
        <v>2772.627</v>
      </c>
      <c r="O84" s="27">
        <f t="shared" si="30"/>
        <v>-288322.84800000163</v>
      </c>
      <c r="P84" s="27">
        <f t="shared" si="31"/>
        <v>288322.84800000163</v>
      </c>
    </row>
    <row r="85" spans="1:16">
      <c r="A85" s="31">
        <v>37408</v>
      </c>
      <c r="C85" s="6">
        <v>77</v>
      </c>
      <c r="D85" s="29">
        <f t="shared" si="22"/>
        <v>7306</v>
      </c>
      <c r="E85" s="29">
        <f t="shared" si="27"/>
        <v>562562</v>
      </c>
      <c r="F85" s="29">
        <f t="shared" si="23"/>
        <v>-752438</v>
      </c>
      <c r="G85" s="34">
        <f>+Inputs!$D$2</f>
        <v>0.3795</v>
      </c>
      <c r="I85" s="27">
        <f t="shared" si="28"/>
        <v>1315000</v>
      </c>
      <c r="K85" s="27">
        <f t="shared" si="24"/>
        <v>7306</v>
      </c>
      <c r="L85" s="27">
        <f t="shared" si="29"/>
        <v>562562</v>
      </c>
      <c r="M85" s="27">
        <f t="shared" si="25"/>
        <v>2772.627</v>
      </c>
      <c r="N85" s="27">
        <f t="shared" si="26"/>
        <v>2772.627</v>
      </c>
      <c r="O85" s="27">
        <f t="shared" si="30"/>
        <v>-285550.22100000165</v>
      </c>
      <c r="P85" s="27">
        <f t="shared" si="31"/>
        <v>285550.22100000165</v>
      </c>
    </row>
    <row r="86" spans="1:16">
      <c r="A86" s="30">
        <v>37438</v>
      </c>
      <c r="C86" s="6">
        <v>78</v>
      </c>
      <c r="D86" s="29">
        <f t="shared" si="22"/>
        <v>7306</v>
      </c>
      <c r="E86" s="29">
        <f t="shared" si="27"/>
        <v>569868</v>
      </c>
      <c r="F86" s="29">
        <f t="shared" si="23"/>
        <v>-745132</v>
      </c>
      <c r="G86" s="34">
        <f>+Inputs!$D$2</f>
        <v>0.3795</v>
      </c>
      <c r="I86" s="27">
        <f t="shared" si="28"/>
        <v>1315000</v>
      </c>
      <c r="K86" s="27">
        <f t="shared" si="24"/>
        <v>7306</v>
      </c>
      <c r="L86" s="27">
        <f t="shared" si="29"/>
        <v>569868</v>
      </c>
      <c r="M86" s="27">
        <f t="shared" si="25"/>
        <v>2772.627</v>
      </c>
      <c r="N86" s="27">
        <f t="shared" si="26"/>
        <v>2772.627</v>
      </c>
      <c r="O86" s="27">
        <f t="shared" si="30"/>
        <v>-282777.59400000167</v>
      </c>
      <c r="P86" s="27">
        <f t="shared" si="31"/>
        <v>282777.59400000167</v>
      </c>
    </row>
    <row r="87" spans="1:16">
      <c r="A87" s="31">
        <v>37469</v>
      </c>
      <c r="C87" s="6">
        <v>79</v>
      </c>
      <c r="D87" s="29">
        <f t="shared" si="22"/>
        <v>7306</v>
      </c>
      <c r="E87" s="29">
        <f t="shared" si="27"/>
        <v>577174</v>
      </c>
      <c r="F87" s="29">
        <f t="shared" si="23"/>
        <v>-737826</v>
      </c>
      <c r="G87" s="34">
        <f>+Inputs!$D$2</f>
        <v>0.3795</v>
      </c>
      <c r="I87" s="27">
        <f t="shared" si="28"/>
        <v>1315000</v>
      </c>
      <c r="K87" s="27">
        <f t="shared" si="24"/>
        <v>7306</v>
      </c>
      <c r="L87" s="27">
        <f t="shared" si="29"/>
        <v>577174</v>
      </c>
      <c r="M87" s="27">
        <f t="shared" si="25"/>
        <v>2772.627</v>
      </c>
      <c r="N87" s="27">
        <f t="shared" si="26"/>
        <v>2772.627</v>
      </c>
      <c r="O87" s="27">
        <f t="shared" si="30"/>
        <v>-280004.96700000169</v>
      </c>
      <c r="P87" s="27">
        <f t="shared" si="31"/>
        <v>280004.96700000169</v>
      </c>
    </row>
    <row r="88" spans="1:16">
      <c r="A88" s="30">
        <v>37500</v>
      </c>
      <c r="C88" s="6">
        <v>80</v>
      </c>
      <c r="D88" s="29">
        <f t="shared" si="22"/>
        <v>7306</v>
      </c>
      <c r="E88" s="29">
        <f t="shared" si="27"/>
        <v>584480</v>
      </c>
      <c r="F88" s="29">
        <f t="shared" si="23"/>
        <v>-730520</v>
      </c>
      <c r="G88" s="34">
        <f>+Inputs!$D$2</f>
        <v>0.3795</v>
      </c>
      <c r="I88" s="27">
        <f t="shared" si="28"/>
        <v>1315000</v>
      </c>
      <c r="K88" s="27">
        <f t="shared" si="24"/>
        <v>7306</v>
      </c>
      <c r="L88" s="27">
        <f t="shared" si="29"/>
        <v>584480</v>
      </c>
      <c r="M88" s="27">
        <f t="shared" si="25"/>
        <v>2772.627</v>
      </c>
      <c r="N88" s="27">
        <f t="shared" si="26"/>
        <v>2772.627</v>
      </c>
      <c r="O88" s="27">
        <f t="shared" si="30"/>
        <v>-277232.34000000171</v>
      </c>
      <c r="P88" s="27">
        <f t="shared" si="31"/>
        <v>277232.34000000171</v>
      </c>
    </row>
    <row r="89" spans="1:16">
      <c r="A89" s="31">
        <v>37530</v>
      </c>
      <c r="C89" s="6">
        <v>81</v>
      </c>
      <c r="D89" s="29">
        <f t="shared" si="22"/>
        <v>7306</v>
      </c>
      <c r="E89" s="29">
        <f t="shared" si="27"/>
        <v>591786</v>
      </c>
      <c r="F89" s="29">
        <f t="shared" si="23"/>
        <v>-723214</v>
      </c>
      <c r="G89" s="34">
        <f>+Inputs!$D$2</f>
        <v>0.3795</v>
      </c>
      <c r="I89" s="27">
        <f t="shared" si="28"/>
        <v>1315000</v>
      </c>
      <c r="K89" s="27">
        <f t="shared" si="24"/>
        <v>7306</v>
      </c>
      <c r="L89" s="27">
        <f t="shared" si="29"/>
        <v>591786</v>
      </c>
      <c r="M89" s="27">
        <f t="shared" si="25"/>
        <v>2772.627</v>
      </c>
      <c r="N89" s="27">
        <f t="shared" si="26"/>
        <v>2772.627</v>
      </c>
      <c r="O89" s="27">
        <f t="shared" si="30"/>
        <v>-274459.71300000174</v>
      </c>
      <c r="P89" s="27">
        <f t="shared" si="31"/>
        <v>274459.71300000174</v>
      </c>
    </row>
    <row r="90" spans="1:16">
      <c r="A90" s="30">
        <v>37561</v>
      </c>
      <c r="C90" s="6">
        <v>82</v>
      </c>
      <c r="D90" s="29">
        <f t="shared" si="22"/>
        <v>7306</v>
      </c>
      <c r="E90" s="29">
        <f t="shared" si="27"/>
        <v>599092</v>
      </c>
      <c r="F90" s="29">
        <f t="shared" si="23"/>
        <v>-715908</v>
      </c>
      <c r="G90" s="34">
        <f>+Inputs!$D$2</f>
        <v>0.3795</v>
      </c>
      <c r="I90" s="27">
        <f t="shared" si="28"/>
        <v>1315000</v>
      </c>
      <c r="K90" s="27">
        <f t="shared" si="24"/>
        <v>7306</v>
      </c>
      <c r="L90" s="27">
        <f t="shared" si="29"/>
        <v>599092</v>
      </c>
      <c r="M90" s="27">
        <f t="shared" si="25"/>
        <v>2772.627</v>
      </c>
      <c r="N90" s="27">
        <f t="shared" si="26"/>
        <v>2772.627</v>
      </c>
      <c r="O90" s="27">
        <f t="shared" si="30"/>
        <v>-271687.08600000176</v>
      </c>
      <c r="P90" s="27">
        <f t="shared" si="31"/>
        <v>271687.08600000176</v>
      </c>
    </row>
    <row r="91" spans="1:16">
      <c r="A91" s="31">
        <v>37591</v>
      </c>
      <c r="C91" s="6">
        <v>83</v>
      </c>
      <c r="D91" s="29">
        <f t="shared" si="22"/>
        <v>7306</v>
      </c>
      <c r="E91" s="29">
        <f t="shared" si="27"/>
        <v>606398</v>
      </c>
      <c r="F91" s="29">
        <f t="shared" si="23"/>
        <v>-708602</v>
      </c>
      <c r="G91" s="34">
        <f>+Inputs!$D$2</f>
        <v>0.3795</v>
      </c>
      <c r="I91" s="27">
        <f t="shared" si="28"/>
        <v>1315000</v>
      </c>
      <c r="K91" s="27">
        <f t="shared" si="24"/>
        <v>7306</v>
      </c>
      <c r="L91" s="27">
        <f t="shared" si="29"/>
        <v>606398</v>
      </c>
      <c r="M91" s="27">
        <f t="shared" si="25"/>
        <v>2772.627</v>
      </c>
      <c r="N91" s="27">
        <f t="shared" si="26"/>
        <v>2772.627</v>
      </c>
      <c r="O91" s="27">
        <f t="shared" si="30"/>
        <v>-268914.45900000178</v>
      </c>
      <c r="P91" s="27">
        <f t="shared" si="31"/>
        <v>268914.45900000178</v>
      </c>
    </row>
    <row r="92" spans="1:16">
      <c r="A92" s="30">
        <v>37622</v>
      </c>
      <c r="C92" s="6">
        <v>84</v>
      </c>
      <c r="D92" s="29">
        <f t="shared" si="22"/>
        <v>7306</v>
      </c>
      <c r="E92" s="29">
        <f t="shared" si="27"/>
        <v>613704</v>
      </c>
      <c r="F92" s="29">
        <f t="shared" si="23"/>
        <v>-701296</v>
      </c>
      <c r="G92" s="34">
        <f>+Inputs!$D$2</f>
        <v>0.3795</v>
      </c>
      <c r="I92" s="27">
        <f t="shared" si="28"/>
        <v>1315000</v>
      </c>
      <c r="K92" s="27">
        <f t="shared" si="24"/>
        <v>7306</v>
      </c>
      <c r="L92" s="27">
        <f t="shared" si="29"/>
        <v>613704</v>
      </c>
      <c r="M92" s="27">
        <f t="shared" si="25"/>
        <v>2772.627</v>
      </c>
      <c r="N92" s="27">
        <f t="shared" si="26"/>
        <v>2772.627</v>
      </c>
      <c r="O92" s="27">
        <f t="shared" si="30"/>
        <v>-266141.8320000018</v>
      </c>
      <c r="P92" s="27">
        <f t="shared" si="31"/>
        <v>266141.8320000018</v>
      </c>
    </row>
    <row r="93" spans="1:16">
      <c r="A93" s="31">
        <v>37653</v>
      </c>
      <c r="C93" s="6">
        <v>85</v>
      </c>
      <c r="D93" s="29">
        <f t="shared" si="22"/>
        <v>7306</v>
      </c>
      <c r="E93" s="29">
        <f t="shared" si="27"/>
        <v>621010</v>
      </c>
      <c r="F93" s="29">
        <f t="shared" si="23"/>
        <v>-693990</v>
      </c>
      <c r="G93" s="34">
        <f>+Inputs!$D$2</f>
        <v>0.3795</v>
      </c>
      <c r="I93" s="27">
        <f t="shared" si="28"/>
        <v>1315000</v>
      </c>
      <c r="K93" s="27">
        <f t="shared" si="24"/>
        <v>7306</v>
      </c>
      <c r="L93" s="27">
        <f t="shared" si="29"/>
        <v>621010</v>
      </c>
      <c r="M93" s="27">
        <f t="shared" si="25"/>
        <v>2772.627</v>
      </c>
      <c r="N93" s="27">
        <f t="shared" si="26"/>
        <v>2772.627</v>
      </c>
      <c r="O93" s="27">
        <f t="shared" si="30"/>
        <v>-263369.20500000182</v>
      </c>
      <c r="P93" s="27">
        <f t="shared" si="31"/>
        <v>263369.20500000182</v>
      </c>
    </row>
    <row r="94" spans="1:16">
      <c r="A94" s="30">
        <v>37681</v>
      </c>
      <c r="C94" s="6">
        <v>86</v>
      </c>
      <c r="D94" s="29">
        <f t="shared" si="22"/>
        <v>7306</v>
      </c>
      <c r="E94" s="29">
        <f t="shared" si="27"/>
        <v>628316</v>
      </c>
      <c r="F94" s="29">
        <f t="shared" si="23"/>
        <v>-686684</v>
      </c>
      <c r="G94" s="34">
        <f>+Inputs!$D$2</f>
        <v>0.3795</v>
      </c>
      <c r="I94" s="27">
        <f t="shared" si="28"/>
        <v>1315000</v>
      </c>
      <c r="K94" s="27">
        <f t="shared" si="24"/>
        <v>7306</v>
      </c>
      <c r="L94" s="27">
        <f t="shared" si="29"/>
        <v>628316</v>
      </c>
      <c r="M94" s="27">
        <f t="shared" si="25"/>
        <v>2772.627</v>
      </c>
      <c r="N94" s="27">
        <f t="shared" si="26"/>
        <v>2772.627</v>
      </c>
      <c r="O94" s="27">
        <f t="shared" si="30"/>
        <v>-260596.57800000181</v>
      </c>
      <c r="P94" s="27">
        <f t="shared" si="31"/>
        <v>260596.57800000181</v>
      </c>
    </row>
    <row r="95" spans="1:16">
      <c r="A95" s="31">
        <v>37712</v>
      </c>
      <c r="C95" s="6">
        <v>87</v>
      </c>
      <c r="D95" s="29">
        <f t="shared" si="22"/>
        <v>7306</v>
      </c>
      <c r="E95" s="29">
        <f t="shared" si="27"/>
        <v>635622</v>
      </c>
      <c r="F95" s="29">
        <f t="shared" si="23"/>
        <v>-679378</v>
      </c>
      <c r="G95" s="34">
        <f>+Inputs!$D$2</f>
        <v>0.3795</v>
      </c>
      <c r="I95" s="27">
        <f t="shared" si="28"/>
        <v>1315000</v>
      </c>
      <c r="K95" s="27">
        <f t="shared" si="24"/>
        <v>7306</v>
      </c>
      <c r="L95" s="27">
        <f t="shared" si="29"/>
        <v>635622</v>
      </c>
      <c r="M95" s="27">
        <f t="shared" si="25"/>
        <v>2772.627</v>
      </c>
      <c r="N95" s="27">
        <f t="shared" si="26"/>
        <v>2772.627</v>
      </c>
      <c r="O95" s="27">
        <f t="shared" si="30"/>
        <v>-257823.95100000181</v>
      </c>
      <c r="P95" s="27">
        <f t="shared" si="31"/>
        <v>257823.95100000181</v>
      </c>
    </row>
    <row r="96" spans="1:16">
      <c r="A96" s="30">
        <v>37742</v>
      </c>
      <c r="C96" s="6">
        <v>88</v>
      </c>
      <c r="D96" s="29">
        <f t="shared" si="22"/>
        <v>7306</v>
      </c>
      <c r="E96" s="29">
        <f t="shared" si="27"/>
        <v>642928</v>
      </c>
      <c r="F96" s="29">
        <f t="shared" si="23"/>
        <v>-672072</v>
      </c>
      <c r="G96" s="34">
        <f>+Inputs!$D$3</f>
        <v>0.37951000000000001</v>
      </c>
      <c r="I96" s="27">
        <f t="shared" si="28"/>
        <v>1315000</v>
      </c>
      <c r="K96" s="27">
        <f t="shared" si="24"/>
        <v>7306</v>
      </c>
      <c r="L96" s="27">
        <f t="shared" si="29"/>
        <v>642928</v>
      </c>
      <c r="M96" s="27">
        <f t="shared" si="25"/>
        <v>2772.7000600000001</v>
      </c>
      <c r="N96" s="27">
        <f t="shared" si="26"/>
        <v>2772.7000600000001</v>
      </c>
      <c r="O96" s="27">
        <f t="shared" si="30"/>
        <v>-255051.2509400018</v>
      </c>
      <c r="P96" s="27">
        <f t="shared" si="31"/>
        <v>255051.2509400018</v>
      </c>
    </row>
    <row r="97" spans="1:16">
      <c r="A97" s="31">
        <v>37773</v>
      </c>
      <c r="C97" s="6">
        <v>89</v>
      </c>
      <c r="D97" s="29">
        <f t="shared" si="22"/>
        <v>7306</v>
      </c>
      <c r="E97" s="29">
        <f t="shared" si="27"/>
        <v>650234</v>
      </c>
      <c r="F97" s="29">
        <f t="shared" si="23"/>
        <v>-664766</v>
      </c>
      <c r="G97" s="34">
        <f>+Inputs!$D$3</f>
        <v>0.37951000000000001</v>
      </c>
      <c r="I97" s="27">
        <f t="shared" si="28"/>
        <v>1315000</v>
      </c>
      <c r="K97" s="27">
        <f t="shared" si="24"/>
        <v>7306</v>
      </c>
      <c r="L97" s="27">
        <f t="shared" si="29"/>
        <v>650234</v>
      </c>
      <c r="M97" s="27">
        <f t="shared" si="25"/>
        <v>2772.7000600000001</v>
      </c>
      <c r="N97" s="27">
        <f t="shared" si="26"/>
        <v>2772.7000600000001</v>
      </c>
      <c r="O97" s="27">
        <f t="shared" si="30"/>
        <v>-252278.5508800018</v>
      </c>
      <c r="P97" s="27">
        <f t="shared" si="31"/>
        <v>252278.5508800018</v>
      </c>
    </row>
    <row r="98" spans="1:16">
      <c r="A98" s="30">
        <v>37803</v>
      </c>
      <c r="C98" s="6">
        <v>90</v>
      </c>
      <c r="D98" s="29">
        <f t="shared" si="22"/>
        <v>7306</v>
      </c>
      <c r="E98" s="29">
        <f t="shared" si="27"/>
        <v>657540</v>
      </c>
      <c r="F98" s="29">
        <f t="shared" si="23"/>
        <v>-657460</v>
      </c>
      <c r="G98" s="34">
        <f>+Inputs!$D$3</f>
        <v>0.37951000000000001</v>
      </c>
      <c r="I98" s="27">
        <f t="shared" si="28"/>
        <v>1315000</v>
      </c>
      <c r="K98" s="27">
        <f t="shared" si="24"/>
        <v>7306</v>
      </c>
      <c r="L98" s="27">
        <f t="shared" si="29"/>
        <v>657540</v>
      </c>
      <c r="M98" s="27">
        <f t="shared" si="25"/>
        <v>2772.7000600000001</v>
      </c>
      <c r="N98" s="27">
        <f t="shared" si="26"/>
        <v>2772.7000600000001</v>
      </c>
      <c r="O98" s="27">
        <f t="shared" si="30"/>
        <v>-249505.8508200018</v>
      </c>
      <c r="P98" s="27">
        <f t="shared" si="31"/>
        <v>249505.8508200018</v>
      </c>
    </row>
    <row r="99" spans="1:16">
      <c r="A99" s="31">
        <v>37834</v>
      </c>
      <c r="C99" s="6">
        <v>91</v>
      </c>
      <c r="D99" s="29">
        <f t="shared" si="22"/>
        <v>7306</v>
      </c>
      <c r="E99" s="29">
        <f t="shared" si="27"/>
        <v>664846</v>
      </c>
      <c r="F99" s="29">
        <f t="shared" si="23"/>
        <v>-650154</v>
      </c>
      <c r="G99" s="34">
        <f>+Inputs!$D$3</f>
        <v>0.37951000000000001</v>
      </c>
      <c r="I99" s="27">
        <f t="shared" si="28"/>
        <v>1315000</v>
      </c>
      <c r="K99" s="27">
        <f t="shared" si="24"/>
        <v>7306</v>
      </c>
      <c r="L99" s="27">
        <f t="shared" si="29"/>
        <v>664846</v>
      </c>
      <c r="M99" s="27">
        <f t="shared" si="25"/>
        <v>2772.7000600000001</v>
      </c>
      <c r="N99" s="27">
        <f t="shared" si="26"/>
        <v>2772.7000600000001</v>
      </c>
      <c r="O99" s="27">
        <f t="shared" si="30"/>
        <v>-246733.15076000179</v>
      </c>
      <c r="P99" s="27">
        <f t="shared" si="31"/>
        <v>246733.15076000179</v>
      </c>
    </row>
    <row r="100" spans="1:16">
      <c r="A100" s="30">
        <v>37865</v>
      </c>
      <c r="C100" s="6">
        <v>92</v>
      </c>
      <c r="D100" s="29">
        <f t="shared" si="22"/>
        <v>7306</v>
      </c>
      <c r="E100" s="29">
        <f t="shared" si="27"/>
        <v>672152</v>
      </c>
      <c r="F100" s="29">
        <f t="shared" si="23"/>
        <v>-642848</v>
      </c>
      <c r="G100" s="34">
        <f>+Inputs!$D$3</f>
        <v>0.37951000000000001</v>
      </c>
      <c r="I100" s="27">
        <f t="shared" si="28"/>
        <v>1315000</v>
      </c>
      <c r="K100" s="27">
        <f t="shared" si="24"/>
        <v>7306</v>
      </c>
      <c r="L100" s="27">
        <f t="shared" si="29"/>
        <v>672152</v>
      </c>
      <c r="M100" s="27">
        <f t="shared" si="25"/>
        <v>2772.7000600000001</v>
      </c>
      <c r="N100" s="27">
        <f t="shared" si="26"/>
        <v>2772.7000600000001</v>
      </c>
      <c r="O100" s="27">
        <f t="shared" si="30"/>
        <v>-243960.45070000179</v>
      </c>
      <c r="P100" s="27">
        <f t="shared" si="31"/>
        <v>243960.45070000179</v>
      </c>
    </row>
    <row r="101" spans="1:16">
      <c r="A101" s="31">
        <v>37895</v>
      </c>
      <c r="C101" s="6">
        <v>93</v>
      </c>
      <c r="D101" s="29">
        <f t="shared" si="22"/>
        <v>7306</v>
      </c>
      <c r="E101" s="29">
        <f t="shared" si="27"/>
        <v>679458</v>
      </c>
      <c r="F101" s="29">
        <f t="shared" si="23"/>
        <v>-635542</v>
      </c>
      <c r="G101" s="34">
        <f>+Inputs!$D$3</f>
        <v>0.37951000000000001</v>
      </c>
      <c r="I101" s="27">
        <f t="shared" si="28"/>
        <v>1315000</v>
      </c>
      <c r="K101" s="27">
        <f t="shared" si="24"/>
        <v>7306</v>
      </c>
      <c r="L101" s="27">
        <f t="shared" si="29"/>
        <v>679458</v>
      </c>
      <c r="M101" s="27">
        <f t="shared" si="25"/>
        <v>2772.7000600000001</v>
      </c>
      <c r="N101" s="27">
        <f t="shared" si="26"/>
        <v>2772.7000600000001</v>
      </c>
      <c r="O101" s="27">
        <f t="shared" si="30"/>
        <v>-241187.75064000179</v>
      </c>
      <c r="P101" s="27">
        <f t="shared" si="31"/>
        <v>241187.75064000179</v>
      </c>
    </row>
    <row r="102" spans="1:16">
      <c r="A102" s="30">
        <v>37926</v>
      </c>
      <c r="C102" s="6">
        <v>94</v>
      </c>
      <c r="D102" s="29">
        <f t="shared" si="22"/>
        <v>7306</v>
      </c>
      <c r="E102" s="29">
        <f t="shared" si="27"/>
        <v>686764</v>
      </c>
      <c r="F102" s="29">
        <f t="shared" si="23"/>
        <v>-628236</v>
      </c>
      <c r="G102" s="34">
        <f>+Inputs!$D$3</f>
        <v>0.37951000000000001</v>
      </c>
      <c r="I102" s="27">
        <f t="shared" si="28"/>
        <v>1315000</v>
      </c>
      <c r="K102" s="27">
        <f t="shared" si="24"/>
        <v>7306</v>
      </c>
      <c r="L102" s="27">
        <f t="shared" si="29"/>
        <v>686764</v>
      </c>
      <c r="M102" s="27">
        <f t="shared" si="25"/>
        <v>2772.7000600000001</v>
      </c>
      <c r="N102" s="27">
        <f t="shared" si="26"/>
        <v>2772.7000600000001</v>
      </c>
      <c r="O102" s="27">
        <f t="shared" si="30"/>
        <v>-238415.05058000179</v>
      </c>
      <c r="P102" s="27">
        <f t="shared" si="31"/>
        <v>238415.05058000179</v>
      </c>
    </row>
    <row r="103" spans="1:16">
      <c r="A103" s="31">
        <v>37956</v>
      </c>
      <c r="C103" s="6">
        <v>95</v>
      </c>
      <c r="D103" s="29">
        <f t="shared" si="22"/>
        <v>7306</v>
      </c>
      <c r="E103" s="29">
        <f t="shared" si="27"/>
        <v>694070</v>
      </c>
      <c r="F103" s="29">
        <f t="shared" si="23"/>
        <v>-620930</v>
      </c>
      <c r="G103" s="34">
        <f>+Inputs!$D$3</f>
        <v>0.37951000000000001</v>
      </c>
      <c r="I103" s="27">
        <f t="shared" si="28"/>
        <v>1315000</v>
      </c>
      <c r="K103" s="27">
        <f t="shared" si="24"/>
        <v>7306</v>
      </c>
      <c r="L103" s="27">
        <f t="shared" si="29"/>
        <v>694070</v>
      </c>
      <c r="M103" s="27">
        <f t="shared" si="25"/>
        <v>2772.7000600000001</v>
      </c>
      <c r="N103" s="27">
        <f t="shared" si="26"/>
        <v>2772.7000600000001</v>
      </c>
      <c r="O103" s="27">
        <f t="shared" si="30"/>
        <v>-235642.35052000178</v>
      </c>
      <c r="P103" s="27">
        <f t="shared" si="31"/>
        <v>235642.35052000178</v>
      </c>
    </row>
    <row r="104" spans="1:16">
      <c r="A104" s="30">
        <v>37987</v>
      </c>
      <c r="C104" s="6">
        <v>96</v>
      </c>
      <c r="D104" s="29">
        <f t="shared" si="22"/>
        <v>7306</v>
      </c>
      <c r="E104" s="29">
        <f t="shared" si="27"/>
        <v>701376</v>
      </c>
      <c r="F104" s="29">
        <f t="shared" si="23"/>
        <v>-613624</v>
      </c>
      <c r="G104" s="34">
        <f>+Inputs!$D$3</f>
        <v>0.37951000000000001</v>
      </c>
      <c r="I104" s="27">
        <f t="shared" si="28"/>
        <v>1315000</v>
      </c>
      <c r="K104" s="27">
        <f t="shared" si="24"/>
        <v>7306</v>
      </c>
      <c r="L104" s="27">
        <f t="shared" si="29"/>
        <v>701376</v>
      </c>
      <c r="M104" s="27">
        <f t="shared" si="25"/>
        <v>2772.7000600000001</v>
      </c>
      <c r="N104" s="27">
        <f t="shared" si="26"/>
        <v>2772.7000600000001</v>
      </c>
      <c r="O104" s="27">
        <f t="shared" si="30"/>
        <v>-232869.65046000178</v>
      </c>
      <c r="P104" s="27">
        <f t="shared" si="31"/>
        <v>232869.65046000178</v>
      </c>
    </row>
    <row r="105" spans="1:16">
      <c r="A105" s="31">
        <v>38018</v>
      </c>
      <c r="C105" s="6">
        <v>97</v>
      </c>
      <c r="D105" s="29">
        <f t="shared" ref="D105:D136" si="32">ROUND(-(+$B$9/180)*1,0)</f>
        <v>7306</v>
      </c>
      <c r="E105" s="29">
        <f t="shared" si="27"/>
        <v>708682</v>
      </c>
      <c r="F105" s="29">
        <f t="shared" ref="F105:F136" si="33">$B$9+E105</f>
        <v>-606318</v>
      </c>
      <c r="G105" s="34">
        <f>+Inputs!$D$3</f>
        <v>0.37951000000000001</v>
      </c>
      <c r="I105" s="27">
        <f t="shared" si="28"/>
        <v>1315000</v>
      </c>
      <c r="K105" s="27">
        <f t="shared" ref="K105:K136" si="34">D105</f>
        <v>7306</v>
      </c>
      <c r="L105" s="27">
        <f t="shared" si="29"/>
        <v>708682</v>
      </c>
      <c r="M105" s="27">
        <f t="shared" ref="M105:M136" si="35">K105*G105</f>
        <v>2772.7000600000001</v>
      </c>
      <c r="N105" s="27">
        <f t="shared" ref="N105:N136" si="36">M105-J105</f>
        <v>2772.7000600000001</v>
      </c>
      <c r="O105" s="27">
        <f t="shared" si="30"/>
        <v>-230096.95040000178</v>
      </c>
      <c r="P105" s="27">
        <f t="shared" si="31"/>
        <v>230096.95040000178</v>
      </c>
    </row>
    <row r="106" spans="1:16">
      <c r="A106" s="30">
        <v>38047</v>
      </c>
      <c r="C106" s="6">
        <v>98</v>
      </c>
      <c r="D106" s="29">
        <f t="shared" si="32"/>
        <v>7306</v>
      </c>
      <c r="E106" s="29">
        <f t="shared" ref="E106:E137" si="37">+E105+D106</f>
        <v>715988</v>
      </c>
      <c r="F106" s="29">
        <f t="shared" si="33"/>
        <v>-599012</v>
      </c>
      <c r="G106" s="34">
        <f>+Inputs!$D$3</f>
        <v>0.37951000000000001</v>
      </c>
      <c r="I106" s="27">
        <f t="shared" ref="I106:I137" si="38">+I105+H106</f>
        <v>1315000</v>
      </c>
      <c r="K106" s="27">
        <f t="shared" si="34"/>
        <v>7306</v>
      </c>
      <c r="L106" s="27">
        <f t="shared" ref="L106:L137" si="39">+L105+K106</f>
        <v>715988</v>
      </c>
      <c r="M106" s="27">
        <f t="shared" si="35"/>
        <v>2772.7000600000001</v>
      </c>
      <c r="N106" s="27">
        <f t="shared" si="36"/>
        <v>2772.7000600000001</v>
      </c>
      <c r="O106" s="27">
        <f t="shared" ref="O106:O137" si="40">+O105+N106</f>
        <v>-227324.25034000177</v>
      </c>
      <c r="P106" s="27">
        <f t="shared" ref="P106:P137" si="41">P105-N106</f>
        <v>227324.25034000177</v>
      </c>
    </row>
    <row r="107" spans="1:16">
      <c r="A107" s="31">
        <v>38078</v>
      </c>
      <c r="C107" s="6">
        <v>99</v>
      </c>
      <c r="D107" s="29">
        <f t="shared" si="32"/>
        <v>7306</v>
      </c>
      <c r="E107" s="29">
        <f t="shared" si="37"/>
        <v>723294</v>
      </c>
      <c r="F107" s="29">
        <f t="shared" si="33"/>
        <v>-591706</v>
      </c>
      <c r="G107" s="34">
        <f>+Inputs!$D$3</f>
        <v>0.37951000000000001</v>
      </c>
      <c r="I107" s="27">
        <f t="shared" si="38"/>
        <v>1315000</v>
      </c>
      <c r="K107" s="27">
        <f t="shared" si="34"/>
        <v>7306</v>
      </c>
      <c r="L107" s="27">
        <f t="shared" si="39"/>
        <v>723294</v>
      </c>
      <c r="M107" s="27">
        <f t="shared" si="35"/>
        <v>2772.7000600000001</v>
      </c>
      <c r="N107" s="27">
        <f t="shared" si="36"/>
        <v>2772.7000600000001</v>
      </c>
      <c r="O107" s="27">
        <f t="shared" si="40"/>
        <v>-224551.55028000177</v>
      </c>
      <c r="P107" s="27">
        <f t="shared" si="41"/>
        <v>224551.55028000177</v>
      </c>
    </row>
    <row r="108" spans="1:16">
      <c r="A108" s="30">
        <v>38108</v>
      </c>
      <c r="C108" s="6">
        <v>100</v>
      </c>
      <c r="D108" s="29">
        <f t="shared" si="32"/>
        <v>7306</v>
      </c>
      <c r="E108" s="29">
        <f t="shared" si="37"/>
        <v>730600</v>
      </c>
      <c r="F108" s="29">
        <f t="shared" si="33"/>
        <v>-584400</v>
      </c>
      <c r="G108" s="34">
        <f>+Inputs!$D$3</f>
        <v>0.37951000000000001</v>
      </c>
      <c r="I108" s="27">
        <f t="shared" si="38"/>
        <v>1315000</v>
      </c>
      <c r="K108" s="27">
        <f t="shared" si="34"/>
        <v>7306</v>
      </c>
      <c r="L108" s="27">
        <f t="shared" si="39"/>
        <v>730600</v>
      </c>
      <c r="M108" s="27">
        <f t="shared" si="35"/>
        <v>2772.7000600000001</v>
      </c>
      <c r="N108" s="27">
        <f t="shared" si="36"/>
        <v>2772.7000600000001</v>
      </c>
      <c r="O108" s="27">
        <f t="shared" si="40"/>
        <v>-221778.85022000177</v>
      </c>
      <c r="P108" s="27">
        <f t="shared" si="41"/>
        <v>221778.85022000177</v>
      </c>
    </row>
    <row r="109" spans="1:16">
      <c r="A109" s="31">
        <v>38139</v>
      </c>
      <c r="C109" s="6">
        <v>101</v>
      </c>
      <c r="D109" s="29">
        <f t="shared" si="32"/>
        <v>7306</v>
      </c>
      <c r="E109" s="29">
        <f t="shared" si="37"/>
        <v>737906</v>
      </c>
      <c r="F109" s="29">
        <f t="shared" si="33"/>
        <v>-577094</v>
      </c>
      <c r="G109" s="34">
        <f>+Inputs!$D$3</f>
        <v>0.37951000000000001</v>
      </c>
      <c r="I109" s="27">
        <f t="shared" si="38"/>
        <v>1315000</v>
      </c>
      <c r="K109" s="27">
        <f t="shared" si="34"/>
        <v>7306</v>
      </c>
      <c r="L109" s="27">
        <f t="shared" si="39"/>
        <v>737906</v>
      </c>
      <c r="M109" s="27">
        <f t="shared" si="35"/>
        <v>2772.7000600000001</v>
      </c>
      <c r="N109" s="27">
        <f t="shared" si="36"/>
        <v>2772.7000600000001</v>
      </c>
      <c r="O109" s="27">
        <f t="shared" si="40"/>
        <v>-219006.15016000177</v>
      </c>
      <c r="P109" s="27">
        <f t="shared" si="41"/>
        <v>219006.15016000177</v>
      </c>
    </row>
    <row r="110" spans="1:16">
      <c r="A110" s="30">
        <v>38169</v>
      </c>
      <c r="C110" s="6">
        <v>102</v>
      </c>
      <c r="D110" s="29">
        <f t="shared" si="32"/>
        <v>7306</v>
      </c>
      <c r="E110" s="29">
        <f t="shared" si="37"/>
        <v>745212</v>
      </c>
      <c r="F110" s="29">
        <f t="shared" si="33"/>
        <v>-569788</v>
      </c>
      <c r="G110" s="34">
        <f>+Inputs!$D$3</f>
        <v>0.37951000000000001</v>
      </c>
      <c r="I110" s="27">
        <f t="shared" si="38"/>
        <v>1315000</v>
      </c>
      <c r="K110" s="27">
        <f t="shared" si="34"/>
        <v>7306</v>
      </c>
      <c r="L110" s="27">
        <f t="shared" si="39"/>
        <v>745212</v>
      </c>
      <c r="M110" s="27">
        <f t="shared" si="35"/>
        <v>2772.7000600000001</v>
      </c>
      <c r="N110" s="27">
        <f t="shared" si="36"/>
        <v>2772.7000600000001</v>
      </c>
      <c r="O110" s="27">
        <f t="shared" si="40"/>
        <v>-216233.45010000176</v>
      </c>
      <c r="P110" s="27">
        <f t="shared" si="41"/>
        <v>216233.45010000176</v>
      </c>
    </row>
    <row r="111" spans="1:16">
      <c r="A111" s="31">
        <v>38200</v>
      </c>
      <c r="C111" s="6">
        <v>103</v>
      </c>
      <c r="D111" s="29">
        <f t="shared" si="32"/>
        <v>7306</v>
      </c>
      <c r="E111" s="29">
        <f t="shared" si="37"/>
        <v>752518</v>
      </c>
      <c r="F111" s="29">
        <f t="shared" si="33"/>
        <v>-562482</v>
      </c>
      <c r="G111" s="34">
        <f>+Inputs!$D$3</f>
        <v>0.37951000000000001</v>
      </c>
      <c r="I111" s="27">
        <f t="shared" si="38"/>
        <v>1315000</v>
      </c>
      <c r="K111" s="27">
        <f t="shared" si="34"/>
        <v>7306</v>
      </c>
      <c r="L111" s="27">
        <f t="shared" si="39"/>
        <v>752518</v>
      </c>
      <c r="M111" s="27">
        <f t="shared" si="35"/>
        <v>2772.7000600000001</v>
      </c>
      <c r="N111" s="27">
        <f t="shared" si="36"/>
        <v>2772.7000600000001</v>
      </c>
      <c r="O111" s="27">
        <f t="shared" si="40"/>
        <v>-213460.75004000176</v>
      </c>
      <c r="P111" s="27">
        <f t="shared" si="41"/>
        <v>213460.75004000176</v>
      </c>
    </row>
    <row r="112" spans="1:16">
      <c r="A112" s="30">
        <v>38231</v>
      </c>
      <c r="C112" s="6">
        <v>104</v>
      </c>
      <c r="D112" s="29">
        <f t="shared" si="32"/>
        <v>7306</v>
      </c>
      <c r="E112" s="29">
        <f t="shared" si="37"/>
        <v>759824</v>
      </c>
      <c r="F112" s="29">
        <f t="shared" si="33"/>
        <v>-555176</v>
      </c>
      <c r="G112" s="34">
        <f>+Inputs!$D$3</f>
        <v>0.37951000000000001</v>
      </c>
      <c r="I112" s="27">
        <f t="shared" si="38"/>
        <v>1315000</v>
      </c>
      <c r="K112" s="27">
        <f t="shared" si="34"/>
        <v>7306</v>
      </c>
      <c r="L112" s="27">
        <f t="shared" si="39"/>
        <v>759824</v>
      </c>
      <c r="M112" s="27">
        <f t="shared" si="35"/>
        <v>2772.7000600000001</v>
      </c>
      <c r="N112" s="27">
        <f t="shared" si="36"/>
        <v>2772.7000600000001</v>
      </c>
      <c r="O112" s="27">
        <f t="shared" si="40"/>
        <v>-210688.04998000176</v>
      </c>
      <c r="P112" s="27">
        <f t="shared" si="41"/>
        <v>210688.04998000176</v>
      </c>
    </row>
    <row r="113" spans="1:16">
      <c r="A113" s="31">
        <v>38261</v>
      </c>
      <c r="C113" s="6">
        <v>105</v>
      </c>
      <c r="D113" s="29">
        <f t="shared" si="32"/>
        <v>7306</v>
      </c>
      <c r="E113" s="29">
        <f t="shared" si="37"/>
        <v>767130</v>
      </c>
      <c r="F113" s="29">
        <f t="shared" si="33"/>
        <v>-547870</v>
      </c>
      <c r="G113" s="34">
        <f>+Inputs!$D$3</f>
        <v>0.37951000000000001</v>
      </c>
      <c r="I113" s="27">
        <f t="shared" si="38"/>
        <v>1315000</v>
      </c>
      <c r="K113" s="27">
        <f t="shared" si="34"/>
        <v>7306</v>
      </c>
      <c r="L113" s="27">
        <f t="shared" si="39"/>
        <v>767130</v>
      </c>
      <c r="M113" s="27">
        <f t="shared" si="35"/>
        <v>2772.7000600000001</v>
      </c>
      <c r="N113" s="27">
        <f t="shared" si="36"/>
        <v>2772.7000600000001</v>
      </c>
      <c r="O113" s="27">
        <f t="shared" si="40"/>
        <v>-207915.34992000175</v>
      </c>
      <c r="P113" s="27">
        <f t="shared" si="41"/>
        <v>207915.34992000175</v>
      </c>
    </row>
    <row r="114" spans="1:16">
      <c r="A114" s="30">
        <v>38292</v>
      </c>
      <c r="C114" s="6">
        <v>106</v>
      </c>
      <c r="D114" s="29">
        <f t="shared" si="32"/>
        <v>7306</v>
      </c>
      <c r="E114" s="29">
        <f t="shared" si="37"/>
        <v>774436</v>
      </c>
      <c r="F114" s="29">
        <f t="shared" si="33"/>
        <v>-540564</v>
      </c>
      <c r="G114" s="34">
        <f>+Inputs!$D$3</f>
        <v>0.37951000000000001</v>
      </c>
      <c r="I114" s="27">
        <f t="shared" si="38"/>
        <v>1315000</v>
      </c>
      <c r="K114" s="27">
        <f t="shared" si="34"/>
        <v>7306</v>
      </c>
      <c r="L114" s="27">
        <f t="shared" si="39"/>
        <v>774436</v>
      </c>
      <c r="M114" s="27">
        <f t="shared" si="35"/>
        <v>2772.7000600000001</v>
      </c>
      <c r="N114" s="27">
        <f t="shared" si="36"/>
        <v>2772.7000600000001</v>
      </c>
      <c r="O114" s="27">
        <f t="shared" si="40"/>
        <v>-205142.64986000175</v>
      </c>
      <c r="P114" s="27">
        <f t="shared" si="41"/>
        <v>205142.64986000175</v>
      </c>
    </row>
    <row r="115" spans="1:16">
      <c r="A115" s="31">
        <v>38322</v>
      </c>
      <c r="C115" s="6">
        <v>107</v>
      </c>
      <c r="D115" s="29">
        <f t="shared" si="32"/>
        <v>7306</v>
      </c>
      <c r="E115" s="29">
        <f t="shared" si="37"/>
        <v>781742</v>
      </c>
      <c r="F115" s="29">
        <f t="shared" si="33"/>
        <v>-533258</v>
      </c>
      <c r="G115" s="34">
        <f>+Inputs!$D$3</f>
        <v>0.37951000000000001</v>
      </c>
      <c r="I115" s="27">
        <f t="shared" si="38"/>
        <v>1315000</v>
      </c>
      <c r="K115" s="27">
        <f t="shared" si="34"/>
        <v>7306</v>
      </c>
      <c r="L115" s="27">
        <f t="shared" si="39"/>
        <v>781742</v>
      </c>
      <c r="M115" s="27">
        <f t="shared" si="35"/>
        <v>2772.7000600000001</v>
      </c>
      <c r="N115" s="27">
        <f t="shared" si="36"/>
        <v>2772.7000600000001</v>
      </c>
      <c r="O115" s="27">
        <f t="shared" si="40"/>
        <v>-202369.94980000175</v>
      </c>
      <c r="P115" s="27">
        <f t="shared" si="41"/>
        <v>202369.94980000175</v>
      </c>
    </row>
    <row r="116" spans="1:16">
      <c r="A116" s="30">
        <v>38353</v>
      </c>
      <c r="C116" s="6">
        <v>108</v>
      </c>
      <c r="D116" s="29">
        <f t="shared" si="32"/>
        <v>7306</v>
      </c>
      <c r="E116" s="29">
        <f t="shared" si="37"/>
        <v>789048</v>
      </c>
      <c r="F116" s="29">
        <f t="shared" si="33"/>
        <v>-525952</v>
      </c>
      <c r="G116" s="34">
        <f>+Inputs!$D$3</f>
        <v>0.37951000000000001</v>
      </c>
      <c r="I116" s="27">
        <f t="shared" si="38"/>
        <v>1315000</v>
      </c>
      <c r="K116" s="27">
        <f t="shared" si="34"/>
        <v>7306</v>
      </c>
      <c r="L116" s="27">
        <f t="shared" si="39"/>
        <v>789048</v>
      </c>
      <c r="M116" s="27">
        <f t="shared" si="35"/>
        <v>2772.7000600000001</v>
      </c>
      <c r="N116" s="27">
        <f t="shared" si="36"/>
        <v>2772.7000600000001</v>
      </c>
      <c r="O116" s="27">
        <f t="shared" si="40"/>
        <v>-199597.24974000175</v>
      </c>
      <c r="P116" s="27">
        <f t="shared" si="41"/>
        <v>199597.24974000175</v>
      </c>
    </row>
    <row r="117" spans="1:16">
      <c r="A117" s="31">
        <v>38384</v>
      </c>
      <c r="C117" s="6">
        <v>109</v>
      </c>
      <c r="D117" s="29">
        <f t="shared" si="32"/>
        <v>7306</v>
      </c>
      <c r="E117" s="29">
        <f t="shared" si="37"/>
        <v>796354</v>
      </c>
      <c r="F117" s="29">
        <f t="shared" si="33"/>
        <v>-518646</v>
      </c>
      <c r="G117" s="34">
        <f>+Inputs!$D$3</f>
        <v>0.37951000000000001</v>
      </c>
      <c r="I117" s="27">
        <f t="shared" si="38"/>
        <v>1315000</v>
      </c>
      <c r="K117" s="27">
        <f t="shared" si="34"/>
        <v>7306</v>
      </c>
      <c r="L117" s="27">
        <f t="shared" si="39"/>
        <v>796354</v>
      </c>
      <c r="M117" s="27">
        <f t="shared" si="35"/>
        <v>2772.7000600000001</v>
      </c>
      <c r="N117" s="27">
        <f t="shared" si="36"/>
        <v>2772.7000600000001</v>
      </c>
      <c r="O117" s="27">
        <f t="shared" si="40"/>
        <v>-196824.54968000174</v>
      </c>
      <c r="P117" s="27">
        <f t="shared" si="41"/>
        <v>196824.54968000174</v>
      </c>
    </row>
    <row r="118" spans="1:16">
      <c r="A118" s="30">
        <v>38412</v>
      </c>
      <c r="C118" s="6">
        <v>110</v>
      </c>
      <c r="D118" s="29">
        <f t="shared" si="32"/>
        <v>7306</v>
      </c>
      <c r="E118" s="29">
        <f t="shared" si="37"/>
        <v>803660</v>
      </c>
      <c r="F118" s="29">
        <f t="shared" si="33"/>
        <v>-511340</v>
      </c>
      <c r="G118" s="34">
        <f>+Inputs!$D$3</f>
        <v>0.37951000000000001</v>
      </c>
      <c r="I118" s="27">
        <f t="shared" si="38"/>
        <v>1315000</v>
      </c>
      <c r="K118" s="27">
        <f t="shared" si="34"/>
        <v>7306</v>
      </c>
      <c r="L118" s="27">
        <f t="shared" si="39"/>
        <v>803660</v>
      </c>
      <c r="M118" s="27">
        <f t="shared" si="35"/>
        <v>2772.7000600000001</v>
      </c>
      <c r="N118" s="27">
        <f t="shared" si="36"/>
        <v>2772.7000600000001</v>
      </c>
      <c r="O118" s="27">
        <f t="shared" si="40"/>
        <v>-194051.84962000174</v>
      </c>
      <c r="P118" s="27">
        <f t="shared" si="41"/>
        <v>194051.84962000174</v>
      </c>
    </row>
    <row r="119" spans="1:16">
      <c r="A119" s="31">
        <v>38443</v>
      </c>
      <c r="C119" s="6">
        <v>111</v>
      </c>
      <c r="D119" s="29">
        <f t="shared" si="32"/>
        <v>7306</v>
      </c>
      <c r="E119" s="29">
        <f t="shared" si="37"/>
        <v>810966</v>
      </c>
      <c r="F119" s="29">
        <f t="shared" si="33"/>
        <v>-504034</v>
      </c>
      <c r="G119" s="34">
        <f>+Inputs!$D$3</f>
        <v>0.37951000000000001</v>
      </c>
      <c r="I119" s="27">
        <f t="shared" si="38"/>
        <v>1315000</v>
      </c>
      <c r="K119" s="27">
        <f t="shared" si="34"/>
        <v>7306</v>
      </c>
      <c r="L119" s="27">
        <f t="shared" si="39"/>
        <v>810966</v>
      </c>
      <c r="M119" s="27">
        <f t="shared" si="35"/>
        <v>2772.7000600000001</v>
      </c>
      <c r="N119" s="27">
        <f t="shared" si="36"/>
        <v>2772.7000600000001</v>
      </c>
      <c r="O119" s="27">
        <f t="shared" si="40"/>
        <v>-191279.14956000174</v>
      </c>
      <c r="P119" s="27">
        <f t="shared" si="41"/>
        <v>191279.14956000174</v>
      </c>
    </row>
    <row r="120" spans="1:16">
      <c r="A120" s="30">
        <v>38473</v>
      </c>
      <c r="C120" s="6">
        <v>112</v>
      </c>
      <c r="D120" s="29">
        <f t="shared" si="32"/>
        <v>7306</v>
      </c>
      <c r="E120" s="29">
        <f t="shared" si="37"/>
        <v>818272</v>
      </c>
      <c r="F120" s="29">
        <f t="shared" si="33"/>
        <v>-496728</v>
      </c>
      <c r="G120" s="34">
        <f>+Inputs!$D$3</f>
        <v>0.37951000000000001</v>
      </c>
      <c r="I120" s="27">
        <f t="shared" si="38"/>
        <v>1315000</v>
      </c>
      <c r="K120" s="27">
        <f t="shared" si="34"/>
        <v>7306</v>
      </c>
      <c r="L120" s="27">
        <f t="shared" si="39"/>
        <v>818272</v>
      </c>
      <c r="M120" s="27">
        <f t="shared" si="35"/>
        <v>2772.7000600000001</v>
      </c>
      <c r="N120" s="27">
        <f t="shared" si="36"/>
        <v>2772.7000600000001</v>
      </c>
      <c r="O120" s="27">
        <f t="shared" si="40"/>
        <v>-188506.44950000173</v>
      </c>
      <c r="P120" s="27">
        <f t="shared" si="41"/>
        <v>188506.44950000173</v>
      </c>
    </row>
    <row r="121" spans="1:16">
      <c r="A121" s="31">
        <v>38504</v>
      </c>
      <c r="C121" s="6">
        <v>113</v>
      </c>
      <c r="D121" s="29">
        <f t="shared" si="32"/>
        <v>7306</v>
      </c>
      <c r="E121" s="29">
        <f t="shared" si="37"/>
        <v>825578</v>
      </c>
      <c r="F121" s="29">
        <f t="shared" si="33"/>
        <v>-489422</v>
      </c>
      <c r="G121" s="34">
        <f>+Inputs!$D$3</f>
        <v>0.37951000000000001</v>
      </c>
      <c r="I121" s="27">
        <f t="shared" si="38"/>
        <v>1315000</v>
      </c>
      <c r="K121" s="27">
        <f t="shared" si="34"/>
        <v>7306</v>
      </c>
      <c r="L121" s="27">
        <f t="shared" si="39"/>
        <v>825578</v>
      </c>
      <c r="M121" s="27">
        <f t="shared" si="35"/>
        <v>2772.7000600000001</v>
      </c>
      <c r="N121" s="27">
        <f t="shared" si="36"/>
        <v>2772.7000600000001</v>
      </c>
      <c r="O121" s="27">
        <f t="shared" si="40"/>
        <v>-185733.74944000173</v>
      </c>
      <c r="P121" s="27">
        <f t="shared" si="41"/>
        <v>185733.74944000173</v>
      </c>
    </row>
    <row r="122" spans="1:16">
      <c r="A122" s="30">
        <v>38534</v>
      </c>
      <c r="C122" s="6">
        <v>114</v>
      </c>
      <c r="D122" s="29">
        <f t="shared" si="32"/>
        <v>7306</v>
      </c>
      <c r="E122" s="29">
        <f t="shared" si="37"/>
        <v>832884</v>
      </c>
      <c r="F122" s="29">
        <f t="shared" si="33"/>
        <v>-482116</v>
      </c>
      <c r="G122" s="34">
        <f>+Inputs!$D$3</f>
        <v>0.37951000000000001</v>
      </c>
      <c r="I122" s="27">
        <f t="shared" si="38"/>
        <v>1315000</v>
      </c>
      <c r="K122" s="27">
        <f t="shared" si="34"/>
        <v>7306</v>
      </c>
      <c r="L122" s="27">
        <f t="shared" si="39"/>
        <v>832884</v>
      </c>
      <c r="M122" s="27">
        <f t="shared" si="35"/>
        <v>2772.7000600000001</v>
      </c>
      <c r="N122" s="27">
        <f t="shared" si="36"/>
        <v>2772.7000600000001</v>
      </c>
      <c r="O122" s="27">
        <f t="shared" si="40"/>
        <v>-182961.04938000173</v>
      </c>
      <c r="P122" s="27">
        <f t="shared" si="41"/>
        <v>182961.04938000173</v>
      </c>
    </row>
    <row r="123" spans="1:16">
      <c r="A123" s="31">
        <v>38565</v>
      </c>
      <c r="C123" s="6">
        <v>115</v>
      </c>
      <c r="D123" s="29">
        <f t="shared" si="32"/>
        <v>7306</v>
      </c>
      <c r="E123" s="29">
        <f t="shared" si="37"/>
        <v>840190</v>
      </c>
      <c r="F123" s="29">
        <f t="shared" si="33"/>
        <v>-474810</v>
      </c>
      <c r="G123" s="34">
        <f>+Inputs!$D$3</f>
        <v>0.37951000000000001</v>
      </c>
      <c r="I123" s="27">
        <f t="shared" si="38"/>
        <v>1315000</v>
      </c>
      <c r="K123" s="27">
        <f t="shared" si="34"/>
        <v>7306</v>
      </c>
      <c r="L123" s="27">
        <f t="shared" si="39"/>
        <v>840190</v>
      </c>
      <c r="M123" s="27">
        <f t="shared" si="35"/>
        <v>2772.7000600000001</v>
      </c>
      <c r="N123" s="27">
        <f t="shared" si="36"/>
        <v>2772.7000600000001</v>
      </c>
      <c r="O123" s="27">
        <f t="shared" si="40"/>
        <v>-180188.34932000173</v>
      </c>
      <c r="P123" s="27">
        <f t="shared" si="41"/>
        <v>180188.34932000173</v>
      </c>
    </row>
    <row r="124" spans="1:16">
      <c r="A124" s="30">
        <v>38596</v>
      </c>
      <c r="C124" s="6">
        <v>116</v>
      </c>
      <c r="D124" s="29">
        <f t="shared" si="32"/>
        <v>7306</v>
      </c>
      <c r="E124" s="29">
        <f t="shared" si="37"/>
        <v>847496</v>
      </c>
      <c r="F124" s="29">
        <f t="shared" si="33"/>
        <v>-467504</v>
      </c>
      <c r="G124" s="34">
        <f>+Inputs!$D$3</f>
        <v>0.37951000000000001</v>
      </c>
      <c r="I124" s="27">
        <f t="shared" si="38"/>
        <v>1315000</v>
      </c>
      <c r="K124" s="27">
        <f t="shared" si="34"/>
        <v>7306</v>
      </c>
      <c r="L124" s="27">
        <f t="shared" si="39"/>
        <v>847496</v>
      </c>
      <c r="M124" s="27">
        <f t="shared" si="35"/>
        <v>2772.7000600000001</v>
      </c>
      <c r="N124" s="27">
        <f t="shared" si="36"/>
        <v>2772.7000600000001</v>
      </c>
      <c r="O124" s="27">
        <f t="shared" si="40"/>
        <v>-177415.64926000172</v>
      </c>
      <c r="P124" s="27">
        <f t="shared" si="41"/>
        <v>177415.64926000172</v>
      </c>
    </row>
    <row r="125" spans="1:16">
      <c r="A125" s="31">
        <v>38626</v>
      </c>
      <c r="C125" s="6">
        <v>117</v>
      </c>
      <c r="D125" s="29">
        <f t="shared" si="32"/>
        <v>7306</v>
      </c>
      <c r="E125" s="29">
        <f t="shared" si="37"/>
        <v>854802</v>
      </c>
      <c r="F125" s="29">
        <f t="shared" si="33"/>
        <v>-460198</v>
      </c>
      <c r="G125" s="34">
        <f>+Inputs!$D$3</f>
        <v>0.37951000000000001</v>
      </c>
      <c r="I125" s="27">
        <f t="shared" si="38"/>
        <v>1315000</v>
      </c>
      <c r="K125" s="27">
        <f t="shared" si="34"/>
        <v>7306</v>
      </c>
      <c r="L125" s="27">
        <f t="shared" si="39"/>
        <v>854802</v>
      </c>
      <c r="M125" s="27">
        <f t="shared" si="35"/>
        <v>2772.7000600000001</v>
      </c>
      <c r="N125" s="27">
        <f t="shared" si="36"/>
        <v>2772.7000600000001</v>
      </c>
      <c r="O125" s="27">
        <f t="shared" si="40"/>
        <v>-174642.94920000172</v>
      </c>
      <c r="P125" s="27">
        <f t="shared" si="41"/>
        <v>174642.94920000172</v>
      </c>
    </row>
    <row r="126" spans="1:16">
      <c r="A126" s="30">
        <v>38657</v>
      </c>
      <c r="C126" s="6">
        <v>118</v>
      </c>
      <c r="D126" s="29">
        <f t="shared" si="32"/>
        <v>7306</v>
      </c>
      <c r="E126" s="29">
        <f t="shared" si="37"/>
        <v>862108</v>
      </c>
      <c r="F126" s="29">
        <f t="shared" si="33"/>
        <v>-452892</v>
      </c>
      <c r="G126" s="34">
        <f>+Inputs!$D$3</f>
        <v>0.37951000000000001</v>
      </c>
      <c r="I126" s="27">
        <f t="shared" si="38"/>
        <v>1315000</v>
      </c>
      <c r="K126" s="27">
        <f t="shared" si="34"/>
        <v>7306</v>
      </c>
      <c r="L126" s="27">
        <f t="shared" si="39"/>
        <v>862108</v>
      </c>
      <c r="M126" s="27">
        <f t="shared" si="35"/>
        <v>2772.7000600000001</v>
      </c>
      <c r="N126" s="27">
        <f t="shared" si="36"/>
        <v>2772.7000600000001</v>
      </c>
      <c r="O126" s="27">
        <f t="shared" si="40"/>
        <v>-171870.24914000172</v>
      </c>
      <c r="P126" s="27">
        <f t="shared" si="41"/>
        <v>171870.24914000172</v>
      </c>
    </row>
    <row r="127" spans="1:16">
      <c r="A127" s="31">
        <v>38687</v>
      </c>
      <c r="C127" s="6">
        <v>119</v>
      </c>
      <c r="D127" s="29">
        <f t="shared" si="32"/>
        <v>7306</v>
      </c>
      <c r="E127" s="29">
        <f t="shared" si="37"/>
        <v>869414</v>
      </c>
      <c r="F127" s="29">
        <f t="shared" si="33"/>
        <v>-445586</v>
      </c>
      <c r="G127" s="34">
        <f>+Inputs!$D$3</f>
        <v>0.37951000000000001</v>
      </c>
      <c r="I127" s="27">
        <f t="shared" si="38"/>
        <v>1315000</v>
      </c>
      <c r="K127" s="27">
        <f t="shared" si="34"/>
        <v>7306</v>
      </c>
      <c r="L127" s="27">
        <f t="shared" si="39"/>
        <v>869414</v>
      </c>
      <c r="M127" s="27">
        <f t="shared" si="35"/>
        <v>2772.7000600000001</v>
      </c>
      <c r="N127" s="27">
        <f t="shared" si="36"/>
        <v>2772.7000600000001</v>
      </c>
      <c r="O127" s="27">
        <f t="shared" si="40"/>
        <v>-169097.54908000171</v>
      </c>
      <c r="P127" s="27">
        <f t="shared" si="41"/>
        <v>169097.54908000171</v>
      </c>
    </row>
    <row r="128" spans="1:16">
      <c r="A128" s="30">
        <v>38718</v>
      </c>
      <c r="C128" s="6">
        <v>120</v>
      </c>
      <c r="D128" s="29">
        <f t="shared" si="32"/>
        <v>7306</v>
      </c>
      <c r="E128" s="29">
        <f t="shared" si="37"/>
        <v>876720</v>
      </c>
      <c r="F128" s="29">
        <f t="shared" si="33"/>
        <v>-438280</v>
      </c>
      <c r="G128" s="34">
        <f>+Inputs!$D$3</f>
        <v>0.37951000000000001</v>
      </c>
      <c r="I128" s="27">
        <f t="shared" si="38"/>
        <v>1315000</v>
      </c>
      <c r="K128" s="27">
        <f t="shared" si="34"/>
        <v>7306</v>
      </c>
      <c r="L128" s="27">
        <f t="shared" si="39"/>
        <v>876720</v>
      </c>
      <c r="M128" s="27">
        <f t="shared" si="35"/>
        <v>2772.7000600000001</v>
      </c>
      <c r="N128" s="27">
        <f t="shared" si="36"/>
        <v>2772.7000600000001</v>
      </c>
      <c r="O128" s="27">
        <f t="shared" si="40"/>
        <v>-166324.84902000171</v>
      </c>
      <c r="P128" s="27">
        <f t="shared" si="41"/>
        <v>166324.84902000171</v>
      </c>
    </row>
    <row r="129" spans="1:16">
      <c r="A129" s="31">
        <v>38749</v>
      </c>
      <c r="C129" s="6">
        <v>121</v>
      </c>
      <c r="D129" s="29">
        <f t="shared" si="32"/>
        <v>7306</v>
      </c>
      <c r="E129" s="29">
        <f t="shared" si="37"/>
        <v>884026</v>
      </c>
      <c r="F129" s="29">
        <f t="shared" si="33"/>
        <v>-430974</v>
      </c>
      <c r="G129" s="34">
        <f>+Inputs!$D$3</f>
        <v>0.37951000000000001</v>
      </c>
      <c r="I129" s="27">
        <f t="shared" si="38"/>
        <v>1315000</v>
      </c>
      <c r="K129" s="27">
        <f t="shared" si="34"/>
        <v>7306</v>
      </c>
      <c r="L129" s="27">
        <f t="shared" si="39"/>
        <v>884026</v>
      </c>
      <c r="M129" s="27">
        <f t="shared" si="35"/>
        <v>2772.7000600000001</v>
      </c>
      <c r="N129" s="27">
        <f t="shared" si="36"/>
        <v>2772.7000600000001</v>
      </c>
      <c r="O129" s="27">
        <f t="shared" si="40"/>
        <v>-163552.14896000171</v>
      </c>
      <c r="P129" s="27">
        <f t="shared" si="41"/>
        <v>163552.14896000171</v>
      </c>
    </row>
    <row r="130" spans="1:16">
      <c r="A130" s="30">
        <v>38777</v>
      </c>
      <c r="C130" s="6">
        <v>122</v>
      </c>
      <c r="D130" s="29">
        <f t="shared" si="32"/>
        <v>7306</v>
      </c>
      <c r="E130" s="29">
        <f t="shared" si="37"/>
        <v>891332</v>
      </c>
      <c r="F130" s="29">
        <f t="shared" si="33"/>
        <v>-423668</v>
      </c>
      <c r="G130" s="34">
        <f>+Inputs!$D$3</f>
        <v>0.37951000000000001</v>
      </c>
      <c r="I130" s="27">
        <f t="shared" si="38"/>
        <v>1315000</v>
      </c>
      <c r="K130" s="27">
        <f t="shared" si="34"/>
        <v>7306</v>
      </c>
      <c r="L130" s="27">
        <f t="shared" si="39"/>
        <v>891332</v>
      </c>
      <c r="M130" s="27">
        <f t="shared" si="35"/>
        <v>2772.7000600000001</v>
      </c>
      <c r="N130" s="27">
        <f t="shared" si="36"/>
        <v>2772.7000600000001</v>
      </c>
      <c r="O130" s="27">
        <f t="shared" si="40"/>
        <v>-160779.44890000171</v>
      </c>
      <c r="P130" s="27">
        <f t="shared" si="41"/>
        <v>160779.44890000171</v>
      </c>
    </row>
    <row r="131" spans="1:16">
      <c r="A131" s="31">
        <v>38808</v>
      </c>
      <c r="C131" s="6">
        <v>123</v>
      </c>
      <c r="D131" s="29">
        <f t="shared" si="32"/>
        <v>7306</v>
      </c>
      <c r="E131" s="29">
        <f t="shared" si="37"/>
        <v>898638</v>
      </c>
      <c r="F131" s="29">
        <f t="shared" si="33"/>
        <v>-416362</v>
      </c>
      <c r="G131" s="34">
        <f>+Inputs!$D$3</f>
        <v>0.37951000000000001</v>
      </c>
      <c r="I131" s="27">
        <f t="shared" si="38"/>
        <v>1315000</v>
      </c>
      <c r="K131" s="27">
        <f t="shared" si="34"/>
        <v>7306</v>
      </c>
      <c r="L131" s="27">
        <f t="shared" si="39"/>
        <v>898638</v>
      </c>
      <c r="M131" s="27">
        <f t="shared" si="35"/>
        <v>2772.7000600000001</v>
      </c>
      <c r="N131" s="27">
        <f t="shared" si="36"/>
        <v>2772.7000600000001</v>
      </c>
      <c r="O131" s="27">
        <f t="shared" si="40"/>
        <v>-158006.7488400017</v>
      </c>
      <c r="P131" s="27">
        <f t="shared" si="41"/>
        <v>158006.7488400017</v>
      </c>
    </row>
    <row r="132" spans="1:16">
      <c r="A132" s="30">
        <v>38838</v>
      </c>
      <c r="C132" s="6">
        <v>124</v>
      </c>
      <c r="D132" s="29">
        <f t="shared" si="32"/>
        <v>7306</v>
      </c>
      <c r="E132" s="29">
        <f t="shared" si="37"/>
        <v>905944</v>
      </c>
      <c r="F132" s="29">
        <f t="shared" si="33"/>
        <v>-409056</v>
      </c>
      <c r="G132" s="34">
        <f>+Inputs!$D$3</f>
        <v>0.37951000000000001</v>
      </c>
      <c r="I132" s="27">
        <f t="shared" si="38"/>
        <v>1315000</v>
      </c>
      <c r="K132" s="27">
        <f t="shared" si="34"/>
        <v>7306</v>
      </c>
      <c r="L132" s="27">
        <f t="shared" si="39"/>
        <v>905944</v>
      </c>
      <c r="M132" s="27">
        <f t="shared" si="35"/>
        <v>2772.7000600000001</v>
      </c>
      <c r="N132" s="27">
        <f t="shared" si="36"/>
        <v>2772.7000600000001</v>
      </c>
      <c r="O132" s="27">
        <f t="shared" si="40"/>
        <v>-155234.0487800017</v>
      </c>
      <c r="P132" s="27">
        <f t="shared" si="41"/>
        <v>155234.0487800017</v>
      </c>
    </row>
    <row r="133" spans="1:16">
      <c r="A133" s="31">
        <v>38869</v>
      </c>
      <c r="C133" s="6">
        <v>125</v>
      </c>
      <c r="D133" s="29">
        <f t="shared" si="32"/>
        <v>7306</v>
      </c>
      <c r="E133" s="29">
        <f t="shared" si="37"/>
        <v>913250</v>
      </c>
      <c r="F133" s="29">
        <f t="shared" si="33"/>
        <v>-401750</v>
      </c>
      <c r="G133" s="34">
        <f>+Inputs!$D$3</f>
        <v>0.37951000000000001</v>
      </c>
      <c r="I133" s="27">
        <f t="shared" si="38"/>
        <v>1315000</v>
      </c>
      <c r="K133" s="27">
        <f t="shared" si="34"/>
        <v>7306</v>
      </c>
      <c r="L133" s="27">
        <f t="shared" si="39"/>
        <v>913250</v>
      </c>
      <c r="M133" s="27">
        <f t="shared" si="35"/>
        <v>2772.7000600000001</v>
      </c>
      <c r="N133" s="27">
        <f t="shared" si="36"/>
        <v>2772.7000600000001</v>
      </c>
      <c r="O133" s="27">
        <f t="shared" si="40"/>
        <v>-152461.3487200017</v>
      </c>
      <c r="P133" s="27">
        <f t="shared" si="41"/>
        <v>152461.3487200017</v>
      </c>
    </row>
    <row r="134" spans="1:16">
      <c r="A134" s="30">
        <v>38899</v>
      </c>
      <c r="C134" s="6">
        <v>126</v>
      </c>
      <c r="D134" s="29">
        <f t="shared" si="32"/>
        <v>7306</v>
      </c>
      <c r="E134" s="29">
        <f t="shared" si="37"/>
        <v>920556</v>
      </c>
      <c r="F134" s="29">
        <f t="shared" si="33"/>
        <v>-394444</v>
      </c>
      <c r="G134" s="34">
        <f>+Inputs!$D$3</f>
        <v>0.37951000000000001</v>
      </c>
      <c r="I134" s="27">
        <f t="shared" si="38"/>
        <v>1315000</v>
      </c>
      <c r="K134" s="27">
        <f t="shared" si="34"/>
        <v>7306</v>
      </c>
      <c r="L134" s="27">
        <f t="shared" si="39"/>
        <v>920556</v>
      </c>
      <c r="M134" s="27">
        <f t="shared" si="35"/>
        <v>2772.7000600000001</v>
      </c>
      <c r="N134" s="27">
        <f t="shared" si="36"/>
        <v>2772.7000600000001</v>
      </c>
      <c r="O134" s="27">
        <f t="shared" si="40"/>
        <v>-149688.64866000169</v>
      </c>
      <c r="P134" s="27">
        <f t="shared" si="41"/>
        <v>149688.64866000169</v>
      </c>
    </row>
    <row r="135" spans="1:16">
      <c r="A135" s="31">
        <v>38930</v>
      </c>
      <c r="C135" s="6">
        <v>127</v>
      </c>
      <c r="D135" s="29">
        <f t="shared" si="32"/>
        <v>7306</v>
      </c>
      <c r="E135" s="29">
        <f t="shared" si="37"/>
        <v>927862</v>
      </c>
      <c r="F135" s="29">
        <f t="shared" si="33"/>
        <v>-387138</v>
      </c>
      <c r="G135" s="34">
        <f>+Inputs!$D$3</f>
        <v>0.37951000000000001</v>
      </c>
      <c r="I135" s="27">
        <f t="shared" si="38"/>
        <v>1315000</v>
      </c>
      <c r="K135" s="27">
        <f t="shared" si="34"/>
        <v>7306</v>
      </c>
      <c r="L135" s="27">
        <f t="shared" si="39"/>
        <v>927862</v>
      </c>
      <c r="M135" s="27">
        <f t="shared" si="35"/>
        <v>2772.7000600000001</v>
      </c>
      <c r="N135" s="27">
        <f t="shared" si="36"/>
        <v>2772.7000600000001</v>
      </c>
      <c r="O135" s="27">
        <f t="shared" si="40"/>
        <v>-146915.94860000169</v>
      </c>
      <c r="P135" s="27">
        <f t="shared" si="41"/>
        <v>146915.94860000169</v>
      </c>
    </row>
    <row r="136" spans="1:16">
      <c r="A136" s="30">
        <v>38961</v>
      </c>
      <c r="C136" s="6">
        <v>128</v>
      </c>
      <c r="D136" s="29">
        <f t="shared" si="32"/>
        <v>7306</v>
      </c>
      <c r="E136" s="29">
        <f t="shared" si="37"/>
        <v>935168</v>
      </c>
      <c r="F136" s="29">
        <f t="shared" si="33"/>
        <v>-379832</v>
      </c>
      <c r="G136" s="34">
        <f>+Inputs!$D$3</f>
        <v>0.37951000000000001</v>
      </c>
      <c r="I136" s="27">
        <f t="shared" si="38"/>
        <v>1315000</v>
      </c>
      <c r="K136" s="27">
        <f t="shared" si="34"/>
        <v>7306</v>
      </c>
      <c r="L136" s="27">
        <f t="shared" si="39"/>
        <v>935168</v>
      </c>
      <c r="M136" s="27">
        <f t="shared" si="35"/>
        <v>2772.7000600000001</v>
      </c>
      <c r="N136" s="27">
        <f t="shared" si="36"/>
        <v>2772.7000600000001</v>
      </c>
      <c r="O136" s="27">
        <f t="shared" si="40"/>
        <v>-144143.24854000169</v>
      </c>
      <c r="P136" s="27">
        <f t="shared" si="41"/>
        <v>144143.24854000169</v>
      </c>
    </row>
    <row r="137" spans="1:16">
      <c r="A137" s="31">
        <v>38991</v>
      </c>
      <c r="C137" s="6">
        <v>129</v>
      </c>
      <c r="D137" s="29">
        <f t="shared" ref="D137:D168" si="42">ROUND(-(+$B$9/180)*1,0)</f>
        <v>7306</v>
      </c>
      <c r="E137" s="29">
        <f t="shared" si="37"/>
        <v>942474</v>
      </c>
      <c r="F137" s="29">
        <f t="shared" ref="F137:F168" si="43">$B$9+E137</f>
        <v>-372526</v>
      </c>
      <c r="G137" s="34">
        <f>+Inputs!$D$3</f>
        <v>0.37951000000000001</v>
      </c>
      <c r="I137" s="27">
        <f t="shared" si="38"/>
        <v>1315000</v>
      </c>
      <c r="K137" s="27">
        <f t="shared" ref="K137:K168" si="44">D137</f>
        <v>7306</v>
      </c>
      <c r="L137" s="27">
        <f t="shared" si="39"/>
        <v>942474</v>
      </c>
      <c r="M137" s="27">
        <f t="shared" ref="M137:M168" si="45">K137*G137</f>
        <v>2772.7000600000001</v>
      </c>
      <c r="N137" s="27">
        <f t="shared" ref="N137:N168" si="46">M137-J137</f>
        <v>2772.7000600000001</v>
      </c>
      <c r="O137" s="27">
        <f t="shared" si="40"/>
        <v>-141370.54848000169</v>
      </c>
      <c r="P137" s="27">
        <f t="shared" si="41"/>
        <v>141370.54848000169</v>
      </c>
    </row>
    <row r="138" spans="1:16">
      <c r="A138" s="30">
        <v>39022</v>
      </c>
      <c r="C138" s="6">
        <v>130</v>
      </c>
      <c r="D138" s="29">
        <f t="shared" si="42"/>
        <v>7306</v>
      </c>
      <c r="E138" s="29">
        <f t="shared" ref="E138:E169" si="47">+E137+D138</f>
        <v>949780</v>
      </c>
      <c r="F138" s="29">
        <f t="shared" si="43"/>
        <v>-365220</v>
      </c>
      <c r="G138" s="34">
        <f>+Inputs!$D$3</f>
        <v>0.37951000000000001</v>
      </c>
      <c r="I138" s="27">
        <f t="shared" ref="I138:I169" si="48">+I137+H138</f>
        <v>1315000</v>
      </c>
      <c r="K138" s="27">
        <f t="shared" si="44"/>
        <v>7306</v>
      </c>
      <c r="L138" s="27">
        <f t="shared" ref="L138:L169" si="49">+L137+K138</f>
        <v>949780</v>
      </c>
      <c r="M138" s="27">
        <f t="shared" si="45"/>
        <v>2772.7000600000001</v>
      </c>
      <c r="N138" s="27">
        <f t="shared" si="46"/>
        <v>2772.7000600000001</v>
      </c>
      <c r="O138" s="27">
        <f t="shared" ref="O138:O169" si="50">+O137+N138</f>
        <v>-138597.84842000168</v>
      </c>
      <c r="P138" s="27">
        <f t="shared" ref="P138:P169" si="51">P137-N138</f>
        <v>138597.84842000168</v>
      </c>
    </row>
    <row r="139" spans="1:16">
      <c r="A139" s="31">
        <v>39052</v>
      </c>
      <c r="C139" s="6">
        <v>131</v>
      </c>
      <c r="D139" s="29">
        <f t="shared" si="42"/>
        <v>7306</v>
      </c>
      <c r="E139" s="29">
        <f t="shared" si="47"/>
        <v>957086</v>
      </c>
      <c r="F139" s="29">
        <f t="shared" si="43"/>
        <v>-357914</v>
      </c>
      <c r="G139" s="34">
        <f>+Inputs!$D$3</f>
        <v>0.37951000000000001</v>
      </c>
      <c r="I139" s="27">
        <f t="shared" si="48"/>
        <v>1315000</v>
      </c>
      <c r="K139" s="27">
        <f t="shared" si="44"/>
        <v>7306</v>
      </c>
      <c r="L139" s="27">
        <f t="shared" si="49"/>
        <v>957086</v>
      </c>
      <c r="M139" s="27">
        <f t="shared" si="45"/>
        <v>2772.7000600000001</v>
      </c>
      <c r="N139" s="27">
        <f t="shared" si="46"/>
        <v>2772.7000600000001</v>
      </c>
      <c r="O139" s="27">
        <f t="shared" si="50"/>
        <v>-135825.14836000168</v>
      </c>
      <c r="P139" s="27">
        <f t="shared" si="51"/>
        <v>135825.14836000168</v>
      </c>
    </row>
    <row r="140" spans="1:16">
      <c r="A140" s="30">
        <v>39083</v>
      </c>
      <c r="C140" s="6">
        <v>132</v>
      </c>
      <c r="D140" s="29">
        <f t="shared" si="42"/>
        <v>7306</v>
      </c>
      <c r="E140" s="29">
        <f t="shared" si="47"/>
        <v>964392</v>
      </c>
      <c r="F140" s="29">
        <f t="shared" si="43"/>
        <v>-350608</v>
      </c>
      <c r="G140" s="34">
        <f>+Inputs!$D$3</f>
        <v>0.37951000000000001</v>
      </c>
      <c r="I140" s="27">
        <f t="shared" si="48"/>
        <v>1315000</v>
      </c>
      <c r="K140" s="27">
        <f t="shared" si="44"/>
        <v>7306</v>
      </c>
      <c r="L140" s="27">
        <f t="shared" si="49"/>
        <v>964392</v>
      </c>
      <c r="M140" s="27">
        <f t="shared" si="45"/>
        <v>2772.7000600000001</v>
      </c>
      <c r="N140" s="27">
        <f t="shared" si="46"/>
        <v>2772.7000600000001</v>
      </c>
      <c r="O140" s="27">
        <f t="shared" si="50"/>
        <v>-133052.44830000168</v>
      </c>
      <c r="P140" s="27">
        <f t="shared" si="51"/>
        <v>133052.44830000168</v>
      </c>
    </row>
    <row r="141" spans="1:16">
      <c r="A141" s="31">
        <v>39114</v>
      </c>
      <c r="C141" s="6">
        <v>133</v>
      </c>
      <c r="D141" s="29">
        <f t="shared" si="42"/>
        <v>7306</v>
      </c>
      <c r="E141" s="29">
        <f t="shared" si="47"/>
        <v>971698</v>
      </c>
      <c r="F141" s="29">
        <f t="shared" si="43"/>
        <v>-343302</v>
      </c>
      <c r="G141" s="34">
        <f>+Inputs!$D$3</f>
        <v>0.37951000000000001</v>
      </c>
      <c r="I141" s="27">
        <f t="shared" si="48"/>
        <v>1315000</v>
      </c>
      <c r="K141" s="27">
        <f t="shared" si="44"/>
        <v>7306</v>
      </c>
      <c r="L141" s="27">
        <f t="shared" si="49"/>
        <v>971698</v>
      </c>
      <c r="M141" s="27">
        <f t="shared" si="45"/>
        <v>2772.7000600000001</v>
      </c>
      <c r="N141" s="27">
        <f t="shared" si="46"/>
        <v>2772.7000600000001</v>
      </c>
      <c r="O141" s="27">
        <f t="shared" si="50"/>
        <v>-130279.74824000167</v>
      </c>
      <c r="P141" s="27">
        <f t="shared" si="51"/>
        <v>130279.74824000167</v>
      </c>
    </row>
    <row r="142" spans="1:16">
      <c r="A142" s="30">
        <v>39142</v>
      </c>
      <c r="C142" s="6">
        <v>134</v>
      </c>
      <c r="D142" s="29">
        <f t="shared" si="42"/>
        <v>7306</v>
      </c>
      <c r="E142" s="29">
        <f t="shared" si="47"/>
        <v>979004</v>
      </c>
      <c r="F142" s="29">
        <f t="shared" si="43"/>
        <v>-335996</v>
      </c>
      <c r="G142" s="34">
        <f>+Inputs!$D$3</f>
        <v>0.37951000000000001</v>
      </c>
      <c r="I142" s="27">
        <f t="shared" si="48"/>
        <v>1315000</v>
      </c>
      <c r="K142" s="27">
        <f t="shared" si="44"/>
        <v>7306</v>
      </c>
      <c r="L142" s="27">
        <f t="shared" si="49"/>
        <v>979004</v>
      </c>
      <c r="M142" s="27">
        <f t="shared" si="45"/>
        <v>2772.7000600000001</v>
      </c>
      <c r="N142" s="27">
        <f t="shared" si="46"/>
        <v>2772.7000600000001</v>
      </c>
      <c r="O142" s="27">
        <f t="shared" si="50"/>
        <v>-127507.04818000167</v>
      </c>
      <c r="P142" s="27">
        <f t="shared" si="51"/>
        <v>127507.04818000167</v>
      </c>
    </row>
    <row r="143" spans="1:16">
      <c r="A143" s="31">
        <v>39173</v>
      </c>
      <c r="C143" s="6">
        <v>135</v>
      </c>
      <c r="D143" s="29">
        <f t="shared" si="42"/>
        <v>7306</v>
      </c>
      <c r="E143" s="29">
        <f t="shared" si="47"/>
        <v>986310</v>
      </c>
      <c r="F143" s="29">
        <f t="shared" si="43"/>
        <v>-328690</v>
      </c>
      <c r="G143" s="34">
        <f>+Inputs!$D$3</f>
        <v>0.37951000000000001</v>
      </c>
      <c r="I143" s="27">
        <f t="shared" si="48"/>
        <v>1315000</v>
      </c>
      <c r="K143" s="27">
        <f t="shared" si="44"/>
        <v>7306</v>
      </c>
      <c r="L143" s="27">
        <f t="shared" si="49"/>
        <v>986310</v>
      </c>
      <c r="M143" s="27">
        <f t="shared" si="45"/>
        <v>2772.7000600000001</v>
      </c>
      <c r="N143" s="27">
        <f t="shared" si="46"/>
        <v>2772.7000600000001</v>
      </c>
      <c r="O143" s="27">
        <f t="shared" si="50"/>
        <v>-124734.34812000167</v>
      </c>
      <c r="P143" s="27">
        <f t="shared" si="51"/>
        <v>124734.34812000167</v>
      </c>
    </row>
    <row r="144" spans="1:16">
      <c r="A144" s="30">
        <v>39203</v>
      </c>
      <c r="C144" s="6">
        <v>136</v>
      </c>
      <c r="D144" s="29">
        <f t="shared" si="42"/>
        <v>7306</v>
      </c>
      <c r="E144" s="29">
        <f t="shared" si="47"/>
        <v>993616</v>
      </c>
      <c r="F144" s="29">
        <f t="shared" si="43"/>
        <v>-321384</v>
      </c>
      <c r="G144" s="34">
        <f>+Inputs!$D$3</f>
        <v>0.37951000000000001</v>
      </c>
      <c r="I144" s="27">
        <f t="shared" si="48"/>
        <v>1315000</v>
      </c>
      <c r="K144" s="27">
        <f t="shared" si="44"/>
        <v>7306</v>
      </c>
      <c r="L144" s="27">
        <f t="shared" si="49"/>
        <v>993616</v>
      </c>
      <c r="M144" s="27">
        <f t="shared" si="45"/>
        <v>2772.7000600000001</v>
      </c>
      <c r="N144" s="27">
        <f t="shared" si="46"/>
        <v>2772.7000600000001</v>
      </c>
      <c r="O144" s="27">
        <f t="shared" si="50"/>
        <v>-121961.64806000167</v>
      </c>
      <c r="P144" s="27">
        <f t="shared" si="51"/>
        <v>121961.64806000167</v>
      </c>
    </row>
    <row r="145" spans="1:16">
      <c r="A145" s="31">
        <v>39234</v>
      </c>
      <c r="C145" s="6">
        <v>137</v>
      </c>
      <c r="D145" s="29">
        <f t="shared" si="42"/>
        <v>7306</v>
      </c>
      <c r="E145" s="29">
        <f t="shared" si="47"/>
        <v>1000922</v>
      </c>
      <c r="F145" s="29">
        <f t="shared" si="43"/>
        <v>-314078</v>
      </c>
      <c r="G145" s="34">
        <f>+Inputs!$D$3</f>
        <v>0.37951000000000001</v>
      </c>
      <c r="I145" s="27">
        <f t="shared" si="48"/>
        <v>1315000</v>
      </c>
      <c r="K145" s="27">
        <f t="shared" si="44"/>
        <v>7306</v>
      </c>
      <c r="L145" s="27">
        <f t="shared" si="49"/>
        <v>1000922</v>
      </c>
      <c r="M145" s="27">
        <f t="shared" si="45"/>
        <v>2772.7000600000001</v>
      </c>
      <c r="N145" s="27">
        <f t="shared" si="46"/>
        <v>2772.7000600000001</v>
      </c>
      <c r="O145" s="27">
        <f t="shared" si="50"/>
        <v>-119188.94800000166</v>
      </c>
      <c r="P145" s="27">
        <f t="shared" si="51"/>
        <v>119188.94800000166</v>
      </c>
    </row>
    <row r="146" spans="1:16">
      <c r="A146" s="30">
        <v>39264</v>
      </c>
      <c r="C146" s="6">
        <v>138</v>
      </c>
      <c r="D146" s="29">
        <f t="shared" si="42"/>
        <v>7306</v>
      </c>
      <c r="E146" s="29">
        <f t="shared" si="47"/>
        <v>1008228</v>
      </c>
      <c r="F146" s="29">
        <f t="shared" si="43"/>
        <v>-306772</v>
      </c>
      <c r="G146" s="34">
        <f>+Inputs!$D$3</f>
        <v>0.37951000000000001</v>
      </c>
      <c r="I146" s="27">
        <f t="shared" si="48"/>
        <v>1315000</v>
      </c>
      <c r="K146" s="27">
        <f t="shared" si="44"/>
        <v>7306</v>
      </c>
      <c r="L146" s="27">
        <f t="shared" si="49"/>
        <v>1008228</v>
      </c>
      <c r="M146" s="27">
        <f t="shared" si="45"/>
        <v>2772.7000600000001</v>
      </c>
      <c r="N146" s="27">
        <f t="shared" si="46"/>
        <v>2772.7000600000001</v>
      </c>
      <c r="O146" s="27">
        <f t="shared" si="50"/>
        <v>-116416.24794000166</v>
      </c>
      <c r="P146" s="27">
        <f t="shared" si="51"/>
        <v>116416.24794000166</v>
      </c>
    </row>
    <row r="147" spans="1:16">
      <c r="A147" s="31">
        <v>39295</v>
      </c>
      <c r="C147" s="6">
        <v>139</v>
      </c>
      <c r="D147" s="29">
        <f t="shared" si="42"/>
        <v>7306</v>
      </c>
      <c r="E147" s="29">
        <f t="shared" si="47"/>
        <v>1015534</v>
      </c>
      <c r="F147" s="29">
        <f t="shared" si="43"/>
        <v>-299466</v>
      </c>
      <c r="G147" s="34">
        <f>+Inputs!$D$3</f>
        <v>0.37951000000000001</v>
      </c>
      <c r="I147" s="27">
        <f t="shared" si="48"/>
        <v>1315000</v>
      </c>
      <c r="K147" s="27">
        <f t="shared" si="44"/>
        <v>7306</v>
      </c>
      <c r="L147" s="27">
        <f t="shared" si="49"/>
        <v>1015534</v>
      </c>
      <c r="M147" s="27">
        <f t="shared" si="45"/>
        <v>2772.7000600000001</v>
      </c>
      <c r="N147" s="27">
        <f t="shared" si="46"/>
        <v>2772.7000600000001</v>
      </c>
      <c r="O147" s="27">
        <f t="shared" si="50"/>
        <v>-113643.54788000166</v>
      </c>
      <c r="P147" s="27">
        <f t="shared" si="51"/>
        <v>113643.54788000166</v>
      </c>
    </row>
    <row r="148" spans="1:16">
      <c r="A148" s="30">
        <v>39326</v>
      </c>
      <c r="C148" s="6">
        <v>140</v>
      </c>
      <c r="D148" s="29">
        <f t="shared" si="42"/>
        <v>7306</v>
      </c>
      <c r="E148" s="29">
        <f t="shared" si="47"/>
        <v>1022840</v>
      </c>
      <c r="F148" s="29">
        <f t="shared" si="43"/>
        <v>-292160</v>
      </c>
      <c r="G148" s="34">
        <f>+Inputs!$D$3</f>
        <v>0.37951000000000001</v>
      </c>
      <c r="I148" s="27">
        <f t="shared" si="48"/>
        <v>1315000</v>
      </c>
      <c r="K148" s="27">
        <f t="shared" si="44"/>
        <v>7306</v>
      </c>
      <c r="L148" s="27">
        <f t="shared" si="49"/>
        <v>1022840</v>
      </c>
      <c r="M148" s="27">
        <f t="shared" si="45"/>
        <v>2772.7000600000001</v>
      </c>
      <c r="N148" s="27">
        <f t="shared" si="46"/>
        <v>2772.7000600000001</v>
      </c>
      <c r="O148" s="27">
        <f t="shared" si="50"/>
        <v>-110870.84782000165</v>
      </c>
      <c r="P148" s="27">
        <f t="shared" si="51"/>
        <v>110870.84782000165</v>
      </c>
    </row>
    <row r="149" spans="1:16">
      <c r="A149" s="31">
        <v>39356</v>
      </c>
      <c r="C149" s="6">
        <v>141</v>
      </c>
      <c r="D149" s="29">
        <f t="shared" si="42"/>
        <v>7306</v>
      </c>
      <c r="E149" s="29">
        <f t="shared" si="47"/>
        <v>1030146</v>
      </c>
      <c r="F149" s="29">
        <f t="shared" si="43"/>
        <v>-284854</v>
      </c>
      <c r="G149" s="34">
        <f>+Inputs!$D$3</f>
        <v>0.37951000000000001</v>
      </c>
      <c r="I149" s="27">
        <f t="shared" si="48"/>
        <v>1315000</v>
      </c>
      <c r="K149" s="27">
        <f t="shared" si="44"/>
        <v>7306</v>
      </c>
      <c r="L149" s="27">
        <f t="shared" si="49"/>
        <v>1030146</v>
      </c>
      <c r="M149" s="27">
        <f t="shared" si="45"/>
        <v>2772.7000600000001</v>
      </c>
      <c r="N149" s="27">
        <f t="shared" si="46"/>
        <v>2772.7000600000001</v>
      </c>
      <c r="O149" s="27">
        <f t="shared" si="50"/>
        <v>-108098.14776000165</v>
      </c>
      <c r="P149" s="27">
        <f t="shared" si="51"/>
        <v>108098.14776000165</v>
      </c>
    </row>
    <row r="150" spans="1:16">
      <c r="A150" s="30">
        <v>39387</v>
      </c>
      <c r="C150" s="6">
        <v>142</v>
      </c>
      <c r="D150" s="29">
        <f t="shared" si="42"/>
        <v>7306</v>
      </c>
      <c r="E150" s="29">
        <f t="shared" si="47"/>
        <v>1037452</v>
      </c>
      <c r="F150" s="29">
        <f t="shared" si="43"/>
        <v>-277548</v>
      </c>
      <c r="G150" s="34">
        <f>+Inputs!$D$3</f>
        <v>0.37951000000000001</v>
      </c>
      <c r="I150" s="27">
        <f t="shared" si="48"/>
        <v>1315000</v>
      </c>
      <c r="K150" s="27">
        <f t="shared" si="44"/>
        <v>7306</v>
      </c>
      <c r="L150" s="27">
        <f t="shared" si="49"/>
        <v>1037452</v>
      </c>
      <c r="M150" s="27">
        <f t="shared" si="45"/>
        <v>2772.7000600000001</v>
      </c>
      <c r="N150" s="27">
        <f t="shared" si="46"/>
        <v>2772.7000600000001</v>
      </c>
      <c r="O150" s="27">
        <f t="shared" si="50"/>
        <v>-105325.44770000165</v>
      </c>
      <c r="P150" s="27">
        <f t="shared" si="51"/>
        <v>105325.44770000165</v>
      </c>
    </row>
    <row r="151" spans="1:16">
      <c r="A151" s="31">
        <v>39417</v>
      </c>
      <c r="C151" s="6">
        <v>143</v>
      </c>
      <c r="D151" s="29">
        <f t="shared" si="42"/>
        <v>7306</v>
      </c>
      <c r="E151" s="29">
        <f t="shared" si="47"/>
        <v>1044758</v>
      </c>
      <c r="F151" s="29">
        <f t="shared" si="43"/>
        <v>-270242</v>
      </c>
      <c r="G151" s="34">
        <f>+Inputs!$D$3</f>
        <v>0.37951000000000001</v>
      </c>
      <c r="I151" s="27">
        <f t="shared" si="48"/>
        <v>1315000</v>
      </c>
      <c r="K151" s="27">
        <f t="shared" si="44"/>
        <v>7306</v>
      </c>
      <c r="L151" s="27">
        <f t="shared" si="49"/>
        <v>1044758</v>
      </c>
      <c r="M151" s="27">
        <f t="shared" si="45"/>
        <v>2772.7000600000001</v>
      </c>
      <c r="N151" s="27">
        <f t="shared" si="46"/>
        <v>2772.7000600000001</v>
      </c>
      <c r="O151" s="27">
        <f t="shared" si="50"/>
        <v>-102552.74764000165</v>
      </c>
      <c r="P151" s="27">
        <f t="shared" si="51"/>
        <v>102552.74764000165</v>
      </c>
    </row>
    <row r="152" spans="1:16">
      <c r="A152" s="30">
        <v>39448</v>
      </c>
      <c r="C152" s="6">
        <v>144</v>
      </c>
      <c r="D152" s="29">
        <f t="shared" si="42"/>
        <v>7306</v>
      </c>
      <c r="E152" s="29">
        <f t="shared" si="47"/>
        <v>1052064</v>
      </c>
      <c r="F152" s="29">
        <f t="shared" si="43"/>
        <v>-262936</v>
      </c>
      <c r="G152" s="34">
        <f>+Inputs!$D$3</f>
        <v>0.37951000000000001</v>
      </c>
      <c r="I152" s="27">
        <f t="shared" si="48"/>
        <v>1315000</v>
      </c>
      <c r="K152" s="27">
        <f t="shared" si="44"/>
        <v>7306</v>
      </c>
      <c r="L152" s="27">
        <f t="shared" si="49"/>
        <v>1052064</v>
      </c>
      <c r="M152" s="27">
        <f t="shared" si="45"/>
        <v>2772.7000600000001</v>
      </c>
      <c r="N152" s="27">
        <f t="shared" si="46"/>
        <v>2772.7000600000001</v>
      </c>
      <c r="O152" s="27">
        <f t="shared" si="50"/>
        <v>-99780.047580001643</v>
      </c>
      <c r="P152" s="27">
        <f t="shared" si="51"/>
        <v>99780.047580001643</v>
      </c>
    </row>
    <row r="153" spans="1:16">
      <c r="A153" s="31">
        <v>39479</v>
      </c>
      <c r="C153" s="6">
        <v>145</v>
      </c>
      <c r="D153" s="29">
        <f t="shared" si="42"/>
        <v>7306</v>
      </c>
      <c r="E153" s="29">
        <f t="shared" si="47"/>
        <v>1059370</v>
      </c>
      <c r="F153" s="29">
        <f t="shared" si="43"/>
        <v>-255630</v>
      </c>
      <c r="G153" s="34">
        <f>+Inputs!$D$3</f>
        <v>0.37951000000000001</v>
      </c>
      <c r="I153" s="27">
        <f t="shared" si="48"/>
        <v>1315000</v>
      </c>
      <c r="K153" s="27">
        <f t="shared" si="44"/>
        <v>7306</v>
      </c>
      <c r="L153" s="27">
        <f t="shared" si="49"/>
        <v>1059370</v>
      </c>
      <c r="M153" s="27">
        <f t="shared" si="45"/>
        <v>2772.7000600000001</v>
      </c>
      <c r="N153" s="27">
        <f t="shared" si="46"/>
        <v>2772.7000600000001</v>
      </c>
      <c r="O153" s="27">
        <f t="shared" si="50"/>
        <v>-97007.34752000164</v>
      </c>
      <c r="P153" s="27">
        <f t="shared" si="51"/>
        <v>97007.34752000164</v>
      </c>
    </row>
    <row r="154" spans="1:16">
      <c r="A154" s="30">
        <v>39508</v>
      </c>
      <c r="C154" s="6">
        <v>146</v>
      </c>
      <c r="D154" s="29">
        <f t="shared" si="42"/>
        <v>7306</v>
      </c>
      <c r="E154" s="29">
        <f t="shared" si="47"/>
        <v>1066676</v>
      </c>
      <c r="F154" s="29">
        <f t="shared" si="43"/>
        <v>-248324</v>
      </c>
      <c r="G154" s="34">
        <f>+Inputs!$D$3</f>
        <v>0.37951000000000001</v>
      </c>
      <c r="I154" s="27">
        <f t="shared" si="48"/>
        <v>1315000</v>
      </c>
      <c r="K154" s="27">
        <f t="shared" si="44"/>
        <v>7306</v>
      </c>
      <c r="L154" s="27">
        <f t="shared" si="49"/>
        <v>1066676</v>
      </c>
      <c r="M154" s="27">
        <f t="shared" si="45"/>
        <v>2772.7000600000001</v>
      </c>
      <c r="N154" s="27">
        <f t="shared" si="46"/>
        <v>2772.7000600000001</v>
      </c>
      <c r="O154" s="27">
        <f t="shared" si="50"/>
        <v>-94234.647460001637</v>
      </c>
      <c r="P154" s="27">
        <f t="shared" si="51"/>
        <v>94234.647460001637</v>
      </c>
    </row>
    <row r="155" spans="1:16">
      <c r="A155" s="31">
        <v>39539</v>
      </c>
      <c r="C155" s="6">
        <v>147</v>
      </c>
      <c r="D155" s="29">
        <f t="shared" si="42"/>
        <v>7306</v>
      </c>
      <c r="E155" s="29">
        <f t="shared" si="47"/>
        <v>1073982</v>
      </c>
      <c r="F155" s="29">
        <f t="shared" si="43"/>
        <v>-241018</v>
      </c>
      <c r="G155" s="34">
        <f>+Inputs!$D$3</f>
        <v>0.37951000000000001</v>
      </c>
      <c r="I155" s="27">
        <f t="shared" si="48"/>
        <v>1315000</v>
      </c>
      <c r="K155" s="27">
        <f t="shared" si="44"/>
        <v>7306</v>
      </c>
      <c r="L155" s="27">
        <f t="shared" si="49"/>
        <v>1073982</v>
      </c>
      <c r="M155" s="27">
        <f t="shared" si="45"/>
        <v>2772.7000600000001</v>
      </c>
      <c r="N155" s="27">
        <f t="shared" si="46"/>
        <v>2772.7000600000001</v>
      </c>
      <c r="O155" s="27">
        <f t="shared" si="50"/>
        <v>-91461.947400001634</v>
      </c>
      <c r="P155" s="27">
        <f t="shared" si="51"/>
        <v>91461.947400001634</v>
      </c>
    </row>
    <row r="156" spans="1:16">
      <c r="A156" s="30">
        <v>39569</v>
      </c>
      <c r="C156" s="6">
        <v>148</v>
      </c>
      <c r="D156" s="29">
        <f t="shared" si="42"/>
        <v>7306</v>
      </c>
      <c r="E156" s="29">
        <f t="shared" si="47"/>
        <v>1081288</v>
      </c>
      <c r="F156" s="29">
        <f t="shared" si="43"/>
        <v>-233712</v>
      </c>
      <c r="G156" s="34">
        <f>+Inputs!$D$3</f>
        <v>0.37951000000000001</v>
      </c>
      <c r="I156" s="27">
        <f t="shared" si="48"/>
        <v>1315000</v>
      </c>
      <c r="K156" s="27">
        <f t="shared" si="44"/>
        <v>7306</v>
      </c>
      <c r="L156" s="27">
        <f t="shared" si="49"/>
        <v>1081288</v>
      </c>
      <c r="M156" s="27">
        <f t="shared" si="45"/>
        <v>2772.7000600000001</v>
      </c>
      <c r="N156" s="27">
        <f t="shared" si="46"/>
        <v>2772.7000600000001</v>
      </c>
      <c r="O156" s="27">
        <f t="shared" si="50"/>
        <v>-88689.247340001632</v>
      </c>
      <c r="P156" s="27">
        <f t="shared" si="51"/>
        <v>88689.247340001632</v>
      </c>
    </row>
    <row r="157" spans="1:16">
      <c r="A157" s="31">
        <v>39600</v>
      </c>
      <c r="C157" s="6">
        <v>149</v>
      </c>
      <c r="D157" s="29">
        <f t="shared" si="42"/>
        <v>7306</v>
      </c>
      <c r="E157" s="29">
        <f t="shared" si="47"/>
        <v>1088594</v>
      </c>
      <c r="F157" s="29">
        <f t="shared" si="43"/>
        <v>-226406</v>
      </c>
      <c r="G157" s="34">
        <f>+Inputs!$D$3</f>
        <v>0.37951000000000001</v>
      </c>
      <c r="I157" s="27">
        <f t="shared" si="48"/>
        <v>1315000</v>
      </c>
      <c r="K157" s="27">
        <f t="shared" si="44"/>
        <v>7306</v>
      </c>
      <c r="L157" s="27">
        <f t="shared" si="49"/>
        <v>1088594</v>
      </c>
      <c r="M157" s="27">
        <f t="shared" si="45"/>
        <v>2772.7000600000001</v>
      </c>
      <c r="N157" s="27">
        <f t="shared" si="46"/>
        <v>2772.7000600000001</v>
      </c>
      <c r="O157" s="27">
        <f t="shared" si="50"/>
        <v>-85916.547280001629</v>
      </c>
      <c r="P157" s="27">
        <f t="shared" si="51"/>
        <v>85916.547280001629</v>
      </c>
    </row>
    <row r="158" spans="1:16">
      <c r="A158" s="30">
        <v>39630</v>
      </c>
      <c r="C158" s="6">
        <v>150</v>
      </c>
      <c r="D158" s="29">
        <f t="shared" si="42"/>
        <v>7306</v>
      </c>
      <c r="E158" s="29">
        <f t="shared" si="47"/>
        <v>1095900</v>
      </c>
      <c r="F158" s="29">
        <f t="shared" si="43"/>
        <v>-219100</v>
      </c>
      <c r="G158" s="34">
        <f>+Inputs!$D$3</f>
        <v>0.37951000000000001</v>
      </c>
      <c r="I158" s="27">
        <f t="shared" si="48"/>
        <v>1315000</v>
      </c>
      <c r="K158" s="27">
        <f t="shared" si="44"/>
        <v>7306</v>
      </c>
      <c r="L158" s="27">
        <f t="shared" si="49"/>
        <v>1095900</v>
      </c>
      <c r="M158" s="27">
        <f t="shared" si="45"/>
        <v>2772.7000600000001</v>
      </c>
      <c r="N158" s="27">
        <f t="shared" si="46"/>
        <v>2772.7000600000001</v>
      </c>
      <c r="O158" s="27">
        <f t="shared" si="50"/>
        <v>-83143.847220001626</v>
      </c>
      <c r="P158" s="27">
        <f t="shared" si="51"/>
        <v>83143.847220001626</v>
      </c>
    </row>
    <row r="159" spans="1:16">
      <c r="A159" s="31">
        <v>39661</v>
      </c>
      <c r="C159" s="6">
        <v>151</v>
      </c>
      <c r="D159" s="29">
        <f t="shared" si="42"/>
        <v>7306</v>
      </c>
      <c r="E159" s="29">
        <f t="shared" si="47"/>
        <v>1103206</v>
      </c>
      <c r="F159" s="29">
        <f t="shared" si="43"/>
        <v>-211794</v>
      </c>
      <c r="G159" s="34">
        <f>+Inputs!$D$3</f>
        <v>0.37951000000000001</v>
      </c>
      <c r="I159" s="27">
        <f t="shared" si="48"/>
        <v>1315000</v>
      </c>
      <c r="K159" s="27">
        <f t="shared" si="44"/>
        <v>7306</v>
      </c>
      <c r="L159" s="27">
        <f t="shared" si="49"/>
        <v>1103206</v>
      </c>
      <c r="M159" s="27">
        <f t="shared" si="45"/>
        <v>2772.7000600000001</v>
      </c>
      <c r="N159" s="27">
        <f t="shared" si="46"/>
        <v>2772.7000600000001</v>
      </c>
      <c r="O159" s="27">
        <f t="shared" si="50"/>
        <v>-80371.147160001623</v>
      </c>
      <c r="P159" s="27">
        <f t="shared" si="51"/>
        <v>80371.147160001623</v>
      </c>
    </row>
    <row r="160" spans="1:16">
      <c r="A160" s="30">
        <v>39692</v>
      </c>
      <c r="C160" s="6">
        <v>152</v>
      </c>
      <c r="D160" s="29">
        <f t="shared" si="42"/>
        <v>7306</v>
      </c>
      <c r="E160" s="29">
        <f t="shared" si="47"/>
        <v>1110512</v>
      </c>
      <c r="F160" s="29">
        <f t="shared" si="43"/>
        <v>-204488</v>
      </c>
      <c r="G160" s="34">
        <f>+Inputs!$D$3</f>
        <v>0.37951000000000001</v>
      </c>
      <c r="I160" s="27">
        <f t="shared" si="48"/>
        <v>1315000</v>
      </c>
      <c r="K160" s="27">
        <f t="shared" si="44"/>
        <v>7306</v>
      </c>
      <c r="L160" s="27">
        <f t="shared" si="49"/>
        <v>1110512</v>
      </c>
      <c r="M160" s="27">
        <f t="shared" si="45"/>
        <v>2772.7000600000001</v>
      </c>
      <c r="N160" s="27">
        <f t="shared" si="46"/>
        <v>2772.7000600000001</v>
      </c>
      <c r="O160" s="27">
        <f t="shared" si="50"/>
        <v>-77598.44710000162</v>
      </c>
      <c r="P160" s="27">
        <f t="shared" si="51"/>
        <v>77598.44710000162</v>
      </c>
    </row>
    <row r="161" spans="1:19">
      <c r="A161" s="31">
        <v>39722</v>
      </c>
      <c r="C161" s="6">
        <v>153</v>
      </c>
      <c r="D161" s="29">
        <f t="shared" si="42"/>
        <v>7306</v>
      </c>
      <c r="E161" s="29">
        <f t="shared" si="47"/>
        <v>1117818</v>
      </c>
      <c r="F161" s="29">
        <f t="shared" si="43"/>
        <v>-197182</v>
      </c>
      <c r="G161" s="34">
        <f>+Inputs!$D$3</f>
        <v>0.37951000000000001</v>
      </c>
      <c r="I161" s="27">
        <f t="shared" si="48"/>
        <v>1315000</v>
      </c>
      <c r="K161" s="27">
        <f t="shared" si="44"/>
        <v>7306</v>
      </c>
      <c r="L161" s="27">
        <f t="shared" si="49"/>
        <v>1117818</v>
      </c>
      <c r="M161" s="27">
        <f t="shared" si="45"/>
        <v>2772.7000600000001</v>
      </c>
      <c r="N161" s="27">
        <f t="shared" si="46"/>
        <v>2772.7000600000001</v>
      </c>
      <c r="O161" s="27">
        <f t="shared" si="50"/>
        <v>-74825.747040001617</v>
      </c>
      <c r="P161" s="27">
        <f t="shared" si="51"/>
        <v>74825.747040001617</v>
      </c>
    </row>
    <row r="162" spans="1:19">
      <c r="A162" s="30">
        <v>39753</v>
      </c>
      <c r="C162" s="6">
        <v>154</v>
      </c>
      <c r="D162" s="29">
        <f t="shared" si="42"/>
        <v>7306</v>
      </c>
      <c r="E162" s="29">
        <f t="shared" si="47"/>
        <v>1125124</v>
      </c>
      <c r="F162" s="29">
        <f t="shared" si="43"/>
        <v>-189876</v>
      </c>
      <c r="G162" s="34">
        <f>+Inputs!$D$3</f>
        <v>0.37951000000000001</v>
      </c>
      <c r="I162" s="27">
        <f t="shared" si="48"/>
        <v>1315000</v>
      </c>
      <c r="K162" s="27">
        <f t="shared" si="44"/>
        <v>7306</v>
      </c>
      <c r="L162" s="27">
        <f t="shared" si="49"/>
        <v>1125124</v>
      </c>
      <c r="M162" s="27">
        <f t="shared" si="45"/>
        <v>2772.7000600000001</v>
      </c>
      <c r="N162" s="27">
        <f t="shared" si="46"/>
        <v>2772.7000600000001</v>
      </c>
      <c r="O162" s="27">
        <f t="shared" si="50"/>
        <v>-72053.046980001614</v>
      </c>
      <c r="P162" s="27">
        <f t="shared" si="51"/>
        <v>72053.046980001614</v>
      </c>
    </row>
    <row r="163" spans="1:19">
      <c r="A163" s="31">
        <v>39783</v>
      </c>
      <c r="C163" s="6">
        <v>155</v>
      </c>
      <c r="D163" s="29">
        <f t="shared" si="42"/>
        <v>7306</v>
      </c>
      <c r="E163" s="29">
        <f t="shared" si="47"/>
        <v>1132430</v>
      </c>
      <c r="F163" s="29">
        <f t="shared" si="43"/>
        <v>-182570</v>
      </c>
      <c r="G163" s="34">
        <f>+Inputs!$D$3</f>
        <v>0.37951000000000001</v>
      </c>
      <c r="I163" s="27">
        <f t="shared" si="48"/>
        <v>1315000</v>
      </c>
      <c r="K163" s="27">
        <f t="shared" si="44"/>
        <v>7306</v>
      </c>
      <c r="L163" s="27">
        <f t="shared" si="49"/>
        <v>1132430</v>
      </c>
      <c r="M163" s="27">
        <f t="shared" si="45"/>
        <v>2772.7000600000001</v>
      </c>
      <c r="N163" s="27">
        <f t="shared" si="46"/>
        <v>2772.7000600000001</v>
      </c>
      <c r="O163" s="27">
        <f t="shared" si="50"/>
        <v>-69280.346920001612</v>
      </c>
      <c r="P163" s="27">
        <f t="shared" si="51"/>
        <v>69280.346920001612</v>
      </c>
    </row>
    <row r="164" spans="1:19">
      <c r="A164" s="30">
        <v>39814</v>
      </c>
      <c r="C164" s="6">
        <v>156</v>
      </c>
      <c r="D164" s="29">
        <f t="shared" si="42"/>
        <v>7306</v>
      </c>
      <c r="E164" s="29">
        <f t="shared" si="47"/>
        <v>1139736</v>
      </c>
      <c r="F164" s="29">
        <f t="shared" si="43"/>
        <v>-175264</v>
      </c>
      <c r="G164" s="34">
        <f>+Inputs!$D$3</f>
        <v>0.37951000000000001</v>
      </c>
      <c r="I164" s="27">
        <f t="shared" si="48"/>
        <v>1315000</v>
      </c>
      <c r="K164" s="27">
        <f t="shared" si="44"/>
        <v>7306</v>
      </c>
      <c r="L164" s="27">
        <f t="shared" si="49"/>
        <v>1139736</v>
      </c>
      <c r="M164" s="27">
        <f t="shared" si="45"/>
        <v>2772.7000600000001</v>
      </c>
      <c r="N164" s="27">
        <f t="shared" si="46"/>
        <v>2772.7000600000001</v>
      </c>
      <c r="O164" s="27">
        <f t="shared" si="50"/>
        <v>-66507.646860001609</v>
      </c>
      <c r="P164" s="27">
        <f t="shared" si="51"/>
        <v>66507.646860001609</v>
      </c>
    </row>
    <row r="165" spans="1:19">
      <c r="A165" s="31">
        <v>39845</v>
      </c>
      <c r="C165" s="6">
        <v>157</v>
      </c>
      <c r="D165" s="29">
        <f t="shared" si="42"/>
        <v>7306</v>
      </c>
      <c r="E165" s="29">
        <f t="shared" si="47"/>
        <v>1147042</v>
      </c>
      <c r="F165" s="29">
        <f t="shared" si="43"/>
        <v>-167958</v>
      </c>
      <c r="G165" s="34">
        <f>+Inputs!$D$3</f>
        <v>0.37951000000000001</v>
      </c>
      <c r="I165" s="27">
        <f t="shared" si="48"/>
        <v>1315000</v>
      </c>
      <c r="K165" s="27">
        <f t="shared" si="44"/>
        <v>7306</v>
      </c>
      <c r="L165" s="27">
        <f t="shared" si="49"/>
        <v>1147042</v>
      </c>
      <c r="M165" s="27">
        <f t="shared" si="45"/>
        <v>2772.7000600000001</v>
      </c>
      <c r="N165" s="27">
        <f t="shared" si="46"/>
        <v>2772.7000600000001</v>
      </c>
      <c r="O165" s="27">
        <f t="shared" si="50"/>
        <v>-63734.946800001606</v>
      </c>
      <c r="P165" s="27">
        <f t="shared" si="51"/>
        <v>63734.946800001606</v>
      </c>
    </row>
    <row r="166" spans="1:19">
      <c r="A166" s="30">
        <v>39873</v>
      </c>
      <c r="C166" s="6">
        <v>158</v>
      </c>
      <c r="D166" s="29">
        <f t="shared" si="42"/>
        <v>7306</v>
      </c>
      <c r="E166" s="29">
        <f t="shared" si="47"/>
        <v>1154348</v>
      </c>
      <c r="F166" s="29">
        <f t="shared" si="43"/>
        <v>-160652</v>
      </c>
      <c r="G166" s="34">
        <f>+Inputs!$D$3</f>
        <v>0.37951000000000001</v>
      </c>
      <c r="I166" s="27">
        <f t="shared" si="48"/>
        <v>1315000</v>
      </c>
      <c r="K166" s="27">
        <f t="shared" si="44"/>
        <v>7306</v>
      </c>
      <c r="L166" s="27">
        <f t="shared" si="49"/>
        <v>1154348</v>
      </c>
      <c r="M166" s="27">
        <f t="shared" si="45"/>
        <v>2772.7000600000001</v>
      </c>
      <c r="N166" s="27">
        <f t="shared" si="46"/>
        <v>2772.7000600000001</v>
      </c>
      <c r="O166" s="27">
        <f t="shared" si="50"/>
        <v>-60962.246740001603</v>
      </c>
      <c r="P166" s="27">
        <f t="shared" si="51"/>
        <v>60962.246740001603</v>
      </c>
    </row>
    <row r="167" spans="1:19">
      <c r="A167" s="31">
        <v>39904</v>
      </c>
      <c r="C167" s="6">
        <v>159</v>
      </c>
      <c r="D167" s="29">
        <f t="shared" si="42"/>
        <v>7306</v>
      </c>
      <c r="E167" s="29">
        <f t="shared" si="47"/>
        <v>1161654</v>
      </c>
      <c r="F167" s="29">
        <f t="shared" si="43"/>
        <v>-153346</v>
      </c>
      <c r="G167" s="34">
        <f>+Inputs!$D$3</f>
        <v>0.37951000000000001</v>
      </c>
      <c r="I167" s="27">
        <f t="shared" si="48"/>
        <v>1315000</v>
      </c>
      <c r="K167" s="27">
        <f t="shared" si="44"/>
        <v>7306</v>
      </c>
      <c r="L167" s="27">
        <f t="shared" si="49"/>
        <v>1161654</v>
      </c>
      <c r="M167" s="27">
        <f t="shared" si="45"/>
        <v>2772.7000600000001</v>
      </c>
      <c r="N167" s="27">
        <f t="shared" si="46"/>
        <v>2772.7000600000001</v>
      </c>
      <c r="O167" s="27">
        <f t="shared" si="50"/>
        <v>-58189.5466800016</v>
      </c>
      <c r="P167" s="27">
        <f t="shared" si="51"/>
        <v>58189.5466800016</v>
      </c>
    </row>
    <row r="168" spans="1:19">
      <c r="A168" s="30">
        <v>39934</v>
      </c>
      <c r="C168" s="6">
        <v>160</v>
      </c>
      <c r="D168" s="29">
        <f t="shared" si="42"/>
        <v>7306</v>
      </c>
      <c r="E168" s="29">
        <f t="shared" si="47"/>
        <v>1168960</v>
      </c>
      <c r="F168" s="29">
        <f t="shared" si="43"/>
        <v>-146040</v>
      </c>
      <c r="G168" s="34">
        <f>+Inputs!$D$3</f>
        <v>0.37951000000000001</v>
      </c>
      <c r="I168" s="27">
        <f t="shared" si="48"/>
        <v>1315000</v>
      </c>
      <c r="K168" s="27">
        <f t="shared" si="44"/>
        <v>7306</v>
      </c>
      <c r="L168" s="27">
        <f t="shared" si="49"/>
        <v>1168960</v>
      </c>
      <c r="M168" s="27">
        <f t="shared" si="45"/>
        <v>2772.7000600000001</v>
      </c>
      <c r="N168" s="27">
        <f t="shared" si="46"/>
        <v>2772.7000600000001</v>
      </c>
      <c r="O168" s="27">
        <f t="shared" si="50"/>
        <v>-55416.846620001597</v>
      </c>
      <c r="P168" s="27">
        <f t="shared" si="51"/>
        <v>55416.846620001597</v>
      </c>
    </row>
    <row r="169" spans="1:19">
      <c r="A169" s="31">
        <v>39965</v>
      </c>
      <c r="C169" s="6">
        <v>161</v>
      </c>
      <c r="D169" s="29">
        <f t="shared" ref="D169:D175" si="52">ROUND(-(+$B$9/180)*1,0)</f>
        <v>7306</v>
      </c>
      <c r="E169" s="29">
        <f t="shared" si="47"/>
        <v>1176266</v>
      </c>
      <c r="F169" s="29">
        <f t="shared" ref="F169:F180" si="53">$B$9+E169</f>
        <v>-138734</v>
      </c>
      <c r="G169" s="34">
        <f>+Inputs!$D$3</f>
        <v>0.37951000000000001</v>
      </c>
      <c r="I169" s="27">
        <f t="shared" si="48"/>
        <v>1315000</v>
      </c>
      <c r="K169" s="27">
        <f t="shared" ref="K169:K180" si="54">D169</f>
        <v>7306</v>
      </c>
      <c r="L169" s="27">
        <f t="shared" si="49"/>
        <v>1176266</v>
      </c>
      <c r="M169" s="27">
        <f t="shared" ref="M169:M180" si="55">K169*G169</f>
        <v>2772.7000600000001</v>
      </c>
      <c r="N169" s="27">
        <f t="shared" ref="N169:N180" si="56">M169-J169</f>
        <v>2772.7000600000001</v>
      </c>
      <c r="O169" s="27">
        <f t="shared" si="50"/>
        <v>-52644.146560001594</v>
      </c>
      <c r="P169" s="27">
        <f t="shared" si="51"/>
        <v>52644.146560001594</v>
      </c>
    </row>
    <row r="170" spans="1:19">
      <c r="A170" s="30">
        <v>39995</v>
      </c>
      <c r="C170" s="6">
        <v>162</v>
      </c>
      <c r="D170" s="29">
        <f t="shared" si="52"/>
        <v>7306</v>
      </c>
      <c r="E170" s="29">
        <f t="shared" ref="E170:E180" si="57">+E169+D170</f>
        <v>1183572</v>
      </c>
      <c r="F170" s="29">
        <f t="shared" si="53"/>
        <v>-131428</v>
      </c>
      <c r="G170" s="34">
        <f>+Inputs!$D$3</f>
        <v>0.37951000000000001</v>
      </c>
      <c r="I170" s="27">
        <f t="shared" ref="I170:I180" si="58">+I169+H170</f>
        <v>1315000</v>
      </c>
      <c r="K170" s="27">
        <f t="shared" si="54"/>
        <v>7306</v>
      </c>
      <c r="L170" s="27">
        <f t="shared" ref="L170:L180" si="59">+L169+K170</f>
        <v>1183572</v>
      </c>
      <c r="M170" s="27">
        <f t="shared" si="55"/>
        <v>2772.7000600000001</v>
      </c>
      <c r="N170" s="27">
        <f t="shared" si="56"/>
        <v>2772.7000600000001</v>
      </c>
      <c r="O170" s="27">
        <f t="shared" ref="O170:O180" si="60">+O169+N170</f>
        <v>-49871.446500001592</v>
      </c>
      <c r="P170" s="27">
        <f t="shared" ref="P170:P180" si="61">P169-N170</f>
        <v>49871.446500001592</v>
      </c>
    </row>
    <row r="171" spans="1:19">
      <c r="A171" s="31">
        <v>40026</v>
      </c>
      <c r="C171" s="6">
        <v>163</v>
      </c>
      <c r="D171" s="29">
        <f t="shared" si="52"/>
        <v>7306</v>
      </c>
      <c r="E171" s="29">
        <f t="shared" si="57"/>
        <v>1190878</v>
      </c>
      <c r="F171" s="29">
        <f t="shared" si="53"/>
        <v>-124122</v>
      </c>
      <c r="G171" s="34">
        <f>+Inputs!$D$3</f>
        <v>0.37951000000000001</v>
      </c>
      <c r="I171" s="27">
        <f t="shared" si="58"/>
        <v>1315000</v>
      </c>
      <c r="K171" s="27">
        <f t="shared" si="54"/>
        <v>7306</v>
      </c>
      <c r="L171" s="27">
        <f t="shared" si="59"/>
        <v>1190878</v>
      </c>
      <c r="M171" s="27">
        <f t="shared" si="55"/>
        <v>2772.7000600000001</v>
      </c>
      <c r="N171" s="27">
        <f t="shared" si="56"/>
        <v>2772.7000600000001</v>
      </c>
      <c r="O171" s="27">
        <f t="shared" si="60"/>
        <v>-47098.746440001589</v>
      </c>
      <c r="P171" s="27">
        <f t="shared" si="61"/>
        <v>47098.746440001589</v>
      </c>
    </row>
    <row r="172" spans="1:19">
      <c r="A172" s="30">
        <v>40057</v>
      </c>
      <c r="C172" s="6">
        <v>164</v>
      </c>
      <c r="D172" s="29">
        <f t="shared" si="52"/>
        <v>7306</v>
      </c>
      <c r="E172" s="29">
        <f t="shared" si="57"/>
        <v>1198184</v>
      </c>
      <c r="F172" s="29">
        <f t="shared" si="53"/>
        <v>-116816</v>
      </c>
      <c r="G172" s="34">
        <f>+Inputs!$D$3</f>
        <v>0.37951000000000001</v>
      </c>
      <c r="I172" s="27">
        <f t="shared" si="58"/>
        <v>1315000</v>
      </c>
      <c r="K172" s="27">
        <f t="shared" si="54"/>
        <v>7306</v>
      </c>
      <c r="L172" s="27">
        <f t="shared" si="59"/>
        <v>1198184</v>
      </c>
      <c r="M172" s="27">
        <f t="shared" si="55"/>
        <v>2772.7000600000001</v>
      </c>
      <c r="N172" s="27">
        <f t="shared" si="56"/>
        <v>2772.7000600000001</v>
      </c>
      <c r="O172" s="27">
        <f t="shared" si="60"/>
        <v>-44326.046380001586</v>
      </c>
      <c r="P172" s="27">
        <f t="shared" si="61"/>
        <v>44326.046380001586</v>
      </c>
    </row>
    <row r="173" spans="1:19">
      <c r="A173" s="31">
        <v>40087</v>
      </c>
      <c r="C173" s="6">
        <v>165</v>
      </c>
      <c r="D173" s="29">
        <f t="shared" si="52"/>
        <v>7306</v>
      </c>
      <c r="E173" s="29">
        <f t="shared" si="57"/>
        <v>1205490</v>
      </c>
      <c r="F173" s="29">
        <f t="shared" si="53"/>
        <v>-109510</v>
      </c>
      <c r="G173" s="34">
        <f>+Inputs!$D$3</f>
        <v>0.37951000000000001</v>
      </c>
      <c r="I173" s="27">
        <f t="shared" si="58"/>
        <v>1315000</v>
      </c>
      <c r="K173" s="27">
        <f t="shared" si="54"/>
        <v>7306</v>
      </c>
      <c r="L173" s="27">
        <f t="shared" si="59"/>
        <v>1205490</v>
      </c>
      <c r="M173" s="27">
        <f t="shared" si="55"/>
        <v>2772.7000600000001</v>
      </c>
      <c r="N173" s="27">
        <f t="shared" si="56"/>
        <v>2772.7000600000001</v>
      </c>
      <c r="O173" s="27">
        <f t="shared" si="60"/>
        <v>-41553.346320001583</v>
      </c>
      <c r="P173" s="27">
        <f t="shared" si="61"/>
        <v>41553.346320001583</v>
      </c>
    </row>
    <row r="174" spans="1:19">
      <c r="A174" s="30">
        <v>40118</v>
      </c>
      <c r="C174" s="6">
        <v>166</v>
      </c>
      <c r="D174" s="29">
        <f t="shared" si="52"/>
        <v>7306</v>
      </c>
      <c r="E174" s="29">
        <f t="shared" si="57"/>
        <v>1212796</v>
      </c>
      <c r="F174" s="29">
        <f t="shared" si="53"/>
        <v>-102204</v>
      </c>
      <c r="G174" s="34">
        <f>+Inputs!$D$3</f>
        <v>0.37951000000000001</v>
      </c>
      <c r="I174" s="27">
        <f t="shared" si="58"/>
        <v>1315000</v>
      </c>
      <c r="K174" s="27">
        <f t="shared" si="54"/>
        <v>7306</v>
      </c>
      <c r="L174" s="27">
        <f t="shared" si="59"/>
        <v>1212796</v>
      </c>
      <c r="M174" s="27">
        <f t="shared" si="55"/>
        <v>2772.7000600000001</v>
      </c>
      <c r="N174" s="27">
        <f t="shared" si="56"/>
        <v>2772.7000600000001</v>
      </c>
      <c r="O174" s="27">
        <f t="shared" si="60"/>
        <v>-38780.64626000158</v>
      </c>
      <c r="P174" s="27">
        <f t="shared" si="61"/>
        <v>38780.64626000158</v>
      </c>
    </row>
    <row r="175" spans="1:19">
      <c r="A175" s="31">
        <v>40148</v>
      </c>
      <c r="C175" s="6">
        <v>167</v>
      </c>
      <c r="D175" s="29">
        <f t="shared" si="52"/>
        <v>7306</v>
      </c>
      <c r="E175" s="29">
        <f t="shared" si="57"/>
        <v>1220102</v>
      </c>
      <c r="F175" s="29">
        <f t="shared" si="53"/>
        <v>-94898</v>
      </c>
      <c r="G175" s="34">
        <f>+Inputs!$D$3</f>
        <v>0.37951000000000001</v>
      </c>
      <c r="I175" s="27">
        <f t="shared" si="58"/>
        <v>1315000</v>
      </c>
      <c r="K175" s="27">
        <f t="shared" si="54"/>
        <v>7306</v>
      </c>
      <c r="L175" s="27">
        <f t="shared" si="59"/>
        <v>1220102</v>
      </c>
      <c r="M175" s="27">
        <f t="shared" si="55"/>
        <v>2772.7000600000001</v>
      </c>
      <c r="N175" s="27">
        <f t="shared" si="56"/>
        <v>2772.7000600000001</v>
      </c>
      <c r="O175" s="27">
        <f t="shared" si="60"/>
        <v>-36007.946200001577</v>
      </c>
      <c r="P175" s="27">
        <f t="shared" si="61"/>
        <v>36007.946200001577</v>
      </c>
    </row>
    <row r="176" spans="1:19" s="237" customFormat="1">
      <c r="A176" s="236">
        <v>40179</v>
      </c>
      <c r="C176" s="238">
        <v>168</v>
      </c>
      <c r="D176" s="239">
        <f>ROUND(-($F$175/60)*1,0)</f>
        <v>1582</v>
      </c>
      <c r="E176" s="239">
        <f t="shared" si="57"/>
        <v>1221684</v>
      </c>
      <c r="F176" s="239">
        <f t="shared" si="53"/>
        <v>-93316</v>
      </c>
      <c r="G176" s="240">
        <f>+Inputs!$D$3</f>
        <v>0.37951000000000001</v>
      </c>
      <c r="I176" s="241">
        <f t="shared" si="58"/>
        <v>1315000</v>
      </c>
      <c r="K176" s="241">
        <f t="shared" si="54"/>
        <v>1582</v>
      </c>
      <c r="L176" s="241">
        <f t="shared" si="59"/>
        <v>1221684</v>
      </c>
      <c r="M176" s="241">
        <f t="shared" si="55"/>
        <v>600.38481999999999</v>
      </c>
      <c r="N176" s="241">
        <f t="shared" si="56"/>
        <v>600.38481999999999</v>
      </c>
      <c r="O176" s="241">
        <f t="shared" si="60"/>
        <v>-35407.561380001578</v>
      </c>
      <c r="P176" s="241">
        <f t="shared" si="61"/>
        <v>35407.561380001578</v>
      </c>
      <c r="Q176" s="242"/>
      <c r="R176" s="242"/>
      <c r="S176" s="242"/>
    </row>
    <row r="177" spans="1:19" s="237" customFormat="1">
      <c r="A177" s="243">
        <v>40210</v>
      </c>
      <c r="C177" s="238">
        <v>169</v>
      </c>
      <c r="D177" s="239">
        <f t="shared" ref="D177:D234" si="62">ROUND(-($F$175/60)*1,0)</f>
        <v>1582</v>
      </c>
      <c r="E177" s="239">
        <f t="shared" si="57"/>
        <v>1223266</v>
      </c>
      <c r="F177" s="239">
        <f t="shared" si="53"/>
        <v>-91734</v>
      </c>
      <c r="G177" s="240">
        <f>+Inputs!$D$3</f>
        <v>0.37951000000000001</v>
      </c>
      <c r="I177" s="241">
        <f t="shared" si="58"/>
        <v>1315000</v>
      </c>
      <c r="K177" s="241">
        <f t="shared" si="54"/>
        <v>1582</v>
      </c>
      <c r="L177" s="241">
        <f t="shared" si="59"/>
        <v>1223266</v>
      </c>
      <c r="M177" s="241">
        <f t="shared" si="55"/>
        <v>600.38481999999999</v>
      </c>
      <c r="N177" s="241">
        <f t="shared" si="56"/>
        <v>600.38481999999999</v>
      </c>
      <c r="O177" s="241">
        <f t="shared" si="60"/>
        <v>-34807.176560001579</v>
      </c>
      <c r="P177" s="241">
        <f t="shared" si="61"/>
        <v>34807.176560001579</v>
      </c>
      <c r="Q177" s="242"/>
      <c r="R177" s="242"/>
      <c r="S177" s="242"/>
    </row>
    <row r="178" spans="1:19" s="237" customFormat="1">
      <c r="A178" s="236">
        <v>40238</v>
      </c>
      <c r="C178" s="238">
        <v>170</v>
      </c>
      <c r="D178" s="239">
        <f t="shared" si="62"/>
        <v>1582</v>
      </c>
      <c r="E178" s="239">
        <f t="shared" si="57"/>
        <v>1224848</v>
      </c>
      <c r="F178" s="239">
        <f t="shared" si="53"/>
        <v>-90152</v>
      </c>
      <c r="G178" s="240">
        <f>+Inputs!$D$3</f>
        <v>0.37951000000000001</v>
      </c>
      <c r="I178" s="241">
        <f t="shared" si="58"/>
        <v>1315000</v>
      </c>
      <c r="K178" s="241">
        <f t="shared" si="54"/>
        <v>1582</v>
      </c>
      <c r="L178" s="241">
        <f t="shared" si="59"/>
        <v>1224848</v>
      </c>
      <c r="M178" s="241">
        <f t="shared" si="55"/>
        <v>600.38481999999999</v>
      </c>
      <c r="N178" s="241">
        <f t="shared" si="56"/>
        <v>600.38481999999999</v>
      </c>
      <c r="O178" s="241">
        <f t="shared" si="60"/>
        <v>-34206.791740001579</v>
      </c>
      <c r="P178" s="241">
        <f t="shared" si="61"/>
        <v>34206.791740001579</v>
      </c>
      <c r="Q178" s="242"/>
      <c r="R178" s="242"/>
      <c r="S178" s="242"/>
    </row>
    <row r="179" spans="1:19" s="237" customFormat="1">
      <c r="A179" s="243">
        <v>40269</v>
      </c>
      <c r="C179" s="238">
        <v>171</v>
      </c>
      <c r="D179" s="239">
        <f t="shared" si="62"/>
        <v>1582</v>
      </c>
      <c r="E179" s="239">
        <f t="shared" si="57"/>
        <v>1226430</v>
      </c>
      <c r="F179" s="239">
        <f t="shared" si="53"/>
        <v>-88570</v>
      </c>
      <c r="G179" s="240">
        <f>+Inputs!$D$3</f>
        <v>0.37951000000000001</v>
      </c>
      <c r="I179" s="241">
        <f t="shared" si="58"/>
        <v>1315000</v>
      </c>
      <c r="K179" s="241">
        <f t="shared" si="54"/>
        <v>1582</v>
      </c>
      <c r="L179" s="241">
        <f t="shared" si="59"/>
        <v>1226430</v>
      </c>
      <c r="M179" s="241">
        <f t="shared" si="55"/>
        <v>600.38481999999999</v>
      </c>
      <c r="N179" s="241">
        <f t="shared" si="56"/>
        <v>600.38481999999999</v>
      </c>
      <c r="O179" s="241">
        <f t="shared" si="60"/>
        <v>-33606.40692000158</v>
      </c>
      <c r="P179" s="241">
        <f t="shared" si="61"/>
        <v>33606.40692000158</v>
      </c>
      <c r="Q179" s="242"/>
      <c r="R179" s="242"/>
      <c r="S179" s="242"/>
    </row>
    <row r="180" spans="1:19" s="237" customFormat="1">
      <c r="A180" s="236">
        <v>40299</v>
      </c>
      <c r="C180" s="238">
        <v>172</v>
      </c>
      <c r="D180" s="239">
        <f t="shared" si="62"/>
        <v>1582</v>
      </c>
      <c r="E180" s="239">
        <f t="shared" si="57"/>
        <v>1228012</v>
      </c>
      <c r="F180" s="239">
        <f t="shared" si="53"/>
        <v>-86988</v>
      </c>
      <c r="G180" s="240">
        <f>+Inputs!$D$3</f>
        <v>0.37951000000000001</v>
      </c>
      <c r="I180" s="241">
        <f t="shared" si="58"/>
        <v>1315000</v>
      </c>
      <c r="K180" s="241">
        <f t="shared" si="54"/>
        <v>1582</v>
      </c>
      <c r="L180" s="241">
        <f t="shared" si="59"/>
        <v>1228012</v>
      </c>
      <c r="M180" s="241">
        <f t="shared" si="55"/>
        <v>600.38481999999999</v>
      </c>
      <c r="N180" s="241">
        <f t="shared" si="56"/>
        <v>600.38481999999999</v>
      </c>
      <c r="O180" s="241">
        <f t="shared" si="60"/>
        <v>-33006.022100001581</v>
      </c>
      <c r="P180" s="241">
        <f t="shared" si="61"/>
        <v>33006.022100001581</v>
      </c>
      <c r="Q180" s="242"/>
      <c r="R180" s="242"/>
      <c r="S180" s="242"/>
    </row>
    <row r="181" spans="1:19" s="237" customFormat="1">
      <c r="A181" s="243">
        <v>40330</v>
      </c>
      <c r="C181" s="238">
        <v>173</v>
      </c>
      <c r="D181" s="239">
        <f t="shared" si="62"/>
        <v>1582</v>
      </c>
      <c r="E181" s="239">
        <f t="shared" ref="E181:E235" si="63">+E180+D181</f>
        <v>1229594</v>
      </c>
      <c r="F181" s="239">
        <f t="shared" ref="F181:F235" si="64">$B$9+E181</f>
        <v>-85406</v>
      </c>
      <c r="G181" s="240">
        <f>+Inputs!$D$3</f>
        <v>0.37951000000000001</v>
      </c>
      <c r="I181" s="241">
        <f t="shared" ref="I181:I235" si="65">+I180+H181</f>
        <v>1315000</v>
      </c>
      <c r="K181" s="241">
        <f t="shared" ref="K181:K235" si="66">D181</f>
        <v>1582</v>
      </c>
      <c r="L181" s="241">
        <f t="shared" ref="L181:L235" si="67">+L180+K181</f>
        <v>1229594</v>
      </c>
      <c r="M181" s="241">
        <f t="shared" ref="M181:M235" si="68">K181*G181</f>
        <v>600.38481999999999</v>
      </c>
      <c r="N181" s="241">
        <f t="shared" ref="N181:N235" si="69">M181-J181</f>
        <v>600.38481999999999</v>
      </c>
      <c r="O181" s="241">
        <f t="shared" ref="O181:O235" si="70">+O180+N181</f>
        <v>-32405.637280001582</v>
      </c>
      <c r="P181" s="241">
        <f t="shared" ref="P181:P235" si="71">P180-N181</f>
        <v>32405.637280001582</v>
      </c>
      <c r="Q181" s="242"/>
      <c r="R181" s="242"/>
      <c r="S181" s="242"/>
    </row>
    <row r="182" spans="1:19" s="237" customFormat="1">
      <c r="A182" s="236">
        <v>40360</v>
      </c>
      <c r="C182" s="238">
        <v>174</v>
      </c>
      <c r="D182" s="239">
        <f t="shared" si="62"/>
        <v>1582</v>
      </c>
      <c r="E182" s="239">
        <f t="shared" si="63"/>
        <v>1231176</v>
      </c>
      <c r="F182" s="239">
        <f t="shared" si="64"/>
        <v>-83824</v>
      </c>
      <c r="G182" s="240">
        <f>+Inputs!$D$3</f>
        <v>0.37951000000000001</v>
      </c>
      <c r="I182" s="241">
        <f t="shared" si="65"/>
        <v>1315000</v>
      </c>
      <c r="K182" s="241">
        <f t="shared" si="66"/>
        <v>1582</v>
      </c>
      <c r="L182" s="241">
        <f t="shared" si="67"/>
        <v>1231176</v>
      </c>
      <c r="M182" s="241">
        <f t="shared" si="68"/>
        <v>600.38481999999999</v>
      </c>
      <c r="N182" s="241">
        <f t="shared" si="69"/>
        <v>600.38481999999999</v>
      </c>
      <c r="O182" s="241">
        <f t="shared" si="70"/>
        <v>-31805.252460001582</v>
      </c>
      <c r="P182" s="241">
        <f t="shared" si="71"/>
        <v>31805.252460001582</v>
      </c>
      <c r="Q182" s="242"/>
      <c r="R182" s="242"/>
      <c r="S182" s="242"/>
    </row>
    <row r="183" spans="1:19" s="237" customFormat="1">
      <c r="A183" s="243">
        <v>40391</v>
      </c>
      <c r="C183" s="238">
        <v>175</v>
      </c>
      <c r="D183" s="239">
        <f t="shared" si="62"/>
        <v>1582</v>
      </c>
      <c r="E183" s="239">
        <f t="shared" si="63"/>
        <v>1232758</v>
      </c>
      <c r="F183" s="239">
        <f t="shared" si="64"/>
        <v>-82242</v>
      </c>
      <c r="G183" s="240">
        <f>+Inputs!$D$3</f>
        <v>0.37951000000000001</v>
      </c>
      <c r="I183" s="241">
        <f t="shared" si="65"/>
        <v>1315000</v>
      </c>
      <c r="K183" s="241">
        <f t="shared" si="66"/>
        <v>1582</v>
      </c>
      <c r="L183" s="241">
        <f t="shared" si="67"/>
        <v>1232758</v>
      </c>
      <c r="M183" s="241">
        <f t="shared" si="68"/>
        <v>600.38481999999999</v>
      </c>
      <c r="N183" s="241">
        <f t="shared" si="69"/>
        <v>600.38481999999999</v>
      </c>
      <c r="O183" s="241">
        <f t="shared" si="70"/>
        <v>-31204.867640001583</v>
      </c>
      <c r="P183" s="241">
        <f t="shared" si="71"/>
        <v>31204.867640001583</v>
      </c>
      <c r="Q183" s="242"/>
      <c r="R183" s="242"/>
      <c r="S183" s="242"/>
    </row>
    <row r="184" spans="1:19" s="237" customFormat="1">
      <c r="A184" s="236">
        <v>40422</v>
      </c>
      <c r="C184" s="238">
        <v>176</v>
      </c>
      <c r="D184" s="239">
        <f t="shared" si="62"/>
        <v>1582</v>
      </c>
      <c r="E184" s="239">
        <f t="shared" si="63"/>
        <v>1234340</v>
      </c>
      <c r="F184" s="239">
        <f t="shared" si="64"/>
        <v>-80660</v>
      </c>
      <c r="G184" s="240">
        <f>+Inputs!$D$3</f>
        <v>0.37951000000000001</v>
      </c>
      <c r="I184" s="241">
        <f t="shared" si="65"/>
        <v>1315000</v>
      </c>
      <c r="K184" s="241">
        <f t="shared" si="66"/>
        <v>1582</v>
      </c>
      <c r="L184" s="241">
        <f t="shared" si="67"/>
        <v>1234340</v>
      </c>
      <c r="M184" s="241">
        <f t="shared" si="68"/>
        <v>600.38481999999999</v>
      </c>
      <c r="N184" s="241">
        <f t="shared" si="69"/>
        <v>600.38481999999999</v>
      </c>
      <c r="O184" s="241">
        <f t="shared" si="70"/>
        <v>-30604.482820001584</v>
      </c>
      <c r="P184" s="241">
        <f t="shared" si="71"/>
        <v>30604.482820001584</v>
      </c>
      <c r="Q184" s="242"/>
      <c r="R184" s="242"/>
      <c r="S184" s="242"/>
    </row>
    <row r="185" spans="1:19" s="237" customFormat="1">
      <c r="A185" s="243">
        <v>40452</v>
      </c>
      <c r="C185" s="238">
        <v>177</v>
      </c>
      <c r="D185" s="239">
        <f t="shared" si="62"/>
        <v>1582</v>
      </c>
      <c r="E185" s="239">
        <f t="shared" si="63"/>
        <v>1235922</v>
      </c>
      <c r="F185" s="239">
        <f t="shared" si="64"/>
        <v>-79078</v>
      </c>
      <c r="G185" s="240">
        <f>+Inputs!$D$3</f>
        <v>0.37951000000000001</v>
      </c>
      <c r="I185" s="241">
        <f t="shared" si="65"/>
        <v>1315000</v>
      </c>
      <c r="K185" s="241">
        <f t="shared" si="66"/>
        <v>1582</v>
      </c>
      <c r="L185" s="241">
        <f t="shared" si="67"/>
        <v>1235922</v>
      </c>
      <c r="M185" s="241">
        <f t="shared" si="68"/>
        <v>600.38481999999999</v>
      </c>
      <c r="N185" s="241">
        <f t="shared" si="69"/>
        <v>600.38481999999999</v>
      </c>
      <c r="O185" s="241">
        <f t="shared" si="70"/>
        <v>-30004.098000001584</v>
      </c>
      <c r="P185" s="241">
        <f t="shared" si="71"/>
        <v>30004.098000001584</v>
      </c>
      <c r="Q185" s="242"/>
      <c r="R185" s="242"/>
      <c r="S185" s="242"/>
    </row>
    <row r="186" spans="1:19" s="237" customFormat="1">
      <c r="A186" s="236">
        <v>40483</v>
      </c>
      <c r="C186" s="238">
        <v>178</v>
      </c>
      <c r="D186" s="239">
        <f t="shared" si="62"/>
        <v>1582</v>
      </c>
      <c r="E186" s="239">
        <f t="shared" si="63"/>
        <v>1237504</v>
      </c>
      <c r="F186" s="239">
        <f t="shared" si="64"/>
        <v>-77496</v>
      </c>
      <c r="G186" s="240">
        <f>+Inputs!$D$3</f>
        <v>0.37951000000000001</v>
      </c>
      <c r="I186" s="241">
        <f t="shared" si="65"/>
        <v>1315000</v>
      </c>
      <c r="K186" s="241">
        <f t="shared" si="66"/>
        <v>1582</v>
      </c>
      <c r="L186" s="241">
        <f t="shared" si="67"/>
        <v>1237504</v>
      </c>
      <c r="M186" s="241">
        <f t="shared" si="68"/>
        <v>600.38481999999999</v>
      </c>
      <c r="N186" s="241">
        <f t="shared" si="69"/>
        <v>600.38481999999999</v>
      </c>
      <c r="O186" s="241">
        <f t="shared" si="70"/>
        <v>-29403.713180001585</v>
      </c>
      <c r="P186" s="241">
        <f t="shared" si="71"/>
        <v>29403.713180001585</v>
      </c>
      <c r="Q186" s="242"/>
      <c r="R186" s="242"/>
      <c r="S186" s="242"/>
    </row>
    <row r="187" spans="1:19" s="237" customFormat="1">
      <c r="A187" s="243">
        <v>40513</v>
      </c>
      <c r="C187" s="238">
        <v>179</v>
      </c>
      <c r="D187" s="239">
        <f t="shared" si="62"/>
        <v>1582</v>
      </c>
      <c r="E187" s="239">
        <f t="shared" si="63"/>
        <v>1239086</v>
      </c>
      <c r="F187" s="239">
        <f t="shared" si="64"/>
        <v>-75914</v>
      </c>
      <c r="G187" s="240">
        <f>+Inputs!$D$3</f>
        <v>0.37951000000000001</v>
      </c>
      <c r="I187" s="241">
        <f t="shared" si="65"/>
        <v>1315000</v>
      </c>
      <c r="K187" s="241">
        <f t="shared" si="66"/>
        <v>1582</v>
      </c>
      <c r="L187" s="241">
        <f t="shared" si="67"/>
        <v>1239086</v>
      </c>
      <c r="M187" s="241">
        <f t="shared" si="68"/>
        <v>600.38481999999999</v>
      </c>
      <c r="N187" s="241">
        <f t="shared" si="69"/>
        <v>600.38481999999999</v>
      </c>
      <c r="O187" s="241">
        <f t="shared" si="70"/>
        <v>-28803.328360001586</v>
      </c>
      <c r="P187" s="241">
        <f t="shared" si="71"/>
        <v>28803.328360001586</v>
      </c>
      <c r="Q187" s="242"/>
      <c r="R187" s="242"/>
      <c r="S187" s="242"/>
    </row>
    <row r="188" spans="1:19" s="237" customFormat="1">
      <c r="A188" s="236">
        <v>40544</v>
      </c>
      <c r="C188" s="238">
        <v>180</v>
      </c>
      <c r="D188" s="239">
        <f t="shared" si="62"/>
        <v>1582</v>
      </c>
      <c r="E188" s="239">
        <f t="shared" si="63"/>
        <v>1240668</v>
      </c>
      <c r="F188" s="239">
        <f t="shared" si="64"/>
        <v>-74332</v>
      </c>
      <c r="G188" s="240">
        <f>+Inputs!$D$3</f>
        <v>0.37951000000000001</v>
      </c>
      <c r="I188" s="241">
        <f t="shared" si="65"/>
        <v>1315000</v>
      </c>
      <c r="K188" s="241">
        <f t="shared" si="66"/>
        <v>1582</v>
      </c>
      <c r="L188" s="241">
        <f t="shared" si="67"/>
        <v>1240668</v>
      </c>
      <c r="M188" s="241">
        <f t="shared" si="68"/>
        <v>600.38481999999999</v>
      </c>
      <c r="N188" s="241">
        <f t="shared" si="69"/>
        <v>600.38481999999999</v>
      </c>
      <c r="O188" s="241">
        <f t="shared" si="70"/>
        <v>-28202.943540001586</v>
      </c>
      <c r="P188" s="241">
        <f t="shared" si="71"/>
        <v>28202.943540001586</v>
      </c>
      <c r="Q188" s="242"/>
      <c r="R188" s="242"/>
      <c r="S188" s="242"/>
    </row>
    <row r="189" spans="1:19" s="237" customFormat="1">
      <c r="A189" s="243">
        <v>40575</v>
      </c>
      <c r="C189" s="238">
        <v>181</v>
      </c>
      <c r="D189" s="239">
        <f t="shared" si="62"/>
        <v>1582</v>
      </c>
      <c r="E189" s="239">
        <f t="shared" si="63"/>
        <v>1242250</v>
      </c>
      <c r="F189" s="239">
        <f t="shared" si="64"/>
        <v>-72750</v>
      </c>
      <c r="G189" s="240">
        <f>+Inputs!$D$3</f>
        <v>0.37951000000000001</v>
      </c>
      <c r="I189" s="241">
        <f t="shared" si="65"/>
        <v>1315000</v>
      </c>
      <c r="K189" s="241">
        <f t="shared" si="66"/>
        <v>1582</v>
      </c>
      <c r="L189" s="241">
        <f t="shared" si="67"/>
        <v>1242250</v>
      </c>
      <c r="M189" s="241">
        <f t="shared" si="68"/>
        <v>600.38481999999999</v>
      </c>
      <c r="N189" s="241">
        <f t="shared" si="69"/>
        <v>600.38481999999999</v>
      </c>
      <c r="O189" s="241">
        <f t="shared" si="70"/>
        <v>-27602.558720001587</v>
      </c>
      <c r="P189" s="241">
        <f t="shared" si="71"/>
        <v>27602.558720001587</v>
      </c>
      <c r="Q189" s="242"/>
      <c r="R189" s="242"/>
      <c r="S189" s="242"/>
    </row>
    <row r="190" spans="1:19" s="237" customFormat="1">
      <c r="A190" s="236">
        <v>40603</v>
      </c>
      <c r="C190" s="238">
        <v>182</v>
      </c>
      <c r="D190" s="239">
        <f t="shared" si="62"/>
        <v>1582</v>
      </c>
      <c r="E190" s="239">
        <f t="shared" si="63"/>
        <v>1243832</v>
      </c>
      <c r="F190" s="239">
        <f t="shared" si="64"/>
        <v>-71168</v>
      </c>
      <c r="G190" s="240">
        <f>+Inputs!$D$3</f>
        <v>0.37951000000000001</v>
      </c>
      <c r="I190" s="241">
        <f t="shared" si="65"/>
        <v>1315000</v>
      </c>
      <c r="K190" s="241">
        <f t="shared" si="66"/>
        <v>1582</v>
      </c>
      <c r="L190" s="241">
        <f t="shared" si="67"/>
        <v>1243832</v>
      </c>
      <c r="M190" s="241">
        <f t="shared" si="68"/>
        <v>600.38481999999999</v>
      </c>
      <c r="N190" s="241">
        <f t="shared" si="69"/>
        <v>600.38481999999999</v>
      </c>
      <c r="O190" s="241">
        <f t="shared" si="70"/>
        <v>-27002.173900001588</v>
      </c>
      <c r="P190" s="241">
        <f t="shared" si="71"/>
        <v>27002.173900001588</v>
      </c>
      <c r="Q190" s="242"/>
      <c r="R190" s="242"/>
      <c r="S190" s="242"/>
    </row>
    <row r="191" spans="1:19" s="237" customFormat="1">
      <c r="A191" s="243">
        <v>40634</v>
      </c>
      <c r="C191" s="238">
        <v>183</v>
      </c>
      <c r="D191" s="239">
        <f t="shared" si="62"/>
        <v>1582</v>
      </c>
      <c r="E191" s="239">
        <f t="shared" si="63"/>
        <v>1245414</v>
      </c>
      <c r="F191" s="239">
        <f t="shared" si="64"/>
        <v>-69586</v>
      </c>
      <c r="G191" s="240">
        <f>+Inputs!$D$3</f>
        <v>0.37951000000000001</v>
      </c>
      <c r="I191" s="241">
        <f t="shared" si="65"/>
        <v>1315000</v>
      </c>
      <c r="K191" s="241">
        <f t="shared" si="66"/>
        <v>1582</v>
      </c>
      <c r="L191" s="241">
        <f t="shared" si="67"/>
        <v>1245414</v>
      </c>
      <c r="M191" s="241">
        <f t="shared" si="68"/>
        <v>600.38481999999999</v>
      </c>
      <c r="N191" s="241">
        <f t="shared" si="69"/>
        <v>600.38481999999999</v>
      </c>
      <c r="O191" s="241">
        <f t="shared" si="70"/>
        <v>-26401.789080001588</v>
      </c>
      <c r="P191" s="241">
        <f t="shared" si="71"/>
        <v>26401.789080001588</v>
      </c>
      <c r="Q191" s="242"/>
      <c r="R191" s="242"/>
      <c r="S191" s="242"/>
    </row>
    <row r="192" spans="1:19" s="237" customFormat="1">
      <c r="A192" s="236">
        <v>40664</v>
      </c>
      <c r="C192" s="238">
        <v>184</v>
      </c>
      <c r="D192" s="239">
        <f t="shared" si="62"/>
        <v>1582</v>
      </c>
      <c r="E192" s="239">
        <f t="shared" si="63"/>
        <v>1246996</v>
      </c>
      <c r="F192" s="239">
        <f t="shared" si="64"/>
        <v>-68004</v>
      </c>
      <c r="G192" s="240">
        <f>+Inputs!$D$3</f>
        <v>0.37951000000000001</v>
      </c>
      <c r="I192" s="241">
        <f t="shared" si="65"/>
        <v>1315000</v>
      </c>
      <c r="K192" s="241">
        <f t="shared" si="66"/>
        <v>1582</v>
      </c>
      <c r="L192" s="241">
        <f t="shared" si="67"/>
        <v>1246996</v>
      </c>
      <c r="M192" s="241">
        <f t="shared" si="68"/>
        <v>600.38481999999999</v>
      </c>
      <c r="N192" s="241">
        <f t="shared" si="69"/>
        <v>600.38481999999999</v>
      </c>
      <c r="O192" s="241">
        <f t="shared" si="70"/>
        <v>-25801.404260001589</v>
      </c>
      <c r="P192" s="241">
        <f t="shared" si="71"/>
        <v>25801.404260001589</v>
      </c>
      <c r="Q192" s="242"/>
      <c r="R192" s="242"/>
      <c r="S192" s="242"/>
    </row>
    <row r="193" spans="1:19" s="237" customFormat="1">
      <c r="A193" s="243">
        <v>40695</v>
      </c>
      <c r="C193" s="238">
        <v>185</v>
      </c>
      <c r="D193" s="239">
        <f t="shared" si="62"/>
        <v>1582</v>
      </c>
      <c r="E193" s="239">
        <f t="shared" si="63"/>
        <v>1248578</v>
      </c>
      <c r="F193" s="239">
        <f t="shared" si="64"/>
        <v>-66422</v>
      </c>
      <c r="G193" s="240">
        <f>+Inputs!$D$3</f>
        <v>0.37951000000000001</v>
      </c>
      <c r="I193" s="241">
        <f t="shared" si="65"/>
        <v>1315000</v>
      </c>
      <c r="K193" s="241">
        <f t="shared" si="66"/>
        <v>1582</v>
      </c>
      <c r="L193" s="241">
        <f t="shared" si="67"/>
        <v>1248578</v>
      </c>
      <c r="M193" s="241">
        <f t="shared" si="68"/>
        <v>600.38481999999999</v>
      </c>
      <c r="N193" s="241">
        <f t="shared" si="69"/>
        <v>600.38481999999999</v>
      </c>
      <c r="O193" s="241">
        <f t="shared" si="70"/>
        <v>-25201.01944000159</v>
      </c>
      <c r="P193" s="241">
        <f t="shared" si="71"/>
        <v>25201.01944000159</v>
      </c>
      <c r="Q193" s="242"/>
      <c r="R193" s="242"/>
      <c r="S193" s="242"/>
    </row>
    <row r="194" spans="1:19" s="237" customFormat="1">
      <c r="A194" s="236">
        <v>40725</v>
      </c>
      <c r="C194" s="238">
        <v>186</v>
      </c>
      <c r="D194" s="239">
        <f t="shared" si="62"/>
        <v>1582</v>
      </c>
      <c r="E194" s="239">
        <f t="shared" si="63"/>
        <v>1250160</v>
      </c>
      <c r="F194" s="239">
        <f t="shared" si="64"/>
        <v>-64840</v>
      </c>
      <c r="G194" s="240">
        <f>+Inputs!$D$3</f>
        <v>0.37951000000000001</v>
      </c>
      <c r="I194" s="241">
        <f t="shared" si="65"/>
        <v>1315000</v>
      </c>
      <c r="K194" s="241">
        <f t="shared" si="66"/>
        <v>1582</v>
      </c>
      <c r="L194" s="241">
        <f t="shared" si="67"/>
        <v>1250160</v>
      </c>
      <c r="M194" s="241">
        <f t="shared" si="68"/>
        <v>600.38481999999999</v>
      </c>
      <c r="N194" s="241">
        <f t="shared" si="69"/>
        <v>600.38481999999999</v>
      </c>
      <c r="O194" s="241">
        <f t="shared" si="70"/>
        <v>-24600.634620001591</v>
      </c>
      <c r="P194" s="241">
        <f t="shared" si="71"/>
        <v>24600.634620001591</v>
      </c>
      <c r="Q194" s="242"/>
      <c r="R194" s="242"/>
      <c r="S194" s="242"/>
    </row>
    <row r="195" spans="1:19" s="237" customFormat="1">
      <c r="A195" s="243">
        <v>40756</v>
      </c>
      <c r="C195" s="238">
        <v>187</v>
      </c>
      <c r="D195" s="239">
        <f t="shared" si="62"/>
        <v>1582</v>
      </c>
      <c r="E195" s="239">
        <f t="shared" si="63"/>
        <v>1251742</v>
      </c>
      <c r="F195" s="239">
        <f t="shared" si="64"/>
        <v>-63258</v>
      </c>
      <c r="G195" s="240">
        <f>+Inputs!$D$3</f>
        <v>0.37951000000000001</v>
      </c>
      <c r="I195" s="241">
        <f t="shared" si="65"/>
        <v>1315000</v>
      </c>
      <c r="K195" s="241">
        <f t="shared" si="66"/>
        <v>1582</v>
      </c>
      <c r="L195" s="241">
        <f t="shared" si="67"/>
        <v>1251742</v>
      </c>
      <c r="M195" s="241">
        <f t="shared" si="68"/>
        <v>600.38481999999999</v>
      </c>
      <c r="N195" s="241">
        <f t="shared" si="69"/>
        <v>600.38481999999999</v>
      </c>
      <c r="O195" s="241">
        <f t="shared" si="70"/>
        <v>-24000.249800001591</v>
      </c>
      <c r="P195" s="241">
        <f t="shared" si="71"/>
        <v>24000.249800001591</v>
      </c>
      <c r="Q195" s="242"/>
      <c r="R195" s="242"/>
      <c r="S195" s="242"/>
    </row>
    <row r="196" spans="1:19" s="237" customFormat="1">
      <c r="A196" s="236">
        <v>40787</v>
      </c>
      <c r="C196" s="238">
        <v>188</v>
      </c>
      <c r="D196" s="239">
        <f t="shared" si="62"/>
        <v>1582</v>
      </c>
      <c r="E196" s="239">
        <f t="shared" si="63"/>
        <v>1253324</v>
      </c>
      <c r="F196" s="239">
        <f t="shared" si="64"/>
        <v>-61676</v>
      </c>
      <c r="G196" s="240">
        <f>+Inputs!$D$3</f>
        <v>0.37951000000000001</v>
      </c>
      <c r="I196" s="241">
        <f t="shared" si="65"/>
        <v>1315000</v>
      </c>
      <c r="K196" s="241">
        <f t="shared" si="66"/>
        <v>1582</v>
      </c>
      <c r="L196" s="241">
        <f t="shared" si="67"/>
        <v>1253324</v>
      </c>
      <c r="M196" s="241">
        <f t="shared" si="68"/>
        <v>600.38481999999999</v>
      </c>
      <c r="N196" s="241">
        <f t="shared" si="69"/>
        <v>600.38481999999999</v>
      </c>
      <c r="O196" s="241">
        <f t="shared" si="70"/>
        <v>-23399.864980001592</v>
      </c>
      <c r="P196" s="241">
        <f t="shared" si="71"/>
        <v>23399.864980001592</v>
      </c>
      <c r="Q196" s="242"/>
      <c r="R196" s="242"/>
      <c r="S196" s="242"/>
    </row>
    <row r="197" spans="1:19" s="237" customFormat="1">
      <c r="A197" s="243">
        <v>40817</v>
      </c>
      <c r="C197" s="238">
        <v>189</v>
      </c>
      <c r="D197" s="239">
        <f t="shared" si="62"/>
        <v>1582</v>
      </c>
      <c r="E197" s="239">
        <f t="shared" si="63"/>
        <v>1254906</v>
      </c>
      <c r="F197" s="239">
        <f t="shared" si="64"/>
        <v>-60094</v>
      </c>
      <c r="G197" s="240">
        <f>+Inputs!$D$3</f>
        <v>0.37951000000000001</v>
      </c>
      <c r="I197" s="241">
        <f t="shared" si="65"/>
        <v>1315000</v>
      </c>
      <c r="K197" s="241">
        <f t="shared" si="66"/>
        <v>1582</v>
      </c>
      <c r="L197" s="241">
        <f t="shared" si="67"/>
        <v>1254906</v>
      </c>
      <c r="M197" s="241">
        <f t="shared" si="68"/>
        <v>600.38481999999999</v>
      </c>
      <c r="N197" s="241">
        <f t="shared" si="69"/>
        <v>600.38481999999999</v>
      </c>
      <c r="O197" s="241">
        <f t="shared" si="70"/>
        <v>-22799.480160001593</v>
      </c>
      <c r="P197" s="241">
        <f t="shared" si="71"/>
        <v>22799.480160001593</v>
      </c>
      <c r="Q197" s="242"/>
      <c r="R197" s="242"/>
      <c r="S197" s="242"/>
    </row>
    <row r="198" spans="1:19" s="237" customFormat="1">
      <c r="A198" s="236">
        <v>40848</v>
      </c>
      <c r="C198" s="238">
        <v>190</v>
      </c>
      <c r="D198" s="239">
        <f t="shared" si="62"/>
        <v>1582</v>
      </c>
      <c r="E198" s="239">
        <f t="shared" si="63"/>
        <v>1256488</v>
      </c>
      <c r="F198" s="239">
        <f t="shared" si="64"/>
        <v>-58512</v>
      </c>
      <c r="G198" s="240">
        <f>+Inputs!$D$3</f>
        <v>0.37951000000000001</v>
      </c>
      <c r="I198" s="241">
        <f t="shared" si="65"/>
        <v>1315000</v>
      </c>
      <c r="K198" s="241">
        <f t="shared" si="66"/>
        <v>1582</v>
      </c>
      <c r="L198" s="241">
        <f t="shared" si="67"/>
        <v>1256488</v>
      </c>
      <c r="M198" s="241">
        <f t="shared" si="68"/>
        <v>600.38481999999999</v>
      </c>
      <c r="N198" s="241">
        <f t="shared" si="69"/>
        <v>600.38481999999999</v>
      </c>
      <c r="O198" s="241">
        <f t="shared" si="70"/>
        <v>-22199.095340001593</v>
      </c>
      <c r="P198" s="241">
        <f t="shared" si="71"/>
        <v>22199.095340001593</v>
      </c>
      <c r="Q198" s="242"/>
      <c r="R198" s="242"/>
      <c r="S198" s="242"/>
    </row>
    <row r="199" spans="1:19" s="237" customFormat="1">
      <c r="A199" s="243">
        <v>40878</v>
      </c>
      <c r="C199" s="238">
        <v>191</v>
      </c>
      <c r="D199" s="239">
        <f t="shared" si="62"/>
        <v>1582</v>
      </c>
      <c r="E199" s="239">
        <f t="shared" si="63"/>
        <v>1258070</v>
      </c>
      <c r="F199" s="239">
        <f t="shared" si="64"/>
        <v>-56930</v>
      </c>
      <c r="G199" s="240">
        <f>+Inputs!$D$3</f>
        <v>0.37951000000000001</v>
      </c>
      <c r="I199" s="241">
        <f t="shared" si="65"/>
        <v>1315000</v>
      </c>
      <c r="K199" s="241">
        <f t="shared" si="66"/>
        <v>1582</v>
      </c>
      <c r="L199" s="241">
        <f t="shared" si="67"/>
        <v>1258070</v>
      </c>
      <c r="M199" s="241">
        <f t="shared" si="68"/>
        <v>600.38481999999999</v>
      </c>
      <c r="N199" s="241">
        <f t="shared" si="69"/>
        <v>600.38481999999999</v>
      </c>
      <c r="O199" s="241">
        <f t="shared" si="70"/>
        <v>-21598.710520001594</v>
      </c>
      <c r="P199" s="241">
        <f t="shared" si="71"/>
        <v>21598.710520001594</v>
      </c>
      <c r="Q199" s="242"/>
      <c r="R199" s="242"/>
      <c r="S199" s="242"/>
    </row>
    <row r="200" spans="1:19" s="237" customFormat="1">
      <c r="A200" s="236">
        <v>40909</v>
      </c>
      <c r="C200" s="238">
        <v>192</v>
      </c>
      <c r="D200" s="239">
        <f t="shared" si="62"/>
        <v>1582</v>
      </c>
      <c r="E200" s="239">
        <f t="shared" si="63"/>
        <v>1259652</v>
      </c>
      <c r="F200" s="239">
        <f t="shared" si="64"/>
        <v>-55348</v>
      </c>
      <c r="G200" s="240">
        <f>+Inputs!$D$3</f>
        <v>0.37951000000000001</v>
      </c>
      <c r="I200" s="241">
        <f t="shared" si="65"/>
        <v>1315000</v>
      </c>
      <c r="K200" s="241">
        <f t="shared" si="66"/>
        <v>1582</v>
      </c>
      <c r="L200" s="241">
        <f t="shared" si="67"/>
        <v>1259652</v>
      </c>
      <c r="M200" s="241">
        <f t="shared" si="68"/>
        <v>600.38481999999999</v>
      </c>
      <c r="N200" s="241">
        <f t="shared" si="69"/>
        <v>600.38481999999999</v>
      </c>
      <c r="O200" s="241">
        <f t="shared" si="70"/>
        <v>-20998.325700001595</v>
      </c>
      <c r="P200" s="241">
        <f t="shared" si="71"/>
        <v>20998.325700001595</v>
      </c>
      <c r="Q200" s="242"/>
      <c r="R200" s="242"/>
      <c r="S200" s="242"/>
    </row>
    <row r="201" spans="1:19" s="237" customFormat="1">
      <c r="A201" s="243">
        <v>40940</v>
      </c>
      <c r="C201" s="238">
        <v>193</v>
      </c>
      <c r="D201" s="239">
        <f t="shared" si="62"/>
        <v>1582</v>
      </c>
      <c r="E201" s="239">
        <f t="shared" si="63"/>
        <v>1261234</v>
      </c>
      <c r="F201" s="239">
        <f t="shared" si="64"/>
        <v>-53766</v>
      </c>
      <c r="G201" s="240">
        <f>+Inputs!$D$3</f>
        <v>0.37951000000000001</v>
      </c>
      <c r="I201" s="241">
        <f t="shared" si="65"/>
        <v>1315000</v>
      </c>
      <c r="K201" s="241">
        <f t="shared" si="66"/>
        <v>1582</v>
      </c>
      <c r="L201" s="241">
        <f t="shared" si="67"/>
        <v>1261234</v>
      </c>
      <c r="M201" s="241">
        <f t="shared" si="68"/>
        <v>600.38481999999999</v>
      </c>
      <c r="N201" s="241">
        <f t="shared" si="69"/>
        <v>600.38481999999999</v>
      </c>
      <c r="O201" s="241">
        <f t="shared" si="70"/>
        <v>-20397.940880001595</v>
      </c>
      <c r="P201" s="241">
        <f t="shared" si="71"/>
        <v>20397.940880001595</v>
      </c>
      <c r="Q201" s="242"/>
      <c r="R201" s="242"/>
      <c r="S201" s="242"/>
    </row>
    <row r="202" spans="1:19" s="237" customFormat="1">
      <c r="A202" s="236">
        <v>40969</v>
      </c>
      <c r="C202" s="238">
        <v>194</v>
      </c>
      <c r="D202" s="239">
        <f t="shared" si="62"/>
        <v>1582</v>
      </c>
      <c r="E202" s="239">
        <f t="shared" si="63"/>
        <v>1262816</v>
      </c>
      <c r="F202" s="239">
        <f t="shared" si="64"/>
        <v>-52184</v>
      </c>
      <c r="G202" s="240">
        <f>+Inputs!$D$3</f>
        <v>0.37951000000000001</v>
      </c>
      <c r="I202" s="241">
        <f t="shared" si="65"/>
        <v>1315000</v>
      </c>
      <c r="K202" s="241">
        <f t="shared" si="66"/>
        <v>1582</v>
      </c>
      <c r="L202" s="241">
        <f t="shared" si="67"/>
        <v>1262816</v>
      </c>
      <c r="M202" s="241">
        <f t="shared" si="68"/>
        <v>600.38481999999999</v>
      </c>
      <c r="N202" s="241">
        <f t="shared" si="69"/>
        <v>600.38481999999999</v>
      </c>
      <c r="O202" s="241">
        <f t="shared" si="70"/>
        <v>-19797.556060001596</v>
      </c>
      <c r="P202" s="241">
        <f t="shared" si="71"/>
        <v>19797.556060001596</v>
      </c>
      <c r="Q202" s="242"/>
      <c r="R202" s="242"/>
      <c r="S202" s="242"/>
    </row>
    <row r="203" spans="1:19" s="237" customFormat="1">
      <c r="A203" s="243">
        <v>41000</v>
      </c>
      <c r="C203" s="238">
        <v>195</v>
      </c>
      <c r="D203" s="239">
        <f t="shared" si="62"/>
        <v>1582</v>
      </c>
      <c r="E203" s="239">
        <f t="shared" si="63"/>
        <v>1264398</v>
      </c>
      <c r="F203" s="239">
        <f t="shared" si="64"/>
        <v>-50602</v>
      </c>
      <c r="G203" s="240">
        <f>+Inputs!$D$3</f>
        <v>0.37951000000000001</v>
      </c>
      <c r="I203" s="241">
        <f t="shared" si="65"/>
        <v>1315000</v>
      </c>
      <c r="K203" s="241">
        <f t="shared" si="66"/>
        <v>1582</v>
      </c>
      <c r="L203" s="241">
        <f t="shared" si="67"/>
        <v>1264398</v>
      </c>
      <c r="M203" s="241">
        <f t="shared" si="68"/>
        <v>600.38481999999999</v>
      </c>
      <c r="N203" s="241">
        <f t="shared" si="69"/>
        <v>600.38481999999999</v>
      </c>
      <c r="O203" s="241">
        <f t="shared" si="70"/>
        <v>-19197.171240001597</v>
      </c>
      <c r="P203" s="241">
        <f t="shared" si="71"/>
        <v>19197.171240001597</v>
      </c>
      <c r="Q203" s="242"/>
      <c r="R203" s="242"/>
      <c r="S203" s="242"/>
    </row>
    <row r="204" spans="1:19" s="237" customFormat="1">
      <c r="A204" s="236">
        <v>41030</v>
      </c>
      <c r="C204" s="238">
        <v>196</v>
      </c>
      <c r="D204" s="239">
        <f t="shared" si="62"/>
        <v>1582</v>
      </c>
      <c r="E204" s="239">
        <f t="shared" si="63"/>
        <v>1265980</v>
      </c>
      <c r="F204" s="239">
        <f t="shared" si="64"/>
        <v>-49020</v>
      </c>
      <c r="G204" s="240">
        <f>+Inputs!$D$3</f>
        <v>0.37951000000000001</v>
      </c>
      <c r="I204" s="241">
        <f t="shared" si="65"/>
        <v>1315000</v>
      </c>
      <c r="K204" s="241">
        <f t="shared" si="66"/>
        <v>1582</v>
      </c>
      <c r="L204" s="241">
        <f t="shared" si="67"/>
        <v>1265980</v>
      </c>
      <c r="M204" s="241">
        <f t="shared" si="68"/>
        <v>600.38481999999999</v>
      </c>
      <c r="N204" s="241">
        <f t="shared" si="69"/>
        <v>600.38481999999999</v>
      </c>
      <c r="O204" s="241">
        <f t="shared" si="70"/>
        <v>-18596.786420001597</v>
      </c>
      <c r="P204" s="241">
        <f t="shared" si="71"/>
        <v>18596.786420001597</v>
      </c>
      <c r="Q204" s="242"/>
      <c r="R204" s="242"/>
      <c r="S204" s="242"/>
    </row>
    <row r="205" spans="1:19" s="237" customFormat="1">
      <c r="A205" s="243">
        <v>41061</v>
      </c>
      <c r="C205" s="238">
        <v>197</v>
      </c>
      <c r="D205" s="239">
        <f t="shared" si="62"/>
        <v>1582</v>
      </c>
      <c r="E205" s="239">
        <f t="shared" si="63"/>
        <v>1267562</v>
      </c>
      <c r="F205" s="239">
        <f t="shared" si="64"/>
        <v>-47438</v>
      </c>
      <c r="G205" s="240">
        <f>+Inputs!$D$3</f>
        <v>0.37951000000000001</v>
      </c>
      <c r="I205" s="241">
        <f t="shared" si="65"/>
        <v>1315000</v>
      </c>
      <c r="K205" s="241">
        <f t="shared" si="66"/>
        <v>1582</v>
      </c>
      <c r="L205" s="241">
        <f t="shared" si="67"/>
        <v>1267562</v>
      </c>
      <c r="M205" s="241">
        <f t="shared" si="68"/>
        <v>600.38481999999999</v>
      </c>
      <c r="N205" s="241">
        <f t="shared" si="69"/>
        <v>600.38481999999999</v>
      </c>
      <c r="O205" s="241">
        <f t="shared" si="70"/>
        <v>-17996.401600001598</v>
      </c>
      <c r="P205" s="241">
        <f t="shared" si="71"/>
        <v>17996.401600001598</v>
      </c>
      <c r="Q205" s="242"/>
      <c r="R205" s="242"/>
      <c r="S205" s="242"/>
    </row>
    <row r="206" spans="1:19" s="237" customFormat="1">
      <c r="A206" s="236">
        <v>41091</v>
      </c>
      <c r="C206" s="238">
        <v>198</v>
      </c>
      <c r="D206" s="239">
        <f t="shared" si="62"/>
        <v>1582</v>
      </c>
      <c r="E206" s="239">
        <f t="shared" si="63"/>
        <v>1269144</v>
      </c>
      <c r="F206" s="239">
        <f t="shared" si="64"/>
        <v>-45856</v>
      </c>
      <c r="G206" s="240">
        <f>+Inputs!$D$3</f>
        <v>0.37951000000000001</v>
      </c>
      <c r="I206" s="241">
        <f t="shared" si="65"/>
        <v>1315000</v>
      </c>
      <c r="K206" s="241">
        <f t="shared" si="66"/>
        <v>1582</v>
      </c>
      <c r="L206" s="241">
        <f t="shared" si="67"/>
        <v>1269144</v>
      </c>
      <c r="M206" s="241">
        <f t="shared" si="68"/>
        <v>600.38481999999999</v>
      </c>
      <c r="N206" s="241">
        <f t="shared" si="69"/>
        <v>600.38481999999999</v>
      </c>
      <c r="O206" s="241">
        <f t="shared" si="70"/>
        <v>-17396.016780001599</v>
      </c>
      <c r="P206" s="241">
        <f t="shared" si="71"/>
        <v>17396.016780001599</v>
      </c>
      <c r="Q206" s="242"/>
      <c r="R206" s="242"/>
      <c r="S206" s="242"/>
    </row>
    <row r="207" spans="1:19" s="237" customFormat="1">
      <c r="A207" s="243">
        <v>41122</v>
      </c>
      <c r="C207" s="238">
        <v>199</v>
      </c>
      <c r="D207" s="239">
        <f t="shared" si="62"/>
        <v>1582</v>
      </c>
      <c r="E207" s="239">
        <f t="shared" si="63"/>
        <v>1270726</v>
      </c>
      <c r="F207" s="239">
        <f t="shared" si="64"/>
        <v>-44274</v>
      </c>
      <c r="G207" s="240">
        <f>+Inputs!$D$3</f>
        <v>0.37951000000000001</v>
      </c>
      <c r="I207" s="241">
        <f t="shared" si="65"/>
        <v>1315000</v>
      </c>
      <c r="K207" s="241">
        <f t="shared" si="66"/>
        <v>1582</v>
      </c>
      <c r="L207" s="241">
        <f t="shared" si="67"/>
        <v>1270726</v>
      </c>
      <c r="M207" s="241">
        <f t="shared" si="68"/>
        <v>600.38481999999999</v>
      </c>
      <c r="N207" s="241">
        <f t="shared" si="69"/>
        <v>600.38481999999999</v>
      </c>
      <c r="O207" s="241">
        <f t="shared" si="70"/>
        <v>-16795.6319600016</v>
      </c>
      <c r="P207" s="241">
        <f t="shared" si="71"/>
        <v>16795.6319600016</v>
      </c>
      <c r="Q207" s="242"/>
      <c r="R207" s="242"/>
      <c r="S207" s="242"/>
    </row>
    <row r="208" spans="1:19" s="237" customFormat="1">
      <c r="A208" s="236">
        <v>41153</v>
      </c>
      <c r="C208" s="238">
        <v>200</v>
      </c>
      <c r="D208" s="239">
        <f t="shared" si="62"/>
        <v>1582</v>
      </c>
      <c r="E208" s="239">
        <f t="shared" si="63"/>
        <v>1272308</v>
      </c>
      <c r="F208" s="239">
        <f t="shared" si="64"/>
        <v>-42692</v>
      </c>
      <c r="G208" s="240">
        <f>+Inputs!$D$3</f>
        <v>0.37951000000000001</v>
      </c>
      <c r="I208" s="241">
        <f t="shared" si="65"/>
        <v>1315000</v>
      </c>
      <c r="K208" s="241">
        <f t="shared" si="66"/>
        <v>1582</v>
      </c>
      <c r="L208" s="241">
        <f t="shared" si="67"/>
        <v>1272308</v>
      </c>
      <c r="M208" s="241">
        <f t="shared" si="68"/>
        <v>600.38481999999999</v>
      </c>
      <c r="N208" s="241">
        <f t="shared" si="69"/>
        <v>600.38481999999999</v>
      </c>
      <c r="O208" s="241">
        <f t="shared" si="70"/>
        <v>-16195.2471400016</v>
      </c>
      <c r="P208" s="241">
        <f t="shared" si="71"/>
        <v>16195.2471400016</v>
      </c>
      <c r="Q208" s="242"/>
      <c r="R208" s="242"/>
      <c r="S208" s="242"/>
    </row>
    <row r="209" spans="1:19" s="237" customFormat="1">
      <c r="A209" s="243">
        <v>41183</v>
      </c>
      <c r="C209" s="238">
        <v>201</v>
      </c>
      <c r="D209" s="239">
        <f t="shared" si="62"/>
        <v>1582</v>
      </c>
      <c r="E209" s="239">
        <f t="shared" si="63"/>
        <v>1273890</v>
      </c>
      <c r="F209" s="239">
        <f t="shared" si="64"/>
        <v>-41110</v>
      </c>
      <c r="G209" s="240">
        <f>+Inputs!$D$3</f>
        <v>0.37951000000000001</v>
      </c>
      <c r="I209" s="241">
        <f t="shared" si="65"/>
        <v>1315000</v>
      </c>
      <c r="K209" s="241">
        <f t="shared" si="66"/>
        <v>1582</v>
      </c>
      <c r="L209" s="241">
        <f t="shared" si="67"/>
        <v>1273890</v>
      </c>
      <c r="M209" s="241">
        <f t="shared" si="68"/>
        <v>600.38481999999999</v>
      </c>
      <c r="N209" s="241">
        <f t="shared" si="69"/>
        <v>600.38481999999999</v>
      </c>
      <c r="O209" s="241">
        <f t="shared" si="70"/>
        <v>-15594.862320001601</v>
      </c>
      <c r="P209" s="241">
        <f t="shared" si="71"/>
        <v>15594.862320001601</v>
      </c>
      <c r="Q209" s="242"/>
      <c r="R209" s="242"/>
      <c r="S209" s="242"/>
    </row>
    <row r="210" spans="1:19" s="237" customFormat="1">
      <c r="A210" s="236">
        <v>41214</v>
      </c>
      <c r="C210" s="238">
        <v>202</v>
      </c>
      <c r="D210" s="239">
        <f t="shared" si="62"/>
        <v>1582</v>
      </c>
      <c r="E210" s="239">
        <f t="shared" si="63"/>
        <v>1275472</v>
      </c>
      <c r="F210" s="239">
        <f t="shared" si="64"/>
        <v>-39528</v>
      </c>
      <c r="G210" s="240">
        <f>+Inputs!$D$3</f>
        <v>0.37951000000000001</v>
      </c>
      <c r="I210" s="241">
        <f t="shared" si="65"/>
        <v>1315000</v>
      </c>
      <c r="K210" s="241">
        <f t="shared" si="66"/>
        <v>1582</v>
      </c>
      <c r="L210" s="241">
        <f t="shared" si="67"/>
        <v>1275472</v>
      </c>
      <c r="M210" s="241">
        <f t="shared" si="68"/>
        <v>600.38481999999999</v>
      </c>
      <c r="N210" s="241">
        <f t="shared" si="69"/>
        <v>600.38481999999999</v>
      </c>
      <c r="O210" s="241">
        <f t="shared" si="70"/>
        <v>-14994.477500001602</v>
      </c>
      <c r="P210" s="241">
        <f t="shared" si="71"/>
        <v>14994.477500001602</v>
      </c>
      <c r="Q210" s="242"/>
      <c r="R210" s="242"/>
      <c r="S210" s="242"/>
    </row>
    <row r="211" spans="1:19" s="237" customFormat="1">
      <c r="A211" s="243">
        <v>41244</v>
      </c>
      <c r="C211" s="238">
        <v>203</v>
      </c>
      <c r="D211" s="239">
        <f t="shared" si="62"/>
        <v>1582</v>
      </c>
      <c r="E211" s="239">
        <f t="shared" si="63"/>
        <v>1277054</v>
      </c>
      <c r="F211" s="239">
        <f t="shared" si="64"/>
        <v>-37946</v>
      </c>
      <c r="G211" s="240">
        <f>+Inputs!$D$3</f>
        <v>0.37951000000000001</v>
      </c>
      <c r="I211" s="241">
        <f t="shared" si="65"/>
        <v>1315000</v>
      </c>
      <c r="K211" s="241">
        <f t="shared" si="66"/>
        <v>1582</v>
      </c>
      <c r="L211" s="241">
        <f t="shared" si="67"/>
        <v>1277054</v>
      </c>
      <c r="M211" s="241">
        <f t="shared" si="68"/>
        <v>600.38481999999999</v>
      </c>
      <c r="N211" s="241">
        <f t="shared" si="69"/>
        <v>600.38481999999999</v>
      </c>
      <c r="O211" s="241">
        <f t="shared" si="70"/>
        <v>-14394.092680001602</v>
      </c>
      <c r="P211" s="241">
        <f t="shared" si="71"/>
        <v>14394.092680001602</v>
      </c>
      <c r="Q211" s="242"/>
      <c r="R211" s="242"/>
      <c r="S211" s="242"/>
    </row>
    <row r="212" spans="1:19" s="237" customFormat="1">
      <c r="A212" s="236">
        <v>41275</v>
      </c>
      <c r="C212" s="238">
        <v>204</v>
      </c>
      <c r="D212" s="239">
        <f t="shared" si="62"/>
        <v>1582</v>
      </c>
      <c r="E212" s="239">
        <f t="shared" si="63"/>
        <v>1278636</v>
      </c>
      <c r="F212" s="239">
        <f t="shared" si="64"/>
        <v>-36364</v>
      </c>
      <c r="G212" s="240">
        <f>+Inputs!$D$3</f>
        <v>0.37951000000000001</v>
      </c>
      <c r="I212" s="241">
        <f t="shared" si="65"/>
        <v>1315000</v>
      </c>
      <c r="K212" s="241">
        <f t="shared" si="66"/>
        <v>1582</v>
      </c>
      <c r="L212" s="241">
        <f t="shared" si="67"/>
        <v>1278636</v>
      </c>
      <c r="M212" s="241">
        <f t="shared" si="68"/>
        <v>600.38481999999999</v>
      </c>
      <c r="N212" s="241">
        <f t="shared" si="69"/>
        <v>600.38481999999999</v>
      </c>
      <c r="O212" s="241">
        <f t="shared" si="70"/>
        <v>-13793.707860001603</v>
      </c>
      <c r="P212" s="241">
        <f t="shared" si="71"/>
        <v>13793.707860001603</v>
      </c>
      <c r="Q212" s="242"/>
      <c r="R212" s="242"/>
      <c r="S212" s="242"/>
    </row>
    <row r="213" spans="1:19" s="237" customFormat="1">
      <c r="A213" s="243">
        <v>41306</v>
      </c>
      <c r="C213" s="238">
        <v>205</v>
      </c>
      <c r="D213" s="239">
        <f t="shared" si="62"/>
        <v>1582</v>
      </c>
      <c r="E213" s="239">
        <f t="shared" si="63"/>
        <v>1280218</v>
      </c>
      <c r="F213" s="239">
        <f t="shared" si="64"/>
        <v>-34782</v>
      </c>
      <c r="G213" s="240">
        <f>+Inputs!$D$3</f>
        <v>0.37951000000000001</v>
      </c>
      <c r="I213" s="241">
        <f t="shared" si="65"/>
        <v>1315000</v>
      </c>
      <c r="K213" s="241">
        <f t="shared" si="66"/>
        <v>1582</v>
      </c>
      <c r="L213" s="241">
        <f t="shared" si="67"/>
        <v>1280218</v>
      </c>
      <c r="M213" s="241">
        <f t="shared" si="68"/>
        <v>600.38481999999999</v>
      </c>
      <c r="N213" s="241">
        <f t="shared" si="69"/>
        <v>600.38481999999999</v>
      </c>
      <c r="O213" s="241">
        <f t="shared" si="70"/>
        <v>-13193.323040001604</v>
      </c>
      <c r="P213" s="241">
        <f t="shared" si="71"/>
        <v>13193.323040001604</v>
      </c>
      <c r="Q213" s="242"/>
      <c r="R213" s="242"/>
      <c r="S213" s="242"/>
    </row>
    <row r="214" spans="1:19" s="237" customFormat="1">
      <c r="A214" s="236">
        <v>41334</v>
      </c>
      <c r="C214" s="238">
        <v>206</v>
      </c>
      <c r="D214" s="239">
        <f t="shared" si="62"/>
        <v>1582</v>
      </c>
      <c r="E214" s="239">
        <f t="shared" si="63"/>
        <v>1281800</v>
      </c>
      <c r="F214" s="239">
        <f t="shared" si="64"/>
        <v>-33200</v>
      </c>
      <c r="G214" s="240">
        <f>+Inputs!$D$3</f>
        <v>0.37951000000000001</v>
      </c>
      <c r="I214" s="241">
        <f t="shared" si="65"/>
        <v>1315000</v>
      </c>
      <c r="K214" s="241">
        <f t="shared" si="66"/>
        <v>1582</v>
      </c>
      <c r="L214" s="241">
        <f t="shared" si="67"/>
        <v>1281800</v>
      </c>
      <c r="M214" s="241">
        <f t="shared" si="68"/>
        <v>600.38481999999999</v>
      </c>
      <c r="N214" s="241">
        <f t="shared" si="69"/>
        <v>600.38481999999999</v>
      </c>
      <c r="O214" s="241">
        <f t="shared" si="70"/>
        <v>-12592.938220001604</v>
      </c>
      <c r="P214" s="241">
        <f t="shared" si="71"/>
        <v>12592.938220001604</v>
      </c>
      <c r="Q214" s="242"/>
      <c r="R214" s="242"/>
      <c r="S214" s="242"/>
    </row>
    <row r="215" spans="1:19" s="237" customFormat="1">
      <c r="A215" s="243">
        <v>41365</v>
      </c>
      <c r="C215" s="238">
        <v>207</v>
      </c>
      <c r="D215" s="239">
        <f t="shared" si="62"/>
        <v>1582</v>
      </c>
      <c r="E215" s="239">
        <f t="shared" si="63"/>
        <v>1283382</v>
      </c>
      <c r="F215" s="239">
        <f t="shared" si="64"/>
        <v>-31618</v>
      </c>
      <c r="G215" s="240">
        <f>+Inputs!$D$3</f>
        <v>0.37951000000000001</v>
      </c>
      <c r="I215" s="241">
        <f t="shared" si="65"/>
        <v>1315000</v>
      </c>
      <c r="K215" s="241">
        <f t="shared" si="66"/>
        <v>1582</v>
      </c>
      <c r="L215" s="241">
        <f t="shared" si="67"/>
        <v>1283382</v>
      </c>
      <c r="M215" s="241">
        <f t="shared" si="68"/>
        <v>600.38481999999999</v>
      </c>
      <c r="N215" s="241">
        <f t="shared" si="69"/>
        <v>600.38481999999999</v>
      </c>
      <c r="O215" s="241">
        <f t="shared" si="70"/>
        <v>-11992.553400001605</v>
      </c>
      <c r="P215" s="241">
        <f t="shared" si="71"/>
        <v>11992.553400001605</v>
      </c>
      <c r="Q215" s="242"/>
      <c r="R215" s="242"/>
      <c r="S215" s="242"/>
    </row>
    <row r="216" spans="1:19" s="237" customFormat="1">
      <c r="A216" s="236">
        <v>41395</v>
      </c>
      <c r="C216" s="238">
        <v>208</v>
      </c>
      <c r="D216" s="239">
        <f t="shared" si="62"/>
        <v>1582</v>
      </c>
      <c r="E216" s="239">
        <f t="shared" si="63"/>
        <v>1284964</v>
      </c>
      <c r="F216" s="239">
        <f t="shared" si="64"/>
        <v>-30036</v>
      </c>
      <c r="G216" s="240">
        <f>+Inputs!$D$3</f>
        <v>0.37951000000000001</v>
      </c>
      <c r="I216" s="241">
        <f t="shared" si="65"/>
        <v>1315000</v>
      </c>
      <c r="K216" s="241">
        <f t="shared" si="66"/>
        <v>1582</v>
      </c>
      <c r="L216" s="241">
        <f t="shared" si="67"/>
        <v>1284964</v>
      </c>
      <c r="M216" s="241">
        <f t="shared" si="68"/>
        <v>600.38481999999999</v>
      </c>
      <c r="N216" s="241">
        <f t="shared" si="69"/>
        <v>600.38481999999999</v>
      </c>
      <c r="O216" s="241">
        <f t="shared" si="70"/>
        <v>-11392.168580001606</v>
      </c>
      <c r="P216" s="241">
        <f t="shared" si="71"/>
        <v>11392.168580001606</v>
      </c>
      <c r="Q216" s="242"/>
      <c r="R216" s="242"/>
      <c r="S216" s="242"/>
    </row>
    <row r="217" spans="1:19" s="237" customFormat="1">
      <c r="A217" s="243">
        <v>41426</v>
      </c>
      <c r="C217" s="238">
        <v>209</v>
      </c>
      <c r="D217" s="239">
        <f t="shared" si="62"/>
        <v>1582</v>
      </c>
      <c r="E217" s="239">
        <f t="shared" si="63"/>
        <v>1286546</v>
      </c>
      <c r="F217" s="239">
        <f t="shared" si="64"/>
        <v>-28454</v>
      </c>
      <c r="G217" s="240">
        <f>+Inputs!$D$3</f>
        <v>0.37951000000000001</v>
      </c>
      <c r="I217" s="241">
        <f t="shared" si="65"/>
        <v>1315000</v>
      </c>
      <c r="K217" s="241">
        <f t="shared" si="66"/>
        <v>1582</v>
      </c>
      <c r="L217" s="241">
        <f t="shared" si="67"/>
        <v>1286546</v>
      </c>
      <c r="M217" s="241">
        <f t="shared" si="68"/>
        <v>600.38481999999999</v>
      </c>
      <c r="N217" s="241">
        <f t="shared" si="69"/>
        <v>600.38481999999999</v>
      </c>
      <c r="O217" s="241">
        <f t="shared" si="70"/>
        <v>-10791.783760001606</v>
      </c>
      <c r="P217" s="241">
        <f t="shared" si="71"/>
        <v>10791.783760001606</v>
      </c>
      <c r="Q217" s="242"/>
      <c r="R217" s="242"/>
      <c r="S217" s="242"/>
    </row>
    <row r="218" spans="1:19" s="237" customFormat="1">
      <c r="A218" s="236">
        <v>41456</v>
      </c>
      <c r="C218" s="238">
        <v>210</v>
      </c>
      <c r="D218" s="239">
        <f t="shared" si="62"/>
        <v>1582</v>
      </c>
      <c r="E218" s="239">
        <f t="shared" si="63"/>
        <v>1288128</v>
      </c>
      <c r="F218" s="239">
        <f t="shared" si="64"/>
        <v>-26872</v>
      </c>
      <c r="G218" s="240">
        <f>+Inputs!$D$3</f>
        <v>0.37951000000000001</v>
      </c>
      <c r="I218" s="241">
        <f t="shared" si="65"/>
        <v>1315000</v>
      </c>
      <c r="K218" s="241">
        <f t="shared" si="66"/>
        <v>1582</v>
      </c>
      <c r="L218" s="241">
        <f t="shared" si="67"/>
        <v>1288128</v>
      </c>
      <c r="M218" s="241">
        <f t="shared" si="68"/>
        <v>600.38481999999999</v>
      </c>
      <c r="N218" s="241">
        <f t="shared" si="69"/>
        <v>600.38481999999999</v>
      </c>
      <c r="O218" s="241">
        <f t="shared" si="70"/>
        <v>-10191.398940001607</v>
      </c>
      <c r="P218" s="241">
        <f t="shared" si="71"/>
        <v>10191.398940001607</v>
      </c>
      <c r="Q218" s="242"/>
      <c r="R218" s="242"/>
      <c r="S218" s="242"/>
    </row>
    <row r="219" spans="1:19" s="237" customFormat="1">
      <c r="A219" s="243">
        <v>41487</v>
      </c>
      <c r="C219" s="238">
        <v>211</v>
      </c>
      <c r="D219" s="239">
        <f t="shared" si="62"/>
        <v>1582</v>
      </c>
      <c r="E219" s="239">
        <f t="shared" si="63"/>
        <v>1289710</v>
      </c>
      <c r="F219" s="239">
        <f t="shared" si="64"/>
        <v>-25290</v>
      </c>
      <c r="G219" s="240">
        <f>+Inputs!$D$3</f>
        <v>0.37951000000000001</v>
      </c>
      <c r="I219" s="241">
        <f t="shared" si="65"/>
        <v>1315000</v>
      </c>
      <c r="K219" s="241">
        <f t="shared" si="66"/>
        <v>1582</v>
      </c>
      <c r="L219" s="241">
        <f t="shared" si="67"/>
        <v>1289710</v>
      </c>
      <c r="M219" s="241">
        <f t="shared" si="68"/>
        <v>600.38481999999999</v>
      </c>
      <c r="N219" s="241">
        <f t="shared" si="69"/>
        <v>600.38481999999999</v>
      </c>
      <c r="O219" s="241">
        <f t="shared" si="70"/>
        <v>-9591.0141200016078</v>
      </c>
      <c r="P219" s="241">
        <f t="shared" si="71"/>
        <v>9591.0141200016078</v>
      </c>
      <c r="Q219" s="242"/>
      <c r="R219" s="242"/>
      <c r="S219" s="242"/>
    </row>
    <row r="220" spans="1:19" s="237" customFormat="1">
      <c r="A220" s="236">
        <v>41518</v>
      </c>
      <c r="C220" s="238">
        <v>212</v>
      </c>
      <c r="D220" s="239">
        <f t="shared" si="62"/>
        <v>1582</v>
      </c>
      <c r="E220" s="239">
        <f t="shared" si="63"/>
        <v>1291292</v>
      </c>
      <c r="F220" s="239">
        <f t="shared" si="64"/>
        <v>-23708</v>
      </c>
      <c r="G220" s="240">
        <f>+Inputs!$D$3</f>
        <v>0.37951000000000001</v>
      </c>
      <c r="I220" s="241">
        <f t="shared" si="65"/>
        <v>1315000</v>
      </c>
      <c r="K220" s="241">
        <f t="shared" si="66"/>
        <v>1582</v>
      </c>
      <c r="L220" s="241">
        <f t="shared" si="67"/>
        <v>1291292</v>
      </c>
      <c r="M220" s="241">
        <f t="shared" si="68"/>
        <v>600.38481999999999</v>
      </c>
      <c r="N220" s="241">
        <f t="shared" si="69"/>
        <v>600.38481999999999</v>
      </c>
      <c r="O220" s="241">
        <f t="shared" si="70"/>
        <v>-8990.6293000016085</v>
      </c>
      <c r="P220" s="241">
        <f t="shared" si="71"/>
        <v>8990.6293000016085</v>
      </c>
      <c r="Q220" s="242"/>
      <c r="R220" s="242"/>
      <c r="S220" s="242"/>
    </row>
    <row r="221" spans="1:19" s="237" customFormat="1">
      <c r="A221" s="243">
        <v>41548</v>
      </c>
      <c r="C221" s="238">
        <v>213</v>
      </c>
      <c r="D221" s="239">
        <f t="shared" si="62"/>
        <v>1582</v>
      </c>
      <c r="E221" s="239">
        <f t="shared" si="63"/>
        <v>1292874</v>
      </c>
      <c r="F221" s="239">
        <f t="shared" si="64"/>
        <v>-22126</v>
      </c>
      <c r="G221" s="240">
        <f>+Inputs!$D$3</f>
        <v>0.37951000000000001</v>
      </c>
      <c r="I221" s="241">
        <f t="shared" si="65"/>
        <v>1315000</v>
      </c>
      <c r="K221" s="241">
        <f t="shared" si="66"/>
        <v>1582</v>
      </c>
      <c r="L221" s="241">
        <f t="shared" si="67"/>
        <v>1292874</v>
      </c>
      <c r="M221" s="241">
        <f t="shared" si="68"/>
        <v>600.38481999999999</v>
      </c>
      <c r="N221" s="241">
        <f t="shared" si="69"/>
        <v>600.38481999999999</v>
      </c>
      <c r="O221" s="241">
        <f t="shared" si="70"/>
        <v>-8390.2444800016092</v>
      </c>
      <c r="P221" s="241">
        <f t="shared" si="71"/>
        <v>8390.2444800016092</v>
      </c>
      <c r="Q221" s="242"/>
      <c r="R221" s="242"/>
      <c r="S221" s="242"/>
    </row>
    <row r="222" spans="1:19" s="237" customFormat="1">
      <c r="A222" s="236">
        <v>41579</v>
      </c>
      <c r="C222" s="238">
        <v>214</v>
      </c>
      <c r="D222" s="239">
        <f t="shared" si="62"/>
        <v>1582</v>
      </c>
      <c r="E222" s="239">
        <f t="shared" si="63"/>
        <v>1294456</v>
      </c>
      <c r="F222" s="239">
        <f t="shared" si="64"/>
        <v>-20544</v>
      </c>
      <c r="G222" s="240">
        <f>+Inputs!$D$3</f>
        <v>0.37951000000000001</v>
      </c>
      <c r="I222" s="241">
        <f t="shared" si="65"/>
        <v>1315000</v>
      </c>
      <c r="K222" s="241">
        <f t="shared" si="66"/>
        <v>1582</v>
      </c>
      <c r="L222" s="241">
        <f t="shared" si="67"/>
        <v>1294456</v>
      </c>
      <c r="M222" s="241">
        <f t="shared" si="68"/>
        <v>600.38481999999999</v>
      </c>
      <c r="N222" s="241">
        <f t="shared" si="69"/>
        <v>600.38481999999999</v>
      </c>
      <c r="O222" s="241">
        <f t="shared" si="70"/>
        <v>-7789.859660001609</v>
      </c>
      <c r="P222" s="241">
        <f t="shared" si="71"/>
        <v>7789.859660001609</v>
      </c>
      <c r="Q222" s="242"/>
      <c r="R222" s="242"/>
      <c r="S222" s="242"/>
    </row>
    <row r="223" spans="1:19" s="237" customFormat="1">
      <c r="A223" s="243">
        <v>41609</v>
      </c>
      <c r="C223" s="238">
        <v>215</v>
      </c>
      <c r="D223" s="239">
        <f t="shared" si="62"/>
        <v>1582</v>
      </c>
      <c r="E223" s="239">
        <f t="shared" si="63"/>
        <v>1296038</v>
      </c>
      <c r="F223" s="239">
        <f t="shared" si="64"/>
        <v>-18962</v>
      </c>
      <c r="G223" s="240">
        <f>+Inputs!$D$3</f>
        <v>0.37951000000000001</v>
      </c>
      <c r="I223" s="241">
        <f t="shared" si="65"/>
        <v>1315000</v>
      </c>
      <c r="K223" s="241">
        <f t="shared" si="66"/>
        <v>1582</v>
      </c>
      <c r="L223" s="241">
        <f t="shared" si="67"/>
        <v>1296038</v>
      </c>
      <c r="M223" s="241">
        <f t="shared" si="68"/>
        <v>600.38481999999999</v>
      </c>
      <c r="N223" s="241">
        <f t="shared" si="69"/>
        <v>600.38481999999999</v>
      </c>
      <c r="O223" s="241">
        <f t="shared" si="70"/>
        <v>-7189.4748400016088</v>
      </c>
      <c r="P223" s="241">
        <f t="shared" si="71"/>
        <v>7189.4748400016088</v>
      </c>
      <c r="Q223" s="242"/>
      <c r="R223" s="242"/>
      <c r="S223" s="242"/>
    </row>
    <row r="224" spans="1:19" s="237" customFormat="1">
      <c r="A224" s="236">
        <v>41640</v>
      </c>
      <c r="C224" s="238">
        <v>216</v>
      </c>
      <c r="D224" s="239">
        <f t="shared" si="62"/>
        <v>1582</v>
      </c>
      <c r="E224" s="239">
        <f t="shared" si="63"/>
        <v>1297620</v>
      </c>
      <c r="F224" s="239">
        <f t="shared" si="64"/>
        <v>-17380</v>
      </c>
      <c r="G224" s="240">
        <f>+Inputs!$D$3</f>
        <v>0.37951000000000001</v>
      </c>
      <c r="I224" s="241">
        <f t="shared" si="65"/>
        <v>1315000</v>
      </c>
      <c r="K224" s="241">
        <f t="shared" si="66"/>
        <v>1582</v>
      </c>
      <c r="L224" s="241">
        <f t="shared" si="67"/>
        <v>1297620</v>
      </c>
      <c r="M224" s="241">
        <f t="shared" si="68"/>
        <v>600.38481999999999</v>
      </c>
      <c r="N224" s="241">
        <f t="shared" si="69"/>
        <v>600.38481999999999</v>
      </c>
      <c r="O224" s="241">
        <f t="shared" si="70"/>
        <v>-6589.0900200016085</v>
      </c>
      <c r="P224" s="241">
        <f t="shared" si="71"/>
        <v>6589.0900200016085</v>
      </c>
      <c r="Q224" s="242"/>
      <c r="R224" s="242"/>
      <c r="S224" s="242"/>
    </row>
    <row r="225" spans="1:20" s="237" customFormat="1">
      <c r="A225" s="243">
        <v>41671</v>
      </c>
      <c r="C225" s="238">
        <v>217</v>
      </c>
      <c r="D225" s="239">
        <f t="shared" si="62"/>
        <v>1582</v>
      </c>
      <c r="E225" s="239">
        <f t="shared" si="63"/>
        <v>1299202</v>
      </c>
      <c r="F225" s="239">
        <f t="shared" si="64"/>
        <v>-15798</v>
      </c>
      <c r="G225" s="240">
        <f>+Inputs!$D$3</f>
        <v>0.37951000000000001</v>
      </c>
      <c r="I225" s="241">
        <f t="shared" si="65"/>
        <v>1315000</v>
      </c>
      <c r="K225" s="241">
        <f t="shared" si="66"/>
        <v>1582</v>
      </c>
      <c r="L225" s="241">
        <f t="shared" si="67"/>
        <v>1299202</v>
      </c>
      <c r="M225" s="241">
        <f t="shared" si="68"/>
        <v>600.38481999999999</v>
      </c>
      <c r="N225" s="241">
        <f t="shared" si="69"/>
        <v>600.38481999999999</v>
      </c>
      <c r="O225" s="241">
        <f t="shared" si="70"/>
        <v>-5988.7052000016083</v>
      </c>
      <c r="P225" s="241">
        <f t="shared" si="71"/>
        <v>5988.7052000016083</v>
      </c>
      <c r="Q225" s="242"/>
      <c r="R225" s="242"/>
      <c r="S225" s="242"/>
    </row>
    <row r="226" spans="1:20" s="237" customFormat="1">
      <c r="A226" s="236">
        <v>41699</v>
      </c>
      <c r="C226" s="238">
        <v>218</v>
      </c>
      <c r="D226" s="239">
        <f t="shared" si="62"/>
        <v>1582</v>
      </c>
      <c r="E226" s="239">
        <f t="shared" si="63"/>
        <v>1300784</v>
      </c>
      <c r="F226" s="239">
        <f t="shared" si="64"/>
        <v>-14216</v>
      </c>
      <c r="G226" s="240">
        <f>+Inputs!$D$3</f>
        <v>0.37951000000000001</v>
      </c>
      <c r="I226" s="241">
        <f t="shared" si="65"/>
        <v>1315000</v>
      </c>
      <c r="K226" s="241">
        <f t="shared" si="66"/>
        <v>1582</v>
      </c>
      <c r="L226" s="241">
        <f t="shared" si="67"/>
        <v>1300784</v>
      </c>
      <c r="M226" s="241">
        <f t="shared" si="68"/>
        <v>600.38481999999999</v>
      </c>
      <c r="N226" s="241">
        <f t="shared" si="69"/>
        <v>600.38481999999999</v>
      </c>
      <c r="O226" s="241">
        <f t="shared" si="70"/>
        <v>-5388.3203800016081</v>
      </c>
      <c r="P226" s="241">
        <f t="shared" si="71"/>
        <v>5388.3203800016081</v>
      </c>
      <c r="Q226" s="242"/>
      <c r="R226" s="242"/>
      <c r="S226" s="242"/>
    </row>
    <row r="227" spans="1:20" s="237" customFormat="1">
      <c r="A227" s="243">
        <v>41730</v>
      </c>
      <c r="C227" s="238">
        <v>219</v>
      </c>
      <c r="D227" s="239">
        <f t="shared" si="62"/>
        <v>1582</v>
      </c>
      <c r="E227" s="239">
        <f t="shared" si="63"/>
        <v>1302366</v>
      </c>
      <c r="F227" s="239">
        <f t="shared" si="64"/>
        <v>-12634</v>
      </c>
      <c r="G227" s="240">
        <f>+Inputs!$D$3</f>
        <v>0.37951000000000001</v>
      </c>
      <c r="I227" s="241">
        <f t="shared" si="65"/>
        <v>1315000</v>
      </c>
      <c r="K227" s="241">
        <f t="shared" si="66"/>
        <v>1582</v>
      </c>
      <c r="L227" s="241">
        <f t="shared" si="67"/>
        <v>1302366</v>
      </c>
      <c r="M227" s="241">
        <f t="shared" si="68"/>
        <v>600.38481999999999</v>
      </c>
      <c r="N227" s="241">
        <f t="shared" si="69"/>
        <v>600.38481999999999</v>
      </c>
      <c r="O227" s="241">
        <f t="shared" si="70"/>
        <v>-4787.9355600016079</v>
      </c>
      <c r="P227" s="241">
        <f t="shared" si="71"/>
        <v>4787.9355600016079</v>
      </c>
      <c r="Q227" s="242"/>
      <c r="R227" s="242"/>
      <c r="S227" s="242"/>
    </row>
    <row r="228" spans="1:20" s="237" customFormat="1">
      <c r="A228" s="236">
        <v>41760</v>
      </c>
      <c r="C228" s="238">
        <v>220</v>
      </c>
      <c r="D228" s="239">
        <f t="shared" si="62"/>
        <v>1582</v>
      </c>
      <c r="E228" s="239">
        <f t="shared" si="63"/>
        <v>1303948</v>
      </c>
      <c r="F228" s="239">
        <f t="shared" si="64"/>
        <v>-11052</v>
      </c>
      <c r="G228" s="240">
        <f>+Inputs!$D$3</f>
        <v>0.37951000000000001</v>
      </c>
      <c r="I228" s="241">
        <f t="shared" si="65"/>
        <v>1315000</v>
      </c>
      <c r="K228" s="241">
        <f t="shared" si="66"/>
        <v>1582</v>
      </c>
      <c r="L228" s="241">
        <f t="shared" si="67"/>
        <v>1303948</v>
      </c>
      <c r="M228" s="241">
        <f t="shared" si="68"/>
        <v>600.38481999999999</v>
      </c>
      <c r="N228" s="241">
        <f t="shared" si="69"/>
        <v>600.38481999999999</v>
      </c>
      <c r="O228" s="241">
        <f t="shared" si="70"/>
        <v>-4187.5507400016077</v>
      </c>
      <c r="P228" s="241">
        <f t="shared" si="71"/>
        <v>4187.5507400016077</v>
      </c>
      <c r="Q228" s="242"/>
      <c r="R228" s="242"/>
      <c r="S228" s="242"/>
    </row>
    <row r="229" spans="1:20" s="237" customFormat="1">
      <c r="A229" s="243">
        <v>41791</v>
      </c>
      <c r="C229" s="238">
        <v>221</v>
      </c>
      <c r="D229" s="239">
        <f t="shared" si="62"/>
        <v>1582</v>
      </c>
      <c r="E229" s="239">
        <f t="shared" si="63"/>
        <v>1305530</v>
      </c>
      <c r="F229" s="239">
        <f t="shared" si="64"/>
        <v>-9470</v>
      </c>
      <c r="G229" s="240">
        <f>+Inputs!$D$3</f>
        <v>0.37951000000000001</v>
      </c>
      <c r="I229" s="241">
        <f t="shared" si="65"/>
        <v>1315000</v>
      </c>
      <c r="K229" s="241">
        <f t="shared" si="66"/>
        <v>1582</v>
      </c>
      <c r="L229" s="241">
        <f t="shared" si="67"/>
        <v>1305530</v>
      </c>
      <c r="M229" s="241">
        <f t="shared" si="68"/>
        <v>600.38481999999999</v>
      </c>
      <c r="N229" s="241">
        <f t="shared" si="69"/>
        <v>600.38481999999999</v>
      </c>
      <c r="O229" s="241">
        <f t="shared" si="70"/>
        <v>-3587.1659200016074</v>
      </c>
      <c r="P229" s="241">
        <f t="shared" si="71"/>
        <v>3587.1659200016074</v>
      </c>
      <c r="Q229" s="242"/>
      <c r="R229" s="242"/>
      <c r="S229" s="242"/>
    </row>
    <row r="230" spans="1:20" s="237" customFormat="1">
      <c r="A230" s="236">
        <v>41821</v>
      </c>
      <c r="C230" s="238">
        <v>222</v>
      </c>
      <c r="D230" s="239">
        <f t="shared" si="62"/>
        <v>1582</v>
      </c>
      <c r="E230" s="239">
        <f t="shared" si="63"/>
        <v>1307112</v>
      </c>
      <c r="F230" s="239">
        <f t="shared" si="64"/>
        <v>-7888</v>
      </c>
      <c r="G230" s="240">
        <f>+Inputs!$D$3</f>
        <v>0.37951000000000001</v>
      </c>
      <c r="I230" s="241">
        <f t="shared" si="65"/>
        <v>1315000</v>
      </c>
      <c r="K230" s="241">
        <f t="shared" si="66"/>
        <v>1582</v>
      </c>
      <c r="L230" s="241">
        <f t="shared" si="67"/>
        <v>1307112</v>
      </c>
      <c r="M230" s="241">
        <f t="shared" si="68"/>
        <v>600.38481999999999</v>
      </c>
      <c r="N230" s="241">
        <f t="shared" si="69"/>
        <v>600.38481999999999</v>
      </c>
      <c r="O230" s="241">
        <f t="shared" si="70"/>
        <v>-2986.7811000016072</v>
      </c>
      <c r="P230" s="241">
        <f t="shared" si="71"/>
        <v>2986.7811000016072</v>
      </c>
      <c r="Q230" s="242"/>
      <c r="R230" s="242"/>
      <c r="S230" s="242"/>
    </row>
    <row r="231" spans="1:20" s="237" customFormat="1">
      <c r="A231" s="243">
        <v>41852</v>
      </c>
      <c r="C231" s="238">
        <v>223</v>
      </c>
      <c r="D231" s="239">
        <f t="shared" si="62"/>
        <v>1582</v>
      </c>
      <c r="E231" s="239">
        <f t="shared" si="63"/>
        <v>1308694</v>
      </c>
      <c r="F231" s="239">
        <f t="shared" si="64"/>
        <v>-6306</v>
      </c>
      <c r="G231" s="240">
        <f>+Inputs!$D$3</f>
        <v>0.37951000000000001</v>
      </c>
      <c r="I231" s="241">
        <f t="shared" si="65"/>
        <v>1315000</v>
      </c>
      <c r="K231" s="241">
        <f t="shared" si="66"/>
        <v>1582</v>
      </c>
      <c r="L231" s="241">
        <f t="shared" si="67"/>
        <v>1308694</v>
      </c>
      <c r="M231" s="241">
        <f t="shared" si="68"/>
        <v>600.38481999999999</v>
      </c>
      <c r="N231" s="241">
        <f t="shared" si="69"/>
        <v>600.38481999999999</v>
      </c>
      <c r="O231" s="241">
        <f t="shared" si="70"/>
        <v>-2386.396280001607</v>
      </c>
      <c r="P231" s="241">
        <f t="shared" si="71"/>
        <v>2386.396280001607</v>
      </c>
      <c r="Q231" s="242"/>
      <c r="R231" s="242"/>
      <c r="S231" s="242"/>
    </row>
    <row r="232" spans="1:20" s="237" customFormat="1">
      <c r="A232" s="236">
        <v>41883</v>
      </c>
      <c r="C232" s="238">
        <v>224</v>
      </c>
      <c r="D232" s="239">
        <f t="shared" si="62"/>
        <v>1582</v>
      </c>
      <c r="E232" s="239">
        <f t="shared" si="63"/>
        <v>1310276</v>
      </c>
      <c r="F232" s="239">
        <f t="shared" si="64"/>
        <v>-4724</v>
      </c>
      <c r="G232" s="240">
        <f>+Inputs!$D$3</f>
        <v>0.37951000000000001</v>
      </c>
      <c r="I232" s="241">
        <f t="shared" si="65"/>
        <v>1315000</v>
      </c>
      <c r="K232" s="241">
        <f t="shared" si="66"/>
        <v>1582</v>
      </c>
      <c r="L232" s="241">
        <f t="shared" si="67"/>
        <v>1310276</v>
      </c>
      <c r="M232" s="241">
        <f t="shared" si="68"/>
        <v>600.38481999999999</v>
      </c>
      <c r="N232" s="241">
        <f t="shared" si="69"/>
        <v>600.38481999999999</v>
      </c>
      <c r="O232" s="241">
        <f t="shared" si="70"/>
        <v>-1786.011460001607</v>
      </c>
      <c r="P232" s="241">
        <f t="shared" si="71"/>
        <v>1786.011460001607</v>
      </c>
      <c r="Q232" s="242"/>
      <c r="R232" s="242"/>
      <c r="S232" s="242"/>
    </row>
    <row r="233" spans="1:20" s="237" customFormat="1">
      <c r="A233" s="243">
        <v>41913</v>
      </c>
      <c r="C233" s="238">
        <v>225</v>
      </c>
      <c r="D233" s="239">
        <f t="shared" si="62"/>
        <v>1582</v>
      </c>
      <c r="E233" s="239">
        <f t="shared" si="63"/>
        <v>1311858</v>
      </c>
      <c r="F233" s="239">
        <f t="shared" si="64"/>
        <v>-3142</v>
      </c>
      <c r="G233" s="240">
        <f>+Inputs!$D$3</f>
        <v>0.37951000000000001</v>
      </c>
      <c r="I233" s="241">
        <f t="shared" si="65"/>
        <v>1315000</v>
      </c>
      <c r="K233" s="241">
        <f t="shared" si="66"/>
        <v>1582</v>
      </c>
      <c r="L233" s="241">
        <f t="shared" si="67"/>
        <v>1311858</v>
      </c>
      <c r="M233" s="241">
        <f t="shared" si="68"/>
        <v>600.38481999999999</v>
      </c>
      <c r="N233" s="241">
        <f t="shared" si="69"/>
        <v>600.38481999999999</v>
      </c>
      <c r="O233" s="241">
        <f t="shared" si="70"/>
        <v>-1185.626640001607</v>
      </c>
      <c r="P233" s="241">
        <f t="shared" si="71"/>
        <v>1185.626640001607</v>
      </c>
      <c r="Q233" s="242"/>
      <c r="R233" s="242"/>
      <c r="S233" s="242"/>
    </row>
    <row r="234" spans="1:20" s="237" customFormat="1">
      <c r="A234" s="236">
        <v>41944</v>
      </c>
      <c r="C234" s="238">
        <v>226</v>
      </c>
      <c r="D234" s="239">
        <f t="shared" si="62"/>
        <v>1582</v>
      </c>
      <c r="E234" s="239">
        <f t="shared" si="63"/>
        <v>1313440</v>
      </c>
      <c r="F234" s="239">
        <f t="shared" si="64"/>
        <v>-1560</v>
      </c>
      <c r="G234" s="240">
        <f>+Inputs!$D$3</f>
        <v>0.37951000000000001</v>
      </c>
      <c r="I234" s="241">
        <f t="shared" si="65"/>
        <v>1315000</v>
      </c>
      <c r="K234" s="241">
        <f t="shared" si="66"/>
        <v>1582</v>
      </c>
      <c r="L234" s="241">
        <f t="shared" si="67"/>
        <v>1313440</v>
      </c>
      <c r="M234" s="241">
        <f t="shared" si="68"/>
        <v>600.38481999999999</v>
      </c>
      <c r="N234" s="241">
        <f t="shared" si="69"/>
        <v>600.38481999999999</v>
      </c>
      <c r="O234" s="241">
        <f t="shared" si="70"/>
        <v>-585.24182000160704</v>
      </c>
      <c r="P234" s="241">
        <f t="shared" si="71"/>
        <v>585.24182000160704</v>
      </c>
      <c r="Q234" s="242"/>
      <c r="R234" s="242"/>
      <c r="S234" s="242"/>
    </row>
    <row r="235" spans="1:20" s="237" customFormat="1">
      <c r="A235" s="243">
        <v>41974</v>
      </c>
      <c r="C235" s="238">
        <v>227</v>
      </c>
      <c r="D235" s="239">
        <f>-F234</f>
        <v>1560</v>
      </c>
      <c r="E235" s="239">
        <f t="shared" si="63"/>
        <v>1315000</v>
      </c>
      <c r="F235" s="239">
        <f t="shared" si="64"/>
        <v>0</v>
      </c>
      <c r="G235" s="240">
        <f>+Inputs!$D$3</f>
        <v>0.37951000000000001</v>
      </c>
      <c r="I235" s="241">
        <f t="shared" si="65"/>
        <v>1315000</v>
      </c>
      <c r="K235" s="241">
        <f t="shared" si="66"/>
        <v>1560</v>
      </c>
      <c r="L235" s="241">
        <f t="shared" si="67"/>
        <v>1315000</v>
      </c>
      <c r="M235" s="241">
        <f t="shared" si="68"/>
        <v>592.03560000000004</v>
      </c>
      <c r="N235" s="241">
        <f t="shared" si="69"/>
        <v>592.03560000000004</v>
      </c>
      <c r="O235" s="241">
        <f t="shared" si="70"/>
        <v>6.7937799983930063</v>
      </c>
      <c r="P235" s="241">
        <f t="shared" si="71"/>
        <v>-6.7937799983930063</v>
      </c>
      <c r="Q235" s="242"/>
      <c r="R235" s="242"/>
      <c r="S235" s="242"/>
    </row>
    <row r="236" spans="1:20">
      <c r="A236" s="30"/>
      <c r="G236" s="28"/>
    </row>
    <row r="237" spans="1:20">
      <c r="A237" s="8" t="s">
        <v>43</v>
      </c>
      <c r="B237" s="33">
        <f>SUM(B9:B236)</f>
        <v>-1315000</v>
      </c>
      <c r="D237" s="33">
        <f>SUM(D9:D236)</f>
        <v>1315000</v>
      </c>
      <c r="G237" s="28"/>
      <c r="H237" s="33">
        <f>SUM(H9:H236)</f>
        <v>1315000</v>
      </c>
      <c r="I237" s="33"/>
      <c r="J237" s="33">
        <f>SUM(J9:J236)</f>
        <v>499042.5</v>
      </c>
      <c r="K237" s="33">
        <f>SUM(K9:K236)</f>
        <v>1315000</v>
      </c>
      <c r="L237" s="33"/>
      <c r="M237" s="33">
        <f>SUM(M9:M236)</f>
        <v>499049.29377999902</v>
      </c>
      <c r="N237" s="33">
        <f>SUM(N9:N236)</f>
        <v>6.7937799983930063</v>
      </c>
      <c r="O237" s="33">
        <f>SUM(O9:O236)</f>
        <v>-45507230.130220301</v>
      </c>
      <c r="P237" s="33">
        <f>SUM(P9:P236)</f>
        <v>45507230.130220301</v>
      </c>
    </row>
    <row r="238" spans="1:20">
      <c r="G238" s="28"/>
    </row>
    <row r="239" spans="1:20">
      <c r="A239" s="4" t="s">
        <v>61</v>
      </c>
      <c r="B239" s="4" t="s">
        <v>61</v>
      </c>
      <c r="C239" s="4" t="s">
        <v>61</v>
      </c>
      <c r="D239" s="4" t="s">
        <v>61</v>
      </c>
      <c r="F239" s="4" t="s">
        <v>61</v>
      </c>
      <c r="G239" s="28" t="s">
        <v>61</v>
      </c>
      <c r="H239" s="4" t="s">
        <v>61</v>
      </c>
      <c r="J239" s="4" t="s">
        <v>61</v>
      </c>
      <c r="K239" s="4" t="s">
        <v>61</v>
      </c>
      <c r="M239" s="4" t="s">
        <v>61</v>
      </c>
      <c r="N239" s="4" t="s">
        <v>61</v>
      </c>
      <c r="P239" s="4" t="s">
        <v>61</v>
      </c>
      <c r="Q239" s="8" t="s">
        <v>61</v>
      </c>
      <c r="R239" s="8" t="s">
        <v>61</v>
      </c>
      <c r="S239" s="8" t="s">
        <v>61</v>
      </c>
      <c r="T239" s="4" t="s">
        <v>61</v>
      </c>
    </row>
    <row r="240" spans="1:20">
      <c r="G240"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sheetPr transitionEvaluation="1" codeName="Sheet20">
    <pageSetUpPr autoPageBreaks="0" fitToPage="1"/>
  </sheetPr>
  <dimension ref="A1:AE239"/>
  <sheetViews>
    <sheetView defaultGridColor="0" colorId="22" zoomScale="60" zoomScaleNormal="100" workbookViewId="0">
      <pane ySplit="8" topLeftCell="A9" activePane="bottomLeft" state="frozen"/>
      <selection activeCell="U11" sqref="U11:AE11"/>
      <selection pane="bottomLeft" activeCell="A4" sqref="A4"/>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97</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35125</v>
      </c>
      <c r="B9" s="32">
        <v>-2096250</v>
      </c>
      <c r="C9" s="6">
        <v>1</v>
      </c>
      <c r="D9" s="29">
        <f t="shared" ref="D9:D40" si="0">ROUND(-(+$B$9/180)*1,0)</f>
        <v>11646</v>
      </c>
      <c r="E9" s="29">
        <f>+D9</f>
        <v>11646</v>
      </c>
      <c r="F9" s="29">
        <f t="shared" ref="F9:F40" si="1">$B$9+E9</f>
        <v>-2084604</v>
      </c>
      <c r="G9" s="34">
        <f>+Inputs!$D$2</f>
        <v>0.3795</v>
      </c>
      <c r="H9" s="27">
        <f>-B9</f>
        <v>2096250</v>
      </c>
      <c r="I9" s="27">
        <f>+H9</f>
        <v>2096250</v>
      </c>
      <c r="J9" s="27">
        <f>H9*G9</f>
        <v>795526.875</v>
      </c>
      <c r="K9" s="27">
        <f t="shared" ref="K9:K40" si="2">D9</f>
        <v>11646</v>
      </c>
      <c r="L9" s="27">
        <f>+K9</f>
        <v>11646</v>
      </c>
      <c r="M9" s="27">
        <f t="shared" ref="M9:M40" si="3">K9*G9</f>
        <v>4419.6570000000002</v>
      </c>
      <c r="N9" s="27">
        <f t="shared" ref="N9:N40" si="4">M9-J9</f>
        <v>-791107.21799999999</v>
      </c>
      <c r="O9" s="27">
        <f>+N9</f>
        <v>-791107.21799999999</v>
      </c>
      <c r="P9" s="27">
        <f>-SUM(N9)</f>
        <v>791107.21799999999</v>
      </c>
      <c r="Q9" s="38">
        <f>VLOOKUP(Q8,A9:P234,5)</f>
        <v>1933236</v>
      </c>
      <c r="R9" s="38">
        <f>VLOOKUP(R8,A9:P234,5)</f>
        <v>1965840</v>
      </c>
      <c r="S9" s="38">
        <f>+R9-Q9</f>
        <v>32604</v>
      </c>
      <c r="T9" s="35" t="s">
        <v>64</v>
      </c>
      <c r="U9" s="145">
        <f t="shared" ref="U9:AE9" si="5">-IF(TYPE(VLOOKUP(U8,$A$9:$P$234,6,FALSE))=16,0,VLOOKUP(U8,$A$9:$P$234,6,FALSE))</f>
        <v>160297</v>
      </c>
      <c r="V9" s="145">
        <f t="shared" si="5"/>
        <v>157580</v>
      </c>
      <c r="W9" s="145">
        <f t="shared" si="5"/>
        <v>154863</v>
      </c>
      <c r="X9" s="145">
        <f t="shared" si="5"/>
        <v>152146</v>
      </c>
      <c r="Y9" s="145">
        <f t="shared" si="5"/>
        <v>149429</v>
      </c>
      <c r="Z9" s="145">
        <f t="shared" si="5"/>
        <v>146712</v>
      </c>
      <c r="AA9" s="145">
        <f t="shared" si="5"/>
        <v>143995</v>
      </c>
      <c r="AB9" s="145">
        <f t="shared" si="5"/>
        <v>141278</v>
      </c>
      <c r="AC9" s="145">
        <f t="shared" si="5"/>
        <v>138561</v>
      </c>
      <c r="AD9" s="145">
        <f t="shared" si="5"/>
        <v>135844</v>
      </c>
      <c r="AE9" s="145">
        <f t="shared" si="5"/>
        <v>133127</v>
      </c>
    </row>
    <row r="10" spans="1:31">
      <c r="A10" s="30">
        <v>35156</v>
      </c>
      <c r="B10" s="9"/>
      <c r="C10" s="6">
        <v>2</v>
      </c>
      <c r="D10" s="29">
        <f t="shared" si="0"/>
        <v>11646</v>
      </c>
      <c r="E10" s="29">
        <f t="shared" ref="E10:E41" si="6">+E9+D10</f>
        <v>23292</v>
      </c>
      <c r="F10" s="29">
        <f t="shared" si="1"/>
        <v>-2072958</v>
      </c>
      <c r="G10" s="34">
        <f>+Inputs!$D$2</f>
        <v>0.3795</v>
      </c>
      <c r="H10" s="2"/>
      <c r="I10" s="27">
        <f t="shared" ref="I10:I41" si="7">+I9+H10</f>
        <v>2096250</v>
      </c>
      <c r="J10" s="27"/>
      <c r="K10" s="27">
        <f t="shared" si="2"/>
        <v>11646</v>
      </c>
      <c r="L10" s="27">
        <f t="shared" ref="L10:L41" si="8">+L9+K10</f>
        <v>23292</v>
      </c>
      <c r="M10" s="27">
        <f t="shared" si="3"/>
        <v>4419.6570000000002</v>
      </c>
      <c r="N10" s="27">
        <f t="shared" si="4"/>
        <v>4419.6570000000002</v>
      </c>
      <c r="O10" s="27">
        <f t="shared" ref="O10:O41" si="9">+O9+N10</f>
        <v>-786687.56099999999</v>
      </c>
      <c r="P10" s="27">
        <f t="shared" ref="P10:P41" si="10">P9-N10</f>
        <v>786687.56099999999</v>
      </c>
      <c r="Q10" s="38">
        <f>VLOOKUP(Q8,A9:P234,15)</f>
        <v>-61854.496199999703</v>
      </c>
      <c r="R10" s="38">
        <f>VLOOKUP(R8,A9:P234,15)</f>
        <v>-49480.952159999724</v>
      </c>
      <c r="S10" s="38">
        <f>+R10-Q10</f>
        <v>12373.544039999979</v>
      </c>
      <c r="T10" s="36" t="s">
        <v>69</v>
      </c>
    </row>
    <row r="11" spans="1:31">
      <c r="A11" s="31">
        <v>35186</v>
      </c>
      <c r="B11" s="5"/>
      <c r="C11" s="6">
        <v>3</v>
      </c>
      <c r="D11" s="29">
        <f t="shared" si="0"/>
        <v>11646</v>
      </c>
      <c r="E11" s="29">
        <f t="shared" si="6"/>
        <v>34938</v>
      </c>
      <c r="F11" s="29">
        <f t="shared" si="1"/>
        <v>-2061312</v>
      </c>
      <c r="G11" s="34">
        <f>+Inputs!$D$2</f>
        <v>0.3795</v>
      </c>
      <c r="H11" s="2"/>
      <c r="I11" s="27">
        <f t="shared" si="7"/>
        <v>2096250</v>
      </c>
      <c r="J11" s="27"/>
      <c r="K11" s="27">
        <f t="shared" si="2"/>
        <v>11646</v>
      </c>
      <c r="L11" s="27">
        <f t="shared" si="8"/>
        <v>34938</v>
      </c>
      <c r="M11" s="27">
        <f t="shared" si="3"/>
        <v>4419.6570000000002</v>
      </c>
      <c r="N11" s="27">
        <f t="shared" si="4"/>
        <v>4419.6570000000002</v>
      </c>
      <c r="O11" s="27">
        <f t="shared" si="9"/>
        <v>-782267.90399999998</v>
      </c>
      <c r="P11" s="27">
        <f t="shared" si="10"/>
        <v>782267.90399999998</v>
      </c>
      <c r="Q11" s="38">
        <f>+VLOOKUP(Q8,A9:P234,16)</f>
        <v>61854.496199999703</v>
      </c>
      <c r="R11" s="38">
        <f>+VLOOKUP(R8,A9:P234,16)</f>
        <v>49480.952159999724</v>
      </c>
      <c r="S11" s="38">
        <f>(+Q11+R11)/2</f>
        <v>55667.724179999714</v>
      </c>
      <c r="T11" s="36" t="s">
        <v>113</v>
      </c>
      <c r="U11" s="145">
        <f t="shared" ref="U11:AE11" si="11">IF(TYPE(VLOOKUP(U8,$A$9:$P$234,16,FALSE))=16,0,VLOOKUP(U8,$A$9:$P$234,16,FALSE))</f>
        <v>60823.367529999705</v>
      </c>
      <c r="V11" s="145">
        <f t="shared" si="11"/>
        <v>59792.238859999707</v>
      </c>
      <c r="W11" s="145">
        <f t="shared" si="11"/>
        <v>58761.110189999708</v>
      </c>
      <c r="X11" s="145">
        <f t="shared" si="11"/>
        <v>57729.98151999971</v>
      </c>
      <c r="Y11" s="145">
        <f t="shared" si="11"/>
        <v>56698.852849999712</v>
      </c>
      <c r="Z11" s="145">
        <f t="shared" si="11"/>
        <v>55667.724179999714</v>
      </c>
      <c r="AA11" s="145">
        <f t="shared" si="11"/>
        <v>54636.595509999715</v>
      </c>
      <c r="AB11" s="145">
        <f t="shared" si="11"/>
        <v>53605.466839999717</v>
      </c>
      <c r="AC11" s="145">
        <f t="shared" si="11"/>
        <v>52574.338169999719</v>
      </c>
      <c r="AD11" s="145">
        <f t="shared" si="11"/>
        <v>51543.209499999721</v>
      </c>
      <c r="AE11" s="145">
        <f t="shared" si="11"/>
        <v>50512.080829999722</v>
      </c>
    </row>
    <row r="12" spans="1:31">
      <c r="A12" s="30">
        <v>35217</v>
      </c>
      <c r="B12" s="3"/>
      <c r="C12" s="6">
        <v>4</v>
      </c>
      <c r="D12" s="29">
        <f t="shared" si="0"/>
        <v>11646</v>
      </c>
      <c r="E12" s="29">
        <f t="shared" si="6"/>
        <v>46584</v>
      </c>
      <c r="F12" s="29">
        <f t="shared" si="1"/>
        <v>-2049666</v>
      </c>
      <c r="G12" s="34">
        <f>+Inputs!$D$2</f>
        <v>0.3795</v>
      </c>
      <c r="H12" s="2"/>
      <c r="I12" s="27">
        <f t="shared" si="7"/>
        <v>2096250</v>
      </c>
      <c r="J12" s="27"/>
      <c r="K12" s="27">
        <f t="shared" si="2"/>
        <v>11646</v>
      </c>
      <c r="L12" s="27">
        <f t="shared" si="8"/>
        <v>46584</v>
      </c>
      <c r="M12" s="27">
        <f t="shared" si="3"/>
        <v>4419.6570000000002</v>
      </c>
      <c r="N12" s="27">
        <f t="shared" si="4"/>
        <v>4419.6570000000002</v>
      </c>
      <c r="O12" s="27">
        <f t="shared" si="9"/>
        <v>-777848.24699999997</v>
      </c>
      <c r="P12" s="27">
        <f t="shared" si="10"/>
        <v>777848.24699999997</v>
      </c>
      <c r="Q12" s="39"/>
      <c r="R12" s="40"/>
      <c r="S12" s="40"/>
      <c r="T12" s="36"/>
    </row>
    <row r="13" spans="1:31">
      <c r="A13" s="31">
        <v>35247</v>
      </c>
      <c r="B13" s="3"/>
      <c r="C13" s="6">
        <v>5</v>
      </c>
      <c r="D13" s="29">
        <f t="shared" si="0"/>
        <v>11646</v>
      </c>
      <c r="E13" s="29">
        <f t="shared" si="6"/>
        <v>58230</v>
      </c>
      <c r="F13" s="29">
        <f t="shared" si="1"/>
        <v>-2038020</v>
      </c>
      <c r="G13" s="34">
        <f>+Inputs!$D$2</f>
        <v>0.3795</v>
      </c>
      <c r="H13" s="2"/>
      <c r="I13" s="27">
        <f t="shared" si="7"/>
        <v>2096250</v>
      </c>
      <c r="J13" s="27"/>
      <c r="K13" s="27">
        <f t="shared" si="2"/>
        <v>11646</v>
      </c>
      <c r="L13" s="27">
        <f t="shared" si="8"/>
        <v>58230</v>
      </c>
      <c r="M13" s="27">
        <f t="shared" si="3"/>
        <v>4419.6570000000002</v>
      </c>
      <c r="N13" s="27">
        <f t="shared" si="4"/>
        <v>4419.6570000000002</v>
      </c>
      <c r="O13" s="27">
        <f t="shared" si="9"/>
        <v>-773428.59</v>
      </c>
      <c r="P13" s="27">
        <f t="shared" si="10"/>
        <v>773428.59</v>
      </c>
      <c r="Q13" s="38">
        <f>VLOOKUP(Q8,A9:P234,9)</f>
        <v>2096250</v>
      </c>
      <c r="R13" s="38">
        <f>VLOOKUP(R8,A9:P234,9)</f>
        <v>2096250</v>
      </c>
      <c r="S13" s="38">
        <f>+R13-Q13</f>
        <v>0</v>
      </c>
      <c r="T13" s="36" t="s">
        <v>70</v>
      </c>
    </row>
    <row r="14" spans="1:31">
      <c r="A14" s="30">
        <v>35278</v>
      </c>
      <c r="B14" s="3"/>
      <c r="C14" s="6">
        <v>6</v>
      </c>
      <c r="D14" s="29">
        <f t="shared" si="0"/>
        <v>11646</v>
      </c>
      <c r="E14" s="29">
        <f t="shared" si="6"/>
        <v>69876</v>
      </c>
      <c r="F14" s="29">
        <f t="shared" si="1"/>
        <v>-2026374</v>
      </c>
      <c r="G14" s="34">
        <f>+Inputs!$D$2</f>
        <v>0.3795</v>
      </c>
      <c r="H14" s="2"/>
      <c r="I14" s="27">
        <f t="shared" si="7"/>
        <v>2096250</v>
      </c>
      <c r="J14" s="27"/>
      <c r="K14" s="27">
        <f t="shared" si="2"/>
        <v>11646</v>
      </c>
      <c r="L14" s="27">
        <f t="shared" si="8"/>
        <v>69876</v>
      </c>
      <c r="M14" s="27">
        <f t="shared" si="3"/>
        <v>4419.6570000000002</v>
      </c>
      <c r="N14" s="27">
        <f t="shared" si="4"/>
        <v>4419.6570000000002</v>
      </c>
      <c r="O14" s="27">
        <f t="shared" si="9"/>
        <v>-769008.93299999996</v>
      </c>
      <c r="P14" s="27">
        <f t="shared" si="10"/>
        <v>769008.93299999996</v>
      </c>
      <c r="Q14" s="38">
        <f>VLOOKUP(Q8,A9:P234,12)</f>
        <v>1933236</v>
      </c>
      <c r="R14" s="38">
        <f>VLOOKUP(R8,A9:P234,12)</f>
        <v>1965840</v>
      </c>
      <c r="S14" s="38">
        <f>+R14-Q14</f>
        <v>32604</v>
      </c>
      <c r="T14" s="37" t="s">
        <v>93</v>
      </c>
    </row>
    <row r="15" spans="1:31">
      <c r="A15" s="31">
        <v>35309</v>
      </c>
      <c r="B15" s="3"/>
      <c r="C15" s="6">
        <v>7</v>
      </c>
      <c r="D15" s="29">
        <f t="shared" si="0"/>
        <v>11646</v>
      </c>
      <c r="E15" s="29">
        <f t="shared" si="6"/>
        <v>81522</v>
      </c>
      <c r="F15" s="29">
        <f t="shared" si="1"/>
        <v>-2014728</v>
      </c>
      <c r="G15" s="34">
        <f>+Inputs!$D$2</f>
        <v>0.3795</v>
      </c>
      <c r="H15" s="2"/>
      <c r="I15" s="27">
        <f t="shared" si="7"/>
        <v>2096250</v>
      </c>
      <c r="J15" s="27"/>
      <c r="K15" s="27">
        <f t="shared" si="2"/>
        <v>11646</v>
      </c>
      <c r="L15" s="27">
        <f t="shared" si="8"/>
        <v>81522</v>
      </c>
      <c r="M15" s="27">
        <f t="shared" si="3"/>
        <v>4419.6570000000002</v>
      </c>
      <c r="N15" s="27">
        <f t="shared" si="4"/>
        <v>4419.6570000000002</v>
      </c>
      <c r="O15" s="27">
        <f t="shared" si="9"/>
        <v>-764589.27599999995</v>
      </c>
      <c r="P15" s="27">
        <f t="shared" si="10"/>
        <v>764589.27599999995</v>
      </c>
    </row>
    <row r="16" spans="1:31">
      <c r="A16" s="30">
        <v>35339</v>
      </c>
      <c r="B16" s="3"/>
      <c r="C16" s="6">
        <v>8</v>
      </c>
      <c r="D16" s="29">
        <f t="shared" si="0"/>
        <v>11646</v>
      </c>
      <c r="E16" s="29">
        <f t="shared" si="6"/>
        <v>93168</v>
      </c>
      <c r="F16" s="29">
        <f t="shared" si="1"/>
        <v>-2003082</v>
      </c>
      <c r="G16" s="34">
        <f>+Inputs!$D$2</f>
        <v>0.3795</v>
      </c>
      <c r="H16" s="2"/>
      <c r="I16" s="27">
        <f t="shared" si="7"/>
        <v>2096250</v>
      </c>
      <c r="J16" s="27"/>
      <c r="K16" s="27">
        <f t="shared" si="2"/>
        <v>11646</v>
      </c>
      <c r="L16" s="27">
        <f t="shared" si="8"/>
        <v>93168</v>
      </c>
      <c r="M16" s="27">
        <f t="shared" si="3"/>
        <v>4419.6570000000002</v>
      </c>
      <c r="N16" s="27">
        <f t="shared" si="4"/>
        <v>4419.6570000000002</v>
      </c>
      <c r="O16" s="27">
        <f t="shared" si="9"/>
        <v>-760169.61899999995</v>
      </c>
      <c r="P16" s="27">
        <f t="shared" si="10"/>
        <v>760169.61899999995</v>
      </c>
      <c r="Q16" s="4"/>
      <c r="R16" s="4"/>
      <c r="S16" s="4"/>
    </row>
    <row r="17" spans="1:19">
      <c r="A17" s="31">
        <v>35370</v>
      </c>
      <c r="B17" s="3"/>
      <c r="C17" s="6">
        <v>9</v>
      </c>
      <c r="D17" s="29">
        <f t="shared" si="0"/>
        <v>11646</v>
      </c>
      <c r="E17" s="29">
        <f t="shared" si="6"/>
        <v>104814</v>
      </c>
      <c r="F17" s="29">
        <f t="shared" si="1"/>
        <v>-1991436</v>
      </c>
      <c r="G17" s="34">
        <f>+Inputs!$D$2</f>
        <v>0.3795</v>
      </c>
      <c r="H17" s="2"/>
      <c r="I17" s="27">
        <f t="shared" si="7"/>
        <v>2096250</v>
      </c>
      <c r="J17" s="27"/>
      <c r="K17" s="27">
        <f t="shared" si="2"/>
        <v>11646</v>
      </c>
      <c r="L17" s="27">
        <f t="shared" si="8"/>
        <v>104814</v>
      </c>
      <c r="M17" s="27">
        <f t="shared" si="3"/>
        <v>4419.6570000000002</v>
      </c>
      <c r="N17" s="27">
        <f t="shared" si="4"/>
        <v>4419.6570000000002</v>
      </c>
      <c r="O17" s="27">
        <f t="shared" si="9"/>
        <v>-755749.96199999994</v>
      </c>
      <c r="P17" s="27">
        <f t="shared" si="10"/>
        <v>755749.96199999994</v>
      </c>
      <c r="Q17" s="4"/>
      <c r="R17" s="4"/>
      <c r="S17" s="4"/>
    </row>
    <row r="18" spans="1:19">
      <c r="A18" s="30">
        <v>35400</v>
      </c>
      <c r="B18" s="3"/>
      <c r="C18" s="6">
        <v>10</v>
      </c>
      <c r="D18" s="29">
        <f t="shared" si="0"/>
        <v>11646</v>
      </c>
      <c r="E18" s="29">
        <f t="shared" si="6"/>
        <v>116460</v>
      </c>
      <c r="F18" s="29">
        <f t="shared" si="1"/>
        <v>-1979790</v>
      </c>
      <c r="G18" s="34">
        <f>+Inputs!$D$2</f>
        <v>0.3795</v>
      </c>
      <c r="H18" s="2"/>
      <c r="I18" s="27">
        <f t="shared" si="7"/>
        <v>2096250</v>
      </c>
      <c r="J18" s="27"/>
      <c r="K18" s="27">
        <f t="shared" si="2"/>
        <v>11646</v>
      </c>
      <c r="L18" s="27">
        <f t="shared" si="8"/>
        <v>116460</v>
      </c>
      <c r="M18" s="27">
        <f t="shared" si="3"/>
        <v>4419.6570000000002</v>
      </c>
      <c r="N18" s="27">
        <f t="shared" si="4"/>
        <v>4419.6570000000002</v>
      </c>
      <c r="O18" s="27">
        <f t="shared" si="9"/>
        <v>-751330.30499999993</v>
      </c>
      <c r="P18" s="27">
        <f t="shared" si="10"/>
        <v>751330.30499999993</v>
      </c>
      <c r="Q18" s="4"/>
      <c r="R18" s="4"/>
      <c r="S18" s="4"/>
    </row>
    <row r="19" spans="1:19">
      <c r="A19" s="31">
        <v>35431</v>
      </c>
      <c r="B19" s="3"/>
      <c r="C19" s="6">
        <v>11</v>
      </c>
      <c r="D19" s="29">
        <f t="shared" si="0"/>
        <v>11646</v>
      </c>
      <c r="E19" s="29">
        <f t="shared" si="6"/>
        <v>128106</v>
      </c>
      <c r="F19" s="29">
        <f t="shared" si="1"/>
        <v>-1968144</v>
      </c>
      <c r="G19" s="34">
        <f>+Inputs!$D$2</f>
        <v>0.3795</v>
      </c>
      <c r="H19" s="2"/>
      <c r="I19" s="27">
        <f t="shared" si="7"/>
        <v>2096250</v>
      </c>
      <c r="J19" s="27"/>
      <c r="K19" s="27">
        <f t="shared" si="2"/>
        <v>11646</v>
      </c>
      <c r="L19" s="27">
        <f t="shared" si="8"/>
        <v>128106</v>
      </c>
      <c r="M19" s="27">
        <f t="shared" si="3"/>
        <v>4419.6570000000002</v>
      </c>
      <c r="N19" s="27">
        <f t="shared" si="4"/>
        <v>4419.6570000000002</v>
      </c>
      <c r="O19" s="27">
        <f t="shared" si="9"/>
        <v>-746910.64799999993</v>
      </c>
      <c r="P19" s="27">
        <f t="shared" si="10"/>
        <v>746910.64799999993</v>
      </c>
      <c r="Q19" s="4"/>
      <c r="R19" s="4"/>
      <c r="S19" s="4"/>
    </row>
    <row r="20" spans="1:19">
      <c r="A20" s="30">
        <v>35462</v>
      </c>
      <c r="B20" s="3"/>
      <c r="C20" s="6">
        <v>12</v>
      </c>
      <c r="D20" s="29">
        <f t="shared" si="0"/>
        <v>11646</v>
      </c>
      <c r="E20" s="29">
        <f t="shared" si="6"/>
        <v>139752</v>
      </c>
      <c r="F20" s="29">
        <f t="shared" si="1"/>
        <v>-1956498</v>
      </c>
      <c r="G20" s="34">
        <f>+Inputs!$D$2</f>
        <v>0.3795</v>
      </c>
      <c r="H20" s="2"/>
      <c r="I20" s="27">
        <f t="shared" si="7"/>
        <v>2096250</v>
      </c>
      <c r="J20" s="27"/>
      <c r="K20" s="27">
        <f t="shared" si="2"/>
        <v>11646</v>
      </c>
      <c r="L20" s="27">
        <f t="shared" si="8"/>
        <v>139752</v>
      </c>
      <c r="M20" s="27">
        <f t="shared" si="3"/>
        <v>4419.6570000000002</v>
      </c>
      <c r="N20" s="27">
        <f t="shared" si="4"/>
        <v>4419.6570000000002</v>
      </c>
      <c r="O20" s="27">
        <f t="shared" si="9"/>
        <v>-742490.99099999992</v>
      </c>
      <c r="P20" s="27">
        <f t="shared" si="10"/>
        <v>742490.99099999992</v>
      </c>
      <c r="Q20" s="4"/>
      <c r="R20" s="4"/>
      <c r="S20" s="4"/>
    </row>
    <row r="21" spans="1:19">
      <c r="A21" s="31">
        <v>35490</v>
      </c>
      <c r="B21" s="3"/>
      <c r="C21" s="6">
        <v>13</v>
      </c>
      <c r="D21" s="29">
        <f t="shared" si="0"/>
        <v>11646</v>
      </c>
      <c r="E21" s="29">
        <f t="shared" si="6"/>
        <v>151398</v>
      </c>
      <c r="F21" s="29">
        <f t="shared" si="1"/>
        <v>-1944852</v>
      </c>
      <c r="G21" s="34">
        <f>+Inputs!$D$2</f>
        <v>0.3795</v>
      </c>
      <c r="H21" s="2"/>
      <c r="I21" s="27">
        <f t="shared" si="7"/>
        <v>2096250</v>
      </c>
      <c r="J21" s="27"/>
      <c r="K21" s="27">
        <f t="shared" si="2"/>
        <v>11646</v>
      </c>
      <c r="L21" s="27">
        <f t="shared" si="8"/>
        <v>151398</v>
      </c>
      <c r="M21" s="27">
        <f t="shared" si="3"/>
        <v>4419.6570000000002</v>
      </c>
      <c r="N21" s="27">
        <f t="shared" si="4"/>
        <v>4419.6570000000002</v>
      </c>
      <c r="O21" s="27">
        <f t="shared" si="9"/>
        <v>-738071.33399999992</v>
      </c>
      <c r="P21" s="27">
        <f t="shared" si="10"/>
        <v>738071.33399999992</v>
      </c>
      <c r="Q21" s="4"/>
      <c r="R21" s="4"/>
      <c r="S21" s="4"/>
    </row>
    <row r="22" spans="1:19">
      <c r="A22" s="30">
        <v>35521</v>
      </c>
      <c r="B22" s="3"/>
      <c r="C22" s="6">
        <v>14</v>
      </c>
      <c r="D22" s="29">
        <f t="shared" si="0"/>
        <v>11646</v>
      </c>
      <c r="E22" s="29">
        <f t="shared" si="6"/>
        <v>163044</v>
      </c>
      <c r="F22" s="29">
        <f t="shared" si="1"/>
        <v>-1933206</v>
      </c>
      <c r="G22" s="34">
        <f>+Inputs!$D$2</f>
        <v>0.3795</v>
      </c>
      <c r="H22" s="2"/>
      <c r="I22" s="27">
        <f t="shared" si="7"/>
        <v>2096250</v>
      </c>
      <c r="J22" s="27"/>
      <c r="K22" s="27">
        <f t="shared" si="2"/>
        <v>11646</v>
      </c>
      <c r="L22" s="27">
        <f t="shared" si="8"/>
        <v>163044</v>
      </c>
      <c r="M22" s="27">
        <f t="shared" si="3"/>
        <v>4419.6570000000002</v>
      </c>
      <c r="N22" s="27">
        <f t="shared" si="4"/>
        <v>4419.6570000000002</v>
      </c>
      <c r="O22" s="27">
        <f t="shared" si="9"/>
        <v>-733651.67699999991</v>
      </c>
      <c r="P22" s="27">
        <f t="shared" si="10"/>
        <v>733651.67699999991</v>
      </c>
      <c r="Q22" s="4"/>
      <c r="R22" s="4"/>
      <c r="S22" s="4"/>
    </row>
    <row r="23" spans="1:19">
      <c r="A23" s="31">
        <v>35551</v>
      </c>
      <c r="B23" s="3"/>
      <c r="C23" s="6">
        <v>15</v>
      </c>
      <c r="D23" s="29">
        <f t="shared" si="0"/>
        <v>11646</v>
      </c>
      <c r="E23" s="29">
        <f t="shared" si="6"/>
        <v>174690</v>
      </c>
      <c r="F23" s="29">
        <f t="shared" si="1"/>
        <v>-1921560</v>
      </c>
      <c r="G23" s="34">
        <f>+Inputs!$D$2</f>
        <v>0.3795</v>
      </c>
      <c r="H23" s="2"/>
      <c r="I23" s="27">
        <f t="shared" si="7"/>
        <v>2096250</v>
      </c>
      <c r="J23" s="27"/>
      <c r="K23" s="27">
        <f t="shared" si="2"/>
        <v>11646</v>
      </c>
      <c r="L23" s="27">
        <f t="shared" si="8"/>
        <v>174690</v>
      </c>
      <c r="M23" s="27">
        <f t="shared" si="3"/>
        <v>4419.6570000000002</v>
      </c>
      <c r="N23" s="27">
        <f t="shared" si="4"/>
        <v>4419.6570000000002</v>
      </c>
      <c r="O23" s="27">
        <f t="shared" si="9"/>
        <v>-729232.0199999999</v>
      </c>
      <c r="P23" s="27">
        <f t="shared" si="10"/>
        <v>729232.0199999999</v>
      </c>
      <c r="Q23" s="4"/>
      <c r="R23" s="4"/>
      <c r="S23" s="4"/>
    </row>
    <row r="24" spans="1:19">
      <c r="A24" s="30">
        <v>35582</v>
      </c>
      <c r="B24" s="3"/>
      <c r="C24" s="6">
        <v>16</v>
      </c>
      <c r="D24" s="29">
        <f t="shared" si="0"/>
        <v>11646</v>
      </c>
      <c r="E24" s="29">
        <f t="shared" si="6"/>
        <v>186336</v>
      </c>
      <c r="F24" s="29">
        <f t="shared" si="1"/>
        <v>-1909914</v>
      </c>
      <c r="G24" s="34">
        <f>+Inputs!$D$2</f>
        <v>0.3795</v>
      </c>
      <c r="H24" s="2"/>
      <c r="I24" s="27">
        <f t="shared" si="7"/>
        <v>2096250</v>
      </c>
      <c r="J24" s="27"/>
      <c r="K24" s="27">
        <f t="shared" si="2"/>
        <v>11646</v>
      </c>
      <c r="L24" s="27">
        <f t="shared" si="8"/>
        <v>186336</v>
      </c>
      <c r="M24" s="27">
        <f t="shared" si="3"/>
        <v>4419.6570000000002</v>
      </c>
      <c r="N24" s="27">
        <f t="shared" si="4"/>
        <v>4419.6570000000002</v>
      </c>
      <c r="O24" s="27">
        <f t="shared" si="9"/>
        <v>-724812.3629999999</v>
      </c>
      <c r="P24" s="27">
        <f t="shared" si="10"/>
        <v>724812.3629999999</v>
      </c>
      <c r="Q24" s="4"/>
      <c r="R24" s="4"/>
      <c r="S24" s="4"/>
    </row>
    <row r="25" spans="1:19">
      <c r="A25" s="31">
        <v>35612</v>
      </c>
      <c r="B25" s="3"/>
      <c r="C25" s="6">
        <v>17</v>
      </c>
      <c r="D25" s="29">
        <f t="shared" si="0"/>
        <v>11646</v>
      </c>
      <c r="E25" s="29">
        <f t="shared" si="6"/>
        <v>197982</v>
      </c>
      <c r="F25" s="29">
        <f t="shared" si="1"/>
        <v>-1898268</v>
      </c>
      <c r="G25" s="34">
        <f>+Inputs!$D$2</f>
        <v>0.3795</v>
      </c>
      <c r="H25" s="2"/>
      <c r="I25" s="27">
        <f t="shared" si="7"/>
        <v>2096250</v>
      </c>
      <c r="J25" s="27"/>
      <c r="K25" s="27">
        <f t="shared" si="2"/>
        <v>11646</v>
      </c>
      <c r="L25" s="27">
        <f t="shared" si="8"/>
        <v>197982</v>
      </c>
      <c r="M25" s="27">
        <f t="shared" si="3"/>
        <v>4419.6570000000002</v>
      </c>
      <c r="N25" s="27">
        <f t="shared" si="4"/>
        <v>4419.6570000000002</v>
      </c>
      <c r="O25" s="27">
        <f t="shared" si="9"/>
        <v>-720392.70599999989</v>
      </c>
      <c r="P25" s="27">
        <f t="shared" si="10"/>
        <v>720392.70599999989</v>
      </c>
      <c r="Q25" s="4"/>
      <c r="R25" s="4"/>
      <c r="S25" s="4"/>
    </row>
    <row r="26" spans="1:19">
      <c r="A26" s="30">
        <v>35643</v>
      </c>
      <c r="B26" s="3"/>
      <c r="C26" s="6">
        <v>18</v>
      </c>
      <c r="D26" s="29">
        <f t="shared" si="0"/>
        <v>11646</v>
      </c>
      <c r="E26" s="29">
        <f t="shared" si="6"/>
        <v>209628</v>
      </c>
      <c r="F26" s="29">
        <f t="shared" si="1"/>
        <v>-1886622</v>
      </c>
      <c r="G26" s="34">
        <f>+Inputs!$D$2</f>
        <v>0.3795</v>
      </c>
      <c r="H26" s="2"/>
      <c r="I26" s="27">
        <f t="shared" si="7"/>
        <v>2096250</v>
      </c>
      <c r="J26" s="27"/>
      <c r="K26" s="27">
        <f t="shared" si="2"/>
        <v>11646</v>
      </c>
      <c r="L26" s="27">
        <f t="shared" si="8"/>
        <v>209628</v>
      </c>
      <c r="M26" s="27">
        <f t="shared" si="3"/>
        <v>4419.6570000000002</v>
      </c>
      <c r="N26" s="27">
        <f t="shared" si="4"/>
        <v>4419.6570000000002</v>
      </c>
      <c r="O26" s="27">
        <f t="shared" si="9"/>
        <v>-715973.04899999988</v>
      </c>
      <c r="P26" s="27">
        <f t="shared" si="10"/>
        <v>715973.04899999988</v>
      </c>
      <c r="Q26" s="4"/>
      <c r="R26" s="4"/>
      <c r="S26" s="4"/>
    </row>
    <row r="27" spans="1:19">
      <c r="A27" s="31">
        <v>35674</v>
      </c>
      <c r="B27" s="3"/>
      <c r="C27" s="6">
        <v>19</v>
      </c>
      <c r="D27" s="29">
        <f t="shared" si="0"/>
        <v>11646</v>
      </c>
      <c r="E27" s="29">
        <f t="shared" si="6"/>
        <v>221274</v>
      </c>
      <c r="F27" s="29">
        <f t="shared" si="1"/>
        <v>-1874976</v>
      </c>
      <c r="G27" s="34">
        <f>+Inputs!$D$2</f>
        <v>0.3795</v>
      </c>
      <c r="H27" s="2"/>
      <c r="I27" s="27">
        <f t="shared" si="7"/>
        <v>2096250</v>
      </c>
      <c r="J27" s="27"/>
      <c r="K27" s="27">
        <f t="shared" si="2"/>
        <v>11646</v>
      </c>
      <c r="L27" s="27">
        <f t="shared" si="8"/>
        <v>221274</v>
      </c>
      <c r="M27" s="27">
        <f t="shared" si="3"/>
        <v>4419.6570000000002</v>
      </c>
      <c r="N27" s="27">
        <f t="shared" si="4"/>
        <v>4419.6570000000002</v>
      </c>
      <c r="O27" s="27">
        <f t="shared" si="9"/>
        <v>-711553.39199999988</v>
      </c>
      <c r="P27" s="27">
        <f t="shared" si="10"/>
        <v>711553.39199999988</v>
      </c>
      <c r="Q27" s="4"/>
      <c r="R27" s="4"/>
      <c r="S27" s="4"/>
    </row>
    <row r="28" spans="1:19">
      <c r="A28" s="30">
        <v>35704</v>
      </c>
      <c r="B28" s="3"/>
      <c r="C28" s="6">
        <v>20</v>
      </c>
      <c r="D28" s="29">
        <f t="shared" si="0"/>
        <v>11646</v>
      </c>
      <c r="E28" s="29">
        <f t="shared" si="6"/>
        <v>232920</v>
      </c>
      <c r="F28" s="29">
        <f t="shared" si="1"/>
        <v>-1863330</v>
      </c>
      <c r="G28" s="34">
        <f>+Inputs!$D$2</f>
        <v>0.3795</v>
      </c>
      <c r="H28" s="2"/>
      <c r="I28" s="27">
        <f t="shared" si="7"/>
        <v>2096250</v>
      </c>
      <c r="J28" s="27"/>
      <c r="K28" s="27">
        <f t="shared" si="2"/>
        <v>11646</v>
      </c>
      <c r="L28" s="27">
        <f t="shared" si="8"/>
        <v>232920</v>
      </c>
      <c r="M28" s="27">
        <f t="shared" si="3"/>
        <v>4419.6570000000002</v>
      </c>
      <c r="N28" s="27">
        <f t="shared" si="4"/>
        <v>4419.6570000000002</v>
      </c>
      <c r="O28" s="27">
        <f t="shared" si="9"/>
        <v>-707133.73499999987</v>
      </c>
      <c r="P28" s="27">
        <f t="shared" si="10"/>
        <v>707133.73499999987</v>
      </c>
      <c r="Q28" s="4"/>
      <c r="R28" s="4"/>
      <c r="S28" s="4"/>
    </row>
    <row r="29" spans="1:19">
      <c r="A29" s="31">
        <v>35735</v>
      </c>
      <c r="B29" s="3"/>
      <c r="C29" s="6">
        <v>21</v>
      </c>
      <c r="D29" s="29">
        <f t="shared" si="0"/>
        <v>11646</v>
      </c>
      <c r="E29" s="29">
        <f t="shared" si="6"/>
        <v>244566</v>
      </c>
      <c r="F29" s="29">
        <f t="shared" si="1"/>
        <v>-1851684</v>
      </c>
      <c r="G29" s="34">
        <f>+Inputs!$D$2</f>
        <v>0.3795</v>
      </c>
      <c r="H29" s="2"/>
      <c r="I29" s="27">
        <f t="shared" si="7"/>
        <v>2096250</v>
      </c>
      <c r="J29" s="27"/>
      <c r="K29" s="27">
        <f t="shared" si="2"/>
        <v>11646</v>
      </c>
      <c r="L29" s="27">
        <f t="shared" si="8"/>
        <v>244566</v>
      </c>
      <c r="M29" s="27">
        <f t="shared" si="3"/>
        <v>4419.6570000000002</v>
      </c>
      <c r="N29" s="27">
        <f t="shared" si="4"/>
        <v>4419.6570000000002</v>
      </c>
      <c r="O29" s="27">
        <f t="shared" si="9"/>
        <v>-702714.07799999986</v>
      </c>
      <c r="P29" s="27">
        <f t="shared" si="10"/>
        <v>702714.07799999986</v>
      </c>
      <c r="Q29" s="4"/>
      <c r="R29" s="4"/>
      <c r="S29" s="4"/>
    </row>
    <row r="30" spans="1:19">
      <c r="A30" s="30">
        <v>35765</v>
      </c>
      <c r="B30" s="3"/>
      <c r="C30" s="6">
        <v>22</v>
      </c>
      <c r="D30" s="29">
        <f t="shared" si="0"/>
        <v>11646</v>
      </c>
      <c r="E30" s="29">
        <f t="shared" si="6"/>
        <v>256212</v>
      </c>
      <c r="F30" s="29">
        <f t="shared" si="1"/>
        <v>-1840038</v>
      </c>
      <c r="G30" s="34">
        <f>+Inputs!$D$2</f>
        <v>0.3795</v>
      </c>
      <c r="H30" s="2"/>
      <c r="I30" s="27">
        <f t="shared" si="7"/>
        <v>2096250</v>
      </c>
      <c r="J30" s="27"/>
      <c r="K30" s="27">
        <f t="shared" si="2"/>
        <v>11646</v>
      </c>
      <c r="L30" s="27">
        <f t="shared" si="8"/>
        <v>256212</v>
      </c>
      <c r="M30" s="27">
        <f t="shared" si="3"/>
        <v>4419.6570000000002</v>
      </c>
      <c r="N30" s="27">
        <f t="shared" si="4"/>
        <v>4419.6570000000002</v>
      </c>
      <c r="O30" s="27">
        <f t="shared" si="9"/>
        <v>-698294.42099999986</v>
      </c>
      <c r="P30" s="27">
        <f t="shared" si="10"/>
        <v>698294.42099999986</v>
      </c>
      <c r="Q30" s="112"/>
    </row>
    <row r="31" spans="1:19">
      <c r="A31" s="31">
        <v>35796</v>
      </c>
      <c r="B31" s="3"/>
      <c r="C31" s="6">
        <v>23</v>
      </c>
      <c r="D31" s="29">
        <f t="shared" si="0"/>
        <v>11646</v>
      </c>
      <c r="E31" s="29">
        <f t="shared" si="6"/>
        <v>267858</v>
      </c>
      <c r="F31" s="29">
        <f t="shared" si="1"/>
        <v>-1828392</v>
      </c>
      <c r="G31" s="34">
        <f>+Inputs!$D$2</f>
        <v>0.3795</v>
      </c>
      <c r="H31" s="2"/>
      <c r="I31" s="27">
        <f t="shared" si="7"/>
        <v>2096250</v>
      </c>
      <c r="J31" s="27"/>
      <c r="K31" s="27">
        <f t="shared" si="2"/>
        <v>11646</v>
      </c>
      <c r="L31" s="27">
        <f t="shared" si="8"/>
        <v>267858</v>
      </c>
      <c r="M31" s="27">
        <f t="shared" si="3"/>
        <v>4419.6570000000002</v>
      </c>
      <c r="N31" s="27">
        <f t="shared" si="4"/>
        <v>4419.6570000000002</v>
      </c>
      <c r="O31" s="27">
        <f t="shared" si="9"/>
        <v>-693874.76399999985</v>
      </c>
      <c r="P31" s="27">
        <f t="shared" si="10"/>
        <v>693874.76399999985</v>
      </c>
      <c r="Q31" s="112"/>
    </row>
    <row r="32" spans="1:19">
      <c r="A32" s="30">
        <v>35827</v>
      </c>
      <c r="B32" s="3"/>
      <c r="C32" s="6">
        <v>24</v>
      </c>
      <c r="D32" s="29">
        <f t="shared" si="0"/>
        <v>11646</v>
      </c>
      <c r="E32" s="29">
        <f t="shared" si="6"/>
        <v>279504</v>
      </c>
      <c r="F32" s="29">
        <f t="shared" si="1"/>
        <v>-1816746</v>
      </c>
      <c r="G32" s="34">
        <f>+Inputs!$D$2</f>
        <v>0.3795</v>
      </c>
      <c r="H32" s="2"/>
      <c r="I32" s="27">
        <f t="shared" si="7"/>
        <v>2096250</v>
      </c>
      <c r="J32" s="27"/>
      <c r="K32" s="27">
        <f t="shared" si="2"/>
        <v>11646</v>
      </c>
      <c r="L32" s="27">
        <f t="shared" si="8"/>
        <v>279504</v>
      </c>
      <c r="M32" s="27">
        <f t="shared" si="3"/>
        <v>4419.6570000000002</v>
      </c>
      <c r="N32" s="27">
        <f t="shared" si="4"/>
        <v>4419.6570000000002</v>
      </c>
      <c r="O32" s="27">
        <f t="shared" si="9"/>
        <v>-689455.10699999984</v>
      </c>
      <c r="P32" s="27">
        <f t="shared" si="10"/>
        <v>689455.10699999984</v>
      </c>
      <c r="Q32" s="112"/>
    </row>
    <row r="33" spans="1:21">
      <c r="A33" s="31">
        <v>35855</v>
      </c>
      <c r="B33" s="3"/>
      <c r="C33" s="6">
        <v>25</v>
      </c>
      <c r="D33" s="29">
        <f t="shared" si="0"/>
        <v>11646</v>
      </c>
      <c r="E33" s="29">
        <f t="shared" si="6"/>
        <v>291150</v>
      </c>
      <c r="F33" s="29">
        <f t="shared" si="1"/>
        <v>-1805100</v>
      </c>
      <c r="G33" s="34">
        <f>+Inputs!$D$2</f>
        <v>0.3795</v>
      </c>
      <c r="H33" s="2"/>
      <c r="I33" s="27">
        <f t="shared" si="7"/>
        <v>2096250</v>
      </c>
      <c r="J33" s="27"/>
      <c r="K33" s="27">
        <f t="shared" si="2"/>
        <v>11646</v>
      </c>
      <c r="L33" s="27">
        <f t="shared" si="8"/>
        <v>291150</v>
      </c>
      <c r="M33" s="27">
        <f t="shared" si="3"/>
        <v>4419.6570000000002</v>
      </c>
      <c r="N33" s="27">
        <f t="shared" si="4"/>
        <v>4419.6570000000002</v>
      </c>
      <c r="O33" s="27">
        <f t="shared" si="9"/>
        <v>-685035.44999999984</v>
      </c>
      <c r="P33" s="27">
        <f t="shared" si="10"/>
        <v>685035.44999999984</v>
      </c>
      <c r="Q33" s="112"/>
    </row>
    <row r="34" spans="1:21">
      <c r="A34" s="30">
        <v>35886</v>
      </c>
      <c r="B34" s="3"/>
      <c r="C34" s="6">
        <v>26</v>
      </c>
      <c r="D34" s="29">
        <f t="shared" si="0"/>
        <v>11646</v>
      </c>
      <c r="E34" s="29">
        <f t="shared" si="6"/>
        <v>302796</v>
      </c>
      <c r="F34" s="29">
        <f t="shared" si="1"/>
        <v>-1793454</v>
      </c>
      <c r="G34" s="34">
        <f>+Inputs!$D$2</f>
        <v>0.3795</v>
      </c>
      <c r="H34" s="2"/>
      <c r="I34" s="27">
        <f t="shared" si="7"/>
        <v>2096250</v>
      </c>
      <c r="J34" s="27"/>
      <c r="K34" s="27">
        <f t="shared" si="2"/>
        <v>11646</v>
      </c>
      <c r="L34" s="27">
        <f t="shared" si="8"/>
        <v>302796</v>
      </c>
      <c r="M34" s="27">
        <f t="shared" si="3"/>
        <v>4419.6570000000002</v>
      </c>
      <c r="N34" s="27">
        <f t="shared" si="4"/>
        <v>4419.6570000000002</v>
      </c>
      <c r="O34" s="27">
        <f t="shared" si="9"/>
        <v>-680615.79299999983</v>
      </c>
      <c r="P34" s="27">
        <f t="shared" si="10"/>
        <v>680615.79299999983</v>
      </c>
      <c r="Q34" s="112"/>
    </row>
    <row r="35" spans="1:21">
      <c r="A35" s="31">
        <v>35916</v>
      </c>
      <c r="B35" s="3"/>
      <c r="C35" s="6">
        <v>27</v>
      </c>
      <c r="D35" s="29">
        <f t="shared" si="0"/>
        <v>11646</v>
      </c>
      <c r="E35" s="29">
        <f t="shared" si="6"/>
        <v>314442</v>
      </c>
      <c r="F35" s="29">
        <f t="shared" si="1"/>
        <v>-1781808</v>
      </c>
      <c r="G35" s="34">
        <f>+Inputs!$D$2</f>
        <v>0.3795</v>
      </c>
      <c r="H35" s="2"/>
      <c r="I35" s="27">
        <f t="shared" si="7"/>
        <v>2096250</v>
      </c>
      <c r="J35" s="27"/>
      <c r="K35" s="27">
        <f t="shared" si="2"/>
        <v>11646</v>
      </c>
      <c r="L35" s="27">
        <f t="shared" si="8"/>
        <v>314442</v>
      </c>
      <c r="M35" s="27">
        <f t="shared" si="3"/>
        <v>4419.6570000000002</v>
      </c>
      <c r="N35" s="27">
        <f t="shared" si="4"/>
        <v>4419.6570000000002</v>
      </c>
      <c r="O35" s="27">
        <f t="shared" si="9"/>
        <v>-676196.13599999982</v>
      </c>
      <c r="P35" s="27">
        <f t="shared" si="10"/>
        <v>676196.13599999982</v>
      </c>
    </row>
    <row r="36" spans="1:21">
      <c r="A36" s="30">
        <v>35947</v>
      </c>
      <c r="B36" s="3"/>
      <c r="C36" s="6">
        <v>28</v>
      </c>
      <c r="D36" s="29">
        <f t="shared" si="0"/>
        <v>11646</v>
      </c>
      <c r="E36" s="29">
        <f t="shared" si="6"/>
        <v>326088</v>
      </c>
      <c r="F36" s="29">
        <f t="shared" si="1"/>
        <v>-1770162</v>
      </c>
      <c r="G36" s="34">
        <f>+Inputs!$D$2</f>
        <v>0.3795</v>
      </c>
      <c r="H36" s="2"/>
      <c r="I36" s="27">
        <f t="shared" si="7"/>
        <v>2096250</v>
      </c>
      <c r="J36" s="27"/>
      <c r="K36" s="27">
        <f t="shared" si="2"/>
        <v>11646</v>
      </c>
      <c r="L36" s="27">
        <f t="shared" si="8"/>
        <v>326088</v>
      </c>
      <c r="M36" s="27">
        <f t="shared" si="3"/>
        <v>4419.6570000000002</v>
      </c>
      <c r="N36" s="27">
        <f t="shared" si="4"/>
        <v>4419.6570000000002</v>
      </c>
      <c r="O36" s="27">
        <f t="shared" si="9"/>
        <v>-671776.47899999982</v>
      </c>
      <c r="P36" s="27">
        <f t="shared" si="10"/>
        <v>671776.47899999982</v>
      </c>
    </row>
    <row r="37" spans="1:21">
      <c r="A37" s="31">
        <v>35977</v>
      </c>
      <c r="B37" s="3"/>
      <c r="C37" s="6">
        <v>29</v>
      </c>
      <c r="D37" s="29">
        <f t="shared" si="0"/>
        <v>11646</v>
      </c>
      <c r="E37" s="29">
        <f t="shared" si="6"/>
        <v>337734</v>
      </c>
      <c r="F37" s="29">
        <f t="shared" si="1"/>
        <v>-1758516</v>
      </c>
      <c r="G37" s="34">
        <f>+Inputs!$D$2</f>
        <v>0.3795</v>
      </c>
      <c r="H37" s="2"/>
      <c r="I37" s="27">
        <f t="shared" si="7"/>
        <v>2096250</v>
      </c>
      <c r="J37" s="27"/>
      <c r="K37" s="27">
        <f t="shared" si="2"/>
        <v>11646</v>
      </c>
      <c r="L37" s="27">
        <f t="shared" si="8"/>
        <v>337734</v>
      </c>
      <c r="M37" s="27">
        <f t="shared" si="3"/>
        <v>4419.6570000000002</v>
      </c>
      <c r="N37" s="27">
        <f t="shared" si="4"/>
        <v>4419.6570000000002</v>
      </c>
      <c r="O37" s="27">
        <f t="shared" si="9"/>
        <v>-667356.82199999981</v>
      </c>
      <c r="P37" s="27">
        <f t="shared" si="10"/>
        <v>667356.82199999981</v>
      </c>
    </row>
    <row r="38" spans="1:21">
      <c r="A38" s="30">
        <v>36008</v>
      </c>
      <c r="B38" s="3"/>
      <c r="C38" s="6">
        <v>30</v>
      </c>
      <c r="D38" s="29">
        <f t="shared" si="0"/>
        <v>11646</v>
      </c>
      <c r="E38" s="29">
        <f t="shared" si="6"/>
        <v>349380</v>
      </c>
      <c r="F38" s="29">
        <f t="shared" si="1"/>
        <v>-1746870</v>
      </c>
      <c r="G38" s="34">
        <f>+Inputs!$D$2</f>
        <v>0.3795</v>
      </c>
      <c r="H38" s="2"/>
      <c r="I38" s="27">
        <f t="shared" si="7"/>
        <v>2096250</v>
      </c>
      <c r="J38" s="27"/>
      <c r="K38" s="27">
        <f t="shared" si="2"/>
        <v>11646</v>
      </c>
      <c r="L38" s="27">
        <f t="shared" si="8"/>
        <v>349380</v>
      </c>
      <c r="M38" s="27">
        <f t="shared" si="3"/>
        <v>4419.6570000000002</v>
      </c>
      <c r="N38" s="27">
        <f t="shared" si="4"/>
        <v>4419.6570000000002</v>
      </c>
      <c r="O38" s="27">
        <f t="shared" si="9"/>
        <v>-662937.1649999998</v>
      </c>
      <c r="P38" s="27">
        <f t="shared" si="10"/>
        <v>662937.1649999998</v>
      </c>
    </row>
    <row r="39" spans="1:21">
      <c r="A39" s="31">
        <v>36039</v>
      </c>
      <c r="B39" s="2"/>
      <c r="C39" s="6">
        <v>31</v>
      </c>
      <c r="D39" s="29">
        <f t="shared" si="0"/>
        <v>11646</v>
      </c>
      <c r="E39" s="29">
        <f t="shared" si="6"/>
        <v>361026</v>
      </c>
      <c r="F39" s="29">
        <f t="shared" si="1"/>
        <v>-1735224</v>
      </c>
      <c r="G39" s="34">
        <f>+Inputs!$D$2</f>
        <v>0.3795</v>
      </c>
      <c r="H39" s="2"/>
      <c r="I39" s="27">
        <f t="shared" si="7"/>
        <v>2096250</v>
      </c>
      <c r="J39" s="27"/>
      <c r="K39" s="27">
        <f t="shared" si="2"/>
        <v>11646</v>
      </c>
      <c r="L39" s="27">
        <f t="shared" si="8"/>
        <v>361026</v>
      </c>
      <c r="M39" s="27">
        <f t="shared" si="3"/>
        <v>4419.6570000000002</v>
      </c>
      <c r="N39" s="27">
        <f t="shared" si="4"/>
        <v>4419.6570000000002</v>
      </c>
      <c r="O39" s="27">
        <f t="shared" si="9"/>
        <v>-658517.5079999998</v>
      </c>
      <c r="P39" s="27">
        <f t="shared" si="10"/>
        <v>658517.5079999998</v>
      </c>
    </row>
    <row r="40" spans="1:21">
      <c r="A40" s="30">
        <v>36069</v>
      </c>
      <c r="B40" s="2"/>
      <c r="C40" s="6">
        <v>32</v>
      </c>
      <c r="D40" s="29">
        <f t="shared" si="0"/>
        <v>11646</v>
      </c>
      <c r="E40" s="29">
        <f t="shared" si="6"/>
        <v>372672</v>
      </c>
      <c r="F40" s="29">
        <f t="shared" si="1"/>
        <v>-1723578</v>
      </c>
      <c r="G40" s="34">
        <f>+Inputs!$D$2</f>
        <v>0.3795</v>
      </c>
      <c r="H40" s="2"/>
      <c r="I40" s="27">
        <f t="shared" si="7"/>
        <v>2096250</v>
      </c>
      <c r="J40" s="2"/>
      <c r="K40" s="27">
        <f t="shared" si="2"/>
        <v>11646</v>
      </c>
      <c r="L40" s="27">
        <f t="shared" si="8"/>
        <v>372672</v>
      </c>
      <c r="M40" s="27">
        <f t="shared" si="3"/>
        <v>4419.6570000000002</v>
      </c>
      <c r="N40" s="27">
        <f t="shared" si="4"/>
        <v>4419.6570000000002</v>
      </c>
      <c r="O40" s="27">
        <f t="shared" si="9"/>
        <v>-654097.85099999979</v>
      </c>
      <c r="P40" s="27">
        <f t="shared" si="10"/>
        <v>654097.85099999979</v>
      </c>
    </row>
    <row r="41" spans="1:21">
      <c r="A41" s="31">
        <v>36100</v>
      </c>
      <c r="C41" s="6">
        <v>33</v>
      </c>
      <c r="D41" s="29">
        <f t="shared" ref="D41:D72" si="12">ROUND(-(+$B$9/180)*1,0)</f>
        <v>11646</v>
      </c>
      <c r="E41" s="29">
        <f t="shared" si="6"/>
        <v>384318</v>
      </c>
      <c r="F41" s="29">
        <f t="shared" ref="F41:F72" si="13">$B$9+E41</f>
        <v>-1711932</v>
      </c>
      <c r="G41" s="34">
        <f>+Inputs!$D$2</f>
        <v>0.3795</v>
      </c>
      <c r="I41" s="27">
        <f t="shared" si="7"/>
        <v>2096250</v>
      </c>
      <c r="K41" s="27">
        <f t="shared" ref="K41:K72" si="14">D41</f>
        <v>11646</v>
      </c>
      <c r="L41" s="27">
        <f t="shared" si="8"/>
        <v>384318</v>
      </c>
      <c r="M41" s="27">
        <f t="shared" ref="M41:M72" si="15">K41*G41</f>
        <v>4419.6570000000002</v>
      </c>
      <c r="N41" s="27">
        <f t="shared" ref="N41:N72" si="16">M41-J41</f>
        <v>4419.6570000000002</v>
      </c>
      <c r="O41" s="27">
        <f t="shared" si="9"/>
        <v>-649678.19399999978</v>
      </c>
      <c r="P41" s="27">
        <f t="shared" si="10"/>
        <v>649678.19399999978</v>
      </c>
    </row>
    <row r="42" spans="1:21">
      <c r="A42" s="30">
        <v>36130</v>
      </c>
      <c r="C42" s="6">
        <v>34</v>
      </c>
      <c r="D42" s="29">
        <f t="shared" si="12"/>
        <v>11646</v>
      </c>
      <c r="E42" s="29">
        <f t="shared" ref="E42:E73" si="17">+E41+D42</f>
        <v>395964</v>
      </c>
      <c r="F42" s="29">
        <f t="shared" si="13"/>
        <v>-1700286</v>
      </c>
      <c r="G42" s="34">
        <f>+Inputs!$D$2</f>
        <v>0.3795</v>
      </c>
      <c r="I42" s="27">
        <f t="shared" ref="I42:I73" si="18">+I41+H42</f>
        <v>2096250</v>
      </c>
      <c r="K42" s="27">
        <f t="shared" si="14"/>
        <v>11646</v>
      </c>
      <c r="L42" s="27">
        <f t="shared" ref="L42:L73" si="19">+L41+K42</f>
        <v>395964</v>
      </c>
      <c r="M42" s="27">
        <f t="shared" si="15"/>
        <v>4419.6570000000002</v>
      </c>
      <c r="N42" s="27">
        <f t="shared" si="16"/>
        <v>4419.6570000000002</v>
      </c>
      <c r="O42" s="27">
        <f t="shared" ref="O42:O73" si="20">+O41+N42</f>
        <v>-645258.53699999978</v>
      </c>
      <c r="P42" s="27">
        <f t="shared" ref="P42:P73" si="21">P41-N42</f>
        <v>645258.53699999978</v>
      </c>
    </row>
    <row r="43" spans="1:21">
      <c r="A43" s="31">
        <v>36161</v>
      </c>
      <c r="C43" s="6">
        <v>35</v>
      </c>
      <c r="D43" s="29">
        <f t="shared" si="12"/>
        <v>11646</v>
      </c>
      <c r="E43" s="29">
        <f t="shared" si="17"/>
        <v>407610</v>
      </c>
      <c r="F43" s="29">
        <f t="shared" si="13"/>
        <v>-1688640</v>
      </c>
      <c r="G43" s="34">
        <f>+Inputs!$D$2</f>
        <v>0.3795</v>
      </c>
      <c r="I43" s="27">
        <f t="shared" si="18"/>
        <v>2096250</v>
      </c>
      <c r="K43" s="27">
        <f t="shared" si="14"/>
        <v>11646</v>
      </c>
      <c r="L43" s="27">
        <f t="shared" si="19"/>
        <v>407610</v>
      </c>
      <c r="M43" s="27">
        <f t="shared" si="15"/>
        <v>4419.6570000000002</v>
      </c>
      <c r="N43" s="27">
        <f t="shared" si="16"/>
        <v>4419.6570000000002</v>
      </c>
      <c r="O43" s="27">
        <f t="shared" si="20"/>
        <v>-640838.87999999977</v>
      </c>
      <c r="P43" s="27">
        <f t="shared" si="21"/>
        <v>640838.87999999977</v>
      </c>
    </row>
    <row r="44" spans="1:21">
      <c r="A44" s="30">
        <v>36192</v>
      </c>
      <c r="C44" s="6">
        <v>36</v>
      </c>
      <c r="D44" s="29">
        <f t="shared" si="12"/>
        <v>11646</v>
      </c>
      <c r="E44" s="29">
        <f t="shared" si="17"/>
        <v>419256</v>
      </c>
      <c r="F44" s="29">
        <f t="shared" si="13"/>
        <v>-1676994</v>
      </c>
      <c r="G44" s="34">
        <f>+Inputs!$D$2</f>
        <v>0.3795</v>
      </c>
      <c r="I44" s="27">
        <f t="shared" si="18"/>
        <v>2096250</v>
      </c>
      <c r="K44" s="27">
        <f t="shared" si="14"/>
        <v>11646</v>
      </c>
      <c r="L44" s="27">
        <f t="shared" si="19"/>
        <v>419256</v>
      </c>
      <c r="M44" s="27">
        <f t="shared" si="15"/>
        <v>4419.6570000000002</v>
      </c>
      <c r="N44" s="27">
        <f t="shared" si="16"/>
        <v>4419.6570000000002</v>
      </c>
      <c r="O44" s="27">
        <f t="shared" si="20"/>
        <v>-636419.22299999977</v>
      </c>
      <c r="P44" s="27">
        <f t="shared" si="21"/>
        <v>636419.22299999977</v>
      </c>
      <c r="U44" s="98"/>
    </row>
    <row r="45" spans="1:21">
      <c r="A45" s="31">
        <v>36220</v>
      </c>
      <c r="C45" s="6">
        <v>37</v>
      </c>
      <c r="D45" s="29">
        <f t="shared" si="12"/>
        <v>11646</v>
      </c>
      <c r="E45" s="29">
        <f t="shared" si="17"/>
        <v>430902</v>
      </c>
      <c r="F45" s="29">
        <f t="shared" si="13"/>
        <v>-1665348</v>
      </c>
      <c r="G45" s="34">
        <f>+Inputs!$D$2</f>
        <v>0.3795</v>
      </c>
      <c r="I45" s="27">
        <f t="shared" si="18"/>
        <v>2096250</v>
      </c>
      <c r="K45" s="27">
        <f t="shared" si="14"/>
        <v>11646</v>
      </c>
      <c r="L45" s="27">
        <f t="shared" si="19"/>
        <v>430902</v>
      </c>
      <c r="M45" s="27">
        <f t="shared" si="15"/>
        <v>4419.6570000000002</v>
      </c>
      <c r="N45" s="27">
        <f t="shared" si="16"/>
        <v>4419.6570000000002</v>
      </c>
      <c r="O45" s="27">
        <f t="shared" si="20"/>
        <v>-631999.56599999976</v>
      </c>
      <c r="P45" s="27">
        <f t="shared" si="21"/>
        <v>631999.56599999976</v>
      </c>
      <c r="U45" s="98"/>
    </row>
    <row r="46" spans="1:21">
      <c r="A46" s="30">
        <v>36251</v>
      </c>
      <c r="C46" s="6">
        <v>38</v>
      </c>
      <c r="D46" s="29">
        <f t="shared" si="12"/>
        <v>11646</v>
      </c>
      <c r="E46" s="29">
        <f t="shared" si="17"/>
        <v>442548</v>
      </c>
      <c r="F46" s="29">
        <f t="shared" si="13"/>
        <v>-1653702</v>
      </c>
      <c r="G46" s="34">
        <f>+Inputs!$D$2</f>
        <v>0.3795</v>
      </c>
      <c r="I46" s="27">
        <f t="shared" si="18"/>
        <v>2096250</v>
      </c>
      <c r="K46" s="27">
        <f t="shared" si="14"/>
        <v>11646</v>
      </c>
      <c r="L46" s="27">
        <f t="shared" si="19"/>
        <v>442548</v>
      </c>
      <c r="M46" s="27">
        <f t="shared" si="15"/>
        <v>4419.6570000000002</v>
      </c>
      <c r="N46" s="27">
        <f t="shared" si="16"/>
        <v>4419.6570000000002</v>
      </c>
      <c r="O46" s="27">
        <f t="shared" si="20"/>
        <v>-627579.90899999975</v>
      </c>
      <c r="P46" s="27">
        <f t="shared" si="21"/>
        <v>627579.90899999975</v>
      </c>
      <c r="U46" s="98"/>
    </row>
    <row r="47" spans="1:21">
      <c r="A47" s="31">
        <v>36281</v>
      </c>
      <c r="C47" s="6">
        <v>39</v>
      </c>
      <c r="D47" s="29">
        <f t="shared" si="12"/>
        <v>11646</v>
      </c>
      <c r="E47" s="29">
        <f t="shared" si="17"/>
        <v>454194</v>
      </c>
      <c r="F47" s="29">
        <f t="shared" si="13"/>
        <v>-1642056</v>
      </c>
      <c r="G47" s="34">
        <f>+Inputs!$D$2</f>
        <v>0.3795</v>
      </c>
      <c r="I47" s="27">
        <f t="shared" si="18"/>
        <v>2096250</v>
      </c>
      <c r="K47" s="27">
        <f t="shared" si="14"/>
        <v>11646</v>
      </c>
      <c r="L47" s="27">
        <f t="shared" si="19"/>
        <v>454194</v>
      </c>
      <c r="M47" s="27">
        <f t="shared" si="15"/>
        <v>4419.6570000000002</v>
      </c>
      <c r="N47" s="27">
        <f t="shared" si="16"/>
        <v>4419.6570000000002</v>
      </c>
      <c r="O47" s="27">
        <f t="shared" si="20"/>
        <v>-623160.25199999975</v>
      </c>
      <c r="P47" s="27">
        <f t="shared" si="21"/>
        <v>623160.25199999975</v>
      </c>
      <c r="U47" s="98"/>
    </row>
    <row r="48" spans="1:21">
      <c r="A48" s="30">
        <v>36312</v>
      </c>
      <c r="C48" s="6">
        <v>40</v>
      </c>
      <c r="D48" s="29">
        <f t="shared" si="12"/>
        <v>11646</v>
      </c>
      <c r="E48" s="29">
        <f t="shared" si="17"/>
        <v>465840</v>
      </c>
      <c r="F48" s="29">
        <f t="shared" si="13"/>
        <v>-1630410</v>
      </c>
      <c r="G48" s="34">
        <f>+Inputs!$D$2</f>
        <v>0.3795</v>
      </c>
      <c r="I48" s="27">
        <f t="shared" si="18"/>
        <v>2096250</v>
      </c>
      <c r="K48" s="27">
        <f t="shared" si="14"/>
        <v>11646</v>
      </c>
      <c r="L48" s="27">
        <f t="shared" si="19"/>
        <v>465840</v>
      </c>
      <c r="M48" s="27">
        <f t="shared" si="15"/>
        <v>4419.6570000000002</v>
      </c>
      <c r="N48" s="27">
        <f t="shared" si="16"/>
        <v>4419.6570000000002</v>
      </c>
      <c r="O48" s="27">
        <f t="shared" si="20"/>
        <v>-618740.59499999974</v>
      </c>
      <c r="P48" s="27">
        <f t="shared" si="21"/>
        <v>618740.59499999974</v>
      </c>
      <c r="U48" s="98"/>
    </row>
    <row r="49" spans="1:21">
      <c r="A49" s="31">
        <v>36342</v>
      </c>
      <c r="C49" s="6">
        <v>41</v>
      </c>
      <c r="D49" s="29">
        <f t="shared" si="12"/>
        <v>11646</v>
      </c>
      <c r="E49" s="29">
        <f t="shared" si="17"/>
        <v>477486</v>
      </c>
      <c r="F49" s="29">
        <f t="shared" si="13"/>
        <v>-1618764</v>
      </c>
      <c r="G49" s="34">
        <f>+Inputs!$D$2</f>
        <v>0.3795</v>
      </c>
      <c r="I49" s="27">
        <f t="shared" si="18"/>
        <v>2096250</v>
      </c>
      <c r="K49" s="27">
        <f t="shared" si="14"/>
        <v>11646</v>
      </c>
      <c r="L49" s="27">
        <f t="shared" si="19"/>
        <v>477486</v>
      </c>
      <c r="M49" s="27">
        <f t="shared" si="15"/>
        <v>4419.6570000000002</v>
      </c>
      <c r="N49" s="27">
        <f t="shared" si="16"/>
        <v>4419.6570000000002</v>
      </c>
      <c r="O49" s="27">
        <f t="shared" si="20"/>
        <v>-614320.93799999973</v>
      </c>
      <c r="P49" s="27">
        <f t="shared" si="21"/>
        <v>614320.93799999973</v>
      </c>
      <c r="U49" s="98"/>
    </row>
    <row r="50" spans="1:21">
      <c r="A50" s="30">
        <v>36373</v>
      </c>
      <c r="C50" s="6">
        <v>42</v>
      </c>
      <c r="D50" s="29">
        <f t="shared" si="12"/>
        <v>11646</v>
      </c>
      <c r="E50" s="29">
        <f t="shared" si="17"/>
        <v>489132</v>
      </c>
      <c r="F50" s="29">
        <f t="shared" si="13"/>
        <v>-1607118</v>
      </c>
      <c r="G50" s="34">
        <f>+Inputs!$D$2</f>
        <v>0.3795</v>
      </c>
      <c r="I50" s="27">
        <f t="shared" si="18"/>
        <v>2096250</v>
      </c>
      <c r="K50" s="27">
        <f t="shared" si="14"/>
        <v>11646</v>
      </c>
      <c r="L50" s="27">
        <f t="shared" si="19"/>
        <v>489132</v>
      </c>
      <c r="M50" s="27">
        <f t="shared" si="15"/>
        <v>4419.6570000000002</v>
      </c>
      <c r="N50" s="27">
        <f t="shared" si="16"/>
        <v>4419.6570000000002</v>
      </c>
      <c r="O50" s="27">
        <f t="shared" si="20"/>
        <v>-609901.28099999973</v>
      </c>
      <c r="P50" s="27">
        <f t="shared" si="21"/>
        <v>609901.28099999973</v>
      </c>
      <c r="U50" s="98"/>
    </row>
    <row r="51" spans="1:21">
      <c r="A51" s="31">
        <v>36404</v>
      </c>
      <c r="C51" s="6">
        <v>43</v>
      </c>
      <c r="D51" s="29">
        <f t="shared" si="12"/>
        <v>11646</v>
      </c>
      <c r="E51" s="29">
        <f t="shared" si="17"/>
        <v>500778</v>
      </c>
      <c r="F51" s="29">
        <f t="shared" si="13"/>
        <v>-1595472</v>
      </c>
      <c r="G51" s="34">
        <f>+Inputs!$D$2</f>
        <v>0.3795</v>
      </c>
      <c r="I51" s="27">
        <f t="shared" si="18"/>
        <v>2096250</v>
      </c>
      <c r="K51" s="27">
        <f t="shared" si="14"/>
        <v>11646</v>
      </c>
      <c r="L51" s="27">
        <f t="shared" si="19"/>
        <v>500778</v>
      </c>
      <c r="M51" s="27">
        <f t="shared" si="15"/>
        <v>4419.6570000000002</v>
      </c>
      <c r="N51" s="27">
        <f t="shared" si="16"/>
        <v>4419.6570000000002</v>
      </c>
      <c r="O51" s="27">
        <f t="shared" si="20"/>
        <v>-605481.62399999972</v>
      </c>
      <c r="P51" s="27">
        <f t="shared" si="21"/>
        <v>605481.62399999972</v>
      </c>
      <c r="U51" s="98"/>
    </row>
    <row r="52" spans="1:21">
      <c r="A52" s="30">
        <v>36434</v>
      </c>
      <c r="C52" s="6">
        <v>44</v>
      </c>
      <c r="D52" s="29">
        <f t="shared" si="12"/>
        <v>11646</v>
      </c>
      <c r="E52" s="29">
        <f t="shared" si="17"/>
        <v>512424</v>
      </c>
      <c r="F52" s="29">
        <f t="shared" si="13"/>
        <v>-1583826</v>
      </c>
      <c r="G52" s="34">
        <f>+Inputs!$D$2</f>
        <v>0.3795</v>
      </c>
      <c r="I52" s="27">
        <f t="shared" si="18"/>
        <v>2096250</v>
      </c>
      <c r="K52" s="27">
        <f t="shared" si="14"/>
        <v>11646</v>
      </c>
      <c r="L52" s="27">
        <f t="shared" si="19"/>
        <v>512424</v>
      </c>
      <c r="M52" s="27">
        <f t="shared" si="15"/>
        <v>4419.6570000000002</v>
      </c>
      <c r="N52" s="27">
        <f t="shared" si="16"/>
        <v>4419.6570000000002</v>
      </c>
      <c r="O52" s="27">
        <f t="shared" si="20"/>
        <v>-601061.96699999971</v>
      </c>
      <c r="P52" s="27">
        <f t="shared" si="21"/>
        <v>601061.96699999971</v>
      </c>
      <c r="U52" s="98"/>
    </row>
    <row r="53" spans="1:21">
      <c r="A53" s="31">
        <v>36465</v>
      </c>
      <c r="C53" s="6">
        <v>45</v>
      </c>
      <c r="D53" s="29">
        <f t="shared" si="12"/>
        <v>11646</v>
      </c>
      <c r="E53" s="29">
        <f t="shared" si="17"/>
        <v>524070</v>
      </c>
      <c r="F53" s="29">
        <f t="shared" si="13"/>
        <v>-1572180</v>
      </c>
      <c r="G53" s="34">
        <f>+Inputs!$D$2</f>
        <v>0.3795</v>
      </c>
      <c r="I53" s="27">
        <f t="shared" si="18"/>
        <v>2096250</v>
      </c>
      <c r="K53" s="27">
        <f t="shared" si="14"/>
        <v>11646</v>
      </c>
      <c r="L53" s="27">
        <f t="shared" si="19"/>
        <v>524070</v>
      </c>
      <c r="M53" s="27">
        <f t="shared" si="15"/>
        <v>4419.6570000000002</v>
      </c>
      <c r="N53" s="27">
        <f t="shared" si="16"/>
        <v>4419.6570000000002</v>
      </c>
      <c r="O53" s="27">
        <f t="shared" si="20"/>
        <v>-596642.30999999971</v>
      </c>
      <c r="P53" s="27">
        <f t="shared" si="21"/>
        <v>596642.30999999971</v>
      </c>
      <c r="U53" s="98"/>
    </row>
    <row r="54" spans="1:21">
      <c r="A54" s="30">
        <v>36495</v>
      </c>
      <c r="C54" s="6">
        <v>46</v>
      </c>
      <c r="D54" s="29">
        <f t="shared" si="12"/>
        <v>11646</v>
      </c>
      <c r="E54" s="29">
        <f t="shared" si="17"/>
        <v>535716</v>
      </c>
      <c r="F54" s="29">
        <f t="shared" si="13"/>
        <v>-1560534</v>
      </c>
      <c r="G54" s="34">
        <f>+Inputs!$D$2</f>
        <v>0.3795</v>
      </c>
      <c r="I54" s="27">
        <f t="shared" si="18"/>
        <v>2096250</v>
      </c>
      <c r="K54" s="27">
        <f t="shared" si="14"/>
        <v>11646</v>
      </c>
      <c r="L54" s="27">
        <f t="shared" si="19"/>
        <v>535716</v>
      </c>
      <c r="M54" s="27">
        <f t="shared" si="15"/>
        <v>4419.6570000000002</v>
      </c>
      <c r="N54" s="27">
        <f t="shared" si="16"/>
        <v>4419.6570000000002</v>
      </c>
      <c r="O54" s="27">
        <f t="shared" si="20"/>
        <v>-592222.6529999997</v>
      </c>
      <c r="P54" s="27">
        <f t="shared" si="21"/>
        <v>592222.6529999997</v>
      </c>
      <c r="U54" s="98"/>
    </row>
    <row r="55" spans="1:21">
      <c r="A55" s="31">
        <v>36526</v>
      </c>
      <c r="C55" s="6">
        <v>47</v>
      </c>
      <c r="D55" s="29">
        <f t="shared" si="12"/>
        <v>11646</v>
      </c>
      <c r="E55" s="29">
        <f t="shared" si="17"/>
        <v>547362</v>
      </c>
      <c r="F55" s="29">
        <f t="shared" si="13"/>
        <v>-1548888</v>
      </c>
      <c r="G55" s="34">
        <f>+Inputs!$D$2</f>
        <v>0.3795</v>
      </c>
      <c r="I55" s="27">
        <f t="shared" si="18"/>
        <v>2096250</v>
      </c>
      <c r="K55" s="27">
        <f t="shared" si="14"/>
        <v>11646</v>
      </c>
      <c r="L55" s="27">
        <f t="shared" si="19"/>
        <v>547362</v>
      </c>
      <c r="M55" s="27">
        <f t="shared" si="15"/>
        <v>4419.6570000000002</v>
      </c>
      <c r="N55" s="27">
        <f t="shared" si="16"/>
        <v>4419.6570000000002</v>
      </c>
      <c r="O55" s="27">
        <f t="shared" si="20"/>
        <v>-587802.99599999969</v>
      </c>
      <c r="P55" s="27">
        <f t="shared" si="21"/>
        <v>587802.99599999969</v>
      </c>
      <c r="U55" s="98"/>
    </row>
    <row r="56" spans="1:21">
      <c r="A56" s="30">
        <v>36557</v>
      </c>
      <c r="C56" s="6">
        <v>48</v>
      </c>
      <c r="D56" s="29">
        <f t="shared" si="12"/>
        <v>11646</v>
      </c>
      <c r="E56" s="29">
        <f t="shared" si="17"/>
        <v>559008</v>
      </c>
      <c r="F56" s="29">
        <f t="shared" si="13"/>
        <v>-1537242</v>
      </c>
      <c r="G56" s="34">
        <f>+Inputs!$D$2</f>
        <v>0.3795</v>
      </c>
      <c r="I56" s="27">
        <f t="shared" si="18"/>
        <v>2096250</v>
      </c>
      <c r="K56" s="27">
        <f t="shared" si="14"/>
        <v>11646</v>
      </c>
      <c r="L56" s="27">
        <f t="shared" si="19"/>
        <v>559008</v>
      </c>
      <c r="M56" s="27">
        <f t="shared" si="15"/>
        <v>4419.6570000000002</v>
      </c>
      <c r="N56" s="27">
        <f t="shared" si="16"/>
        <v>4419.6570000000002</v>
      </c>
      <c r="O56" s="27">
        <f t="shared" si="20"/>
        <v>-583383.33899999969</v>
      </c>
      <c r="P56" s="27">
        <f t="shared" si="21"/>
        <v>583383.33899999969</v>
      </c>
    </row>
    <row r="57" spans="1:21">
      <c r="A57" s="31">
        <v>36586</v>
      </c>
      <c r="C57" s="6">
        <v>49</v>
      </c>
      <c r="D57" s="29">
        <f t="shared" si="12"/>
        <v>11646</v>
      </c>
      <c r="E57" s="29">
        <f t="shared" si="17"/>
        <v>570654</v>
      </c>
      <c r="F57" s="29">
        <f t="shared" si="13"/>
        <v>-1525596</v>
      </c>
      <c r="G57" s="34">
        <f>+Inputs!$D$2</f>
        <v>0.3795</v>
      </c>
      <c r="I57" s="27">
        <f t="shared" si="18"/>
        <v>2096250</v>
      </c>
      <c r="K57" s="27">
        <f t="shared" si="14"/>
        <v>11646</v>
      </c>
      <c r="L57" s="27">
        <f t="shared" si="19"/>
        <v>570654</v>
      </c>
      <c r="M57" s="27">
        <f t="shared" si="15"/>
        <v>4419.6570000000002</v>
      </c>
      <c r="N57" s="27">
        <f t="shared" si="16"/>
        <v>4419.6570000000002</v>
      </c>
      <c r="O57" s="27">
        <f t="shared" si="20"/>
        <v>-578963.68199999968</v>
      </c>
      <c r="P57" s="27">
        <f t="shared" si="21"/>
        <v>578963.68199999968</v>
      </c>
    </row>
    <row r="58" spans="1:21">
      <c r="A58" s="30">
        <v>36617</v>
      </c>
      <c r="C58" s="6">
        <v>50</v>
      </c>
      <c r="D58" s="29">
        <f t="shared" si="12"/>
        <v>11646</v>
      </c>
      <c r="E58" s="29">
        <f t="shared" si="17"/>
        <v>582300</v>
      </c>
      <c r="F58" s="29">
        <f t="shared" si="13"/>
        <v>-1513950</v>
      </c>
      <c r="G58" s="34">
        <f>+Inputs!$D$2</f>
        <v>0.3795</v>
      </c>
      <c r="I58" s="27">
        <f t="shared" si="18"/>
        <v>2096250</v>
      </c>
      <c r="K58" s="27">
        <f t="shared" si="14"/>
        <v>11646</v>
      </c>
      <c r="L58" s="27">
        <f t="shared" si="19"/>
        <v>582300</v>
      </c>
      <c r="M58" s="27">
        <f t="shared" si="15"/>
        <v>4419.6570000000002</v>
      </c>
      <c r="N58" s="27">
        <f t="shared" si="16"/>
        <v>4419.6570000000002</v>
      </c>
      <c r="O58" s="27">
        <f t="shared" si="20"/>
        <v>-574544.02499999967</v>
      </c>
      <c r="P58" s="27">
        <f t="shared" si="21"/>
        <v>574544.02499999967</v>
      </c>
    </row>
    <row r="59" spans="1:21">
      <c r="A59" s="31">
        <v>36647</v>
      </c>
      <c r="C59" s="6">
        <v>51</v>
      </c>
      <c r="D59" s="29">
        <f t="shared" si="12"/>
        <v>11646</v>
      </c>
      <c r="E59" s="29">
        <f t="shared" si="17"/>
        <v>593946</v>
      </c>
      <c r="F59" s="29">
        <f t="shared" si="13"/>
        <v>-1502304</v>
      </c>
      <c r="G59" s="34">
        <f>+Inputs!$D$2</f>
        <v>0.3795</v>
      </c>
      <c r="I59" s="27">
        <f t="shared" si="18"/>
        <v>2096250</v>
      </c>
      <c r="K59" s="27">
        <f t="shared" si="14"/>
        <v>11646</v>
      </c>
      <c r="L59" s="27">
        <f t="shared" si="19"/>
        <v>593946</v>
      </c>
      <c r="M59" s="27">
        <f t="shared" si="15"/>
        <v>4419.6570000000002</v>
      </c>
      <c r="N59" s="27">
        <f t="shared" si="16"/>
        <v>4419.6570000000002</v>
      </c>
      <c r="O59" s="27">
        <f t="shared" si="20"/>
        <v>-570124.36799999967</v>
      </c>
      <c r="P59" s="27">
        <f t="shared" si="21"/>
        <v>570124.36799999967</v>
      </c>
    </row>
    <row r="60" spans="1:21">
      <c r="A60" s="30">
        <v>36678</v>
      </c>
      <c r="C60" s="6">
        <v>52</v>
      </c>
      <c r="D60" s="29">
        <f t="shared" si="12"/>
        <v>11646</v>
      </c>
      <c r="E60" s="29">
        <f t="shared" si="17"/>
        <v>605592</v>
      </c>
      <c r="F60" s="29">
        <f t="shared" si="13"/>
        <v>-1490658</v>
      </c>
      <c r="G60" s="34">
        <f>+Inputs!$D$2</f>
        <v>0.3795</v>
      </c>
      <c r="I60" s="27">
        <f t="shared" si="18"/>
        <v>2096250</v>
      </c>
      <c r="K60" s="27">
        <f t="shared" si="14"/>
        <v>11646</v>
      </c>
      <c r="L60" s="27">
        <f t="shared" si="19"/>
        <v>605592</v>
      </c>
      <c r="M60" s="27">
        <f t="shared" si="15"/>
        <v>4419.6570000000002</v>
      </c>
      <c r="N60" s="27">
        <f t="shared" si="16"/>
        <v>4419.6570000000002</v>
      </c>
      <c r="O60" s="27">
        <f t="shared" si="20"/>
        <v>-565704.71099999966</v>
      </c>
      <c r="P60" s="27">
        <f t="shared" si="21"/>
        <v>565704.71099999966</v>
      </c>
    </row>
    <row r="61" spans="1:21">
      <c r="A61" s="31">
        <v>36708</v>
      </c>
      <c r="C61" s="6">
        <v>53</v>
      </c>
      <c r="D61" s="29">
        <f t="shared" si="12"/>
        <v>11646</v>
      </c>
      <c r="E61" s="29">
        <f t="shared" si="17"/>
        <v>617238</v>
      </c>
      <c r="F61" s="29">
        <f t="shared" si="13"/>
        <v>-1479012</v>
      </c>
      <c r="G61" s="34">
        <f>+Inputs!$D$2</f>
        <v>0.3795</v>
      </c>
      <c r="I61" s="27">
        <f t="shared" si="18"/>
        <v>2096250</v>
      </c>
      <c r="K61" s="27">
        <f t="shared" si="14"/>
        <v>11646</v>
      </c>
      <c r="L61" s="27">
        <f t="shared" si="19"/>
        <v>617238</v>
      </c>
      <c r="M61" s="27">
        <f t="shared" si="15"/>
        <v>4419.6570000000002</v>
      </c>
      <c r="N61" s="27">
        <f t="shared" si="16"/>
        <v>4419.6570000000002</v>
      </c>
      <c r="O61" s="27">
        <f t="shared" si="20"/>
        <v>-561285.05399999965</v>
      </c>
      <c r="P61" s="27">
        <f t="shared" si="21"/>
        <v>561285.05399999965</v>
      </c>
    </row>
    <row r="62" spans="1:21">
      <c r="A62" s="30">
        <v>36739</v>
      </c>
      <c r="C62" s="6">
        <v>54</v>
      </c>
      <c r="D62" s="29">
        <f t="shared" si="12"/>
        <v>11646</v>
      </c>
      <c r="E62" s="29">
        <f t="shared" si="17"/>
        <v>628884</v>
      </c>
      <c r="F62" s="29">
        <f t="shared" si="13"/>
        <v>-1467366</v>
      </c>
      <c r="G62" s="34">
        <f>+Inputs!$D$2</f>
        <v>0.3795</v>
      </c>
      <c r="I62" s="27">
        <f t="shared" si="18"/>
        <v>2096250</v>
      </c>
      <c r="K62" s="27">
        <f t="shared" si="14"/>
        <v>11646</v>
      </c>
      <c r="L62" s="27">
        <f t="shared" si="19"/>
        <v>628884</v>
      </c>
      <c r="M62" s="27">
        <f t="shared" si="15"/>
        <v>4419.6570000000002</v>
      </c>
      <c r="N62" s="27">
        <f t="shared" si="16"/>
        <v>4419.6570000000002</v>
      </c>
      <c r="O62" s="27">
        <f t="shared" si="20"/>
        <v>-556865.39699999965</v>
      </c>
      <c r="P62" s="27">
        <f t="shared" si="21"/>
        <v>556865.39699999965</v>
      </c>
    </row>
    <row r="63" spans="1:21">
      <c r="A63" s="31">
        <v>36770</v>
      </c>
      <c r="C63" s="6">
        <v>55</v>
      </c>
      <c r="D63" s="29">
        <f t="shared" si="12"/>
        <v>11646</v>
      </c>
      <c r="E63" s="29">
        <f t="shared" si="17"/>
        <v>640530</v>
      </c>
      <c r="F63" s="29">
        <f t="shared" si="13"/>
        <v>-1455720</v>
      </c>
      <c r="G63" s="34">
        <f>+Inputs!$D$2</f>
        <v>0.3795</v>
      </c>
      <c r="I63" s="27">
        <f t="shared" si="18"/>
        <v>2096250</v>
      </c>
      <c r="K63" s="27">
        <f t="shared" si="14"/>
        <v>11646</v>
      </c>
      <c r="L63" s="27">
        <f t="shared" si="19"/>
        <v>640530</v>
      </c>
      <c r="M63" s="27">
        <f t="shared" si="15"/>
        <v>4419.6570000000002</v>
      </c>
      <c r="N63" s="27">
        <f t="shared" si="16"/>
        <v>4419.6570000000002</v>
      </c>
      <c r="O63" s="27">
        <f t="shared" si="20"/>
        <v>-552445.73999999964</v>
      </c>
      <c r="P63" s="27">
        <f t="shared" si="21"/>
        <v>552445.73999999964</v>
      </c>
    </row>
    <row r="64" spans="1:21">
      <c r="A64" s="30">
        <v>36800</v>
      </c>
      <c r="C64" s="6">
        <v>56</v>
      </c>
      <c r="D64" s="29">
        <f t="shared" si="12"/>
        <v>11646</v>
      </c>
      <c r="E64" s="29">
        <f t="shared" si="17"/>
        <v>652176</v>
      </c>
      <c r="F64" s="29">
        <f t="shared" si="13"/>
        <v>-1444074</v>
      </c>
      <c r="G64" s="34">
        <f>+Inputs!$D$2</f>
        <v>0.3795</v>
      </c>
      <c r="I64" s="27">
        <f t="shared" si="18"/>
        <v>2096250</v>
      </c>
      <c r="K64" s="27">
        <f t="shared" si="14"/>
        <v>11646</v>
      </c>
      <c r="L64" s="27">
        <f t="shared" si="19"/>
        <v>652176</v>
      </c>
      <c r="M64" s="27">
        <f t="shared" si="15"/>
        <v>4419.6570000000002</v>
      </c>
      <c r="N64" s="27">
        <f t="shared" si="16"/>
        <v>4419.6570000000002</v>
      </c>
      <c r="O64" s="27">
        <f t="shared" si="20"/>
        <v>-548026.08299999963</v>
      </c>
      <c r="P64" s="27">
        <f t="shared" si="21"/>
        <v>548026.08299999963</v>
      </c>
    </row>
    <row r="65" spans="1:16">
      <c r="A65" s="31">
        <v>36831</v>
      </c>
      <c r="C65" s="6">
        <v>57</v>
      </c>
      <c r="D65" s="29">
        <f t="shared" si="12"/>
        <v>11646</v>
      </c>
      <c r="E65" s="29">
        <f t="shared" si="17"/>
        <v>663822</v>
      </c>
      <c r="F65" s="29">
        <f t="shared" si="13"/>
        <v>-1432428</v>
      </c>
      <c r="G65" s="34">
        <f>+Inputs!$D$2</f>
        <v>0.3795</v>
      </c>
      <c r="I65" s="27">
        <f t="shared" si="18"/>
        <v>2096250</v>
      </c>
      <c r="K65" s="27">
        <f t="shared" si="14"/>
        <v>11646</v>
      </c>
      <c r="L65" s="27">
        <f t="shared" si="19"/>
        <v>663822</v>
      </c>
      <c r="M65" s="27">
        <f t="shared" si="15"/>
        <v>4419.6570000000002</v>
      </c>
      <c r="N65" s="27">
        <f t="shared" si="16"/>
        <v>4419.6570000000002</v>
      </c>
      <c r="O65" s="27">
        <f t="shared" si="20"/>
        <v>-543606.42599999963</v>
      </c>
      <c r="P65" s="27">
        <f t="shared" si="21"/>
        <v>543606.42599999963</v>
      </c>
    </row>
    <row r="66" spans="1:16">
      <c r="A66" s="30">
        <v>36861</v>
      </c>
      <c r="C66" s="6">
        <v>58</v>
      </c>
      <c r="D66" s="29">
        <f t="shared" si="12"/>
        <v>11646</v>
      </c>
      <c r="E66" s="29">
        <f t="shared" si="17"/>
        <v>675468</v>
      </c>
      <c r="F66" s="29">
        <f t="shared" si="13"/>
        <v>-1420782</v>
      </c>
      <c r="G66" s="34">
        <f>+Inputs!$D$2</f>
        <v>0.3795</v>
      </c>
      <c r="I66" s="27">
        <f t="shared" si="18"/>
        <v>2096250</v>
      </c>
      <c r="K66" s="27">
        <f t="shared" si="14"/>
        <v>11646</v>
      </c>
      <c r="L66" s="27">
        <f t="shared" si="19"/>
        <v>675468</v>
      </c>
      <c r="M66" s="27">
        <f t="shared" si="15"/>
        <v>4419.6570000000002</v>
      </c>
      <c r="N66" s="27">
        <f t="shared" si="16"/>
        <v>4419.6570000000002</v>
      </c>
      <c r="O66" s="27">
        <f t="shared" si="20"/>
        <v>-539186.76899999962</v>
      </c>
      <c r="P66" s="27">
        <f t="shared" si="21"/>
        <v>539186.76899999962</v>
      </c>
    </row>
    <row r="67" spans="1:16">
      <c r="A67" s="31">
        <v>36892</v>
      </c>
      <c r="C67" s="6">
        <v>59</v>
      </c>
      <c r="D67" s="29">
        <f t="shared" si="12"/>
        <v>11646</v>
      </c>
      <c r="E67" s="29">
        <f t="shared" si="17"/>
        <v>687114</v>
      </c>
      <c r="F67" s="29">
        <f t="shared" si="13"/>
        <v>-1409136</v>
      </c>
      <c r="G67" s="34">
        <f>+Inputs!$D$2</f>
        <v>0.3795</v>
      </c>
      <c r="I67" s="27">
        <f t="shared" si="18"/>
        <v>2096250</v>
      </c>
      <c r="K67" s="27">
        <f t="shared" si="14"/>
        <v>11646</v>
      </c>
      <c r="L67" s="27">
        <f t="shared" si="19"/>
        <v>687114</v>
      </c>
      <c r="M67" s="27">
        <f t="shared" si="15"/>
        <v>4419.6570000000002</v>
      </c>
      <c r="N67" s="27">
        <f t="shared" si="16"/>
        <v>4419.6570000000002</v>
      </c>
      <c r="O67" s="27">
        <f t="shared" si="20"/>
        <v>-534767.11199999962</v>
      </c>
      <c r="P67" s="27">
        <f t="shared" si="21"/>
        <v>534767.11199999962</v>
      </c>
    </row>
    <row r="68" spans="1:16">
      <c r="A68" s="30">
        <v>36923</v>
      </c>
      <c r="C68" s="6">
        <v>60</v>
      </c>
      <c r="D68" s="29">
        <f t="shared" si="12"/>
        <v>11646</v>
      </c>
      <c r="E68" s="29">
        <f t="shared" si="17"/>
        <v>698760</v>
      </c>
      <c r="F68" s="29">
        <f t="shared" si="13"/>
        <v>-1397490</v>
      </c>
      <c r="G68" s="34">
        <f>+Inputs!$D$2</f>
        <v>0.3795</v>
      </c>
      <c r="I68" s="27">
        <f t="shared" si="18"/>
        <v>2096250</v>
      </c>
      <c r="K68" s="27">
        <f t="shared" si="14"/>
        <v>11646</v>
      </c>
      <c r="L68" s="27">
        <f t="shared" si="19"/>
        <v>698760</v>
      </c>
      <c r="M68" s="27">
        <f t="shared" si="15"/>
        <v>4419.6570000000002</v>
      </c>
      <c r="N68" s="27">
        <f t="shared" si="16"/>
        <v>4419.6570000000002</v>
      </c>
      <c r="O68" s="27">
        <f t="shared" si="20"/>
        <v>-530347.45499999961</v>
      </c>
      <c r="P68" s="27">
        <f t="shared" si="21"/>
        <v>530347.45499999961</v>
      </c>
    </row>
    <row r="69" spans="1:16">
      <c r="A69" s="31">
        <v>36951</v>
      </c>
      <c r="C69" s="6">
        <v>61</v>
      </c>
      <c r="D69" s="29">
        <f t="shared" si="12"/>
        <v>11646</v>
      </c>
      <c r="E69" s="29">
        <f t="shared" si="17"/>
        <v>710406</v>
      </c>
      <c r="F69" s="29">
        <f t="shared" si="13"/>
        <v>-1385844</v>
      </c>
      <c r="G69" s="34">
        <f>+Inputs!$D$2</f>
        <v>0.3795</v>
      </c>
      <c r="I69" s="27">
        <f t="shared" si="18"/>
        <v>2096250</v>
      </c>
      <c r="K69" s="27">
        <f t="shared" si="14"/>
        <v>11646</v>
      </c>
      <c r="L69" s="27">
        <f t="shared" si="19"/>
        <v>710406</v>
      </c>
      <c r="M69" s="27">
        <f t="shared" si="15"/>
        <v>4419.6570000000002</v>
      </c>
      <c r="N69" s="27">
        <f t="shared" si="16"/>
        <v>4419.6570000000002</v>
      </c>
      <c r="O69" s="27">
        <f t="shared" si="20"/>
        <v>-525927.7979999996</v>
      </c>
      <c r="P69" s="27">
        <f t="shared" si="21"/>
        <v>525927.7979999996</v>
      </c>
    </row>
    <row r="70" spans="1:16">
      <c r="A70" s="30">
        <v>36982</v>
      </c>
      <c r="C70" s="6">
        <v>62</v>
      </c>
      <c r="D70" s="29">
        <f t="shared" si="12"/>
        <v>11646</v>
      </c>
      <c r="E70" s="29">
        <f t="shared" si="17"/>
        <v>722052</v>
      </c>
      <c r="F70" s="29">
        <f t="shared" si="13"/>
        <v>-1374198</v>
      </c>
      <c r="G70" s="34">
        <f>+Inputs!$D$2</f>
        <v>0.3795</v>
      </c>
      <c r="I70" s="27">
        <f t="shared" si="18"/>
        <v>2096250</v>
      </c>
      <c r="K70" s="27">
        <f t="shared" si="14"/>
        <v>11646</v>
      </c>
      <c r="L70" s="27">
        <f t="shared" si="19"/>
        <v>722052</v>
      </c>
      <c r="M70" s="27">
        <f t="shared" si="15"/>
        <v>4419.6570000000002</v>
      </c>
      <c r="N70" s="27">
        <f t="shared" si="16"/>
        <v>4419.6570000000002</v>
      </c>
      <c r="O70" s="27">
        <f t="shared" si="20"/>
        <v>-521508.1409999996</v>
      </c>
      <c r="P70" s="27">
        <f t="shared" si="21"/>
        <v>521508.1409999996</v>
      </c>
    </row>
    <row r="71" spans="1:16">
      <c r="A71" s="31">
        <v>37012</v>
      </c>
      <c r="C71" s="6">
        <v>63</v>
      </c>
      <c r="D71" s="29">
        <f t="shared" si="12"/>
        <v>11646</v>
      </c>
      <c r="E71" s="29">
        <f t="shared" si="17"/>
        <v>733698</v>
      </c>
      <c r="F71" s="29">
        <f t="shared" si="13"/>
        <v>-1362552</v>
      </c>
      <c r="G71" s="34">
        <f>+Inputs!$D$2</f>
        <v>0.3795</v>
      </c>
      <c r="I71" s="27">
        <f t="shared" si="18"/>
        <v>2096250</v>
      </c>
      <c r="K71" s="27">
        <f t="shared" si="14"/>
        <v>11646</v>
      </c>
      <c r="L71" s="27">
        <f t="shared" si="19"/>
        <v>733698</v>
      </c>
      <c r="M71" s="27">
        <f t="shared" si="15"/>
        <v>4419.6570000000002</v>
      </c>
      <c r="N71" s="27">
        <f t="shared" si="16"/>
        <v>4419.6570000000002</v>
      </c>
      <c r="O71" s="27">
        <f t="shared" si="20"/>
        <v>-517088.48399999959</v>
      </c>
      <c r="P71" s="27">
        <f t="shared" si="21"/>
        <v>517088.48399999959</v>
      </c>
    </row>
    <row r="72" spans="1:16">
      <c r="A72" s="30">
        <v>37043</v>
      </c>
      <c r="C72" s="6">
        <v>64</v>
      </c>
      <c r="D72" s="29">
        <f t="shared" si="12"/>
        <v>11646</v>
      </c>
      <c r="E72" s="29">
        <f t="shared" si="17"/>
        <v>745344</v>
      </c>
      <c r="F72" s="29">
        <f t="shared" si="13"/>
        <v>-1350906</v>
      </c>
      <c r="G72" s="34">
        <f>+Inputs!$D$2</f>
        <v>0.3795</v>
      </c>
      <c r="I72" s="27">
        <f t="shared" si="18"/>
        <v>2096250</v>
      </c>
      <c r="K72" s="27">
        <f t="shared" si="14"/>
        <v>11646</v>
      </c>
      <c r="L72" s="27">
        <f t="shared" si="19"/>
        <v>745344</v>
      </c>
      <c r="M72" s="27">
        <f t="shared" si="15"/>
        <v>4419.6570000000002</v>
      </c>
      <c r="N72" s="27">
        <f t="shared" si="16"/>
        <v>4419.6570000000002</v>
      </c>
      <c r="O72" s="27">
        <f t="shared" si="20"/>
        <v>-512668.82699999958</v>
      </c>
      <c r="P72" s="27">
        <f t="shared" si="21"/>
        <v>512668.82699999958</v>
      </c>
    </row>
    <row r="73" spans="1:16">
      <c r="A73" s="31">
        <v>37073</v>
      </c>
      <c r="C73" s="6">
        <v>65</v>
      </c>
      <c r="D73" s="29">
        <f t="shared" ref="D73:D104" si="22">ROUND(-(+$B$9/180)*1,0)</f>
        <v>11646</v>
      </c>
      <c r="E73" s="29">
        <f t="shared" si="17"/>
        <v>756990</v>
      </c>
      <c r="F73" s="29">
        <f t="shared" ref="F73:F104" si="23">$B$9+E73</f>
        <v>-1339260</v>
      </c>
      <c r="G73" s="34">
        <f>+Inputs!$D$2</f>
        <v>0.3795</v>
      </c>
      <c r="I73" s="27">
        <f t="shared" si="18"/>
        <v>2096250</v>
      </c>
      <c r="K73" s="27">
        <f t="shared" ref="K73:K104" si="24">D73</f>
        <v>11646</v>
      </c>
      <c r="L73" s="27">
        <f t="shared" si="19"/>
        <v>756990</v>
      </c>
      <c r="M73" s="27">
        <f t="shared" ref="M73:M104" si="25">K73*G73</f>
        <v>4419.6570000000002</v>
      </c>
      <c r="N73" s="27">
        <f t="shared" ref="N73:N104" si="26">M73-J73</f>
        <v>4419.6570000000002</v>
      </c>
      <c r="O73" s="27">
        <f t="shared" si="20"/>
        <v>-508249.16999999958</v>
      </c>
      <c r="P73" s="27">
        <f t="shared" si="21"/>
        <v>508249.16999999958</v>
      </c>
    </row>
    <row r="74" spans="1:16">
      <c r="A74" s="30">
        <v>37104</v>
      </c>
      <c r="C74" s="6">
        <v>66</v>
      </c>
      <c r="D74" s="29">
        <f t="shared" si="22"/>
        <v>11646</v>
      </c>
      <c r="E74" s="29">
        <f t="shared" ref="E74:E105" si="27">+E73+D74</f>
        <v>768636</v>
      </c>
      <c r="F74" s="29">
        <f t="shared" si="23"/>
        <v>-1327614</v>
      </c>
      <c r="G74" s="34">
        <f>+Inputs!$D$2</f>
        <v>0.3795</v>
      </c>
      <c r="I74" s="27">
        <f t="shared" ref="I74:I105" si="28">+I73+H74</f>
        <v>2096250</v>
      </c>
      <c r="K74" s="27">
        <f t="shared" si="24"/>
        <v>11646</v>
      </c>
      <c r="L74" s="27">
        <f t="shared" ref="L74:L105" si="29">+L73+K74</f>
        <v>768636</v>
      </c>
      <c r="M74" s="27">
        <f t="shared" si="25"/>
        <v>4419.6570000000002</v>
      </c>
      <c r="N74" s="27">
        <f t="shared" si="26"/>
        <v>4419.6570000000002</v>
      </c>
      <c r="O74" s="27">
        <f t="shared" ref="O74:O105" si="30">+O73+N74</f>
        <v>-503829.51299999957</v>
      </c>
      <c r="P74" s="27">
        <f t="shared" ref="P74:P105" si="31">P73-N74</f>
        <v>503829.51299999957</v>
      </c>
    </row>
    <row r="75" spans="1:16">
      <c r="A75" s="31">
        <v>37135</v>
      </c>
      <c r="C75" s="6">
        <v>67</v>
      </c>
      <c r="D75" s="29">
        <f t="shared" si="22"/>
        <v>11646</v>
      </c>
      <c r="E75" s="29">
        <f t="shared" si="27"/>
        <v>780282</v>
      </c>
      <c r="F75" s="29">
        <f t="shared" si="23"/>
        <v>-1315968</v>
      </c>
      <c r="G75" s="34">
        <f>+Inputs!$D$2</f>
        <v>0.3795</v>
      </c>
      <c r="I75" s="27">
        <f t="shared" si="28"/>
        <v>2096250</v>
      </c>
      <c r="K75" s="27">
        <f t="shared" si="24"/>
        <v>11646</v>
      </c>
      <c r="L75" s="27">
        <f t="shared" si="29"/>
        <v>780282</v>
      </c>
      <c r="M75" s="27">
        <f t="shared" si="25"/>
        <v>4419.6570000000002</v>
      </c>
      <c r="N75" s="27">
        <f t="shared" si="26"/>
        <v>4419.6570000000002</v>
      </c>
      <c r="O75" s="27">
        <f t="shared" si="30"/>
        <v>-499409.85599999956</v>
      </c>
      <c r="P75" s="27">
        <f t="shared" si="31"/>
        <v>499409.85599999956</v>
      </c>
    </row>
    <row r="76" spans="1:16">
      <c r="A76" s="30">
        <v>37165</v>
      </c>
      <c r="C76" s="6">
        <v>68</v>
      </c>
      <c r="D76" s="29">
        <f t="shared" si="22"/>
        <v>11646</v>
      </c>
      <c r="E76" s="29">
        <f t="shared" si="27"/>
        <v>791928</v>
      </c>
      <c r="F76" s="29">
        <f t="shared" si="23"/>
        <v>-1304322</v>
      </c>
      <c r="G76" s="34">
        <f>+Inputs!$D$2</f>
        <v>0.3795</v>
      </c>
      <c r="I76" s="27">
        <f t="shared" si="28"/>
        <v>2096250</v>
      </c>
      <c r="K76" s="27">
        <f t="shared" si="24"/>
        <v>11646</v>
      </c>
      <c r="L76" s="27">
        <f t="shared" si="29"/>
        <v>791928</v>
      </c>
      <c r="M76" s="27">
        <f t="shared" si="25"/>
        <v>4419.6570000000002</v>
      </c>
      <c r="N76" s="27">
        <f t="shared" si="26"/>
        <v>4419.6570000000002</v>
      </c>
      <c r="O76" s="27">
        <f t="shared" si="30"/>
        <v>-494990.19899999956</v>
      </c>
      <c r="P76" s="27">
        <f t="shared" si="31"/>
        <v>494990.19899999956</v>
      </c>
    </row>
    <row r="77" spans="1:16">
      <c r="A77" s="31">
        <v>37196</v>
      </c>
      <c r="C77" s="6">
        <v>69</v>
      </c>
      <c r="D77" s="29">
        <f t="shared" si="22"/>
        <v>11646</v>
      </c>
      <c r="E77" s="29">
        <f t="shared" si="27"/>
        <v>803574</v>
      </c>
      <c r="F77" s="29">
        <f t="shared" si="23"/>
        <v>-1292676</v>
      </c>
      <c r="G77" s="34">
        <f>+Inputs!$D$2</f>
        <v>0.3795</v>
      </c>
      <c r="I77" s="27">
        <f t="shared" si="28"/>
        <v>2096250</v>
      </c>
      <c r="K77" s="27">
        <f t="shared" si="24"/>
        <v>11646</v>
      </c>
      <c r="L77" s="27">
        <f t="shared" si="29"/>
        <v>803574</v>
      </c>
      <c r="M77" s="27">
        <f t="shared" si="25"/>
        <v>4419.6570000000002</v>
      </c>
      <c r="N77" s="27">
        <f t="shared" si="26"/>
        <v>4419.6570000000002</v>
      </c>
      <c r="O77" s="27">
        <f t="shared" si="30"/>
        <v>-490570.54199999955</v>
      </c>
      <c r="P77" s="27">
        <f t="shared" si="31"/>
        <v>490570.54199999955</v>
      </c>
    </row>
    <row r="78" spans="1:16">
      <c r="A78" s="30">
        <v>37226</v>
      </c>
      <c r="C78" s="6">
        <v>70</v>
      </c>
      <c r="D78" s="29">
        <f t="shared" si="22"/>
        <v>11646</v>
      </c>
      <c r="E78" s="29">
        <f t="shared" si="27"/>
        <v>815220</v>
      </c>
      <c r="F78" s="29">
        <f t="shared" si="23"/>
        <v>-1281030</v>
      </c>
      <c r="G78" s="34">
        <f>+Inputs!$D$2</f>
        <v>0.3795</v>
      </c>
      <c r="I78" s="27">
        <f t="shared" si="28"/>
        <v>2096250</v>
      </c>
      <c r="K78" s="27">
        <f t="shared" si="24"/>
        <v>11646</v>
      </c>
      <c r="L78" s="27">
        <f t="shared" si="29"/>
        <v>815220</v>
      </c>
      <c r="M78" s="27">
        <f t="shared" si="25"/>
        <v>4419.6570000000002</v>
      </c>
      <c r="N78" s="27">
        <f t="shared" si="26"/>
        <v>4419.6570000000002</v>
      </c>
      <c r="O78" s="27">
        <f t="shared" si="30"/>
        <v>-486150.88499999954</v>
      </c>
      <c r="P78" s="27">
        <f t="shared" si="31"/>
        <v>486150.88499999954</v>
      </c>
    </row>
    <row r="79" spans="1:16">
      <c r="A79" s="31">
        <v>37257</v>
      </c>
      <c r="C79" s="6">
        <v>71</v>
      </c>
      <c r="D79" s="29">
        <f t="shared" si="22"/>
        <v>11646</v>
      </c>
      <c r="E79" s="29">
        <f t="shared" si="27"/>
        <v>826866</v>
      </c>
      <c r="F79" s="29">
        <f t="shared" si="23"/>
        <v>-1269384</v>
      </c>
      <c r="G79" s="34">
        <f>+Inputs!$D$2</f>
        <v>0.3795</v>
      </c>
      <c r="I79" s="27">
        <f t="shared" si="28"/>
        <v>2096250</v>
      </c>
      <c r="K79" s="27">
        <f t="shared" si="24"/>
        <v>11646</v>
      </c>
      <c r="L79" s="27">
        <f t="shared" si="29"/>
        <v>826866</v>
      </c>
      <c r="M79" s="27">
        <f t="shared" si="25"/>
        <v>4419.6570000000002</v>
      </c>
      <c r="N79" s="27">
        <f t="shared" si="26"/>
        <v>4419.6570000000002</v>
      </c>
      <c r="O79" s="27">
        <f t="shared" si="30"/>
        <v>-481731.22799999954</v>
      </c>
      <c r="P79" s="27">
        <f t="shared" si="31"/>
        <v>481731.22799999954</v>
      </c>
    </row>
    <row r="80" spans="1:16">
      <c r="A80" s="30">
        <v>37288</v>
      </c>
      <c r="C80" s="6">
        <v>72</v>
      </c>
      <c r="D80" s="29">
        <f t="shared" si="22"/>
        <v>11646</v>
      </c>
      <c r="E80" s="29">
        <f t="shared" si="27"/>
        <v>838512</v>
      </c>
      <c r="F80" s="29">
        <f t="shared" si="23"/>
        <v>-1257738</v>
      </c>
      <c r="G80" s="34">
        <f>+Inputs!$D$2</f>
        <v>0.3795</v>
      </c>
      <c r="I80" s="27">
        <f t="shared" si="28"/>
        <v>2096250</v>
      </c>
      <c r="K80" s="27">
        <f t="shared" si="24"/>
        <v>11646</v>
      </c>
      <c r="L80" s="27">
        <f t="shared" si="29"/>
        <v>838512</v>
      </c>
      <c r="M80" s="27">
        <f t="shared" si="25"/>
        <v>4419.6570000000002</v>
      </c>
      <c r="N80" s="27">
        <f t="shared" si="26"/>
        <v>4419.6570000000002</v>
      </c>
      <c r="O80" s="27">
        <f t="shared" si="30"/>
        <v>-477311.57099999953</v>
      </c>
      <c r="P80" s="27">
        <f t="shared" si="31"/>
        <v>477311.57099999953</v>
      </c>
    </row>
    <row r="81" spans="1:16">
      <c r="A81" s="31">
        <v>37316</v>
      </c>
      <c r="C81" s="6">
        <v>73</v>
      </c>
      <c r="D81" s="29">
        <f t="shared" si="22"/>
        <v>11646</v>
      </c>
      <c r="E81" s="29">
        <f t="shared" si="27"/>
        <v>850158</v>
      </c>
      <c r="F81" s="29">
        <f t="shared" si="23"/>
        <v>-1246092</v>
      </c>
      <c r="G81" s="34">
        <f>+Inputs!$D$2</f>
        <v>0.3795</v>
      </c>
      <c r="I81" s="27">
        <f t="shared" si="28"/>
        <v>2096250</v>
      </c>
      <c r="K81" s="27">
        <f t="shared" si="24"/>
        <v>11646</v>
      </c>
      <c r="L81" s="27">
        <f t="shared" si="29"/>
        <v>850158</v>
      </c>
      <c r="M81" s="27">
        <f t="shared" si="25"/>
        <v>4419.6570000000002</v>
      </c>
      <c r="N81" s="27">
        <f t="shared" si="26"/>
        <v>4419.6570000000002</v>
      </c>
      <c r="O81" s="27">
        <f t="shared" si="30"/>
        <v>-472891.91399999952</v>
      </c>
      <c r="P81" s="27">
        <f t="shared" si="31"/>
        <v>472891.91399999952</v>
      </c>
    </row>
    <row r="82" spans="1:16">
      <c r="A82" s="30">
        <v>37347</v>
      </c>
      <c r="C82" s="6">
        <v>74</v>
      </c>
      <c r="D82" s="29">
        <f t="shared" si="22"/>
        <v>11646</v>
      </c>
      <c r="E82" s="29">
        <f t="shared" si="27"/>
        <v>861804</v>
      </c>
      <c r="F82" s="29">
        <f t="shared" si="23"/>
        <v>-1234446</v>
      </c>
      <c r="G82" s="34">
        <f>+Inputs!$D$2</f>
        <v>0.3795</v>
      </c>
      <c r="I82" s="27">
        <f t="shared" si="28"/>
        <v>2096250</v>
      </c>
      <c r="K82" s="27">
        <f t="shared" si="24"/>
        <v>11646</v>
      </c>
      <c r="L82" s="27">
        <f t="shared" si="29"/>
        <v>861804</v>
      </c>
      <c r="M82" s="27">
        <f t="shared" si="25"/>
        <v>4419.6570000000002</v>
      </c>
      <c r="N82" s="27">
        <f t="shared" si="26"/>
        <v>4419.6570000000002</v>
      </c>
      <c r="O82" s="27">
        <f t="shared" si="30"/>
        <v>-468472.25699999952</v>
      </c>
      <c r="P82" s="27">
        <f t="shared" si="31"/>
        <v>468472.25699999952</v>
      </c>
    </row>
    <row r="83" spans="1:16">
      <c r="A83" s="31">
        <v>37377</v>
      </c>
      <c r="C83" s="6">
        <v>75</v>
      </c>
      <c r="D83" s="29">
        <f t="shared" si="22"/>
        <v>11646</v>
      </c>
      <c r="E83" s="29">
        <f t="shared" si="27"/>
        <v>873450</v>
      </c>
      <c r="F83" s="29">
        <f t="shared" si="23"/>
        <v>-1222800</v>
      </c>
      <c r="G83" s="34">
        <f>+Inputs!$D$2</f>
        <v>0.3795</v>
      </c>
      <c r="I83" s="27">
        <f t="shared" si="28"/>
        <v>2096250</v>
      </c>
      <c r="K83" s="27">
        <f t="shared" si="24"/>
        <v>11646</v>
      </c>
      <c r="L83" s="27">
        <f t="shared" si="29"/>
        <v>873450</v>
      </c>
      <c r="M83" s="27">
        <f t="shared" si="25"/>
        <v>4419.6570000000002</v>
      </c>
      <c r="N83" s="27">
        <f t="shared" si="26"/>
        <v>4419.6570000000002</v>
      </c>
      <c r="O83" s="27">
        <f t="shared" si="30"/>
        <v>-464052.59999999951</v>
      </c>
      <c r="P83" s="27">
        <f t="shared" si="31"/>
        <v>464052.59999999951</v>
      </c>
    </row>
    <row r="84" spans="1:16">
      <c r="A84" s="30">
        <v>37408</v>
      </c>
      <c r="C84" s="6">
        <v>76</v>
      </c>
      <c r="D84" s="29">
        <f t="shared" si="22"/>
        <v>11646</v>
      </c>
      <c r="E84" s="29">
        <f t="shared" si="27"/>
        <v>885096</v>
      </c>
      <c r="F84" s="29">
        <f t="shared" si="23"/>
        <v>-1211154</v>
      </c>
      <c r="G84" s="34">
        <f>+Inputs!$D$2</f>
        <v>0.3795</v>
      </c>
      <c r="I84" s="27">
        <f t="shared" si="28"/>
        <v>2096250</v>
      </c>
      <c r="K84" s="27">
        <f t="shared" si="24"/>
        <v>11646</v>
      </c>
      <c r="L84" s="27">
        <f t="shared" si="29"/>
        <v>885096</v>
      </c>
      <c r="M84" s="27">
        <f t="shared" si="25"/>
        <v>4419.6570000000002</v>
      </c>
      <c r="N84" s="27">
        <f t="shared" si="26"/>
        <v>4419.6570000000002</v>
      </c>
      <c r="O84" s="27">
        <f t="shared" si="30"/>
        <v>-459632.9429999995</v>
      </c>
      <c r="P84" s="27">
        <f t="shared" si="31"/>
        <v>459632.9429999995</v>
      </c>
    </row>
    <row r="85" spans="1:16">
      <c r="A85" s="31">
        <v>37438</v>
      </c>
      <c r="C85" s="6">
        <v>77</v>
      </c>
      <c r="D85" s="29">
        <f t="shared" si="22"/>
        <v>11646</v>
      </c>
      <c r="E85" s="29">
        <f t="shared" si="27"/>
        <v>896742</v>
      </c>
      <c r="F85" s="29">
        <f t="shared" si="23"/>
        <v>-1199508</v>
      </c>
      <c r="G85" s="34">
        <f>+Inputs!$D$2</f>
        <v>0.3795</v>
      </c>
      <c r="I85" s="27">
        <f t="shared" si="28"/>
        <v>2096250</v>
      </c>
      <c r="K85" s="27">
        <f t="shared" si="24"/>
        <v>11646</v>
      </c>
      <c r="L85" s="27">
        <f t="shared" si="29"/>
        <v>896742</v>
      </c>
      <c r="M85" s="27">
        <f t="shared" si="25"/>
        <v>4419.6570000000002</v>
      </c>
      <c r="N85" s="27">
        <f t="shared" si="26"/>
        <v>4419.6570000000002</v>
      </c>
      <c r="O85" s="27">
        <f t="shared" si="30"/>
        <v>-455213.2859999995</v>
      </c>
      <c r="P85" s="27">
        <f t="shared" si="31"/>
        <v>455213.2859999995</v>
      </c>
    </row>
    <row r="86" spans="1:16">
      <c r="A86" s="30">
        <v>37469</v>
      </c>
      <c r="C86" s="6">
        <v>78</v>
      </c>
      <c r="D86" s="29">
        <f t="shared" si="22"/>
        <v>11646</v>
      </c>
      <c r="E86" s="29">
        <f t="shared" si="27"/>
        <v>908388</v>
      </c>
      <c r="F86" s="29">
        <f t="shared" si="23"/>
        <v>-1187862</v>
      </c>
      <c r="G86" s="34">
        <f>+Inputs!$D$2</f>
        <v>0.3795</v>
      </c>
      <c r="I86" s="27">
        <f t="shared" si="28"/>
        <v>2096250</v>
      </c>
      <c r="K86" s="27">
        <f t="shared" si="24"/>
        <v>11646</v>
      </c>
      <c r="L86" s="27">
        <f t="shared" si="29"/>
        <v>908388</v>
      </c>
      <c r="M86" s="27">
        <f t="shared" si="25"/>
        <v>4419.6570000000002</v>
      </c>
      <c r="N86" s="27">
        <f t="shared" si="26"/>
        <v>4419.6570000000002</v>
      </c>
      <c r="O86" s="27">
        <f t="shared" si="30"/>
        <v>-450793.62899999949</v>
      </c>
      <c r="P86" s="27">
        <f t="shared" si="31"/>
        <v>450793.62899999949</v>
      </c>
    </row>
    <row r="87" spans="1:16">
      <c r="A87" s="31">
        <v>37500</v>
      </c>
      <c r="C87" s="6">
        <v>79</v>
      </c>
      <c r="D87" s="29">
        <f t="shared" si="22"/>
        <v>11646</v>
      </c>
      <c r="E87" s="29">
        <f t="shared" si="27"/>
        <v>920034</v>
      </c>
      <c r="F87" s="29">
        <f t="shared" si="23"/>
        <v>-1176216</v>
      </c>
      <c r="G87" s="34">
        <f>+Inputs!$D$2</f>
        <v>0.3795</v>
      </c>
      <c r="I87" s="27">
        <f t="shared" si="28"/>
        <v>2096250</v>
      </c>
      <c r="K87" s="27">
        <f t="shared" si="24"/>
        <v>11646</v>
      </c>
      <c r="L87" s="27">
        <f t="shared" si="29"/>
        <v>920034</v>
      </c>
      <c r="M87" s="27">
        <f t="shared" si="25"/>
        <v>4419.6570000000002</v>
      </c>
      <c r="N87" s="27">
        <f t="shared" si="26"/>
        <v>4419.6570000000002</v>
      </c>
      <c r="O87" s="27">
        <f t="shared" si="30"/>
        <v>-446373.97199999948</v>
      </c>
      <c r="P87" s="27">
        <f t="shared" si="31"/>
        <v>446373.97199999948</v>
      </c>
    </row>
    <row r="88" spans="1:16">
      <c r="A88" s="30">
        <v>37530</v>
      </c>
      <c r="C88" s="6">
        <v>80</v>
      </c>
      <c r="D88" s="29">
        <f t="shared" si="22"/>
        <v>11646</v>
      </c>
      <c r="E88" s="29">
        <f t="shared" si="27"/>
        <v>931680</v>
      </c>
      <c r="F88" s="29">
        <f t="shared" si="23"/>
        <v>-1164570</v>
      </c>
      <c r="G88" s="34">
        <f>+Inputs!$D$2</f>
        <v>0.3795</v>
      </c>
      <c r="I88" s="27">
        <f t="shared" si="28"/>
        <v>2096250</v>
      </c>
      <c r="K88" s="27">
        <f t="shared" si="24"/>
        <v>11646</v>
      </c>
      <c r="L88" s="27">
        <f t="shared" si="29"/>
        <v>931680</v>
      </c>
      <c r="M88" s="27">
        <f t="shared" si="25"/>
        <v>4419.6570000000002</v>
      </c>
      <c r="N88" s="27">
        <f t="shared" si="26"/>
        <v>4419.6570000000002</v>
      </c>
      <c r="O88" s="27">
        <f t="shared" si="30"/>
        <v>-441954.31499999948</v>
      </c>
      <c r="P88" s="27">
        <f t="shared" si="31"/>
        <v>441954.31499999948</v>
      </c>
    </row>
    <row r="89" spans="1:16">
      <c r="A89" s="31">
        <v>37561</v>
      </c>
      <c r="C89" s="6">
        <v>81</v>
      </c>
      <c r="D89" s="29">
        <f t="shared" si="22"/>
        <v>11646</v>
      </c>
      <c r="E89" s="29">
        <f t="shared" si="27"/>
        <v>943326</v>
      </c>
      <c r="F89" s="29">
        <f t="shared" si="23"/>
        <v>-1152924</v>
      </c>
      <c r="G89" s="34">
        <f>+Inputs!$D$2</f>
        <v>0.3795</v>
      </c>
      <c r="I89" s="27">
        <f t="shared" si="28"/>
        <v>2096250</v>
      </c>
      <c r="K89" s="27">
        <f t="shared" si="24"/>
        <v>11646</v>
      </c>
      <c r="L89" s="27">
        <f t="shared" si="29"/>
        <v>943326</v>
      </c>
      <c r="M89" s="27">
        <f t="shared" si="25"/>
        <v>4419.6570000000002</v>
      </c>
      <c r="N89" s="27">
        <f t="shared" si="26"/>
        <v>4419.6570000000002</v>
      </c>
      <c r="O89" s="27">
        <f t="shared" si="30"/>
        <v>-437534.65799999947</v>
      </c>
      <c r="P89" s="27">
        <f t="shared" si="31"/>
        <v>437534.65799999947</v>
      </c>
    </row>
    <row r="90" spans="1:16">
      <c r="A90" s="30">
        <v>37591</v>
      </c>
      <c r="C90" s="6">
        <v>82</v>
      </c>
      <c r="D90" s="29">
        <f t="shared" si="22"/>
        <v>11646</v>
      </c>
      <c r="E90" s="29">
        <f t="shared" si="27"/>
        <v>954972</v>
      </c>
      <c r="F90" s="29">
        <f t="shared" si="23"/>
        <v>-1141278</v>
      </c>
      <c r="G90" s="34">
        <f>+Inputs!$D$2</f>
        <v>0.3795</v>
      </c>
      <c r="I90" s="27">
        <f t="shared" si="28"/>
        <v>2096250</v>
      </c>
      <c r="K90" s="27">
        <f t="shared" si="24"/>
        <v>11646</v>
      </c>
      <c r="L90" s="27">
        <f t="shared" si="29"/>
        <v>954972</v>
      </c>
      <c r="M90" s="27">
        <f t="shared" si="25"/>
        <v>4419.6570000000002</v>
      </c>
      <c r="N90" s="27">
        <f t="shared" si="26"/>
        <v>4419.6570000000002</v>
      </c>
      <c r="O90" s="27">
        <f t="shared" si="30"/>
        <v>-433115.00099999947</v>
      </c>
      <c r="P90" s="27">
        <f t="shared" si="31"/>
        <v>433115.00099999947</v>
      </c>
    </row>
    <row r="91" spans="1:16">
      <c r="A91" s="31">
        <v>37622</v>
      </c>
      <c r="C91" s="6">
        <v>83</v>
      </c>
      <c r="D91" s="29">
        <f t="shared" si="22"/>
        <v>11646</v>
      </c>
      <c r="E91" s="29">
        <f t="shared" si="27"/>
        <v>966618</v>
      </c>
      <c r="F91" s="29">
        <f t="shared" si="23"/>
        <v>-1129632</v>
      </c>
      <c r="G91" s="34">
        <f>+Inputs!$D$2</f>
        <v>0.3795</v>
      </c>
      <c r="I91" s="27">
        <f t="shared" si="28"/>
        <v>2096250</v>
      </c>
      <c r="K91" s="27">
        <f t="shared" si="24"/>
        <v>11646</v>
      </c>
      <c r="L91" s="27">
        <f t="shared" si="29"/>
        <v>966618</v>
      </c>
      <c r="M91" s="27">
        <f t="shared" si="25"/>
        <v>4419.6570000000002</v>
      </c>
      <c r="N91" s="27">
        <f t="shared" si="26"/>
        <v>4419.6570000000002</v>
      </c>
      <c r="O91" s="27">
        <f t="shared" si="30"/>
        <v>-428695.34399999946</v>
      </c>
      <c r="P91" s="27">
        <f t="shared" si="31"/>
        <v>428695.34399999946</v>
      </c>
    </row>
    <row r="92" spans="1:16">
      <c r="A92" s="30">
        <v>37653</v>
      </c>
      <c r="C92" s="6">
        <v>84</v>
      </c>
      <c r="D92" s="29">
        <f t="shared" si="22"/>
        <v>11646</v>
      </c>
      <c r="E92" s="29">
        <f t="shared" si="27"/>
        <v>978264</v>
      </c>
      <c r="F92" s="29">
        <f t="shared" si="23"/>
        <v>-1117986</v>
      </c>
      <c r="G92" s="34">
        <f>+Inputs!$D$2</f>
        <v>0.3795</v>
      </c>
      <c r="I92" s="27">
        <f t="shared" si="28"/>
        <v>2096250</v>
      </c>
      <c r="K92" s="27">
        <f t="shared" si="24"/>
        <v>11646</v>
      </c>
      <c r="L92" s="27">
        <f t="shared" si="29"/>
        <v>978264</v>
      </c>
      <c r="M92" s="27">
        <f t="shared" si="25"/>
        <v>4419.6570000000002</v>
      </c>
      <c r="N92" s="27">
        <f t="shared" si="26"/>
        <v>4419.6570000000002</v>
      </c>
      <c r="O92" s="27">
        <f t="shared" si="30"/>
        <v>-424275.68699999945</v>
      </c>
      <c r="P92" s="27">
        <f t="shared" si="31"/>
        <v>424275.68699999945</v>
      </c>
    </row>
    <row r="93" spans="1:16">
      <c r="A93" s="31">
        <v>37681</v>
      </c>
      <c r="C93" s="6">
        <v>85</v>
      </c>
      <c r="D93" s="29">
        <f t="shared" si="22"/>
        <v>11646</v>
      </c>
      <c r="E93" s="29">
        <f t="shared" si="27"/>
        <v>989910</v>
      </c>
      <c r="F93" s="29">
        <f t="shared" si="23"/>
        <v>-1106340</v>
      </c>
      <c r="G93" s="34">
        <f>+Inputs!$D$2</f>
        <v>0.3795</v>
      </c>
      <c r="I93" s="27">
        <f t="shared" si="28"/>
        <v>2096250</v>
      </c>
      <c r="K93" s="27">
        <f t="shared" si="24"/>
        <v>11646</v>
      </c>
      <c r="L93" s="27">
        <f t="shared" si="29"/>
        <v>989910</v>
      </c>
      <c r="M93" s="27">
        <f t="shared" si="25"/>
        <v>4419.6570000000002</v>
      </c>
      <c r="N93" s="27">
        <f t="shared" si="26"/>
        <v>4419.6570000000002</v>
      </c>
      <c r="O93" s="27">
        <f t="shared" si="30"/>
        <v>-419856.02999999945</v>
      </c>
      <c r="P93" s="27">
        <f t="shared" si="31"/>
        <v>419856.02999999945</v>
      </c>
    </row>
    <row r="94" spans="1:16">
      <c r="A94" s="30">
        <v>37712</v>
      </c>
      <c r="C94" s="6">
        <v>86</v>
      </c>
      <c r="D94" s="29">
        <f t="shared" si="22"/>
        <v>11646</v>
      </c>
      <c r="E94" s="29">
        <f t="shared" si="27"/>
        <v>1001556</v>
      </c>
      <c r="F94" s="29">
        <f t="shared" si="23"/>
        <v>-1094694</v>
      </c>
      <c r="G94" s="34">
        <f>+Inputs!$D$2</f>
        <v>0.3795</v>
      </c>
      <c r="I94" s="27">
        <f t="shared" si="28"/>
        <v>2096250</v>
      </c>
      <c r="K94" s="27">
        <f t="shared" si="24"/>
        <v>11646</v>
      </c>
      <c r="L94" s="27">
        <f t="shared" si="29"/>
        <v>1001556</v>
      </c>
      <c r="M94" s="27">
        <f t="shared" si="25"/>
        <v>4419.6570000000002</v>
      </c>
      <c r="N94" s="27">
        <f t="shared" si="26"/>
        <v>4419.6570000000002</v>
      </c>
      <c r="O94" s="27">
        <f t="shared" si="30"/>
        <v>-415436.37299999944</v>
      </c>
      <c r="P94" s="27">
        <f t="shared" si="31"/>
        <v>415436.37299999944</v>
      </c>
    </row>
    <row r="95" spans="1:16">
      <c r="A95" s="31">
        <v>37742</v>
      </c>
      <c r="C95" s="6">
        <v>87</v>
      </c>
      <c r="D95" s="29">
        <f t="shared" si="22"/>
        <v>11646</v>
      </c>
      <c r="E95" s="29">
        <f t="shared" si="27"/>
        <v>1013202</v>
      </c>
      <c r="F95" s="29">
        <f t="shared" si="23"/>
        <v>-1083048</v>
      </c>
      <c r="G95" s="34">
        <f>+Inputs!$D$3</f>
        <v>0.37951000000000001</v>
      </c>
      <c r="I95" s="27">
        <f t="shared" si="28"/>
        <v>2096250</v>
      </c>
      <c r="K95" s="27">
        <f t="shared" si="24"/>
        <v>11646</v>
      </c>
      <c r="L95" s="27">
        <f t="shared" si="29"/>
        <v>1013202</v>
      </c>
      <c r="M95" s="27">
        <f t="shared" si="25"/>
        <v>4419.7734600000003</v>
      </c>
      <c r="N95" s="27">
        <f t="shared" si="26"/>
        <v>4419.7734600000003</v>
      </c>
      <c r="O95" s="27">
        <f t="shared" si="30"/>
        <v>-411016.59953999944</v>
      </c>
      <c r="P95" s="27">
        <f t="shared" si="31"/>
        <v>411016.59953999944</v>
      </c>
    </row>
    <row r="96" spans="1:16">
      <c r="A96" s="30">
        <v>37773</v>
      </c>
      <c r="C96" s="6">
        <v>88</v>
      </c>
      <c r="D96" s="29">
        <f t="shared" si="22"/>
        <v>11646</v>
      </c>
      <c r="E96" s="29">
        <f t="shared" si="27"/>
        <v>1024848</v>
      </c>
      <c r="F96" s="29">
        <f t="shared" si="23"/>
        <v>-1071402</v>
      </c>
      <c r="G96" s="34">
        <f>+Inputs!$D$3</f>
        <v>0.37951000000000001</v>
      </c>
      <c r="I96" s="27">
        <f t="shared" si="28"/>
        <v>2096250</v>
      </c>
      <c r="K96" s="27">
        <f t="shared" si="24"/>
        <v>11646</v>
      </c>
      <c r="L96" s="27">
        <f t="shared" si="29"/>
        <v>1024848</v>
      </c>
      <c r="M96" s="27">
        <f t="shared" si="25"/>
        <v>4419.7734600000003</v>
      </c>
      <c r="N96" s="27">
        <f t="shared" si="26"/>
        <v>4419.7734600000003</v>
      </c>
      <c r="O96" s="27">
        <f t="shared" si="30"/>
        <v>-406596.82607999945</v>
      </c>
      <c r="P96" s="27">
        <f t="shared" si="31"/>
        <v>406596.82607999945</v>
      </c>
    </row>
    <row r="97" spans="1:16">
      <c r="A97" s="31">
        <v>37803</v>
      </c>
      <c r="C97" s="6">
        <v>89</v>
      </c>
      <c r="D97" s="29">
        <f t="shared" si="22"/>
        <v>11646</v>
      </c>
      <c r="E97" s="29">
        <f t="shared" si="27"/>
        <v>1036494</v>
      </c>
      <c r="F97" s="29">
        <f t="shared" si="23"/>
        <v>-1059756</v>
      </c>
      <c r="G97" s="34">
        <f>+Inputs!$D$3</f>
        <v>0.37951000000000001</v>
      </c>
      <c r="I97" s="27">
        <f t="shared" si="28"/>
        <v>2096250</v>
      </c>
      <c r="K97" s="27">
        <f t="shared" si="24"/>
        <v>11646</v>
      </c>
      <c r="L97" s="27">
        <f t="shared" si="29"/>
        <v>1036494</v>
      </c>
      <c r="M97" s="27">
        <f t="shared" si="25"/>
        <v>4419.7734600000003</v>
      </c>
      <c r="N97" s="27">
        <f t="shared" si="26"/>
        <v>4419.7734600000003</v>
      </c>
      <c r="O97" s="27">
        <f t="shared" si="30"/>
        <v>-402177.05261999945</v>
      </c>
      <c r="P97" s="27">
        <f t="shared" si="31"/>
        <v>402177.05261999945</v>
      </c>
    </row>
    <row r="98" spans="1:16">
      <c r="A98" s="30">
        <v>37834</v>
      </c>
      <c r="C98" s="6">
        <v>90</v>
      </c>
      <c r="D98" s="29">
        <f t="shared" si="22"/>
        <v>11646</v>
      </c>
      <c r="E98" s="29">
        <f t="shared" si="27"/>
        <v>1048140</v>
      </c>
      <c r="F98" s="29">
        <f t="shared" si="23"/>
        <v>-1048110</v>
      </c>
      <c r="G98" s="34">
        <f>+Inputs!$D$3</f>
        <v>0.37951000000000001</v>
      </c>
      <c r="I98" s="27">
        <f t="shared" si="28"/>
        <v>2096250</v>
      </c>
      <c r="K98" s="27">
        <f t="shared" si="24"/>
        <v>11646</v>
      </c>
      <c r="L98" s="27">
        <f t="shared" si="29"/>
        <v>1048140</v>
      </c>
      <c r="M98" s="27">
        <f t="shared" si="25"/>
        <v>4419.7734600000003</v>
      </c>
      <c r="N98" s="27">
        <f t="shared" si="26"/>
        <v>4419.7734600000003</v>
      </c>
      <c r="O98" s="27">
        <f t="shared" si="30"/>
        <v>-397757.27915999945</v>
      </c>
      <c r="P98" s="27">
        <f t="shared" si="31"/>
        <v>397757.27915999945</v>
      </c>
    </row>
    <row r="99" spans="1:16">
      <c r="A99" s="31">
        <v>37865</v>
      </c>
      <c r="C99" s="6">
        <v>91</v>
      </c>
      <c r="D99" s="29">
        <f t="shared" si="22"/>
        <v>11646</v>
      </c>
      <c r="E99" s="29">
        <f t="shared" si="27"/>
        <v>1059786</v>
      </c>
      <c r="F99" s="29">
        <f t="shared" si="23"/>
        <v>-1036464</v>
      </c>
      <c r="G99" s="34">
        <f>+Inputs!$D$3</f>
        <v>0.37951000000000001</v>
      </c>
      <c r="I99" s="27">
        <f t="shared" si="28"/>
        <v>2096250</v>
      </c>
      <c r="K99" s="27">
        <f t="shared" si="24"/>
        <v>11646</v>
      </c>
      <c r="L99" s="27">
        <f t="shared" si="29"/>
        <v>1059786</v>
      </c>
      <c r="M99" s="27">
        <f t="shared" si="25"/>
        <v>4419.7734600000003</v>
      </c>
      <c r="N99" s="27">
        <f t="shared" si="26"/>
        <v>4419.7734600000003</v>
      </c>
      <c r="O99" s="27">
        <f t="shared" si="30"/>
        <v>-393337.50569999946</v>
      </c>
      <c r="P99" s="27">
        <f t="shared" si="31"/>
        <v>393337.50569999946</v>
      </c>
    </row>
    <row r="100" spans="1:16">
      <c r="A100" s="30">
        <v>37895</v>
      </c>
      <c r="C100" s="6">
        <v>92</v>
      </c>
      <c r="D100" s="29">
        <f t="shared" si="22"/>
        <v>11646</v>
      </c>
      <c r="E100" s="29">
        <f t="shared" si="27"/>
        <v>1071432</v>
      </c>
      <c r="F100" s="29">
        <f t="shared" si="23"/>
        <v>-1024818</v>
      </c>
      <c r="G100" s="34">
        <f>+Inputs!$D$3</f>
        <v>0.37951000000000001</v>
      </c>
      <c r="I100" s="27">
        <f t="shared" si="28"/>
        <v>2096250</v>
      </c>
      <c r="K100" s="27">
        <f t="shared" si="24"/>
        <v>11646</v>
      </c>
      <c r="L100" s="27">
        <f t="shared" si="29"/>
        <v>1071432</v>
      </c>
      <c r="M100" s="27">
        <f t="shared" si="25"/>
        <v>4419.7734600000003</v>
      </c>
      <c r="N100" s="27">
        <f t="shared" si="26"/>
        <v>4419.7734600000003</v>
      </c>
      <c r="O100" s="27">
        <f t="shared" si="30"/>
        <v>-388917.73223999946</v>
      </c>
      <c r="P100" s="27">
        <f t="shared" si="31"/>
        <v>388917.73223999946</v>
      </c>
    </row>
    <row r="101" spans="1:16">
      <c r="A101" s="31">
        <v>37926</v>
      </c>
      <c r="C101" s="6">
        <v>93</v>
      </c>
      <c r="D101" s="29">
        <f t="shared" si="22"/>
        <v>11646</v>
      </c>
      <c r="E101" s="29">
        <f t="shared" si="27"/>
        <v>1083078</v>
      </c>
      <c r="F101" s="29">
        <f t="shared" si="23"/>
        <v>-1013172</v>
      </c>
      <c r="G101" s="34">
        <f>+Inputs!$D$3</f>
        <v>0.37951000000000001</v>
      </c>
      <c r="I101" s="27">
        <f t="shared" si="28"/>
        <v>2096250</v>
      </c>
      <c r="K101" s="27">
        <f t="shared" si="24"/>
        <v>11646</v>
      </c>
      <c r="L101" s="27">
        <f t="shared" si="29"/>
        <v>1083078</v>
      </c>
      <c r="M101" s="27">
        <f t="shared" si="25"/>
        <v>4419.7734600000003</v>
      </c>
      <c r="N101" s="27">
        <f t="shared" si="26"/>
        <v>4419.7734600000003</v>
      </c>
      <c r="O101" s="27">
        <f t="shared" si="30"/>
        <v>-384497.95877999946</v>
      </c>
      <c r="P101" s="27">
        <f t="shared" si="31"/>
        <v>384497.95877999946</v>
      </c>
    </row>
    <row r="102" spans="1:16">
      <c r="A102" s="30">
        <v>37956</v>
      </c>
      <c r="C102" s="6">
        <v>94</v>
      </c>
      <c r="D102" s="29">
        <f t="shared" si="22"/>
        <v>11646</v>
      </c>
      <c r="E102" s="29">
        <f t="shared" si="27"/>
        <v>1094724</v>
      </c>
      <c r="F102" s="29">
        <f t="shared" si="23"/>
        <v>-1001526</v>
      </c>
      <c r="G102" s="34">
        <f>+Inputs!$D$3</f>
        <v>0.37951000000000001</v>
      </c>
      <c r="I102" s="27">
        <f t="shared" si="28"/>
        <v>2096250</v>
      </c>
      <c r="K102" s="27">
        <f t="shared" si="24"/>
        <v>11646</v>
      </c>
      <c r="L102" s="27">
        <f t="shared" si="29"/>
        <v>1094724</v>
      </c>
      <c r="M102" s="27">
        <f t="shared" si="25"/>
        <v>4419.7734600000003</v>
      </c>
      <c r="N102" s="27">
        <f t="shared" si="26"/>
        <v>4419.7734600000003</v>
      </c>
      <c r="O102" s="27">
        <f t="shared" si="30"/>
        <v>-380078.18531999947</v>
      </c>
      <c r="P102" s="27">
        <f t="shared" si="31"/>
        <v>380078.18531999947</v>
      </c>
    </row>
    <row r="103" spans="1:16">
      <c r="A103" s="31">
        <v>37987</v>
      </c>
      <c r="C103" s="6">
        <v>95</v>
      </c>
      <c r="D103" s="29">
        <f t="shared" si="22"/>
        <v>11646</v>
      </c>
      <c r="E103" s="29">
        <f t="shared" si="27"/>
        <v>1106370</v>
      </c>
      <c r="F103" s="29">
        <f t="shared" si="23"/>
        <v>-989880</v>
      </c>
      <c r="G103" s="34">
        <f>+Inputs!$D$3</f>
        <v>0.37951000000000001</v>
      </c>
      <c r="I103" s="27">
        <f t="shared" si="28"/>
        <v>2096250</v>
      </c>
      <c r="K103" s="27">
        <f t="shared" si="24"/>
        <v>11646</v>
      </c>
      <c r="L103" s="27">
        <f t="shared" si="29"/>
        <v>1106370</v>
      </c>
      <c r="M103" s="27">
        <f t="shared" si="25"/>
        <v>4419.7734600000003</v>
      </c>
      <c r="N103" s="27">
        <f t="shared" si="26"/>
        <v>4419.7734600000003</v>
      </c>
      <c r="O103" s="27">
        <f t="shared" si="30"/>
        <v>-375658.41185999947</v>
      </c>
      <c r="P103" s="27">
        <f t="shared" si="31"/>
        <v>375658.41185999947</v>
      </c>
    </row>
    <row r="104" spans="1:16">
      <c r="A104" s="30">
        <v>38018</v>
      </c>
      <c r="C104" s="6">
        <v>96</v>
      </c>
      <c r="D104" s="29">
        <f t="shared" si="22"/>
        <v>11646</v>
      </c>
      <c r="E104" s="29">
        <f t="shared" si="27"/>
        <v>1118016</v>
      </c>
      <c r="F104" s="29">
        <f t="shared" si="23"/>
        <v>-978234</v>
      </c>
      <c r="G104" s="34">
        <f>+Inputs!$D$3</f>
        <v>0.37951000000000001</v>
      </c>
      <c r="I104" s="27">
        <f t="shared" si="28"/>
        <v>2096250</v>
      </c>
      <c r="K104" s="27">
        <f t="shared" si="24"/>
        <v>11646</v>
      </c>
      <c r="L104" s="27">
        <f t="shared" si="29"/>
        <v>1118016</v>
      </c>
      <c r="M104" s="27">
        <f t="shared" si="25"/>
        <v>4419.7734600000003</v>
      </c>
      <c r="N104" s="27">
        <f t="shared" si="26"/>
        <v>4419.7734600000003</v>
      </c>
      <c r="O104" s="27">
        <f t="shared" si="30"/>
        <v>-371238.63839999947</v>
      </c>
      <c r="P104" s="27">
        <f t="shared" si="31"/>
        <v>371238.63839999947</v>
      </c>
    </row>
    <row r="105" spans="1:16">
      <c r="A105" s="31">
        <v>38047</v>
      </c>
      <c r="C105" s="6">
        <v>97</v>
      </c>
      <c r="D105" s="29">
        <f t="shared" ref="D105:D136" si="32">ROUND(-(+$B$9/180)*1,0)</f>
        <v>11646</v>
      </c>
      <c r="E105" s="29">
        <f t="shared" si="27"/>
        <v>1129662</v>
      </c>
      <c r="F105" s="29">
        <f t="shared" ref="F105:F136" si="33">$B$9+E105</f>
        <v>-966588</v>
      </c>
      <c r="G105" s="34">
        <f>+Inputs!$D$3</f>
        <v>0.37951000000000001</v>
      </c>
      <c r="I105" s="27">
        <f t="shared" si="28"/>
        <v>2096250</v>
      </c>
      <c r="K105" s="27">
        <f t="shared" ref="K105:K136" si="34">D105</f>
        <v>11646</v>
      </c>
      <c r="L105" s="27">
        <f t="shared" si="29"/>
        <v>1129662</v>
      </c>
      <c r="M105" s="27">
        <f t="shared" ref="M105:M136" si="35">K105*G105</f>
        <v>4419.7734600000003</v>
      </c>
      <c r="N105" s="27">
        <f t="shared" ref="N105:N136" si="36">M105-J105</f>
        <v>4419.7734600000003</v>
      </c>
      <c r="O105" s="27">
        <f t="shared" si="30"/>
        <v>-366818.86493999948</v>
      </c>
      <c r="P105" s="27">
        <f t="shared" si="31"/>
        <v>366818.86493999948</v>
      </c>
    </row>
    <row r="106" spans="1:16">
      <c r="A106" s="30">
        <v>38078</v>
      </c>
      <c r="C106" s="6">
        <v>98</v>
      </c>
      <c r="D106" s="29">
        <f t="shared" si="32"/>
        <v>11646</v>
      </c>
      <c r="E106" s="29">
        <f t="shared" ref="E106:E137" si="37">+E105+D106</f>
        <v>1141308</v>
      </c>
      <c r="F106" s="29">
        <f t="shared" si="33"/>
        <v>-954942</v>
      </c>
      <c r="G106" s="34">
        <f>+Inputs!$D$3</f>
        <v>0.37951000000000001</v>
      </c>
      <c r="I106" s="27">
        <f t="shared" ref="I106:I137" si="38">+I105+H106</f>
        <v>2096250</v>
      </c>
      <c r="K106" s="27">
        <f t="shared" si="34"/>
        <v>11646</v>
      </c>
      <c r="L106" s="27">
        <f t="shared" ref="L106:L137" si="39">+L105+K106</f>
        <v>1141308</v>
      </c>
      <c r="M106" s="27">
        <f t="shared" si="35"/>
        <v>4419.7734600000003</v>
      </c>
      <c r="N106" s="27">
        <f t="shared" si="36"/>
        <v>4419.7734600000003</v>
      </c>
      <c r="O106" s="27">
        <f t="shared" ref="O106:O137" si="40">+O105+N106</f>
        <v>-362399.09147999948</v>
      </c>
      <c r="P106" s="27">
        <f t="shared" ref="P106:P137" si="41">P105-N106</f>
        <v>362399.09147999948</v>
      </c>
    </row>
    <row r="107" spans="1:16">
      <c r="A107" s="31">
        <v>38108</v>
      </c>
      <c r="C107" s="6">
        <v>99</v>
      </c>
      <c r="D107" s="29">
        <f t="shared" si="32"/>
        <v>11646</v>
      </c>
      <c r="E107" s="29">
        <f t="shared" si="37"/>
        <v>1152954</v>
      </c>
      <c r="F107" s="29">
        <f t="shared" si="33"/>
        <v>-943296</v>
      </c>
      <c r="G107" s="34">
        <f>+Inputs!$D$3</f>
        <v>0.37951000000000001</v>
      </c>
      <c r="I107" s="27">
        <f t="shared" si="38"/>
        <v>2096250</v>
      </c>
      <c r="K107" s="27">
        <f t="shared" si="34"/>
        <v>11646</v>
      </c>
      <c r="L107" s="27">
        <f t="shared" si="39"/>
        <v>1152954</v>
      </c>
      <c r="M107" s="27">
        <f t="shared" si="35"/>
        <v>4419.7734600000003</v>
      </c>
      <c r="N107" s="27">
        <f t="shared" si="36"/>
        <v>4419.7734600000003</v>
      </c>
      <c r="O107" s="27">
        <f t="shared" si="40"/>
        <v>-357979.31801999948</v>
      </c>
      <c r="P107" s="27">
        <f t="shared" si="41"/>
        <v>357979.31801999948</v>
      </c>
    </row>
    <row r="108" spans="1:16">
      <c r="A108" s="30">
        <v>38139</v>
      </c>
      <c r="C108" s="6">
        <v>100</v>
      </c>
      <c r="D108" s="29">
        <f t="shared" si="32"/>
        <v>11646</v>
      </c>
      <c r="E108" s="29">
        <f t="shared" si="37"/>
        <v>1164600</v>
      </c>
      <c r="F108" s="29">
        <f t="shared" si="33"/>
        <v>-931650</v>
      </c>
      <c r="G108" s="34">
        <f>+Inputs!$D$3</f>
        <v>0.37951000000000001</v>
      </c>
      <c r="I108" s="27">
        <f t="shared" si="38"/>
        <v>2096250</v>
      </c>
      <c r="K108" s="27">
        <f t="shared" si="34"/>
        <v>11646</v>
      </c>
      <c r="L108" s="27">
        <f t="shared" si="39"/>
        <v>1164600</v>
      </c>
      <c r="M108" s="27">
        <f t="shared" si="35"/>
        <v>4419.7734600000003</v>
      </c>
      <c r="N108" s="27">
        <f t="shared" si="36"/>
        <v>4419.7734600000003</v>
      </c>
      <c r="O108" s="27">
        <f t="shared" si="40"/>
        <v>-353559.54455999949</v>
      </c>
      <c r="P108" s="27">
        <f t="shared" si="41"/>
        <v>353559.54455999949</v>
      </c>
    </row>
    <row r="109" spans="1:16">
      <c r="A109" s="31">
        <v>38169</v>
      </c>
      <c r="C109" s="6">
        <v>101</v>
      </c>
      <c r="D109" s="29">
        <f t="shared" si="32"/>
        <v>11646</v>
      </c>
      <c r="E109" s="29">
        <f t="shared" si="37"/>
        <v>1176246</v>
      </c>
      <c r="F109" s="29">
        <f t="shared" si="33"/>
        <v>-920004</v>
      </c>
      <c r="G109" s="34">
        <f>+Inputs!$D$3</f>
        <v>0.37951000000000001</v>
      </c>
      <c r="I109" s="27">
        <f t="shared" si="38"/>
        <v>2096250</v>
      </c>
      <c r="K109" s="27">
        <f t="shared" si="34"/>
        <v>11646</v>
      </c>
      <c r="L109" s="27">
        <f t="shared" si="39"/>
        <v>1176246</v>
      </c>
      <c r="M109" s="27">
        <f t="shared" si="35"/>
        <v>4419.7734600000003</v>
      </c>
      <c r="N109" s="27">
        <f t="shared" si="36"/>
        <v>4419.7734600000003</v>
      </c>
      <c r="O109" s="27">
        <f t="shared" si="40"/>
        <v>-349139.77109999949</v>
      </c>
      <c r="P109" s="27">
        <f t="shared" si="41"/>
        <v>349139.77109999949</v>
      </c>
    </row>
    <row r="110" spans="1:16">
      <c r="A110" s="30">
        <v>38200</v>
      </c>
      <c r="C110" s="6">
        <v>102</v>
      </c>
      <c r="D110" s="29">
        <f t="shared" si="32"/>
        <v>11646</v>
      </c>
      <c r="E110" s="29">
        <f t="shared" si="37"/>
        <v>1187892</v>
      </c>
      <c r="F110" s="29">
        <f t="shared" si="33"/>
        <v>-908358</v>
      </c>
      <c r="G110" s="34">
        <f>+Inputs!$D$3</f>
        <v>0.37951000000000001</v>
      </c>
      <c r="I110" s="27">
        <f t="shared" si="38"/>
        <v>2096250</v>
      </c>
      <c r="K110" s="27">
        <f t="shared" si="34"/>
        <v>11646</v>
      </c>
      <c r="L110" s="27">
        <f t="shared" si="39"/>
        <v>1187892</v>
      </c>
      <c r="M110" s="27">
        <f t="shared" si="35"/>
        <v>4419.7734600000003</v>
      </c>
      <c r="N110" s="27">
        <f t="shared" si="36"/>
        <v>4419.7734600000003</v>
      </c>
      <c r="O110" s="27">
        <f t="shared" si="40"/>
        <v>-344719.99763999949</v>
      </c>
      <c r="P110" s="27">
        <f t="shared" si="41"/>
        <v>344719.99763999949</v>
      </c>
    </row>
    <row r="111" spans="1:16">
      <c r="A111" s="31">
        <v>38231</v>
      </c>
      <c r="C111" s="6">
        <v>103</v>
      </c>
      <c r="D111" s="29">
        <f t="shared" si="32"/>
        <v>11646</v>
      </c>
      <c r="E111" s="29">
        <f t="shared" si="37"/>
        <v>1199538</v>
      </c>
      <c r="F111" s="29">
        <f t="shared" si="33"/>
        <v>-896712</v>
      </c>
      <c r="G111" s="34">
        <f>+Inputs!$D$3</f>
        <v>0.37951000000000001</v>
      </c>
      <c r="I111" s="27">
        <f t="shared" si="38"/>
        <v>2096250</v>
      </c>
      <c r="K111" s="27">
        <f t="shared" si="34"/>
        <v>11646</v>
      </c>
      <c r="L111" s="27">
        <f t="shared" si="39"/>
        <v>1199538</v>
      </c>
      <c r="M111" s="27">
        <f t="shared" si="35"/>
        <v>4419.7734600000003</v>
      </c>
      <c r="N111" s="27">
        <f t="shared" si="36"/>
        <v>4419.7734600000003</v>
      </c>
      <c r="O111" s="27">
        <f t="shared" si="40"/>
        <v>-340300.2241799995</v>
      </c>
      <c r="P111" s="27">
        <f t="shared" si="41"/>
        <v>340300.2241799995</v>
      </c>
    </row>
    <row r="112" spans="1:16">
      <c r="A112" s="30">
        <v>38261</v>
      </c>
      <c r="C112" s="6">
        <v>104</v>
      </c>
      <c r="D112" s="29">
        <f t="shared" si="32"/>
        <v>11646</v>
      </c>
      <c r="E112" s="29">
        <f t="shared" si="37"/>
        <v>1211184</v>
      </c>
      <c r="F112" s="29">
        <f t="shared" si="33"/>
        <v>-885066</v>
      </c>
      <c r="G112" s="34">
        <f>+Inputs!$D$3</f>
        <v>0.37951000000000001</v>
      </c>
      <c r="I112" s="27">
        <f t="shared" si="38"/>
        <v>2096250</v>
      </c>
      <c r="K112" s="27">
        <f t="shared" si="34"/>
        <v>11646</v>
      </c>
      <c r="L112" s="27">
        <f t="shared" si="39"/>
        <v>1211184</v>
      </c>
      <c r="M112" s="27">
        <f t="shared" si="35"/>
        <v>4419.7734600000003</v>
      </c>
      <c r="N112" s="27">
        <f t="shared" si="36"/>
        <v>4419.7734600000003</v>
      </c>
      <c r="O112" s="27">
        <f t="shared" si="40"/>
        <v>-335880.4507199995</v>
      </c>
      <c r="P112" s="27">
        <f t="shared" si="41"/>
        <v>335880.4507199995</v>
      </c>
    </row>
    <row r="113" spans="1:16">
      <c r="A113" s="31">
        <v>38292</v>
      </c>
      <c r="C113" s="6">
        <v>105</v>
      </c>
      <c r="D113" s="29">
        <f t="shared" si="32"/>
        <v>11646</v>
      </c>
      <c r="E113" s="29">
        <f t="shared" si="37"/>
        <v>1222830</v>
      </c>
      <c r="F113" s="29">
        <f t="shared" si="33"/>
        <v>-873420</v>
      </c>
      <c r="G113" s="34">
        <f>+Inputs!$D$3</f>
        <v>0.37951000000000001</v>
      </c>
      <c r="I113" s="27">
        <f t="shared" si="38"/>
        <v>2096250</v>
      </c>
      <c r="K113" s="27">
        <f t="shared" si="34"/>
        <v>11646</v>
      </c>
      <c r="L113" s="27">
        <f t="shared" si="39"/>
        <v>1222830</v>
      </c>
      <c r="M113" s="27">
        <f t="shared" si="35"/>
        <v>4419.7734600000003</v>
      </c>
      <c r="N113" s="27">
        <f t="shared" si="36"/>
        <v>4419.7734600000003</v>
      </c>
      <c r="O113" s="27">
        <f t="shared" si="40"/>
        <v>-331460.6772599995</v>
      </c>
      <c r="P113" s="27">
        <f t="shared" si="41"/>
        <v>331460.6772599995</v>
      </c>
    </row>
    <row r="114" spans="1:16">
      <c r="A114" s="30">
        <v>38322</v>
      </c>
      <c r="C114" s="6">
        <v>106</v>
      </c>
      <c r="D114" s="29">
        <f t="shared" si="32"/>
        <v>11646</v>
      </c>
      <c r="E114" s="29">
        <f t="shared" si="37"/>
        <v>1234476</v>
      </c>
      <c r="F114" s="29">
        <f t="shared" si="33"/>
        <v>-861774</v>
      </c>
      <c r="G114" s="34">
        <f>+Inputs!$D$3</f>
        <v>0.37951000000000001</v>
      </c>
      <c r="I114" s="27">
        <f t="shared" si="38"/>
        <v>2096250</v>
      </c>
      <c r="K114" s="27">
        <f t="shared" si="34"/>
        <v>11646</v>
      </c>
      <c r="L114" s="27">
        <f t="shared" si="39"/>
        <v>1234476</v>
      </c>
      <c r="M114" s="27">
        <f t="shared" si="35"/>
        <v>4419.7734600000003</v>
      </c>
      <c r="N114" s="27">
        <f t="shared" si="36"/>
        <v>4419.7734600000003</v>
      </c>
      <c r="O114" s="27">
        <f t="shared" si="40"/>
        <v>-327040.90379999951</v>
      </c>
      <c r="P114" s="27">
        <f t="shared" si="41"/>
        <v>327040.90379999951</v>
      </c>
    </row>
    <row r="115" spans="1:16">
      <c r="A115" s="31">
        <v>38353</v>
      </c>
      <c r="C115" s="6">
        <v>107</v>
      </c>
      <c r="D115" s="29">
        <f t="shared" si="32"/>
        <v>11646</v>
      </c>
      <c r="E115" s="29">
        <f t="shared" si="37"/>
        <v>1246122</v>
      </c>
      <c r="F115" s="29">
        <f t="shared" si="33"/>
        <v>-850128</v>
      </c>
      <c r="G115" s="34">
        <f>+Inputs!$D$3</f>
        <v>0.37951000000000001</v>
      </c>
      <c r="I115" s="27">
        <f t="shared" si="38"/>
        <v>2096250</v>
      </c>
      <c r="K115" s="27">
        <f t="shared" si="34"/>
        <v>11646</v>
      </c>
      <c r="L115" s="27">
        <f t="shared" si="39"/>
        <v>1246122</v>
      </c>
      <c r="M115" s="27">
        <f t="shared" si="35"/>
        <v>4419.7734600000003</v>
      </c>
      <c r="N115" s="27">
        <f t="shared" si="36"/>
        <v>4419.7734600000003</v>
      </c>
      <c r="O115" s="27">
        <f t="shared" si="40"/>
        <v>-322621.13033999951</v>
      </c>
      <c r="P115" s="27">
        <f t="shared" si="41"/>
        <v>322621.13033999951</v>
      </c>
    </row>
    <row r="116" spans="1:16">
      <c r="A116" s="30">
        <v>38384</v>
      </c>
      <c r="C116" s="6">
        <v>108</v>
      </c>
      <c r="D116" s="29">
        <f t="shared" si="32"/>
        <v>11646</v>
      </c>
      <c r="E116" s="29">
        <f t="shared" si="37"/>
        <v>1257768</v>
      </c>
      <c r="F116" s="29">
        <f t="shared" si="33"/>
        <v>-838482</v>
      </c>
      <c r="G116" s="34">
        <f>+Inputs!$D$3</f>
        <v>0.37951000000000001</v>
      </c>
      <c r="I116" s="27">
        <f t="shared" si="38"/>
        <v>2096250</v>
      </c>
      <c r="K116" s="27">
        <f t="shared" si="34"/>
        <v>11646</v>
      </c>
      <c r="L116" s="27">
        <f t="shared" si="39"/>
        <v>1257768</v>
      </c>
      <c r="M116" s="27">
        <f t="shared" si="35"/>
        <v>4419.7734600000003</v>
      </c>
      <c r="N116" s="27">
        <f t="shared" si="36"/>
        <v>4419.7734600000003</v>
      </c>
      <c r="O116" s="27">
        <f t="shared" si="40"/>
        <v>-318201.35687999951</v>
      </c>
      <c r="P116" s="27">
        <f t="shared" si="41"/>
        <v>318201.35687999951</v>
      </c>
    </row>
    <row r="117" spans="1:16">
      <c r="A117" s="31">
        <v>38412</v>
      </c>
      <c r="C117" s="6">
        <v>109</v>
      </c>
      <c r="D117" s="29">
        <f t="shared" si="32"/>
        <v>11646</v>
      </c>
      <c r="E117" s="29">
        <f t="shared" si="37"/>
        <v>1269414</v>
      </c>
      <c r="F117" s="29">
        <f t="shared" si="33"/>
        <v>-826836</v>
      </c>
      <c r="G117" s="34">
        <f>+Inputs!$D$3</f>
        <v>0.37951000000000001</v>
      </c>
      <c r="I117" s="27">
        <f t="shared" si="38"/>
        <v>2096250</v>
      </c>
      <c r="K117" s="27">
        <f t="shared" si="34"/>
        <v>11646</v>
      </c>
      <c r="L117" s="27">
        <f t="shared" si="39"/>
        <v>1269414</v>
      </c>
      <c r="M117" s="27">
        <f t="shared" si="35"/>
        <v>4419.7734600000003</v>
      </c>
      <c r="N117" s="27">
        <f t="shared" si="36"/>
        <v>4419.7734600000003</v>
      </c>
      <c r="O117" s="27">
        <f t="shared" si="40"/>
        <v>-313781.58341999952</v>
      </c>
      <c r="P117" s="27">
        <f t="shared" si="41"/>
        <v>313781.58341999952</v>
      </c>
    </row>
    <row r="118" spans="1:16">
      <c r="A118" s="30">
        <v>38443</v>
      </c>
      <c r="C118" s="6">
        <v>110</v>
      </c>
      <c r="D118" s="29">
        <f t="shared" si="32"/>
        <v>11646</v>
      </c>
      <c r="E118" s="29">
        <f t="shared" si="37"/>
        <v>1281060</v>
      </c>
      <c r="F118" s="29">
        <f t="shared" si="33"/>
        <v>-815190</v>
      </c>
      <c r="G118" s="34">
        <f>+Inputs!$D$3</f>
        <v>0.37951000000000001</v>
      </c>
      <c r="I118" s="27">
        <f t="shared" si="38"/>
        <v>2096250</v>
      </c>
      <c r="K118" s="27">
        <f t="shared" si="34"/>
        <v>11646</v>
      </c>
      <c r="L118" s="27">
        <f t="shared" si="39"/>
        <v>1281060</v>
      </c>
      <c r="M118" s="27">
        <f t="shared" si="35"/>
        <v>4419.7734600000003</v>
      </c>
      <c r="N118" s="27">
        <f t="shared" si="36"/>
        <v>4419.7734600000003</v>
      </c>
      <c r="O118" s="27">
        <f t="shared" si="40"/>
        <v>-309361.80995999952</v>
      </c>
      <c r="P118" s="27">
        <f t="shared" si="41"/>
        <v>309361.80995999952</v>
      </c>
    </row>
    <row r="119" spans="1:16">
      <c r="A119" s="31">
        <v>38473</v>
      </c>
      <c r="C119" s="6">
        <v>111</v>
      </c>
      <c r="D119" s="29">
        <f t="shared" si="32"/>
        <v>11646</v>
      </c>
      <c r="E119" s="29">
        <f t="shared" si="37"/>
        <v>1292706</v>
      </c>
      <c r="F119" s="29">
        <f t="shared" si="33"/>
        <v>-803544</v>
      </c>
      <c r="G119" s="34">
        <f>+Inputs!$D$3</f>
        <v>0.37951000000000001</v>
      </c>
      <c r="I119" s="27">
        <f t="shared" si="38"/>
        <v>2096250</v>
      </c>
      <c r="K119" s="27">
        <f t="shared" si="34"/>
        <v>11646</v>
      </c>
      <c r="L119" s="27">
        <f t="shared" si="39"/>
        <v>1292706</v>
      </c>
      <c r="M119" s="27">
        <f t="shared" si="35"/>
        <v>4419.7734600000003</v>
      </c>
      <c r="N119" s="27">
        <f t="shared" si="36"/>
        <v>4419.7734600000003</v>
      </c>
      <c r="O119" s="27">
        <f t="shared" si="40"/>
        <v>-304942.03649999952</v>
      </c>
      <c r="P119" s="27">
        <f t="shared" si="41"/>
        <v>304942.03649999952</v>
      </c>
    </row>
    <row r="120" spans="1:16">
      <c r="A120" s="30">
        <v>38504</v>
      </c>
      <c r="C120" s="6">
        <v>112</v>
      </c>
      <c r="D120" s="29">
        <f t="shared" si="32"/>
        <v>11646</v>
      </c>
      <c r="E120" s="29">
        <f t="shared" si="37"/>
        <v>1304352</v>
      </c>
      <c r="F120" s="29">
        <f t="shared" si="33"/>
        <v>-791898</v>
      </c>
      <c r="G120" s="34">
        <f>+Inputs!$D$3</f>
        <v>0.37951000000000001</v>
      </c>
      <c r="I120" s="27">
        <f t="shared" si="38"/>
        <v>2096250</v>
      </c>
      <c r="K120" s="27">
        <f t="shared" si="34"/>
        <v>11646</v>
      </c>
      <c r="L120" s="27">
        <f t="shared" si="39"/>
        <v>1304352</v>
      </c>
      <c r="M120" s="27">
        <f t="shared" si="35"/>
        <v>4419.7734600000003</v>
      </c>
      <c r="N120" s="27">
        <f t="shared" si="36"/>
        <v>4419.7734600000003</v>
      </c>
      <c r="O120" s="27">
        <f t="shared" si="40"/>
        <v>-300522.26303999953</v>
      </c>
      <c r="P120" s="27">
        <f t="shared" si="41"/>
        <v>300522.26303999953</v>
      </c>
    </row>
    <row r="121" spans="1:16">
      <c r="A121" s="31">
        <v>38534</v>
      </c>
      <c r="C121" s="6">
        <v>113</v>
      </c>
      <c r="D121" s="29">
        <f t="shared" si="32"/>
        <v>11646</v>
      </c>
      <c r="E121" s="29">
        <f t="shared" si="37"/>
        <v>1315998</v>
      </c>
      <c r="F121" s="29">
        <f t="shared" si="33"/>
        <v>-780252</v>
      </c>
      <c r="G121" s="34">
        <f>+Inputs!$D$3</f>
        <v>0.37951000000000001</v>
      </c>
      <c r="I121" s="27">
        <f t="shared" si="38"/>
        <v>2096250</v>
      </c>
      <c r="K121" s="27">
        <f t="shared" si="34"/>
        <v>11646</v>
      </c>
      <c r="L121" s="27">
        <f t="shared" si="39"/>
        <v>1315998</v>
      </c>
      <c r="M121" s="27">
        <f t="shared" si="35"/>
        <v>4419.7734600000003</v>
      </c>
      <c r="N121" s="27">
        <f t="shared" si="36"/>
        <v>4419.7734600000003</v>
      </c>
      <c r="O121" s="27">
        <f t="shared" si="40"/>
        <v>-296102.48957999953</v>
      </c>
      <c r="P121" s="27">
        <f t="shared" si="41"/>
        <v>296102.48957999953</v>
      </c>
    </row>
    <row r="122" spans="1:16">
      <c r="A122" s="30">
        <v>38565</v>
      </c>
      <c r="C122" s="6">
        <v>114</v>
      </c>
      <c r="D122" s="29">
        <f t="shared" si="32"/>
        <v>11646</v>
      </c>
      <c r="E122" s="29">
        <f t="shared" si="37"/>
        <v>1327644</v>
      </c>
      <c r="F122" s="29">
        <f t="shared" si="33"/>
        <v>-768606</v>
      </c>
      <c r="G122" s="34">
        <f>+Inputs!$D$3</f>
        <v>0.37951000000000001</v>
      </c>
      <c r="I122" s="27">
        <f t="shared" si="38"/>
        <v>2096250</v>
      </c>
      <c r="K122" s="27">
        <f t="shared" si="34"/>
        <v>11646</v>
      </c>
      <c r="L122" s="27">
        <f t="shared" si="39"/>
        <v>1327644</v>
      </c>
      <c r="M122" s="27">
        <f t="shared" si="35"/>
        <v>4419.7734600000003</v>
      </c>
      <c r="N122" s="27">
        <f t="shared" si="36"/>
        <v>4419.7734600000003</v>
      </c>
      <c r="O122" s="27">
        <f t="shared" si="40"/>
        <v>-291682.71611999953</v>
      </c>
      <c r="P122" s="27">
        <f t="shared" si="41"/>
        <v>291682.71611999953</v>
      </c>
    </row>
    <row r="123" spans="1:16">
      <c r="A123" s="31">
        <v>38596</v>
      </c>
      <c r="C123" s="6">
        <v>115</v>
      </c>
      <c r="D123" s="29">
        <f t="shared" si="32"/>
        <v>11646</v>
      </c>
      <c r="E123" s="29">
        <f t="shared" si="37"/>
        <v>1339290</v>
      </c>
      <c r="F123" s="29">
        <f t="shared" si="33"/>
        <v>-756960</v>
      </c>
      <c r="G123" s="34">
        <f>+Inputs!$D$3</f>
        <v>0.37951000000000001</v>
      </c>
      <c r="I123" s="27">
        <f t="shared" si="38"/>
        <v>2096250</v>
      </c>
      <c r="K123" s="27">
        <f t="shared" si="34"/>
        <v>11646</v>
      </c>
      <c r="L123" s="27">
        <f t="shared" si="39"/>
        <v>1339290</v>
      </c>
      <c r="M123" s="27">
        <f t="shared" si="35"/>
        <v>4419.7734600000003</v>
      </c>
      <c r="N123" s="27">
        <f t="shared" si="36"/>
        <v>4419.7734600000003</v>
      </c>
      <c r="O123" s="27">
        <f t="shared" si="40"/>
        <v>-287262.94265999953</v>
      </c>
      <c r="P123" s="27">
        <f t="shared" si="41"/>
        <v>287262.94265999953</v>
      </c>
    </row>
    <row r="124" spans="1:16">
      <c r="A124" s="30">
        <v>38626</v>
      </c>
      <c r="C124" s="6">
        <v>116</v>
      </c>
      <c r="D124" s="29">
        <f t="shared" si="32"/>
        <v>11646</v>
      </c>
      <c r="E124" s="29">
        <f t="shared" si="37"/>
        <v>1350936</v>
      </c>
      <c r="F124" s="29">
        <f t="shared" si="33"/>
        <v>-745314</v>
      </c>
      <c r="G124" s="34">
        <f>+Inputs!$D$3</f>
        <v>0.37951000000000001</v>
      </c>
      <c r="I124" s="27">
        <f t="shared" si="38"/>
        <v>2096250</v>
      </c>
      <c r="K124" s="27">
        <f t="shared" si="34"/>
        <v>11646</v>
      </c>
      <c r="L124" s="27">
        <f t="shared" si="39"/>
        <v>1350936</v>
      </c>
      <c r="M124" s="27">
        <f t="shared" si="35"/>
        <v>4419.7734600000003</v>
      </c>
      <c r="N124" s="27">
        <f t="shared" si="36"/>
        <v>4419.7734600000003</v>
      </c>
      <c r="O124" s="27">
        <f t="shared" si="40"/>
        <v>-282843.16919999954</v>
      </c>
      <c r="P124" s="27">
        <f t="shared" si="41"/>
        <v>282843.16919999954</v>
      </c>
    </row>
    <row r="125" spans="1:16">
      <c r="A125" s="31">
        <v>38657</v>
      </c>
      <c r="C125" s="6">
        <v>117</v>
      </c>
      <c r="D125" s="29">
        <f t="shared" si="32"/>
        <v>11646</v>
      </c>
      <c r="E125" s="29">
        <f t="shared" si="37"/>
        <v>1362582</v>
      </c>
      <c r="F125" s="29">
        <f t="shared" si="33"/>
        <v>-733668</v>
      </c>
      <c r="G125" s="34">
        <f>+Inputs!$D$3</f>
        <v>0.37951000000000001</v>
      </c>
      <c r="I125" s="27">
        <f t="shared" si="38"/>
        <v>2096250</v>
      </c>
      <c r="K125" s="27">
        <f t="shared" si="34"/>
        <v>11646</v>
      </c>
      <c r="L125" s="27">
        <f t="shared" si="39"/>
        <v>1362582</v>
      </c>
      <c r="M125" s="27">
        <f t="shared" si="35"/>
        <v>4419.7734600000003</v>
      </c>
      <c r="N125" s="27">
        <f t="shared" si="36"/>
        <v>4419.7734600000003</v>
      </c>
      <c r="O125" s="27">
        <f t="shared" si="40"/>
        <v>-278423.39573999954</v>
      </c>
      <c r="P125" s="27">
        <f t="shared" si="41"/>
        <v>278423.39573999954</v>
      </c>
    </row>
    <row r="126" spans="1:16">
      <c r="A126" s="30">
        <v>38687</v>
      </c>
      <c r="C126" s="6">
        <v>118</v>
      </c>
      <c r="D126" s="29">
        <f t="shared" si="32"/>
        <v>11646</v>
      </c>
      <c r="E126" s="29">
        <f t="shared" si="37"/>
        <v>1374228</v>
      </c>
      <c r="F126" s="29">
        <f t="shared" si="33"/>
        <v>-722022</v>
      </c>
      <c r="G126" s="34">
        <f>+Inputs!$D$3</f>
        <v>0.37951000000000001</v>
      </c>
      <c r="I126" s="27">
        <f t="shared" si="38"/>
        <v>2096250</v>
      </c>
      <c r="K126" s="27">
        <f t="shared" si="34"/>
        <v>11646</v>
      </c>
      <c r="L126" s="27">
        <f t="shared" si="39"/>
        <v>1374228</v>
      </c>
      <c r="M126" s="27">
        <f t="shared" si="35"/>
        <v>4419.7734600000003</v>
      </c>
      <c r="N126" s="27">
        <f t="shared" si="36"/>
        <v>4419.7734600000003</v>
      </c>
      <c r="O126" s="27">
        <f t="shared" si="40"/>
        <v>-274003.62227999954</v>
      </c>
      <c r="P126" s="27">
        <f t="shared" si="41"/>
        <v>274003.62227999954</v>
      </c>
    </row>
    <row r="127" spans="1:16">
      <c r="A127" s="31">
        <v>38718</v>
      </c>
      <c r="C127" s="6">
        <v>119</v>
      </c>
      <c r="D127" s="29">
        <f t="shared" si="32"/>
        <v>11646</v>
      </c>
      <c r="E127" s="29">
        <f t="shared" si="37"/>
        <v>1385874</v>
      </c>
      <c r="F127" s="29">
        <f t="shared" si="33"/>
        <v>-710376</v>
      </c>
      <c r="G127" s="34">
        <f>+Inputs!$D$3</f>
        <v>0.37951000000000001</v>
      </c>
      <c r="I127" s="27">
        <f t="shared" si="38"/>
        <v>2096250</v>
      </c>
      <c r="K127" s="27">
        <f t="shared" si="34"/>
        <v>11646</v>
      </c>
      <c r="L127" s="27">
        <f t="shared" si="39"/>
        <v>1385874</v>
      </c>
      <c r="M127" s="27">
        <f t="shared" si="35"/>
        <v>4419.7734600000003</v>
      </c>
      <c r="N127" s="27">
        <f t="shared" si="36"/>
        <v>4419.7734600000003</v>
      </c>
      <c r="O127" s="27">
        <f t="shared" si="40"/>
        <v>-269583.84881999955</v>
      </c>
      <c r="P127" s="27">
        <f t="shared" si="41"/>
        <v>269583.84881999955</v>
      </c>
    </row>
    <row r="128" spans="1:16">
      <c r="A128" s="30">
        <v>38749</v>
      </c>
      <c r="C128" s="6">
        <v>120</v>
      </c>
      <c r="D128" s="29">
        <f t="shared" si="32"/>
        <v>11646</v>
      </c>
      <c r="E128" s="29">
        <f t="shared" si="37"/>
        <v>1397520</v>
      </c>
      <c r="F128" s="29">
        <f t="shared" si="33"/>
        <v>-698730</v>
      </c>
      <c r="G128" s="34">
        <f>+Inputs!$D$3</f>
        <v>0.37951000000000001</v>
      </c>
      <c r="I128" s="27">
        <f t="shared" si="38"/>
        <v>2096250</v>
      </c>
      <c r="K128" s="27">
        <f t="shared" si="34"/>
        <v>11646</v>
      </c>
      <c r="L128" s="27">
        <f t="shared" si="39"/>
        <v>1397520</v>
      </c>
      <c r="M128" s="27">
        <f t="shared" si="35"/>
        <v>4419.7734600000003</v>
      </c>
      <c r="N128" s="27">
        <f t="shared" si="36"/>
        <v>4419.7734600000003</v>
      </c>
      <c r="O128" s="27">
        <f t="shared" si="40"/>
        <v>-265164.07535999955</v>
      </c>
      <c r="P128" s="27">
        <f t="shared" si="41"/>
        <v>265164.07535999955</v>
      </c>
    </row>
    <row r="129" spans="1:16">
      <c r="A129" s="31">
        <v>38777</v>
      </c>
      <c r="C129" s="6">
        <v>121</v>
      </c>
      <c r="D129" s="29">
        <f t="shared" si="32"/>
        <v>11646</v>
      </c>
      <c r="E129" s="29">
        <f t="shared" si="37"/>
        <v>1409166</v>
      </c>
      <c r="F129" s="29">
        <f t="shared" si="33"/>
        <v>-687084</v>
      </c>
      <c r="G129" s="34">
        <f>+Inputs!$D$3</f>
        <v>0.37951000000000001</v>
      </c>
      <c r="I129" s="27">
        <f t="shared" si="38"/>
        <v>2096250</v>
      </c>
      <c r="K129" s="27">
        <f t="shared" si="34"/>
        <v>11646</v>
      </c>
      <c r="L129" s="27">
        <f t="shared" si="39"/>
        <v>1409166</v>
      </c>
      <c r="M129" s="27">
        <f t="shared" si="35"/>
        <v>4419.7734600000003</v>
      </c>
      <c r="N129" s="27">
        <f t="shared" si="36"/>
        <v>4419.7734600000003</v>
      </c>
      <c r="O129" s="27">
        <f t="shared" si="40"/>
        <v>-260744.30189999955</v>
      </c>
      <c r="P129" s="27">
        <f t="shared" si="41"/>
        <v>260744.30189999955</v>
      </c>
    </row>
    <row r="130" spans="1:16">
      <c r="A130" s="30">
        <v>38808</v>
      </c>
      <c r="C130" s="6">
        <v>122</v>
      </c>
      <c r="D130" s="29">
        <f t="shared" si="32"/>
        <v>11646</v>
      </c>
      <c r="E130" s="29">
        <f t="shared" si="37"/>
        <v>1420812</v>
      </c>
      <c r="F130" s="29">
        <f t="shared" si="33"/>
        <v>-675438</v>
      </c>
      <c r="G130" s="34">
        <f>+Inputs!$D$3</f>
        <v>0.37951000000000001</v>
      </c>
      <c r="I130" s="27">
        <f t="shared" si="38"/>
        <v>2096250</v>
      </c>
      <c r="K130" s="27">
        <f t="shared" si="34"/>
        <v>11646</v>
      </c>
      <c r="L130" s="27">
        <f t="shared" si="39"/>
        <v>1420812</v>
      </c>
      <c r="M130" s="27">
        <f t="shared" si="35"/>
        <v>4419.7734600000003</v>
      </c>
      <c r="N130" s="27">
        <f t="shared" si="36"/>
        <v>4419.7734600000003</v>
      </c>
      <c r="O130" s="27">
        <f t="shared" si="40"/>
        <v>-256324.52843999956</v>
      </c>
      <c r="P130" s="27">
        <f t="shared" si="41"/>
        <v>256324.52843999956</v>
      </c>
    </row>
    <row r="131" spans="1:16">
      <c r="A131" s="31">
        <v>38838</v>
      </c>
      <c r="C131" s="6">
        <v>123</v>
      </c>
      <c r="D131" s="29">
        <f t="shared" si="32"/>
        <v>11646</v>
      </c>
      <c r="E131" s="29">
        <f t="shared" si="37"/>
        <v>1432458</v>
      </c>
      <c r="F131" s="29">
        <f t="shared" si="33"/>
        <v>-663792</v>
      </c>
      <c r="G131" s="34">
        <f>+Inputs!$D$3</f>
        <v>0.37951000000000001</v>
      </c>
      <c r="I131" s="27">
        <f t="shared" si="38"/>
        <v>2096250</v>
      </c>
      <c r="K131" s="27">
        <f t="shared" si="34"/>
        <v>11646</v>
      </c>
      <c r="L131" s="27">
        <f t="shared" si="39"/>
        <v>1432458</v>
      </c>
      <c r="M131" s="27">
        <f t="shared" si="35"/>
        <v>4419.7734600000003</v>
      </c>
      <c r="N131" s="27">
        <f t="shared" si="36"/>
        <v>4419.7734600000003</v>
      </c>
      <c r="O131" s="27">
        <f t="shared" si="40"/>
        <v>-251904.75497999956</v>
      </c>
      <c r="P131" s="27">
        <f t="shared" si="41"/>
        <v>251904.75497999956</v>
      </c>
    </row>
    <row r="132" spans="1:16">
      <c r="A132" s="30">
        <v>38869</v>
      </c>
      <c r="C132" s="6">
        <v>124</v>
      </c>
      <c r="D132" s="29">
        <f t="shared" si="32"/>
        <v>11646</v>
      </c>
      <c r="E132" s="29">
        <f t="shared" si="37"/>
        <v>1444104</v>
      </c>
      <c r="F132" s="29">
        <f t="shared" si="33"/>
        <v>-652146</v>
      </c>
      <c r="G132" s="34">
        <f>+Inputs!$D$3</f>
        <v>0.37951000000000001</v>
      </c>
      <c r="I132" s="27">
        <f t="shared" si="38"/>
        <v>2096250</v>
      </c>
      <c r="K132" s="27">
        <f t="shared" si="34"/>
        <v>11646</v>
      </c>
      <c r="L132" s="27">
        <f t="shared" si="39"/>
        <v>1444104</v>
      </c>
      <c r="M132" s="27">
        <f t="shared" si="35"/>
        <v>4419.7734600000003</v>
      </c>
      <c r="N132" s="27">
        <f t="shared" si="36"/>
        <v>4419.7734600000003</v>
      </c>
      <c r="O132" s="27">
        <f t="shared" si="40"/>
        <v>-247484.98151999956</v>
      </c>
      <c r="P132" s="27">
        <f t="shared" si="41"/>
        <v>247484.98151999956</v>
      </c>
    </row>
    <row r="133" spans="1:16">
      <c r="A133" s="31">
        <v>38899</v>
      </c>
      <c r="C133" s="6">
        <v>125</v>
      </c>
      <c r="D133" s="29">
        <f t="shared" si="32"/>
        <v>11646</v>
      </c>
      <c r="E133" s="29">
        <f t="shared" si="37"/>
        <v>1455750</v>
      </c>
      <c r="F133" s="29">
        <f t="shared" si="33"/>
        <v>-640500</v>
      </c>
      <c r="G133" s="34">
        <f>+Inputs!$D$3</f>
        <v>0.37951000000000001</v>
      </c>
      <c r="I133" s="27">
        <f t="shared" si="38"/>
        <v>2096250</v>
      </c>
      <c r="K133" s="27">
        <f t="shared" si="34"/>
        <v>11646</v>
      </c>
      <c r="L133" s="27">
        <f t="shared" si="39"/>
        <v>1455750</v>
      </c>
      <c r="M133" s="27">
        <f t="shared" si="35"/>
        <v>4419.7734600000003</v>
      </c>
      <c r="N133" s="27">
        <f t="shared" si="36"/>
        <v>4419.7734600000003</v>
      </c>
      <c r="O133" s="27">
        <f t="shared" si="40"/>
        <v>-243065.20805999957</v>
      </c>
      <c r="P133" s="27">
        <f t="shared" si="41"/>
        <v>243065.20805999957</v>
      </c>
    </row>
    <row r="134" spans="1:16">
      <c r="A134" s="30">
        <v>38930</v>
      </c>
      <c r="C134" s="6">
        <v>126</v>
      </c>
      <c r="D134" s="29">
        <f t="shared" si="32"/>
        <v>11646</v>
      </c>
      <c r="E134" s="29">
        <f t="shared" si="37"/>
        <v>1467396</v>
      </c>
      <c r="F134" s="29">
        <f t="shared" si="33"/>
        <v>-628854</v>
      </c>
      <c r="G134" s="34">
        <f>+Inputs!$D$3</f>
        <v>0.37951000000000001</v>
      </c>
      <c r="I134" s="27">
        <f t="shared" si="38"/>
        <v>2096250</v>
      </c>
      <c r="K134" s="27">
        <f t="shared" si="34"/>
        <v>11646</v>
      </c>
      <c r="L134" s="27">
        <f t="shared" si="39"/>
        <v>1467396</v>
      </c>
      <c r="M134" s="27">
        <f t="shared" si="35"/>
        <v>4419.7734600000003</v>
      </c>
      <c r="N134" s="27">
        <f t="shared" si="36"/>
        <v>4419.7734600000003</v>
      </c>
      <c r="O134" s="27">
        <f t="shared" si="40"/>
        <v>-238645.43459999957</v>
      </c>
      <c r="P134" s="27">
        <f t="shared" si="41"/>
        <v>238645.43459999957</v>
      </c>
    </row>
    <row r="135" spans="1:16">
      <c r="A135" s="31">
        <v>38961</v>
      </c>
      <c r="C135" s="6">
        <v>127</v>
      </c>
      <c r="D135" s="29">
        <f t="shared" si="32"/>
        <v>11646</v>
      </c>
      <c r="E135" s="29">
        <f t="shared" si="37"/>
        <v>1479042</v>
      </c>
      <c r="F135" s="29">
        <f t="shared" si="33"/>
        <v>-617208</v>
      </c>
      <c r="G135" s="34">
        <f>+Inputs!$D$3</f>
        <v>0.37951000000000001</v>
      </c>
      <c r="I135" s="27">
        <f t="shared" si="38"/>
        <v>2096250</v>
      </c>
      <c r="K135" s="27">
        <f t="shared" si="34"/>
        <v>11646</v>
      </c>
      <c r="L135" s="27">
        <f t="shared" si="39"/>
        <v>1479042</v>
      </c>
      <c r="M135" s="27">
        <f t="shared" si="35"/>
        <v>4419.7734600000003</v>
      </c>
      <c r="N135" s="27">
        <f t="shared" si="36"/>
        <v>4419.7734600000003</v>
      </c>
      <c r="O135" s="27">
        <f t="shared" si="40"/>
        <v>-234225.66113999957</v>
      </c>
      <c r="P135" s="27">
        <f t="shared" si="41"/>
        <v>234225.66113999957</v>
      </c>
    </row>
    <row r="136" spans="1:16">
      <c r="A136" s="30">
        <v>38991</v>
      </c>
      <c r="C136" s="6">
        <v>128</v>
      </c>
      <c r="D136" s="29">
        <f t="shared" si="32"/>
        <v>11646</v>
      </c>
      <c r="E136" s="29">
        <f t="shared" si="37"/>
        <v>1490688</v>
      </c>
      <c r="F136" s="29">
        <f t="shared" si="33"/>
        <v>-605562</v>
      </c>
      <c r="G136" s="34">
        <f>+Inputs!$D$3</f>
        <v>0.37951000000000001</v>
      </c>
      <c r="I136" s="27">
        <f t="shared" si="38"/>
        <v>2096250</v>
      </c>
      <c r="K136" s="27">
        <f t="shared" si="34"/>
        <v>11646</v>
      </c>
      <c r="L136" s="27">
        <f t="shared" si="39"/>
        <v>1490688</v>
      </c>
      <c r="M136" s="27">
        <f t="shared" si="35"/>
        <v>4419.7734600000003</v>
      </c>
      <c r="N136" s="27">
        <f t="shared" si="36"/>
        <v>4419.7734600000003</v>
      </c>
      <c r="O136" s="27">
        <f t="shared" si="40"/>
        <v>-229805.88767999958</v>
      </c>
      <c r="P136" s="27">
        <f t="shared" si="41"/>
        <v>229805.88767999958</v>
      </c>
    </row>
    <row r="137" spans="1:16">
      <c r="A137" s="31">
        <v>39022</v>
      </c>
      <c r="C137" s="6">
        <v>129</v>
      </c>
      <c r="D137" s="29">
        <f t="shared" ref="D137:D168" si="42">ROUND(-(+$B$9/180)*1,0)</f>
        <v>11646</v>
      </c>
      <c r="E137" s="29">
        <f t="shared" si="37"/>
        <v>1502334</v>
      </c>
      <c r="F137" s="29">
        <f t="shared" ref="F137:F168" si="43">$B$9+E137</f>
        <v>-593916</v>
      </c>
      <c r="G137" s="34">
        <f>+Inputs!$D$3</f>
        <v>0.37951000000000001</v>
      </c>
      <c r="I137" s="27">
        <f t="shared" si="38"/>
        <v>2096250</v>
      </c>
      <c r="K137" s="27">
        <f t="shared" ref="K137:K168" si="44">D137</f>
        <v>11646</v>
      </c>
      <c r="L137" s="27">
        <f t="shared" si="39"/>
        <v>1502334</v>
      </c>
      <c r="M137" s="27">
        <f t="shared" ref="M137:M168" si="45">K137*G137</f>
        <v>4419.7734600000003</v>
      </c>
      <c r="N137" s="27">
        <f t="shared" ref="N137:N168" si="46">M137-J137</f>
        <v>4419.7734600000003</v>
      </c>
      <c r="O137" s="27">
        <f t="shared" si="40"/>
        <v>-225386.11421999958</v>
      </c>
      <c r="P137" s="27">
        <f t="shared" si="41"/>
        <v>225386.11421999958</v>
      </c>
    </row>
    <row r="138" spans="1:16">
      <c r="A138" s="30">
        <v>39052</v>
      </c>
      <c r="C138" s="6">
        <v>130</v>
      </c>
      <c r="D138" s="29">
        <f t="shared" si="42"/>
        <v>11646</v>
      </c>
      <c r="E138" s="29">
        <f t="shared" ref="E138:E169" si="47">+E137+D138</f>
        <v>1513980</v>
      </c>
      <c r="F138" s="29">
        <f t="shared" si="43"/>
        <v>-582270</v>
      </c>
      <c r="G138" s="34">
        <f>+Inputs!$D$3</f>
        <v>0.37951000000000001</v>
      </c>
      <c r="I138" s="27">
        <f t="shared" ref="I138:I169" si="48">+I137+H138</f>
        <v>2096250</v>
      </c>
      <c r="K138" s="27">
        <f t="shared" si="44"/>
        <v>11646</v>
      </c>
      <c r="L138" s="27">
        <f t="shared" ref="L138:L169" si="49">+L137+K138</f>
        <v>1513980</v>
      </c>
      <c r="M138" s="27">
        <f t="shared" si="45"/>
        <v>4419.7734600000003</v>
      </c>
      <c r="N138" s="27">
        <f t="shared" si="46"/>
        <v>4419.7734600000003</v>
      </c>
      <c r="O138" s="27">
        <f t="shared" ref="O138:O169" si="50">+O137+N138</f>
        <v>-220966.34075999958</v>
      </c>
      <c r="P138" s="27">
        <f t="shared" ref="P138:P169" si="51">P137-N138</f>
        <v>220966.34075999958</v>
      </c>
    </row>
    <row r="139" spans="1:16">
      <c r="A139" s="31">
        <v>39083</v>
      </c>
      <c r="C139" s="6">
        <v>131</v>
      </c>
      <c r="D139" s="29">
        <f t="shared" si="42"/>
        <v>11646</v>
      </c>
      <c r="E139" s="29">
        <f t="shared" si="47"/>
        <v>1525626</v>
      </c>
      <c r="F139" s="29">
        <f t="shared" si="43"/>
        <v>-570624</v>
      </c>
      <c r="G139" s="34">
        <f>+Inputs!$D$3</f>
        <v>0.37951000000000001</v>
      </c>
      <c r="I139" s="27">
        <f t="shared" si="48"/>
        <v>2096250</v>
      </c>
      <c r="K139" s="27">
        <f t="shared" si="44"/>
        <v>11646</v>
      </c>
      <c r="L139" s="27">
        <f t="shared" si="49"/>
        <v>1525626</v>
      </c>
      <c r="M139" s="27">
        <f t="shared" si="45"/>
        <v>4419.7734600000003</v>
      </c>
      <c r="N139" s="27">
        <f t="shared" si="46"/>
        <v>4419.7734600000003</v>
      </c>
      <c r="O139" s="27">
        <f t="shared" si="50"/>
        <v>-216546.56729999959</v>
      </c>
      <c r="P139" s="27">
        <f t="shared" si="51"/>
        <v>216546.56729999959</v>
      </c>
    </row>
    <row r="140" spans="1:16">
      <c r="A140" s="30">
        <v>39114</v>
      </c>
      <c r="C140" s="6">
        <v>132</v>
      </c>
      <c r="D140" s="29">
        <f t="shared" si="42"/>
        <v>11646</v>
      </c>
      <c r="E140" s="29">
        <f t="shared" si="47"/>
        <v>1537272</v>
      </c>
      <c r="F140" s="29">
        <f t="shared" si="43"/>
        <v>-558978</v>
      </c>
      <c r="G140" s="34">
        <f>+Inputs!$D$3</f>
        <v>0.37951000000000001</v>
      </c>
      <c r="I140" s="27">
        <f t="shared" si="48"/>
        <v>2096250</v>
      </c>
      <c r="K140" s="27">
        <f t="shared" si="44"/>
        <v>11646</v>
      </c>
      <c r="L140" s="27">
        <f t="shared" si="49"/>
        <v>1537272</v>
      </c>
      <c r="M140" s="27">
        <f t="shared" si="45"/>
        <v>4419.7734600000003</v>
      </c>
      <c r="N140" s="27">
        <f t="shared" si="46"/>
        <v>4419.7734600000003</v>
      </c>
      <c r="O140" s="27">
        <f t="shared" si="50"/>
        <v>-212126.79383999959</v>
      </c>
      <c r="P140" s="27">
        <f t="shared" si="51"/>
        <v>212126.79383999959</v>
      </c>
    </row>
    <row r="141" spans="1:16">
      <c r="A141" s="31">
        <v>39142</v>
      </c>
      <c r="C141" s="6">
        <v>133</v>
      </c>
      <c r="D141" s="29">
        <f t="shared" si="42"/>
        <v>11646</v>
      </c>
      <c r="E141" s="29">
        <f t="shared" si="47"/>
        <v>1548918</v>
      </c>
      <c r="F141" s="29">
        <f t="shared" si="43"/>
        <v>-547332</v>
      </c>
      <c r="G141" s="34">
        <f>+Inputs!$D$3</f>
        <v>0.37951000000000001</v>
      </c>
      <c r="I141" s="27">
        <f t="shared" si="48"/>
        <v>2096250</v>
      </c>
      <c r="K141" s="27">
        <f t="shared" si="44"/>
        <v>11646</v>
      </c>
      <c r="L141" s="27">
        <f t="shared" si="49"/>
        <v>1548918</v>
      </c>
      <c r="M141" s="27">
        <f t="shared" si="45"/>
        <v>4419.7734600000003</v>
      </c>
      <c r="N141" s="27">
        <f t="shared" si="46"/>
        <v>4419.7734600000003</v>
      </c>
      <c r="O141" s="27">
        <f t="shared" si="50"/>
        <v>-207707.02037999959</v>
      </c>
      <c r="P141" s="27">
        <f t="shared" si="51"/>
        <v>207707.02037999959</v>
      </c>
    </row>
    <row r="142" spans="1:16">
      <c r="A142" s="30">
        <v>39173</v>
      </c>
      <c r="C142" s="6">
        <v>134</v>
      </c>
      <c r="D142" s="29">
        <f t="shared" si="42"/>
        <v>11646</v>
      </c>
      <c r="E142" s="29">
        <f t="shared" si="47"/>
        <v>1560564</v>
      </c>
      <c r="F142" s="29">
        <f t="shared" si="43"/>
        <v>-535686</v>
      </c>
      <c r="G142" s="34">
        <f>+Inputs!$D$3</f>
        <v>0.37951000000000001</v>
      </c>
      <c r="I142" s="27">
        <f t="shared" si="48"/>
        <v>2096250</v>
      </c>
      <c r="K142" s="27">
        <f t="shared" si="44"/>
        <v>11646</v>
      </c>
      <c r="L142" s="27">
        <f t="shared" si="49"/>
        <v>1560564</v>
      </c>
      <c r="M142" s="27">
        <f t="shared" si="45"/>
        <v>4419.7734600000003</v>
      </c>
      <c r="N142" s="27">
        <f t="shared" si="46"/>
        <v>4419.7734600000003</v>
      </c>
      <c r="O142" s="27">
        <f t="shared" si="50"/>
        <v>-203287.2469199996</v>
      </c>
      <c r="P142" s="27">
        <f t="shared" si="51"/>
        <v>203287.2469199996</v>
      </c>
    </row>
    <row r="143" spans="1:16">
      <c r="A143" s="31">
        <v>39203</v>
      </c>
      <c r="C143" s="6">
        <v>135</v>
      </c>
      <c r="D143" s="29">
        <f t="shared" si="42"/>
        <v>11646</v>
      </c>
      <c r="E143" s="29">
        <f t="shared" si="47"/>
        <v>1572210</v>
      </c>
      <c r="F143" s="29">
        <f t="shared" si="43"/>
        <v>-524040</v>
      </c>
      <c r="G143" s="34">
        <f>+Inputs!$D$3</f>
        <v>0.37951000000000001</v>
      </c>
      <c r="I143" s="27">
        <f t="shared" si="48"/>
        <v>2096250</v>
      </c>
      <c r="K143" s="27">
        <f t="shared" si="44"/>
        <v>11646</v>
      </c>
      <c r="L143" s="27">
        <f t="shared" si="49"/>
        <v>1572210</v>
      </c>
      <c r="M143" s="27">
        <f t="shared" si="45"/>
        <v>4419.7734600000003</v>
      </c>
      <c r="N143" s="27">
        <f t="shared" si="46"/>
        <v>4419.7734600000003</v>
      </c>
      <c r="O143" s="27">
        <f t="shared" si="50"/>
        <v>-198867.4734599996</v>
      </c>
      <c r="P143" s="27">
        <f t="shared" si="51"/>
        <v>198867.4734599996</v>
      </c>
    </row>
    <row r="144" spans="1:16">
      <c r="A144" s="30">
        <v>39234</v>
      </c>
      <c r="C144" s="6">
        <v>136</v>
      </c>
      <c r="D144" s="29">
        <f t="shared" si="42"/>
        <v>11646</v>
      </c>
      <c r="E144" s="29">
        <f t="shared" si="47"/>
        <v>1583856</v>
      </c>
      <c r="F144" s="29">
        <f t="shared" si="43"/>
        <v>-512394</v>
      </c>
      <c r="G144" s="34">
        <f>+Inputs!$D$3</f>
        <v>0.37951000000000001</v>
      </c>
      <c r="I144" s="27">
        <f t="shared" si="48"/>
        <v>2096250</v>
      </c>
      <c r="K144" s="27">
        <f t="shared" si="44"/>
        <v>11646</v>
      </c>
      <c r="L144" s="27">
        <f t="shared" si="49"/>
        <v>1583856</v>
      </c>
      <c r="M144" s="27">
        <f t="shared" si="45"/>
        <v>4419.7734600000003</v>
      </c>
      <c r="N144" s="27">
        <f t="shared" si="46"/>
        <v>4419.7734600000003</v>
      </c>
      <c r="O144" s="27">
        <f t="shared" si="50"/>
        <v>-194447.6999999996</v>
      </c>
      <c r="P144" s="27">
        <f t="shared" si="51"/>
        <v>194447.6999999996</v>
      </c>
    </row>
    <row r="145" spans="1:16">
      <c r="A145" s="31">
        <v>39264</v>
      </c>
      <c r="C145" s="6">
        <v>137</v>
      </c>
      <c r="D145" s="29">
        <f t="shared" si="42"/>
        <v>11646</v>
      </c>
      <c r="E145" s="29">
        <f t="shared" si="47"/>
        <v>1595502</v>
      </c>
      <c r="F145" s="29">
        <f t="shared" si="43"/>
        <v>-500748</v>
      </c>
      <c r="G145" s="34">
        <f>+Inputs!$D$3</f>
        <v>0.37951000000000001</v>
      </c>
      <c r="I145" s="27">
        <f t="shared" si="48"/>
        <v>2096250</v>
      </c>
      <c r="K145" s="27">
        <f t="shared" si="44"/>
        <v>11646</v>
      </c>
      <c r="L145" s="27">
        <f t="shared" si="49"/>
        <v>1595502</v>
      </c>
      <c r="M145" s="27">
        <f t="shared" si="45"/>
        <v>4419.7734600000003</v>
      </c>
      <c r="N145" s="27">
        <f t="shared" si="46"/>
        <v>4419.7734600000003</v>
      </c>
      <c r="O145" s="27">
        <f t="shared" si="50"/>
        <v>-190027.92653999961</v>
      </c>
      <c r="P145" s="27">
        <f t="shared" si="51"/>
        <v>190027.92653999961</v>
      </c>
    </row>
    <row r="146" spans="1:16">
      <c r="A146" s="30">
        <v>39295</v>
      </c>
      <c r="C146" s="6">
        <v>138</v>
      </c>
      <c r="D146" s="29">
        <f t="shared" si="42"/>
        <v>11646</v>
      </c>
      <c r="E146" s="29">
        <f t="shared" si="47"/>
        <v>1607148</v>
      </c>
      <c r="F146" s="29">
        <f t="shared" si="43"/>
        <v>-489102</v>
      </c>
      <c r="G146" s="34">
        <f>+Inputs!$D$3</f>
        <v>0.37951000000000001</v>
      </c>
      <c r="I146" s="27">
        <f t="shared" si="48"/>
        <v>2096250</v>
      </c>
      <c r="K146" s="27">
        <f t="shared" si="44"/>
        <v>11646</v>
      </c>
      <c r="L146" s="27">
        <f t="shared" si="49"/>
        <v>1607148</v>
      </c>
      <c r="M146" s="27">
        <f t="shared" si="45"/>
        <v>4419.7734600000003</v>
      </c>
      <c r="N146" s="27">
        <f t="shared" si="46"/>
        <v>4419.7734600000003</v>
      </c>
      <c r="O146" s="27">
        <f t="shared" si="50"/>
        <v>-185608.15307999961</v>
      </c>
      <c r="P146" s="27">
        <f t="shared" si="51"/>
        <v>185608.15307999961</v>
      </c>
    </row>
    <row r="147" spans="1:16">
      <c r="A147" s="31">
        <v>39326</v>
      </c>
      <c r="C147" s="6">
        <v>139</v>
      </c>
      <c r="D147" s="29">
        <f t="shared" si="42"/>
        <v>11646</v>
      </c>
      <c r="E147" s="29">
        <f t="shared" si="47"/>
        <v>1618794</v>
      </c>
      <c r="F147" s="29">
        <f t="shared" si="43"/>
        <v>-477456</v>
      </c>
      <c r="G147" s="34">
        <f>+Inputs!$D$3</f>
        <v>0.37951000000000001</v>
      </c>
      <c r="I147" s="27">
        <f t="shared" si="48"/>
        <v>2096250</v>
      </c>
      <c r="K147" s="27">
        <f t="shared" si="44"/>
        <v>11646</v>
      </c>
      <c r="L147" s="27">
        <f t="shared" si="49"/>
        <v>1618794</v>
      </c>
      <c r="M147" s="27">
        <f t="shared" si="45"/>
        <v>4419.7734600000003</v>
      </c>
      <c r="N147" s="27">
        <f t="shared" si="46"/>
        <v>4419.7734600000003</v>
      </c>
      <c r="O147" s="27">
        <f t="shared" si="50"/>
        <v>-181188.37961999961</v>
      </c>
      <c r="P147" s="27">
        <f t="shared" si="51"/>
        <v>181188.37961999961</v>
      </c>
    </row>
    <row r="148" spans="1:16">
      <c r="A148" s="30">
        <v>39356</v>
      </c>
      <c r="C148" s="6">
        <v>140</v>
      </c>
      <c r="D148" s="29">
        <f t="shared" si="42"/>
        <v>11646</v>
      </c>
      <c r="E148" s="29">
        <f t="shared" si="47"/>
        <v>1630440</v>
      </c>
      <c r="F148" s="29">
        <f t="shared" si="43"/>
        <v>-465810</v>
      </c>
      <c r="G148" s="34">
        <f>+Inputs!$D$3</f>
        <v>0.37951000000000001</v>
      </c>
      <c r="I148" s="27">
        <f t="shared" si="48"/>
        <v>2096250</v>
      </c>
      <c r="K148" s="27">
        <f t="shared" si="44"/>
        <v>11646</v>
      </c>
      <c r="L148" s="27">
        <f t="shared" si="49"/>
        <v>1630440</v>
      </c>
      <c r="M148" s="27">
        <f t="shared" si="45"/>
        <v>4419.7734600000003</v>
      </c>
      <c r="N148" s="27">
        <f t="shared" si="46"/>
        <v>4419.7734600000003</v>
      </c>
      <c r="O148" s="27">
        <f t="shared" si="50"/>
        <v>-176768.60615999962</v>
      </c>
      <c r="P148" s="27">
        <f t="shared" si="51"/>
        <v>176768.60615999962</v>
      </c>
    </row>
    <row r="149" spans="1:16">
      <c r="A149" s="31">
        <v>39387</v>
      </c>
      <c r="C149" s="6">
        <v>141</v>
      </c>
      <c r="D149" s="29">
        <f t="shared" si="42"/>
        <v>11646</v>
      </c>
      <c r="E149" s="29">
        <f t="shared" si="47"/>
        <v>1642086</v>
      </c>
      <c r="F149" s="29">
        <f t="shared" si="43"/>
        <v>-454164</v>
      </c>
      <c r="G149" s="34">
        <f>+Inputs!$D$3</f>
        <v>0.37951000000000001</v>
      </c>
      <c r="I149" s="27">
        <f t="shared" si="48"/>
        <v>2096250</v>
      </c>
      <c r="K149" s="27">
        <f t="shared" si="44"/>
        <v>11646</v>
      </c>
      <c r="L149" s="27">
        <f t="shared" si="49"/>
        <v>1642086</v>
      </c>
      <c r="M149" s="27">
        <f t="shared" si="45"/>
        <v>4419.7734600000003</v>
      </c>
      <c r="N149" s="27">
        <f t="shared" si="46"/>
        <v>4419.7734600000003</v>
      </c>
      <c r="O149" s="27">
        <f t="shared" si="50"/>
        <v>-172348.83269999962</v>
      </c>
      <c r="P149" s="27">
        <f t="shared" si="51"/>
        <v>172348.83269999962</v>
      </c>
    </row>
    <row r="150" spans="1:16">
      <c r="A150" s="30">
        <v>39417</v>
      </c>
      <c r="C150" s="6">
        <v>142</v>
      </c>
      <c r="D150" s="29">
        <f t="shared" si="42"/>
        <v>11646</v>
      </c>
      <c r="E150" s="29">
        <f t="shared" si="47"/>
        <v>1653732</v>
      </c>
      <c r="F150" s="29">
        <f t="shared" si="43"/>
        <v>-442518</v>
      </c>
      <c r="G150" s="34">
        <f>+Inputs!$D$3</f>
        <v>0.37951000000000001</v>
      </c>
      <c r="I150" s="27">
        <f t="shared" si="48"/>
        <v>2096250</v>
      </c>
      <c r="K150" s="27">
        <f t="shared" si="44"/>
        <v>11646</v>
      </c>
      <c r="L150" s="27">
        <f t="shared" si="49"/>
        <v>1653732</v>
      </c>
      <c r="M150" s="27">
        <f t="shared" si="45"/>
        <v>4419.7734600000003</v>
      </c>
      <c r="N150" s="27">
        <f t="shared" si="46"/>
        <v>4419.7734600000003</v>
      </c>
      <c r="O150" s="27">
        <f t="shared" si="50"/>
        <v>-167929.05923999962</v>
      </c>
      <c r="P150" s="27">
        <f t="shared" si="51"/>
        <v>167929.05923999962</v>
      </c>
    </row>
    <row r="151" spans="1:16">
      <c r="A151" s="31">
        <v>39448</v>
      </c>
      <c r="C151" s="6">
        <v>143</v>
      </c>
      <c r="D151" s="29">
        <f t="shared" si="42"/>
        <v>11646</v>
      </c>
      <c r="E151" s="29">
        <f t="shared" si="47"/>
        <v>1665378</v>
      </c>
      <c r="F151" s="29">
        <f t="shared" si="43"/>
        <v>-430872</v>
      </c>
      <c r="G151" s="34">
        <f>+Inputs!$D$3</f>
        <v>0.37951000000000001</v>
      </c>
      <c r="I151" s="27">
        <f t="shared" si="48"/>
        <v>2096250</v>
      </c>
      <c r="K151" s="27">
        <f t="shared" si="44"/>
        <v>11646</v>
      </c>
      <c r="L151" s="27">
        <f t="shared" si="49"/>
        <v>1665378</v>
      </c>
      <c r="M151" s="27">
        <f t="shared" si="45"/>
        <v>4419.7734600000003</v>
      </c>
      <c r="N151" s="27">
        <f t="shared" si="46"/>
        <v>4419.7734600000003</v>
      </c>
      <c r="O151" s="27">
        <f t="shared" si="50"/>
        <v>-163509.28577999963</v>
      </c>
      <c r="P151" s="27">
        <f t="shared" si="51"/>
        <v>163509.28577999963</v>
      </c>
    </row>
    <row r="152" spans="1:16">
      <c r="A152" s="30">
        <v>39479</v>
      </c>
      <c r="C152" s="6">
        <v>144</v>
      </c>
      <c r="D152" s="29">
        <f t="shared" si="42"/>
        <v>11646</v>
      </c>
      <c r="E152" s="29">
        <f t="shared" si="47"/>
        <v>1677024</v>
      </c>
      <c r="F152" s="29">
        <f t="shared" si="43"/>
        <v>-419226</v>
      </c>
      <c r="G152" s="34">
        <f>+Inputs!$D$3</f>
        <v>0.37951000000000001</v>
      </c>
      <c r="I152" s="27">
        <f t="shared" si="48"/>
        <v>2096250</v>
      </c>
      <c r="K152" s="27">
        <f t="shared" si="44"/>
        <v>11646</v>
      </c>
      <c r="L152" s="27">
        <f t="shared" si="49"/>
        <v>1677024</v>
      </c>
      <c r="M152" s="27">
        <f t="shared" si="45"/>
        <v>4419.7734600000003</v>
      </c>
      <c r="N152" s="27">
        <f t="shared" si="46"/>
        <v>4419.7734600000003</v>
      </c>
      <c r="O152" s="27">
        <f t="shared" si="50"/>
        <v>-159089.51231999963</v>
      </c>
      <c r="P152" s="27">
        <f t="shared" si="51"/>
        <v>159089.51231999963</v>
      </c>
    </row>
    <row r="153" spans="1:16">
      <c r="A153" s="31">
        <v>39508</v>
      </c>
      <c r="C153" s="6">
        <v>145</v>
      </c>
      <c r="D153" s="29">
        <f t="shared" si="42"/>
        <v>11646</v>
      </c>
      <c r="E153" s="29">
        <f t="shared" si="47"/>
        <v>1688670</v>
      </c>
      <c r="F153" s="29">
        <f t="shared" si="43"/>
        <v>-407580</v>
      </c>
      <c r="G153" s="34">
        <f>+Inputs!$D$3</f>
        <v>0.37951000000000001</v>
      </c>
      <c r="I153" s="27">
        <f t="shared" si="48"/>
        <v>2096250</v>
      </c>
      <c r="K153" s="27">
        <f t="shared" si="44"/>
        <v>11646</v>
      </c>
      <c r="L153" s="27">
        <f t="shared" si="49"/>
        <v>1688670</v>
      </c>
      <c r="M153" s="27">
        <f t="shared" si="45"/>
        <v>4419.7734600000003</v>
      </c>
      <c r="N153" s="27">
        <f t="shared" si="46"/>
        <v>4419.7734600000003</v>
      </c>
      <c r="O153" s="27">
        <f t="shared" si="50"/>
        <v>-154669.73885999963</v>
      </c>
      <c r="P153" s="27">
        <f t="shared" si="51"/>
        <v>154669.73885999963</v>
      </c>
    </row>
    <row r="154" spans="1:16">
      <c r="A154" s="30">
        <v>39539</v>
      </c>
      <c r="C154" s="6">
        <v>146</v>
      </c>
      <c r="D154" s="29">
        <f t="shared" si="42"/>
        <v>11646</v>
      </c>
      <c r="E154" s="29">
        <f t="shared" si="47"/>
        <v>1700316</v>
      </c>
      <c r="F154" s="29">
        <f t="shared" si="43"/>
        <v>-395934</v>
      </c>
      <c r="G154" s="34">
        <f>+Inputs!$D$3</f>
        <v>0.37951000000000001</v>
      </c>
      <c r="I154" s="27">
        <f t="shared" si="48"/>
        <v>2096250</v>
      </c>
      <c r="K154" s="27">
        <f t="shared" si="44"/>
        <v>11646</v>
      </c>
      <c r="L154" s="27">
        <f t="shared" si="49"/>
        <v>1700316</v>
      </c>
      <c r="M154" s="27">
        <f t="shared" si="45"/>
        <v>4419.7734600000003</v>
      </c>
      <c r="N154" s="27">
        <f t="shared" si="46"/>
        <v>4419.7734600000003</v>
      </c>
      <c r="O154" s="27">
        <f t="shared" si="50"/>
        <v>-150249.96539999964</v>
      </c>
      <c r="P154" s="27">
        <f t="shared" si="51"/>
        <v>150249.96539999964</v>
      </c>
    </row>
    <row r="155" spans="1:16">
      <c r="A155" s="31">
        <v>39569</v>
      </c>
      <c r="C155" s="6">
        <v>147</v>
      </c>
      <c r="D155" s="29">
        <f t="shared" si="42"/>
        <v>11646</v>
      </c>
      <c r="E155" s="29">
        <f t="shared" si="47"/>
        <v>1711962</v>
      </c>
      <c r="F155" s="29">
        <f t="shared" si="43"/>
        <v>-384288</v>
      </c>
      <c r="G155" s="34">
        <f>+Inputs!$D$3</f>
        <v>0.37951000000000001</v>
      </c>
      <c r="I155" s="27">
        <f t="shared" si="48"/>
        <v>2096250</v>
      </c>
      <c r="K155" s="27">
        <f t="shared" si="44"/>
        <v>11646</v>
      </c>
      <c r="L155" s="27">
        <f t="shared" si="49"/>
        <v>1711962</v>
      </c>
      <c r="M155" s="27">
        <f t="shared" si="45"/>
        <v>4419.7734600000003</v>
      </c>
      <c r="N155" s="27">
        <f t="shared" si="46"/>
        <v>4419.7734600000003</v>
      </c>
      <c r="O155" s="27">
        <f t="shared" si="50"/>
        <v>-145830.19193999964</v>
      </c>
      <c r="P155" s="27">
        <f t="shared" si="51"/>
        <v>145830.19193999964</v>
      </c>
    </row>
    <row r="156" spans="1:16">
      <c r="A156" s="30">
        <v>39600</v>
      </c>
      <c r="C156" s="6">
        <v>148</v>
      </c>
      <c r="D156" s="29">
        <f t="shared" si="42"/>
        <v>11646</v>
      </c>
      <c r="E156" s="29">
        <f t="shared" si="47"/>
        <v>1723608</v>
      </c>
      <c r="F156" s="29">
        <f t="shared" si="43"/>
        <v>-372642</v>
      </c>
      <c r="G156" s="34">
        <f>+Inputs!$D$3</f>
        <v>0.37951000000000001</v>
      </c>
      <c r="I156" s="27">
        <f t="shared" si="48"/>
        <v>2096250</v>
      </c>
      <c r="K156" s="27">
        <f t="shared" si="44"/>
        <v>11646</v>
      </c>
      <c r="L156" s="27">
        <f t="shared" si="49"/>
        <v>1723608</v>
      </c>
      <c r="M156" s="27">
        <f t="shared" si="45"/>
        <v>4419.7734600000003</v>
      </c>
      <c r="N156" s="27">
        <f t="shared" si="46"/>
        <v>4419.7734600000003</v>
      </c>
      <c r="O156" s="27">
        <f t="shared" si="50"/>
        <v>-141410.41847999964</v>
      </c>
      <c r="P156" s="27">
        <f t="shared" si="51"/>
        <v>141410.41847999964</v>
      </c>
    </row>
    <row r="157" spans="1:16">
      <c r="A157" s="31">
        <v>39630</v>
      </c>
      <c r="C157" s="6">
        <v>149</v>
      </c>
      <c r="D157" s="29">
        <f t="shared" si="42"/>
        <v>11646</v>
      </c>
      <c r="E157" s="29">
        <f t="shared" si="47"/>
        <v>1735254</v>
      </c>
      <c r="F157" s="29">
        <f t="shared" si="43"/>
        <v>-360996</v>
      </c>
      <c r="G157" s="34">
        <f>+Inputs!$D$3</f>
        <v>0.37951000000000001</v>
      </c>
      <c r="I157" s="27">
        <f t="shared" si="48"/>
        <v>2096250</v>
      </c>
      <c r="K157" s="27">
        <f t="shared" si="44"/>
        <v>11646</v>
      </c>
      <c r="L157" s="27">
        <f t="shared" si="49"/>
        <v>1735254</v>
      </c>
      <c r="M157" s="27">
        <f t="shared" si="45"/>
        <v>4419.7734600000003</v>
      </c>
      <c r="N157" s="27">
        <f t="shared" si="46"/>
        <v>4419.7734600000003</v>
      </c>
      <c r="O157" s="27">
        <f t="shared" si="50"/>
        <v>-136990.64501999965</v>
      </c>
      <c r="P157" s="27">
        <f t="shared" si="51"/>
        <v>136990.64501999965</v>
      </c>
    </row>
    <row r="158" spans="1:16">
      <c r="A158" s="30">
        <v>39661</v>
      </c>
      <c r="C158" s="6">
        <v>150</v>
      </c>
      <c r="D158" s="29">
        <f t="shared" si="42"/>
        <v>11646</v>
      </c>
      <c r="E158" s="29">
        <f t="shared" si="47"/>
        <v>1746900</v>
      </c>
      <c r="F158" s="29">
        <f t="shared" si="43"/>
        <v>-349350</v>
      </c>
      <c r="G158" s="34">
        <f>+Inputs!$D$3</f>
        <v>0.37951000000000001</v>
      </c>
      <c r="I158" s="27">
        <f t="shared" si="48"/>
        <v>2096250</v>
      </c>
      <c r="K158" s="27">
        <f t="shared" si="44"/>
        <v>11646</v>
      </c>
      <c r="L158" s="27">
        <f t="shared" si="49"/>
        <v>1746900</v>
      </c>
      <c r="M158" s="27">
        <f t="shared" si="45"/>
        <v>4419.7734600000003</v>
      </c>
      <c r="N158" s="27">
        <f t="shared" si="46"/>
        <v>4419.7734600000003</v>
      </c>
      <c r="O158" s="27">
        <f t="shared" si="50"/>
        <v>-132570.87155999965</v>
      </c>
      <c r="P158" s="27">
        <f t="shared" si="51"/>
        <v>132570.87155999965</v>
      </c>
    </row>
    <row r="159" spans="1:16">
      <c r="A159" s="31">
        <v>39692</v>
      </c>
      <c r="C159" s="6">
        <v>151</v>
      </c>
      <c r="D159" s="29">
        <f t="shared" si="42"/>
        <v>11646</v>
      </c>
      <c r="E159" s="29">
        <f t="shared" si="47"/>
        <v>1758546</v>
      </c>
      <c r="F159" s="29">
        <f t="shared" si="43"/>
        <v>-337704</v>
      </c>
      <c r="G159" s="34">
        <f>+Inputs!$D$3</f>
        <v>0.37951000000000001</v>
      </c>
      <c r="I159" s="27">
        <f t="shared" si="48"/>
        <v>2096250</v>
      </c>
      <c r="K159" s="27">
        <f t="shared" si="44"/>
        <v>11646</v>
      </c>
      <c r="L159" s="27">
        <f t="shared" si="49"/>
        <v>1758546</v>
      </c>
      <c r="M159" s="27">
        <f t="shared" si="45"/>
        <v>4419.7734600000003</v>
      </c>
      <c r="N159" s="27">
        <f t="shared" si="46"/>
        <v>4419.7734600000003</v>
      </c>
      <c r="O159" s="27">
        <f t="shared" si="50"/>
        <v>-128151.09809999965</v>
      </c>
      <c r="P159" s="27">
        <f t="shared" si="51"/>
        <v>128151.09809999965</v>
      </c>
    </row>
    <row r="160" spans="1:16">
      <c r="A160" s="30">
        <v>39722</v>
      </c>
      <c r="C160" s="6">
        <v>152</v>
      </c>
      <c r="D160" s="29">
        <f t="shared" si="42"/>
        <v>11646</v>
      </c>
      <c r="E160" s="29">
        <f t="shared" si="47"/>
        <v>1770192</v>
      </c>
      <c r="F160" s="29">
        <f t="shared" si="43"/>
        <v>-326058</v>
      </c>
      <c r="G160" s="34">
        <f>+Inputs!$D$3</f>
        <v>0.37951000000000001</v>
      </c>
      <c r="I160" s="27">
        <f t="shared" si="48"/>
        <v>2096250</v>
      </c>
      <c r="K160" s="27">
        <f t="shared" si="44"/>
        <v>11646</v>
      </c>
      <c r="L160" s="27">
        <f t="shared" si="49"/>
        <v>1770192</v>
      </c>
      <c r="M160" s="27">
        <f t="shared" si="45"/>
        <v>4419.7734600000003</v>
      </c>
      <c r="N160" s="27">
        <f t="shared" si="46"/>
        <v>4419.7734600000003</v>
      </c>
      <c r="O160" s="27">
        <f t="shared" si="50"/>
        <v>-123731.32463999966</v>
      </c>
      <c r="P160" s="27">
        <f t="shared" si="51"/>
        <v>123731.32463999966</v>
      </c>
    </row>
    <row r="161" spans="1:19">
      <c r="A161" s="31">
        <v>39753</v>
      </c>
      <c r="C161" s="6">
        <v>153</v>
      </c>
      <c r="D161" s="29">
        <f t="shared" si="42"/>
        <v>11646</v>
      </c>
      <c r="E161" s="29">
        <f t="shared" si="47"/>
        <v>1781838</v>
      </c>
      <c r="F161" s="29">
        <f t="shared" si="43"/>
        <v>-314412</v>
      </c>
      <c r="G161" s="34">
        <f>+Inputs!$D$3</f>
        <v>0.37951000000000001</v>
      </c>
      <c r="I161" s="27">
        <f t="shared" si="48"/>
        <v>2096250</v>
      </c>
      <c r="K161" s="27">
        <f t="shared" si="44"/>
        <v>11646</v>
      </c>
      <c r="L161" s="27">
        <f t="shared" si="49"/>
        <v>1781838</v>
      </c>
      <c r="M161" s="27">
        <f t="shared" si="45"/>
        <v>4419.7734600000003</v>
      </c>
      <c r="N161" s="27">
        <f t="shared" si="46"/>
        <v>4419.7734600000003</v>
      </c>
      <c r="O161" s="27">
        <f t="shared" si="50"/>
        <v>-119311.55117999966</v>
      </c>
      <c r="P161" s="27">
        <f t="shared" si="51"/>
        <v>119311.55117999966</v>
      </c>
    </row>
    <row r="162" spans="1:19">
      <c r="A162" s="30">
        <v>39783</v>
      </c>
      <c r="C162" s="6">
        <v>154</v>
      </c>
      <c r="D162" s="29">
        <f t="shared" si="42"/>
        <v>11646</v>
      </c>
      <c r="E162" s="29">
        <f t="shared" si="47"/>
        <v>1793484</v>
      </c>
      <c r="F162" s="29">
        <f t="shared" si="43"/>
        <v>-302766</v>
      </c>
      <c r="G162" s="34">
        <f>+Inputs!$D$3</f>
        <v>0.37951000000000001</v>
      </c>
      <c r="I162" s="27">
        <f t="shared" si="48"/>
        <v>2096250</v>
      </c>
      <c r="K162" s="27">
        <f t="shared" si="44"/>
        <v>11646</v>
      </c>
      <c r="L162" s="27">
        <f t="shared" si="49"/>
        <v>1793484</v>
      </c>
      <c r="M162" s="27">
        <f t="shared" si="45"/>
        <v>4419.7734600000003</v>
      </c>
      <c r="N162" s="27">
        <f t="shared" si="46"/>
        <v>4419.7734600000003</v>
      </c>
      <c r="O162" s="27">
        <f t="shared" si="50"/>
        <v>-114891.77771999966</v>
      </c>
      <c r="P162" s="27">
        <f t="shared" si="51"/>
        <v>114891.77771999966</v>
      </c>
    </row>
    <row r="163" spans="1:19">
      <c r="A163" s="31">
        <v>39814</v>
      </c>
      <c r="C163" s="6">
        <v>155</v>
      </c>
      <c r="D163" s="29">
        <f t="shared" si="42"/>
        <v>11646</v>
      </c>
      <c r="E163" s="29">
        <f t="shared" si="47"/>
        <v>1805130</v>
      </c>
      <c r="F163" s="29">
        <f t="shared" si="43"/>
        <v>-291120</v>
      </c>
      <c r="G163" s="34">
        <f>+Inputs!$D$3</f>
        <v>0.37951000000000001</v>
      </c>
      <c r="I163" s="27">
        <f t="shared" si="48"/>
        <v>2096250</v>
      </c>
      <c r="K163" s="27">
        <f t="shared" si="44"/>
        <v>11646</v>
      </c>
      <c r="L163" s="27">
        <f t="shared" si="49"/>
        <v>1805130</v>
      </c>
      <c r="M163" s="27">
        <f t="shared" si="45"/>
        <v>4419.7734600000003</v>
      </c>
      <c r="N163" s="27">
        <f t="shared" si="46"/>
        <v>4419.7734600000003</v>
      </c>
      <c r="O163" s="27">
        <f t="shared" si="50"/>
        <v>-110472.00425999967</v>
      </c>
      <c r="P163" s="27">
        <f t="shared" si="51"/>
        <v>110472.00425999967</v>
      </c>
    </row>
    <row r="164" spans="1:19">
      <c r="A164" s="30">
        <v>39845</v>
      </c>
      <c r="C164" s="6">
        <v>156</v>
      </c>
      <c r="D164" s="29">
        <f t="shared" si="42"/>
        <v>11646</v>
      </c>
      <c r="E164" s="29">
        <f t="shared" si="47"/>
        <v>1816776</v>
      </c>
      <c r="F164" s="29">
        <f t="shared" si="43"/>
        <v>-279474</v>
      </c>
      <c r="G164" s="34">
        <f>+Inputs!$D$3</f>
        <v>0.37951000000000001</v>
      </c>
      <c r="I164" s="27">
        <f t="shared" si="48"/>
        <v>2096250</v>
      </c>
      <c r="K164" s="27">
        <f t="shared" si="44"/>
        <v>11646</v>
      </c>
      <c r="L164" s="27">
        <f t="shared" si="49"/>
        <v>1816776</v>
      </c>
      <c r="M164" s="27">
        <f t="shared" si="45"/>
        <v>4419.7734600000003</v>
      </c>
      <c r="N164" s="27">
        <f t="shared" si="46"/>
        <v>4419.7734600000003</v>
      </c>
      <c r="O164" s="27">
        <f t="shared" si="50"/>
        <v>-106052.23079999967</v>
      </c>
      <c r="P164" s="27">
        <f t="shared" si="51"/>
        <v>106052.23079999967</v>
      </c>
    </row>
    <row r="165" spans="1:19">
      <c r="A165" s="31">
        <v>39873</v>
      </c>
      <c r="C165" s="6">
        <v>157</v>
      </c>
      <c r="D165" s="29">
        <f t="shared" si="42"/>
        <v>11646</v>
      </c>
      <c r="E165" s="29">
        <f t="shared" si="47"/>
        <v>1828422</v>
      </c>
      <c r="F165" s="29">
        <f t="shared" si="43"/>
        <v>-267828</v>
      </c>
      <c r="G165" s="34">
        <f>+Inputs!$D$3</f>
        <v>0.37951000000000001</v>
      </c>
      <c r="I165" s="27">
        <f t="shared" si="48"/>
        <v>2096250</v>
      </c>
      <c r="K165" s="27">
        <f t="shared" si="44"/>
        <v>11646</v>
      </c>
      <c r="L165" s="27">
        <f t="shared" si="49"/>
        <v>1828422</v>
      </c>
      <c r="M165" s="27">
        <f t="shared" si="45"/>
        <v>4419.7734600000003</v>
      </c>
      <c r="N165" s="27">
        <f t="shared" si="46"/>
        <v>4419.7734600000003</v>
      </c>
      <c r="O165" s="27">
        <f t="shared" si="50"/>
        <v>-101632.45733999967</v>
      </c>
      <c r="P165" s="27">
        <f t="shared" si="51"/>
        <v>101632.45733999967</v>
      </c>
    </row>
    <row r="166" spans="1:19">
      <c r="A166" s="30">
        <v>39904</v>
      </c>
      <c r="C166" s="6">
        <v>158</v>
      </c>
      <c r="D166" s="29">
        <f t="shared" si="42"/>
        <v>11646</v>
      </c>
      <c r="E166" s="29">
        <f t="shared" si="47"/>
        <v>1840068</v>
      </c>
      <c r="F166" s="29">
        <f t="shared" si="43"/>
        <v>-256182</v>
      </c>
      <c r="G166" s="34">
        <f>+Inputs!$D$3</f>
        <v>0.37951000000000001</v>
      </c>
      <c r="I166" s="27">
        <f t="shared" si="48"/>
        <v>2096250</v>
      </c>
      <c r="K166" s="27">
        <f t="shared" si="44"/>
        <v>11646</v>
      </c>
      <c r="L166" s="27">
        <f t="shared" si="49"/>
        <v>1840068</v>
      </c>
      <c r="M166" s="27">
        <f t="shared" si="45"/>
        <v>4419.7734600000003</v>
      </c>
      <c r="N166" s="27">
        <f t="shared" si="46"/>
        <v>4419.7734600000003</v>
      </c>
      <c r="O166" s="27">
        <f t="shared" si="50"/>
        <v>-97212.683879999677</v>
      </c>
      <c r="P166" s="27">
        <f t="shared" si="51"/>
        <v>97212.683879999677</v>
      </c>
    </row>
    <row r="167" spans="1:19">
      <c r="A167" s="31">
        <v>39934</v>
      </c>
      <c r="C167" s="6">
        <v>159</v>
      </c>
      <c r="D167" s="29">
        <f t="shared" si="42"/>
        <v>11646</v>
      </c>
      <c r="E167" s="29">
        <f t="shared" si="47"/>
        <v>1851714</v>
      </c>
      <c r="F167" s="29">
        <f t="shared" si="43"/>
        <v>-244536</v>
      </c>
      <c r="G167" s="34">
        <f>+Inputs!$D$3</f>
        <v>0.37951000000000001</v>
      </c>
      <c r="I167" s="27">
        <f t="shared" si="48"/>
        <v>2096250</v>
      </c>
      <c r="K167" s="27">
        <f t="shared" si="44"/>
        <v>11646</v>
      </c>
      <c r="L167" s="27">
        <f t="shared" si="49"/>
        <v>1851714</v>
      </c>
      <c r="M167" s="27">
        <f t="shared" si="45"/>
        <v>4419.7734600000003</v>
      </c>
      <c r="N167" s="27">
        <f t="shared" si="46"/>
        <v>4419.7734600000003</v>
      </c>
      <c r="O167" s="27">
        <f t="shared" si="50"/>
        <v>-92792.91041999968</v>
      </c>
      <c r="P167" s="27">
        <f t="shared" si="51"/>
        <v>92792.91041999968</v>
      </c>
    </row>
    <row r="168" spans="1:19">
      <c r="A168" s="30">
        <v>39965</v>
      </c>
      <c r="C168" s="6">
        <v>160</v>
      </c>
      <c r="D168" s="29">
        <f t="shared" si="42"/>
        <v>11646</v>
      </c>
      <c r="E168" s="29">
        <f t="shared" si="47"/>
        <v>1863360</v>
      </c>
      <c r="F168" s="29">
        <f t="shared" si="43"/>
        <v>-232890</v>
      </c>
      <c r="G168" s="34">
        <f>+Inputs!$D$3</f>
        <v>0.37951000000000001</v>
      </c>
      <c r="I168" s="27">
        <f t="shared" si="48"/>
        <v>2096250</v>
      </c>
      <c r="K168" s="27">
        <f t="shared" si="44"/>
        <v>11646</v>
      </c>
      <c r="L168" s="27">
        <f t="shared" si="49"/>
        <v>1863360</v>
      </c>
      <c r="M168" s="27">
        <f t="shared" si="45"/>
        <v>4419.7734600000003</v>
      </c>
      <c r="N168" s="27">
        <f t="shared" si="46"/>
        <v>4419.7734600000003</v>
      </c>
      <c r="O168" s="27">
        <f t="shared" si="50"/>
        <v>-88373.136959999683</v>
      </c>
      <c r="P168" s="27">
        <f t="shared" si="51"/>
        <v>88373.136959999683</v>
      </c>
    </row>
    <row r="169" spans="1:19">
      <c r="A169" s="31">
        <v>39995</v>
      </c>
      <c r="C169" s="6">
        <v>161</v>
      </c>
      <c r="D169" s="29">
        <f t="shared" ref="D169:D174" si="52">ROUND(-(+$B$9/180)*1,0)</f>
        <v>11646</v>
      </c>
      <c r="E169" s="29">
        <f t="shared" si="47"/>
        <v>1875006</v>
      </c>
      <c r="F169" s="29">
        <f t="shared" ref="F169:F175" si="53">$B$9+E169</f>
        <v>-221244</v>
      </c>
      <c r="G169" s="34">
        <f>+Inputs!$D$3</f>
        <v>0.37951000000000001</v>
      </c>
      <c r="I169" s="27">
        <f t="shared" si="48"/>
        <v>2096250</v>
      </c>
      <c r="K169" s="27">
        <f t="shared" ref="K169:K175" si="54">D169</f>
        <v>11646</v>
      </c>
      <c r="L169" s="27">
        <f t="shared" si="49"/>
        <v>1875006</v>
      </c>
      <c r="M169" s="27">
        <f t="shared" ref="M169:M175" si="55">K169*G169</f>
        <v>4419.7734600000003</v>
      </c>
      <c r="N169" s="27">
        <f t="shared" ref="N169:N175" si="56">M169-J169</f>
        <v>4419.7734600000003</v>
      </c>
      <c r="O169" s="27">
        <f t="shared" si="50"/>
        <v>-83953.363499999687</v>
      </c>
      <c r="P169" s="27">
        <f t="shared" si="51"/>
        <v>83953.363499999687</v>
      </c>
    </row>
    <row r="170" spans="1:19">
      <c r="A170" s="30">
        <v>40026</v>
      </c>
      <c r="C170" s="6">
        <v>162</v>
      </c>
      <c r="D170" s="29">
        <f t="shared" si="52"/>
        <v>11646</v>
      </c>
      <c r="E170" s="29">
        <f t="shared" ref="E170:E175" si="57">+E169+D170</f>
        <v>1886652</v>
      </c>
      <c r="F170" s="29">
        <f t="shared" si="53"/>
        <v>-209598</v>
      </c>
      <c r="G170" s="34">
        <f>+Inputs!$D$3</f>
        <v>0.37951000000000001</v>
      </c>
      <c r="I170" s="27">
        <f t="shared" ref="I170:I175" si="58">+I169+H170</f>
        <v>2096250</v>
      </c>
      <c r="K170" s="27">
        <f t="shared" si="54"/>
        <v>11646</v>
      </c>
      <c r="L170" s="27">
        <f t="shared" ref="L170:L175" si="59">+L169+K170</f>
        <v>1886652</v>
      </c>
      <c r="M170" s="27">
        <f t="shared" si="55"/>
        <v>4419.7734600000003</v>
      </c>
      <c r="N170" s="27">
        <f t="shared" si="56"/>
        <v>4419.7734600000003</v>
      </c>
      <c r="O170" s="27">
        <f t="shared" ref="O170:O175" si="60">+O169+N170</f>
        <v>-79533.59003999969</v>
      </c>
      <c r="P170" s="27">
        <f t="shared" ref="P170:P175" si="61">P169-N170</f>
        <v>79533.59003999969</v>
      </c>
    </row>
    <row r="171" spans="1:19">
      <c r="A171" s="31">
        <v>40057</v>
      </c>
      <c r="C171" s="6">
        <v>163</v>
      </c>
      <c r="D171" s="29">
        <f t="shared" si="52"/>
        <v>11646</v>
      </c>
      <c r="E171" s="29">
        <f t="shared" si="57"/>
        <v>1898298</v>
      </c>
      <c r="F171" s="29">
        <f t="shared" si="53"/>
        <v>-197952</v>
      </c>
      <c r="G171" s="34">
        <f>+Inputs!$D$3</f>
        <v>0.37951000000000001</v>
      </c>
      <c r="I171" s="27">
        <f t="shared" si="58"/>
        <v>2096250</v>
      </c>
      <c r="K171" s="27">
        <f t="shared" si="54"/>
        <v>11646</v>
      </c>
      <c r="L171" s="27">
        <f t="shared" si="59"/>
        <v>1898298</v>
      </c>
      <c r="M171" s="27">
        <f t="shared" si="55"/>
        <v>4419.7734600000003</v>
      </c>
      <c r="N171" s="27">
        <f t="shared" si="56"/>
        <v>4419.7734600000003</v>
      </c>
      <c r="O171" s="27">
        <f t="shared" si="60"/>
        <v>-75113.816579999693</v>
      </c>
      <c r="P171" s="27">
        <f t="shared" si="61"/>
        <v>75113.816579999693</v>
      </c>
    </row>
    <row r="172" spans="1:19">
      <c r="A172" s="30">
        <v>40087</v>
      </c>
      <c r="C172" s="6">
        <v>164</v>
      </c>
      <c r="D172" s="29">
        <f t="shared" si="52"/>
        <v>11646</v>
      </c>
      <c r="E172" s="29">
        <f t="shared" si="57"/>
        <v>1909944</v>
      </c>
      <c r="F172" s="29">
        <f t="shared" si="53"/>
        <v>-186306</v>
      </c>
      <c r="G172" s="34">
        <f>+Inputs!$D$3</f>
        <v>0.37951000000000001</v>
      </c>
      <c r="I172" s="27">
        <f t="shared" si="58"/>
        <v>2096250</v>
      </c>
      <c r="K172" s="27">
        <f t="shared" si="54"/>
        <v>11646</v>
      </c>
      <c r="L172" s="27">
        <f t="shared" si="59"/>
        <v>1909944</v>
      </c>
      <c r="M172" s="27">
        <f t="shared" si="55"/>
        <v>4419.7734600000003</v>
      </c>
      <c r="N172" s="27">
        <f t="shared" si="56"/>
        <v>4419.7734600000003</v>
      </c>
      <c r="O172" s="27">
        <f t="shared" si="60"/>
        <v>-70694.043119999697</v>
      </c>
      <c r="P172" s="27">
        <f t="shared" si="61"/>
        <v>70694.043119999697</v>
      </c>
    </row>
    <row r="173" spans="1:19">
      <c r="A173" s="31">
        <v>40118</v>
      </c>
      <c r="C173" s="6">
        <v>165</v>
      </c>
      <c r="D173" s="29">
        <f t="shared" si="52"/>
        <v>11646</v>
      </c>
      <c r="E173" s="29">
        <f t="shared" si="57"/>
        <v>1921590</v>
      </c>
      <c r="F173" s="29">
        <f t="shared" si="53"/>
        <v>-174660</v>
      </c>
      <c r="G173" s="34">
        <f>+Inputs!$D$3</f>
        <v>0.37951000000000001</v>
      </c>
      <c r="I173" s="27">
        <f t="shared" si="58"/>
        <v>2096250</v>
      </c>
      <c r="K173" s="27">
        <f t="shared" si="54"/>
        <v>11646</v>
      </c>
      <c r="L173" s="27">
        <f t="shared" si="59"/>
        <v>1921590</v>
      </c>
      <c r="M173" s="27">
        <f t="shared" si="55"/>
        <v>4419.7734600000003</v>
      </c>
      <c r="N173" s="27">
        <f t="shared" si="56"/>
        <v>4419.7734600000003</v>
      </c>
      <c r="O173" s="27">
        <f t="shared" si="60"/>
        <v>-66274.2696599997</v>
      </c>
      <c r="P173" s="27">
        <f t="shared" si="61"/>
        <v>66274.2696599997</v>
      </c>
    </row>
    <row r="174" spans="1:19">
      <c r="A174" s="30">
        <v>40148</v>
      </c>
      <c r="C174" s="6">
        <v>166</v>
      </c>
      <c r="D174" s="29">
        <f t="shared" si="52"/>
        <v>11646</v>
      </c>
      <c r="E174" s="29">
        <f t="shared" si="57"/>
        <v>1933236</v>
      </c>
      <c r="F174" s="29">
        <f t="shared" si="53"/>
        <v>-163014</v>
      </c>
      <c r="G174" s="34">
        <f>+Inputs!$D$3</f>
        <v>0.37951000000000001</v>
      </c>
      <c r="I174" s="27">
        <f t="shared" si="58"/>
        <v>2096250</v>
      </c>
      <c r="K174" s="27">
        <f t="shared" si="54"/>
        <v>11646</v>
      </c>
      <c r="L174" s="27">
        <f t="shared" si="59"/>
        <v>1933236</v>
      </c>
      <c r="M174" s="27">
        <f t="shared" si="55"/>
        <v>4419.7734600000003</v>
      </c>
      <c r="N174" s="27">
        <f t="shared" si="56"/>
        <v>4419.7734600000003</v>
      </c>
      <c r="O174" s="27">
        <f t="shared" si="60"/>
        <v>-61854.496199999703</v>
      </c>
      <c r="P174" s="27">
        <f t="shared" si="61"/>
        <v>61854.496199999703</v>
      </c>
    </row>
    <row r="175" spans="1:19" s="237" customFormat="1">
      <c r="A175" s="243">
        <v>40179</v>
      </c>
      <c r="C175" s="238">
        <v>167</v>
      </c>
      <c r="D175" s="239">
        <f>ROUND(-($F$174/60)*1,0)</f>
        <v>2717</v>
      </c>
      <c r="E175" s="239">
        <f t="shared" si="57"/>
        <v>1935953</v>
      </c>
      <c r="F175" s="239">
        <f t="shared" si="53"/>
        <v>-160297</v>
      </c>
      <c r="G175" s="240">
        <f>+Inputs!$D$3</f>
        <v>0.37951000000000001</v>
      </c>
      <c r="I175" s="241">
        <f t="shared" si="58"/>
        <v>2096250</v>
      </c>
      <c r="K175" s="241">
        <f t="shared" si="54"/>
        <v>2717</v>
      </c>
      <c r="L175" s="241">
        <f t="shared" si="59"/>
        <v>1935953</v>
      </c>
      <c r="M175" s="241">
        <f t="shared" si="55"/>
        <v>1031.1286700000001</v>
      </c>
      <c r="N175" s="241">
        <f t="shared" si="56"/>
        <v>1031.1286700000001</v>
      </c>
      <c r="O175" s="241">
        <f t="shared" si="60"/>
        <v>-60823.367529999705</v>
      </c>
      <c r="P175" s="241">
        <f t="shared" si="61"/>
        <v>60823.367529999705</v>
      </c>
      <c r="Q175" s="242"/>
      <c r="R175" s="242"/>
      <c r="S175" s="242"/>
    </row>
    <row r="176" spans="1:19" s="237" customFormat="1">
      <c r="A176" s="236">
        <v>40210</v>
      </c>
      <c r="C176" s="238">
        <v>168</v>
      </c>
      <c r="D176" s="239">
        <f t="shared" ref="D176:D233" si="62">ROUND(-($F$174/60)*1,0)</f>
        <v>2717</v>
      </c>
      <c r="E176" s="239">
        <f t="shared" ref="E176:E233" si="63">+E175+D176</f>
        <v>1938670</v>
      </c>
      <c r="F176" s="239">
        <f t="shared" ref="F176:F233" si="64">$B$9+E176</f>
        <v>-157580</v>
      </c>
      <c r="G176" s="240">
        <f>+Inputs!$D$3</f>
        <v>0.37951000000000001</v>
      </c>
      <c r="I176" s="241">
        <f t="shared" ref="I176:I233" si="65">+I175+H176</f>
        <v>2096250</v>
      </c>
      <c r="K176" s="241">
        <f t="shared" ref="K176:K233" si="66">D176</f>
        <v>2717</v>
      </c>
      <c r="L176" s="241">
        <f t="shared" ref="L176:L233" si="67">+L175+K176</f>
        <v>1938670</v>
      </c>
      <c r="M176" s="241">
        <f t="shared" ref="M176:M233" si="68">K176*G176</f>
        <v>1031.1286700000001</v>
      </c>
      <c r="N176" s="241">
        <f t="shared" ref="N176:N233" si="69">M176-J176</f>
        <v>1031.1286700000001</v>
      </c>
      <c r="O176" s="241">
        <f t="shared" ref="O176:O233" si="70">+O175+N176</f>
        <v>-59792.238859999707</v>
      </c>
      <c r="P176" s="241">
        <f t="shared" ref="P176:P233" si="71">P175-N176</f>
        <v>59792.238859999707</v>
      </c>
      <c r="Q176" s="242"/>
      <c r="R176" s="242"/>
      <c r="S176" s="242"/>
    </row>
    <row r="177" spans="1:19" s="237" customFormat="1">
      <c r="A177" s="243">
        <v>40238</v>
      </c>
      <c r="C177" s="238">
        <v>169</v>
      </c>
      <c r="D177" s="239">
        <f t="shared" si="62"/>
        <v>2717</v>
      </c>
      <c r="E177" s="239">
        <f t="shared" si="63"/>
        <v>1941387</v>
      </c>
      <c r="F177" s="239">
        <f t="shared" si="64"/>
        <v>-154863</v>
      </c>
      <c r="G177" s="240">
        <f>+Inputs!$D$3</f>
        <v>0.37951000000000001</v>
      </c>
      <c r="I177" s="241">
        <f t="shared" si="65"/>
        <v>2096250</v>
      </c>
      <c r="K177" s="241">
        <f t="shared" si="66"/>
        <v>2717</v>
      </c>
      <c r="L177" s="241">
        <f t="shared" si="67"/>
        <v>1941387</v>
      </c>
      <c r="M177" s="241">
        <f t="shared" si="68"/>
        <v>1031.1286700000001</v>
      </c>
      <c r="N177" s="241">
        <f t="shared" si="69"/>
        <v>1031.1286700000001</v>
      </c>
      <c r="O177" s="241">
        <f t="shared" si="70"/>
        <v>-58761.110189999708</v>
      </c>
      <c r="P177" s="241">
        <f t="shared" si="71"/>
        <v>58761.110189999708</v>
      </c>
      <c r="Q177" s="242"/>
      <c r="R177" s="242"/>
      <c r="S177" s="242"/>
    </row>
    <row r="178" spans="1:19" s="237" customFormat="1">
      <c r="A178" s="236">
        <v>40269</v>
      </c>
      <c r="C178" s="238">
        <v>170</v>
      </c>
      <c r="D178" s="239">
        <f t="shared" si="62"/>
        <v>2717</v>
      </c>
      <c r="E178" s="239">
        <f t="shared" si="63"/>
        <v>1944104</v>
      </c>
      <c r="F178" s="239">
        <f t="shared" si="64"/>
        <v>-152146</v>
      </c>
      <c r="G178" s="240">
        <f>+Inputs!$D$3</f>
        <v>0.37951000000000001</v>
      </c>
      <c r="I178" s="241">
        <f t="shared" si="65"/>
        <v>2096250</v>
      </c>
      <c r="K178" s="241">
        <f t="shared" si="66"/>
        <v>2717</v>
      </c>
      <c r="L178" s="241">
        <f t="shared" si="67"/>
        <v>1944104</v>
      </c>
      <c r="M178" s="241">
        <f t="shared" si="68"/>
        <v>1031.1286700000001</v>
      </c>
      <c r="N178" s="241">
        <f t="shared" si="69"/>
        <v>1031.1286700000001</v>
      </c>
      <c r="O178" s="241">
        <f t="shared" si="70"/>
        <v>-57729.98151999971</v>
      </c>
      <c r="P178" s="241">
        <f t="shared" si="71"/>
        <v>57729.98151999971</v>
      </c>
      <c r="Q178" s="242"/>
      <c r="R178" s="242"/>
      <c r="S178" s="242"/>
    </row>
    <row r="179" spans="1:19" s="237" customFormat="1">
      <c r="A179" s="243">
        <v>40299</v>
      </c>
      <c r="C179" s="238">
        <v>171</v>
      </c>
      <c r="D179" s="239">
        <f t="shared" si="62"/>
        <v>2717</v>
      </c>
      <c r="E179" s="239">
        <f t="shared" si="63"/>
        <v>1946821</v>
      </c>
      <c r="F179" s="239">
        <f t="shared" si="64"/>
        <v>-149429</v>
      </c>
      <c r="G179" s="240">
        <f>+Inputs!$D$3</f>
        <v>0.37951000000000001</v>
      </c>
      <c r="I179" s="241">
        <f t="shared" si="65"/>
        <v>2096250</v>
      </c>
      <c r="K179" s="241">
        <f t="shared" si="66"/>
        <v>2717</v>
      </c>
      <c r="L179" s="241">
        <f t="shared" si="67"/>
        <v>1946821</v>
      </c>
      <c r="M179" s="241">
        <f t="shared" si="68"/>
        <v>1031.1286700000001</v>
      </c>
      <c r="N179" s="241">
        <f t="shared" si="69"/>
        <v>1031.1286700000001</v>
      </c>
      <c r="O179" s="241">
        <f t="shared" si="70"/>
        <v>-56698.852849999712</v>
      </c>
      <c r="P179" s="241">
        <f t="shared" si="71"/>
        <v>56698.852849999712</v>
      </c>
      <c r="Q179" s="242"/>
      <c r="R179" s="242"/>
      <c r="S179" s="242"/>
    </row>
    <row r="180" spans="1:19" s="237" customFormat="1">
      <c r="A180" s="236">
        <v>40330</v>
      </c>
      <c r="C180" s="238">
        <v>172</v>
      </c>
      <c r="D180" s="239">
        <f t="shared" si="62"/>
        <v>2717</v>
      </c>
      <c r="E180" s="239">
        <f t="shared" si="63"/>
        <v>1949538</v>
      </c>
      <c r="F180" s="239">
        <f t="shared" si="64"/>
        <v>-146712</v>
      </c>
      <c r="G180" s="240">
        <f>+Inputs!$D$3</f>
        <v>0.37951000000000001</v>
      </c>
      <c r="I180" s="241">
        <f t="shared" si="65"/>
        <v>2096250</v>
      </c>
      <c r="K180" s="241">
        <f t="shared" si="66"/>
        <v>2717</v>
      </c>
      <c r="L180" s="241">
        <f t="shared" si="67"/>
        <v>1949538</v>
      </c>
      <c r="M180" s="241">
        <f t="shared" si="68"/>
        <v>1031.1286700000001</v>
      </c>
      <c r="N180" s="241">
        <f t="shared" si="69"/>
        <v>1031.1286700000001</v>
      </c>
      <c r="O180" s="241">
        <f t="shared" si="70"/>
        <v>-55667.724179999714</v>
      </c>
      <c r="P180" s="241">
        <f t="shared" si="71"/>
        <v>55667.724179999714</v>
      </c>
      <c r="Q180" s="242"/>
      <c r="R180" s="242"/>
      <c r="S180" s="242"/>
    </row>
    <row r="181" spans="1:19" s="237" customFormat="1">
      <c r="A181" s="243">
        <v>40360</v>
      </c>
      <c r="C181" s="238">
        <v>173</v>
      </c>
      <c r="D181" s="239">
        <f t="shared" si="62"/>
        <v>2717</v>
      </c>
      <c r="E181" s="239">
        <f t="shared" si="63"/>
        <v>1952255</v>
      </c>
      <c r="F181" s="239">
        <f t="shared" si="64"/>
        <v>-143995</v>
      </c>
      <c r="G181" s="240">
        <f>+Inputs!$D$3</f>
        <v>0.37951000000000001</v>
      </c>
      <c r="I181" s="241">
        <f t="shared" si="65"/>
        <v>2096250</v>
      </c>
      <c r="K181" s="241">
        <f t="shared" si="66"/>
        <v>2717</v>
      </c>
      <c r="L181" s="241">
        <f t="shared" si="67"/>
        <v>1952255</v>
      </c>
      <c r="M181" s="241">
        <f t="shared" si="68"/>
        <v>1031.1286700000001</v>
      </c>
      <c r="N181" s="241">
        <f t="shared" si="69"/>
        <v>1031.1286700000001</v>
      </c>
      <c r="O181" s="241">
        <f t="shared" si="70"/>
        <v>-54636.595509999715</v>
      </c>
      <c r="P181" s="241">
        <f t="shared" si="71"/>
        <v>54636.595509999715</v>
      </c>
      <c r="Q181" s="242"/>
      <c r="R181" s="242"/>
      <c r="S181" s="242"/>
    </row>
    <row r="182" spans="1:19" s="237" customFormat="1">
      <c r="A182" s="236">
        <v>40391</v>
      </c>
      <c r="C182" s="238">
        <v>174</v>
      </c>
      <c r="D182" s="239">
        <f t="shared" si="62"/>
        <v>2717</v>
      </c>
      <c r="E182" s="239">
        <f t="shared" si="63"/>
        <v>1954972</v>
      </c>
      <c r="F182" s="239">
        <f t="shared" si="64"/>
        <v>-141278</v>
      </c>
      <c r="G182" s="240">
        <f>+Inputs!$D$3</f>
        <v>0.37951000000000001</v>
      </c>
      <c r="I182" s="241">
        <f t="shared" si="65"/>
        <v>2096250</v>
      </c>
      <c r="K182" s="241">
        <f t="shared" si="66"/>
        <v>2717</v>
      </c>
      <c r="L182" s="241">
        <f t="shared" si="67"/>
        <v>1954972</v>
      </c>
      <c r="M182" s="241">
        <f t="shared" si="68"/>
        <v>1031.1286700000001</v>
      </c>
      <c r="N182" s="241">
        <f t="shared" si="69"/>
        <v>1031.1286700000001</v>
      </c>
      <c r="O182" s="241">
        <f t="shared" si="70"/>
        <v>-53605.466839999717</v>
      </c>
      <c r="P182" s="241">
        <f t="shared" si="71"/>
        <v>53605.466839999717</v>
      </c>
      <c r="Q182" s="242"/>
      <c r="R182" s="242"/>
      <c r="S182" s="242"/>
    </row>
    <row r="183" spans="1:19" s="237" customFormat="1">
      <c r="A183" s="243">
        <v>40422</v>
      </c>
      <c r="C183" s="238">
        <v>175</v>
      </c>
      <c r="D183" s="239">
        <f t="shared" si="62"/>
        <v>2717</v>
      </c>
      <c r="E183" s="239">
        <f t="shared" si="63"/>
        <v>1957689</v>
      </c>
      <c r="F183" s="239">
        <f t="shared" si="64"/>
        <v>-138561</v>
      </c>
      <c r="G183" s="240">
        <f>+Inputs!$D$3</f>
        <v>0.37951000000000001</v>
      </c>
      <c r="I183" s="241">
        <f t="shared" si="65"/>
        <v>2096250</v>
      </c>
      <c r="K183" s="241">
        <f t="shared" si="66"/>
        <v>2717</v>
      </c>
      <c r="L183" s="241">
        <f t="shared" si="67"/>
        <v>1957689</v>
      </c>
      <c r="M183" s="241">
        <f t="shared" si="68"/>
        <v>1031.1286700000001</v>
      </c>
      <c r="N183" s="241">
        <f t="shared" si="69"/>
        <v>1031.1286700000001</v>
      </c>
      <c r="O183" s="241">
        <f t="shared" si="70"/>
        <v>-52574.338169999719</v>
      </c>
      <c r="P183" s="241">
        <f t="shared" si="71"/>
        <v>52574.338169999719</v>
      </c>
      <c r="Q183" s="242"/>
      <c r="R183" s="242"/>
      <c r="S183" s="242"/>
    </row>
    <row r="184" spans="1:19" s="237" customFormat="1">
      <c r="A184" s="236">
        <v>40452</v>
      </c>
      <c r="C184" s="238">
        <v>176</v>
      </c>
      <c r="D184" s="239">
        <f t="shared" si="62"/>
        <v>2717</v>
      </c>
      <c r="E184" s="239">
        <f t="shared" si="63"/>
        <v>1960406</v>
      </c>
      <c r="F184" s="239">
        <f t="shared" si="64"/>
        <v>-135844</v>
      </c>
      <c r="G184" s="240">
        <f>+Inputs!$D$3</f>
        <v>0.37951000000000001</v>
      </c>
      <c r="I184" s="241">
        <f t="shared" si="65"/>
        <v>2096250</v>
      </c>
      <c r="K184" s="241">
        <f t="shared" si="66"/>
        <v>2717</v>
      </c>
      <c r="L184" s="241">
        <f t="shared" si="67"/>
        <v>1960406</v>
      </c>
      <c r="M184" s="241">
        <f t="shared" si="68"/>
        <v>1031.1286700000001</v>
      </c>
      <c r="N184" s="241">
        <f t="shared" si="69"/>
        <v>1031.1286700000001</v>
      </c>
      <c r="O184" s="241">
        <f t="shared" si="70"/>
        <v>-51543.209499999721</v>
      </c>
      <c r="P184" s="241">
        <f t="shared" si="71"/>
        <v>51543.209499999721</v>
      </c>
      <c r="Q184" s="242"/>
      <c r="R184" s="242"/>
      <c r="S184" s="242"/>
    </row>
    <row r="185" spans="1:19" s="237" customFormat="1">
      <c r="A185" s="243">
        <v>40483</v>
      </c>
      <c r="C185" s="238">
        <v>177</v>
      </c>
      <c r="D185" s="239">
        <f t="shared" si="62"/>
        <v>2717</v>
      </c>
      <c r="E185" s="239">
        <f t="shared" si="63"/>
        <v>1963123</v>
      </c>
      <c r="F185" s="239">
        <f t="shared" si="64"/>
        <v>-133127</v>
      </c>
      <c r="G185" s="240">
        <f>+Inputs!$D$3</f>
        <v>0.37951000000000001</v>
      </c>
      <c r="I185" s="241">
        <f t="shared" si="65"/>
        <v>2096250</v>
      </c>
      <c r="K185" s="241">
        <f t="shared" si="66"/>
        <v>2717</v>
      </c>
      <c r="L185" s="241">
        <f t="shared" si="67"/>
        <v>1963123</v>
      </c>
      <c r="M185" s="241">
        <f t="shared" si="68"/>
        <v>1031.1286700000001</v>
      </c>
      <c r="N185" s="241">
        <f t="shared" si="69"/>
        <v>1031.1286700000001</v>
      </c>
      <c r="O185" s="241">
        <f t="shared" si="70"/>
        <v>-50512.080829999722</v>
      </c>
      <c r="P185" s="241">
        <f t="shared" si="71"/>
        <v>50512.080829999722</v>
      </c>
      <c r="Q185" s="242"/>
      <c r="R185" s="242"/>
      <c r="S185" s="242"/>
    </row>
    <row r="186" spans="1:19" s="237" customFormat="1">
      <c r="A186" s="236">
        <v>40513</v>
      </c>
      <c r="C186" s="238">
        <v>178</v>
      </c>
      <c r="D186" s="239">
        <f t="shared" si="62"/>
        <v>2717</v>
      </c>
      <c r="E186" s="239">
        <f t="shared" si="63"/>
        <v>1965840</v>
      </c>
      <c r="F186" s="239">
        <f t="shared" si="64"/>
        <v>-130410</v>
      </c>
      <c r="G186" s="240">
        <f>+Inputs!$D$3</f>
        <v>0.37951000000000001</v>
      </c>
      <c r="I186" s="241">
        <f t="shared" si="65"/>
        <v>2096250</v>
      </c>
      <c r="K186" s="241">
        <f t="shared" si="66"/>
        <v>2717</v>
      </c>
      <c r="L186" s="241">
        <f t="shared" si="67"/>
        <v>1965840</v>
      </c>
      <c r="M186" s="241">
        <f t="shared" si="68"/>
        <v>1031.1286700000001</v>
      </c>
      <c r="N186" s="241">
        <f t="shared" si="69"/>
        <v>1031.1286700000001</v>
      </c>
      <c r="O186" s="241">
        <f t="shared" si="70"/>
        <v>-49480.952159999724</v>
      </c>
      <c r="P186" s="241">
        <f t="shared" si="71"/>
        <v>49480.952159999724</v>
      </c>
      <c r="Q186" s="242"/>
      <c r="R186" s="242"/>
      <c r="S186" s="242"/>
    </row>
    <row r="187" spans="1:19" s="237" customFormat="1">
      <c r="A187" s="243">
        <v>40544</v>
      </c>
      <c r="C187" s="238">
        <v>179</v>
      </c>
      <c r="D187" s="239">
        <f t="shared" si="62"/>
        <v>2717</v>
      </c>
      <c r="E187" s="239">
        <f t="shared" si="63"/>
        <v>1968557</v>
      </c>
      <c r="F187" s="239">
        <f t="shared" si="64"/>
        <v>-127693</v>
      </c>
      <c r="G187" s="240">
        <f>+Inputs!$D$3</f>
        <v>0.37951000000000001</v>
      </c>
      <c r="I187" s="241">
        <f t="shared" si="65"/>
        <v>2096250</v>
      </c>
      <c r="K187" s="241">
        <f t="shared" si="66"/>
        <v>2717</v>
      </c>
      <c r="L187" s="241">
        <f t="shared" si="67"/>
        <v>1968557</v>
      </c>
      <c r="M187" s="241">
        <f t="shared" si="68"/>
        <v>1031.1286700000001</v>
      </c>
      <c r="N187" s="241">
        <f t="shared" si="69"/>
        <v>1031.1286700000001</v>
      </c>
      <c r="O187" s="241">
        <f t="shared" si="70"/>
        <v>-48449.823489999726</v>
      </c>
      <c r="P187" s="241">
        <f t="shared" si="71"/>
        <v>48449.823489999726</v>
      </c>
      <c r="Q187" s="242"/>
      <c r="R187" s="242"/>
      <c r="S187" s="242"/>
    </row>
    <row r="188" spans="1:19" s="237" customFormat="1">
      <c r="A188" s="236">
        <v>40575</v>
      </c>
      <c r="C188" s="238">
        <v>180</v>
      </c>
      <c r="D188" s="239">
        <f t="shared" si="62"/>
        <v>2717</v>
      </c>
      <c r="E188" s="239">
        <f t="shared" si="63"/>
        <v>1971274</v>
      </c>
      <c r="F188" s="239">
        <f t="shared" si="64"/>
        <v>-124976</v>
      </c>
      <c r="G188" s="240">
        <f>+Inputs!$D$3</f>
        <v>0.37951000000000001</v>
      </c>
      <c r="I188" s="241">
        <f t="shared" si="65"/>
        <v>2096250</v>
      </c>
      <c r="K188" s="241">
        <f t="shared" si="66"/>
        <v>2717</v>
      </c>
      <c r="L188" s="241">
        <f t="shared" si="67"/>
        <v>1971274</v>
      </c>
      <c r="M188" s="241">
        <f t="shared" si="68"/>
        <v>1031.1286700000001</v>
      </c>
      <c r="N188" s="241">
        <f t="shared" si="69"/>
        <v>1031.1286700000001</v>
      </c>
      <c r="O188" s="241">
        <f t="shared" si="70"/>
        <v>-47418.694819999728</v>
      </c>
      <c r="P188" s="241">
        <f t="shared" si="71"/>
        <v>47418.694819999728</v>
      </c>
      <c r="Q188" s="242"/>
      <c r="R188" s="242"/>
      <c r="S188" s="242"/>
    </row>
    <row r="189" spans="1:19" s="237" customFormat="1">
      <c r="A189" s="243">
        <v>40603</v>
      </c>
      <c r="C189" s="238">
        <v>181</v>
      </c>
      <c r="D189" s="239">
        <f t="shared" si="62"/>
        <v>2717</v>
      </c>
      <c r="E189" s="239">
        <f t="shared" si="63"/>
        <v>1973991</v>
      </c>
      <c r="F189" s="239">
        <f t="shared" si="64"/>
        <v>-122259</v>
      </c>
      <c r="G189" s="240">
        <f>+Inputs!$D$3</f>
        <v>0.37951000000000001</v>
      </c>
      <c r="I189" s="241">
        <f t="shared" si="65"/>
        <v>2096250</v>
      </c>
      <c r="K189" s="241">
        <f t="shared" si="66"/>
        <v>2717</v>
      </c>
      <c r="L189" s="241">
        <f t="shared" si="67"/>
        <v>1973991</v>
      </c>
      <c r="M189" s="241">
        <f t="shared" si="68"/>
        <v>1031.1286700000001</v>
      </c>
      <c r="N189" s="241">
        <f t="shared" si="69"/>
        <v>1031.1286700000001</v>
      </c>
      <c r="O189" s="241">
        <f t="shared" si="70"/>
        <v>-46387.56614999973</v>
      </c>
      <c r="P189" s="241">
        <f t="shared" si="71"/>
        <v>46387.56614999973</v>
      </c>
      <c r="Q189" s="242"/>
      <c r="R189" s="242"/>
      <c r="S189" s="242"/>
    </row>
    <row r="190" spans="1:19" s="237" customFormat="1">
      <c r="A190" s="236">
        <v>40634</v>
      </c>
      <c r="C190" s="238">
        <v>182</v>
      </c>
      <c r="D190" s="239">
        <f t="shared" si="62"/>
        <v>2717</v>
      </c>
      <c r="E190" s="239">
        <f t="shared" si="63"/>
        <v>1976708</v>
      </c>
      <c r="F190" s="239">
        <f t="shared" si="64"/>
        <v>-119542</v>
      </c>
      <c r="G190" s="240">
        <f>+Inputs!$D$3</f>
        <v>0.37951000000000001</v>
      </c>
      <c r="I190" s="241">
        <f t="shared" si="65"/>
        <v>2096250</v>
      </c>
      <c r="K190" s="241">
        <f t="shared" si="66"/>
        <v>2717</v>
      </c>
      <c r="L190" s="241">
        <f t="shared" si="67"/>
        <v>1976708</v>
      </c>
      <c r="M190" s="241">
        <f t="shared" si="68"/>
        <v>1031.1286700000001</v>
      </c>
      <c r="N190" s="241">
        <f t="shared" si="69"/>
        <v>1031.1286700000001</v>
      </c>
      <c r="O190" s="241">
        <f t="shared" si="70"/>
        <v>-45356.437479999731</v>
      </c>
      <c r="P190" s="241">
        <f t="shared" si="71"/>
        <v>45356.437479999731</v>
      </c>
      <c r="Q190" s="242"/>
      <c r="R190" s="242"/>
      <c r="S190" s="242"/>
    </row>
    <row r="191" spans="1:19" s="237" customFormat="1">
      <c r="A191" s="243">
        <v>40664</v>
      </c>
      <c r="C191" s="238">
        <v>183</v>
      </c>
      <c r="D191" s="239">
        <f t="shared" si="62"/>
        <v>2717</v>
      </c>
      <c r="E191" s="239">
        <f t="shared" si="63"/>
        <v>1979425</v>
      </c>
      <c r="F191" s="239">
        <f t="shared" si="64"/>
        <v>-116825</v>
      </c>
      <c r="G191" s="240">
        <f>+Inputs!$D$3</f>
        <v>0.37951000000000001</v>
      </c>
      <c r="I191" s="241">
        <f t="shared" si="65"/>
        <v>2096250</v>
      </c>
      <c r="K191" s="241">
        <f t="shared" si="66"/>
        <v>2717</v>
      </c>
      <c r="L191" s="241">
        <f t="shared" si="67"/>
        <v>1979425</v>
      </c>
      <c r="M191" s="241">
        <f t="shared" si="68"/>
        <v>1031.1286700000001</v>
      </c>
      <c r="N191" s="241">
        <f t="shared" si="69"/>
        <v>1031.1286700000001</v>
      </c>
      <c r="O191" s="241">
        <f t="shared" si="70"/>
        <v>-44325.308809999733</v>
      </c>
      <c r="P191" s="241">
        <f t="shared" si="71"/>
        <v>44325.308809999733</v>
      </c>
      <c r="Q191" s="242"/>
      <c r="R191" s="242"/>
      <c r="S191" s="242"/>
    </row>
    <row r="192" spans="1:19" s="237" customFormat="1">
      <c r="A192" s="236">
        <v>40695</v>
      </c>
      <c r="C192" s="238">
        <v>184</v>
      </c>
      <c r="D192" s="239">
        <f t="shared" si="62"/>
        <v>2717</v>
      </c>
      <c r="E192" s="239">
        <f t="shared" si="63"/>
        <v>1982142</v>
      </c>
      <c r="F192" s="239">
        <f t="shared" si="64"/>
        <v>-114108</v>
      </c>
      <c r="G192" s="240">
        <f>+Inputs!$D$3</f>
        <v>0.37951000000000001</v>
      </c>
      <c r="I192" s="241">
        <f t="shared" si="65"/>
        <v>2096250</v>
      </c>
      <c r="K192" s="241">
        <f t="shared" si="66"/>
        <v>2717</v>
      </c>
      <c r="L192" s="241">
        <f t="shared" si="67"/>
        <v>1982142</v>
      </c>
      <c r="M192" s="241">
        <f t="shared" si="68"/>
        <v>1031.1286700000001</v>
      </c>
      <c r="N192" s="241">
        <f t="shared" si="69"/>
        <v>1031.1286700000001</v>
      </c>
      <c r="O192" s="241">
        <f t="shared" si="70"/>
        <v>-43294.180139999735</v>
      </c>
      <c r="P192" s="241">
        <f t="shared" si="71"/>
        <v>43294.180139999735</v>
      </c>
      <c r="Q192" s="242"/>
      <c r="R192" s="242"/>
      <c r="S192" s="242"/>
    </row>
    <row r="193" spans="1:19" s="237" customFormat="1">
      <c r="A193" s="243">
        <v>40725</v>
      </c>
      <c r="C193" s="238">
        <v>185</v>
      </c>
      <c r="D193" s="239">
        <f t="shared" si="62"/>
        <v>2717</v>
      </c>
      <c r="E193" s="239">
        <f t="shared" si="63"/>
        <v>1984859</v>
      </c>
      <c r="F193" s="239">
        <f t="shared" si="64"/>
        <v>-111391</v>
      </c>
      <c r="G193" s="240">
        <f>+Inputs!$D$3</f>
        <v>0.37951000000000001</v>
      </c>
      <c r="I193" s="241">
        <f t="shared" si="65"/>
        <v>2096250</v>
      </c>
      <c r="K193" s="241">
        <f t="shared" si="66"/>
        <v>2717</v>
      </c>
      <c r="L193" s="241">
        <f t="shared" si="67"/>
        <v>1984859</v>
      </c>
      <c r="M193" s="241">
        <f t="shared" si="68"/>
        <v>1031.1286700000001</v>
      </c>
      <c r="N193" s="241">
        <f t="shared" si="69"/>
        <v>1031.1286700000001</v>
      </c>
      <c r="O193" s="241">
        <f t="shared" si="70"/>
        <v>-42263.051469999737</v>
      </c>
      <c r="P193" s="241">
        <f t="shared" si="71"/>
        <v>42263.051469999737</v>
      </c>
      <c r="Q193" s="242"/>
      <c r="R193" s="242"/>
      <c r="S193" s="242"/>
    </row>
    <row r="194" spans="1:19" s="237" customFormat="1">
      <c r="A194" s="236">
        <v>40756</v>
      </c>
      <c r="C194" s="238">
        <v>186</v>
      </c>
      <c r="D194" s="239">
        <f t="shared" si="62"/>
        <v>2717</v>
      </c>
      <c r="E194" s="239">
        <f t="shared" si="63"/>
        <v>1987576</v>
      </c>
      <c r="F194" s="239">
        <f t="shared" si="64"/>
        <v>-108674</v>
      </c>
      <c r="G194" s="240">
        <f>+Inputs!$D$3</f>
        <v>0.37951000000000001</v>
      </c>
      <c r="I194" s="241">
        <f t="shared" si="65"/>
        <v>2096250</v>
      </c>
      <c r="K194" s="241">
        <f t="shared" si="66"/>
        <v>2717</v>
      </c>
      <c r="L194" s="241">
        <f t="shared" si="67"/>
        <v>1987576</v>
      </c>
      <c r="M194" s="241">
        <f t="shared" si="68"/>
        <v>1031.1286700000001</v>
      </c>
      <c r="N194" s="241">
        <f t="shared" si="69"/>
        <v>1031.1286700000001</v>
      </c>
      <c r="O194" s="241">
        <f t="shared" si="70"/>
        <v>-41231.922799999738</v>
      </c>
      <c r="P194" s="241">
        <f t="shared" si="71"/>
        <v>41231.922799999738</v>
      </c>
      <c r="Q194" s="242"/>
      <c r="R194" s="242"/>
      <c r="S194" s="242"/>
    </row>
    <row r="195" spans="1:19" s="237" customFormat="1">
      <c r="A195" s="243">
        <v>40787</v>
      </c>
      <c r="C195" s="238">
        <v>187</v>
      </c>
      <c r="D195" s="239">
        <f t="shared" si="62"/>
        <v>2717</v>
      </c>
      <c r="E195" s="239">
        <f t="shared" si="63"/>
        <v>1990293</v>
      </c>
      <c r="F195" s="239">
        <f t="shared" si="64"/>
        <v>-105957</v>
      </c>
      <c r="G195" s="240">
        <f>+Inputs!$D$3</f>
        <v>0.37951000000000001</v>
      </c>
      <c r="I195" s="241">
        <f t="shared" si="65"/>
        <v>2096250</v>
      </c>
      <c r="K195" s="241">
        <f t="shared" si="66"/>
        <v>2717</v>
      </c>
      <c r="L195" s="241">
        <f t="shared" si="67"/>
        <v>1990293</v>
      </c>
      <c r="M195" s="241">
        <f t="shared" si="68"/>
        <v>1031.1286700000001</v>
      </c>
      <c r="N195" s="241">
        <f t="shared" si="69"/>
        <v>1031.1286700000001</v>
      </c>
      <c r="O195" s="241">
        <f t="shared" si="70"/>
        <v>-40200.79412999974</v>
      </c>
      <c r="P195" s="241">
        <f t="shared" si="71"/>
        <v>40200.79412999974</v>
      </c>
      <c r="Q195" s="242"/>
      <c r="R195" s="242"/>
      <c r="S195" s="242"/>
    </row>
    <row r="196" spans="1:19" s="237" customFormat="1">
      <c r="A196" s="236">
        <v>40817</v>
      </c>
      <c r="C196" s="238">
        <v>188</v>
      </c>
      <c r="D196" s="239">
        <f t="shared" si="62"/>
        <v>2717</v>
      </c>
      <c r="E196" s="239">
        <f t="shared" si="63"/>
        <v>1993010</v>
      </c>
      <c r="F196" s="239">
        <f t="shared" si="64"/>
        <v>-103240</v>
      </c>
      <c r="G196" s="240">
        <f>+Inputs!$D$3</f>
        <v>0.37951000000000001</v>
      </c>
      <c r="I196" s="241">
        <f t="shared" si="65"/>
        <v>2096250</v>
      </c>
      <c r="K196" s="241">
        <f t="shared" si="66"/>
        <v>2717</v>
      </c>
      <c r="L196" s="241">
        <f t="shared" si="67"/>
        <v>1993010</v>
      </c>
      <c r="M196" s="241">
        <f t="shared" si="68"/>
        <v>1031.1286700000001</v>
      </c>
      <c r="N196" s="241">
        <f t="shared" si="69"/>
        <v>1031.1286700000001</v>
      </c>
      <c r="O196" s="241">
        <f t="shared" si="70"/>
        <v>-39169.665459999742</v>
      </c>
      <c r="P196" s="241">
        <f t="shared" si="71"/>
        <v>39169.665459999742</v>
      </c>
      <c r="Q196" s="242"/>
      <c r="R196" s="242"/>
      <c r="S196" s="242"/>
    </row>
    <row r="197" spans="1:19" s="237" customFormat="1">
      <c r="A197" s="243">
        <v>40848</v>
      </c>
      <c r="C197" s="238">
        <v>189</v>
      </c>
      <c r="D197" s="239">
        <f t="shared" si="62"/>
        <v>2717</v>
      </c>
      <c r="E197" s="239">
        <f t="shared" si="63"/>
        <v>1995727</v>
      </c>
      <c r="F197" s="239">
        <f t="shared" si="64"/>
        <v>-100523</v>
      </c>
      <c r="G197" s="240">
        <f>+Inputs!$D$3</f>
        <v>0.37951000000000001</v>
      </c>
      <c r="I197" s="241">
        <f t="shared" si="65"/>
        <v>2096250</v>
      </c>
      <c r="K197" s="241">
        <f t="shared" si="66"/>
        <v>2717</v>
      </c>
      <c r="L197" s="241">
        <f t="shared" si="67"/>
        <v>1995727</v>
      </c>
      <c r="M197" s="241">
        <f t="shared" si="68"/>
        <v>1031.1286700000001</v>
      </c>
      <c r="N197" s="241">
        <f t="shared" si="69"/>
        <v>1031.1286700000001</v>
      </c>
      <c r="O197" s="241">
        <f t="shared" si="70"/>
        <v>-38138.536789999744</v>
      </c>
      <c r="P197" s="241">
        <f t="shared" si="71"/>
        <v>38138.536789999744</v>
      </c>
      <c r="Q197" s="242"/>
      <c r="R197" s="242"/>
      <c r="S197" s="242"/>
    </row>
    <row r="198" spans="1:19" s="237" customFormat="1">
      <c r="A198" s="236">
        <v>40878</v>
      </c>
      <c r="C198" s="238">
        <v>190</v>
      </c>
      <c r="D198" s="239">
        <f t="shared" si="62"/>
        <v>2717</v>
      </c>
      <c r="E198" s="239">
        <f t="shared" si="63"/>
        <v>1998444</v>
      </c>
      <c r="F198" s="239">
        <f t="shared" si="64"/>
        <v>-97806</v>
      </c>
      <c r="G198" s="240">
        <f>+Inputs!$D$3</f>
        <v>0.37951000000000001</v>
      </c>
      <c r="I198" s="241">
        <f t="shared" si="65"/>
        <v>2096250</v>
      </c>
      <c r="K198" s="241">
        <f t="shared" si="66"/>
        <v>2717</v>
      </c>
      <c r="L198" s="241">
        <f t="shared" si="67"/>
        <v>1998444</v>
      </c>
      <c r="M198" s="241">
        <f t="shared" si="68"/>
        <v>1031.1286700000001</v>
      </c>
      <c r="N198" s="241">
        <f t="shared" si="69"/>
        <v>1031.1286700000001</v>
      </c>
      <c r="O198" s="241">
        <f t="shared" si="70"/>
        <v>-37107.408119999745</v>
      </c>
      <c r="P198" s="241">
        <f t="shared" si="71"/>
        <v>37107.408119999745</v>
      </c>
      <c r="Q198" s="242"/>
      <c r="R198" s="242"/>
      <c r="S198" s="242"/>
    </row>
    <row r="199" spans="1:19" s="237" customFormat="1">
      <c r="A199" s="243">
        <v>40909</v>
      </c>
      <c r="C199" s="238">
        <v>191</v>
      </c>
      <c r="D199" s="239">
        <f t="shared" si="62"/>
        <v>2717</v>
      </c>
      <c r="E199" s="239">
        <f t="shared" si="63"/>
        <v>2001161</v>
      </c>
      <c r="F199" s="239">
        <f t="shared" si="64"/>
        <v>-95089</v>
      </c>
      <c r="G199" s="240">
        <f>+Inputs!$D$3</f>
        <v>0.37951000000000001</v>
      </c>
      <c r="I199" s="241">
        <f t="shared" si="65"/>
        <v>2096250</v>
      </c>
      <c r="K199" s="241">
        <f t="shared" si="66"/>
        <v>2717</v>
      </c>
      <c r="L199" s="241">
        <f t="shared" si="67"/>
        <v>2001161</v>
      </c>
      <c r="M199" s="241">
        <f t="shared" si="68"/>
        <v>1031.1286700000001</v>
      </c>
      <c r="N199" s="241">
        <f t="shared" si="69"/>
        <v>1031.1286700000001</v>
      </c>
      <c r="O199" s="241">
        <f t="shared" si="70"/>
        <v>-36076.279449999747</v>
      </c>
      <c r="P199" s="241">
        <f t="shared" si="71"/>
        <v>36076.279449999747</v>
      </c>
      <c r="Q199" s="242"/>
      <c r="R199" s="242"/>
      <c r="S199" s="242"/>
    </row>
    <row r="200" spans="1:19" s="237" customFormat="1">
      <c r="A200" s="236">
        <v>40940</v>
      </c>
      <c r="C200" s="238">
        <v>192</v>
      </c>
      <c r="D200" s="239">
        <f t="shared" si="62"/>
        <v>2717</v>
      </c>
      <c r="E200" s="239">
        <f t="shared" si="63"/>
        <v>2003878</v>
      </c>
      <c r="F200" s="239">
        <f t="shared" si="64"/>
        <v>-92372</v>
      </c>
      <c r="G200" s="240">
        <f>+Inputs!$D$3</f>
        <v>0.37951000000000001</v>
      </c>
      <c r="I200" s="241">
        <f t="shared" si="65"/>
        <v>2096250</v>
      </c>
      <c r="K200" s="241">
        <f t="shared" si="66"/>
        <v>2717</v>
      </c>
      <c r="L200" s="241">
        <f t="shared" si="67"/>
        <v>2003878</v>
      </c>
      <c r="M200" s="241">
        <f t="shared" si="68"/>
        <v>1031.1286700000001</v>
      </c>
      <c r="N200" s="241">
        <f t="shared" si="69"/>
        <v>1031.1286700000001</v>
      </c>
      <c r="O200" s="241">
        <f t="shared" si="70"/>
        <v>-35045.150779999749</v>
      </c>
      <c r="P200" s="241">
        <f t="shared" si="71"/>
        <v>35045.150779999749</v>
      </c>
      <c r="Q200" s="242"/>
      <c r="R200" s="242"/>
      <c r="S200" s="242"/>
    </row>
    <row r="201" spans="1:19" s="237" customFormat="1">
      <c r="A201" s="243">
        <v>40969</v>
      </c>
      <c r="C201" s="238">
        <v>193</v>
      </c>
      <c r="D201" s="239">
        <f t="shared" si="62"/>
        <v>2717</v>
      </c>
      <c r="E201" s="239">
        <f t="shared" si="63"/>
        <v>2006595</v>
      </c>
      <c r="F201" s="239">
        <f t="shared" si="64"/>
        <v>-89655</v>
      </c>
      <c r="G201" s="240">
        <f>+Inputs!$D$3</f>
        <v>0.37951000000000001</v>
      </c>
      <c r="I201" s="241">
        <f t="shared" si="65"/>
        <v>2096250</v>
      </c>
      <c r="K201" s="241">
        <f t="shared" si="66"/>
        <v>2717</v>
      </c>
      <c r="L201" s="241">
        <f t="shared" si="67"/>
        <v>2006595</v>
      </c>
      <c r="M201" s="241">
        <f t="shared" si="68"/>
        <v>1031.1286700000001</v>
      </c>
      <c r="N201" s="241">
        <f t="shared" si="69"/>
        <v>1031.1286700000001</v>
      </c>
      <c r="O201" s="241">
        <f t="shared" si="70"/>
        <v>-34014.022109999751</v>
      </c>
      <c r="P201" s="241">
        <f t="shared" si="71"/>
        <v>34014.022109999751</v>
      </c>
      <c r="Q201" s="242"/>
      <c r="R201" s="242"/>
      <c r="S201" s="242"/>
    </row>
    <row r="202" spans="1:19" s="237" customFormat="1">
      <c r="A202" s="236">
        <v>41000</v>
      </c>
      <c r="C202" s="238">
        <v>194</v>
      </c>
      <c r="D202" s="239">
        <f t="shared" si="62"/>
        <v>2717</v>
      </c>
      <c r="E202" s="239">
        <f t="shared" si="63"/>
        <v>2009312</v>
      </c>
      <c r="F202" s="239">
        <f t="shared" si="64"/>
        <v>-86938</v>
      </c>
      <c r="G202" s="240">
        <f>+Inputs!$D$3</f>
        <v>0.37951000000000001</v>
      </c>
      <c r="I202" s="241">
        <f t="shared" si="65"/>
        <v>2096250</v>
      </c>
      <c r="K202" s="241">
        <f t="shared" si="66"/>
        <v>2717</v>
      </c>
      <c r="L202" s="241">
        <f t="shared" si="67"/>
        <v>2009312</v>
      </c>
      <c r="M202" s="241">
        <f t="shared" si="68"/>
        <v>1031.1286700000001</v>
      </c>
      <c r="N202" s="241">
        <f t="shared" si="69"/>
        <v>1031.1286700000001</v>
      </c>
      <c r="O202" s="241">
        <f t="shared" si="70"/>
        <v>-32982.893439999752</v>
      </c>
      <c r="P202" s="241">
        <f t="shared" si="71"/>
        <v>32982.893439999752</v>
      </c>
      <c r="Q202" s="242"/>
      <c r="R202" s="242"/>
      <c r="S202" s="242"/>
    </row>
    <row r="203" spans="1:19" s="237" customFormat="1">
      <c r="A203" s="243">
        <v>41030</v>
      </c>
      <c r="C203" s="238">
        <v>195</v>
      </c>
      <c r="D203" s="239">
        <f t="shared" si="62"/>
        <v>2717</v>
      </c>
      <c r="E203" s="239">
        <f t="shared" si="63"/>
        <v>2012029</v>
      </c>
      <c r="F203" s="239">
        <f t="shared" si="64"/>
        <v>-84221</v>
      </c>
      <c r="G203" s="240">
        <f>+Inputs!$D$3</f>
        <v>0.37951000000000001</v>
      </c>
      <c r="I203" s="241">
        <f t="shared" si="65"/>
        <v>2096250</v>
      </c>
      <c r="K203" s="241">
        <f t="shared" si="66"/>
        <v>2717</v>
      </c>
      <c r="L203" s="241">
        <f t="shared" si="67"/>
        <v>2012029</v>
      </c>
      <c r="M203" s="241">
        <f t="shared" si="68"/>
        <v>1031.1286700000001</v>
      </c>
      <c r="N203" s="241">
        <f t="shared" si="69"/>
        <v>1031.1286700000001</v>
      </c>
      <c r="O203" s="241">
        <f t="shared" si="70"/>
        <v>-31951.764769999754</v>
      </c>
      <c r="P203" s="241">
        <f t="shared" si="71"/>
        <v>31951.764769999754</v>
      </c>
      <c r="Q203" s="242"/>
      <c r="R203" s="242"/>
      <c r="S203" s="242"/>
    </row>
    <row r="204" spans="1:19" s="237" customFormat="1">
      <c r="A204" s="236">
        <v>41061</v>
      </c>
      <c r="C204" s="238">
        <v>196</v>
      </c>
      <c r="D204" s="239">
        <f t="shared" si="62"/>
        <v>2717</v>
      </c>
      <c r="E204" s="239">
        <f t="shared" si="63"/>
        <v>2014746</v>
      </c>
      <c r="F204" s="239">
        <f t="shared" si="64"/>
        <v>-81504</v>
      </c>
      <c r="G204" s="240">
        <f>+Inputs!$D$3</f>
        <v>0.37951000000000001</v>
      </c>
      <c r="I204" s="241">
        <f t="shared" si="65"/>
        <v>2096250</v>
      </c>
      <c r="K204" s="241">
        <f t="shared" si="66"/>
        <v>2717</v>
      </c>
      <c r="L204" s="241">
        <f t="shared" si="67"/>
        <v>2014746</v>
      </c>
      <c r="M204" s="241">
        <f t="shared" si="68"/>
        <v>1031.1286700000001</v>
      </c>
      <c r="N204" s="241">
        <f t="shared" si="69"/>
        <v>1031.1286700000001</v>
      </c>
      <c r="O204" s="241">
        <f t="shared" si="70"/>
        <v>-30920.636099999756</v>
      </c>
      <c r="P204" s="241">
        <f t="shared" si="71"/>
        <v>30920.636099999756</v>
      </c>
      <c r="Q204" s="242"/>
      <c r="R204" s="242"/>
      <c r="S204" s="242"/>
    </row>
    <row r="205" spans="1:19" s="237" customFormat="1">
      <c r="A205" s="243">
        <v>41091</v>
      </c>
      <c r="C205" s="238">
        <v>197</v>
      </c>
      <c r="D205" s="239">
        <f t="shared" si="62"/>
        <v>2717</v>
      </c>
      <c r="E205" s="239">
        <f t="shared" si="63"/>
        <v>2017463</v>
      </c>
      <c r="F205" s="239">
        <f t="shared" si="64"/>
        <v>-78787</v>
      </c>
      <c r="G205" s="240">
        <f>+Inputs!$D$3</f>
        <v>0.37951000000000001</v>
      </c>
      <c r="I205" s="241">
        <f t="shared" si="65"/>
        <v>2096250</v>
      </c>
      <c r="K205" s="241">
        <f t="shared" si="66"/>
        <v>2717</v>
      </c>
      <c r="L205" s="241">
        <f t="shared" si="67"/>
        <v>2017463</v>
      </c>
      <c r="M205" s="241">
        <f t="shared" si="68"/>
        <v>1031.1286700000001</v>
      </c>
      <c r="N205" s="241">
        <f t="shared" si="69"/>
        <v>1031.1286700000001</v>
      </c>
      <c r="O205" s="241">
        <f t="shared" si="70"/>
        <v>-29889.507429999758</v>
      </c>
      <c r="P205" s="241">
        <f t="shared" si="71"/>
        <v>29889.507429999758</v>
      </c>
      <c r="Q205" s="242"/>
      <c r="R205" s="242"/>
      <c r="S205" s="242"/>
    </row>
    <row r="206" spans="1:19" s="237" customFormat="1">
      <c r="A206" s="236">
        <v>41122</v>
      </c>
      <c r="C206" s="238">
        <v>198</v>
      </c>
      <c r="D206" s="239">
        <f t="shared" si="62"/>
        <v>2717</v>
      </c>
      <c r="E206" s="239">
        <f t="shared" si="63"/>
        <v>2020180</v>
      </c>
      <c r="F206" s="239">
        <f t="shared" si="64"/>
        <v>-76070</v>
      </c>
      <c r="G206" s="240">
        <f>+Inputs!$D$3</f>
        <v>0.37951000000000001</v>
      </c>
      <c r="I206" s="241">
        <f t="shared" si="65"/>
        <v>2096250</v>
      </c>
      <c r="K206" s="241">
        <f t="shared" si="66"/>
        <v>2717</v>
      </c>
      <c r="L206" s="241">
        <f t="shared" si="67"/>
        <v>2020180</v>
      </c>
      <c r="M206" s="241">
        <f t="shared" si="68"/>
        <v>1031.1286700000001</v>
      </c>
      <c r="N206" s="241">
        <f t="shared" si="69"/>
        <v>1031.1286700000001</v>
      </c>
      <c r="O206" s="241">
        <f t="shared" si="70"/>
        <v>-28858.378759999759</v>
      </c>
      <c r="P206" s="241">
        <f t="shared" si="71"/>
        <v>28858.378759999759</v>
      </c>
      <c r="Q206" s="242"/>
      <c r="R206" s="242"/>
      <c r="S206" s="242"/>
    </row>
    <row r="207" spans="1:19" s="237" customFormat="1">
      <c r="A207" s="243">
        <v>41153</v>
      </c>
      <c r="C207" s="238">
        <v>199</v>
      </c>
      <c r="D207" s="239">
        <f t="shared" si="62"/>
        <v>2717</v>
      </c>
      <c r="E207" s="239">
        <f t="shared" si="63"/>
        <v>2022897</v>
      </c>
      <c r="F207" s="239">
        <f t="shared" si="64"/>
        <v>-73353</v>
      </c>
      <c r="G207" s="240">
        <f>+Inputs!$D$3</f>
        <v>0.37951000000000001</v>
      </c>
      <c r="I207" s="241">
        <f t="shared" si="65"/>
        <v>2096250</v>
      </c>
      <c r="K207" s="241">
        <f t="shared" si="66"/>
        <v>2717</v>
      </c>
      <c r="L207" s="241">
        <f t="shared" si="67"/>
        <v>2022897</v>
      </c>
      <c r="M207" s="241">
        <f t="shared" si="68"/>
        <v>1031.1286700000001</v>
      </c>
      <c r="N207" s="241">
        <f t="shared" si="69"/>
        <v>1031.1286700000001</v>
      </c>
      <c r="O207" s="241">
        <f t="shared" si="70"/>
        <v>-27827.250089999761</v>
      </c>
      <c r="P207" s="241">
        <f t="shared" si="71"/>
        <v>27827.250089999761</v>
      </c>
      <c r="Q207" s="242"/>
      <c r="R207" s="242"/>
      <c r="S207" s="242"/>
    </row>
    <row r="208" spans="1:19" s="237" customFormat="1">
      <c r="A208" s="236">
        <v>41183</v>
      </c>
      <c r="C208" s="238">
        <v>200</v>
      </c>
      <c r="D208" s="239">
        <f t="shared" si="62"/>
        <v>2717</v>
      </c>
      <c r="E208" s="239">
        <f t="shared" si="63"/>
        <v>2025614</v>
      </c>
      <c r="F208" s="239">
        <f t="shared" si="64"/>
        <v>-70636</v>
      </c>
      <c r="G208" s="240">
        <f>+Inputs!$D$3</f>
        <v>0.37951000000000001</v>
      </c>
      <c r="I208" s="241">
        <f t="shared" si="65"/>
        <v>2096250</v>
      </c>
      <c r="K208" s="241">
        <f t="shared" si="66"/>
        <v>2717</v>
      </c>
      <c r="L208" s="241">
        <f t="shared" si="67"/>
        <v>2025614</v>
      </c>
      <c r="M208" s="241">
        <f t="shared" si="68"/>
        <v>1031.1286700000001</v>
      </c>
      <c r="N208" s="241">
        <f t="shared" si="69"/>
        <v>1031.1286700000001</v>
      </c>
      <c r="O208" s="241">
        <f t="shared" si="70"/>
        <v>-26796.121419999763</v>
      </c>
      <c r="P208" s="241">
        <f t="shared" si="71"/>
        <v>26796.121419999763</v>
      </c>
      <c r="Q208" s="242"/>
      <c r="R208" s="242"/>
      <c r="S208" s="242"/>
    </row>
    <row r="209" spans="1:19" s="237" customFormat="1">
      <c r="A209" s="243">
        <v>41214</v>
      </c>
      <c r="C209" s="238">
        <v>201</v>
      </c>
      <c r="D209" s="239">
        <f t="shared" si="62"/>
        <v>2717</v>
      </c>
      <c r="E209" s="239">
        <f t="shared" si="63"/>
        <v>2028331</v>
      </c>
      <c r="F209" s="239">
        <f t="shared" si="64"/>
        <v>-67919</v>
      </c>
      <c r="G209" s="240">
        <f>+Inputs!$D$3</f>
        <v>0.37951000000000001</v>
      </c>
      <c r="I209" s="241">
        <f t="shared" si="65"/>
        <v>2096250</v>
      </c>
      <c r="K209" s="241">
        <f t="shared" si="66"/>
        <v>2717</v>
      </c>
      <c r="L209" s="241">
        <f t="shared" si="67"/>
        <v>2028331</v>
      </c>
      <c r="M209" s="241">
        <f t="shared" si="68"/>
        <v>1031.1286700000001</v>
      </c>
      <c r="N209" s="241">
        <f t="shared" si="69"/>
        <v>1031.1286700000001</v>
      </c>
      <c r="O209" s="241">
        <f t="shared" si="70"/>
        <v>-25764.992749999765</v>
      </c>
      <c r="P209" s="241">
        <f t="shared" si="71"/>
        <v>25764.992749999765</v>
      </c>
      <c r="Q209" s="242"/>
      <c r="R209" s="242"/>
      <c r="S209" s="242"/>
    </row>
    <row r="210" spans="1:19" s="237" customFormat="1">
      <c r="A210" s="236">
        <v>41244</v>
      </c>
      <c r="C210" s="238">
        <v>202</v>
      </c>
      <c r="D210" s="239">
        <f t="shared" si="62"/>
        <v>2717</v>
      </c>
      <c r="E210" s="239">
        <f t="shared" si="63"/>
        <v>2031048</v>
      </c>
      <c r="F210" s="239">
        <f t="shared" si="64"/>
        <v>-65202</v>
      </c>
      <c r="G210" s="240">
        <f>+Inputs!$D$3</f>
        <v>0.37951000000000001</v>
      </c>
      <c r="I210" s="241">
        <f t="shared" si="65"/>
        <v>2096250</v>
      </c>
      <c r="K210" s="241">
        <f t="shared" si="66"/>
        <v>2717</v>
      </c>
      <c r="L210" s="241">
        <f t="shared" si="67"/>
        <v>2031048</v>
      </c>
      <c r="M210" s="241">
        <f t="shared" si="68"/>
        <v>1031.1286700000001</v>
      </c>
      <c r="N210" s="241">
        <f t="shared" si="69"/>
        <v>1031.1286700000001</v>
      </c>
      <c r="O210" s="241">
        <f t="shared" si="70"/>
        <v>-24733.864079999767</v>
      </c>
      <c r="P210" s="241">
        <f t="shared" si="71"/>
        <v>24733.864079999767</v>
      </c>
      <c r="Q210" s="242"/>
      <c r="R210" s="242"/>
      <c r="S210" s="242"/>
    </row>
    <row r="211" spans="1:19" s="237" customFormat="1">
      <c r="A211" s="243">
        <v>41275</v>
      </c>
      <c r="C211" s="238">
        <v>203</v>
      </c>
      <c r="D211" s="239">
        <f t="shared" si="62"/>
        <v>2717</v>
      </c>
      <c r="E211" s="239">
        <f t="shared" si="63"/>
        <v>2033765</v>
      </c>
      <c r="F211" s="239">
        <f t="shared" si="64"/>
        <v>-62485</v>
      </c>
      <c r="G211" s="240">
        <f>+Inputs!$D$3</f>
        <v>0.37951000000000001</v>
      </c>
      <c r="I211" s="241">
        <f t="shared" si="65"/>
        <v>2096250</v>
      </c>
      <c r="K211" s="241">
        <f t="shared" si="66"/>
        <v>2717</v>
      </c>
      <c r="L211" s="241">
        <f t="shared" si="67"/>
        <v>2033765</v>
      </c>
      <c r="M211" s="241">
        <f t="shared" si="68"/>
        <v>1031.1286700000001</v>
      </c>
      <c r="N211" s="241">
        <f t="shared" si="69"/>
        <v>1031.1286700000001</v>
      </c>
      <c r="O211" s="241">
        <f t="shared" si="70"/>
        <v>-23702.735409999768</v>
      </c>
      <c r="P211" s="241">
        <f t="shared" si="71"/>
        <v>23702.735409999768</v>
      </c>
      <c r="Q211" s="242"/>
      <c r="R211" s="242"/>
      <c r="S211" s="242"/>
    </row>
    <row r="212" spans="1:19" s="237" customFormat="1">
      <c r="A212" s="236">
        <v>41306</v>
      </c>
      <c r="C212" s="238">
        <v>204</v>
      </c>
      <c r="D212" s="239">
        <f t="shared" si="62"/>
        <v>2717</v>
      </c>
      <c r="E212" s="239">
        <f t="shared" si="63"/>
        <v>2036482</v>
      </c>
      <c r="F212" s="239">
        <f t="shared" si="64"/>
        <v>-59768</v>
      </c>
      <c r="G212" s="240">
        <f>+Inputs!$D$3</f>
        <v>0.37951000000000001</v>
      </c>
      <c r="I212" s="241">
        <f t="shared" si="65"/>
        <v>2096250</v>
      </c>
      <c r="K212" s="241">
        <f t="shared" si="66"/>
        <v>2717</v>
      </c>
      <c r="L212" s="241">
        <f t="shared" si="67"/>
        <v>2036482</v>
      </c>
      <c r="M212" s="241">
        <f t="shared" si="68"/>
        <v>1031.1286700000001</v>
      </c>
      <c r="N212" s="241">
        <f t="shared" si="69"/>
        <v>1031.1286700000001</v>
      </c>
      <c r="O212" s="241">
        <f t="shared" si="70"/>
        <v>-22671.60673999977</v>
      </c>
      <c r="P212" s="241">
        <f t="shared" si="71"/>
        <v>22671.60673999977</v>
      </c>
      <c r="Q212" s="242"/>
      <c r="R212" s="242"/>
      <c r="S212" s="242"/>
    </row>
    <row r="213" spans="1:19" s="237" customFormat="1">
      <c r="A213" s="243">
        <v>41334</v>
      </c>
      <c r="C213" s="238">
        <v>205</v>
      </c>
      <c r="D213" s="239">
        <f t="shared" si="62"/>
        <v>2717</v>
      </c>
      <c r="E213" s="239">
        <f t="shared" si="63"/>
        <v>2039199</v>
      </c>
      <c r="F213" s="239">
        <f t="shared" si="64"/>
        <v>-57051</v>
      </c>
      <c r="G213" s="240">
        <f>+Inputs!$D$3</f>
        <v>0.37951000000000001</v>
      </c>
      <c r="I213" s="241">
        <f t="shared" si="65"/>
        <v>2096250</v>
      </c>
      <c r="K213" s="241">
        <f t="shared" si="66"/>
        <v>2717</v>
      </c>
      <c r="L213" s="241">
        <f t="shared" si="67"/>
        <v>2039199</v>
      </c>
      <c r="M213" s="241">
        <f t="shared" si="68"/>
        <v>1031.1286700000001</v>
      </c>
      <c r="N213" s="241">
        <f t="shared" si="69"/>
        <v>1031.1286700000001</v>
      </c>
      <c r="O213" s="241">
        <f t="shared" si="70"/>
        <v>-21640.478069999772</v>
      </c>
      <c r="P213" s="241">
        <f t="shared" si="71"/>
        <v>21640.478069999772</v>
      </c>
      <c r="Q213" s="242"/>
      <c r="R213" s="242"/>
      <c r="S213" s="242"/>
    </row>
    <row r="214" spans="1:19" s="237" customFormat="1">
      <c r="A214" s="236">
        <v>41365</v>
      </c>
      <c r="C214" s="238">
        <v>206</v>
      </c>
      <c r="D214" s="239">
        <f t="shared" si="62"/>
        <v>2717</v>
      </c>
      <c r="E214" s="239">
        <f t="shared" si="63"/>
        <v>2041916</v>
      </c>
      <c r="F214" s="239">
        <f t="shared" si="64"/>
        <v>-54334</v>
      </c>
      <c r="G214" s="240">
        <f>+Inputs!$D$3</f>
        <v>0.37951000000000001</v>
      </c>
      <c r="I214" s="241">
        <f t="shared" si="65"/>
        <v>2096250</v>
      </c>
      <c r="K214" s="241">
        <f t="shared" si="66"/>
        <v>2717</v>
      </c>
      <c r="L214" s="241">
        <f t="shared" si="67"/>
        <v>2041916</v>
      </c>
      <c r="M214" s="241">
        <f t="shared" si="68"/>
        <v>1031.1286700000001</v>
      </c>
      <c r="N214" s="241">
        <f t="shared" si="69"/>
        <v>1031.1286700000001</v>
      </c>
      <c r="O214" s="241">
        <f t="shared" si="70"/>
        <v>-20609.349399999774</v>
      </c>
      <c r="P214" s="241">
        <f t="shared" si="71"/>
        <v>20609.349399999774</v>
      </c>
      <c r="Q214" s="242"/>
      <c r="R214" s="242"/>
      <c r="S214" s="242"/>
    </row>
    <row r="215" spans="1:19" s="237" customFormat="1">
      <c r="A215" s="243">
        <v>41395</v>
      </c>
      <c r="C215" s="238">
        <v>207</v>
      </c>
      <c r="D215" s="239">
        <f t="shared" si="62"/>
        <v>2717</v>
      </c>
      <c r="E215" s="239">
        <f t="shared" si="63"/>
        <v>2044633</v>
      </c>
      <c r="F215" s="239">
        <f t="shared" si="64"/>
        <v>-51617</v>
      </c>
      <c r="G215" s="240">
        <f>+Inputs!$D$3</f>
        <v>0.37951000000000001</v>
      </c>
      <c r="I215" s="241">
        <f t="shared" si="65"/>
        <v>2096250</v>
      </c>
      <c r="K215" s="241">
        <f t="shared" si="66"/>
        <v>2717</v>
      </c>
      <c r="L215" s="241">
        <f t="shared" si="67"/>
        <v>2044633</v>
      </c>
      <c r="M215" s="241">
        <f t="shared" si="68"/>
        <v>1031.1286700000001</v>
      </c>
      <c r="N215" s="241">
        <f t="shared" si="69"/>
        <v>1031.1286700000001</v>
      </c>
      <c r="O215" s="241">
        <f t="shared" si="70"/>
        <v>-19578.220729999775</v>
      </c>
      <c r="P215" s="241">
        <f t="shared" si="71"/>
        <v>19578.220729999775</v>
      </c>
      <c r="Q215" s="242"/>
      <c r="R215" s="242"/>
      <c r="S215" s="242"/>
    </row>
    <row r="216" spans="1:19" s="237" customFormat="1">
      <c r="A216" s="236">
        <v>41426</v>
      </c>
      <c r="C216" s="238">
        <v>208</v>
      </c>
      <c r="D216" s="239">
        <f t="shared" si="62"/>
        <v>2717</v>
      </c>
      <c r="E216" s="239">
        <f t="shared" si="63"/>
        <v>2047350</v>
      </c>
      <c r="F216" s="239">
        <f t="shared" si="64"/>
        <v>-48900</v>
      </c>
      <c r="G216" s="240">
        <f>+Inputs!$D$3</f>
        <v>0.37951000000000001</v>
      </c>
      <c r="I216" s="241">
        <f t="shared" si="65"/>
        <v>2096250</v>
      </c>
      <c r="K216" s="241">
        <f t="shared" si="66"/>
        <v>2717</v>
      </c>
      <c r="L216" s="241">
        <f t="shared" si="67"/>
        <v>2047350</v>
      </c>
      <c r="M216" s="241">
        <f t="shared" si="68"/>
        <v>1031.1286700000001</v>
      </c>
      <c r="N216" s="241">
        <f t="shared" si="69"/>
        <v>1031.1286700000001</v>
      </c>
      <c r="O216" s="241">
        <f t="shared" si="70"/>
        <v>-18547.092059999777</v>
      </c>
      <c r="P216" s="241">
        <f t="shared" si="71"/>
        <v>18547.092059999777</v>
      </c>
      <c r="Q216" s="242"/>
      <c r="R216" s="242"/>
      <c r="S216" s="242"/>
    </row>
    <row r="217" spans="1:19" s="237" customFormat="1">
      <c r="A217" s="243">
        <v>41456</v>
      </c>
      <c r="C217" s="238">
        <v>209</v>
      </c>
      <c r="D217" s="239">
        <f t="shared" si="62"/>
        <v>2717</v>
      </c>
      <c r="E217" s="239">
        <f t="shared" si="63"/>
        <v>2050067</v>
      </c>
      <c r="F217" s="239">
        <f t="shared" si="64"/>
        <v>-46183</v>
      </c>
      <c r="G217" s="240">
        <f>+Inputs!$D$3</f>
        <v>0.37951000000000001</v>
      </c>
      <c r="I217" s="241">
        <f t="shared" si="65"/>
        <v>2096250</v>
      </c>
      <c r="K217" s="241">
        <f t="shared" si="66"/>
        <v>2717</v>
      </c>
      <c r="L217" s="241">
        <f t="shared" si="67"/>
        <v>2050067</v>
      </c>
      <c r="M217" s="241">
        <f t="shared" si="68"/>
        <v>1031.1286700000001</v>
      </c>
      <c r="N217" s="241">
        <f t="shared" si="69"/>
        <v>1031.1286700000001</v>
      </c>
      <c r="O217" s="241">
        <f t="shared" si="70"/>
        <v>-17515.963389999779</v>
      </c>
      <c r="P217" s="241">
        <f t="shared" si="71"/>
        <v>17515.963389999779</v>
      </c>
      <c r="Q217" s="242"/>
      <c r="R217" s="242"/>
      <c r="S217" s="242"/>
    </row>
    <row r="218" spans="1:19" s="237" customFormat="1">
      <c r="A218" s="236">
        <v>41487</v>
      </c>
      <c r="C218" s="238">
        <v>210</v>
      </c>
      <c r="D218" s="239">
        <f t="shared" si="62"/>
        <v>2717</v>
      </c>
      <c r="E218" s="239">
        <f t="shared" si="63"/>
        <v>2052784</v>
      </c>
      <c r="F218" s="239">
        <f t="shared" si="64"/>
        <v>-43466</v>
      </c>
      <c r="G218" s="240">
        <f>+Inputs!$D$3</f>
        <v>0.37951000000000001</v>
      </c>
      <c r="I218" s="241">
        <f t="shared" si="65"/>
        <v>2096250</v>
      </c>
      <c r="K218" s="241">
        <f t="shared" si="66"/>
        <v>2717</v>
      </c>
      <c r="L218" s="241">
        <f t="shared" si="67"/>
        <v>2052784</v>
      </c>
      <c r="M218" s="241">
        <f t="shared" si="68"/>
        <v>1031.1286700000001</v>
      </c>
      <c r="N218" s="241">
        <f t="shared" si="69"/>
        <v>1031.1286700000001</v>
      </c>
      <c r="O218" s="241">
        <f t="shared" si="70"/>
        <v>-16484.834719999781</v>
      </c>
      <c r="P218" s="241">
        <f t="shared" si="71"/>
        <v>16484.834719999781</v>
      </c>
      <c r="Q218" s="242"/>
      <c r="R218" s="242"/>
      <c r="S218" s="242"/>
    </row>
    <row r="219" spans="1:19" s="237" customFormat="1">
      <c r="A219" s="243">
        <v>41518</v>
      </c>
      <c r="C219" s="238">
        <v>211</v>
      </c>
      <c r="D219" s="239">
        <f t="shared" si="62"/>
        <v>2717</v>
      </c>
      <c r="E219" s="239">
        <f t="shared" si="63"/>
        <v>2055501</v>
      </c>
      <c r="F219" s="239">
        <f t="shared" si="64"/>
        <v>-40749</v>
      </c>
      <c r="G219" s="240">
        <f>+Inputs!$D$3</f>
        <v>0.37951000000000001</v>
      </c>
      <c r="I219" s="241">
        <f t="shared" si="65"/>
        <v>2096250</v>
      </c>
      <c r="K219" s="241">
        <f t="shared" si="66"/>
        <v>2717</v>
      </c>
      <c r="L219" s="241">
        <f t="shared" si="67"/>
        <v>2055501</v>
      </c>
      <c r="M219" s="241">
        <f t="shared" si="68"/>
        <v>1031.1286700000001</v>
      </c>
      <c r="N219" s="241">
        <f t="shared" si="69"/>
        <v>1031.1286700000001</v>
      </c>
      <c r="O219" s="241">
        <f t="shared" si="70"/>
        <v>-15453.706049999781</v>
      </c>
      <c r="P219" s="241">
        <f t="shared" si="71"/>
        <v>15453.706049999781</v>
      </c>
      <c r="Q219" s="242"/>
      <c r="R219" s="242"/>
      <c r="S219" s="242"/>
    </row>
    <row r="220" spans="1:19" s="237" customFormat="1">
      <c r="A220" s="236">
        <v>41548</v>
      </c>
      <c r="C220" s="238">
        <v>212</v>
      </c>
      <c r="D220" s="239">
        <f t="shared" si="62"/>
        <v>2717</v>
      </c>
      <c r="E220" s="239">
        <f t="shared" si="63"/>
        <v>2058218</v>
      </c>
      <c r="F220" s="239">
        <f t="shared" si="64"/>
        <v>-38032</v>
      </c>
      <c r="G220" s="240">
        <f>+Inputs!$D$3</f>
        <v>0.37951000000000001</v>
      </c>
      <c r="I220" s="241">
        <f t="shared" si="65"/>
        <v>2096250</v>
      </c>
      <c r="K220" s="241">
        <f t="shared" si="66"/>
        <v>2717</v>
      </c>
      <c r="L220" s="241">
        <f t="shared" si="67"/>
        <v>2058218</v>
      </c>
      <c r="M220" s="241">
        <f t="shared" si="68"/>
        <v>1031.1286700000001</v>
      </c>
      <c r="N220" s="241">
        <f t="shared" si="69"/>
        <v>1031.1286700000001</v>
      </c>
      <c r="O220" s="241">
        <f t="shared" si="70"/>
        <v>-14422.577379999781</v>
      </c>
      <c r="P220" s="241">
        <f t="shared" si="71"/>
        <v>14422.577379999781</v>
      </c>
      <c r="Q220" s="242"/>
      <c r="R220" s="242"/>
      <c r="S220" s="242"/>
    </row>
    <row r="221" spans="1:19" s="237" customFormat="1">
      <c r="A221" s="243">
        <v>41579</v>
      </c>
      <c r="C221" s="238">
        <v>213</v>
      </c>
      <c r="D221" s="239">
        <f t="shared" si="62"/>
        <v>2717</v>
      </c>
      <c r="E221" s="239">
        <f t="shared" si="63"/>
        <v>2060935</v>
      </c>
      <c r="F221" s="239">
        <f t="shared" si="64"/>
        <v>-35315</v>
      </c>
      <c r="G221" s="240">
        <f>+Inputs!$D$3</f>
        <v>0.37951000000000001</v>
      </c>
      <c r="I221" s="241">
        <f t="shared" si="65"/>
        <v>2096250</v>
      </c>
      <c r="K221" s="241">
        <f t="shared" si="66"/>
        <v>2717</v>
      </c>
      <c r="L221" s="241">
        <f t="shared" si="67"/>
        <v>2060935</v>
      </c>
      <c r="M221" s="241">
        <f t="shared" si="68"/>
        <v>1031.1286700000001</v>
      </c>
      <c r="N221" s="241">
        <f t="shared" si="69"/>
        <v>1031.1286700000001</v>
      </c>
      <c r="O221" s="241">
        <f t="shared" si="70"/>
        <v>-13391.44870999978</v>
      </c>
      <c r="P221" s="241">
        <f t="shared" si="71"/>
        <v>13391.44870999978</v>
      </c>
      <c r="Q221" s="242"/>
      <c r="R221" s="242"/>
      <c r="S221" s="242"/>
    </row>
    <row r="222" spans="1:19" s="237" customFormat="1">
      <c r="A222" s="236">
        <v>41609</v>
      </c>
      <c r="C222" s="238">
        <v>214</v>
      </c>
      <c r="D222" s="239">
        <f t="shared" si="62"/>
        <v>2717</v>
      </c>
      <c r="E222" s="239">
        <f t="shared" si="63"/>
        <v>2063652</v>
      </c>
      <c r="F222" s="239">
        <f t="shared" si="64"/>
        <v>-32598</v>
      </c>
      <c r="G222" s="240">
        <f>+Inputs!$D$3</f>
        <v>0.37951000000000001</v>
      </c>
      <c r="I222" s="241">
        <f t="shared" si="65"/>
        <v>2096250</v>
      </c>
      <c r="K222" s="241">
        <f t="shared" si="66"/>
        <v>2717</v>
      </c>
      <c r="L222" s="241">
        <f t="shared" si="67"/>
        <v>2063652</v>
      </c>
      <c r="M222" s="241">
        <f t="shared" si="68"/>
        <v>1031.1286700000001</v>
      </c>
      <c r="N222" s="241">
        <f t="shared" si="69"/>
        <v>1031.1286700000001</v>
      </c>
      <c r="O222" s="241">
        <f t="shared" si="70"/>
        <v>-12360.32003999978</v>
      </c>
      <c r="P222" s="241">
        <f t="shared" si="71"/>
        <v>12360.32003999978</v>
      </c>
      <c r="Q222" s="242"/>
      <c r="R222" s="242"/>
      <c r="S222" s="242"/>
    </row>
    <row r="223" spans="1:19" s="237" customFormat="1">
      <c r="A223" s="243">
        <v>41640</v>
      </c>
      <c r="C223" s="238">
        <v>215</v>
      </c>
      <c r="D223" s="239">
        <f t="shared" si="62"/>
        <v>2717</v>
      </c>
      <c r="E223" s="239">
        <f t="shared" si="63"/>
        <v>2066369</v>
      </c>
      <c r="F223" s="239">
        <f t="shared" si="64"/>
        <v>-29881</v>
      </c>
      <c r="G223" s="240">
        <f>+Inputs!$D$3</f>
        <v>0.37951000000000001</v>
      </c>
      <c r="I223" s="241">
        <f t="shared" si="65"/>
        <v>2096250</v>
      </c>
      <c r="K223" s="241">
        <f t="shared" si="66"/>
        <v>2717</v>
      </c>
      <c r="L223" s="241">
        <f t="shared" si="67"/>
        <v>2066369</v>
      </c>
      <c r="M223" s="241">
        <f t="shared" si="68"/>
        <v>1031.1286700000001</v>
      </c>
      <c r="N223" s="241">
        <f t="shared" si="69"/>
        <v>1031.1286700000001</v>
      </c>
      <c r="O223" s="241">
        <f t="shared" si="70"/>
        <v>-11329.19136999978</v>
      </c>
      <c r="P223" s="241">
        <f t="shared" si="71"/>
        <v>11329.19136999978</v>
      </c>
      <c r="Q223" s="242"/>
      <c r="R223" s="242"/>
      <c r="S223" s="242"/>
    </row>
    <row r="224" spans="1:19" s="237" customFormat="1">
      <c r="A224" s="236">
        <v>41671</v>
      </c>
      <c r="C224" s="238">
        <v>216</v>
      </c>
      <c r="D224" s="239">
        <f t="shared" si="62"/>
        <v>2717</v>
      </c>
      <c r="E224" s="239">
        <f t="shared" si="63"/>
        <v>2069086</v>
      </c>
      <c r="F224" s="239">
        <f t="shared" si="64"/>
        <v>-27164</v>
      </c>
      <c r="G224" s="240">
        <f>+Inputs!$D$3</f>
        <v>0.37951000000000001</v>
      </c>
      <c r="I224" s="241">
        <f t="shared" si="65"/>
        <v>2096250</v>
      </c>
      <c r="K224" s="241">
        <f t="shared" si="66"/>
        <v>2717</v>
      </c>
      <c r="L224" s="241">
        <f t="shared" si="67"/>
        <v>2069086</v>
      </c>
      <c r="M224" s="241">
        <f t="shared" si="68"/>
        <v>1031.1286700000001</v>
      </c>
      <c r="N224" s="241">
        <f t="shared" si="69"/>
        <v>1031.1286700000001</v>
      </c>
      <c r="O224" s="241">
        <f t="shared" si="70"/>
        <v>-10298.06269999978</v>
      </c>
      <c r="P224" s="241">
        <f t="shared" si="71"/>
        <v>10298.06269999978</v>
      </c>
      <c r="Q224" s="242"/>
      <c r="R224" s="242"/>
      <c r="S224" s="242"/>
    </row>
    <row r="225" spans="1:20" s="237" customFormat="1">
      <c r="A225" s="243">
        <v>41699</v>
      </c>
      <c r="C225" s="238">
        <v>217</v>
      </c>
      <c r="D225" s="239">
        <f t="shared" si="62"/>
        <v>2717</v>
      </c>
      <c r="E225" s="239">
        <f t="shared" si="63"/>
        <v>2071803</v>
      </c>
      <c r="F225" s="239">
        <f t="shared" si="64"/>
        <v>-24447</v>
      </c>
      <c r="G225" s="240">
        <f>+Inputs!$D$3</f>
        <v>0.37951000000000001</v>
      </c>
      <c r="I225" s="241">
        <f t="shared" si="65"/>
        <v>2096250</v>
      </c>
      <c r="K225" s="241">
        <f t="shared" si="66"/>
        <v>2717</v>
      </c>
      <c r="L225" s="241">
        <f t="shared" si="67"/>
        <v>2071803</v>
      </c>
      <c r="M225" s="241">
        <f t="shared" si="68"/>
        <v>1031.1286700000001</v>
      </c>
      <c r="N225" s="241">
        <f t="shared" si="69"/>
        <v>1031.1286700000001</v>
      </c>
      <c r="O225" s="241">
        <f t="shared" si="70"/>
        <v>-9266.9340299997803</v>
      </c>
      <c r="P225" s="241">
        <f t="shared" si="71"/>
        <v>9266.9340299997803</v>
      </c>
      <c r="Q225" s="242"/>
      <c r="R225" s="242"/>
      <c r="S225" s="242"/>
    </row>
    <row r="226" spans="1:20" s="237" customFormat="1">
      <c r="A226" s="236">
        <v>41730</v>
      </c>
      <c r="C226" s="238">
        <v>218</v>
      </c>
      <c r="D226" s="239">
        <f t="shared" si="62"/>
        <v>2717</v>
      </c>
      <c r="E226" s="239">
        <f t="shared" si="63"/>
        <v>2074520</v>
      </c>
      <c r="F226" s="239">
        <f t="shared" si="64"/>
        <v>-21730</v>
      </c>
      <c r="G226" s="240">
        <f>+Inputs!$D$3</f>
        <v>0.37951000000000001</v>
      </c>
      <c r="I226" s="241">
        <f t="shared" si="65"/>
        <v>2096250</v>
      </c>
      <c r="K226" s="241">
        <f t="shared" si="66"/>
        <v>2717</v>
      </c>
      <c r="L226" s="241">
        <f t="shared" si="67"/>
        <v>2074520</v>
      </c>
      <c r="M226" s="241">
        <f t="shared" si="68"/>
        <v>1031.1286700000001</v>
      </c>
      <c r="N226" s="241">
        <f t="shared" si="69"/>
        <v>1031.1286700000001</v>
      </c>
      <c r="O226" s="241">
        <f t="shared" si="70"/>
        <v>-8235.8053599997802</v>
      </c>
      <c r="P226" s="241">
        <f t="shared" si="71"/>
        <v>8235.8053599997802</v>
      </c>
      <c r="Q226" s="242"/>
      <c r="R226" s="242"/>
      <c r="S226" s="242"/>
    </row>
    <row r="227" spans="1:20" s="237" customFormat="1">
      <c r="A227" s="243">
        <v>41760</v>
      </c>
      <c r="C227" s="238">
        <v>219</v>
      </c>
      <c r="D227" s="239">
        <f t="shared" si="62"/>
        <v>2717</v>
      </c>
      <c r="E227" s="239">
        <f t="shared" si="63"/>
        <v>2077237</v>
      </c>
      <c r="F227" s="239">
        <f t="shared" si="64"/>
        <v>-19013</v>
      </c>
      <c r="G227" s="240">
        <f>+Inputs!$D$3</f>
        <v>0.37951000000000001</v>
      </c>
      <c r="I227" s="241">
        <f t="shared" si="65"/>
        <v>2096250</v>
      </c>
      <c r="K227" s="241">
        <f t="shared" si="66"/>
        <v>2717</v>
      </c>
      <c r="L227" s="241">
        <f t="shared" si="67"/>
        <v>2077237</v>
      </c>
      <c r="M227" s="241">
        <f t="shared" si="68"/>
        <v>1031.1286700000001</v>
      </c>
      <c r="N227" s="241">
        <f t="shared" si="69"/>
        <v>1031.1286700000001</v>
      </c>
      <c r="O227" s="241">
        <f t="shared" si="70"/>
        <v>-7204.6766899997801</v>
      </c>
      <c r="P227" s="241">
        <f t="shared" si="71"/>
        <v>7204.6766899997801</v>
      </c>
      <c r="Q227" s="242"/>
      <c r="R227" s="242"/>
      <c r="S227" s="242"/>
    </row>
    <row r="228" spans="1:20" s="237" customFormat="1">
      <c r="A228" s="236">
        <v>41791</v>
      </c>
      <c r="C228" s="238">
        <v>220</v>
      </c>
      <c r="D228" s="239">
        <f t="shared" si="62"/>
        <v>2717</v>
      </c>
      <c r="E228" s="239">
        <f t="shared" si="63"/>
        <v>2079954</v>
      </c>
      <c r="F228" s="239">
        <f t="shared" si="64"/>
        <v>-16296</v>
      </c>
      <c r="G228" s="240">
        <f>+Inputs!$D$3</f>
        <v>0.37951000000000001</v>
      </c>
      <c r="I228" s="241">
        <f t="shared" si="65"/>
        <v>2096250</v>
      </c>
      <c r="K228" s="241">
        <f t="shared" si="66"/>
        <v>2717</v>
      </c>
      <c r="L228" s="241">
        <f t="shared" si="67"/>
        <v>2079954</v>
      </c>
      <c r="M228" s="241">
        <f t="shared" si="68"/>
        <v>1031.1286700000001</v>
      </c>
      <c r="N228" s="241">
        <f t="shared" si="69"/>
        <v>1031.1286700000001</v>
      </c>
      <c r="O228" s="241">
        <f t="shared" si="70"/>
        <v>-6173.5480199997801</v>
      </c>
      <c r="P228" s="241">
        <f t="shared" si="71"/>
        <v>6173.5480199997801</v>
      </c>
      <c r="Q228" s="242"/>
      <c r="R228" s="242"/>
      <c r="S228" s="242"/>
    </row>
    <row r="229" spans="1:20" s="237" customFormat="1">
      <c r="A229" s="243">
        <v>41821</v>
      </c>
      <c r="C229" s="238">
        <v>221</v>
      </c>
      <c r="D229" s="239">
        <f t="shared" si="62"/>
        <v>2717</v>
      </c>
      <c r="E229" s="239">
        <f t="shared" si="63"/>
        <v>2082671</v>
      </c>
      <c r="F229" s="239">
        <f t="shared" si="64"/>
        <v>-13579</v>
      </c>
      <c r="G229" s="240">
        <f>+Inputs!$D$3</f>
        <v>0.37951000000000001</v>
      </c>
      <c r="I229" s="241">
        <f t="shared" si="65"/>
        <v>2096250</v>
      </c>
      <c r="K229" s="241">
        <f t="shared" si="66"/>
        <v>2717</v>
      </c>
      <c r="L229" s="241">
        <f t="shared" si="67"/>
        <v>2082671</v>
      </c>
      <c r="M229" s="241">
        <f t="shared" si="68"/>
        <v>1031.1286700000001</v>
      </c>
      <c r="N229" s="241">
        <f t="shared" si="69"/>
        <v>1031.1286700000001</v>
      </c>
      <c r="O229" s="241">
        <f t="shared" si="70"/>
        <v>-5142.41934999978</v>
      </c>
      <c r="P229" s="241">
        <f t="shared" si="71"/>
        <v>5142.41934999978</v>
      </c>
      <c r="Q229" s="242"/>
      <c r="R229" s="242"/>
      <c r="S229" s="242"/>
    </row>
    <row r="230" spans="1:20" s="237" customFormat="1">
      <c r="A230" s="236">
        <v>41852</v>
      </c>
      <c r="C230" s="238">
        <v>222</v>
      </c>
      <c r="D230" s="239">
        <f t="shared" si="62"/>
        <v>2717</v>
      </c>
      <c r="E230" s="239">
        <f t="shared" si="63"/>
        <v>2085388</v>
      </c>
      <c r="F230" s="239">
        <f t="shared" si="64"/>
        <v>-10862</v>
      </c>
      <c r="G230" s="240">
        <f>+Inputs!$D$3</f>
        <v>0.37951000000000001</v>
      </c>
      <c r="I230" s="241">
        <f t="shared" si="65"/>
        <v>2096250</v>
      </c>
      <c r="K230" s="241">
        <f t="shared" si="66"/>
        <v>2717</v>
      </c>
      <c r="L230" s="241">
        <f t="shared" si="67"/>
        <v>2085388</v>
      </c>
      <c r="M230" s="241">
        <f t="shared" si="68"/>
        <v>1031.1286700000001</v>
      </c>
      <c r="N230" s="241">
        <f t="shared" si="69"/>
        <v>1031.1286700000001</v>
      </c>
      <c r="O230" s="241">
        <f t="shared" si="70"/>
        <v>-4111.29067999978</v>
      </c>
      <c r="P230" s="241">
        <f t="shared" si="71"/>
        <v>4111.29067999978</v>
      </c>
      <c r="Q230" s="242"/>
      <c r="R230" s="242"/>
      <c r="S230" s="242"/>
    </row>
    <row r="231" spans="1:20" s="237" customFormat="1">
      <c r="A231" s="243">
        <v>41883</v>
      </c>
      <c r="C231" s="238">
        <v>223</v>
      </c>
      <c r="D231" s="239">
        <f t="shared" si="62"/>
        <v>2717</v>
      </c>
      <c r="E231" s="239">
        <f t="shared" si="63"/>
        <v>2088105</v>
      </c>
      <c r="F231" s="239">
        <f t="shared" si="64"/>
        <v>-8145</v>
      </c>
      <c r="G231" s="240">
        <f>+Inputs!$D$3</f>
        <v>0.37951000000000001</v>
      </c>
      <c r="I231" s="241">
        <f t="shared" si="65"/>
        <v>2096250</v>
      </c>
      <c r="K231" s="241">
        <f t="shared" si="66"/>
        <v>2717</v>
      </c>
      <c r="L231" s="241">
        <f t="shared" si="67"/>
        <v>2088105</v>
      </c>
      <c r="M231" s="241">
        <f t="shared" si="68"/>
        <v>1031.1286700000001</v>
      </c>
      <c r="N231" s="241">
        <f t="shared" si="69"/>
        <v>1031.1286700000001</v>
      </c>
      <c r="O231" s="241">
        <f t="shared" si="70"/>
        <v>-3080.1620099997799</v>
      </c>
      <c r="P231" s="241">
        <f t="shared" si="71"/>
        <v>3080.1620099997799</v>
      </c>
      <c r="Q231" s="242"/>
      <c r="R231" s="242"/>
      <c r="S231" s="242"/>
    </row>
    <row r="232" spans="1:20" s="237" customFormat="1">
      <c r="A232" s="236">
        <v>41913</v>
      </c>
      <c r="C232" s="238">
        <v>224</v>
      </c>
      <c r="D232" s="239">
        <f t="shared" si="62"/>
        <v>2717</v>
      </c>
      <c r="E232" s="239">
        <f t="shared" si="63"/>
        <v>2090822</v>
      </c>
      <c r="F232" s="239">
        <f t="shared" si="64"/>
        <v>-5428</v>
      </c>
      <c r="G232" s="240">
        <f>+Inputs!$D$3</f>
        <v>0.37951000000000001</v>
      </c>
      <c r="I232" s="241">
        <f t="shared" si="65"/>
        <v>2096250</v>
      </c>
      <c r="K232" s="241">
        <f t="shared" si="66"/>
        <v>2717</v>
      </c>
      <c r="L232" s="241">
        <f t="shared" si="67"/>
        <v>2090822</v>
      </c>
      <c r="M232" s="241">
        <f t="shared" si="68"/>
        <v>1031.1286700000001</v>
      </c>
      <c r="N232" s="241">
        <f t="shared" si="69"/>
        <v>1031.1286700000001</v>
      </c>
      <c r="O232" s="241">
        <f t="shared" si="70"/>
        <v>-2049.0333399997799</v>
      </c>
      <c r="P232" s="241">
        <f t="shared" si="71"/>
        <v>2049.0333399997799</v>
      </c>
      <c r="Q232" s="242"/>
      <c r="R232" s="242"/>
      <c r="S232" s="242"/>
    </row>
    <row r="233" spans="1:20" s="237" customFormat="1">
      <c r="A233" s="243">
        <v>41944</v>
      </c>
      <c r="C233" s="238">
        <v>225</v>
      </c>
      <c r="D233" s="239">
        <f t="shared" si="62"/>
        <v>2717</v>
      </c>
      <c r="E233" s="239">
        <f t="shared" si="63"/>
        <v>2093539</v>
      </c>
      <c r="F233" s="239">
        <f t="shared" si="64"/>
        <v>-2711</v>
      </c>
      <c r="G233" s="240">
        <f>+Inputs!$D$3</f>
        <v>0.37951000000000001</v>
      </c>
      <c r="I233" s="241">
        <f t="shared" si="65"/>
        <v>2096250</v>
      </c>
      <c r="K233" s="241">
        <f t="shared" si="66"/>
        <v>2717</v>
      </c>
      <c r="L233" s="241">
        <f t="shared" si="67"/>
        <v>2093539</v>
      </c>
      <c r="M233" s="241">
        <f t="shared" si="68"/>
        <v>1031.1286700000001</v>
      </c>
      <c r="N233" s="241">
        <f t="shared" si="69"/>
        <v>1031.1286700000001</v>
      </c>
      <c r="O233" s="241">
        <f t="shared" si="70"/>
        <v>-1017.9046699997798</v>
      </c>
      <c r="P233" s="241">
        <f t="shared" si="71"/>
        <v>1017.9046699997798</v>
      </c>
      <c r="Q233" s="242"/>
      <c r="R233" s="242"/>
      <c r="S233" s="242"/>
    </row>
    <row r="234" spans="1:20" s="237" customFormat="1">
      <c r="A234" s="236">
        <v>41974</v>
      </c>
      <c r="C234" s="238">
        <v>226</v>
      </c>
      <c r="D234" s="239">
        <f>-F233</f>
        <v>2711</v>
      </c>
      <c r="E234" s="239">
        <f t="shared" ref="E234" si="72">+E233+D234</f>
        <v>2096250</v>
      </c>
      <c r="F234" s="239">
        <f t="shared" ref="F234" si="73">$B$9+E234</f>
        <v>0</v>
      </c>
      <c r="G234" s="240">
        <f>+Inputs!$D$3</f>
        <v>0.37951000000000001</v>
      </c>
      <c r="I234" s="241">
        <f t="shared" ref="I234" si="74">+I233+H234</f>
        <v>2096250</v>
      </c>
      <c r="K234" s="241">
        <f t="shared" ref="K234" si="75">D234</f>
        <v>2711</v>
      </c>
      <c r="L234" s="241">
        <f t="shared" ref="L234" si="76">+L233+K234</f>
        <v>2096250</v>
      </c>
      <c r="M234" s="241">
        <f t="shared" ref="M234" si="77">K234*G234</f>
        <v>1028.8516099999999</v>
      </c>
      <c r="N234" s="241">
        <f t="shared" ref="N234" si="78">M234-J234</f>
        <v>1028.8516099999999</v>
      </c>
      <c r="O234" s="241">
        <f t="shared" ref="O234" si="79">+O233+N234</f>
        <v>10.946940000220138</v>
      </c>
      <c r="P234" s="241">
        <f t="shared" ref="P234" si="80">P233-N234</f>
        <v>-10.946940000220138</v>
      </c>
      <c r="Q234" s="242"/>
      <c r="R234" s="242"/>
      <c r="S234" s="242"/>
    </row>
    <row r="235" spans="1:20">
      <c r="A235" s="30"/>
      <c r="G235" s="28"/>
    </row>
    <row r="236" spans="1:20">
      <c r="A236" s="8" t="s">
        <v>43</v>
      </c>
      <c r="B236" s="33">
        <f>SUM(B9:B235)</f>
        <v>-2096250</v>
      </c>
      <c r="D236" s="33">
        <f>SUM(D9:D235)</f>
        <v>2096250</v>
      </c>
      <c r="G236" s="28"/>
      <c r="H236" s="33">
        <f>SUM(H9:H235)</f>
        <v>2096250</v>
      </c>
      <c r="I236" s="33"/>
      <c r="J236" s="33">
        <f>SUM(J9:J235)</f>
        <v>795526.875</v>
      </c>
      <c r="K236" s="33">
        <f>SUM(K9:K235)</f>
        <v>2096250</v>
      </c>
      <c r="L236" s="33"/>
      <c r="M236" s="33">
        <f>SUM(M9:M235)</f>
        <v>795537.82194000331</v>
      </c>
      <c r="N236" s="33">
        <f>SUM(N9:N235)</f>
        <v>10.946940000220138</v>
      </c>
      <c r="O236" s="33">
        <f>SUM(O9:O235)</f>
        <v>-72620524.825559914</v>
      </c>
      <c r="P236" s="33">
        <f>SUM(P9:P235)</f>
        <v>72620524.825559914</v>
      </c>
    </row>
    <row r="237" spans="1:20">
      <c r="G237" s="28"/>
    </row>
    <row r="238" spans="1:20">
      <c r="A238" s="4" t="s">
        <v>61</v>
      </c>
      <c r="B238" s="4" t="s">
        <v>61</v>
      </c>
      <c r="C238" s="4" t="s">
        <v>61</v>
      </c>
      <c r="D238" s="4" t="s">
        <v>61</v>
      </c>
      <c r="F238" s="4" t="s">
        <v>61</v>
      </c>
      <c r="G238" s="28" t="s">
        <v>61</v>
      </c>
      <c r="H238" s="4" t="s">
        <v>61</v>
      </c>
      <c r="J238" s="4" t="s">
        <v>61</v>
      </c>
      <c r="K238" s="4" t="s">
        <v>61</v>
      </c>
      <c r="M238" s="4" t="s">
        <v>61</v>
      </c>
      <c r="N238" s="4" t="s">
        <v>61</v>
      </c>
      <c r="P238" s="4" t="s">
        <v>61</v>
      </c>
      <c r="Q238" s="8" t="s">
        <v>61</v>
      </c>
      <c r="R238" s="8" t="s">
        <v>61</v>
      </c>
      <c r="S238" s="8" t="s">
        <v>61</v>
      </c>
      <c r="T238" s="4" t="s">
        <v>61</v>
      </c>
    </row>
    <row r="239" spans="1:20">
      <c r="G239"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sheetPr transitionEvaluation="1" codeName="Sheet21">
    <pageSetUpPr autoPageBreaks="0" fitToPage="1"/>
  </sheetPr>
  <dimension ref="A1:AE238"/>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19</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35156</v>
      </c>
      <c r="B9" s="32">
        <v>-268000</v>
      </c>
      <c r="C9" s="6">
        <v>1</v>
      </c>
      <c r="D9" s="29">
        <f t="shared" ref="D9:D40" si="0">ROUND(-(+$B$9/180)*1,0)</f>
        <v>1489</v>
      </c>
      <c r="E9" s="29">
        <f>+D9</f>
        <v>1489</v>
      </c>
      <c r="F9" s="29">
        <f t="shared" ref="F9:F40" si="1">$B$9+E9</f>
        <v>-266511</v>
      </c>
      <c r="G9" s="34">
        <f>+Inputs!$D$2</f>
        <v>0.3795</v>
      </c>
      <c r="H9" s="27">
        <f>-B9</f>
        <v>268000</v>
      </c>
      <c r="I9" s="27">
        <f>+H9</f>
        <v>268000</v>
      </c>
      <c r="J9" s="27">
        <f>H9*G9</f>
        <v>101706</v>
      </c>
      <c r="K9" s="27">
        <f t="shared" ref="K9:K40" si="2">D9</f>
        <v>1489</v>
      </c>
      <c r="L9" s="27">
        <f>+K9</f>
        <v>1489</v>
      </c>
      <c r="M9" s="27">
        <f t="shared" ref="M9:M40" si="3">K9*G9</f>
        <v>565.07550000000003</v>
      </c>
      <c r="N9" s="27">
        <f t="shared" ref="N9:N40" si="4">M9-J9</f>
        <v>-101140.92449999999</v>
      </c>
      <c r="O9" s="27">
        <f>+N9</f>
        <v>-101140.92449999999</v>
      </c>
      <c r="P9" s="27">
        <f>-SUM(N9)</f>
        <v>101140.92449999999</v>
      </c>
      <c r="Q9" s="38">
        <f>VLOOKUP(Q8,A9:P178,5)</f>
        <v>245685</v>
      </c>
      <c r="R9" s="38">
        <f>VLOOKUP(R8,A9:P178,5)</f>
        <v>247545</v>
      </c>
      <c r="S9" s="38">
        <f>+R9-Q9</f>
        <v>1860</v>
      </c>
      <c r="T9" s="35" t="s">
        <v>64</v>
      </c>
      <c r="U9" s="145">
        <f t="shared" ref="U9:AE9" si="5">-IF(TYPE(VLOOKUP(U8,$A$9:$P$178,6,FALSE))=16,0,VLOOKUP(U8,$A$9:$P$178,6,FALSE))</f>
        <v>21943</v>
      </c>
      <c r="V9" s="145">
        <f t="shared" si="5"/>
        <v>21571</v>
      </c>
      <c r="W9" s="145">
        <f t="shared" si="5"/>
        <v>21199</v>
      </c>
      <c r="X9" s="145">
        <f t="shared" si="5"/>
        <v>20827</v>
      </c>
      <c r="Y9" s="145">
        <f t="shared" si="5"/>
        <v>20455</v>
      </c>
      <c r="Z9" s="145">
        <f t="shared" si="5"/>
        <v>0</v>
      </c>
      <c r="AA9" s="145">
        <f t="shared" si="5"/>
        <v>0</v>
      </c>
      <c r="AB9" s="145">
        <f t="shared" si="5"/>
        <v>0</v>
      </c>
      <c r="AC9" s="145">
        <f t="shared" si="5"/>
        <v>0</v>
      </c>
      <c r="AD9" s="145">
        <f t="shared" si="5"/>
        <v>0</v>
      </c>
      <c r="AE9" s="145">
        <f t="shared" si="5"/>
        <v>0</v>
      </c>
    </row>
    <row r="10" spans="1:31">
      <c r="A10" s="30">
        <v>35186</v>
      </c>
      <c r="B10" s="9"/>
      <c r="C10" s="6">
        <v>2</v>
      </c>
      <c r="D10" s="29">
        <f t="shared" si="0"/>
        <v>1489</v>
      </c>
      <c r="E10" s="29">
        <f t="shared" ref="E10:E41" si="6">+E9+D10</f>
        <v>2978</v>
      </c>
      <c r="F10" s="29">
        <f t="shared" si="1"/>
        <v>-265022</v>
      </c>
      <c r="G10" s="34">
        <f>+Inputs!$D$2</f>
        <v>0.3795</v>
      </c>
      <c r="H10" s="2"/>
      <c r="I10" s="27">
        <f t="shared" ref="I10:I41" si="7">+I9+H10</f>
        <v>268000</v>
      </c>
      <c r="J10" s="27"/>
      <c r="K10" s="27">
        <f t="shared" si="2"/>
        <v>1489</v>
      </c>
      <c r="L10" s="27">
        <f t="shared" ref="L10:L41" si="8">+L9+K10</f>
        <v>2978</v>
      </c>
      <c r="M10" s="27">
        <f t="shared" si="3"/>
        <v>565.07550000000003</v>
      </c>
      <c r="N10" s="27">
        <f t="shared" si="4"/>
        <v>565.07550000000003</v>
      </c>
      <c r="O10" s="27">
        <f t="shared" ref="O10:O41" si="9">+O9+N10</f>
        <v>-100575.84899999999</v>
      </c>
      <c r="P10" s="27">
        <f t="shared" ref="P10:P41" si="10">P9-N10</f>
        <v>100575.84899999999</v>
      </c>
      <c r="Q10" s="38">
        <f>VLOOKUP(Q8,A9:P178,15)</f>
        <v>-8467.3512999996801</v>
      </c>
      <c r="R10" s="38">
        <f>VLOOKUP(R8,A9:P178,15)</f>
        <v>-7761.4626999996817</v>
      </c>
      <c r="S10" s="38">
        <f>+R10-Q10</f>
        <v>705.88859999999841</v>
      </c>
      <c r="T10" s="36" t="s">
        <v>69</v>
      </c>
    </row>
    <row r="11" spans="1:31">
      <c r="A11" s="31">
        <v>35217</v>
      </c>
      <c r="B11" s="5"/>
      <c r="C11" s="6">
        <v>3</v>
      </c>
      <c r="D11" s="29">
        <f t="shared" si="0"/>
        <v>1489</v>
      </c>
      <c r="E11" s="29">
        <f t="shared" si="6"/>
        <v>4467</v>
      </c>
      <c r="F11" s="29">
        <f t="shared" si="1"/>
        <v>-263533</v>
      </c>
      <c r="G11" s="34">
        <f>+Inputs!$D$2</f>
        <v>0.3795</v>
      </c>
      <c r="H11" s="2"/>
      <c r="I11" s="27">
        <f t="shared" si="7"/>
        <v>268000</v>
      </c>
      <c r="J11" s="27"/>
      <c r="K11" s="27">
        <f t="shared" si="2"/>
        <v>1489</v>
      </c>
      <c r="L11" s="27">
        <f t="shared" si="8"/>
        <v>4467</v>
      </c>
      <c r="M11" s="27">
        <f t="shared" si="3"/>
        <v>565.07550000000003</v>
      </c>
      <c r="N11" s="27">
        <f t="shared" si="4"/>
        <v>565.07550000000003</v>
      </c>
      <c r="O11" s="27">
        <f t="shared" si="9"/>
        <v>-100010.77349999998</v>
      </c>
      <c r="P11" s="27">
        <f t="shared" si="10"/>
        <v>100010.77349999998</v>
      </c>
      <c r="Q11" s="38">
        <f>+VLOOKUP(Q8,A9:P178,16)</f>
        <v>8467.3512999996801</v>
      </c>
      <c r="R11" s="38">
        <f>+VLOOKUP(R8,A9:P178,16)</f>
        <v>7761.4626999996817</v>
      </c>
      <c r="S11" s="38">
        <f>(+Q11+R11)/2</f>
        <v>8114.4069999996809</v>
      </c>
      <c r="T11" s="36" t="s">
        <v>113</v>
      </c>
      <c r="U11" s="145">
        <f t="shared" ref="U11:AE11" si="11">IF(TYPE(VLOOKUP(U8,$A$9:$P$178,16,FALSE))=16,0,VLOOKUP(U8,$A$9:$P$178,16,FALSE))</f>
        <v>8326.1735799996804</v>
      </c>
      <c r="V11" s="145">
        <f t="shared" si="11"/>
        <v>8184.9958599996808</v>
      </c>
      <c r="W11" s="145">
        <f t="shared" si="11"/>
        <v>8043.8181399996811</v>
      </c>
      <c r="X11" s="145">
        <f t="shared" si="11"/>
        <v>7902.6404199996814</v>
      </c>
      <c r="Y11" s="145">
        <f t="shared" si="11"/>
        <v>7761.4626999996817</v>
      </c>
      <c r="Z11" s="145">
        <f t="shared" si="11"/>
        <v>0</v>
      </c>
      <c r="AA11" s="145">
        <f t="shared" si="11"/>
        <v>0</v>
      </c>
      <c r="AB11" s="145">
        <f t="shared" si="11"/>
        <v>0</v>
      </c>
      <c r="AC11" s="145">
        <f t="shared" si="11"/>
        <v>0</v>
      </c>
      <c r="AD11" s="145">
        <f t="shared" si="11"/>
        <v>0</v>
      </c>
      <c r="AE11" s="145">
        <f t="shared" si="11"/>
        <v>0</v>
      </c>
    </row>
    <row r="12" spans="1:31">
      <c r="A12" s="30">
        <v>35247</v>
      </c>
      <c r="B12" s="3"/>
      <c r="C12" s="6">
        <v>4</v>
      </c>
      <c r="D12" s="29">
        <f t="shared" si="0"/>
        <v>1489</v>
      </c>
      <c r="E12" s="29">
        <f t="shared" si="6"/>
        <v>5956</v>
      </c>
      <c r="F12" s="29">
        <f t="shared" si="1"/>
        <v>-262044</v>
      </c>
      <c r="G12" s="34">
        <f>+Inputs!$D$2</f>
        <v>0.3795</v>
      </c>
      <c r="H12" s="2"/>
      <c r="I12" s="27">
        <f t="shared" si="7"/>
        <v>268000</v>
      </c>
      <c r="J12" s="27"/>
      <c r="K12" s="27">
        <f t="shared" si="2"/>
        <v>1489</v>
      </c>
      <c r="L12" s="27">
        <f t="shared" si="8"/>
        <v>5956</v>
      </c>
      <c r="M12" s="27">
        <f t="shared" si="3"/>
        <v>565.07550000000003</v>
      </c>
      <c r="N12" s="27">
        <f t="shared" si="4"/>
        <v>565.07550000000003</v>
      </c>
      <c r="O12" s="27">
        <f t="shared" si="9"/>
        <v>-99445.697999999975</v>
      </c>
      <c r="P12" s="27">
        <f t="shared" si="10"/>
        <v>99445.697999999975</v>
      </c>
      <c r="Q12" s="39"/>
      <c r="R12" s="40"/>
      <c r="S12" s="40"/>
      <c r="T12" s="36"/>
    </row>
    <row r="13" spans="1:31">
      <c r="A13" s="31">
        <v>35278</v>
      </c>
      <c r="B13" s="3"/>
      <c r="C13" s="6">
        <v>5</v>
      </c>
      <c r="D13" s="29">
        <f t="shared" si="0"/>
        <v>1489</v>
      </c>
      <c r="E13" s="29">
        <f t="shared" si="6"/>
        <v>7445</v>
      </c>
      <c r="F13" s="29">
        <f t="shared" si="1"/>
        <v>-260555</v>
      </c>
      <c r="G13" s="34">
        <f>+Inputs!$D$2</f>
        <v>0.3795</v>
      </c>
      <c r="H13" s="2"/>
      <c r="I13" s="27">
        <f t="shared" si="7"/>
        <v>268000</v>
      </c>
      <c r="J13" s="27"/>
      <c r="K13" s="27">
        <f t="shared" si="2"/>
        <v>1489</v>
      </c>
      <c r="L13" s="27">
        <f t="shared" si="8"/>
        <v>7445</v>
      </c>
      <c r="M13" s="27">
        <f t="shared" si="3"/>
        <v>565.07550000000003</v>
      </c>
      <c r="N13" s="27">
        <f t="shared" si="4"/>
        <v>565.07550000000003</v>
      </c>
      <c r="O13" s="27">
        <f t="shared" si="9"/>
        <v>-98880.622499999969</v>
      </c>
      <c r="P13" s="27">
        <f t="shared" si="10"/>
        <v>98880.622499999969</v>
      </c>
      <c r="Q13" s="38">
        <f>VLOOKUP(Q8,A9:P178,9)</f>
        <v>268000</v>
      </c>
      <c r="R13" s="38">
        <f>VLOOKUP(R8,A9:P178,9)</f>
        <v>268000</v>
      </c>
      <c r="S13" s="38">
        <f>+R13-Q13</f>
        <v>0</v>
      </c>
      <c r="T13" s="36" t="s">
        <v>70</v>
      </c>
    </row>
    <row r="14" spans="1:31">
      <c r="A14" s="30">
        <v>35309</v>
      </c>
      <c r="B14" s="3"/>
      <c r="C14" s="6">
        <v>6</v>
      </c>
      <c r="D14" s="29">
        <f t="shared" si="0"/>
        <v>1489</v>
      </c>
      <c r="E14" s="29">
        <f t="shared" si="6"/>
        <v>8934</v>
      </c>
      <c r="F14" s="29">
        <f t="shared" si="1"/>
        <v>-259066</v>
      </c>
      <c r="G14" s="34">
        <f>+Inputs!$D$2</f>
        <v>0.3795</v>
      </c>
      <c r="H14" s="2"/>
      <c r="I14" s="27">
        <f t="shared" si="7"/>
        <v>268000</v>
      </c>
      <c r="J14" s="27"/>
      <c r="K14" s="27">
        <f t="shared" si="2"/>
        <v>1489</v>
      </c>
      <c r="L14" s="27">
        <f t="shared" si="8"/>
        <v>8934</v>
      </c>
      <c r="M14" s="27">
        <f t="shared" si="3"/>
        <v>565.07550000000003</v>
      </c>
      <c r="N14" s="27">
        <f t="shared" si="4"/>
        <v>565.07550000000003</v>
      </c>
      <c r="O14" s="27">
        <f t="shared" si="9"/>
        <v>-98315.546999999962</v>
      </c>
      <c r="P14" s="27">
        <f t="shared" si="10"/>
        <v>98315.546999999962</v>
      </c>
      <c r="Q14" s="38">
        <f>VLOOKUP(Q8,A9:P178,12)</f>
        <v>245685</v>
      </c>
      <c r="R14" s="38">
        <f>VLOOKUP(R8,A9:P178,12)</f>
        <v>247545</v>
      </c>
      <c r="S14" s="38">
        <f>+R14-Q14</f>
        <v>1860</v>
      </c>
      <c r="T14" s="37" t="s">
        <v>93</v>
      </c>
    </row>
    <row r="15" spans="1:31">
      <c r="A15" s="31">
        <v>35339</v>
      </c>
      <c r="B15" s="3"/>
      <c r="C15" s="6">
        <v>7</v>
      </c>
      <c r="D15" s="29">
        <f t="shared" si="0"/>
        <v>1489</v>
      </c>
      <c r="E15" s="29">
        <f t="shared" si="6"/>
        <v>10423</v>
      </c>
      <c r="F15" s="29">
        <f t="shared" si="1"/>
        <v>-257577</v>
      </c>
      <c r="G15" s="34">
        <f>+Inputs!$D$2</f>
        <v>0.3795</v>
      </c>
      <c r="H15" s="2"/>
      <c r="I15" s="27">
        <f t="shared" si="7"/>
        <v>268000</v>
      </c>
      <c r="J15" s="27"/>
      <c r="K15" s="27">
        <f t="shared" si="2"/>
        <v>1489</v>
      </c>
      <c r="L15" s="27">
        <f t="shared" si="8"/>
        <v>10423</v>
      </c>
      <c r="M15" s="27">
        <f t="shared" si="3"/>
        <v>565.07550000000003</v>
      </c>
      <c r="N15" s="27">
        <f t="shared" si="4"/>
        <v>565.07550000000003</v>
      </c>
      <c r="O15" s="27">
        <f t="shared" si="9"/>
        <v>-97750.471499999956</v>
      </c>
      <c r="P15" s="27">
        <f t="shared" si="10"/>
        <v>97750.471499999956</v>
      </c>
    </row>
    <row r="16" spans="1:31">
      <c r="A16" s="30">
        <v>35370</v>
      </c>
      <c r="B16" s="3"/>
      <c r="C16" s="6">
        <v>8</v>
      </c>
      <c r="D16" s="29">
        <f t="shared" si="0"/>
        <v>1489</v>
      </c>
      <c r="E16" s="29">
        <f t="shared" si="6"/>
        <v>11912</v>
      </c>
      <c r="F16" s="29">
        <f t="shared" si="1"/>
        <v>-256088</v>
      </c>
      <c r="G16" s="34">
        <f>+Inputs!$D$2</f>
        <v>0.3795</v>
      </c>
      <c r="H16" s="2"/>
      <c r="I16" s="27">
        <f t="shared" si="7"/>
        <v>268000</v>
      </c>
      <c r="J16" s="27"/>
      <c r="K16" s="27">
        <f t="shared" si="2"/>
        <v>1489</v>
      </c>
      <c r="L16" s="27">
        <f t="shared" si="8"/>
        <v>11912</v>
      </c>
      <c r="M16" s="27">
        <f t="shared" si="3"/>
        <v>565.07550000000003</v>
      </c>
      <c r="N16" s="27">
        <f t="shared" si="4"/>
        <v>565.07550000000003</v>
      </c>
      <c r="O16" s="27">
        <f t="shared" si="9"/>
        <v>-97185.39599999995</v>
      </c>
      <c r="P16" s="27">
        <f t="shared" si="10"/>
        <v>97185.39599999995</v>
      </c>
      <c r="Q16" s="4"/>
      <c r="R16" s="4"/>
      <c r="S16" s="4"/>
    </row>
    <row r="17" spans="1:19">
      <c r="A17" s="31">
        <v>35400</v>
      </c>
      <c r="B17" s="3"/>
      <c r="C17" s="6">
        <v>9</v>
      </c>
      <c r="D17" s="29">
        <f t="shared" si="0"/>
        <v>1489</v>
      </c>
      <c r="E17" s="29">
        <f t="shared" si="6"/>
        <v>13401</v>
      </c>
      <c r="F17" s="29">
        <f t="shared" si="1"/>
        <v>-254599</v>
      </c>
      <c r="G17" s="34">
        <f>+Inputs!$D$2</f>
        <v>0.3795</v>
      </c>
      <c r="H17" s="2"/>
      <c r="I17" s="27">
        <f t="shared" si="7"/>
        <v>268000</v>
      </c>
      <c r="J17" s="27"/>
      <c r="K17" s="27">
        <f t="shared" si="2"/>
        <v>1489</v>
      </c>
      <c r="L17" s="27">
        <f t="shared" si="8"/>
        <v>13401</v>
      </c>
      <c r="M17" s="27">
        <f t="shared" si="3"/>
        <v>565.07550000000003</v>
      </c>
      <c r="N17" s="27">
        <f t="shared" si="4"/>
        <v>565.07550000000003</v>
      </c>
      <c r="O17" s="27">
        <f t="shared" si="9"/>
        <v>-96620.320499999943</v>
      </c>
      <c r="P17" s="27">
        <f t="shared" si="10"/>
        <v>96620.320499999943</v>
      </c>
      <c r="Q17" s="4"/>
      <c r="R17" s="4"/>
      <c r="S17" s="4"/>
    </row>
    <row r="18" spans="1:19">
      <c r="A18" s="30">
        <v>35431</v>
      </c>
      <c r="B18" s="3"/>
      <c r="C18" s="6">
        <v>10</v>
      </c>
      <c r="D18" s="29">
        <f t="shared" si="0"/>
        <v>1489</v>
      </c>
      <c r="E18" s="29">
        <f t="shared" si="6"/>
        <v>14890</v>
      </c>
      <c r="F18" s="29">
        <f t="shared" si="1"/>
        <v>-253110</v>
      </c>
      <c r="G18" s="34">
        <f>+Inputs!$D$2</f>
        <v>0.3795</v>
      </c>
      <c r="H18" s="2"/>
      <c r="I18" s="27">
        <f t="shared" si="7"/>
        <v>268000</v>
      </c>
      <c r="J18" s="27"/>
      <c r="K18" s="27">
        <f t="shared" si="2"/>
        <v>1489</v>
      </c>
      <c r="L18" s="27">
        <f t="shared" si="8"/>
        <v>14890</v>
      </c>
      <c r="M18" s="27">
        <f t="shared" si="3"/>
        <v>565.07550000000003</v>
      </c>
      <c r="N18" s="27">
        <f t="shared" si="4"/>
        <v>565.07550000000003</v>
      </c>
      <c r="O18" s="27">
        <f t="shared" si="9"/>
        <v>-96055.244999999937</v>
      </c>
      <c r="P18" s="27">
        <f t="shared" si="10"/>
        <v>96055.244999999937</v>
      </c>
      <c r="Q18" s="4"/>
      <c r="R18" s="4"/>
      <c r="S18" s="4"/>
    </row>
    <row r="19" spans="1:19">
      <c r="A19" s="31">
        <v>35462</v>
      </c>
      <c r="B19" s="3"/>
      <c r="C19" s="6">
        <v>11</v>
      </c>
      <c r="D19" s="29">
        <f t="shared" si="0"/>
        <v>1489</v>
      </c>
      <c r="E19" s="29">
        <f t="shared" si="6"/>
        <v>16379</v>
      </c>
      <c r="F19" s="29">
        <f t="shared" si="1"/>
        <v>-251621</v>
      </c>
      <c r="G19" s="34">
        <f>+Inputs!$D$2</f>
        <v>0.3795</v>
      </c>
      <c r="H19" s="2"/>
      <c r="I19" s="27">
        <f t="shared" si="7"/>
        <v>268000</v>
      </c>
      <c r="J19" s="27"/>
      <c r="K19" s="27">
        <f t="shared" si="2"/>
        <v>1489</v>
      </c>
      <c r="L19" s="27">
        <f t="shared" si="8"/>
        <v>16379</v>
      </c>
      <c r="M19" s="27">
        <f t="shared" si="3"/>
        <v>565.07550000000003</v>
      </c>
      <c r="N19" s="27">
        <f t="shared" si="4"/>
        <v>565.07550000000003</v>
      </c>
      <c r="O19" s="27">
        <f t="shared" si="9"/>
        <v>-95490.169499999931</v>
      </c>
      <c r="P19" s="27">
        <f t="shared" si="10"/>
        <v>95490.169499999931</v>
      </c>
      <c r="Q19" s="4"/>
      <c r="R19" s="4"/>
      <c r="S19" s="4"/>
    </row>
    <row r="20" spans="1:19">
      <c r="A20" s="30">
        <v>35490</v>
      </c>
      <c r="B20" s="3"/>
      <c r="C20" s="6">
        <v>12</v>
      </c>
      <c r="D20" s="29">
        <f t="shared" si="0"/>
        <v>1489</v>
      </c>
      <c r="E20" s="29">
        <f t="shared" si="6"/>
        <v>17868</v>
      </c>
      <c r="F20" s="29">
        <f t="shared" si="1"/>
        <v>-250132</v>
      </c>
      <c r="G20" s="34">
        <f>+Inputs!$D$2</f>
        <v>0.3795</v>
      </c>
      <c r="H20" s="2"/>
      <c r="I20" s="27">
        <f t="shared" si="7"/>
        <v>268000</v>
      </c>
      <c r="J20" s="27"/>
      <c r="K20" s="27">
        <f t="shared" si="2"/>
        <v>1489</v>
      </c>
      <c r="L20" s="27">
        <f t="shared" si="8"/>
        <v>17868</v>
      </c>
      <c r="M20" s="27">
        <f t="shared" si="3"/>
        <v>565.07550000000003</v>
      </c>
      <c r="N20" s="27">
        <f t="shared" si="4"/>
        <v>565.07550000000003</v>
      </c>
      <c r="O20" s="27">
        <f t="shared" si="9"/>
        <v>-94925.093999999925</v>
      </c>
      <c r="P20" s="27">
        <f t="shared" si="10"/>
        <v>94925.093999999925</v>
      </c>
      <c r="Q20" s="4"/>
      <c r="R20" s="4"/>
      <c r="S20" s="4"/>
    </row>
    <row r="21" spans="1:19">
      <c r="A21" s="31">
        <v>35521</v>
      </c>
      <c r="B21" s="3"/>
      <c r="C21" s="6">
        <v>13</v>
      </c>
      <c r="D21" s="29">
        <f t="shared" si="0"/>
        <v>1489</v>
      </c>
      <c r="E21" s="29">
        <f t="shared" si="6"/>
        <v>19357</v>
      </c>
      <c r="F21" s="29">
        <f t="shared" si="1"/>
        <v>-248643</v>
      </c>
      <c r="G21" s="34">
        <f>+Inputs!$D$2</f>
        <v>0.3795</v>
      </c>
      <c r="H21" s="2"/>
      <c r="I21" s="27">
        <f t="shared" si="7"/>
        <v>268000</v>
      </c>
      <c r="J21" s="27"/>
      <c r="K21" s="27">
        <f t="shared" si="2"/>
        <v>1489</v>
      </c>
      <c r="L21" s="27">
        <f t="shared" si="8"/>
        <v>19357</v>
      </c>
      <c r="M21" s="27">
        <f t="shared" si="3"/>
        <v>565.07550000000003</v>
      </c>
      <c r="N21" s="27">
        <f t="shared" si="4"/>
        <v>565.07550000000003</v>
      </c>
      <c r="O21" s="27">
        <f t="shared" si="9"/>
        <v>-94360.018499999918</v>
      </c>
      <c r="P21" s="27">
        <f t="shared" si="10"/>
        <v>94360.018499999918</v>
      </c>
      <c r="Q21" s="4"/>
      <c r="R21" s="4"/>
      <c r="S21" s="4"/>
    </row>
    <row r="22" spans="1:19">
      <c r="A22" s="30">
        <v>35551</v>
      </c>
      <c r="B22" s="3"/>
      <c r="C22" s="6">
        <v>14</v>
      </c>
      <c r="D22" s="29">
        <f t="shared" si="0"/>
        <v>1489</v>
      </c>
      <c r="E22" s="29">
        <f t="shared" si="6"/>
        <v>20846</v>
      </c>
      <c r="F22" s="29">
        <f t="shared" si="1"/>
        <v>-247154</v>
      </c>
      <c r="G22" s="34">
        <f>+Inputs!$D$2</f>
        <v>0.3795</v>
      </c>
      <c r="H22" s="2"/>
      <c r="I22" s="27">
        <f t="shared" si="7"/>
        <v>268000</v>
      </c>
      <c r="J22" s="27"/>
      <c r="K22" s="27">
        <f t="shared" si="2"/>
        <v>1489</v>
      </c>
      <c r="L22" s="27">
        <f t="shared" si="8"/>
        <v>20846</v>
      </c>
      <c r="M22" s="27">
        <f t="shared" si="3"/>
        <v>565.07550000000003</v>
      </c>
      <c r="N22" s="27">
        <f t="shared" si="4"/>
        <v>565.07550000000003</v>
      </c>
      <c r="O22" s="27">
        <f t="shared" si="9"/>
        <v>-93794.942999999912</v>
      </c>
      <c r="P22" s="27">
        <f t="shared" si="10"/>
        <v>93794.942999999912</v>
      </c>
      <c r="Q22" s="4"/>
      <c r="R22" s="4"/>
      <c r="S22" s="4"/>
    </row>
    <row r="23" spans="1:19">
      <c r="A23" s="31">
        <v>35582</v>
      </c>
      <c r="B23" s="3"/>
      <c r="C23" s="6">
        <v>15</v>
      </c>
      <c r="D23" s="29">
        <f t="shared" si="0"/>
        <v>1489</v>
      </c>
      <c r="E23" s="29">
        <f t="shared" si="6"/>
        <v>22335</v>
      </c>
      <c r="F23" s="29">
        <f t="shared" si="1"/>
        <v>-245665</v>
      </c>
      <c r="G23" s="34">
        <f>+Inputs!$D$2</f>
        <v>0.3795</v>
      </c>
      <c r="H23" s="2"/>
      <c r="I23" s="27">
        <f t="shared" si="7"/>
        <v>268000</v>
      </c>
      <c r="J23" s="27"/>
      <c r="K23" s="27">
        <f t="shared" si="2"/>
        <v>1489</v>
      </c>
      <c r="L23" s="27">
        <f t="shared" si="8"/>
        <v>22335</v>
      </c>
      <c r="M23" s="27">
        <f t="shared" si="3"/>
        <v>565.07550000000003</v>
      </c>
      <c r="N23" s="27">
        <f t="shared" si="4"/>
        <v>565.07550000000003</v>
      </c>
      <c r="O23" s="27">
        <f t="shared" si="9"/>
        <v>-93229.867499999906</v>
      </c>
      <c r="P23" s="27">
        <f t="shared" si="10"/>
        <v>93229.867499999906</v>
      </c>
      <c r="Q23" s="4"/>
      <c r="R23" s="4"/>
      <c r="S23" s="4"/>
    </row>
    <row r="24" spans="1:19">
      <c r="A24" s="30">
        <v>35612</v>
      </c>
      <c r="B24" s="3"/>
      <c r="C24" s="6">
        <v>16</v>
      </c>
      <c r="D24" s="29">
        <f t="shared" si="0"/>
        <v>1489</v>
      </c>
      <c r="E24" s="29">
        <f t="shared" si="6"/>
        <v>23824</v>
      </c>
      <c r="F24" s="29">
        <f t="shared" si="1"/>
        <v>-244176</v>
      </c>
      <c r="G24" s="34">
        <f>+Inputs!$D$2</f>
        <v>0.3795</v>
      </c>
      <c r="H24" s="2"/>
      <c r="I24" s="27">
        <f t="shared" si="7"/>
        <v>268000</v>
      </c>
      <c r="J24" s="27"/>
      <c r="K24" s="27">
        <f t="shared" si="2"/>
        <v>1489</v>
      </c>
      <c r="L24" s="27">
        <f t="shared" si="8"/>
        <v>23824</v>
      </c>
      <c r="M24" s="27">
        <f t="shared" si="3"/>
        <v>565.07550000000003</v>
      </c>
      <c r="N24" s="27">
        <f t="shared" si="4"/>
        <v>565.07550000000003</v>
      </c>
      <c r="O24" s="27">
        <f t="shared" si="9"/>
        <v>-92664.791999999899</v>
      </c>
      <c r="P24" s="27">
        <f t="shared" si="10"/>
        <v>92664.791999999899</v>
      </c>
      <c r="Q24" s="4"/>
      <c r="R24" s="4"/>
      <c r="S24" s="4"/>
    </row>
    <row r="25" spans="1:19">
      <c r="A25" s="31">
        <v>35643</v>
      </c>
      <c r="B25" s="3"/>
      <c r="C25" s="6">
        <v>17</v>
      </c>
      <c r="D25" s="29">
        <f t="shared" si="0"/>
        <v>1489</v>
      </c>
      <c r="E25" s="29">
        <f t="shared" si="6"/>
        <v>25313</v>
      </c>
      <c r="F25" s="29">
        <f t="shared" si="1"/>
        <v>-242687</v>
      </c>
      <c r="G25" s="34">
        <f>+Inputs!$D$2</f>
        <v>0.3795</v>
      </c>
      <c r="H25" s="2"/>
      <c r="I25" s="27">
        <f t="shared" si="7"/>
        <v>268000</v>
      </c>
      <c r="J25" s="27"/>
      <c r="K25" s="27">
        <f t="shared" si="2"/>
        <v>1489</v>
      </c>
      <c r="L25" s="27">
        <f t="shared" si="8"/>
        <v>25313</v>
      </c>
      <c r="M25" s="27">
        <f t="shared" si="3"/>
        <v>565.07550000000003</v>
      </c>
      <c r="N25" s="27">
        <f t="shared" si="4"/>
        <v>565.07550000000003</v>
      </c>
      <c r="O25" s="27">
        <f t="shared" si="9"/>
        <v>-92099.716499999893</v>
      </c>
      <c r="P25" s="27">
        <f t="shared" si="10"/>
        <v>92099.716499999893</v>
      </c>
      <c r="Q25" s="4"/>
      <c r="R25" s="4"/>
      <c r="S25" s="4"/>
    </row>
    <row r="26" spans="1:19">
      <c r="A26" s="30">
        <v>35674</v>
      </c>
      <c r="B26" s="3"/>
      <c r="C26" s="6">
        <v>18</v>
      </c>
      <c r="D26" s="29">
        <f t="shared" si="0"/>
        <v>1489</v>
      </c>
      <c r="E26" s="29">
        <f t="shared" si="6"/>
        <v>26802</v>
      </c>
      <c r="F26" s="29">
        <f t="shared" si="1"/>
        <v>-241198</v>
      </c>
      <c r="G26" s="34">
        <f>+Inputs!$D$2</f>
        <v>0.3795</v>
      </c>
      <c r="H26" s="2"/>
      <c r="I26" s="27">
        <f t="shared" si="7"/>
        <v>268000</v>
      </c>
      <c r="J26" s="27"/>
      <c r="K26" s="27">
        <f t="shared" si="2"/>
        <v>1489</v>
      </c>
      <c r="L26" s="27">
        <f t="shared" si="8"/>
        <v>26802</v>
      </c>
      <c r="M26" s="27">
        <f t="shared" si="3"/>
        <v>565.07550000000003</v>
      </c>
      <c r="N26" s="27">
        <f t="shared" si="4"/>
        <v>565.07550000000003</v>
      </c>
      <c r="O26" s="27">
        <f t="shared" si="9"/>
        <v>-91534.640999999887</v>
      </c>
      <c r="P26" s="27">
        <f t="shared" si="10"/>
        <v>91534.640999999887</v>
      </c>
      <c r="Q26" s="4"/>
      <c r="R26" s="4"/>
      <c r="S26" s="4"/>
    </row>
    <row r="27" spans="1:19">
      <c r="A27" s="31">
        <v>35704</v>
      </c>
      <c r="B27" s="3"/>
      <c r="C27" s="6">
        <v>19</v>
      </c>
      <c r="D27" s="29">
        <f t="shared" si="0"/>
        <v>1489</v>
      </c>
      <c r="E27" s="29">
        <f t="shared" si="6"/>
        <v>28291</v>
      </c>
      <c r="F27" s="29">
        <f t="shared" si="1"/>
        <v>-239709</v>
      </c>
      <c r="G27" s="34">
        <f>+Inputs!$D$2</f>
        <v>0.3795</v>
      </c>
      <c r="H27" s="2"/>
      <c r="I27" s="27">
        <f t="shared" si="7"/>
        <v>268000</v>
      </c>
      <c r="J27" s="27"/>
      <c r="K27" s="27">
        <f t="shared" si="2"/>
        <v>1489</v>
      </c>
      <c r="L27" s="27">
        <f t="shared" si="8"/>
        <v>28291</v>
      </c>
      <c r="M27" s="27">
        <f t="shared" si="3"/>
        <v>565.07550000000003</v>
      </c>
      <c r="N27" s="27">
        <f t="shared" si="4"/>
        <v>565.07550000000003</v>
      </c>
      <c r="O27" s="27">
        <f t="shared" si="9"/>
        <v>-90969.565499999881</v>
      </c>
      <c r="P27" s="27">
        <f t="shared" si="10"/>
        <v>90969.565499999881</v>
      </c>
      <c r="Q27" s="4"/>
      <c r="R27" s="4"/>
      <c r="S27" s="4"/>
    </row>
    <row r="28" spans="1:19">
      <c r="A28" s="30">
        <v>35735</v>
      </c>
      <c r="B28" s="3"/>
      <c r="C28" s="6">
        <v>20</v>
      </c>
      <c r="D28" s="29">
        <f t="shared" si="0"/>
        <v>1489</v>
      </c>
      <c r="E28" s="29">
        <f t="shared" si="6"/>
        <v>29780</v>
      </c>
      <c r="F28" s="29">
        <f t="shared" si="1"/>
        <v>-238220</v>
      </c>
      <c r="G28" s="34">
        <f>+Inputs!$D$2</f>
        <v>0.3795</v>
      </c>
      <c r="H28" s="2"/>
      <c r="I28" s="27">
        <f t="shared" si="7"/>
        <v>268000</v>
      </c>
      <c r="J28" s="27"/>
      <c r="K28" s="27">
        <f t="shared" si="2"/>
        <v>1489</v>
      </c>
      <c r="L28" s="27">
        <f t="shared" si="8"/>
        <v>29780</v>
      </c>
      <c r="M28" s="27">
        <f t="shared" si="3"/>
        <v>565.07550000000003</v>
      </c>
      <c r="N28" s="27">
        <f t="shared" si="4"/>
        <v>565.07550000000003</v>
      </c>
      <c r="O28" s="27">
        <f t="shared" si="9"/>
        <v>-90404.489999999874</v>
      </c>
      <c r="P28" s="27">
        <f t="shared" si="10"/>
        <v>90404.489999999874</v>
      </c>
      <c r="Q28" s="4"/>
      <c r="R28" s="4"/>
      <c r="S28" s="4"/>
    </row>
    <row r="29" spans="1:19">
      <c r="A29" s="31">
        <v>35765</v>
      </c>
      <c r="B29" s="3"/>
      <c r="C29" s="6">
        <v>21</v>
      </c>
      <c r="D29" s="29">
        <f t="shared" si="0"/>
        <v>1489</v>
      </c>
      <c r="E29" s="29">
        <f t="shared" si="6"/>
        <v>31269</v>
      </c>
      <c r="F29" s="29">
        <f t="shared" si="1"/>
        <v>-236731</v>
      </c>
      <c r="G29" s="34">
        <f>+Inputs!$D$2</f>
        <v>0.3795</v>
      </c>
      <c r="H29" s="2"/>
      <c r="I29" s="27">
        <f t="shared" si="7"/>
        <v>268000</v>
      </c>
      <c r="J29" s="27"/>
      <c r="K29" s="27">
        <f t="shared" si="2"/>
        <v>1489</v>
      </c>
      <c r="L29" s="27">
        <f t="shared" si="8"/>
        <v>31269</v>
      </c>
      <c r="M29" s="27">
        <f t="shared" si="3"/>
        <v>565.07550000000003</v>
      </c>
      <c r="N29" s="27">
        <f t="shared" si="4"/>
        <v>565.07550000000003</v>
      </c>
      <c r="O29" s="27">
        <f t="shared" si="9"/>
        <v>-89839.414499999868</v>
      </c>
      <c r="P29" s="27">
        <f t="shared" si="10"/>
        <v>89839.414499999868</v>
      </c>
      <c r="Q29" s="4"/>
      <c r="R29" s="4"/>
      <c r="S29" s="4"/>
    </row>
    <row r="30" spans="1:19">
      <c r="A30" s="30">
        <v>35796</v>
      </c>
      <c r="B30" s="3"/>
      <c r="C30" s="6">
        <v>22</v>
      </c>
      <c r="D30" s="29">
        <f t="shared" si="0"/>
        <v>1489</v>
      </c>
      <c r="E30" s="29">
        <f t="shared" si="6"/>
        <v>32758</v>
      </c>
      <c r="F30" s="29">
        <f t="shared" si="1"/>
        <v>-235242</v>
      </c>
      <c r="G30" s="34">
        <f>+Inputs!$D$2</f>
        <v>0.3795</v>
      </c>
      <c r="H30" s="2"/>
      <c r="I30" s="27">
        <f t="shared" si="7"/>
        <v>268000</v>
      </c>
      <c r="J30" s="27"/>
      <c r="K30" s="27">
        <f t="shared" si="2"/>
        <v>1489</v>
      </c>
      <c r="L30" s="27">
        <f t="shared" si="8"/>
        <v>32758</v>
      </c>
      <c r="M30" s="27">
        <f t="shared" si="3"/>
        <v>565.07550000000003</v>
      </c>
      <c r="N30" s="27">
        <f t="shared" si="4"/>
        <v>565.07550000000003</v>
      </c>
      <c r="O30" s="27">
        <f t="shared" si="9"/>
        <v>-89274.338999999862</v>
      </c>
      <c r="P30" s="27">
        <f t="shared" si="10"/>
        <v>89274.338999999862</v>
      </c>
      <c r="Q30" s="112"/>
    </row>
    <row r="31" spans="1:19">
      <c r="A31" s="31">
        <v>35827</v>
      </c>
      <c r="B31" s="3"/>
      <c r="C31" s="6">
        <v>23</v>
      </c>
      <c r="D31" s="29">
        <f t="shared" si="0"/>
        <v>1489</v>
      </c>
      <c r="E31" s="29">
        <f t="shared" si="6"/>
        <v>34247</v>
      </c>
      <c r="F31" s="29">
        <f t="shared" si="1"/>
        <v>-233753</v>
      </c>
      <c r="G31" s="34">
        <f>+Inputs!$D$2</f>
        <v>0.3795</v>
      </c>
      <c r="H31" s="2"/>
      <c r="I31" s="27">
        <f t="shared" si="7"/>
        <v>268000</v>
      </c>
      <c r="J31" s="27"/>
      <c r="K31" s="27">
        <f t="shared" si="2"/>
        <v>1489</v>
      </c>
      <c r="L31" s="27">
        <f t="shared" si="8"/>
        <v>34247</v>
      </c>
      <c r="M31" s="27">
        <f t="shared" si="3"/>
        <v>565.07550000000003</v>
      </c>
      <c r="N31" s="27">
        <f t="shared" si="4"/>
        <v>565.07550000000003</v>
      </c>
      <c r="O31" s="27">
        <f t="shared" si="9"/>
        <v>-88709.263499999855</v>
      </c>
      <c r="P31" s="27">
        <f t="shared" si="10"/>
        <v>88709.263499999855</v>
      </c>
      <c r="Q31" s="112"/>
    </row>
    <row r="32" spans="1:19">
      <c r="A32" s="30">
        <v>35855</v>
      </c>
      <c r="B32" s="3"/>
      <c r="C32" s="6">
        <v>24</v>
      </c>
      <c r="D32" s="29">
        <f t="shared" si="0"/>
        <v>1489</v>
      </c>
      <c r="E32" s="29">
        <f t="shared" si="6"/>
        <v>35736</v>
      </c>
      <c r="F32" s="29">
        <f t="shared" si="1"/>
        <v>-232264</v>
      </c>
      <c r="G32" s="34">
        <f>+Inputs!$D$2</f>
        <v>0.3795</v>
      </c>
      <c r="H32" s="2"/>
      <c r="I32" s="27">
        <f t="shared" si="7"/>
        <v>268000</v>
      </c>
      <c r="J32" s="27"/>
      <c r="K32" s="27">
        <f t="shared" si="2"/>
        <v>1489</v>
      </c>
      <c r="L32" s="27">
        <f t="shared" si="8"/>
        <v>35736</v>
      </c>
      <c r="M32" s="27">
        <f t="shared" si="3"/>
        <v>565.07550000000003</v>
      </c>
      <c r="N32" s="27">
        <f t="shared" si="4"/>
        <v>565.07550000000003</v>
      </c>
      <c r="O32" s="27">
        <f t="shared" si="9"/>
        <v>-88144.187999999849</v>
      </c>
      <c r="P32" s="27">
        <f t="shared" si="10"/>
        <v>88144.187999999849</v>
      </c>
      <c r="Q32" s="112"/>
    </row>
    <row r="33" spans="1:21">
      <c r="A33" s="31">
        <v>35886</v>
      </c>
      <c r="B33" s="3"/>
      <c r="C33" s="6">
        <v>25</v>
      </c>
      <c r="D33" s="29">
        <f t="shared" si="0"/>
        <v>1489</v>
      </c>
      <c r="E33" s="29">
        <f t="shared" si="6"/>
        <v>37225</v>
      </c>
      <c r="F33" s="29">
        <f t="shared" si="1"/>
        <v>-230775</v>
      </c>
      <c r="G33" s="34">
        <f>+Inputs!$D$2</f>
        <v>0.3795</v>
      </c>
      <c r="H33" s="2"/>
      <c r="I33" s="27">
        <f t="shared" si="7"/>
        <v>268000</v>
      </c>
      <c r="J33" s="27"/>
      <c r="K33" s="27">
        <f t="shared" si="2"/>
        <v>1489</v>
      </c>
      <c r="L33" s="27">
        <f t="shared" si="8"/>
        <v>37225</v>
      </c>
      <c r="M33" s="27">
        <f t="shared" si="3"/>
        <v>565.07550000000003</v>
      </c>
      <c r="N33" s="27">
        <f t="shared" si="4"/>
        <v>565.07550000000003</v>
      </c>
      <c r="O33" s="27">
        <f t="shared" si="9"/>
        <v>-87579.112499999843</v>
      </c>
      <c r="P33" s="27">
        <f t="shared" si="10"/>
        <v>87579.112499999843</v>
      </c>
      <c r="Q33" s="112"/>
    </row>
    <row r="34" spans="1:21">
      <c r="A34" s="30">
        <v>35916</v>
      </c>
      <c r="B34" s="3"/>
      <c r="C34" s="6">
        <v>26</v>
      </c>
      <c r="D34" s="29">
        <f t="shared" si="0"/>
        <v>1489</v>
      </c>
      <c r="E34" s="29">
        <f t="shared" si="6"/>
        <v>38714</v>
      </c>
      <c r="F34" s="29">
        <f t="shared" si="1"/>
        <v>-229286</v>
      </c>
      <c r="G34" s="34">
        <f>+Inputs!$D$2</f>
        <v>0.3795</v>
      </c>
      <c r="H34" s="2"/>
      <c r="I34" s="27">
        <f t="shared" si="7"/>
        <v>268000</v>
      </c>
      <c r="J34" s="27"/>
      <c r="K34" s="27">
        <f t="shared" si="2"/>
        <v>1489</v>
      </c>
      <c r="L34" s="27">
        <f t="shared" si="8"/>
        <v>38714</v>
      </c>
      <c r="M34" s="27">
        <f t="shared" si="3"/>
        <v>565.07550000000003</v>
      </c>
      <c r="N34" s="27">
        <f t="shared" si="4"/>
        <v>565.07550000000003</v>
      </c>
      <c r="O34" s="27">
        <f t="shared" si="9"/>
        <v>-87014.036999999837</v>
      </c>
      <c r="P34" s="27">
        <f t="shared" si="10"/>
        <v>87014.036999999837</v>
      </c>
      <c r="Q34" s="112"/>
    </row>
    <row r="35" spans="1:21">
      <c r="A35" s="31">
        <v>35947</v>
      </c>
      <c r="B35" s="3"/>
      <c r="C35" s="6">
        <v>27</v>
      </c>
      <c r="D35" s="29">
        <f t="shared" si="0"/>
        <v>1489</v>
      </c>
      <c r="E35" s="29">
        <f t="shared" si="6"/>
        <v>40203</v>
      </c>
      <c r="F35" s="29">
        <f t="shared" si="1"/>
        <v>-227797</v>
      </c>
      <c r="G35" s="34">
        <f>+Inputs!$D$2</f>
        <v>0.3795</v>
      </c>
      <c r="H35" s="2"/>
      <c r="I35" s="27">
        <f t="shared" si="7"/>
        <v>268000</v>
      </c>
      <c r="J35" s="27"/>
      <c r="K35" s="27">
        <f t="shared" si="2"/>
        <v>1489</v>
      </c>
      <c r="L35" s="27">
        <f t="shared" si="8"/>
        <v>40203</v>
      </c>
      <c r="M35" s="27">
        <f t="shared" si="3"/>
        <v>565.07550000000003</v>
      </c>
      <c r="N35" s="27">
        <f t="shared" si="4"/>
        <v>565.07550000000003</v>
      </c>
      <c r="O35" s="27">
        <f t="shared" si="9"/>
        <v>-86448.96149999983</v>
      </c>
      <c r="P35" s="27">
        <f t="shared" si="10"/>
        <v>86448.96149999983</v>
      </c>
    </row>
    <row r="36" spans="1:21">
      <c r="A36" s="30">
        <v>35977</v>
      </c>
      <c r="B36" s="3"/>
      <c r="C36" s="6">
        <v>28</v>
      </c>
      <c r="D36" s="29">
        <f t="shared" si="0"/>
        <v>1489</v>
      </c>
      <c r="E36" s="29">
        <f t="shared" si="6"/>
        <v>41692</v>
      </c>
      <c r="F36" s="29">
        <f t="shared" si="1"/>
        <v>-226308</v>
      </c>
      <c r="G36" s="34">
        <f>+Inputs!$D$2</f>
        <v>0.3795</v>
      </c>
      <c r="H36" s="2"/>
      <c r="I36" s="27">
        <f t="shared" si="7"/>
        <v>268000</v>
      </c>
      <c r="J36" s="27"/>
      <c r="K36" s="27">
        <f t="shared" si="2"/>
        <v>1489</v>
      </c>
      <c r="L36" s="27">
        <f t="shared" si="8"/>
        <v>41692</v>
      </c>
      <c r="M36" s="27">
        <f t="shared" si="3"/>
        <v>565.07550000000003</v>
      </c>
      <c r="N36" s="27">
        <f t="shared" si="4"/>
        <v>565.07550000000003</v>
      </c>
      <c r="O36" s="27">
        <f t="shared" si="9"/>
        <v>-85883.885999999824</v>
      </c>
      <c r="P36" s="27">
        <f t="shared" si="10"/>
        <v>85883.885999999824</v>
      </c>
    </row>
    <row r="37" spans="1:21">
      <c r="A37" s="31">
        <v>36008</v>
      </c>
      <c r="B37" s="3"/>
      <c r="C37" s="6">
        <v>29</v>
      </c>
      <c r="D37" s="29">
        <f t="shared" si="0"/>
        <v>1489</v>
      </c>
      <c r="E37" s="29">
        <f t="shared" si="6"/>
        <v>43181</v>
      </c>
      <c r="F37" s="29">
        <f t="shared" si="1"/>
        <v>-224819</v>
      </c>
      <c r="G37" s="34">
        <f>+Inputs!$D$2</f>
        <v>0.3795</v>
      </c>
      <c r="H37" s="2"/>
      <c r="I37" s="27">
        <f t="shared" si="7"/>
        <v>268000</v>
      </c>
      <c r="J37" s="27"/>
      <c r="K37" s="27">
        <f t="shared" si="2"/>
        <v>1489</v>
      </c>
      <c r="L37" s="27">
        <f t="shared" si="8"/>
        <v>43181</v>
      </c>
      <c r="M37" s="27">
        <f t="shared" si="3"/>
        <v>565.07550000000003</v>
      </c>
      <c r="N37" s="27">
        <f t="shared" si="4"/>
        <v>565.07550000000003</v>
      </c>
      <c r="O37" s="27">
        <f t="shared" si="9"/>
        <v>-85318.810499999818</v>
      </c>
      <c r="P37" s="27">
        <f t="shared" si="10"/>
        <v>85318.810499999818</v>
      </c>
    </row>
    <row r="38" spans="1:21">
      <c r="A38" s="30">
        <v>36039</v>
      </c>
      <c r="B38" s="3"/>
      <c r="C38" s="6">
        <v>30</v>
      </c>
      <c r="D38" s="29">
        <f t="shared" si="0"/>
        <v>1489</v>
      </c>
      <c r="E38" s="29">
        <f t="shared" si="6"/>
        <v>44670</v>
      </c>
      <c r="F38" s="29">
        <f t="shared" si="1"/>
        <v>-223330</v>
      </c>
      <c r="G38" s="34">
        <f>+Inputs!$D$2</f>
        <v>0.3795</v>
      </c>
      <c r="H38" s="2"/>
      <c r="I38" s="27">
        <f t="shared" si="7"/>
        <v>268000</v>
      </c>
      <c r="J38" s="27"/>
      <c r="K38" s="27">
        <f t="shared" si="2"/>
        <v>1489</v>
      </c>
      <c r="L38" s="27">
        <f t="shared" si="8"/>
        <v>44670</v>
      </c>
      <c r="M38" s="27">
        <f t="shared" si="3"/>
        <v>565.07550000000003</v>
      </c>
      <c r="N38" s="27">
        <f t="shared" si="4"/>
        <v>565.07550000000003</v>
      </c>
      <c r="O38" s="27">
        <f t="shared" si="9"/>
        <v>-84753.734999999811</v>
      </c>
      <c r="P38" s="27">
        <f t="shared" si="10"/>
        <v>84753.734999999811</v>
      </c>
    </row>
    <row r="39" spans="1:21">
      <c r="A39" s="31">
        <v>36069</v>
      </c>
      <c r="B39" s="2"/>
      <c r="C39" s="6">
        <v>31</v>
      </c>
      <c r="D39" s="29">
        <f t="shared" si="0"/>
        <v>1489</v>
      </c>
      <c r="E39" s="29">
        <f t="shared" si="6"/>
        <v>46159</v>
      </c>
      <c r="F39" s="29">
        <f t="shared" si="1"/>
        <v>-221841</v>
      </c>
      <c r="G39" s="34">
        <f>+Inputs!$D$2</f>
        <v>0.3795</v>
      </c>
      <c r="H39" s="2"/>
      <c r="I39" s="27">
        <f t="shared" si="7"/>
        <v>268000</v>
      </c>
      <c r="J39" s="27"/>
      <c r="K39" s="27">
        <f t="shared" si="2"/>
        <v>1489</v>
      </c>
      <c r="L39" s="27">
        <f t="shared" si="8"/>
        <v>46159</v>
      </c>
      <c r="M39" s="27">
        <f t="shared" si="3"/>
        <v>565.07550000000003</v>
      </c>
      <c r="N39" s="27">
        <f t="shared" si="4"/>
        <v>565.07550000000003</v>
      </c>
      <c r="O39" s="27">
        <f t="shared" si="9"/>
        <v>-84188.659499999805</v>
      </c>
      <c r="P39" s="27">
        <f t="shared" si="10"/>
        <v>84188.659499999805</v>
      </c>
    </row>
    <row r="40" spans="1:21">
      <c r="A40" s="30">
        <v>36100</v>
      </c>
      <c r="B40" s="2"/>
      <c r="C40" s="6">
        <v>32</v>
      </c>
      <c r="D40" s="29">
        <f t="shared" si="0"/>
        <v>1489</v>
      </c>
      <c r="E40" s="29">
        <f t="shared" si="6"/>
        <v>47648</v>
      </c>
      <c r="F40" s="29">
        <f t="shared" si="1"/>
        <v>-220352</v>
      </c>
      <c r="G40" s="34">
        <f>+Inputs!$D$2</f>
        <v>0.3795</v>
      </c>
      <c r="H40" s="2"/>
      <c r="I40" s="27">
        <f t="shared" si="7"/>
        <v>268000</v>
      </c>
      <c r="J40" s="2"/>
      <c r="K40" s="27">
        <f t="shared" si="2"/>
        <v>1489</v>
      </c>
      <c r="L40" s="27">
        <f t="shared" si="8"/>
        <v>47648</v>
      </c>
      <c r="M40" s="27">
        <f t="shared" si="3"/>
        <v>565.07550000000003</v>
      </c>
      <c r="N40" s="27">
        <f t="shared" si="4"/>
        <v>565.07550000000003</v>
      </c>
      <c r="O40" s="27">
        <f t="shared" si="9"/>
        <v>-83623.583999999799</v>
      </c>
      <c r="P40" s="27">
        <f t="shared" si="10"/>
        <v>83623.583999999799</v>
      </c>
    </row>
    <row r="41" spans="1:21">
      <c r="A41" s="31">
        <v>36130</v>
      </c>
      <c r="C41" s="6">
        <v>33</v>
      </c>
      <c r="D41" s="29">
        <f t="shared" ref="D41:D72" si="12">ROUND(-(+$B$9/180)*1,0)</f>
        <v>1489</v>
      </c>
      <c r="E41" s="29">
        <f t="shared" si="6"/>
        <v>49137</v>
      </c>
      <c r="F41" s="29">
        <f t="shared" ref="F41:F72" si="13">$B$9+E41</f>
        <v>-218863</v>
      </c>
      <c r="G41" s="34">
        <f>+Inputs!$D$2</f>
        <v>0.3795</v>
      </c>
      <c r="I41" s="27">
        <f t="shared" si="7"/>
        <v>268000</v>
      </c>
      <c r="K41" s="27">
        <f t="shared" ref="K41:K72" si="14">D41</f>
        <v>1489</v>
      </c>
      <c r="L41" s="27">
        <f t="shared" si="8"/>
        <v>49137</v>
      </c>
      <c r="M41" s="27">
        <f t="shared" ref="M41:M72" si="15">K41*G41</f>
        <v>565.07550000000003</v>
      </c>
      <c r="N41" s="27">
        <f t="shared" ref="N41:N72" si="16">M41-J41</f>
        <v>565.07550000000003</v>
      </c>
      <c r="O41" s="27">
        <f t="shared" si="9"/>
        <v>-83058.508499999793</v>
      </c>
      <c r="P41" s="27">
        <f t="shared" si="10"/>
        <v>83058.508499999793</v>
      </c>
    </row>
    <row r="42" spans="1:21">
      <c r="A42" s="30">
        <v>36161</v>
      </c>
      <c r="C42" s="6">
        <v>34</v>
      </c>
      <c r="D42" s="29">
        <f t="shared" si="12"/>
        <v>1489</v>
      </c>
      <c r="E42" s="29">
        <f t="shared" ref="E42:E73" si="17">+E41+D42</f>
        <v>50626</v>
      </c>
      <c r="F42" s="29">
        <f t="shared" si="13"/>
        <v>-217374</v>
      </c>
      <c r="G42" s="34">
        <f>+Inputs!$D$2</f>
        <v>0.3795</v>
      </c>
      <c r="I42" s="27">
        <f t="shared" ref="I42:I73" si="18">+I41+H42</f>
        <v>268000</v>
      </c>
      <c r="K42" s="27">
        <f t="shared" si="14"/>
        <v>1489</v>
      </c>
      <c r="L42" s="27">
        <f t="shared" ref="L42:L73" si="19">+L41+K42</f>
        <v>50626</v>
      </c>
      <c r="M42" s="27">
        <f t="shared" si="15"/>
        <v>565.07550000000003</v>
      </c>
      <c r="N42" s="27">
        <f t="shared" si="16"/>
        <v>565.07550000000003</v>
      </c>
      <c r="O42" s="27">
        <f t="shared" ref="O42:O73" si="20">+O41+N42</f>
        <v>-82493.432999999786</v>
      </c>
      <c r="P42" s="27">
        <f t="shared" ref="P42:P73" si="21">P41-N42</f>
        <v>82493.432999999786</v>
      </c>
    </row>
    <row r="43" spans="1:21">
      <c r="A43" s="31">
        <v>36192</v>
      </c>
      <c r="C43" s="6">
        <v>35</v>
      </c>
      <c r="D43" s="29">
        <f t="shared" si="12"/>
        <v>1489</v>
      </c>
      <c r="E43" s="29">
        <f t="shared" si="17"/>
        <v>52115</v>
      </c>
      <c r="F43" s="29">
        <f t="shared" si="13"/>
        <v>-215885</v>
      </c>
      <c r="G43" s="34">
        <f>+Inputs!$D$2</f>
        <v>0.3795</v>
      </c>
      <c r="I43" s="27">
        <f t="shared" si="18"/>
        <v>268000</v>
      </c>
      <c r="K43" s="27">
        <f t="shared" si="14"/>
        <v>1489</v>
      </c>
      <c r="L43" s="27">
        <f t="shared" si="19"/>
        <v>52115</v>
      </c>
      <c r="M43" s="27">
        <f t="shared" si="15"/>
        <v>565.07550000000003</v>
      </c>
      <c r="N43" s="27">
        <f t="shared" si="16"/>
        <v>565.07550000000003</v>
      </c>
      <c r="O43" s="27">
        <f t="shared" si="20"/>
        <v>-81928.35749999978</v>
      </c>
      <c r="P43" s="27">
        <f t="shared" si="21"/>
        <v>81928.35749999978</v>
      </c>
    </row>
    <row r="44" spans="1:21">
      <c r="A44" s="30">
        <v>36220</v>
      </c>
      <c r="C44" s="6">
        <v>36</v>
      </c>
      <c r="D44" s="29">
        <f t="shared" si="12"/>
        <v>1489</v>
      </c>
      <c r="E44" s="29">
        <f t="shared" si="17"/>
        <v>53604</v>
      </c>
      <c r="F44" s="29">
        <f t="shared" si="13"/>
        <v>-214396</v>
      </c>
      <c r="G44" s="34">
        <f>+Inputs!$D$2</f>
        <v>0.3795</v>
      </c>
      <c r="I44" s="27">
        <f t="shared" si="18"/>
        <v>268000</v>
      </c>
      <c r="K44" s="27">
        <f t="shared" si="14"/>
        <v>1489</v>
      </c>
      <c r="L44" s="27">
        <f t="shared" si="19"/>
        <v>53604</v>
      </c>
      <c r="M44" s="27">
        <f t="shared" si="15"/>
        <v>565.07550000000003</v>
      </c>
      <c r="N44" s="27">
        <f t="shared" si="16"/>
        <v>565.07550000000003</v>
      </c>
      <c r="O44" s="27">
        <f t="shared" si="20"/>
        <v>-81363.281999999774</v>
      </c>
      <c r="P44" s="27">
        <f t="shared" si="21"/>
        <v>81363.281999999774</v>
      </c>
      <c r="U44" s="98"/>
    </row>
    <row r="45" spans="1:21">
      <c r="A45" s="31">
        <v>36251</v>
      </c>
      <c r="C45" s="6">
        <v>37</v>
      </c>
      <c r="D45" s="29">
        <f t="shared" si="12"/>
        <v>1489</v>
      </c>
      <c r="E45" s="29">
        <f t="shared" si="17"/>
        <v>55093</v>
      </c>
      <c r="F45" s="29">
        <f t="shared" si="13"/>
        <v>-212907</v>
      </c>
      <c r="G45" s="34">
        <f>+Inputs!$D$2</f>
        <v>0.3795</v>
      </c>
      <c r="I45" s="27">
        <f t="shared" si="18"/>
        <v>268000</v>
      </c>
      <c r="K45" s="27">
        <f t="shared" si="14"/>
        <v>1489</v>
      </c>
      <c r="L45" s="27">
        <f t="shared" si="19"/>
        <v>55093</v>
      </c>
      <c r="M45" s="27">
        <f t="shared" si="15"/>
        <v>565.07550000000003</v>
      </c>
      <c r="N45" s="27">
        <f t="shared" si="16"/>
        <v>565.07550000000003</v>
      </c>
      <c r="O45" s="27">
        <f t="shared" si="20"/>
        <v>-80798.206499999767</v>
      </c>
      <c r="P45" s="27">
        <f t="shared" si="21"/>
        <v>80798.206499999767</v>
      </c>
      <c r="U45" s="98"/>
    </row>
    <row r="46" spans="1:21">
      <c r="A46" s="30">
        <v>36281</v>
      </c>
      <c r="C46" s="6">
        <v>38</v>
      </c>
      <c r="D46" s="29">
        <f t="shared" si="12"/>
        <v>1489</v>
      </c>
      <c r="E46" s="29">
        <f t="shared" si="17"/>
        <v>56582</v>
      </c>
      <c r="F46" s="29">
        <f t="shared" si="13"/>
        <v>-211418</v>
      </c>
      <c r="G46" s="34">
        <f>+Inputs!$D$2</f>
        <v>0.3795</v>
      </c>
      <c r="I46" s="27">
        <f t="shared" si="18"/>
        <v>268000</v>
      </c>
      <c r="K46" s="27">
        <f t="shared" si="14"/>
        <v>1489</v>
      </c>
      <c r="L46" s="27">
        <f t="shared" si="19"/>
        <v>56582</v>
      </c>
      <c r="M46" s="27">
        <f t="shared" si="15"/>
        <v>565.07550000000003</v>
      </c>
      <c r="N46" s="27">
        <f t="shared" si="16"/>
        <v>565.07550000000003</v>
      </c>
      <c r="O46" s="27">
        <f t="shared" si="20"/>
        <v>-80233.130999999761</v>
      </c>
      <c r="P46" s="27">
        <f t="shared" si="21"/>
        <v>80233.130999999761</v>
      </c>
      <c r="U46" s="98"/>
    </row>
    <row r="47" spans="1:21">
      <c r="A47" s="31">
        <v>36312</v>
      </c>
      <c r="C47" s="6">
        <v>39</v>
      </c>
      <c r="D47" s="29">
        <f t="shared" si="12"/>
        <v>1489</v>
      </c>
      <c r="E47" s="29">
        <f t="shared" si="17"/>
        <v>58071</v>
      </c>
      <c r="F47" s="29">
        <f t="shared" si="13"/>
        <v>-209929</v>
      </c>
      <c r="G47" s="34">
        <f>+Inputs!$D$2</f>
        <v>0.3795</v>
      </c>
      <c r="I47" s="27">
        <f t="shared" si="18"/>
        <v>268000</v>
      </c>
      <c r="K47" s="27">
        <f t="shared" si="14"/>
        <v>1489</v>
      </c>
      <c r="L47" s="27">
        <f t="shared" si="19"/>
        <v>58071</v>
      </c>
      <c r="M47" s="27">
        <f t="shared" si="15"/>
        <v>565.07550000000003</v>
      </c>
      <c r="N47" s="27">
        <f t="shared" si="16"/>
        <v>565.07550000000003</v>
      </c>
      <c r="O47" s="27">
        <f t="shared" si="20"/>
        <v>-79668.055499999755</v>
      </c>
      <c r="P47" s="27">
        <f t="shared" si="21"/>
        <v>79668.055499999755</v>
      </c>
      <c r="U47" s="98"/>
    </row>
    <row r="48" spans="1:21">
      <c r="A48" s="30">
        <v>36342</v>
      </c>
      <c r="C48" s="6">
        <v>40</v>
      </c>
      <c r="D48" s="29">
        <f t="shared" si="12"/>
        <v>1489</v>
      </c>
      <c r="E48" s="29">
        <f t="shared" si="17"/>
        <v>59560</v>
      </c>
      <c r="F48" s="29">
        <f t="shared" si="13"/>
        <v>-208440</v>
      </c>
      <c r="G48" s="34">
        <f>+Inputs!$D$2</f>
        <v>0.3795</v>
      </c>
      <c r="I48" s="27">
        <f t="shared" si="18"/>
        <v>268000</v>
      </c>
      <c r="K48" s="27">
        <f t="shared" si="14"/>
        <v>1489</v>
      </c>
      <c r="L48" s="27">
        <f t="shared" si="19"/>
        <v>59560</v>
      </c>
      <c r="M48" s="27">
        <f t="shared" si="15"/>
        <v>565.07550000000003</v>
      </c>
      <c r="N48" s="27">
        <f t="shared" si="16"/>
        <v>565.07550000000003</v>
      </c>
      <c r="O48" s="27">
        <f t="shared" si="20"/>
        <v>-79102.979999999749</v>
      </c>
      <c r="P48" s="27">
        <f t="shared" si="21"/>
        <v>79102.979999999749</v>
      </c>
      <c r="U48" s="98"/>
    </row>
    <row r="49" spans="1:21">
      <c r="A49" s="31">
        <v>36373</v>
      </c>
      <c r="C49" s="6">
        <v>41</v>
      </c>
      <c r="D49" s="29">
        <f t="shared" si="12"/>
        <v>1489</v>
      </c>
      <c r="E49" s="29">
        <f t="shared" si="17"/>
        <v>61049</v>
      </c>
      <c r="F49" s="29">
        <f t="shared" si="13"/>
        <v>-206951</v>
      </c>
      <c r="G49" s="34">
        <f>+Inputs!$D$2</f>
        <v>0.3795</v>
      </c>
      <c r="I49" s="27">
        <f t="shared" si="18"/>
        <v>268000</v>
      </c>
      <c r="K49" s="27">
        <f t="shared" si="14"/>
        <v>1489</v>
      </c>
      <c r="L49" s="27">
        <f t="shared" si="19"/>
        <v>61049</v>
      </c>
      <c r="M49" s="27">
        <f t="shared" si="15"/>
        <v>565.07550000000003</v>
      </c>
      <c r="N49" s="27">
        <f t="shared" si="16"/>
        <v>565.07550000000003</v>
      </c>
      <c r="O49" s="27">
        <f t="shared" si="20"/>
        <v>-78537.904499999742</v>
      </c>
      <c r="P49" s="27">
        <f t="shared" si="21"/>
        <v>78537.904499999742</v>
      </c>
      <c r="U49" s="98"/>
    </row>
    <row r="50" spans="1:21">
      <c r="A50" s="30">
        <v>36404</v>
      </c>
      <c r="C50" s="6">
        <v>42</v>
      </c>
      <c r="D50" s="29">
        <f t="shared" si="12"/>
        <v>1489</v>
      </c>
      <c r="E50" s="29">
        <f t="shared" si="17"/>
        <v>62538</v>
      </c>
      <c r="F50" s="29">
        <f t="shared" si="13"/>
        <v>-205462</v>
      </c>
      <c r="G50" s="34">
        <f>+Inputs!$D$2</f>
        <v>0.3795</v>
      </c>
      <c r="I50" s="27">
        <f t="shared" si="18"/>
        <v>268000</v>
      </c>
      <c r="K50" s="27">
        <f t="shared" si="14"/>
        <v>1489</v>
      </c>
      <c r="L50" s="27">
        <f t="shared" si="19"/>
        <v>62538</v>
      </c>
      <c r="M50" s="27">
        <f t="shared" si="15"/>
        <v>565.07550000000003</v>
      </c>
      <c r="N50" s="27">
        <f t="shared" si="16"/>
        <v>565.07550000000003</v>
      </c>
      <c r="O50" s="27">
        <f t="shared" si="20"/>
        <v>-77972.828999999736</v>
      </c>
      <c r="P50" s="27">
        <f t="shared" si="21"/>
        <v>77972.828999999736</v>
      </c>
      <c r="U50" s="98"/>
    </row>
    <row r="51" spans="1:21">
      <c r="A51" s="31">
        <v>36434</v>
      </c>
      <c r="C51" s="6">
        <v>43</v>
      </c>
      <c r="D51" s="29">
        <f t="shared" si="12"/>
        <v>1489</v>
      </c>
      <c r="E51" s="29">
        <f t="shared" si="17"/>
        <v>64027</v>
      </c>
      <c r="F51" s="29">
        <f t="shared" si="13"/>
        <v>-203973</v>
      </c>
      <c r="G51" s="34">
        <f>+Inputs!$D$2</f>
        <v>0.3795</v>
      </c>
      <c r="I51" s="27">
        <f t="shared" si="18"/>
        <v>268000</v>
      </c>
      <c r="K51" s="27">
        <f t="shared" si="14"/>
        <v>1489</v>
      </c>
      <c r="L51" s="27">
        <f t="shared" si="19"/>
        <v>64027</v>
      </c>
      <c r="M51" s="27">
        <f t="shared" si="15"/>
        <v>565.07550000000003</v>
      </c>
      <c r="N51" s="27">
        <f t="shared" si="16"/>
        <v>565.07550000000003</v>
      </c>
      <c r="O51" s="27">
        <f t="shared" si="20"/>
        <v>-77407.75349999973</v>
      </c>
      <c r="P51" s="27">
        <f t="shared" si="21"/>
        <v>77407.75349999973</v>
      </c>
      <c r="U51" s="98"/>
    </row>
    <row r="52" spans="1:21">
      <c r="A52" s="30">
        <v>36465</v>
      </c>
      <c r="C52" s="6">
        <v>44</v>
      </c>
      <c r="D52" s="29">
        <f t="shared" si="12"/>
        <v>1489</v>
      </c>
      <c r="E52" s="29">
        <f t="shared" si="17"/>
        <v>65516</v>
      </c>
      <c r="F52" s="29">
        <f t="shared" si="13"/>
        <v>-202484</v>
      </c>
      <c r="G52" s="34">
        <f>+Inputs!$D$2</f>
        <v>0.3795</v>
      </c>
      <c r="I52" s="27">
        <f t="shared" si="18"/>
        <v>268000</v>
      </c>
      <c r="K52" s="27">
        <f t="shared" si="14"/>
        <v>1489</v>
      </c>
      <c r="L52" s="27">
        <f t="shared" si="19"/>
        <v>65516</v>
      </c>
      <c r="M52" s="27">
        <f t="shared" si="15"/>
        <v>565.07550000000003</v>
      </c>
      <c r="N52" s="27">
        <f t="shared" si="16"/>
        <v>565.07550000000003</v>
      </c>
      <c r="O52" s="27">
        <f t="shared" si="20"/>
        <v>-76842.677999999723</v>
      </c>
      <c r="P52" s="27">
        <f t="shared" si="21"/>
        <v>76842.677999999723</v>
      </c>
      <c r="U52" s="98"/>
    </row>
    <row r="53" spans="1:21">
      <c r="A53" s="31">
        <v>36495</v>
      </c>
      <c r="C53" s="6">
        <v>45</v>
      </c>
      <c r="D53" s="29">
        <f t="shared" si="12"/>
        <v>1489</v>
      </c>
      <c r="E53" s="29">
        <f t="shared" si="17"/>
        <v>67005</v>
      </c>
      <c r="F53" s="29">
        <f t="shared" si="13"/>
        <v>-200995</v>
      </c>
      <c r="G53" s="34">
        <f>+Inputs!$D$2</f>
        <v>0.3795</v>
      </c>
      <c r="I53" s="27">
        <f t="shared" si="18"/>
        <v>268000</v>
      </c>
      <c r="K53" s="27">
        <f t="shared" si="14"/>
        <v>1489</v>
      </c>
      <c r="L53" s="27">
        <f t="shared" si="19"/>
        <v>67005</v>
      </c>
      <c r="M53" s="27">
        <f t="shared" si="15"/>
        <v>565.07550000000003</v>
      </c>
      <c r="N53" s="27">
        <f t="shared" si="16"/>
        <v>565.07550000000003</v>
      </c>
      <c r="O53" s="27">
        <f t="shared" si="20"/>
        <v>-76277.602499999717</v>
      </c>
      <c r="P53" s="27">
        <f t="shared" si="21"/>
        <v>76277.602499999717</v>
      </c>
      <c r="U53" s="98"/>
    </row>
    <row r="54" spans="1:21">
      <c r="A54" s="30">
        <v>36526</v>
      </c>
      <c r="C54" s="6">
        <v>46</v>
      </c>
      <c r="D54" s="29">
        <f t="shared" si="12"/>
        <v>1489</v>
      </c>
      <c r="E54" s="29">
        <f t="shared" si="17"/>
        <v>68494</v>
      </c>
      <c r="F54" s="29">
        <f t="shared" si="13"/>
        <v>-199506</v>
      </c>
      <c r="G54" s="34">
        <f>+Inputs!$D$2</f>
        <v>0.3795</v>
      </c>
      <c r="I54" s="27">
        <f t="shared" si="18"/>
        <v>268000</v>
      </c>
      <c r="K54" s="27">
        <f t="shared" si="14"/>
        <v>1489</v>
      </c>
      <c r="L54" s="27">
        <f t="shared" si="19"/>
        <v>68494</v>
      </c>
      <c r="M54" s="27">
        <f t="shared" si="15"/>
        <v>565.07550000000003</v>
      </c>
      <c r="N54" s="27">
        <f t="shared" si="16"/>
        <v>565.07550000000003</v>
      </c>
      <c r="O54" s="27">
        <f t="shared" si="20"/>
        <v>-75712.526999999711</v>
      </c>
      <c r="P54" s="27">
        <f t="shared" si="21"/>
        <v>75712.526999999711</v>
      </c>
      <c r="U54" s="98"/>
    </row>
    <row r="55" spans="1:21">
      <c r="A55" s="31">
        <v>36557</v>
      </c>
      <c r="C55" s="6">
        <v>47</v>
      </c>
      <c r="D55" s="29">
        <f t="shared" si="12"/>
        <v>1489</v>
      </c>
      <c r="E55" s="29">
        <f t="shared" si="17"/>
        <v>69983</v>
      </c>
      <c r="F55" s="29">
        <f t="shared" si="13"/>
        <v>-198017</v>
      </c>
      <c r="G55" s="34">
        <f>+Inputs!$D$2</f>
        <v>0.3795</v>
      </c>
      <c r="I55" s="27">
        <f t="shared" si="18"/>
        <v>268000</v>
      </c>
      <c r="K55" s="27">
        <f t="shared" si="14"/>
        <v>1489</v>
      </c>
      <c r="L55" s="27">
        <f t="shared" si="19"/>
        <v>69983</v>
      </c>
      <c r="M55" s="27">
        <f t="shared" si="15"/>
        <v>565.07550000000003</v>
      </c>
      <c r="N55" s="27">
        <f t="shared" si="16"/>
        <v>565.07550000000003</v>
      </c>
      <c r="O55" s="27">
        <f t="shared" si="20"/>
        <v>-75147.451499999705</v>
      </c>
      <c r="P55" s="27">
        <f t="shared" si="21"/>
        <v>75147.451499999705</v>
      </c>
      <c r="U55" s="98"/>
    </row>
    <row r="56" spans="1:21">
      <c r="A56" s="30">
        <v>36586</v>
      </c>
      <c r="C56" s="6">
        <v>48</v>
      </c>
      <c r="D56" s="29">
        <f t="shared" si="12"/>
        <v>1489</v>
      </c>
      <c r="E56" s="29">
        <f t="shared" si="17"/>
        <v>71472</v>
      </c>
      <c r="F56" s="29">
        <f t="shared" si="13"/>
        <v>-196528</v>
      </c>
      <c r="G56" s="34">
        <f>+Inputs!$D$2</f>
        <v>0.3795</v>
      </c>
      <c r="I56" s="27">
        <f t="shared" si="18"/>
        <v>268000</v>
      </c>
      <c r="K56" s="27">
        <f t="shared" si="14"/>
        <v>1489</v>
      </c>
      <c r="L56" s="27">
        <f t="shared" si="19"/>
        <v>71472</v>
      </c>
      <c r="M56" s="27">
        <f t="shared" si="15"/>
        <v>565.07550000000003</v>
      </c>
      <c r="N56" s="27">
        <f t="shared" si="16"/>
        <v>565.07550000000003</v>
      </c>
      <c r="O56" s="27">
        <f t="shared" si="20"/>
        <v>-74582.375999999698</v>
      </c>
      <c r="P56" s="27">
        <f t="shared" si="21"/>
        <v>74582.375999999698</v>
      </c>
    </row>
    <row r="57" spans="1:21">
      <c r="A57" s="31">
        <v>36617</v>
      </c>
      <c r="C57" s="6">
        <v>49</v>
      </c>
      <c r="D57" s="29">
        <f t="shared" si="12"/>
        <v>1489</v>
      </c>
      <c r="E57" s="29">
        <f t="shared" si="17"/>
        <v>72961</v>
      </c>
      <c r="F57" s="29">
        <f t="shared" si="13"/>
        <v>-195039</v>
      </c>
      <c r="G57" s="34">
        <f>+Inputs!$D$2</f>
        <v>0.3795</v>
      </c>
      <c r="I57" s="27">
        <f t="shared" si="18"/>
        <v>268000</v>
      </c>
      <c r="K57" s="27">
        <f t="shared" si="14"/>
        <v>1489</v>
      </c>
      <c r="L57" s="27">
        <f t="shared" si="19"/>
        <v>72961</v>
      </c>
      <c r="M57" s="27">
        <f t="shared" si="15"/>
        <v>565.07550000000003</v>
      </c>
      <c r="N57" s="27">
        <f t="shared" si="16"/>
        <v>565.07550000000003</v>
      </c>
      <c r="O57" s="27">
        <f t="shared" si="20"/>
        <v>-74017.300499999692</v>
      </c>
      <c r="P57" s="27">
        <f t="shared" si="21"/>
        <v>74017.300499999692</v>
      </c>
    </row>
    <row r="58" spans="1:21">
      <c r="A58" s="30">
        <v>36647</v>
      </c>
      <c r="C58" s="6">
        <v>50</v>
      </c>
      <c r="D58" s="29">
        <f t="shared" si="12"/>
        <v>1489</v>
      </c>
      <c r="E58" s="29">
        <f t="shared" si="17"/>
        <v>74450</v>
      </c>
      <c r="F58" s="29">
        <f t="shared" si="13"/>
        <v>-193550</v>
      </c>
      <c r="G58" s="34">
        <f>+Inputs!$D$2</f>
        <v>0.3795</v>
      </c>
      <c r="I58" s="27">
        <f t="shared" si="18"/>
        <v>268000</v>
      </c>
      <c r="K58" s="27">
        <f t="shared" si="14"/>
        <v>1489</v>
      </c>
      <c r="L58" s="27">
        <f t="shared" si="19"/>
        <v>74450</v>
      </c>
      <c r="M58" s="27">
        <f t="shared" si="15"/>
        <v>565.07550000000003</v>
      </c>
      <c r="N58" s="27">
        <f t="shared" si="16"/>
        <v>565.07550000000003</v>
      </c>
      <c r="O58" s="27">
        <f t="shared" si="20"/>
        <v>-73452.224999999686</v>
      </c>
      <c r="P58" s="27">
        <f t="shared" si="21"/>
        <v>73452.224999999686</v>
      </c>
    </row>
    <row r="59" spans="1:21">
      <c r="A59" s="31">
        <v>36678</v>
      </c>
      <c r="C59" s="6">
        <v>51</v>
      </c>
      <c r="D59" s="29">
        <f t="shared" si="12"/>
        <v>1489</v>
      </c>
      <c r="E59" s="29">
        <f t="shared" si="17"/>
        <v>75939</v>
      </c>
      <c r="F59" s="29">
        <f t="shared" si="13"/>
        <v>-192061</v>
      </c>
      <c r="G59" s="34">
        <f>+Inputs!$D$2</f>
        <v>0.3795</v>
      </c>
      <c r="I59" s="27">
        <f t="shared" si="18"/>
        <v>268000</v>
      </c>
      <c r="K59" s="27">
        <f t="shared" si="14"/>
        <v>1489</v>
      </c>
      <c r="L59" s="27">
        <f t="shared" si="19"/>
        <v>75939</v>
      </c>
      <c r="M59" s="27">
        <f t="shared" si="15"/>
        <v>565.07550000000003</v>
      </c>
      <c r="N59" s="27">
        <f t="shared" si="16"/>
        <v>565.07550000000003</v>
      </c>
      <c r="O59" s="27">
        <f t="shared" si="20"/>
        <v>-72887.149499999679</v>
      </c>
      <c r="P59" s="27">
        <f t="shared" si="21"/>
        <v>72887.149499999679</v>
      </c>
    </row>
    <row r="60" spans="1:21">
      <c r="A60" s="30">
        <v>36708</v>
      </c>
      <c r="C60" s="6">
        <v>52</v>
      </c>
      <c r="D60" s="29">
        <f t="shared" si="12"/>
        <v>1489</v>
      </c>
      <c r="E60" s="29">
        <f t="shared" si="17"/>
        <v>77428</v>
      </c>
      <c r="F60" s="29">
        <f t="shared" si="13"/>
        <v>-190572</v>
      </c>
      <c r="G60" s="34">
        <f>+Inputs!$D$2</f>
        <v>0.3795</v>
      </c>
      <c r="I60" s="27">
        <f t="shared" si="18"/>
        <v>268000</v>
      </c>
      <c r="K60" s="27">
        <f t="shared" si="14"/>
        <v>1489</v>
      </c>
      <c r="L60" s="27">
        <f t="shared" si="19"/>
        <v>77428</v>
      </c>
      <c r="M60" s="27">
        <f t="shared" si="15"/>
        <v>565.07550000000003</v>
      </c>
      <c r="N60" s="27">
        <f t="shared" si="16"/>
        <v>565.07550000000003</v>
      </c>
      <c r="O60" s="27">
        <f t="shared" si="20"/>
        <v>-72322.073999999673</v>
      </c>
      <c r="P60" s="27">
        <f t="shared" si="21"/>
        <v>72322.073999999673</v>
      </c>
    </row>
    <row r="61" spans="1:21">
      <c r="A61" s="31">
        <v>36739</v>
      </c>
      <c r="C61" s="6">
        <v>53</v>
      </c>
      <c r="D61" s="29">
        <f t="shared" si="12"/>
        <v>1489</v>
      </c>
      <c r="E61" s="29">
        <f t="shared" si="17"/>
        <v>78917</v>
      </c>
      <c r="F61" s="29">
        <f t="shared" si="13"/>
        <v>-189083</v>
      </c>
      <c r="G61" s="34">
        <f>+Inputs!$D$2</f>
        <v>0.3795</v>
      </c>
      <c r="I61" s="27">
        <f t="shared" si="18"/>
        <v>268000</v>
      </c>
      <c r="K61" s="27">
        <f t="shared" si="14"/>
        <v>1489</v>
      </c>
      <c r="L61" s="27">
        <f t="shared" si="19"/>
        <v>78917</v>
      </c>
      <c r="M61" s="27">
        <f t="shared" si="15"/>
        <v>565.07550000000003</v>
      </c>
      <c r="N61" s="27">
        <f t="shared" si="16"/>
        <v>565.07550000000003</v>
      </c>
      <c r="O61" s="27">
        <f t="shared" si="20"/>
        <v>-71756.998499999667</v>
      </c>
      <c r="P61" s="27">
        <f t="shared" si="21"/>
        <v>71756.998499999667</v>
      </c>
    </row>
    <row r="62" spans="1:21">
      <c r="A62" s="30">
        <v>36770</v>
      </c>
      <c r="C62" s="6">
        <v>54</v>
      </c>
      <c r="D62" s="29">
        <f t="shared" si="12"/>
        <v>1489</v>
      </c>
      <c r="E62" s="29">
        <f t="shared" si="17"/>
        <v>80406</v>
      </c>
      <c r="F62" s="29">
        <f t="shared" si="13"/>
        <v>-187594</v>
      </c>
      <c r="G62" s="34">
        <f>+Inputs!$D$2</f>
        <v>0.3795</v>
      </c>
      <c r="I62" s="27">
        <f t="shared" si="18"/>
        <v>268000</v>
      </c>
      <c r="K62" s="27">
        <f t="shared" si="14"/>
        <v>1489</v>
      </c>
      <c r="L62" s="27">
        <f t="shared" si="19"/>
        <v>80406</v>
      </c>
      <c r="M62" s="27">
        <f t="shared" si="15"/>
        <v>565.07550000000003</v>
      </c>
      <c r="N62" s="27">
        <f t="shared" si="16"/>
        <v>565.07550000000003</v>
      </c>
      <c r="O62" s="27">
        <f t="shared" si="20"/>
        <v>-71191.922999999661</v>
      </c>
      <c r="P62" s="27">
        <f t="shared" si="21"/>
        <v>71191.922999999661</v>
      </c>
    </row>
    <row r="63" spans="1:21">
      <c r="A63" s="31">
        <v>36800</v>
      </c>
      <c r="C63" s="6">
        <v>55</v>
      </c>
      <c r="D63" s="29">
        <f t="shared" si="12"/>
        <v>1489</v>
      </c>
      <c r="E63" s="29">
        <f t="shared" si="17"/>
        <v>81895</v>
      </c>
      <c r="F63" s="29">
        <f t="shared" si="13"/>
        <v>-186105</v>
      </c>
      <c r="G63" s="34">
        <f>+Inputs!$D$2</f>
        <v>0.3795</v>
      </c>
      <c r="I63" s="27">
        <f t="shared" si="18"/>
        <v>268000</v>
      </c>
      <c r="K63" s="27">
        <f t="shared" si="14"/>
        <v>1489</v>
      </c>
      <c r="L63" s="27">
        <f t="shared" si="19"/>
        <v>81895</v>
      </c>
      <c r="M63" s="27">
        <f t="shared" si="15"/>
        <v>565.07550000000003</v>
      </c>
      <c r="N63" s="27">
        <f t="shared" si="16"/>
        <v>565.07550000000003</v>
      </c>
      <c r="O63" s="27">
        <f t="shared" si="20"/>
        <v>-70626.847499999654</v>
      </c>
      <c r="P63" s="27">
        <f t="shared" si="21"/>
        <v>70626.847499999654</v>
      </c>
    </row>
    <row r="64" spans="1:21">
      <c r="A64" s="30">
        <v>36831</v>
      </c>
      <c r="C64" s="6">
        <v>56</v>
      </c>
      <c r="D64" s="29">
        <f t="shared" si="12"/>
        <v>1489</v>
      </c>
      <c r="E64" s="29">
        <f t="shared" si="17"/>
        <v>83384</v>
      </c>
      <c r="F64" s="29">
        <f t="shared" si="13"/>
        <v>-184616</v>
      </c>
      <c r="G64" s="34">
        <f>+Inputs!$D$2</f>
        <v>0.3795</v>
      </c>
      <c r="I64" s="27">
        <f t="shared" si="18"/>
        <v>268000</v>
      </c>
      <c r="K64" s="27">
        <f t="shared" si="14"/>
        <v>1489</v>
      </c>
      <c r="L64" s="27">
        <f t="shared" si="19"/>
        <v>83384</v>
      </c>
      <c r="M64" s="27">
        <f t="shared" si="15"/>
        <v>565.07550000000003</v>
      </c>
      <c r="N64" s="27">
        <f t="shared" si="16"/>
        <v>565.07550000000003</v>
      </c>
      <c r="O64" s="27">
        <f t="shared" si="20"/>
        <v>-70061.771999999648</v>
      </c>
      <c r="P64" s="27">
        <f t="shared" si="21"/>
        <v>70061.771999999648</v>
      </c>
    </row>
    <row r="65" spans="1:16">
      <c r="A65" s="31">
        <v>36861</v>
      </c>
      <c r="C65" s="6">
        <v>57</v>
      </c>
      <c r="D65" s="29">
        <f t="shared" si="12"/>
        <v>1489</v>
      </c>
      <c r="E65" s="29">
        <f t="shared" si="17"/>
        <v>84873</v>
      </c>
      <c r="F65" s="29">
        <f t="shared" si="13"/>
        <v>-183127</v>
      </c>
      <c r="G65" s="34">
        <f>+Inputs!$D$2</f>
        <v>0.3795</v>
      </c>
      <c r="I65" s="27">
        <f t="shared" si="18"/>
        <v>268000</v>
      </c>
      <c r="K65" s="27">
        <f t="shared" si="14"/>
        <v>1489</v>
      </c>
      <c r="L65" s="27">
        <f t="shared" si="19"/>
        <v>84873</v>
      </c>
      <c r="M65" s="27">
        <f t="shared" si="15"/>
        <v>565.07550000000003</v>
      </c>
      <c r="N65" s="27">
        <f t="shared" si="16"/>
        <v>565.07550000000003</v>
      </c>
      <c r="O65" s="27">
        <f t="shared" si="20"/>
        <v>-69496.696499999642</v>
      </c>
      <c r="P65" s="27">
        <f t="shared" si="21"/>
        <v>69496.696499999642</v>
      </c>
    </row>
    <row r="66" spans="1:16">
      <c r="A66" s="30">
        <v>36892</v>
      </c>
      <c r="C66" s="6">
        <v>58</v>
      </c>
      <c r="D66" s="29">
        <f t="shared" si="12"/>
        <v>1489</v>
      </c>
      <c r="E66" s="29">
        <f t="shared" si="17"/>
        <v>86362</v>
      </c>
      <c r="F66" s="29">
        <f t="shared" si="13"/>
        <v>-181638</v>
      </c>
      <c r="G66" s="34">
        <f>+Inputs!$D$2</f>
        <v>0.3795</v>
      </c>
      <c r="I66" s="27">
        <f t="shared" si="18"/>
        <v>268000</v>
      </c>
      <c r="K66" s="27">
        <f t="shared" si="14"/>
        <v>1489</v>
      </c>
      <c r="L66" s="27">
        <f t="shared" si="19"/>
        <v>86362</v>
      </c>
      <c r="M66" s="27">
        <f t="shared" si="15"/>
        <v>565.07550000000003</v>
      </c>
      <c r="N66" s="27">
        <f t="shared" si="16"/>
        <v>565.07550000000003</v>
      </c>
      <c r="O66" s="27">
        <f t="shared" si="20"/>
        <v>-68931.620999999635</v>
      </c>
      <c r="P66" s="27">
        <f t="shared" si="21"/>
        <v>68931.620999999635</v>
      </c>
    </row>
    <row r="67" spans="1:16">
      <c r="A67" s="31">
        <v>36923</v>
      </c>
      <c r="C67" s="6">
        <v>59</v>
      </c>
      <c r="D67" s="29">
        <f t="shared" si="12"/>
        <v>1489</v>
      </c>
      <c r="E67" s="29">
        <f t="shared" si="17"/>
        <v>87851</v>
      </c>
      <c r="F67" s="29">
        <f t="shared" si="13"/>
        <v>-180149</v>
      </c>
      <c r="G67" s="34">
        <f>+Inputs!$D$2</f>
        <v>0.3795</v>
      </c>
      <c r="I67" s="27">
        <f t="shared" si="18"/>
        <v>268000</v>
      </c>
      <c r="K67" s="27">
        <f t="shared" si="14"/>
        <v>1489</v>
      </c>
      <c r="L67" s="27">
        <f t="shared" si="19"/>
        <v>87851</v>
      </c>
      <c r="M67" s="27">
        <f t="shared" si="15"/>
        <v>565.07550000000003</v>
      </c>
      <c r="N67" s="27">
        <f t="shared" si="16"/>
        <v>565.07550000000003</v>
      </c>
      <c r="O67" s="27">
        <f t="shared" si="20"/>
        <v>-68366.545499999629</v>
      </c>
      <c r="P67" s="27">
        <f t="shared" si="21"/>
        <v>68366.545499999629</v>
      </c>
    </row>
    <row r="68" spans="1:16">
      <c r="A68" s="30">
        <v>36951</v>
      </c>
      <c r="C68" s="6">
        <v>60</v>
      </c>
      <c r="D68" s="29">
        <f t="shared" si="12"/>
        <v>1489</v>
      </c>
      <c r="E68" s="29">
        <f t="shared" si="17"/>
        <v>89340</v>
      </c>
      <c r="F68" s="29">
        <f t="shared" si="13"/>
        <v>-178660</v>
      </c>
      <c r="G68" s="34">
        <f>+Inputs!$D$2</f>
        <v>0.3795</v>
      </c>
      <c r="I68" s="27">
        <f t="shared" si="18"/>
        <v>268000</v>
      </c>
      <c r="K68" s="27">
        <f t="shared" si="14"/>
        <v>1489</v>
      </c>
      <c r="L68" s="27">
        <f t="shared" si="19"/>
        <v>89340</v>
      </c>
      <c r="M68" s="27">
        <f t="shared" si="15"/>
        <v>565.07550000000003</v>
      </c>
      <c r="N68" s="27">
        <f t="shared" si="16"/>
        <v>565.07550000000003</v>
      </c>
      <c r="O68" s="27">
        <f t="shared" si="20"/>
        <v>-67801.469999999623</v>
      </c>
      <c r="P68" s="27">
        <f t="shared" si="21"/>
        <v>67801.469999999623</v>
      </c>
    </row>
    <row r="69" spans="1:16">
      <c r="A69" s="31">
        <v>36982</v>
      </c>
      <c r="C69" s="6">
        <v>61</v>
      </c>
      <c r="D69" s="29">
        <f t="shared" si="12"/>
        <v>1489</v>
      </c>
      <c r="E69" s="29">
        <f t="shared" si="17"/>
        <v>90829</v>
      </c>
      <c r="F69" s="29">
        <f t="shared" si="13"/>
        <v>-177171</v>
      </c>
      <c r="G69" s="34">
        <f>+Inputs!$D$2</f>
        <v>0.3795</v>
      </c>
      <c r="I69" s="27">
        <f t="shared" si="18"/>
        <v>268000</v>
      </c>
      <c r="K69" s="27">
        <f t="shared" si="14"/>
        <v>1489</v>
      </c>
      <c r="L69" s="27">
        <f t="shared" si="19"/>
        <v>90829</v>
      </c>
      <c r="M69" s="27">
        <f t="shared" si="15"/>
        <v>565.07550000000003</v>
      </c>
      <c r="N69" s="27">
        <f t="shared" si="16"/>
        <v>565.07550000000003</v>
      </c>
      <c r="O69" s="27">
        <f t="shared" si="20"/>
        <v>-67236.394499999617</v>
      </c>
      <c r="P69" s="27">
        <f t="shared" si="21"/>
        <v>67236.394499999617</v>
      </c>
    </row>
    <row r="70" spans="1:16">
      <c r="A70" s="30">
        <v>37012</v>
      </c>
      <c r="C70" s="6">
        <v>62</v>
      </c>
      <c r="D70" s="29">
        <f t="shared" si="12"/>
        <v>1489</v>
      </c>
      <c r="E70" s="29">
        <f t="shared" si="17"/>
        <v>92318</v>
      </c>
      <c r="F70" s="29">
        <f t="shared" si="13"/>
        <v>-175682</v>
      </c>
      <c r="G70" s="34">
        <f>+Inputs!$D$2</f>
        <v>0.3795</v>
      </c>
      <c r="I70" s="27">
        <f t="shared" si="18"/>
        <v>268000</v>
      </c>
      <c r="K70" s="27">
        <f t="shared" si="14"/>
        <v>1489</v>
      </c>
      <c r="L70" s="27">
        <f t="shared" si="19"/>
        <v>92318</v>
      </c>
      <c r="M70" s="27">
        <f t="shared" si="15"/>
        <v>565.07550000000003</v>
      </c>
      <c r="N70" s="27">
        <f t="shared" si="16"/>
        <v>565.07550000000003</v>
      </c>
      <c r="O70" s="27">
        <f t="shared" si="20"/>
        <v>-66671.31899999961</v>
      </c>
      <c r="P70" s="27">
        <f t="shared" si="21"/>
        <v>66671.31899999961</v>
      </c>
    </row>
    <row r="71" spans="1:16">
      <c r="A71" s="31">
        <v>37043</v>
      </c>
      <c r="C71" s="6">
        <v>63</v>
      </c>
      <c r="D71" s="29">
        <f t="shared" si="12"/>
        <v>1489</v>
      </c>
      <c r="E71" s="29">
        <f t="shared" si="17"/>
        <v>93807</v>
      </c>
      <c r="F71" s="29">
        <f t="shared" si="13"/>
        <v>-174193</v>
      </c>
      <c r="G71" s="34">
        <f>+Inputs!$D$2</f>
        <v>0.3795</v>
      </c>
      <c r="I71" s="27">
        <f t="shared" si="18"/>
        <v>268000</v>
      </c>
      <c r="K71" s="27">
        <f t="shared" si="14"/>
        <v>1489</v>
      </c>
      <c r="L71" s="27">
        <f t="shared" si="19"/>
        <v>93807</v>
      </c>
      <c r="M71" s="27">
        <f t="shared" si="15"/>
        <v>565.07550000000003</v>
      </c>
      <c r="N71" s="27">
        <f t="shared" si="16"/>
        <v>565.07550000000003</v>
      </c>
      <c r="O71" s="27">
        <f t="shared" si="20"/>
        <v>-66106.243499999604</v>
      </c>
      <c r="P71" s="27">
        <f t="shared" si="21"/>
        <v>66106.243499999604</v>
      </c>
    </row>
    <row r="72" spans="1:16">
      <c r="A72" s="30">
        <v>37073</v>
      </c>
      <c r="C72" s="6">
        <v>64</v>
      </c>
      <c r="D72" s="29">
        <f t="shared" si="12"/>
        <v>1489</v>
      </c>
      <c r="E72" s="29">
        <f t="shared" si="17"/>
        <v>95296</v>
      </c>
      <c r="F72" s="29">
        <f t="shared" si="13"/>
        <v>-172704</v>
      </c>
      <c r="G72" s="34">
        <f>+Inputs!$D$2</f>
        <v>0.3795</v>
      </c>
      <c r="I72" s="27">
        <f t="shared" si="18"/>
        <v>268000</v>
      </c>
      <c r="K72" s="27">
        <f t="shared" si="14"/>
        <v>1489</v>
      </c>
      <c r="L72" s="27">
        <f t="shared" si="19"/>
        <v>95296</v>
      </c>
      <c r="M72" s="27">
        <f t="shared" si="15"/>
        <v>565.07550000000003</v>
      </c>
      <c r="N72" s="27">
        <f t="shared" si="16"/>
        <v>565.07550000000003</v>
      </c>
      <c r="O72" s="27">
        <f t="shared" si="20"/>
        <v>-65541.167999999598</v>
      </c>
      <c r="P72" s="27">
        <f t="shared" si="21"/>
        <v>65541.167999999598</v>
      </c>
    </row>
    <row r="73" spans="1:16">
      <c r="A73" s="31">
        <v>37104</v>
      </c>
      <c r="C73" s="6">
        <v>65</v>
      </c>
      <c r="D73" s="29">
        <f t="shared" ref="D73:D104" si="22">ROUND(-(+$B$9/180)*1,0)</f>
        <v>1489</v>
      </c>
      <c r="E73" s="29">
        <f t="shared" si="17"/>
        <v>96785</v>
      </c>
      <c r="F73" s="29">
        <f t="shared" ref="F73:F104" si="23">$B$9+E73</f>
        <v>-171215</v>
      </c>
      <c r="G73" s="34">
        <f>+Inputs!$D$2</f>
        <v>0.3795</v>
      </c>
      <c r="I73" s="27">
        <f t="shared" si="18"/>
        <v>268000</v>
      </c>
      <c r="K73" s="27">
        <f t="shared" ref="K73:K104" si="24">D73</f>
        <v>1489</v>
      </c>
      <c r="L73" s="27">
        <f t="shared" si="19"/>
        <v>96785</v>
      </c>
      <c r="M73" s="27">
        <f t="shared" ref="M73:M104" si="25">K73*G73</f>
        <v>565.07550000000003</v>
      </c>
      <c r="N73" s="27">
        <f t="shared" ref="N73:N104" si="26">M73-J73</f>
        <v>565.07550000000003</v>
      </c>
      <c r="O73" s="27">
        <f t="shared" si="20"/>
        <v>-64976.092499999599</v>
      </c>
      <c r="P73" s="27">
        <f t="shared" si="21"/>
        <v>64976.092499999599</v>
      </c>
    </row>
    <row r="74" spans="1:16">
      <c r="A74" s="30">
        <v>37135</v>
      </c>
      <c r="C74" s="6">
        <v>66</v>
      </c>
      <c r="D74" s="29">
        <f t="shared" si="22"/>
        <v>1489</v>
      </c>
      <c r="E74" s="29">
        <f t="shared" ref="E74:E105" si="27">+E73+D74</f>
        <v>98274</v>
      </c>
      <c r="F74" s="29">
        <f t="shared" si="23"/>
        <v>-169726</v>
      </c>
      <c r="G74" s="34">
        <f>+Inputs!$D$2</f>
        <v>0.3795</v>
      </c>
      <c r="I74" s="27">
        <f t="shared" ref="I74:I105" si="28">+I73+H74</f>
        <v>268000</v>
      </c>
      <c r="K74" s="27">
        <f t="shared" si="24"/>
        <v>1489</v>
      </c>
      <c r="L74" s="27">
        <f t="shared" ref="L74:L105" si="29">+L73+K74</f>
        <v>98274</v>
      </c>
      <c r="M74" s="27">
        <f t="shared" si="25"/>
        <v>565.07550000000003</v>
      </c>
      <c r="N74" s="27">
        <f t="shared" si="26"/>
        <v>565.07550000000003</v>
      </c>
      <c r="O74" s="27">
        <f t="shared" ref="O74:O105" si="30">+O73+N74</f>
        <v>-64411.0169999996</v>
      </c>
      <c r="P74" s="27">
        <f t="shared" ref="P74:P105" si="31">P73-N74</f>
        <v>64411.0169999996</v>
      </c>
    </row>
    <row r="75" spans="1:16">
      <c r="A75" s="31">
        <v>37165</v>
      </c>
      <c r="C75" s="6">
        <v>67</v>
      </c>
      <c r="D75" s="29">
        <f t="shared" si="22"/>
        <v>1489</v>
      </c>
      <c r="E75" s="29">
        <f t="shared" si="27"/>
        <v>99763</v>
      </c>
      <c r="F75" s="29">
        <f t="shared" si="23"/>
        <v>-168237</v>
      </c>
      <c r="G75" s="34">
        <f>+Inputs!$D$2</f>
        <v>0.3795</v>
      </c>
      <c r="I75" s="27">
        <f t="shared" si="28"/>
        <v>268000</v>
      </c>
      <c r="K75" s="27">
        <f t="shared" si="24"/>
        <v>1489</v>
      </c>
      <c r="L75" s="27">
        <f t="shared" si="29"/>
        <v>99763</v>
      </c>
      <c r="M75" s="27">
        <f t="shared" si="25"/>
        <v>565.07550000000003</v>
      </c>
      <c r="N75" s="27">
        <f t="shared" si="26"/>
        <v>565.07550000000003</v>
      </c>
      <c r="O75" s="27">
        <f t="shared" si="30"/>
        <v>-63845.941499999601</v>
      </c>
      <c r="P75" s="27">
        <f t="shared" si="31"/>
        <v>63845.941499999601</v>
      </c>
    </row>
    <row r="76" spans="1:16">
      <c r="A76" s="30">
        <v>37196</v>
      </c>
      <c r="C76" s="6">
        <v>68</v>
      </c>
      <c r="D76" s="29">
        <f t="shared" si="22"/>
        <v>1489</v>
      </c>
      <c r="E76" s="29">
        <f t="shared" si="27"/>
        <v>101252</v>
      </c>
      <c r="F76" s="29">
        <f t="shared" si="23"/>
        <v>-166748</v>
      </c>
      <c r="G76" s="34">
        <f>+Inputs!$D$2</f>
        <v>0.3795</v>
      </c>
      <c r="I76" s="27">
        <f t="shared" si="28"/>
        <v>268000</v>
      </c>
      <c r="K76" s="27">
        <f t="shared" si="24"/>
        <v>1489</v>
      </c>
      <c r="L76" s="27">
        <f t="shared" si="29"/>
        <v>101252</v>
      </c>
      <c r="M76" s="27">
        <f t="shared" si="25"/>
        <v>565.07550000000003</v>
      </c>
      <c r="N76" s="27">
        <f t="shared" si="26"/>
        <v>565.07550000000003</v>
      </c>
      <c r="O76" s="27">
        <f t="shared" si="30"/>
        <v>-63280.865999999602</v>
      </c>
      <c r="P76" s="27">
        <f t="shared" si="31"/>
        <v>63280.865999999602</v>
      </c>
    </row>
    <row r="77" spans="1:16">
      <c r="A77" s="31">
        <v>37226</v>
      </c>
      <c r="C77" s="6">
        <v>69</v>
      </c>
      <c r="D77" s="29">
        <f t="shared" si="22"/>
        <v>1489</v>
      </c>
      <c r="E77" s="29">
        <f t="shared" si="27"/>
        <v>102741</v>
      </c>
      <c r="F77" s="29">
        <f t="shared" si="23"/>
        <v>-165259</v>
      </c>
      <c r="G77" s="34">
        <f>+Inputs!$D$2</f>
        <v>0.3795</v>
      </c>
      <c r="I77" s="27">
        <f t="shared" si="28"/>
        <v>268000</v>
      </c>
      <c r="K77" s="27">
        <f t="shared" si="24"/>
        <v>1489</v>
      </c>
      <c r="L77" s="27">
        <f t="shared" si="29"/>
        <v>102741</v>
      </c>
      <c r="M77" s="27">
        <f t="shared" si="25"/>
        <v>565.07550000000003</v>
      </c>
      <c r="N77" s="27">
        <f t="shared" si="26"/>
        <v>565.07550000000003</v>
      </c>
      <c r="O77" s="27">
        <f t="shared" si="30"/>
        <v>-62715.790499999603</v>
      </c>
      <c r="P77" s="27">
        <f t="shared" si="31"/>
        <v>62715.790499999603</v>
      </c>
    </row>
    <row r="78" spans="1:16">
      <c r="A78" s="30">
        <v>37257</v>
      </c>
      <c r="C78" s="6">
        <v>70</v>
      </c>
      <c r="D78" s="29">
        <f t="shared" si="22"/>
        <v>1489</v>
      </c>
      <c r="E78" s="29">
        <f t="shared" si="27"/>
        <v>104230</v>
      </c>
      <c r="F78" s="29">
        <f t="shared" si="23"/>
        <v>-163770</v>
      </c>
      <c r="G78" s="34">
        <f>+Inputs!$D$2</f>
        <v>0.3795</v>
      </c>
      <c r="I78" s="27">
        <f t="shared" si="28"/>
        <v>268000</v>
      </c>
      <c r="K78" s="27">
        <f t="shared" si="24"/>
        <v>1489</v>
      </c>
      <c r="L78" s="27">
        <f t="shared" si="29"/>
        <v>104230</v>
      </c>
      <c r="M78" s="27">
        <f t="shared" si="25"/>
        <v>565.07550000000003</v>
      </c>
      <c r="N78" s="27">
        <f t="shared" si="26"/>
        <v>565.07550000000003</v>
      </c>
      <c r="O78" s="27">
        <f t="shared" si="30"/>
        <v>-62150.714999999604</v>
      </c>
      <c r="P78" s="27">
        <f t="shared" si="31"/>
        <v>62150.714999999604</v>
      </c>
    </row>
    <row r="79" spans="1:16">
      <c r="A79" s="31">
        <v>37288</v>
      </c>
      <c r="C79" s="6">
        <v>71</v>
      </c>
      <c r="D79" s="29">
        <f t="shared" si="22"/>
        <v>1489</v>
      </c>
      <c r="E79" s="29">
        <f t="shared" si="27"/>
        <v>105719</v>
      </c>
      <c r="F79" s="29">
        <f t="shared" si="23"/>
        <v>-162281</v>
      </c>
      <c r="G79" s="34">
        <f>+Inputs!$D$2</f>
        <v>0.3795</v>
      </c>
      <c r="I79" s="27">
        <f t="shared" si="28"/>
        <v>268000</v>
      </c>
      <c r="K79" s="27">
        <f t="shared" si="24"/>
        <v>1489</v>
      </c>
      <c r="L79" s="27">
        <f t="shared" si="29"/>
        <v>105719</v>
      </c>
      <c r="M79" s="27">
        <f t="shared" si="25"/>
        <v>565.07550000000003</v>
      </c>
      <c r="N79" s="27">
        <f t="shared" si="26"/>
        <v>565.07550000000003</v>
      </c>
      <c r="O79" s="27">
        <f t="shared" si="30"/>
        <v>-61585.639499999605</v>
      </c>
      <c r="P79" s="27">
        <f t="shared" si="31"/>
        <v>61585.639499999605</v>
      </c>
    </row>
    <row r="80" spans="1:16">
      <c r="A80" s="30">
        <v>37316</v>
      </c>
      <c r="C80" s="6">
        <v>72</v>
      </c>
      <c r="D80" s="29">
        <f t="shared" si="22"/>
        <v>1489</v>
      </c>
      <c r="E80" s="29">
        <f t="shared" si="27"/>
        <v>107208</v>
      </c>
      <c r="F80" s="29">
        <f t="shared" si="23"/>
        <v>-160792</v>
      </c>
      <c r="G80" s="34">
        <f>+Inputs!$D$2</f>
        <v>0.3795</v>
      </c>
      <c r="I80" s="27">
        <f t="shared" si="28"/>
        <v>268000</v>
      </c>
      <c r="K80" s="27">
        <f t="shared" si="24"/>
        <v>1489</v>
      </c>
      <c r="L80" s="27">
        <f t="shared" si="29"/>
        <v>107208</v>
      </c>
      <c r="M80" s="27">
        <f t="shared" si="25"/>
        <v>565.07550000000003</v>
      </c>
      <c r="N80" s="27">
        <f t="shared" si="26"/>
        <v>565.07550000000003</v>
      </c>
      <c r="O80" s="27">
        <f t="shared" si="30"/>
        <v>-61020.563999999606</v>
      </c>
      <c r="P80" s="27">
        <f t="shared" si="31"/>
        <v>61020.563999999606</v>
      </c>
    </row>
    <row r="81" spans="1:16">
      <c r="A81" s="31">
        <v>37347</v>
      </c>
      <c r="C81" s="6">
        <v>73</v>
      </c>
      <c r="D81" s="29">
        <f t="shared" si="22"/>
        <v>1489</v>
      </c>
      <c r="E81" s="29">
        <f t="shared" si="27"/>
        <v>108697</v>
      </c>
      <c r="F81" s="29">
        <f t="shared" si="23"/>
        <v>-159303</v>
      </c>
      <c r="G81" s="34">
        <f>+Inputs!$D$2</f>
        <v>0.3795</v>
      </c>
      <c r="I81" s="27">
        <f t="shared" si="28"/>
        <v>268000</v>
      </c>
      <c r="K81" s="27">
        <f t="shared" si="24"/>
        <v>1489</v>
      </c>
      <c r="L81" s="27">
        <f t="shared" si="29"/>
        <v>108697</v>
      </c>
      <c r="M81" s="27">
        <f t="shared" si="25"/>
        <v>565.07550000000003</v>
      </c>
      <c r="N81" s="27">
        <f t="shared" si="26"/>
        <v>565.07550000000003</v>
      </c>
      <c r="O81" s="27">
        <f t="shared" si="30"/>
        <v>-60455.488499999607</v>
      </c>
      <c r="P81" s="27">
        <f t="shared" si="31"/>
        <v>60455.488499999607</v>
      </c>
    </row>
    <row r="82" spans="1:16">
      <c r="A82" s="30">
        <v>37377</v>
      </c>
      <c r="C82" s="6">
        <v>74</v>
      </c>
      <c r="D82" s="29">
        <f t="shared" si="22"/>
        <v>1489</v>
      </c>
      <c r="E82" s="29">
        <f t="shared" si="27"/>
        <v>110186</v>
      </c>
      <c r="F82" s="29">
        <f t="shared" si="23"/>
        <v>-157814</v>
      </c>
      <c r="G82" s="34">
        <f>+Inputs!$D$2</f>
        <v>0.3795</v>
      </c>
      <c r="I82" s="27">
        <f t="shared" si="28"/>
        <v>268000</v>
      </c>
      <c r="K82" s="27">
        <f t="shared" si="24"/>
        <v>1489</v>
      </c>
      <c r="L82" s="27">
        <f t="shared" si="29"/>
        <v>110186</v>
      </c>
      <c r="M82" s="27">
        <f t="shared" si="25"/>
        <v>565.07550000000003</v>
      </c>
      <c r="N82" s="27">
        <f t="shared" si="26"/>
        <v>565.07550000000003</v>
      </c>
      <c r="O82" s="27">
        <f t="shared" si="30"/>
        <v>-59890.412999999608</v>
      </c>
      <c r="P82" s="27">
        <f t="shared" si="31"/>
        <v>59890.412999999608</v>
      </c>
    </row>
    <row r="83" spans="1:16">
      <c r="A83" s="31">
        <v>37408</v>
      </c>
      <c r="C83" s="6">
        <v>75</v>
      </c>
      <c r="D83" s="29">
        <f t="shared" si="22"/>
        <v>1489</v>
      </c>
      <c r="E83" s="29">
        <f t="shared" si="27"/>
        <v>111675</v>
      </c>
      <c r="F83" s="29">
        <f t="shared" si="23"/>
        <v>-156325</v>
      </c>
      <c r="G83" s="34">
        <f>+Inputs!$D$2</f>
        <v>0.3795</v>
      </c>
      <c r="I83" s="27">
        <f t="shared" si="28"/>
        <v>268000</v>
      </c>
      <c r="K83" s="27">
        <f t="shared" si="24"/>
        <v>1489</v>
      </c>
      <c r="L83" s="27">
        <f t="shared" si="29"/>
        <v>111675</v>
      </c>
      <c r="M83" s="27">
        <f t="shared" si="25"/>
        <v>565.07550000000003</v>
      </c>
      <c r="N83" s="27">
        <f t="shared" si="26"/>
        <v>565.07550000000003</v>
      </c>
      <c r="O83" s="27">
        <f t="shared" si="30"/>
        <v>-59325.337499999609</v>
      </c>
      <c r="P83" s="27">
        <f t="shared" si="31"/>
        <v>59325.337499999609</v>
      </c>
    </row>
    <row r="84" spans="1:16">
      <c r="A84" s="30">
        <v>37438</v>
      </c>
      <c r="C84" s="6">
        <v>76</v>
      </c>
      <c r="D84" s="29">
        <f t="shared" si="22"/>
        <v>1489</v>
      </c>
      <c r="E84" s="29">
        <f t="shared" si="27"/>
        <v>113164</v>
      </c>
      <c r="F84" s="29">
        <f t="shared" si="23"/>
        <v>-154836</v>
      </c>
      <c r="G84" s="34">
        <f>+Inputs!$D$2</f>
        <v>0.3795</v>
      </c>
      <c r="I84" s="27">
        <f t="shared" si="28"/>
        <v>268000</v>
      </c>
      <c r="K84" s="27">
        <f t="shared" si="24"/>
        <v>1489</v>
      </c>
      <c r="L84" s="27">
        <f t="shared" si="29"/>
        <v>113164</v>
      </c>
      <c r="M84" s="27">
        <f t="shared" si="25"/>
        <v>565.07550000000003</v>
      </c>
      <c r="N84" s="27">
        <f t="shared" si="26"/>
        <v>565.07550000000003</v>
      </c>
      <c r="O84" s="27">
        <f t="shared" si="30"/>
        <v>-58760.26199999961</v>
      </c>
      <c r="P84" s="27">
        <f t="shared" si="31"/>
        <v>58760.26199999961</v>
      </c>
    </row>
    <row r="85" spans="1:16">
      <c r="A85" s="31">
        <v>37469</v>
      </c>
      <c r="C85" s="6">
        <v>77</v>
      </c>
      <c r="D85" s="29">
        <f t="shared" si="22"/>
        <v>1489</v>
      </c>
      <c r="E85" s="29">
        <f t="shared" si="27"/>
        <v>114653</v>
      </c>
      <c r="F85" s="29">
        <f t="shared" si="23"/>
        <v>-153347</v>
      </c>
      <c r="G85" s="34">
        <f>+Inputs!$D$2</f>
        <v>0.3795</v>
      </c>
      <c r="I85" s="27">
        <f t="shared" si="28"/>
        <v>268000</v>
      </c>
      <c r="K85" s="27">
        <f t="shared" si="24"/>
        <v>1489</v>
      </c>
      <c r="L85" s="27">
        <f t="shared" si="29"/>
        <v>114653</v>
      </c>
      <c r="M85" s="27">
        <f t="shared" si="25"/>
        <v>565.07550000000003</v>
      </c>
      <c r="N85" s="27">
        <f t="shared" si="26"/>
        <v>565.07550000000003</v>
      </c>
      <c r="O85" s="27">
        <f t="shared" si="30"/>
        <v>-58195.186499999611</v>
      </c>
      <c r="P85" s="27">
        <f t="shared" si="31"/>
        <v>58195.186499999611</v>
      </c>
    </row>
    <row r="86" spans="1:16">
      <c r="A86" s="30">
        <v>37500</v>
      </c>
      <c r="C86" s="6">
        <v>78</v>
      </c>
      <c r="D86" s="29">
        <f t="shared" si="22"/>
        <v>1489</v>
      </c>
      <c r="E86" s="29">
        <f t="shared" si="27"/>
        <v>116142</v>
      </c>
      <c r="F86" s="29">
        <f t="shared" si="23"/>
        <v>-151858</v>
      </c>
      <c r="G86" s="34">
        <f>+Inputs!$D$2</f>
        <v>0.3795</v>
      </c>
      <c r="I86" s="27">
        <f t="shared" si="28"/>
        <v>268000</v>
      </c>
      <c r="K86" s="27">
        <f t="shared" si="24"/>
        <v>1489</v>
      </c>
      <c r="L86" s="27">
        <f t="shared" si="29"/>
        <v>116142</v>
      </c>
      <c r="M86" s="27">
        <f t="shared" si="25"/>
        <v>565.07550000000003</v>
      </c>
      <c r="N86" s="27">
        <f t="shared" si="26"/>
        <v>565.07550000000003</v>
      </c>
      <c r="O86" s="27">
        <f t="shared" si="30"/>
        <v>-57630.110999999612</v>
      </c>
      <c r="P86" s="27">
        <f t="shared" si="31"/>
        <v>57630.110999999612</v>
      </c>
    </row>
    <row r="87" spans="1:16">
      <c r="A87" s="31">
        <v>37530</v>
      </c>
      <c r="C87" s="6">
        <v>79</v>
      </c>
      <c r="D87" s="29">
        <f t="shared" si="22"/>
        <v>1489</v>
      </c>
      <c r="E87" s="29">
        <f t="shared" si="27"/>
        <v>117631</v>
      </c>
      <c r="F87" s="29">
        <f t="shared" si="23"/>
        <v>-150369</v>
      </c>
      <c r="G87" s="34">
        <f>+Inputs!$D$2</f>
        <v>0.3795</v>
      </c>
      <c r="I87" s="27">
        <f t="shared" si="28"/>
        <v>268000</v>
      </c>
      <c r="K87" s="27">
        <f t="shared" si="24"/>
        <v>1489</v>
      </c>
      <c r="L87" s="27">
        <f t="shared" si="29"/>
        <v>117631</v>
      </c>
      <c r="M87" s="27">
        <f t="shared" si="25"/>
        <v>565.07550000000003</v>
      </c>
      <c r="N87" s="27">
        <f t="shared" si="26"/>
        <v>565.07550000000003</v>
      </c>
      <c r="O87" s="27">
        <f t="shared" si="30"/>
        <v>-57065.035499999613</v>
      </c>
      <c r="P87" s="27">
        <f t="shared" si="31"/>
        <v>57065.035499999613</v>
      </c>
    </row>
    <row r="88" spans="1:16">
      <c r="A88" s="30">
        <v>37561</v>
      </c>
      <c r="C88" s="6">
        <v>80</v>
      </c>
      <c r="D88" s="29">
        <f t="shared" si="22"/>
        <v>1489</v>
      </c>
      <c r="E88" s="29">
        <f t="shared" si="27"/>
        <v>119120</v>
      </c>
      <c r="F88" s="29">
        <f t="shared" si="23"/>
        <v>-148880</v>
      </c>
      <c r="G88" s="34">
        <f>+Inputs!$D$2</f>
        <v>0.3795</v>
      </c>
      <c r="I88" s="27">
        <f t="shared" si="28"/>
        <v>268000</v>
      </c>
      <c r="K88" s="27">
        <f t="shared" si="24"/>
        <v>1489</v>
      </c>
      <c r="L88" s="27">
        <f t="shared" si="29"/>
        <v>119120</v>
      </c>
      <c r="M88" s="27">
        <f t="shared" si="25"/>
        <v>565.07550000000003</v>
      </c>
      <c r="N88" s="27">
        <f t="shared" si="26"/>
        <v>565.07550000000003</v>
      </c>
      <c r="O88" s="27">
        <f t="shared" si="30"/>
        <v>-56499.959999999614</v>
      </c>
      <c r="P88" s="27">
        <f t="shared" si="31"/>
        <v>56499.959999999614</v>
      </c>
    </row>
    <row r="89" spans="1:16">
      <c r="A89" s="31">
        <v>37591</v>
      </c>
      <c r="C89" s="6">
        <v>81</v>
      </c>
      <c r="D89" s="29">
        <f t="shared" si="22"/>
        <v>1489</v>
      </c>
      <c r="E89" s="29">
        <f t="shared" si="27"/>
        <v>120609</v>
      </c>
      <c r="F89" s="29">
        <f t="shared" si="23"/>
        <v>-147391</v>
      </c>
      <c r="G89" s="34">
        <f>+Inputs!$D$2</f>
        <v>0.3795</v>
      </c>
      <c r="I89" s="27">
        <f t="shared" si="28"/>
        <v>268000</v>
      </c>
      <c r="K89" s="27">
        <f t="shared" si="24"/>
        <v>1489</v>
      </c>
      <c r="L89" s="27">
        <f t="shared" si="29"/>
        <v>120609</v>
      </c>
      <c r="M89" s="27">
        <f t="shared" si="25"/>
        <v>565.07550000000003</v>
      </c>
      <c r="N89" s="27">
        <f t="shared" si="26"/>
        <v>565.07550000000003</v>
      </c>
      <c r="O89" s="27">
        <f t="shared" si="30"/>
        <v>-55934.884499999614</v>
      </c>
      <c r="P89" s="27">
        <f t="shared" si="31"/>
        <v>55934.884499999614</v>
      </c>
    </row>
    <row r="90" spans="1:16">
      <c r="A90" s="30">
        <v>37622</v>
      </c>
      <c r="C90" s="6">
        <v>82</v>
      </c>
      <c r="D90" s="29">
        <f t="shared" si="22"/>
        <v>1489</v>
      </c>
      <c r="E90" s="29">
        <f t="shared" si="27"/>
        <v>122098</v>
      </c>
      <c r="F90" s="29">
        <f t="shared" si="23"/>
        <v>-145902</v>
      </c>
      <c r="G90" s="34">
        <f>+Inputs!$D$2</f>
        <v>0.3795</v>
      </c>
      <c r="I90" s="27">
        <f t="shared" si="28"/>
        <v>268000</v>
      </c>
      <c r="K90" s="27">
        <f t="shared" si="24"/>
        <v>1489</v>
      </c>
      <c r="L90" s="27">
        <f t="shared" si="29"/>
        <v>122098</v>
      </c>
      <c r="M90" s="27">
        <f t="shared" si="25"/>
        <v>565.07550000000003</v>
      </c>
      <c r="N90" s="27">
        <f t="shared" si="26"/>
        <v>565.07550000000003</v>
      </c>
      <c r="O90" s="27">
        <f t="shared" si="30"/>
        <v>-55369.808999999615</v>
      </c>
      <c r="P90" s="27">
        <f t="shared" si="31"/>
        <v>55369.808999999615</v>
      </c>
    </row>
    <row r="91" spans="1:16">
      <c r="A91" s="31">
        <v>37653</v>
      </c>
      <c r="C91" s="6">
        <v>83</v>
      </c>
      <c r="D91" s="29">
        <f t="shared" si="22"/>
        <v>1489</v>
      </c>
      <c r="E91" s="29">
        <f t="shared" si="27"/>
        <v>123587</v>
      </c>
      <c r="F91" s="29">
        <f t="shared" si="23"/>
        <v>-144413</v>
      </c>
      <c r="G91" s="34">
        <f>+Inputs!$D$2</f>
        <v>0.3795</v>
      </c>
      <c r="I91" s="27">
        <f t="shared" si="28"/>
        <v>268000</v>
      </c>
      <c r="K91" s="27">
        <f t="shared" si="24"/>
        <v>1489</v>
      </c>
      <c r="L91" s="27">
        <f t="shared" si="29"/>
        <v>123587</v>
      </c>
      <c r="M91" s="27">
        <f t="shared" si="25"/>
        <v>565.07550000000003</v>
      </c>
      <c r="N91" s="27">
        <f t="shared" si="26"/>
        <v>565.07550000000003</v>
      </c>
      <c r="O91" s="27">
        <f t="shared" si="30"/>
        <v>-54804.733499999616</v>
      </c>
      <c r="P91" s="27">
        <f t="shared" si="31"/>
        <v>54804.733499999616</v>
      </c>
    </row>
    <row r="92" spans="1:16">
      <c r="A92" s="30">
        <v>37681</v>
      </c>
      <c r="C92" s="6">
        <v>84</v>
      </c>
      <c r="D92" s="29">
        <f t="shared" si="22"/>
        <v>1489</v>
      </c>
      <c r="E92" s="29">
        <f t="shared" si="27"/>
        <v>125076</v>
      </c>
      <c r="F92" s="29">
        <f t="shared" si="23"/>
        <v>-142924</v>
      </c>
      <c r="G92" s="34">
        <f>+Inputs!$D$2</f>
        <v>0.3795</v>
      </c>
      <c r="I92" s="27">
        <f t="shared" si="28"/>
        <v>268000</v>
      </c>
      <c r="K92" s="27">
        <f t="shared" si="24"/>
        <v>1489</v>
      </c>
      <c r="L92" s="27">
        <f t="shared" si="29"/>
        <v>125076</v>
      </c>
      <c r="M92" s="27">
        <f t="shared" si="25"/>
        <v>565.07550000000003</v>
      </c>
      <c r="N92" s="27">
        <f t="shared" si="26"/>
        <v>565.07550000000003</v>
      </c>
      <c r="O92" s="27">
        <f t="shared" si="30"/>
        <v>-54239.657999999617</v>
      </c>
      <c r="P92" s="27">
        <f t="shared" si="31"/>
        <v>54239.657999999617</v>
      </c>
    </row>
    <row r="93" spans="1:16">
      <c r="A93" s="31">
        <v>37712</v>
      </c>
      <c r="C93" s="6">
        <v>85</v>
      </c>
      <c r="D93" s="29">
        <f t="shared" si="22"/>
        <v>1489</v>
      </c>
      <c r="E93" s="29">
        <f t="shared" si="27"/>
        <v>126565</v>
      </c>
      <c r="F93" s="29">
        <f t="shared" si="23"/>
        <v>-141435</v>
      </c>
      <c r="G93" s="34">
        <f>+Inputs!$D$2</f>
        <v>0.3795</v>
      </c>
      <c r="I93" s="27">
        <f t="shared" si="28"/>
        <v>268000</v>
      </c>
      <c r="K93" s="27">
        <f t="shared" si="24"/>
        <v>1489</v>
      </c>
      <c r="L93" s="27">
        <f t="shared" si="29"/>
        <v>126565</v>
      </c>
      <c r="M93" s="27">
        <f t="shared" si="25"/>
        <v>565.07550000000003</v>
      </c>
      <c r="N93" s="27">
        <f t="shared" si="26"/>
        <v>565.07550000000003</v>
      </c>
      <c r="O93" s="27">
        <f t="shared" si="30"/>
        <v>-53674.582499999618</v>
      </c>
      <c r="P93" s="27">
        <f t="shared" si="31"/>
        <v>53674.582499999618</v>
      </c>
    </row>
    <row r="94" spans="1:16">
      <c r="A94" s="30">
        <v>37742</v>
      </c>
      <c r="C94" s="6">
        <v>86</v>
      </c>
      <c r="D94" s="29">
        <f t="shared" si="22"/>
        <v>1489</v>
      </c>
      <c r="E94" s="29">
        <f t="shared" si="27"/>
        <v>128054</v>
      </c>
      <c r="F94" s="29">
        <f t="shared" si="23"/>
        <v>-139946</v>
      </c>
      <c r="G94" s="34">
        <f>+Inputs!$D$3</f>
        <v>0.37951000000000001</v>
      </c>
      <c r="I94" s="27">
        <f t="shared" si="28"/>
        <v>268000</v>
      </c>
      <c r="K94" s="27">
        <f t="shared" si="24"/>
        <v>1489</v>
      </c>
      <c r="L94" s="27">
        <f t="shared" si="29"/>
        <v>128054</v>
      </c>
      <c r="M94" s="27">
        <f t="shared" si="25"/>
        <v>565.09039000000007</v>
      </c>
      <c r="N94" s="27">
        <f t="shared" si="26"/>
        <v>565.09039000000007</v>
      </c>
      <c r="O94" s="27">
        <f t="shared" si="30"/>
        <v>-53109.492109999621</v>
      </c>
      <c r="P94" s="27">
        <f t="shared" si="31"/>
        <v>53109.492109999621</v>
      </c>
    </row>
    <row r="95" spans="1:16">
      <c r="A95" s="31">
        <v>37773</v>
      </c>
      <c r="C95" s="6">
        <v>87</v>
      </c>
      <c r="D95" s="29">
        <f t="shared" si="22"/>
        <v>1489</v>
      </c>
      <c r="E95" s="29">
        <f t="shared" si="27"/>
        <v>129543</v>
      </c>
      <c r="F95" s="29">
        <f t="shared" si="23"/>
        <v>-138457</v>
      </c>
      <c r="G95" s="34">
        <f>+Inputs!$D$3</f>
        <v>0.37951000000000001</v>
      </c>
      <c r="I95" s="27">
        <f t="shared" si="28"/>
        <v>268000</v>
      </c>
      <c r="K95" s="27">
        <f t="shared" si="24"/>
        <v>1489</v>
      </c>
      <c r="L95" s="27">
        <f t="shared" si="29"/>
        <v>129543</v>
      </c>
      <c r="M95" s="27">
        <f t="shared" si="25"/>
        <v>565.09039000000007</v>
      </c>
      <c r="N95" s="27">
        <f t="shared" si="26"/>
        <v>565.09039000000007</v>
      </c>
      <c r="O95" s="27">
        <f t="shared" si="30"/>
        <v>-52544.401719999623</v>
      </c>
      <c r="P95" s="27">
        <f t="shared" si="31"/>
        <v>52544.401719999623</v>
      </c>
    </row>
    <row r="96" spans="1:16">
      <c r="A96" s="30">
        <v>37803</v>
      </c>
      <c r="C96" s="6">
        <v>88</v>
      </c>
      <c r="D96" s="29">
        <f t="shared" si="22"/>
        <v>1489</v>
      </c>
      <c r="E96" s="29">
        <f t="shared" si="27"/>
        <v>131032</v>
      </c>
      <c r="F96" s="29">
        <f t="shared" si="23"/>
        <v>-136968</v>
      </c>
      <c r="G96" s="34">
        <f>+Inputs!$D$3</f>
        <v>0.37951000000000001</v>
      </c>
      <c r="I96" s="27">
        <f t="shared" si="28"/>
        <v>268000</v>
      </c>
      <c r="K96" s="27">
        <f t="shared" si="24"/>
        <v>1489</v>
      </c>
      <c r="L96" s="27">
        <f t="shared" si="29"/>
        <v>131032</v>
      </c>
      <c r="M96" s="27">
        <f t="shared" si="25"/>
        <v>565.09039000000007</v>
      </c>
      <c r="N96" s="27">
        <f t="shared" si="26"/>
        <v>565.09039000000007</v>
      </c>
      <c r="O96" s="27">
        <f t="shared" si="30"/>
        <v>-51979.311329999626</v>
      </c>
      <c r="P96" s="27">
        <f t="shared" si="31"/>
        <v>51979.311329999626</v>
      </c>
    </row>
    <row r="97" spans="1:16">
      <c r="A97" s="31">
        <v>37834</v>
      </c>
      <c r="C97" s="6">
        <v>89</v>
      </c>
      <c r="D97" s="29">
        <f t="shared" si="22"/>
        <v>1489</v>
      </c>
      <c r="E97" s="29">
        <f t="shared" si="27"/>
        <v>132521</v>
      </c>
      <c r="F97" s="29">
        <f t="shared" si="23"/>
        <v>-135479</v>
      </c>
      <c r="G97" s="34">
        <f>+Inputs!$D$3</f>
        <v>0.37951000000000001</v>
      </c>
      <c r="I97" s="27">
        <f t="shared" si="28"/>
        <v>268000</v>
      </c>
      <c r="K97" s="27">
        <f t="shared" si="24"/>
        <v>1489</v>
      </c>
      <c r="L97" s="27">
        <f t="shared" si="29"/>
        <v>132521</v>
      </c>
      <c r="M97" s="27">
        <f t="shared" si="25"/>
        <v>565.09039000000007</v>
      </c>
      <c r="N97" s="27">
        <f t="shared" si="26"/>
        <v>565.09039000000007</v>
      </c>
      <c r="O97" s="27">
        <f t="shared" si="30"/>
        <v>-51414.220939999628</v>
      </c>
      <c r="P97" s="27">
        <f t="shared" si="31"/>
        <v>51414.220939999628</v>
      </c>
    </row>
    <row r="98" spans="1:16">
      <c r="A98" s="30">
        <v>37865</v>
      </c>
      <c r="C98" s="6">
        <v>90</v>
      </c>
      <c r="D98" s="29">
        <f t="shared" si="22"/>
        <v>1489</v>
      </c>
      <c r="E98" s="29">
        <f t="shared" si="27"/>
        <v>134010</v>
      </c>
      <c r="F98" s="29">
        <f t="shared" si="23"/>
        <v>-133990</v>
      </c>
      <c r="G98" s="34">
        <f>+Inputs!$D$3</f>
        <v>0.37951000000000001</v>
      </c>
      <c r="I98" s="27">
        <f t="shared" si="28"/>
        <v>268000</v>
      </c>
      <c r="K98" s="27">
        <f t="shared" si="24"/>
        <v>1489</v>
      </c>
      <c r="L98" s="27">
        <f t="shared" si="29"/>
        <v>134010</v>
      </c>
      <c r="M98" s="27">
        <f t="shared" si="25"/>
        <v>565.09039000000007</v>
      </c>
      <c r="N98" s="27">
        <f t="shared" si="26"/>
        <v>565.09039000000007</v>
      </c>
      <c r="O98" s="27">
        <f t="shared" si="30"/>
        <v>-50849.130549999631</v>
      </c>
      <c r="P98" s="27">
        <f t="shared" si="31"/>
        <v>50849.130549999631</v>
      </c>
    </row>
    <row r="99" spans="1:16">
      <c r="A99" s="31">
        <v>37895</v>
      </c>
      <c r="C99" s="6">
        <v>91</v>
      </c>
      <c r="D99" s="29">
        <f t="shared" si="22"/>
        <v>1489</v>
      </c>
      <c r="E99" s="29">
        <f t="shared" si="27"/>
        <v>135499</v>
      </c>
      <c r="F99" s="29">
        <f t="shared" si="23"/>
        <v>-132501</v>
      </c>
      <c r="G99" s="34">
        <f>+Inputs!$D$3</f>
        <v>0.37951000000000001</v>
      </c>
      <c r="I99" s="27">
        <f t="shared" si="28"/>
        <v>268000</v>
      </c>
      <c r="K99" s="27">
        <f t="shared" si="24"/>
        <v>1489</v>
      </c>
      <c r="L99" s="27">
        <f t="shared" si="29"/>
        <v>135499</v>
      </c>
      <c r="M99" s="27">
        <f t="shared" si="25"/>
        <v>565.09039000000007</v>
      </c>
      <c r="N99" s="27">
        <f t="shared" si="26"/>
        <v>565.09039000000007</v>
      </c>
      <c r="O99" s="27">
        <f t="shared" si="30"/>
        <v>-50284.040159999633</v>
      </c>
      <c r="P99" s="27">
        <f t="shared" si="31"/>
        <v>50284.040159999633</v>
      </c>
    </row>
    <row r="100" spans="1:16">
      <c r="A100" s="30">
        <v>37926</v>
      </c>
      <c r="C100" s="6">
        <v>92</v>
      </c>
      <c r="D100" s="29">
        <f t="shared" si="22"/>
        <v>1489</v>
      </c>
      <c r="E100" s="29">
        <f t="shared" si="27"/>
        <v>136988</v>
      </c>
      <c r="F100" s="29">
        <f t="shared" si="23"/>
        <v>-131012</v>
      </c>
      <c r="G100" s="34">
        <f>+Inputs!$D$3</f>
        <v>0.37951000000000001</v>
      </c>
      <c r="I100" s="27">
        <f t="shared" si="28"/>
        <v>268000</v>
      </c>
      <c r="K100" s="27">
        <f t="shared" si="24"/>
        <v>1489</v>
      </c>
      <c r="L100" s="27">
        <f t="shared" si="29"/>
        <v>136988</v>
      </c>
      <c r="M100" s="27">
        <f t="shared" si="25"/>
        <v>565.09039000000007</v>
      </c>
      <c r="N100" s="27">
        <f t="shared" si="26"/>
        <v>565.09039000000007</v>
      </c>
      <c r="O100" s="27">
        <f t="shared" si="30"/>
        <v>-49718.949769999635</v>
      </c>
      <c r="P100" s="27">
        <f t="shared" si="31"/>
        <v>49718.949769999635</v>
      </c>
    </row>
    <row r="101" spans="1:16">
      <c r="A101" s="31">
        <v>37956</v>
      </c>
      <c r="C101" s="6">
        <v>93</v>
      </c>
      <c r="D101" s="29">
        <f t="shared" si="22"/>
        <v>1489</v>
      </c>
      <c r="E101" s="29">
        <f t="shared" si="27"/>
        <v>138477</v>
      </c>
      <c r="F101" s="29">
        <f t="shared" si="23"/>
        <v>-129523</v>
      </c>
      <c r="G101" s="34">
        <f>+Inputs!$D$3</f>
        <v>0.37951000000000001</v>
      </c>
      <c r="I101" s="27">
        <f t="shared" si="28"/>
        <v>268000</v>
      </c>
      <c r="K101" s="27">
        <f t="shared" si="24"/>
        <v>1489</v>
      </c>
      <c r="L101" s="27">
        <f t="shared" si="29"/>
        <v>138477</v>
      </c>
      <c r="M101" s="27">
        <f t="shared" si="25"/>
        <v>565.09039000000007</v>
      </c>
      <c r="N101" s="27">
        <f t="shared" si="26"/>
        <v>565.09039000000007</v>
      </c>
      <c r="O101" s="27">
        <f t="shared" si="30"/>
        <v>-49153.859379999638</v>
      </c>
      <c r="P101" s="27">
        <f t="shared" si="31"/>
        <v>49153.859379999638</v>
      </c>
    </row>
    <row r="102" spans="1:16">
      <c r="A102" s="30">
        <v>37987</v>
      </c>
      <c r="C102" s="6">
        <v>94</v>
      </c>
      <c r="D102" s="29">
        <f t="shared" si="22"/>
        <v>1489</v>
      </c>
      <c r="E102" s="29">
        <f t="shared" si="27"/>
        <v>139966</v>
      </c>
      <c r="F102" s="29">
        <f t="shared" si="23"/>
        <v>-128034</v>
      </c>
      <c r="G102" s="34">
        <f>+Inputs!$D$3</f>
        <v>0.37951000000000001</v>
      </c>
      <c r="I102" s="27">
        <f t="shared" si="28"/>
        <v>268000</v>
      </c>
      <c r="K102" s="27">
        <f t="shared" si="24"/>
        <v>1489</v>
      </c>
      <c r="L102" s="27">
        <f t="shared" si="29"/>
        <v>139966</v>
      </c>
      <c r="M102" s="27">
        <f t="shared" si="25"/>
        <v>565.09039000000007</v>
      </c>
      <c r="N102" s="27">
        <f t="shared" si="26"/>
        <v>565.09039000000007</v>
      </c>
      <c r="O102" s="27">
        <f t="shared" si="30"/>
        <v>-48588.76898999964</v>
      </c>
      <c r="P102" s="27">
        <f t="shared" si="31"/>
        <v>48588.76898999964</v>
      </c>
    </row>
    <row r="103" spans="1:16">
      <c r="A103" s="31">
        <v>38018</v>
      </c>
      <c r="C103" s="6">
        <v>95</v>
      </c>
      <c r="D103" s="29">
        <f t="shared" si="22"/>
        <v>1489</v>
      </c>
      <c r="E103" s="29">
        <f t="shared" si="27"/>
        <v>141455</v>
      </c>
      <c r="F103" s="29">
        <f t="shared" si="23"/>
        <v>-126545</v>
      </c>
      <c r="G103" s="34">
        <f>+Inputs!$D$3</f>
        <v>0.37951000000000001</v>
      </c>
      <c r="I103" s="27">
        <f t="shared" si="28"/>
        <v>268000</v>
      </c>
      <c r="K103" s="27">
        <f t="shared" si="24"/>
        <v>1489</v>
      </c>
      <c r="L103" s="27">
        <f t="shared" si="29"/>
        <v>141455</v>
      </c>
      <c r="M103" s="27">
        <f t="shared" si="25"/>
        <v>565.09039000000007</v>
      </c>
      <c r="N103" s="27">
        <f t="shared" si="26"/>
        <v>565.09039000000007</v>
      </c>
      <c r="O103" s="27">
        <f t="shared" si="30"/>
        <v>-48023.678599999643</v>
      </c>
      <c r="P103" s="27">
        <f t="shared" si="31"/>
        <v>48023.678599999643</v>
      </c>
    </row>
    <row r="104" spans="1:16">
      <c r="A104" s="30">
        <v>38047</v>
      </c>
      <c r="C104" s="6">
        <v>96</v>
      </c>
      <c r="D104" s="29">
        <f t="shared" si="22"/>
        <v>1489</v>
      </c>
      <c r="E104" s="29">
        <f t="shared" si="27"/>
        <v>142944</v>
      </c>
      <c r="F104" s="29">
        <f t="shared" si="23"/>
        <v>-125056</v>
      </c>
      <c r="G104" s="34">
        <f>+Inputs!$D$3</f>
        <v>0.37951000000000001</v>
      </c>
      <c r="I104" s="27">
        <f t="shared" si="28"/>
        <v>268000</v>
      </c>
      <c r="K104" s="27">
        <f t="shared" si="24"/>
        <v>1489</v>
      </c>
      <c r="L104" s="27">
        <f t="shared" si="29"/>
        <v>142944</v>
      </c>
      <c r="M104" s="27">
        <f t="shared" si="25"/>
        <v>565.09039000000007</v>
      </c>
      <c r="N104" s="27">
        <f t="shared" si="26"/>
        <v>565.09039000000007</v>
      </c>
      <c r="O104" s="27">
        <f t="shared" si="30"/>
        <v>-47458.588209999645</v>
      </c>
      <c r="P104" s="27">
        <f t="shared" si="31"/>
        <v>47458.588209999645</v>
      </c>
    </row>
    <row r="105" spans="1:16">
      <c r="A105" s="31">
        <v>38078</v>
      </c>
      <c r="C105" s="6">
        <v>97</v>
      </c>
      <c r="D105" s="29">
        <f t="shared" ref="D105:D136" si="32">ROUND(-(+$B$9/180)*1,0)</f>
        <v>1489</v>
      </c>
      <c r="E105" s="29">
        <f t="shared" si="27"/>
        <v>144433</v>
      </c>
      <c r="F105" s="29">
        <f t="shared" ref="F105:F136" si="33">$B$9+E105</f>
        <v>-123567</v>
      </c>
      <c r="G105" s="34">
        <f>+Inputs!$D$3</f>
        <v>0.37951000000000001</v>
      </c>
      <c r="I105" s="27">
        <f t="shared" si="28"/>
        <v>268000</v>
      </c>
      <c r="K105" s="27">
        <f t="shared" ref="K105:K136" si="34">D105</f>
        <v>1489</v>
      </c>
      <c r="L105" s="27">
        <f t="shared" si="29"/>
        <v>144433</v>
      </c>
      <c r="M105" s="27">
        <f t="shared" ref="M105:M136" si="35">K105*G105</f>
        <v>565.09039000000007</v>
      </c>
      <c r="N105" s="27">
        <f t="shared" ref="N105:N136" si="36">M105-J105</f>
        <v>565.09039000000007</v>
      </c>
      <c r="O105" s="27">
        <f t="shared" si="30"/>
        <v>-46893.497819999648</v>
      </c>
      <c r="P105" s="27">
        <f t="shared" si="31"/>
        <v>46893.497819999648</v>
      </c>
    </row>
    <row r="106" spans="1:16">
      <c r="A106" s="30">
        <v>38108</v>
      </c>
      <c r="C106" s="6">
        <v>98</v>
      </c>
      <c r="D106" s="29">
        <f t="shared" si="32"/>
        <v>1489</v>
      </c>
      <c r="E106" s="29">
        <f t="shared" ref="E106:E137" si="37">+E105+D106</f>
        <v>145922</v>
      </c>
      <c r="F106" s="29">
        <f t="shared" si="33"/>
        <v>-122078</v>
      </c>
      <c r="G106" s="34">
        <f>+Inputs!$D$3</f>
        <v>0.37951000000000001</v>
      </c>
      <c r="I106" s="27">
        <f t="shared" ref="I106:I137" si="38">+I105+H106</f>
        <v>268000</v>
      </c>
      <c r="K106" s="27">
        <f t="shared" si="34"/>
        <v>1489</v>
      </c>
      <c r="L106" s="27">
        <f t="shared" ref="L106:L137" si="39">+L105+K106</f>
        <v>145922</v>
      </c>
      <c r="M106" s="27">
        <f t="shared" si="35"/>
        <v>565.09039000000007</v>
      </c>
      <c r="N106" s="27">
        <f t="shared" si="36"/>
        <v>565.09039000000007</v>
      </c>
      <c r="O106" s="27">
        <f t="shared" ref="O106:O137" si="40">+O105+N106</f>
        <v>-46328.40742999965</v>
      </c>
      <c r="P106" s="27">
        <f t="shared" ref="P106:P137" si="41">P105-N106</f>
        <v>46328.40742999965</v>
      </c>
    </row>
    <row r="107" spans="1:16">
      <c r="A107" s="31">
        <v>38139</v>
      </c>
      <c r="C107" s="6">
        <v>99</v>
      </c>
      <c r="D107" s="29">
        <f t="shared" si="32"/>
        <v>1489</v>
      </c>
      <c r="E107" s="29">
        <f t="shared" si="37"/>
        <v>147411</v>
      </c>
      <c r="F107" s="29">
        <f t="shared" si="33"/>
        <v>-120589</v>
      </c>
      <c r="G107" s="34">
        <f>+Inputs!$D$3</f>
        <v>0.37951000000000001</v>
      </c>
      <c r="I107" s="27">
        <f t="shared" si="38"/>
        <v>268000</v>
      </c>
      <c r="K107" s="27">
        <f t="shared" si="34"/>
        <v>1489</v>
      </c>
      <c r="L107" s="27">
        <f t="shared" si="39"/>
        <v>147411</v>
      </c>
      <c r="M107" s="27">
        <f t="shared" si="35"/>
        <v>565.09039000000007</v>
      </c>
      <c r="N107" s="27">
        <f t="shared" si="36"/>
        <v>565.09039000000007</v>
      </c>
      <c r="O107" s="27">
        <f t="shared" si="40"/>
        <v>-45763.317039999652</v>
      </c>
      <c r="P107" s="27">
        <f t="shared" si="41"/>
        <v>45763.317039999652</v>
      </c>
    </row>
    <row r="108" spans="1:16">
      <c r="A108" s="30">
        <v>38169</v>
      </c>
      <c r="C108" s="6">
        <v>100</v>
      </c>
      <c r="D108" s="29">
        <f t="shared" si="32"/>
        <v>1489</v>
      </c>
      <c r="E108" s="29">
        <f t="shared" si="37"/>
        <v>148900</v>
      </c>
      <c r="F108" s="29">
        <f t="shared" si="33"/>
        <v>-119100</v>
      </c>
      <c r="G108" s="34">
        <f>+Inputs!$D$3</f>
        <v>0.37951000000000001</v>
      </c>
      <c r="I108" s="27">
        <f t="shared" si="38"/>
        <v>268000</v>
      </c>
      <c r="K108" s="27">
        <f t="shared" si="34"/>
        <v>1489</v>
      </c>
      <c r="L108" s="27">
        <f t="shared" si="39"/>
        <v>148900</v>
      </c>
      <c r="M108" s="27">
        <f t="shared" si="35"/>
        <v>565.09039000000007</v>
      </c>
      <c r="N108" s="27">
        <f t="shared" si="36"/>
        <v>565.09039000000007</v>
      </c>
      <c r="O108" s="27">
        <f t="shared" si="40"/>
        <v>-45198.226649999655</v>
      </c>
      <c r="P108" s="27">
        <f t="shared" si="41"/>
        <v>45198.226649999655</v>
      </c>
    </row>
    <row r="109" spans="1:16">
      <c r="A109" s="31">
        <v>38200</v>
      </c>
      <c r="C109" s="6">
        <v>101</v>
      </c>
      <c r="D109" s="29">
        <f t="shared" si="32"/>
        <v>1489</v>
      </c>
      <c r="E109" s="29">
        <f t="shared" si="37"/>
        <v>150389</v>
      </c>
      <c r="F109" s="29">
        <f t="shared" si="33"/>
        <v>-117611</v>
      </c>
      <c r="G109" s="34">
        <f>+Inputs!$D$3</f>
        <v>0.37951000000000001</v>
      </c>
      <c r="I109" s="27">
        <f t="shared" si="38"/>
        <v>268000</v>
      </c>
      <c r="K109" s="27">
        <f t="shared" si="34"/>
        <v>1489</v>
      </c>
      <c r="L109" s="27">
        <f t="shared" si="39"/>
        <v>150389</v>
      </c>
      <c r="M109" s="27">
        <f t="shared" si="35"/>
        <v>565.09039000000007</v>
      </c>
      <c r="N109" s="27">
        <f t="shared" si="36"/>
        <v>565.09039000000007</v>
      </c>
      <c r="O109" s="27">
        <f t="shared" si="40"/>
        <v>-44633.136259999657</v>
      </c>
      <c r="P109" s="27">
        <f t="shared" si="41"/>
        <v>44633.136259999657</v>
      </c>
    </row>
    <row r="110" spans="1:16">
      <c r="A110" s="30">
        <v>38231</v>
      </c>
      <c r="C110" s="6">
        <v>102</v>
      </c>
      <c r="D110" s="29">
        <f t="shared" si="32"/>
        <v>1489</v>
      </c>
      <c r="E110" s="29">
        <f t="shared" si="37"/>
        <v>151878</v>
      </c>
      <c r="F110" s="29">
        <f t="shared" si="33"/>
        <v>-116122</v>
      </c>
      <c r="G110" s="34">
        <f>+Inputs!$D$3</f>
        <v>0.37951000000000001</v>
      </c>
      <c r="I110" s="27">
        <f t="shared" si="38"/>
        <v>268000</v>
      </c>
      <c r="K110" s="27">
        <f t="shared" si="34"/>
        <v>1489</v>
      </c>
      <c r="L110" s="27">
        <f t="shared" si="39"/>
        <v>151878</v>
      </c>
      <c r="M110" s="27">
        <f t="shared" si="35"/>
        <v>565.09039000000007</v>
      </c>
      <c r="N110" s="27">
        <f t="shared" si="36"/>
        <v>565.09039000000007</v>
      </c>
      <c r="O110" s="27">
        <f t="shared" si="40"/>
        <v>-44068.04586999966</v>
      </c>
      <c r="P110" s="27">
        <f t="shared" si="41"/>
        <v>44068.04586999966</v>
      </c>
    </row>
    <row r="111" spans="1:16">
      <c r="A111" s="31">
        <v>38261</v>
      </c>
      <c r="C111" s="6">
        <v>103</v>
      </c>
      <c r="D111" s="29">
        <f t="shared" si="32"/>
        <v>1489</v>
      </c>
      <c r="E111" s="29">
        <f t="shared" si="37"/>
        <v>153367</v>
      </c>
      <c r="F111" s="29">
        <f t="shared" si="33"/>
        <v>-114633</v>
      </c>
      <c r="G111" s="34">
        <f>+Inputs!$D$3</f>
        <v>0.37951000000000001</v>
      </c>
      <c r="I111" s="27">
        <f t="shared" si="38"/>
        <v>268000</v>
      </c>
      <c r="K111" s="27">
        <f t="shared" si="34"/>
        <v>1489</v>
      </c>
      <c r="L111" s="27">
        <f t="shared" si="39"/>
        <v>153367</v>
      </c>
      <c r="M111" s="27">
        <f t="shared" si="35"/>
        <v>565.09039000000007</v>
      </c>
      <c r="N111" s="27">
        <f t="shared" si="36"/>
        <v>565.09039000000007</v>
      </c>
      <c r="O111" s="27">
        <f t="shared" si="40"/>
        <v>-43502.955479999662</v>
      </c>
      <c r="P111" s="27">
        <f t="shared" si="41"/>
        <v>43502.955479999662</v>
      </c>
    </row>
    <row r="112" spans="1:16">
      <c r="A112" s="30">
        <v>38292</v>
      </c>
      <c r="C112" s="6">
        <v>104</v>
      </c>
      <c r="D112" s="29">
        <f t="shared" si="32"/>
        <v>1489</v>
      </c>
      <c r="E112" s="29">
        <f t="shared" si="37"/>
        <v>154856</v>
      </c>
      <c r="F112" s="29">
        <f t="shared" si="33"/>
        <v>-113144</v>
      </c>
      <c r="G112" s="34">
        <f>+Inputs!$D$3</f>
        <v>0.37951000000000001</v>
      </c>
      <c r="I112" s="27">
        <f t="shared" si="38"/>
        <v>268000</v>
      </c>
      <c r="K112" s="27">
        <f t="shared" si="34"/>
        <v>1489</v>
      </c>
      <c r="L112" s="27">
        <f t="shared" si="39"/>
        <v>154856</v>
      </c>
      <c r="M112" s="27">
        <f t="shared" si="35"/>
        <v>565.09039000000007</v>
      </c>
      <c r="N112" s="27">
        <f t="shared" si="36"/>
        <v>565.09039000000007</v>
      </c>
      <c r="O112" s="27">
        <f t="shared" si="40"/>
        <v>-42937.865089999665</v>
      </c>
      <c r="P112" s="27">
        <f t="shared" si="41"/>
        <v>42937.865089999665</v>
      </c>
    </row>
    <row r="113" spans="1:16">
      <c r="A113" s="31">
        <v>38322</v>
      </c>
      <c r="C113" s="6">
        <v>105</v>
      </c>
      <c r="D113" s="29">
        <f t="shared" si="32"/>
        <v>1489</v>
      </c>
      <c r="E113" s="29">
        <f t="shared" si="37"/>
        <v>156345</v>
      </c>
      <c r="F113" s="29">
        <f t="shared" si="33"/>
        <v>-111655</v>
      </c>
      <c r="G113" s="34">
        <f>+Inputs!$D$3</f>
        <v>0.37951000000000001</v>
      </c>
      <c r="I113" s="27">
        <f t="shared" si="38"/>
        <v>268000</v>
      </c>
      <c r="K113" s="27">
        <f t="shared" si="34"/>
        <v>1489</v>
      </c>
      <c r="L113" s="27">
        <f t="shared" si="39"/>
        <v>156345</v>
      </c>
      <c r="M113" s="27">
        <f t="shared" si="35"/>
        <v>565.09039000000007</v>
      </c>
      <c r="N113" s="27">
        <f t="shared" si="36"/>
        <v>565.09039000000007</v>
      </c>
      <c r="O113" s="27">
        <f t="shared" si="40"/>
        <v>-42372.774699999667</v>
      </c>
      <c r="P113" s="27">
        <f t="shared" si="41"/>
        <v>42372.774699999667</v>
      </c>
    </row>
    <row r="114" spans="1:16">
      <c r="A114" s="30">
        <v>38353</v>
      </c>
      <c r="C114" s="6">
        <v>106</v>
      </c>
      <c r="D114" s="29">
        <f t="shared" si="32"/>
        <v>1489</v>
      </c>
      <c r="E114" s="29">
        <f t="shared" si="37"/>
        <v>157834</v>
      </c>
      <c r="F114" s="29">
        <f t="shared" si="33"/>
        <v>-110166</v>
      </c>
      <c r="G114" s="34">
        <f>+Inputs!$D$3</f>
        <v>0.37951000000000001</v>
      </c>
      <c r="I114" s="27">
        <f t="shared" si="38"/>
        <v>268000</v>
      </c>
      <c r="K114" s="27">
        <f t="shared" si="34"/>
        <v>1489</v>
      </c>
      <c r="L114" s="27">
        <f t="shared" si="39"/>
        <v>157834</v>
      </c>
      <c r="M114" s="27">
        <f t="shared" si="35"/>
        <v>565.09039000000007</v>
      </c>
      <c r="N114" s="27">
        <f t="shared" si="36"/>
        <v>565.09039000000007</v>
      </c>
      <c r="O114" s="27">
        <f t="shared" si="40"/>
        <v>-41807.684309999669</v>
      </c>
      <c r="P114" s="27">
        <f t="shared" si="41"/>
        <v>41807.684309999669</v>
      </c>
    </row>
    <row r="115" spans="1:16">
      <c r="A115" s="31">
        <v>38384</v>
      </c>
      <c r="C115" s="6">
        <v>107</v>
      </c>
      <c r="D115" s="29">
        <f t="shared" si="32"/>
        <v>1489</v>
      </c>
      <c r="E115" s="29">
        <f t="shared" si="37"/>
        <v>159323</v>
      </c>
      <c r="F115" s="29">
        <f t="shared" si="33"/>
        <v>-108677</v>
      </c>
      <c r="G115" s="34">
        <f>+Inputs!$D$3</f>
        <v>0.37951000000000001</v>
      </c>
      <c r="I115" s="27">
        <f t="shared" si="38"/>
        <v>268000</v>
      </c>
      <c r="K115" s="27">
        <f t="shared" si="34"/>
        <v>1489</v>
      </c>
      <c r="L115" s="27">
        <f t="shared" si="39"/>
        <v>159323</v>
      </c>
      <c r="M115" s="27">
        <f t="shared" si="35"/>
        <v>565.09039000000007</v>
      </c>
      <c r="N115" s="27">
        <f t="shared" si="36"/>
        <v>565.09039000000007</v>
      </c>
      <c r="O115" s="27">
        <f t="shared" si="40"/>
        <v>-41242.593919999672</v>
      </c>
      <c r="P115" s="27">
        <f t="shared" si="41"/>
        <v>41242.593919999672</v>
      </c>
    </row>
    <row r="116" spans="1:16">
      <c r="A116" s="30">
        <v>38412</v>
      </c>
      <c r="C116" s="6">
        <v>108</v>
      </c>
      <c r="D116" s="29">
        <f t="shared" si="32"/>
        <v>1489</v>
      </c>
      <c r="E116" s="29">
        <f t="shared" si="37"/>
        <v>160812</v>
      </c>
      <c r="F116" s="29">
        <f t="shared" si="33"/>
        <v>-107188</v>
      </c>
      <c r="G116" s="34">
        <f>+Inputs!$D$3</f>
        <v>0.37951000000000001</v>
      </c>
      <c r="I116" s="27">
        <f t="shared" si="38"/>
        <v>268000</v>
      </c>
      <c r="K116" s="27">
        <f t="shared" si="34"/>
        <v>1489</v>
      </c>
      <c r="L116" s="27">
        <f t="shared" si="39"/>
        <v>160812</v>
      </c>
      <c r="M116" s="27">
        <f t="shared" si="35"/>
        <v>565.09039000000007</v>
      </c>
      <c r="N116" s="27">
        <f t="shared" si="36"/>
        <v>565.09039000000007</v>
      </c>
      <c r="O116" s="27">
        <f t="shared" si="40"/>
        <v>-40677.503529999674</v>
      </c>
      <c r="P116" s="27">
        <f t="shared" si="41"/>
        <v>40677.503529999674</v>
      </c>
    </row>
    <row r="117" spans="1:16">
      <c r="A117" s="31">
        <v>38443</v>
      </c>
      <c r="C117" s="6">
        <v>109</v>
      </c>
      <c r="D117" s="29">
        <f t="shared" si="32"/>
        <v>1489</v>
      </c>
      <c r="E117" s="29">
        <f t="shared" si="37"/>
        <v>162301</v>
      </c>
      <c r="F117" s="29">
        <f t="shared" si="33"/>
        <v>-105699</v>
      </c>
      <c r="G117" s="34">
        <f>+Inputs!$D$3</f>
        <v>0.37951000000000001</v>
      </c>
      <c r="I117" s="27">
        <f t="shared" si="38"/>
        <v>268000</v>
      </c>
      <c r="K117" s="27">
        <f t="shared" si="34"/>
        <v>1489</v>
      </c>
      <c r="L117" s="27">
        <f t="shared" si="39"/>
        <v>162301</v>
      </c>
      <c r="M117" s="27">
        <f t="shared" si="35"/>
        <v>565.09039000000007</v>
      </c>
      <c r="N117" s="27">
        <f t="shared" si="36"/>
        <v>565.09039000000007</v>
      </c>
      <c r="O117" s="27">
        <f t="shared" si="40"/>
        <v>-40112.413139999677</v>
      </c>
      <c r="P117" s="27">
        <f t="shared" si="41"/>
        <v>40112.413139999677</v>
      </c>
    </row>
    <row r="118" spans="1:16">
      <c r="A118" s="30">
        <v>38473</v>
      </c>
      <c r="C118" s="6">
        <v>110</v>
      </c>
      <c r="D118" s="29">
        <f t="shared" si="32"/>
        <v>1489</v>
      </c>
      <c r="E118" s="29">
        <f t="shared" si="37"/>
        <v>163790</v>
      </c>
      <c r="F118" s="29">
        <f t="shared" si="33"/>
        <v>-104210</v>
      </c>
      <c r="G118" s="34">
        <f>+Inputs!$D$3</f>
        <v>0.37951000000000001</v>
      </c>
      <c r="I118" s="27">
        <f t="shared" si="38"/>
        <v>268000</v>
      </c>
      <c r="K118" s="27">
        <f t="shared" si="34"/>
        <v>1489</v>
      </c>
      <c r="L118" s="27">
        <f t="shared" si="39"/>
        <v>163790</v>
      </c>
      <c r="M118" s="27">
        <f t="shared" si="35"/>
        <v>565.09039000000007</v>
      </c>
      <c r="N118" s="27">
        <f t="shared" si="36"/>
        <v>565.09039000000007</v>
      </c>
      <c r="O118" s="27">
        <f t="shared" si="40"/>
        <v>-39547.322749999679</v>
      </c>
      <c r="P118" s="27">
        <f t="shared" si="41"/>
        <v>39547.322749999679</v>
      </c>
    </row>
    <row r="119" spans="1:16">
      <c r="A119" s="31">
        <v>38504</v>
      </c>
      <c r="C119" s="6">
        <v>111</v>
      </c>
      <c r="D119" s="29">
        <f t="shared" si="32"/>
        <v>1489</v>
      </c>
      <c r="E119" s="29">
        <f t="shared" si="37"/>
        <v>165279</v>
      </c>
      <c r="F119" s="29">
        <f t="shared" si="33"/>
        <v>-102721</v>
      </c>
      <c r="G119" s="34">
        <f>+Inputs!$D$3</f>
        <v>0.37951000000000001</v>
      </c>
      <c r="I119" s="27">
        <f t="shared" si="38"/>
        <v>268000</v>
      </c>
      <c r="K119" s="27">
        <f t="shared" si="34"/>
        <v>1489</v>
      </c>
      <c r="L119" s="27">
        <f t="shared" si="39"/>
        <v>165279</v>
      </c>
      <c r="M119" s="27">
        <f t="shared" si="35"/>
        <v>565.09039000000007</v>
      </c>
      <c r="N119" s="27">
        <f t="shared" si="36"/>
        <v>565.09039000000007</v>
      </c>
      <c r="O119" s="27">
        <f t="shared" si="40"/>
        <v>-38982.232359999682</v>
      </c>
      <c r="P119" s="27">
        <f t="shared" si="41"/>
        <v>38982.232359999682</v>
      </c>
    </row>
    <row r="120" spans="1:16">
      <c r="A120" s="30">
        <v>38534</v>
      </c>
      <c r="C120" s="6">
        <v>112</v>
      </c>
      <c r="D120" s="29">
        <f t="shared" si="32"/>
        <v>1489</v>
      </c>
      <c r="E120" s="29">
        <f t="shared" si="37"/>
        <v>166768</v>
      </c>
      <c r="F120" s="29">
        <f t="shared" si="33"/>
        <v>-101232</v>
      </c>
      <c r="G120" s="34">
        <f>+Inputs!$D$3</f>
        <v>0.37951000000000001</v>
      </c>
      <c r="I120" s="27">
        <f t="shared" si="38"/>
        <v>268000</v>
      </c>
      <c r="K120" s="27">
        <f t="shared" si="34"/>
        <v>1489</v>
      </c>
      <c r="L120" s="27">
        <f t="shared" si="39"/>
        <v>166768</v>
      </c>
      <c r="M120" s="27">
        <f t="shared" si="35"/>
        <v>565.09039000000007</v>
      </c>
      <c r="N120" s="27">
        <f t="shared" si="36"/>
        <v>565.09039000000007</v>
      </c>
      <c r="O120" s="27">
        <f t="shared" si="40"/>
        <v>-38417.141969999684</v>
      </c>
      <c r="P120" s="27">
        <f t="shared" si="41"/>
        <v>38417.141969999684</v>
      </c>
    </row>
    <row r="121" spans="1:16">
      <c r="A121" s="31">
        <v>38565</v>
      </c>
      <c r="C121" s="6">
        <v>113</v>
      </c>
      <c r="D121" s="29">
        <f t="shared" si="32"/>
        <v>1489</v>
      </c>
      <c r="E121" s="29">
        <f t="shared" si="37"/>
        <v>168257</v>
      </c>
      <c r="F121" s="29">
        <f t="shared" si="33"/>
        <v>-99743</v>
      </c>
      <c r="G121" s="34">
        <f>+Inputs!$D$3</f>
        <v>0.37951000000000001</v>
      </c>
      <c r="I121" s="27">
        <f t="shared" si="38"/>
        <v>268000</v>
      </c>
      <c r="K121" s="27">
        <f t="shared" si="34"/>
        <v>1489</v>
      </c>
      <c r="L121" s="27">
        <f t="shared" si="39"/>
        <v>168257</v>
      </c>
      <c r="M121" s="27">
        <f t="shared" si="35"/>
        <v>565.09039000000007</v>
      </c>
      <c r="N121" s="27">
        <f t="shared" si="36"/>
        <v>565.09039000000007</v>
      </c>
      <c r="O121" s="27">
        <f t="shared" si="40"/>
        <v>-37852.051579999687</v>
      </c>
      <c r="P121" s="27">
        <f t="shared" si="41"/>
        <v>37852.051579999687</v>
      </c>
    </row>
    <row r="122" spans="1:16">
      <c r="A122" s="30">
        <v>38596</v>
      </c>
      <c r="C122" s="6">
        <v>114</v>
      </c>
      <c r="D122" s="29">
        <f t="shared" si="32"/>
        <v>1489</v>
      </c>
      <c r="E122" s="29">
        <f t="shared" si="37"/>
        <v>169746</v>
      </c>
      <c r="F122" s="29">
        <f t="shared" si="33"/>
        <v>-98254</v>
      </c>
      <c r="G122" s="34">
        <f>+Inputs!$D$3</f>
        <v>0.37951000000000001</v>
      </c>
      <c r="I122" s="27">
        <f t="shared" si="38"/>
        <v>268000</v>
      </c>
      <c r="K122" s="27">
        <f t="shared" si="34"/>
        <v>1489</v>
      </c>
      <c r="L122" s="27">
        <f t="shared" si="39"/>
        <v>169746</v>
      </c>
      <c r="M122" s="27">
        <f t="shared" si="35"/>
        <v>565.09039000000007</v>
      </c>
      <c r="N122" s="27">
        <f t="shared" si="36"/>
        <v>565.09039000000007</v>
      </c>
      <c r="O122" s="27">
        <f t="shared" si="40"/>
        <v>-37286.961189999689</v>
      </c>
      <c r="P122" s="27">
        <f t="shared" si="41"/>
        <v>37286.961189999689</v>
      </c>
    </row>
    <row r="123" spans="1:16">
      <c r="A123" s="31">
        <v>38626</v>
      </c>
      <c r="C123" s="6">
        <v>115</v>
      </c>
      <c r="D123" s="29">
        <f t="shared" si="32"/>
        <v>1489</v>
      </c>
      <c r="E123" s="29">
        <f t="shared" si="37"/>
        <v>171235</v>
      </c>
      <c r="F123" s="29">
        <f t="shared" si="33"/>
        <v>-96765</v>
      </c>
      <c r="G123" s="34">
        <f>+Inputs!$D$3</f>
        <v>0.37951000000000001</v>
      </c>
      <c r="I123" s="27">
        <f t="shared" si="38"/>
        <v>268000</v>
      </c>
      <c r="K123" s="27">
        <f t="shared" si="34"/>
        <v>1489</v>
      </c>
      <c r="L123" s="27">
        <f t="shared" si="39"/>
        <v>171235</v>
      </c>
      <c r="M123" s="27">
        <f t="shared" si="35"/>
        <v>565.09039000000007</v>
      </c>
      <c r="N123" s="27">
        <f t="shared" si="36"/>
        <v>565.09039000000007</v>
      </c>
      <c r="O123" s="27">
        <f t="shared" si="40"/>
        <v>-36721.870799999691</v>
      </c>
      <c r="P123" s="27">
        <f t="shared" si="41"/>
        <v>36721.870799999691</v>
      </c>
    </row>
    <row r="124" spans="1:16">
      <c r="A124" s="30">
        <v>38657</v>
      </c>
      <c r="C124" s="6">
        <v>116</v>
      </c>
      <c r="D124" s="29">
        <f t="shared" si="32"/>
        <v>1489</v>
      </c>
      <c r="E124" s="29">
        <f t="shared" si="37"/>
        <v>172724</v>
      </c>
      <c r="F124" s="29">
        <f t="shared" si="33"/>
        <v>-95276</v>
      </c>
      <c r="G124" s="34">
        <f>+Inputs!$D$3</f>
        <v>0.37951000000000001</v>
      </c>
      <c r="I124" s="27">
        <f t="shared" si="38"/>
        <v>268000</v>
      </c>
      <c r="K124" s="27">
        <f t="shared" si="34"/>
        <v>1489</v>
      </c>
      <c r="L124" s="27">
        <f t="shared" si="39"/>
        <v>172724</v>
      </c>
      <c r="M124" s="27">
        <f t="shared" si="35"/>
        <v>565.09039000000007</v>
      </c>
      <c r="N124" s="27">
        <f t="shared" si="36"/>
        <v>565.09039000000007</v>
      </c>
      <c r="O124" s="27">
        <f t="shared" si="40"/>
        <v>-36156.780409999694</v>
      </c>
      <c r="P124" s="27">
        <f t="shared" si="41"/>
        <v>36156.780409999694</v>
      </c>
    </row>
    <row r="125" spans="1:16">
      <c r="A125" s="31">
        <v>38687</v>
      </c>
      <c r="C125" s="6">
        <v>117</v>
      </c>
      <c r="D125" s="29">
        <f t="shared" si="32"/>
        <v>1489</v>
      </c>
      <c r="E125" s="29">
        <f t="shared" si="37"/>
        <v>174213</v>
      </c>
      <c r="F125" s="29">
        <f t="shared" si="33"/>
        <v>-93787</v>
      </c>
      <c r="G125" s="34">
        <f>+Inputs!$D$3</f>
        <v>0.37951000000000001</v>
      </c>
      <c r="I125" s="27">
        <f t="shared" si="38"/>
        <v>268000</v>
      </c>
      <c r="K125" s="27">
        <f t="shared" si="34"/>
        <v>1489</v>
      </c>
      <c r="L125" s="27">
        <f t="shared" si="39"/>
        <v>174213</v>
      </c>
      <c r="M125" s="27">
        <f t="shared" si="35"/>
        <v>565.09039000000007</v>
      </c>
      <c r="N125" s="27">
        <f t="shared" si="36"/>
        <v>565.09039000000007</v>
      </c>
      <c r="O125" s="27">
        <f t="shared" si="40"/>
        <v>-35591.690019999696</v>
      </c>
      <c r="P125" s="27">
        <f t="shared" si="41"/>
        <v>35591.690019999696</v>
      </c>
    </row>
    <row r="126" spans="1:16">
      <c r="A126" s="30">
        <v>38718</v>
      </c>
      <c r="C126" s="6">
        <v>118</v>
      </c>
      <c r="D126" s="29">
        <f t="shared" si="32"/>
        <v>1489</v>
      </c>
      <c r="E126" s="29">
        <f t="shared" si="37"/>
        <v>175702</v>
      </c>
      <c r="F126" s="29">
        <f t="shared" si="33"/>
        <v>-92298</v>
      </c>
      <c r="G126" s="34">
        <f>+Inputs!$D$3</f>
        <v>0.37951000000000001</v>
      </c>
      <c r="I126" s="27">
        <f t="shared" si="38"/>
        <v>268000</v>
      </c>
      <c r="K126" s="27">
        <f t="shared" si="34"/>
        <v>1489</v>
      </c>
      <c r="L126" s="27">
        <f t="shared" si="39"/>
        <v>175702</v>
      </c>
      <c r="M126" s="27">
        <f t="shared" si="35"/>
        <v>565.09039000000007</v>
      </c>
      <c r="N126" s="27">
        <f t="shared" si="36"/>
        <v>565.09039000000007</v>
      </c>
      <c r="O126" s="27">
        <f t="shared" si="40"/>
        <v>-35026.599629999699</v>
      </c>
      <c r="P126" s="27">
        <f t="shared" si="41"/>
        <v>35026.599629999699</v>
      </c>
    </row>
    <row r="127" spans="1:16">
      <c r="A127" s="31">
        <v>38749</v>
      </c>
      <c r="C127" s="6">
        <v>119</v>
      </c>
      <c r="D127" s="29">
        <f t="shared" si="32"/>
        <v>1489</v>
      </c>
      <c r="E127" s="29">
        <f t="shared" si="37"/>
        <v>177191</v>
      </c>
      <c r="F127" s="29">
        <f t="shared" si="33"/>
        <v>-90809</v>
      </c>
      <c r="G127" s="34">
        <f>+Inputs!$D$3</f>
        <v>0.37951000000000001</v>
      </c>
      <c r="I127" s="27">
        <f t="shared" si="38"/>
        <v>268000</v>
      </c>
      <c r="K127" s="27">
        <f t="shared" si="34"/>
        <v>1489</v>
      </c>
      <c r="L127" s="27">
        <f t="shared" si="39"/>
        <v>177191</v>
      </c>
      <c r="M127" s="27">
        <f t="shared" si="35"/>
        <v>565.09039000000007</v>
      </c>
      <c r="N127" s="27">
        <f t="shared" si="36"/>
        <v>565.09039000000007</v>
      </c>
      <c r="O127" s="27">
        <f t="shared" si="40"/>
        <v>-34461.509239999701</v>
      </c>
      <c r="P127" s="27">
        <f t="shared" si="41"/>
        <v>34461.509239999701</v>
      </c>
    </row>
    <row r="128" spans="1:16">
      <c r="A128" s="30">
        <v>38777</v>
      </c>
      <c r="C128" s="6">
        <v>120</v>
      </c>
      <c r="D128" s="29">
        <f t="shared" si="32"/>
        <v>1489</v>
      </c>
      <c r="E128" s="29">
        <f t="shared" si="37"/>
        <v>178680</v>
      </c>
      <c r="F128" s="29">
        <f t="shared" si="33"/>
        <v>-89320</v>
      </c>
      <c r="G128" s="34">
        <f>+Inputs!$D$3</f>
        <v>0.37951000000000001</v>
      </c>
      <c r="I128" s="27">
        <f t="shared" si="38"/>
        <v>268000</v>
      </c>
      <c r="K128" s="27">
        <f t="shared" si="34"/>
        <v>1489</v>
      </c>
      <c r="L128" s="27">
        <f t="shared" si="39"/>
        <v>178680</v>
      </c>
      <c r="M128" s="27">
        <f t="shared" si="35"/>
        <v>565.09039000000007</v>
      </c>
      <c r="N128" s="27">
        <f t="shared" si="36"/>
        <v>565.09039000000007</v>
      </c>
      <c r="O128" s="27">
        <f t="shared" si="40"/>
        <v>-33896.418849999704</v>
      </c>
      <c r="P128" s="27">
        <f t="shared" si="41"/>
        <v>33896.418849999704</v>
      </c>
    </row>
    <row r="129" spans="1:16">
      <c r="A129" s="31">
        <v>38808</v>
      </c>
      <c r="C129" s="6">
        <v>121</v>
      </c>
      <c r="D129" s="29">
        <f t="shared" si="32"/>
        <v>1489</v>
      </c>
      <c r="E129" s="29">
        <f t="shared" si="37"/>
        <v>180169</v>
      </c>
      <c r="F129" s="29">
        <f t="shared" si="33"/>
        <v>-87831</v>
      </c>
      <c r="G129" s="34">
        <f>+Inputs!$D$3</f>
        <v>0.37951000000000001</v>
      </c>
      <c r="I129" s="27">
        <f t="shared" si="38"/>
        <v>268000</v>
      </c>
      <c r="K129" s="27">
        <f t="shared" si="34"/>
        <v>1489</v>
      </c>
      <c r="L129" s="27">
        <f t="shared" si="39"/>
        <v>180169</v>
      </c>
      <c r="M129" s="27">
        <f t="shared" si="35"/>
        <v>565.09039000000007</v>
      </c>
      <c r="N129" s="27">
        <f t="shared" si="36"/>
        <v>565.09039000000007</v>
      </c>
      <c r="O129" s="27">
        <f t="shared" si="40"/>
        <v>-33331.328459999706</v>
      </c>
      <c r="P129" s="27">
        <f t="shared" si="41"/>
        <v>33331.328459999706</v>
      </c>
    </row>
    <row r="130" spans="1:16">
      <c r="A130" s="30">
        <v>38838</v>
      </c>
      <c r="C130" s="6">
        <v>122</v>
      </c>
      <c r="D130" s="29">
        <f t="shared" si="32"/>
        <v>1489</v>
      </c>
      <c r="E130" s="29">
        <f t="shared" si="37"/>
        <v>181658</v>
      </c>
      <c r="F130" s="29">
        <f t="shared" si="33"/>
        <v>-86342</v>
      </c>
      <c r="G130" s="34">
        <f>+Inputs!$D$3</f>
        <v>0.37951000000000001</v>
      </c>
      <c r="I130" s="27">
        <f t="shared" si="38"/>
        <v>268000</v>
      </c>
      <c r="K130" s="27">
        <f t="shared" si="34"/>
        <v>1489</v>
      </c>
      <c r="L130" s="27">
        <f t="shared" si="39"/>
        <v>181658</v>
      </c>
      <c r="M130" s="27">
        <f t="shared" si="35"/>
        <v>565.09039000000007</v>
      </c>
      <c r="N130" s="27">
        <f t="shared" si="36"/>
        <v>565.09039000000007</v>
      </c>
      <c r="O130" s="27">
        <f t="shared" si="40"/>
        <v>-32766.238069999705</v>
      </c>
      <c r="P130" s="27">
        <f t="shared" si="41"/>
        <v>32766.238069999705</v>
      </c>
    </row>
    <row r="131" spans="1:16">
      <c r="A131" s="31">
        <v>38869</v>
      </c>
      <c r="C131" s="6">
        <v>123</v>
      </c>
      <c r="D131" s="29">
        <f t="shared" si="32"/>
        <v>1489</v>
      </c>
      <c r="E131" s="29">
        <f t="shared" si="37"/>
        <v>183147</v>
      </c>
      <c r="F131" s="29">
        <f t="shared" si="33"/>
        <v>-84853</v>
      </c>
      <c r="G131" s="34">
        <f>+Inputs!$D$3</f>
        <v>0.37951000000000001</v>
      </c>
      <c r="I131" s="27">
        <f t="shared" si="38"/>
        <v>268000</v>
      </c>
      <c r="K131" s="27">
        <f t="shared" si="34"/>
        <v>1489</v>
      </c>
      <c r="L131" s="27">
        <f t="shared" si="39"/>
        <v>183147</v>
      </c>
      <c r="M131" s="27">
        <f t="shared" si="35"/>
        <v>565.09039000000007</v>
      </c>
      <c r="N131" s="27">
        <f t="shared" si="36"/>
        <v>565.09039000000007</v>
      </c>
      <c r="O131" s="27">
        <f t="shared" si="40"/>
        <v>-32201.147679999704</v>
      </c>
      <c r="P131" s="27">
        <f t="shared" si="41"/>
        <v>32201.147679999704</v>
      </c>
    </row>
    <row r="132" spans="1:16">
      <c r="A132" s="30">
        <v>38899</v>
      </c>
      <c r="C132" s="6">
        <v>124</v>
      </c>
      <c r="D132" s="29">
        <f t="shared" si="32"/>
        <v>1489</v>
      </c>
      <c r="E132" s="29">
        <f t="shared" si="37"/>
        <v>184636</v>
      </c>
      <c r="F132" s="29">
        <f t="shared" si="33"/>
        <v>-83364</v>
      </c>
      <c r="G132" s="34">
        <f>+Inputs!$D$3</f>
        <v>0.37951000000000001</v>
      </c>
      <c r="I132" s="27">
        <f t="shared" si="38"/>
        <v>268000</v>
      </c>
      <c r="K132" s="27">
        <f t="shared" si="34"/>
        <v>1489</v>
      </c>
      <c r="L132" s="27">
        <f t="shared" si="39"/>
        <v>184636</v>
      </c>
      <c r="M132" s="27">
        <f t="shared" si="35"/>
        <v>565.09039000000007</v>
      </c>
      <c r="N132" s="27">
        <f t="shared" si="36"/>
        <v>565.09039000000007</v>
      </c>
      <c r="O132" s="27">
        <f t="shared" si="40"/>
        <v>-31636.057289999702</v>
      </c>
      <c r="P132" s="27">
        <f t="shared" si="41"/>
        <v>31636.057289999702</v>
      </c>
    </row>
    <row r="133" spans="1:16">
      <c r="A133" s="31">
        <v>38930</v>
      </c>
      <c r="C133" s="6">
        <v>125</v>
      </c>
      <c r="D133" s="29">
        <f t="shared" si="32"/>
        <v>1489</v>
      </c>
      <c r="E133" s="29">
        <f t="shared" si="37"/>
        <v>186125</v>
      </c>
      <c r="F133" s="29">
        <f t="shared" si="33"/>
        <v>-81875</v>
      </c>
      <c r="G133" s="34">
        <f>+Inputs!$D$3</f>
        <v>0.37951000000000001</v>
      </c>
      <c r="I133" s="27">
        <f t="shared" si="38"/>
        <v>268000</v>
      </c>
      <c r="K133" s="27">
        <f t="shared" si="34"/>
        <v>1489</v>
      </c>
      <c r="L133" s="27">
        <f t="shared" si="39"/>
        <v>186125</v>
      </c>
      <c r="M133" s="27">
        <f t="shared" si="35"/>
        <v>565.09039000000007</v>
      </c>
      <c r="N133" s="27">
        <f t="shared" si="36"/>
        <v>565.09039000000007</v>
      </c>
      <c r="O133" s="27">
        <f t="shared" si="40"/>
        <v>-31070.966899999701</v>
      </c>
      <c r="P133" s="27">
        <f t="shared" si="41"/>
        <v>31070.966899999701</v>
      </c>
    </row>
    <row r="134" spans="1:16">
      <c r="A134" s="30">
        <v>38961</v>
      </c>
      <c r="C134" s="6">
        <v>126</v>
      </c>
      <c r="D134" s="29">
        <f t="shared" si="32"/>
        <v>1489</v>
      </c>
      <c r="E134" s="29">
        <f t="shared" si="37"/>
        <v>187614</v>
      </c>
      <c r="F134" s="29">
        <f t="shared" si="33"/>
        <v>-80386</v>
      </c>
      <c r="G134" s="34">
        <f>+Inputs!$D$3</f>
        <v>0.37951000000000001</v>
      </c>
      <c r="I134" s="27">
        <f t="shared" si="38"/>
        <v>268000</v>
      </c>
      <c r="K134" s="27">
        <f t="shared" si="34"/>
        <v>1489</v>
      </c>
      <c r="L134" s="27">
        <f t="shared" si="39"/>
        <v>187614</v>
      </c>
      <c r="M134" s="27">
        <f t="shared" si="35"/>
        <v>565.09039000000007</v>
      </c>
      <c r="N134" s="27">
        <f t="shared" si="36"/>
        <v>565.09039000000007</v>
      </c>
      <c r="O134" s="27">
        <f t="shared" si="40"/>
        <v>-30505.8765099997</v>
      </c>
      <c r="P134" s="27">
        <f t="shared" si="41"/>
        <v>30505.8765099997</v>
      </c>
    </row>
    <row r="135" spans="1:16">
      <c r="A135" s="31">
        <v>38991</v>
      </c>
      <c r="C135" s="6">
        <v>127</v>
      </c>
      <c r="D135" s="29">
        <f t="shared" si="32"/>
        <v>1489</v>
      </c>
      <c r="E135" s="29">
        <f t="shared" si="37"/>
        <v>189103</v>
      </c>
      <c r="F135" s="29">
        <f t="shared" si="33"/>
        <v>-78897</v>
      </c>
      <c r="G135" s="34">
        <f>+Inputs!$D$3</f>
        <v>0.37951000000000001</v>
      </c>
      <c r="I135" s="27">
        <f t="shared" si="38"/>
        <v>268000</v>
      </c>
      <c r="K135" s="27">
        <f t="shared" si="34"/>
        <v>1489</v>
      </c>
      <c r="L135" s="27">
        <f t="shared" si="39"/>
        <v>189103</v>
      </c>
      <c r="M135" s="27">
        <f t="shared" si="35"/>
        <v>565.09039000000007</v>
      </c>
      <c r="N135" s="27">
        <f t="shared" si="36"/>
        <v>565.09039000000007</v>
      </c>
      <c r="O135" s="27">
        <f t="shared" si="40"/>
        <v>-29940.786119999699</v>
      </c>
      <c r="P135" s="27">
        <f t="shared" si="41"/>
        <v>29940.786119999699</v>
      </c>
    </row>
    <row r="136" spans="1:16">
      <c r="A136" s="30">
        <v>39022</v>
      </c>
      <c r="C136" s="6">
        <v>128</v>
      </c>
      <c r="D136" s="29">
        <f t="shared" si="32"/>
        <v>1489</v>
      </c>
      <c r="E136" s="29">
        <f t="shared" si="37"/>
        <v>190592</v>
      </c>
      <c r="F136" s="29">
        <f t="shared" si="33"/>
        <v>-77408</v>
      </c>
      <c r="G136" s="34">
        <f>+Inputs!$D$3</f>
        <v>0.37951000000000001</v>
      </c>
      <c r="I136" s="27">
        <f t="shared" si="38"/>
        <v>268000</v>
      </c>
      <c r="K136" s="27">
        <f t="shared" si="34"/>
        <v>1489</v>
      </c>
      <c r="L136" s="27">
        <f t="shared" si="39"/>
        <v>190592</v>
      </c>
      <c r="M136" s="27">
        <f t="shared" si="35"/>
        <v>565.09039000000007</v>
      </c>
      <c r="N136" s="27">
        <f t="shared" si="36"/>
        <v>565.09039000000007</v>
      </c>
      <c r="O136" s="27">
        <f t="shared" si="40"/>
        <v>-29375.695729999698</v>
      </c>
      <c r="P136" s="27">
        <f t="shared" si="41"/>
        <v>29375.695729999698</v>
      </c>
    </row>
    <row r="137" spans="1:16">
      <c r="A137" s="31">
        <v>39052</v>
      </c>
      <c r="C137" s="6">
        <v>129</v>
      </c>
      <c r="D137" s="29">
        <f t="shared" ref="D137:D168" si="42">ROUND(-(+$B$9/180)*1,0)</f>
        <v>1489</v>
      </c>
      <c r="E137" s="29">
        <f t="shared" si="37"/>
        <v>192081</v>
      </c>
      <c r="F137" s="29">
        <f t="shared" ref="F137:F168" si="43">$B$9+E137</f>
        <v>-75919</v>
      </c>
      <c r="G137" s="34">
        <f>+Inputs!$D$3</f>
        <v>0.37951000000000001</v>
      </c>
      <c r="I137" s="27">
        <f t="shared" si="38"/>
        <v>268000</v>
      </c>
      <c r="K137" s="27">
        <f t="shared" ref="K137:K168" si="44">D137</f>
        <v>1489</v>
      </c>
      <c r="L137" s="27">
        <f t="shared" si="39"/>
        <v>192081</v>
      </c>
      <c r="M137" s="27">
        <f t="shared" ref="M137:M168" si="45">K137*G137</f>
        <v>565.09039000000007</v>
      </c>
      <c r="N137" s="27">
        <f t="shared" ref="N137:N168" si="46">M137-J137</f>
        <v>565.09039000000007</v>
      </c>
      <c r="O137" s="27">
        <f t="shared" si="40"/>
        <v>-28810.605339999696</v>
      </c>
      <c r="P137" s="27">
        <f t="shared" si="41"/>
        <v>28810.605339999696</v>
      </c>
    </row>
    <row r="138" spans="1:16">
      <c r="A138" s="30">
        <v>39083</v>
      </c>
      <c r="C138" s="6">
        <v>130</v>
      </c>
      <c r="D138" s="29">
        <f t="shared" si="42"/>
        <v>1489</v>
      </c>
      <c r="E138" s="29">
        <f t="shared" ref="E138:E169" si="47">+E137+D138</f>
        <v>193570</v>
      </c>
      <c r="F138" s="29">
        <f t="shared" si="43"/>
        <v>-74430</v>
      </c>
      <c r="G138" s="34">
        <f>+Inputs!$D$3</f>
        <v>0.37951000000000001</v>
      </c>
      <c r="I138" s="27">
        <f t="shared" ref="I138:I169" si="48">+I137+H138</f>
        <v>268000</v>
      </c>
      <c r="K138" s="27">
        <f t="shared" si="44"/>
        <v>1489</v>
      </c>
      <c r="L138" s="27">
        <f t="shared" ref="L138:L169" si="49">+L137+K138</f>
        <v>193570</v>
      </c>
      <c r="M138" s="27">
        <f t="shared" si="45"/>
        <v>565.09039000000007</v>
      </c>
      <c r="N138" s="27">
        <f t="shared" si="46"/>
        <v>565.09039000000007</v>
      </c>
      <c r="O138" s="27">
        <f t="shared" ref="O138:O169" si="50">+O137+N138</f>
        <v>-28245.514949999695</v>
      </c>
      <c r="P138" s="27">
        <f t="shared" ref="P138:P169" si="51">P137-N138</f>
        <v>28245.514949999695</v>
      </c>
    </row>
    <row r="139" spans="1:16">
      <c r="A139" s="31">
        <v>39114</v>
      </c>
      <c r="C139" s="6">
        <v>131</v>
      </c>
      <c r="D139" s="29">
        <f t="shared" si="42"/>
        <v>1489</v>
      </c>
      <c r="E139" s="29">
        <f t="shared" si="47"/>
        <v>195059</v>
      </c>
      <c r="F139" s="29">
        <f t="shared" si="43"/>
        <v>-72941</v>
      </c>
      <c r="G139" s="34">
        <f>+Inputs!$D$3</f>
        <v>0.37951000000000001</v>
      </c>
      <c r="I139" s="27">
        <f t="shared" si="48"/>
        <v>268000</v>
      </c>
      <c r="K139" s="27">
        <f t="shared" si="44"/>
        <v>1489</v>
      </c>
      <c r="L139" s="27">
        <f t="shared" si="49"/>
        <v>195059</v>
      </c>
      <c r="M139" s="27">
        <f t="shared" si="45"/>
        <v>565.09039000000007</v>
      </c>
      <c r="N139" s="27">
        <f t="shared" si="46"/>
        <v>565.09039000000007</v>
      </c>
      <c r="O139" s="27">
        <f t="shared" si="50"/>
        <v>-27680.424559999694</v>
      </c>
      <c r="P139" s="27">
        <f t="shared" si="51"/>
        <v>27680.424559999694</v>
      </c>
    </row>
    <row r="140" spans="1:16">
      <c r="A140" s="30">
        <v>39142</v>
      </c>
      <c r="C140" s="6">
        <v>132</v>
      </c>
      <c r="D140" s="29">
        <f t="shared" si="42"/>
        <v>1489</v>
      </c>
      <c r="E140" s="29">
        <f t="shared" si="47"/>
        <v>196548</v>
      </c>
      <c r="F140" s="29">
        <f t="shared" si="43"/>
        <v>-71452</v>
      </c>
      <c r="G140" s="34">
        <f>+Inputs!$D$3</f>
        <v>0.37951000000000001</v>
      </c>
      <c r="I140" s="27">
        <f t="shared" si="48"/>
        <v>268000</v>
      </c>
      <c r="K140" s="27">
        <f t="shared" si="44"/>
        <v>1489</v>
      </c>
      <c r="L140" s="27">
        <f t="shared" si="49"/>
        <v>196548</v>
      </c>
      <c r="M140" s="27">
        <f t="shared" si="45"/>
        <v>565.09039000000007</v>
      </c>
      <c r="N140" s="27">
        <f t="shared" si="46"/>
        <v>565.09039000000007</v>
      </c>
      <c r="O140" s="27">
        <f t="shared" si="50"/>
        <v>-27115.334169999693</v>
      </c>
      <c r="P140" s="27">
        <f t="shared" si="51"/>
        <v>27115.334169999693</v>
      </c>
    </row>
    <row r="141" spans="1:16">
      <c r="A141" s="31">
        <v>39173</v>
      </c>
      <c r="C141" s="6">
        <v>133</v>
      </c>
      <c r="D141" s="29">
        <f t="shared" si="42"/>
        <v>1489</v>
      </c>
      <c r="E141" s="29">
        <f t="shared" si="47"/>
        <v>198037</v>
      </c>
      <c r="F141" s="29">
        <f t="shared" si="43"/>
        <v>-69963</v>
      </c>
      <c r="G141" s="34">
        <f>+Inputs!$D$3</f>
        <v>0.37951000000000001</v>
      </c>
      <c r="I141" s="27">
        <f t="shared" si="48"/>
        <v>268000</v>
      </c>
      <c r="K141" s="27">
        <f t="shared" si="44"/>
        <v>1489</v>
      </c>
      <c r="L141" s="27">
        <f t="shared" si="49"/>
        <v>198037</v>
      </c>
      <c r="M141" s="27">
        <f t="shared" si="45"/>
        <v>565.09039000000007</v>
      </c>
      <c r="N141" s="27">
        <f t="shared" si="46"/>
        <v>565.09039000000007</v>
      </c>
      <c r="O141" s="27">
        <f t="shared" si="50"/>
        <v>-26550.243779999691</v>
      </c>
      <c r="P141" s="27">
        <f t="shared" si="51"/>
        <v>26550.243779999691</v>
      </c>
    </row>
    <row r="142" spans="1:16">
      <c r="A142" s="30">
        <v>39203</v>
      </c>
      <c r="C142" s="6">
        <v>134</v>
      </c>
      <c r="D142" s="29">
        <f t="shared" si="42"/>
        <v>1489</v>
      </c>
      <c r="E142" s="29">
        <f t="shared" si="47"/>
        <v>199526</v>
      </c>
      <c r="F142" s="29">
        <f t="shared" si="43"/>
        <v>-68474</v>
      </c>
      <c r="G142" s="34">
        <f>+Inputs!$D$3</f>
        <v>0.37951000000000001</v>
      </c>
      <c r="I142" s="27">
        <f t="shared" si="48"/>
        <v>268000</v>
      </c>
      <c r="K142" s="27">
        <f t="shared" si="44"/>
        <v>1489</v>
      </c>
      <c r="L142" s="27">
        <f t="shared" si="49"/>
        <v>199526</v>
      </c>
      <c r="M142" s="27">
        <f t="shared" si="45"/>
        <v>565.09039000000007</v>
      </c>
      <c r="N142" s="27">
        <f t="shared" si="46"/>
        <v>565.09039000000007</v>
      </c>
      <c r="O142" s="27">
        <f t="shared" si="50"/>
        <v>-25985.15338999969</v>
      </c>
      <c r="P142" s="27">
        <f t="shared" si="51"/>
        <v>25985.15338999969</v>
      </c>
    </row>
    <row r="143" spans="1:16">
      <c r="A143" s="31">
        <v>39234</v>
      </c>
      <c r="C143" s="6">
        <v>135</v>
      </c>
      <c r="D143" s="29">
        <f t="shared" si="42"/>
        <v>1489</v>
      </c>
      <c r="E143" s="29">
        <f t="shared" si="47"/>
        <v>201015</v>
      </c>
      <c r="F143" s="29">
        <f t="shared" si="43"/>
        <v>-66985</v>
      </c>
      <c r="G143" s="34">
        <f>+Inputs!$D$3</f>
        <v>0.37951000000000001</v>
      </c>
      <c r="I143" s="27">
        <f t="shared" si="48"/>
        <v>268000</v>
      </c>
      <c r="K143" s="27">
        <f t="shared" si="44"/>
        <v>1489</v>
      </c>
      <c r="L143" s="27">
        <f t="shared" si="49"/>
        <v>201015</v>
      </c>
      <c r="M143" s="27">
        <f t="shared" si="45"/>
        <v>565.09039000000007</v>
      </c>
      <c r="N143" s="27">
        <f t="shared" si="46"/>
        <v>565.09039000000007</v>
      </c>
      <c r="O143" s="27">
        <f t="shared" si="50"/>
        <v>-25420.062999999689</v>
      </c>
      <c r="P143" s="27">
        <f t="shared" si="51"/>
        <v>25420.062999999689</v>
      </c>
    </row>
    <row r="144" spans="1:16">
      <c r="A144" s="30">
        <v>39264</v>
      </c>
      <c r="C144" s="6">
        <v>136</v>
      </c>
      <c r="D144" s="29">
        <f t="shared" si="42"/>
        <v>1489</v>
      </c>
      <c r="E144" s="29">
        <f t="shared" si="47"/>
        <v>202504</v>
      </c>
      <c r="F144" s="29">
        <f t="shared" si="43"/>
        <v>-65496</v>
      </c>
      <c r="G144" s="34">
        <f>+Inputs!$D$3</f>
        <v>0.37951000000000001</v>
      </c>
      <c r="I144" s="27">
        <f t="shared" si="48"/>
        <v>268000</v>
      </c>
      <c r="K144" s="27">
        <f t="shared" si="44"/>
        <v>1489</v>
      </c>
      <c r="L144" s="27">
        <f t="shared" si="49"/>
        <v>202504</v>
      </c>
      <c r="M144" s="27">
        <f t="shared" si="45"/>
        <v>565.09039000000007</v>
      </c>
      <c r="N144" s="27">
        <f t="shared" si="46"/>
        <v>565.09039000000007</v>
      </c>
      <c r="O144" s="27">
        <f t="shared" si="50"/>
        <v>-24854.972609999688</v>
      </c>
      <c r="P144" s="27">
        <f t="shared" si="51"/>
        <v>24854.972609999688</v>
      </c>
    </row>
    <row r="145" spans="1:16">
      <c r="A145" s="31">
        <v>39295</v>
      </c>
      <c r="C145" s="6">
        <v>137</v>
      </c>
      <c r="D145" s="29">
        <f t="shared" si="42"/>
        <v>1489</v>
      </c>
      <c r="E145" s="29">
        <f t="shared" si="47"/>
        <v>203993</v>
      </c>
      <c r="F145" s="29">
        <f t="shared" si="43"/>
        <v>-64007</v>
      </c>
      <c r="G145" s="34">
        <f>+Inputs!$D$3</f>
        <v>0.37951000000000001</v>
      </c>
      <c r="I145" s="27">
        <f t="shared" si="48"/>
        <v>268000</v>
      </c>
      <c r="K145" s="27">
        <f t="shared" si="44"/>
        <v>1489</v>
      </c>
      <c r="L145" s="27">
        <f t="shared" si="49"/>
        <v>203993</v>
      </c>
      <c r="M145" s="27">
        <f t="shared" si="45"/>
        <v>565.09039000000007</v>
      </c>
      <c r="N145" s="27">
        <f t="shared" si="46"/>
        <v>565.09039000000007</v>
      </c>
      <c r="O145" s="27">
        <f t="shared" si="50"/>
        <v>-24289.882219999687</v>
      </c>
      <c r="P145" s="27">
        <f t="shared" si="51"/>
        <v>24289.882219999687</v>
      </c>
    </row>
    <row r="146" spans="1:16">
      <c r="A146" s="30">
        <v>39326</v>
      </c>
      <c r="C146" s="6">
        <v>138</v>
      </c>
      <c r="D146" s="29">
        <f t="shared" si="42"/>
        <v>1489</v>
      </c>
      <c r="E146" s="29">
        <f t="shared" si="47"/>
        <v>205482</v>
      </c>
      <c r="F146" s="29">
        <f t="shared" si="43"/>
        <v>-62518</v>
      </c>
      <c r="G146" s="34">
        <f>+Inputs!$D$3</f>
        <v>0.37951000000000001</v>
      </c>
      <c r="I146" s="27">
        <f t="shared" si="48"/>
        <v>268000</v>
      </c>
      <c r="K146" s="27">
        <f t="shared" si="44"/>
        <v>1489</v>
      </c>
      <c r="L146" s="27">
        <f t="shared" si="49"/>
        <v>205482</v>
      </c>
      <c r="M146" s="27">
        <f t="shared" si="45"/>
        <v>565.09039000000007</v>
      </c>
      <c r="N146" s="27">
        <f t="shared" si="46"/>
        <v>565.09039000000007</v>
      </c>
      <c r="O146" s="27">
        <f t="shared" si="50"/>
        <v>-23724.791829999685</v>
      </c>
      <c r="P146" s="27">
        <f t="shared" si="51"/>
        <v>23724.791829999685</v>
      </c>
    </row>
    <row r="147" spans="1:16">
      <c r="A147" s="31">
        <v>39356</v>
      </c>
      <c r="C147" s="6">
        <v>139</v>
      </c>
      <c r="D147" s="29">
        <f t="shared" si="42"/>
        <v>1489</v>
      </c>
      <c r="E147" s="29">
        <f t="shared" si="47"/>
        <v>206971</v>
      </c>
      <c r="F147" s="29">
        <f t="shared" si="43"/>
        <v>-61029</v>
      </c>
      <c r="G147" s="34">
        <f>+Inputs!$D$3</f>
        <v>0.37951000000000001</v>
      </c>
      <c r="I147" s="27">
        <f t="shared" si="48"/>
        <v>268000</v>
      </c>
      <c r="K147" s="27">
        <f t="shared" si="44"/>
        <v>1489</v>
      </c>
      <c r="L147" s="27">
        <f t="shared" si="49"/>
        <v>206971</v>
      </c>
      <c r="M147" s="27">
        <f t="shared" si="45"/>
        <v>565.09039000000007</v>
      </c>
      <c r="N147" s="27">
        <f t="shared" si="46"/>
        <v>565.09039000000007</v>
      </c>
      <c r="O147" s="27">
        <f t="shared" si="50"/>
        <v>-23159.701439999684</v>
      </c>
      <c r="P147" s="27">
        <f t="shared" si="51"/>
        <v>23159.701439999684</v>
      </c>
    </row>
    <row r="148" spans="1:16">
      <c r="A148" s="30">
        <v>39387</v>
      </c>
      <c r="C148" s="6">
        <v>140</v>
      </c>
      <c r="D148" s="29">
        <f t="shared" si="42"/>
        <v>1489</v>
      </c>
      <c r="E148" s="29">
        <f t="shared" si="47"/>
        <v>208460</v>
      </c>
      <c r="F148" s="29">
        <f t="shared" si="43"/>
        <v>-59540</v>
      </c>
      <c r="G148" s="34">
        <f>+Inputs!$D$3</f>
        <v>0.37951000000000001</v>
      </c>
      <c r="I148" s="27">
        <f t="shared" si="48"/>
        <v>268000</v>
      </c>
      <c r="K148" s="27">
        <f t="shared" si="44"/>
        <v>1489</v>
      </c>
      <c r="L148" s="27">
        <f t="shared" si="49"/>
        <v>208460</v>
      </c>
      <c r="M148" s="27">
        <f t="shared" si="45"/>
        <v>565.09039000000007</v>
      </c>
      <c r="N148" s="27">
        <f t="shared" si="46"/>
        <v>565.09039000000007</v>
      </c>
      <c r="O148" s="27">
        <f t="shared" si="50"/>
        <v>-22594.611049999683</v>
      </c>
      <c r="P148" s="27">
        <f t="shared" si="51"/>
        <v>22594.611049999683</v>
      </c>
    </row>
    <row r="149" spans="1:16">
      <c r="A149" s="31">
        <v>39417</v>
      </c>
      <c r="C149" s="6">
        <v>141</v>
      </c>
      <c r="D149" s="29">
        <f t="shared" si="42"/>
        <v>1489</v>
      </c>
      <c r="E149" s="29">
        <f t="shared" si="47"/>
        <v>209949</v>
      </c>
      <c r="F149" s="29">
        <f t="shared" si="43"/>
        <v>-58051</v>
      </c>
      <c r="G149" s="34">
        <f>+Inputs!$D$3</f>
        <v>0.37951000000000001</v>
      </c>
      <c r="I149" s="27">
        <f t="shared" si="48"/>
        <v>268000</v>
      </c>
      <c r="K149" s="27">
        <f t="shared" si="44"/>
        <v>1489</v>
      </c>
      <c r="L149" s="27">
        <f t="shared" si="49"/>
        <v>209949</v>
      </c>
      <c r="M149" s="27">
        <f t="shared" si="45"/>
        <v>565.09039000000007</v>
      </c>
      <c r="N149" s="27">
        <f t="shared" si="46"/>
        <v>565.09039000000007</v>
      </c>
      <c r="O149" s="27">
        <f t="shared" si="50"/>
        <v>-22029.520659999682</v>
      </c>
      <c r="P149" s="27">
        <f t="shared" si="51"/>
        <v>22029.520659999682</v>
      </c>
    </row>
    <row r="150" spans="1:16">
      <c r="A150" s="30">
        <v>39448</v>
      </c>
      <c r="C150" s="6">
        <v>142</v>
      </c>
      <c r="D150" s="29">
        <f t="shared" si="42"/>
        <v>1489</v>
      </c>
      <c r="E150" s="29">
        <f t="shared" si="47"/>
        <v>211438</v>
      </c>
      <c r="F150" s="29">
        <f t="shared" si="43"/>
        <v>-56562</v>
      </c>
      <c r="G150" s="34">
        <f>+Inputs!$D$3</f>
        <v>0.37951000000000001</v>
      </c>
      <c r="I150" s="27">
        <f t="shared" si="48"/>
        <v>268000</v>
      </c>
      <c r="K150" s="27">
        <f t="shared" si="44"/>
        <v>1489</v>
      </c>
      <c r="L150" s="27">
        <f t="shared" si="49"/>
        <v>211438</v>
      </c>
      <c r="M150" s="27">
        <f t="shared" si="45"/>
        <v>565.09039000000007</v>
      </c>
      <c r="N150" s="27">
        <f t="shared" si="46"/>
        <v>565.09039000000007</v>
      </c>
      <c r="O150" s="27">
        <f t="shared" si="50"/>
        <v>-21464.430269999681</v>
      </c>
      <c r="P150" s="27">
        <f t="shared" si="51"/>
        <v>21464.430269999681</v>
      </c>
    </row>
    <row r="151" spans="1:16">
      <c r="A151" s="31">
        <v>39479</v>
      </c>
      <c r="C151" s="6">
        <v>143</v>
      </c>
      <c r="D151" s="29">
        <f t="shared" si="42"/>
        <v>1489</v>
      </c>
      <c r="E151" s="29">
        <f t="shared" si="47"/>
        <v>212927</v>
      </c>
      <c r="F151" s="29">
        <f t="shared" si="43"/>
        <v>-55073</v>
      </c>
      <c r="G151" s="34">
        <f>+Inputs!$D$3</f>
        <v>0.37951000000000001</v>
      </c>
      <c r="I151" s="27">
        <f t="shared" si="48"/>
        <v>268000</v>
      </c>
      <c r="K151" s="27">
        <f t="shared" si="44"/>
        <v>1489</v>
      </c>
      <c r="L151" s="27">
        <f t="shared" si="49"/>
        <v>212927</v>
      </c>
      <c r="M151" s="27">
        <f t="shared" si="45"/>
        <v>565.09039000000007</v>
      </c>
      <c r="N151" s="27">
        <f t="shared" si="46"/>
        <v>565.09039000000007</v>
      </c>
      <c r="O151" s="27">
        <f t="shared" si="50"/>
        <v>-20899.339879999679</v>
      </c>
      <c r="P151" s="27">
        <f t="shared" si="51"/>
        <v>20899.339879999679</v>
      </c>
    </row>
    <row r="152" spans="1:16">
      <c r="A152" s="30">
        <v>39508</v>
      </c>
      <c r="C152" s="6">
        <v>144</v>
      </c>
      <c r="D152" s="29">
        <f t="shared" si="42"/>
        <v>1489</v>
      </c>
      <c r="E152" s="29">
        <f t="shared" si="47"/>
        <v>214416</v>
      </c>
      <c r="F152" s="29">
        <f t="shared" si="43"/>
        <v>-53584</v>
      </c>
      <c r="G152" s="34">
        <f>+Inputs!$D$3</f>
        <v>0.37951000000000001</v>
      </c>
      <c r="I152" s="27">
        <f t="shared" si="48"/>
        <v>268000</v>
      </c>
      <c r="K152" s="27">
        <f t="shared" si="44"/>
        <v>1489</v>
      </c>
      <c r="L152" s="27">
        <f t="shared" si="49"/>
        <v>214416</v>
      </c>
      <c r="M152" s="27">
        <f t="shared" si="45"/>
        <v>565.09039000000007</v>
      </c>
      <c r="N152" s="27">
        <f t="shared" si="46"/>
        <v>565.09039000000007</v>
      </c>
      <c r="O152" s="27">
        <f t="shared" si="50"/>
        <v>-20334.249489999678</v>
      </c>
      <c r="P152" s="27">
        <f t="shared" si="51"/>
        <v>20334.249489999678</v>
      </c>
    </row>
    <row r="153" spans="1:16">
      <c r="A153" s="31">
        <v>39539</v>
      </c>
      <c r="C153" s="6">
        <v>145</v>
      </c>
      <c r="D153" s="29">
        <f t="shared" si="42"/>
        <v>1489</v>
      </c>
      <c r="E153" s="29">
        <f t="shared" si="47"/>
        <v>215905</v>
      </c>
      <c r="F153" s="29">
        <f t="shared" si="43"/>
        <v>-52095</v>
      </c>
      <c r="G153" s="34">
        <f>+Inputs!$D$3</f>
        <v>0.37951000000000001</v>
      </c>
      <c r="I153" s="27">
        <f t="shared" si="48"/>
        <v>268000</v>
      </c>
      <c r="K153" s="27">
        <f t="shared" si="44"/>
        <v>1489</v>
      </c>
      <c r="L153" s="27">
        <f t="shared" si="49"/>
        <v>215905</v>
      </c>
      <c r="M153" s="27">
        <f t="shared" si="45"/>
        <v>565.09039000000007</v>
      </c>
      <c r="N153" s="27">
        <f t="shared" si="46"/>
        <v>565.09039000000007</v>
      </c>
      <c r="O153" s="27">
        <f t="shared" si="50"/>
        <v>-19769.159099999677</v>
      </c>
      <c r="P153" s="27">
        <f t="shared" si="51"/>
        <v>19769.159099999677</v>
      </c>
    </row>
    <row r="154" spans="1:16">
      <c r="A154" s="30">
        <v>39569</v>
      </c>
      <c r="C154" s="6">
        <v>146</v>
      </c>
      <c r="D154" s="29">
        <f t="shared" si="42"/>
        <v>1489</v>
      </c>
      <c r="E154" s="29">
        <f t="shared" si="47"/>
        <v>217394</v>
      </c>
      <c r="F154" s="29">
        <f t="shared" si="43"/>
        <v>-50606</v>
      </c>
      <c r="G154" s="34">
        <f>+Inputs!$D$3</f>
        <v>0.37951000000000001</v>
      </c>
      <c r="I154" s="27">
        <f t="shared" si="48"/>
        <v>268000</v>
      </c>
      <c r="K154" s="27">
        <f t="shared" si="44"/>
        <v>1489</v>
      </c>
      <c r="L154" s="27">
        <f t="shared" si="49"/>
        <v>217394</v>
      </c>
      <c r="M154" s="27">
        <f t="shared" si="45"/>
        <v>565.09039000000007</v>
      </c>
      <c r="N154" s="27">
        <f t="shared" si="46"/>
        <v>565.09039000000007</v>
      </c>
      <c r="O154" s="27">
        <f t="shared" si="50"/>
        <v>-19204.068709999676</v>
      </c>
      <c r="P154" s="27">
        <f t="shared" si="51"/>
        <v>19204.068709999676</v>
      </c>
    </row>
    <row r="155" spans="1:16">
      <c r="A155" s="31">
        <v>39600</v>
      </c>
      <c r="C155" s="6">
        <v>147</v>
      </c>
      <c r="D155" s="29">
        <f t="shared" si="42"/>
        <v>1489</v>
      </c>
      <c r="E155" s="29">
        <f t="shared" si="47"/>
        <v>218883</v>
      </c>
      <c r="F155" s="29">
        <f t="shared" si="43"/>
        <v>-49117</v>
      </c>
      <c r="G155" s="34">
        <f>+Inputs!$D$3</f>
        <v>0.37951000000000001</v>
      </c>
      <c r="I155" s="27">
        <f t="shared" si="48"/>
        <v>268000</v>
      </c>
      <c r="K155" s="27">
        <f t="shared" si="44"/>
        <v>1489</v>
      </c>
      <c r="L155" s="27">
        <f t="shared" si="49"/>
        <v>218883</v>
      </c>
      <c r="M155" s="27">
        <f t="shared" si="45"/>
        <v>565.09039000000007</v>
      </c>
      <c r="N155" s="27">
        <f t="shared" si="46"/>
        <v>565.09039000000007</v>
      </c>
      <c r="O155" s="27">
        <f t="shared" si="50"/>
        <v>-18638.978319999675</v>
      </c>
      <c r="P155" s="27">
        <f t="shared" si="51"/>
        <v>18638.978319999675</v>
      </c>
    </row>
    <row r="156" spans="1:16">
      <c r="A156" s="30">
        <v>39630</v>
      </c>
      <c r="C156" s="6">
        <v>148</v>
      </c>
      <c r="D156" s="29">
        <f t="shared" si="42"/>
        <v>1489</v>
      </c>
      <c r="E156" s="29">
        <f t="shared" si="47"/>
        <v>220372</v>
      </c>
      <c r="F156" s="29">
        <f t="shared" si="43"/>
        <v>-47628</v>
      </c>
      <c r="G156" s="34">
        <f>+Inputs!$D$3</f>
        <v>0.37951000000000001</v>
      </c>
      <c r="I156" s="27">
        <f t="shared" si="48"/>
        <v>268000</v>
      </c>
      <c r="K156" s="27">
        <f t="shared" si="44"/>
        <v>1489</v>
      </c>
      <c r="L156" s="27">
        <f t="shared" si="49"/>
        <v>220372</v>
      </c>
      <c r="M156" s="27">
        <f t="shared" si="45"/>
        <v>565.09039000000007</v>
      </c>
      <c r="N156" s="27">
        <f t="shared" si="46"/>
        <v>565.09039000000007</v>
      </c>
      <c r="O156" s="27">
        <f t="shared" si="50"/>
        <v>-18073.887929999673</v>
      </c>
      <c r="P156" s="27">
        <f t="shared" si="51"/>
        <v>18073.887929999673</v>
      </c>
    </row>
    <row r="157" spans="1:16">
      <c r="A157" s="31">
        <v>39661</v>
      </c>
      <c r="C157" s="6">
        <v>149</v>
      </c>
      <c r="D157" s="29">
        <f t="shared" si="42"/>
        <v>1489</v>
      </c>
      <c r="E157" s="29">
        <f t="shared" si="47"/>
        <v>221861</v>
      </c>
      <c r="F157" s="29">
        <f t="shared" si="43"/>
        <v>-46139</v>
      </c>
      <c r="G157" s="34">
        <f>+Inputs!$D$3</f>
        <v>0.37951000000000001</v>
      </c>
      <c r="I157" s="27">
        <f t="shared" si="48"/>
        <v>268000</v>
      </c>
      <c r="K157" s="27">
        <f t="shared" si="44"/>
        <v>1489</v>
      </c>
      <c r="L157" s="27">
        <f t="shared" si="49"/>
        <v>221861</v>
      </c>
      <c r="M157" s="27">
        <f t="shared" si="45"/>
        <v>565.09039000000007</v>
      </c>
      <c r="N157" s="27">
        <f t="shared" si="46"/>
        <v>565.09039000000007</v>
      </c>
      <c r="O157" s="27">
        <f t="shared" si="50"/>
        <v>-17508.797539999672</v>
      </c>
      <c r="P157" s="27">
        <f t="shared" si="51"/>
        <v>17508.797539999672</v>
      </c>
    </row>
    <row r="158" spans="1:16">
      <c r="A158" s="30">
        <v>39692</v>
      </c>
      <c r="C158" s="6">
        <v>150</v>
      </c>
      <c r="D158" s="29">
        <f t="shared" si="42"/>
        <v>1489</v>
      </c>
      <c r="E158" s="29">
        <f t="shared" si="47"/>
        <v>223350</v>
      </c>
      <c r="F158" s="29">
        <f t="shared" si="43"/>
        <v>-44650</v>
      </c>
      <c r="G158" s="34">
        <f>+Inputs!$D$3</f>
        <v>0.37951000000000001</v>
      </c>
      <c r="I158" s="27">
        <f t="shared" si="48"/>
        <v>268000</v>
      </c>
      <c r="K158" s="27">
        <f t="shared" si="44"/>
        <v>1489</v>
      </c>
      <c r="L158" s="27">
        <f t="shared" si="49"/>
        <v>223350</v>
      </c>
      <c r="M158" s="27">
        <f t="shared" si="45"/>
        <v>565.09039000000007</v>
      </c>
      <c r="N158" s="27">
        <f t="shared" si="46"/>
        <v>565.09039000000007</v>
      </c>
      <c r="O158" s="27">
        <f t="shared" si="50"/>
        <v>-16943.707149999671</v>
      </c>
      <c r="P158" s="27">
        <f t="shared" si="51"/>
        <v>16943.707149999671</v>
      </c>
    </row>
    <row r="159" spans="1:16">
      <c r="A159" s="31">
        <v>39722</v>
      </c>
      <c r="C159" s="6">
        <v>151</v>
      </c>
      <c r="D159" s="29">
        <f t="shared" si="42"/>
        <v>1489</v>
      </c>
      <c r="E159" s="29">
        <f t="shared" si="47"/>
        <v>224839</v>
      </c>
      <c r="F159" s="29">
        <f t="shared" si="43"/>
        <v>-43161</v>
      </c>
      <c r="G159" s="34">
        <f>+Inputs!$D$3</f>
        <v>0.37951000000000001</v>
      </c>
      <c r="I159" s="27">
        <f t="shared" si="48"/>
        <v>268000</v>
      </c>
      <c r="K159" s="27">
        <f t="shared" si="44"/>
        <v>1489</v>
      </c>
      <c r="L159" s="27">
        <f t="shared" si="49"/>
        <v>224839</v>
      </c>
      <c r="M159" s="27">
        <f t="shared" si="45"/>
        <v>565.09039000000007</v>
      </c>
      <c r="N159" s="27">
        <f t="shared" si="46"/>
        <v>565.09039000000007</v>
      </c>
      <c r="O159" s="27">
        <f t="shared" si="50"/>
        <v>-16378.616759999672</v>
      </c>
      <c r="P159" s="27">
        <f t="shared" si="51"/>
        <v>16378.616759999672</v>
      </c>
    </row>
    <row r="160" spans="1:16">
      <c r="A160" s="30">
        <v>39753</v>
      </c>
      <c r="C160" s="6">
        <v>152</v>
      </c>
      <c r="D160" s="29">
        <f t="shared" si="42"/>
        <v>1489</v>
      </c>
      <c r="E160" s="29">
        <f t="shared" si="47"/>
        <v>226328</v>
      </c>
      <c r="F160" s="29">
        <f t="shared" si="43"/>
        <v>-41672</v>
      </c>
      <c r="G160" s="34">
        <f>+Inputs!$D$3</f>
        <v>0.37951000000000001</v>
      </c>
      <c r="I160" s="27">
        <f t="shared" si="48"/>
        <v>268000</v>
      </c>
      <c r="K160" s="27">
        <f t="shared" si="44"/>
        <v>1489</v>
      </c>
      <c r="L160" s="27">
        <f t="shared" si="49"/>
        <v>226328</v>
      </c>
      <c r="M160" s="27">
        <f t="shared" si="45"/>
        <v>565.09039000000007</v>
      </c>
      <c r="N160" s="27">
        <f t="shared" si="46"/>
        <v>565.09039000000007</v>
      </c>
      <c r="O160" s="27">
        <f t="shared" si="50"/>
        <v>-15813.526369999672</v>
      </c>
      <c r="P160" s="27">
        <f t="shared" si="51"/>
        <v>15813.526369999672</v>
      </c>
    </row>
    <row r="161" spans="1:19">
      <c r="A161" s="31">
        <v>39783</v>
      </c>
      <c r="C161" s="6">
        <v>153</v>
      </c>
      <c r="D161" s="29">
        <f t="shared" si="42"/>
        <v>1489</v>
      </c>
      <c r="E161" s="29">
        <f t="shared" si="47"/>
        <v>227817</v>
      </c>
      <c r="F161" s="29">
        <f t="shared" si="43"/>
        <v>-40183</v>
      </c>
      <c r="G161" s="34">
        <f>+Inputs!$D$3</f>
        <v>0.37951000000000001</v>
      </c>
      <c r="I161" s="27">
        <f t="shared" si="48"/>
        <v>268000</v>
      </c>
      <c r="K161" s="27">
        <f t="shared" si="44"/>
        <v>1489</v>
      </c>
      <c r="L161" s="27">
        <f t="shared" si="49"/>
        <v>227817</v>
      </c>
      <c r="M161" s="27">
        <f t="shared" si="45"/>
        <v>565.09039000000007</v>
      </c>
      <c r="N161" s="27">
        <f t="shared" si="46"/>
        <v>565.09039000000007</v>
      </c>
      <c r="O161" s="27">
        <f t="shared" si="50"/>
        <v>-15248.435979999673</v>
      </c>
      <c r="P161" s="27">
        <f t="shared" si="51"/>
        <v>15248.435979999673</v>
      </c>
    </row>
    <row r="162" spans="1:19">
      <c r="A162" s="30">
        <v>39814</v>
      </c>
      <c r="C162" s="6">
        <v>154</v>
      </c>
      <c r="D162" s="29">
        <f t="shared" si="42"/>
        <v>1489</v>
      </c>
      <c r="E162" s="29">
        <f t="shared" si="47"/>
        <v>229306</v>
      </c>
      <c r="F162" s="29">
        <f t="shared" si="43"/>
        <v>-38694</v>
      </c>
      <c r="G162" s="34">
        <f>+Inputs!$D$3</f>
        <v>0.37951000000000001</v>
      </c>
      <c r="I162" s="27">
        <f t="shared" si="48"/>
        <v>268000</v>
      </c>
      <c r="K162" s="27">
        <f t="shared" si="44"/>
        <v>1489</v>
      </c>
      <c r="L162" s="27">
        <f t="shared" si="49"/>
        <v>229306</v>
      </c>
      <c r="M162" s="27">
        <f t="shared" si="45"/>
        <v>565.09039000000007</v>
      </c>
      <c r="N162" s="27">
        <f t="shared" si="46"/>
        <v>565.09039000000007</v>
      </c>
      <c r="O162" s="27">
        <f t="shared" si="50"/>
        <v>-14683.345589999673</v>
      </c>
      <c r="P162" s="27">
        <f t="shared" si="51"/>
        <v>14683.345589999673</v>
      </c>
    </row>
    <row r="163" spans="1:19">
      <c r="A163" s="31">
        <v>39845</v>
      </c>
      <c r="C163" s="6">
        <v>155</v>
      </c>
      <c r="D163" s="29">
        <f t="shared" si="42"/>
        <v>1489</v>
      </c>
      <c r="E163" s="29">
        <f t="shared" si="47"/>
        <v>230795</v>
      </c>
      <c r="F163" s="29">
        <f t="shared" si="43"/>
        <v>-37205</v>
      </c>
      <c r="G163" s="34">
        <f>+Inputs!$D$3</f>
        <v>0.37951000000000001</v>
      </c>
      <c r="I163" s="27">
        <f t="shared" si="48"/>
        <v>268000</v>
      </c>
      <c r="K163" s="27">
        <f t="shared" si="44"/>
        <v>1489</v>
      </c>
      <c r="L163" s="27">
        <f t="shared" si="49"/>
        <v>230795</v>
      </c>
      <c r="M163" s="27">
        <f t="shared" si="45"/>
        <v>565.09039000000007</v>
      </c>
      <c r="N163" s="27">
        <f t="shared" si="46"/>
        <v>565.09039000000007</v>
      </c>
      <c r="O163" s="27">
        <f t="shared" si="50"/>
        <v>-14118.255199999674</v>
      </c>
      <c r="P163" s="27">
        <f t="shared" si="51"/>
        <v>14118.255199999674</v>
      </c>
    </row>
    <row r="164" spans="1:19">
      <c r="A164" s="30">
        <v>39873</v>
      </c>
      <c r="C164" s="6">
        <v>156</v>
      </c>
      <c r="D164" s="29">
        <f t="shared" si="42"/>
        <v>1489</v>
      </c>
      <c r="E164" s="29">
        <f t="shared" si="47"/>
        <v>232284</v>
      </c>
      <c r="F164" s="29">
        <f t="shared" si="43"/>
        <v>-35716</v>
      </c>
      <c r="G164" s="34">
        <f>+Inputs!$D$3</f>
        <v>0.37951000000000001</v>
      </c>
      <c r="I164" s="27">
        <f t="shared" si="48"/>
        <v>268000</v>
      </c>
      <c r="K164" s="27">
        <f t="shared" si="44"/>
        <v>1489</v>
      </c>
      <c r="L164" s="27">
        <f t="shared" si="49"/>
        <v>232284</v>
      </c>
      <c r="M164" s="27">
        <f t="shared" si="45"/>
        <v>565.09039000000007</v>
      </c>
      <c r="N164" s="27">
        <f t="shared" si="46"/>
        <v>565.09039000000007</v>
      </c>
      <c r="O164" s="27">
        <f t="shared" si="50"/>
        <v>-13553.164809999675</v>
      </c>
      <c r="P164" s="27">
        <f t="shared" si="51"/>
        <v>13553.164809999675</v>
      </c>
    </row>
    <row r="165" spans="1:19">
      <c r="A165" s="31">
        <v>39904</v>
      </c>
      <c r="C165" s="6">
        <v>157</v>
      </c>
      <c r="D165" s="29">
        <f t="shared" si="42"/>
        <v>1489</v>
      </c>
      <c r="E165" s="29">
        <f t="shared" si="47"/>
        <v>233773</v>
      </c>
      <c r="F165" s="29">
        <f t="shared" si="43"/>
        <v>-34227</v>
      </c>
      <c r="G165" s="34">
        <f>+Inputs!$D$3</f>
        <v>0.37951000000000001</v>
      </c>
      <c r="I165" s="27">
        <f t="shared" si="48"/>
        <v>268000</v>
      </c>
      <c r="K165" s="27">
        <f t="shared" si="44"/>
        <v>1489</v>
      </c>
      <c r="L165" s="27">
        <f t="shared" si="49"/>
        <v>233773</v>
      </c>
      <c r="M165" s="27">
        <f t="shared" si="45"/>
        <v>565.09039000000007</v>
      </c>
      <c r="N165" s="27">
        <f t="shared" si="46"/>
        <v>565.09039000000007</v>
      </c>
      <c r="O165" s="27">
        <f t="shared" si="50"/>
        <v>-12988.074419999675</v>
      </c>
      <c r="P165" s="27">
        <f t="shared" si="51"/>
        <v>12988.074419999675</v>
      </c>
    </row>
    <row r="166" spans="1:19">
      <c r="A166" s="30">
        <v>39934</v>
      </c>
      <c r="C166" s="6">
        <v>158</v>
      </c>
      <c r="D166" s="29">
        <f t="shared" si="42"/>
        <v>1489</v>
      </c>
      <c r="E166" s="29">
        <f t="shared" si="47"/>
        <v>235262</v>
      </c>
      <c r="F166" s="29">
        <f t="shared" si="43"/>
        <v>-32738</v>
      </c>
      <c r="G166" s="34">
        <f>+Inputs!$D$3</f>
        <v>0.37951000000000001</v>
      </c>
      <c r="I166" s="27">
        <f t="shared" si="48"/>
        <v>268000</v>
      </c>
      <c r="K166" s="27">
        <f t="shared" si="44"/>
        <v>1489</v>
      </c>
      <c r="L166" s="27">
        <f t="shared" si="49"/>
        <v>235262</v>
      </c>
      <c r="M166" s="27">
        <f t="shared" si="45"/>
        <v>565.09039000000007</v>
      </c>
      <c r="N166" s="27">
        <f t="shared" si="46"/>
        <v>565.09039000000007</v>
      </c>
      <c r="O166" s="27">
        <f t="shared" si="50"/>
        <v>-12422.984029999676</v>
      </c>
      <c r="P166" s="27">
        <f t="shared" si="51"/>
        <v>12422.984029999676</v>
      </c>
    </row>
    <row r="167" spans="1:19">
      <c r="A167" s="31">
        <v>39965</v>
      </c>
      <c r="C167" s="6">
        <v>159</v>
      </c>
      <c r="D167" s="29">
        <f t="shared" si="42"/>
        <v>1489</v>
      </c>
      <c r="E167" s="29">
        <f t="shared" si="47"/>
        <v>236751</v>
      </c>
      <c r="F167" s="29">
        <f t="shared" si="43"/>
        <v>-31249</v>
      </c>
      <c r="G167" s="34">
        <f>+Inputs!$D$3</f>
        <v>0.37951000000000001</v>
      </c>
      <c r="I167" s="27">
        <f t="shared" si="48"/>
        <v>268000</v>
      </c>
      <c r="K167" s="27">
        <f t="shared" si="44"/>
        <v>1489</v>
      </c>
      <c r="L167" s="27">
        <f t="shared" si="49"/>
        <v>236751</v>
      </c>
      <c r="M167" s="27">
        <f t="shared" si="45"/>
        <v>565.09039000000007</v>
      </c>
      <c r="N167" s="27">
        <f t="shared" si="46"/>
        <v>565.09039000000007</v>
      </c>
      <c r="O167" s="27">
        <f t="shared" si="50"/>
        <v>-11857.893639999676</v>
      </c>
      <c r="P167" s="27">
        <f t="shared" si="51"/>
        <v>11857.893639999676</v>
      </c>
    </row>
    <row r="168" spans="1:19">
      <c r="A168" s="30">
        <v>39995</v>
      </c>
      <c r="C168" s="6">
        <v>160</v>
      </c>
      <c r="D168" s="29">
        <f t="shared" si="42"/>
        <v>1489</v>
      </c>
      <c r="E168" s="29">
        <f t="shared" si="47"/>
        <v>238240</v>
      </c>
      <c r="F168" s="29">
        <f t="shared" si="43"/>
        <v>-29760</v>
      </c>
      <c r="G168" s="34">
        <f>+Inputs!$D$3</f>
        <v>0.37951000000000001</v>
      </c>
      <c r="I168" s="27">
        <f t="shared" si="48"/>
        <v>268000</v>
      </c>
      <c r="K168" s="27">
        <f t="shared" si="44"/>
        <v>1489</v>
      </c>
      <c r="L168" s="27">
        <f t="shared" si="49"/>
        <v>238240</v>
      </c>
      <c r="M168" s="27">
        <f t="shared" si="45"/>
        <v>565.09039000000007</v>
      </c>
      <c r="N168" s="27">
        <f t="shared" si="46"/>
        <v>565.09039000000007</v>
      </c>
      <c r="O168" s="27">
        <f t="shared" si="50"/>
        <v>-11292.803249999677</v>
      </c>
      <c r="P168" s="27">
        <f t="shared" si="51"/>
        <v>11292.803249999677</v>
      </c>
    </row>
    <row r="169" spans="1:19">
      <c r="A169" s="31">
        <v>40026</v>
      </c>
      <c r="C169" s="6">
        <v>161</v>
      </c>
      <c r="D169" s="29">
        <f t="shared" ref="D169:D173" si="52">ROUND(-(+$B$9/180)*1,0)</f>
        <v>1489</v>
      </c>
      <c r="E169" s="29">
        <f t="shared" si="47"/>
        <v>239729</v>
      </c>
      <c r="F169" s="29">
        <f t="shared" ref="F169:F178" si="53">$B$9+E169</f>
        <v>-28271</v>
      </c>
      <c r="G169" s="34">
        <f>+Inputs!$D$3</f>
        <v>0.37951000000000001</v>
      </c>
      <c r="I169" s="27">
        <f t="shared" si="48"/>
        <v>268000</v>
      </c>
      <c r="K169" s="27">
        <f t="shared" ref="K169:K178" si="54">D169</f>
        <v>1489</v>
      </c>
      <c r="L169" s="27">
        <f t="shared" si="49"/>
        <v>239729</v>
      </c>
      <c r="M169" s="27">
        <f t="shared" ref="M169:M178" si="55">K169*G169</f>
        <v>565.09039000000007</v>
      </c>
      <c r="N169" s="27">
        <f t="shared" ref="N169:N178" si="56">M169-J169</f>
        <v>565.09039000000007</v>
      </c>
      <c r="O169" s="27">
        <f t="shared" si="50"/>
        <v>-10727.712859999678</v>
      </c>
      <c r="P169" s="27">
        <f t="shared" si="51"/>
        <v>10727.712859999678</v>
      </c>
    </row>
    <row r="170" spans="1:19">
      <c r="A170" s="30">
        <v>40057</v>
      </c>
      <c r="C170" s="6">
        <v>162</v>
      </c>
      <c r="D170" s="29">
        <f t="shared" si="52"/>
        <v>1489</v>
      </c>
      <c r="E170" s="29">
        <f t="shared" ref="E170:E178" si="57">+E169+D170</f>
        <v>241218</v>
      </c>
      <c r="F170" s="29">
        <f t="shared" si="53"/>
        <v>-26782</v>
      </c>
      <c r="G170" s="34">
        <f>+Inputs!$D$3</f>
        <v>0.37951000000000001</v>
      </c>
      <c r="I170" s="27">
        <f t="shared" ref="I170:I178" si="58">+I169+H170</f>
        <v>268000</v>
      </c>
      <c r="K170" s="27">
        <f t="shared" si="54"/>
        <v>1489</v>
      </c>
      <c r="L170" s="27">
        <f t="shared" ref="L170:L178" si="59">+L169+K170</f>
        <v>241218</v>
      </c>
      <c r="M170" s="27">
        <f t="shared" si="55"/>
        <v>565.09039000000007</v>
      </c>
      <c r="N170" s="27">
        <f t="shared" si="56"/>
        <v>565.09039000000007</v>
      </c>
      <c r="O170" s="27">
        <f t="shared" ref="O170:O178" si="60">+O169+N170</f>
        <v>-10162.622469999678</v>
      </c>
      <c r="P170" s="27">
        <f t="shared" ref="P170:P178" si="61">P169-N170</f>
        <v>10162.622469999678</v>
      </c>
    </row>
    <row r="171" spans="1:19">
      <c r="A171" s="31">
        <v>40087</v>
      </c>
      <c r="C171" s="6">
        <v>163</v>
      </c>
      <c r="D171" s="29">
        <f t="shared" si="52"/>
        <v>1489</v>
      </c>
      <c r="E171" s="29">
        <f t="shared" si="57"/>
        <v>242707</v>
      </c>
      <c r="F171" s="29">
        <f t="shared" si="53"/>
        <v>-25293</v>
      </c>
      <c r="G171" s="34">
        <f>+Inputs!$D$3</f>
        <v>0.37951000000000001</v>
      </c>
      <c r="I171" s="27">
        <f t="shared" si="58"/>
        <v>268000</v>
      </c>
      <c r="K171" s="27">
        <f t="shared" si="54"/>
        <v>1489</v>
      </c>
      <c r="L171" s="27">
        <f t="shared" si="59"/>
        <v>242707</v>
      </c>
      <c r="M171" s="27">
        <f t="shared" si="55"/>
        <v>565.09039000000007</v>
      </c>
      <c r="N171" s="27">
        <f t="shared" si="56"/>
        <v>565.09039000000007</v>
      </c>
      <c r="O171" s="27">
        <f t="shared" si="60"/>
        <v>-9597.5320799996789</v>
      </c>
      <c r="P171" s="27">
        <f t="shared" si="61"/>
        <v>9597.5320799996789</v>
      </c>
    </row>
    <row r="172" spans="1:19">
      <c r="A172" s="30">
        <v>40118</v>
      </c>
      <c r="C172" s="6">
        <v>164</v>
      </c>
      <c r="D172" s="29">
        <f t="shared" si="52"/>
        <v>1489</v>
      </c>
      <c r="E172" s="29">
        <f t="shared" si="57"/>
        <v>244196</v>
      </c>
      <c r="F172" s="29">
        <f t="shared" si="53"/>
        <v>-23804</v>
      </c>
      <c r="G172" s="34">
        <f>+Inputs!$D$3</f>
        <v>0.37951000000000001</v>
      </c>
      <c r="I172" s="27">
        <f t="shared" si="58"/>
        <v>268000</v>
      </c>
      <c r="K172" s="27">
        <f t="shared" si="54"/>
        <v>1489</v>
      </c>
      <c r="L172" s="27">
        <f t="shared" si="59"/>
        <v>244196</v>
      </c>
      <c r="M172" s="27">
        <f t="shared" si="55"/>
        <v>565.09039000000007</v>
      </c>
      <c r="N172" s="27">
        <f t="shared" si="56"/>
        <v>565.09039000000007</v>
      </c>
      <c r="O172" s="27">
        <f t="shared" si="60"/>
        <v>-9032.4416899996795</v>
      </c>
      <c r="P172" s="27">
        <f t="shared" si="61"/>
        <v>9032.4416899996795</v>
      </c>
    </row>
    <row r="173" spans="1:19">
      <c r="A173" s="31">
        <v>40148</v>
      </c>
      <c r="C173" s="6">
        <v>165</v>
      </c>
      <c r="D173" s="29">
        <f t="shared" si="52"/>
        <v>1489</v>
      </c>
      <c r="E173" s="29">
        <f t="shared" si="57"/>
        <v>245685</v>
      </c>
      <c r="F173" s="29">
        <f t="shared" si="53"/>
        <v>-22315</v>
      </c>
      <c r="G173" s="34">
        <f>+Inputs!$D$3</f>
        <v>0.37951000000000001</v>
      </c>
      <c r="I173" s="27">
        <f t="shared" si="58"/>
        <v>268000</v>
      </c>
      <c r="K173" s="27">
        <f t="shared" si="54"/>
        <v>1489</v>
      </c>
      <c r="L173" s="27">
        <f t="shared" si="59"/>
        <v>245685</v>
      </c>
      <c r="M173" s="27">
        <f t="shared" si="55"/>
        <v>565.09039000000007</v>
      </c>
      <c r="N173" s="27">
        <f t="shared" si="56"/>
        <v>565.09039000000007</v>
      </c>
      <c r="O173" s="27">
        <f t="shared" si="60"/>
        <v>-8467.3512999996801</v>
      </c>
      <c r="P173" s="27">
        <f t="shared" si="61"/>
        <v>8467.3512999996801</v>
      </c>
    </row>
    <row r="174" spans="1:19" s="237" customFormat="1">
      <c r="A174" s="236">
        <v>40179</v>
      </c>
      <c r="C174" s="238">
        <v>166</v>
      </c>
      <c r="D174" s="239">
        <f>ROUND(-($F$173/60)*1,0)</f>
        <v>372</v>
      </c>
      <c r="E174" s="239">
        <f t="shared" si="57"/>
        <v>246057</v>
      </c>
      <c r="F174" s="239">
        <f t="shared" si="53"/>
        <v>-21943</v>
      </c>
      <c r="G174" s="240">
        <f>+Inputs!$D$3</f>
        <v>0.37951000000000001</v>
      </c>
      <c r="I174" s="241">
        <f t="shared" si="58"/>
        <v>268000</v>
      </c>
      <c r="K174" s="241">
        <f t="shared" si="54"/>
        <v>372</v>
      </c>
      <c r="L174" s="241">
        <f t="shared" si="59"/>
        <v>246057</v>
      </c>
      <c r="M174" s="241">
        <f t="shared" si="55"/>
        <v>141.17771999999999</v>
      </c>
      <c r="N174" s="241">
        <f t="shared" si="56"/>
        <v>141.17771999999999</v>
      </c>
      <c r="O174" s="241">
        <f t="shared" si="60"/>
        <v>-8326.1735799996804</v>
      </c>
      <c r="P174" s="241">
        <f t="shared" si="61"/>
        <v>8326.1735799996804</v>
      </c>
      <c r="Q174" s="242"/>
      <c r="R174" s="242"/>
      <c r="S174" s="242"/>
    </row>
    <row r="175" spans="1:19" s="237" customFormat="1">
      <c r="A175" s="243">
        <v>40210</v>
      </c>
      <c r="C175" s="238">
        <v>167</v>
      </c>
      <c r="D175" s="239">
        <f t="shared" ref="D175:D232" si="62">ROUND(-($F$173/60)*1,0)</f>
        <v>372</v>
      </c>
      <c r="E175" s="239">
        <f t="shared" si="57"/>
        <v>246429</v>
      </c>
      <c r="F175" s="239">
        <f t="shared" si="53"/>
        <v>-21571</v>
      </c>
      <c r="G175" s="240">
        <f>+Inputs!$D$3</f>
        <v>0.37951000000000001</v>
      </c>
      <c r="I175" s="241">
        <f t="shared" si="58"/>
        <v>268000</v>
      </c>
      <c r="K175" s="241">
        <f t="shared" si="54"/>
        <v>372</v>
      </c>
      <c r="L175" s="241">
        <f t="shared" si="59"/>
        <v>246429</v>
      </c>
      <c r="M175" s="241">
        <f t="shared" si="55"/>
        <v>141.17771999999999</v>
      </c>
      <c r="N175" s="241">
        <f t="shared" si="56"/>
        <v>141.17771999999999</v>
      </c>
      <c r="O175" s="241">
        <f t="shared" si="60"/>
        <v>-8184.9958599996808</v>
      </c>
      <c r="P175" s="241">
        <f t="shared" si="61"/>
        <v>8184.9958599996808</v>
      </c>
      <c r="Q175" s="242"/>
      <c r="R175" s="242"/>
      <c r="S175" s="242"/>
    </row>
    <row r="176" spans="1:19" s="237" customFormat="1">
      <c r="A176" s="236">
        <v>40238</v>
      </c>
      <c r="C176" s="238">
        <v>168</v>
      </c>
      <c r="D176" s="239">
        <f t="shared" si="62"/>
        <v>372</v>
      </c>
      <c r="E176" s="239">
        <f t="shared" si="57"/>
        <v>246801</v>
      </c>
      <c r="F176" s="239">
        <f t="shared" si="53"/>
        <v>-21199</v>
      </c>
      <c r="G176" s="240">
        <f>+Inputs!$D$3</f>
        <v>0.37951000000000001</v>
      </c>
      <c r="I176" s="241">
        <f t="shared" si="58"/>
        <v>268000</v>
      </c>
      <c r="K176" s="241">
        <f t="shared" si="54"/>
        <v>372</v>
      </c>
      <c r="L176" s="241">
        <f t="shared" si="59"/>
        <v>246801</v>
      </c>
      <c r="M176" s="241">
        <f t="shared" si="55"/>
        <v>141.17771999999999</v>
      </c>
      <c r="N176" s="241">
        <f t="shared" si="56"/>
        <v>141.17771999999999</v>
      </c>
      <c r="O176" s="241">
        <f t="shared" si="60"/>
        <v>-8043.8181399996811</v>
      </c>
      <c r="P176" s="241">
        <f t="shared" si="61"/>
        <v>8043.8181399996811</v>
      </c>
      <c r="Q176" s="242"/>
      <c r="R176" s="242"/>
      <c r="S176" s="242"/>
    </row>
    <row r="177" spans="1:19" s="237" customFormat="1">
      <c r="A177" s="243">
        <v>40269</v>
      </c>
      <c r="C177" s="238">
        <v>169</v>
      </c>
      <c r="D177" s="239">
        <f t="shared" si="62"/>
        <v>372</v>
      </c>
      <c r="E177" s="239">
        <f t="shared" si="57"/>
        <v>247173</v>
      </c>
      <c r="F177" s="239">
        <f t="shared" si="53"/>
        <v>-20827</v>
      </c>
      <c r="G177" s="240">
        <f>+Inputs!$D$3</f>
        <v>0.37951000000000001</v>
      </c>
      <c r="I177" s="241">
        <f t="shared" si="58"/>
        <v>268000</v>
      </c>
      <c r="K177" s="241">
        <f t="shared" si="54"/>
        <v>372</v>
      </c>
      <c r="L177" s="241">
        <f t="shared" si="59"/>
        <v>247173</v>
      </c>
      <c r="M177" s="241">
        <f t="shared" si="55"/>
        <v>141.17771999999999</v>
      </c>
      <c r="N177" s="241">
        <f t="shared" si="56"/>
        <v>141.17771999999999</v>
      </c>
      <c r="O177" s="241">
        <f t="shared" si="60"/>
        <v>-7902.6404199996814</v>
      </c>
      <c r="P177" s="241">
        <f t="shared" si="61"/>
        <v>7902.6404199996814</v>
      </c>
      <c r="Q177" s="242"/>
      <c r="R177" s="242"/>
      <c r="S177" s="242"/>
    </row>
    <row r="178" spans="1:19" s="237" customFormat="1">
      <c r="A178" s="236">
        <v>40299</v>
      </c>
      <c r="C178" s="238">
        <v>170</v>
      </c>
      <c r="D178" s="239">
        <f t="shared" si="62"/>
        <v>372</v>
      </c>
      <c r="E178" s="239">
        <f t="shared" si="57"/>
        <v>247545</v>
      </c>
      <c r="F178" s="239">
        <f t="shared" si="53"/>
        <v>-20455</v>
      </c>
      <c r="G178" s="240">
        <f>+Inputs!$D$3</f>
        <v>0.37951000000000001</v>
      </c>
      <c r="I178" s="241">
        <f t="shared" si="58"/>
        <v>268000</v>
      </c>
      <c r="K178" s="241">
        <f t="shared" si="54"/>
        <v>372</v>
      </c>
      <c r="L178" s="241">
        <f t="shared" si="59"/>
        <v>247545</v>
      </c>
      <c r="M178" s="241">
        <f t="shared" si="55"/>
        <v>141.17771999999999</v>
      </c>
      <c r="N178" s="241">
        <f t="shared" si="56"/>
        <v>141.17771999999999</v>
      </c>
      <c r="O178" s="241">
        <f t="shared" si="60"/>
        <v>-7761.4626999996817</v>
      </c>
      <c r="P178" s="241">
        <f t="shared" si="61"/>
        <v>7761.4626999996817</v>
      </c>
      <c r="Q178" s="242"/>
      <c r="R178" s="242"/>
      <c r="S178" s="242"/>
    </row>
    <row r="179" spans="1:19" s="237" customFormat="1">
      <c r="A179" s="243">
        <v>40330</v>
      </c>
      <c r="C179" s="238">
        <v>171</v>
      </c>
      <c r="D179" s="239">
        <f t="shared" si="62"/>
        <v>372</v>
      </c>
      <c r="E179" s="239">
        <f t="shared" ref="E179:E233" si="63">+E178+D179</f>
        <v>247917</v>
      </c>
      <c r="F179" s="239">
        <f t="shared" ref="F179:F233" si="64">$B$9+E179</f>
        <v>-20083</v>
      </c>
      <c r="G179" s="240">
        <f>+Inputs!$D$3</f>
        <v>0.37951000000000001</v>
      </c>
      <c r="I179" s="241">
        <f t="shared" ref="I179:I233" si="65">+I178+H179</f>
        <v>268000</v>
      </c>
      <c r="K179" s="241">
        <f t="shared" ref="K179:K233" si="66">D179</f>
        <v>372</v>
      </c>
      <c r="L179" s="241">
        <f t="shared" ref="L179:L233" si="67">+L178+K179</f>
        <v>247917</v>
      </c>
      <c r="M179" s="241">
        <f t="shared" ref="M179:M233" si="68">K179*G179</f>
        <v>141.17771999999999</v>
      </c>
      <c r="N179" s="241">
        <f t="shared" ref="N179:N233" si="69">M179-J179</f>
        <v>141.17771999999999</v>
      </c>
      <c r="O179" s="241">
        <f t="shared" ref="O179:O233" si="70">+O178+N179</f>
        <v>-7620.284979999682</v>
      </c>
      <c r="P179" s="241">
        <f t="shared" ref="P179:P233" si="71">P178-N179</f>
        <v>7620.284979999682</v>
      </c>
      <c r="Q179" s="242"/>
      <c r="R179" s="242"/>
      <c r="S179" s="242"/>
    </row>
    <row r="180" spans="1:19" s="237" customFormat="1">
      <c r="A180" s="236">
        <v>40360</v>
      </c>
      <c r="C180" s="238">
        <v>172</v>
      </c>
      <c r="D180" s="239">
        <f t="shared" si="62"/>
        <v>372</v>
      </c>
      <c r="E180" s="239">
        <f t="shared" si="63"/>
        <v>248289</v>
      </c>
      <c r="F180" s="239">
        <f t="shared" si="64"/>
        <v>-19711</v>
      </c>
      <c r="G180" s="240">
        <f>+Inputs!$D$3</f>
        <v>0.37951000000000001</v>
      </c>
      <c r="I180" s="241">
        <f t="shared" si="65"/>
        <v>268000</v>
      </c>
      <c r="K180" s="241">
        <f t="shared" si="66"/>
        <v>372</v>
      </c>
      <c r="L180" s="241">
        <f t="shared" si="67"/>
        <v>248289</v>
      </c>
      <c r="M180" s="241">
        <f t="shared" si="68"/>
        <v>141.17771999999999</v>
      </c>
      <c r="N180" s="241">
        <f t="shared" si="69"/>
        <v>141.17771999999999</v>
      </c>
      <c r="O180" s="241">
        <f t="shared" si="70"/>
        <v>-7479.1072599996824</v>
      </c>
      <c r="P180" s="241">
        <f t="shared" si="71"/>
        <v>7479.1072599996824</v>
      </c>
      <c r="Q180" s="242"/>
      <c r="R180" s="242"/>
      <c r="S180" s="242"/>
    </row>
    <row r="181" spans="1:19" s="237" customFormat="1">
      <c r="A181" s="243">
        <v>40391</v>
      </c>
      <c r="C181" s="238">
        <v>173</v>
      </c>
      <c r="D181" s="239">
        <f t="shared" si="62"/>
        <v>372</v>
      </c>
      <c r="E181" s="239">
        <f t="shared" si="63"/>
        <v>248661</v>
      </c>
      <c r="F181" s="239">
        <f t="shared" si="64"/>
        <v>-19339</v>
      </c>
      <c r="G181" s="240">
        <f>+Inputs!$D$3</f>
        <v>0.37951000000000001</v>
      </c>
      <c r="I181" s="241">
        <f t="shared" si="65"/>
        <v>268000</v>
      </c>
      <c r="K181" s="241">
        <f t="shared" si="66"/>
        <v>372</v>
      </c>
      <c r="L181" s="241">
        <f t="shared" si="67"/>
        <v>248661</v>
      </c>
      <c r="M181" s="241">
        <f t="shared" si="68"/>
        <v>141.17771999999999</v>
      </c>
      <c r="N181" s="241">
        <f t="shared" si="69"/>
        <v>141.17771999999999</v>
      </c>
      <c r="O181" s="241">
        <f t="shared" si="70"/>
        <v>-7337.9295399996827</v>
      </c>
      <c r="P181" s="241">
        <f t="shared" si="71"/>
        <v>7337.9295399996827</v>
      </c>
      <c r="Q181" s="242"/>
      <c r="R181" s="242"/>
      <c r="S181" s="242"/>
    </row>
    <row r="182" spans="1:19" s="237" customFormat="1">
      <c r="A182" s="236">
        <v>40422</v>
      </c>
      <c r="C182" s="238">
        <v>174</v>
      </c>
      <c r="D182" s="239">
        <f t="shared" si="62"/>
        <v>372</v>
      </c>
      <c r="E182" s="239">
        <f t="shared" si="63"/>
        <v>249033</v>
      </c>
      <c r="F182" s="239">
        <f t="shared" si="64"/>
        <v>-18967</v>
      </c>
      <c r="G182" s="240">
        <f>+Inputs!$D$3</f>
        <v>0.37951000000000001</v>
      </c>
      <c r="I182" s="241">
        <f t="shared" si="65"/>
        <v>268000</v>
      </c>
      <c r="K182" s="241">
        <f t="shared" si="66"/>
        <v>372</v>
      </c>
      <c r="L182" s="241">
        <f t="shared" si="67"/>
        <v>249033</v>
      </c>
      <c r="M182" s="241">
        <f t="shared" si="68"/>
        <v>141.17771999999999</v>
      </c>
      <c r="N182" s="241">
        <f t="shared" si="69"/>
        <v>141.17771999999999</v>
      </c>
      <c r="O182" s="241">
        <f t="shared" si="70"/>
        <v>-7196.751819999683</v>
      </c>
      <c r="P182" s="241">
        <f t="shared" si="71"/>
        <v>7196.751819999683</v>
      </c>
      <c r="Q182" s="242"/>
      <c r="R182" s="242"/>
      <c r="S182" s="242"/>
    </row>
    <row r="183" spans="1:19" s="237" customFormat="1">
      <c r="A183" s="243">
        <v>40452</v>
      </c>
      <c r="C183" s="238">
        <v>175</v>
      </c>
      <c r="D183" s="239">
        <f t="shared" si="62"/>
        <v>372</v>
      </c>
      <c r="E183" s="239">
        <f t="shared" si="63"/>
        <v>249405</v>
      </c>
      <c r="F183" s="239">
        <f t="shared" si="64"/>
        <v>-18595</v>
      </c>
      <c r="G183" s="240">
        <f>+Inputs!$D$3</f>
        <v>0.37951000000000001</v>
      </c>
      <c r="I183" s="241">
        <f t="shared" si="65"/>
        <v>268000</v>
      </c>
      <c r="K183" s="241">
        <f t="shared" si="66"/>
        <v>372</v>
      </c>
      <c r="L183" s="241">
        <f t="shared" si="67"/>
        <v>249405</v>
      </c>
      <c r="M183" s="241">
        <f t="shared" si="68"/>
        <v>141.17771999999999</v>
      </c>
      <c r="N183" s="241">
        <f t="shared" si="69"/>
        <v>141.17771999999999</v>
      </c>
      <c r="O183" s="241">
        <f t="shared" si="70"/>
        <v>-7055.5740999996833</v>
      </c>
      <c r="P183" s="241">
        <f t="shared" si="71"/>
        <v>7055.5740999996833</v>
      </c>
      <c r="Q183" s="242"/>
      <c r="R183" s="242"/>
      <c r="S183" s="242"/>
    </row>
    <row r="184" spans="1:19" s="237" customFormat="1">
      <c r="A184" s="236">
        <v>40483</v>
      </c>
      <c r="C184" s="238">
        <v>176</v>
      </c>
      <c r="D184" s="239">
        <f t="shared" si="62"/>
        <v>372</v>
      </c>
      <c r="E184" s="239">
        <f t="shared" si="63"/>
        <v>249777</v>
      </c>
      <c r="F184" s="239">
        <f t="shared" si="64"/>
        <v>-18223</v>
      </c>
      <c r="G184" s="240">
        <f>+Inputs!$D$3</f>
        <v>0.37951000000000001</v>
      </c>
      <c r="I184" s="241">
        <f t="shared" si="65"/>
        <v>268000</v>
      </c>
      <c r="K184" s="241">
        <f t="shared" si="66"/>
        <v>372</v>
      </c>
      <c r="L184" s="241">
        <f t="shared" si="67"/>
        <v>249777</v>
      </c>
      <c r="M184" s="241">
        <f t="shared" si="68"/>
        <v>141.17771999999999</v>
      </c>
      <c r="N184" s="241">
        <f t="shared" si="69"/>
        <v>141.17771999999999</v>
      </c>
      <c r="O184" s="241">
        <f t="shared" si="70"/>
        <v>-6914.3963799996836</v>
      </c>
      <c r="P184" s="241">
        <f t="shared" si="71"/>
        <v>6914.3963799996836</v>
      </c>
      <c r="Q184" s="242"/>
      <c r="R184" s="242"/>
      <c r="S184" s="242"/>
    </row>
    <row r="185" spans="1:19" s="237" customFormat="1">
      <c r="A185" s="243">
        <v>40513</v>
      </c>
      <c r="C185" s="238">
        <v>177</v>
      </c>
      <c r="D185" s="239">
        <f t="shared" si="62"/>
        <v>372</v>
      </c>
      <c r="E185" s="239">
        <f t="shared" si="63"/>
        <v>250149</v>
      </c>
      <c r="F185" s="239">
        <f t="shared" si="64"/>
        <v>-17851</v>
      </c>
      <c r="G185" s="240">
        <f>+Inputs!$D$3</f>
        <v>0.37951000000000001</v>
      </c>
      <c r="I185" s="241">
        <f t="shared" si="65"/>
        <v>268000</v>
      </c>
      <c r="K185" s="241">
        <f t="shared" si="66"/>
        <v>372</v>
      </c>
      <c r="L185" s="241">
        <f t="shared" si="67"/>
        <v>250149</v>
      </c>
      <c r="M185" s="241">
        <f t="shared" si="68"/>
        <v>141.17771999999999</v>
      </c>
      <c r="N185" s="241">
        <f t="shared" si="69"/>
        <v>141.17771999999999</v>
      </c>
      <c r="O185" s="241">
        <f t="shared" si="70"/>
        <v>-6773.218659999684</v>
      </c>
      <c r="P185" s="241">
        <f t="shared" si="71"/>
        <v>6773.218659999684</v>
      </c>
      <c r="Q185" s="242"/>
      <c r="R185" s="242"/>
      <c r="S185" s="242"/>
    </row>
    <row r="186" spans="1:19" s="237" customFormat="1">
      <c r="A186" s="236">
        <v>40544</v>
      </c>
      <c r="C186" s="238">
        <v>178</v>
      </c>
      <c r="D186" s="239">
        <f t="shared" si="62"/>
        <v>372</v>
      </c>
      <c r="E186" s="239">
        <f t="shared" si="63"/>
        <v>250521</v>
      </c>
      <c r="F186" s="239">
        <f t="shared" si="64"/>
        <v>-17479</v>
      </c>
      <c r="G186" s="240">
        <f>+Inputs!$D$3</f>
        <v>0.37951000000000001</v>
      </c>
      <c r="I186" s="241">
        <f t="shared" si="65"/>
        <v>268000</v>
      </c>
      <c r="K186" s="241">
        <f t="shared" si="66"/>
        <v>372</v>
      </c>
      <c r="L186" s="241">
        <f t="shared" si="67"/>
        <v>250521</v>
      </c>
      <c r="M186" s="241">
        <f t="shared" si="68"/>
        <v>141.17771999999999</v>
      </c>
      <c r="N186" s="241">
        <f t="shared" si="69"/>
        <v>141.17771999999999</v>
      </c>
      <c r="O186" s="241">
        <f t="shared" si="70"/>
        <v>-6632.0409399996843</v>
      </c>
      <c r="P186" s="241">
        <f t="shared" si="71"/>
        <v>6632.0409399996843</v>
      </c>
      <c r="Q186" s="242"/>
      <c r="R186" s="242"/>
      <c r="S186" s="242"/>
    </row>
    <row r="187" spans="1:19" s="237" customFormat="1">
      <c r="A187" s="243">
        <v>40575</v>
      </c>
      <c r="C187" s="238">
        <v>179</v>
      </c>
      <c r="D187" s="239">
        <f t="shared" si="62"/>
        <v>372</v>
      </c>
      <c r="E187" s="239">
        <f t="shared" si="63"/>
        <v>250893</v>
      </c>
      <c r="F187" s="239">
        <f t="shared" si="64"/>
        <v>-17107</v>
      </c>
      <c r="G187" s="240">
        <f>+Inputs!$D$3</f>
        <v>0.37951000000000001</v>
      </c>
      <c r="I187" s="241">
        <f t="shared" si="65"/>
        <v>268000</v>
      </c>
      <c r="K187" s="241">
        <f t="shared" si="66"/>
        <v>372</v>
      </c>
      <c r="L187" s="241">
        <f t="shared" si="67"/>
        <v>250893</v>
      </c>
      <c r="M187" s="241">
        <f t="shared" si="68"/>
        <v>141.17771999999999</v>
      </c>
      <c r="N187" s="241">
        <f t="shared" si="69"/>
        <v>141.17771999999999</v>
      </c>
      <c r="O187" s="241">
        <f t="shared" si="70"/>
        <v>-6490.8632199996846</v>
      </c>
      <c r="P187" s="241">
        <f t="shared" si="71"/>
        <v>6490.8632199996846</v>
      </c>
      <c r="Q187" s="242"/>
      <c r="R187" s="242"/>
      <c r="S187" s="242"/>
    </row>
    <row r="188" spans="1:19" s="237" customFormat="1">
      <c r="A188" s="236">
        <v>40603</v>
      </c>
      <c r="C188" s="238">
        <v>180</v>
      </c>
      <c r="D188" s="239">
        <f t="shared" si="62"/>
        <v>372</v>
      </c>
      <c r="E188" s="239">
        <f t="shared" si="63"/>
        <v>251265</v>
      </c>
      <c r="F188" s="239">
        <f t="shared" si="64"/>
        <v>-16735</v>
      </c>
      <c r="G188" s="240">
        <f>+Inputs!$D$3</f>
        <v>0.37951000000000001</v>
      </c>
      <c r="I188" s="241">
        <f t="shared" si="65"/>
        <v>268000</v>
      </c>
      <c r="K188" s="241">
        <f t="shared" si="66"/>
        <v>372</v>
      </c>
      <c r="L188" s="241">
        <f t="shared" si="67"/>
        <v>251265</v>
      </c>
      <c r="M188" s="241">
        <f t="shared" si="68"/>
        <v>141.17771999999999</v>
      </c>
      <c r="N188" s="241">
        <f t="shared" si="69"/>
        <v>141.17771999999999</v>
      </c>
      <c r="O188" s="241">
        <f t="shared" si="70"/>
        <v>-6349.6854999996849</v>
      </c>
      <c r="P188" s="241">
        <f t="shared" si="71"/>
        <v>6349.6854999996849</v>
      </c>
      <c r="Q188" s="242"/>
      <c r="R188" s="242"/>
      <c r="S188" s="242"/>
    </row>
    <row r="189" spans="1:19" s="237" customFormat="1">
      <c r="A189" s="243">
        <v>40634</v>
      </c>
      <c r="C189" s="238">
        <v>181</v>
      </c>
      <c r="D189" s="239">
        <f t="shared" si="62"/>
        <v>372</v>
      </c>
      <c r="E189" s="239">
        <f t="shared" si="63"/>
        <v>251637</v>
      </c>
      <c r="F189" s="239">
        <f t="shared" si="64"/>
        <v>-16363</v>
      </c>
      <c r="G189" s="240">
        <f>+Inputs!$D$3</f>
        <v>0.37951000000000001</v>
      </c>
      <c r="I189" s="241">
        <f t="shared" si="65"/>
        <v>268000</v>
      </c>
      <c r="K189" s="241">
        <f t="shared" si="66"/>
        <v>372</v>
      </c>
      <c r="L189" s="241">
        <f t="shared" si="67"/>
        <v>251637</v>
      </c>
      <c r="M189" s="241">
        <f t="shared" si="68"/>
        <v>141.17771999999999</v>
      </c>
      <c r="N189" s="241">
        <f t="shared" si="69"/>
        <v>141.17771999999999</v>
      </c>
      <c r="O189" s="241">
        <f t="shared" si="70"/>
        <v>-6208.5077799996852</v>
      </c>
      <c r="P189" s="241">
        <f t="shared" si="71"/>
        <v>6208.5077799996852</v>
      </c>
      <c r="Q189" s="242"/>
      <c r="R189" s="242"/>
      <c r="S189" s="242"/>
    </row>
    <row r="190" spans="1:19" s="237" customFormat="1">
      <c r="A190" s="236">
        <v>40664</v>
      </c>
      <c r="C190" s="238">
        <v>182</v>
      </c>
      <c r="D190" s="239">
        <f t="shared" si="62"/>
        <v>372</v>
      </c>
      <c r="E190" s="239">
        <f t="shared" si="63"/>
        <v>252009</v>
      </c>
      <c r="F190" s="239">
        <f t="shared" si="64"/>
        <v>-15991</v>
      </c>
      <c r="G190" s="240">
        <f>+Inputs!$D$3</f>
        <v>0.37951000000000001</v>
      </c>
      <c r="I190" s="241">
        <f t="shared" si="65"/>
        <v>268000</v>
      </c>
      <c r="K190" s="241">
        <f t="shared" si="66"/>
        <v>372</v>
      </c>
      <c r="L190" s="241">
        <f t="shared" si="67"/>
        <v>252009</v>
      </c>
      <c r="M190" s="241">
        <f t="shared" si="68"/>
        <v>141.17771999999999</v>
      </c>
      <c r="N190" s="241">
        <f t="shared" si="69"/>
        <v>141.17771999999999</v>
      </c>
      <c r="O190" s="241">
        <f t="shared" si="70"/>
        <v>-6067.3300599996855</v>
      </c>
      <c r="P190" s="241">
        <f t="shared" si="71"/>
        <v>6067.3300599996855</v>
      </c>
      <c r="Q190" s="242"/>
      <c r="R190" s="242"/>
      <c r="S190" s="242"/>
    </row>
    <row r="191" spans="1:19" s="237" customFormat="1">
      <c r="A191" s="243">
        <v>40695</v>
      </c>
      <c r="C191" s="238">
        <v>183</v>
      </c>
      <c r="D191" s="239">
        <f t="shared" si="62"/>
        <v>372</v>
      </c>
      <c r="E191" s="239">
        <f t="shared" si="63"/>
        <v>252381</v>
      </c>
      <c r="F191" s="239">
        <f t="shared" si="64"/>
        <v>-15619</v>
      </c>
      <c r="G191" s="240">
        <f>+Inputs!$D$3</f>
        <v>0.37951000000000001</v>
      </c>
      <c r="I191" s="241">
        <f t="shared" si="65"/>
        <v>268000</v>
      </c>
      <c r="K191" s="241">
        <f t="shared" si="66"/>
        <v>372</v>
      </c>
      <c r="L191" s="241">
        <f t="shared" si="67"/>
        <v>252381</v>
      </c>
      <c r="M191" s="241">
        <f t="shared" si="68"/>
        <v>141.17771999999999</v>
      </c>
      <c r="N191" s="241">
        <f t="shared" si="69"/>
        <v>141.17771999999999</v>
      </c>
      <c r="O191" s="241">
        <f t="shared" si="70"/>
        <v>-5926.1523399996859</v>
      </c>
      <c r="P191" s="241">
        <f t="shared" si="71"/>
        <v>5926.1523399996859</v>
      </c>
      <c r="Q191" s="242"/>
      <c r="R191" s="242"/>
      <c r="S191" s="242"/>
    </row>
    <row r="192" spans="1:19" s="237" customFormat="1">
      <c r="A192" s="236">
        <v>40725</v>
      </c>
      <c r="C192" s="238">
        <v>184</v>
      </c>
      <c r="D192" s="239">
        <f t="shared" si="62"/>
        <v>372</v>
      </c>
      <c r="E192" s="239">
        <f t="shared" si="63"/>
        <v>252753</v>
      </c>
      <c r="F192" s="239">
        <f t="shared" si="64"/>
        <v>-15247</v>
      </c>
      <c r="G192" s="240">
        <f>+Inputs!$D$3</f>
        <v>0.37951000000000001</v>
      </c>
      <c r="I192" s="241">
        <f t="shared" si="65"/>
        <v>268000</v>
      </c>
      <c r="K192" s="241">
        <f t="shared" si="66"/>
        <v>372</v>
      </c>
      <c r="L192" s="241">
        <f t="shared" si="67"/>
        <v>252753</v>
      </c>
      <c r="M192" s="241">
        <f t="shared" si="68"/>
        <v>141.17771999999999</v>
      </c>
      <c r="N192" s="241">
        <f t="shared" si="69"/>
        <v>141.17771999999999</v>
      </c>
      <c r="O192" s="241">
        <f t="shared" si="70"/>
        <v>-5784.9746199996862</v>
      </c>
      <c r="P192" s="241">
        <f t="shared" si="71"/>
        <v>5784.9746199996862</v>
      </c>
      <c r="Q192" s="242"/>
      <c r="R192" s="242"/>
      <c r="S192" s="242"/>
    </row>
    <row r="193" spans="1:19" s="237" customFormat="1">
      <c r="A193" s="243">
        <v>40756</v>
      </c>
      <c r="C193" s="238">
        <v>185</v>
      </c>
      <c r="D193" s="239">
        <f t="shared" si="62"/>
        <v>372</v>
      </c>
      <c r="E193" s="239">
        <f t="shared" si="63"/>
        <v>253125</v>
      </c>
      <c r="F193" s="239">
        <f t="shared" si="64"/>
        <v>-14875</v>
      </c>
      <c r="G193" s="240">
        <f>+Inputs!$D$3</f>
        <v>0.37951000000000001</v>
      </c>
      <c r="I193" s="241">
        <f t="shared" si="65"/>
        <v>268000</v>
      </c>
      <c r="K193" s="241">
        <f t="shared" si="66"/>
        <v>372</v>
      </c>
      <c r="L193" s="241">
        <f t="shared" si="67"/>
        <v>253125</v>
      </c>
      <c r="M193" s="241">
        <f t="shared" si="68"/>
        <v>141.17771999999999</v>
      </c>
      <c r="N193" s="241">
        <f t="shared" si="69"/>
        <v>141.17771999999999</v>
      </c>
      <c r="O193" s="241">
        <f t="shared" si="70"/>
        <v>-5643.7968999996865</v>
      </c>
      <c r="P193" s="241">
        <f t="shared" si="71"/>
        <v>5643.7968999996865</v>
      </c>
      <c r="Q193" s="242"/>
      <c r="R193" s="242"/>
      <c r="S193" s="242"/>
    </row>
    <row r="194" spans="1:19" s="237" customFormat="1">
      <c r="A194" s="236">
        <v>40787</v>
      </c>
      <c r="C194" s="238">
        <v>186</v>
      </c>
      <c r="D194" s="239">
        <f t="shared" si="62"/>
        <v>372</v>
      </c>
      <c r="E194" s="239">
        <f t="shared" si="63"/>
        <v>253497</v>
      </c>
      <c r="F194" s="239">
        <f t="shared" si="64"/>
        <v>-14503</v>
      </c>
      <c r="G194" s="240">
        <f>+Inputs!$D$3</f>
        <v>0.37951000000000001</v>
      </c>
      <c r="I194" s="241">
        <f t="shared" si="65"/>
        <v>268000</v>
      </c>
      <c r="K194" s="241">
        <f t="shared" si="66"/>
        <v>372</v>
      </c>
      <c r="L194" s="241">
        <f t="shared" si="67"/>
        <v>253497</v>
      </c>
      <c r="M194" s="241">
        <f t="shared" si="68"/>
        <v>141.17771999999999</v>
      </c>
      <c r="N194" s="241">
        <f t="shared" si="69"/>
        <v>141.17771999999999</v>
      </c>
      <c r="O194" s="241">
        <f t="shared" si="70"/>
        <v>-5502.6191799996868</v>
      </c>
      <c r="P194" s="241">
        <f t="shared" si="71"/>
        <v>5502.6191799996868</v>
      </c>
      <c r="Q194" s="242"/>
      <c r="R194" s="242"/>
      <c r="S194" s="242"/>
    </row>
    <row r="195" spans="1:19" s="237" customFormat="1">
      <c r="A195" s="243">
        <v>40817</v>
      </c>
      <c r="C195" s="238">
        <v>187</v>
      </c>
      <c r="D195" s="239">
        <f t="shared" si="62"/>
        <v>372</v>
      </c>
      <c r="E195" s="239">
        <f t="shared" si="63"/>
        <v>253869</v>
      </c>
      <c r="F195" s="239">
        <f t="shared" si="64"/>
        <v>-14131</v>
      </c>
      <c r="G195" s="240">
        <f>+Inputs!$D$3</f>
        <v>0.37951000000000001</v>
      </c>
      <c r="I195" s="241">
        <f t="shared" si="65"/>
        <v>268000</v>
      </c>
      <c r="K195" s="241">
        <f t="shared" si="66"/>
        <v>372</v>
      </c>
      <c r="L195" s="241">
        <f t="shared" si="67"/>
        <v>253869</v>
      </c>
      <c r="M195" s="241">
        <f t="shared" si="68"/>
        <v>141.17771999999999</v>
      </c>
      <c r="N195" s="241">
        <f t="shared" si="69"/>
        <v>141.17771999999999</v>
      </c>
      <c r="O195" s="241">
        <f t="shared" si="70"/>
        <v>-5361.4414599996871</v>
      </c>
      <c r="P195" s="241">
        <f t="shared" si="71"/>
        <v>5361.4414599996871</v>
      </c>
      <c r="Q195" s="242"/>
      <c r="R195" s="242"/>
      <c r="S195" s="242"/>
    </row>
    <row r="196" spans="1:19" s="237" customFormat="1">
      <c r="A196" s="236">
        <v>40848</v>
      </c>
      <c r="C196" s="238">
        <v>188</v>
      </c>
      <c r="D196" s="239">
        <f t="shared" si="62"/>
        <v>372</v>
      </c>
      <c r="E196" s="239">
        <f t="shared" si="63"/>
        <v>254241</v>
      </c>
      <c r="F196" s="239">
        <f t="shared" si="64"/>
        <v>-13759</v>
      </c>
      <c r="G196" s="240">
        <f>+Inputs!$D$3</f>
        <v>0.37951000000000001</v>
      </c>
      <c r="I196" s="241">
        <f t="shared" si="65"/>
        <v>268000</v>
      </c>
      <c r="K196" s="241">
        <f t="shared" si="66"/>
        <v>372</v>
      </c>
      <c r="L196" s="241">
        <f t="shared" si="67"/>
        <v>254241</v>
      </c>
      <c r="M196" s="241">
        <f t="shared" si="68"/>
        <v>141.17771999999999</v>
      </c>
      <c r="N196" s="241">
        <f t="shared" si="69"/>
        <v>141.17771999999999</v>
      </c>
      <c r="O196" s="241">
        <f t="shared" si="70"/>
        <v>-5220.2637399996875</v>
      </c>
      <c r="P196" s="241">
        <f t="shared" si="71"/>
        <v>5220.2637399996875</v>
      </c>
      <c r="Q196" s="242"/>
      <c r="R196" s="242"/>
      <c r="S196" s="242"/>
    </row>
    <row r="197" spans="1:19" s="237" customFormat="1">
      <c r="A197" s="243">
        <v>40878</v>
      </c>
      <c r="C197" s="238">
        <v>189</v>
      </c>
      <c r="D197" s="239">
        <f t="shared" si="62"/>
        <v>372</v>
      </c>
      <c r="E197" s="239">
        <f t="shared" si="63"/>
        <v>254613</v>
      </c>
      <c r="F197" s="239">
        <f t="shared" si="64"/>
        <v>-13387</v>
      </c>
      <c r="G197" s="240">
        <f>+Inputs!$D$3</f>
        <v>0.37951000000000001</v>
      </c>
      <c r="I197" s="241">
        <f t="shared" si="65"/>
        <v>268000</v>
      </c>
      <c r="K197" s="241">
        <f t="shared" si="66"/>
        <v>372</v>
      </c>
      <c r="L197" s="241">
        <f t="shared" si="67"/>
        <v>254613</v>
      </c>
      <c r="M197" s="241">
        <f t="shared" si="68"/>
        <v>141.17771999999999</v>
      </c>
      <c r="N197" s="241">
        <f t="shared" si="69"/>
        <v>141.17771999999999</v>
      </c>
      <c r="O197" s="241">
        <f t="shared" si="70"/>
        <v>-5079.0860199996878</v>
      </c>
      <c r="P197" s="241">
        <f t="shared" si="71"/>
        <v>5079.0860199996878</v>
      </c>
      <c r="Q197" s="242"/>
      <c r="R197" s="242"/>
      <c r="S197" s="242"/>
    </row>
    <row r="198" spans="1:19" s="237" customFormat="1">
      <c r="A198" s="236">
        <v>40909</v>
      </c>
      <c r="C198" s="238">
        <v>190</v>
      </c>
      <c r="D198" s="239">
        <f t="shared" si="62"/>
        <v>372</v>
      </c>
      <c r="E198" s="239">
        <f t="shared" si="63"/>
        <v>254985</v>
      </c>
      <c r="F198" s="239">
        <f t="shared" si="64"/>
        <v>-13015</v>
      </c>
      <c r="G198" s="240">
        <f>+Inputs!$D$3</f>
        <v>0.37951000000000001</v>
      </c>
      <c r="I198" s="241">
        <f t="shared" si="65"/>
        <v>268000</v>
      </c>
      <c r="K198" s="241">
        <f t="shared" si="66"/>
        <v>372</v>
      </c>
      <c r="L198" s="241">
        <f t="shared" si="67"/>
        <v>254985</v>
      </c>
      <c r="M198" s="241">
        <f t="shared" si="68"/>
        <v>141.17771999999999</v>
      </c>
      <c r="N198" s="241">
        <f t="shared" si="69"/>
        <v>141.17771999999999</v>
      </c>
      <c r="O198" s="241">
        <f t="shared" si="70"/>
        <v>-4937.9082999996881</v>
      </c>
      <c r="P198" s="241">
        <f t="shared" si="71"/>
        <v>4937.9082999996881</v>
      </c>
      <c r="Q198" s="242"/>
      <c r="R198" s="242"/>
      <c r="S198" s="242"/>
    </row>
    <row r="199" spans="1:19" s="237" customFormat="1">
      <c r="A199" s="243">
        <v>40940</v>
      </c>
      <c r="C199" s="238">
        <v>191</v>
      </c>
      <c r="D199" s="239">
        <f t="shared" si="62"/>
        <v>372</v>
      </c>
      <c r="E199" s="239">
        <f t="shared" si="63"/>
        <v>255357</v>
      </c>
      <c r="F199" s="239">
        <f t="shared" si="64"/>
        <v>-12643</v>
      </c>
      <c r="G199" s="240">
        <f>+Inputs!$D$3</f>
        <v>0.37951000000000001</v>
      </c>
      <c r="I199" s="241">
        <f t="shared" si="65"/>
        <v>268000</v>
      </c>
      <c r="K199" s="241">
        <f t="shared" si="66"/>
        <v>372</v>
      </c>
      <c r="L199" s="241">
        <f t="shared" si="67"/>
        <v>255357</v>
      </c>
      <c r="M199" s="241">
        <f t="shared" si="68"/>
        <v>141.17771999999999</v>
      </c>
      <c r="N199" s="241">
        <f t="shared" si="69"/>
        <v>141.17771999999999</v>
      </c>
      <c r="O199" s="241">
        <f t="shared" si="70"/>
        <v>-4796.7305799996884</v>
      </c>
      <c r="P199" s="241">
        <f t="shared" si="71"/>
        <v>4796.7305799996884</v>
      </c>
      <c r="Q199" s="242"/>
      <c r="R199" s="242"/>
      <c r="S199" s="242"/>
    </row>
    <row r="200" spans="1:19" s="237" customFormat="1">
      <c r="A200" s="236">
        <v>40969</v>
      </c>
      <c r="C200" s="238">
        <v>192</v>
      </c>
      <c r="D200" s="239">
        <f t="shared" si="62"/>
        <v>372</v>
      </c>
      <c r="E200" s="239">
        <f t="shared" si="63"/>
        <v>255729</v>
      </c>
      <c r="F200" s="239">
        <f t="shared" si="64"/>
        <v>-12271</v>
      </c>
      <c r="G200" s="240">
        <f>+Inputs!$D$3</f>
        <v>0.37951000000000001</v>
      </c>
      <c r="I200" s="241">
        <f t="shared" si="65"/>
        <v>268000</v>
      </c>
      <c r="K200" s="241">
        <f t="shared" si="66"/>
        <v>372</v>
      </c>
      <c r="L200" s="241">
        <f t="shared" si="67"/>
        <v>255729</v>
      </c>
      <c r="M200" s="241">
        <f t="shared" si="68"/>
        <v>141.17771999999999</v>
      </c>
      <c r="N200" s="241">
        <f t="shared" si="69"/>
        <v>141.17771999999999</v>
      </c>
      <c r="O200" s="241">
        <f t="shared" si="70"/>
        <v>-4655.5528599996887</v>
      </c>
      <c r="P200" s="241">
        <f t="shared" si="71"/>
        <v>4655.5528599996887</v>
      </c>
      <c r="Q200" s="242"/>
      <c r="R200" s="242"/>
      <c r="S200" s="242"/>
    </row>
    <row r="201" spans="1:19" s="237" customFormat="1">
      <c r="A201" s="243">
        <v>41000</v>
      </c>
      <c r="C201" s="238">
        <v>193</v>
      </c>
      <c r="D201" s="239">
        <f t="shared" si="62"/>
        <v>372</v>
      </c>
      <c r="E201" s="239">
        <f t="shared" si="63"/>
        <v>256101</v>
      </c>
      <c r="F201" s="239">
        <f t="shared" si="64"/>
        <v>-11899</v>
      </c>
      <c r="G201" s="240">
        <f>+Inputs!$D$3</f>
        <v>0.37951000000000001</v>
      </c>
      <c r="I201" s="241">
        <f t="shared" si="65"/>
        <v>268000</v>
      </c>
      <c r="K201" s="241">
        <f t="shared" si="66"/>
        <v>372</v>
      </c>
      <c r="L201" s="241">
        <f t="shared" si="67"/>
        <v>256101</v>
      </c>
      <c r="M201" s="241">
        <f t="shared" si="68"/>
        <v>141.17771999999999</v>
      </c>
      <c r="N201" s="241">
        <f t="shared" si="69"/>
        <v>141.17771999999999</v>
      </c>
      <c r="O201" s="241">
        <f t="shared" si="70"/>
        <v>-4514.3751399996891</v>
      </c>
      <c r="P201" s="241">
        <f t="shared" si="71"/>
        <v>4514.3751399996891</v>
      </c>
      <c r="Q201" s="242"/>
      <c r="R201" s="242"/>
      <c r="S201" s="242"/>
    </row>
    <row r="202" spans="1:19" s="237" customFormat="1">
      <c r="A202" s="236">
        <v>41030</v>
      </c>
      <c r="C202" s="238">
        <v>194</v>
      </c>
      <c r="D202" s="239">
        <f t="shared" si="62"/>
        <v>372</v>
      </c>
      <c r="E202" s="239">
        <f t="shared" si="63"/>
        <v>256473</v>
      </c>
      <c r="F202" s="239">
        <f t="shared" si="64"/>
        <v>-11527</v>
      </c>
      <c r="G202" s="240">
        <f>+Inputs!$D$3</f>
        <v>0.37951000000000001</v>
      </c>
      <c r="I202" s="241">
        <f t="shared" si="65"/>
        <v>268000</v>
      </c>
      <c r="K202" s="241">
        <f t="shared" si="66"/>
        <v>372</v>
      </c>
      <c r="L202" s="241">
        <f t="shared" si="67"/>
        <v>256473</v>
      </c>
      <c r="M202" s="241">
        <f t="shared" si="68"/>
        <v>141.17771999999999</v>
      </c>
      <c r="N202" s="241">
        <f t="shared" si="69"/>
        <v>141.17771999999999</v>
      </c>
      <c r="O202" s="241">
        <f t="shared" si="70"/>
        <v>-4373.1974199996894</v>
      </c>
      <c r="P202" s="241">
        <f t="shared" si="71"/>
        <v>4373.1974199996894</v>
      </c>
      <c r="Q202" s="242"/>
      <c r="R202" s="242"/>
      <c r="S202" s="242"/>
    </row>
    <row r="203" spans="1:19" s="237" customFormat="1">
      <c r="A203" s="243">
        <v>41061</v>
      </c>
      <c r="C203" s="238">
        <v>195</v>
      </c>
      <c r="D203" s="239">
        <f t="shared" si="62"/>
        <v>372</v>
      </c>
      <c r="E203" s="239">
        <f t="shared" si="63"/>
        <v>256845</v>
      </c>
      <c r="F203" s="239">
        <f t="shared" si="64"/>
        <v>-11155</v>
      </c>
      <c r="G203" s="240">
        <f>+Inputs!$D$3</f>
        <v>0.37951000000000001</v>
      </c>
      <c r="I203" s="241">
        <f t="shared" si="65"/>
        <v>268000</v>
      </c>
      <c r="K203" s="241">
        <f t="shared" si="66"/>
        <v>372</v>
      </c>
      <c r="L203" s="241">
        <f t="shared" si="67"/>
        <v>256845</v>
      </c>
      <c r="M203" s="241">
        <f t="shared" si="68"/>
        <v>141.17771999999999</v>
      </c>
      <c r="N203" s="241">
        <f t="shared" si="69"/>
        <v>141.17771999999999</v>
      </c>
      <c r="O203" s="241">
        <f t="shared" si="70"/>
        <v>-4232.0196999996897</v>
      </c>
      <c r="P203" s="241">
        <f t="shared" si="71"/>
        <v>4232.0196999996897</v>
      </c>
      <c r="Q203" s="242"/>
      <c r="R203" s="242"/>
      <c r="S203" s="242"/>
    </row>
    <row r="204" spans="1:19" s="237" customFormat="1">
      <c r="A204" s="236">
        <v>41091</v>
      </c>
      <c r="C204" s="238">
        <v>196</v>
      </c>
      <c r="D204" s="239">
        <f t="shared" si="62"/>
        <v>372</v>
      </c>
      <c r="E204" s="239">
        <f t="shared" si="63"/>
        <v>257217</v>
      </c>
      <c r="F204" s="239">
        <f t="shared" si="64"/>
        <v>-10783</v>
      </c>
      <c r="G204" s="240">
        <f>+Inputs!$D$3</f>
        <v>0.37951000000000001</v>
      </c>
      <c r="I204" s="241">
        <f t="shared" si="65"/>
        <v>268000</v>
      </c>
      <c r="K204" s="241">
        <f t="shared" si="66"/>
        <v>372</v>
      </c>
      <c r="L204" s="241">
        <f t="shared" si="67"/>
        <v>257217</v>
      </c>
      <c r="M204" s="241">
        <f t="shared" si="68"/>
        <v>141.17771999999999</v>
      </c>
      <c r="N204" s="241">
        <f t="shared" si="69"/>
        <v>141.17771999999999</v>
      </c>
      <c r="O204" s="241">
        <f t="shared" si="70"/>
        <v>-4090.8419799996896</v>
      </c>
      <c r="P204" s="241">
        <f t="shared" si="71"/>
        <v>4090.8419799996896</v>
      </c>
      <c r="Q204" s="242"/>
      <c r="R204" s="242"/>
      <c r="S204" s="242"/>
    </row>
    <row r="205" spans="1:19" s="237" customFormat="1">
      <c r="A205" s="243">
        <v>41122</v>
      </c>
      <c r="C205" s="238">
        <v>197</v>
      </c>
      <c r="D205" s="239">
        <f t="shared" si="62"/>
        <v>372</v>
      </c>
      <c r="E205" s="239">
        <f t="shared" si="63"/>
        <v>257589</v>
      </c>
      <c r="F205" s="239">
        <f t="shared" si="64"/>
        <v>-10411</v>
      </c>
      <c r="G205" s="240">
        <f>+Inputs!$D$3</f>
        <v>0.37951000000000001</v>
      </c>
      <c r="I205" s="241">
        <f t="shared" si="65"/>
        <v>268000</v>
      </c>
      <c r="K205" s="241">
        <f t="shared" si="66"/>
        <v>372</v>
      </c>
      <c r="L205" s="241">
        <f t="shared" si="67"/>
        <v>257589</v>
      </c>
      <c r="M205" s="241">
        <f t="shared" si="68"/>
        <v>141.17771999999999</v>
      </c>
      <c r="N205" s="241">
        <f t="shared" si="69"/>
        <v>141.17771999999999</v>
      </c>
      <c r="O205" s="241">
        <f t="shared" si="70"/>
        <v>-3949.6642599996894</v>
      </c>
      <c r="P205" s="241">
        <f t="shared" si="71"/>
        <v>3949.6642599996894</v>
      </c>
      <c r="Q205" s="242"/>
      <c r="R205" s="242"/>
      <c r="S205" s="242"/>
    </row>
    <row r="206" spans="1:19" s="237" customFormat="1">
      <c r="A206" s="236">
        <v>41153</v>
      </c>
      <c r="C206" s="238">
        <v>198</v>
      </c>
      <c r="D206" s="239">
        <f t="shared" si="62"/>
        <v>372</v>
      </c>
      <c r="E206" s="239">
        <f t="shared" si="63"/>
        <v>257961</v>
      </c>
      <c r="F206" s="239">
        <f t="shared" si="64"/>
        <v>-10039</v>
      </c>
      <c r="G206" s="240">
        <f>+Inputs!$D$3</f>
        <v>0.37951000000000001</v>
      </c>
      <c r="I206" s="241">
        <f t="shared" si="65"/>
        <v>268000</v>
      </c>
      <c r="K206" s="241">
        <f t="shared" si="66"/>
        <v>372</v>
      </c>
      <c r="L206" s="241">
        <f t="shared" si="67"/>
        <v>257961</v>
      </c>
      <c r="M206" s="241">
        <f t="shared" si="68"/>
        <v>141.17771999999999</v>
      </c>
      <c r="N206" s="241">
        <f t="shared" si="69"/>
        <v>141.17771999999999</v>
      </c>
      <c r="O206" s="241">
        <f t="shared" si="70"/>
        <v>-3808.4865399996893</v>
      </c>
      <c r="P206" s="241">
        <f t="shared" si="71"/>
        <v>3808.4865399996893</v>
      </c>
      <c r="Q206" s="242"/>
      <c r="R206" s="242"/>
      <c r="S206" s="242"/>
    </row>
    <row r="207" spans="1:19" s="237" customFormat="1">
      <c r="A207" s="243">
        <v>41183</v>
      </c>
      <c r="C207" s="238">
        <v>199</v>
      </c>
      <c r="D207" s="239">
        <f t="shared" si="62"/>
        <v>372</v>
      </c>
      <c r="E207" s="239">
        <f t="shared" si="63"/>
        <v>258333</v>
      </c>
      <c r="F207" s="239">
        <f t="shared" si="64"/>
        <v>-9667</v>
      </c>
      <c r="G207" s="240">
        <f>+Inputs!$D$3</f>
        <v>0.37951000000000001</v>
      </c>
      <c r="I207" s="241">
        <f t="shared" si="65"/>
        <v>268000</v>
      </c>
      <c r="K207" s="241">
        <f t="shared" si="66"/>
        <v>372</v>
      </c>
      <c r="L207" s="241">
        <f t="shared" si="67"/>
        <v>258333</v>
      </c>
      <c r="M207" s="241">
        <f t="shared" si="68"/>
        <v>141.17771999999999</v>
      </c>
      <c r="N207" s="241">
        <f t="shared" si="69"/>
        <v>141.17771999999999</v>
      </c>
      <c r="O207" s="241">
        <f t="shared" si="70"/>
        <v>-3667.3088199996891</v>
      </c>
      <c r="P207" s="241">
        <f t="shared" si="71"/>
        <v>3667.3088199996891</v>
      </c>
      <c r="Q207" s="242"/>
      <c r="R207" s="242"/>
      <c r="S207" s="242"/>
    </row>
    <row r="208" spans="1:19" s="237" customFormat="1">
      <c r="A208" s="236">
        <v>41214</v>
      </c>
      <c r="C208" s="238">
        <v>200</v>
      </c>
      <c r="D208" s="239">
        <f t="shared" si="62"/>
        <v>372</v>
      </c>
      <c r="E208" s="239">
        <f t="shared" si="63"/>
        <v>258705</v>
      </c>
      <c r="F208" s="239">
        <f t="shared" si="64"/>
        <v>-9295</v>
      </c>
      <c r="G208" s="240">
        <f>+Inputs!$D$3</f>
        <v>0.37951000000000001</v>
      </c>
      <c r="I208" s="241">
        <f t="shared" si="65"/>
        <v>268000</v>
      </c>
      <c r="K208" s="241">
        <f t="shared" si="66"/>
        <v>372</v>
      </c>
      <c r="L208" s="241">
        <f t="shared" si="67"/>
        <v>258705</v>
      </c>
      <c r="M208" s="241">
        <f t="shared" si="68"/>
        <v>141.17771999999999</v>
      </c>
      <c r="N208" s="241">
        <f t="shared" si="69"/>
        <v>141.17771999999999</v>
      </c>
      <c r="O208" s="241">
        <f t="shared" si="70"/>
        <v>-3526.131099999689</v>
      </c>
      <c r="P208" s="241">
        <f t="shared" si="71"/>
        <v>3526.131099999689</v>
      </c>
      <c r="Q208" s="242"/>
      <c r="R208" s="242"/>
      <c r="S208" s="242"/>
    </row>
    <row r="209" spans="1:19" s="237" customFormat="1">
      <c r="A209" s="243">
        <v>41244</v>
      </c>
      <c r="C209" s="238">
        <v>201</v>
      </c>
      <c r="D209" s="239">
        <f t="shared" si="62"/>
        <v>372</v>
      </c>
      <c r="E209" s="239">
        <f t="shared" si="63"/>
        <v>259077</v>
      </c>
      <c r="F209" s="239">
        <f t="shared" si="64"/>
        <v>-8923</v>
      </c>
      <c r="G209" s="240">
        <f>+Inputs!$D$3</f>
        <v>0.37951000000000001</v>
      </c>
      <c r="I209" s="241">
        <f t="shared" si="65"/>
        <v>268000</v>
      </c>
      <c r="K209" s="241">
        <f t="shared" si="66"/>
        <v>372</v>
      </c>
      <c r="L209" s="241">
        <f t="shared" si="67"/>
        <v>259077</v>
      </c>
      <c r="M209" s="241">
        <f t="shared" si="68"/>
        <v>141.17771999999999</v>
      </c>
      <c r="N209" s="241">
        <f t="shared" si="69"/>
        <v>141.17771999999999</v>
      </c>
      <c r="O209" s="241">
        <f t="shared" si="70"/>
        <v>-3384.9533799996889</v>
      </c>
      <c r="P209" s="241">
        <f t="shared" si="71"/>
        <v>3384.9533799996889</v>
      </c>
      <c r="Q209" s="242"/>
      <c r="R209" s="242"/>
      <c r="S209" s="242"/>
    </row>
    <row r="210" spans="1:19" s="237" customFormat="1">
      <c r="A210" s="236">
        <v>41275</v>
      </c>
      <c r="C210" s="238">
        <v>202</v>
      </c>
      <c r="D210" s="239">
        <f t="shared" si="62"/>
        <v>372</v>
      </c>
      <c r="E210" s="239">
        <f t="shared" si="63"/>
        <v>259449</v>
      </c>
      <c r="F210" s="239">
        <f t="shared" si="64"/>
        <v>-8551</v>
      </c>
      <c r="G210" s="240">
        <f>+Inputs!$D$3</f>
        <v>0.37951000000000001</v>
      </c>
      <c r="I210" s="241">
        <f t="shared" si="65"/>
        <v>268000</v>
      </c>
      <c r="K210" s="241">
        <f t="shared" si="66"/>
        <v>372</v>
      </c>
      <c r="L210" s="241">
        <f t="shared" si="67"/>
        <v>259449</v>
      </c>
      <c r="M210" s="241">
        <f t="shared" si="68"/>
        <v>141.17771999999999</v>
      </c>
      <c r="N210" s="241">
        <f t="shared" si="69"/>
        <v>141.17771999999999</v>
      </c>
      <c r="O210" s="241">
        <f t="shared" si="70"/>
        <v>-3243.7756599996887</v>
      </c>
      <c r="P210" s="241">
        <f t="shared" si="71"/>
        <v>3243.7756599996887</v>
      </c>
      <c r="Q210" s="242"/>
      <c r="R210" s="242"/>
      <c r="S210" s="242"/>
    </row>
    <row r="211" spans="1:19" s="237" customFormat="1">
      <c r="A211" s="243">
        <v>41306</v>
      </c>
      <c r="C211" s="238">
        <v>203</v>
      </c>
      <c r="D211" s="239">
        <f t="shared" si="62"/>
        <v>372</v>
      </c>
      <c r="E211" s="239">
        <f t="shared" si="63"/>
        <v>259821</v>
      </c>
      <c r="F211" s="239">
        <f t="shared" si="64"/>
        <v>-8179</v>
      </c>
      <c r="G211" s="240">
        <f>+Inputs!$D$3</f>
        <v>0.37951000000000001</v>
      </c>
      <c r="I211" s="241">
        <f t="shared" si="65"/>
        <v>268000</v>
      </c>
      <c r="K211" s="241">
        <f t="shared" si="66"/>
        <v>372</v>
      </c>
      <c r="L211" s="241">
        <f t="shared" si="67"/>
        <v>259821</v>
      </c>
      <c r="M211" s="241">
        <f t="shared" si="68"/>
        <v>141.17771999999999</v>
      </c>
      <c r="N211" s="241">
        <f t="shared" si="69"/>
        <v>141.17771999999999</v>
      </c>
      <c r="O211" s="241">
        <f t="shared" si="70"/>
        <v>-3102.5979399996886</v>
      </c>
      <c r="P211" s="241">
        <f t="shared" si="71"/>
        <v>3102.5979399996886</v>
      </c>
      <c r="Q211" s="242"/>
      <c r="R211" s="242"/>
      <c r="S211" s="242"/>
    </row>
    <row r="212" spans="1:19" s="237" customFormat="1">
      <c r="A212" s="236">
        <v>41334</v>
      </c>
      <c r="C212" s="238">
        <v>204</v>
      </c>
      <c r="D212" s="239">
        <f t="shared" si="62"/>
        <v>372</v>
      </c>
      <c r="E212" s="239">
        <f t="shared" si="63"/>
        <v>260193</v>
      </c>
      <c r="F212" s="239">
        <f t="shared" si="64"/>
        <v>-7807</v>
      </c>
      <c r="G212" s="240">
        <f>+Inputs!$D$3</f>
        <v>0.37951000000000001</v>
      </c>
      <c r="I212" s="241">
        <f t="shared" si="65"/>
        <v>268000</v>
      </c>
      <c r="K212" s="241">
        <f t="shared" si="66"/>
        <v>372</v>
      </c>
      <c r="L212" s="241">
        <f t="shared" si="67"/>
        <v>260193</v>
      </c>
      <c r="M212" s="241">
        <f t="shared" si="68"/>
        <v>141.17771999999999</v>
      </c>
      <c r="N212" s="241">
        <f t="shared" si="69"/>
        <v>141.17771999999999</v>
      </c>
      <c r="O212" s="241">
        <f t="shared" si="70"/>
        <v>-2961.4202199996885</v>
      </c>
      <c r="P212" s="241">
        <f t="shared" si="71"/>
        <v>2961.4202199996885</v>
      </c>
      <c r="Q212" s="242"/>
      <c r="R212" s="242"/>
      <c r="S212" s="242"/>
    </row>
    <row r="213" spans="1:19" s="237" customFormat="1">
      <c r="A213" s="243">
        <v>41365</v>
      </c>
      <c r="C213" s="238">
        <v>205</v>
      </c>
      <c r="D213" s="239">
        <f t="shared" si="62"/>
        <v>372</v>
      </c>
      <c r="E213" s="239">
        <f t="shared" si="63"/>
        <v>260565</v>
      </c>
      <c r="F213" s="239">
        <f t="shared" si="64"/>
        <v>-7435</v>
      </c>
      <c r="G213" s="240">
        <f>+Inputs!$D$3</f>
        <v>0.37951000000000001</v>
      </c>
      <c r="I213" s="241">
        <f t="shared" si="65"/>
        <v>268000</v>
      </c>
      <c r="K213" s="241">
        <f t="shared" si="66"/>
        <v>372</v>
      </c>
      <c r="L213" s="241">
        <f t="shared" si="67"/>
        <v>260565</v>
      </c>
      <c r="M213" s="241">
        <f t="shared" si="68"/>
        <v>141.17771999999999</v>
      </c>
      <c r="N213" s="241">
        <f t="shared" si="69"/>
        <v>141.17771999999999</v>
      </c>
      <c r="O213" s="241">
        <f t="shared" si="70"/>
        <v>-2820.2424999996883</v>
      </c>
      <c r="P213" s="241">
        <f t="shared" si="71"/>
        <v>2820.2424999996883</v>
      </c>
      <c r="Q213" s="242"/>
      <c r="R213" s="242"/>
      <c r="S213" s="242"/>
    </row>
    <row r="214" spans="1:19" s="237" customFormat="1">
      <c r="A214" s="236">
        <v>41395</v>
      </c>
      <c r="C214" s="238">
        <v>206</v>
      </c>
      <c r="D214" s="239">
        <f t="shared" si="62"/>
        <v>372</v>
      </c>
      <c r="E214" s="239">
        <f t="shared" si="63"/>
        <v>260937</v>
      </c>
      <c r="F214" s="239">
        <f t="shared" si="64"/>
        <v>-7063</v>
      </c>
      <c r="G214" s="240">
        <f>+Inputs!$D$3</f>
        <v>0.37951000000000001</v>
      </c>
      <c r="I214" s="241">
        <f t="shared" si="65"/>
        <v>268000</v>
      </c>
      <c r="K214" s="241">
        <f t="shared" si="66"/>
        <v>372</v>
      </c>
      <c r="L214" s="241">
        <f t="shared" si="67"/>
        <v>260937</v>
      </c>
      <c r="M214" s="241">
        <f t="shared" si="68"/>
        <v>141.17771999999999</v>
      </c>
      <c r="N214" s="241">
        <f t="shared" si="69"/>
        <v>141.17771999999999</v>
      </c>
      <c r="O214" s="241">
        <f t="shared" si="70"/>
        <v>-2679.0647799996882</v>
      </c>
      <c r="P214" s="241">
        <f t="shared" si="71"/>
        <v>2679.0647799996882</v>
      </c>
      <c r="Q214" s="242"/>
      <c r="R214" s="242"/>
      <c r="S214" s="242"/>
    </row>
    <row r="215" spans="1:19" s="237" customFormat="1">
      <c r="A215" s="243">
        <v>41426</v>
      </c>
      <c r="C215" s="238">
        <v>207</v>
      </c>
      <c r="D215" s="239">
        <f t="shared" si="62"/>
        <v>372</v>
      </c>
      <c r="E215" s="239">
        <f t="shared" si="63"/>
        <v>261309</v>
      </c>
      <c r="F215" s="239">
        <f t="shared" si="64"/>
        <v>-6691</v>
      </c>
      <c r="G215" s="240">
        <f>+Inputs!$D$3</f>
        <v>0.37951000000000001</v>
      </c>
      <c r="I215" s="241">
        <f t="shared" si="65"/>
        <v>268000</v>
      </c>
      <c r="K215" s="241">
        <f t="shared" si="66"/>
        <v>372</v>
      </c>
      <c r="L215" s="241">
        <f t="shared" si="67"/>
        <v>261309</v>
      </c>
      <c r="M215" s="241">
        <f t="shared" si="68"/>
        <v>141.17771999999999</v>
      </c>
      <c r="N215" s="241">
        <f t="shared" si="69"/>
        <v>141.17771999999999</v>
      </c>
      <c r="O215" s="241">
        <f t="shared" si="70"/>
        <v>-2537.8870599996881</v>
      </c>
      <c r="P215" s="241">
        <f t="shared" si="71"/>
        <v>2537.8870599996881</v>
      </c>
      <c r="Q215" s="242"/>
      <c r="R215" s="242"/>
      <c r="S215" s="242"/>
    </row>
    <row r="216" spans="1:19" s="237" customFormat="1">
      <c r="A216" s="236">
        <v>41456</v>
      </c>
      <c r="C216" s="238">
        <v>208</v>
      </c>
      <c r="D216" s="239">
        <f t="shared" si="62"/>
        <v>372</v>
      </c>
      <c r="E216" s="239">
        <f t="shared" si="63"/>
        <v>261681</v>
      </c>
      <c r="F216" s="239">
        <f t="shared" si="64"/>
        <v>-6319</v>
      </c>
      <c r="G216" s="240">
        <f>+Inputs!$D$3</f>
        <v>0.37951000000000001</v>
      </c>
      <c r="I216" s="241">
        <f t="shared" si="65"/>
        <v>268000</v>
      </c>
      <c r="K216" s="241">
        <f t="shared" si="66"/>
        <v>372</v>
      </c>
      <c r="L216" s="241">
        <f t="shared" si="67"/>
        <v>261681</v>
      </c>
      <c r="M216" s="241">
        <f t="shared" si="68"/>
        <v>141.17771999999999</v>
      </c>
      <c r="N216" s="241">
        <f t="shared" si="69"/>
        <v>141.17771999999999</v>
      </c>
      <c r="O216" s="241">
        <f t="shared" si="70"/>
        <v>-2396.7093399996879</v>
      </c>
      <c r="P216" s="241">
        <f t="shared" si="71"/>
        <v>2396.7093399996879</v>
      </c>
      <c r="Q216" s="242"/>
      <c r="R216" s="242"/>
      <c r="S216" s="242"/>
    </row>
    <row r="217" spans="1:19" s="237" customFormat="1">
      <c r="A217" s="243">
        <v>41487</v>
      </c>
      <c r="C217" s="238">
        <v>209</v>
      </c>
      <c r="D217" s="239">
        <f t="shared" si="62"/>
        <v>372</v>
      </c>
      <c r="E217" s="239">
        <f t="shared" si="63"/>
        <v>262053</v>
      </c>
      <c r="F217" s="239">
        <f t="shared" si="64"/>
        <v>-5947</v>
      </c>
      <c r="G217" s="240">
        <f>+Inputs!$D$3</f>
        <v>0.37951000000000001</v>
      </c>
      <c r="I217" s="241">
        <f t="shared" si="65"/>
        <v>268000</v>
      </c>
      <c r="K217" s="241">
        <f t="shared" si="66"/>
        <v>372</v>
      </c>
      <c r="L217" s="241">
        <f t="shared" si="67"/>
        <v>262053</v>
      </c>
      <c r="M217" s="241">
        <f t="shared" si="68"/>
        <v>141.17771999999999</v>
      </c>
      <c r="N217" s="241">
        <f t="shared" si="69"/>
        <v>141.17771999999999</v>
      </c>
      <c r="O217" s="241">
        <f t="shared" si="70"/>
        <v>-2255.5316199996878</v>
      </c>
      <c r="P217" s="241">
        <f t="shared" si="71"/>
        <v>2255.5316199996878</v>
      </c>
      <c r="Q217" s="242"/>
      <c r="R217" s="242"/>
      <c r="S217" s="242"/>
    </row>
    <row r="218" spans="1:19" s="237" customFormat="1">
      <c r="A218" s="236">
        <v>41518</v>
      </c>
      <c r="C218" s="238">
        <v>210</v>
      </c>
      <c r="D218" s="239">
        <f t="shared" si="62"/>
        <v>372</v>
      </c>
      <c r="E218" s="239">
        <f t="shared" si="63"/>
        <v>262425</v>
      </c>
      <c r="F218" s="239">
        <f t="shared" si="64"/>
        <v>-5575</v>
      </c>
      <c r="G218" s="240">
        <f>+Inputs!$D$3</f>
        <v>0.37951000000000001</v>
      </c>
      <c r="I218" s="241">
        <f t="shared" si="65"/>
        <v>268000</v>
      </c>
      <c r="K218" s="241">
        <f t="shared" si="66"/>
        <v>372</v>
      </c>
      <c r="L218" s="241">
        <f t="shared" si="67"/>
        <v>262425</v>
      </c>
      <c r="M218" s="241">
        <f t="shared" si="68"/>
        <v>141.17771999999999</v>
      </c>
      <c r="N218" s="241">
        <f t="shared" si="69"/>
        <v>141.17771999999999</v>
      </c>
      <c r="O218" s="241">
        <f t="shared" si="70"/>
        <v>-2114.3538999996877</v>
      </c>
      <c r="P218" s="241">
        <f t="shared" si="71"/>
        <v>2114.3538999996877</v>
      </c>
      <c r="Q218" s="242"/>
      <c r="R218" s="242"/>
      <c r="S218" s="242"/>
    </row>
    <row r="219" spans="1:19" s="237" customFormat="1">
      <c r="A219" s="243">
        <v>41548</v>
      </c>
      <c r="C219" s="238">
        <v>211</v>
      </c>
      <c r="D219" s="239">
        <f t="shared" si="62"/>
        <v>372</v>
      </c>
      <c r="E219" s="239">
        <f t="shared" si="63"/>
        <v>262797</v>
      </c>
      <c r="F219" s="239">
        <f t="shared" si="64"/>
        <v>-5203</v>
      </c>
      <c r="G219" s="240">
        <f>+Inputs!$D$3</f>
        <v>0.37951000000000001</v>
      </c>
      <c r="I219" s="241">
        <f t="shared" si="65"/>
        <v>268000</v>
      </c>
      <c r="K219" s="241">
        <f t="shared" si="66"/>
        <v>372</v>
      </c>
      <c r="L219" s="241">
        <f t="shared" si="67"/>
        <v>262797</v>
      </c>
      <c r="M219" s="241">
        <f t="shared" si="68"/>
        <v>141.17771999999999</v>
      </c>
      <c r="N219" s="241">
        <f t="shared" si="69"/>
        <v>141.17771999999999</v>
      </c>
      <c r="O219" s="241">
        <f t="shared" si="70"/>
        <v>-1973.1761799996877</v>
      </c>
      <c r="P219" s="241">
        <f t="shared" si="71"/>
        <v>1973.1761799996877</v>
      </c>
      <c r="Q219" s="242"/>
      <c r="R219" s="242"/>
      <c r="S219" s="242"/>
    </row>
    <row r="220" spans="1:19" s="237" customFormat="1">
      <c r="A220" s="236">
        <v>41579</v>
      </c>
      <c r="C220" s="238">
        <v>212</v>
      </c>
      <c r="D220" s="239">
        <f t="shared" si="62"/>
        <v>372</v>
      </c>
      <c r="E220" s="239">
        <f t="shared" si="63"/>
        <v>263169</v>
      </c>
      <c r="F220" s="239">
        <f t="shared" si="64"/>
        <v>-4831</v>
      </c>
      <c r="G220" s="240">
        <f>+Inputs!$D$3</f>
        <v>0.37951000000000001</v>
      </c>
      <c r="I220" s="241">
        <f t="shared" si="65"/>
        <v>268000</v>
      </c>
      <c r="K220" s="241">
        <f t="shared" si="66"/>
        <v>372</v>
      </c>
      <c r="L220" s="241">
        <f t="shared" si="67"/>
        <v>263169</v>
      </c>
      <c r="M220" s="241">
        <f t="shared" si="68"/>
        <v>141.17771999999999</v>
      </c>
      <c r="N220" s="241">
        <f t="shared" si="69"/>
        <v>141.17771999999999</v>
      </c>
      <c r="O220" s="241">
        <f t="shared" si="70"/>
        <v>-1831.9984599996878</v>
      </c>
      <c r="P220" s="241">
        <f t="shared" si="71"/>
        <v>1831.9984599996878</v>
      </c>
      <c r="Q220" s="242"/>
      <c r="R220" s="242"/>
      <c r="S220" s="242"/>
    </row>
    <row r="221" spans="1:19" s="237" customFormat="1">
      <c r="A221" s="243">
        <v>41609</v>
      </c>
      <c r="C221" s="238">
        <v>213</v>
      </c>
      <c r="D221" s="239">
        <f t="shared" si="62"/>
        <v>372</v>
      </c>
      <c r="E221" s="239">
        <f t="shared" si="63"/>
        <v>263541</v>
      </c>
      <c r="F221" s="239">
        <f t="shared" si="64"/>
        <v>-4459</v>
      </c>
      <c r="G221" s="240">
        <f>+Inputs!$D$3</f>
        <v>0.37951000000000001</v>
      </c>
      <c r="I221" s="241">
        <f t="shared" si="65"/>
        <v>268000</v>
      </c>
      <c r="K221" s="241">
        <f t="shared" si="66"/>
        <v>372</v>
      </c>
      <c r="L221" s="241">
        <f t="shared" si="67"/>
        <v>263541</v>
      </c>
      <c r="M221" s="241">
        <f t="shared" si="68"/>
        <v>141.17771999999999</v>
      </c>
      <c r="N221" s="241">
        <f t="shared" si="69"/>
        <v>141.17771999999999</v>
      </c>
      <c r="O221" s="241">
        <f t="shared" si="70"/>
        <v>-1690.8207399996879</v>
      </c>
      <c r="P221" s="241">
        <f t="shared" si="71"/>
        <v>1690.8207399996879</v>
      </c>
      <c r="Q221" s="242"/>
      <c r="R221" s="242"/>
      <c r="S221" s="242"/>
    </row>
    <row r="222" spans="1:19" s="237" customFormat="1">
      <c r="A222" s="236">
        <v>41640</v>
      </c>
      <c r="C222" s="238">
        <v>214</v>
      </c>
      <c r="D222" s="239">
        <f t="shared" si="62"/>
        <v>372</v>
      </c>
      <c r="E222" s="239">
        <f t="shared" si="63"/>
        <v>263913</v>
      </c>
      <c r="F222" s="239">
        <f t="shared" si="64"/>
        <v>-4087</v>
      </c>
      <c r="G222" s="240">
        <f>+Inputs!$D$3</f>
        <v>0.37951000000000001</v>
      </c>
      <c r="I222" s="241">
        <f t="shared" si="65"/>
        <v>268000</v>
      </c>
      <c r="K222" s="241">
        <f t="shared" si="66"/>
        <v>372</v>
      </c>
      <c r="L222" s="241">
        <f t="shared" si="67"/>
        <v>263913</v>
      </c>
      <c r="M222" s="241">
        <f t="shared" si="68"/>
        <v>141.17771999999999</v>
      </c>
      <c r="N222" s="241">
        <f t="shared" si="69"/>
        <v>141.17771999999999</v>
      </c>
      <c r="O222" s="241">
        <f t="shared" si="70"/>
        <v>-1549.643019999688</v>
      </c>
      <c r="P222" s="241">
        <f t="shared" si="71"/>
        <v>1549.643019999688</v>
      </c>
      <c r="Q222" s="242"/>
      <c r="R222" s="242"/>
      <c r="S222" s="242"/>
    </row>
    <row r="223" spans="1:19" s="237" customFormat="1">
      <c r="A223" s="243">
        <v>41671</v>
      </c>
      <c r="C223" s="238">
        <v>215</v>
      </c>
      <c r="D223" s="239">
        <f t="shared" si="62"/>
        <v>372</v>
      </c>
      <c r="E223" s="239">
        <f t="shared" si="63"/>
        <v>264285</v>
      </c>
      <c r="F223" s="239">
        <f t="shared" si="64"/>
        <v>-3715</v>
      </c>
      <c r="G223" s="240">
        <f>+Inputs!$D$3</f>
        <v>0.37951000000000001</v>
      </c>
      <c r="I223" s="241">
        <f t="shared" si="65"/>
        <v>268000</v>
      </c>
      <c r="K223" s="241">
        <f t="shared" si="66"/>
        <v>372</v>
      </c>
      <c r="L223" s="241">
        <f t="shared" si="67"/>
        <v>264285</v>
      </c>
      <c r="M223" s="241">
        <f t="shared" si="68"/>
        <v>141.17771999999999</v>
      </c>
      <c r="N223" s="241">
        <f t="shared" si="69"/>
        <v>141.17771999999999</v>
      </c>
      <c r="O223" s="241">
        <f t="shared" si="70"/>
        <v>-1408.4652999996881</v>
      </c>
      <c r="P223" s="241">
        <f t="shared" si="71"/>
        <v>1408.4652999996881</v>
      </c>
      <c r="Q223" s="242"/>
      <c r="R223" s="242"/>
      <c r="S223" s="242"/>
    </row>
    <row r="224" spans="1:19" s="237" customFormat="1">
      <c r="A224" s="236">
        <v>41699</v>
      </c>
      <c r="C224" s="238">
        <v>216</v>
      </c>
      <c r="D224" s="239">
        <f t="shared" si="62"/>
        <v>372</v>
      </c>
      <c r="E224" s="239">
        <f t="shared" si="63"/>
        <v>264657</v>
      </c>
      <c r="F224" s="239">
        <f t="shared" si="64"/>
        <v>-3343</v>
      </c>
      <c r="G224" s="240">
        <f>+Inputs!$D$3</f>
        <v>0.37951000000000001</v>
      </c>
      <c r="I224" s="241">
        <f t="shared" si="65"/>
        <v>268000</v>
      </c>
      <c r="K224" s="241">
        <f t="shared" si="66"/>
        <v>372</v>
      </c>
      <c r="L224" s="241">
        <f t="shared" si="67"/>
        <v>264657</v>
      </c>
      <c r="M224" s="241">
        <f t="shared" si="68"/>
        <v>141.17771999999999</v>
      </c>
      <c r="N224" s="241">
        <f t="shared" si="69"/>
        <v>141.17771999999999</v>
      </c>
      <c r="O224" s="241">
        <f t="shared" si="70"/>
        <v>-1267.2875799996882</v>
      </c>
      <c r="P224" s="241">
        <f t="shared" si="71"/>
        <v>1267.2875799996882</v>
      </c>
      <c r="Q224" s="242"/>
      <c r="R224" s="242"/>
      <c r="S224" s="242"/>
    </row>
    <row r="225" spans="1:20" s="237" customFormat="1">
      <c r="A225" s="243">
        <v>41730</v>
      </c>
      <c r="C225" s="238">
        <v>217</v>
      </c>
      <c r="D225" s="239">
        <f t="shared" si="62"/>
        <v>372</v>
      </c>
      <c r="E225" s="239">
        <f t="shared" si="63"/>
        <v>265029</v>
      </c>
      <c r="F225" s="239">
        <f t="shared" si="64"/>
        <v>-2971</v>
      </c>
      <c r="G225" s="240">
        <f>+Inputs!$D$3</f>
        <v>0.37951000000000001</v>
      </c>
      <c r="I225" s="241">
        <f t="shared" si="65"/>
        <v>268000</v>
      </c>
      <c r="K225" s="241">
        <f t="shared" si="66"/>
        <v>372</v>
      </c>
      <c r="L225" s="241">
        <f t="shared" si="67"/>
        <v>265029</v>
      </c>
      <c r="M225" s="241">
        <f t="shared" si="68"/>
        <v>141.17771999999999</v>
      </c>
      <c r="N225" s="241">
        <f t="shared" si="69"/>
        <v>141.17771999999999</v>
      </c>
      <c r="O225" s="241">
        <f t="shared" si="70"/>
        <v>-1126.1098599996883</v>
      </c>
      <c r="P225" s="241">
        <f t="shared" si="71"/>
        <v>1126.1098599996883</v>
      </c>
      <c r="Q225" s="242"/>
      <c r="R225" s="242"/>
      <c r="S225" s="242"/>
    </row>
    <row r="226" spans="1:20" s="237" customFormat="1">
      <c r="A226" s="236">
        <v>41760</v>
      </c>
      <c r="C226" s="238">
        <v>218</v>
      </c>
      <c r="D226" s="239">
        <f t="shared" si="62"/>
        <v>372</v>
      </c>
      <c r="E226" s="239">
        <f t="shared" si="63"/>
        <v>265401</v>
      </c>
      <c r="F226" s="239">
        <f t="shared" si="64"/>
        <v>-2599</v>
      </c>
      <c r="G226" s="240">
        <f>+Inputs!$D$3</f>
        <v>0.37951000000000001</v>
      </c>
      <c r="I226" s="241">
        <f t="shared" si="65"/>
        <v>268000</v>
      </c>
      <c r="K226" s="241">
        <f t="shared" si="66"/>
        <v>372</v>
      </c>
      <c r="L226" s="241">
        <f t="shared" si="67"/>
        <v>265401</v>
      </c>
      <c r="M226" s="241">
        <f t="shared" si="68"/>
        <v>141.17771999999999</v>
      </c>
      <c r="N226" s="241">
        <f t="shared" si="69"/>
        <v>141.17771999999999</v>
      </c>
      <c r="O226" s="241">
        <f t="shared" si="70"/>
        <v>-984.93213999968827</v>
      </c>
      <c r="P226" s="241">
        <f t="shared" si="71"/>
        <v>984.93213999968827</v>
      </c>
      <c r="Q226" s="242"/>
      <c r="R226" s="242"/>
      <c r="S226" s="242"/>
    </row>
    <row r="227" spans="1:20" s="237" customFormat="1">
      <c r="A227" s="243">
        <v>41791</v>
      </c>
      <c r="C227" s="238">
        <v>219</v>
      </c>
      <c r="D227" s="239">
        <f t="shared" si="62"/>
        <v>372</v>
      </c>
      <c r="E227" s="239">
        <f t="shared" si="63"/>
        <v>265773</v>
      </c>
      <c r="F227" s="239">
        <f t="shared" si="64"/>
        <v>-2227</v>
      </c>
      <c r="G227" s="240">
        <f>+Inputs!$D$3</f>
        <v>0.37951000000000001</v>
      </c>
      <c r="I227" s="241">
        <f t="shared" si="65"/>
        <v>268000</v>
      </c>
      <c r="K227" s="241">
        <f t="shared" si="66"/>
        <v>372</v>
      </c>
      <c r="L227" s="241">
        <f t="shared" si="67"/>
        <v>265773</v>
      </c>
      <c r="M227" s="241">
        <f t="shared" si="68"/>
        <v>141.17771999999999</v>
      </c>
      <c r="N227" s="241">
        <f t="shared" si="69"/>
        <v>141.17771999999999</v>
      </c>
      <c r="O227" s="241">
        <f t="shared" si="70"/>
        <v>-843.75441999968825</v>
      </c>
      <c r="P227" s="241">
        <f t="shared" si="71"/>
        <v>843.75441999968825</v>
      </c>
      <c r="Q227" s="242"/>
      <c r="R227" s="242"/>
      <c r="S227" s="242"/>
    </row>
    <row r="228" spans="1:20" s="237" customFormat="1">
      <c r="A228" s="236">
        <v>41821</v>
      </c>
      <c r="C228" s="238">
        <v>220</v>
      </c>
      <c r="D228" s="239">
        <f t="shared" si="62"/>
        <v>372</v>
      </c>
      <c r="E228" s="239">
        <f t="shared" si="63"/>
        <v>266145</v>
      </c>
      <c r="F228" s="239">
        <f t="shared" si="64"/>
        <v>-1855</v>
      </c>
      <c r="G228" s="240">
        <f>+Inputs!$D$3</f>
        <v>0.37951000000000001</v>
      </c>
      <c r="I228" s="241">
        <f t="shared" si="65"/>
        <v>268000</v>
      </c>
      <c r="K228" s="241">
        <f t="shared" si="66"/>
        <v>372</v>
      </c>
      <c r="L228" s="241">
        <f t="shared" si="67"/>
        <v>266145</v>
      </c>
      <c r="M228" s="241">
        <f t="shared" si="68"/>
        <v>141.17771999999999</v>
      </c>
      <c r="N228" s="241">
        <f t="shared" si="69"/>
        <v>141.17771999999999</v>
      </c>
      <c r="O228" s="241">
        <f t="shared" si="70"/>
        <v>-702.57669999968823</v>
      </c>
      <c r="P228" s="241">
        <f t="shared" si="71"/>
        <v>702.57669999968823</v>
      </c>
      <c r="Q228" s="242"/>
      <c r="R228" s="242"/>
      <c r="S228" s="242"/>
    </row>
    <row r="229" spans="1:20" s="237" customFormat="1">
      <c r="A229" s="243">
        <v>41852</v>
      </c>
      <c r="C229" s="238">
        <v>221</v>
      </c>
      <c r="D229" s="239">
        <f t="shared" si="62"/>
        <v>372</v>
      </c>
      <c r="E229" s="239">
        <f t="shared" si="63"/>
        <v>266517</v>
      </c>
      <c r="F229" s="239">
        <f t="shared" si="64"/>
        <v>-1483</v>
      </c>
      <c r="G229" s="240">
        <f>+Inputs!$D$3</f>
        <v>0.37951000000000001</v>
      </c>
      <c r="I229" s="241">
        <f t="shared" si="65"/>
        <v>268000</v>
      </c>
      <c r="K229" s="241">
        <f t="shared" si="66"/>
        <v>372</v>
      </c>
      <c r="L229" s="241">
        <f t="shared" si="67"/>
        <v>266517</v>
      </c>
      <c r="M229" s="241">
        <f t="shared" si="68"/>
        <v>141.17771999999999</v>
      </c>
      <c r="N229" s="241">
        <f t="shared" si="69"/>
        <v>141.17771999999999</v>
      </c>
      <c r="O229" s="241">
        <f t="shared" si="70"/>
        <v>-561.39897999968821</v>
      </c>
      <c r="P229" s="241">
        <f t="shared" si="71"/>
        <v>561.39897999968821</v>
      </c>
      <c r="Q229" s="242"/>
      <c r="R229" s="242"/>
      <c r="S229" s="242"/>
    </row>
    <row r="230" spans="1:20" s="237" customFormat="1">
      <c r="A230" s="236">
        <v>41883</v>
      </c>
      <c r="C230" s="238">
        <v>222</v>
      </c>
      <c r="D230" s="239">
        <f t="shared" si="62"/>
        <v>372</v>
      </c>
      <c r="E230" s="239">
        <f t="shared" si="63"/>
        <v>266889</v>
      </c>
      <c r="F230" s="239">
        <f t="shared" si="64"/>
        <v>-1111</v>
      </c>
      <c r="G230" s="240">
        <f>+Inputs!$D$3</f>
        <v>0.37951000000000001</v>
      </c>
      <c r="I230" s="241">
        <f t="shared" si="65"/>
        <v>268000</v>
      </c>
      <c r="K230" s="241">
        <f t="shared" si="66"/>
        <v>372</v>
      </c>
      <c r="L230" s="241">
        <f t="shared" si="67"/>
        <v>266889</v>
      </c>
      <c r="M230" s="241">
        <f t="shared" si="68"/>
        <v>141.17771999999999</v>
      </c>
      <c r="N230" s="241">
        <f t="shared" si="69"/>
        <v>141.17771999999999</v>
      </c>
      <c r="O230" s="241">
        <f t="shared" si="70"/>
        <v>-420.22125999968819</v>
      </c>
      <c r="P230" s="241">
        <f t="shared" si="71"/>
        <v>420.22125999968819</v>
      </c>
      <c r="Q230" s="242"/>
      <c r="R230" s="242"/>
      <c r="S230" s="242"/>
    </row>
    <row r="231" spans="1:20" s="237" customFormat="1">
      <c r="A231" s="243">
        <v>41913</v>
      </c>
      <c r="C231" s="238">
        <v>223</v>
      </c>
      <c r="D231" s="239">
        <f t="shared" si="62"/>
        <v>372</v>
      </c>
      <c r="E231" s="239">
        <f t="shared" si="63"/>
        <v>267261</v>
      </c>
      <c r="F231" s="239">
        <f t="shared" si="64"/>
        <v>-739</v>
      </c>
      <c r="G231" s="240">
        <f>+Inputs!$D$3</f>
        <v>0.37951000000000001</v>
      </c>
      <c r="I231" s="241">
        <f t="shared" si="65"/>
        <v>268000</v>
      </c>
      <c r="K231" s="241">
        <f t="shared" si="66"/>
        <v>372</v>
      </c>
      <c r="L231" s="241">
        <f t="shared" si="67"/>
        <v>267261</v>
      </c>
      <c r="M231" s="241">
        <f t="shared" si="68"/>
        <v>141.17771999999999</v>
      </c>
      <c r="N231" s="241">
        <f t="shared" si="69"/>
        <v>141.17771999999999</v>
      </c>
      <c r="O231" s="241">
        <f t="shared" si="70"/>
        <v>-279.04353999968816</v>
      </c>
      <c r="P231" s="241">
        <f t="shared" si="71"/>
        <v>279.04353999968816</v>
      </c>
      <c r="Q231" s="242"/>
      <c r="R231" s="242"/>
      <c r="S231" s="242"/>
    </row>
    <row r="232" spans="1:20" s="237" customFormat="1">
      <c r="A232" s="236">
        <v>41944</v>
      </c>
      <c r="C232" s="238">
        <v>224</v>
      </c>
      <c r="D232" s="239">
        <f t="shared" si="62"/>
        <v>372</v>
      </c>
      <c r="E232" s="239">
        <f t="shared" si="63"/>
        <v>267633</v>
      </c>
      <c r="F232" s="239">
        <f t="shared" si="64"/>
        <v>-367</v>
      </c>
      <c r="G232" s="240">
        <f>+Inputs!$D$3</f>
        <v>0.37951000000000001</v>
      </c>
      <c r="I232" s="241">
        <f t="shared" si="65"/>
        <v>268000</v>
      </c>
      <c r="K232" s="241">
        <f t="shared" si="66"/>
        <v>372</v>
      </c>
      <c r="L232" s="241">
        <f t="shared" si="67"/>
        <v>267633</v>
      </c>
      <c r="M232" s="241">
        <f t="shared" si="68"/>
        <v>141.17771999999999</v>
      </c>
      <c r="N232" s="241">
        <f t="shared" si="69"/>
        <v>141.17771999999999</v>
      </c>
      <c r="O232" s="241">
        <f t="shared" si="70"/>
        <v>-137.86581999968817</v>
      </c>
      <c r="P232" s="241">
        <f t="shared" si="71"/>
        <v>137.86581999968817</v>
      </c>
      <c r="Q232" s="242"/>
      <c r="R232" s="242"/>
      <c r="S232" s="242"/>
    </row>
    <row r="233" spans="1:20" s="237" customFormat="1">
      <c r="A233" s="243">
        <v>41974</v>
      </c>
      <c r="C233" s="238">
        <v>225</v>
      </c>
      <c r="D233" s="239">
        <f>-F232</f>
        <v>367</v>
      </c>
      <c r="E233" s="239">
        <f t="shared" si="63"/>
        <v>268000</v>
      </c>
      <c r="F233" s="239">
        <f t="shared" si="64"/>
        <v>0</v>
      </c>
      <c r="G233" s="240">
        <f>+Inputs!$D$3</f>
        <v>0.37951000000000001</v>
      </c>
      <c r="I233" s="241">
        <f t="shared" si="65"/>
        <v>268000</v>
      </c>
      <c r="K233" s="241">
        <f t="shared" si="66"/>
        <v>367</v>
      </c>
      <c r="L233" s="241">
        <f t="shared" si="67"/>
        <v>268000</v>
      </c>
      <c r="M233" s="241">
        <f t="shared" si="68"/>
        <v>139.28017</v>
      </c>
      <c r="N233" s="241">
        <f t="shared" si="69"/>
        <v>139.28017</v>
      </c>
      <c r="O233" s="241">
        <f t="shared" si="70"/>
        <v>1.4143500003118277</v>
      </c>
      <c r="P233" s="241">
        <f t="shared" si="71"/>
        <v>-1.4143500003118277</v>
      </c>
      <c r="Q233" s="242"/>
      <c r="R233" s="242"/>
      <c r="S233" s="242"/>
    </row>
    <row r="234" spans="1:20">
      <c r="A234" s="30"/>
      <c r="G234" s="28"/>
    </row>
    <row r="235" spans="1:20">
      <c r="A235" s="8" t="s">
        <v>43</v>
      </c>
      <c r="B235" s="33">
        <f>SUM(B9:B234)</f>
        <v>-268000</v>
      </c>
      <c r="D235" s="33">
        <f>SUM(D9:D234)</f>
        <v>268000</v>
      </c>
      <c r="G235" s="28"/>
      <c r="H235" s="33">
        <f>SUM(H9:H234)</f>
        <v>268000</v>
      </c>
      <c r="I235" s="33"/>
      <c r="J235" s="33">
        <f>SUM(J9:J234)</f>
        <v>101706</v>
      </c>
      <c r="K235" s="33">
        <f>SUM(K9:K234)</f>
        <v>268000</v>
      </c>
      <c r="L235" s="33"/>
      <c r="M235" s="33">
        <f>SUM(M9:M234)</f>
        <v>101707.41435000018</v>
      </c>
      <c r="N235" s="33">
        <f>SUM(N9:N234)</f>
        <v>1.4143500003118277</v>
      </c>
      <c r="O235" s="33">
        <f>SUM(O9:O234)</f>
        <v>-9292420.5318499301</v>
      </c>
      <c r="P235" s="33">
        <f>SUM(P9:P234)</f>
        <v>9292420.5318499301</v>
      </c>
    </row>
    <row r="236" spans="1:20">
      <c r="G236" s="28"/>
    </row>
    <row r="237" spans="1:20">
      <c r="A237" s="4" t="s">
        <v>61</v>
      </c>
      <c r="B237" s="4" t="s">
        <v>61</v>
      </c>
      <c r="C237" s="4" t="s">
        <v>61</v>
      </c>
      <c r="D237" s="4" t="s">
        <v>61</v>
      </c>
      <c r="F237" s="4" t="s">
        <v>61</v>
      </c>
      <c r="G237" s="28" t="s">
        <v>61</v>
      </c>
      <c r="H237" s="4" t="s">
        <v>61</v>
      </c>
      <c r="J237" s="4" t="s">
        <v>61</v>
      </c>
      <c r="K237" s="4" t="s">
        <v>61</v>
      </c>
      <c r="M237" s="4" t="s">
        <v>61</v>
      </c>
      <c r="N237" s="4" t="s">
        <v>61</v>
      </c>
      <c r="P237" s="4" t="s">
        <v>61</v>
      </c>
      <c r="Q237" s="8" t="s">
        <v>61</v>
      </c>
      <c r="R237" s="8" t="s">
        <v>61</v>
      </c>
      <c r="S237" s="8" t="s">
        <v>61</v>
      </c>
      <c r="T237" s="4" t="s">
        <v>61</v>
      </c>
    </row>
    <row r="238" spans="1:20">
      <c r="G238"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sheetPr transitionEvaluation="1" codeName="Sheet22">
    <pageSetUpPr autoPageBreaks="0" fitToPage="1"/>
  </sheetPr>
  <dimension ref="A1:AE237"/>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35217</v>
      </c>
      <c r="B9" s="32">
        <v>-150288</v>
      </c>
      <c r="C9" s="6">
        <v>1</v>
      </c>
      <c r="D9" s="29">
        <f t="shared" ref="D9:D40" si="0">ROUND(-(+$B$9/180)*1,0)</f>
        <v>835</v>
      </c>
      <c r="E9" s="29">
        <f>+D9</f>
        <v>835</v>
      </c>
      <c r="F9" s="29">
        <f t="shared" ref="F9:F40" si="1">$B$9+E9</f>
        <v>-149453</v>
      </c>
      <c r="G9" s="34">
        <f>+Inputs!$D$2</f>
        <v>0.3795</v>
      </c>
      <c r="H9" s="27">
        <f>-B9</f>
        <v>150288</v>
      </c>
      <c r="I9" s="27">
        <f>+H9</f>
        <v>150288</v>
      </c>
      <c r="J9" s="27">
        <f>H9*G9</f>
        <v>57034.296000000002</v>
      </c>
      <c r="K9" s="27">
        <f t="shared" ref="K9:K40" si="2">D9</f>
        <v>835</v>
      </c>
      <c r="L9" s="27">
        <f>+K9</f>
        <v>835</v>
      </c>
      <c r="M9" s="27">
        <f t="shared" ref="M9:M40" si="3">K9*G9</f>
        <v>316.88249999999999</v>
      </c>
      <c r="N9" s="27">
        <f t="shared" ref="N9:N40" si="4">M9-J9</f>
        <v>-56717.413500000002</v>
      </c>
      <c r="O9" s="27">
        <f>+N9</f>
        <v>-56717.413500000002</v>
      </c>
      <c r="P9" s="27">
        <f>-SUM(N9)</f>
        <v>56717.413500000002</v>
      </c>
      <c r="Q9" s="38">
        <f>VLOOKUP(Q8,A9:P185,5)</f>
        <v>136105</v>
      </c>
      <c r="R9" s="38">
        <f>VLOOKUP(R8,A9:P185,5)</f>
        <v>138937</v>
      </c>
      <c r="S9" s="38">
        <f>+R9-Q9</f>
        <v>2832</v>
      </c>
      <c r="T9" s="35" t="s">
        <v>64</v>
      </c>
      <c r="U9" s="145">
        <f t="shared" ref="U9:AE9" si="5">-IF(TYPE(VLOOKUP(U8,$A$9:$P$185,6,FALSE))=16,0,VLOOKUP(U8,$A$9:$P$185,6,FALSE))</f>
        <v>13947</v>
      </c>
      <c r="V9" s="145">
        <f t="shared" si="5"/>
        <v>13711</v>
      </c>
      <c r="W9" s="145">
        <f t="shared" si="5"/>
        <v>13475</v>
      </c>
      <c r="X9" s="145">
        <f t="shared" si="5"/>
        <v>13239</v>
      </c>
      <c r="Y9" s="145">
        <f t="shared" si="5"/>
        <v>13003</v>
      </c>
      <c r="Z9" s="145">
        <f t="shared" si="5"/>
        <v>12767</v>
      </c>
      <c r="AA9" s="145">
        <f t="shared" si="5"/>
        <v>12531</v>
      </c>
      <c r="AB9" s="145">
        <f t="shared" si="5"/>
        <v>12295</v>
      </c>
      <c r="AC9" s="145">
        <f t="shared" si="5"/>
        <v>12059</v>
      </c>
      <c r="AD9" s="145">
        <f t="shared" si="5"/>
        <v>11823</v>
      </c>
      <c r="AE9" s="145">
        <f t="shared" si="5"/>
        <v>11587</v>
      </c>
    </row>
    <row r="10" spans="1:31">
      <c r="A10" s="30">
        <v>35247</v>
      </c>
      <c r="B10" s="9"/>
      <c r="C10" s="6">
        <v>2</v>
      </c>
      <c r="D10" s="29">
        <f t="shared" si="0"/>
        <v>835</v>
      </c>
      <c r="E10" s="29">
        <f t="shared" ref="E10:E41" si="6">+E9+D10</f>
        <v>1670</v>
      </c>
      <c r="F10" s="29">
        <f t="shared" si="1"/>
        <v>-148618</v>
      </c>
      <c r="G10" s="34">
        <f>+Inputs!$D$2</f>
        <v>0.3795</v>
      </c>
      <c r="H10" s="2"/>
      <c r="I10" s="27">
        <f t="shared" ref="I10:I41" si="7">+I9+H10</f>
        <v>150288</v>
      </c>
      <c r="J10" s="27"/>
      <c r="K10" s="27">
        <f t="shared" si="2"/>
        <v>835</v>
      </c>
      <c r="L10" s="27">
        <f t="shared" ref="L10:L41" si="8">+L9+K10</f>
        <v>1670</v>
      </c>
      <c r="M10" s="27">
        <f t="shared" si="3"/>
        <v>316.88249999999999</v>
      </c>
      <c r="N10" s="27">
        <f t="shared" si="4"/>
        <v>316.88249999999999</v>
      </c>
      <c r="O10" s="27">
        <f t="shared" ref="O10:O41" si="9">+O9+N10</f>
        <v>-56400.531000000003</v>
      </c>
      <c r="P10" s="27">
        <f t="shared" ref="P10:P41" si="10">P9-N10</f>
        <v>56400.531000000003</v>
      </c>
      <c r="Q10" s="38">
        <f>VLOOKUP(Q8,A9:P185,15)</f>
        <v>-5381.7805000000444</v>
      </c>
      <c r="R10" s="38">
        <f>VLOOKUP(R8,A9:P185,15)</f>
        <v>-4307.0081800000407</v>
      </c>
      <c r="S10" s="38">
        <f>+R10-Q10</f>
        <v>1074.7723200000037</v>
      </c>
      <c r="T10" s="36" t="s">
        <v>69</v>
      </c>
    </row>
    <row r="11" spans="1:31">
      <c r="A11" s="31">
        <v>35278</v>
      </c>
      <c r="B11" s="5"/>
      <c r="C11" s="6">
        <v>3</v>
      </c>
      <c r="D11" s="29">
        <f t="shared" si="0"/>
        <v>835</v>
      </c>
      <c r="E11" s="29">
        <f t="shared" si="6"/>
        <v>2505</v>
      </c>
      <c r="F11" s="29">
        <f t="shared" si="1"/>
        <v>-147783</v>
      </c>
      <c r="G11" s="34">
        <f>+Inputs!$D$2</f>
        <v>0.3795</v>
      </c>
      <c r="H11" s="2"/>
      <c r="I11" s="27">
        <f t="shared" si="7"/>
        <v>150288</v>
      </c>
      <c r="J11" s="27"/>
      <c r="K11" s="27">
        <f t="shared" si="2"/>
        <v>835</v>
      </c>
      <c r="L11" s="27">
        <f t="shared" si="8"/>
        <v>2505</v>
      </c>
      <c r="M11" s="27">
        <f t="shared" si="3"/>
        <v>316.88249999999999</v>
      </c>
      <c r="N11" s="27">
        <f t="shared" si="4"/>
        <v>316.88249999999999</v>
      </c>
      <c r="O11" s="27">
        <f t="shared" si="9"/>
        <v>-56083.648500000003</v>
      </c>
      <c r="P11" s="27">
        <f t="shared" si="10"/>
        <v>56083.648500000003</v>
      </c>
      <c r="Q11" s="38">
        <f>+VLOOKUP(Q8,A9:P185,16)</f>
        <v>5381.7805000000444</v>
      </c>
      <c r="R11" s="38">
        <f>+VLOOKUP(R8,A9:P185,16)</f>
        <v>4307.0081800000407</v>
      </c>
      <c r="S11" s="38">
        <f>(+Q11+R11)/2</f>
        <v>4844.3943400000426</v>
      </c>
      <c r="T11" s="36" t="s">
        <v>113</v>
      </c>
      <c r="U11" s="145">
        <f t="shared" ref="U11:AE11" si="11">IF(TYPE(VLOOKUP(U8,$A$9:$P$185,16,FALSE))=16,0,VLOOKUP(U8,$A$9:$P$185,16,FALSE))</f>
        <v>5292.2161400000441</v>
      </c>
      <c r="V11" s="145">
        <f t="shared" si="11"/>
        <v>5202.6517800000438</v>
      </c>
      <c r="W11" s="145">
        <f t="shared" si="11"/>
        <v>5113.0874200000435</v>
      </c>
      <c r="X11" s="145">
        <f t="shared" si="11"/>
        <v>5023.5230600000432</v>
      </c>
      <c r="Y11" s="145">
        <f t="shared" si="11"/>
        <v>4933.9587000000429</v>
      </c>
      <c r="Z11" s="145">
        <f t="shared" si="11"/>
        <v>4844.3943400000426</v>
      </c>
      <c r="AA11" s="145">
        <f t="shared" si="11"/>
        <v>4754.8299800000423</v>
      </c>
      <c r="AB11" s="145">
        <f t="shared" si="11"/>
        <v>4665.265620000042</v>
      </c>
      <c r="AC11" s="145">
        <f t="shared" si="11"/>
        <v>4575.7012600000417</v>
      </c>
      <c r="AD11" s="145">
        <f t="shared" si="11"/>
        <v>4486.1369000000414</v>
      </c>
      <c r="AE11" s="145">
        <f t="shared" si="11"/>
        <v>4396.572540000041</v>
      </c>
    </row>
    <row r="12" spans="1:31">
      <c r="A12" s="30">
        <v>35309</v>
      </c>
      <c r="B12" s="3"/>
      <c r="C12" s="6">
        <v>4</v>
      </c>
      <c r="D12" s="29">
        <f t="shared" si="0"/>
        <v>835</v>
      </c>
      <c r="E12" s="29">
        <f t="shared" si="6"/>
        <v>3340</v>
      </c>
      <c r="F12" s="29">
        <f t="shared" si="1"/>
        <v>-146948</v>
      </c>
      <c r="G12" s="34">
        <f>+Inputs!$D$2</f>
        <v>0.3795</v>
      </c>
      <c r="H12" s="2"/>
      <c r="I12" s="27">
        <f t="shared" si="7"/>
        <v>150288</v>
      </c>
      <c r="J12" s="27"/>
      <c r="K12" s="27">
        <f t="shared" si="2"/>
        <v>835</v>
      </c>
      <c r="L12" s="27">
        <f t="shared" si="8"/>
        <v>3340</v>
      </c>
      <c r="M12" s="27">
        <f t="shared" si="3"/>
        <v>316.88249999999999</v>
      </c>
      <c r="N12" s="27">
        <f t="shared" si="4"/>
        <v>316.88249999999999</v>
      </c>
      <c r="O12" s="27">
        <f t="shared" si="9"/>
        <v>-55766.766000000003</v>
      </c>
      <c r="P12" s="27">
        <f t="shared" si="10"/>
        <v>55766.766000000003</v>
      </c>
      <c r="Q12" s="39"/>
      <c r="R12" s="40"/>
      <c r="S12" s="40"/>
      <c r="T12" s="36"/>
    </row>
    <row r="13" spans="1:31">
      <c r="A13" s="31">
        <v>35339</v>
      </c>
      <c r="B13" s="3"/>
      <c r="C13" s="6">
        <v>5</v>
      </c>
      <c r="D13" s="29">
        <f t="shared" si="0"/>
        <v>835</v>
      </c>
      <c r="E13" s="29">
        <f t="shared" si="6"/>
        <v>4175</v>
      </c>
      <c r="F13" s="29">
        <f t="shared" si="1"/>
        <v>-146113</v>
      </c>
      <c r="G13" s="34">
        <f>+Inputs!$D$2</f>
        <v>0.3795</v>
      </c>
      <c r="H13" s="2"/>
      <c r="I13" s="27">
        <f t="shared" si="7"/>
        <v>150288</v>
      </c>
      <c r="J13" s="27"/>
      <c r="K13" s="27">
        <f t="shared" si="2"/>
        <v>835</v>
      </c>
      <c r="L13" s="27">
        <f t="shared" si="8"/>
        <v>4175</v>
      </c>
      <c r="M13" s="27">
        <f t="shared" si="3"/>
        <v>316.88249999999999</v>
      </c>
      <c r="N13" s="27">
        <f t="shared" si="4"/>
        <v>316.88249999999999</v>
      </c>
      <c r="O13" s="27">
        <f t="shared" si="9"/>
        <v>-55449.883500000004</v>
      </c>
      <c r="P13" s="27">
        <f t="shared" si="10"/>
        <v>55449.883500000004</v>
      </c>
      <c r="Q13" s="38">
        <f>VLOOKUP(Q8,A9:P185,9)</f>
        <v>150288</v>
      </c>
      <c r="R13" s="38">
        <f>VLOOKUP(R8,A9:P185,9)</f>
        <v>150288</v>
      </c>
      <c r="S13" s="38">
        <f>+R13-Q13</f>
        <v>0</v>
      </c>
      <c r="T13" s="36" t="s">
        <v>70</v>
      </c>
    </row>
    <row r="14" spans="1:31">
      <c r="A14" s="30">
        <v>35370</v>
      </c>
      <c r="B14" s="3"/>
      <c r="C14" s="6">
        <v>6</v>
      </c>
      <c r="D14" s="29">
        <f t="shared" si="0"/>
        <v>835</v>
      </c>
      <c r="E14" s="29">
        <f t="shared" si="6"/>
        <v>5010</v>
      </c>
      <c r="F14" s="29">
        <f t="shared" si="1"/>
        <v>-145278</v>
      </c>
      <c r="G14" s="34">
        <f>+Inputs!$D$2</f>
        <v>0.3795</v>
      </c>
      <c r="H14" s="2"/>
      <c r="I14" s="27">
        <f t="shared" si="7"/>
        <v>150288</v>
      </c>
      <c r="J14" s="27"/>
      <c r="K14" s="27">
        <f t="shared" si="2"/>
        <v>835</v>
      </c>
      <c r="L14" s="27">
        <f t="shared" si="8"/>
        <v>5010</v>
      </c>
      <c r="M14" s="27">
        <f t="shared" si="3"/>
        <v>316.88249999999999</v>
      </c>
      <c r="N14" s="27">
        <f t="shared" si="4"/>
        <v>316.88249999999999</v>
      </c>
      <c r="O14" s="27">
        <f t="shared" si="9"/>
        <v>-55133.001000000004</v>
      </c>
      <c r="P14" s="27">
        <f t="shared" si="10"/>
        <v>55133.001000000004</v>
      </c>
      <c r="Q14" s="38">
        <f>VLOOKUP(Q8,A9:P185,12)</f>
        <v>136105</v>
      </c>
      <c r="R14" s="38">
        <f>VLOOKUP(R8,A9:P185,12)</f>
        <v>138937</v>
      </c>
      <c r="S14" s="38">
        <f>+R14-Q14</f>
        <v>2832</v>
      </c>
      <c r="T14" s="37" t="s">
        <v>93</v>
      </c>
    </row>
    <row r="15" spans="1:31">
      <c r="A15" s="31">
        <v>35400</v>
      </c>
      <c r="B15" s="3"/>
      <c r="C15" s="6">
        <v>7</v>
      </c>
      <c r="D15" s="29">
        <f t="shared" si="0"/>
        <v>835</v>
      </c>
      <c r="E15" s="29">
        <f t="shared" si="6"/>
        <v>5845</v>
      </c>
      <c r="F15" s="29">
        <f t="shared" si="1"/>
        <v>-144443</v>
      </c>
      <c r="G15" s="34">
        <f>+Inputs!$D$2</f>
        <v>0.3795</v>
      </c>
      <c r="H15" s="2"/>
      <c r="I15" s="27">
        <f t="shared" si="7"/>
        <v>150288</v>
      </c>
      <c r="J15" s="27"/>
      <c r="K15" s="27">
        <f t="shared" si="2"/>
        <v>835</v>
      </c>
      <c r="L15" s="27">
        <f t="shared" si="8"/>
        <v>5845</v>
      </c>
      <c r="M15" s="27">
        <f t="shared" si="3"/>
        <v>316.88249999999999</v>
      </c>
      <c r="N15" s="27">
        <f t="shared" si="4"/>
        <v>316.88249999999999</v>
      </c>
      <c r="O15" s="27">
        <f t="shared" si="9"/>
        <v>-54816.118500000004</v>
      </c>
      <c r="P15" s="27">
        <f t="shared" si="10"/>
        <v>54816.118500000004</v>
      </c>
    </row>
    <row r="16" spans="1:31">
      <c r="A16" s="30">
        <v>35431</v>
      </c>
      <c r="B16" s="3"/>
      <c r="C16" s="6">
        <v>8</v>
      </c>
      <c r="D16" s="29">
        <f t="shared" si="0"/>
        <v>835</v>
      </c>
      <c r="E16" s="29">
        <f t="shared" si="6"/>
        <v>6680</v>
      </c>
      <c r="F16" s="29">
        <f t="shared" si="1"/>
        <v>-143608</v>
      </c>
      <c r="G16" s="34">
        <f>+Inputs!$D$2</f>
        <v>0.3795</v>
      </c>
      <c r="H16" s="2"/>
      <c r="I16" s="27">
        <f t="shared" si="7"/>
        <v>150288</v>
      </c>
      <c r="J16" s="27"/>
      <c r="K16" s="27">
        <f t="shared" si="2"/>
        <v>835</v>
      </c>
      <c r="L16" s="27">
        <f t="shared" si="8"/>
        <v>6680</v>
      </c>
      <c r="M16" s="27">
        <f t="shared" si="3"/>
        <v>316.88249999999999</v>
      </c>
      <c r="N16" s="27">
        <f t="shared" si="4"/>
        <v>316.88249999999999</v>
      </c>
      <c r="O16" s="27">
        <f t="shared" si="9"/>
        <v>-54499.236000000004</v>
      </c>
      <c r="P16" s="27">
        <f t="shared" si="10"/>
        <v>54499.236000000004</v>
      </c>
      <c r="Q16" s="4"/>
      <c r="R16" s="4"/>
      <c r="S16" s="4"/>
    </row>
    <row r="17" spans="1:19">
      <c r="A17" s="31">
        <v>35462</v>
      </c>
      <c r="B17" s="3"/>
      <c r="C17" s="6">
        <v>9</v>
      </c>
      <c r="D17" s="29">
        <f t="shared" si="0"/>
        <v>835</v>
      </c>
      <c r="E17" s="29">
        <f t="shared" si="6"/>
        <v>7515</v>
      </c>
      <c r="F17" s="29">
        <f t="shared" si="1"/>
        <v>-142773</v>
      </c>
      <c r="G17" s="34">
        <f>+Inputs!$D$2</f>
        <v>0.3795</v>
      </c>
      <c r="H17" s="2"/>
      <c r="I17" s="27">
        <f t="shared" si="7"/>
        <v>150288</v>
      </c>
      <c r="J17" s="27"/>
      <c r="K17" s="27">
        <f t="shared" si="2"/>
        <v>835</v>
      </c>
      <c r="L17" s="27">
        <f t="shared" si="8"/>
        <v>7515</v>
      </c>
      <c r="M17" s="27">
        <f t="shared" si="3"/>
        <v>316.88249999999999</v>
      </c>
      <c r="N17" s="27">
        <f t="shared" si="4"/>
        <v>316.88249999999999</v>
      </c>
      <c r="O17" s="27">
        <f t="shared" si="9"/>
        <v>-54182.353500000005</v>
      </c>
      <c r="P17" s="27">
        <f t="shared" si="10"/>
        <v>54182.353500000005</v>
      </c>
      <c r="Q17" s="4"/>
      <c r="R17" s="4"/>
      <c r="S17" s="4"/>
    </row>
    <row r="18" spans="1:19">
      <c r="A18" s="30">
        <v>35490</v>
      </c>
      <c r="B18" s="3"/>
      <c r="C18" s="6">
        <v>10</v>
      </c>
      <c r="D18" s="29">
        <f t="shared" si="0"/>
        <v>835</v>
      </c>
      <c r="E18" s="29">
        <f t="shared" si="6"/>
        <v>8350</v>
      </c>
      <c r="F18" s="29">
        <f t="shared" si="1"/>
        <v>-141938</v>
      </c>
      <c r="G18" s="34">
        <f>+Inputs!$D$2</f>
        <v>0.3795</v>
      </c>
      <c r="H18" s="2"/>
      <c r="I18" s="27">
        <f t="shared" si="7"/>
        <v>150288</v>
      </c>
      <c r="J18" s="27"/>
      <c r="K18" s="27">
        <f t="shared" si="2"/>
        <v>835</v>
      </c>
      <c r="L18" s="27">
        <f t="shared" si="8"/>
        <v>8350</v>
      </c>
      <c r="M18" s="27">
        <f t="shared" si="3"/>
        <v>316.88249999999999</v>
      </c>
      <c r="N18" s="27">
        <f t="shared" si="4"/>
        <v>316.88249999999999</v>
      </c>
      <c r="O18" s="27">
        <f t="shared" si="9"/>
        <v>-53865.471000000005</v>
      </c>
      <c r="P18" s="27">
        <f t="shared" si="10"/>
        <v>53865.471000000005</v>
      </c>
      <c r="Q18" s="4"/>
      <c r="R18" s="4"/>
      <c r="S18" s="4"/>
    </row>
    <row r="19" spans="1:19">
      <c r="A19" s="31">
        <v>35521</v>
      </c>
      <c r="B19" s="3"/>
      <c r="C19" s="6">
        <v>11</v>
      </c>
      <c r="D19" s="29">
        <f t="shared" si="0"/>
        <v>835</v>
      </c>
      <c r="E19" s="29">
        <f t="shared" si="6"/>
        <v>9185</v>
      </c>
      <c r="F19" s="29">
        <f t="shared" si="1"/>
        <v>-141103</v>
      </c>
      <c r="G19" s="34">
        <f>+Inputs!$D$2</f>
        <v>0.3795</v>
      </c>
      <c r="H19" s="2"/>
      <c r="I19" s="27">
        <f t="shared" si="7"/>
        <v>150288</v>
      </c>
      <c r="J19" s="27"/>
      <c r="K19" s="27">
        <f t="shared" si="2"/>
        <v>835</v>
      </c>
      <c r="L19" s="27">
        <f t="shared" si="8"/>
        <v>9185</v>
      </c>
      <c r="M19" s="27">
        <f t="shared" si="3"/>
        <v>316.88249999999999</v>
      </c>
      <c r="N19" s="27">
        <f t="shared" si="4"/>
        <v>316.88249999999999</v>
      </c>
      <c r="O19" s="27">
        <f t="shared" si="9"/>
        <v>-53548.588500000005</v>
      </c>
      <c r="P19" s="27">
        <f t="shared" si="10"/>
        <v>53548.588500000005</v>
      </c>
      <c r="Q19" s="4"/>
      <c r="R19" s="4"/>
      <c r="S19" s="4"/>
    </row>
    <row r="20" spans="1:19">
      <c r="A20" s="30">
        <v>35551</v>
      </c>
      <c r="B20" s="3"/>
      <c r="C20" s="6">
        <v>12</v>
      </c>
      <c r="D20" s="29">
        <f t="shared" si="0"/>
        <v>835</v>
      </c>
      <c r="E20" s="29">
        <f t="shared" si="6"/>
        <v>10020</v>
      </c>
      <c r="F20" s="29">
        <f t="shared" si="1"/>
        <v>-140268</v>
      </c>
      <c r="G20" s="34">
        <f>+Inputs!$D$2</f>
        <v>0.3795</v>
      </c>
      <c r="H20" s="2"/>
      <c r="I20" s="27">
        <f t="shared" si="7"/>
        <v>150288</v>
      </c>
      <c r="J20" s="27"/>
      <c r="K20" s="27">
        <f t="shared" si="2"/>
        <v>835</v>
      </c>
      <c r="L20" s="27">
        <f t="shared" si="8"/>
        <v>10020</v>
      </c>
      <c r="M20" s="27">
        <f t="shared" si="3"/>
        <v>316.88249999999999</v>
      </c>
      <c r="N20" s="27">
        <f t="shared" si="4"/>
        <v>316.88249999999999</v>
      </c>
      <c r="O20" s="27">
        <f t="shared" si="9"/>
        <v>-53231.706000000006</v>
      </c>
      <c r="P20" s="27">
        <f t="shared" si="10"/>
        <v>53231.706000000006</v>
      </c>
      <c r="Q20" s="4"/>
      <c r="R20" s="4"/>
      <c r="S20" s="4"/>
    </row>
    <row r="21" spans="1:19">
      <c r="A21" s="31">
        <v>35582</v>
      </c>
      <c r="B21" s="3"/>
      <c r="C21" s="6">
        <v>13</v>
      </c>
      <c r="D21" s="29">
        <f t="shared" si="0"/>
        <v>835</v>
      </c>
      <c r="E21" s="29">
        <f t="shared" si="6"/>
        <v>10855</v>
      </c>
      <c r="F21" s="29">
        <f t="shared" si="1"/>
        <v>-139433</v>
      </c>
      <c r="G21" s="34">
        <f>+Inputs!$D$2</f>
        <v>0.3795</v>
      </c>
      <c r="H21" s="2"/>
      <c r="I21" s="27">
        <f t="shared" si="7"/>
        <v>150288</v>
      </c>
      <c r="J21" s="27"/>
      <c r="K21" s="27">
        <f t="shared" si="2"/>
        <v>835</v>
      </c>
      <c r="L21" s="27">
        <f t="shared" si="8"/>
        <v>10855</v>
      </c>
      <c r="M21" s="27">
        <f t="shared" si="3"/>
        <v>316.88249999999999</v>
      </c>
      <c r="N21" s="27">
        <f t="shared" si="4"/>
        <v>316.88249999999999</v>
      </c>
      <c r="O21" s="27">
        <f t="shared" si="9"/>
        <v>-52914.823500000006</v>
      </c>
      <c r="P21" s="27">
        <f t="shared" si="10"/>
        <v>52914.823500000006</v>
      </c>
      <c r="Q21" s="4"/>
      <c r="R21" s="4"/>
      <c r="S21" s="4"/>
    </row>
    <row r="22" spans="1:19">
      <c r="A22" s="30">
        <v>35612</v>
      </c>
      <c r="B22" s="3"/>
      <c r="C22" s="6">
        <v>14</v>
      </c>
      <c r="D22" s="29">
        <f t="shared" si="0"/>
        <v>835</v>
      </c>
      <c r="E22" s="29">
        <f t="shared" si="6"/>
        <v>11690</v>
      </c>
      <c r="F22" s="29">
        <f t="shared" si="1"/>
        <v>-138598</v>
      </c>
      <c r="G22" s="34">
        <f>+Inputs!$D$2</f>
        <v>0.3795</v>
      </c>
      <c r="H22" s="2"/>
      <c r="I22" s="27">
        <f t="shared" si="7"/>
        <v>150288</v>
      </c>
      <c r="J22" s="27"/>
      <c r="K22" s="27">
        <f t="shared" si="2"/>
        <v>835</v>
      </c>
      <c r="L22" s="27">
        <f t="shared" si="8"/>
        <v>11690</v>
      </c>
      <c r="M22" s="27">
        <f t="shared" si="3"/>
        <v>316.88249999999999</v>
      </c>
      <c r="N22" s="27">
        <f t="shared" si="4"/>
        <v>316.88249999999999</v>
      </c>
      <c r="O22" s="27">
        <f t="shared" si="9"/>
        <v>-52597.941000000006</v>
      </c>
      <c r="P22" s="27">
        <f t="shared" si="10"/>
        <v>52597.941000000006</v>
      </c>
      <c r="Q22" s="4"/>
      <c r="R22" s="4"/>
      <c r="S22" s="4"/>
    </row>
    <row r="23" spans="1:19">
      <c r="A23" s="31">
        <v>35643</v>
      </c>
      <c r="B23" s="3"/>
      <c r="C23" s="6">
        <v>15</v>
      </c>
      <c r="D23" s="29">
        <f t="shared" si="0"/>
        <v>835</v>
      </c>
      <c r="E23" s="29">
        <f t="shared" si="6"/>
        <v>12525</v>
      </c>
      <c r="F23" s="29">
        <f t="shared" si="1"/>
        <v>-137763</v>
      </c>
      <c r="G23" s="34">
        <f>+Inputs!$D$2</f>
        <v>0.3795</v>
      </c>
      <c r="H23" s="2"/>
      <c r="I23" s="27">
        <f t="shared" si="7"/>
        <v>150288</v>
      </c>
      <c r="J23" s="27"/>
      <c r="K23" s="27">
        <f t="shared" si="2"/>
        <v>835</v>
      </c>
      <c r="L23" s="27">
        <f t="shared" si="8"/>
        <v>12525</v>
      </c>
      <c r="M23" s="27">
        <f t="shared" si="3"/>
        <v>316.88249999999999</v>
      </c>
      <c r="N23" s="27">
        <f t="shared" si="4"/>
        <v>316.88249999999999</v>
      </c>
      <c r="O23" s="27">
        <f t="shared" si="9"/>
        <v>-52281.058500000006</v>
      </c>
      <c r="P23" s="27">
        <f t="shared" si="10"/>
        <v>52281.058500000006</v>
      </c>
      <c r="Q23" s="4"/>
      <c r="R23" s="4"/>
      <c r="S23" s="4"/>
    </row>
    <row r="24" spans="1:19">
      <c r="A24" s="30">
        <v>35674</v>
      </c>
      <c r="B24" s="3"/>
      <c r="C24" s="6">
        <v>16</v>
      </c>
      <c r="D24" s="29">
        <f t="shared" si="0"/>
        <v>835</v>
      </c>
      <c r="E24" s="29">
        <f t="shared" si="6"/>
        <v>13360</v>
      </c>
      <c r="F24" s="29">
        <f t="shared" si="1"/>
        <v>-136928</v>
      </c>
      <c r="G24" s="34">
        <f>+Inputs!$D$2</f>
        <v>0.3795</v>
      </c>
      <c r="H24" s="2"/>
      <c r="I24" s="27">
        <f t="shared" si="7"/>
        <v>150288</v>
      </c>
      <c r="J24" s="27"/>
      <c r="K24" s="27">
        <f t="shared" si="2"/>
        <v>835</v>
      </c>
      <c r="L24" s="27">
        <f t="shared" si="8"/>
        <v>13360</v>
      </c>
      <c r="M24" s="27">
        <f t="shared" si="3"/>
        <v>316.88249999999999</v>
      </c>
      <c r="N24" s="27">
        <f t="shared" si="4"/>
        <v>316.88249999999999</v>
      </c>
      <c r="O24" s="27">
        <f t="shared" si="9"/>
        <v>-51964.176000000007</v>
      </c>
      <c r="P24" s="27">
        <f t="shared" si="10"/>
        <v>51964.176000000007</v>
      </c>
      <c r="Q24" s="4"/>
      <c r="R24" s="4"/>
      <c r="S24" s="4"/>
    </row>
    <row r="25" spans="1:19">
      <c r="A25" s="31">
        <v>35704</v>
      </c>
      <c r="B25" s="3"/>
      <c r="C25" s="6">
        <v>17</v>
      </c>
      <c r="D25" s="29">
        <f t="shared" si="0"/>
        <v>835</v>
      </c>
      <c r="E25" s="29">
        <f t="shared" si="6"/>
        <v>14195</v>
      </c>
      <c r="F25" s="29">
        <f t="shared" si="1"/>
        <v>-136093</v>
      </c>
      <c r="G25" s="34">
        <f>+Inputs!$D$2</f>
        <v>0.3795</v>
      </c>
      <c r="H25" s="2"/>
      <c r="I25" s="27">
        <f t="shared" si="7"/>
        <v>150288</v>
      </c>
      <c r="J25" s="27"/>
      <c r="K25" s="27">
        <f t="shared" si="2"/>
        <v>835</v>
      </c>
      <c r="L25" s="27">
        <f t="shared" si="8"/>
        <v>14195</v>
      </c>
      <c r="M25" s="27">
        <f t="shared" si="3"/>
        <v>316.88249999999999</v>
      </c>
      <c r="N25" s="27">
        <f t="shared" si="4"/>
        <v>316.88249999999999</v>
      </c>
      <c r="O25" s="27">
        <f t="shared" si="9"/>
        <v>-51647.293500000007</v>
      </c>
      <c r="P25" s="27">
        <f t="shared" si="10"/>
        <v>51647.293500000007</v>
      </c>
      <c r="Q25" s="4"/>
      <c r="R25" s="4"/>
      <c r="S25" s="4"/>
    </row>
    <row r="26" spans="1:19">
      <c r="A26" s="30">
        <v>35735</v>
      </c>
      <c r="B26" s="3"/>
      <c r="C26" s="6">
        <v>18</v>
      </c>
      <c r="D26" s="29">
        <f t="shared" si="0"/>
        <v>835</v>
      </c>
      <c r="E26" s="29">
        <f t="shared" si="6"/>
        <v>15030</v>
      </c>
      <c r="F26" s="29">
        <f t="shared" si="1"/>
        <v>-135258</v>
      </c>
      <c r="G26" s="34">
        <f>+Inputs!$D$2</f>
        <v>0.3795</v>
      </c>
      <c r="H26" s="2"/>
      <c r="I26" s="27">
        <f t="shared" si="7"/>
        <v>150288</v>
      </c>
      <c r="J26" s="27"/>
      <c r="K26" s="27">
        <f t="shared" si="2"/>
        <v>835</v>
      </c>
      <c r="L26" s="27">
        <f t="shared" si="8"/>
        <v>15030</v>
      </c>
      <c r="M26" s="27">
        <f t="shared" si="3"/>
        <v>316.88249999999999</v>
      </c>
      <c r="N26" s="27">
        <f t="shared" si="4"/>
        <v>316.88249999999999</v>
      </c>
      <c r="O26" s="27">
        <f t="shared" si="9"/>
        <v>-51330.411000000007</v>
      </c>
      <c r="P26" s="27">
        <f t="shared" si="10"/>
        <v>51330.411000000007</v>
      </c>
      <c r="Q26" s="4"/>
      <c r="R26" s="4"/>
      <c r="S26" s="4"/>
    </row>
    <row r="27" spans="1:19">
      <c r="A27" s="31">
        <v>35765</v>
      </c>
      <c r="B27" s="3"/>
      <c r="C27" s="6">
        <v>19</v>
      </c>
      <c r="D27" s="29">
        <f t="shared" si="0"/>
        <v>835</v>
      </c>
      <c r="E27" s="29">
        <f t="shared" si="6"/>
        <v>15865</v>
      </c>
      <c r="F27" s="29">
        <f t="shared" si="1"/>
        <v>-134423</v>
      </c>
      <c r="G27" s="34">
        <f>+Inputs!$D$2</f>
        <v>0.3795</v>
      </c>
      <c r="H27" s="2"/>
      <c r="I27" s="27">
        <f t="shared" si="7"/>
        <v>150288</v>
      </c>
      <c r="J27" s="27"/>
      <c r="K27" s="27">
        <f t="shared" si="2"/>
        <v>835</v>
      </c>
      <c r="L27" s="27">
        <f t="shared" si="8"/>
        <v>15865</v>
      </c>
      <c r="M27" s="27">
        <f t="shared" si="3"/>
        <v>316.88249999999999</v>
      </c>
      <c r="N27" s="27">
        <f t="shared" si="4"/>
        <v>316.88249999999999</v>
      </c>
      <c r="O27" s="27">
        <f t="shared" si="9"/>
        <v>-51013.528500000008</v>
      </c>
      <c r="P27" s="27">
        <f t="shared" si="10"/>
        <v>51013.528500000008</v>
      </c>
      <c r="Q27" s="4"/>
      <c r="R27" s="4"/>
      <c r="S27" s="4"/>
    </row>
    <row r="28" spans="1:19">
      <c r="A28" s="30">
        <v>35796</v>
      </c>
      <c r="B28" s="3"/>
      <c r="C28" s="6">
        <v>20</v>
      </c>
      <c r="D28" s="29">
        <f t="shared" si="0"/>
        <v>835</v>
      </c>
      <c r="E28" s="29">
        <f t="shared" si="6"/>
        <v>16700</v>
      </c>
      <c r="F28" s="29">
        <f t="shared" si="1"/>
        <v>-133588</v>
      </c>
      <c r="G28" s="34">
        <f>+Inputs!$D$2</f>
        <v>0.3795</v>
      </c>
      <c r="H28" s="2"/>
      <c r="I28" s="27">
        <f t="shared" si="7"/>
        <v>150288</v>
      </c>
      <c r="J28" s="27"/>
      <c r="K28" s="27">
        <f t="shared" si="2"/>
        <v>835</v>
      </c>
      <c r="L28" s="27">
        <f t="shared" si="8"/>
        <v>16700</v>
      </c>
      <c r="M28" s="27">
        <f t="shared" si="3"/>
        <v>316.88249999999999</v>
      </c>
      <c r="N28" s="27">
        <f t="shared" si="4"/>
        <v>316.88249999999999</v>
      </c>
      <c r="O28" s="27">
        <f t="shared" si="9"/>
        <v>-50696.646000000008</v>
      </c>
      <c r="P28" s="27">
        <f t="shared" si="10"/>
        <v>50696.646000000008</v>
      </c>
      <c r="Q28" s="4"/>
      <c r="R28" s="4"/>
      <c r="S28" s="4"/>
    </row>
    <row r="29" spans="1:19">
      <c r="A29" s="31">
        <v>35827</v>
      </c>
      <c r="B29" s="3"/>
      <c r="C29" s="6">
        <v>21</v>
      </c>
      <c r="D29" s="29">
        <f t="shared" si="0"/>
        <v>835</v>
      </c>
      <c r="E29" s="29">
        <f t="shared" si="6"/>
        <v>17535</v>
      </c>
      <c r="F29" s="29">
        <f t="shared" si="1"/>
        <v>-132753</v>
      </c>
      <c r="G29" s="34">
        <f>+Inputs!$D$2</f>
        <v>0.3795</v>
      </c>
      <c r="H29" s="2"/>
      <c r="I29" s="27">
        <f t="shared" si="7"/>
        <v>150288</v>
      </c>
      <c r="J29" s="27"/>
      <c r="K29" s="27">
        <f t="shared" si="2"/>
        <v>835</v>
      </c>
      <c r="L29" s="27">
        <f t="shared" si="8"/>
        <v>17535</v>
      </c>
      <c r="M29" s="27">
        <f t="shared" si="3"/>
        <v>316.88249999999999</v>
      </c>
      <c r="N29" s="27">
        <f t="shared" si="4"/>
        <v>316.88249999999999</v>
      </c>
      <c r="O29" s="27">
        <f t="shared" si="9"/>
        <v>-50379.763500000008</v>
      </c>
      <c r="P29" s="27">
        <f t="shared" si="10"/>
        <v>50379.763500000008</v>
      </c>
      <c r="Q29" s="4"/>
      <c r="R29" s="4"/>
      <c r="S29" s="4"/>
    </row>
    <row r="30" spans="1:19">
      <c r="A30" s="30">
        <v>35855</v>
      </c>
      <c r="B30" s="3"/>
      <c r="C30" s="6">
        <v>22</v>
      </c>
      <c r="D30" s="29">
        <f t="shared" si="0"/>
        <v>835</v>
      </c>
      <c r="E30" s="29">
        <f t="shared" si="6"/>
        <v>18370</v>
      </c>
      <c r="F30" s="29">
        <f t="shared" si="1"/>
        <v>-131918</v>
      </c>
      <c r="G30" s="34">
        <f>+Inputs!$D$2</f>
        <v>0.3795</v>
      </c>
      <c r="H30" s="2"/>
      <c r="I30" s="27">
        <f t="shared" si="7"/>
        <v>150288</v>
      </c>
      <c r="J30" s="27"/>
      <c r="K30" s="27">
        <f t="shared" si="2"/>
        <v>835</v>
      </c>
      <c r="L30" s="27">
        <f t="shared" si="8"/>
        <v>18370</v>
      </c>
      <c r="M30" s="27">
        <f t="shared" si="3"/>
        <v>316.88249999999999</v>
      </c>
      <c r="N30" s="27">
        <f t="shared" si="4"/>
        <v>316.88249999999999</v>
      </c>
      <c r="O30" s="27">
        <f t="shared" si="9"/>
        <v>-50062.881000000008</v>
      </c>
      <c r="P30" s="27">
        <f t="shared" si="10"/>
        <v>50062.881000000008</v>
      </c>
      <c r="Q30" s="112"/>
    </row>
    <row r="31" spans="1:19">
      <c r="A31" s="31">
        <v>35886</v>
      </c>
      <c r="B31" s="3"/>
      <c r="C31" s="6">
        <v>23</v>
      </c>
      <c r="D31" s="29">
        <f t="shared" si="0"/>
        <v>835</v>
      </c>
      <c r="E31" s="29">
        <f t="shared" si="6"/>
        <v>19205</v>
      </c>
      <c r="F31" s="29">
        <f t="shared" si="1"/>
        <v>-131083</v>
      </c>
      <c r="G31" s="34">
        <f>+Inputs!$D$2</f>
        <v>0.3795</v>
      </c>
      <c r="H31" s="2"/>
      <c r="I31" s="27">
        <f t="shared" si="7"/>
        <v>150288</v>
      </c>
      <c r="J31" s="27"/>
      <c r="K31" s="27">
        <f t="shared" si="2"/>
        <v>835</v>
      </c>
      <c r="L31" s="27">
        <f t="shared" si="8"/>
        <v>19205</v>
      </c>
      <c r="M31" s="27">
        <f t="shared" si="3"/>
        <v>316.88249999999999</v>
      </c>
      <c r="N31" s="27">
        <f t="shared" si="4"/>
        <v>316.88249999999999</v>
      </c>
      <c r="O31" s="27">
        <f t="shared" si="9"/>
        <v>-49745.998500000009</v>
      </c>
      <c r="P31" s="27">
        <f t="shared" si="10"/>
        <v>49745.998500000009</v>
      </c>
      <c r="Q31" s="112"/>
    </row>
    <row r="32" spans="1:19">
      <c r="A32" s="30">
        <v>35916</v>
      </c>
      <c r="B32" s="3"/>
      <c r="C32" s="6">
        <v>24</v>
      </c>
      <c r="D32" s="29">
        <f t="shared" si="0"/>
        <v>835</v>
      </c>
      <c r="E32" s="29">
        <f t="shared" si="6"/>
        <v>20040</v>
      </c>
      <c r="F32" s="29">
        <f t="shared" si="1"/>
        <v>-130248</v>
      </c>
      <c r="G32" s="34">
        <f>+Inputs!$D$2</f>
        <v>0.3795</v>
      </c>
      <c r="H32" s="2"/>
      <c r="I32" s="27">
        <f t="shared" si="7"/>
        <v>150288</v>
      </c>
      <c r="J32" s="27"/>
      <c r="K32" s="27">
        <f t="shared" si="2"/>
        <v>835</v>
      </c>
      <c r="L32" s="27">
        <f t="shared" si="8"/>
        <v>20040</v>
      </c>
      <c r="M32" s="27">
        <f t="shared" si="3"/>
        <v>316.88249999999999</v>
      </c>
      <c r="N32" s="27">
        <f t="shared" si="4"/>
        <v>316.88249999999999</v>
      </c>
      <c r="O32" s="27">
        <f t="shared" si="9"/>
        <v>-49429.116000000009</v>
      </c>
      <c r="P32" s="27">
        <f t="shared" si="10"/>
        <v>49429.116000000009</v>
      </c>
      <c r="Q32" s="112"/>
    </row>
    <row r="33" spans="1:21">
      <c r="A33" s="31">
        <v>35947</v>
      </c>
      <c r="B33" s="3"/>
      <c r="C33" s="6">
        <v>25</v>
      </c>
      <c r="D33" s="29">
        <f t="shared" si="0"/>
        <v>835</v>
      </c>
      <c r="E33" s="29">
        <f t="shared" si="6"/>
        <v>20875</v>
      </c>
      <c r="F33" s="29">
        <f t="shared" si="1"/>
        <v>-129413</v>
      </c>
      <c r="G33" s="34">
        <f>+Inputs!$D$2</f>
        <v>0.3795</v>
      </c>
      <c r="H33" s="2"/>
      <c r="I33" s="27">
        <f t="shared" si="7"/>
        <v>150288</v>
      </c>
      <c r="J33" s="27"/>
      <c r="K33" s="27">
        <f t="shared" si="2"/>
        <v>835</v>
      </c>
      <c r="L33" s="27">
        <f t="shared" si="8"/>
        <v>20875</v>
      </c>
      <c r="M33" s="27">
        <f t="shared" si="3"/>
        <v>316.88249999999999</v>
      </c>
      <c r="N33" s="27">
        <f t="shared" si="4"/>
        <v>316.88249999999999</v>
      </c>
      <c r="O33" s="27">
        <f t="shared" si="9"/>
        <v>-49112.233500000009</v>
      </c>
      <c r="P33" s="27">
        <f t="shared" si="10"/>
        <v>49112.233500000009</v>
      </c>
      <c r="Q33" s="112"/>
    </row>
    <row r="34" spans="1:21">
      <c r="A34" s="30">
        <v>35977</v>
      </c>
      <c r="B34" s="3"/>
      <c r="C34" s="6">
        <v>26</v>
      </c>
      <c r="D34" s="29">
        <f t="shared" si="0"/>
        <v>835</v>
      </c>
      <c r="E34" s="29">
        <f t="shared" si="6"/>
        <v>21710</v>
      </c>
      <c r="F34" s="29">
        <f t="shared" si="1"/>
        <v>-128578</v>
      </c>
      <c r="G34" s="34">
        <f>+Inputs!$D$2</f>
        <v>0.3795</v>
      </c>
      <c r="H34" s="2"/>
      <c r="I34" s="27">
        <f t="shared" si="7"/>
        <v>150288</v>
      </c>
      <c r="J34" s="27"/>
      <c r="K34" s="27">
        <f t="shared" si="2"/>
        <v>835</v>
      </c>
      <c r="L34" s="27">
        <f t="shared" si="8"/>
        <v>21710</v>
      </c>
      <c r="M34" s="27">
        <f t="shared" si="3"/>
        <v>316.88249999999999</v>
      </c>
      <c r="N34" s="27">
        <f t="shared" si="4"/>
        <v>316.88249999999999</v>
      </c>
      <c r="O34" s="27">
        <f t="shared" si="9"/>
        <v>-48795.35100000001</v>
      </c>
      <c r="P34" s="27">
        <f t="shared" si="10"/>
        <v>48795.35100000001</v>
      </c>
      <c r="Q34" s="112"/>
    </row>
    <row r="35" spans="1:21">
      <c r="A35" s="31">
        <v>36008</v>
      </c>
      <c r="B35" s="3"/>
      <c r="C35" s="6">
        <v>27</v>
      </c>
      <c r="D35" s="29">
        <f t="shared" si="0"/>
        <v>835</v>
      </c>
      <c r="E35" s="29">
        <f t="shared" si="6"/>
        <v>22545</v>
      </c>
      <c r="F35" s="29">
        <f t="shared" si="1"/>
        <v>-127743</v>
      </c>
      <c r="G35" s="34">
        <f>+Inputs!$D$2</f>
        <v>0.3795</v>
      </c>
      <c r="H35" s="2"/>
      <c r="I35" s="27">
        <f t="shared" si="7"/>
        <v>150288</v>
      </c>
      <c r="J35" s="27"/>
      <c r="K35" s="27">
        <f t="shared" si="2"/>
        <v>835</v>
      </c>
      <c r="L35" s="27">
        <f t="shared" si="8"/>
        <v>22545</v>
      </c>
      <c r="M35" s="27">
        <f t="shared" si="3"/>
        <v>316.88249999999999</v>
      </c>
      <c r="N35" s="27">
        <f t="shared" si="4"/>
        <v>316.88249999999999</v>
      </c>
      <c r="O35" s="27">
        <f t="shared" si="9"/>
        <v>-48478.46850000001</v>
      </c>
      <c r="P35" s="27">
        <f t="shared" si="10"/>
        <v>48478.46850000001</v>
      </c>
    </row>
    <row r="36" spans="1:21">
      <c r="A36" s="30">
        <v>36039</v>
      </c>
      <c r="B36" s="3"/>
      <c r="C36" s="6">
        <v>28</v>
      </c>
      <c r="D36" s="29">
        <f t="shared" si="0"/>
        <v>835</v>
      </c>
      <c r="E36" s="29">
        <f t="shared" si="6"/>
        <v>23380</v>
      </c>
      <c r="F36" s="29">
        <f t="shared" si="1"/>
        <v>-126908</v>
      </c>
      <c r="G36" s="34">
        <f>+Inputs!$D$2</f>
        <v>0.3795</v>
      </c>
      <c r="H36" s="2"/>
      <c r="I36" s="27">
        <f t="shared" si="7"/>
        <v>150288</v>
      </c>
      <c r="J36" s="27"/>
      <c r="K36" s="27">
        <f t="shared" si="2"/>
        <v>835</v>
      </c>
      <c r="L36" s="27">
        <f t="shared" si="8"/>
        <v>23380</v>
      </c>
      <c r="M36" s="27">
        <f t="shared" si="3"/>
        <v>316.88249999999999</v>
      </c>
      <c r="N36" s="27">
        <f t="shared" si="4"/>
        <v>316.88249999999999</v>
      </c>
      <c r="O36" s="27">
        <f t="shared" si="9"/>
        <v>-48161.58600000001</v>
      </c>
      <c r="P36" s="27">
        <f t="shared" si="10"/>
        <v>48161.58600000001</v>
      </c>
    </row>
    <row r="37" spans="1:21">
      <c r="A37" s="31">
        <v>36069</v>
      </c>
      <c r="B37" s="3"/>
      <c r="C37" s="6">
        <v>29</v>
      </c>
      <c r="D37" s="29">
        <f t="shared" si="0"/>
        <v>835</v>
      </c>
      <c r="E37" s="29">
        <f t="shared" si="6"/>
        <v>24215</v>
      </c>
      <c r="F37" s="29">
        <f t="shared" si="1"/>
        <v>-126073</v>
      </c>
      <c r="G37" s="34">
        <f>+Inputs!$D$2</f>
        <v>0.3795</v>
      </c>
      <c r="H37" s="2"/>
      <c r="I37" s="27">
        <f t="shared" si="7"/>
        <v>150288</v>
      </c>
      <c r="J37" s="27"/>
      <c r="K37" s="27">
        <f t="shared" si="2"/>
        <v>835</v>
      </c>
      <c r="L37" s="27">
        <f t="shared" si="8"/>
        <v>24215</v>
      </c>
      <c r="M37" s="27">
        <f t="shared" si="3"/>
        <v>316.88249999999999</v>
      </c>
      <c r="N37" s="27">
        <f t="shared" si="4"/>
        <v>316.88249999999999</v>
      </c>
      <c r="O37" s="27">
        <f t="shared" si="9"/>
        <v>-47844.703500000011</v>
      </c>
      <c r="P37" s="27">
        <f t="shared" si="10"/>
        <v>47844.703500000011</v>
      </c>
    </row>
    <row r="38" spans="1:21">
      <c r="A38" s="30">
        <v>36100</v>
      </c>
      <c r="B38" s="3"/>
      <c r="C38" s="6">
        <v>30</v>
      </c>
      <c r="D38" s="29">
        <f t="shared" si="0"/>
        <v>835</v>
      </c>
      <c r="E38" s="29">
        <f t="shared" si="6"/>
        <v>25050</v>
      </c>
      <c r="F38" s="29">
        <f t="shared" si="1"/>
        <v>-125238</v>
      </c>
      <c r="G38" s="34">
        <f>+Inputs!$D$2</f>
        <v>0.3795</v>
      </c>
      <c r="H38" s="2"/>
      <c r="I38" s="27">
        <f t="shared" si="7"/>
        <v>150288</v>
      </c>
      <c r="J38" s="27"/>
      <c r="K38" s="27">
        <f t="shared" si="2"/>
        <v>835</v>
      </c>
      <c r="L38" s="27">
        <f t="shared" si="8"/>
        <v>25050</v>
      </c>
      <c r="M38" s="27">
        <f t="shared" si="3"/>
        <v>316.88249999999999</v>
      </c>
      <c r="N38" s="27">
        <f t="shared" si="4"/>
        <v>316.88249999999999</v>
      </c>
      <c r="O38" s="27">
        <f t="shared" si="9"/>
        <v>-47527.821000000011</v>
      </c>
      <c r="P38" s="27">
        <f t="shared" si="10"/>
        <v>47527.821000000011</v>
      </c>
    </row>
    <row r="39" spans="1:21">
      <c r="A39" s="31">
        <v>36130</v>
      </c>
      <c r="B39" s="2"/>
      <c r="C39" s="6">
        <v>31</v>
      </c>
      <c r="D39" s="29">
        <f t="shared" si="0"/>
        <v>835</v>
      </c>
      <c r="E39" s="29">
        <f t="shared" si="6"/>
        <v>25885</v>
      </c>
      <c r="F39" s="29">
        <f t="shared" si="1"/>
        <v>-124403</v>
      </c>
      <c r="G39" s="34">
        <f>+Inputs!$D$2</f>
        <v>0.3795</v>
      </c>
      <c r="H39" s="2"/>
      <c r="I39" s="27">
        <f t="shared" si="7"/>
        <v>150288</v>
      </c>
      <c r="J39" s="27"/>
      <c r="K39" s="27">
        <f t="shared" si="2"/>
        <v>835</v>
      </c>
      <c r="L39" s="27">
        <f t="shared" si="8"/>
        <v>25885</v>
      </c>
      <c r="M39" s="27">
        <f t="shared" si="3"/>
        <v>316.88249999999999</v>
      </c>
      <c r="N39" s="27">
        <f t="shared" si="4"/>
        <v>316.88249999999999</v>
      </c>
      <c r="O39" s="27">
        <f t="shared" si="9"/>
        <v>-47210.938500000011</v>
      </c>
      <c r="P39" s="27">
        <f t="shared" si="10"/>
        <v>47210.938500000011</v>
      </c>
    </row>
    <row r="40" spans="1:21">
      <c r="A40" s="30">
        <v>36161</v>
      </c>
      <c r="B40" s="2"/>
      <c r="C40" s="6">
        <v>32</v>
      </c>
      <c r="D40" s="29">
        <f t="shared" si="0"/>
        <v>835</v>
      </c>
      <c r="E40" s="29">
        <f t="shared" si="6"/>
        <v>26720</v>
      </c>
      <c r="F40" s="29">
        <f t="shared" si="1"/>
        <v>-123568</v>
      </c>
      <c r="G40" s="34">
        <f>+Inputs!$D$2</f>
        <v>0.3795</v>
      </c>
      <c r="H40" s="2"/>
      <c r="I40" s="27">
        <f t="shared" si="7"/>
        <v>150288</v>
      </c>
      <c r="J40" s="2"/>
      <c r="K40" s="27">
        <f t="shared" si="2"/>
        <v>835</v>
      </c>
      <c r="L40" s="27">
        <f t="shared" si="8"/>
        <v>26720</v>
      </c>
      <c r="M40" s="27">
        <f t="shared" si="3"/>
        <v>316.88249999999999</v>
      </c>
      <c r="N40" s="27">
        <f t="shared" si="4"/>
        <v>316.88249999999999</v>
      </c>
      <c r="O40" s="27">
        <f t="shared" si="9"/>
        <v>-46894.056000000011</v>
      </c>
      <c r="P40" s="27">
        <f t="shared" si="10"/>
        <v>46894.056000000011</v>
      </c>
    </row>
    <row r="41" spans="1:21">
      <c r="A41" s="31">
        <v>36192</v>
      </c>
      <c r="C41" s="6">
        <v>33</v>
      </c>
      <c r="D41" s="29">
        <f t="shared" ref="D41:D72" si="12">ROUND(-(+$B$9/180)*1,0)</f>
        <v>835</v>
      </c>
      <c r="E41" s="29">
        <f t="shared" si="6"/>
        <v>27555</v>
      </c>
      <c r="F41" s="29">
        <f t="shared" ref="F41:F72" si="13">$B$9+E41</f>
        <v>-122733</v>
      </c>
      <c r="G41" s="34">
        <f>+Inputs!$D$2</f>
        <v>0.3795</v>
      </c>
      <c r="I41" s="27">
        <f t="shared" si="7"/>
        <v>150288</v>
      </c>
      <c r="K41" s="27">
        <f t="shared" ref="K41:K72" si="14">D41</f>
        <v>835</v>
      </c>
      <c r="L41" s="27">
        <f t="shared" si="8"/>
        <v>27555</v>
      </c>
      <c r="M41" s="27">
        <f t="shared" ref="M41:M72" si="15">K41*G41</f>
        <v>316.88249999999999</v>
      </c>
      <c r="N41" s="27">
        <f t="shared" ref="N41:N72" si="16">M41-J41</f>
        <v>316.88249999999999</v>
      </c>
      <c r="O41" s="27">
        <f t="shared" si="9"/>
        <v>-46577.173500000012</v>
      </c>
      <c r="P41" s="27">
        <f t="shared" si="10"/>
        <v>46577.173500000012</v>
      </c>
    </row>
    <row r="42" spans="1:21">
      <c r="A42" s="30">
        <v>36220</v>
      </c>
      <c r="C42" s="6">
        <v>34</v>
      </c>
      <c r="D42" s="29">
        <f t="shared" si="12"/>
        <v>835</v>
      </c>
      <c r="E42" s="29">
        <f t="shared" ref="E42:E73" si="17">+E41+D42</f>
        <v>28390</v>
      </c>
      <c r="F42" s="29">
        <f t="shared" si="13"/>
        <v>-121898</v>
      </c>
      <c r="G42" s="34">
        <f>+Inputs!$D$2</f>
        <v>0.3795</v>
      </c>
      <c r="I42" s="27">
        <f t="shared" ref="I42:I73" si="18">+I41+H42</f>
        <v>150288</v>
      </c>
      <c r="K42" s="27">
        <f t="shared" si="14"/>
        <v>835</v>
      </c>
      <c r="L42" s="27">
        <f t="shared" ref="L42:L73" si="19">+L41+K42</f>
        <v>28390</v>
      </c>
      <c r="M42" s="27">
        <f t="shared" si="15"/>
        <v>316.88249999999999</v>
      </c>
      <c r="N42" s="27">
        <f t="shared" si="16"/>
        <v>316.88249999999999</v>
      </c>
      <c r="O42" s="27">
        <f t="shared" ref="O42:O73" si="20">+O41+N42</f>
        <v>-46260.291000000012</v>
      </c>
      <c r="P42" s="27">
        <f t="shared" ref="P42:P73" si="21">P41-N42</f>
        <v>46260.291000000012</v>
      </c>
    </row>
    <row r="43" spans="1:21">
      <c r="A43" s="31">
        <v>36251</v>
      </c>
      <c r="C43" s="6">
        <v>35</v>
      </c>
      <c r="D43" s="29">
        <f t="shared" si="12"/>
        <v>835</v>
      </c>
      <c r="E43" s="29">
        <f t="shared" si="17"/>
        <v>29225</v>
      </c>
      <c r="F43" s="29">
        <f t="shared" si="13"/>
        <v>-121063</v>
      </c>
      <c r="G43" s="34">
        <f>+Inputs!$D$2</f>
        <v>0.3795</v>
      </c>
      <c r="I43" s="27">
        <f t="shared" si="18"/>
        <v>150288</v>
      </c>
      <c r="K43" s="27">
        <f t="shared" si="14"/>
        <v>835</v>
      </c>
      <c r="L43" s="27">
        <f t="shared" si="19"/>
        <v>29225</v>
      </c>
      <c r="M43" s="27">
        <f t="shared" si="15"/>
        <v>316.88249999999999</v>
      </c>
      <c r="N43" s="27">
        <f t="shared" si="16"/>
        <v>316.88249999999999</v>
      </c>
      <c r="O43" s="27">
        <f t="shared" si="20"/>
        <v>-45943.408500000012</v>
      </c>
      <c r="P43" s="27">
        <f t="shared" si="21"/>
        <v>45943.408500000012</v>
      </c>
    </row>
    <row r="44" spans="1:21">
      <c r="A44" s="30">
        <v>36281</v>
      </c>
      <c r="C44" s="6">
        <v>36</v>
      </c>
      <c r="D44" s="29">
        <f t="shared" si="12"/>
        <v>835</v>
      </c>
      <c r="E44" s="29">
        <f t="shared" si="17"/>
        <v>30060</v>
      </c>
      <c r="F44" s="29">
        <f t="shared" si="13"/>
        <v>-120228</v>
      </c>
      <c r="G44" s="34">
        <f>+Inputs!$D$2</f>
        <v>0.3795</v>
      </c>
      <c r="I44" s="27">
        <f t="shared" si="18"/>
        <v>150288</v>
      </c>
      <c r="K44" s="27">
        <f t="shared" si="14"/>
        <v>835</v>
      </c>
      <c r="L44" s="27">
        <f t="shared" si="19"/>
        <v>30060</v>
      </c>
      <c r="M44" s="27">
        <f t="shared" si="15"/>
        <v>316.88249999999999</v>
      </c>
      <c r="N44" s="27">
        <f t="shared" si="16"/>
        <v>316.88249999999999</v>
      </c>
      <c r="O44" s="27">
        <f t="shared" si="20"/>
        <v>-45626.526000000013</v>
      </c>
      <c r="P44" s="27">
        <f t="shared" si="21"/>
        <v>45626.526000000013</v>
      </c>
      <c r="U44" s="98"/>
    </row>
    <row r="45" spans="1:21">
      <c r="A45" s="31">
        <v>36312</v>
      </c>
      <c r="C45" s="6">
        <v>37</v>
      </c>
      <c r="D45" s="29">
        <f t="shared" si="12"/>
        <v>835</v>
      </c>
      <c r="E45" s="29">
        <f t="shared" si="17"/>
        <v>30895</v>
      </c>
      <c r="F45" s="29">
        <f t="shared" si="13"/>
        <v>-119393</v>
      </c>
      <c r="G45" s="34">
        <f>+Inputs!$D$2</f>
        <v>0.3795</v>
      </c>
      <c r="I45" s="27">
        <f t="shared" si="18"/>
        <v>150288</v>
      </c>
      <c r="K45" s="27">
        <f t="shared" si="14"/>
        <v>835</v>
      </c>
      <c r="L45" s="27">
        <f t="shared" si="19"/>
        <v>30895</v>
      </c>
      <c r="M45" s="27">
        <f t="shared" si="15"/>
        <v>316.88249999999999</v>
      </c>
      <c r="N45" s="27">
        <f t="shared" si="16"/>
        <v>316.88249999999999</v>
      </c>
      <c r="O45" s="27">
        <f t="shared" si="20"/>
        <v>-45309.643500000013</v>
      </c>
      <c r="P45" s="27">
        <f t="shared" si="21"/>
        <v>45309.643500000013</v>
      </c>
      <c r="U45" s="98"/>
    </row>
    <row r="46" spans="1:21">
      <c r="A46" s="30">
        <v>36342</v>
      </c>
      <c r="C46" s="6">
        <v>38</v>
      </c>
      <c r="D46" s="29">
        <f t="shared" si="12"/>
        <v>835</v>
      </c>
      <c r="E46" s="29">
        <f t="shared" si="17"/>
        <v>31730</v>
      </c>
      <c r="F46" s="29">
        <f t="shared" si="13"/>
        <v>-118558</v>
      </c>
      <c r="G46" s="34">
        <f>+Inputs!$D$2</f>
        <v>0.3795</v>
      </c>
      <c r="I46" s="27">
        <f t="shared" si="18"/>
        <v>150288</v>
      </c>
      <c r="K46" s="27">
        <f t="shared" si="14"/>
        <v>835</v>
      </c>
      <c r="L46" s="27">
        <f t="shared" si="19"/>
        <v>31730</v>
      </c>
      <c r="M46" s="27">
        <f t="shared" si="15"/>
        <v>316.88249999999999</v>
      </c>
      <c r="N46" s="27">
        <f t="shared" si="16"/>
        <v>316.88249999999999</v>
      </c>
      <c r="O46" s="27">
        <f t="shared" si="20"/>
        <v>-44992.761000000013</v>
      </c>
      <c r="P46" s="27">
        <f t="shared" si="21"/>
        <v>44992.761000000013</v>
      </c>
      <c r="U46" s="98"/>
    </row>
    <row r="47" spans="1:21">
      <c r="A47" s="31">
        <v>36373</v>
      </c>
      <c r="C47" s="6">
        <v>39</v>
      </c>
      <c r="D47" s="29">
        <f t="shared" si="12"/>
        <v>835</v>
      </c>
      <c r="E47" s="29">
        <f t="shared" si="17"/>
        <v>32565</v>
      </c>
      <c r="F47" s="29">
        <f t="shared" si="13"/>
        <v>-117723</v>
      </c>
      <c r="G47" s="34">
        <f>+Inputs!$D$2</f>
        <v>0.3795</v>
      </c>
      <c r="I47" s="27">
        <f t="shared" si="18"/>
        <v>150288</v>
      </c>
      <c r="K47" s="27">
        <f t="shared" si="14"/>
        <v>835</v>
      </c>
      <c r="L47" s="27">
        <f t="shared" si="19"/>
        <v>32565</v>
      </c>
      <c r="M47" s="27">
        <f t="shared" si="15"/>
        <v>316.88249999999999</v>
      </c>
      <c r="N47" s="27">
        <f t="shared" si="16"/>
        <v>316.88249999999999</v>
      </c>
      <c r="O47" s="27">
        <f t="shared" si="20"/>
        <v>-44675.878500000013</v>
      </c>
      <c r="P47" s="27">
        <f t="shared" si="21"/>
        <v>44675.878500000013</v>
      </c>
      <c r="U47" s="98"/>
    </row>
    <row r="48" spans="1:21">
      <c r="A48" s="30">
        <v>36404</v>
      </c>
      <c r="C48" s="6">
        <v>40</v>
      </c>
      <c r="D48" s="29">
        <f t="shared" si="12"/>
        <v>835</v>
      </c>
      <c r="E48" s="29">
        <f t="shared" si="17"/>
        <v>33400</v>
      </c>
      <c r="F48" s="29">
        <f t="shared" si="13"/>
        <v>-116888</v>
      </c>
      <c r="G48" s="34">
        <f>+Inputs!$D$2</f>
        <v>0.3795</v>
      </c>
      <c r="I48" s="27">
        <f t="shared" si="18"/>
        <v>150288</v>
      </c>
      <c r="K48" s="27">
        <f t="shared" si="14"/>
        <v>835</v>
      </c>
      <c r="L48" s="27">
        <f t="shared" si="19"/>
        <v>33400</v>
      </c>
      <c r="M48" s="27">
        <f t="shared" si="15"/>
        <v>316.88249999999999</v>
      </c>
      <c r="N48" s="27">
        <f t="shared" si="16"/>
        <v>316.88249999999999</v>
      </c>
      <c r="O48" s="27">
        <f t="shared" si="20"/>
        <v>-44358.996000000014</v>
      </c>
      <c r="P48" s="27">
        <f t="shared" si="21"/>
        <v>44358.996000000014</v>
      </c>
      <c r="U48" s="98"/>
    </row>
    <row r="49" spans="1:21">
      <c r="A49" s="31">
        <v>36434</v>
      </c>
      <c r="C49" s="6">
        <v>41</v>
      </c>
      <c r="D49" s="29">
        <f t="shared" si="12"/>
        <v>835</v>
      </c>
      <c r="E49" s="29">
        <f t="shared" si="17"/>
        <v>34235</v>
      </c>
      <c r="F49" s="29">
        <f t="shared" si="13"/>
        <v>-116053</v>
      </c>
      <c r="G49" s="34">
        <f>+Inputs!$D$2</f>
        <v>0.3795</v>
      </c>
      <c r="I49" s="27">
        <f t="shared" si="18"/>
        <v>150288</v>
      </c>
      <c r="K49" s="27">
        <f t="shared" si="14"/>
        <v>835</v>
      </c>
      <c r="L49" s="27">
        <f t="shared" si="19"/>
        <v>34235</v>
      </c>
      <c r="M49" s="27">
        <f t="shared" si="15"/>
        <v>316.88249999999999</v>
      </c>
      <c r="N49" s="27">
        <f t="shared" si="16"/>
        <v>316.88249999999999</v>
      </c>
      <c r="O49" s="27">
        <f t="shared" si="20"/>
        <v>-44042.113500000014</v>
      </c>
      <c r="P49" s="27">
        <f t="shared" si="21"/>
        <v>44042.113500000014</v>
      </c>
      <c r="U49" s="98"/>
    </row>
    <row r="50" spans="1:21">
      <c r="A50" s="30">
        <v>36465</v>
      </c>
      <c r="C50" s="6">
        <v>42</v>
      </c>
      <c r="D50" s="29">
        <f t="shared" si="12"/>
        <v>835</v>
      </c>
      <c r="E50" s="29">
        <f t="shared" si="17"/>
        <v>35070</v>
      </c>
      <c r="F50" s="29">
        <f t="shared" si="13"/>
        <v>-115218</v>
      </c>
      <c r="G50" s="34">
        <f>+Inputs!$D$2</f>
        <v>0.3795</v>
      </c>
      <c r="I50" s="27">
        <f t="shared" si="18"/>
        <v>150288</v>
      </c>
      <c r="K50" s="27">
        <f t="shared" si="14"/>
        <v>835</v>
      </c>
      <c r="L50" s="27">
        <f t="shared" si="19"/>
        <v>35070</v>
      </c>
      <c r="M50" s="27">
        <f t="shared" si="15"/>
        <v>316.88249999999999</v>
      </c>
      <c r="N50" s="27">
        <f t="shared" si="16"/>
        <v>316.88249999999999</v>
      </c>
      <c r="O50" s="27">
        <f t="shared" si="20"/>
        <v>-43725.231000000014</v>
      </c>
      <c r="P50" s="27">
        <f t="shared" si="21"/>
        <v>43725.231000000014</v>
      </c>
      <c r="U50" s="98"/>
    </row>
    <row r="51" spans="1:21">
      <c r="A51" s="31">
        <v>36495</v>
      </c>
      <c r="C51" s="6">
        <v>43</v>
      </c>
      <c r="D51" s="29">
        <f t="shared" si="12"/>
        <v>835</v>
      </c>
      <c r="E51" s="29">
        <f t="shared" si="17"/>
        <v>35905</v>
      </c>
      <c r="F51" s="29">
        <f t="shared" si="13"/>
        <v>-114383</v>
      </c>
      <c r="G51" s="34">
        <f>+Inputs!$D$2</f>
        <v>0.3795</v>
      </c>
      <c r="I51" s="27">
        <f t="shared" si="18"/>
        <v>150288</v>
      </c>
      <c r="K51" s="27">
        <f t="shared" si="14"/>
        <v>835</v>
      </c>
      <c r="L51" s="27">
        <f t="shared" si="19"/>
        <v>35905</v>
      </c>
      <c r="M51" s="27">
        <f t="shared" si="15"/>
        <v>316.88249999999999</v>
      </c>
      <c r="N51" s="27">
        <f t="shared" si="16"/>
        <v>316.88249999999999</v>
      </c>
      <c r="O51" s="27">
        <f t="shared" si="20"/>
        <v>-43408.348500000015</v>
      </c>
      <c r="P51" s="27">
        <f t="shared" si="21"/>
        <v>43408.348500000015</v>
      </c>
      <c r="U51" s="98"/>
    </row>
    <row r="52" spans="1:21">
      <c r="A52" s="30">
        <v>36526</v>
      </c>
      <c r="C52" s="6">
        <v>44</v>
      </c>
      <c r="D52" s="29">
        <f t="shared" si="12"/>
        <v>835</v>
      </c>
      <c r="E52" s="29">
        <f t="shared" si="17"/>
        <v>36740</v>
      </c>
      <c r="F52" s="29">
        <f t="shared" si="13"/>
        <v>-113548</v>
      </c>
      <c r="G52" s="34">
        <f>+Inputs!$D$2</f>
        <v>0.3795</v>
      </c>
      <c r="I52" s="27">
        <f t="shared" si="18"/>
        <v>150288</v>
      </c>
      <c r="K52" s="27">
        <f t="shared" si="14"/>
        <v>835</v>
      </c>
      <c r="L52" s="27">
        <f t="shared" si="19"/>
        <v>36740</v>
      </c>
      <c r="M52" s="27">
        <f t="shared" si="15"/>
        <v>316.88249999999999</v>
      </c>
      <c r="N52" s="27">
        <f t="shared" si="16"/>
        <v>316.88249999999999</v>
      </c>
      <c r="O52" s="27">
        <f t="shared" si="20"/>
        <v>-43091.466000000015</v>
      </c>
      <c r="P52" s="27">
        <f t="shared" si="21"/>
        <v>43091.466000000015</v>
      </c>
      <c r="U52" s="98"/>
    </row>
    <row r="53" spans="1:21">
      <c r="A53" s="31">
        <v>36557</v>
      </c>
      <c r="C53" s="6">
        <v>45</v>
      </c>
      <c r="D53" s="29">
        <f t="shared" si="12"/>
        <v>835</v>
      </c>
      <c r="E53" s="29">
        <f t="shared" si="17"/>
        <v>37575</v>
      </c>
      <c r="F53" s="29">
        <f t="shared" si="13"/>
        <v>-112713</v>
      </c>
      <c r="G53" s="34">
        <f>+Inputs!$D$2</f>
        <v>0.3795</v>
      </c>
      <c r="I53" s="27">
        <f t="shared" si="18"/>
        <v>150288</v>
      </c>
      <c r="K53" s="27">
        <f t="shared" si="14"/>
        <v>835</v>
      </c>
      <c r="L53" s="27">
        <f t="shared" si="19"/>
        <v>37575</v>
      </c>
      <c r="M53" s="27">
        <f t="shared" si="15"/>
        <v>316.88249999999999</v>
      </c>
      <c r="N53" s="27">
        <f t="shared" si="16"/>
        <v>316.88249999999999</v>
      </c>
      <c r="O53" s="27">
        <f t="shared" si="20"/>
        <v>-42774.583500000015</v>
      </c>
      <c r="P53" s="27">
        <f t="shared" si="21"/>
        <v>42774.583500000015</v>
      </c>
      <c r="U53" s="98"/>
    </row>
    <row r="54" spans="1:21">
      <c r="A54" s="30">
        <v>36586</v>
      </c>
      <c r="C54" s="6">
        <v>46</v>
      </c>
      <c r="D54" s="29">
        <f t="shared" si="12"/>
        <v>835</v>
      </c>
      <c r="E54" s="29">
        <f t="shared" si="17"/>
        <v>38410</v>
      </c>
      <c r="F54" s="29">
        <f t="shared" si="13"/>
        <v>-111878</v>
      </c>
      <c r="G54" s="34">
        <f>+Inputs!$D$2</f>
        <v>0.3795</v>
      </c>
      <c r="I54" s="27">
        <f t="shared" si="18"/>
        <v>150288</v>
      </c>
      <c r="K54" s="27">
        <f t="shared" si="14"/>
        <v>835</v>
      </c>
      <c r="L54" s="27">
        <f t="shared" si="19"/>
        <v>38410</v>
      </c>
      <c r="M54" s="27">
        <f t="shared" si="15"/>
        <v>316.88249999999999</v>
      </c>
      <c r="N54" s="27">
        <f t="shared" si="16"/>
        <v>316.88249999999999</v>
      </c>
      <c r="O54" s="27">
        <f t="shared" si="20"/>
        <v>-42457.701000000015</v>
      </c>
      <c r="P54" s="27">
        <f t="shared" si="21"/>
        <v>42457.701000000015</v>
      </c>
      <c r="U54" s="98"/>
    </row>
    <row r="55" spans="1:21">
      <c r="A55" s="31">
        <v>36617</v>
      </c>
      <c r="C55" s="6">
        <v>47</v>
      </c>
      <c r="D55" s="29">
        <f t="shared" si="12"/>
        <v>835</v>
      </c>
      <c r="E55" s="29">
        <f t="shared" si="17"/>
        <v>39245</v>
      </c>
      <c r="F55" s="29">
        <f t="shared" si="13"/>
        <v>-111043</v>
      </c>
      <c r="G55" s="34">
        <f>+Inputs!$D$2</f>
        <v>0.3795</v>
      </c>
      <c r="I55" s="27">
        <f t="shared" si="18"/>
        <v>150288</v>
      </c>
      <c r="K55" s="27">
        <f t="shared" si="14"/>
        <v>835</v>
      </c>
      <c r="L55" s="27">
        <f t="shared" si="19"/>
        <v>39245</v>
      </c>
      <c r="M55" s="27">
        <f t="shared" si="15"/>
        <v>316.88249999999999</v>
      </c>
      <c r="N55" s="27">
        <f t="shared" si="16"/>
        <v>316.88249999999999</v>
      </c>
      <c r="O55" s="27">
        <f t="shared" si="20"/>
        <v>-42140.818500000016</v>
      </c>
      <c r="P55" s="27">
        <f t="shared" si="21"/>
        <v>42140.818500000016</v>
      </c>
      <c r="U55" s="98"/>
    </row>
    <row r="56" spans="1:21">
      <c r="A56" s="30">
        <v>36647</v>
      </c>
      <c r="C56" s="6">
        <v>48</v>
      </c>
      <c r="D56" s="29">
        <f t="shared" si="12"/>
        <v>835</v>
      </c>
      <c r="E56" s="29">
        <f t="shared" si="17"/>
        <v>40080</v>
      </c>
      <c r="F56" s="29">
        <f t="shared" si="13"/>
        <v>-110208</v>
      </c>
      <c r="G56" s="34">
        <f>+Inputs!$D$2</f>
        <v>0.3795</v>
      </c>
      <c r="I56" s="27">
        <f t="shared" si="18"/>
        <v>150288</v>
      </c>
      <c r="K56" s="27">
        <f t="shared" si="14"/>
        <v>835</v>
      </c>
      <c r="L56" s="27">
        <f t="shared" si="19"/>
        <v>40080</v>
      </c>
      <c r="M56" s="27">
        <f t="shared" si="15"/>
        <v>316.88249999999999</v>
      </c>
      <c r="N56" s="27">
        <f t="shared" si="16"/>
        <v>316.88249999999999</v>
      </c>
      <c r="O56" s="27">
        <f t="shared" si="20"/>
        <v>-41823.936000000016</v>
      </c>
      <c r="P56" s="27">
        <f t="shared" si="21"/>
        <v>41823.936000000016</v>
      </c>
    </row>
    <row r="57" spans="1:21">
      <c r="A57" s="31">
        <v>36678</v>
      </c>
      <c r="C57" s="6">
        <v>49</v>
      </c>
      <c r="D57" s="29">
        <f t="shared" si="12"/>
        <v>835</v>
      </c>
      <c r="E57" s="29">
        <f t="shared" si="17"/>
        <v>40915</v>
      </c>
      <c r="F57" s="29">
        <f t="shared" si="13"/>
        <v>-109373</v>
      </c>
      <c r="G57" s="34">
        <f>+Inputs!$D$2</f>
        <v>0.3795</v>
      </c>
      <c r="I57" s="27">
        <f t="shared" si="18"/>
        <v>150288</v>
      </c>
      <c r="K57" s="27">
        <f t="shared" si="14"/>
        <v>835</v>
      </c>
      <c r="L57" s="27">
        <f t="shared" si="19"/>
        <v>40915</v>
      </c>
      <c r="M57" s="27">
        <f t="shared" si="15"/>
        <v>316.88249999999999</v>
      </c>
      <c r="N57" s="27">
        <f t="shared" si="16"/>
        <v>316.88249999999999</v>
      </c>
      <c r="O57" s="27">
        <f t="shared" si="20"/>
        <v>-41507.053500000016</v>
      </c>
      <c r="P57" s="27">
        <f t="shared" si="21"/>
        <v>41507.053500000016</v>
      </c>
    </row>
    <row r="58" spans="1:21">
      <c r="A58" s="30">
        <v>36708</v>
      </c>
      <c r="C58" s="6">
        <v>50</v>
      </c>
      <c r="D58" s="29">
        <f t="shared" si="12"/>
        <v>835</v>
      </c>
      <c r="E58" s="29">
        <f t="shared" si="17"/>
        <v>41750</v>
      </c>
      <c r="F58" s="29">
        <f t="shared" si="13"/>
        <v>-108538</v>
      </c>
      <c r="G58" s="34">
        <f>+Inputs!$D$2</f>
        <v>0.3795</v>
      </c>
      <c r="I58" s="27">
        <f t="shared" si="18"/>
        <v>150288</v>
      </c>
      <c r="K58" s="27">
        <f t="shared" si="14"/>
        <v>835</v>
      </c>
      <c r="L58" s="27">
        <f t="shared" si="19"/>
        <v>41750</v>
      </c>
      <c r="M58" s="27">
        <f t="shared" si="15"/>
        <v>316.88249999999999</v>
      </c>
      <c r="N58" s="27">
        <f t="shared" si="16"/>
        <v>316.88249999999999</v>
      </c>
      <c r="O58" s="27">
        <f t="shared" si="20"/>
        <v>-41190.171000000017</v>
      </c>
      <c r="P58" s="27">
        <f t="shared" si="21"/>
        <v>41190.171000000017</v>
      </c>
    </row>
    <row r="59" spans="1:21">
      <c r="A59" s="31">
        <v>36739</v>
      </c>
      <c r="C59" s="6">
        <v>51</v>
      </c>
      <c r="D59" s="29">
        <f t="shared" si="12"/>
        <v>835</v>
      </c>
      <c r="E59" s="29">
        <f t="shared" si="17"/>
        <v>42585</v>
      </c>
      <c r="F59" s="29">
        <f t="shared" si="13"/>
        <v>-107703</v>
      </c>
      <c r="G59" s="34">
        <f>+Inputs!$D$2</f>
        <v>0.3795</v>
      </c>
      <c r="I59" s="27">
        <f t="shared" si="18"/>
        <v>150288</v>
      </c>
      <c r="K59" s="27">
        <f t="shared" si="14"/>
        <v>835</v>
      </c>
      <c r="L59" s="27">
        <f t="shared" si="19"/>
        <v>42585</v>
      </c>
      <c r="M59" s="27">
        <f t="shared" si="15"/>
        <v>316.88249999999999</v>
      </c>
      <c r="N59" s="27">
        <f t="shared" si="16"/>
        <v>316.88249999999999</v>
      </c>
      <c r="O59" s="27">
        <f t="shared" si="20"/>
        <v>-40873.288500000017</v>
      </c>
      <c r="P59" s="27">
        <f t="shared" si="21"/>
        <v>40873.288500000017</v>
      </c>
    </row>
    <row r="60" spans="1:21">
      <c r="A60" s="30">
        <v>36770</v>
      </c>
      <c r="C60" s="6">
        <v>52</v>
      </c>
      <c r="D60" s="29">
        <f t="shared" si="12"/>
        <v>835</v>
      </c>
      <c r="E60" s="29">
        <f t="shared" si="17"/>
        <v>43420</v>
      </c>
      <c r="F60" s="29">
        <f t="shared" si="13"/>
        <v>-106868</v>
      </c>
      <c r="G60" s="34">
        <f>+Inputs!$D$2</f>
        <v>0.3795</v>
      </c>
      <c r="I60" s="27">
        <f t="shared" si="18"/>
        <v>150288</v>
      </c>
      <c r="K60" s="27">
        <f t="shared" si="14"/>
        <v>835</v>
      </c>
      <c r="L60" s="27">
        <f t="shared" si="19"/>
        <v>43420</v>
      </c>
      <c r="M60" s="27">
        <f t="shared" si="15"/>
        <v>316.88249999999999</v>
      </c>
      <c r="N60" s="27">
        <f t="shared" si="16"/>
        <v>316.88249999999999</v>
      </c>
      <c r="O60" s="27">
        <f t="shared" si="20"/>
        <v>-40556.406000000017</v>
      </c>
      <c r="P60" s="27">
        <f t="shared" si="21"/>
        <v>40556.406000000017</v>
      </c>
    </row>
    <row r="61" spans="1:21">
      <c r="A61" s="31">
        <v>36800</v>
      </c>
      <c r="C61" s="6">
        <v>53</v>
      </c>
      <c r="D61" s="29">
        <f t="shared" si="12"/>
        <v>835</v>
      </c>
      <c r="E61" s="29">
        <f t="shared" si="17"/>
        <v>44255</v>
      </c>
      <c r="F61" s="29">
        <f t="shared" si="13"/>
        <v>-106033</v>
      </c>
      <c r="G61" s="34">
        <f>+Inputs!$D$2</f>
        <v>0.3795</v>
      </c>
      <c r="I61" s="27">
        <f t="shared" si="18"/>
        <v>150288</v>
      </c>
      <c r="K61" s="27">
        <f t="shared" si="14"/>
        <v>835</v>
      </c>
      <c r="L61" s="27">
        <f t="shared" si="19"/>
        <v>44255</v>
      </c>
      <c r="M61" s="27">
        <f t="shared" si="15"/>
        <v>316.88249999999999</v>
      </c>
      <c r="N61" s="27">
        <f t="shared" si="16"/>
        <v>316.88249999999999</v>
      </c>
      <c r="O61" s="27">
        <f t="shared" si="20"/>
        <v>-40239.523500000018</v>
      </c>
      <c r="P61" s="27">
        <f t="shared" si="21"/>
        <v>40239.523500000018</v>
      </c>
    </row>
    <row r="62" spans="1:21">
      <c r="A62" s="30">
        <v>36831</v>
      </c>
      <c r="C62" s="6">
        <v>54</v>
      </c>
      <c r="D62" s="29">
        <f t="shared" si="12"/>
        <v>835</v>
      </c>
      <c r="E62" s="29">
        <f t="shared" si="17"/>
        <v>45090</v>
      </c>
      <c r="F62" s="29">
        <f t="shared" si="13"/>
        <v>-105198</v>
      </c>
      <c r="G62" s="34">
        <f>+Inputs!$D$2</f>
        <v>0.3795</v>
      </c>
      <c r="I62" s="27">
        <f t="shared" si="18"/>
        <v>150288</v>
      </c>
      <c r="K62" s="27">
        <f t="shared" si="14"/>
        <v>835</v>
      </c>
      <c r="L62" s="27">
        <f t="shared" si="19"/>
        <v>45090</v>
      </c>
      <c r="M62" s="27">
        <f t="shared" si="15"/>
        <v>316.88249999999999</v>
      </c>
      <c r="N62" s="27">
        <f t="shared" si="16"/>
        <v>316.88249999999999</v>
      </c>
      <c r="O62" s="27">
        <f t="shared" si="20"/>
        <v>-39922.641000000018</v>
      </c>
      <c r="P62" s="27">
        <f t="shared" si="21"/>
        <v>39922.641000000018</v>
      </c>
    </row>
    <row r="63" spans="1:21">
      <c r="A63" s="31">
        <v>36861</v>
      </c>
      <c r="C63" s="6">
        <v>55</v>
      </c>
      <c r="D63" s="29">
        <f t="shared" si="12"/>
        <v>835</v>
      </c>
      <c r="E63" s="29">
        <f t="shared" si="17"/>
        <v>45925</v>
      </c>
      <c r="F63" s="29">
        <f t="shared" si="13"/>
        <v>-104363</v>
      </c>
      <c r="G63" s="34">
        <f>+Inputs!$D$2</f>
        <v>0.3795</v>
      </c>
      <c r="I63" s="27">
        <f t="shared" si="18"/>
        <v>150288</v>
      </c>
      <c r="K63" s="27">
        <f t="shared" si="14"/>
        <v>835</v>
      </c>
      <c r="L63" s="27">
        <f t="shared" si="19"/>
        <v>45925</v>
      </c>
      <c r="M63" s="27">
        <f t="shared" si="15"/>
        <v>316.88249999999999</v>
      </c>
      <c r="N63" s="27">
        <f t="shared" si="16"/>
        <v>316.88249999999999</v>
      </c>
      <c r="O63" s="27">
        <f t="shared" si="20"/>
        <v>-39605.758500000018</v>
      </c>
      <c r="P63" s="27">
        <f t="shared" si="21"/>
        <v>39605.758500000018</v>
      </c>
    </row>
    <row r="64" spans="1:21">
      <c r="A64" s="30">
        <v>36892</v>
      </c>
      <c r="C64" s="6">
        <v>56</v>
      </c>
      <c r="D64" s="29">
        <f t="shared" si="12"/>
        <v>835</v>
      </c>
      <c r="E64" s="29">
        <f t="shared" si="17"/>
        <v>46760</v>
      </c>
      <c r="F64" s="29">
        <f t="shared" si="13"/>
        <v>-103528</v>
      </c>
      <c r="G64" s="34">
        <f>+Inputs!$D$2</f>
        <v>0.3795</v>
      </c>
      <c r="I64" s="27">
        <f t="shared" si="18"/>
        <v>150288</v>
      </c>
      <c r="K64" s="27">
        <f t="shared" si="14"/>
        <v>835</v>
      </c>
      <c r="L64" s="27">
        <f t="shared" si="19"/>
        <v>46760</v>
      </c>
      <c r="M64" s="27">
        <f t="shared" si="15"/>
        <v>316.88249999999999</v>
      </c>
      <c r="N64" s="27">
        <f t="shared" si="16"/>
        <v>316.88249999999999</v>
      </c>
      <c r="O64" s="27">
        <f t="shared" si="20"/>
        <v>-39288.876000000018</v>
      </c>
      <c r="P64" s="27">
        <f t="shared" si="21"/>
        <v>39288.876000000018</v>
      </c>
    </row>
    <row r="65" spans="1:16">
      <c r="A65" s="31">
        <v>36923</v>
      </c>
      <c r="C65" s="6">
        <v>57</v>
      </c>
      <c r="D65" s="29">
        <f t="shared" si="12"/>
        <v>835</v>
      </c>
      <c r="E65" s="29">
        <f t="shared" si="17"/>
        <v>47595</v>
      </c>
      <c r="F65" s="29">
        <f t="shared" si="13"/>
        <v>-102693</v>
      </c>
      <c r="G65" s="34">
        <f>+Inputs!$D$2</f>
        <v>0.3795</v>
      </c>
      <c r="I65" s="27">
        <f t="shared" si="18"/>
        <v>150288</v>
      </c>
      <c r="K65" s="27">
        <f t="shared" si="14"/>
        <v>835</v>
      </c>
      <c r="L65" s="27">
        <f t="shared" si="19"/>
        <v>47595</v>
      </c>
      <c r="M65" s="27">
        <f t="shared" si="15"/>
        <v>316.88249999999999</v>
      </c>
      <c r="N65" s="27">
        <f t="shared" si="16"/>
        <v>316.88249999999999</v>
      </c>
      <c r="O65" s="27">
        <f t="shared" si="20"/>
        <v>-38971.993500000019</v>
      </c>
      <c r="P65" s="27">
        <f t="shared" si="21"/>
        <v>38971.993500000019</v>
      </c>
    </row>
    <row r="66" spans="1:16">
      <c r="A66" s="30">
        <v>36951</v>
      </c>
      <c r="C66" s="6">
        <v>58</v>
      </c>
      <c r="D66" s="29">
        <f t="shared" si="12"/>
        <v>835</v>
      </c>
      <c r="E66" s="29">
        <f t="shared" si="17"/>
        <v>48430</v>
      </c>
      <c r="F66" s="29">
        <f t="shared" si="13"/>
        <v>-101858</v>
      </c>
      <c r="G66" s="34">
        <f>+Inputs!$D$2</f>
        <v>0.3795</v>
      </c>
      <c r="I66" s="27">
        <f t="shared" si="18"/>
        <v>150288</v>
      </c>
      <c r="K66" s="27">
        <f t="shared" si="14"/>
        <v>835</v>
      </c>
      <c r="L66" s="27">
        <f t="shared" si="19"/>
        <v>48430</v>
      </c>
      <c r="M66" s="27">
        <f t="shared" si="15"/>
        <v>316.88249999999999</v>
      </c>
      <c r="N66" s="27">
        <f t="shared" si="16"/>
        <v>316.88249999999999</v>
      </c>
      <c r="O66" s="27">
        <f t="shared" si="20"/>
        <v>-38655.111000000019</v>
      </c>
      <c r="P66" s="27">
        <f t="shared" si="21"/>
        <v>38655.111000000019</v>
      </c>
    </row>
    <row r="67" spans="1:16">
      <c r="A67" s="31">
        <v>36982</v>
      </c>
      <c r="C67" s="6">
        <v>59</v>
      </c>
      <c r="D67" s="29">
        <f t="shared" si="12"/>
        <v>835</v>
      </c>
      <c r="E67" s="29">
        <f t="shared" si="17"/>
        <v>49265</v>
      </c>
      <c r="F67" s="29">
        <f t="shared" si="13"/>
        <v>-101023</v>
      </c>
      <c r="G67" s="34">
        <f>+Inputs!$D$2</f>
        <v>0.3795</v>
      </c>
      <c r="I67" s="27">
        <f t="shared" si="18"/>
        <v>150288</v>
      </c>
      <c r="K67" s="27">
        <f t="shared" si="14"/>
        <v>835</v>
      </c>
      <c r="L67" s="27">
        <f t="shared" si="19"/>
        <v>49265</v>
      </c>
      <c r="M67" s="27">
        <f t="shared" si="15"/>
        <v>316.88249999999999</v>
      </c>
      <c r="N67" s="27">
        <f t="shared" si="16"/>
        <v>316.88249999999999</v>
      </c>
      <c r="O67" s="27">
        <f t="shared" si="20"/>
        <v>-38338.228500000019</v>
      </c>
      <c r="P67" s="27">
        <f t="shared" si="21"/>
        <v>38338.228500000019</v>
      </c>
    </row>
    <row r="68" spans="1:16">
      <c r="A68" s="30">
        <v>37012</v>
      </c>
      <c r="C68" s="6">
        <v>60</v>
      </c>
      <c r="D68" s="29">
        <f t="shared" si="12"/>
        <v>835</v>
      </c>
      <c r="E68" s="29">
        <f t="shared" si="17"/>
        <v>50100</v>
      </c>
      <c r="F68" s="29">
        <f t="shared" si="13"/>
        <v>-100188</v>
      </c>
      <c r="G68" s="34">
        <f>+Inputs!$D$2</f>
        <v>0.3795</v>
      </c>
      <c r="I68" s="27">
        <f t="shared" si="18"/>
        <v>150288</v>
      </c>
      <c r="K68" s="27">
        <f t="shared" si="14"/>
        <v>835</v>
      </c>
      <c r="L68" s="27">
        <f t="shared" si="19"/>
        <v>50100</v>
      </c>
      <c r="M68" s="27">
        <f t="shared" si="15"/>
        <v>316.88249999999999</v>
      </c>
      <c r="N68" s="27">
        <f t="shared" si="16"/>
        <v>316.88249999999999</v>
      </c>
      <c r="O68" s="27">
        <f t="shared" si="20"/>
        <v>-38021.34600000002</v>
      </c>
      <c r="P68" s="27">
        <f t="shared" si="21"/>
        <v>38021.34600000002</v>
      </c>
    </row>
    <row r="69" spans="1:16">
      <c r="A69" s="31">
        <v>37043</v>
      </c>
      <c r="C69" s="6">
        <v>61</v>
      </c>
      <c r="D69" s="29">
        <f t="shared" si="12"/>
        <v>835</v>
      </c>
      <c r="E69" s="29">
        <f t="shared" si="17"/>
        <v>50935</v>
      </c>
      <c r="F69" s="29">
        <f t="shared" si="13"/>
        <v>-99353</v>
      </c>
      <c r="G69" s="34">
        <f>+Inputs!$D$2</f>
        <v>0.3795</v>
      </c>
      <c r="I69" s="27">
        <f t="shared" si="18"/>
        <v>150288</v>
      </c>
      <c r="K69" s="27">
        <f t="shared" si="14"/>
        <v>835</v>
      </c>
      <c r="L69" s="27">
        <f t="shared" si="19"/>
        <v>50935</v>
      </c>
      <c r="M69" s="27">
        <f t="shared" si="15"/>
        <v>316.88249999999999</v>
      </c>
      <c r="N69" s="27">
        <f t="shared" si="16"/>
        <v>316.88249999999999</v>
      </c>
      <c r="O69" s="27">
        <f t="shared" si="20"/>
        <v>-37704.46350000002</v>
      </c>
      <c r="P69" s="27">
        <f t="shared" si="21"/>
        <v>37704.46350000002</v>
      </c>
    </row>
    <row r="70" spans="1:16">
      <c r="A70" s="30">
        <v>37073</v>
      </c>
      <c r="C70" s="6">
        <v>62</v>
      </c>
      <c r="D70" s="29">
        <f t="shared" si="12"/>
        <v>835</v>
      </c>
      <c r="E70" s="29">
        <f t="shared" si="17"/>
        <v>51770</v>
      </c>
      <c r="F70" s="29">
        <f t="shared" si="13"/>
        <v>-98518</v>
      </c>
      <c r="G70" s="34">
        <f>+Inputs!$D$2</f>
        <v>0.3795</v>
      </c>
      <c r="I70" s="27">
        <f t="shared" si="18"/>
        <v>150288</v>
      </c>
      <c r="K70" s="27">
        <f t="shared" si="14"/>
        <v>835</v>
      </c>
      <c r="L70" s="27">
        <f t="shared" si="19"/>
        <v>51770</v>
      </c>
      <c r="M70" s="27">
        <f t="shared" si="15"/>
        <v>316.88249999999999</v>
      </c>
      <c r="N70" s="27">
        <f t="shared" si="16"/>
        <v>316.88249999999999</v>
      </c>
      <c r="O70" s="27">
        <f t="shared" si="20"/>
        <v>-37387.58100000002</v>
      </c>
      <c r="P70" s="27">
        <f t="shared" si="21"/>
        <v>37387.58100000002</v>
      </c>
    </row>
    <row r="71" spans="1:16">
      <c r="A71" s="31">
        <v>37104</v>
      </c>
      <c r="C71" s="6">
        <v>63</v>
      </c>
      <c r="D71" s="29">
        <f t="shared" si="12"/>
        <v>835</v>
      </c>
      <c r="E71" s="29">
        <f t="shared" si="17"/>
        <v>52605</v>
      </c>
      <c r="F71" s="29">
        <f t="shared" si="13"/>
        <v>-97683</v>
      </c>
      <c r="G71" s="34">
        <f>+Inputs!$D$2</f>
        <v>0.3795</v>
      </c>
      <c r="I71" s="27">
        <f t="shared" si="18"/>
        <v>150288</v>
      </c>
      <c r="K71" s="27">
        <f t="shared" si="14"/>
        <v>835</v>
      </c>
      <c r="L71" s="27">
        <f t="shared" si="19"/>
        <v>52605</v>
      </c>
      <c r="M71" s="27">
        <f t="shared" si="15"/>
        <v>316.88249999999999</v>
      </c>
      <c r="N71" s="27">
        <f t="shared" si="16"/>
        <v>316.88249999999999</v>
      </c>
      <c r="O71" s="27">
        <f t="shared" si="20"/>
        <v>-37070.69850000002</v>
      </c>
      <c r="P71" s="27">
        <f t="shared" si="21"/>
        <v>37070.69850000002</v>
      </c>
    </row>
    <row r="72" spans="1:16">
      <c r="A72" s="30">
        <v>37135</v>
      </c>
      <c r="C72" s="6">
        <v>64</v>
      </c>
      <c r="D72" s="29">
        <f t="shared" si="12"/>
        <v>835</v>
      </c>
      <c r="E72" s="29">
        <f t="shared" si="17"/>
        <v>53440</v>
      </c>
      <c r="F72" s="29">
        <f t="shared" si="13"/>
        <v>-96848</v>
      </c>
      <c r="G72" s="34">
        <f>+Inputs!$D$2</f>
        <v>0.3795</v>
      </c>
      <c r="I72" s="27">
        <f t="shared" si="18"/>
        <v>150288</v>
      </c>
      <c r="K72" s="27">
        <f t="shared" si="14"/>
        <v>835</v>
      </c>
      <c r="L72" s="27">
        <f t="shared" si="19"/>
        <v>53440</v>
      </c>
      <c r="M72" s="27">
        <f t="shared" si="15"/>
        <v>316.88249999999999</v>
      </c>
      <c r="N72" s="27">
        <f t="shared" si="16"/>
        <v>316.88249999999999</v>
      </c>
      <c r="O72" s="27">
        <f t="shared" si="20"/>
        <v>-36753.816000000021</v>
      </c>
      <c r="P72" s="27">
        <f t="shared" si="21"/>
        <v>36753.816000000021</v>
      </c>
    </row>
    <row r="73" spans="1:16">
      <c r="A73" s="31">
        <v>37165</v>
      </c>
      <c r="C73" s="6">
        <v>65</v>
      </c>
      <c r="D73" s="29">
        <f t="shared" ref="D73:D104" si="22">ROUND(-(+$B$9/180)*1,0)</f>
        <v>835</v>
      </c>
      <c r="E73" s="29">
        <f t="shared" si="17"/>
        <v>54275</v>
      </c>
      <c r="F73" s="29">
        <f t="shared" ref="F73:F104" si="23">$B$9+E73</f>
        <v>-96013</v>
      </c>
      <c r="G73" s="34">
        <f>+Inputs!$D$2</f>
        <v>0.3795</v>
      </c>
      <c r="I73" s="27">
        <f t="shared" si="18"/>
        <v>150288</v>
      </c>
      <c r="K73" s="27">
        <f t="shared" ref="K73:K104" si="24">D73</f>
        <v>835</v>
      </c>
      <c r="L73" s="27">
        <f t="shared" si="19"/>
        <v>54275</v>
      </c>
      <c r="M73" s="27">
        <f t="shared" ref="M73:M104" si="25">K73*G73</f>
        <v>316.88249999999999</v>
      </c>
      <c r="N73" s="27">
        <f t="shared" ref="N73:N104" si="26">M73-J73</f>
        <v>316.88249999999999</v>
      </c>
      <c r="O73" s="27">
        <f t="shared" si="20"/>
        <v>-36436.933500000021</v>
      </c>
      <c r="P73" s="27">
        <f t="shared" si="21"/>
        <v>36436.933500000021</v>
      </c>
    </row>
    <row r="74" spans="1:16">
      <c r="A74" s="30">
        <v>37196</v>
      </c>
      <c r="C74" s="6">
        <v>66</v>
      </c>
      <c r="D74" s="29">
        <f t="shared" si="22"/>
        <v>835</v>
      </c>
      <c r="E74" s="29">
        <f t="shared" ref="E74:E105" si="27">+E73+D74</f>
        <v>55110</v>
      </c>
      <c r="F74" s="29">
        <f t="shared" si="23"/>
        <v>-95178</v>
      </c>
      <c r="G74" s="34">
        <f>+Inputs!$D$2</f>
        <v>0.3795</v>
      </c>
      <c r="I74" s="27">
        <f t="shared" ref="I74:I105" si="28">+I73+H74</f>
        <v>150288</v>
      </c>
      <c r="K74" s="27">
        <f t="shared" si="24"/>
        <v>835</v>
      </c>
      <c r="L74" s="27">
        <f t="shared" ref="L74:L105" si="29">+L73+K74</f>
        <v>55110</v>
      </c>
      <c r="M74" s="27">
        <f t="shared" si="25"/>
        <v>316.88249999999999</v>
      </c>
      <c r="N74" s="27">
        <f t="shared" si="26"/>
        <v>316.88249999999999</v>
      </c>
      <c r="O74" s="27">
        <f t="shared" ref="O74:O105" si="30">+O73+N74</f>
        <v>-36120.051000000021</v>
      </c>
      <c r="P74" s="27">
        <f t="shared" ref="P74:P105" si="31">P73-N74</f>
        <v>36120.051000000021</v>
      </c>
    </row>
    <row r="75" spans="1:16">
      <c r="A75" s="31">
        <v>37226</v>
      </c>
      <c r="C75" s="6">
        <v>67</v>
      </c>
      <c r="D75" s="29">
        <f t="shared" si="22"/>
        <v>835</v>
      </c>
      <c r="E75" s="29">
        <f t="shared" si="27"/>
        <v>55945</v>
      </c>
      <c r="F75" s="29">
        <f t="shared" si="23"/>
        <v>-94343</v>
      </c>
      <c r="G75" s="34">
        <f>+Inputs!$D$2</f>
        <v>0.3795</v>
      </c>
      <c r="I75" s="27">
        <f t="shared" si="28"/>
        <v>150288</v>
      </c>
      <c r="K75" s="27">
        <f t="shared" si="24"/>
        <v>835</v>
      </c>
      <c r="L75" s="27">
        <f t="shared" si="29"/>
        <v>55945</v>
      </c>
      <c r="M75" s="27">
        <f t="shared" si="25"/>
        <v>316.88249999999999</v>
      </c>
      <c r="N75" s="27">
        <f t="shared" si="26"/>
        <v>316.88249999999999</v>
      </c>
      <c r="O75" s="27">
        <f t="shared" si="30"/>
        <v>-35803.168500000022</v>
      </c>
      <c r="P75" s="27">
        <f t="shared" si="31"/>
        <v>35803.168500000022</v>
      </c>
    </row>
    <row r="76" spans="1:16">
      <c r="A76" s="30">
        <v>37257</v>
      </c>
      <c r="C76" s="6">
        <v>68</v>
      </c>
      <c r="D76" s="29">
        <f t="shared" si="22"/>
        <v>835</v>
      </c>
      <c r="E76" s="29">
        <f t="shared" si="27"/>
        <v>56780</v>
      </c>
      <c r="F76" s="29">
        <f t="shared" si="23"/>
        <v>-93508</v>
      </c>
      <c r="G76" s="34">
        <f>+Inputs!$D$2</f>
        <v>0.3795</v>
      </c>
      <c r="I76" s="27">
        <f t="shared" si="28"/>
        <v>150288</v>
      </c>
      <c r="K76" s="27">
        <f t="shared" si="24"/>
        <v>835</v>
      </c>
      <c r="L76" s="27">
        <f t="shared" si="29"/>
        <v>56780</v>
      </c>
      <c r="M76" s="27">
        <f t="shared" si="25"/>
        <v>316.88249999999999</v>
      </c>
      <c r="N76" s="27">
        <f t="shared" si="26"/>
        <v>316.88249999999999</v>
      </c>
      <c r="O76" s="27">
        <f t="shared" si="30"/>
        <v>-35486.286000000022</v>
      </c>
      <c r="P76" s="27">
        <f t="shared" si="31"/>
        <v>35486.286000000022</v>
      </c>
    </row>
    <row r="77" spans="1:16">
      <c r="A77" s="31">
        <v>37288</v>
      </c>
      <c r="C77" s="6">
        <v>69</v>
      </c>
      <c r="D77" s="29">
        <f t="shared" si="22"/>
        <v>835</v>
      </c>
      <c r="E77" s="29">
        <f t="shared" si="27"/>
        <v>57615</v>
      </c>
      <c r="F77" s="29">
        <f t="shared" si="23"/>
        <v>-92673</v>
      </c>
      <c r="G77" s="34">
        <f>+Inputs!$D$2</f>
        <v>0.3795</v>
      </c>
      <c r="I77" s="27">
        <f t="shared" si="28"/>
        <v>150288</v>
      </c>
      <c r="K77" s="27">
        <f t="shared" si="24"/>
        <v>835</v>
      </c>
      <c r="L77" s="27">
        <f t="shared" si="29"/>
        <v>57615</v>
      </c>
      <c r="M77" s="27">
        <f t="shared" si="25"/>
        <v>316.88249999999999</v>
      </c>
      <c r="N77" s="27">
        <f t="shared" si="26"/>
        <v>316.88249999999999</v>
      </c>
      <c r="O77" s="27">
        <f t="shared" si="30"/>
        <v>-35169.403500000022</v>
      </c>
      <c r="P77" s="27">
        <f t="shared" si="31"/>
        <v>35169.403500000022</v>
      </c>
    </row>
    <row r="78" spans="1:16">
      <c r="A78" s="30">
        <v>37316</v>
      </c>
      <c r="C78" s="6">
        <v>70</v>
      </c>
      <c r="D78" s="29">
        <f t="shared" si="22"/>
        <v>835</v>
      </c>
      <c r="E78" s="29">
        <f t="shared" si="27"/>
        <v>58450</v>
      </c>
      <c r="F78" s="29">
        <f t="shared" si="23"/>
        <v>-91838</v>
      </c>
      <c r="G78" s="34">
        <f>+Inputs!$D$2</f>
        <v>0.3795</v>
      </c>
      <c r="I78" s="27">
        <f t="shared" si="28"/>
        <v>150288</v>
      </c>
      <c r="K78" s="27">
        <f t="shared" si="24"/>
        <v>835</v>
      </c>
      <c r="L78" s="27">
        <f t="shared" si="29"/>
        <v>58450</v>
      </c>
      <c r="M78" s="27">
        <f t="shared" si="25"/>
        <v>316.88249999999999</v>
      </c>
      <c r="N78" s="27">
        <f t="shared" si="26"/>
        <v>316.88249999999999</v>
      </c>
      <c r="O78" s="27">
        <f t="shared" si="30"/>
        <v>-34852.521000000022</v>
      </c>
      <c r="P78" s="27">
        <f t="shared" si="31"/>
        <v>34852.521000000022</v>
      </c>
    </row>
    <row r="79" spans="1:16">
      <c r="A79" s="31">
        <v>37347</v>
      </c>
      <c r="C79" s="6">
        <v>71</v>
      </c>
      <c r="D79" s="29">
        <f t="shared" si="22"/>
        <v>835</v>
      </c>
      <c r="E79" s="29">
        <f t="shared" si="27"/>
        <v>59285</v>
      </c>
      <c r="F79" s="29">
        <f t="shared" si="23"/>
        <v>-91003</v>
      </c>
      <c r="G79" s="34">
        <f>+Inputs!$D$2</f>
        <v>0.3795</v>
      </c>
      <c r="I79" s="27">
        <f t="shared" si="28"/>
        <v>150288</v>
      </c>
      <c r="K79" s="27">
        <f t="shared" si="24"/>
        <v>835</v>
      </c>
      <c r="L79" s="27">
        <f t="shared" si="29"/>
        <v>59285</v>
      </c>
      <c r="M79" s="27">
        <f t="shared" si="25"/>
        <v>316.88249999999999</v>
      </c>
      <c r="N79" s="27">
        <f t="shared" si="26"/>
        <v>316.88249999999999</v>
      </c>
      <c r="O79" s="27">
        <f t="shared" si="30"/>
        <v>-34535.638500000023</v>
      </c>
      <c r="P79" s="27">
        <f t="shared" si="31"/>
        <v>34535.638500000023</v>
      </c>
    </row>
    <row r="80" spans="1:16">
      <c r="A80" s="30">
        <v>37377</v>
      </c>
      <c r="C80" s="6">
        <v>72</v>
      </c>
      <c r="D80" s="29">
        <f t="shared" si="22"/>
        <v>835</v>
      </c>
      <c r="E80" s="29">
        <f t="shared" si="27"/>
        <v>60120</v>
      </c>
      <c r="F80" s="29">
        <f t="shared" si="23"/>
        <v>-90168</v>
      </c>
      <c r="G80" s="34">
        <f>+Inputs!$D$2</f>
        <v>0.3795</v>
      </c>
      <c r="I80" s="27">
        <f t="shared" si="28"/>
        <v>150288</v>
      </c>
      <c r="K80" s="27">
        <f t="shared" si="24"/>
        <v>835</v>
      </c>
      <c r="L80" s="27">
        <f t="shared" si="29"/>
        <v>60120</v>
      </c>
      <c r="M80" s="27">
        <f t="shared" si="25"/>
        <v>316.88249999999999</v>
      </c>
      <c r="N80" s="27">
        <f t="shared" si="26"/>
        <v>316.88249999999999</v>
      </c>
      <c r="O80" s="27">
        <f t="shared" si="30"/>
        <v>-34218.756000000023</v>
      </c>
      <c r="P80" s="27">
        <f t="shared" si="31"/>
        <v>34218.756000000023</v>
      </c>
    </row>
    <row r="81" spans="1:16">
      <c r="A81" s="31">
        <v>37408</v>
      </c>
      <c r="C81" s="6">
        <v>73</v>
      </c>
      <c r="D81" s="29">
        <f t="shared" si="22"/>
        <v>835</v>
      </c>
      <c r="E81" s="29">
        <f t="shared" si="27"/>
        <v>60955</v>
      </c>
      <c r="F81" s="29">
        <f t="shared" si="23"/>
        <v>-89333</v>
      </c>
      <c r="G81" s="34">
        <f>+Inputs!$D$2</f>
        <v>0.3795</v>
      </c>
      <c r="I81" s="27">
        <f t="shared" si="28"/>
        <v>150288</v>
      </c>
      <c r="K81" s="27">
        <f t="shared" si="24"/>
        <v>835</v>
      </c>
      <c r="L81" s="27">
        <f t="shared" si="29"/>
        <v>60955</v>
      </c>
      <c r="M81" s="27">
        <f t="shared" si="25"/>
        <v>316.88249999999999</v>
      </c>
      <c r="N81" s="27">
        <f t="shared" si="26"/>
        <v>316.88249999999999</v>
      </c>
      <c r="O81" s="27">
        <f t="shared" si="30"/>
        <v>-33901.873500000023</v>
      </c>
      <c r="P81" s="27">
        <f t="shared" si="31"/>
        <v>33901.873500000023</v>
      </c>
    </row>
    <row r="82" spans="1:16">
      <c r="A82" s="30">
        <v>37438</v>
      </c>
      <c r="C82" s="6">
        <v>74</v>
      </c>
      <c r="D82" s="29">
        <f t="shared" si="22"/>
        <v>835</v>
      </c>
      <c r="E82" s="29">
        <f t="shared" si="27"/>
        <v>61790</v>
      </c>
      <c r="F82" s="29">
        <f t="shared" si="23"/>
        <v>-88498</v>
      </c>
      <c r="G82" s="34">
        <f>+Inputs!$D$2</f>
        <v>0.3795</v>
      </c>
      <c r="I82" s="27">
        <f t="shared" si="28"/>
        <v>150288</v>
      </c>
      <c r="K82" s="27">
        <f t="shared" si="24"/>
        <v>835</v>
      </c>
      <c r="L82" s="27">
        <f t="shared" si="29"/>
        <v>61790</v>
      </c>
      <c r="M82" s="27">
        <f t="shared" si="25"/>
        <v>316.88249999999999</v>
      </c>
      <c r="N82" s="27">
        <f t="shared" si="26"/>
        <v>316.88249999999999</v>
      </c>
      <c r="O82" s="27">
        <f t="shared" si="30"/>
        <v>-33584.991000000024</v>
      </c>
      <c r="P82" s="27">
        <f t="shared" si="31"/>
        <v>33584.991000000024</v>
      </c>
    </row>
    <row r="83" spans="1:16">
      <c r="A83" s="31">
        <v>37469</v>
      </c>
      <c r="C83" s="6">
        <v>75</v>
      </c>
      <c r="D83" s="29">
        <f t="shared" si="22"/>
        <v>835</v>
      </c>
      <c r="E83" s="29">
        <f t="shared" si="27"/>
        <v>62625</v>
      </c>
      <c r="F83" s="29">
        <f t="shared" si="23"/>
        <v>-87663</v>
      </c>
      <c r="G83" s="34">
        <f>+Inputs!$D$2</f>
        <v>0.3795</v>
      </c>
      <c r="I83" s="27">
        <f t="shared" si="28"/>
        <v>150288</v>
      </c>
      <c r="K83" s="27">
        <f t="shared" si="24"/>
        <v>835</v>
      </c>
      <c r="L83" s="27">
        <f t="shared" si="29"/>
        <v>62625</v>
      </c>
      <c r="M83" s="27">
        <f t="shared" si="25"/>
        <v>316.88249999999999</v>
      </c>
      <c r="N83" s="27">
        <f t="shared" si="26"/>
        <v>316.88249999999999</v>
      </c>
      <c r="O83" s="27">
        <f t="shared" si="30"/>
        <v>-33268.108500000024</v>
      </c>
      <c r="P83" s="27">
        <f t="shared" si="31"/>
        <v>33268.108500000024</v>
      </c>
    </row>
    <row r="84" spans="1:16">
      <c r="A84" s="30">
        <v>37500</v>
      </c>
      <c r="C84" s="6">
        <v>76</v>
      </c>
      <c r="D84" s="29">
        <f t="shared" si="22"/>
        <v>835</v>
      </c>
      <c r="E84" s="29">
        <f t="shared" si="27"/>
        <v>63460</v>
      </c>
      <c r="F84" s="29">
        <f t="shared" si="23"/>
        <v>-86828</v>
      </c>
      <c r="G84" s="34">
        <f>+Inputs!$D$2</f>
        <v>0.3795</v>
      </c>
      <c r="I84" s="27">
        <f t="shared" si="28"/>
        <v>150288</v>
      </c>
      <c r="K84" s="27">
        <f t="shared" si="24"/>
        <v>835</v>
      </c>
      <c r="L84" s="27">
        <f t="shared" si="29"/>
        <v>63460</v>
      </c>
      <c r="M84" s="27">
        <f t="shared" si="25"/>
        <v>316.88249999999999</v>
      </c>
      <c r="N84" s="27">
        <f t="shared" si="26"/>
        <v>316.88249999999999</v>
      </c>
      <c r="O84" s="27">
        <f t="shared" si="30"/>
        <v>-32951.226000000024</v>
      </c>
      <c r="P84" s="27">
        <f t="shared" si="31"/>
        <v>32951.226000000024</v>
      </c>
    </row>
    <row r="85" spans="1:16">
      <c r="A85" s="31">
        <v>37530</v>
      </c>
      <c r="C85" s="6">
        <v>77</v>
      </c>
      <c r="D85" s="29">
        <f t="shared" si="22"/>
        <v>835</v>
      </c>
      <c r="E85" s="29">
        <f t="shared" si="27"/>
        <v>64295</v>
      </c>
      <c r="F85" s="29">
        <f t="shared" si="23"/>
        <v>-85993</v>
      </c>
      <c r="G85" s="34">
        <f>+Inputs!$D$2</f>
        <v>0.3795</v>
      </c>
      <c r="I85" s="27">
        <f t="shared" si="28"/>
        <v>150288</v>
      </c>
      <c r="K85" s="27">
        <f t="shared" si="24"/>
        <v>835</v>
      </c>
      <c r="L85" s="27">
        <f t="shared" si="29"/>
        <v>64295</v>
      </c>
      <c r="M85" s="27">
        <f t="shared" si="25"/>
        <v>316.88249999999999</v>
      </c>
      <c r="N85" s="27">
        <f t="shared" si="26"/>
        <v>316.88249999999999</v>
      </c>
      <c r="O85" s="27">
        <f t="shared" si="30"/>
        <v>-32634.343500000025</v>
      </c>
      <c r="P85" s="27">
        <f t="shared" si="31"/>
        <v>32634.343500000025</v>
      </c>
    </row>
    <row r="86" spans="1:16">
      <c r="A86" s="30">
        <v>37561</v>
      </c>
      <c r="C86" s="6">
        <v>78</v>
      </c>
      <c r="D86" s="29">
        <f t="shared" si="22"/>
        <v>835</v>
      </c>
      <c r="E86" s="29">
        <f t="shared" si="27"/>
        <v>65130</v>
      </c>
      <c r="F86" s="29">
        <f t="shared" si="23"/>
        <v>-85158</v>
      </c>
      <c r="G86" s="34">
        <f>+Inputs!$D$2</f>
        <v>0.3795</v>
      </c>
      <c r="I86" s="27">
        <f t="shared" si="28"/>
        <v>150288</v>
      </c>
      <c r="K86" s="27">
        <f t="shared" si="24"/>
        <v>835</v>
      </c>
      <c r="L86" s="27">
        <f t="shared" si="29"/>
        <v>65130</v>
      </c>
      <c r="M86" s="27">
        <f t="shared" si="25"/>
        <v>316.88249999999999</v>
      </c>
      <c r="N86" s="27">
        <f t="shared" si="26"/>
        <v>316.88249999999999</v>
      </c>
      <c r="O86" s="27">
        <f t="shared" si="30"/>
        <v>-32317.461000000025</v>
      </c>
      <c r="P86" s="27">
        <f t="shared" si="31"/>
        <v>32317.461000000025</v>
      </c>
    </row>
    <row r="87" spans="1:16">
      <c r="A87" s="31">
        <v>37591</v>
      </c>
      <c r="C87" s="6">
        <v>79</v>
      </c>
      <c r="D87" s="29">
        <f t="shared" si="22"/>
        <v>835</v>
      </c>
      <c r="E87" s="29">
        <f t="shared" si="27"/>
        <v>65965</v>
      </c>
      <c r="F87" s="29">
        <f t="shared" si="23"/>
        <v>-84323</v>
      </c>
      <c r="G87" s="34">
        <f>+Inputs!$D$2</f>
        <v>0.3795</v>
      </c>
      <c r="I87" s="27">
        <f t="shared" si="28"/>
        <v>150288</v>
      </c>
      <c r="K87" s="27">
        <f t="shared" si="24"/>
        <v>835</v>
      </c>
      <c r="L87" s="27">
        <f t="shared" si="29"/>
        <v>65965</v>
      </c>
      <c r="M87" s="27">
        <f t="shared" si="25"/>
        <v>316.88249999999999</v>
      </c>
      <c r="N87" s="27">
        <f t="shared" si="26"/>
        <v>316.88249999999999</v>
      </c>
      <c r="O87" s="27">
        <f t="shared" si="30"/>
        <v>-32000.578500000025</v>
      </c>
      <c r="P87" s="27">
        <f t="shared" si="31"/>
        <v>32000.578500000025</v>
      </c>
    </row>
    <row r="88" spans="1:16">
      <c r="A88" s="30">
        <v>37622</v>
      </c>
      <c r="C88" s="6">
        <v>80</v>
      </c>
      <c r="D88" s="29">
        <f t="shared" si="22"/>
        <v>835</v>
      </c>
      <c r="E88" s="29">
        <f t="shared" si="27"/>
        <v>66800</v>
      </c>
      <c r="F88" s="29">
        <f t="shared" si="23"/>
        <v>-83488</v>
      </c>
      <c r="G88" s="34">
        <f>+Inputs!$D$2</f>
        <v>0.3795</v>
      </c>
      <c r="I88" s="27">
        <f t="shared" si="28"/>
        <v>150288</v>
      </c>
      <c r="K88" s="27">
        <f t="shared" si="24"/>
        <v>835</v>
      </c>
      <c r="L88" s="27">
        <f t="shared" si="29"/>
        <v>66800</v>
      </c>
      <c r="M88" s="27">
        <f t="shared" si="25"/>
        <v>316.88249999999999</v>
      </c>
      <c r="N88" s="27">
        <f t="shared" si="26"/>
        <v>316.88249999999999</v>
      </c>
      <c r="O88" s="27">
        <f t="shared" si="30"/>
        <v>-31683.696000000025</v>
      </c>
      <c r="P88" s="27">
        <f t="shared" si="31"/>
        <v>31683.696000000025</v>
      </c>
    </row>
    <row r="89" spans="1:16">
      <c r="A89" s="31">
        <v>37653</v>
      </c>
      <c r="C89" s="6">
        <v>81</v>
      </c>
      <c r="D89" s="29">
        <f t="shared" si="22"/>
        <v>835</v>
      </c>
      <c r="E89" s="29">
        <f t="shared" si="27"/>
        <v>67635</v>
      </c>
      <c r="F89" s="29">
        <f t="shared" si="23"/>
        <v>-82653</v>
      </c>
      <c r="G89" s="34">
        <f>+Inputs!$D$2</f>
        <v>0.3795</v>
      </c>
      <c r="I89" s="27">
        <f t="shared" si="28"/>
        <v>150288</v>
      </c>
      <c r="K89" s="27">
        <f t="shared" si="24"/>
        <v>835</v>
      </c>
      <c r="L89" s="27">
        <f t="shared" si="29"/>
        <v>67635</v>
      </c>
      <c r="M89" s="27">
        <f t="shared" si="25"/>
        <v>316.88249999999999</v>
      </c>
      <c r="N89" s="27">
        <f t="shared" si="26"/>
        <v>316.88249999999999</v>
      </c>
      <c r="O89" s="27">
        <f t="shared" si="30"/>
        <v>-31366.813500000026</v>
      </c>
      <c r="P89" s="27">
        <f t="shared" si="31"/>
        <v>31366.813500000026</v>
      </c>
    </row>
    <row r="90" spans="1:16">
      <c r="A90" s="30">
        <v>37681</v>
      </c>
      <c r="C90" s="6">
        <v>82</v>
      </c>
      <c r="D90" s="29">
        <f t="shared" si="22"/>
        <v>835</v>
      </c>
      <c r="E90" s="29">
        <f t="shared" si="27"/>
        <v>68470</v>
      </c>
      <c r="F90" s="29">
        <f t="shared" si="23"/>
        <v>-81818</v>
      </c>
      <c r="G90" s="34">
        <f>+Inputs!$D$2</f>
        <v>0.3795</v>
      </c>
      <c r="I90" s="27">
        <f t="shared" si="28"/>
        <v>150288</v>
      </c>
      <c r="K90" s="27">
        <f t="shared" si="24"/>
        <v>835</v>
      </c>
      <c r="L90" s="27">
        <f t="shared" si="29"/>
        <v>68470</v>
      </c>
      <c r="M90" s="27">
        <f t="shared" si="25"/>
        <v>316.88249999999999</v>
      </c>
      <c r="N90" s="27">
        <f t="shared" si="26"/>
        <v>316.88249999999999</v>
      </c>
      <c r="O90" s="27">
        <f t="shared" si="30"/>
        <v>-31049.931000000026</v>
      </c>
      <c r="P90" s="27">
        <f t="shared" si="31"/>
        <v>31049.931000000026</v>
      </c>
    </row>
    <row r="91" spans="1:16">
      <c r="A91" s="31">
        <v>37712</v>
      </c>
      <c r="C91" s="6">
        <v>83</v>
      </c>
      <c r="D91" s="29">
        <f t="shared" si="22"/>
        <v>835</v>
      </c>
      <c r="E91" s="29">
        <f t="shared" si="27"/>
        <v>69305</v>
      </c>
      <c r="F91" s="29">
        <f t="shared" si="23"/>
        <v>-80983</v>
      </c>
      <c r="G91" s="34">
        <f>+Inputs!$D$2</f>
        <v>0.3795</v>
      </c>
      <c r="I91" s="27">
        <f t="shared" si="28"/>
        <v>150288</v>
      </c>
      <c r="K91" s="27">
        <f t="shared" si="24"/>
        <v>835</v>
      </c>
      <c r="L91" s="27">
        <f t="shared" si="29"/>
        <v>69305</v>
      </c>
      <c r="M91" s="27">
        <f t="shared" si="25"/>
        <v>316.88249999999999</v>
      </c>
      <c r="N91" s="27">
        <f t="shared" si="26"/>
        <v>316.88249999999999</v>
      </c>
      <c r="O91" s="27">
        <f t="shared" si="30"/>
        <v>-30733.048500000026</v>
      </c>
      <c r="P91" s="27">
        <f t="shared" si="31"/>
        <v>30733.048500000026</v>
      </c>
    </row>
    <row r="92" spans="1:16">
      <c r="A92" s="30">
        <v>37742</v>
      </c>
      <c r="C92" s="6">
        <v>84</v>
      </c>
      <c r="D92" s="29">
        <f t="shared" si="22"/>
        <v>835</v>
      </c>
      <c r="E92" s="29">
        <f t="shared" si="27"/>
        <v>70140</v>
      </c>
      <c r="F92" s="29">
        <f t="shared" si="23"/>
        <v>-80148</v>
      </c>
      <c r="G92" s="34">
        <f>+Inputs!$D$3</f>
        <v>0.37951000000000001</v>
      </c>
      <c r="I92" s="27">
        <f t="shared" si="28"/>
        <v>150288</v>
      </c>
      <c r="K92" s="27">
        <f t="shared" si="24"/>
        <v>835</v>
      </c>
      <c r="L92" s="27">
        <f t="shared" si="29"/>
        <v>70140</v>
      </c>
      <c r="M92" s="27">
        <f t="shared" si="25"/>
        <v>316.89085</v>
      </c>
      <c r="N92" s="27">
        <f t="shared" si="26"/>
        <v>316.89085</v>
      </c>
      <c r="O92" s="27">
        <f t="shared" si="30"/>
        <v>-30416.157650000026</v>
      </c>
      <c r="P92" s="27">
        <f t="shared" si="31"/>
        <v>30416.157650000026</v>
      </c>
    </row>
    <row r="93" spans="1:16">
      <c r="A93" s="31">
        <v>37773</v>
      </c>
      <c r="C93" s="6">
        <v>85</v>
      </c>
      <c r="D93" s="29">
        <f t="shared" si="22"/>
        <v>835</v>
      </c>
      <c r="E93" s="29">
        <f t="shared" si="27"/>
        <v>70975</v>
      </c>
      <c r="F93" s="29">
        <f t="shared" si="23"/>
        <v>-79313</v>
      </c>
      <c r="G93" s="34">
        <f>+Inputs!$D$3</f>
        <v>0.37951000000000001</v>
      </c>
      <c r="I93" s="27">
        <f t="shared" si="28"/>
        <v>150288</v>
      </c>
      <c r="K93" s="27">
        <f t="shared" si="24"/>
        <v>835</v>
      </c>
      <c r="L93" s="27">
        <f t="shared" si="29"/>
        <v>70975</v>
      </c>
      <c r="M93" s="27">
        <f t="shared" si="25"/>
        <v>316.89085</v>
      </c>
      <c r="N93" s="27">
        <f t="shared" si="26"/>
        <v>316.89085</v>
      </c>
      <c r="O93" s="27">
        <f t="shared" si="30"/>
        <v>-30099.266800000027</v>
      </c>
      <c r="P93" s="27">
        <f t="shared" si="31"/>
        <v>30099.266800000027</v>
      </c>
    </row>
    <row r="94" spans="1:16">
      <c r="A94" s="30">
        <v>37803</v>
      </c>
      <c r="C94" s="6">
        <v>86</v>
      </c>
      <c r="D94" s="29">
        <f t="shared" si="22"/>
        <v>835</v>
      </c>
      <c r="E94" s="29">
        <f t="shared" si="27"/>
        <v>71810</v>
      </c>
      <c r="F94" s="29">
        <f t="shared" si="23"/>
        <v>-78478</v>
      </c>
      <c r="G94" s="34">
        <f>+Inputs!$D$3</f>
        <v>0.37951000000000001</v>
      </c>
      <c r="I94" s="27">
        <f t="shared" si="28"/>
        <v>150288</v>
      </c>
      <c r="K94" s="27">
        <f t="shared" si="24"/>
        <v>835</v>
      </c>
      <c r="L94" s="27">
        <f t="shared" si="29"/>
        <v>71810</v>
      </c>
      <c r="M94" s="27">
        <f t="shared" si="25"/>
        <v>316.89085</v>
      </c>
      <c r="N94" s="27">
        <f t="shared" si="26"/>
        <v>316.89085</v>
      </c>
      <c r="O94" s="27">
        <f t="shared" si="30"/>
        <v>-29782.375950000027</v>
      </c>
      <c r="P94" s="27">
        <f t="shared" si="31"/>
        <v>29782.375950000027</v>
      </c>
    </row>
    <row r="95" spans="1:16">
      <c r="A95" s="31">
        <v>37834</v>
      </c>
      <c r="C95" s="6">
        <v>87</v>
      </c>
      <c r="D95" s="29">
        <f t="shared" si="22"/>
        <v>835</v>
      </c>
      <c r="E95" s="29">
        <f t="shared" si="27"/>
        <v>72645</v>
      </c>
      <c r="F95" s="29">
        <f t="shared" si="23"/>
        <v>-77643</v>
      </c>
      <c r="G95" s="34">
        <f>+Inputs!$D$3</f>
        <v>0.37951000000000001</v>
      </c>
      <c r="I95" s="27">
        <f t="shared" si="28"/>
        <v>150288</v>
      </c>
      <c r="K95" s="27">
        <f t="shared" si="24"/>
        <v>835</v>
      </c>
      <c r="L95" s="27">
        <f t="shared" si="29"/>
        <v>72645</v>
      </c>
      <c r="M95" s="27">
        <f t="shared" si="25"/>
        <v>316.89085</v>
      </c>
      <c r="N95" s="27">
        <f t="shared" si="26"/>
        <v>316.89085</v>
      </c>
      <c r="O95" s="27">
        <f t="shared" si="30"/>
        <v>-29465.485100000027</v>
      </c>
      <c r="P95" s="27">
        <f t="shared" si="31"/>
        <v>29465.485100000027</v>
      </c>
    </row>
    <row r="96" spans="1:16">
      <c r="A96" s="30">
        <v>37865</v>
      </c>
      <c r="C96" s="6">
        <v>88</v>
      </c>
      <c r="D96" s="29">
        <f t="shared" si="22"/>
        <v>835</v>
      </c>
      <c r="E96" s="29">
        <f t="shared" si="27"/>
        <v>73480</v>
      </c>
      <c r="F96" s="29">
        <f t="shared" si="23"/>
        <v>-76808</v>
      </c>
      <c r="G96" s="34">
        <f>+Inputs!$D$3</f>
        <v>0.37951000000000001</v>
      </c>
      <c r="I96" s="27">
        <f t="shared" si="28"/>
        <v>150288</v>
      </c>
      <c r="K96" s="27">
        <f t="shared" si="24"/>
        <v>835</v>
      </c>
      <c r="L96" s="27">
        <f t="shared" si="29"/>
        <v>73480</v>
      </c>
      <c r="M96" s="27">
        <f t="shared" si="25"/>
        <v>316.89085</v>
      </c>
      <c r="N96" s="27">
        <f t="shared" si="26"/>
        <v>316.89085</v>
      </c>
      <c r="O96" s="27">
        <f t="shared" si="30"/>
        <v>-29148.594250000027</v>
      </c>
      <c r="P96" s="27">
        <f t="shared" si="31"/>
        <v>29148.594250000027</v>
      </c>
    </row>
    <row r="97" spans="1:16">
      <c r="A97" s="31">
        <v>37895</v>
      </c>
      <c r="C97" s="6">
        <v>89</v>
      </c>
      <c r="D97" s="29">
        <f t="shared" si="22"/>
        <v>835</v>
      </c>
      <c r="E97" s="29">
        <f t="shared" si="27"/>
        <v>74315</v>
      </c>
      <c r="F97" s="29">
        <f t="shared" si="23"/>
        <v>-75973</v>
      </c>
      <c r="G97" s="34">
        <f>+Inputs!$D$3</f>
        <v>0.37951000000000001</v>
      </c>
      <c r="I97" s="27">
        <f t="shared" si="28"/>
        <v>150288</v>
      </c>
      <c r="K97" s="27">
        <f t="shared" si="24"/>
        <v>835</v>
      </c>
      <c r="L97" s="27">
        <f t="shared" si="29"/>
        <v>74315</v>
      </c>
      <c r="M97" s="27">
        <f t="shared" si="25"/>
        <v>316.89085</v>
      </c>
      <c r="N97" s="27">
        <f t="shared" si="26"/>
        <v>316.89085</v>
      </c>
      <c r="O97" s="27">
        <f t="shared" si="30"/>
        <v>-28831.703400000028</v>
      </c>
      <c r="P97" s="27">
        <f t="shared" si="31"/>
        <v>28831.703400000028</v>
      </c>
    </row>
    <row r="98" spans="1:16">
      <c r="A98" s="30">
        <v>37926</v>
      </c>
      <c r="C98" s="6">
        <v>90</v>
      </c>
      <c r="D98" s="29">
        <f t="shared" si="22"/>
        <v>835</v>
      </c>
      <c r="E98" s="29">
        <f t="shared" si="27"/>
        <v>75150</v>
      </c>
      <c r="F98" s="29">
        <f t="shared" si="23"/>
        <v>-75138</v>
      </c>
      <c r="G98" s="34">
        <f>+Inputs!$D$3</f>
        <v>0.37951000000000001</v>
      </c>
      <c r="I98" s="27">
        <f t="shared" si="28"/>
        <v>150288</v>
      </c>
      <c r="K98" s="27">
        <f t="shared" si="24"/>
        <v>835</v>
      </c>
      <c r="L98" s="27">
        <f t="shared" si="29"/>
        <v>75150</v>
      </c>
      <c r="M98" s="27">
        <f t="shared" si="25"/>
        <v>316.89085</v>
      </c>
      <c r="N98" s="27">
        <f t="shared" si="26"/>
        <v>316.89085</v>
      </c>
      <c r="O98" s="27">
        <f t="shared" si="30"/>
        <v>-28514.812550000028</v>
      </c>
      <c r="P98" s="27">
        <f t="shared" si="31"/>
        <v>28514.812550000028</v>
      </c>
    </row>
    <row r="99" spans="1:16">
      <c r="A99" s="31">
        <v>37956</v>
      </c>
      <c r="C99" s="6">
        <v>91</v>
      </c>
      <c r="D99" s="29">
        <f t="shared" si="22"/>
        <v>835</v>
      </c>
      <c r="E99" s="29">
        <f t="shared" si="27"/>
        <v>75985</v>
      </c>
      <c r="F99" s="29">
        <f t="shared" si="23"/>
        <v>-74303</v>
      </c>
      <c r="G99" s="34">
        <f>+Inputs!$D$3</f>
        <v>0.37951000000000001</v>
      </c>
      <c r="I99" s="27">
        <f t="shared" si="28"/>
        <v>150288</v>
      </c>
      <c r="K99" s="27">
        <f t="shared" si="24"/>
        <v>835</v>
      </c>
      <c r="L99" s="27">
        <f t="shared" si="29"/>
        <v>75985</v>
      </c>
      <c r="M99" s="27">
        <f t="shared" si="25"/>
        <v>316.89085</v>
      </c>
      <c r="N99" s="27">
        <f t="shared" si="26"/>
        <v>316.89085</v>
      </c>
      <c r="O99" s="27">
        <f t="shared" si="30"/>
        <v>-28197.921700000028</v>
      </c>
      <c r="P99" s="27">
        <f t="shared" si="31"/>
        <v>28197.921700000028</v>
      </c>
    </row>
    <row r="100" spans="1:16">
      <c r="A100" s="30">
        <v>37987</v>
      </c>
      <c r="C100" s="6">
        <v>92</v>
      </c>
      <c r="D100" s="29">
        <f t="shared" si="22"/>
        <v>835</v>
      </c>
      <c r="E100" s="29">
        <f t="shared" si="27"/>
        <v>76820</v>
      </c>
      <c r="F100" s="29">
        <f t="shared" si="23"/>
        <v>-73468</v>
      </c>
      <c r="G100" s="34">
        <f>+Inputs!$D$3</f>
        <v>0.37951000000000001</v>
      </c>
      <c r="I100" s="27">
        <f t="shared" si="28"/>
        <v>150288</v>
      </c>
      <c r="K100" s="27">
        <f t="shared" si="24"/>
        <v>835</v>
      </c>
      <c r="L100" s="27">
        <f t="shared" si="29"/>
        <v>76820</v>
      </c>
      <c r="M100" s="27">
        <f t="shared" si="25"/>
        <v>316.89085</v>
      </c>
      <c r="N100" s="27">
        <f t="shared" si="26"/>
        <v>316.89085</v>
      </c>
      <c r="O100" s="27">
        <f t="shared" si="30"/>
        <v>-27881.030850000028</v>
      </c>
      <c r="P100" s="27">
        <f t="shared" si="31"/>
        <v>27881.030850000028</v>
      </c>
    </row>
    <row r="101" spans="1:16">
      <c r="A101" s="31">
        <v>38018</v>
      </c>
      <c r="C101" s="6">
        <v>93</v>
      </c>
      <c r="D101" s="29">
        <f t="shared" si="22"/>
        <v>835</v>
      </c>
      <c r="E101" s="29">
        <f t="shared" si="27"/>
        <v>77655</v>
      </c>
      <c r="F101" s="29">
        <f t="shared" si="23"/>
        <v>-72633</v>
      </c>
      <c r="G101" s="34">
        <f>+Inputs!$D$3</f>
        <v>0.37951000000000001</v>
      </c>
      <c r="I101" s="27">
        <f t="shared" si="28"/>
        <v>150288</v>
      </c>
      <c r="K101" s="27">
        <f t="shared" si="24"/>
        <v>835</v>
      </c>
      <c r="L101" s="27">
        <f t="shared" si="29"/>
        <v>77655</v>
      </c>
      <c r="M101" s="27">
        <f t="shared" si="25"/>
        <v>316.89085</v>
      </c>
      <c r="N101" s="27">
        <f t="shared" si="26"/>
        <v>316.89085</v>
      </c>
      <c r="O101" s="27">
        <f t="shared" si="30"/>
        <v>-27564.140000000029</v>
      </c>
      <c r="P101" s="27">
        <f t="shared" si="31"/>
        <v>27564.140000000029</v>
      </c>
    </row>
    <row r="102" spans="1:16">
      <c r="A102" s="30">
        <v>38047</v>
      </c>
      <c r="C102" s="6">
        <v>94</v>
      </c>
      <c r="D102" s="29">
        <f t="shared" si="22"/>
        <v>835</v>
      </c>
      <c r="E102" s="29">
        <f t="shared" si="27"/>
        <v>78490</v>
      </c>
      <c r="F102" s="29">
        <f t="shared" si="23"/>
        <v>-71798</v>
      </c>
      <c r="G102" s="34">
        <f>+Inputs!$D$3</f>
        <v>0.37951000000000001</v>
      </c>
      <c r="I102" s="27">
        <f t="shared" si="28"/>
        <v>150288</v>
      </c>
      <c r="K102" s="27">
        <f t="shared" si="24"/>
        <v>835</v>
      </c>
      <c r="L102" s="27">
        <f t="shared" si="29"/>
        <v>78490</v>
      </c>
      <c r="M102" s="27">
        <f t="shared" si="25"/>
        <v>316.89085</v>
      </c>
      <c r="N102" s="27">
        <f t="shared" si="26"/>
        <v>316.89085</v>
      </c>
      <c r="O102" s="27">
        <f t="shared" si="30"/>
        <v>-27247.249150000029</v>
      </c>
      <c r="P102" s="27">
        <f t="shared" si="31"/>
        <v>27247.249150000029</v>
      </c>
    </row>
    <row r="103" spans="1:16">
      <c r="A103" s="31">
        <v>38078</v>
      </c>
      <c r="C103" s="6">
        <v>95</v>
      </c>
      <c r="D103" s="29">
        <f t="shared" si="22"/>
        <v>835</v>
      </c>
      <c r="E103" s="29">
        <f t="shared" si="27"/>
        <v>79325</v>
      </c>
      <c r="F103" s="29">
        <f t="shared" si="23"/>
        <v>-70963</v>
      </c>
      <c r="G103" s="34">
        <f>+Inputs!$D$3</f>
        <v>0.37951000000000001</v>
      </c>
      <c r="I103" s="27">
        <f t="shared" si="28"/>
        <v>150288</v>
      </c>
      <c r="K103" s="27">
        <f t="shared" si="24"/>
        <v>835</v>
      </c>
      <c r="L103" s="27">
        <f t="shared" si="29"/>
        <v>79325</v>
      </c>
      <c r="M103" s="27">
        <f t="shared" si="25"/>
        <v>316.89085</v>
      </c>
      <c r="N103" s="27">
        <f t="shared" si="26"/>
        <v>316.89085</v>
      </c>
      <c r="O103" s="27">
        <f t="shared" si="30"/>
        <v>-26930.358300000029</v>
      </c>
      <c r="P103" s="27">
        <f t="shared" si="31"/>
        <v>26930.358300000029</v>
      </c>
    </row>
    <row r="104" spans="1:16">
      <c r="A104" s="30">
        <v>38108</v>
      </c>
      <c r="C104" s="6">
        <v>96</v>
      </c>
      <c r="D104" s="29">
        <f t="shared" si="22"/>
        <v>835</v>
      </c>
      <c r="E104" s="29">
        <f t="shared" si="27"/>
        <v>80160</v>
      </c>
      <c r="F104" s="29">
        <f t="shared" si="23"/>
        <v>-70128</v>
      </c>
      <c r="G104" s="34">
        <f>+Inputs!$D$3</f>
        <v>0.37951000000000001</v>
      </c>
      <c r="I104" s="27">
        <f t="shared" si="28"/>
        <v>150288</v>
      </c>
      <c r="K104" s="27">
        <f t="shared" si="24"/>
        <v>835</v>
      </c>
      <c r="L104" s="27">
        <f t="shared" si="29"/>
        <v>80160</v>
      </c>
      <c r="M104" s="27">
        <f t="shared" si="25"/>
        <v>316.89085</v>
      </c>
      <c r="N104" s="27">
        <f t="shared" si="26"/>
        <v>316.89085</v>
      </c>
      <c r="O104" s="27">
        <f t="shared" si="30"/>
        <v>-26613.467450000029</v>
      </c>
      <c r="P104" s="27">
        <f t="shared" si="31"/>
        <v>26613.467450000029</v>
      </c>
    </row>
    <row r="105" spans="1:16">
      <c r="A105" s="31">
        <v>38139</v>
      </c>
      <c r="C105" s="6">
        <v>97</v>
      </c>
      <c r="D105" s="29">
        <f t="shared" ref="D105:D136" si="32">ROUND(-(+$B$9/180)*1,0)</f>
        <v>835</v>
      </c>
      <c r="E105" s="29">
        <f t="shared" si="27"/>
        <v>80995</v>
      </c>
      <c r="F105" s="29">
        <f t="shared" ref="F105:F136" si="33">$B$9+E105</f>
        <v>-69293</v>
      </c>
      <c r="G105" s="34">
        <f>+Inputs!$D$3</f>
        <v>0.37951000000000001</v>
      </c>
      <c r="I105" s="27">
        <f t="shared" si="28"/>
        <v>150288</v>
      </c>
      <c r="K105" s="27">
        <f t="shared" ref="K105:K136" si="34">D105</f>
        <v>835</v>
      </c>
      <c r="L105" s="27">
        <f t="shared" si="29"/>
        <v>80995</v>
      </c>
      <c r="M105" s="27">
        <f t="shared" ref="M105:M136" si="35">K105*G105</f>
        <v>316.89085</v>
      </c>
      <c r="N105" s="27">
        <f t="shared" ref="N105:N136" si="36">M105-J105</f>
        <v>316.89085</v>
      </c>
      <c r="O105" s="27">
        <f t="shared" si="30"/>
        <v>-26296.576600000029</v>
      </c>
      <c r="P105" s="27">
        <f t="shared" si="31"/>
        <v>26296.576600000029</v>
      </c>
    </row>
    <row r="106" spans="1:16">
      <c r="A106" s="30">
        <v>38169</v>
      </c>
      <c r="C106" s="6">
        <v>98</v>
      </c>
      <c r="D106" s="29">
        <f t="shared" si="32"/>
        <v>835</v>
      </c>
      <c r="E106" s="29">
        <f t="shared" ref="E106:E137" si="37">+E105+D106</f>
        <v>81830</v>
      </c>
      <c r="F106" s="29">
        <f t="shared" si="33"/>
        <v>-68458</v>
      </c>
      <c r="G106" s="34">
        <f>+Inputs!$D$3</f>
        <v>0.37951000000000001</v>
      </c>
      <c r="I106" s="27">
        <f t="shared" ref="I106:I137" si="38">+I105+H106</f>
        <v>150288</v>
      </c>
      <c r="K106" s="27">
        <f t="shared" si="34"/>
        <v>835</v>
      </c>
      <c r="L106" s="27">
        <f t="shared" ref="L106:L137" si="39">+L105+K106</f>
        <v>81830</v>
      </c>
      <c r="M106" s="27">
        <f t="shared" si="35"/>
        <v>316.89085</v>
      </c>
      <c r="N106" s="27">
        <f t="shared" si="36"/>
        <v>316.89085</v>
      </c>
      <c r="O106" s="27">
        <f t="shared" ref="O106:O137" si="40">+O105+N106</f>
        <v>-25979.68575000003</v>
      </c>
      <c r="P106" s="27">
        <f t="shared" ref="P106:P137" si="41">P105-N106</f>
        <v>25979.68575000003</v>
      </c>
    </row>
    <row r="107" spans="1:16">
      <c r="A107" s="31">
        <v>38200</v>
      </c>
      <c r="C107" s="6">
        <v>99</v>
      </c>
      <c r="D107" s="29">
        <f t="shared" si="32"/>
        <v>835</v>
      </c>
      <c r="E107" s="29">
        <f t="shared" si="37"/>
        <v>82665</v>
      </c>
      <c r="F107" s="29">
        <f t="shared" si="33"/>
        <v>-67623</v>
      </c>
      <c r="G107" s="34">
        <f>+Inputs!$D$3</f>
        <v>0.37951000000000001</v>
      </c>
      <c r="I107" s="27">
        <f t="shared" si="38"/>
        <v>150288</v>
      </c>
      <c r="K107" s="27">
        <f t="shared" si="34"/>
        <v>835</v>
      </c>
      <c r="L107" s="27">
        <f t="shared" si="39"/>
        <v>82665</v>
      </c>
      <c r="M107" s="27">
        <f t="shared" si="35"/>
        <v>316.89085</v>
      </c>
      <c r="N107" s="27">
        <f t="shared" si="36"/>
        <v>316.89085</v>
      </c>
      <c r="O107" s="27">
        <f t="shared" si="40"/>
        <v>-25662.79490000003</v>
      </c>
      <c r="P107" s="27">
        <f t="shared" si="41"/>
        <v>25662.79490000003</v>
      </c>
    </row>
    <row r="108" spans="1:16">
      <c r="A108" s="30">
        <v>38231</v>
      </c>
      <c r="C108" s="6">
        <v>100</v>
      </c>
      <c r="D108" s="29">
        <f t="shared" si="32"/>
        <v>835</v>
      </c>
      <c r="E108" s="29">
        <f t="shared" si="37"/>
        <v>83500</v>
      </c>
      <c r="F108" s="29">
        <f t="shared" si="33"/>
        <v>-66788</v>
      </c>
      <c r="G108" s="34">
        <f>+Inputs!$D$3</f>
        <v>0.37951000000000001</v>
      </c>
      <c r="I108" s="27">
        <f t="shared" si="38"/>
        <v>150288</v>
      </c>
      <c r="K108" s="27">
        <f t="shared" si="34"/>
        <v>835</v>
      </c>
      <c r="L108" s="27">
        <f t="shared" si="39"/>
        <v>83500</v>
      </c>
      <c r="M108" s="27">
        <f t="shared" si="35"/>
        <v>316.89085</v>
      </c>
      <c r="N108" s="27">
        <f t="shared" si="36"/>
        <v>316.89085</v>
      </c>
      <c r="O108" s="27">
        <f t="shared" si="40"/>
        <v>-25345.90405000003</v>
      </c>
      <c r="P108" s="27">
        <f t="shared" si="41"/>
        <v>25345.90405000003</v>
      </c>
    </row>
    <row r="109" spans="1:16">
      <c r="A109" s="31">
        <v>38261</v>
      </c>
      <c r="C109" s="6">
        <v>101</v>
      </c>
      <c r="D109" s="29">
        <f t="shared" si="32"/>
        <v>835</v>
      </c>
      <c r="E109" s="29">
        <f t="shared" si="37"/>
        <v>84335</v>
      </c>
      <c r="F109" s="29">
        <f t="shared" si="33"/>
        <v>-65953</v>
      </c>
      <c r="G109" s="34">
        <f>+Inputs!$D$3</f>
        <v>0.37951000000000001</v>
      </c>
      <c r="I109" s="27">
        <f t="shared" si="38"/>
        <v>150288</v>
      </c>
      <c r="K109" s="27">
        <f t="shared" si="34"/>
        <v>835</v>
      </c>
      <c r="L109" s="27">
        <f t="shared" si="39"/>
        <v>84335</v>
      </c>
      <c r="M109" s="27">
        <f t="shared" si="35"/>
        <v>316.89085</v>
      </c>
      <c r="N109" s="27">
        <f t="shared" si="36"/>
        <v>316.89085</v>
      </c>
      <c r="O109" s="27">
        <f t="shared" si="40"/>
        <v>-25029.01320000003</v>
      </c>
      <c r="P109" s="27">
        <f t="shared" si="41"/>
        <v>25029.01320000003</v>
      </c>
    </row>
    <row r="110" spans="1:16">
      <c r="A110" s="30">
        <v>38292</v>
      </c>
      <c r="C110" s="6">
        <v>102</v>
      </c>
      <c r="D110" s="29">
        <f t="shared" si="32"/>
        <v>835</v>
      </c>
      <c r="E110" s="29">
        <f t="shared" si="37"/>
        <v>85170</v>
      </c>
      <c r="F110" s="29">
        <f t="shared" si="33"/>
        <v>-65118</v>
      </c>
      <c r="G110" s="34">
        <f>+Inputs!$D$3</f>
        <v>0.37951000000000001</v>
      </c>
      <c r="I110" s="27">
        <f t="shared" si="38"/>
        <v>150288</v>
      </c>
      <c r="K110" s="27">
        <f t="shared" si="34"/>
        <v>835</v>
      </c>
      <c r="L110" s="27">
        <f t="shared" si="39"/>
        <v>85170</v>
      </c>
      <c r="M110" s="27">
        <f t="shared" si="35"/>
        <v>316.89085</v>
      </c>
      <c r="N110" s="27">
        <f t="shared" si="36"/>
        <v>316.89085</v>
      </c>
      <c r="O110" s="27">
        <f t="shared" si="40"/>
        <v>-24712.122350000031</v>
      </c>
      <c r="P110" s="27">
        <f t="shared" si="41"/>
        <v>24712.122350000031</v>
      </c>
    </row>
    <row r="111" spans="1:16">
      <c r="A111" s="31">
        <v>38322</v>
      </c>
      <c r="C111" s="6">
        <v>103</v>
      </c>
      <c r="D111" s="29">
        <f t="shared" si="32"/>
        <v>835</v>
      </c>
      <c r="E111" s="29">
        <f t="shared" si="37"/>
        <v>86005</v>
      </c>
      <c r="F111" s="29">
        <f t="shared" si="33"/>
        <v>-64283</v>
      </c>
      <c r="G111" s="34">
        <f>+Inputs!$D$3</f>
        <v>0.37951000000000001</v>
      </c>
      <c r="I111" s="27">
        <f t="shared" si="38"/>
        <v>150288</v>
      </c>
      <c r="K111" s="27">
        <f t="shared" si="34"/>
        <v>835</v>
      </c>
      <c r="L111" s="27">
        <f t="shared" si="39"/>
        <v>86005</v>
      </c>
      <c r="M111" s="27">
        <f t="shared" si="35"/>
        <v>316.89085</v>
      </c>
      <c r="N111" s="27">
        <f t="shared" si="36"/>
        <v>316.89085</v>
      </c>
      <c r="O111" s="27">
        <f t="shared" si="40"/>
        <v>-24395.231500000031</v>
      </c>
      <c r="P111" s="27">
        <f t="shared" si="41"/>
        <v>24395.231500000031</v>
      </c>
    </row>
    <row r="112" spans="1:16">
      <c r="A112" s="30">
        <v>38353</v>
      </c>
      <c r="C112" s="6">
        <v>104</v>
      </c>
      <c r="D112" s="29">
        <f t="shared" si="32"/>
        <v>835</v>
      </c>
      <c r="E112" s="29">
        <f t="shared" si="37"/>
        <v>86840</v>
      </c>
      <c r="F112" s="29">
        <f t="shared" si="33"/>
        <v>-63448</v>
      </c>
      <c r="G112" s="34">
        <f>+Inputs!$D$3</f>
        <v>0.37951000000000001</v>
      </c>
      <c r="I112" s="27">
        <f t="shared" si="38"/>
        <v>150288</v>
      </c>
      <c r="K112" s="27">
        <f t="shared" si="34"/>
        <v>835</v>
      </c>
      <c r="L112" s="27">
        <f t="shared" si="39"/>
        <v>86840</v>
      </c>
      <c r="M112" s="27">
        <f t="shared" si="35"/>
        <v>316.89085</v>
      </c>
      <c r="N112" s="27">
        <f t="shared" si="36"/>
        <v>316.89085</v>
      </c>
      <c r="O112" s="27">
        <f t="shared" si="40"/>
        <v>-24078.340650000031</v>
      </c>
      <c r="P112" s="27">
        <f t="shared" si="41"/>
        <v>24078.340650000031</v>
      </c>
    </row>
    <row r="113" spans="1:16">
      <c r="A113" s="31">
        <v>38384</v>
      </c>
      <c r="C113" s="6">
        <v>105</v>
      </c>
      <c r="D113" s="29">
        <f t="shared" si="32"/>
        <v>835</v>
      </c>
      <c r="E113" s="29">
        <f t="shared" si="37"/>
        <v>87675</v>
      </c>
      <c r="F113" s="29">
        <f t="shared" si="33"/>
        <v>-62613</v>
      </c>
      <c r="G113" s="34">
        <f>+Inputs!$D$3</f>
        <v>0.37951000000000001</v>
      </c>
      <c r="I113" s="27">
        <f t="shared" si="38"/>
        <v>150288</v>
      </c>
      <c r="K113" s="27">
        <f t="shared" si="34"/>
        <v>835</v>
      </c>
      <c r="L113" s="27">
        <f t="shared" si="39"/>
        <v>87675</v>
      </c>
      <c r="M113" s="27">
        <f t="shared" si="35"/>
        <v>316.89085</v>
      </c>
      <c r="N113" s="27">
        <f t="shared" si="36"/>
        <v>316.89085</v>
      </c>
      <c r="O113" s="27">
        <f t="shared" si="40"/>
        <v>-23761.449800000031</v>
      </c>
      <c r="P113" s="27">
        <f t="shared" si="41"/>
        <v>23761.449800000031</v>
      </c>
    </row>
    <row r="114" spans="1:16">
      <c r="A114" s="30">
        <v>38412</v>
      </c>
      <c r="C114" s="6">
        <v>106</v>
      </c>
      <c r="D114" s="29">
        <f t="shared" si="32"/>
        <v>835</v>
      </c>
      <c r="E114" s="29">
        <f t="shared" si="37"/>
        <v>88510</v>
      </c>
      <c r="F114" s="29">
        <f t="shared" si="33"/>
        <v>-61778</v>
      </c>
      <c r="G114" s="34">
        <f>+Inputs!$D$3</f>
        <v>0.37951000000000001</v>
      </c>
      <c r="I114" s="27">
        <f t="shared" si="38"/>
        <v>150288</v>
      </c>
      <c r="K114" s="27">
        <f t="shared" si="34"/>
        <v>835</v>
      </c>
      <c r="L114" s="27">
        <f t="shared" si="39"/>
        <v>88510</v>
      </c>
      <c r="M114" s="27">
        <f t="shared" si="35"/>
        <v>316.89085</v>
      </c>
      <c r="N114" s="27">
        <f t="shared" si="36"/>
        <v>316.89085</v>
      </c>
      <c r="O114" s="27">
        <f t="shared" si="40"/>
        <v>-23444.558950000031</v>
      </c>
      <c r="P114" s="27">
        <f t="shared" si="41"/>
        <v>23444.558950000031</v>
      </c>
    </row>
    <row r="115" spans="1:16">
      <c r="A115" s="31">
        <v>38443</v>
      </c>
      <c r="C115" s="6">
        <v>107</v>
      </c>
      <c r="D115" s="29">
        <f t="shared" si="32"/>
        <v>835</v>
      </c>
      <c r="E115" s="29">
        <f t="shared" si="37"/>
        <v>89345</v>
      </c>
      <c r="F115" s="29">
        <f t="shared" si="33"/>
        <v>-60943</v>
      </c>
      <c r="G115" s="34">
        <f>+Inputs!$D$3</f>
        <v>0.37951000000000001</v>
      </c>
      <c r="I115" s="27">
        <f t="shared" si="38"/>
        <v>150288</v>
      </c>
      <c r="K115" s="27">
        <f t="shared" si="34"/>
        <v>835</v>
      </c>
      <c r="L115" s="27">
        <f t="shared" si="39"/>
        <v>89345</v>
      </c>
      <c r="M115" s="27">
        <f t="shared" si="35"/>
        <v>316.89085</v>
      </c>
      <c r="N115" s="27">
        <f t="shared" si="36"/>
        <v>316.89085</v>
      </c>
      <c r="O115" s="27">
        <f t="shared" si="40"/>
        <v>-23127.668100000032</v>
      </c>
      <c r="P115" s="27">
        <f t="shared" si="41"/>
        <v>23127.668100000032</v>
      </c>
    </row>
    <row r="116" spans="1:16">
      <c r="A116" s="30">
        <v>38473</v>
      </c>
      <c r="C116" s="6">
        <v>108</v>
      </c>
      <c r="D116" s="29">
        <f t="shared" si="32"/>
        <v>835</v>
      </c>
      <c r="E116" s="29">
        <f t="shared" si="37"/>
        <v>90180</v>
      </c>
      <c r="F116" s="29">
        <f t="shared" si="33"/>
        <v>-60108</v>
      </c>
      <c r="G116" s="34">
        <f>+Inputs!$D$3</f>
        <v>0.37951000000000001</v>
      </c>
      <c r="I116" s="27">
        <f t="shared" si="38"/>
        <v>150288</v>
      </c>
      <c r="K116" s="27">
        <f t="shared" si="34"/>
        <v>835</v>
      </c>
      <c r="L116" s="27">
        <f t="shared" si="39"/>
        <v>90180</v>
      </c>
      <c r="M116" s="27">
        <f t="shared" si="35"/>
        <v>316.89085</v>
      </c>
      <c r="N116" s="27">
        <f t="shared" si="36"/>
        <v>316.89085</v>
      </c>
      <c r="O116" s="27">
        <f t="shared" si="40"/>
        <v>-22810.777250000032</v>
      </c>
      <c r="P116" s="27">
        <f t="shared" si="41"/>
        <v>22810.777250000032</v>
      </c>
    </row>
    <row r="117" spans="1:16">
      <c r="A117" s="31">
        <v>38504</v>
      </c>
      <c r="C117" s="6">
        <v>109</v>
      </c>
      <c r="D117" s="29">
        <f t="shared" si="32"/>
        <v>835</v>
      </c>
      <c r="E117" s="29">
        <f t="shared" si="37"/>
        <v>91015</v>
      </c>
      <c r="F117" s="29">
        <f t="shared" si="33"/>
        <v>-59273</v>
      </c>
      <c r="G117" s="34">
        <f>+Inputs!$D$3</f>
        <v>0.37951000000000001</v>
      </c>
      <c r="I117" s="27">
        <f t="shared" si="38"/>
        <v>150288</v>
      </c>
      <c r="K117" s="27">
        <f t="shared" si="34"/>
        <v>835</v>
      </c>
      <c r="L117" s="27">
        <f t="shared" si="39"/>
        <v>91015</v>
      </c>
      <c r="M117" s="27">
        <f t="shared" si="35"/>
        <v>316.89085</v>
      </c>
      <c r="N117" s="27">
        <f t="shared" si="36"/>
        <v>316.89085</v>
      </c>
      <c r="O117" s="27">
        <f t="shared" si="40"/>
        <v>-22493.886400000032</v>
      </c>
      <c r="P117" s="27">
        <f t="shared" si="41"/>
        <v>22493.886400000032</v>
      </c>
    </row>
    <row r="118" spans="1:16">
      <c r="A118" s="30">
        <v>38534</v>
      </c>
      <c r="C118" s="6">
        <v>110</v>
      </c>
      <c r="D118" s="29">
        <f t="shared" si="32"/>
        <v>835</v>
      </c>
      <c r="E118" s="29">
        <f t="shared" si="37"/>
        <v>91850</v>
      </c>
      <c r="F118" s="29">
        <f t="shared" si="33"/>
        <v>-58438</v>
      </c>
      <c r="G118" s="34">
        <f>+Inputs!$D$3</f>
        <v>0.37951000000000001</v>
      </c>
      <c r="I118" s="27">
        <f t="shared" si="38"/>
        <v>150288</v>
      </c>
      <c r="K118" s="27">
        <f t="shared" si="34"/>
        <v>835</v>
      </c>
      <c r="L118" s="27">
        <f t="shared" si="39"/>
        <v>91850</v>
      </c>
      <c r="M118" s="27">
        <f t="shared" si="35"/>
        <v>316.89085</v>
      </c>
      <c r="N118" s="27">
        <f t="shared" si="36"/>
        <v>316.89085</v>
      </c>
      <c r="O118" s="27">
        <f t="shared" si="40"/>
        <v>-22176.995550000032</v>
      </c>
      <c r="P118" s="27">
        <f t="shared" si="41"/>
        <v>22176.995550000032</v>
      </c>
    </row>
    <row r="119" spans="1:16">
      <c r="A119" s="31">
        <v>38565</v>
      </c>
      <c r="C119" s="6">
        <v>111</v>
      </c>
      <c r="D119" s="29">
        <f t="shared" si="32"/>
        <v>835</v>
      </c>
      <c r="E119" s="29">
        <f t="shared" si="37"/>
        <v>92685</v>
      </c>
      <c r="F119" s="29">
        <f t="shared" si="33"/>
        <v>-57603</v>
      </c>
      <c r="G119" s="34">
        <f>+Inputs!$D$3</f>
        <v>0.37951000000000001</v>
      </c>
      <c r="I119" s="27">
        <f t="shared" si="38"/>
        <v>150288</v>
      </c>
      <c r="K119" s="27">
        <f t="shared" si="34"/>
        <v>835</v>
      </c>
      <c r="L119" s="27">
        <f t="shared" si="39"/>
        <v>92685</v>
      </c>
      <c r="M119" s="27">
        <f t="shared" si="35"/>
        <v>316.89085</v>
      </c>
      <c r="N119" s="27">
        <f t="shared" si="36"/>
        <v>316.89085</v>
      </c>
      <c r="O119" s="27">
        <f t="shared" si="40"/>
        <v>-21860.104700000033</v>
      </c>
      <c r="P119" s="27">
        <f t="shared" si="41"/>
        <v>21860.104700000033</v>
      </c>
    </row>
    <row r="120" spans="1:16">
      <c r="A120" s="30">
        <v>38596</v>
      </c>
      <c r="C120" s="6">
        <v>112</v>
      </c>
      <c r="D120" s="29">
        <f t="shared" si="32"/>
        <v>835</v>
      </c>
      <c r="E120" s="29">
        <f t="shared" si="37"/>
        <v>93520</v>
      </c>
      <c r="F120" s="29">
        <f t="shared" si="33"/>
        <v>-56768</v>
      </c>
      <c r="G120" s="34">
        <f>+Inputs!$D$3</f>
        <v>0.37951000000000001</v>
      </c>
      <c r="I120" s="27">
        <f t="shared" si="38"/>
        <v>150288</v>
      </c>
      <c r="K120" s="27">
        <f t="shared" si="34"/>
        <v>835</v>
      </c>
      <c r="L120" s="27">
        <f t="shared" si="39"/>
        <v>93520</v>
      </c>
      <c r="M120" s="27">
        <f t="shared" si="35"/>
        <v>316.89085</v>
      </c>
      <c r="N120" s="27">
        <f t="shared" si="36"/>
        <v>316.89085</v>
      </c>
      <c r="O120" s="27">
        <f t="shared" si="40"/>
        <v>-21543.213850000033</v>
      </c>
      <c r="P120" s="27">
        <f t="shared" si="41"/>
        <v>21543.213850000033</v>
      </c>
    </row>
    <row r="121" spans="1:16">
      <c r="A121" s="31">
        <v>38626</v>
      </c>
      <c r="C121" s="6">
        <v>113</v>
      </c>
      <c r="D121" s="29">
        <f t="shared" si="32"/>
        <v>835</v>
      </c>
      <c r="E121" s="29">
        <f t="shared" si="37"/>
        <v>94355</v>
      </c>
      <c r="F121" s="29">
        <f t="shared" si="33"/>
        <v>-55933</v>
      </c>
      <c r="G121" s="34">
        <f>+Inputs!$D$3</f>
        <v>0.37951000000000001</v>
      </c>
      <c r="I121" s="27">
        <f t="shared" si="38"/>
        <v>150288</v>
      </c>
      <c r="K121" s="27">
        <f t="shared" si="34"/>
        <v>835</v>
      </c>
      <c r="L121" s="27">
        <f t="shared" si="39"/>
        <v>94355</v>
      </c>
      <c r="M121" s="27">
        <f t="shared" si="35"/>
        <v>316.89085</v>
      </c>
      <c r="N121" s="27">
        <f t="shared" si="36"/>
        <v>316.89085</v>
      </c>
      <c r="O121" s="27">
        <f t="shared" si="40"/>
        <v>-21226.323000000033</v>
      </c>
      <c r="P121" s="27">
        <f t="shared" si="41"/>
        <v>21226.323000000033</v>
      </c>
    </row>
    <row r="122" spans="1:16">
      <c r="A122" s="30">
        <v>38657</v>
      </c>
      <c r="C122" s="6">
        <v>114</v>
      </c>
      <c r="D122" s="29">
        <f t="shared" si="32"/>
        <v>835</v>
      </c>
      <c r="E122" s="29">
        <f t="shared" si="37"/>
        <v>95190</v>
      </c>
      <c r="F122" s="29">
        <f t="shared" si="33"/>
        <v>-55098</v>
      </c>
      <c r="G122" s="34">
        <f>+Inputs!$D$3</f>
        <v>0.37951000000000001</v>
      </c>
      <c r="I122" s="27">
        <f t="shared" si="38"/>
        <v>150288</v>
      </c>
      <c r="K122" s="27">
        <f t="shared" si="34"/>
        <v>835</v>
      </c>
      <c r="L122" s="27">
        <f t="shared" si="39"/>
        <v>95190</v>
      </c>
      <c r="M122" s="27">
        <f t="shared" si="35"/>
        <v>316.89085</v>
      </c>
      <c r="N122" s="27">
        <f t="shared" si="36"/>
        <v>316.89085</v>
      </c>
      <c r="O122" s="27">
        <f t="shared" si="40"/>
        <v>-20909.432150000033</v>
      </c>
      <c r="P122" s="27">
        <f t="shared" si="41"/>
        <v>20909.432150000033</v>
      </c>
    </row>
    <row r="123" spans="1:16">
      <c r="A123" s="31">
        <v>38687</v>
      </c>
      <c r="C123" s="6">
        <v>115</v>
      </c>
      <c r="D123" s="29">
        <f t="shared" si="32"/>
        <v>835</v>
      </c>
      <c r="E123" s="29">
        <f t="shared" si="37"/>
        <v>96025</v>
      </c>
      <c r="F123" s="29">
        <f t="shared" si="33"/>
        <v>-54263</v>
      </c>
      <c r="G123" s="34">
        <f>+Inputs!$D$3</f>
        <v>0.37951000000000001</v>
      </c>
      <c r="I123" s="27">
        <f t="shared" si="38"/>
        <v>150288</v>
      </c>
      <c r="K123" s="27">
        <f t="shared" si="34"/>
        <v>835</v>
      </c>
      <c r="L123" s="27">
        <f t="shared" si="39"/>
        <v>96025</v>
      </c>
      <c r="M123" s="27">
        <f t="shared" si="35"/>
        <v>316.89085</v>
      </c>
      <c r="N123" s="27">
        <f t="shared" si="36"/>
        <v>316.89085</v>
      </c>
      <c r="O123" s="27">
        <f t="shared" si="40"/>
        <v>-20592.541300000034</v>
      </c>
      <c r="P123" s="27">
        <f t="shared" si="41"/>
        <v>20592.541300000034</v>
      </c>
    </row>
    <row r="124" spans="1:16">
      <c r="A124" s="30">
        <v>38718</v>
      </c>
      <c r="C124" s="6">
        <v>116</v>
      </c>
      <c r="D124" s="29">
        <f t="shared" si="32"/>
        <v>835</v>
      </c>
      <c r="E124" s="29">
        <f t="shared" si="37"/>
        <v>96860</v>
      </c>
      <c r="F124" s="29">
        <f t="shared" si="33"/>
        <v>-53428</v>
      </c>
      <c r="G124" s="34">
        <f>+Inputs!$D$3</f>
        <v>0.37951000000000001</v>
      </c>
      <c r="I124" s="27">
        <f t="shared" si="38"/>
        <v>150288</v>
      </c>
      <c r="K124" s="27">
        <f t="shared" si="34"/>
        <v>835</v>
      </c>
      <c r="L124" s="27">
        <f t="shared" si="39"/>
        <v>96860</v>
      </c>
      <c r="M124" s="27">
        <f t="shared" si="35"/>
        <v>316.89085</v>
      </c>
      <c r="N124" s="27">
        <f t="shared" si="36"/>
        <v>316.89085</v>
      </c>
      <c r="O124" s="27">
        <f t="shared" si="40"/>
        <v>-20275.650450000034</v>
      </c>
      <c r="P124" s="27">
        <f t="shared" si="41"/>
        <v>20275.650450000034</v>
      </c>
    </row>
    <row r="125" spans="1:16">
      <c r="A125" s="31">
        <v>38749</v>
      </c>
      <c r="C125" s="6">
        <v>117</v>
      </c>
      <c r="D125" s="29">
        <f t="shared" si="32"/>
        <v>835</v>
      </c>
      <c r="E125" s="29">
        <f t="shared" si="37"/>
        <v>97695</v>
      </c>
      <c r="F125" s="29">
        <f t="shared" si="33"/>
        <v>-52593</v>
      </c>
      <c r="G125" s="34">
        <f>+Inputs!$D$3</f>
        <v>0.37951000000000001</v>
      </c>
      <c r="I125" s="27">
        <f t="shared" si="38"/>
        <v>150288</v>
      </c>
      <c r="K125" s="27">
        <f t="shared" si="34"/>
        <v>835</v>
      </c>
      <c r="L125" s="27">
        <f t="shared" si="39"/>
        <v>97695</v>
      </c>
      <c r="M125" s="27">
        <f t="shared" si="35"/>
        <v>316.89085</v>
      </c>
      <c r="N125" s="27">
        <f t="shared" si="36"/>
        <v>316.89085</v>
      </c>
      <c r="O125" s="27">
        <f t="shared" si="40"/>
        <v>-19958.759600000034</v>
      </c>
      <c r="P125" s="27">
        <f t="shared" si="41"/>
        <v>19958.759600000034</v>
      </c>
    </row>
    <row r="126" spans="1:16">
      <c r="A126" s="30">
        <v>38777</v>
      </c>
      <c r="C126" s="6">
        <v>118</v>
      </c>
      <c r="D126" s="29">
        <f t="shared" si="32"/>
        <v>835</v>
      </c>
      <c r="E126" s="29">
        <f t="shared" si="37"/>
        <v>98530</v>
      </c>
      <c r="F126" s="29">
        <f t="shared" si="33"/>
        <v>-51758</v>
      </c>
      <c r="G126" s="34">
        <f>+Inputs!$D$3</f>
        <v>0.37951000000000001</v>
      </c>
      <c r="I126" s="27">
        <f t="shared" si="38"/>
        <v>150288</v>
      </c>
      <c r="K126" s="27">
        <f t="shared" si="34"/>
        <v>835</v>
      </c>
      <c r="L126" s="27">
        <f t="shared" si="39"/>
        <v>98530</v>
      </c>
      <c r="M126" s="27">
        <f t="shared" si="35"/>
        <v>316.89085</v>
      </c>
      <c r="N126" s="27">
        <f t="shared" si="36"/>
        <v>316.89085</v>
      </c>
      <c r="O126" s="27">
        <f t="shared" si="40"/>
        <v>-19641.868750000034</v>
      </c>
      <c r="P126" s="27">
        <f t="shared" si="41"/>
        <v>19641.868750000034</v>
      </c>
    </row>
    <row r="127" spans="1:16">
      <c r="A127" s="31">
        <v>38808</v>
      </c>
      <c r="C127" s="6">
        <v>119</v>
      </c>
      <c r="D127" s="29">
        <f t="shared" si="32"/>
        <v>835</v>
      </c>
      <c r="E127" s="29">
        <f t="shared" si="37"/>
        <v>99365</v>
      </c>
      <c r="F127" s="29">
        <f t="shared" si="33"/>
        <v>-50923</v>
      </c>
      <c r="G127" s="34">
        <f>+Inputs!$D$3</f>
        <v>0.37951000000000001</v>
      </c>
      <c r="I127" s="27">
        <f t="shared" si="38"/>
        <v>150288</v>
      </c>
      <c r="K127" s="27">
        <f t="shared" si="34"/>
        <v>835</v>
      </c>
      <c r="L127" s="27">
        <f t="shared" si="39"/>
        <v>99365</v>
      </c>
      <c r="M127" s="27">
        <f t="shared" si="35"/>
        <v>316.89085</v>
      </c>
      <c r="N127" s="27">
        <f t="shared" si="36"/>
        <v>316.89085</v>
      </c>
      <c r="O127" s="27">
        <f t="shared" si="40"/>
        <v>-19324.977900000034</v>
      </c>
      <c r="P127" s="27">
        <f t="shared" si="41"/>
        <v>19324.977900000034</v>
      </c>
    </row>
    <row r="128" spans="1:16">
      <c r="A128" s="30">
        <v>38838</v>
      </c>
      <c r="C128" s="6">
        <v>120</v>
      </c>
      <c r="D128" s="29">
        <f t="shared" si="32"/>
        <v>835</v>
      </c>
      <c r="E128" s="29">
        <f t="shared" si="37"/>
        <v>100200</v>
      </c>
      <c r="F128" s="29">
        <f t="shared" si="33"/>
        <v>-50088</v>
      </c>
      <c r="G128" s="34">
        <f>+Inputs!$D$3</f>
        <v>0.37951000000000001</v>
      </c>
      <c r="I128" s="27">
        <f t="shared" si="38"/>
        <v>150288</v>
      </c>
      <c r="K128" s="27">
        <f t="shared" si="34"/>
        <v>835</v>
      </c>
      <c r="L128" s="27">
        <f t="shared" si="39"/>
        <v>100200</v>
      </c>
      <c r="M128" s="27">
        <f t="shared" si="35"/>
        <v>316.89085</v>
      </c>
      <c r="N128" s="27">
        <f t="shared" si="36"/>
        <v>316.89085</v>
      </c>
      <c r="O128" s="27">
        <f t="shared" si="40"/>
        <v>-19008.087050000035</v>
      </c>
      <c r="P128" s="27">
        <f t="shared" si="41"/>
        <v>19008.087050000035</v>
      </c>
    </row>
    <row r="129" spans="1:16">
      <c r="A129" s="31">
        <v>38869</v>
      </c>
      <c r="C129" s="6">
        <v>121</v>
      </c>
      <c r="D129" s="29">
        <f t="shared" si="32"/>
        <v>835</v>
      </c>
      <c r="E129" s="29">
        <f t="shared" si="37"/>
        <v>101035</v>
      </c>
      <c r="F129" s="29">
        <f t="shared" si="33"/>
        <v>-49253</v>
      </c>
      <c r="G129" s="34">
        <f>+Inputs!$D$3</f>
        <v>0.37951000000000001</v>
      </c>
      <c r="I129" s="27">
        <f t="shared" si="38"/>
        <v>150288</v>
      </c>
      <c r="K129" s="27">
        <f t="shared" si="34"/>
        <v>835</v>
      </c>
      <c r="L129" s="27">
        <f t="shared" si="39"/>
        <v>101035</v>
      </c>
      <c r="M129" s="27">
        <f t="shared" si="35"/>
        <v>316.89085</v>
      </c>
      <c r="N129" s="27">
        <f t="shared" si="36"/>
        <v>316.89085</v>
      </c>
      <c r="O129" s="27">
        <f t="shared" si="40"/>
        <v>-18691.196200000035</v>
      </c>
      <c r="P129" s="27">
        <f t="shared" si="41"/>
        <v>18691.196200000035</v>
      </c>
    </row>
    <row r="130" spans="1:16">
      <c r="A130" s="30">
        <v>38899</v>
      </c>
      <c r="C130" s="6">
        <v>122</v>
      </c>
      <c r="D130" s="29">
        <f t="shared" si="32"/>
        <v>835</v>
      </c>
      <c r="E130" s="29">
        <f t="shared" si="37"/>
        <v>101870</v>
      </c>
      <c r="F130" s="29">
        <f t="shared" si="33"/>
        <v>-48418</v>
      </c>
      <c r="G130" s="34">
        <f>+Inputs!$D$3</f>
        <v>0.37951000000000001</v>
      </c>
      <c r="I130" s="27">
        <f t="shared" si="38"/>
        <v>150288</v>
      </c>
      <c r="K130" s="27">
        <f t="shared" si="34"/>
        <v>835</v>
      </c>
      <c r="L130" s="27">
        <f t="shared" si="39"/>
        <v>101870</v>
      </c>
      <c r="M130" s="27">
        <f t="shared" si="35"/>
        <v>316.89085</v>
      </c>
      <c r="N130" s="27">
        <f t="shared" si="36"/>
        <v>316.89085</v>
      </c>
      <c r="O130" s="27">
        <f t="shared" si="40"/>
        <v>-18374.305350000035</v>
      </c>
      <c r="P130" s="27">
        <f t="shared" si="41"/>
        <v>18374.305350000035</v>
      </c>
    </row>
    <row r="131" spans="1:16">
      <c r="A131" s="31">
        <v>38930</v>
      </c>
      <c r="C131" s="6">
        <v>123</v>
      </c>
      <c r="D131" s="29">
        <f t="shared" si="32"/>
        <v>835</v>
      </c>
      <c r="E131" s="29">
        <f t="shared" si="37"/>
        <v>102705</v>
      </c>
      <c r="F131" s="29">
        <f t="shared" si="33"/>
        <v>-47583</v>
      </c>
      <c r="G131" s="34">
        <f>+Inputs!$D$3</f>
        <v>0.37951000000000001</v>
      </c>
      <c r="I131" s="27">
        <f t="shared" si="38"/>
        <v>150288</v>
      </c>
      <c r="K131" s="27">
        <f t="shared" si="34"/>
        <v>835</v>
      </c>
      <c r="L131" s="27">
        <f t="shared" si="39"/>
        <v>102705</v>
      </c>
      <c r="M131" s="27">
        <f t="shared" si="35"/>
        <v>316.89085</v>
      </c>
      <c r="N131" s="27">
        <f t="shared" si="36"/>
        <v>316.89085</v>
      </c>
      <c r="O131" s="27">
        <f t="shared" si="40"/>
        <v>-18057.414500000035</v>
      </c>
      <c r="P131" s="27">
        <f t="shared" si="41"/>
        <v>18057.414500000035</v>
      </c>
    </row>
    <row r="132" spans="1:16">
      <c r="A132" s="30">
        <v>38961</v>
      </c>
      <c r="C132" s="6">
        <v>124</v>
      </c>
      <c r="D132" s="29">
        <f t="shared" si="32"/>
        <v>835</v>
      </c>
      <c r="E132" s="29">
        <f t="shared" si="37"/>
        <v>103540</v>
      </c>
      <c r="F132" s="29">
        <f t="shared" si="33"/>
        <v>-46748</v>
      </c>
      <c r="G132" s="34">
        <f>+Inputs!$D$3</f>
        <v>0.37951000000000001</v>
      </c>
      <c r="I132" s="27">
        <f t="shared" si="38"/>
        <v>150288</v>
      </c>
      <c r="K132" s="27">
        <f t="shared" si="34"/>
        <v>835</v>
      </c>
      <c r="L132" s="27">
        <f t="shared" si="39"/>
        <v>103540</v>
      </c>
      <c r="M132" s="27">
        <f t="shared" si="35"/>
        <v>316.89085</v>
      </c>
      <c r="N132" s="27">
        <f t="shared" si="36"/>
        <v>316.89085</v>
      </c>
      <c r="O132" s="27">
        <f t="shared" si="40"/>
        <v>-17740.523650000036</v>
      </c>
      <c r="P132" s="27">
        <f t="shared" si="41"/>
        <v>17740.523650000036</v>
      </c>
    </row>
    <row r="133" spans="1:16">
      <c r="A133" s="31">
        <v>38991</v>
      </c>
      <c r="C133" s="6">
        <v>125</v>
      </c>
      <c r="D133" s="29">
        <f t="shared" si="32"/>
        <v>835</v>
      </c>
      <c r="E133" s="29">
        <f t="shared" si="37"/>
        <v>104375</v>
      </c>
      <c r="F133" s="29">
        <f t="shared" si="33"/>
        <v>-45913</v>
      </c>
      <c r="G133" s="34">
        <f>+Inputs!$D$3</f>
        <v>0.37951000000000001</v>
      </c>
      <c r="I133" s="27">
        <f t="shared" si="38"/>
        <v>150288</v>
      </c>
      <c r="K133" s="27">
        <f t="shared" si="34"/>
        <v>835</v>
      </c>
      <c r="L133" s="27">
        <f t="shared" si="39"/>
        <v>104375</v>
      </c>
      <c r="M133" s="27">
        <f t="shared" si="35"/>
        <v>316.89085</v>
      </c>
      <c r="N133" s="27">
        <f t="shared" si="36"/>
        <v>316.89085</v>
      </c>
      <c r="O133" s="27">
        <f t="shared" si="40"/>
        <v>-17423.632800000036</v>
      </c>
      <c r="P133" s="27">
        <f t="shared" si="41"/>
        <v>17423.632800000036</v>
      </c>
    </row>
    <row r="134" spans="1:16">
      <c r="A134" s="30">
        <v>39022</v>
      </c>
      <c r="C134" s="6">
        <v>126</v>
      </c>
      <c r="D134" s="29">
        <f t="shared" si="32"/>
        <v>835</v>
      </c>
      <c r="E134" s="29">
        <f t="shared" si="37"/>
        <v>105210</v>
      </c>
      <c r="F134" s="29">
        <f t="shared" si="33"/>
        <v>-45078</v>
      </c>
      <c r="G134" s="34">
        <f>+Inputs!$D$3</f>
        <v>0.37951000000000001</v>
      </c>
      <c r="I134" s="27">
        <f t="shared" si="38"/>
        <v>150288</v>
      </c>
      <c r="K134" s="27">
        <f t="shared" si="34"/>
        <v>835</v>
      </c>
      <c r="L134" s="27">
        <f t="shared" si="39"/>
        <v>105210</v>
      </c>
      <c r="M134" s="27">
        <f t="shared" si="35"/>
        <v>316.89085</v>
      </c>
      <c r="N134" s="27">
        <f t="shared" si="36"/>
        <v>316.89085</v>
      </c>
      <c r="O134" s="27">
        <f t="shared" si="40"/>
        <v>-17106.741950000036</v>
      </c>
      <c r="P134" s="27">
        <f t="shared" si="41"/>
        <v>17106.741950000036</v>
      </c>
    </row>
    <row r="135" spans="1:16">
      <c r="A135" s="31">
        <v>39052</v>
      </c>
      <c r="C135" s="6">
        <v>127</v>
      </c>
      <c r="D135" s="29">
        <f t="shared" si="32"/>
        <v>835</v>
      </c>
      <c r="E135" s="29">
        <f t="shared" si="37"/>
        <v>106045</v>
      </c>
      <c r="F135" s="29">
        <f t="shared" si="33"/>
        <v>-44243</v>
      </c>
      <c r="G135" s="34">
        <f>+Inputs!$D$3</f>
        <v>0.37951000000000001</v>
      </c>
      <c r="I135" s="27">
        <f t="shared" si="38"/>
        <v>150288</v>
      </c>
      <c r="K135" s="27">
        <f t="shared" si="34"/>
        <v>835</v>
      </c>
      <c r="L135" s="27">
        <f t="shared" si="39"/>
        <v>106045</v>
      </c>
      <c r="M135" s="27">
        <f t="shared" si="35"/>
        <v>316.89085</v>
      </c>
      <c r="N135" s="27">
        <f t="shared" si="36"/>
        <v>316.89085</v>
      </c>
      <c r="O135" s="27">
        <f t="shared" si="40"/>
        <v>-16789.851100000036</v>
      </c>
      <c r="P135" s="27">
        <f t="shared" si="41"/>
        <v>16789.851100000036</v>
      </c>
    </row>
    <row r="136" spans="1:16">
      <c r="A136" s="30">
        <v>39083</v>
      </c>
      <c r="C136" s="6">
        <v>128</v>
      </c>
      <c r="D136" s="29">
        <f t="shared" si="32"/>
        <v>835</v>
      </c>
      <c r="E136" s="29">
        <f t="shared" si="37"/>
        <v>106880</v>
      </c>
      <c r="F136" s="29">
        <f t="shared" si="33"/>
        <v>-43408</v>
      </c>
      <c r="G136" s="34">
        <f>+Inputs!$D$3</f>
        <v>0.37951000000000001</v>
      </c>
      <c r="I136" s="27">
        <f t="shared" si="38"/>
        <v>150288</v>
      </c>
      <c r="K136" s="27">
        <f t="shared" si="34"/>
        <v>835</v>
      </c>
      <c r="L136" s="27">
        <f t="shared" si="39"/>
        <v>106880</v>
      </c>
      <c r="M136" s="27">
        <f t="shared" si="35"/>
        <v>316.89085</v>
      </c>
      <c r="N136" s="27">
        <f t="shared" si="36"/>
        <v>316.89085</v>
      </c>
      <c r="O136" s="27">
        <f t="shared" si="40"/>
        <v>-16472.960250000036</v>
      </c>
      <c r="P136" s="27">
        <f t="shared" si="41"/>
        <v>16472.960250000036</v>
      </c>
    </row>
    <row r="137" spans="1:16">
      <c r="A137" s="31">
        <v>39114</v>
      </c>
      <c r="C137" s="6">
        <v>129</v>
      </c>
      <c r="D137" s="29">
        <f t="shared" ref="D137:D168" si="42">ROUND(-(+$B$9/180)*1,0)</f>
        <v>835</v>
      </c>
      <c r="E137" s="29">
        <f t="shared" si="37"/>
        <v>107715</v>
      </c>
      <c r="F137" s="29">
        <f t="shared" ref="F137:F168" si="43">$B$9+E137</f>
        <v>-42573</v>
      </c>
      <c r="G137" s="34">
        <f>+Inputs!$D$3</f>
        <v>0.37951000000000001</v>
      </c>
      <c r="I137" s="27">
        <f t="shared" si="38"/>
        <v>150288</v>
      </c>
      <c r="K137" s="27">
        <f t="shared" ref="K137:K168" si="44">D137</f>
        <v>835</v>
      </c>
      <c r="L137" s="27">
        <f t="shared" si="39"/>
        <v>107715</v>
      </c>
      <c r="M137" s="27">
        <f t="shared" ref="M137:M168" si="45">K137*G137</f>
        <v>316.89085</v>
      </c>
      <c r="N137" s="27">
        <f t="shared" ref="N137:N168" si="46">M137-J137</f>
        <v>316.89085</v>
      </c>
      <c r="O137" s="27">
        <f t="shared" si="40"/>
        <v>-16156.069400000037</v>
      </c>
      <c r="P137" s="27">
        <f t="shared" si="41"/>
        <v>16156.069400000037</v>
      </c>
    </row>
    <row r="138" spans="1:16">
      <c r="A138" s="30">
        <v>39142</v>
      </c>
      <c r="C138" s="6">
        <v>130</v>
      </c>
      <c r="D138" s="29">
        <f t="shared" si="42"/>
        <v>835</v>
      </c>
      <c r="E138" s="29">
        <f t="shared" ref="E138:E169" si="47">+E137+D138</f>
        <v>108550</v>
      </c>
      <c r="F138" s="29">
        <f t="shared" si="43"/>
        <v>-41738</v>
      </c>
      <c r="G138" s="34">
        <f>+Inputs!$D$3</f>
        <v>0.37951000000000001</v>
      </c>
      <c r="I138" s="27">
        <f t="shared" ref="I138:I169" si="48">+I137+H138</f>
        <v>150288</v>
      </c>
      <c r="K138" s="27">
        <f t="shared" si="44"/>
        <v>835</v>
      </c>
      <c r="L138" s="27">
        <f t="shared" ref="L138:L169" si="49">+L137+K138</f>
        <v>108550</v>
      </c>
      <c r="M138" s="27">
        <f t="shared" si="45"/>
        <v>316.89085</v>
      </c>
      <c r="N138" s="27">
        <f t="shared" si="46"/>
        <v>316.89085</v>
      </c>
      <c r="O138" s="27">
        <f t="shared" ref="O138:O169" si="50">+O137+N138</f>
        <v>-15839.178550000037</v>
      </c>
      <c r="P138" s="27">
        <f t="shared" ref="P138:P169" si="51">P137-N138</f>
        <v>15839.178550000037</v>
      </c>
    </row>
    <row r="139" spans="1:16">
      <c r="A139" s="31">
        <v>39173</v>
      </c>
      <c r="C139" s="6">
        <v>131</v>
      </c>
      <c r="D139" s="29">
        <f t="shared" si="42"/>
        <v>835</v>
      </c>
      <c r="E139" s="29">
        <f t="shared" si="47"/>
        <v>109385</v>
      </c>
      <c r="F139" s="29">
        <f t="shared" si="43"/>
        <v>-40903</v>
      </c>
      <c r="G139" s="34">
        <f>+Inputs!$D$3</f>
        <v>0.37951000000000001</v>
      </c>
      <c r="I139" s="27">
        <f t="shared" si="48"/>
        <v>150288</v>
      </c>
      <c r="K139" s="27">
        <f t="shared" si="44"/>
        <v>835</v>
      </c>
      <c r="L139" s="27">
        <f t="shared" si="49"/>
        <v>109385</v>
      </c>
      <c r="M139" s="27">
        <f t="shared" si="45"/>
        <v>316.89085</v>
      </c>
      <c r="N139" s="27">
        <f t="shared" si="46"/>
        <v>316.89085</v>
      </c>
      <c r="O139" s="27">
        <f t="shared" si="50"/>
        <v>-15522.287700000037</v>
      </c>
      <c r="P139" s="27">
        <f t="shared" si="51"/>
        <v>15522.287700000037</v>
      </c>
    </row>
    <row r="140" spans="1:16">
      <c r="A140" s="30">
        <v>39203</v>
      </c>
      <c r="C140" s="6">
        <v>132</v>
      </c>
      <c r="D140" s="29">
        <f t="shared" si="42"/>
        <v>835</v>
      </c>
      <c r="E140" s="29">
        <f t="shared" si="47"/>
        <v>110220</v>
      </c>
      <c r="F140" s="29">
        <f t="shared" si="43"/>
        <v>-40068</v>
      </c>
      <c r="G140" s="34">
        <f>+Inputs!$D$3</f>
        <v>0.37951000000000001</v>
      </c>
      <c r="I140" s="27">
        <f t="shared" si="48"/>
        <v>150288</v>
      </c>
      <c r="K140" s="27">
        <f t="shared" si="44"/>
        <v>835</v>
      </c>
      <c r="L140" s="27">
        <f t="shared" si="49"/>
        <v>110220</v>
      </c>
      <c r="M140" s="27">
        <f t="shared" si="45"/>
        <v>316.89085</v>
      </c>
      <c r="N140" s="27">
        <f t="shared" si="46"/>
        <v>316.89085</v>
      </c>
      <c r="O140" s="27">
        <f t="shared" si="50"/>
        <v>-15205.396850000037</v>
      </c>
      <c r="P140" s="27">
        <f t="shared" si="51"/>
        <v>15205.396850000037</v>
      </c>
    </row>
    <row r="141" spans="1:16">
      <c r="A141" s="31">
        <v>39234</v>
      </c>
      <c r="C141" s="6">
        <v>133</v>
      </c>
      <c r="D141" s="29">
        <f t="shared" si="42"/>
        <v>835</v>
      </c>
      <c r="E141" s="29">
        <f t="shared" si="47"/>
        <v>111055</v>
      </c>
      <c r="F141" s="29">
        <f t="shared" si="43"/>
        <v>-39233</v>
      </c>
      <c r="G141" s="34">
        <f>+Inputs!$D$3</f>
        <v>0.37951000000000001</v>
      </c>
      <c r="I141" s="27">
        <f t="shared" si="48"/>
        <v>150288</v>
      </c>
      <c r="K141" s="27">
        <f t="shared" si="44"/>
        <v>835</v>
      </c>
      <c r="L141" s="27">
        <f t="shared" si="49"/>
        <v>111055</v>
      </c>
      <c r="M141" s="27">
        <f t="shared" si="45"/>
        <v>316.89085</v>
      </c>
      <c r="N141" s="27">
        <f t="shared" si="46"/>
        <v>316.89085</v>
      </c>
      <c r="O141" s="27">
        <f t="shared" si="50"/>
        <v>-14888.506000000038</v>
      </c>
      <c r="P141" s="27">
        <f t="shared" si="51"/>
        <v>14888.506000000038</v>
      </c>
    </row>
    <row r="142" spans="1:16">
      <c r="A142" s="30">
        <v>39264</v>
      </c>
      <c r="C142" s="6">
        <v>134</v>
      </c>
      <c r="D142" s="29">
        <f t="shared" si="42"/>
        <v>835</v>
      </c>
      <c r="E142" s="29">
        <f t="shared" si="47"/>
        <v>111890</v>
      </c>
      <c r="F142" s="29">
        <f t="shared" si="43"/>
        <v>-38398</v>
      </c>
      <c r="G142" s="34">
        <f>+Inputs!$D$3</f>
        <v>0.37951000000000001</v>
      </c>
      <c r="I142" s="27">
        <f t="shared" si="48"/>
        <v>150288</v>
      </c>
      <c r="K142" s="27">
        <f t="shared" si="44"/>
        <v>835</v>
      </c>
      <c r="L142" s="27">
        <f t="shared" si="49"/>
        <v>111890</v>
      </c>
      <c r="M142" s="27">
        <f t="shared" si="45"/>
        <v>316.89085</v>
      </c>
      <c r="N142" s="27">
        <f t="shared" si="46"/>
        <v>316.89085</v>
      </c>
      <c r="O142" s="27">
        <f t="shared" si="50"/>
        <v>-14571.615150000038</v>
      </c>
      <c r="P142" s="27">
        <f t="shared" si="51"/>
        <v>14571.615150000038</v>
      </c>
    </row>
    <row r="143" spans="1:16">
      <c r="A143" s="31">
        <v>39295</v>
      </c>
      <c r="C143" s="6">
        <v>135</v>
      </c>
      <c r="D143" s="29">
        <f t="shared" si="42"/>
        <v>835</v>
      </c>
      <c r="E143" s="29">
        <f t="shared" si="47"/>
        <v>112725</v>
      </c>
      <c r="F143" s="29">
        <f t="shared" si="43"/>
        <v>-37563</v>
      </c>
      <c r="G143" s="34">
        <f>+Inputs!$D$3</f>
        <v>0.37951000000000001</v>
      </c>
      <c r="I143" s="27">
        <f t="shared" si="48"/>
        <v>150288</v>
      </c>
      <c r="K143" s="27">
        <f t="shared" si="44"/>
        <v>835</v>
      </c>
      <c r="L143" s="27">
        <f t="shared" si="49"/>
        <v>112725</v>
      </c>
      <c r="M143" s="27">
        <f t="shared" si="45"/>
        <v>316.89085</v>
      </c>
      <c r="N143" s="27">
        <f t="shared" si="46"/>
        <v>316.89085</v>
      </c>
      <c r="O143" s="27">
        <f t="shared" si="50"/>
        <v>-14254.724300000038</v>
      </c>
      <c r="P143" s="27">
        <f t="shared" si="51"/>
        <v>14254.724300000038</v>
      </c>
    </row>
    <row r="144" spans="1:16">
      <c r="A144" s="30">
        <v>39326</v>
      </c>
      <c r="C144" s="6">
        <v>136</v>
      </c>
      <c r="D144" s="29">
        <f t="shared" si="42"/>
        <v>835</v>
      </c>
      <c r="E144" s="29">
        <f t="shared" si="47"/>
        <v>113560</v>
      </c>
      <c r="F144" s="29">
        <f t="shared" si="43"/>
        <v>-36728</v>
      </c>
      <c r="G144" s="34">
        <f>+Inputs!$D$3</f>
        <v>0.37951000000000001</v>
      </c>
      <c r="I144" s="27">
        <f t="shared" si="48"/>
        <v>150288</v>
      </c>
      <c r="K144" s="27">
        <f t="shared" si="44"/>
        <v>835</v>
      </c>
      <c r="L144" s="27">
        <f t="shared" si="49"/>
        <v>113560</v>
      </c>
      <c r="M144" s="27">
        <f t="shared" si="45"/>
        <v>316.89085</v>
      </c>
      <c r="N144" s="27">
        <f t="shared" si="46"/>
        <v>316.89085</v>
      </c>
      <c r="O144" s="27">
        <f t="shared" si="50"/>
        <v>-13937.833450000038</v>
      </c>
      <c r="P144" s="27">
        <f t="shared" si="51"/>
        <v>13937.833450000038</v>
      </c>
    </row>
    <row r="145" spans="1:16">
      <c r="A145" s="31">
        <v>39356</v>
      </c>
      <c r="C145" s="6">
        <v>137</v>
      </c>
      <c r="D145" s="29">
        <f t="shared" si="42"/>
        <v>835</v>
      </c>
      <c r="E145" s="29">
        <f t="shared" si="47"/>
        <v>114395</v>
      </c>
      <c r="F145" s="29">
        <f t="shared" si="43"/>
        <v>-35893</v>
      </c>
      <c r="G145" s="34">
        <f>+Inputs!$D$3</f>
        <v>0.37951000000000001</v>
      </c>
      <c r="I145" s="27">
        <f t="shared" si="48"/>
        <v>150288</v>
      </c>
      <c r="K145" s="27">
        <f t="shared" si="44"/>
        <v>835</v>
      </c>
      <c r="L145" s="27">
        <f t="shared" si="49"/>
        <v>114395</v>
      </c>
      <c r="M145" s="27">
        <f t="shared" si="45"/>
        <v>316.89085</v>
      </c>
      <c r="N145" s="27">
        <f t="shared" si="46"/>
        <v>316.89085</v>
      </c>
      <c r="O145" s="27">
        <f t="shared" si="50"/>
        <v>-13620.942600000039</v>
      </c>
      <c r="P145" s="27">
        <f t="shared" si="51"/>
        <v>13620.942600000039</v>
      </c>
    </row>
    <row r="146" spans="1:16">
      <c r="A146" s="30">
        <v>39387</v>
      </c>
      <c r="C146" s="6">
        <v>138</v>
      </c>
      <c r="D146" s="29">
        <f t="shared" si="42"/>
        <v>835</v>
      </c>
      <c r="E146" s="29">
        <f t="shared" si="47"/>
        <v>115230</v>
      </c>
      <c r="F146" s="29">
        <f t="shared" si="43"/>
        <v>-35058</v>
      </c>
      <c r="G146" s="34">
        <f>+Inputs!$D$3</f>
        <v>0.37951000000000001</v>
      </c>
      <c r="I146" s="27">
        <f t="shared" si="48"/>
        <v>150288</v>
      </c>
      <c r="K146" s="27">
        <f t="shared" si="44"/>
        <v>835</v>
      </c>
      <c r="L146" s="27">
        <f t="shared" si="49"/>
        <v>115230</v>
      </c>
      <c r="M146" s="27">
        <f t="shared" si="45"/>
        <v>316.89085</v>
      </c>
      <c r="N146" s="27">
        <f t="shared" si="46"/>
        <v>316.89085</v>
      </c>
      <c r="O146" s="27">
        <f t="shared" si="50"/>
        <v>-13304.051750000039</v>
      </c>
      <c r="P146" s="27">
        <f t="shared" si="51"/>
        <v>13304.051750000039</v>
      </c>
    </row>
    <row r="147" spans="1:16">
      <c r="A147" s="31">
        <v>39417</v>
      </c>
      <c r="C147" s="6">
        <v>139</v>
      </c>
      <c r="D147" s="29">
        <f t="shared" si="42"/>
        <v>835</v>
      </c>
      <c r="E147" s="29">
        <f t="shared" si="47"/>
        <v>116065</v>
      </c>
      <c r="F147" s="29">
        <f t="shared" si="43"/>
        <v>-34223</v>
      </c>
      <c r="G147" s="34">
        <f>+Inputs!$D$3</f>
        <v>0.37951000000000001</v>
      </c>
      <c r="I147" s="27">
        <f t="shared" si="48"/>
        <v>150288</v>
      </c>
      <c r="K147" s="27">
        <f t="shared" si="44"/>
        <v>835</v>
      </c>
      <c r="L147" s="27">
        <f t="shared" si="49"/>
        <v>116065</v>
      </c>
      <c r="M147" s="27">
        <f t="shared" si="45"/>
        <v>316.89085</v>
      </c>
      <c r="N147" s="27">
        <f t="shared" si="46"/>
        <v>316.89085</v>
      </c>
      <c r="O147" s="27">
        <f t="shared" si="50"/>
        <v>-12987.160900000039</v>
      </c>
      <c r="P147" s="27">
        <f t="shared" si="51"/>
        <v>12987.160900000039</v>
      </c>
    </row>
    <row r="148" spans="1:16">
      <c r="A148" s="30">
        <v>39448</v>
      </c>
      <c r="C148" s="6">
        <v>140</v>
      </c>
      <c r="D148" s="29">
        <f t="shared" si="42"/>
        <v>835</v>
      </c>
      <c r="E148" s="29">
        <f t="shared" si="47"/>
        <v>116900</v>
      </c>
      <c r="F148" s="29">
        <f t="shared" si="43"/>
        <v>-33388</v>
      </c>
      <c r="G148" s="34">
        <f>+Inputs!$D$3</f>
        <v>0.37951000000000001</v>
      </c>
      <c r="I148" s="27">
        <f t="shared" si="48"/>
        <v>150288</v>
      </c>
      <c r="K148" s="27">
        <f t="shared" si="44"/>
        <v>835</v>
      </c>
      <c r="L148" s="27">
        <f t="shared" si="49"/>
        <v>116900</v>
      </c>
      <c r="M148" s="27">
        <f t="shared" si="45"/>
        <v>316.89085</v>
      </c>
      <c r="N148" s="27">
        <f t="shared" si="46"/>
        <v>316.89085</v>
      </c>
      <c r="O148" s="27">
        <f t="shared" si="50"/>
        <v>-12670.270050000039</v>
      </c>
      <c r="P148" s="27">
        <f t="shared" si="51"/>
        <v>12670.270050000039</v>
      </c>
    </row>
    <row r="149" spans="1:16">
      <c r="A149" s="31">
        <v>39479</v>
      </c>
      <c r="C149" s="6">
        <v>141</v>
      </c>
      <c r="D149" s="29">
        <f t="shared" si="42"/>
        <v>835</v>
      </c>
      <c r="E149" s="29">
        <f t="shared" si="47"/>
        <v>117735</v>
      </c>
      <c r="F149" s="29">
        <f t="shared" si="43"/>
        <v>-32553</v>
      </c>
      <c r="G149" s="34">
        <f>+Inputs!$D$3</f>
        <v>0.37951000000000001</v>
      </c>
      <c r="I149" s="27">
        <f t="shared" si="48"/>
        <v>150288</v>
      </c>
      <c r="K149" s="27">
        <f t="shared" si="44"/>
        <v>835</v>
      </c>
      <c r="L149" s="27">
        <f t="shared" si="49"/>
        <v>117735</v>
      </c>
      <c r="M149" s="27">
        <f t="shared" si="45"/>
        <v>316.89085</v>
      </c>
      <c r="N149" s="27">
        <f t="shared" si="46"/>
        <v>316.89085</v>
      </c>
      <c r="O149" s="27">
        <f t="shared" si="50"/>
        <v>-12353.379200000039</v>
      </c>
      <c r="P149" s="27">
        <f t="shared" si="51"/>
        <v>12353.379200000039</v>
      </c>
    </row>
    <row r="150" spans="1:16">
      <c r="A150" s="30">
        <v>39508</v>
      </c>
      <c r="C150" s="6">
        <v>142</v>
      </c>
      <c r="D150" s="29">
        <f t="shared" si="42"/>
        <v>835</v>
      </c>
      <c r="E150" s="29">
        <f t="shared" si="47"/>
        <v>118570</v>
      </c>
      <c r="F150" s="29">
        <f t="shared" si="43"/>
        <v>-31718</v>
      </c>
      <c r="G150" s="34">
        <f>+Inputs!$D$3</f>
        <v>0.37951000000000001</v>
      </c>
      <c r="I150" s="27">
        <f t="shared" si="48"/>
        <v>150288</v>
      </c>
      <c r="K150" s="27">
        <f t="shared" si="44"/>
        <v>835</v>
      </c>
      <c r="L150" s="27">
        <f t="shared" si="49"/>
        <v>118570</v>
      </c>
      <c r="M150" s="27">
        <f t="shared" si="45"/>
        <v>316.89085</v>
      </c>
      <c r="N150" s="27">
        <f t="shared" si="46"/>
        <v>316.89085</v>
      </c>
      <c r="O150" s="27">
        <f t="shared" si="50"/>
        <v>-12036.48835000004</v>
      </c>
      <c r="P150" s="27">
        <f t="shared" si="51"/>
        <v>12036.48835000004</v>
      </c>
    </row>
    <row r="151" spans="1:16">
      <c r="A151" s="31">
        <v>39539</v>
      </c>
      <c r="C151" s="6">
        <v>143</v>
      </c>
      <c r="D151" s="29">
        <f t="shared" si="42"/>
        <v>835</v>
      </c>
      <c r="E151" s="29">
        <f t="shared" si="47"/>
        <v>119405</v>
      </c>
      <c r="F151" s="29">
        <f t="shared" si="43"/>
        <v>-30883</v>
      </c>
      <c r="G151" s="34">
        <f>+Inputs!$D$3</f>
        <v>0.37951000000000001</v>
      </c>
      <c r="I151" s="27">
        <f t="shared" si="48"/>
        <v>150288</v>
      </c>
      <c r="K151" s="27">
        <f t="shared" si="44"/>
        <v>835</v>
      </c>
      <c r="L151" s="27">
        <f t="shared" si="49"/>
        <v>119405</v>
      </c>
      <c r="M151" s="27">
        <f t="shared" si="45"/>
        <v>316.89085</v>
      </c>
      <c r="N151" s="27">
        <f t="shared" si="46"/>
        <v>316.89085</v>
      </c>
      <c r="O151" s="27">
        <f t="shared" si="50"/>
        <v>-11719.59750000004</v>
      </c>
      <c r="P151" s="27">
        <f t="shared" si="51"/>
        <v>11719.59750000004</v>
      </c>
    </row>
    <row r="152" spans="1:16">
      <c r="A152" s="30">
        <v>39569</v>
      </c>
      <c r="C152" s="6">
        <v>144</v>
      </c>
      <c r="D152" s="29">
        <f t="shared" si="42"/>
        <v>835</v>
      </c>
      <c r="E152" s="29">
        <f t="shared" si="47"/>
        <v>120240</v>
      </c>
      <c r="F152" s="29">
        <f t="shared" si="43"/>
        <v>-30048</v>
      </c>
      <c r="G152" s="34">
        <f>+Inputs!$D$3</f>
        <v>0.37951000000000001</v>
      </c>
      <c r="I152" s="27">
        <f t="shared" si="48"/>
        <v>150288</v>
      </c>
      <c r="K152" s="27">
        <f t="shared" si="44"/>
        <v>835</v>
      </c>
      <c r="L152" s="27">
        <f t="shared" si="49"/>
        <v>120240</v>
      </c>
      <c r="M152" s="27">
        <f t="shared" si="45"/>
        <v>316.89085</v>
      </c>
      <c r="N152" s="27">
        <f t="shared" si="46"/>
        <v>316.89085</v>
      </c>
      <c r="O152" s="27">
        <f t="shared" si="50"/>
        <v>-11402.70665000004</v>
      </c>
      <c r="P152" s="27">
        <f t="shared" si="51"/>
        <v>11402.70665000004</v>
      </c>
    </row>
    <row r="153" spans="1:16">
      <c r="A153" s="31">
        <v>39600</v>
      </c>
      <c r="C153" s="6">
        <v>145</v>
      </c>
      <c r="D153" s="29">
        <f t="shared" si="42"/>
        <v>835</v>
      </c>
      <c r="E153" s="29">
        <f t="shared" si="47"/>
        <v>121075</v>
      </c>
      <c r="F153" s="29">
        <f t="shared" si="43"/>
        <v>-29213</v>
      </c>
      <c r="G153" s="34">
        <f>+Inputs!$D$3</f>
        <v>0.37951000000000001</v>
      </c>
      <c r="I153" s="27">
        <f t="shared" si="48"/>
        <v>150288</v>
      </c>
      <c r="K153" s="27">
        <f t="shared" si="44"/>
        <v>835</v>
      </c>
      <c r="L153" s="27">
        <f t="shared" si="49"/>
        <v>121075</v>
      </c>
      <c r="M153" s="27">
        <f t="shared" si="45"/>
        <v>316.89085</v>
      </c>
      <c r="N153" s="27">
        <f t="shared" si="46"/>
        <v>316.89085</v>
      </c>
      <c r="O153" s="27">
        <f t="shared" si="50"/>
        <v>-11085.81580000004</v>
      </c>
      <c r="P153" s="27">
        <f t="shared" si="51"/>
        <v>11085.81580000004</v>
      </c>
    </row>
    <row r="154" spans="1:16">
      <c r="A154" s="30">
        <v>39630</v>
      </c>
      <c r="C154" s="6">
        <v>146</v>
      </c>
      <c r="D154" s="29">
        <f t="shared" si="42"/>
        <v>835</v>
      </c>
      <c r="E154" s="29">
        <f t="shared" si="47"/>
        <v>121910</v>
      </c>
      <c r="F154" s="29">
        <f t="shared" si="43"/>
        <v>-28378</v>
      </c>
      <c r="G154" s="34">
        <f>+Inputs!$D$3</f>
        <v>0.37951000000000001</v>
      </c>
      <c r="I154" s="27">
        <f t="shared" si="48"/>
        <v>150288</v>
      </c>
      <c r="K154" s="27">
        <f t="shared" si="44"/>
        <v>835</v>
      </c>
      <c r="L154" s="27">
        <f t="shared" si="49"/>
        <v>121910</v>
      </c>
      <c r="M154" s="27">
        <f t="shared" si="45"/>
        <v>316.89085</v>
      </c>
      <c r="N154" s="27">
        <f t="shared" si="46"/>
        <v>316.89085</v>
      </c>
      <c r="O154" s="27">
        <f t="shared" si="50"/>
        <v>-10768.924950000041</v>
      </c>
      <c r="P154" s="27">
        <f t="shared" si="51"/>
        <v>10768.924950000041</v>
      </c>
    </row>
    <row r="155" spans="1:16">
      <c r="A155" s="31">
        <v>39661</v>
      </c>
      <c r="C155" s="6">
        <v>147</v>
      </c>
      <c r="D155" s="29">
        <f t="shared" si="42"/>
        <v>835</v>
      </c>
      <c r="E155" s="29">
        <f t="shared" si="47"/>
        <v>122745</v>
      </c>
      <c r="F155" s="29">
        <f t="shared" si="43"/>
        <v>-27543</v>
      </c>
      <c r="G155" s="34">
        <f>+Inputs!$D$3</f>
        <v>0.37951000000000001</v>
      </c>
      <c r="I155" s="27">
        <f t="shared" si="48"/>
        <v>150288</v>
      </c>
      <c r="K155" s="27">
        <f t="shared" si="44"/>
        <v>835</v>
      </c>
      <c r="L155" s="27">
        <f t="shared" si="49"/>
        <v>122745</v>
      </c>
      <c r="M155" s="27">
        <f t="shared" si="45"/>
        <v>316.89085</v>
      </c>
      <c r="N155" s="27">
        <f t="shared" si="46"/>
        <v>316.89085</v>
      </c>
      <c r="O155" s="27">
        <f t="shared" si="50"/>
        <v>-10452.034100000041</v>
      </c>
      <c r="P155" s="27">
        <f t="shared" si="51"/>
        <v>10452.034100000041</v>
      </c>
    </row>
    <row r="156" spans="1:16">
      <c r="A156" s="30">
        <v>39692</v>
      </c>
      <c r="C156" s="6">
        <v>148</v>
      </c>
      <c r="D156" s="29">
        <f t="shared" si="42"/>
        <v>835</v>
      </c>
      <c r="E156" s="29">
        <f t="shared" si="47"/>
        <v>123580</v>
      </c>
      <c r="F156" s="29">
        <f t="shared" si="43"/>
        <v>-26708</v>
      </c>
      <c r="G156" s="34">
        <f>+Inputs!$D$3</f>
        <v>0.37951000000000001</v>
      </c>
      <c r="I156" s="27">
        <f t="shared" si="48"/>
        <v>150288</v>
      </c>
      <c r="K156" s="27">
        <f t="shared" si="44"/>
        <v>835</v>
      </c>
      <c r="L156" s="27">
        <f t="shared" si="49"/>
        <v>123580</v>
      </c>
      <c r="M156" s="27">
        <f t="shared" si="45"/>
        <v>316.89085</v>
      </c>
      <c r="N156" s="27">
        <f t="shared" si="46"/>
        <v>316.89085</v>
      </c>
      <c r="O156" s="27">
        <f t="shared" si="50"/>
        <v>-10135.143250000041</v>
      </c>
      <c r="P156" s="27">
        <f t="shared" si="51"/>
        <v>10135.143250000041</v>
      </c>
    </row>
    <row r="157" spans="1:16">
      <c r="A157" s="31">
        <v>39722</v>
      </c>
      <c r="C157" s="6">
        <v>149</v>
      </c>
      <c r="D157" s="29">
        <f t="shared" si="42"/>
        <v>835</v>
      </c>
      <c r="E157" s="29">
        <f t="shared" si="47"/>
        <v>124415</v>
      </c>
      <c r="F157" s="29">
        <f t="shared" si="43"/>
        <v>-25873</v>
      </c>
      <c r="G157" s="34">
        <f>+Inputs!$D$3</f>
        <v>0.37951000000000001</v>
      </c>
      <c r="I157" s="27">
        <f t="shared" si="48"/>
        <v>150288</v>
      </c>
      <c r="K157" s="27">
        <f t="shared" si="44"/>
        <v>835</v>
      </c>
      <c r="L157" s="27">
        <f t="shared" si="49"/>
        <v>124415</v>
      </c>
      <c r="M157" s="27">
        <f t="shared" si="45"/>
        <v>316.89085</v>
      </c>
      <c r="N157" s="27">
        <f t="shared" si="46"/>
        <v>316.89085</v>
      </c>
      <c r="O157" s="27">
        <f t="shared" si="50"/>
        <v>-9818.2524000000412</v>
      </c>
      <c r="P157" s="27">
        <f t="shared" si="51"/>
        <v>9818.2524000000412</v>
      </c>
    </row>
    <row r="158" spans="1:16">
      <c r="A158" s="30">
        <v>39753</v>
      </c>
      <c r="C158" s="6">
        <v>150</v>
      </c>
      <c r="D158" s="29">
        <f t="shared" si="42"/>
        <v>835</v>
      </c>
      <c r="E158" s="29">
        <f t="shared" si="47"/>
        <v>125250</v>
      </c>
      <c r="F158" s="29">
        <f t="shared" si="43"/>
        <v>-25038</v>
      </c>
      <c r="G158" s="34">
        <f>+Inputs!$D$3</f>
        <v>0.37951000000000001</v>
      </c>
      <c r="I158" s="27">
        <f t="shared" si="48"/>
        <v>150288</v>
      </c>
      <c r="K158" s="27">
        <f t="shared" si="44"/>
        <v>835</v>
      </c>
      <c r="L158" s="27">
        <f t="shared" si="49"/>
        <v>125250</v>
      </c>
      <c r="M158" s="27">
        <f t="shared" si="45"/>
        <v>316.89085</v>
      </c>
      <c r="N158" s="27">
        <f t="shared" si="46"/>
        <v>316.89085</v>
      </c>
      <c r="O158" s="27">
        <f t="shared" si="50"/>
        <v>-9501.3615500000415</v>
      </c>
      <c r="P158" s="27">
        <f t="shared" si="51"/>
        <v>9501.3615500000415</v>
      </c>
    </row>
    <row r="159" spans="1:16">
      <c r="A159" s="31">
        <v>39783</v>
      </c>
      <c r="C159" s="6">
        <v>151</v>
      </c>
      <c r="D159" s="29">
        <f t="shared" si="42"/>
        <v>835</v>
      </c>
      <c r="E159" s="29">
        <f t="shared" si="47"/>
        <v>126085</v>
      </c>
      <c r="F159" s="29">
        <f t="shared" si="43"/>
        <v>-24203</v>
      </c>
      <c r="G159" s="34">
        <f>+Inputs!$D$3</f>
        <v>0.37951000000000001</v>
      </c>
      <c r="I159" s="27">
        <f t="shared" si="48"/>
        <v>150288</v>
      </c>
      <c r="K159" s="27">
        <f t="shared" si="44"/>
        <v>835</v>
      </c>
      <c r="L159" s="27">
        <f t="shared" si="49"/>
        <v>126085</v>
      </c>
      <c r="M159" s="27">
        <f t="shared" si="45"/>
        <v>316.89085</v>
      </c>
      <c r="N159" s="27">
        <f t="shared" si="46"/>
        <v>316.89085</v>
      </c>
      <c r="O159" s="27">
        <f t="shared" si="50"/>
        <v>-9184.4707000000417</v>
      </c>
      <c r="P159" s="27">
        <f t="shared" si="51"/>
        <v>9184.4707000000417</v>
      </c>
    </row>
    <row r="160" spans="1:16">
      <c r="A160" s="30">
        <v>39814</v>
      </c>
      <c r="C160" s="6">
        <v>152</v>
      </c>
      <c r="D160" s="29">
        <f t="shared" si="42"/>
        <v>835</v>
      </c>
      <c r="E160" s="29">
        <f t="shared" si="47"/>
        <v>126920</v>
      </c>
      <c r="F160" s="29">
        <f t="shared" si="43"/>
        <v>-23368</v>
      </c>
      <c r="G160" s="34">
        <f>+Inputs!$D$3</f>
        <v>0.37951000000000001</v>
      </c>
      <c r="I160" s="27">
        <f t="shared" si="48"/>
        <v>150288</v>
      </c>
      <c r="K160" s="27">
        <f t="shared" si="44"/>
        <v>835</v>
      </c>
      <c r="L160" s="27">
        <f t="shared" si="49"/>
        <v>126920</v>
      </c>
      <c r="M160" s="27">
        <f t="shared" si="45"/>
        <v>316.89085</v>
      </c>
      <c r="N160" s="27">
        <f t="shared" si="46"/>
        <v>316.89085</v>
      </c>
      <c r="O160" s="27">
        <f t="shared" si="50"/>
        <v>-8867.5798500000419</v>
      </c>
      <c r="P160" s="27">
        <f t="shared" si="51"/>
        <v>8867.5798500000419</v>
      </c>
    </row>
    <row r="161" spans="1:19">
      <c r="A161" s="31">
        <v>39845</v>
      </c>
      <c r="C161" s="6">
        <v>153</v>
      </c>
      <c r="D161" s="29">
        <f t="shared" si="42"/>
        <v>835</v>
      </c>
      <c r="E161" s="29">
        <f t="shared" si="47"/>
        <v>127755</v>
      </c>
      <c r="F161" s="29">
        <f t="shared" si="43"/>
        <v>-22533</v>
      </c>
      <c r="G161" s="34">
        <f>+Inputs!$D$3</f>
        <v>0.37951000000000001</v>
      </c>
      <c r="I161" s="27">
        <f t="shared" si="48"/>
        <v>150288</v>
      </c>
      <c r="K161" s="27">
        <f t="shared" si="44"/>
        <v>835</v>
      </c>
      <c r="L161" s="27">
        <f t="shared" si="49"/>
        <v>127755</v>
      </c>
      <c r="M161" s="27">
        <f t="shared" si="45"/>
        <v>316.89085</v>
      </c>
      <c r="N161" s="27">
        <f t="shared" si="46"/>
        <v>316.89085</v>
      </c>
      <c r="O161" s="27">
        <f t="shared" si="50"/>
        <v>-8550.6890000000421</v>
      </c>
      <c r="P161" s="27">
        <f t="shared" si="51"/>
        <v>8550.6890000000421</v>
      </c>
    </row>
    <row r="162" spans="1:19">
      <c r="A162" s="30">
        <v>39873</v>
      </c>
      <c r="C162" s="6">
        <v>154</v>
      </c>
      <c r="D162" s="29">
        <f t="shared" si="42"/>
        <v>835</v>
      </c>
      <c r="E162" s="29">
        <f t="shared" si="47"/>
        <v>128590</v>
      </c>
      <c r="F162" s="29">
        <f t="shared" si="43"/>
        <v>-21698</v>
      </c>
      <c r="G162" s="34">
        <f>+Inputs!$D$3</f>
        <v>0.37951000000000001</v>
      </c>
      <c r="I162" s="27">
        <f t="shared" si="48"/>
        <v>150288</v>
      </c>
      <c r="K162" s="27">
        <f t="shared" si="44"/>
        <v>835</v>
      </c>
      <c r="L162" s="27">
        <f t="shared" si="49"/>
        <v>128590</v>
      </c>
      <c r="M162" s="27">
        <f t="shared" si="45"/>
        <v>316.89085</v>
      </c>
      <c r="N162" s="27">
        <f t="shared" si="46"/>
        <v>316.89085</v>
      </c>
      <c r="O162" s="27">
        <f t="shared" si="50"/>
        <v>-8233.7981500000424</v>
      </c>
      <c r="P162" s="27">
        <f t="shared" si="51"/>
        <v>8233.7981500000424</v>
      </c>
    </row>
    <row r="163" spans="1:19">
      <c r="A163" s="31">
        <v>39904</v>
      </c>
      <c r="C163" s="6">
        <v>155</v>
      </c>
      <c r="D163" s="29">
        <f t="shared" si="42"/>
        <v>835</v>
      </c>
      <c r="E163" s="29">
        <f t="shared" si="47"/>
        <v>129425</v>
      </c>
      <c r="F163" s="29">
        <f t="shared" si="43"/>
        <v>-20863</v>
      </c>
      <c r="G163" s="34">
        <f>+Inputs!$D$3</f>
        <v>0.37951000000000001</v>
      </c>
      <c r="I163" s="27">
        <f t="shared" si="48"/>
        <v>150288</v>
      </c>
      <c r="K163" s="27">
        <f t="shared" si="44"/>
        <v>835</v>
      </c>
      <c r="L163" s="27">
        <f t="shared" si="49"/>
        <v>129425</v>
      </c>
      <c r="M163" s="27">
        <f t="shared" si="45"/>
        <v>316.89085</v>
      </c>
      <c r="N163" s="27">
        <f t="shared" si="46"/>
        <v>316.89085</v>
      </c>
      <c r="O163" s="27">
        <f t="shared" si="50"/>
        <v>-7916.9073000000426</v>
      </c>
      <c r="P163" s="27">
        <f t="shared" si="51"/>
        <v>7916.9073000000426</v>
      </c>
    </row>
    <row r="164" spans="1:19">
      <c r="A164" s="30">
        <v>39934</v>
      </c>
      <c r="C164" s="6">
        <v>156</v>
      </c>
      <c r="D164" s="29">
        <f t="shared" si="42"/>
        <v>835</v>
      </c>
      <c r="E164" s="29">
        <f t="shared" si="47"/>
        <v>130260</v>
      </c>
      <c r="F164" s="29">
        <f t="shared" si="43"/>
        <v>-20028</v>
      </c>
      <c r="G164" s="34">
        <f>+Inputs!$D$3</f>
        <v>0.37951000000000001</v>
      </c>
      <c r="I164" s="27">
        <f t="shared" si="48"/>
        <v>150288</v>
      </c>
      <c r="K164" s="27">
        <f t="shared" si="44"/>
        <v>835</v>
      </c>
      <c r="L164" s="27">
        <f t="shared" si="49"/>
        <v>130260</v>
      </c>
      <c r="M164" s="27">
        <f t="shared" si="45"/>
        <v>316.89085</v>
      </c>
      <c r="N164" s="27">
        <f t="shared" si="46"/>
        <v>316.89085</v>
      </c>
      <c r="O164" s="27">
        <f t="shared" si="50"/>
        <v>-7600.0164500000428</v>
      </c>
      <c r="P164" s="27">
        <f t="shared" si="51"/>
        <v>7600.0164500000428</v>
      </c>
    </row>
    <row r="165" spans="1:19">
      <c r="A165" s="31">
        <v>39965</v>
      </c>
      <c r="C165" s="6">
        <v>157</v>
      </c>
      <c r="D165" s="29">
        <f t="shared" si="42"/>
        <v>835</v>
      </c>
      <c r="E165" s="29">
        <f t="shared" si="47"/>
        <v>131095</v>
      </c>
      <c r="F165" s="29">
        <f t="shared" si="43"/>
        <v>-19193</v>
      </c>
      <c r="G165" s="34">
        <f>+Inputs!$D$3</f>
        <v>0.37951000000000001</v>
      </c>
      <c r="I165" s="27">
        <f t="shared" si="48"/>
        <v>150288</v>
      </c>
      <c r="K165" s="27">
        <f t="shared" si="44"/>
        <v>835</v>
      </c>
      <c r="L165" s="27">
        <f t="shared" si="49"/>
        <v>131095</v>
      </c>
      <c r="M165" s="27">
        <f t="shared" si="45"/>
        <v>316.89085</v>
      </c>
      <c r="N165" s="27">
        <f t="shared" si="46"/>
        <v>316.89085</v>
      </c>
      <c r="O165" s="27">
        <f t="shared" si="50"/>
        <v>-7283.1256000000431</v>
      </c>
      <c r="P165" s="27">
        <f t="shared" si="51"/>
        <v>7283.1256000000431</v>
      </c>
    </row>
    <row r="166" spans="1:19">
      <c r="A166" s="30">
        <v>39995</v>
      </c>
      <c r="C166" s="6">
        <v>158</v>
      </c>
      <c r="D166" s="29">
        <f t="shared" si="42"/>
        <v>835</v>
      </c>
      <c r="E166" s="29">
        <f t="shared" si="47"/>
        <v>131930</v>
      </c>
      <c r="F166" s="29">
        <f t="shared" si="43"/>
        <v>-18358</v>
      </c>
      <c r="G166" s="34">
        <f>+Inputs!$D$3</f>
        <v>0.37951000000000001</v>
      </c>
      <c r="I166" s="27">
        <f t="shared" si="48"/>
        <v>150288</v>
      </c>
      <c r="K166" s="27">
        <f t="shared" si="44"/>
        <v>835</v>
      </c>
      <c r="L166" s="27">
        <f t="shared" si="49"/>
        <v>131930</v>
      </c>
      <c r="M166" s="27">
        <f t="shared" si="45"/>
        <v>316.89085</v>
      </c>
      <c r="N166" s="27">
        <f t="shared" si="46"/>
        <v>316.89085</v>
      </c>
      <c r="O166" s="27">
        <f t="shared" si="50"/>
        <v>-6966.2347500000433</v>
      </c>
      <c r="P166" s="27">
        <f t="shared" si="51"/>
        <v>6966.2347500000433</v>
      </c>
    </row>
    <row r="167" spans="1:19">
      <c r="A167" s="31">
        <v>40026</v>
      </c>
      <c r="C167" s="6">
        <v>159</v>
      </c>
      <c r="D167" s="29">
        <f t="shared" si="42"/>
        <v>835</v>
      </c>
      <c r="E167" s="29">
        <f t="shared" si="47"/>
        <v>132765</v>
      </c>
      <c r="F167" s="29">
        <f t="shared" si="43"/>
        <v>-17523</v>
      </c>
      <c r="G167" s="34">
        <f>+Inputs!$D$3</f>
        <v>0.37951000000000001</v>
      </c>
      <c r="I167" s="27">
        <f t="shared" si="48"/>
        <v>150288</v>
      </c>
      <c r="K167" s="27">
        <f t="shared" si="44"/>
        <v>835</v>
      </c>
      <c r="L167" s="27">
        <f t="shared" si="49"/>
        <v>132765</v>
      </c>
      <c r="M167" s="27">
        <f t="shared" si="45"/>
        <v>316.89085</v>
      </c>
      <c r="N167" s="27">
        <f t="shared" si="46"/>
        <v>316.89085</v>
      </c>
      <c r="O167" s="27">
        <f t="shared" si="50"/>
        <v>-6649.3439000000435</v>
      </c>
      <c r="P167" s="27">
        <f t="shared" si="51"/>
        <v>6649.3439000000435</v>
      </c>
    </row>
    <row r="168" spans="1:19">
      <c r="A168" s="30">
        <v>40057</v>
      </c>
      <c r="C168" s="6">
        <v>160</v>
      </c>
      <c r="D168" s="29">
        <f t="shared" si="42"/>
        <v>835</v>
      </c>
      <c r="E168" s="29">
        <f t="shared" si="47"/>
        <v>133600</v>
      </c>
      <c r="F168" s="29">
        <f t="shared" si="43"/>
        <v>-16688</v>
      </c>
      <c r="G168" s="34">
        <f>+Inputs!$D$3</f>
        <v>0.37951000000000001</v>
      </c>
      <c r="I168" s="27">
        <f t="shared" si="48"/>
        <v>150288</v>
      </c>
      <c r="K168" s="27">
        <f t="shared" si="44"/>
        <v>835</v>
      </c>
      <c r="L168" s="27">
        <f t="shared" si="49"/>
        <v>133600</v>
      </c>
      <c r="M168" s="27">
        <f t="shared" si="45"/>
        <v>316.89085</v>
      </c>
      <c r="N168" s="27">
        <f t="shared" si="46"/>
        <v>316.89085</v>
      </c>
      <c r="O168" s="27">
        <f t="shared" si="50"/>
        <v>-6332.4530500000437</v>
      </c>
      <c r="P168" s="27">
        <f t="shared" si="51"/>
        <v>6332.4530500000437</v>
      </c>
    </row>
    <row r="169" spans="1:19">
      <c r="A169" s="31">
        <v>40087</v>
      </c>
      <c r="C169" s="6">
        <v>161</v>
      </c>
      <c r="D169" s="29">
        <f t="shared" ref="D169:D171" si="52">ROUND(-(+$B$9/180)*1,0)</f>
        <v>835</v>
      </c>
      <c r="E169" s="29">
        <f t="shared" si="47"/>
        <v>134435</v>
      </c>
      <c r="F169" s="29">
        <f t="shared" ref="F169:F185" si="53">$B$9+E169</f>
        <v>-15853</v>
      </c>
      <c r="G169" s="34">
        <f>+Inputs!$D$3</f>
        <v>0.37951000000000001</v>
      </c>
      <c r="I169" s="27">
        <f t="shared" si="48"/>
        <v>150288</v>
      </c>
      <c r="K169" s="27">
        <f t="shared" ref="K169:K185" si="54">D169</f>
        <v>835</v>
      </c>
      <c r="L169" s="27">
        <f t="shared" si="49"/>
        <v>134435</v>
      </c>
      <c r="M169" s="27">
        <f t="shared" ref="M169:M185" si="55">K169*G169</f>
        <v>316.89085</v>
      </c>
      <c r="N169" s="27">
        <f t="shared" ref="N169:N185" si="56">M169-J169</f>
        <v>316.89085</v>
      </c>
      <c r="O169" s="27">
        <f t="shared" si="50"/>
        <v>-6015.562200000044</v>
      </c>
      <c r="P169" s="27">
        <f t="shared" si="51"/>
        <v>6015.562200000044</v>
      </c>
    </row>
    <row r="170" spans="1:19">
      <c r="A170" s="30">
        <v>40118</v>
      </c>
      <c r="C170" s="6">
        <v>162</v>
      </c>
      <c r="D170" s="29">
        <f t="shared" si="52"/>
        <v>835</v>
      </c>
      <c r="E170" s="29">
        <f t="shared" ref="E170:E185" si="57">+E169+D170</f>
        <v>135270</v>
      </c>
      <c r="F170" s="29">
        <f t="shared" si="53"/>
        <v>-15018</v>
      </c>
      <c r="G170" s="34">
        <f>+Inputs!$D$3</f>
        <v>0.37951000000000001</v>
      </c>
      <c r="I170" s="27">
        <f t="shared" ref="I170:I185" si="58">+I169+H170</f>
        <v>150288</v>
      </c>
      <c r="K170" s="27">
        <f t="shared" si="54"/>
        <v>835</v>
      </c>
      <c r="L170" s="27">
        <f t="shared" ref="L170:L185" si="59">+L169+K170</f>
        <v>135270</v>
      </c>
      <c r="M170" s="27">
        <f t="shared" si="55"/>
        <v>316.89085</v>
      </c>
      <c r="N170" s="27">
        <f t="shared" si="56"/>
        <v>316.89085</v>
      </c>
      <c r="O170" s="27">
        <f t="shared" ref="O170:O185" si="60">+O169+N170</f>
        <v>-5698.6713500000442</v>
      </c>
      <c r="P170" s="27">
        <f t="shared" ref="P170:P185" si="61">P169-N170</f>
        <v>5698.6713500000442</v>
      </c>
    </row>
    <row r="171" spans="1:19">
      <c r="A171" s="31">
        <v>40148</v>
      </c>
      <c r="C171" s="6">
        <v>163</v>
      </c>
      <c r="D171" s="29">
        <f t="shared" si="52"/>
        <v>835</v>
      </c>
      <c r="E171" s="29">
        <f t="shared" si="57"/>
        <v>136105</v>
      </c>
      <c r="F171" s="29">
        <f t="shared" si="53"/>
        <v>-14183</v>
      </c>
      <c r="G171" s="34">
        <f>+Inputs!$D$3</f>
        <v>0.37951000000000001</v>
      </c>
      <c r="I171" s="27">
        <f t="shared" si="58"/>
        <v>150288</v>
      </c>
      <c r="K171" s="27">
        <f t="shared" si="54"/>
        <v>835</v>
      </c>
      <c r="L171" s="27">
        <f t="shared" si="59"/>
        <v>136105</v>
      </c>
      <c r="M171" s="27">
        <f t="shared" si="55"/>
        <v>316.89085</v>
      </c>
      <c r="N171" s="27">
        <f t="shared" si="56"/>
        <v>316.89085</v>
      </c>
      <c r="O171" s="27">
        <f t="shared" si="60"/>
        <v>-5381.7805000000444</v>
      </c>
      <c r="P171" s="27">
        <f t="shared" si="61"/>
        <v>5381.7805000000444</v>
      </c>
    </row>
    <row r="172" spans="1:19" s="237" customFormat="1">
      <c r="A172" s="236">
        <v>40179</v>
      </c>
      <c r="C172" s="238">
        <v>164</v>
      </c>
      <c r="D172" s="239">
        <f>ROUND(-($F$171/60)*1,0)</f>
        <v>236</v>
      </c>
      <c r="E172" s="239">
        <f t="shared" si="57"/>
        <v>136341</v>
      </c>
      <c r="F172" s="239">
        <f t="shared" si="53"/>
        <v>-13947</v>
      </c>
      <c r="G172" s="240">
        <f>+Inputs!$D$3</f>
        <v>0.37951000000000001</v>
      </c>
      <c r="I172" s="241">
        <f t="shared" si="58"/>
        <v>150288</v>
      </c>
      <c r="K172" s="241">
        <f t="shared" si="54"/>
        <v>236</v>
      </c>
      <c r="L172" s="241">
        <f t="shared" si="59"/>
        <v>136341</v>
      </c>
      <c r="M172" s="241">
        <f t="shared" si="55"/>
        <v>89.564360000000008</v>
      </c>
      <c r="N172" s="241">
        <f t="shared" si="56"/>
        <v>89.564360000000008</v>
      </c>
      <c r="O172" s="241">
        <f t="shared" si="60"/>
        <v>-5292.2161400000441</v>
      </c>
      <c r="P172" s="241">
        <f t="shared" si="61"/>
        <v>5292.2161400000441</v>
      </c>
      <c r="Q172" s="242"/>
      <c r="R172" s="242"/>
      <c r="S172" s="242"/>
    </row>
    <row r="173" spans="1:19" s="237" customFormat="1">
      <c r="A173" s="243">
        <v>40210</v>
      </c>
      <c r="C173" s="238">
        <v>165</v>
      </c>
      <c r="D173" s="239">
        <f t="shared" ref="D173:D231" si="62">ROUND(-($F$171/60)*1,0)</f>
        <v>236</v>
      </c>
      <c r="E173" s="239">
        <f t="shared" si="57"/>
        <v>136577</v>
      </c>
      <c r="F173" s="239">
        <f t="shared" si="53"/>
        <v>-13711</v>
      </c>
      <c r="G173" s="240">
        <f>+Inputs!$D$3</f>
        <v>0.37951000000000001</v>
      </c>
      <c r="I173" s="241">
        <f t="shared" si="58"/>
        <v>150288</v>
      </c>
      <c r="K173" s="241">
        <f t="shared" si="54"/>
        <v>236</v>
      </c>
      <c r="L173" s="241">
        <f t="shared" si="59"/>
        <v>136577</v>
      </c>
      <c r="M173" s="241">
        <f t="shared" si="55"/>
        <v>89.564360000000008</v>
      </c>
      <c r="N173" s="241">
        <f t="shared" si="56"/>
        <v>89.564360000000008</v>
      </c>
      <c r="O173" s="241">
        <f t="shared" si="60"/>
        <v>-5202.6517800000438</v>
      </c>
      <c r="P173" s="241">
        <f t="shared" si="61"/>
        <v>5202.6517800000438</v>
      </c>
      <c r="Q173" s="242"/>
      <c r="R173" s="242"/>
      <c r="S173" s="242"/>
    </row>
    <row r="174" spans="1:19" s="237" customFormat="1">
      <c r="A174" s="236">
        <v>40238</v>
      </c>
      <c r="C174" s="238">
        <v>166</v>
      </c>
      <c r="D174" s="239">
        <f t="shared" si="62"/>
        <v>236</v>
      </c>
      <c r="E174" s="239">
        <f t="shared" si="57"/>
        <v>136813</v>
      </c>
      <c r="F174" s="239">
        <f t="shared" si="53"/>
        <v>-13475</v>
      </c>
      <c r="G174" s="240">
        <f>+Inputs!$D$3</f>
        <v>0.37951000000000001</v>
      </c>
      <c r="I174" s="241">
        <f t="shared" si="58"/>
        <v>150288</v>
      </c>
      <c r="K174" s="241">
        <f t="shared" si="54"/>
        <v>236</v>
      </c>
      <c r="L174" s="241">
        <f t="shared" si="59"/>
        <v>136813</v>
      </c>
      <c r="M174" s="241">
        <f t="shared" si="55"/>
        <v>89.564360000000008</v>
      </c>
      <c r="N174" s="241">
        <f t="shared" si="56"/>
        <v>89.564360000000008</v>
      </c>
      <c r="O174" s="241">
        <f t="shared" si="60"/>
        <v>-5113.0874200000435</v>
      </c>
      <c r="P174" s="241">
        <f t="shared" si="61"/>
        <v>5113.0874200000435</v>
      </c>
      <c r="Q174" s="242"/>
      <c r="R174" s="242"/>
      <c r="S174" s="242"/>
    </row>
    <row r="175" spans="1:19" s="237" customFormat="1">
      <c r="A175" s="243">
        <v>40269</v>
      </c>
      <c r="C175" s="238">
        <v>167</v>
      </c>
      <c r="D175" s="239">
        <f t="shared" si="62"/>
        <v>236</v>
      </c>
      <c r="E175" s="239">
        <f t="shared" si="57"/>
        <v>137049</v>
      </c>
      <c r="F175" s="239">
        <f t="shared" si="53"/>
        <v>-13239</v>
      </c>
      <c r="G175" s="240">
        <f>+Inputs!$D$3</f>
        <v>0.37951000000000001</v>
      </c>
      <c r="I175" s="241">
        <f t="shared" si="58"/>
        <v>150288</v>
      </c>
      <c r="K175" s="241">
        <f t="shared" si="54"/>
        <v>236</v>
      </c>
      <c r="L175" s="241">
        <f t="shared" si="59"/>
        <v>137049</v>
      </c>
      <c r="M175" s="241">
        <f t="shared" si="55"/>
        <v>89.564360000000008</v>
      </c>
      <c r="N175" s="241">
        <f t="shared" si="56"/>
        <v>89.564360000000008</v>
      </c>
      <c r="O175" s="241">
        <f t="shared" si="60"/>
        <v>-5023.5230600000432</v>
      </c>
      <c r="P175" s="241">
        <f t="shared" si="61"/>
        <v>5023.5230600000432</v>
      </c>
      <c r="Q175" s="242"/>
      <c r="R175" s="242"/>
      <c r="S175" s="242"/>
    </row>
    <row r="176" spans="1:19" s="237" customFormat="1">
      <c r="A176" s="236">
        <v>40299</v>
      </c>
      <c r="C176" s="238">
        <v>168</v>
      </c>
      <c r="D176" s="239">
        <f t="shared" si="62"/>
        <v>236</v>
      </c>
      <c r="E176" s="239">
        <f t="shared" si="57"/>
        <v>137285</v>
      </c>
      <c r="F176" s="239">
        <f t="shared" si="53"/>
        <v>-13003</v>
      </c>
      <c r="G176" s="240">
        <f>+Inputs!$D$3</f>
        <v>0.37951000000000001</v>
      </c>
      <c r="I176" s="241">
        <f t="shared" si="58"/>
        <v>150288</v>
      </c>
      <c r="K176" s="241">
        <f t="shared" si="54"/>
        <v>236</v>
      </c>
      <c r="L176" s="241">
        <f t="shared" si="59"/>
        <v>137285</v>
      </c>
      <c r="M176" s="241">
        <f t="shared" si="55"/>
        <v>89.564360000000008</v>
      </c>
      <c r="N176" s="241">
        <f t="shared" si="56"/>
        <v>89.564360000000008</v>
      </c>
      <c r="O176" s="241">
        <f t="shared" si="60"/>
        <v>-4933.9587000000429</v>
      </c>
      <c r="P176" s="241">
        <f t="shared" si="61"/>
        <v>4933.9587000000429</v>
      </c>
      <c r="Q176" s="242"/>
      <c r="R176" s="242"/>
      <c r="S176" s="242"/>
    </row>
    <row r="177" spans="1:19" s="237" customFormat="1">
      <c r="A177" s="243">
        <v>40330</v>
      </c>
      <c r="C177" s="238">
        <v>169</v>
      </c>
      <c r="D177" s="239">
        <f t="shared" si="62"/>
        <v>236</v>
      </c>
      <c r="E177" s="239">
        <f t="shared" si="57"/>
        <v>137521</v>
      </c>
      <c r="F177" s="239">
        <f t="shared" si="53"/>
        <v>-12767</v>
      </c>
      <c r="G177" s="240">
        <f>+Inputs!$D$3</f>
        <v>0.37951000000000001</v>
      </c>
      <c r="I177" s="241">
        <f t="shared" si="58"/>
        <v>150288</v>
      </c>
      <c r="K177" s="241">
        <f t="shared" si="54"/>
        <v>236</v>
      </c>
      <c r="L177" s="241">
        <f t="shared" si="59"/>
        <v>137521</v>
      </c>
      <c r="M177" s="241">
        <f t="shared" si="55"/>
        <v>89.564360000000008</v>
      </c>
      <c r="N177" s="241">
        <f t="shared" si="56"/>
        <v>89.564360000000008</v>
      </c>
      <c r="O177" s="241">
        <f t="shared" si="60"/>
        <v>-4844.3943400000426</v>
      </c>
      <c r="P177" s="241">
        <f t="shared" si="61"/>
        <v>4844.3943400000426</v>
      </c>
      <c r="Q177" s="242"/>
      <c r="R177" s="242"/>
      <c r="S177" s="242"/>
    </row>
    <row r="178" spans="1:19" s="237" customFormat="1">
      <c r="A178" s="236">
        <v>40360</v>
      </c>
      <c r="C178" s="238">
        <v>170</v>
      </c>
      <c r="D178" s="239">
        <f t="shared" si="62"/>
        <v>236</v>
      </c>
      <c r="E178" s="239">
        <f t="shared" si="57"/>
        <v>137757</v>
      </c>
      <c r="F178" s="239">
        <f t="shared" si="53"/>
        <v>-12531</v>
      </c>
      <c r="G178" s="240">
        <f>+Inputs!$D$3</f>
        <v>0.37951000000000001</v>
      </c>
      <c r="I178" s="241">
        <f t="shared" si="58"/>
        <v>150288</v>
      </c>
      <c r="K178" s="241">
        <f t="shared" si="54"/>
        <v>236</v>
      </c>
      <c r="L178" s="241">
        <f t="shared" si="59"/>
        <v>137757</v>
      </c>
      <c r="M178" s="241">
        <f t="shared" si="55"/>
        <v>89.564360000000008</v>
      </c>
      <c r="N178" s="241">
        <f t="shared" si="56"/>
        <v>89.564360000000008</v>
      </c>
      <c r="O178" s="241">
        <f t="shared" si="60"/>
        <v>-4754.8299800000423</v>
      </c>
      <c r="P178" s="241">
        <f t="shared" si="61"/>
        <v>4754.8299800000423</v>
      </c>
      <c r="Q178" s="242"/>
      <c r="R178" s="242"/>
      <c r="S178" s="242"/>
    </row>
    <row r="179" spans="1:19" s="237" customFormat="1">
      <c r="A179" s="243">
        <v>40391</v>
      </c>
      <c r="C179" s="238">
        <v>171</v>
      </c>
      <c r="D179" s="239">
        <f t="shared" si="62"/>
        <v>236</v>
      </c>
      <c r="E179" s="239">
        <f t="shared" si="57"/>
        <v>137993</v>
      </c>
      <c r="F179" s="239">
        <f t="shared" si="53"/>
        <v>-12295</v>
      </c>
      <c r="G179" s="240">
        <f>+Inputs!$D$3</f>
        <v>0.37951000000000001</v>
      </c>
      <c r="I179" s="241">
        <f t="shared" si="58"/>
        <v>150288</v>
      </c>
      <c r="K179" s="241">
        <f t="shared" si="54"/>
        <v>236</v>
      </c>
      <c r="L179" s="241">
        <f t="shared" si="59"/>
        <v>137993</v>
      </c>
      <c r="M179" s="241">
        <f t="shared" si="55"/>
        <v>89.564360000000008</v>
      </c>
      <c r="N179" s="241">
        <f t="shared" si="56"/>
        <v>89.564360000000008</v>
      </c>
      <c r="O179" s="241">
        <f t="shared" si="60"/>
        <v>-4665.265620000042</v>
      </c>
      <c r="P179" s="241">
        <f t="shared" si="61"/>
        <v>4665.265620000042</v>
      </c>
      <c r="Q179" s="242"/>
      <c r="R179" s="242"/>
      <c r="S179" s="242"/>
    </row>
    <row r="180" spans="1:19" s="237" customFormat="1">
      <c r="A180" s="236">
        <v>40422</v>
      </c>
      <c r="C180" s="238">
        <v>172</v>
      </c>
      <c r="D180" s="239">
        <f t="shared" si="62"/>
        <v>236</v>
      </c>
      <c r="E180" s="239">
        <f t="shared" si="57"/>
        <v>138229</v>
      </c>
      <c r="F180" s="239">
        <f t="shared" si="53"/>
        <v>-12059</v>
      </c>
      <c r="G180" s="240">
        <f>+Inputs!$D$3</f>
        <v>0.37951000000000001</v>
      </c>
      <c r="I180" s="241">
        <f t="shared" si="58"/>
        <v>150288</v>
      </c>
      <c r="K180" s="241">
        <f t="shared" si="54"/>
        <v>236</v>
      </c>
      <c r="L180" s="241">
        <f t="shared" si="59"/>
        <v>138229</v>
      </c>
      <c r="M180" s="241">
        <f t="shared" si="55"/>
        <v>89.564360000000008</v>
      </c>
      <c r="N180" s="241">
        <f t="shared" si="56"/>
        <v>89.564360000000008</v>
      </c>
      <c r="O180" s="241">
        <f t="shared" si="60"/>
        <v>-4575.7012600000417</v>
      </c>
      <c r="P180" s="241">
        <f t="shared" si="61"/>
        <v>4575.7012600000417</v>
      </c>
      <c r="Q180" s="242"/>
      <c r="R180" s="242"/>
      <c r="S180" s="242"/>
    </row>
    <row r="181" spans="1:19" s="237" customFormat="1">
      <c r="A181" s="243">
        <v>40452</v>
      </c>
      <c r="C181" s="238">
        <v>173</v>
      </c>
      <c r="D181" s="239">
        <f t="shared" si="62"/>
        <v>236</v>
      </c>
      <c r="E181" s="239">
        <f t="shared" si="57"/>
        <v>138465</v>
      </c>
      <c r="F181" s="239">
        <f t="shared" si="53"/>
        <v>-11823</v>
      </c>
      <c r="G181" s="240">
        <f>+Inputs!$D$3</f>
        <v>0.37951000000000001</v>
      </c>
      <c r="I181" s="241">
        <f t="shared" si="58"/>
        <v>150288</v>
      </c>
      <c r="K181" s="241">
        <f t="shared" si="54"/>
        <v>236</v>
      </c>
      <c r="L181" s="241">
        <f t="shared" si="59"/>
        <v>138465</v>
      </c>
      <c r="M181" s="241">
        <f t="shared" si="55"/>
        <v>89.564360000000008</v>
      </c>
      <c r="N181" s="241">
        <f t="shared" si="56"/>
        <v>89.564360000000008</v>
      </c>
      <c r="O181" s="241">
        <f t="shared" si="60"/>
        <v>-4486.1369000000414</v>
      </c>
      <c r="P181" s="241">
        <f t="shared" si="61"/>
        <v>4486.1369000000414</v>
      </c>
      <c r="Q181" s="242"/>
      <c r="R181" s="242"/>
      <c r="S181" s="242"/>
    </row>
    <row r="182" spans="1:19" s="237" customFormat="1">
      <c r="A182" s="236">
        <v>40483</v>
      </c>
      <c r="C182" s="238">
        <v>174</v>
      </c>
      <c r="D182" s="239">
        <f t="shared" si="62"/>
        <v>236</v>
      </c>
      <c r="E182" s="239">
        <f t="shared" si="57"/>
        <v>138701</v>
      </c>
      <c r="F182" s="239">
        <f t="shared" si="53"/>
        <v>-11587</v>
      </c>
      <c r="G182" s="240">
        <f>+Inputs!$D$3</f>
        <v>0.37951000000000001</v>
      </c>
      <c r="I182" s="241">
        <f t="shared" si="58"/>
        <v>150288</v>
      </c>
      <c r="K182" s="241">
        <f t="shared" si="54"/>
        <v>236</v>
      </c>
      <c r="L182" s="241">
        <f t="shared" si="59"/>
        <v>138701</v>
      </c>
      <c r="M182" s="241">
        <f t="shared" si="55"/>
        <v>89.564360000000008</v>
      </c>
      <c r="N182" s="241">
        <f t="shared" si="56"/>
        <v>89.564360000000008</v>
      </c>
      <c r="O182" s="241">
        <f t="shared" si="60"/>
        <v>-4396.572540000041</v>
      </c>
      <c r="P182" s="241">
        <f t="shared" si="61"/>
        <v>4396.572540000041</v>
      </c>
      <c r="Q182" s="242"/>
      <c r="R182" s="242"/>
      <c r="S182" s="242"/>
    </row>
    <row r="183" spans="1:19" s="237" customFormat="1">
      <c r="A183" s="243">
        <v>40513</v>
      </c>
      <c r="C183" s="238">
        <v>175</v>
      </c>
      <c r="D183" s="239">
        <f t="shared" si="62"/>
        <v>236</v>
      </c>
      <c r="E183" s="239">
        <f t="shared" si="57"/>
        <v>138937</v>
      </c>
      <c r="F183" s="239">
        <f t="shared" si="53"/>
        <v>-11351</v>
      </c>
      <c r="G183" s="240">
        <f>+Inputs!$D$3</f>
        <v>0.37951000000000001</v>
      </c>
      <c r="I183" s="241">
        <f t="shared" si="58"/>
        <v>150288</v>
      </c>
      <c r="K183" s="241">
        <f t="shared" si="54"/>
        <v>236</v>
      </c>
      <c r="L183" s="241">
        <f t="shared" si="59"/>
        <v>138937</v>
      </c>
      <c r="M183" s="241">
        <f t="shared" si="55"/>
        <v>89.564360000000008</v>
      </c>
      <c r="N183" s="241">
        <f t="shared" si="56"/>
        <v>89.564360000000008</v>
      </c>
      <c r="O183" s="241">
        <f t="shared" si="60"/>
        <v>-4307.0081800000407</v>
      </c>
      <c r="P183" s="241">
        <f t="shared" si="61"/>
        <v>4307.0081800000407</v>
      </c>
      <c r="Q183" s="242"/>
      <c r="R183" s="242"/>
      <c r="S183" s="242"/>
    </row>
    <row r="184" spans="1:19" s="237" customFormat="1">
      <c r="A184" s="236">
        <v>40544</v>
      </c>
      <c r="C184" s="238">
        <v>176</v>
      </c>
      <c r="D184" s="239">
        <f t="shared" si="62"/>
        <v>236</v>
      </c>
      <c r="E184" s="239">
        <f t="shared" si="57"/>
        <v>139173</v>
      </c>
      <c r="F184" s="239">
        <f t="shared" si="53"/>
        <v>-11115</v>
      </c>
      <c r="G184" s="240">
        <f>+Inputs!$D$3</f>
        <v>0.37951000000000001</v>
      </c>
      <c r="I184" s="241">
        <f t="shared" si="58"/>
        <v>150288</v>
      </c>
      <c r="K184" s="241">
        <f t="shared" si="54"/>
        <v>236</v>
      </c>
      <c r="L184" s="241">
        <f t="shared" si="59"/>
        <v>139173</v>
      </c>
      <c r="M184" s="241">
        <f t="shared" si="55"/>
        <v>89.564360000000008</v>
      </c>
      <c r="N184" s="241">
        <f t="shared" si="56"/>
        <v>89.564360000000008</v>
      </c>
      <c r="O184" s="241">
        <f t="shared" si="60"/>
        <v>-4217.4438200000404</v>
      </c>
      <c r="P184" s="241">
        <f t="shared" si="61"/>
        <v>4217.4438200000404</v>
      </c>
      <c r="Q184" s="242"/>
      <c r="R184" s="242"/>
      <c r="S184" s="242"/>
    </row>
    <row r="185" spans="1:19" s="237" customFormat="1">
      <c r="A185" s="243">
        <v>40575</v>
      </c>
      <c r="C185" s="238">
        <v>177</v>
      </c>
      <c r="D185" s="239">
        <f t="shared" si="62"/>
        <v>236</v>
      </c>
      <c r="E185" s="239">
        <f t="shared" si="57"/>
        <v>139409</v>
      </c>
      <c r="F185" s="239">
        <f t="shared" si="53"/>
        <v>-10879</v>
      </c>
      <c r="G185" s="240">
        <f>+Inputs!$D$3</f>
        <v>0.37951000000000001</v>
      </c>
      <c r="I185" s="241">
        <f t="shared" si="58"/>
        <v>150288</v>
      </c>
      <c r="K185" s="241">
        <f t="shared" si="54"/>
        <v>236</v>
      </c>
      <c r="L185" s="241">
        <f t="shared" si="59"/>
        <v>139409</v>
      </c>
      <c r="M185" s="241">
        <f t="shared" si="55"/>
        <v>89.564360000000008</v>
      </c>
      <c r="N185" s="241">
        <f t="shared" si="56"/>
        <v>89.564360000000008</v>
      </c>
      <c r="O185" s="241">
        <f t="shared" si="60"/>
        <v>-4127.8794600000401</v>
      </c>
      <c r="P185" s="241">
        <f t="shared" si="61"/>
        <v>4127.8794600000401</v>
      </c>
      <c r="Q185" s="242"/>
      <c r="R185" s="242"/>
      <c r="S185" s="242"/>
    </row>
    <row r="186" spans="1:19" s="237" customFormat="1">
      <c r="A186" s="236">
        <v>40603</v>
      </c>
      <c r="C186" s="238">
        <v>178</v>
      </c>
      <c r="D186" s="239">
        <f t="shared" si="62"/>
        <v>236</v>
      </c>
      <c r="E186" s="239">
        <f t="shared" ref="E186:E232" si="63">+E185+D186</f>
        <v>139645</v>
      </c>
      <c r="F186" s="239">
        <f t="shared" ref="F186:F232" si="64">$B$9+E186</f>
        <v>-10643</v>
      </c>
      <c r="G186" s="240">
        <f>+Inputs!$D$3</f>
        <v>0.37951000000000001</v>
      </c>
      <c r="I186" s="241">
        <f t="shared" ref="I186:I232" si="65">+I185+H186</f>
        <v>150288</v>
      </c>
      <c r="K186" s="241">
        <f t="shared" ref="K186:K232" si="66">D186</f>
        <v>236</v>
      </c>
      <c r="L186" s="241">
        <f t="shared" ref="L186:L232" si="67">+L185+K186</f>
        <v>139645</v>
      </c>
      <c r="M186" s="241">
        <f t="shared" ref="M186:M232" si="68">K186*G186</f>
        <v>89.564360000000008</v>
      </c>
      <c r="N186" s="241">
        <f t="shared" ref="N186:N232" si="69">M186-J186</f>
        <v>89.564360000000008</v>
      </c>
      <c r="O186" s="241">
        <f t="shared" ref="O186:O232" si="70">+O185+N186</f>
        <v>-4038.3151000000403</v>
      </c>
      <c r="P186" s="241">
        <f t="shared" ref="P186:P232" si="71">P185-N186</f>
        <v>4038.3151000000403</v>
      </c>
      <c r="Q186" s="242"/>
      <c r="R186" s="242"/>
      <c r="S186" s="242"/>
    </row>
    <row r="187" spans="1:19" s="237" customFormat="1">
      <c r="A187" s="243">
        <v>40634</v>
      </c>
      <c r="C187" s="238">
        <v>179</v>
      </c>
      <c r="D187" s="239">
        <f t="shared" si="62"/>
        <v>236</v>
      </c>
      <c r="E187" s="239">
        <f t="shared" si="63"/>
        <v>139881</v>
      </c>
      <c r="F187" s="239">
        <f t="shared" si="64"/>
        <v>-10407</v>
      </c>
      <c r="G187" s="240">
        <f>+Inputs!$D$3</f>
        <v>0.37951000000000001</v>
      </c>
      <c r="I187" s="241">
        <f t="shared" si="65"/>
        <v>150288</v>
      </c>
      <c r="K187" s="241">
        <f t="shared" si="66"/>
        <v>236</v>
      </c>
      <c r="L187" s="241">
        <f t="shared" si="67"/>
        <v>139881</v>
      </c>
      <c r="M187" s="241">
        <f t="shared" si="68"/>
        <v>89.564360000000008</v>
      </c>
      <c r="N187" s="241">
        <f t="shared" si="69"/>
        <v>89.564360000000008</v>
      </c>
      <c r="O187" s="241">
        <f t="shared" si="70"/>
        <v>-3948.7507400000404</v>
      </c>
      <c r="P187" s="241">
        <f t="shared" si="71"/>
        <v>3948.7507400000404</v>
      </c>
      <c r="Q187" s="242"/>
      <c r="R187" s="242"/>
      <c r="S187" s="242"/>
    </row>
    <row r="188" spans="1:19" s="237" customFormat="1">
      <c r="A188" s="236">
        <v>40664</v>
      </c>
      <c r="C188" s="238">
        <v>180</v>
      </c>
      <c r="D188" s="239">
        <f t="shared" si="62"/>
        <v>236</v>
      </c>
      <c r="E188" s="239">
        <f t="shared" si="63"/>
        <v>140117</v>
      </c>
      <c r="F188" s="239">
        <f t="shared" si="64"/>
        <v>-10171</v>
      </c>
      <c r="G188" s="240">
        <f>+Inputs!$D$3</f>
        <v>0.37951000000000001</v>
      </c>
      <c r="I188" s="241">
        <f t="shared" si="65"/>
        <v>150288</v>
      </c>
      <c r="K188" s="241">
        <f t="shared" si="66"/>
        <v>236</v>
      </c>
      <c r="L188" s="241">
        <f t="shared" si="67"/>
        <v>140117</v>
      </c>
      <c r="M188" s="241">
        <f t="shared" si="68"/>
        <v>89.564360000000008</v>
      </c>
      <c r="N188" s="241">
        <f t="shared" si="69"/>
        <v>89.564360000000008</v>
      </c>
      <c r="O188" s="241">
        <f t="shared" si="70"/>
        <v>-3859.1863800000406</v>
      </c>
      <c r="P188" s="241">
        <f t="shared" si="71"/>
        <v>3859.1863800000406</v>
      </c>
      <c r="Q188" s="242"/>
      <c r="R188" s="242"/>
      <c r="S188" s="242"/>
    </row>
    <row r="189" spans="1:19" s="237" customFormat="1">
      <c r="A189" s="243">
        <v>40695</v>
      </c>
      <c r="C189" s="238">
        <v>181</v>
      </c>
      <c r="D189" s="239">
        <f t="shared" si="62"/>
        <v>236</v>
      </c>
      <c r="E189" s="239">
        <f t="shared" si="63"/>
        <v>140353</v>
      </c>
      <c r="F189" s="239">
        <f t="shared" si="64"/>
        <v>-9935</v>
      </c>
      <c r="G189" s="240">
        <f>+Inputs!$D$3</f>
        <v>0.37951000000000001</v>
      </c>
      <c r="I189" s="241">
        <f t="shared" si="65"/>
        <v>150288</v>
      </c>
      <c r="K189" s="241">
        <f t="shared" si="66"/>
        <v>236</v>
      </c>
      <c r="L189" s="241">
        <f t="shared" si="67"/>
        <v>140353</v>
      </c>
      <c r="M189" s="241">
        <f t="shared" si="68"/>
        <v>89.564360000000008</v>
      </c>
      <c r="N189" s="241">
        <f t="shared" si="69"/>
        <v>89.564360000000008</v>
      </c>
      <c r="O189" s="241">
        <f t="shared" si="70"/>
        <v>-3769.6220200000407</v>
      </c>
      <c r="P189" s="241">
        <f t="shared" si="71"/>
        <v>3769.6220200000407</v>
      </c>
      <c r="Q189" s="242"/>
      <c r="R189" s="242"/>
      <c r="S189" s="242"/>
    </row>
    <row r="190" spans="1:19" s="237" customFormat="1">
      <c r="A190" s="236">
        <v>40725</v>
      </c>
      <c r="C190" s="238">
        <v>182</v>
      </c>
      <c r="D190" s="239">
        <f t="shared" si="62"/>
        <v>236</v>
      </c>
      <c r="E190" s="239">
        <f t="shared" si="63"/>
        <v>140589</v>
      </c>
      <c r="F190" s="239">
        <f t="shared" si="64"/>
        <v>-9699</v>
      </c>
      <c r="G190" s="240">
        <f>+Inputs!$D$3</f>
        <v>0.37951000000000001</v>
      </c>
      <c r="I190" s="241">
        <f t="shared" si="65"/>
        <v>150288</v>
      </c>
      <c r="K190" s="241">
        <f t="shared" si="66"/>
        <v>236</v>
      </c>
      <c r="L190" s="241">
        <f t="shared" si="67"/>
        <v>140589</v>
      </c>
      <c r="M190" s="241">
        <f t="shared" si="68"/>
        <v>89.564360000000008</v>
      </c>
      <c r="N190" s="241">
        <f t="shared" si="69"/>
        <v>89.564360000000008</v>
      </c>
      <c r="O190" s="241">
        <f t="shared" si="70"/>
        <v>-3680.0576600000409</v>
      </c>
      <c r="P190" s="241">
        <f t="shared" si="71"/>
        <v>3680.0576600000409</v>
      </c>
      <c r="Q190" s="242"/>
      <c r="R190" s="242"/>
      <c r="S190" s="242"/>
    </row>
    <row r="191" spans="1:19" s="237" customFormat="1">
      <c r="A191" s="243">
        <v>40756</v>
      </c>
      <c r="C191" s="238">
        <v>183</v>
      </c>
      <c r="D191" s="239">
        <f t="shared" si="62"/>
        <v>236</v>
      </c>
      <c r="E191" s="239">
        <f t="shared" si="63"/>
        <v>140825</v>
      </c>
      <c r="F191" s="239">
        <f t="shared" si="64"/>
        <v>-9463</v>
      </c>
      <c r="G191" s="240">
        <f>+Inputs!$D$3</f>
        <v>0.37951000000000001</v>
      </c>
      <c r="I191" s="241">
        <f t="shared" si="65"/>
        <v>150288</v>
      </c>
      <c r="K191" s="241">
        <f t="shared" si="66"/>
        <v>236</v>
      </c>
      <c r="L191" s="241">
        <f t="shared" si="67"/>
        <v>140825</v>
      </c>
      <c r="M191" s="241">
        <f t="shared" si="68"/>
        <v>89.564360000000008</v>
      </c>
      <c r="N191" s="241">
        <f t="shared" si="69"/>
        <v>89.564360000000008</v>
      </c>
      <c r="O191" s="241">
        <f t="shared" si="70"/>
        <v>-3590.493300000041</v>
      </c>
      <c r="P191" s="241">
        <f t="shared" si="71"/>
        <v>3590.493300000041</v>
      </c>
      <c r="Q191" s="242"/>
      <c r="R191" s="242"/>
      <c r="S191" s="242"/>
    </row>
    <row r="192" spans="1:19" s="237" customFormat="1">
      <c r="A192" s="236">
        <v>40787</v>
      </c>
      <c r="C192" s="238">
        <v>184</v>
      </c>
      <c r="D192" s="239">
        <f t="shared" si="62"/>
        <v>236</v>
      </c>
      <c r="E192" s="239">
        <f t="shared" si="63"/>
        <v>141061</v>
      </c>
      <c r="F192" s="239">
        <f t="shared" si="64"/>
        <v>-9227</v>
      </c>
      <c r="G192" s="240">
        <f>+Inputs!$D$3</f>
        <v>0.37951000000000001</v>
      </c>
      <c r="I192" s="241">
        <f t="shared" si="65"/>
        <v>150288</v>
      </c>
      <c r="K192" s="241">
        <f t="shared" si="66"/>
        <v>236</v>
      </c>
      <c r="L192" s="241">
        <f t="shared" si="67"/>
        <v>141061</v>
      </c>
      <c r="M192" s="241">
        <f t="shared" si="68"/>
        <v>89.564360000000008</v>
      </c>
      <c r="N192" s="241">
        <f t="shared" si="69"/>
        <v>89.564360000000008</v>
      </c>
      <c r="O192" s="241">
        <f t="shared" si="70"/>
        <v>-3500.9289400000412</v>
      </c>
      <c r="P192" s="241">
        <f t="shared" si="71"/>
        <v>3500.9289400000412</v>
      </c>
      <c r="Q192" s="242"/>
      <c r="R192" s="242"/>
      <c r="S192" s="242"/>
    </row>
    <row r="193" spans="1:19" s="237" customFormat="1">
      <c r="A193" s="243">
        <v>40817</v>
      </c>
      <c r="C193" s="238">
        <v>185</v>
      </c>
      <c r="D193" s="239">
        <f t="shared" si="62"/>
        <v>236</v>
      </c>
      <c r="E193" s="239">
        <f t="shared" si="63"/>
        <v>141297</v>
      </c>
      <c r="F193" s="239">
        <f t="shared" si="64"/>
        <v>-8991</v>
      </c>
      <c r="G193" s="240">
        <f>+Inputs!$D$3</f>
        <v>0.37951000000000001</v>
      </c>
      <c r="I193" s="241">
        <f t="shared" si="65"/>
        <v>150288</v>
      </c>
      <c r="K193" s="241">
        <f t="shared" si="66"/>
        <v>236</v>
      </c>
      <c r="L193" s="241">
        <f t="shared" si="67"/>
        <v>141297</v>
      </c>
      <c r="M193" s="241">
        <f t="shared" si="68"/>
        <v>89.564360000000008</v>
      </c>
      <c r="N193" s="241">
        <f t="shared" si="69"/>
        <v>89.564360000000008</v>
      </c>
      <c r="O193" s="241">
        <f t="shared" si="70"/>
        <v>-3411.3645800000413</v>
      </c>
      <c r="P193" s="241">
        <f t="shared" si="71"/>
        <v>3411.3645800000413</v>
      </c>
      <c r="Q193" s="242"/>
      <c r="R193" s="242"/>
      <c r="S193" s="242"/>
    </row>
    <row r="194" spans="1:19" s="237" customFormat="1">
      <c r="A194" s="236">
        <v>40848</v>
      </c>
      <c r="C194" s="238">
        <v>186</v>
      </c>
      <c r="D194" s="239">
        <f t="shared" si="62"/>
        <v>236</v>
      </c>
      <c r="E194" s="239">
        <f t="shared" si="63"/>
        <v>141533</v>
      </c>
      <c r="F194" s="239">
        <f t="shared" si="64"/>
        <v>-8755</v>
      </c>
      <c r="G194" s="240">
        <f>+Inputs!$D$3</f>
        <v>0.37951000000000001</v>
      </c>
      <c r="I194" s="241">
        <f t="shared" si="65"/>
        <v>150288</v>
      </c>
      <c r="K194" s="241">
        <f t="shared" si="66"/>
        <v>236</v>
      </c>
      <c r="L194" s="241">
        <f t="shared" si="67"/>
        <v>141533</v>
      </c>
      <c r="M194" s="241">
        <f t="shared" si="68"/>
        <v>89.564360000000008</v>
      </c>
      <c r="N194" s="241">
        <f t="shared" si="69"/>
        <v>89.564360000000008</v>
      </c>
      <c r="O194" s="241">
        <f t="shared" si="70"/>
        <v>-3321.8002200000415</v>
      </c>
      <c r="P194" s="241">
        <f t="shared" si="71"/>
        <v>3321.8002200000415</v>
      </c>
      <c r="Q194" s="242"/>
      <c r="R194" s="242"/>
      <c r="S194" s="242"/>
    </row>
    <row r="195" spans="1:19" s="237" customFormat="1">
      <c r="A195" s="243">
        <v>40878</v>
      </c>
      <c r="C195" s="238">
        <v>187</v>
      </c>
      <c r="D195" s="239">
        <f t="shared" si="62"/>
        <v>236</v>
      </c>
      <c r="E195" s="239">
        <f t="shared" si="63"/>
        <v>141769</v>
      </c>
      <c r="F195" s="239">
        <f t="shared" si="64"/>
        <v>-8519</v>
      </c>
      <c r="G195" s="240">
        <f>+Inputs!$D$3</f>
        <v>0.37951000000000001</v>
      </c>
      <c r="I195" s="241">
        <f t="shared" si="65"/>
        <v>150288</v>
      </c>
      <c r="K195" s="241">
        <f t="shared" si="66"/>
        <v>236</v>
      </c>
      <c r="L195" s="241">
        <f t="shared" si="67"/>
        <v>141769</v>
      </c>
      <c r="M195" s="241">
        <f t="shared" si="68"/>
        <v>89.564360000000008</v>
      </c>
      <c r="N195" s="241">
        <f t="shared" si="69"/>
        <v>89.564360000000008</v>
      </c>
      <c r="O195" s="241">
        <f t="shared" si="70"/>
        <v>-3232.2358600000416</v>
      </c>
      <c r="P195" s="241">
        <f t="shared" si="71"/>
        <v>3232.2358600000416</v>
      </c>
      <c r="Q195" s="242"/>
      <c r="R195" s="242"/>
      <c r="S195" s="242"/>
    </row>
    <row r="196" spans="1:19" s="237" customFormat="1">
      <c r="A196" s="236">
        <v>40909</v>
      </c>
      <c r="C196" s="238">
        <v>188</v>
      </c>
      <c r="D196" s="239">
        <f t="shared" si="62"/>
        <v>236</v>
      </c>
      <c r="E196" s="239">
        <f t="shared" si="63"/>
        <v>142005</v>
      </c>
      <c r="F196" s="239">
        <f t="shared" si="64"/>
        <v>-8283</v>
      </c>
      <c r="G196" s="240">
        <f>+Inputs!$D$3</f>
        <v>0.37951000000000001</v>
      </c>
      <c r="I196" s="241">
        <f t="shared" si="65"/>
        <v>150288</v>
      </c>
      <c r="K196" s="241">
        <f t="shared" si="66"/>
        <v>236</v>
      </c>
      <c r="L196" s="241">
        <f t="shared" si="67"/>
        <v>142005</v>
      </c>
      <c r="M196" s="241">
        <f t="shared" si="68"/>
        <v>89.564360000000008</v>
      </c>
      <c r="N196" s="241">
        <f t="shared" si="69"/>
        <v>89.564360000000008</v>
      </c>
      <c r="O196" s="241">
        <f t="shared" si="70"/>
        <v>-3142.6715000000418</v>
      </c>
      <c r="P196" s="241">
        <f t="shared" si="71"/>
        <v>3142.6715000000418</v>
      </c>
      <c r="Q196" s="242"/>
      <c r="R196" s="242"/>
      <c r="S196" s="242"/>
    </row>
    <row r="197" spans="1:19" s="237" customFormat="1">
      <c r="A197" s="243">
        <v>40940</v>
      </c>
      <c r="C197" s="238">
        <v>189</v>
      </c>
      <c r="D197" s="239">
        <f t="shared" si="62"/>
        <v>236</v>
      </c>
      <c r="E197" s="239">
        <f t="shared" si="63"/>
        <v>142241</v>
      </c>
      <c r="F197" s="239">
        <f t="shared" si="64"/>
        <v>-8047</v>
      </c>
      <c r="G197" s="240">
        <f>+Inputs!$D$3</f>
        <v>0.37951000000000001</v>
      </c>
      <c r="I197" s="241">
        <f t="shared" si="65"/>
        <v>150288</v>
      </c>
      <c r="K197" s="241">
        <f t="shared" si="66"/>
        <v>236</v>
      </c>
      <c r="L197" s="241">
        <f t="shared" si="67"/>
        <v>142241</v>
      </c>
      <c r="M197" s="241">
        <f t="shared" si="68"/>
        <v>89.564360000000008</v>
      </c>
      <c r="N197" s="241">
        <f t="shared" si="69"/>
        <v>89.564360000000008</v>
      </c>
      <c r="O197" s="241">
        <f t="shared" si="70"/>
        <v>-3053.1071400000419</v>
      </c>
      <c r="P197" s="241">
        <f t="shared" si="71"/>
        <v>3053.1071400000419</v>
      </c>
      <c r="Q197" s="242"/>
      <c r="R197" s="242"/>
      <c r="S197" s="242"/>
    </row>
    <row r="198" spans="1:19" s="237" customFormat="1">
      <c r="A198" s="236">
        <v>40969</v>
      </c>
      <c r="C198" s="238">
        <v>190</v>
      </c>
      <c r="D198" s="239">
        <f t="shared" si="62"/>
        <v>236</v>
      </c>
      <c r="E198" s="239">
        <f t="shared" si="63"/>
        <v>142477</v>
      </c>
      <c r="F198" s="239">
        <f t="shared" si="64"/>
        <v>-7811</v>
      </c>
      <c r="G198" s="240">
        <f>+Inputs!$D$3</f>
        <v>0.37951000000000001</v>
      </c>
      <c r="I198" s="241">
        <f t="shared" si="65"/>
        <v>150288</v>
      </c>
      <c r="K198" s="241">
        <f t="shared" si="66"/>
        <v>236</v>
      </c>
      <c r="L198" s="241">
        <f t="shared" si="67"/>
        <v>142477</v>
      </c>
      <c r="M198" s="241">
        <f t="shared" si="68"/>
        <v>89.564360000000008</v>
      </c>
      <c r="N198" s="241">
        <f t="shared" si="69"/>
        <v>89.564360000000008</v>
      </c>
      <c r="O198" s="241">
        <f t="shared" si="70"/>
        <v>-2963.5427800000421</v>
      </c>
      <c r="P198" s="241">
        <f t="shared" si="71"/>
        <v>2963.5427800000421</v>
      </c>
      <c r="Q198" s="242"/>
      <c r="R198" s="242"/>
      <c r="S198" s="242"/>
    </row>
    <row r="199" spans="1:19" s="237" customFormat="1">
      <c r="A199" s="243">
        <v>41000</v>
      </c>
      <c r="C199" s="238">
        <v>191</v>
      </c>
      <c r="D199" s="239">
        <f t="shared" si="62"/>
        <v>236</v>
      </c>
      <c r="E199" s="239">
        <f t="shared" si="63"/>
        <v>142713</v>
      </c>
      <c r="F199" s="239">
        <f t="shared" si="64"/>
        <v>-7575</v>
      </c>
      <c r="G199" s="240">
        <f>+Inputs!$D$3</f>
        <v>0.37951000000000001</v>
      </c>
      <c r="I199" s="241">
        <f t="shared" si="65"/>
        <v>150288</v>
      </c>
      <c r="K199" s="241">
        <f t="shared" si="66"/>
        <v>236</v>
      </c>
      <c r="L199" s="241">
        <f t="shared" si="67"/>
        <v>142713</v>
      </c>
      <c r="M199" s="241">
        <f t="shared" si="68"/>
        <v>89.564360000000008</v>
      </c>
      <c r="N199" s="241">
        <f t="shared" si="69"/>
        <v>89.564360000000008</v>
      </c>
      <c r="O199" s="241">
        <f t="shared" si="70"/>
        <v>-2873.9784200000422</v>
      </c>
      <c r="P199" s="241">
        <f t="shared" si="71"/>
        <v>2873.9784200000422</v>
      </c>
      <c r="Q199" s="242"/>
      <c r="R199" s="242"/>
      <c r="S199" s="242"/>
    </row>
    <row r="200" spans="1:19" s="237" customFormat="1">
      <c r="A200" s="236">
        <v>41030</v>
      </c>
      <c r="C200" s="238">
        <v>192</v>
      </c>
      <c r="D200" s="239">
        <f t="shared" si="62"/>
        <v>236</v>
      </c>
      <c r="E200" s="239">
        <f t="shared" si="63"/>
        <v>142949</v>
      </c>
      <c r="F200" s="239">
        <f t="shared" si="64"/>
        <v>-7339</v>
      </c>
      <c r="G200" s="240">
        <f>+Inputs!$D$3</f>
        <v>0.37951000000000001</v>
      </c>
      <c r="I200" s="241">
        <f t="shared" si="65"/>
        <v>150288</v>
      </c>
      <c r="K200" s="241">
        <f t="shared" si="66"/>
        <v>236</v>
      </c>
      <c r="L200" s="241">
        <f t="shared" si="67"/>
        <v>142949</v>
      </c>
      <c r="M200" s="241">
        <f t="shared" si="68"/>
        <v>89.564360000000008</v>
      </c>
      <c r="N200" s="241">
        <f t="shared" si="69"/>
        <v>89.564360000000008</v>
      </c>
      <c r="O200" s="241">
        <f t="shared" si="70"/>
        <v>-2784.4140600000424</v>
      </c>
      <c r="P200" s="241">
        <f t="shared" si="71"/>
        <v>2784.4140600000424</v>
      </c>
      <c r="Q200" s="242"/>
      <c r="R200" s="242"/>
      <c r="S200" s="242"/>
    </row>
    <row r="201" spans="1:19" s="237" customFormat="1">
      <c r="A201" s="243">
        <v>41061</v>
      </c>
      <c r="C201" s="238">
        <v>193</v>
      </c>
      <c r="D201" s="239">
        <f t="shared" si="62"/>
        <v>236</v>
      </c>
      <c r="E201" s="239">
        <f t="shared" si="63"/>
        <v>143185</v>
      </c>
      <c r="F201" s="239">
        <f t="shared" si="64"/>
        <v>-7103</v>
      </c>
      <c r="G201" s="240">
        <f>+Inputs!$D$3</f>
        <v>0.37951000000000001</v>
      </c>
      <c r="I201" s="241">
        <f t="shared" si="65"/>
        <v>150288</v>
      </c>
      <c r="K201" s="241">
        <f t="shared" si="66"/>
        <v>236</v>
      </c>
      <c r="L201" s="241">
        <f t="shared" si="67"/>
        <v>143185</v>
      </c>
      <c r="M201" s="241">
        <f t="shared" si="68"/>
        <v>89.564360000000008</v>
      </c>
      <c r="N201" s="241">
        <f t="shared" si="69"/>
        <v>89.564360000000008</v>
      </c>
      <c r="O201" s="241">
        <f t="shared" si="70"/>
        <v>-2694.8497000000425</v>
      </c>
      <c r="P201" s="241">
        <f t="shared" si="71"/>
        <v>2694.8497000000425</v>
      </c>
      <c r="Q201" s="242"/>
      <c r="R201" s="242"/>
      <c r="S201" s="242"/>
    </row>
    <row r="202" spans="1:19" s="237" customFormat="1">
      <c r="A202" s="236">
        <v>41091</v>
      </c>
      <c r="C202" s="238">
        <v>194</v>
      </c>
      <c r="D202" s="239">
        <f t="shared" si="62"/>
        <v>236</v>
      </c>
      <c r="E202" s="239">
        <f t="shared" si="63"/>
        <v>143421</v>
      </c>
      <c r="F202" s="239">
        <f t="shared" si="64"/>
        <v>-6867</v>
      </c>
      <c r="G202" s="240">
        <f>+Inputs!$D$3</f>
        <v>0.37951000000000001</v>
      </c>
      <c r="I202" s="241">
        <f t="shared" si="65"/>
        <v>150288</v>
      </c>
      <c r="K202" s="241">
        <f t="shared" si="66"/>
        <v>236</v>
      </c>
      <c r="L202" s="241">
        <f t="shared" si="67"/>
        <v>143421</v>
      </c>
      <c r="M202" s="241">
        <f t="shared" si="68"/>
        <v>89.564360000000008</v>
      </c>
      <c r="N202" s="241">
        <f t="shared" si="69"/>
        <v>89.564360000000008</v>
      </c>
      <c r="O202" s="241">
        <f t="shared" si="70"/>
        <v>-2605.2853400000427</v>
      </c>
      <c r="P202" s="241">
        <f t="shared" si="71"/>
        <v>2605.2853400000427</v>
      </c>
      <c r="Q202" s="242"/>
      <c r="R202" s="242"/>
      <c r="S202" s="242"/>
    </row>
    <row r="203" spans="1:19" s="237" customFormat="1">
      <c r="A203" s="243">
        <v>41122</v>
      </c>
      <c r="C203" s="238">
        <v>195</v>
      </c>
      <c r="D203" s="239">
        <f t="shared" si="62"/>
        <v>236</v>
      </c>
      <c r="E203" s="239">
        <f t="shared" si="63"/>
        <v>143657</v>
      </c>
      <c r="F203" s="239">
        <f t="shared" si="64"/>
        <v>-6631</v>
      </c>
      <c r="G203" s="240">
        <f>+Inputs!$D$3</f>
        <v>0.37951000000000001</v>
      </c>
      <c r="I203" s="241">
        <f t="shared" si="65"/>
        <v>150288</v>
      </c>
      <c r="K203" s="241">
        <f t="shared" si="66"/>
        <v>236</v>
      </c>
      <c r="L203" s="241">
        <f t="shared" si="67"/>
        <v>143657</v>
      </c>
      <c r="M203" s="241">
        <f t="shared" si="68"/>
        <v>89.564360000000008</v>
      </c>
      <c r="N203" s="241">
        <f t="shared" si="69"/>
        <v>89.564360000000008</v>
      </c>
      <c r="O203" s="241">
        <f t="shared" si="70"/>
        <v>-2515.7209800000428</v>
      </c>
      <c r="P203" s="241">
        <f t="shared" si="71"/>
        <v>2515.7209800000428</v>
      </c>
      <c r="Q203" s="242"/>
      <c r="R203" s="242"/>
      <c r="S203" s="242"/>
    </row>
    <row r="204" spans="1:19" s="237" customFormat="1">
      <c r="A204" s="236">
        <v>41153</v>
      </c>
      <c r="C204" s="238">
        <v>196</v>
      </c>
      <c r="D204" s="239">
        <f t="shared" si="62"/>
        <v>236</v>
      </c>
      <c r="E204" s="239">
        <f t="shared" si="63"/>
        <v>143893</v>
      </c>
      <c r="F204" s="239">
        <f t="shared" si="64"/>
        <v>-6395</v>
      </c>
      <c r="G204" s="240">
        <f>+Inputs!$D$3</f>
        <v>0.37951000000000001</v>
      </c>
      <c r="I204" s="241">
        <f t="shared" si="65"/>
        <v>150288</v>
      </c>
      <c r="K204" s="241">
        <f t="shared" si="66"/>
        <v>236</v>
      </c>
      <c r="L204" s="241">
        <f t="shared" si="67"/>
        <v>143893</v>
      </c>
      <c r="M204" s="241">
        <f t="shared" si="68"/>
        <v>89.564360000000008</v>
      </c>
      <c r="N204" s="241">
        <f t="shared" si="69"/>
        <v>89.564360000000008</v>
      </c>
      <c r="O204" s="241">
        <f t="shared" si="70"/>
        <v>-2426.1566200000429</v>
      </c>
      <c r="P204" s="241">
        <f t="shared" si="71"/>
        <v>2426.1566200000429</v>
      </c>
      <c r="Q204" s="242"/>
      <c r="R204" s="242"/>
      <c r="S204" s="242"/>
    </row>
    <row r="205" spans="1:19" s="237" customFormat="1">
      <c r="A205" s="243">
        <v>41183</v>
      </c>
      <c r="C205" s="238">
        <v>197</v>
      </c>
      <c r="D205" s="239">
        <f t="shared" si="62"/>
        <v>236</v>
      </c>
      <c r="E205" s="239">
        <f t="shared" si="63"/>
        <v>144129</v>
      </c>
      <c r="F205" s="239">
        <f t="shared" si="64"/>
        <v>-6159</v>
      </c>
      <c r="G205" s="240">
        <f>+Inputs!$D$3</f>
        <v>0.37951000000000001</v>
      </c>
      <c r="I205" s="241">
        <f t="shared" si="65"/>
        <v>150288</v>
      </c>
      <c r="K205" s="241">
        <f t="shared" si="66"/>
        <v>236</v>
      </c>
      <c r="L205" s="241">
        <f t="shared" si="67"/>
        <v>144129</v>
      </c>
      <c r="M205" s="241">
        <f t="shared" si="68"/>
        <v>89.564360000000008</v>
      </c>
      <c r="N205" s="241">
        <f t="shared" si="69"/>
        <v>89.564360000000008</v>
      </c>
      <c r="O205" s="241">
        <f t="shared" si="70"/>
        <v>-2336.5922600000431</v>
      </c>
      <c r="P205" s="241">
        <f t="shared" si="71"/>
        <v>2336.5922600000431</v>
      </c>
      <c r="Q205" s="242"/>
      <c r="R205" s="242"/>
      <c r="S205" s="242"/>
    </row>
    <row r="206" spans="1:19" s="237" customFormat="1">
      <c r="A206" s="236">
        <v>41214</v>
      </c>
      <c r="C206" s="238">
        <v>198</v>
      </c>
      <c r="D206" s="239">
        <f t="shared" si="62"/>
        <v>236</v>
      </c>
      <c r="E206" s="239">
        <f t="shared" si="63"/>
        <v>144365</v>
      </c>
      <c r="F206" s="239">
        <f t="shared" si="64"/>
        <v>-5923</v>
      </c>
      <c r="G206" s="240">
        <f>+Inputs!$D$3</f>
        <v>0.37951000000000001</v>
      </c>
      <c r="I206" s="241">
        <f t="shared" si="65"/>
        <v>150288</v>
      </c>
      <c r="K206" s="241">
        <f t="shared" si="66"/>
        <v>236</v>
      </c>
      <c r="L206" s="241">
        <f t="shared" si="67"/>
        <v>144365</v>
      </c>
      <c r="M206" s="241">
        <f t="shared" si="68"/>
        <v>89.564360000000008</v>
      </c>
      <c r="N206" s="241">
        <f t="shared" si="69"/>
        <v>89.564360000000008</v>
      </c>
      <c r="O206" s="241">
        <f t="shared" si="70"/>
        <v>-2247.0279000000432</v>
      </c>
      <c r="P206" s="241">
        <f t="shared" si="71"/>
        <v>2247.0279000000432</v>
      </c>
      <c r="Q206" s="242"/>
      <c r="R206" s="242"/>
      <c r="S206" s="242"/>
    </row>
    <row r="207" spans="1:19" s="237" customFormat="1">
      <c r="A207" s="243">
        <v>41244</v>
      </c>
      <c r="C207" s="238">
        <v>199</v>
      </c>
      <c r="D207" s="239">
        <f t="shared" si="62"/>
        <v>236</v>
      </c>
      <c r="E207" s="239">
        <f t="shared" si="63"/>
        <v>144601</v>
      </c>
      <c r="F207" s="239">
        <f t="shared" si="64"/>
        <v>-5687</v>
      </c>
      <c r="G207" s="240">
        <f>+Inputs!$D$3</f>
        <v>0.37951000000000001</v>
      </c>
      <c r="I207" s="241">
        <f t="shared" si="65"/>
        <v>150288</v>
      </c>
      <c r="K207" s="241">
        <f t="shared" si="66"/>
        <v>236</v>
      </c>
      <c r="L207" s="241">
        <f t="shared" si="67"/>
        <v>144601</v>
      </c>
      <c r="M207" s="241">
        <f t="shared" si="68"/>
        <v>89.564360000000008</v>
      </c>
      <c r="N207" s="241">
        <f t="shared" si="69"/>
        <v>89.564360000000008</v>
      </c>
      <c r="O207" s="241">
        <f t="shared" si="70"/>
        <v>-2157.4635400000434</v>
      </c>
      <c r="P207" s="241">
        <f t="shared" si="71"/>
        <v>2157.4635400000434</v>
      </c>
      <c r="Q207" s="242"/>
      <c r="R207" s="242"/>
      <c r="S207" s="242"/>
    </row>
    <row r="208" spans="1:19" s="237" customFormat="1">
      <c r="A208" s="236">
        <v>41275</v>
      </c>
      <c r="C208" s="238">
        <v>200</v>
      </c>
      <c r="D208" s="239">
        <f t="shared" si="62"/>
        <v>236</v>
      </c>
      <c r="E208" s="239">
        <f t="shared" si="63"/>
        <v>144837</v>
      </c>
      <c r="F208" s="239">
        <f t="shared" si="64"/>
        <v>-5451</v>
      </c>
      <c r="G208" s="240">
        <f>+Inputs!$D$3</f>
        <v>0.37951000000000001</v>
      </c>
      <c r="I208" s="241">
        <f t="shared" si="65"/>
        <v>150288</v>
      </c>
      <c r="K208" s="241">
        <f t="shared" si="66"/>
        <v>236</v>
      </c>
      <c r="L208" s="241">
        <f t="shared" si="67"/>
        <v>144837</v>
      </c>
      <c r="M208" s="241">
        <f t="shared" si="68"/>
        <v>89.564360000000008</v>
      </c>
      <c r="N208" s="241">
        <f t="shared" si="69"/>
        <v>89.564360000000008</v>
      </c>
      <c r="O208" s="241">
        <f t="shared" si="70"/>
        <v>-2067.8991800000435</v>
      </c>
      <c r="P208" s="241">
        <f t="shared" si="71"/>
        <v>2067.8991800000435</v>
      </c>
      <c r="Q208" s="242"/>
      <c r="R208" s="242"/>
      <c r="S208" s="242"/>
    </row>
    <row r="209" spans="1:19" s="237" customFormat="1">
      <c r="A209" s="243">
        <v>41306</v>
      </c>
      <c r="C209" s="238">
        <v>201</v>
      </c>
      <c r="D209" s="239">
        <f t="shared" si="62"/>
        <v>236</v>
      </c>
      <c r="E209" s="239">
        <f t="shared" si="63"/>
        <v>145073</v>
      </c>
      <c r="F209" s="239">
        <f t="shared" si="64"/>
        <v>-5215</v>
      </c>
      <c r="G209" s="240">
        <f>+Inputs!$D$3</f>
        <v>0.37951000000000001</v>
      </c>
      <c r="I209" s="241">
        <f t="shared" si="65"/>
        <v>150288</v>
      </c>
      <c r="K209" s="241">
        <f t="shared" si="66"/>
        <v>236</v>
      </c>
      <c r="L209" s="241">
        <f t="shared" si="67"/>
        <v>145073</v>
      </c>
      <c r="M209" s="241">
        <f t="shared" si="68"/>
        <v>89.564360000000008</v>
      </c>
      <c r="N209" s="241">
        <f t="shared" si="69"/>
        <v>89.564360000000008</v>
      </c>
      <c r="O209" s="241">
        <f t="shared" si="70"/>
        <v>-1978.3348200000435</v>
      </c>
      <c r="P209" s="241">
        <f t="shared" si="71"/>
        <v>1978.3348200000435</v>
      </c>
      <c r="Q209" s="242"/>
      <c r="R209" s="242"/>
      <c r="S209" s="242"/>
    </row>
    <row r="210" spans="1:19" s="237" customFormat="1">
      <c r="A210" s="236">
        <v>41334</v>
      </c>
      <c r="C210" s="238">
        <v>202</v>
      </c>
      <c r="D210" s="239">
        <f t="shared" si="62"/>
        <v>236</v>
      </c>
      <c r="E210" s="239">
        <f t="shared" si="63"/>
        <v>145309</v>
      </c>
      <c r="F210" s="239">
        <f t="shared" si="64"/>
        <v>-4979</v>
      </c>
      <c r="G210" s="240">
        <f>+Inputs!$D$3</f>
        <v>0.37951000000000001</v>
      </c>
      <c r="I210" s="241">
        <f t="shared" si="65"/>
        <v>150288</v>
      </c>
      <c r="K210" s="241">
        <f t="shared" si="66"/>
        <v>236</v>
      </c>
      <c r="L210" s="241">
        <f t="shared" si="67"/>
        <v>145309</v>
      </c>
      <c r="M210" s="241">
        <f t="shared" si="68"/>
        <v>89.564360000000008</v>
      </c>
      <c r="N210" s="241">
        <f t="shared" si="69"/>
        <v>89.564360000000008</v>
      </c>
      <c r="O210" s="241">
        <f t="shared" si="70"/>
        <v>-1888.7704600000434</v>
      </c>
      <c r="P210" s="241">
        <f t="shared" si="71"/>
        <v>1888.7704600000434</v>
      </c>
      <c r="Q210" s="242"/>
      <c r="R210" s="242"/>
      <c r="S210" s="242"/>
    </row>
    <row r="211" spans="1:19" s="237" customFormat="1">
      <c r="A211" s="243">
        <v>41365</v>
      </c>
      <c r="C211" s="238">
        <v>203</v>
      </c>
      <c r="D211" s="239">
        <f t="shared" si="62"/>
        <v>236</v>
      </c>
      <c r="E211" s="239">
        <f t="shared" si="63"/>
        <v>145545</v>
      </c>
      <c r="F211" s="239">
        <f t="shared" si="64"/>
        <v>-4743</v>
      </c>
      <c r="G211" s="240">
        <f>+Inputs!$D$3</f>
        <v>0.37951000000000001</v>
      </c>
      <c r="I211" s="241">
        <f t="shared" si="65"/>
        <v>150288</v>
      </c>
      <c r="K211" s="241">
        <f t="shared" si="66"/>
        <v>236</v>
      </c>
      <c r="L211" s="241">
        <f t="shared" si="67"/>
        <v>145545</v>
      </c>
      <c r="M211" s="241">
        <f t="shared" si="68"/>
        <v>89.564360000000008</v>
      </c>
      <c r="N211" s="241">
        <f t="shared" si="69"/>
        <v>89.564360000000008</v>
      </c>
      <c r="O211" s="241">
        <f t="shared" si="70"/>
        <v>-1799.2061000000433</v>
      </c>
      <c r="P211" s="241">
        <f t="shared" si="71"/>
        <v>1799.2061000000433</v>
      </c>
      <c r="Q211" s="242"/>
      <c r="R211" s="242"/>
      <c r="S211" s="242"/>
    </row>
    <row r="212" spans="1:19" s="237" customFormat="1">
      <c r="A212" s="236">
        <v>41395</v>
      </c>
      <c r="C212" s="238">
        <v>204</v>
      </c>
      <c r="D212" s="239">
        <f t="shared" si="62"/>
        <v>236</v>
      </c>
      <c r="E212" s="239">
        <f t="shared" si="63"/>
        <v>145781</v>
      </c>
      <c r="F212" s="239">
        <f t="shared" si="64"/>
        <v>-4507</v>
      </c>
      <c r="G212" s="240">
        <f>+Inputs!$D$3</f>
        <v>0.37951000000000001</v>
      </c>
      <c r="I212" s="241">
        <f t="shared" si="65"/>
        <v>150288</v>
      </c>
      <c r="K212" s="241">
        <f t="shared" si="66"/>
        <v>236</v>
      </c>
      <c r="L212" s="241">
        <f t="shared" si="67"/>
        <v>145781</v>
      </c>
      <c r="M212" s="241">
        <f t="shared" si="68"/>
        <v>89.564360000000008</v>
      </c>
      <c r="N212" s="241">
        <f t="shared" si="69"/>
        <v>89.564360000000008</v>
      </c>
      <c r="O212" s="241">
        <f t="shared" si="70"/>
        <v>-1709.6417400000432</v>
      </c>
      <c r="P212" s="241">
        <f t="shared" si="71"/>
        <v>1709.6417400000432</v>
      </c>
      <c r="Q212" s="242"/>
      <c r="R212" s="242"/>
      <c r="S212" s="242"/>
    </row>
    <row r="213" spans="1:19" s="237" customFormat="1">
      <c r="A213" s="243">
        <v>41426</v>
      </c>
      <c r="C213" s="238">
        <v>205</v>
      </c>
      <c r="D213" s="239">
        <f t="shared" si="62"/>
        <v>236</v>
      </c>
      <c r="E213" s="239">
        <f t="shared" si="63"/>
        <v>146017</v>
      </c>
      <c r="F213" s="239">
        <f t="shared" si="64"/>
        <v>-4271</v>
      </c>
      <c r="G213" s="240">
        <f>+Inputs!$D$3</f>
        <v>0.37951000000000001</v>
      </c>
      <c r="I213" s="241">
        <f t="shared" si="65"/>
        <v>150288</v>
      </c>
      <c r="K213" s="241">
        <f t="shared" si="66"/>
        <v>236</v>
      </c>
      <c r="L213" s="241">
        <f t="shared" si="67"/>
        <v>146017</v>
      </c>
      <c r="M213" s="241">
        <f t="shared" si="68"/>
        <v>89.564360000000008</v>
      </c>
      <c r="N213" s="241">
        <f t="shared" si="69"/>
        <v>89.564360000000008</v>
      </c>
      <c r="O213" s="241">
        <f t="shared" si="70"/>
        <v>-1620.0773800000431</v>
      </c>
      <c r="P213" s="241">
        <f t="shared" si="71"/>
        <v>1620.0773800000431</v>
      </c>
      <c r="Q213" s="242"/>
      <c r="R213" s="242"/>
      <c r="S213" s="242"/>
    </row>
    <row r="214" spans="1:19" s="237" customFormat="1">
      <c r="A214" s="236">
        <v>41456</v>
      </c>
      <c r="C214" s="238">
        <v>206</v>
      </c>
      <c r="D214" s="239">
        <f t="shared" si="62"/>
        <v>236</v>
      </c>
      <c r="E214" s="239">
        <f t="shared" si="63"/>
        <v>146253</v>
      </c>
      <c r="F214" s="239">
        <f t="shared" si="64"/>
        <v>-4035</v>
      </c>
      <c r="G214" s="240">
        <f>+Inputs!$D$3</f>
        <v>0.37951000000000001</v>
      </c>
      <c r="I214" s="241">
        <f t="shared" si="65"/>
        <v>150288</v>
      </c>
      <c r="K214" s="241">
        <f t="shared" si="66"/>
        <v>236</v>
      </c>
      <c r="L214" s="241">
        <f t="shared" si="67"/>
        <v>146253</v>
      </c>
      <c r="M214" s="241">
        <f t="shared" si="68"/>
        <v>89.564360000000008</v>
      </c>
      <c r="N214" s="241">
        <f t="shared" si="69"/>
        <v>89.564360000000008</v>
      </c>
      <c r="O214" s="241">
        <f t="shared" si="70"/>
        <v>-1530.5130200000431</v>
      </c>
      <c r="P214" s="241">
        <f t="shared" si="71"/>
        <v>1530.5130200000431</v>
      </c>
      <c r="Q214" s="242"/>
      <c r="R214" s="242"/>
      <c r="S214" s="242"/>
    </row>
    <row r="215" spans="1:19" s="237" customFormat="1">
      <c r="A215" s="243">
        <v>41487</v>
      </c>
      <c r="C215" s="238">
        <v>207</v>
      </c>
      <c r="D215" s="239">
        <f t="shared" si="62"/>
        <v>236</v>
      </c>
      <c r="E215" s="239">
        <f t="shared" si="63"/>
        <v>146489</v>
      </c>
      <c r="F215" s="239">
        <f t="shared" si="64"/>
        <v>-3799</v>
      </c>
      <c r="G215" s="240">
        <f>+Inputs!$D$3</f>
        <v>0.37951000000000001</v>
      </c>
      <c r="I215" s="241">
        <f t="shared" si="65"/>
        <v>150288</v>
      </c>
      <c r="K215" s="241">
        <f t="shared" si="66"/>
        <v>236</v>
      </c>
      <c r="L215" s="241">
        <f t="shared" si="67"/>
        <v>146489</v>
      </c>
      <c r="M215" s="241">
        <f t="shared" si="68"/>
        <v>89.564360000000008</v>
      </c>
      <c r="N215" s="241">
        <f t="shared" si="69"/>
        <v>89.564360000000008</v>
      </c>
      <c r="O215" s="241">
        <f t="shared" si="70"/>
        <v>-1440.948660000043</v>
      </c>
      <c r="P215" s="241">
        <f t="shared" si="71"/>
        <v>1440.948660000043</v>
      </c>
      <c r="Q215" s="242"/>
      <c r="R215" s="242"/>
      <c r="S215" s="242"/>
    </row>
    <row r="216" spans="1:19" s="237" customFormat="1">
      <c r="A216" s="236">
        <v>41518</v>
      </c>
      <c r="C216" s="238">
        <v>208</v>
      </c>
      <c r="D216" s="239">
        <f t="shared" si="62"/>
        <v>236</v>
      </c>
      <c r="E216" s="239">
        <f t="shared" si="63"/>
        <v>146725</v>
      </c>
      <c r="F216" s="239">
        <f t="shared" si="64"/>
        <v>-3563</v>
      </c>
      <c r="G216" s="240">
        <f>+Inputs!$D$3</f>
        <v>0.37951000000000001</v>
      </c>
      <c r="I216" s="241">
        <f t="shared" si="65"/>
        <v>150288</v>
      </c>
      <c r="K216" s="241">
        <f t="shared" si="66"/>
        <v>236</v>
      </c>
      <c r="L216" s="241">
        <f t="shared" si="67"/>
        <v>146725</v>
      </c>
      <c r="M216" s="241">
        <f t="shared" si="68"/>
        <v>89.564360000000008</v>
      </c>
      <c r="N216" s="241">
        <f t="shared" si="69"/>
        <v>89.564360000000008</v>
      </c>
      <c r="O216" s="241">
        <f t="shared" si="70"/>
        <v>-1351.3843000000429</v>
      </c>
      <c r="P216" s="241">
        <f t="shared" si="71"/>
        <v>1351.3843000000429</v>
      </c>
      <c r="Q216" s="242"/>
      <c r="R216" s="242"/>
      <c r="S216" s="242"/>
    </row>
    <row r="217" spans="1:19" s="237" customFormat="1">
      <c r="A217" s="243">
        <v>41548</v>
      </c>
      <c r="C217" s="238">
        <v>209</v>
      </c>
      <c r="D217" s="239">
        <f t="shared" si="62"/>
        <v>236</v>
      </c>
      <c r="E217" s="239">
        <f t="shared" si="63"/>
        <v>146961</v>
      </c>
      <c r="F217" s="239">
        <f t="shared" si="64"/>
        <v>-3327</v>
      </c>
      <c r="G217" s="240">
        <f>+Inputs!$D$3</f>
        <v>0.37951000000000001</v>
      </c>
      <c r="I217" s="241">
        <f t="shared" si="65"/>
        <v>150288</v>
      </c>
      <c r="K217" s="241">
        <f t="shared" si="66"/>
        <v>236</v>
      </c>
      <c r="L217" s="241">
        <f t="shared" si="67"/>
        <v>146961</v>
      </c>
      <c r="M217" s="241">
        <f t="shared" si="68"/>
        <v>89.564360000000008</v>
      </c>
      <c r="N217" s="241">
        <f t="shared" si="69"/>
        <v>89.564360000000008</v>
      </c>
      <c r="O217" s="241">
        <f t="shared" si="70"/>
        <v>-1261.8199400000428</v>
      </c>
      <c r="P217" s="241">
        <f t="shared" si="71"/>
        <v>1261.8199400000428</v>
      </c>
      <c r="Q217" s="242"/>
      <c r="R217" s="242"/>
      <c r="S217" s="242"/>
    </row>
    <row r="218" spans="1:19" s="237" customFormat="1">
      <c r="A218" s="236">
        <v>41579</v>
      </c>
      <c r="C218" s="238">
        <v>210</v>
      </c>
      <c r="D218" s="239">
        <f t="shared" si="62"/>
        <v>236</v>
      </c>
      <c r="E218" s="239">
        <f t="shared" si="63"/>
        <v>147197</v>
      </c>
      <c r="F218" s="239">
        <f t="shared" si="64"/>
        <v>-3091</v>
      </c>
      <c r="G218" s="240">
        <f>+Inputs!$D$3</f>
        <v>0.37951000000000001</v>
      </c>
      <c r="I218" s="241">
        <f t="shared" si="65"/>
        <v>150288</v>
      </c>
      <c r="K218" s="241">
        <f t="shared" si="66"/>
        <v>236</v>
      </c>
      <c r="L218" s="241">
        <f t="shared" si="67"/>
        <v>147197</v>
      </c>
      <c r="M218" s="241">
        <f t="shared" si="68"/>
        <v>89.564360000000008</v>
      </c>
      <c r="N218" s="241">
        <f t="shared" si="69"/>
        <v>89.564360000000008</v>
      </c>
      <c r="O218" s="241">
        <f t="shared" si="70"/>
        <v>-1172.2555800000428</v>
      </c>
      <c r="P218" s="241">
        <f t="shared" si="71"/>
        <v>1172.2555800000428</v>
      </c>
      <c r="Q218" s="242"/>
      <c r="R218" s="242"/>
      <c r="S218" s="242"/>
    </row>
    <row r="219" spans="1:19" s="237" customFormat="1">
      <c r="A219" s="243">
        <v>41609</v>
      </c>
      <c r="C219" s="238">
        <v>211</v>
      </c>
      <c r="D219" s="239">
        <f t="shared" si="62"/>
        <v>236</v>
      </c>
      <c r="E219" s="239">
        <f t="shared" si="63"/>
        <v>147433</v>
      </c>
      <c r="F219" s="239">
        <f t="shared" si="64"/>
        <v>-2855</v>
      </c>
      <c r="G219" s="240">
        <f>+Inputs!$D$3</f>
        <v>0.37951000000000001</v>
      </c>
      <c r="I219" s="241">
        <f t="shared" si="65"/>
        <v>150288</v>
      </c>
      <c r="K219" s="241">
        <f t="shared" si="66"/>
        <v>236</v>
      </c>
      <c r="L219" s="241">
        <f t="shared" si="67"/>
        <v>147433</v>
      </c>
      <c r="M219" s="241">
        <f t="shared" si="68"/>
        <v>89.564360000000008</v>
      </c>
      <c r="N219" s="241">
        <f t="shared" si="69"/>
        <v>89.564360000000008</v>
      </c>
      <c r="O219" s="241">
        <f t="shared" si="70"/>
        <v>-1082.6912200000427</v>
      </c>
      <c r="P219" s="241">
        <f t="shared" si="71"/>
        <v>1082.6912200000427</v>
      </c>
      <c r="Q219" s="242"/>
      <c r="R219" s="242"/>
      <c r="S219" s="242"/>
    </row>
    <row r="220" spans="1:19" s="237" customFormat="1">
      <c r="A220" s="236">
        <v>41640</v>
      </c>
      <c r="C220" s="238">
        <v>212</v>
      </c>
      <c r="D220" s="239">
        <f t="shared" si="62"/>
        <v>236</v>
      </c>
      <c r="E220" s="239">
        <f t="shared" si="63"/>
        <v>147669</v>
      </c>
      <c r="F220" s="239">
        <f t="shared" si="64"/>
        <v>-2619</v>
      </c>
      <c r="G220" s="240">
        <f>+Inputs!$D$3</f>
        <v>0.37951000000000001</v>
      </c>
      <c r="I220" s="241">
        <f t="shared" si="65"/>
        <v>150288</v>
      </c>
      <c r="K220" s="241">
        <f t="shared" si="66"/>
        <v>236</v>
      </c>
      <c r="L220" s="241">
        <f t="shared" si="67"/>
        <v>147669</v>
      </c>
      <c r="M220" s="241">
        <f t="shared" si="68"/>
        <v>89.564360000000008</v>
      </c>
      <c r="N220" s="241">
        <f t="shared" si="69"/>
        <v>89.564360000000008</v>
      </c>
      <c r="O220" s="241">
        <f t="shared" si="70"/>
        <v>-993.12686000004271</v>
      </c>
      <c r="P220" s="241">
        <f t="shared" si="71"/>
        <v>993.12686000004271</v>
      </c>
      <c r="Q220" s="242"/>
      <c r="R220" s="242"/>
      <c r="S220" s="242"/>
    </row>
    <row r="221" spans="1:19" s="237" customFormat="1">
      <c r="A221" s="243">
        <v>41671</v>
      </c>
      <c r="C221" s="238">
        <v>213</v>
      </c>
      <c r="D221" s="239">
        <f t="shared" si="62"/>
        <v>236</v>
      </c>
      <c r="E221" s="239">
        <f t="shared" si="63"/>
        <v>147905</v>
      </c>
      <c r="F221" s="239">
        <f t="shared" si="64"/>
        <v>-2383</v>
      </c>
      <c r="G221" s="240">
        <f>+Inputs!$D$3</f>
        <v>0.37951000000000001</v>
      </c>
      <c r="I221" s="241">
        <f t="shared" si="65"/>
        <v>150288</v>
      </c>
      <c r="K221" s="241">
        <f t="shared" si="66"/>
        <v>236</v>
      </c>
      <c r="L221" s="241">
        <f t="shared" si="67"/>
        <v>147905</v>
      </c>
      <c r="M221" s="241">
        <f t="shared" si="68"/>
        <v>89.564360000000008</v>
      </c>
      <c r="N221" s="241">
        <f t="shared" si="69"/>
        <v>89.564360000000008</v>
      </c>
      <c r="O221" s="241">
        <f t="shared" si="70"/>
        <v>-903.56250000004275</v>
      </c>
      <c r="P221" s="241">
        <f t="shared" si="71"/>
        <v>903.56250000004275</v>
      </c>
      <c r="Q221" s="242"/>
      <c r="R221" s="242"/>
      <c r="S221" s="242"/>
    </row>
    <row r="222" spans="1:19" s="237" customFormat="1">
      <c r="A222" s="236">
        <v>41699</v>
      </c>
      <c r="C222" s="238">
        <v>214</v>
      </c>
      <c r="D222" s="239">
        <f t="shared" si="62"/>
        <v>236</v>
      </c>
      <c r="E222" s="239">
        <f t="shared" si="63"/>
        <v>148141</v>
      </c>
      <c r="F222" s="239">
        <f t="shared" si="64"/>
        <v>-2147</v>
      </c>
      <c r="G222" s="240">
        <f>+Inputs!$D$3</f>
        <v>0.37951000000000001</v>
      </c>
      <c r="I222" s="241">
        <f t="shared" si="65"/>
        <v>150288</v>
      </c>
      <c r="K222" s="241">
        <f t="shared" si="66"/>
        <v>236</v>
      </c>
      <c r="L222" s="241">
        <f t="shared" si="67"/>
        <v>148141</v>
      </c>
      <c r="M222" s="241">
        <f t="shared" si="68"/>
        <v>89.564360000000008</v>
      </c>
      <c r="N222" s="241">
        <f t="shared" si="69"/>
        <v>89.564360000000008</v>
      </c>
      <c r="O222" s="241">
        <f t="shared" si="70"/>
        <v>-813.99814000004278</v>
      </c>
      <c r="P222" s="241">
        <f t="shared" si="71"/>
        <v>813.99814000004278</v>
      </c>
      <c r="Q222" s="242"/>
      <c r="R222" s="242"/>
      <c r="S222" s="242"/>
    </row>
    <row r="223" spans="1:19" s="237" customFormat="1">
      <c r="A223" s="243">
        <v>41730</v>
      </c>
      <c r="C223" s="238">
        <v>215</v>
      </c>
      <c r="D223" s="239">
        <f t="shared" si="62"/>
        <v>236</v>
      </c>
      <c r="E223" s="239">
        <f t="shared" si="63"/>
        <v>148377</v>
      </c>
      <c r="F223" s="239">
        <f t="shared" si="64"/>
        <v>-1911</v>
      </c>
      <c r="G223" s="240">
        <f>+Inputs!$D$3</f>
        <v>0.37951000000000001</v>
      </c>
      <c r="I223" s="241">
        <f t="shared" si="65"/>
        <v>150288</v>
      </c>
      <c r="K223" s="241">
        <f t="shared" si="66"/>
        <v>236</v>
      </c>
      <c r="L223" s="241">
        <f t="shared" si="67"/>
        <v>148377</v>
      </c>
      <c r="M223" s="241">
        <f t="shared" si="68"/>
        <v>89.564360000000008</v>
      </c>
      <c r="N223" s="241">
        <f t="shared" si="69"/>
        <v>89.564360000000008</v>
      </c>
      <c r="O223" s="241">
        <f t="shared" si="70"/>
        <v>-724.43378000004282</v>
      </c>
      <c r="P223" s="241">
        <f t="shared" si="71"/>
        <v>724.43378000004282</v>
      </c>
      <c r="Q223" s="242"/>
      <c r="R223" s="242"/>
      <c r="S223" s="242"/>
    </row>
    <row r="224" spans="1:19" s="237" customFormat="1">
      <c r="A224" s="236">
        <v>41760</v>
      </c>
      <c r="C224" s="238">
        <v>216</v>
      </c>
      <c r="D224" s="239">
        <f t="shared" si="62"/>
        <v>236</v>
      </c>
      <c r="E224" s="239">
        <f t="shared" si="63"/>
        <v>148613</v>
      </c>
      <c r="F224" s="239">
        <f t="shared" si="64"/>
        <v>-1675</v>
      </c>
      <c r="G224" s="240">
        <f>+Inputs!$D$3</f>
        <v>0.37951000000000001</v>
      </c>
      <c r="I224" s="241">
        <f t="shared" si="65"/>
        <v>150288</v>
      </c>
      <c r="K224" s="241">
        <f t="shared" si="66"/>
        <v>236</v>
      </c>
      <c r="L224" s="241">
        <f t="shared" si="67"/>
        <v>148613</v>
      </c>
      <c r="M224" s="241">
        <f t="shared" si="68"/>
        <v>89.564360000000008</v>
      </c>
      <c r="N224" s="241">
        <f t="shared" si="69"/>
        <v>89.564360000000008</v>
      </c>
      <c r="O224" s="241">
        <f t="shared" si="70"/>
        <v>-634.86942000004285</v>
      </c>
      <c r="P224" s="241">
        <f t="shared" si="71"/>
        <v>634.86942000004285</v>
      </c>
      <c r="Q224" s="242"/>
      <c r="R224" s="242"/>
      <c r="S224" s="242"/>
    </row>
    <row r="225" spans="1:20" s="237" customFormat="1">
      <c r="A225" s="243">
        <v>41791</v>
      </c>
      <c r="C225" s="238">
        <v>217</v>
      </c>
      <c r="D225" s="239">
        <f t="shared" si="62"/>
        <v>236</v>
      </c>
      <c r="E225" s="239">
        <f t="shared" si="63"/>
        <v>148849</v>
      </c>
      <c r="F225" s="239">
        <f t="shared" si="64"/>
        <v>-1439</v>
      </c>
      <c r="G225" s="240">
        <f>+Inputs!$D$3</f>
        <v>0.37951000000000001</v>
      </c>
      <c r="I225" s="241">
        <f t="shared" si="65"/>
        <v>150288</v>
      </c>
      <c r="K225" s="241">
        <f t="shared" si="66"/>
        <v>236</v>
      </c>
      <c r="L225" s="241">
        <f t="shared" si="67"/>
        <v>148849</v>
      </c>
      <c r="M225" s="241">
        <f t="shared" si="68"/>
        <v>89.564360000000008</v>
      </c>
      <c r="N225" s="241">
        <f t="shared" si="69"/>
        <v>89.564360000000008</v>
      </c>
      <c r="O225" s="241">
        <f t="shared" si="70"/>
        <v>-545.30506000004289</v>
      </c>
      <c r="P225" s="241">
        <f t="shared" si="71"/>
        <v>545.30506000004289</v>
      </c>
      <c r="Q225" s="242"/>
      <c r="R225" s="242"/>
      <c r="S225" s="242"/>
    </row>
    <row r="226" spans="1:20" s="237" customFormat="1">
      <c r="A226" s="236">
        <v>41821</v>
      </c>
      <c r="C226" s="238">
        <v>218</v>
      </c>
      <c r="D226" s="239">
        <f t="shared" si="62"/>
        <v>236</v>
      </c>
      <c r="E226" s="239">
        <f t="shared" si="63"/>
        <v>149085</v>
      </c>
      <c r="F226" s="239">
        <f t="shared" si="64"/>
        <v>-1203</v>
      </c>
      <c r="G226" s="240">
        <f>+Inputs!$D$3</f>
        <v>0.37951000000000001</v>
      </c>
      <c r="I226" s="241">
        <f t="shared" si="65"/>
        <v>150288</v>
      </c>
      <c r="K226" s="241">
        <f t="shared" si="66"/>
        <v>236</v>
      </c>
      <c r="L226" s="241">
        <f t="shared" si="67"/>
        <v>149085</v>
      </c>
      <c r="M226" s="241">
        <f t="shared" si="68"/>
        <v>89.564360000000008</v>
      </c>
      <c r="N226" s="241">
        <f t="shared" si="69"/>
        <v>89.564360000000008</v>
      </c>
      <c r="O226" s="241">
        <f t="shared" si="70"/>
        <v>-455.74070000004286</v>
      </c>
      <c r="P226" s="241">
        <f t="shared" si="71"/>
        <v>455.74070000004286</v>
      </c>
      <c r="Q226" s="242"/>
      <c r="R226" s="242"/>
      <c r="S226" s="242"/>
    </row>
    <row r="227" spans="1:20" s="237" customFormat="1">
      <c r="A227" s="243">
        <v>41852</v>
      </c>
      <c r="C227" s="238">
        <v>219</v>
      </c>
      <c r="D227" s="239">
        <f t="shared" si="62"/>
        <v>236</v>
      </c>
      <c r="E227" s="239">
        <f t="shared" si="63"/>
        <v>149321</v>
      </c>
      <c r="F227" s="239">
        <f t="shared" si="64"/>
        <v>-967</v>
      </c>
      <c r="G227" s="240">
        <f>+Inputs!$D$3</f>
        <v>0.37951000000000001</v>
      </c>
      <c r="I227" s="241">
        <f t="shared" si="65"/>
        <v>150288</v>
      </c>
      <c r="K227" s="241">
        <f t="shared" si="66"/>
        <v>236</v>
      </c>
      <c r="L227" s="241">
        <f t="shared" si="67"/>
        <v>149321</v>
      </c>
      <c r="M227" s="241">
        <f t="shared" si="68"/>
        <v>89.564360000000008</v>
      </c>
      <c r="N227" s="241">
        <f t="shared" si="69"/>
        <v>89.564360000000008</v>
      </c>
      <c r="O227" s="241">
        <f t="shared" si="70"/>
        <v>-366.17634000004284</v>
      </c>
      <c r="P227" s="241">
        <f t="shared" si="71"/>
        <v>366.17634000004284</v>
      </c>
      <c r="Q227" s="242"/>
      <c r="R227" s="242"/>
      <c r="S227" s="242"/>
    </row>
    <row r="228" spans="1:20" s="237" customFormat="1">
      <c r="A228" s="236">
        <v>41883</v>
      </c>
      <c r="C228" s="238">
        <v>220</v>
      </c>
      <c r="D228" s="239">
        <f t="shared" si="62"/>
        <v>236</v>
      </c>
      <c r="E228" s="239">
        <f t="shared" si="63"/>
        <v>149557</v>
      </c>
      <c r="F228" s="239">
        <f t="shared" si="64"/>
        <v>-731</v>
      </c>
      <c r="G228" s="240">
        <f>+Inputs!$D$3</f>
        <v>0.37951000000000001</v>
      </c>
      <c r="I228" s="241">
        <f t="shared" si="65"/>
        <v>150288</v>
      </c>
      <c r="K228" s="241">
        <f t="shared" si="66"/>
        <v>236</v>
      </c>
      <c r="L228" s="241">
        <f t="shared" si="67"/>
        <v>149557</v>
      </c>
      <c r="M228" s="241">
        <f t="shared" si="68"/>
        <v>89.564360000000008</v>
      </c>
      <c r="N228" s="241">
        <f t="shared" si="69"/>
        <v>89.564360000000008</v>
      </c>
      <c r="O228" s="241">
        <f t="shared" si="70"/>
        <v>-276.61198000004282</v>
      </c>
      <c r="P228" s="241">
        <f t="shared" si="71"/>
        <v>276.61198000004282</v>
      </c>
      <c r="Q228" s="242"/>
      <c r="R228" s="242"/>
      <c r="S228" s="242"/>
    </row>
    <row r="229" spans="1:20" s="237" customFormat="1">
      <c r="A229" s="243">
        <v>41913</v>
      </c>
      <c r="C229" s="238">
        <v>221</v>
      </c>
      <c r="D229" s="239">
        <f t="shared" si="62"/>
        <v>236</v>
      </c>
      <c r="E229" s="239">
        <f t="shared" si="63"/>
        <v>149793</v>
      </c>
      <c r="F229" s="239">
        <f t="shared" si="64"/>
        <v>-495</v>
      </c>
      <c r="G229" s="240">
        <f>+Inputs!$D$3</f>
        <v>0.37951000000000001</v>
      </c>
      <c r="I229" s="241">
        <f t="shared" si="65"/>
        <v>150288</v>
      </c>
      <c r="K229" s="241">
        <f t="shared" si="66"/>
        <v>236</v>
      </c>
      <c r="L229" s="241">
        <f t="shared" si="67"/>
        <v>149793</v>
      </c>
      <c r="M229" s="241">
        <f t="shared" si="68"/>
        <v>89.564360000000008</v>
      </c>
      <c r="N229" s="241">
        <f t="shared" si="69"/>
        <v>89.564360000000008</v>
      </c>
      <c r="O229" s="241">
        <f t="shared" si="70"/>
        <v>-187.0476200000428</v>
      </c>
      <c r="P229" s="241">
        <f t="shared" si="71"/>
        <v>187.0476200000428</v>
      </c>
      <c r="Q229" s="242"/>
      <c r="R229" s="242"/>
      <c r="S229" s="242"/>
    </row>
    <row r="230" spans="1:20" s="237" customFormat="1">
      <c r="A230" s="236">
        <v>41944</v>
      </c>
      <c r="C230" s="238">
        <v>222</v>
      </c>
      <c r="D230" s="239">
        <f t="shared" si="62"/>
        <v>236</v>
      </c>
      <c r="E230" s="239">
        <f t="shared" si="63"/>
        <v>150029</v>
      </c>
      <c r="F230" s="239">
        <f t="shared" si="64"/>
        <v>-259</v>
      </c>
      <c r="G230" s="240">
        <f>+Inputs!$D$3</f>
        <v>0.37951000000000001</v>
      </c>
      <c r="I230" s="241">
        <f t="shared" si="65"/>
        <v>150288</v>
      </c>
      <c r="K230" s="241">
        <f t="shared" si="66"/>
        <v>236</v>
      </c>
      <c r="L230" s="241">
        <f t="shared" si="67"/>
        <v>150029</v>
      </c>
      <c r="M230" s="241">
        <f t="shared" si="68"/>
        <v>89.564360000000008</v>
      </c>
      <c r="N230" s="241">
        <f t="shared" si="69"/>
        <v>89.564360000000008</v>
      </c>
      <c r="O230" s="241">
        <f t="shared" si="70"/>
        <v>-97.48326000004279</v>
      </c>
      <c r="P230" s="241">
        <f t="shared" si="71"/>
        <v>97.48326000004279</v>
      </c>
      <c r="Q230" s="242"/>
      <c r="R230" s="242"/>
      <c r="S230" s="242"/>
    </row>
    <row r="231" spans="1:20" s="237" customFormat="1">
      <c r="A231" s="243">
        <v>41974</v>
      </c>
      <c r="C231" s="238">
        <v>223</v>
      </c>
      <c r="D231" s="239">
        <f t="shared" si="62"/>
        <v>236</v>
      </c>
      <c r="E231" s="239">
        <f t="shared" si="63"/>
        <v>150265</v>
      </c>
      <c r="F231" s="239">
        <f t="shared" si="64"/>
        <v>-23</v>
      </c>
      <c r="G231" s="240">
        <f>+Inputs!$D$3</f>
        <v>0.37951000000000001</v>
      </c>
      <c r="I231" s="241">
        <f t="shared" si="65"/>
        <v>150288</v>
      </c>
      <c r="K231" s="241">
        <f t="shared" si="66"/>
        <v>236</v>
      </c>
      <c r="L231" s="241">
        <f t="shared" si="67"/>
        <v>150265</v>
      </c>
      <c r="M231" s="241">
        <f t="shared" si="68"/>
        <v>89.564360000000008</v>
      </c>
      <c r="N231" s="241">
        <f t="shared" si="69"/>
        <v>89.564360000000008</v>
      </c>
      <c r="O231" s="241">
        <f t="shared" si="70"/>
        <v>-7.9189000000427825</v>
      </c>
      <c r="P231" s="241">
        <f t="shared" si="71"/>
        <v>7.9189000000427825</v>
      </c>
      <c r="Q231" s="242"/>
      <c r="R231" s="242"/>
      <c r="S231" s="242"/>
    </row>
    <row r="232" spans="1:20" s="237" customFormat="1">
      <c r="A232" s="236">
        <v>42005</v>
      </c>
      <c r="C232" s="238">
        <v>224</v>
      </c>
      <c r="D232" s="239">
        <f>-F231</f>
        <v>23</v>
      </c>
      <c r="E232" s="239">
        <f t="shared" si="63"/>
        <v>150288</v>
      </c>
      <c r="F232" s="239">
        <f t="shared" si="64"/>
        <v>0</v>
      </c>
      <c r="G232" s="240">
        <f>+Inputs!$D$3</f>
        <v>0.37951000000000001</v>
      </c>
      <c r="I232" s="241">
        <f t="shared" si="65"/>
        <v>150288</v>
      </c>
      <c r="K232" s="241">
        <f t="shared" si="66"/>
        <v>23</v>
      </c>
      <c r="L232" s="241">
        <f t="shared" si="67"/>
        <v>150288</v>
      </c>
      <c r="M232" s="241">
        <f t="shared" si="68"/>
        <v>8.7287300000000005</v>
      </c>
      <c r="N232" s="241">
        <f t="shared" si="69"/>
        <v>8.7287300000000005</v>
      </c>
      <c r="O232" s="241">
        <f t="shared" si="70"/>
        <v>0.80982999995721805</v>
      </c>
      <c r="P232" s="241">
        <f t="shared" si="71"/>
        <v>-0.80982999995721805</v>
      </c>
      <c r="Q232" s="242"/>
      <c r="R232" s="242"/>
      <c r="S232" s="242"/>
    </row>
    <row r="233" spans="1:20">
      <c r="A233" s="30"/>
      <c r="G233" s="28"/>
    </row>
    <row r="234" spans="1:20">
      <c r="A234" s="8" t="s">
        <v>43</v>
      </c>
      <c r="B234" s="33">
        <f>SUM(B9:B233)</f>
        <v>-150288</v>
      </c>
      <c r="D234" s="33">
        <f>SUM(D9:D233)</f>
        <v>150288</v>
      </c>
      <c r="G234" s="28"/>
      <c r="H234" s="33">
        <f>SUM(H9:H233)</f>
        <v>150288</v>
      </c>
      <c r="I234" s="33"/>
      <c r="J234" s="33">
        <f>SUM(J9:J233)</f>
        <v>57034.296000000002</v>
      </c>
      <c r="K234" s="33">
        <f>SUM(K9:K233)</f>
        <v>150288</v>
      </c>
      <c r="L234" s="33"/>
      <c r="M234" s="33">
        <f>SUM(M9:M233)</f>
        <v>57035.105829999986</v>
      </c>
      <c r="N234" s="33">
        <f>SUM(N9:N233)</f>
        <v>0.80982999995721805</v>
      </c>
      <c r="O234" s="33">
        <f>SUM(O9:O233)</f>
        <v>-5220114.9403700074</v>
      </c>
      <c r="P234" s="33">
        <f>SUM(P9:P233)</f>
        <v>5220114.9403700074</v>
      </c>
    </row>
    <row r="235" spans="1:20">
      <c r="G235" s="28"/>
    </row>
    <row r="236" spans="1:20">
      <c r="A236" s="4" t="s">
        <v>61</v>
      </c>
      <c r="B236" s="4" t="s">
        <v>61</v>
      </c>
      <c r="C236" s="4" t="s">
        <v>61</v>
      </c>
      <c r="D236" s="4" t="s">
        <v>61</v>
      </c>
      <c r="F236" s="4" t="s">
        <v>61</v>
      </c>
      <c r="G236" s="28" t="s">
        <v>61</v>
      </c>
      <c r="H236" s="4" t="s">
        <v>61</v>
      </c>
      <c r="J236" s="4" t="s">
        <v>61</v>
      </c>
      <c r="K236" s="4" t="s">
        <v>61</v>
      </c>
      <c r="M236" s="4" t="s">
        <v>61</v>
      </c>
      <c r="N236" s="4" t="s">
        <v>61</v>
      </c>
      <c r="P236" s="4" t="s">
        <v>61</v>
      </c>
      <c r="Q236" s="8" t="s">
        <v>61</v>
      </c>
      <c r="R236" s="8" t="s">
        <v>61</v>
      </c>
      <c r="S236" s="8" t="s">
        <v>61</v>
      </c>
      <c r="T236" s="4" t="s">
        <v>61</v>
      </c>
    </row>
    <row r="237" spans="1:20">
      <c r="G237"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sheetPr codeName="Sheet3"/>
  <dimension ref="A1:O121"/>
  <sheetViews>
    <sheetView tabSelected="1" view="pageBreakPreview" zoomScale="55" zoomScaleNormal="70" zoomScaleSheetLayoutView="55" workbookViewId="0">
      <pane ySplit="6" topLeftCell="A7" activePane="bottomLeft" state="frozen"/>
      <selection activeCell="F97" sqref="F97"/>
      <selection pane="bottomLeft" activeCell="F43" sqref="F43"/>
    </sheetView>
  </sheetViews>
  <sheetFormatPr defaultColWidth="19.44140625" defaultRowHeight="12.75"/>
  <cols>
    <col min="1" max="1" width="36.6640625" style="4" customWidth="1"/>
    <col min="2" max="2" width="15.5546875" style="113" customWidth="1"/>
    <col min="3" max="3" width="4" style="113" customWidth="1"/>
    <col min="4" max="13" width="15.5546875" style="4" customWidth="1"/>
    <col min="14" max="16384" width="19.44140625" style="4"/>
  </cols>
  <sheetData>
    <row r="1" spans="1:15" ht="22.5" customHeight="1">
      <c r="A1" s="234" t="s">
        <v>0</v>
      </c>
      <c r="B1" s="170"/>
      <c r="C1" s="170"/>
      <c r="D1" s="171" t="s">
        <v>111</v>
      </c>
      <c r="E1" s="172">
        <f>+Inputs!D5</f>
        <v>40148</v>
      </c>
      <c r="F1" s="173" t="s">
        <v>45</v>
      </c>
      <c r="G1" s="173" t="s">
        <v>45</v>
      </c>
      <c r="H1" s="173"/>
      <c r="I1" s="174"/>
      <c r="J1" s="174"/>
      <c r="K1" s="174"/>
      <c r="L1" s="174" t="s">
        <v>45</v>
      </c>
      <c r="M1" s="174" t="s">
        <v>45</v>
      </c>
    </row>
    <row r="2" spans="1:15" ht="22.5" customHeight="1">
      <c r="A2" s="234" t="s">
        <v>228</v>
      </c>
      <c r="B2" s="170"/>
      <c r="C2" s="170"/>
      <c r="D2" s="171" t="s">
        <v>118</v>
      </c>
      <c r="E2" s="172">
        <f>+Inputs!D6</f>
        <v>40513</v>
      </c>
      <c r="F2" s="173" t="s">
        <v>45</v>
      </c>
      <c r="G2" s="173" t="s">
        <v>45</v>
      </c>
      <c r="H2" s="173"/>
      <c r="I2" s="174"/>
      <c r="J2" s="174"/>
      <c r="K2" s="174"/>
      <c r="L2" s="175" t="s">
        <v>45</v>
      </c>
      <c r="M2" s="175" t="s">
        <v>45</v>
      </c>
    </row>
    <row r="3" spans="1:15" ht="22.5" customHeight="1">
      <c r="A3" s="234" t="s">
        <v>1</v>
      </c>
      <c r="B3" s="170"/>
      <c r="C3" s="170"/>
      <c r="D3" s="170" t="s">
        <v>45</v>
      </c>
      <c r="E3" s="170" t="s">
        <v>45</v>
      </c>
      <c r="F3" s="170" t="s">
        <v>45</v>
      </c>
      <c r="G3" s="170" t="s">
        <v>45</v>
      </c>
      <c r="H3" s="170"/>
      <c r="I3" s="170" t="s">
        <v>45</v>
      </c>
      <c r="J3" s="169" t="s">
        <v>45</v>
      </c>
      <c r="K3" s="169"/>
      <c r="L3" s="170" t="s">
        <v>2</v>
      </c>
      <c r="M3" s="170" t="s">
        <v>2</v>
      </c>
    </row>
    <row r="4" spans="1:15" ht="22.5" customHeight="1">
      <c r="A4" s="235"/>
      <c r="B4" s="170" t="s">
        <v>3</v>
      </c>
      <c r="C4" s="170"/>
      <c r="D4" s="170" t="s">
        <v>45</v>
      </c>
      <c r="E4" s="170" t="s">
        <v>2</v>
      </c>
      <c r="F4" s="170" t="s">
        <v>117</v>
      </c>
      <c r="G4" s="170" t="s">
        <v>115</v>
      </c>
      <c r="H4" s="170" t="s">
        <v>116</v>
      </c>
      <c r="I4" s="170" t="s">
        <v>6</v>
      </c>
      <c r="J4" s="170" t="s">
        <v>4</v>
      </c>
      <c r="K4" s="170" t="s">
        <v>5</v>
      </c>
      <c r="L4" s="170" t="s">
        <v>7</v>
      </c>
      <c r="M4" s="170" t="s">
        <v>7</v>
      </c>
      <c r="O4" s="176"/>
    </row>
    <row r="5" spans="1:15" ht="22.5" customHeight="1">
      <c r="A5" s="234" t="s">
        <v>8</v>
      </c>
      <c r="B5" s="170" t="s">
        <v>9</v>
      </c>
      <c r="C5" s="170" t="s">
        <v>10</v>
      </c>
      <c r="D5" s="170" t="s">
        <v>119</v>
      </c>
      <c r="E5" s="170" t="s">
        <v>44</v>
      </c>
      <c r="F5" s="170" t="s">
        <v>110</v>
      </c>
      <c r="G5" s="170" t="s">
        <v>44</v>
      </c>
      <c r="H5" s="170" t="s">
        <v>110</v>
      </c>
      <c r="I5" s="170" t="s">
        <v>129</v>
      </c>
      <c r="J5" s="170" t="s">
        <v>130</v>
      </c>
      <c r="K5" s="170" t="s">
        <v>11</v>
      </c>
      <c r="L5" s="170" t="s">
        <v>12</v>
      </c>
      <c r="M5" s="170" t="s">
        <v>12</v>
      </c>
      <c r="O5" s="176"/>
    </row>
    <row r="6" spans="1:15" ht="22.5" customHeight="1">
      <c r="A6" s="177"/>
      <c r="B6" s="178"/>
      <c r="C6" s="177"/>
      <c r="D6" s="179">
        <f>Inputs!D6</f>
        <v>40513</v>
      </c>
      <c r="E6" s="179">
        <f>Inputs!D6</f>
        <v>40513</v>
      </c>
      <c r="F6" s="179">
        <f>Inputs!D6</f>
        <v>40513</v>
      </c>
      <c r="G6" s="180" t="s">
        <v>112</v>
      </c>
      <c r="H6" s="179">
        <f>Inputs!D5</f>
        <v>40148</v>
      </c>
      <c r="I6" s="180" t="s">
        <v>112</v>
      </c>
      <c r="J6" s="180" t="s">
        <v>112</v>
      </c>
      <c r="K6" s="180" t="s">
        <v>112</v>
      </c>
      <c r="L6" s="179">
        <f>Inputs!D5</f>
        <v>40148</v>
      </c>
      <c r="M6" s="179">
        <f>Inputs!D6</f>
        <v>40513</v>
      </c>
      <c r="O6" s="144"/>
    </row>
    <row r="7" spans="1:15" ht="22.5" customHeight="1">
      <c r="A7" s="232" t="s">
        <v>13</v>
      </c>
      <c r="B7" s="181">
        <v>34578</v>
      </c>
      <c r="C7" s="182">
        <v>1</v>
      </c>
      <c r="D7" s="166">
        <f>'Sep 1994'!$B$9*-1</f>
        <v>9284419</v>
      </c>
      <c r="E7" s="167">
        <f>VLOOKUP(Inputs!$D$6,'Sep 1994'!$A$9:$P$368,5)</f>
        <v>9284419</v>
      </c>
      <c r="F7" s="167">
        <f>VLOOKUP(Inputs!$D$6,'Sep 1994'!$A$9:$P$368,6)*-1</f>
        <v>0</v>
      </c>
      <c r="G7" s="166">
        <f>'Sep 1994'!$S$9</f>
        <v>0</v>
      </c>
      <c r="H7" s="167">
        <f>VLOOKUP(Inputs!$D$5,'Sep 1994'!$A$9:$P$368,6)*-1</f>
        <v>0</v>
      </c>
      <c r="I7" s="166">
        <f>'Sep 1994'!$S$13</f>
        <v>0</v>
      </c>
      <c r="J7" s="166">
        <f>'Sep 1994'!$S$14</f>
        <v>0</v>
      </c>
      <c r="K7" s="166">
        <f>'Sep 1994'!$S$10</f>
        <v>0</v>
      </c>
      <c r="L7" s="166">
        <f>'Sep 1994'!$Q$11</f>
        <v>-39.200989995726559</v>
      </c>
      <c r="M7" s="168">
        <f>'Sep 1994'!$R$11</f>
        <v>-39.200989995726559</v>
      </c>
      <c r="N7" s="183"/>
      <c r="O7" s="146"/>
    </row>
    <row r="8" spans="1:15" ht="22.5" customHeight="1">
      <c r="A8" s="232" t="s">
        <v>14</v>
      </c>
      <c r="B8" s="184" t="s">
        <v>15</v>
      </c>
      <c r="C8" s="185">
        <v>2</v>
      </c>
      <c r="D8" s="166">
        <f>'Dec 1994'!$B$9*-1</f>
        <v>29041</v>
      </c>
      <c r="E8" s="167">
        <f>VLOOKUP(Inputs!$D$6,'Dec 1994'!$A$9:$P$368,5)</f>
        <v>29041</v>
      </c>
      <c r="F8" s="167">
        <f>VLOOKUP(Inputs!$D$6,'Dec 1994'!$A$9:$P$368,6)*-1</f>
        <v>0</v>
      </c>
      <c r="G8" s="166">
        <f>'Dec 1994'!$S$9</f>
        <v>0</v>
      </c>
      <c r="H8" s="167">
        <f>VLOOKUP(Inputs!$D$5,'Dec 1994'!$A$9:$P$368,6)*-1</f>
        <v>0</v>
      </c>
      <c r="I8" s="166">
        <f>'Dec 1994'!$S$13</f>
        <v>0</v>
      </c>
      <c r="J8" s="166">
        <f>'Dec 1994'!$S$14</f>
        <v>0</v>
      </c>
      <c r="K8" s="166">
        <f>'Dec 1994'!$S$10</f>
        <v>0</v>
      </c>
      <c r="L8" s="166">
        <f>'Dec 1994'!$Q$11</f>
        <v>-0.12780000002602776</v>
      </c>
      <c r="M8" s="168">
        <f>'Dec 1994'!$R$11</f>
        <v>-0.12780000002602776</v>
      </c>
      <c r="O8" s="146"/>
    </row>
    <row r="9" spans="1:15" ht="22.5" customHeight="1">
      <c r="A9" s="232" t="s">
        <v>17</v>
      </c>
      <c r="B9" s="184">
        <v>34790</v>
      </c>
      <c r="C9" s="182">
        <v>3</v>
      </c>
      <c r="D9" s="166">
        <f>'Apr 1995'!$B$9*-1</f>
        <v>2294650</v>
      </c>
      <c r="E9" s="167">
        <f>VLOOKUP(Inputs!$D$6,'Apr 1995'!$A$9:$P$425,5)</f>
        <v>2264052</v>
      </c>
      <c r="F9" s="167">
        <f>VLOOKUP(Inputs!$D$6,'Apr 1995'!$A$9:$P$425,6)*-1</f>
        <v>30598</v>
      </c>
      <c r="G9" s="166">
        <f>'Apr 1995'!$S$9</f>
        <v>638</v>
      </c>
      <c r="H9" s="167">
        <f>VLOOKUP(Inputs!$D$5,'Apr 1995'!$A$9:$P$425,6)*-1</f>
        <v>38254</v>
      </c>
      <c r="I9" s="166">
        <f>'Apr 1995'!$S$13</f>
        <v>0</v>
      </c>
      <c r="J9" s="166">
        <f>'Apr 1995'!$S$14</f>
        <v>638</v>
      </c>
      <c r="K9" s="166">
        <f>'Apr 1995'!$S$10</f>
        <v>242.1273799999999</v>
      </c>
      <c r="L9" s="166">
        <f>'Apr 1995'!$Q$11</f>
        <v>14507.194599997551</v>
      </c>
      <c r="M9" s="168">
        <f>'Apr 1995'!$R$11</f>
        <v>14265.067219997551</v>
      </c>
      <c r="O9" s="146"/>
    </row>
    <row r="10" spans="1:15" ht="22.5" customHeight="1">
      <c r="A10" s="232" t="s">
        <v>14</v>
      </c>
      <c r="B10" s="184" t="s">
        <v>18</v>
      </c>
      <c r="C10" s="185">
        <v>4</v>
      </c>
      <c r="D10" s="166">
        <f>'May 1995'!$B$9*-1</f>
        <v>25252</v>
      </c>
      <c r="E10" s="167">
        <f>VLOOKUP(Inputs!$D$6,'May 1995'!$A$9:$P$426,5)</f>
        <v>24760</v>
      </c>
      <c r="F10" s="167">
        <f>VLOOKUP(Inputs!$D$6,'May 1995'!$A$9:$P$426,6)*-1</f>
        <v>492</v>
      </c>
      <c r="G10" s="166">
        <f>'May 1995'!$S$9</f>
        <v>20</v>
      </c>
      <c r="H10" s="167">
        <f>VLOOKUP(Inputs!$D$5,'May 1995'!$A$9:$P$426,6)*-1</f>
        <v>612</v>
      </c>
      <c r="I10" s="166">
        <f>'May 1995'!$S$13</f>
        <v>0</v>
      </c>
      <c r="J10" s="166">
        <f>'May 1995'!$S$14</f>
        <v>20</v>
      </c>
      <c r="K10" s="166">
        <f>'May 1995'!$S$10</f>
        <v>7.5901999999999816</v>
      </c>
      <c r="L10" s="166">
        <f>'May 1995'!$Q$11</f>
        <v>232.14200000000415</v>
      </c>
      <c r="M10" s="168">
        <f>'May 1995'!$R$11</f>
        <v>224.55180000000416</v>
      </c>
      <c r="O10" s="146"/>
    </row>
    <row r="11" spans="1:15" ht="22.5" customHeight="1">
      <c r="A11" s="232" t="s">
        <v>19</v>
      </c>
      <c r="B11" s="184">
        <v>34851</v>
      </c>
      <c r="C11" s="182">
        <v>5</v>
      </c>
      <c r="D11" s="166">
        <f>'Jun 1995'!$B$9*-1</f>
        <v>1086300</v>
      </c>
      <c r="E11" s="167">
        <f>VLOOKUP(Inputs!$D$6,'Jun 1995'!$A$9:$P$423,5)</f>
        <v>1062161</v>
      </c>
      <c r="F11" s="167">
        <f>VLOOKUP(Inputs!$D$6,'Jun 1995'!$A$9:$P$423,6)*-1</f>
        <v>24139</v>
      </c>
      <c r="G11" s="166">
        <f>'Jun 1995'!$S$9</f>
        <v>1006</v>
      </c>
      <c r="H11" s="167">
        <f>VLOOKUP(Inputs!$D$5,'Jun 1995'!$A$9:$P$423,6)*-1</f>
        <v>30175</v>
      </c>
      <c r="I11" s="166">
        <f>'Jun 1995'!$S$13</f>
        <v>0</v>
      </c>
      <c r="J11" s="166">
        <f>'Jun 1995'!$S$14</f>
        <v>1006</v>
      </c>
      <c r="K11" s="166">
        <f>'Jun 1995'!$S$10</f>
        <v>381.78705999999875</v>
      </c>
      <c r="L11" s="166">
        <f>'Jun 1995'!$Q$11</f>
        <v>11446.584500002078</v>
      </c>
      <c r="M11" s="168">
        <f>'Jun 1995'!$R$11</f>
        <v>11064.797440002079</v>
      </c>
      <c r="O11" s="146"/>
    </row>
    <row r="12" spans="1:15" ht="22.5" customHeight="1">
      <c r="A12" s="232" t="s">
        <v>20</v>
      </c>
      <c r="B12" s="184">
        <v>34881</v>
      </c>
      <c r="C12" s="185">
        <v>6</v>
      </c>
      <c r="D12" s="166">
        <f>'Jul 1995'!$B$9*-1</f>
        <v>2746523</v>
      </c>
      <c r="E12" s="167">
        <f>VLOOKUP(Inputs!$D$6,'Jul 1995'!$A$9:$P$422,5)</f>
        <v>2673216</v>
      </c>
      <c r="F12" s="167">
        <f>VLOOKUP(Inputs!$D$6,'Jul 1995'!$A$9:$P$422,6)*-1</f>
        <v>73307</v>
      </c>
      <c r="G12" s="166">
        <f>'Jul 1995'!$S$9</f>
        <v>3054</v>
      </c>
      <c r="H12" s="167">
        <f>VLOOKUP(Inputs!$D$5,'Jul 1995'!$A$9:$P$422,6)*-1</f>
        <v>91631</v>
      </c>
      <c r="I12" s="166">
        <f>'Jul 1995'!$S$13</f>
        <v>0</v>
      </c>
      <c r="J12" s="166">
        <f>'Jul 1995'!$S$14</f>
        <v>3054</v>
      </c>
      <c r="K12" s="166">
        <f>'Jul 1995'!$S$10</f>
        <v>1159.0235399999947</v>
      </c>
      <c r="L12" s="166">
        <f>'Jul 1995'!$Q$11</f>
        <v>34761.758100002698</v>
      </c>
      <c r="M12" s="168">
        <f>'Jul 1995'!$R$11</f>
        <v>33602.734560002704</v>
      </c>
      <c r="O12" s="146"/>
    </row>
    <row r="13" spans="1:15" ht="22.5" customHeight="1">
      <c r="A13" s="232" t="s">
        <v>14</v>
      </c>
      <c r="B13" s="184">
        <v>34943</v>
      </c>
      <c r="C13" s="182">
        <v>7</v>
      </c>
      <c r="D13" s="166">
        <f>'Sep 1995'!$B$9*-1</f>
        <v>3674</v>
      </c>
      <c r="E13" s="167">
        <f>VLOOKUP(Inputs!$D$6,'Sep 1995'!$A$9:$P$419,5)</f>
        <v>3488</v>
      </c>
      <c r="F13" s="167">
        <f>VLOOKUP(Inputs!$D$6,'Sep 1995'!$A$9:$P$419,6)*-1</f>
        <v>186</v>
      </c>
      <c r="G13" s="166">
        <f>'Sep 1995'!$S$9</f>
        <v>48</v>
      </c>
      <c r="H13" s="167">
        <f>VLOOKUP(Inputs!$D$5,'Sep 1995'!$A$9:$P$419,6)*-1</f>
        <v>234</v>
      </c>
      <c r="I13" s="166">
        <f>'Sep 1995'!$S$13</f>
        <v>0</v>
      </c>
      <c r="J13" s="166">
        <f>'Sep 1995'!$S$14</f>
        <v>48</v>
      </c>
      <c r="K13" s="166">
        <f>'Sep 1995'!$S$10</f>
        <v>18.21647999999999</v>
      </c>
      <c r="L13" s="166">
        <f>'Sep 1995'!$Q$11</f>
        <v>88.787000000003331</v>
      </c>
      <c r="M13" s="168">
        <f>'Sep 1995'!$R$11</f>
        <v>70.570520000003341</v>
      </c>
      <c r="O13" s="146"/>
    </row>
    <row r="14" spans="1:15" ht="22.5" customHeight="1">
      <c r="A14" s="232" t="s">
        <v>14</v>
      </c>
      <c r="B14" s="184" t="s">
        <v>21</v>
      </c>
      <c r="C14" s="185">
        <v>8</v>
      </c>
      <c r="D14" s="166">
        <f>'Oct 1995'!$B$9*-1</f>
        <v>14096</v>
      </c>
      <c r="E14" s="167">
        <f>VLOOKUP(Inputs!$D$6,'Oct 1995'!$A$9:$P$418,5)</f>
        <v>13494</v>
      </c>
      <c r="F14" s="167">
        <f>VLOOKUP(Inputs!$D$6,'Oct 1995'!$A$9:$P$418,6)*-1</f>
        <v>602</v>
      </c>
      <c r="G14" s="166">
        <f>'Oct 1995'!$S$9</f>
        <v>39</v>
      </c>
      <c r="H14" s="167">
        <f>VLOOKUP(Inputs!$D$5,'Oct 1995'!$A$9:$P$418,6)*-1</f>
        <v>758</v>
      </c>
      <c r="I14" s="166">
        <f>'Oct 1995'!$S$13</f>
        <v>0</v>
      </c>
      <c r="J14" s="166">
        <f>'Oct 1995'!$S$14</f>
        <v>39</v>
      </c>
      <c r="K14" s="166">
        <f>'Oct 1995'!$S$10</f>
        <v>14.800889999999981</v>
      </c>
      <c r="L14" s="166">
        <f>'Oct 1995'!$Q$11</f>
        <v>287.59860000001117</v>
      </c>
      <c r="M14" s="168">
        <f>'Oct 1995'!$R$11</f>
        <v>272.79771000001119</v>
      </c>
      <c r="O14" s="146"/>
    </row>
    <row r="15" spans="1:15" ht="22.5" customHeight="1">
      <c r="A15" s="232" t="s">
        <v>14</v>
      </c>
      <c r="B15" s="184" t="s">
        <v>22</v>
      </c>
      <c r="C15" s="182">
        <v>9</v>
      </c>
      <c r="D15" s="166">
        <f>'Dec 1995'!$B$9*-1</f>
        <v>5374</v>
      </c>
      <c r="E15" s="167">
        <f>VLOOKUP(Inputs!$D$6,'Dec 1995'!$A$9:$P$418,5)</f>
        <v>5130</v>
      </c>
      <c r="F15" s="167">
        <f>VLOOKUP(Inputs!$D$6,'Dec 1995'!$A$9:$P$418,6)*-1</f>
        <v>244</v>
      </c>
      <c r="G15" s="166">
        <f>'Dec 1995'!$S$9</f>
        <v>15</v>
      </c>
      <c r="H15" s="167">
        <f>VLOOKUP(Inputs!$D$5,'Dec 1995'!$A$9:$P$418,6)*-1</f>
        <v>304</v>
      </c>
      <c r="I15" s="166">
        <f>'Dec 1995'!$S$13</f>
        <v>0</v>
      </c>
      <c r="J15" s="166">
        <f>'Dec 1995'!$S$14</f>
        <v>15</v>
      </c>
      <c r="K15" s="166">
        <f>'Dec 1995'!$S$10</f>
        <v>5.6926499999999862</v>
      </c>
      <c r="L15" s="166">
        <f>'Dec 1995'!$Q$11</f>
        <v>115.34399999999883</v>
      </c>
      <c r="M15" s="168">
        <f>'Dec 1995'!$R$11</f>
        <v>109.65134999999884</v>
      </c>
      <c r="O15" s="146"/>
    </row>
    <row r="16" spans="1:15" ht="22.5" customHeight="1">
      <c r="A16" s="232" t="s">
        <v>19</v>
      </c>
      <c r="B16" s="184" t="s">
        <v>23</v>
      </c>
      <c r="C16" s="185">
        <v>10</v>
      </c>
      <c r="D16" s="166">
        <f>'Feb 1996'!$B$9*-1</f>
        <v>1315000</v>
      </c>
      <c r="E16" s="167">
        <f>VLOOKUP(Inputs!$D$6,'Feb 1996'!$A$9:$P$415,5)</f>
        <v>1239086</v>
      </c>
      <c r="F16" s="167">
        <f>VLOOKUP(Inputs!$D$6,'Feb 1996'!$A$9:$P$415,6)*-1</f>
        <v>75914</v>
      </c>
      <c r="G16" s="166">
        <f>'Feb 1996'!$S$9</f>
        <v>7910</v>
      </c>
      <c r="H16" s="167">
        <f>VLOOKUP(Inputs!$D$5,'Feb 1996'!$A$9:$P$415,6)*-1</f>
        <v>94898</v>
      </c>
      <c r="I16" s="166">
        <f>'Feb 1996'!$S$13</f>
        <v>0</v>
      </c>
      <c r="J16" s="166">
        <f>'Feb 1996'!$S$14</f>
        <v>7910</v>
      </c>
      <c r="K16" s="166">
        <f>'Feb 1996'!$S$10</f>
        <v>3001.9240999999965</v>
      </c>
      <c r="L16" s="166">
        <f>'Feb 1996'!$Q$11</f>
        <v>36007.946200001577</v>
      </c>
      <c r="M16" s="168">
        <f>'Feb 1996'!$R$11</f>
        <v>33006.022100001581</v>
      </c>
      <c r="O16" s="146"/>
    </row>
    <row r="17" spans="1:15" ht="22.5" customHeight="1">
      <c r="A17" s="232" t="s">
        <v>24</v>
      </c>
      <c r="B17" s="184">
        <v>35125</v>
      </c>
      <c r="C17" s="182">
        <v>11</v>
      </c>
      <c r="D17" s="166">
        <f>'Mar 1996'!$B$9*-1</f>
        <v>2096250</v>
      </c>
      <c r="E17" s="167">
        <f>VLOOKUP(Inputs!$D$6,'Mar 1996'!$A$9:$P$414,5)</f>
        <v>1965840</v>
      </c>
      <c r="F17" s="167">
        <f>VLOOKUP(Inputs!$D$6,'Mar 1996'!$A$9:$P$414,6)*-1</f>
        <v>130410</v>
      </c>
      <c r="G17" s="166">
        <f>'Mar 1996'!$S$9</f>
        <v>32604</v>
      </c>
      <c r="H17" s="167">
        <f>VLOOKUP(Inputs!$D$5,'Mar 1996'!$A$9:$P$414,6)*-1</f>
        <v>163014</v>
      </c>
      <c r="I17" s="166">
        <f>'Mar 1996'!$S$13</f>
        <v>0</v>
      </c>
      <c r="J17" s="166">
        <f>'Mar 1996'!$S$14</f>
        <v>32604</v>
      </c>
      <c r="K17" s="166">
        <f>'Mar 1996'!$S$10</f>
        <v>12373.544039999979</v>
      </c>
      <c r="L17" s="166">
        <f>'Mar 1996'!$Q$11</f>
        <v>61854.496199999703</v>
      </c>
      <c r="M17" s="168">
        <f>'Mar 1996'!$R$11</f>
        <v>49480.952159999724</v>
      </c>
      <c r="O17" s="146"/>
    </row>
    <row r="18" spans="1:15" ht="22.5" customHeight="1">
      <c r="A18" s="232" t="s">
        <v>19</v>
      </c>
      <c r="B18" s="184">
        <v>35156</v>
      </c>
      <c r="C18" s="185">
        <v>12</v>
      </c>
      <c r="D18" s="166">
        <f>'Apr 1996'!$B$9*-1</f>
        <v>268000</v>
      </c>
      <c r="E18" s="167">
        <f>VLOOKUP(Inputs!$D$6,'Apr 1996'!$A$9:$P$413,5)</f>
        <v>250149</v>
      </c>
      <c r="F18" s="167">
        <f>VLOOKUP(Inputs!$D$6,'Apr 1996'!$A$9:$P$413,6)*-1</f>
        <v>17851</v>
      </c>
      <c r="G18" s="166">
        <f>'Apr 1996'!$S$9</f>
        <v>1860</v>
      </c>
      <c r="H18" s="167">
        <f>VLOOKUP(Inputs!$D$5,'Apr 1996'!$A$9:$P$413,6)*-1</f>
        <v>22315</v>
      </c>
      <c r="I18" s="166">
        <f>'Apr 1996'!$S$13</f>
        <v>0</v>
      </c>
      <c r="J18" s="166">
        <f>'Apr 1996'!$S$14</f>
        <v>1860</v>
      </c>
      <c r="K18" s="166">
        <f>'Apr 1996'!$S$10</f>
        <v>705.88859999999841</v>
      </c>
      <c r="L18" s="166">
        <f>'Apr 1996'!$Q$11</f>
        <v>8467.3512999996801</v>
      </c>
      <c r="M18" s="168">
        <f>'Apr 1996'!$R$11</f>
        <v>7761.4626999996817</v>
      </c>
      <c r="O18" s="146"/>
    </row>
    <row r="19" spans="1:15" ht="22.5" customHeight="1">
      <c r="A19" s="232" t="s">
        <v>14</v>
      </c>
      <c r="B19" s="184">
        <v>35217</v>
      </c>
      <c r="C19" s="182">
        <v>13</v>
      </c>
      <c r="D19" s="166">
        <f>'Jun 1996'!$B$9*-1</f>
        <v>150288</v>
      </c>
      <c r="E19" s="167">
        <f>VLOOKUP(Inputs!$D$6,'Jun 1996'!$A$9:$P$412,5)</f>
        <v>138937</v>
      </c>
      <c r="F19" s="167">
        <f>VLOOKUP(Inputs!$D$6,'Jun 1996'!$A$9:$P$412,6)*-1</f>
        <v>11351</v>
      </c>
      <c r="G19" s="166">
        <f>'Jun 1996'!$S$9</f>
        <v>2832</v>
      </c>
      <c r="H19" s="167">
        <f>VLOOKUP(Inputs!$D$5,'Jun 1996'!$A$9:$P$412,6)*-1</f>
        <v>14183</v>
      </c>
      <c r="I19" s="166">
        <f>'Jun 1996'!$S$13</f>
        <v>0</v>
      </c>
      <c r="J19" s="166">
        <f>'Jun 1996'!$S$14</f>
        <v>2832</v>
      </c>
      <c r="K19" s="166">
        <f>'Jun 1996'!$S$10</f>
        <v>1074.7723200000037</v>
      </c>
      <c r="L19" s="166">
        <f>'Jun 1996'!$Q$11</f>
        <v>5381.7805000000444</v>
      </c>
      <c r="M19" s="168">
        <f>'Jun 1996'!$R$11</f>
        <v>4307.0081800000407</v>
      </c>
      <c r="O19" s="146"/>
    </row>
    <row r="20" spans="1:15" ht="22.5" customHeight="1">
      <c r="A20" s="232" t="s">
        <v>25</v>
      </c>
      <c r="B20" s="184">
        <v>35247</v>
      </c>
      <c r="C20" s="185">
        <v>14</v>
      </c>
      <c r="D20" s="166">
        <f>'Jul 1996'!$B$9*-1</f>
        <v>1265449</v>
      </c>
      <c r="E20" s="167">
        <f>VLOOKUP(Inputs!$D$6,'Jul 1996'!$A$9:$P$410,5)</f>
        <v>1164180</v>
      </c>
      <c r="F20" s="167">
        <f>VLOOKUP(Inputs!$D$6,'Jul 1996'!$A$9:$P$410,6)*-1</f>
        <v>101269</v>
      </c>
      <c r="G20" s="166">
        <f>'Jul 1996'!$S$9</f>
        <v>12660</v>
      </c>
      <c r="H20" s="167">
        <f>VLOOKUP(Inputs!$D$5,'Jul 1996'!$A$9:$P$410,6)*-1</f>
        <v>126589</v>
      </c>
      <c r="I20" s="166">
        <f>'Jul 1996'!$S$13</f>
        <v>0</v>
      </c>
      <c r="J20" s="166">
        <f>'Jul 1996'!$S$14</f>
        <v>12660</v>
      </c>
      <c r="K20" s="166">
        <f>'Jul 1996'!$S$10</f>
        <v>4804.5966000000044</v>
      </c>
      <c r="L20" s="166">
        <f>'Jul 1996'!$Q$11</f>
        <v>48034.901499999105</v>
      </c>
      <c r="M20" s="168">
        <f>'Jul 1996'!$R$11</f>
        <v>43230.304899999101</v>
      </c>
      <c r="O20" s="146"/>
    </row>
    <row r="21" spans="1:15" ht="22.5" customHeight="1">
      <c r="A21" s="232" t="s">
        <v>14</v>
      </c>
      <c r="B21" s="184">
        <v>35278</v>
      </c>
      <c r="C21" s="182">
        <v>15</v>
      </c>
      <c r="D21" s="166">
        <f>'Aug 1996'!$B$9*-1</f>
        <v>3308</v>
      </c>
      <c r="E21" s="167">
        <f>VLOOKUP(Inputs!$D$6,'Aug 1996'!$A$9:$P$408,5)</f>
        <v>2982</v>
      </c>
      <c r="F21" s="167">
        <f>VLOOKUP(Inputs!$D$6,'Aug 1996'!$A$9:$P$408,6)*-1</f>
        <v>326</v>
      </c>
      <c r="G21" s="166">
        <f>'Aug 1996'!$S$9</f>
        <v>49</v>
      </c>
      <c r="H21" s="167">
        <f>VLOOKUP(Inputs!$D$5,'Aug 1996'!$A$9:$P$408,6)*-1</f>
        <v>410</v>
      </c>
      <c r="I21" s="166">
        <f>'Aug 1996'!$S$13</f>
        <v>0</v>
      </c>
      <c r="J21" s="166">
        <f>'Aug 1996'!$S$14</f>
        <v>49</v>
      </c>
      <c r="K21" s="166">
        <f>'Aug 1996'!$S$10</f>
        <v>18.595989999999915</v>
      </c>
      <c r="L21" s="166">
        <f>'Aug 1996'!$Q$11</f>
        <v>155.58060000000134</v>
      </c>
      <c r="M21" s="168">
        <f>'Aug 1996'!$R$11</f>
        <v>136.98461000000142</v>
      </c>
      <c r="O21" s="146"/>
    </row>
    <row r="22" spans="1:15" ht="22.5" customHeight="1">
      <c r="A22" s="232" t="s">
        <v>24</v>
      </c>
      <c r="B22" s="184">
        <v>35309</v>
      </c>
      <c r="C22" s="185">
        <v>16</v>
      </c>
      <c r="D22" s="166">
        <f>'Sep 1996'!$B$9*-1</f>
        <v>1600000</v>
      </c>
      <c r="E22" s="167">
        <f>VLOOKUP(Inputs!$D$6,'Sep 1996'!$A$9:$P$408,5)</f>
        <v>1457796</v>
      </c>
      <c r="F22" s="167">
        <f>VLOOKUP(Inputs!$D$6,'Sep 1996'!$A$9:$P$408,6)*-1</f>
        <v>142204</v>
      </c>
      <c r="G22" s="166">
        <f>'Sep 1996'!$S$9</f>
        <v>20741</v>
      </c>
      <c r="H22" s="167">
        <f>VLOOKUP(Inputs!$D$5,'Sep 1996'!$A$9:$P$408,6)*-1</f>
        <v>177760</v>
      </c>
      <c r="I22" s="166">
        <f>'Sep 1996'!$S$13</f>
        <v>0</v>
      </c>
      <c r="J22" s="166">
        <f>'Sep 1996'!$S$14</f>
        <v>20741</v>
      </c>
      <c r="K22" s="166">
        <f>'Sep 1996'!$S$10</f>
        <v>7871.4169099999854</v>
      </c>
      <c r="L22" s="166">
        <f>'Sep 1996'!$Q$11</f>
        <v>67452.808799999751</v>
      </c>
      <c r="M22" s="168">
        <f>'Sep 1996'!$R$11</f>
        <v>59581.391889999766</v>
      </c>
      <c r="O22" s="146"/>
    </row>
    <row r="23" spans="1:15" ht="22.5" customHeight="1">
      <c r="A23" s="232" t="s">
        <v>26</v>
      </c>
      <c r="B23" s="184" t="s">
        <v>27</v>
      </c>
      <c r="C23" s="182">
        <v>17</v>
      </c>
      <c r="D23" s="166">
        <f>'Dec 1996'!$B$9*-1</f>
        <v>-927450</v>
      </c>
      <c r="E23" s="167">
        <f>VLOOKUP(Inputs!$D$6,'Dec 1996'!$A$9:$P$405,5)</f>
        <v>-832709</v>
      </c>
      <c r="F23" s="167">
        <f>VLOOKUP(Inputs!$D$6,'Dec 1996'!$A$9:$P$405,6)*-1</f>
        <v>-94741</v>
      </c>
      <c r="G23" s="166">
        <f>'Dec 1996'!$S$9</f>
        <v>-15792</v>
      </c>
      <c r="H23" s="167">
        <f>VLOOKUP(Inputs!$D$5,'Dec 1996'!$A$9:$P$405,6)*-1</f>
        <v>-118429</v>
      </c>
      <c r="I23" s="166">
        <f>'Dec 1996'!$S$13</f>
        <v>0</v>
      </c>
      <c r="J23" s="166">
        <f>'Dec 1996'!$S$14</f>
        <v>-15792</v>
      </c>
      <c r="K23" s="166">
        <f>'Dec 1996'!$S$10</f>
        <v>-5993.2219199999818</v>
      </c>
      <c r="L23" s="166">
        <f>'Dec 1996'!$Q$11</f>
        <v>-44939.68310000129</v>
      </c>
      <c r="M23" s="168">
        <f>'Dec 1996'!$R$11</f>
        <v>-38946.461180001308</v>
      </c>
      <c r="O23" s="146"/>
    </row>
    <row r="24" spans="1:15" ht="22.5" customHeight="1">
      <c r="A24" s="232" t="s">
        <v>20</v>
      </c>
      <c r="B24" s="184" t="s">
        <v>28</v>
      </c>
      <c r="C24" s="185">
        <v>18</v>
      </c>
      <c r="D24" s="166">
        <f>'Feb 1997'!$B$9*-1</f>
        <v>6083388</v>
      </c>
      <c r="E24" s="167">
        <f>VLOOKUP(Inputs!$D$6,'Feb 1997'!$A$9:$P$403,5)</f>
        <v>5407507</v>
      </c>
      <c r="F24" s="167">
        <f>VLOOKUP(Inputs!$D$6,'Feb 1997'!$A$9:$P$403,6)*-1</f>
        <v>675881</v>
      </c>
      <c r="G24" s="166">
        <f>'Feb 1997'!$S$9</f>
        <v>126729</v>
      </c>
      <c r="H24" s="167">
        <f>VLOOKUP(Inputs!$D$5,'Feb 1997'!$A$9:$P$403,6)*-1</f>
        <v>844853</v>
      </c>
      <c r="I24" s="166">
        <f>'Feb 1997'!$S$13</f>
        <v>0</v>
      </c>
      <c r="J24" s="166">
        <f>'Feb 1997'!$S$14</f>
        <v>126729</v>
      </c>
      <c r="K24" s="166">
        <f>'Feb 1997'!$S$10</f>
        <v>48094.922789999808</v>
      </c>
      <c r="L24" s="166">
        <f>'Feb 1997'!$Q$11</f>
        <v>320594.67589999945</v>
      </c>
      <c r="M24" s="168">
        <f>'Feb 1997'!$R$11</f>
        <v>272499.75310999964</v>
      </c>
      <c r="O24" s="146"/>
    </row>
    <row r="25" spans="1:15" ht="22.5" customHeight="1">
      <c r="A25" s="232" t="s">
        <v>24</v>
      </c>
      <c r="B25" s="184">
        <v>35521</v>
      </c>
      <c r="C25" s="182">
        <v>19</v>
      </c>
      <c r="D25" s="166">
        <f>'Apr 1997'!$B$9*-1</f>
        <v>1588800</v>
      </c>
      <c r="E25" s="167">
        <f>VLOOKUP(Inputs!$D$6,'Apr 1997'!$A$9:$P$402,5)</f>
        <v>1398183</v>
      </c>
      <c r="F25" s="167">
        <f>VLOOKUP(Inputs!$D$6,'Apr 1997'!$A$9:$P$402,6)*-1</f>
        <v>190617</v>
      </c>
      <c r="G25" s="166">
        <f>'Apr 1997'!$S$9</f>
        <v>35739</v>
      </c>
      <c r="H25" s="167">
        <f>VLOOKUP(Inputs!$D$5,'Apr 1997'!$A$9:$P$402,6)*-1</f>
        <v>238269</v>
      </c>
      <c r="I25" s="166">
        <f>'Apr 1997'!$S$13</f>
        <v>0</v>
      </c>
      <c r="J25" s="166">
        <f>'Apr 1997'!$S$14</f>
        <v>35739</v>
      </c>
      <c r="K25" s="166">
        <f>'Apr 1997'!$S$10</f>
        <v>13563.307889999982</v>
      </c>
      <c r="L25" s="166">
        <f>'Apr 1997'!$Q$11</f>
        <v>90416.02390000147</v>
      </c>
      <c r="M25" s="168">
        <f>'Apr 1997'!$R$11</f>
        <v>76852.716010001488</v>
      </c>
      <c r="O25" s="146"/>
    </row>
    <row r="26" spans="1:15" ht="22.5" customHeight="1">
      <c r="A26" s="232" t="s">
        <v>29</v>
      </c>
      <c r="B26" s="184" t="s">
        <v>30</v>
      </c>
      <c r="C26" s="185">
        <v>20</v>
      </c>
      <c r="D26" s="166">
        <f>'May 1997'!$B$9*-1</f>
        <v>1100000</v>
      </c>
      <c r="E26" s="167">
        <f>VLOOKUP(Inputs!$D$6,'May 1997'!$A$9:$P$401,5)</f>
        <v>963096</v>
      </c>
      <c r="F26" s="167">
        <f>VLOOKUP(Inputs!$D$6,'May 1997'!$A$9:$P$401,6)*-1</f>
        <v>136904</v>
      </c>
      <c r="G26" s="166">
        <f>'May 1997'!$S$9</f>
        <v>34224</v>
      </c>
      <c r="H26" s="167">
        <f>VLOOKUP(Inputs!$D$5,'May 1997'!$A$9:$P$401,6)*-1</f>
        <v>171128</v>
      </c>
      <c r="I26" s="166">
        <f>'May 1997'!$S$13</f>
        <v>0</v>
      </c>
      <c r="J26" s="166">
        <f>'May 1997'!$S$14</f>
        <v>34224</v>
      </c>
      <c r="K26" s="166">
        <f>'May 1997'!$S$10</f>
        <v>12988.350240000029</v>
      </c>
      <c r="L26" s="166">
        <f>'May 1997'!$Q$11</f>
        <v>64938.187200002241</v>
      </c>
      <c r="M26" s="168">
        <f>'May 1997'!$R$11</f>
        <v>51949.836960002212</v>
      </c>
      <c r="O26" s="146"/>
    </row>
    <row r="27" spans="1:15" ht="22.5" customHeight="1">
      <c r="A27" s="232" t="s">
        <v>31</v>
      </c>
      <c r="B27" s="184">
        <v>35582</v>
      </c>
      <c r="C27" s="182">
        <v>21</v>
      </c>
      <c r="D27" s="166">
        <f>'Jun 1997'!$B$9*-1</f>
        <v>2182250</v>
      </c>
      <c r="E27" s="167">
        <f>VLOOKUP(Inputs!$D$6,'Jun 1997'!$A$9:$P$399,5)</f>
        <v>1901032</v>
      </c>
      <c r="F27" s="167">
        <f>VLOOKUP(Inputs!$D$6,'Jun 1997'!$A$9:$P$399,6)*-1</f>
        <v>281218</v>
      </c>
      <c r="G27" s="166">
        <f>'Jun 1997'!$S$9</f>
        <v>58590</v>
      </c>
      <c r="H27" s="167">
        <f>VLOOKUP(Inputs!$D$5,'Jun 1997'!$A$9:$P$399,6)*-1</f>
        <v>351526</v>
      </c>
      <c r="I27" s="166">
        <f>'Jun 1997'!$S$13</f>
        <v>0</v>
      </c>
      <c r="J27" s="166">
        <f>'Jun 1997'!$S$14</f>
        <v>58590</v>
      </c>
      <c r="K27" s="166">
        <f>'Jun 1997'!$S$10</f>
        <v>22235.49089999999</v>
      </c>
      <c r="L27" s="166">
        <f>'Jun 1997'!$Q$11</f>
        <v>133394.41780000116</v>
      </c>
      <c r="M27" s="168">
        <f>'Jun 1997'!$R$11</f>
        <v>111158.92690000117</v>
      </c>
      <c r="O27" s="146"/>
    </row>
    <row r="28" spans="1:15" ht="22.5" customHeight="1">
      <c r="A28" s="232" t="s">
        <v>32</v>
      </c>
      <c r="B28" s="184">
        <v>35612</v>
      </c>
      <c r="C28" s="185">
        <v>22</v>
      </c>
      <c r="D28" s="166">
        <f>'Jul 1997'!$B$9*-1</f>
        <v>1175500</v>
      </c>
      <c r="E28" s="167">
        <f>VLOOKUP(Inputs!$D$6,'Jul 1997'!$A$9:$P$399,5)</f>
        <v>1018818</v>
      </c>
      <c r="F28" s="167">
        <f>VLOOKUP(Inputs!$D$6,'Jul 1997'!$A$9:$P$399,6)*-1</f>
        <v>156682</v>
      </c>
      <c r="G28" s="166">
        <f>'Jul 1997'!$S$9</f>
        <v>39168</v>
      </c>
      <c r="H28" s="167">
        <f>VLOOKUP(Inputs!$D$5,'Jul 1997'!$A$9:$P$399,6)*-1</f>
        <v>195850</v>
      </c>
      <c r="I28" s="166">
        <f>'Jul 1997'!$S$13</f>
        <v>0</v>
      </c>
      <c r="J28" s="166">
        <f>'Jul 1997'!$S$14</f>
        <v>39168</v>
      </c>
      <c r="K28" s="166">
        <f>'Jul 1997'!$S$10</f>
        <v>14864.647679999995</v>
      </c>
      <c r="L28" s="166">
        <f>'Jul 1997'!$Q$11</f>
        <v>74319.850200000918</v>
      </c>
      <c r="M28" s="168">
        <f>'Jul 1997'!$R$11</f>
        <v>59455.202520000923</v>
      </c>
      <c r="O28" s="146"/>
    </row>
    <row r="29" spans="1:15" ht="22.5" customHeight="1">
      <c r="A29" s="232" t="s">
        <v>33</v>
      </c>
      <c r="B29" s="184">
        <v>35674</v>
      </c>
      <c r="C29" s="182">
        <v>23</v>
      </c>
      <c r="D29" s="166">
        <f>'Sep 1997'!$B$9*-1</f>
        <v>2070215</v>
      </c>
      <c r="E29" s="167">
        <f>VLOOKUP(Inputs!$D$6,'Sep 1997'!$A$9:$P$397,5)</f>
        <v>1775756</v>
      </c>
      <c r="F29" s="167">
        <f>VLOOKUP(Inputs!$D$6,'Sep 1997'!$A$9:$P$397,6)*-1</f>
        <v>294459</v>
      </c>
      <c r="G29" s="166">
        <f>'Sep 1997'!$S$9</f>
        <v>73608</v>
      </c>
      <c r="H29" s="167">
        <f>VLOOKUP(Inputs!$D$5,'Sep 1997'!$A$9:$P$397,6)*-1</f>
        <v>368067</v>
      </c>
      <c r="I29" s="166">
        <f>'Sep 1997'!$S$13</f>
        <v>0</v>
      </c>
      <c r="J29" s="166">
        <f>'Sep 1997'!$S$14</f>
        <v>73608</v>
      </c>
      <c r="K29" s="166">
        <f>'Sep 1997'!$S$10</f>
        <v>27934.972079999992</v>
      </c>
      <c r="L29" s="166">
        <f>'Sep 1997'!$Q$11</f>
        <v>139672.22569999873</v>
      </c>
      <c r="M29" s="168">
        <f>'Sep 1997'!$R$11</f>
        <v>111737.25361999874</v>
      </c>
      <c r="O29" s="146"/>
    </row>
    <row r="30" spans="1:15" ht="22.5" customHeight="1">
      <c r="A30" s="232" t="s">
        <v>24</v>
      </c>
      <c r="B30" s="184">
        <v>35704</v>
      </c>
      <c r="C30" s="185">
        <v>24</v>
      </c>
      <c r="D30" s="166">
        <f>'Oct 1997'!$B$9*-1</f>
        <v>-225898</v>
      </c>
      <c r="E30" s="167">
        <f>VLOOKUP(Inputs!$D$6,'Oct 1997'!$A$9:$P$396,5)</f>
        <v>-192765</v>
      </c>
      <c r="F30" s="167">
        <f>VLOOKUP(Inputs!$D$6,'Oct 1997'!$A$9:$P$396,6)*-1</f>
        <v>-33133</v>
      </c>
      <c r="G30" s="166">
        <f>'Oct 1997'!$S$9</f>
        <v>-8280</v>
      </c>
      <c r="H30" s="167">
        <f>VLOOKUP(Inputs!$D$5,'Oct 1997'!$A$9:$P$396,6)*-1</f>
        <v>-41413</v>
      </c>
      <c r="I30" s="166">
        <f>'Oct 1997'!$S$13</f>
        <v>0</v>
      </c>
      <c r="J30" s="166">
        <f>'Oct 1997'!$S$14</f>
        <v>-8280</v>
      </c>
      <c r="K30" s="166">
        <f>'Oct 1997'!$S$10</f>
        <v>-3142.3427999999985</v>
      </c>
      <c r="L30" s="166">
        <f>'Oct 1997'!$Q$11</f>
        <v>-15715.229499999859</v>
      </c>
      <c r="M30" s="168">
        <f>'Oct 1997'!$R$11</f>
        <v>-12572.886699999861</v>
      </c>
      <c r="O30" s="146"/>
    </row>
    <row r="31" spans="1:15" ht="22.5" customHeight="1">
      <c r="A31" s="232" t="s">
        <v>32</v>
      </c>
      <c r="B31" s="184" t="s">
        <v>34</v>
      </c>
      <c r="C31" s="182">
        <v>25</v>
      </c>
      <c r="D31" s="166">
        <f>'Nov 1997'!$B$9*-1</f>
        <v>2852500</v>
      </c>
      <c r="E31" s="167">
        <f>VLOOKUP(Inputs!$D$6,'Nov 1997'!$A$9:$P$394,5)</f>
        <v>2421434</v>
      </c>
      <c r="F31" s="167">
        <f>VLOOKUP(Inputs!$D$6,'Nov 1997'!$A$9:$P$394,6)*-1</f>
        <v>431066</v>
      </c>
      <c r="G31" s="166">
        <f>'Nov 1997'!$S$9</f>
        <v>107772</v>
      </c>
      <c r="H31" s="167">
        <f>VLOOKUP(Inputs!$D$5,'Nov 1997'!$A$9:$P$394,6)*-1</f>
        <v>538838</v>
      </c>
      <c r="I31" s="166">
        <f>'Nov 1997'!$S$13</f>
        <v>0</v>
      </c>
      <c r="J31" s="166">
        <f>'Nov 1997'!$S$14</f>
        <v>107772</v>
      </c>
      <c r="K31" s="166">
        <f>'Nov 1997'!$S$10</f>
        <v>40900.551719999872</v>
      </c>
      <c r="L31" s="166">
        <f>'Nov 1997'!$Q$11</f>
        <v>204476.34340000415</v>
      </c>
      <c r="M31" s="168">
        <f>'Nov 1997'!$R$11</f>
        <v>163575.79168000427</v>
      </c>
      <c r="O31" s="146"/>
    </row>
    <row r="32" spans="1:15" ht="22.5" customHeight="1">
      <c r="A32" s="232" t="s">
        <v>29</v>
      </c>
      <c r="B32" s="184" t="s">
        <v>35</v>
      </c>
      <c r="C32" s="185">
        <v>26</v>
      </c>
      <c r="D32" s="166">
        <f>'Dec 1997'!$B$9*-1</f>
        <v>3500000</v>
      </c>
      <c r="E32" s="167">
        <f>VLOOKUP(Inputs!$D$6,'Dec 1997'!$A$9:$P$393,5)</f>
        <v>2955508</v>
      </c>
      <c r="F32" s="167">
        <f>VLOOKUP(Inputs!$D$6,'Dec 1997'!$A$9:$P$393,6)*-1</f>
        <v>544492</v>
      </c>
      <c r="G32" s="166">
        <f>'Dec 1997'!$S$9</f>
        <v>136128</v>
      </c>
      <c r="H32" s="167">
        <f>VLOOKUP(Inputs!$D$5,'Dec 1997'!$A$9:$P$393,6)*-1</f>
        <v>680620</v>
      </c>
      <c r="I32" s="166">
        <f>'Dec 1997'!$S$13</f>
        <v>0</v>
      </c>
      <c r="J32" s="166">
        <f>'Dec 1997'!$S$14</f>
        <v>136128</v>
      </c>
      <c r="K32" s="166">
        <f>'Dec 1997'!$S$10</f>
        <v>51661.937279999955</v>
      </c>
      <c r="L32" s="166">
        <f>'Dec 1997'!$Q$11</f>
        <v>258279.73480000184</v>
      </c>
      <c r="M32" s="168">
        <f>'Dec 1997'!$R$11</f>
        <v>206617.79752000188</v>
      </c>
      <c r="O32" s="146"/>
    </row>
    <row r="33" spans="1:15" ht="22.5" customHeight="1">
      <c r="A33" s="232" t="s">
        <v>36</v>
      </c>
      <c r="B33" s="184" t="s">
        <v>37</v>
      </c>
      <c r="C33" s="182">
        <v>27</v>
      </c>
      <c r="D33" s="166">
        <f>'Jan 1998'!$B$9*-1</f>
        <v>1165289</v>
      </c>
      <c r="E33" s="167">
        <f>VLOOKUP(Inputs!$D$6,'Jan 1998'!$A$9:$P$392,5)</f>
        <v>978864</v>
      </c>
      <c r="F33" s="167">
        <f>VLOOKUP(Inputs!$D$6,'Jan 1998'!$A$9:$P$392,6)*-1</f>
        <v>186425</v>
      </c>
      <c r="G33" s="166">
        <f>'Jan 1998'!$S$9</f>
        <v>46608</v>
      </c>
      <c r="H33" s="167">
        <f>VLOOKUP(Inputs!$D$5,'Jan 1998'!$A$9:$P$392,6)*-1</f>
        <v>233033</v>
      </c>
      <c r="I33" s="166">
        <f>'Jan 1998'!$S$13</f>
        <v>0</v>
      </c>
      <c r="J33" s="166">
        <f>'Jan 1998'!$S$14</f>
        <v>46608</v>
      </c>
      <c r="K33" s="166">
        <f>'Jan 1998'!$S$10</f>
        <v>17688.202079999959</v>
      </c>
      <c r="L33" s="166">
        <f>'Jan 1998'!$Q$11</f>
        <v>88430.844300001772</v>
      </c>
      <c r="M33" s="168">
        <f>'Jan 1998'!$R$11</f>
        <v>70742.642220001813</v>
      </c>
      <c r="O33" s="146"/>
    </row>
    <row r="34" spans="1:15" ht="22.5" customHeight="1">
      <c r="A34" s="232" t="s">
        <v>24</v>
      </c>
      <c r="B34" s="184" t="s">
        <v>38</v>
      </c>
      <c r="C34" s="185">
        <v>28</v>
      </c>
      <c r="D34" s="166">
        <f>'Feb 1998'!$B$9*-1</f>
        <v>945000</v>
      </c>
      <c r="E34" s="167">
        <f>VLOOKUP(Inputs!$D$6,'Feb 1998'!$A$9:$P$391,5)</f>
        <v>789606</v>
      </c>
      <c r="F34" s="167">
        <f>VLOOKUP(Inputs!$D$6,'Feb 1998'!$A$9:$P$391,6)*-1</f>
        <v>155394</v>
      </c>
      <c r="G34" s="166">
        <f>'Feb 1998'!$S$9</f>
        <v>38856</v>
      </c>
      <c r="H34" s="167">
        <f>VLOOKUP(Inputs!$D$5,'Feb 1998'!$A$9:$P$391,6)*-1</f>
        <v>194250</v>
      </c>
      <c r="I34" s="166">
        <f>'Feb 1998'!$S$13</f>
        <v>0</v>
      </c>
      <c r="J34" s="166">
        <f>'Feb 1998'!$S$14</f>
        <v>38856</v>
      </c>
      <c r="K34" s="166">
        <f>'Feb 1998'!$S$10</f>
        <v>14746.240560000006</v>
      </c>
      <c r="L34" s="166">
        <f>'Feb 1998'!$Q$11</f>
        <v>73713.675000000323</v>
      </c>
      <c r="M34" s="168">
        <f>'Feb 1998'!$R$11</f>
        <v>58967.434440000317</v>
      </c>
      <c r="O34" s="146"/>
    </row>
    <row r="35" spans="1:15" ht="22.5" customHeight="1">
      <c r="A35" s="232" t="s">
        <v>39</v>
      </c>
      <c r="B35" s="184" t="s">
        <v>40</v>
      </c>
      <c r="C35" s="182">
        <v>29</v>
      </c>
      <c r="D35" s="166">
        <f>'Mar 1998'!$B$9*-1</f>
        <v>2875000</v>
      </c>
      <c r="E35" s="167">
        <f>VLOOKUP(Inputs!$D$6,'Mar 1998'!$A$9:$P$391,5)</f>
        <v>2389416</v>
      </c>
      <c r="F35" s="167">
        <f>VLOOKUP(Inputs!$D$6,'Mar 1998'!$A$9:$P$391,6)*-1</f>
        <v>485584</v>
      </c>
      <c r="G35" s="166">
        <f>'Mar 1998'!$S$9</f>
        <v>121392</v>
      </c>
      <c r="H35" s="167">
        <f>VLOOKUP(Inputs!$D$5,'Mar 1998'!$A$9:$P$391,6)*-1</f>
        <v>606976</v>
      </c>
      <c r="I35" s="166">
        <f>'Mar 1998'!$S$13</f>
        <v>0</v>
      </c>
      <c r="J35" s="166">
        <f>'Mar 1998'!$S$14</f>
        <v>121392</v>
      </c>
      <c r="K35" s="166">
        <f>'Mar 1998'!$S$10</f>
        <v>46069.477919999859</v>
      </c>
      <c r="L35" s="166">
        <f>'Mar 1998'!$Q$11</f>
        <v>230334.6144000034</v>
      </c>
      <c r="M35" s="168">
        <f>'Mar 1998'!$R$11</f>
        <v>184265.13648000354</v>
      </c>
      <c r="O35" s="146"/>
    </row>
    <row r="36" spans="1:15" ht="22.5" customHeight="1">
      <c r="A36" s="232" t="s">
        <v>41</v>
      </c>
      <c r="B36" s="184">
        <v>35886</v>
      </c>
      <c r="C36" s="185">
        <v>30</v>
      </c>
      <c r="D36" s="166">
        <f>'Apr 1998'!$B$9*-1</f>
        <v>6262308</v>
      </c>
      <c r="E36" s="167">
        <f>VLOOKUP(Inputs!$D$6,'Apr 1998'!$A$9:$P$389,5)</f>
        <v>5176887</v>
      </c>
      <c r="F36" s="167">
        <f>VLOOKUP(Inputs!$D$6,'Apr 1998'!$A$9:$P$389,6)*-1</f>
        <v>1085421</v>
      </c>
      <c r="G36" s="166">
        <f>'Apr 1998'!$S$9</f>
        <v>271356</v>
      </c>
      <c r="H36" s="167">
        <f>VLOOKUP(Inputs!$D$5,'Apr 1998'!$A$9:$P$389,6)*-1</f>
        <v>1356777</v>
      </c>
      <c r="I36" s="166">
        <f>'Apr 1998'!$S$13</f>
        <v>0</v>
      </c>
      <c r="J36" s="166">
        <f>'Apr 1998'!$S$14</f>
        <v>271356</v>
      </c>
      <c r="K36" s="166">
        <f>'Apr 1998'!$S$10</f>
        <v>102982.31556000025</v>
      </c>
      <c r="L36" s="166">
        <f>'Apr 1998'!$Q$11</f>
        <v>514869.03870000271</v>
      </c>
      <c r="M36" s="168">
        <f>'Apr 1998'!$R$11</f>
        <v>411886.72314000246</v>
      </c>
      <c r="O36" s="146"/>
    </row>
    <row r="37" spans="1:15" ht="22.5" customHeight="1">
      <c r="A37" s="232" t="s">
        <v>14</v>
      </c>
      <c r="B37" s="184" t="s">
        <v>42</v>
      </c>
      <c r="C37" s="182">
        <v>31</v>
      </c>
      <c r="D37" s="166">
        <f>'May 1998'!$B$9*-1</f>
        <v>271483</v>
      </c>
      <c r="E37" s="167">
        <f>VLOOKUP(Inputs!$D$6,'May 1998'!$A$9:$P$388,5)</f>
        <v>223192</v>
      </c>
      <c r="F37" s="167">
        <f>VLOOKUP(Inputs!$D$6,'May 1998'!$A$9:$P$388,6)*-1</f>
        <v>48291</v>
      </c>
      <c r="G37" s="166">
        <f>'May 1998'!$S$9</f>
        <v>12072</v>
      </c>
      <c r="H37" s="167">
        <f>VLOOKUP(Inputs!$D$5,'May 1998'!$A$9:$P$388,6)*-1</f>
        <v>60363</v>
      </c>
      <c r="I37" s="166">
        <f>'May 1998'!$S$13</f>
        <v>0</v>
      </c>
      <c r="J37" s="166">
        <f>'May 1998'!$S$14</f>
        <v>12072</v>
      </c>
      <c r="K37" s="166">
        <f>'May 1998'!$S$10</f>
        <v>4581.444719999985</v>
      </c>
      <c r="L37" s="166">
        <f>'May 1998'!$Q$11</f>
        <v>22906.552100000539</v>
      </c>
      <c r="M37" s="168">
        <f>'May 1998'!$R$11</f>
        <v>18325.107380000554</v>
      </c>
      <c r="O37" s="146"/>
    </row>
    <row r="38" spans="1:15" ht="22.5" customHeight="1">
      <c r="A38" s="232" t="s">
        <v>14</v>
      </c>
      <c r="B38" s="184">
        <v>35977</v>
      </c>
      <c r="C38" s="185">
        <v>32</v>
      </c>
      <c r="D38" s="166">
        <f>'Jul 1998'!$B$9*-1</f>
        <v>5701</v>
      </c>
      <c r="E38" s="167">
        <f>VLOOKUP(Inputs!$D$6,'Jul 1998'!$A$9:$P$388,5)</f>
        <v>4668</v>
      </c>
      <c r="F38" s="167">
        <f>VLOOKUP(Inputs!$D$6,'Jul 1998'!$A$9:$P$388,6)*-1</f>
        <v>1033</v>
      </c>
      <c r="G38" s="166">
        <f>'Jul 1998'!$S$9</f>
        <v>252</v>
      </c>
      <c r="H38" s="167">
        <f>VLOOKUP(Inputs!$D$5,'Jul 1998'!$A$9:$P$388,6)*-1</f>
        <v>1285</v>
      </c>
      <c r="I38" s="166">
        <f>'Jul 1998'!$S$13</f>
        <v>0</v>
      </c>
      <c r="J38" s="166">
        <f>'Jul 1998'!$S$14</f>
        <v>252</v>
      </c>
      <c r="K38" s="166">
        <f>'Jul 1998'!$S$10</f>
        <v>95.636520000000246</v>
      </c>
      <c r="L38" s="166">
        <f>'Jul 1998'!$Q$11</f>
        <v>487.63189999999838</v>
      </c>
      <c r="M38" s="168">
        <f>'Jul 1998'!$R$11</f>
        <v>391.99537999999814</v>
      </c>
      <c r="O38" s="146"/>
    </row>
    <row r="39" spans="1:15" ht="22.5" customHeight="1">
      <c r="A39" s="232" t="s">
        <v>14</v>
      </c>
      <c r="B39" s="184">
        <v>36008</v>
      </c>
      <c r="C39" s="182">
        <v>33</v>
      </c>
      <c r="D39" s="166">
        <f>'Aug 1998'!$B$9*-1</f>
        <v>4049</v>
      </c>
      <c r="E39" s="167">
        <f>VLOOKUP(Inputs!$D$6,'Aug 1998'!$A$9:$P$386,5)</f>
        <v>3218</v>
      </c>
      <c r="F39" s="167">
        <f>VLOOKUP(Inputs!$D$6,'Aug 1998'!$A$9:$P$386,6)*-1</f>
        <v>831</v>
      </c>
      <c r="G39" s="166">
        <f>'Aug 1998'!$S$9</f>
        <v>204</v>
      </c>
      <c r="H39" s="167">
        <f>VLOOKUP(Inputs!$D$5,'Aug 1998'!$A$9:$P$386,6)*-1</f>
        <v>1035</v>
      </c>
      <c r="I39" s="166">
        <f>'Aug 1998'!$S$13</f>
        <v>0</v>
      </c>
      <c r="J39" s="166">
        <f>'Aug 1998'!$S$14</f>
        <v>204</v>
      </c>
      <c r="K39" s="166">
        <f>'Aug 1998'!$S$10</f>
        <v>77.420039999999744</v>
      </c>
      <c r="L39" s="166">
        <f>'Aug 1998'!$Q$11</f>
        <v>392.764900000007</v>
      </c>
      <c r="M39" s="168">
        <f>'Aug 1998'!$R$11</f>
        <v>315.34486000000726</v>
      </c>
      <c r="O39" s="146"/>
    </row>
    <row r="40" spans="1:15" ht="22.5" customHeight="1">
      <c r="A40" s="232" t="s">
        <v>14</v>
      </c>
      <c r="B40" s="184">
        <v>36312</v>
      </c>
      <c r="C40" s="185">
        <v>34</v>
      </c>
      <c r="D40" s="166">
        <f>'Jun 1999'!$B$9*-1</f>
        <v>426713</v>
      </c>
      <c r="E40" s="167">
        <f>VLOOKUP(Inputs!$D$6,'Jun 1999'!$A$9:$P$376,5)</f>
        <v>326233</v>
      </c>
      <c r="F40" s="167">
        <f>VLOOKUP(Inputs!$D$6,'Jun 1999'!$A$9:$P$376,6)*-1</f>
        <v>100480</v>
      </c>
      <c r="G40" s="166">
        <f>'Jun 1999'!$S$9</f>
        <v>25116</v>
      </c>
      <c r="H40" s="167">
        <f>VLOOKUP(Inputs!$D$5,'Jun 1999'!$A$9:$P$376,6)*-1</f>
        <v>125596</v>
      </c>
      <c r="I40" s="166">
        <f>'Jun 1999'!$S$13</f>
        <v>0</v>
      </c>
      <c r="J40" s="166">
        <f>'Jun 1999'!$S$14</f>
        <v>25116</v>
      </c>
      <c r="K40" s="166">
        <f>'Jun 1999'!$S$10</f>
        <v>9531.7731599999825</v>
      </c>
      <c r="L40" s="166">
        <f>'Jun 1999'!$Q$11</f>
        <v>47661.785200000522</v>
      </c>
      <c r="M40" s="168">
        <f>'Jun 1999'!$R$11</f>
        <v>38130.01204000054</v>
      </c>
      <c r="O40" s="146"/>
    </row>
    <row r="41" spans="1:15" ht="22.5" customHeight="1">
      <c r="A41" s="232" t="s">
        <v>14</v>
      </c>
      <c r="B41" s="184">
        <v>36372</v>
      </c>
      <c r="C41" s="182">
        <v>35</v>
      </c>
      <c r="D41" s="166">
        <f>'Jul 1999'!$B$9*-1</f>
        <v>7655</v>
      </c>
      <c r="E41" s="167">
        <f>VLOOKUP(Inputs!$D$6,'Jul 1999'!$A$9:$P$375,5)</f>
        <v>5862</v>
      </c>
      <c r="F41" s="167">
        <f>VLOOKUP(Inputs!$D$6,'Jul 1999'!$A$9:$P$375,6)*-1</f>
        <v>1793</v>
      </c>
      <c r="G41" s="166">
        <f>'Jul 1999'!$S$9</f>
        <v>444</v>
      </c>
      <c r="H41" s="167">
        <f>VLOOKUP(Inputs!$D$5,'Jul 1999'!$A$9:$P$375,6)*-1</f>
        <v>2237</v>
      </c>
      <c r="I41" s="166">
        <f>'Jul 1999'!$S$13</f>
        <v>0</v>
      </c>
      <c r="J41" s="166">
        <f>'Jul 1999'!$S$14</f>
        <v>444</v>
      </c>
      <c r="K41" s="166">
        <f>'Jul 1999'!$S$10</f>
        <v>168.50244000000021</v>
      </c>
      <c r="L41" s="166">
        <f>'Jul 1999'!$Q$11</f>
        <v>848.90710000001275</v>
      </c>
      <c r="M41" s="168">
        <f>'Jul 1999'!$R$11</f>
        <v>680.40466000001254</v>
      </c>
      <c r="O41" s="146"/>
    </row>
    <row r="42" spans="1:15" ht="22.5" customHeight="1">
      <c r="A42" s="232" t="s">
        <v>14</v>
      </c>
      <c r="B42" s="184">
        <v>36403</v>
      </c>
      <c r="C42" s="185">
        <v>36</v>
      </c>
      <c r="D42" s="166">
        <f>'Aug 1999'!$B$9*-1</f>
        <v>27204</v>
      </c>
      <c r="E42" s="167">
        <f>VLOOKUP(Inputs!$D$6,'Aug 1999'!$A$9:$P$373,5)</f>
        <v>20543</v>
      </c>
      <c r="F42" s="167">
        <f>VLOOKUP(Inputs!$D$6,'Aug 1999'!$A$9:$P$373,6)*-1</f>
        <v>6661</v>
      </c>
      <c r="G42" s="166">
        <f>'Aug 1999'!$S$9</f>
        <v>1668</v>
      </c>
      <c r="H42" s="167">
        <f>VLOOKUP(Inputs!$D$5,'Aug 1999'!$A$9:$P$373,6)*-1</f>
        <v>8329</v>
      </c>
      <c r="I42" s="166">
        <f>'Aug 1999'!$S$13</f>
        <v>0</v>
      </c>
      <c r="J42" s="166">
        <f>'Aug 1999'!$S$14</f>
        <v>1668</v>
      </c>
      <c r="K42" s="166">
        <f>'Aug 1999'!$S$10</f>
        <v>633.02268000000004</v>
      </c>
      <c r="L42" s="166">
        <f>'Aug 1999'!$Q$11</f>
        <v>3160.7346999999795</v>
      </c>
      <c r="M42" s="168">
        <f>'Aug 1999'!$R$11</f>
        <v>2527.7120199999795</v>
      </c>
      <c r="O42" s="146"/>
    </row>
    <row r="43" spans="1:15" ht="22.5" customHeight="1">
      <c r="A43" s="232" t="s">
        <v>14</v>
      </c>
      <c r="B43" s="184">
        <v>36433</v>
      </c>
      <c r="C43" s="182">
        <v>37</v>
      </c>
      <c r="D43" s="166">
        <f>'Sep 1999'!$B$9*-1</f>
        <v>1743</v>
      </c>
      <c r="E43" s="167">
        <f>VLOOKUP(Inputs!$D$6,'Sep 1999'!$A$9:$P$375,5)</f>
        <v>1336</v>
      </c>
      <c r="F43" s="167">
        <f>VLOOKUP(Inputs!$D$6,'Sep 1999'!$A$9:$P$375,6)*-1</f>
        <v>407</v>
      </c>
      <c r="G43" s="166">
        <f>'Sep 1999'!$S$9</f>
        <v>96</v>
      </c>
      <c r="H43" s="167">
        <f>VLOOKUP(Inputs!$D$5,'Sep 1999'!$A$9:$P$375,6)*-1</f>
        <v>503</v>
      </c>
      <c r="I43" s="166">
        <f>'Sep 1999'!$S$13</f>
        <v>0</v>
      </c>
      <c r="J43" s="166">
        <f>'Sep 1999'!$S$14</f>
        <v>96</v>
      </c>
      <c r="K43" s="166">
        <f>'Sep 1999'!$S$10</f>
        <v>36.43295999999998</v>
      </c>
      <c r="L43" s="166">
        <f>'Sep 1999'!$Q$11</f>
        <v>190.88050000000231</v>
      </c>
      <c r="M43" s="168">
        <f>'Sep 1999'!$R$11</f>
        <v>154.44754000000233</v>
      </c>
      <c r="O43" s="146"/>
    </row>
    <row r="44" spans="1:15" ht="22.5" customHeight="1">
      <c r="A44" s="232" t="s">
        <v>14</v>
      </c>
      <c r="B44" s="184">
        <v>36678</v>
      </c>
      <c r="C44" s="185">
        <v>38</v>
      </c>
      <c r="D44" s="166">
        <f>'Jun 2000'!$B$9*-1</f>
        <v>498302</v>
      </c>
      <c r="E44" s="167">
        <f>VLOOKUP(Inputs!$D$6,'Jun 2000'!$A$9:$P$363,5)</f>
        <v>354320</v>
      </c>
      <c r="F44" s="167">
        <f>VLOOKUP(Inputs!$D$6,'Jun 2000'!$A$9:$P$363,6)*-1</f>
        <v>143982</v>
      </c>
      <c r="G44" s="166">
        <f>'Jun 2000'!$S$9</f>
        <v>36000</v>
      </c>
      <c r="H44" s="167">
        <f>VLOOKUP(Inputs!$D$5,'Jun 2000'!$A$9:$P$363,6)*-1</f>
        <v>179982</v>
      </c>
      <c r="I44" s="166">
        <f>'Jun 2000'!$S$13</f>
        <v>0</v>
      </c>
      <c r="J44" s="166">
        <f>'Jun 2000'!$S$14</f>
        <v>36000</v>
      </c>
      <c r="K44" s="166">
        <f>'Jun 2000'!$S$10</f>
        <v>13662.359999999986</v>
      </c>
      <c r="L44" s="166">
        <f>'Jun 2000'!$Q$11</f>
        <v>68300.954599999415</v>
      </c>
      <c r="M44" s="168">
        <f>'Jun 2000'!$R$11</f>
        <v>54638.594599999429</v>
      </c>
      <c r="O44" s="146"/>
    </row>
    <row r="45" spans="1:15" ht="22.5" customHeight="1">
      <c r="A45" s="232" t="s">
        <v>55</v>
      </c>
      <c r="B45" s="184">
        <v>36769</v>
      </c>
      <c r="C45" s="182">
        <v>39</v>
      </c>
      <c r="D45" s="166">
        <f>'Aug 2000'!$B$9*-1</f>
        <v>2202000</v>
      </c>
      <c r="E45" s="167">
        <f>VLOOKUP(Inputs!$D$6,'Aug 2000'!$A$9:$P$362,5)</f>
        <v>1546261</v>
      </c>
      <c r="F45" s="167">
        <f>VLOOKUP(Inputs!$D$6,'Aug 2000'!$A$9:$P$362,6)*-1</f>
        <v>655739</v>
      </c>
      <c r="G45" s="166">
        <f>'Aug 2000'!$S$9</f>
        <v>163932</v>
      </c>
      <c r="H45" s="167">
        <f>VLOOKUP(Inputs!$D$5,'Aug 2000'!$A$9:$P$362,6)*-1</f>
        <v>819671</v>
      </c>
      <c r="I45" s="166">
        <f>'Aug 2000'!$S$13</f>
        <v>0</v>
      </c>
      <c r="J45" s="166">
        <f>'Aug 2000'!$S$14</f>
        <v>163932</v>
      </c>
      <c r="K45" s="166">
        <f>'Aug 2000'!$S$10</f>
        <v>62213.833319999976</v>
      </c>
      <c r="L45" s="166">
        <f>'Aug 2000'!$Q$11</f>
        <v>311055.35809999949</v>
      </c>
      <c r="M45" s="168">
        <f>'Aug 2000'!$R$11</f>
        <v>248841.52477999951</v>
      </c>
      <c r="O45" s="146"/>
    </row>
    <row r="46" spans="1:15" ht="22.5" customHeight="1">
      <c r="A46" s="232" t="s">
        <v>36</v>
      </c>
      <c r="B46" s="184">
        <v>36770</v>
      </c>
      <c r="C46" s="185">
        <v>40</v>
      </c>
      <c r="D46" s="166">
        <f>'Sep 2000'!$B$9*-1</f>
        <v>2269500</v>
      </c>
      <c r="E46" s="167">
        <f>VLOOKUP(Inputs!$D$6,'Sep 2000'!$A$9:$P$361,5)</f>
        <v>1583576</v>
      </c>
      <c r="F46" s="167">
        <f>VLOOKUP(Inputs!$D$6,'Sep 2000'!$A$9:$P$361,6)*-1</f>
        <v>685924</v>
      </c>
      <c r="G46" s="166">
        <f>'Sep 2000'!$S$9</f>
        <v>171480</v>
      </c>
      <c r="H46" s="167">
        <f>VLOOKUP(Inputs!$D$5,'Sep 2000'!$A$9:$P$361,6)*-1</f>
        <v>857404</v>
      </c>
      <c r="I46" s="166">
        <f>'Sep 2000'!$S$13</f>
        <v>0</v>
      </c>
      <c r="J46" s="166">
        <f>'Sep 2000'!$S$14</f>
        <v>171480</v>
      </c>
      <c r="K46" s="166">
        <f>'Sep 2000'!$S$10</f>
        <v>65078.374800000311</v>
      </c>
      <c r="L46" s="166">
        <f>'Sep 2000'!$Q$11</f>
        <v>325374.73159999959</v>
      </c>
      <c r="M46" s="168">
        <f>'Sep 2000'!$R$11</f>
        <v>260296.35679999928</v>
      </c>
      <c r="O46" s="146"/>
    </row>
    <row r="47" spans="1:15" ht="22.5" customHeight="1">
      <c r="A47" s="232" t="s">
        <v>59</v>
      </c>
      <c r="B47" s="184">
        <v>36800</v>
      </c>
      <c r="C47" s="182">
        <v>41</v>
      </c>
      <c r="D47" s="166">
        <f>'Oct 2000'!$B$9*-1</f>
        <v>2341624</v>
      </c>
      <c r="E47" s="167">
        <f>VLOOKUP(Inputs!$D$6,'Oct 2000'!$A$9:$P$359,5)</f>
        <v>1623519</v>
      </c>
      <c r="F47" s="167">
        <f>VLOOKUP(Inputs!$D$6,'Oct 2000'!$A$9:$P$359,6)*-1</f>
        <v>718105</v>
      </c>
      <c r="G47" s="166">
        <f>'Oct 2000'!$S$9</f>
        <v>179520</v>
      </c>
      <c r="H47" s="167">
        <f>VLOOKUP(Inputs!$D$5,'Oct 2000'!$A$9:$P$359,6)*-1</f>
        <v>897625</v>
      </c>
      <c r="I47" s="166">
        <f>'Oct 2000'!$S$13</f>
        <v>0</v>
      </c>
      <c r="J47" s="166">
        <f>'Oct 2000'!$S$14</f>
        <v>179520</v>
      </c>
      <c r="K47" s="166">
        <f>'Oct 2000'!$S$10</f>
        <v>68129.635200000135</v>
      </c>
      <c r="L47" s="166">
        <f>'Oct 2000'!$Q$11</f>
        <v>340638.28030000033</v>
      </c>
      <c r="M47" s="168">
        <f>'Oct 2000'!$R$11</f>
        <v>272508.6451000002</v>
      </c>
      <c r="O47" s="146"/>
    </row>
    <row r="48" spans="1:15" ht="22.5" customHeight="1">
      <c r="A48" s="232" t="s">
        <v>58</v>
      </c>
      <c r="B48" s="184">
        <v>36831</v>
      </c>
      <c r="C48" s="185">
        <v>42</v>
      </c>
      <c r="D48" s="166">
        <f>'Nov 2000'!$B$9*-1</f>
        <v>2178932</v>
      </c>
      <c r="E48" s="167">
        <f>VLOOKUP(Inputs!$D$6,'Nov 2000'!$A$9:$P$359,5)</f>
        <v>1501026</v>
      </c>
      <c r="F48" s="167">
        <f>VLOOKUP(Inputs!$D$6,'Nov 2000'!$A$9:$P$359,6)*-1</f>
        <v>677906</v>
      </c>
      <c r="G48" s="166">
        <f>'Nov 2000'!$S$9</f>
        <v>169476</v>
      </c>
      <c r="H48" s="167">
        <f>VLOOKUP(Inputs!$D$5,'Nov 2000'!$A$9:$P$359,6)*-1</f>
        <v>847382</v>
      </c>
      <c r="I48" s="166">
        <f>'Nov 2000'!$S$13</f>
        <v>0</v>
      </c>
      <c r="J48" s="166">
        <f>'Nov 2000'!$S$14</f>
        <v>169476</v>
      </c>
      <c r="K48" s="166">
        <f>'Nov 2000'!$S$10</f>
        <v>64317.83675999986</v>
      </c>
      <c r="L48" s="166">
        <f>'Nov 2000'!$Q$11</f>
        <v>321571.7849999998</v>
      </c>
      <c r="M48" s="168">
        <f>'Nov 2000'!$R$11</f>
        <v>257253.94823999994</v>
      </c>
      <c r="O48" s="146"/>
    </row>
    <row r="49" spans="1:15" ht="22.5" customHeight="1">
      <c r="A49" s="232" t="s">
        <v>211</v>
      </c>
      <c r="B49" s="184">
        <v>36861</v>
      </c>
      <c r="C49" s="182">
        <v>43</v>
      </c>
      <c r="D49" s="166">
        <f>'Dec 2000'!$B$9*-1</f>
        <v>1329249</v>
      </c>
      <c r="E49" s="167">
        <f>VLOOKUP(Inputs!$D$6,'Dec 2000'!$A$9:$P$358,5)</f>
        <v>909821</v>
      </c>
      <c r="F49" s="167">
        <f>VLOOKUP(Inputs!$D$6,'Dec 2000'!$A$9:$P$358,6)*-1</f>
        <v>419428</v>
      </c>
      <c r="G49" s="166">
        <f>'Dec 2000'!$S$9</f>
        <v>104856</v>
      </c>
      <c r="H49" s="167">
        <f>VLOOKUP(Inputs!$D$5,'Dec 2000'!$A$9:$P$358,6)*-1</f>
        <v>524284</v>
      </c>
      <c r="I49" s="166">
        <f>'Dec 2000'!$S$13</f>
        <v>0</v>
      </c>
      <c r="J49" s="166">
        <f>'Dec 2000'!$S$14</f>
        <v>104856</v>
      </c>
      <c r="K49" s="166">
        <f>'Dec 2000'!$S$10</f>
        <v>39793.900560000096</v>
      </c>
      <c r="L49" s="166">
        <f>'Dec 2000'!$Q$11</f>
        <v>198959.86999999892</v>
      </c>
      <c r="M49" s="168">
        <f>'Dec 2000'!$R$11</f>
        <v>159165.96943999882</v>
      </c>
      <c r="O49" s="146"/>
    </row>
    <row r="50" spans="1:15" ht="22.5" customHeight="1">
      <c r="A50" s="232" t="s">
        <v>56</v>
      </c>
      <c r="B50" s="184">
        <v>36892</v>
      </c>
      <c r="C50" s="185">
        <v>44</v>
      </c>
      <c r="D50" s="166">
        <f>'Jan 2001'!$B$9*-1</f>
        <v>5065500</v>
      </c>
      <c r="E50" s="167">
        <f>VLOOKUP(Inputs!$D$6,'Jan 2001'!$A$9:$P$357,5)</f>
        <v>3444564</v>
      </c>
      <c r="F50" s="167">
        <f>VLOOKUP(Inputs!$D$6,'Jan 2001'!$A$9:$P$357,6)*-1</f>
        <v>1620936</v>
      </c>
      <c r="G50" s="166">
        <f>'Jan 2001'!$S$9</f>
        <v>405228</v>
      </c>
      <c r="H50" s="167">
        <f>VLOOKUP(Inputs!$D$5,'Jan 2001'!$A$9:$P$357,6)*-1</f>
        <v>2026164</v>
      </c>
      <c r="I50" s="166">
        <f>'Jan 2001'!$S$13</f>
        <v>0</v>
      </c>
      <c r="J50" s="166">
        <f>'Jan 2001'!$S$14</f>
        <v>405228</v>
      </c>
      <c r="K50" s="166">
        <f>'Jan 2001'!$S$10</f>
        <v>153788.07828000002</v>
      </c>
      <c r="L50" s="166">
        <f>'Jan 2001'!$Q$11</f>
        <v>768906.72439999634</v>
      </c>
      <c r="M50" s="168">
        <f>'Jan 2001'!$R$11</f>
        <v>615118.64611999632</v>
      </c>
      <c r="O50" s="146"/>
    </row>
    <row r="51" spans="1:15" ht="22.5" customHeight="1">
      <c r="A51" s="232" t="s">
        <v>57</v>
      </c>
      <c r="B51" s="184">
        <v>36951</v>
      </c>
      <c r="C51" s="182">
        <v>45</v>
      </c>
      <c r="D51" s="166">
        <f>'Mar 2001'!$B$9*-1</f>
        <v>2400</v>
      </c>
      <c r="E51" s="167">
        <f>VLOOKUP(Inputs!$D$6,'Mar 2001'!$A$9:$P$355,5)</f>
        <v>1582</v>
      </c>
      <c r="F51" s="167">
        <f>VLOOKUP(Inputs!$D$6,'Mar 2001'!$A$9:$P$355,6)*-1</f>
        <v>818</v>
      </c>
      <c r="G51" s="166">
        <f>'Mar 2001'!$S$9</f>
        <v>204</v>
      </c>
      <c r="H51" s="167">
        <f>VLOOKUP(Inputs!$D$5,'Mar 2001'!$A$9:$P$355,6)*-1</f>
        <v>1022</v>
      </c>
      <c r="I51" s="166">
        <f>'Mar 2001'!$S$13</f>
        <v>0</v>
      </c>
      <c r="J51" s="166">
        <f>'Mar 2001'!$S$14</f>
        <v>204</v>
      </c>
      <c r="K51" s="166">
        <f>'Mar 2001'!$S$10</f>
        <v>77.420039999999744</v>
      </c>
      <c r="L51" s="166">
        <f>'Mar 2001'!$Q$11</f>
        <v>387.83860000000095</v>
      </c>
      <c r="M51" s="168">
        <f>'Mar 2001'!$R$11</f>
        <v>310.41856000000121</v>
      </c>
      <c r="O51" s="146"/>
    </row>
    <row r="52" spans="1:15" ht="22.5" customHeight="1">
      <c r="A52" s="232" t="s">
        <v>14</v>
      </c>
      <c r="B52" s="184">
        <v>37012</v>
      </c>
      <c r="C52" s="185">
        <v>46</v>
      </c>
      <c r="D52" s="166">
        <f>'May 2001'!$B$9*-1</f>
        <v>602638</v>
      </c>
      <c r="E52" s="167">
        <f>VLOOKUP(Inputs!$D$6,'May 2001'!$A$9:$P$352,5)</f>
        <v>399084</v>
      </c>
      <c r="F52" s="167">
        <f>VLOOKUP(Inputs!$D$6,'May 2001'!$A$9:$P$352,6)*-1</f>
        <v>203554</v>
      </c>
      <c r="G52" s="166">
        <f>'May 2001'!$S$9</f>
        <v>50892</v>
      </c>
      <c r="H52" s="167">
        <f>VLOOKUP(Inputs!$D$5,'May 2001'!$A$9:$P$352,6)*-1</f>
        <v>254446</v>
      </c>
      <c r="I52" s="166">
        <f>'May 2001'!$S$13</f>
        <v>0</v>
      </c>
      <c r="J52" s="166">
        <f>'May 2001'!$S$14</f>
        <v>50892</v>
      </c>
      <c r="K52" s="166">
        <f>'May 2001'!$S$10</f>
        <v>19314.022920000076</v>
      </c>
      <c r="L52" s="166">
        <f>'May 2001'!$Q$11</f>
        <v>96559.578599999862</v>
      </c>
      <c r="M52" s="168">
        <f>'May 2001'!$R$11</f>
        <v>77245.555679999787</v>
      </c>
      <c r="O52" s="146"/>
    </row>
    <row r="53" spans="1:15" ht="22.5" customHeight="1">
      <c r="A53" s="232" t="s">
        <v>14</v>
      </c>
      <c r="B53" s="184">
        <v>37043</v>
      </c>
      <c r="C53" s="182">
        <v>47</v>
      </c>
      <c r="D53" s="166">
        <f>'Jun 2001'!$B$9*-1</f>
        <v>32161</v>
      </c>
      <c r="E53" s="167">
        <f>VLOOKUP(Inputs!$D$6,'Jun 2001'!$A$9:$P$351,5)</f>
        <v>21185</v>
      </c>
      <c r="F53" s="167">
        <f>VLOOKUP(Inputs!$D$6,'Jun 2001'!$A$9:$P$351,6)*-1</f>
        <v>10976</v>
      </c>
      <c r="G53" s="166">
        <f>'Jun 2001'!$S$9</f>
        <v>2748</v>
      </c>
      <c r="H53" s="167">
        <f>VLOOKUP(Inputs!$D$5,'Jun 2001'!$A$9:$P$351,6)*-1</f>
        <v>13724</v>
      </c>
      <c r="I53" s="166">
        <f>'Jun 2001'!$S$13</f>
        <v>0</v>
      </c>
      <c r="J53" s="166">
        <f>'Jun 2001'!$S$14</f>
        <v>2748</v>
      </c>
      <c r="K53" s="166">
        <f>'Jun 2001'!$S$10</f>
        <v>1042.8934800000025</v>
      </c>
      <c r="L53" s="166">
        <f>'Jun 2001'!$Q$11</f>
        <v>5208.1147999999794</v>
      </c>
      <c r="M53" s="168">
        <f>'Jun 2001'!$R$11</f>
        <v>4165.2213199999769</v>
      </c>
      <c r="O53" s="146"/>
    </row>
    <row r="54" spans="1:15" ht="22.5" customHeight="1">
      <c r="A54" s="232" t="s">
        <v>60</v>
      </c>
      <c r="B54" s="184">
        <v>37073</v>
      </c>
      <c r="C54" s="185">
        <v>48</v>
      </c>
      <c r="D54" s="166">
        <f>'Jul 2001'!$B$9*-1</f>
        <v>43171</v>
      </c>
      <c r="E54" s="167">
        <f>VLOOKUP(Inputs!$D$6,'Jul 2001'!$A$9:$P$350,5)</f>
        <v>28224</v>
      </c>
      <c r="F54" s="167">
        <f>VLOOKUP(Inputs!$D$6,'Jul 2001'!$A$9:$P$350,6)*-1</f>
        <v>14947</v>
      </c>
      <c r="G54" s="166">
        <f>'Jul 2001'!$S$9</f>
        <v>3744</v>
      </c>
      <c r="H54" s="167">
        <f>VLOOKUP(Inputs!$D$5,'Jul 2001'!$A$9:$P$350,6)*-1</f>
        <v>18691</v>
      </c>
      <c r="I54" s="166">
        <f>'Jul 2001'!$S$13</f>
        <v>0</v>
      </c>
      <c r="J54" s="166">
        <f>'Jul 2001'!$S$14</f>
        <v>3744</v>
      </c>
      <c r="K54" s="166">
        <f>'Jul 2001'!$S$10</f>
        <v>1420.8854399999982</v>
      </c>
      <c r="L54" s="166">
        <f>'Jul 2001'!$Q$11</f>
        <v>7093.0425000000441</v>
      </c>
      <c r="M54" s="168">
        <f>'Jul 2001'!$R$11</f>
        <v>5672.1570600000459</v>
      </c>
      <c r="O54" s="146"/>
    </row>
    <row r="55" spans="1:15" ht="22.5" customHeight="1">
      <c r="A55" s="232" t="s">
        <v>109</v>
      </c>
      <c r="B55" s="184">
        <v>37226</v>
      </c>
      <c r="C55" s="182">
        <v>49</v>
      </c>
      <c r="D55" s="166">
        <f>'Dec 2001'!$B$9*-1</f>
        <v>-2111250</v>
      </c>
      <c r="E55" s="167">
        <f>VLOOKUP(Inputs!$D$6,'Dec 2001'!$A$9:$P$345,5)</f>
        <v>-1332425</v>
      </c>
      <c r="F55" s="167">
        <f>VLOOKUP(Inputs!$D$6,'Dec 2001'!$A$9:$P$345,6)*-1</f>
        <v>-778825</v>
      </c>
      <c r="G55" s="166">
        <f>'Dec 2001'!$S$9</f>
        <v>-194712</v>
      </c>
      <c r="H55" s="167">
        <f>VLOOKUP(Inputs!$D$5,'Dec 2001'!$A$9:$P$345,6)*-1</f>
        <v>-973537</v>
      </c>
      <c r="I55" s="166">
        <f>'Dec 2001'!$S$13</f>
        <v>0</v>
      </c>
      <c r="J55" s="166">
        <f>'Dec 2001'!$S$14</f>
        <v>-194712</v>
      </c>
      <c r="K55" s="166">
        <f>'Dec 2001'!$S$10</f>
        <v>-73895.151120000053</v>
      </c>
      <c r="L55" s="166">
        <f>'Dec 2001'!$Q$11</f>
        <v>-369447.90830000135</v>
      </c>
      <c r="M55" s="168">
        <f>'Dec 2001'!$R$11</f>
        <v>-295552.7571800013</v>
      </c>
      <c r="O55" s="146"/>
    </row>
    <row r="56" spans="1:15" ht="22.5" customHeight="1">
      <c r="A56" s="232" t="s">
        <v>139</v>
      </c>
      <c r="B56" s="184">
        <v>37377</v>
      </c>
      <c r="C56" s="185">
        <v>50</v>
      </c>
      <c r="D56" s="166">
        <f>'May 2002'!$B$9*-1</f>
        <v>10485</v>
      </c>
      <c r="E56" s="167">
        <f>VLOOKUP(Inputs!$D$6,'May 2002'!$A$9:$P$340,5)</f>
        <v>6368</v>
      </c>
      <c r="F56" s="167">
        <f>VLOOKUP(Inputs!$D$6,'May 2002'!$A$9:$P$340,6)*-1</f>
        <v>4117</v>
      </c>
      <c r="G56" s="166">
        <f>'May 2002'!$S$9</f>
        <v>1032</v>
      </c>
      <c r="H56" s="167">
        <f>VLOOKUP(Inputs!$D$5,'May 2002'!$A$9:$P$340,6)*-1</f>
        <v>5149</v>
      </c>
      <c r="I56" s="166">
        <f>'May 2002'!$S$13</f>
        <v>0</v>
      </c>
      <c r="J56" s="166">
        <f>'May 2002'!$S$14</f>
        <v>1032</v>
      </c>
      <c r="K56" s="166">
        <f>'May 2002'!$S$10</f>
        <v>391.65432000000055</v>
      </c>
      <c r="L56" s="166">
        <f>'May 2002'!$Q$11</f>
        <v>1953.9991000000098</v>
      </c>
      <c r="M56" s="168">
        <f>'May 2002'!$R$11</f>
        <v>1562.3447800000092</v>
      </c>
      <c r="O56" s="146"/>
    </row>
    <row r="57" spans="1:15" ht="22.5" customHeight="1">
      <c r="A57" s="232" t="s">
        <v>14</v>
      </c>
      <c r="B57" s="184">
        <v>37408</v>
      </c>
      <c r="C57" s="182">
        <v>51</v>
      </c>
      <c r="D57" s="166">
        <f>'Jun 2002'!$B$9*-1</f>
        <v>519013</v>
      </c>
      <c r="E57" s="167">
        <f>VLOOKUP(Inputs!$D$6,'Jun 2002'!$A$9:$P$339,5)</f>
        <v>313689</v>
      </c>
      <c r="F57" s="167">
        <f>VLOOKUP(Inputs!$D$6,'Jun 2002'!$A$9:$P$339,6)*-1</f>
        <v>205324</v>
      </c>
      <c r="G57" s="166">
        <f>'Jun 2002'!$S$9</f>
        <v>51336</v>
      </c>
      <c r="H57" s="167">
        <f>VLOOKUP(Inputs!$D$5,'Jun 2002'!$A$9:$P$339,6)*-1</f>
        <v>256660</v>
      </c>
      <c r="I57" s="166">
        <f>'Jun 2002'!$S$13</f>
        <v>0</v>
      </c>
      <c r="J57" s="166">
        <f>'Jun 2002'!$S$14</f>
        <v>51336</v>
      </c>
      <c r="K57" s="166">
        <f>'Jun 2002'!$S$10</f>
        <v>19482.525360000072</v>
      </c>
      <c r="L57" s="166">
        <f>'Jun 2002'!$Q$11</f>
        <v>97400.163600000567</v>
      </c>
      <c r="M57" s="168">
        <f>'Jun 2002'!$R$11</f>
        <v>77917.638240000495</v>
      </c>
      <c r="O57" s="146"/>
    </row>
    <row r="58" spans="1:15" ht="22.5" customHeight="1">
      <c r="A58" s="232" t="s">
        <v>138</v>
      </c>
      <c r="B58" s="184">
        <v>37438</v>
      </c>
      <c r="C58" s="185">
        <v>52</v>
      </c>
      <c r="D58" s="166">
        <f>'Jul 2002'!$B$9*-1</f>
        <v>28130</v>
      </c>
      <c r="E58" s="167">
        <f>VLOOKUP(Inputs!$D$6,'Jul 2002'!$A$9:$P$338,5)</f>
        <v>16860</v>
      </c>
      <c r="F58" s="167">
        <f>VLOOKUP(Inputs!$D$6,'Jul 2002'!$A$9:$P$338,6)*-1</f>
        <v>11270</v>
      </c>
      <c r="G58" s="166">
        <f>'Jul 2002'!$S$9</f>
        <v>2820</v>
      </c>
      <c r="H58" s="167">
        <f>VLOOKUP(Inputs!$D$5,'Jul 2002'!$A$9:$P$338,6)*-1</f>
        <v>14090</v>
      </c>
      <c r="I58" s="166">
        <f>'Jul 2002'!$S$13</f>
        <v>0</v>
      </c>
      <c r="J58" s="166">
        <f>'Jul 2002'!$S$14</f>
        <v>2820</v>
      </c>
      <c r="K58" s="166">
        <f>'Jul 2002'!$S$10</f>
        <v>1070.2181999999957</v>
      </c>
      <c r="L58" s="166">
        <f>'Jul 2002'!$Q$11</f>
        <v>5347.0302000000138</v>
      </c>
      <c r="M58" s="168">
        <f>'Jul 2002'!$R$11</f>
        <v>4276.8120000000181</v>
      </c>
      <c r="O58" s="146"/>
    </row>
    <row r="59" spans="1:15" ht="22.5" customHeight="1">
      <c r="A59" s="232" t="s">
        <v>137</v>
      </c>
      <c r="B59" s="184">
        <v>37561</v>
      </c>
      <c r="C59" s="185">
        <v>53</v>
      </c>
      <c r="D59" s="166">
        <f>'Nov 2002'!$B$9*-1</f>
        <v>9132</v>
      </c>
      <c r="E59" s="167">
        <f>VLOOKUP(Inputs!$D$6,'Nov 2002'!$A$9:$P$335,5)</f>
        <v>5334</v>
      </c>
      <c r="F59" s="167">
        <f>VLOOKUP(Inputs!$D$6,'Nov 2002'!$A$9:$P$335,6)*-1</f>
        <v>3798</v>
      </c>
      <c r="G59" s="166">
        <f>'Nov 2002'!$S$9</f>
        <v>948</v>
      </c>
      <c r="H59" s="167">
        <f>VLOOKUP(Inputs!$D$5,'Nov 2002'!$A$9:$P$335,6)*-1</f>
        <v>4746</v>
      </c>
      <c r="I59" s="166">
        <f>'Nov 2002'!$S$13</f>
        <v>0</v>
      </c>
      <c r="J59" s="166">
        <f>'Nov 2002'!$S$14</f>
        <v>948</v>
      </c>
      <c r="K59" s="166">
        <f>'Nov 2002'!$S$10</f>
        <v>359.77547999999933</v>
      </c>
      <c r="L59" s="166">
        <f>'Nov 2002'!$Q$11</f>
        <v>1801.0661999999859</v>
      </c>
      <c r="M59" s="168">
        <f>'Nov 2002'!$R$11</f>
        <v>1441.2907199999865</v>
      </c>
      <c r="O59" s="146"/>
    </row>
    <row r="60" spans="1:15" ht="22.5" customHeight="1">
      <c r="A60" s="232" t="s">
        <v>148</v>
      </c>
      <c r="B60" s="184">
        <v>37803</v>
      </c>
      <c r="C60" s="185">
        <v>54</v>
      </c>
      <c r="D60" s="166">
        <f>'July 2003'!$B$9*-1</f>
        <v>575605.37</v>
      </c>
      <c r="E60" s="167">
        <f>VLOOKUP(Inputs!$D$6,'July 2003'!$A$9:$P$327,5)</f>
        <v>314676</v>
      </c>
      <c r="F60" s="167">
        <f>VLOOKUP(Inputs!$D$6,'July 2003'!$A$9:$P$327,6)*-1</f>
        <v>260929.37</v>
      </c>
      <c r="G60" s="166">
        <f>'July 2003'!$S$9</f>
        <v>65232</v>
      </c>
      <c r="H60" s="167">
        <f>VLOOKUP(Inputs!$D$5,'July 2003'!$A$9:$P$327,6)*-1</f>
        <v>326161.37</v>
      </c>
      <c r="I60" s="166">
        <f>'July 2003'!$S$13</f>
        <v>0</v>
      </c>
      <c r="J60" s="166">
        <f>'July 2003'!$S$14</f>
        <v>65232</v>
      </c>
      <c r="K60" s="166">
        <f>'July 2003'!$S$10</f>
        <v>24756.19631999993</v>
      </c>
      <c r="L60" s="166">
        <f>'July 2003'!$Q$11</f>
        <v>123781.50152869977</v>
      </c>
      <c r="M60" s="168">
        <f>'July 2003'!$R$11</f>
        <v>99025.305208699836</v>
      </c>
      <c r="O60" s="146"/>
    </row>
    <row r="61" spans="1:15" ht="22.5" customHeight="1">
      <c r="A61" s="232" t="s">
        <v>137</v>
      </c>
      <c r="B61" s="184">
        <v>37895</v>
      </c>
      <c r="C61" s="185">
        <v>55</v>
      </c>
      <c r="D61" s="166">
        <f>'Oct 2003'!$B$9*-1</f>
        <v>9431.36</v>
      </c>
      <c r="E61" s="167">
        <f>VLOOKUP(Inputs!$D$6,'Oct 2003'!$A$9:$P$324,5)</f>
        <v>5004</v>
      </c>
      <c r="F61" s="167">
        <f>VLOOKUP(Inputs!$D$6,'Oct 2003'!$A$9:$P$324,6)*-1</f>
        <v>4427.3600000000006</v>
      </c>
      <c r="G61" s="166">
        <f>'Oct 2003'!$S$9</f>
        <v>1104</v>
      </c>
      <c r="H61" s="167">
        <f>VLOOKUP(Inputs!$D$5,'Oct 2003'!$A$9:$P$324,6)*-1</f>
        <v>5531.3600000000006</v>
      </c>
      <c r="I61" s="166">
        <f>'Oct 2003'!$S$13</f>
        <v>0</v>
      </c>
      <c r="J61" s="166">
        <f>'Oct 2003'!$S$14</f>
        <v>1104</v>
      </c>
      <c r="K61" s="166">
        <f>'Oct 2003'!$S$10</f>
        <v>418.97903999999949</v>
      </c>
      <c r="L61" s="166">
        <f>'Oct 2003'!$Q$11</f>
        <v>2099.2064336000021</v>
      </c>
      <c r="M61" s="168">
        <f>'Oct 2003'!$R$11</f>
        <v>1680.2273936000026</v>
      </c>
      <c r="O61" s="146"/>
    </row>
    <row r="62" spans="1:15" ht="22.5" customHeight="1">
      <c r="A62" s="232" t="s">
        <v>14</v>
      </c>
      <c r="B62" s="184">
        <v>38108</v>
      </c>
      <c r="C62" s="185">
        <v>56</v>
      </c>
      <c r="D62" s="166">
        <f>'May 2004'!$B$9*-1</f>
        <v>827812.45</v>
      </c>
      <c r="E62" s="167">
        <f>VLOOKUP(Inputs!$D$6,'May 2004'!$A$9:$P$316,5)</f>
        <v>415752</v>
      </c>
      <c r="F62" s="167">
        <f>VLOOKUP(Inputs!$D$6,'May 2004'!$A$9:$P$316,6)*-1</f>
        <v>412060.44999999995</v>
      </c>
      <c r="G62" s="166">
        <f>'May 2004'!$S$9</f>
        <v>103020</v>
      </c>
      <c r="H62" s="167">
        <f>VLOOKUP(Inputs!$D$5,'May 2004'!$A$9:$P$316,6)*-1</f>
        <v>515080.44999999995</v>
      </c>
      <c r="I62" s="166">
        <f>'May 2004'!$S$13</f>
        <v>0</v>
      </c>
      <c r="J62" s="166">
        <f>'May 2004'!$S$14</f>
        <v>103020</v>
      </c>
      <c r="K62" s="166">
        <f>'May 2004'!$S$10</f>
        <v>39097.120200000121</v>
      </c>
      <c r="L62" s="166">
        <f>'May 2004'!$Q$11</f>
        <v>195478.18157950096</v>
      </c>
      <c r="M62" s="168">
        <f>'May 2004'!$R$11</f>
        <v>156381.06137950084</v>
      </c>
      <c r="O62" s="146"/>
    </row>
    <row r="63" spans="1:15" ht="22.5" customHeight="1">
      <c r="A63" s="232" t="s">
        <v>152</v>
      </c>
      <c r="B63" s="184">
        <v>38139</v>
      </c>
      <c r="C63" s="185">
        <v>57</v>
      </c>
      <c r="D63" s="166">
        <f>'June 2004'!$B$9*-1</f>
        <v>80368.850000000006</v>
      </c>
      <c r="E63" s="167">
        <f>VLOOKUP(Inputs!$D$6,'June 2004'!$A$9:$P$316,5)</f>
        <v>39974</v>
      </c>
      <c r="F63" s="167">
        <f>VLOOKUP(Inputs!$D$6,'June 2004'!$A$9:$P$316,6)*-1</f>
        <v>40394.850000000006</v>
      </c>
      <c r="G63" s="166">
        <f>'June 2004'!$S$9</f>
        <v>10092</v>
      </c>
      <c r="H63" s="167">
        <f>VLOOKUP(Inputs!$D$5,'June 2004'!$A$9:$P$316,6)*-1</f>
        <v>50486.850000000006</v>
      </c>
      <c r="I63" s="166">
        <f>'June 2004'!$S$13</f>
        <v>0</v>
      </c>
      <c r="J63" s="166">
        <f>'June 2004'!$S$14</f>
        <v>10092</v>
      </c>
      <c r="K63" s="166">
        <f>'June 2004'!$S$10</f>
        <v>3830.0149200000014</v>
      </c>
      <c r="L63" s="166">
        <f>'June 2004'!$Q$11</f>
        <v>19160.264443499902</v>
      </c>
      <c r="M63" s="168">
        <f>'June 2004'!$R$11</f>
        <v>15330.249523499901</v>
      </c>
      <c r="O63" s="146"/>
    </row>
    <row r="64" spans="1:15" ht="22.5" customHeight="1">
      <c r="A64" s="232" t="s">
        <v>14</v>
      </c>
      <c r="B64" s="184">
        <v>38473</v>
      </c>
      <c r="C64" s="185">
        <v>58</v>
      </c>
      <c r="D64" s="166">
        <f>'May 2005'!$B$9*-1</f>
        <v>2065357</v>
      </c>
      <c r="E64" s="167">
        <f>VLOOKUP(Inputs!$D$6,'May 2005'!$A$9:$P$304,5)</f>
        <v>927112</v>
      </c>
      <c r="F64" s="167">
        <f>VLOOKUP(Inputs!$D$6,'May 2005'!$A$9:$P$304,6)*-1</f>
        <v>1138245</v>
      </c>
      <c r="G64" s="166">
        <f>'May 2005'!$S$9</f>
        <v>284568</v>
      </c>
      <c r="H64" s="167">
        <f>VLOOKUP(Inputs!$D$5,'May 2005'!$A$9:$P$304,6)*-1</f>
        <v>1422813</v>
      </c>
      <c r="I64" s="166">
        <f>'May 2005'!$S$13</f>
        <v>0</v>
      </c>
      <c r="J64" s="166">
        <f>'May 2005'!$S$14</f>
        <v>284568</v>
      </c>
      <c r="K64" s="166">
        <f>'May 2005'!$S$10</f>
        <v>107996.40167999966</v>
      </c>
      <c r="L64" s="166">
        <f>'May 2005'!$Q$11</f>
        <v>539971.76162999892</v>
      </c>
      <c r="M64" s="168">
        <f>'May 2005'!$R$11</f>
        <v>431975.35994999926</v>
      </c>
      <c r="O64" s="146"/>
    </row>
    <row r="65" spans="1:15" ht="22.5" customHeight="1">
      <c r="A65" s="232" t="str">
        <f>'June 2005'!$A$4</f>
        <v>EPA Auction</v>
      </c>
      <c r="B65" s="184">
        <f>'June 2005'!$A$9</f>
        <v>38504</v>
      </c>
      <c r="C65" s="185">
        <v>59</v>
      </c>
      <c r="D65" s="166">
        <f>'June 2005'!$B$9*-1</f>
        <v>200913.7</v>
      </c>
      <c r="E65" s="167">
        <f>VLOOKUP(Inputs!$D$6,'June 2005'!$A$9:$P$303,5)</f>
        <v>89292</v>
      </c>
      <c r="F65" s="167">
        <f>VLOOKUP(Inputs!$D$6,'June 2005'!$A$9:$P$303,6)*-1</f>
        <v>111621.70000000001</v>
      </c>
      <c r="G65" s="166">
        <f>'June 2005'!$S$9</f>
        <v>27912</v>
      </c>
      <c r="H65" s="167">
        <f>VLOOKUP(Inputs!$D$5,'June 2005'!$A$9:$P$303,6)*-1</f>
        <v>139533.70000000001</v>
      </c>
      <c r="I65" s="166">
        <f>'June 2005'!$S$13</f>
        <v>0</v>
      </c>
      <c r="J65" s="166">
        <f>'June 2005'!$S$14</f>
        <v>27912</v>
      </c>
      <c r="K65" s="166">
        <f>'June 2005'!$S$10</f>
        <v>10592.883119999984</v>
      </c>
      <c r="L65" s="166">
        <f>'June 2005'!$Q$11</f>
        <v>52954.434486999875</v>
      </c>
      <c r="M65" s="168">
        <f>'June 2005'!$R$11</f>
        <v>42361.551366999891</v>
      </c>
      <c r="O65" s="146"/>
    </row>
    <row r="66" spans="1:15" ht="22.5" customHeight="1">
      <c r="A66" s="232" t="str">
        <f>'Dec 2005'!$A$4</f>
        <v>JP Morgan Sale</v>
      </c>
      <c r="B66" s="184">
        <f>'Dec 2005'!$A$9</f>
        <v>38687</v>
      </c>
      <c r="C66" s="185">
        <v>60</v>
      </c>
      <c r="D66" s="166">
        <f>'Dec 2005'!$B$9*-1</f>
        <v>13958500</v>
      </c>
      <c r="E66" s="167">
        <f>VLOOKUP(Inputs!$D$6,'Dec 2005'!$A$9:$P$297,5)</f>
        <v>5831547</v>
      </c>
      <c r="F66" s="167">
        <f>VLOOKUP(Inputs!$D$6,'Dec 2005'!$A$9:$P$297,6)*-1</f>
        <v>8126953</v>
      </c>
      <c r="G66" s="166">
        <f>'Dec 2005'!$S$9</f>
        <v>2031744</v>
      </c>
      <c r="H66" s="167">
        <f>VLOOKUP(Inputs!$D$5,'Dec 2005'!$A$9:$P$297,6)*-1</f>
        <v>10158697</v>
      </c>
      <c r="I66" s="166">
        <f>'Dec 2005'!$S$13</f>
        <v>0</v>
      </c>
      <c r="J66" s="166">
        <f>'Dec 2005'!$S$14</f>
        <v>2031744</v>
      </c>
      <c r="K66" s="166">
        <f>'Dec 2005'!$S$10</f>
        <v>771067.16544000059</v>
      </c>
      <c r="L66" s="166">
        <f>'Dec 2005'!$Q$11</f>
        <v>3855327.0984700015</v>
      </c>
      <c r="M66" s="168">
        <f>'Dec 2005'!$R$11</f>
        <v>3084259.9330300009</v>
      </c>
      <c r="O66" s="146"/>
    </row>
    <row r="67" spans="1:15" ht="22.5" customHeight="1">
      <c r="A67" s="232" t="str">
        <f>'Feb 2006'!$A$4</f>
        <v>JP Morgan Sale</v>
      </c>
      <c r="B67" s="184">
        <f>'Feb 2006'!$A$9</f>
        <v>38749</v>
      </c>
      <c r="C67" s="185">
        <v>61</v>
      </c>
      <c r="D67" s="166">
        <f>'Feb 2006'!$B$9*-1</f>
        <v>12995000</v>
      </c>
      <c r="E67" s="167">
        <f>VLOOKUP(Inputs!$D$6,'Feb 2006'!$A$9:$P$296,5)</f>
        <v>5313490</v>
      </c>
      <c r="F67" s="167">
        <f>VLOOKUP(Inputs!$D$6,'Feb 2006'!$A$9:$P$296,6)*-1</f>
        <v>7681510</v>
      </c>
      <c r="G67" s="166">
        <f>'Feb 2006'!$S$9</f>
        <v>1920372</v>
      </c>
      <c r="H67" s="167">
        <f>VLOOKUP(Inputs!$D$5,'Feb 2006'!$A$9:$P$296,6)*-1</f>
        <v>9601882</v>
      </c>
      <c r="I67" s="166">
        <f>'Feb 2006'!$S$13</f>
        <v>0</v>
      </c>
      <c r="J67" s="166">
        <f>'Feb 2006'!$S$14</f>
        <v>1920372</v>
      </c>
      <c r="K67" s="166">
        <f>'Feb 2006'!$S$10</f>
        <v>728800.37772000208</v>
      </c>
      <c r="L67" s="166">
        <f>'Feb 2006'!$Q$11</f>
        <v>3644010.2378199901</v>
      </c>
      <c r="M67" s="168">
        <f>'Feb 2006'!$R$11</f>
        <v>2915209.8600999881</v>
      </c>
      <c r="O67" s="146"/>
    </row>
    <row r="68" spans="1:15" ht="22.5" customHeight="1">
      <c r="A68" s="232" t="str">
        <f>'May 2006'!$A$4</f>
        <v>EPA Auction</v>
      </c>
      <c r="B68" s="184">
        <f>'May 2006'!$A$9</f>
        <v>38838</v>
      </c>
      <c r="C68" s="185">
        <v>62</v>
      </c>
      <c r="D68" s="166">
        <f>'May 2006'!$B$9*-1</f>
        <v>2392408.19</v>
      </c>
      <c r="E68" s="167">
        <f>VLOOKUP(Inputs!$D$6,'May 2006'!$A$9:$P$292,5)</f>
        <v>946328</v>
      </c>
      <c r="F68" s="167">
        <f>VLOOKUP(Inputs!$D$6,'May 2006'!$A$9:$P$292,6)*-1</f>
        <v>1446080.19</v>
      </c>
      <c r="G68" s="166">
        <f>'May 2006'!$S$9</f>
        <v>361524</v>
      </c>
      <c r="H68" s="167">
        <f>VLOOKUP(Inputs!$D$5,'May 2006'!$A$9:$P$292,6)*-1</f>
        <v>1807604.19</v>
      </c>
      <c r="I68" s="166">
        <f>'May 2006'!$S$13</f>
        <v>0</v>
      </c>
      <c r="J68" s="166">
        <f>'May 2006'!$S$14</f>
        <v>361524</v>
      </c>
      <c r="K68" s="166">
        <f>'May 2006'!$S$10</f>
        <v>137201.9732400002</v>
      </c>
      <c r="L68" s="166">
        <f>'May 2006'!$Q$11</f>
        <v>686003.86614689918</v>
      </c>
      <c r="M68" s="168">
        <f>'May 2006'!$R$11</f>
        <v>548801.89290689898</v>
      </c>
      <c r="O68" s="146"/>
    </row>
    <row r="69" spans="1:15" ht="22.5" customHeight="1">
      <c r="A69" s="232" t="str">
        <f>'June 2006'!$A$4</f>
        <v>EPA Auction</v>
      </c>
      <c r="B69" s="184">
        <f>'June 2006'!$A$9</f>
        <v>38869</v>
      </c>
      <c r="C69" s="185">
        <v>63</v>
      </c>
      <c r="D69" s="166">
        <f>'June 2006'!$B$9*-1</f>
        <v>232244.21</v>
      </c>
      <c r="E69" s="167">
        <f>VLOOKUP(Inputs!$D$6,'June 2006'!$A$9:$P$292,5)</f>
        <v>90822</v>
      </c>
      <c r="F69" s="167">
        <f>VLOOKUP(Inputs!$D$6,'June 2006'!$A$9:$P$292,6)*-1</f>
        <v>141422.21</v>
      </c>
      <c r="G69" s="166">
        <f>'June 2006'!$S$9</f>
        <v>35352</v>
      </c>
      <c r="H69" s="167">
        <f>VLOOKUP(Inputs!$D$5,'June 2006'!$A$9:$P$292,6)*-1</f>
        <v>176774.21</v>
      </c>
      <c r="I69" s="166">
        <f>'June 2006'!$S$13</f>
        <v>0</v>
      </c>
      <c r="J69" s="166">
        <f>'June 2006'!$S$14</f>
        <v>35352</v>
      </c>
      <c r="K69" s="166">
        <f>'June 2006'!$S$10</f>
        <v>13416.437520000036</v>
      </c>
      <c r="L69" s="166">
        <f>'June 2006'!$Q$11</f>
        <v>67087.58043710023</v>
      </c>
      <c r="M69" s="168">
        <f>'June 2006'!$R$11</f>
        <v>53671.142917100195</v>
      </c>
      <c r="O69" s="146"/>
    </row>
    <row r="70" spans="1:15" ht="22.5" customHeight="1">
      <c r="A70" s="232" t="str">
        <f>'Mar 2007'!$A$4</f>
        <v>Saracen Energy</v>
      </c>
      <c r="B70" s="184">
        <f>'Mar 2007'!$A$9</f>
        <v>39142</v>
      </c>
      <c r="C70" s="185">
        <v>64</v>
      </c>
      <c r="D70" s="166">
        <f>'Mar 2007'!$B$9*-1</f>
        <v>2322500</v>
      </c>
      <c r="E70" s="167">
        <f>VLOOKUP(Inputs!$D$6,'Mar 2007'!$A$9:$P$282,5)</f>
        <v>815466</v>
      </c>
      <c r="F70" s="167">
        <f>VLOOKUP(Inputs!$D$6,'Mar 2007'!$A$9:$P$282,6)*-1</f>
        <v>1507034</v>
      </c>
      <c r="G70" s="166">
        <f>'Mar 2007'!$S$9</f>
        <v>376764</v>
      </c>
      <c r="H70" s="167">
        <f>VLOOKUP(Inputs!$D$5,'Mar 2007'!$A$9:$P$282,6)*-1</f>
        <v>1883798</v>
      </c>
      <c r="I70" s="166">
        <f>'Mar 2007'!$S$13</f>
        <v>0</v>
      </c>
      <c r="J70" s="166">
        <f>'Mar 2007'!$S$14</f>
        <v>376764</v>
      </c>
      <c r="K70" s="166">
        <f>'Mar 2007'!$S$10</f>
        <v>142985.70563999936</v>
      </c>
      <c r="L70" s="166">
        <f>'Mar 2007'!$Q$11</f>
        <v>714920.17897999997</v>
      </c>
      <c r="M70" s="168">
        <f>'Mar 2007'!$R$11</f>
        <v>571934.47334000061</v>
      </c>
      <c r="O70" s="146"/>
    </row>
    <row r="71" spans="1:15" ht="22.5" customHeight="1">
      <c r="A71" s="232" t="str">
        <f>'Apr 2007'!$A$4</f>
        <v>EPA Auction / Louis Dreyfus</v>
      </c>
      <c r="B71" s="184">
        <f>'Apr 2007'!$A$9</f>
        <v>39173</v>
      </c>
      <c r="C71" s="185">
        <v>65</v>
      </c>
      <c r="D71" s="166">
        <f>'Apr 2007'!$B$9*-1</f>
        <v>3727548</v>
      </c>
      <c r="E71" s="167">
        <f>VLOOKUP(Inputs!$D$6,'Apr 2007'!$A$9:$P$281,5)</f>
        <v>1292229</v>
      </c>
      <c r="F71" s="167">
        <f>VLOOKUP(Inputs!$D$6,'Apr 2007'!$A$9:$P$281,6)*-1</f>
        <v>2435319</v>
      </c>
      <c r="G71" s="166">
        <f>'Apr 2007'!$S$9</f>
        <v>608832</v>
      </c>
      <c r="H71" s="167">
        <f>VLOOKUP(Inputs!$D$5,'Apr 2007'!$A$9:$P$281,6)*-1</f>
        <v>3044151</v>
      </c>
      <c r="I71" s="166">
        <f>'Apr 2007'!$S$13</f>
        <v>0</v>
      </c>
      <c r="J71" s="166">
        <f>'Apr 2007'!$S$14</f>
        <v>608832</v>
      </c>
      <c r="K71" s="166">
        <f>'Apr 2007'!$S$10</f>
        <v>231057.83232000016</v>
      </c>
      <c r="L71" s="166">
        <f>'Apr 2007'!$Q$11</f>
        <v>1155285.7460100017</v>
      </c>
      <c r="M71" s="168">
        <f>'Apr 2007'!$R$11</f>
        <v>924227.91369000159</v>
      </c>
      <c r="O71" s="146"/>
    </row>
    <row r="72" spans="1:15" ht="22.5" customHeight="1">
      <c r="A72" s="232" t="str">
        <f>'May 2007'!$A$4</f>
        <v>Alpha Energy</v>
      </c>
      <c r="B72" s="184">
        <f>'May 2007'!$A$9</f>
        <v>39203</v>
      </c>
      <c r="C72" s="185">
        <v>66</v>
      </c>
      <c r="D72" s="166">
        <f>'May 2007'!$B$9*-1</f>
        <v>2897500</v>
      </c>
      <c r="E72" s="167">
        <f>VLOOKUP(Inputs!$D$6,'May 2007'!$A$9:$P$280,5)</f>
        <v>991588</v>
      </c>
      <c r="F72" s="167">
        <f>VLOOKUP(Inputs!$D$6,'May 2007'!$A$9:$P$280,6)*-1</f>
        <v>1905912</v>
      </c>
      <c r="G72" s="166">
        <f>'May 2007'!$S$9</f>
        <v>476484</v>
      </c>
      <c r="H72" s="167">
        <f>VLOOKUP(Inputs!$D$5,'May 2007'!$A$9:$P$280,6)*-1</f>
        <v>2382396</v>
      </c>
      <c r="I72" s="166">
        <f>'May 2007'!$S$13</f>
        <v>0</v>
      </c>
      <c r="J72" s="166">
        <f>'May 2007'!$S$14</f>
        <v>476484</v>
      </c>
      <c r="K72" s="166">
        <f>'May 2007'!$S$10</f>
        <v>180830.44284000015</v>
      </c>
      <c r="L72" s="166">
        <f>'May 2007'!$Q$11</f>
        <v>904143.10595999984</v>
      </c>
      <c r="M72" s="168">
        <f>'May 2007'!$R$11</f>
        <v>723312.66311999969</v>
      </c>
      <c r="O72" s="146"/>
    </row>
    <row r="73" spans="1:15" ht="22.5" customHeight="1">
      <c r="A73" s="232" t="s">
        <v>194</v>
      </c>
      <c r="B73" s="184">
        <f>'Oct 2007'!$A$9</f>
        <v>39356</v>
      </c>
      <c r="C73" s="185">
        <v>67</v>
      </c>
      <c r="D73" s="166">
        <f>'Oct 2007'!$B$9*-1</f>
        <v>2872500</v>
      </c>
      <c r="E73" s="167">
        <f>VLOOKUP(Inputs!$D$6,'Oct 2007'!$A$9:$P$275,5)</f>
        <v>919194</v>
      </c>
      <c r="F73" s="167">
        <f>VLOOKUP(Inputs!$D$6,'Oct 2007'!$A$9:$P$275,6)*-1</f>
        <v>1953306</v>
      </c>
      <c r="G73" s="166">
        <f>'Oct 2007'!$S$9</f>
        <v>488328</v>
      </c>
      <c r="H73" s="167">
        <f>VLOOKUP(Inputs!$D$5,'Oct 2007'!$A$9:$P$275,6)*-1</f>
        <v>2441634</v>
      </c>
      <c r="I73" s="166">
        <f>'Oct 2007'!$S$13</f>
        <v>0</v>
      </c>
      <c r="J73" s="166">
        <f>'Oct 2007'!$S$14</f>
        <v>488328</v>
      </c>
      <c r="K73" s="166">
        <f>'Oct 2007'!$S$10</f>
        <v>185325.35928000044</v>
      </c>
      <c r="L73" s="166">
        <f>'Oct 2007'!$Q$11</f>
        <v>926624.51934000105</v>
      </c>
      <c r="M73" s="168">
        <f>'Oct 2007'!$R$11</f>
        <v>741299.16006000061</v>
      </c>
      <c r="O73" s="146"/>
    </row>
    <row r="74" spans="1:15" ht="22.5" customHeight="1">
      <c r="A74" s="232" t="str">
        <f>'Dec 2007'!$A$4</f>
        <v>Saracen / DTE Coal Services</v>
      </c>
      <c r="B74" s="184">
        <f>'Dec 2007'!$A$9</f>
        <v>39417</v>
      </c>
      <c r="C74" s="185">
        <v>68</v>
      </c>
      <c r="D74" s="166">
        <f>'Dec 2007'!$B$9*-1</f>
        <v>2843450</v>
      </c>
      <c r="E74" s="167">
        <f>VLOOKUP(Inputs!$D$6,'Dec 2007'!$A$9:$P$273,5)</f>
        <v>884633</v>
      </c>
      <c r="F74" s="167">
        <f>VLOOKUP(Inputs!$D$6,'Dec 2007'!$A$9:$P$273,6)*-1</f>
        <v>1958817</v>
      </c>
      <c r="G74" s="166">
        <f>'Dec 2007'!$S$9</f>
        <v>489708</v>
      </c>
      <c r="H74" s="167">
        <f>VLOOKUP(Inputs!$D$5,'Dec 2007'!$A$9:$P$273,6)*-1</f>
        <v>2448525</v>
      </c>
      <c r="I74" s="166">
        <f>'Dec 2007'!$S$13</f>
        <v>0</v>
      </c>
      <c r="J74" s="166">
        <f>'Dec 2007'!$S$14</f>
        <v>489708</v>
      </c>
      <c r="K74" s="166">
        <f>'Dec 2007'!$S$10</f>
        <v>185849.08308000024</v>
      </c>
      <c r="L74" s="166">
        <f>'Dec 2007'!$Q$11</f>
        <v>929239.72274999926</v>
      </c>
      <c r="M74" s="168">
        <f>'Dec 2007'!$R$11</f>
        <v>743390.63966999901</v>
      </c>
      <c r="O74" s="146"/>
    </row>
    <row r="75" spans="1:15" ht="22.5" customHeight="1">
      <c r="A75" s="232" t="str">
        <f>'Apr 2008'!$A$4</f>
        <v>EPA Auction</v>
      </c>
      <c r="B75" s="184">
        <f>'Apr 2008'!$A$9</f>
        <v>39539</v>
      </c>
      <c r="C75" s="185">
        <v>69</v>
      </c>
      <c r="D75" s="166">
        <f>'Apr 2008'!$B$9*-1</f>
        <v>1192027.3700000001</v>
      </c>
      <c r="E75" s="167">
        <f>VLOOKUP(Inputs!$D$6,'Apr 2008'!$A$9:$P$270,5)</f>
        <v>349650</v>
      </c>
      <c r="F75" s="167">
        <f>VLOOKUP(Inputs!$D$6,'Apr 2008'!$A$9:$P$270,6)*-1</f>
        <v>842377.37000000011</v>
      </c>
      <c r="G75" s="166">
        <f>'Apr 2008'!$S$9</f>
        <v>210588</v>
      </c>
      <c r="H75" s="167">
        <f>VLOOKUP(Inputs!$D$5,'Apr 2008'!$A$9:$P$270,6)*-1</f>
        <v>1052965.3700000001</v>
      </c>
      <c r="I75" s="166">
        <f>'Apr 2008'!$S$13</f>
        <v>0</v>
      </c>
      <c r="J75" s="166">
        <f>'Apr 2008'!$S$14</f>
        <v>210588</v>
      </c>
      <c r="K75" s="166">
        <f>'Apr 2008'!$S$10</f>
        <v>79920.25187999988</v>
      </c>
      <c r="L75" s="166">
        <f>'Apr 2008'!$Q$11</f>
        <v>399610.88756870053</v>
      </c>
      <c r="M75" s="168">
        <f>'Apr 2008'!$R$11</f>
        <v>319690.63568870066</v>
      </c>
      <c r="O75" s="146"/>
    </row>
    <row r="76" spans="1:15" ht="22.5" customHeight="1">
      <c r="A76" s="232" t="str">
        <f>'Oct 2008'!$A$4</f>
        <v>Sempra #1</v>
      </c>
      <c r="B76" s="184">
        <f>'Oct 2008'!$A$9</f>
        <v>39722</v>
      </c>
      <c r="C76" s="185">
        <v>70</v>
      </c>
      <c r="D76" s="166">
        <f>'Oct 2008'!$B$9*-1</f>
        <v>149500</v>
      </c>
      <c r="E76" s="167">
        <f>VLOOKUP(Inputs!$D$6,'Oct 2008'!$A$9:$P$263,5)</f>
        <v>39873</v>
      </c>
      <c r="F76" s="167">
        <f>VLOOKUP(Inputs!$D$6,'Oct 2008'!$A$9:$P$263,6)*-1</f>
        <v>109627</v>
      </c>
      <c r="G76" s="166">
        <f>'Oct 2008'!$S$9</f>
        <v>27408</v>
      </c>
      <c r="H76" s="167">
        <f>VLOOKUP(Inputs!$D$5,'Oct 2008'!$A$9:$P$263,6)*-1</f>
        <v>137035</v>
      </c>
      <c r="I76" s="166">
        <f>'Oct 2008'!$S$13</f>
        <v>0</v>
      </c>
      <c r="J76" s="166">
        <f>'Oct 2008'!$S$14</f>
        <v>27408</v>
      </c>
      <c r="K76" s="166">
        <f>'Oct 2008'!$S$10</f>
        <v>10401.610080000042</v>
      </c>
      <c r="L76" s="166">
        <f>'Oct 2008'!$Q$11</f>
        <v>52006.152849999991</v>
      </c>
      <c r="M76" s="168">
        <f>'Oct 2008'!$R$11</f>
        <v>41604.542769999949</v>
      </c>
      <c r="O76" s="146"/>
    </row>
    <row r="77" spans="1:15" ht="22.5" customHeight="1">
      <c r="A77" s="232" t="str">
        <f>'Nov 2008'!$A$4</f>
        <v>Various</v>
      </c>
      <c r="B77" s="184">
        <f>'Nov 2008'!$A$9</f>
        <v>39753</v>
      </c>
      <c r="C77" s="185">
        <v>71</v>
      </c>
      <c r="D77" s="166">
        <f>'Nov 2008'!$B$9*-1</f>
        <v>1393500</v>
      </c>
      <c r="E77" s="167">
        <f>VLOOKUP(Inputs!$D$6,'Nov 2008'!$A$9:$P$262,5)</f>
        <v>365416</v>
      </c>
      <c r="F77" s="167">
        <f>VLOOKUP(Inputs!$D$6,'Nov 2008'!$A$9:$P$262,6)*-1</f>
        <v>1028084</v>
      </c>
      <c r="G77" s="166">
        <f>'Nov 2008'!$S$9</f>
        <v>257028</v>
      </c>
      <c r="H77" s="167">
        <f>VLOOKUP(Inputs!$D$5,'Nov 2008'!$A$9:$P$262,6)*-1</f>
        <v>1285112</v>
      </c>
      <c r="I77" s="166">
        <f>'Nov 2008'!$S$13</f>
        <v>0</v>
      </c>
      <c r="J77" s="166">
        <f>'Nov 2008'!$S$14</f>
        <v>257028</v>
      </c>
      <c r="K77" s="166">
        <f>'Nov 2008'!$S$10</f>
        <v>97544.696280000033</v>
      </c>
      <c r="L77" s="166">
        <f>'Nov 2008'!$Q$11</f>
        <v>487712.85511999973</v>
      </c>
      <c r="M77" s="168">
        <f>'Nov 2008'!$R$11</f>
        <v>390168.1588399997</v>
      </c>
      <c r="O77" s="146"/>
    </row>
    <row r="78" spans="1:15" ht="21" customHeight="1" thickBot="1">
      <c r="A78" s="233" t="str">
        <f>'Dec 2008'!$A$4</f>
        <v>Shell, Dreyfus</v>
      </c>
      <c r="B78" s="165">
        <f>'Dec 2008'!$A$9</f>
        <v>39783</v>
      </c>
      <c r="C78" s="185">
        <v>72</v>
      </c>
      <c r="D78" s="221">
        <f>'Dec 2008'!$B$9*-1</f>
        <v>2154000</v>
      </c>
      <c r="E78" s="167">
        <f>VLOOKUP(Inputs!$D$6,'Dec 2008'!$A$9:$P$262,5)</f>
        <v>555255</v>
      </c>
      <c r="F78" s="167">
        <f>VLOOKUP(Inputs!$D$6,'Dec 2008'!$A$9:$P$262,6)*-1</f>
        <v>1598745</v>
      </c>
      <c r="G78" s="166">
        <f>'Dec 2008'!$S$9</f>
        <v>399684</v>
      </c>
      <c r="H78" s="167">
        <f>VLOOKUP(Inputs!$D$5,'Dec 2008'!$A$9:$P$262,6)*-1</f>
        <v>1998429</v>
      </c>
      <c r="I78" s="166">
        <f>'Dec 2008'!$S$13</f>
        <v>0</v>
      </c>
      <c r="J78" s="166">
        <f>'Dec 2008'!$S$14</f>
        <v>399684</v>
      </c>
      <c r="K78" s="166">
        <f>'Dec 2008'!$S$10</f>
        <v>151684.07483999943</v>
      </c>
      <c r="L78" s="166">
        <f>'Dec 2008'!$Q$11</f>
        <v>758423.7897899996</v>
      </c>
      <c r="M78" s="168">
        <f>'Dec 2008'!$R$11</f>
        <v>606739.71495000017</v>
      </c>
      <c r="N78" s="111"/>
      <c r="O78" s="146"/>
    </row>
    <row r="79" spans="1:15" ht="21" customHeight="1">
      <c r="A79" s="233" t="s">
        <v>213</v>
      </c>
      <c r="B79" s="165">
        <f>'Jan 2009'!$A$9</f>
        <v>39814</v>
      </c>
      <c r="C79" s="182">
        <v>73</v>
      </c>
      <c r="D79" s="223">
        <f>'Jan 2009'!$B$9*-1</f>
        <v>194500</v>
      </c>
      <c r="E79" s="167">
        <f>VLOOKUP(Inputs!$D$6,'Jan 2009'!$A$9:$P$248,5)</f>
        <v>77808</v>
      </c>
      <c r="F79" s="167">
        <f>VLOOKUP(Inputs!$D$6,'Jan 2009'!$A$9:$P$248,6)*-1</f>
        <v>116692</v>
      </c>
      <c r="G79" s="166">
        <f>'Jan 2009'!$S$9</f>
        <v>38904</v>
      </c>
      <c r="H79" s="167">
        <f>VLOOKUP(Inputs!$D$5,'Jan 2009'!$A$9:$P$248,6)*-1</f>
        <v>155596</v>
      </c>
      <c r="I79" s="166">
        <f>'Jan 2009'!$S$13</f>
        <v>0</v>
      </c>
      <c r="J79" s="166">
        <f>'Jan 2009'!$S$14</f>
        <v>38904</v>
      </c>
      <c r="K79" s="166">
        <f>'Jan 2009'!$S$10</f>
        <v>14764.457040000038</v>
      </c>
      <c r="L79" s="166">
        <f>'Jan 2009'!$Q$11</f>
        <v>59050.237960000013</v>
      </c>
      <c r="M79" s="168">
        <f>'Jan 2009'!$R$11</f>
        <v>44285.780919999976</v>
      </c>
      <c r="N79" s="111"/>
      <c r="O79" s="146"/>
    </row>
    <row r="80" spans="1:15" ht="21" customHeight="1">
      <c r="A80" s="233" t="s">
        <v>14</v>
      </c>
      <c r="B80" s="165">
        <f>'Apr 2009'!$A$9</f>
        <v>39904</v>
      </c>
      <c r="C80" s="185">
        <v>74</v>
      </c>
      <c r="D80" s="224">
        <f>'Apr 2009'!$B$9*-1</f>
        <v>173141</v>
      </c>
      <c r="E80" s="167">
        <f>VLOOKUP(Inputs!$D$6,'Apr 2009'!$A$9:$P$248,5)</f>
        <v>60606</v>
      </c>
      <c r="F80" s="167">
        <f>VLOOKUP(Inputs!$D$6,'Apr 2009'!$A$9:$P$248,6)*-1</f>
        <v>112535</v>
      </c>
      <c r="G80" s="166">
        <f>'Apr 2009'!$S$9</f>
        <v>34632</v>
      </c>
      <c r="H80" s="167">
        <f>VLOOKUP(Inputs!$D$5,'Apr 2009'!$A$9:$P$248,6)*-1</f>
        <v>147167</v>
      </c>
      <c r="I80" s="166">
        <f>'Apr 2009'!$S$13</f>
        <v>0</v>
      </c>
      <c r="J80" s="166">
        <f>'Apr 2009'!$S$14</f>
        <v>34632</v>
      </c>
      <c r="K80" s="166">
        <f>'Apr 2009'!$S$10</f>
        <v>13143.190319999994</v>
      </c>
      <c r="L80" s="166">
        <f>'Apr 2009'!$Q$11</f>
        <v>55851.348170000012</v>
      </c>
      <c r="M80" s="168">
        <f>'Apr 2009'!$R$11</f>
        <v>42708.157850000018</v>
      </c>
      <c r="N80" s="111"/>
      <c r="O80" s="146"/>
    </row>
    <row r="81" spans="1:15" ht="21" customHeight="1">
      <c r="A81" s="233" t="s">
        <v>214</v>
      </c>
      <c r="B81" s="165">
        <f>'Jun 2009'!$A$9</f>
        <v>39965</v>
      </c>
      <c r="C81" s="182">
        <v>75</v>
      </c>
      <c r="D81" s="224">
        <f>'Jun 2009'!$B$9*-1</f>
        <v>1017500</v>
      </c>
      <c r="E81" s="167">
        <f>VLOOKUP(Inputs!$D$6,'Jun 2009'!$A$9:$P$249,5)</f>
        <v>322202</v>
      </c>
      <c r="F81" s="167">
        <f>VLOOKUP(Inputs!$D$6,'Jun 2009'!$A$9:$P$249,6)*-1</f>
        <v>695298</v>
      </c>
      <c r="G81" s="166">
        <f>'Jun 2009'!$S$9</f>
        <v>203496</v>
      </c>
      <c r="H81" s="167">
        <f>VLOOKUP(Inputs!$D$5,'Jun 2009'!$A$9:$P$249,6)*-1</f>
        <v>898794</v>
      </c>
      <c r="I81" s="166">
        <f>'Jun 2009'!$S$13</f>
        <v>0</v>
      </c>
      <c r="J81" s="166">
        <f>'Jun 2009'!$S$14</f>
        <v>203496</v>
      </c>
      <c r="K81" s="166">
        <f>'Jun 2009'!$S$10</f>
        <v>77228.766959999688</v>
      </c>
      <c r="L81" s="166">
        <f>'Jun 2009'!$Q$11</f>
        <v>341101.31094000017</v>
      </c>
      <c r="M81" s="168">
        <f>'Jun 2009'!$R$11</f>
        <v>263872.54398000048</v>
      </c>
      <c r="N81" s="111"/>
      <c r="O81" s="146"/>
    </row>
    <row r="82" spans="1:15" ht="21" customHeight="1">
      <c r="A82" s="233" t="s">
        <v>227</v>
      </c>
      <c r="B82" s="165">
        <v>40026</v>
      </c>
      <c r="C82" s="185">
        <v>76</v>
      </c>
      <c r="D82" s="224">
        <f>'Aug 2009'!$B$9*-1</f>
        <v>1455000</v>
      </c>
      <c r="E82" s="167">
        <f>VLOOKUP(Inputs!$D$6,'Aug 2009'!$A$9:$P$248,5)</f>
        <v>509250</v>
      </c>
      <c r="F82" s="167">
        <f>VLOOKUP(Inputs!$D$6,'Aug 2009'!$A$9:$P$248,6)*-1</f>
        <v>945750</v>
      </c>
      <c r="G82" s="166">
        <f>'Aug 2009'!$S$9</f>
        <v>291000</v>
      </c>
      <c r="H82" s="167">
        <f>VLOOKUP(Inputs!$D$5,'Aug 2009'!$A$9:$P$248,6)*-1</f>
        <v>1236750</v>
      </c>
      <c r="I82" s="166">
        <f>'Aug 2009'!$S$13</f>
        <v>0</v>
      </c>
      <c r="J82" s="166">
        <f>'Aug 2009'!$S$14</f>
        <v>291000</v>
      </c>
      <c r="K82" s="166">
        <f>'Aug 2009'!$S$10</f>
        <v>110437.40999999992</v>
      </c>
      <c r="L82" s="166">
        <f>'Aug 2009'!$Q$11</f>
        <v>469358.99249999993</v>
      </c>
      <c r="M82" s="168">
        <f>'Aug 2009'!$R$11</f>
        <v>358921.58250000002</v>
      </c>
      <c r="N82" s="111"/>
      <c r="O82" s="146"/>
    </row>
    <row r="83" spans="1:15" ht="21" customHeight="1" thickBot="1">
      <c r="A83" s="233" t="s">
        <v>226</v>
      </c>
      <c r="B83" s="165">
        <v>40057</v>
      </c>
      <c r="C83" s="182">
        <v>77</v>
      </c>
      <c r="D83" s="225">
        <f>'Sep 2009'!$B$9*-1</f>
        <v>950750</v>
      </c>
      <c r="E83" s="167">
        <f>VLOOKUP(Inputs!$D$6,'Sep 2009'!$A$9:$P$248,5)</f>
        <v>301074</v>
      </c>
      <c r="F83" s="167">
        <f>VLOOKUP(Inputs!$D$6,'Sep 2009'!$A$9:$P$248,6)*-1</f>
        <v>649676</v>
      </c>
      <c r="G83" s="166">
        <f>'Sep 2009'!$S$9</f>
        <v>190152</v>
      </c>
      <c r="H83" s="167">
        <f>VLOOKUP(Inputs!$D$5,'Sep 2009'!$A$9:$P$248,6)*-1</f>
        <v>839828</v>
      </c>
      <c r="I83" s="166">
        <f>'Sep 2009'!$S$13</f>
        <v>0</v>
      </c>
      <c r="J83" s="166">
        <f>'Sep 2009'!$S$14</f>
        <v>190152</v>
      </c>
      <c r="K83" s="166">
        <f>'Sep 2009'!$S$10</f>
        <v>72164.585519999819</v>
      </c>
      <c r="L83" s="166">
        <f>'Sep 2009'!$Q$11</f>
        <v>318723.12428000016</v>
      </c>
      <c r="M83" s="168">
        <f>'Sep 2009'!$R$11</f>
        <v>246558.53876000035</v>
      </c>
      <c r="N83" s="111"/>
      <c r="O83" s="146"/>
    </row>
    <row r="84" spans="1:15" ht="21" customHeight="1">
      <c r="A84" s="233" t="s">
        <v>225</v>
      </c>
      <c r="B84" s="165">
        <v>40210</v>
      </c>
      <c r="C84" s="185">
        <v>78</v>
      </c>
      <c r="D84" s="167">
        <f>'Feb 2010'!$B$9*-1</f>
        <v>402500</v>
      </c>
      <c r="E84" s="167">
        <f>VLOOKUP(Inputs!$D$6,'Feb 2010'!$A$9:$P$249,5)</f>
        <v>73788</v>
      </c>
      <c r="F84" s="167">
        <f>VLOOKUP(Inputs!$D$6,'Feb 2010'!$A$9:$P$249,6)*-1</f>
        <v>328712</v>
      </c>
      <c r="G84" s="166">
        <f>'Feb 2010'!$S$9</f>
        <v>73788</v>
      </c>
      <c r="H84" s="167">
        <v>0</v>
      </c>
      <c r="I84" s="166">
        <f>'Feb 2010'!$S$13</f>
        <v>402500</v>
      </c>
      <c r="J84" s="166">
        <f>'Feb 2010'!$S$14</f>
        <v>73788</v>
      </c>
      <c r="K84" s="166">
        <f>'Feb 2010'!$S$10</f>
        <v>-124749.49112000005</v>
      </c>
      <c r="L84" s="166">
        <f>'Feb 2010'!$Q$11</f>
        <v>0</v>
      </c>
      <c r="M84" s="168">
        <f>'Feb 2010'!$R$11</f>
        <v>124749.49112000005</v>
      </c>
      <c r="N84" s="111"/>
      <c r="O84" s="146"/>
    </row>
    <row r="85" spans="1:15">
      <c r="D85" s="222"/>
      <c r="E85" s="167"/>
      <c r="F85" s="167"/>
      <c r="G85" s="166"/>
      <c r="H85" s="167"/>
      <c r="I85" s="166"/>
      <c r="J85" s="166"/>
      <c r="K85" s="166"/>
      <c r="L85" s="166"/>
      <c r="M85" s="168"/>
      <c r="O85" s="98"/>
    </row>
    <row r="86" spans="1:15">
      <c r="A86" s="8"/>
      <c r="B86" s="226" t="s">
        <v>43</v>
      </c>
      <c r="C86" s="41"/>
      <c r="D86" s="41">
        <f t="shared" ref="D86:M86" si="0">SUM(D7:D85)</f>
        <v>125683618.5</v>
      </c>
      <c r="E86" s="41">
        <f t="shared" si="0"/>
        <v>80269433</v>
      </c>
      <c r="F86" s="41">
        <f t="shared" si="0"/>
        <v>45414185.499999993</v>
      </c>
      <c r="G86" s="117">
        <f>SUM(G7:G85)</f>
        <v>11346646</v>
      </c>
      <c r="H86" s="41">
        <f t="shared" si="0"/>
        <v>56485077.499999993</v>
      </c>
      <c r="I86" s="117">
        <f t="shared" si="0"/>
        <v>402500</v>
      </c>
      <c r="J86" s="117">
        <f t="shared" si="0"/>
        <v>11346646</v>
      </c>
      <c r="K86" s="41">
        <f t="shared" si="0"/>
        <v>4153412.8484600023</v>
      </c>
      <c r="L86" s="41">
        <f t="shared" si="0"/>
        <v>21436225.654705014</v>
      </c>
      <c r="M86" s="41">
        <f t="shared" si="0"/>
        <v>17282812.806245003</v>
      </c>
      <c r="O86" s="118"/>
    </row>
    <row r="87" spans="1:15">
      <c r="A87" s="8"/>
      <c r="D87" s="118"/>
      <c r="E87" s="118"/>
      <c r="F87" s="186" t="s">
        <v>231</v>
      </c>
      <c r="G87" s="263">
        <v>7.4650388683330279E-2</v>
      </c>
      <c r="H87" s="118"/>
      <c r="I87" s="263">
        <v>7.4650388683330279E-2</v>
      </c>
      <c r="J87" s="263">
        <v>7.4650388683330279E-2</v>
      </c>
      <c r="K87" s="263">
        <v>7.4650388683330279E-2</v>
      </c>
      <c r="L87" s="118"/>
      <c r="M87" s="118"/>
      <c r="O87" s="118"/>
    </row>
    <row r="88" spans="1:15" ht="13.5" thickBot="1">
      <c r="A88" s="187"/>
      <c r="B88" s="187" t="s">
        <v>223</v>
      </c>
      <c r="C88" s="187"/>
      <c r="D88" s="157">
        <f>SUM(D79:D83)</f>
        <v>3790891</v>
      </c>
      <c r="E88" s="158"/>
      <c r="F88" s="118"/>
      <c r="G88" s="154">
        <f>+G86*G87</f>
        <v>847031.53415215481</v>
      </c>
      <c r="H88" s="118"/>
      <c r="I88" s="154">
        <f>+I86*I87</f>
        <v>30046.781445040437</v>
      </c>
      <c r="J88" s="154">
        <f>+J86*J87</f>
        <v>847031.53415215481</v>
      </c>
      <c r="K88" s="154">
        <f>+K86*K87</f>
        <v>310053.88349987712</v>
      </c>
      <c r="L88" s="118"/>
      <c r="M88" s="118"/>
      <c r="O88" s="118"/>
    </row>
    <row r="89" spans="1:15" ht="13.5" thickTop="1">
      <c r="A89" s="8"/>
      <c r="D89" s="229" t="s">
        <v>232</v>
      </c>
      <c r="E89" s="188"/>
      <c r="F89" s="189" t="s">
        <v>45</v>
      </c>
      <c r="G89" s="229" t="s">
        <v>232</v>
      </c>
      <c r="H89" s="189"/>
      <c r="I89" s="230" t="s">
        <v>232</v>
      </c>
      <c r="J89" s="230" t="s">
        <v>232</v>
      </c>
      <c r="K89" s="189" t="s">
        <v>45</v>
      </c>
      <c r="L89" s="189" t="s">
        <v>45</v>
      </c>
      <c r="M89" s="104"/>
    </row>
    <row r="90" spans="1:15">
      <c r="A90" s="200" t="s">
        <v>215</v>
      </c>
      <c r="B90" s="199"/>
      <c r="E90" s="159" t="s">
        <v>157</v>
      </c>
      <c r="F90" s="190"/>
      <c r="I90" s="191"/>
      <c r="J90" s="191"/>
      <c r="M90" s="159" t="s">
        <v>156</v>
      </c>
      <c r="N90" s="190"/>
    </row>
    <row r="91" spans="1:15">
      <c r="A91" s="98" t="s">
        <v>216</v>
      </c>
      <c r="B91" s="201">
        <v>93125</v>
      </c>
      <c r="D91" s="189"/>
      <c r="E91" s="116" t="s">
        <v>198</v>
      </c>
      <c r="F91" s="116" t="s">
        <v>197</v>
      </c>
      <c r="G91" s="183"/>
      <c r="H91" s="118"/>
      <c r="I91" s="228" t="s">
        <v>161</v>
      </c>
      <c r="J91" s="118"/>
      <c r="K91" s="150"/>
      <c r="L91" s="191"/>
      <c r="M91" s="116" t="s">
        <v>198</v>
      </c>
      <c r="N91" s="116" t="s">
        <v>197</v>
      </c>
    </row>
    <row r="92" spans="1:15">
      <c r="A92" s="98" t="s">
        <v>217</v>
      </c>
      <c r="B92" s="201">
        <v>93125</v>
      </c>
      <c r="C92" s="8"/>
      <c r="D92" s="147" t="s">
        <v>155</v>
      </c>
      <c r="E92" s="27">
        <f>H86</f>
        <v>56485077.499999993</v>
      </c>
      <c r="F92" s="27">
        <f>E92*$G$87</f>
        <v>4216632.990183033</v>
      </c>
      <c r="H92" s="119"/>
      <c r="I92" s="155">
        <f>ROUND(SUM(J7:J84)*0.37951,0)</f>
        <v>4306166</v>
      </c>
      <c r="J92" s="149"/>
      <c r="K92" s="147" t="s">
        <v>155</v>
      </c>
      <c r="M92" s="27">
        <f>L86</f>
        <v>21436225.654705014</v>
      </c>
      <c r="N92" s="27">
        <f>M92*$I$87</f>
        <v>1600222.5770273055</v>
      </c>
    </row>
    <row r="93" spans="1:15">
      <c r="A93" s="98" t="s">
        <v>205</v>
      </c>
      <c r="B93" s="201">
        <v>645000</v>
      </c>
      <c r="C93" s="8"/>
      <c r="D93" s="144">
        <v>40179</v>
      </c>
      <c r="E93" s="151">
        <f>SUM('Sep 1994:Sep 2009'!$U$9)</f>
        <v>55535110.499999993</v>
      </c>
      <c r="F93" s="151">
        <f t="shared" ref="F93:F104" si="1">E93*$G$87</f>
        <v>4145717.5843966962</v>
      </c>
      <c r="H93" s="186" t="s">
        <v>231</v>
      </c>
      <c r="I93" s="263">
        <v>7.4650388683330279E-2</v>
      </c>
      <c r="J93" s="149"/>
      <c r="K93" s="144">
        <v>40179</v>
      </c>
      <c r="M93" s="151">
        <f>SUM('Sep 1994:Sep 2009'!$U$11)</f>
        <v>21075743.007325001</v>
      </c>
      <c r="N93" s="151">
        <f t="shared" ref="N93:N104" si="2">M93*$I$87</f>
        <v>1573312.4072867916</v>
      </c>
    </row>
    <row r="94" spans="1:15" ht="13.5" thickBot="1">
      <c r="A94" s="98" t="s">
        <v>218</v>
      </c>
      <c r="B94" s="202">
        <v>186250</v>
      </c>
      <c r="C94" s="8"/>
      <c r="D94" s="144">
        <v>40210</v>
      </c>
      <c r="E94" s="27">
        <f>SUM('Sep 1994:Sep 2009'!$V$9)</f>
        <v>54548165.499999993</v>
      </c>
      <c r="F94" s="27">
        <f t="shared" si="1"/>
        <v>4072041.7565376265</v>
      </c>
      <c r="H94" s="119"/>
      <c r="I94" s="154">
        <f>+I92*I93</f>
        <v>321456.96563494159</v>
      </c>
      <c r="J94" s="149"/>
      <c r="K94" s="144">
        <v>40210</v>
      </c>
      <c r="M94" s="151">
        <f>SUM('Sep 1994:Sep 2009'!$V$11)</f>
        <v>20701198.091315005</v>
      </c>
      <c r="N94" s="151">
        <f t="shared" si="2"/>
        <v>1545352.4837272801</v>
      </c>
    </row>
    <row r="95" spans="1:15" ht="13.5" thickTop="1">
      <c r="A95" s="191"/>
      <c r="B95" s="201">
        <f>SUM(B91:B94)</f>
        <v>1017500</v>
      </c>
      <c r="C95" s="8"/>
      <c r="D95" s="144">
        <v>40238</v>
      </c>
      <c r="E95" s="27">
        <f>SUM('Sep 1994:Sep 2009'!$W$9)</f>
        <v>53482538.499999993</v>
      </c>
      <c r="F95" s="27">
        <f t="shared" si="1"/>
        <v>3992492.2867961754</v>
      </c>
      <c r="I95" s="230" t="s">
        <v>204</v>
      </c>
      <c r="J95" s="119"/>
      <c r="K95" s="144">
        <v>40238</v>
      </c>
      <c r="M95" s="151">
        <f>SUM('Sep 1994:Sep 2009'!$W$11)</f>
        <v>20296800.359124999</v>
      </c>
      <c r="N95" s="151">
        <f t="shared" si="2"/>
        <v>1515164.0358366389</v>
      </c>
    </row>
    <row r="96" spans="1:15">
      <c r="C96" s="8"/>
      <c r="D96" s="144">
        <v>40269</v>
      </c>
      <c r="E96" s="27">
        <f>SUM('Sep 1994:Sep 2009'!$X$9)</f>
        <v>52534259.499999993</v>
      </c>
      <c r="F96" s="27">
        <f t="shared" si="1"/>
        <v>3921702.8908659355</v>
      </c>
      <c r="H96" s="119"/>
      <c r="I96" s="148"/>
      <c r="J96" s="119"/>
      <c r="K96" s="144">
        <v>40269</v>
      </c>
      <c r="M96" s="151">
        <f>SUM('Sep 1994:Sep 2009'!$X$11)</f>
        <v>19936919.092855006</v>
      </c>
      <c r="N96" s="151">
        <f t="shared" si="2"/>
        <v>1488298.7594297347</v>
      </c>
    </row>
    <row r="97" spans="1:14">
      <c r="C97" s="8"/>
      <c r="D97" s="144">
        <v>40299</v>
      </c>
      <c r="E97" s="27">
        <f>SUM('Sep 1994:Sep 2009'!$Y$9)</f>
        <v>51586988.499999993</v>
      </c>
      <c r="F97" s="27">
        <f t="shared" si="1"/>
        <v>3850988.7425274886</v>
      </c>
      <c r="H97" s="119"/>
      <c r="I97" s="148">
        <f>ROUND(-I86*0.37951,0)</f>
        <v>-152753</v>
      </c>
      <c r="J97" s="119"/>
      <c r="K97" s="144">
        <v>40299</v>
      </c>
      <c r="M97" s="151">
        <f>SUM('Sep 1994:Sep 2009'!$Y$11)</f>
        <v>19577420.27564501</v>
      </c>
      <c r="N97" s="151">
        <f t="shared" si="2"/>
        <v>1461462.0329938109</v>
      </c>
    </row>
    <row r="98" spans="1:14">
      <c r="C98" s="8"/>
      <c r="D98" s="144">
        <v>40330</v>
      </c>
      <c r="E98" s="27">
        <f>SUM('Sep 1994:Sep 2009'!$Z$9)</f>
        <v>50534228.499999993</v>
      </c>
      <c r="F98" s="27">
        <f t="shared" si="1"/>
        <v>3772399.799337226</v>
      </c>
      <c r="H98" s="186" t="s">
        <v>231</v>
      </c>
      <c r="I98" s="263">
        <v>7.4650388683330279E-2</v>
      </c>
      <c r="J98" s="119"/>
      <c r="K98" s="144">
        <v>40330</v>
      </c>
      <c r="M98" s="151">
        <f>SUM('Sep 1994:Sep 2009'!$Z$11)</f>
        <v>19177895.536175001</v>
      </c>
      <c r="N98" s="151">
        <f t="shared" si="2"/>
        <v>1431637.3559037687</v>
      </c>
    </row>
    <row r="99" spans="1:14" ht="13.5" thickBot="1">
      <c r="C99" s="8"/>
      <c r="D99" s="144">
        <v>40360</v>
      </c>
      <c r="E99" s="27">
        <f>SUM('Sep 1994:Sep 2009'!$AA$9)</f>
        <v>49477092.499999993</v>
      </c>
      <c r="F99" s="27">
        <f t="shared" si="1"/>
        <v>3693484.1860460849</v>
      </c>
      <c r="H99" s="119"/>
      <c r="I99" s="154">
        <f>+I97*I98</f>
        <v>-11403.070822544751</v>
      </c>
      <c r="J99" s="119"/>
      <c r="K99" s="144">
        <v>40360</v>
      </c>
      <c r="M99" s="151">
        <f>SUM('Sep 1994:Sep 2009'!$AA$11)</f>
        <v>18776708.742705006</v>
      </c>
      <c r="N99" s="151">
        <f t="shared" si="2"/>
        <v>1401688.6058366145</v>
      </c>
    </row>
    <row r="100" spans="1:14" ht="13.5" thickTop="1">
      <c r="C100" s="8"/>
      <c r="D100" s="144">
        <v>40391</v>
      </c>
      <c r="E100" s="27">
        <f>SUM('Sep 1994:Sep 2009'!$AB$9)</f>
        <v>48379475.499999993</v>
      </c>
      <c r="F100" s="27">
        <f t="shared" si="1"/>
        <v>3611546.6503706537</v>
      </c>
      <c r="I100" s="230" t="s">
        <v>204</v>
      </c>
      <c r="J100" s="119"/>
      <c r="K100" s="144">
        <v>40391</v>
      </c>
      <c r="M100" s="151">
        <f>SUM('Sep 1994:Sep 2009'!$AB$11)</f>
        <v>18360161.022335004</v>
      </c>
      <c r="N100" s="151">
        <f t="shared" si="2"/>
        <v>1370593.1566058386</v>
      </c>
    </row>
    <row r="101" spans="1:14">
      <c r="C101" s="8"/>
      <c r="D101" s="144">
        <v>40422</v>
      </c>
      <c r="E101" s="27">
        <f>SUM('Sep 1994:Sep 2009'!$AC$9)</f>
        <v>47539901.499999993</v>
      </c>
      <c r="F101" s="27">
        <f t="shared" si="1"/>
        <v>3548872.1249422356</v>
      </c>
      <c r="I101" s="191"/>
      <c r="J101" s="119"/>
      <c r="K101" s="144">
        <v>40422</v>
      </c>
      <c r="M101" s="151">
        <f>SUM('Sep 1994:Sep 2009'!$AC$11)</f>
        <v>18041528.986905001</v>
      </c>
      <c r="N101" s="151">
        <f t="shared" si="2"/>
        <v>1346807.1513140283</v>
      </c>
    </row>
    <row r="102" spans="1:14">
      <c r="C102" s="8"/>
      <c r="D102" s="144">
        <v>40452</v>
      </c>
      <c r="E102" s="27">
        <f>SUM('Sep 1994:Sep 2009'!$AD$9)</f>
        <v>45695088.499999993</v>
      </c>
      <c r="F102" s="27">
        <f t="shared" si="1"/>
        <v>3411156.1174441748</v>
      </c>
      <c r="I102" s="191"/>
      <c r="J102" s="119"/>
      <c r="K102" s="144">
        <v>40452</v>
      </c>
      <c r="M102" s="151">
        <f>SUM('Sep 1994:Sep 2009'!$AD$11)</f>
        <v>17341448.935695004</v>
      </c>
      <c r="N102" s="151">
        <f t="shared" si="2"/>
        <v>1294545.9033817563</v>
      </c>
    </row>
    <row r="103" spans="1:14">
      <c r="C103" s="8"/>
      <c r="D103" s="144">
        <v>40483</v>
      </c>
      <c r="E103" s="27">
        <f>SUM('Sep 1994:Sep 2009'!$AE$9)</f>
        <v>44483852.499999993</v>
      </c>
      <c r="F103" s="27">
        <f t="shared" si="1"/>
        <v>3320736.879256933</v>
      </c>
      <c r="J103" s="119"/>
      <c r="K103" s="144">
        <v>40483</v>
      </c>
      <c r="M103" s="151">
        <f>SUM('Sep 1994:Sep 2009'!$AE$11)</f>
        <v>16881785.975795001</v>
      </c>
      <c r="N103" s="151">
        <f t="shared" si="2"/>
        <v>1260231.8847618909</v>
      </c>
    </row>
    <row r="104" spans="1:14">
      <c r="C104" s="8"/>
      <c r="D104" s="113" t="s">
        <v>114</v>
      </c>
      <c r="E104" s="27">
        <f>F86</f>
        <v>45414185.499999993</v>
      </c>
      <c r="F104" s="160">
        <f t="shared" si="1"/>
        <v>3390186.5993118617</v>
      </c>
      <c r="I104" s="114" t="s">
        <v>45</v>
      </c>
      <c r="J104" s="149"/>
      <c r="K104" s="113" t="s">
        <v>114</v>
      </c>
      <c r="M104" s="27">
        <f>M86</f>
        <v>17282812.806245003</v>
      </c>
      <c r="N104" s="27">
        <f t="shared" si="2"/>
        <v>1290168.6935274275</v>
      </c>
    </row>
    <row r="105" spans="1:14">
      <c r="C105" s="8"/>
      <c r="D105" s="8" t="s">
        <v>210</v>
      </c>
      <c r="E105" s="153">
        <f>(+E92+SUM(E93:E103)*2+E104)/24</f>
        <v>50395527.749999993</v>
      </c>
      <c r="F105" s="231">
        <f>(+F92+SUM(F93:F103)*2+F104)/24</f>
        <v>3762045.7344390564</v>
      </c>
      <c r="J105" s="98"/>
      <c r="K105" s="113" t="s">
        <v>210</v>
      </c>
      <c r="L105" s="191"/>
      <c r="M105" s="153">
        <f>(+M92+SUM(M93:M103)*2+M104)/24</f>
        <v>19127260.771362502</v>
      </c>
      <c r="N105" s="161">
        <f>(+N92+SUM(N93:N103)*2+N104)/24</f>
        <v>1427857.4510296264</v>
      </c>
    </row>
    <row r="106" spans="1:14">
      <c r="C106" s="8"/>
      <c r="E106" s="194"/>
      <c r="F106" s="229" t="s">
        <v>234</v>
      </c>
      <c r="J106" s="147"/>
      <c r="K106" s="147"/>
      <c r="L106" s="192"/>
      <c r="M106" s="152"/>
      <c r="N106" s="229" t="s">
        <v>232</v>
      </c>
    </row>
    <row r="107" spans="1:14">
      <c r="B107" s="147"/>
      <c r="D107" s="192"/>
      <c r="E107" s="152"/>
      <c r="F107" s="115"/>
      <c r="J107" s="147"/>
      <c r="K107" s="147"/>
      <c r="L107" s="192"/>
      <c r="M107" s="152"/>
      <c r="N107" s="115"/>
    </row>
    <row r="108" spans="1:14">
      <c r="A108" s="4" t="s">
        <v>212</v>
      </c>
      <c r="B108" s="8"/>
      <c r="D108" s="27"/>
      <c r="E108" s="162"/>
      <c r="J108" s="8"/>
      <c r="K108" s="113"/>
      <c r="L108" s="27"/>
      <c r="M108" s="162"/>
      <c r="N108" s="193"/>
    </row>
    <row r="109" spans="1:14">
      <c r="B109" s="8"/>
      <c r="D109" s="144"/>
      <c r="E109" s="163"/>
      <c r="M109" s="164"/>
    </row>
    <row r="110" spans="1:14">
      <c r="B110" s="8"/>
      <c r="D110" s="144"/>
    </row>
    <row r="111" spans="1:14">
      <c r="D111" s="144"/>
      <c r="E111" s="183"/>
    </row>
    <row r="112" spans="1:14">
      <c r="D112" s="144"/>
      <c r="E112" s="183"/>
    </row>
    <row r="113" spans="1:6">
      <c r="D113" s="144"/>
      <c r="E113" s="194"/>
      <c r="F113" s="195"/>
    </row>
    <row r="114" spans="1:6" ht="15">
      <c r="A114" s="196"/>
      <c r="B114" s="203"/>
      <c r="D114" s="144"/>
      <c r="E114" s="194"/>
      <c r="F114" s="195"/>
    </row>
    <row r="115" spans="1:6">
      <c r="A115" s="197"/>
      <c r="B115" s="198"/>
      <c r="D115" s="144"/>
      <c r="E115" s="195"/>
      <c r="F115" s="195"/>
    </row>
    <row r="116" spans="1:6">
      <c r="A116" s="197"/>
      <c r="B116" s="198"/>
      <c r="D116" s="144"/>
      <c r="E116" s="195"/>
      <c r="F116" s="195"/>
    </row>
    <row r="117" spans="1:6">
      <c r="A117" s="197"/>
      <c r="B117" s="198"/>
      <c r="D117" s="144"/>
    </row>
    <row r="118" spans="1:6">
      <c r="A118" s="197"/>
      <c r="B118" s="198"/>
      <c r="D118" s="144"/>
    </row>
    <row r="119" spans="1:6" ht="15">
      <c r="A119" s="204"/>
      <c r="B119" s="198"/>
      <c r="D119" s="144"/>
    </row>
    <row r="120" spans="1:6">
      <c r="A120" s="195"/>
      <c r="B120" s="205"/>
      <c r="D120" s="144"/>
    </row>
    <row r="121" spans="1:6">
      <c r="D121" s="144"/>
    </row>
  </sheetData>
  <phoneticPr fontId="22" type="noConversion"/>
  <printOptions horizontalCentered="1"/>
  <pageMargins left="0.3" right="0" top="1.25" bottom="0.55000000000000004" header="1.07" footer="0.27"/>
  <pageSetup scale="46" fitToHeight="0" orientation="landscape" r:id="rId1"/>
  <headerFooter alignWithMargins="0">
    <oddHeader>&amp;R&amp;18Exhibit No.___(RBD-6) - Revised 12/10/10</oddHeader>
    <oddFooter xml:space="preserve">&amp;C&amp;16Page 12.1.&amp;P&amp;R&amp;10
</oddFooter>
  </headerFooter>
  <rowBreaks count="2" manualBreakCount="2">
    <brk id="36" max="13" man="1"/>
    <brk id="66" max="13" man="1"/>
  </rowBreaks>
  <ignoredErrors>
    <ignoredError sqref="H67" formula="1"/>
  </ignoredErrors>
  <drawing r:id="rId2"/>
  <legacyDrawing r:id="rId3"/>
</worksheet>
</file>

<file path=xl/worksheets/sheet20.xml><?xml version="1.0" encoding="utf-8"?>
<worksheet xmlns="http://schemas.openxmlformats.org/spreadsheetml/2006/main" xmlns:r="http://schemas.openxmlformats.org/officeDocument/2006/relationships">
  <sheetPr transitionEvaluation="1" codeName="Sheet23">
    <pageSetUpPr autoPageBreaks="0" fitToPage="1"/>
  </sheetPr>
  <dimension ref="A1:AE235"/>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98</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35247</v>
      </c>
      <c r="B9" s="32">
        <v>-1265449</v>
      </c>
      <c r="C9" s="6">
        <v>1</v>
      </c>
      <c r="D9" s="29">
        <f t="shared" ref="D9:D40" si="0">ROUND(-(+$B$9/180)*1,0)</f>
        <v>7030</v>
      </c>
      <c r="E9" s="29">
        <f>+D9</f>
        <v>7030</v>
      </c>
      <c r="F9" s="29">
        <f t="shared" ref="F9:F40" si="1">$B$9+E9</f>
        <v>-1258419</v>
      </c>
      <c r="G9" s="34">
        <f>+Inputs!$D$2</f>
        <v>0.3795</v>
      </c>
      <c r="H9" s="27">
        <f>-B9</f>
        <v>1265449</v>
      </c>
      <c r="I9" s="27">
        <f>+H9</f>
        <v>1265449</v>
      </c>
      <c r="J9" s="27">
        <f>H9*G9</f>
        <v>480237.89549999998</v>
      </c>
      <c r="K9" s="27">
        <f t="shared" ref="K9:K40" si="2">D9</f>
        <v>7030</v>
      </c>
      <c r="L9" s="27">
        <f>+K9</f>
        <v>7030</v>
      </c>
      <c r="M9" s="27">
        <f t="shared" ref="M9:M40" si="3">K9*G9</f>
        <v>2667.8850000000002</v>
      </c>
      <c r="N9" s="27">
        <f t="shared" ref="N9:N40" si="4">M9-J9</f>
        <v>-477570.01049999997</v>
      </c>
      <c r="O9" s="27">
        <f>+N9</f>
        <v>-477570.01049999997</v>
      </c>
      <c r="P9" s="27">
        <f>-SUM(N9)</f>
        <v>477570.01049999997</v>
      </c>
      <c r="Q9" s="38">
        <f>VLOOKUP(Q8,A9:P176,5)</f>
        <v>1138860</v>
      </c>
      <c r="R9" s="38">
        <f>VLOOKUP(R8,A9:P176,5)</f>
        <v>1151520</v>
      </c>
      <c r="S9" s="38">
        <f>+R9-Q9</f>
        <v>12660</v>
      </c>
      <c r="T9" s="35" t="s">
        <v>64</v>
      </c>
      <c r="U9" s="145">
        <f t="shared" ref="U9:AE9" si="5">-IF(TYPE(VLOOKUP(U8,$A$9:$P$176,6,FALSE))=16,0,VLOOKUP(U8,$A$9:$P$176,6,FALSE))</f>
        <v>124479</v>
      </c>
      <c r="V9" s="145">
        <f t="shared" si="5"/>
        <v>122369</v>
      </c>
      <c r="W9" s="145">
        <f t="shared" si="5"/>
        <v>120259</v>
      </c>
      <c r="X9" s="145">
        <f t="shared" si="5"/>
        <v>118149</v>
      </c>
      <c r="Y9" s="145">
        <f t="shared" si="5"/>
        <v>116039</v>
      </c>
      <c r="Z9" s="145">
        <f t="shared" si="5"/>
        <v>113929</v>
      </c>
      <c r="AA9" s="145">
        <f t="shared" si="5"/>
        <v>0</v>
      </c>
      <c r="AB9" s="145">
        <f t="shared" si="5"/>
        <v>0</v>
      </c>
      <c r="AC9" s="145">
        <f t="shared" si="5"/>
        <v>0</v>
      </c>
      <c r="AD9" s="145">
        <f t="shared" si="5"/>
        <v>0</v>
      </c>
      <c r="AE9" s="145">
        <f t="shared" si="5"/>
        <v>0</v>
      </c>
    </row>
    <row r="10" spans="1:31">
      <c r="A10" s="30">
        <v>35278</v>
      </c>
      <c r="B10" s="9"/>
      <c r="C10" s="6">
        <v>2</v>
      </c>
      <c r="D10" s="29">
        <f t="shared" si="0"/>
        <v>7030</v>
      </c>
      <c r="E10" s="29">
        <f t="shared" ref="E10:E41" si="6">+E9+D10</f>
        <v>14060</v>
      </c>
      <c r="F10" s="29">
        <f t="shared" si="1"/>
        <v>-1251389</v>
      </c>
      <c r="G10" s="34">
        <f>+Inputs!$D$2</f>
        <v>0.3795</v>
      </c>
      <c r="H10" s="2"/>
      <c r="I10" s="27">
        <f t="shared" ref="I10:I41" si="7">+I9+H10</f>
        <v>1265449</v>
      </c>
      <c r="J10" s="27"/>
      <c r="K10" s="27">
        <f t="shared" si="2"/>
        <v>7030</v>
      </c>
      <c r="L10" s="27">
        <f t="shared" ref="L10:L41" si="8">+L9+K10</f>
        <v>14060</v>
      </c>
      <c r="M10" s="27">
        <f t="shared" si="3"/>
        <v>2667.8850000000002</v>
      </c>
      <c r="N10" s="27">
        <f t="shared" si="4"/>
        <v>2667.8850000000002</v>
      </c>
      <c r="O10" s="27">
        <f t="shared" ref="O10:O41" si="9">+O9+N10</f>
        <v>-474902.12549999997</v>
      </c>
      <c r="P10" s="27">
        <f t="shared" ref="P10:P41" si="10">P9-N10</f>
        <v>474902.12549999997</v>
      </c>
      <c r="Q10" s="38">
        <f>VLOOKUP(Q8,A9:P176,15)</f>
        <v>-48034.901499999105</v>
      </c>
      <c r="R10" s="38">
        <f>VLOOKUP(R8,A9:P176,15)</f>
        <v>-43230.304899999101</v>
      </c>
      <c r="S10" s="38">
        <f>+R10-Q10</f>
        <v>4804.5966000000044</v>
      </c>
      <c r="T10" s="36" t="s">
        <v>69</v>
      </c>
    </row>
    <row r="11" spans="1:31">
      <c r="A11" s="31">
        <v>35309</v>
      </c>
      <c r="B11" s="5"/>
      <c r="C11" s="6">
        <v>3</v>
      </c>
      <c r="D11" s="29">
        <f t="shared" si="0"/>
        <v>7030</v>
      </c>
      <c r="E11" s="29">
        <f t="shared" si="6"/>
        <v>21090</v>
      </c>
      <c r="F11" s="29">
        <f t="shared" si="1"/>
        <v>-1244359</v>
      </c>
      <c r="G11" s="34">
        <f>+Inputs!$D$2</f>
        <v>0.3795</v>
      </c>
      <c r="H11" s="2"/>
      <c r="I11" s="27">
        <f t="shared" si="7"/>
        <v>1265449</v>
      </c>
      <c r="J11" s="27"/>
      <c r="K11" s="27">
        <f t="shared" si="2"/>
        <v>7030</v>
      </c>
      <c r="L11" s="27">
        <f t="shared" si="8"/>
        <v>21090</v>
      </c>
      <c r="M11" s="27">
        <f t="shared" si="3"/>
        <v>2667.8850000000002</v>
      </c>
      <c r="N11" s="27">
        <f t="shared" si="4"/>
        <v>2667.8850000000002</v>
      </c>
      <c r="O11" s="27">
        <f t="shared" si="9"/>
        <v>-472234.24049999996</v>
      </c>
      <c r="P11" s="27">
        <f t="shared" si="10"/>
        <v>472234.24049999996</v>
      </c>
      <c r="Q11" s="38">
        <f>+VLOOKUP(Q8,A9:P176,16)</f>
        <v>48034.901499999105</v>
      </c>
      <c r="R11" s="38">
        <f>+VLOOKUP(R8,A9:P176,16)</f>
        <v>43230.304899999101</v>
      </c>
      <c r="S11" s="38">
        <f>(+Q11+R11)/2</f>
        <v>45632.603199999103</v>
      </c>
      <c r="T11" s="36" t="s">
        <v>113</v>
      </c>
      <c r="U11" s="145">
        <f t="shared" ref="U11:AE11" si="11">IF(TYPE(VLOOKUP(U8,$A$9:$P$176,16,FALSE))=16,0,VLOOKUP(U8,$A$9:$P$176,16,FALSE))</f>
        <v>47234.135399999104</v>
      </c>
      <c r="V11" s="145">
        <f t="shared" si="11"/>
        <v>46433.369299999104</v>
      </c>
      <c r="W11" s="145">
        <f t="shared" si="11"/>
        <v>45632.603199999103</v>
      </c>
      <c r="X11" s="145">
        <f t="shared" si="11"/>
        <v>44831.837099999102</v>
      </c>
      <c r="Y11" s="145">
        <f t="shared" si="11"/>
        <v>44031.070999999101</v>
      </c>
      <c r="Z11" s="145">
        <f t="shared" si="11"/>
        <v>43230.304899999101</v>
      </c>
      <c r="AA11" s="145">
        <f t="shared" si="11"/>
        <v>0</v>
      </c>
      <c r="AB11" s="145">
        <f t="shared" si="11"/>
        <v>0</v>
      </c>
      <c r="AC11" s="145">
        <f t="shared" si="11"/>
        <v>0</v>
      </c>
      <c r="AD11" s="145">
        <f t="shared" si="11"/>
        <v>0</v>
      </c>
      <c r="AE11" s="145">
        <f t="shared" si="11"/>
        <v>0</v>
      </c>
    </row>
    <row r="12" spans="1:31">
      <c r="A12" s="30">
        <v>35339</v>
      </c>
      <c r="B12" s="3"/>
      <c r="C12" s="6">
        <v>4</v>
      </c>
      <c r="D12" s="29">
        <f t="shared" si="0"/>
        <v>7030</v>
      </c>
      <c r="E12" s="29">
        <f t="shared" si="6"/>
        <v>28120</v>
      </c>
      <c r="F12" s="29">
        <f t="shared" si="1"/>
        <v>-1237329</v>
      </c>
      <c r="G12" s="34">
        <f>+Inputs!$D$2</f>
        <v>0.3795</v>
      </c>
      <c r="H12" s="2"/>
      <c r="I12" s="27">
        <f t="shared" si="7"/>
        <v>1265449</v>
      </c>
      <c r="J12" s="27"/>
      <c r="K12" s="27">
        <f t="shared" si="2"/>
        <v>7030</v>
      </c>
      <c r="L12" s="27">
        <f t="shared" si="8"/>
        <v>28120</v>
      </c>
      <c r="M12" s="27">
        <f t="shared" si="3"/>
        <v>2667.8850000000002</v>
      </c>
      <c r="N12" s="27">
        <f t="shared" si="4"/>
        <v>2667.8850000000002</v>
      </c>
      <c r="O12" s="27">
        <f t="shared" si="9"/>
        <v>-469566.35549999995</v>
      </c>
      <c r="P12" s="27">
        <f t="shared" si="10"/>
        <v>469566.35549999995</v>
      </c>
      <c r="Q12" s="39"/>
      <c r="R12" s="40"/>
      <c r="S12" s="40"/>
      <c r="T12" s="36"/>
    </row>
    <row r="13" spans="1:31">
      <c r="A13" s="31">
        <v>35370</v>
      </c>
      <c r="B13" s="3"/>
      <c r="C13" s="6">
        <v>5</v>
      </c>
      <c r="D13" s="29">
        <f t="shared" si="0"/>
        <v>7030</v>
      </c>
      <c r="E13" s="29">
        <f t="shared" si="6"/>
        <v>35150</v>
      </c>
      <c r="F13" s="29">
        <f t="shared" si="1"/>
        <v>-1230299</v>
      </c>
      <c r="G13" s="34">
        <f>+Inputs!$D$2</f>
        <v>0.3795</v>
      </c>
      <c r="H13" s="2"/>
      <c r="I13" s="27">
        <f t="shared" si="7"/>
        <v>1265449</v>
      </c>
      <c r="J13" s="27"/>
      <c r="K13" s="27">
        <f t="shared" si="2"/>
        <v>7030</v>
      </c>
      <c r="L13" s="27">
        <f t="shared" si="8"/>
        <v>35150</v>
      </c>
      <c r="M13" s="27">
        <f t="shared" si="3"/>
        <v>2667.8850000000002</v>
      </c>
      <c r="N13" s="27">
        <f t="shared" si="4"/>
        <v>2667.8850000000002</v>
      </c>
      <c r="O13" s="27">
        <f t="shared" si="9"/>
        <v>-466898.47049999994</v>
      </c>
      <c r="P13" s="27">
        <f t="shared" si="10"/>
        <v>466898.47049999994</v>
      </c>
      <c r="Q13" s="38">
        <f>VLOOKUP(Q8,A9:P176,9)</f>
        <v>1265449</v>
      </c>
      <c r="R13" s="38">
        <f>VLOOKUP(R8,A9:P176,9)</f>
        <v>1265449</v>
      </c>
      <c r="S13" s="38">
        <f>+R13-Q13</f>
        <v>0</v>
      </c>
      <c r="T13" s="36" t="s">
        <v>70</v>
      </c>
    </row>
    <row r="14" spans="1:31">
      <c r="A14" s="30">
        <v>35400</v>
      </c>
      <c r="B14" s="3"/>
      <c r="C14" s="6">
        <v>6</v>
      </c>
      <c r="D14" s="29">
        <f t="shared" si="0"/>
        <v>7030</v>
      </c>
      <c r="E14" s="29">
        <f t="shared" si="6"/>
        <v>42180</v>
      </c>
      <c r="F14" s="29">
        <f t="shared" si="1"/>
        <v>-1223269</v>
      </c>
      <c r="G14" s="34">
        <f>+Inputs!$D$2</f>
        <v>0.3795</v>
      </c>
      <c r="H14" s="2"/>
      <c r="I14" s="27">
        <f t="shared" si="7"/>
        <v>1265449</v>
      </c>
      <c r="J14" s="27"/>
      <c r="K14" s="27">
        <f t="shared" si="2"/>
        <v>7030</v>
      </c>
      <c r="L14" s="27">
        <f t="shared" si="8"/>
        <v>42180</v>
      </c>
      <c r="M14" s="27">
        <f t="shared" si="3"/>
        <v>2667.8850000000002</v>
      </c>
      <c r="N14" s="27">
        <f t="shared" si="4"/>
        <v>2667.8850000000002</v>
      </c>
      <c r="O14" s="27">
        <f t="shared" si="9"/>
        <v>-464230.58549999993</v>
      </c>
      <c r="P14" s="27">
        <f t="shared" si="10"/>
        <v>464230.58549999993</v>
      </c>
      <c r="Q14" s="38">
        <f>VLOOKUP(Q8,A9:P176,12)</f>
        <v>1138860</v>
      </c>
      <c r="R14" s="38">
        <f>VLOOKUP(R8,A9:P176,12)</f>
        <v>1151520</v>
      </c>
      <c r="S14" s="38">
        <f>+R14-Q14</f>
        <v>12660</v>
      </c>
      <c r="T14" s="37" t="s">
        <v>93</v>
      </c>
    </row>
    <row r="15" spans="1:31">
      <c r="A15" s="31">
        <v>35431</v>
      </c>
      <c r="B15" s="3"/>
      <c r="C15" s="6">
        <v>7</v>
      </c>
      <c r="D15" s="29">
        <f t="shared" si="0"/>
        <v>7030</v>
      </c>
      <c r="E15" s="29">
        <f t="shared" si="6"/>
        <v>49210</v>
      </c>
      <c r="F15" s="29">
        <f t="shared" si="1"/>
        <v>-1216239</v>
      </c>
      <c r="G15" s="34">
        <f>+Inputs!$D$2</f>
        <v>0.3795</v>
      </c>
      <c r="H15" s="2"/>
      <c r="I15" s="27">
        <f t="shared" si="7"/>
        <v>1265449</v>
      </c>
      <c r="J15" s="27"/>
      <c r="K15" s="27">
        <f t="shared" si="2"/>
        <v>7030</v>
      </c>
      <c r="L15" s="27">
        <f t="shared" si="8"/>
        <v>49210</v>
      </c>
      <c r="M15" s="27">
        <f t="shared" si="3"/>
        <v>2667.8850000000002</v>
      </c>
      <c r="N15" s="27">
        <f t="shared" si="4"/>
        <v>2667.8850000000002</v>
      </c>
      <c r="O15" s="27">
        <f t="shared" si="9"/>
        <v>-461562.70049999992</v>
      </c>
      <c r="P15" s="27">
        <f t="shared" si="10"/>
        <v>461562.70049999992</v>
      </c>
    </row>
    <row r="16" spans="1:31">
      <c r="A16" s="30">
        <v>35462</v>
      </c>
      <c r="B16" s="3"/>
      <c r="C16" s="6">
        <v>8</v>
      </c>
      <c r="D16" s="29">
        <f t="shared" si="0"/>
        <v>7030</v>
      </c>
      <c r="E16" s="29">
        <f t="shared" si="6"/>
        <v>56240</v>
      </c>
      <c r="F16" s="29">
        <f t="shared" si="1"/>
        <v>-1209209</v>
      </c>
      <c r="G16" s="34">
        <f>+Inputs!$D$2</f>
        <v>0.3795</v>
      </c>
      <c r="H16" s="2"/>
      <c r="I16" s="27">
        <f t="shared" si="7"/>
        <v>1265449</v>
      </c>
      <c r="J16" s="27"/>
      <c r="K16" s="27">
        <f t="shared" si="2"/>
        <v>7030</v>
      </c>
      <c r="L16" s="27">
        <f t="shared" si="8"/>
        <v>56240</v>
      </c>
      <c r="M16" s="27">
        <f t="shared" si="3"/>
        <v>2667.8850000000002</v>
      </c>
      <c r="N16" s="27">
        <f t="shared" si="4"/>
        <v>2667.8850000000002</v>
      </c>
      <c r="O16" s="27">
        <f t="shared" si="9"/>
        <v>-458894.81549999991</v>
      </c>
      <c r="P16" s="27">
        <f t="shared" si="10"/>
        <v>458894.81549999991</v>
      </c>
      <c r="Q16" s="4"/>
      <c r="R16" s="4"/>
      <c r="S16" s="4"/>
    </row>
    <row r="17" spans="1:19">
      <c r="A17" s="31">
        <v>35490</v>
      </c>
      <c r="B17" s="3"/>
      <c r="C17" s="6">
        <v>9</v>
      </c>
      <c r="D17" s="29">
        <f t="shared" si="0"/>
        <v>7030</v>
      </c>
      <c r="E17" s="29">
        <f t="shared" si="6"/>
        <v>63270</v>
      </c>
      <c r="F17" s="29">
        <f t="shared" si="1"/>
        <v>-1202179</v>
      </c>
      <c r="G17" s="34">
        <f>+Inputs!$D$2</f>
        <v>0.3795</v>
      </c>
      <c r="H17" s="2"/>
      <c r="I17" s="27">
        <f t="shared" si="7"/>
        <v>1265449</v>
      </c>
      <c r="J17" s="27"/>
      <c r="K17" s="27">
        <f t="shared" si="2"/>
        <v>7030</v>
      </c>
      <c r="L17" s="27">
        <f t="shared" si="8"/>
        <v>63270</v>
      </c>
      <c r="M17" s="27">
        <f t="shared" si="3"/>
        <v>2667.8850000000002</v>
      </c>
      <c r="N17" s="27">
        <f t="shared" si="4"/>
        <v>2667.8850000000002</v>
      </c>
      <c r="O17" s="27">
        <f t="shared" si="9"/>
        <v>-456226.9304999999</v>
      </c>
      <c r="P17" s="27">
        <f t="shared" si="10"/>
        <v>456226.9304999999</v>
      </c>
      <c r="Q17" s="4"/>
      <c r="R17" s="4"/>
      <c r="S17" s="4"/>
    </row>
    <row r="18" spans="1:19">
      <c r="A18" s="30">
        <v>35521</v>
      </c>
      <c r="B18" s="3"/>
      <c r="C18" s="6">
        <v>10</v>
      </c>
      <c r="D18" s="29">
        <f t="shared" si="0"/>
        <v>7030</v>
      </c>
      <c r="E18" s="29">
        <f t="shared" si="6"/>
        <v>70300</v>
      </c>
      <c r="F18" s="29">
        <f t="shared" si="1"/>
        <v>-1195149</v>
      </c>
      <c r="G18" s="34">
        <f>+Inputs!$D$2</f>
        <v>0.3795</v>
      </c>
      <c r="H18" s="2"/>
      <c r="I18" s="27">
        <f t="shared" si="7"/>
        <v>1265449</v>
      </c>
      <c r="J18" s="27"/>
      <c r="K18" s="27">
        <f t="shared" si="2"/>
        <v>7030</v>
      </c>
      <c r="L18" s="27">
        <f t="shared" si="8"/>
        <v>70300</v>
      </c>
      <c r="M18" s="27">
        <f t="shared" si="3"/>
        <v>2667.8850000000002</v>
      </c>
      <c r="N18" s="27">
        <f t="shared" si="4"/>
        <v>2667.8850000000002</v>
      </c>
      <c r="O18" s="27">
        <f t="shared" si="9"/>
        <v>-453559.04549999989</v>
      </c>
      <c r="P18" s="27">
        <f t="shared" si="10"/>
        <v>453559.04549999989</v>
      </c>
      <c r="Q18" s="4"/>
      <c r="R18" s="4"/>
      <c r="S18" s="4"/>
    </row>
    <row r="19" spans="1:19">
      <c r="A19" s="31">
        <v>35551</v>
      </c>
      <c r="B19" s="3"/>
      <c r="C19" s="6">
        <v>11</v>
      </c>
      <c r="D19" s="29">
        <f t="shared" si="0"/>
        <v>7030</v>
      </c>
      <c r="E19" s="29">
        <f t="shared" si="6"/>
        <v>77330</v>
      </c>
      <c r="F19" s="29">
        <f t="shared" si="1"/>
        <v>-1188119</v>
      </c>
      <c r="G19" s="34">
        <f>+Inputs!$D$2</f>
        <v>0.3795</v>
      </c>
      <c r="H19" s="2"/>
      <c r="I19" s="27">
        <f t="shared" si="7"/>
        <v>1265449</v>
      </c>
      <c r="J19" s="27"/>
      <c r="K19" s="27">
        <f t="shared" si="2"/>
        <v>7030</v>
      </c>
      <c r="L19" s="27">
        <f t="shared" si="8"/>
        <v>77330</v>
      </c>
      <c r="M19" s="27">
        <f t="shared" si="3"/>
        <v>2667.8850000000002</v>
      </c>
      <c r="N19" s="27">
        <f t="shared" si="4"/>
        <v>2667.8850000000002</v>
      </c>
      <c r="O19" s="27">
        <f t="shared" si="9"/>
        <v>-450891.16049999988</v>
      </c>
      <c r="P19" s="27">
        <f t="shared" si="10"/>
        <v>450891.16049999988</v>
      </c>
      <c r="Q19" s="4"/>
      <c r="R19" s="4"/>
      <c r="S19" s="4"/>
    </row>
    <row r="20" spans="1:19">
      <c r="A20" s="30">
        <v>35582</v>
      </c>
      <c r="B20" s="3"/>
      <c r="C20" s="6">
        <v>12</v>
      </c>
      <c r="D20" s="29">
        <f t="shared" si="0"/>
        <v>7030</v>
      </c>
      <c r="E20" s="29">
        <f t="shared" si="6"/>
        <v>84360</v>
      </c>
      <c r="F20" s="29">
        <f t="shared" si="1"/>
        <v>-1181089</v>
      </c>
      <c r="G20" s="34">
        <f>+Inputs!$D$2</f>
        <v>0.3795</v>
      </c>
      <c r="H20" s="2"/>
      <c r="I20" s="27">
        <f t="shared" si="7"/>
        <v>1265449</v>
      </c>
      <c r="J20" s="27"/>
      <c r="K20" s="27">
        <f t="shared" si="2"/>
        <v>7030</v>
      </c>
      <c r="L20" s="27">
        <f t="shared" si="8"/>
        <v>84360</v>
      </c>
      <c r="M20" s="27">
        <f t="shared" si="3"/>
        <v>2667.8850000000002</v>
      </c>
      <c r="N20" s="27">
        <f t="shared" si="4"/>
        <v>2667.8850000000002</v>
      </c>
      <c r="O20" s="27">
        <f t="shared" si="9"/>
        <v>-448223.27549999987</v>
      </c>
      <c r="P20" s="27">
        <f t="shared" si="10"/>
        <v>448223.27549999987</v>
      </c>
      <c r="Q20" s="4"/>
      <c r="R20" s="4"/>
      <c r="S20" s="4"/>
    </row>
    <row r="21" spans="1:19">
      <c r="A21" s="31">
        <v>35612</v>
      </c>
      <c r="B21" s="3"/>
      <c r="C21" s="6">
        <v>13</v>
      </c>
      <c r="D21" s="29">
        <f t="shared" si="0"/>
        <v>7030</v>
      </c>
      <c r="E21" s="29">
        <f t="shared" si="6"/>
        <v>91390</v>
      </c>
      <c r="F21" s="29">
        <f t="shared" si="1"/>
        <v>-1174059</v>
      </c>
      <c r="G21" s="34">
        <f>+Inputs!$D$2</f>
        <v>0.3795</v>
      </c>
      <c r="H21" s="2"/>
      <c r="I21" s="27">
        <f t="shared" si="7"/>
        <v>1265449</v>
      </c>
      <c r="J21" s="27"/>
      <c r="K21" s="27">
        <f t="shared" si="2"/>
        <v>7030</v>
      </c>
      <c r="L21" s="27">
        <f t="shared" si="8"/>
        <v>91390</v>
      </c>
      <c r="M21" s="27">
        <f t="shared" si="3"/>
        <v>2667.8850000000002</v>
      </c>
      <c r="N21" s="27">
        <f t="shared" si="4"/>
        <v>2667.8850000000002</v>
      </c>
      <c r="O21" s="27">
        <f t="shared" si="9"/>
        <v>-445555.39049999986</v>
      </c>
      <c r="P21" s="27">
        <f t="shared" si="10"/>
        <v>445555.39049999986</v>
      </c>
      <c r="Q21" s="4"/>
      <c r="R21" s="4"/>
      <c r="S21" s="4"/>
    </row>
    <row r="22" spans="1:19">
      <c r="A22" s="30">
        <v>35643</v>
      </c>
      <c r="B22" s="3"/>
      <c r="C22" s="6">
        <v>14</v>
      </c>
      <c r="D22" s="29">
        <f t="shared" si="0"/>
        <v>7030</v>
      </c>
      <c r="E22" s="29">
        <f t="shared" si="6"/>
        <v>98420</v>
      </c>
      <c r="F22" s="29">
        <f t="shared" si="1"/>
        <v>-1167029</v>
      </c>
      <c r="G22" s="34">
        <f>+Inputs!$D$2</f>
        <v>0.3795</v>
      </c>
      <c r="H22" s="2"/>
      <c r="I22" s="27">
        <f t="shared" si="7"/>
        <v>1265449</v>
      </c>
      <c r="J22" s="27"/>
      <c r="K22" s="27">
        <f t="shared" si="2"/>
        <v>7030</v>
      </c>
      <c r="L22" s="27">
        <f t="shared" si="8"/>
        <v>98420</v>
      </c>
      <c r="M22" s="27">
        <f t="shared" si="3"/>
        <v>2667.8850000000002</v>
      </c>
      <c r="N22" s="27">
        <f t="shared" si="4"/>
        <v>2667.8850000000002</v>
      </c>
      <c r="O22" s="27">
        <f t="shared" si="9"/>
        <v>-442887.50549999985</v>
      </c>
      <c r="P22" s="27">
        <f t="shared" si="10"/>
        <v>442887.50549999985</v>
      </c>
      <c r="Q22" s="4"/>
      <c r="R22" s="4"/>
      <c r="S22" s="4"/>
    </row>
    <row r="23" spans="1:19">
      <c r="A23" s="31">
        <v>35674</v>
      </c>
      <c r="B23" s="3"/>
      <c r="C23" s="6">
        <v>15</v>
      </c>
      <c r="D23" s="29">
        <f t="shared" si="0"/>
        <v>7030</v>
      </c>
      <c r="E23" s="29">
        <f t="shared" si="6"/>
        <v>105450</v>
      </c>
      <c r="F23" s="29">
        <f t="shared" si="1"/>
        <v>-1159999</v>
      </c>
      <c r="G23" s="34">
        <f>+Inputs!$D$2</f>
        <v>0.3795</v>
      </c>
      <c r="H23" s="2"/>
      <c r="I23" s="27">
        <f t="shared" si="7"/>
        <v>1265449</v>
      </c>
      <c r="J23" s="27"/>
      <c r="K23" s="27">
        <f t="shared" si="2"/>
        <v>7030</v>
      </c>
      <c r="L23" s="27">
        <f t="shared" si="8"/>
        <v>105450</v>
      </c>
      <c r="M23" s="27">
        <f t="shared" si="3"/>
        <v>2667.8850000000002</v>
      </c>
      <c r="N23" s="27">
        <f t="shared" si="4"/>
        <v>2667.8850000000002</v>
      </c>
      <c r="O23" s="27">
        <f t="shared" si="9"/>
        <v>-440219.62049999984</v>
      </c>
      <c r="P23" s="27">
        <f t="shared" si="10"/>
        <v>440219.62049999984</v>
      </c>
      <c r="Q23" s="4"/>
      <c r="R23" s="4"/>
      <c r="S23" s="4"/>
    </row>
    <row r="24" spans="1:19">
      <c r="A24" s="30">
        <v>35704</v>
      </c>
      <c r="B24" s="3"/>
      <c r="C24" s="6">
        <v>16</v>
      </c>
      <c r="D24" s="29">
        <f t="shared" si="0"/>
        <v>7030</v>
      </c>
      <c r="E24" s="29">
        <f t="shared" si="6"/>
        <v>112480</v>
      </c>
      <c r="F24" s="29">
        <f t="shared" si="1"/>
        <v>-1152969</v>
      </c>
      <c r="G24" s="34">
        <f>+Inputs!$D$2</f>
        <v>0.3795</v>
      </c>
      <c r="H24" s="2"/>
      <c r="I24" s="27">
        <f t="shared" si="7"/>
        <v>1265449</v>
      </c>
      <c r="J24" s="27"/>
      <c r="K24" s="27">
        <f t="shared" si="2"/>
        <v>7030</v>
      </c>
      <c r="L24" s="27">
        <f t="shared" si="8"/>
        <v>112480</v>
      </c>
      <c r="M24" s="27">
        <f t="shared" si="3"/>
        <v>2667.8850000000002</v>
      </c>
      <c r="N24" s="27">
        <f t="shared" si="4"/>
        <v>2667.8850000000002</v>
      </c>
      <c r="O24" s="27">
        <f t="shared" si="9"/>
        <v>-437551.73549999984</v>
      </c>
      <c r="P24" s="27">
        <f t="shared" si="10"/>
        <v>437551.73549999984</v>
      </c>
      <c r="Q24" s="4"/>
      <c r="R24" s="4"/>
      <c r="S24" s="4"/>
    </row>
    <row r="25" spans="1:19">
      <c r="A25" s="31">
        <v>35735</v>
      </c>
      <c r="B25" s="3"/>
      <c r="C25" s="6">
        <v>17</v>
      </c>
      <c r="D25" s="29">
        <f t="shared" si="0"/>
        <v>7030</v>
      </c>
      <c r="E25" s="29">
        <f t="shared" si="6"/>
        <v>119510</v>
      </c>
      <c r="F25" s="29">
        <f t="shared" si="1"/>
        <v>-1145939</v>
      </c>
      <c r="G25" s="34">
        <f>+Inputs!$D$2</f>
        <v>0.3795</v>
      </c>
      <c r="H25" s="2"/>
      <c r="I25" s="27">
        <f t="shared" si="7"/>
        <v>1265449</v>
      </c>
      <c r="J25" s="27"/>
      <c r="K25" s="27">
        <f t="shared" si="2"/>
        <v>7030</v>
      </c>
      <c r="L25" s="27">
        <f t="shared" si="8"/>
        <v>119510</v>
      </c>
      <c r="M25" s="27">
        <f t="shared" si="3"/>
        <v>2667.8850000000002</v>
      </c>
      <c r="N25" s="27">
        <f t="shared" si="4"/>
        <v>2667.8850000000002</v>
      </c>
      <c r="O25" s="27">
        <f t="shared" si="9"/>
        <v>-434883.85049999983</v>
      </c>
      <c r="P25" s="27">
        <f t="shared" si="10"/>
        <v>434883.85049999983</v>
      </c>
      <c r="Q25" s="4"/>
      <c r="R25" s="4"/>
      <c r="S25" s="4"/>
    </row>
    <row r="26" spans="1:19">
      <c r="A26" s="30">
        <v>35765</v>
      </c>
      <c r="B26" s="3"/>
      <c r="C26" s="6">
        <v>18</v>
      </c>
      <c r="D26" s="29">
        <f t="shared" si="0"/>
        <v>7030</v>
      </c>
      <c r="E26" s="29">
        <f t="shared" si="6"/>
        <v>126540</v>
      </c>
      <c r="F26" s="29">
        <f t="shared" si="1"/>
        <v>-1138909</v>
      </c>
      <c r="G26" s="34">
        <f>+Inputs!$D$2</f>
        <v>0.3795</v>
      </c>
      <c r="H26" s="2"/>
      <c r="I26" s="27">
        <f t="shared" si="7"/>
        <v>1265449</v>
      </c>
      <c r="J26" s="27"/>
      <c r="K26" s="27">
        <f t="shared" si="2"/>
        <v>7030</v>
      </c>
      <c r="L26" s="27">
        <f t="shared" si="8"/>
        <v>126540</v>
      </c>
      <c r="M26" s="27">
        <f t="shared" si="3"/>
        <v>2667.8850000000002</v>
      </c>
      <c r="N26" s="27">
        <f t="shared" si="4"/>
        <v>2667.8850000000002</v>
      </c>
      <c r="O26" s="27">
        <f t="shared" si="9"/>
        <v>-432215.96549999982</v>
      </c>
      <c r="P26" s="27">
        <f t="shared" si="10"/>
        <v>432215.96549999982</v>
      </c>
      <c r="Q26" s="4"/>
      <c r="R26" s="4"/>
      <c r="S26" s="4"/>
    </row>
    <row r="27" spans="1:19">
      <c r="A27" s="31">
        <v>35796</v>
      </c>
      <c r="B27" s="3"/>
      <c r="C27" s="6">
        <v>19</v>
      </c>
      <c r="D27" s="29">
        <f t="shared" si="0"/>
        <v>7030</v>
      </c>
      <c r="E27" s="29">
        <f t="shared" si="6"/>
        <v>133570</v>
      </c>
      <c r="F27" s="29">
        <f t="shared" si="1"/>
        <v>-1131879</v>
      </c>
      <c r="G27" s="34">
        <f>+Inputs!$D$2</f>
        <v>0.3795</v>
      </c>
      <c r="H27" s="2"/>
      <c r="I27" s="27">
        <f t="shared" si="7"/>
        <v>1265449</v>
      </c>
      <c r="J27" s="27"/>
      <c r="K27" s="27">
        <f t="shared" si="2"/>
        <v>7030</v>
      </c>
      <c r="L27" s="27">
        <f t="shared" si="8"/>
        <v>133570</v>
      </c>
      <c r="M27" s="27">
        <f t="shared" si="3"/>
        <v>2667.8850000000002</v>
      </c>
      <c r="N27" s="27">
        <f t="shared" si="4"/>
        <v>2667.8850000000002</v>
      </c>
      <c r="O27" s="27">
        <f t="shared" si="9"/>
        <v>-429548.08049999981</v>
      </c>
      <c r="P27" s="27">
        <f t="shared" si="10"/>
        <v>429548.08049999981</v>
      </c>
      <c r="Q27" s="4"/>
      <c r="R27" s="4"/>
      <c r="S27" s="4"/>
    </row>
    <row r="28" spans="1:19">
      <c r="A28" s="30">
        <v>35827</v>
      </c>
      <c r="B28" s="3"/>
      <c r="C28" s="6">
        <v>20</v>
      </c>
      <c r="D28" s="29">
        <f t="shared" si="0"/>
        <v>7030</v>
      </c>
      <c r="E28" s="29">
        <f t="shared" si="6"/>
        <v>140600</v>
      </c>
      <c r="F28" s="29">
        <f t="shared" si="1"/>
        <v>-1124849</v>
      </c>
      <c r="G28" s="34">
        <f>+Inputs!$D$2</f>
        <v>0.3795</v>
      </c>
      <c r="H28" s="2"/>
      <c r="I28" s="27">
        <f t="shared" si="7"/>
        <v>1265449</v>
      </c>
      <c r="J28" s="27"/>
      <c r="K28" s="27">
        <f t="shared" si="2"/>
        <v>7030</v>
      </c>
      <c r="L28" s="27">
        <f t="shared" si="8"/>
        <v>140600</v>
      </c>
      <c r="M28" s="27">
        <f t="shared" si="3"/>
        <v>2667.8850000000002</v>
      </c>
      <c r="N28" s="27">
        <f t="shared" si="4"/>
        <v>2667.8850000000002</v>
      </c>
      <c r="O28" s="27">
        <f t="shared" si="9"/>
        <v>-426880.1954999998</v>
      </c>
      <c r="P28" s="27">
        <f t="shared" si="10"/>
        <v>426880.1954999998</v>
      </c>
      <c r="Q28" s="4"/>
      <c r="R28" s="4"/>
      <c r="S28" s="4"/>
    </row>
    <row r="29" spans="1:19">
      <c r="A29" s="31">
        <v>35855</v>
      </c>
      <c r="B29" s="3"/>
      <c r="C29" s="6">
        <v>21</v>
      </c>
      <c r="D29" s="29">
        <f t="shared" si="0"/>
        <v>7030</v>
      </c>
      <c r="E29" s="29">
        <f t="shared" si="6"/>
        <v>147630</v>
      </c>
      <c r="F29" s="29">
        <f t="shared" si="1"/>
        <v>-1117819</v>
      </c>
      <c r="G29" s="34">
        <f>+Inputs!$D$2</f>
        <v>0.3795</v>
      </c>
      <c r="H29" s="2"/>
      <c r="I29" s="27">
        <f t="shared" si="7"/>
        <v>1265449</v>
      </c>
      <c r="J29" s="27"/>
      <c r="K29" s="27">
        <f t="shared" si="2"/>
        <v>7030</v>
      </c>
      <c r="L29" s="27">
        <f t="shared" si="8"/>
        <v>147630</v>
      </c>
      <c r="M29" s="27">
        <f t="shared" si="3"/>
        <v>2667.8850000000002</v>
      </c>
      <c r="N29" s="27">
        <f t="shared" si="4"/>
        <v>2667.8850000000002</v>
      </c>
      <c r="O29" s="27">
        <f t="shared" si="9"/>
        <v>-424212.31049999979</v>
      </c>
      <c r="P29" s="27">
        <f t="shared" si="10"/>
        <v>424212.31049999979</v>
      </c>
      <c r="Q29" s="4"/>
      <c r="R29" s="4"/>
      <c r="S29" s="4"/>
    </row>
    <row r="30" spans="1:19">
      <c r="A30" s="30">
        <v>35886</v>
      </c>
      <c r="B30" s="3"/>
      <c r="C30" s="6">
        <v>22</v>
      </c>
      <c r="D30" s="29">
        <f t="shared" si="0"/>
        <v>7030</v>
      </c>
      <c r="E30" s="29">
        <f t="shared" si="6"/>
        <v>154660</v>
      </c>
      <c r="F30" s="29">
        <f t="shared" si="1"/>
        <v>-1110789</v>
      </c>
      <c r="G30" s="34">
        <f>+Inputs!$D$2</f>
        <v>0.3795</v>
      </c>
      <c r="H30" s="2"/>
      <c r="I30" s="27">
        <f t="shared" si="7"/>
        <v>1265449</v>
      </c>
      <c r="J30" s="27"/>
      <c r="K30" s="27">
        <f t="shared" si="2"/>
        <v>7030</v>
      </c>
      <c r="L30" s="27">
        <f t="shared" si="8"/>
        <v>154660</v>
      </c>
      <c r="M30" s="27">
        <f t="shared" si="3"/>
        <v>2667.8850000000002</v>
      </c>
      <c r="N30" s="27">
        <f t="shared" si="4"/>
        <v>2667.8850000000002</v>
      </c>
      <c r="O30" s="27">
        <f t="shared" si="9"/>
        <v>-421544.42549999978</v>
      </c>
      <c r="P30" s="27">
        <f t="shared" si="10"/>
        <v>421544.42549999978</v>
      </c>
      <c r="Q30" s="112"/>
    </row>
    <row r="31" spans="1:19">
      <c r="A31" s="31">
        <v>35916</v>
      </c>
      <c r="B31" s="3"/>
      <c r="C31" s="6">
        <v>23</v>
      </c>
      <c r="D31" s="29">
        <f t="shared" si="0"/>
        <v>7030</v>
      </c>
      <c r="E31" s="29">
        <f t="shared" si="6"/>
        <v>161690</v>
      </c>
      <c r="F31" s="29">
        <f t="shared" si="1"/>
        <v>-1103759</v>
      </c>
      <c r="G31" s="34">
        <f>+Inputs!$D$2</f>
        <v>0.3795</v>
      </c>
      <c r="H31" s="2"/>
      <c r="I31" s="27">
        <f t="shared" si="7"/>
        <v>1265449</v>
      </c>
      <c r="J31" s="27"/>
      <c r="K31" s="27">
        <f t="shared" si="2"/>
        <v>7030</v>
      </c>
      <c r="L31" s="27">
        <f t="shared" si="8"/>
        <v>161690</v>
      </c>
      <c r="M31" s="27">
        <f t="shared" si="3"/>
        <v>2667.8850000000002</v>
      </c>
      <c r="N31" s="27">
        <f t="shared" si="4"/>
        <v>2667.8850000000002</v>
      </c>
      <c r="O31" s="27">
        <f t="shared" si="9"/>
        <v>-418876.54049999977</v>
      </c>
      <c r="P31" s="27">
        <f t="shared" si="10"/>
        <v>418876.54049999977</v>
      </c>
      <c r="Q31" s="112"/>
    </row>
    <row r="32" spans="1:19">
      <c r="A32" s="30">
        <v>35947</v>
      </c>
      <c r="B32" s="3"/>
      <c r="C32" s="6">
        <v>24</v>
      </c>
      <c r="D32" s="29">
        <f t="shared" si="0"/>
        <v>7030</v>
      </c>
      <c r="E32" s="29">
        <f t="shared" si="6"/>
        <v>168720</v>
      </c>
      <c r="F32" s="29">
        <f t="shared" si="1"/>
        <v>-1096729</v>
      </c>
      <c r="G32" s="34">
        <f>+Inputs!$D$2</f>
        <v>0.3795</v>
      </c>
      <c r="H32" s="2"/>
      <c r="I32" s="27">
        <f t="shared" si="7"/>
        <v>1265449</v>
      </c>
      <c r="J32" s="27"/>
      <c r="K32" s="27">
        <f t="shared" si="2"/>
        <v>7030</v>
      </c>
      <c r="L32" s="27">
        <f t="shared" si="8"/>
        <v>168720</v>
      </c>
      <c r="M32" s="27">
        <f t="shared" si="3"/>
        <v>2667.8850000000002</v>
      </c>
      <c r="N32" s="27">
        <f t="shared" si="4"/>
        <v>2667.8850000000002</v>
      </c>
      <c r="O32" s="27">
        <f t="shared" si="9"/>
        <v>-416208.65549999976</v>
      </c>
      <c r="P32" s="27">
        <f t="shared" si="10"/>
        <v>416208.65549999976</v>
      </c>
      <c r="Q32" s="112"/>
    </row>
    <row r="33" spans="1:21">
      <c r="A33" s="31">
        <v>35977</v>
      </c>
      <c r="B33" s="3"/>
      <c r="C33" s="6">
        <v>25</v>
      </c>
      <c r="D33" s="29">
        <f t="shared" si="0"/>
        <v>7030</v>
      </c>
      <c r="E33" s="29">
        <f t="shared" si="6"/>
        <v>175750</v>
      </c>
      <c r="F33" s="29">
        <f t="shared" si="1"/>
        <v>-1089699</v>
      </c>
      <c r="G33" s="34">
        <f>+Inputs!$D$2</f>
        <v>0.3795</v>
      </c>
      <c r="H33" s="2"/>
      <c r="I33" s="27">
        <f t="shared" si="7"/>
        <v>1265449</v>
      </c>
      <c r="J33" s="27"/>
      <c r="K33" s="27">
        <f t="shared" si="2"/>
        <v>7030</v>
      </c>
      <c r="L33" s="27">
        <f t="shared" si="8"/>
        <v>175750</v>
      </c>
      <c r="M33" s="27">
        <f t="shared" si="3"/>
        <v>2667.8850000000002</v>
      </c>
      <c r="N33" s="27">
        <f t="shared" si="4"/>
        <v>2667.8850000000002</v>
      </c>
      <c r="O33" s="27">
        <f t="shared" si="9"/>
        <v>-413540.77049999975</v>
      </c>
      <c r="P33" s="27">
        <f t="shared" si="10"/>
        <v>413540.77049999975</v>
      </c>
      <c r="Q33" s="112"/>
    </row>
    <row r="34" spans="1:21">
      <c r="A34" s="30">
        <v>36008</v>
      </c>
      <c r="B34" s="3"/>
      <c r="C34" s="6">
        <v>26</v>
      </c>
      <c r="D34" s="29">
        <f t="shared" si="0"/>
        <v>7030</v>
      </c>
      <c r="E34" s="29">
        <f t="shared" si="6"/>
        <v>182780</v>
      </c>
      <c r="F34" s="29">
        <f t="shared" si="1"/>
        <v>-1082669</v>
      </c>
      <c r="G34" s="34">
        <f>+Inputs!$D$2</f>
        <v>0.3795</v>
      </c>
      <c r="H34" s="2"/>
      <c r="I34" s="27">
        <f t="shared" si="7"/>
        <v>1265449</v>
      </c>
      <c r="J34" s="27"/>
      <c r="K34" s="27">
        <f t="shared" si="2"/>
        <v>7030</v>
      </c>
      <c r="L34" s="27">
        <f t="shared" si="8"/>
        <v>182780</v>
      </c>
      <c r="M34" s="27">
        <f t="shared" si="3"/>
        <v>2667.8850000000002</v>
      </c>
      <c r="N34" s="27">
        <f t="shared" si="4"/>
        <v>2667.8850000000002</v>
      </c>
      <c r="O34" s="27">
        <f t="shared" si="9"/>
        <v>-410872.88549999974</v>
      </c>
      <c r="P34" s="27">
        <f t="shared" si="10"/>
        <v>410872.88549999974</v>
      </c>
      <c r="Q34" s="112"/>
    </row>
    <row r="35" spans="1:21">
      <c r="A35" s="31">
        <v>36039</v>
      </c>
      <c r="B35" s="3"/>
      <c r="C35" s="6">
        <v>27</v>
      </c>
      <c r="D35" s="29">
        <f t="shared" si="0"/>
        <v>7030</v>
      </c>
      <c r="E35" s="29">
        <f t="shared" si="6"/>
        <v>189810</v>
      </c>
      <c r="F35" s="29">
        <f t="shared" si="1"/>
        <v>-1075639</v>
      </c>
      <c r="G35" s="34">
        <f>+Inputs!$D$2</f>
        <v>0.3795</v>
      </c>
      <c r="H35" s="2"/>
      <c r="I35" s="27">
        <f t="shared" si="7"/>
        <v>1265449</v>
      </c>
      <c r="J35" s="27"/>
      <c r="K35" s="27">
        <f t="shared" si="2"/>
        <v>7030</v>
      </c>
      <c r="L35" s="27">
        <f t="shared" si="8"/>
        <v>189810</v>
      </c>
      <c r="M35" s="27">
        <f t="shared" si="3"/>
        <v>2667.8850000000002</v>
      </c>
      <c r="N35" s="27">
        <f t="shared" si="4"/>
        <v>2667.8850000000002</v>
      </c>
      <c r="O35" s="27">
        <f t="shared" si="9"/>
        <v>-408205.00049999973</v>
      </c>
      <c r="P35" s="27">
        <f t="shared" si="10"/>
        <v>408205.00049999973</v>
      </c>
    </row>
    <row r="36" spans="1:21">
      <c r="A36" s="30">
        <v>36069</v>
      </c>
      <c r="B36" s="3"/>
      <c r="C36" s="6">
        <v>28</v>
      </c>
      <c r="D36" s="29">
        <f t="shared" si="0"/>
        <v>7030</v>
      </c>
      <c r="E36" s="29">
        <f t="shared" si="6"/>
        <v>196840</v>
      </c>
      <c r="F36" s="29">
        <f t="shared" si="1"/>
        <v>-1068609</v>
      </c>
      <c r="G36" s="34">
        <f>+Inputs!$D$2</f>
        <v>0.3795</v>
      </c>
      <c r="H36" s="2"/>
      <c r="I36" s="27">
        <f t="shared" si="7"/>
        <v>1265449</v>
      </c>
      <c r="J36" s="27"/>
      <c r="K36" s="27">
        <f t="shared" si="2"/>
        <v>7030</v>
      </c>
      <c r="L36" s="27">
        <f t="shared" si="8"/>
        <v>196840</v>
      </c>
      <c r="M36" s="27">
        <f t="shared" si="3"/>
        <v>2667.8850000000002</v>
      </c>
      <c r="N36" s="27">
        <f t="shared" si="4"/>
        <v>2667.8850000000002</v>
      </c>
      <c r="O36" s="27">
        <f t="shared" si="9"/>
        <v>-405537.11549999972</v>
      </c>
      <c r="P36" s="27">
        <f t="shared" si="10"/>
        <v>405537.11549999972</v>
      </c>
    </row>
    <row r="37" spans="1:21">
      <c r="A37" s="31">
        <v>36100</v>
      </c>
      <c r="B37" s="3"/>
      <c r="C37" s="6">
        <v>29</v>
      </c>
      <c r="D37" s="29">
        <f t="shared" si="0"/>
        <v>7030</v>
      </c>
      <c r="E37" s="29">
        <f t="shared" si="6"/>
        <v>203870</v>
      </c>
      <c r="F37" s="29">
        <f t="shared" si="1"/>
        <v>-1061579</v>
      </c>
      <c r="G37" s="34">
        <f>+Inputs!$D$2</f>
        <v>0.3795</v>
      </c>
      <c r="H37" s="2"/>
      <c r="I37" s="27">
        <f t="shared" si="7"/>
        <v>1265449</v>
      </c>
      <c r="J37" s="27"/>
      <c r="K37" s="27">
        <f t="shared" si="2"/>
        <v>7030</v>
      </c>
      <c r="L37" s="27">
        <f t="shared" si="8"/>
        <v>203870</v>
      </c>
      <c r="M37" s="27">
        <f t="shared" si="3"/>
        <v>2667.8850000000002</v>
      </c>
      <c r="N37" s="27">
        <f t="shared" si="4"/>
        <v>2667.8850000000002</v>
      </c>
      <c r="O37" s="27">
        <f t="shared" si="9"/>
        <v>-402869.23049999971</v>
      </c>
      <c r="P37" s="27">
        <f t="shared" si="10"/>
        <v>402869.23049999971</v>
      </c>
    </row>
    <row r="38" spans="1:21">
      <c r="A38" s="30">
        <v>36130</v>
      </c>
      <c r="B38" s="3"/>
      <c r="C38" s="6">
        <v>30</v>
      </c>
      <c r="D38" s="29">
        <f t="shared" si="0"/>
        <v>7030</v>
      </c>
      <c r="E38" s="29">
        <f t="shared" si="6"/>
        <v>210900</v>
      </c>
      <c r="F38" s="29">
        <f t="shared" si="1"/>
        <v>-1054549</v>
      </c>
      <c r="G38" s="34">
        <f>+Inputs!$D$2</f>
        <v>0.3795</v>
      </c>
      <c r="H38" s="2"/>
      <c r="I38" s="27">
        <f t="shared" si="7"/>
        <v>1265449</v>
      </c>
      <c r="J38" s="27"/>
      <c r="K38" s="27">
        <f t="shared" si="2"/>
        <v>7030</v>
      </c>
      <c r="L38" s="27">
        <f t="shared" si="8"/>
        <v>210900</v>
      </c>
      <c r="M38" s="27">
        <f t="shared" si="3"/>
        <v>2667.8850000000002</v>
      </c>
      <c r="N38" s="27">
        <f t="shared" si="4"/>
        <v>2667.8850000000002</v>
      </c>
      <c r="O38" s="27">
        <f t="shared" si="9"/>
        <v>-400201.3454999997</v>
      </c>
      <c r="P38" s="27">
        <f t="shared" si="10"/>
        <v>400201.3454999997</v>
      </c>
    </row>
    <row r="39" spans="1:21">
      <c r="A39" s="31">
        <v>36161</v>
      </c>
      <c r="B39" s="2"/>
      <c r="C39" s="6">
        <v>31</v>
      </c>
      <c r="D39" s="29">
        <f t="shared" si="0"/>
        <v>7030</v>
      </c>
      <c r="E39" s="29">
        <f t="shared" si="6"/>
        <v>217930</v>
      </c>
      <c r="F39" s="29">
        <f t="shared" si="1"/>
        <v>-1047519</v>
      </c>
      <c r="G39" s="34">
        <f>+Inputs!$D$2</f>
        <v>0.3795</v>
      </c>
      <c r="H39" s="2"/>
      <c r="I39" s="27">
        <f t="shared" si="7"/>
        <v>1265449</v>
      </c>
      <c r="J39" s="27"/>
      <c r="K39" s="27">
        <f t="shared" si="2"/>
        <v>7030</v>
      </c>
      <c r="L39" s="27">
        <f t="shared" si="8"/>
        <v>217930</v>
      </c>
      <c r="M39" s="27">
        <f t="shared" si="3"/>
        <v>2667.8850000000002</v>
      </c>
      <c r="N39" s="27">
        <f t="shared" si="4"/>
        <v>2667.8850000000002</v>
      </c>
      <c r="O39" s="27">
        <f t="shared" si="9"/>
        <v>-397533.4604999997</v>
      </c>
      <c r="P39" s="27">
        <f t="shared" si="10"/>
        <v>397533.4604999997</v>
      </c>
    </row>
    <row r="40" spans="1:21">
      <c r="A40" s="30">
        <v>36192</v>
      </c>
      <c r="B40" s="2"/>
      <c r="C40" s="6">
        <v>32</v>
      </c>
      <c r="D40" s="29">
        <f t="shared" si="0"/>
        <v>7030</v>
      </c>
      <c r="E40" s="29">
        <f t="shared" si="6"/>
        <v>224960</v>
      </c>
      <c r="F40" s="29">
        <f t="shared" si="1"/>
        <v>-1040489</v>
      </c>
      <c r="G40" s="34">
        <f>+Inputs!$D$2</f>
        <v>0.3795</v>
      </c>
      <c r="H40" s="2"/>
      <c r="I40" s="27">
        <f t="shared" si="7"/>
        <v>1265449</v>
      </c>
      <c r="J40" s="2"/>
      <c r="K40" s="27">
        <f t="shared" si="2"/>
        <v>7030</v>
      </c>
      <c r="L40" s="27">
        <f t="shared" si="8"/>
        <v>224960</v>
      </c>
      <c r="M40" s="27">
        <f t="shared" si="3"/>
        <v>2667.8850000000002</v>
      </c>
      <c r="N40" s="27">
        <f t="shared" si="4"/>
        <v>2667.8850000000002</v>
      </c>
      <c r="O40" s="27">
        <f t="shared" si="9"/>
        <v>-394865.57549999969</v>
      </c>
      <c r="P40" s="27">
        <f t="shared" si="10"/>
        <v>394865.57549999969</v>
      </c>
    </row>
    <row r="41" spans="1:21">
      <c r="A41" s="31">
        <v>36220</v>
      </c>
      <c r="C41" s="6">
        <v>33</v>
      </c>
      <c r="D41" s="29">
        <f t="shared" ref="D41:D72" si="12">ROUND(-(+$B$9/180)*1,0)</f>
        <v>7030</v>
      </c>
      <c r="E41" s="29">
        <f t="shared" si="6"/>
        <v>231990</v>
      </c>
      <c r="F41" s="29">
        <f t="shared" ref="F41:F72" si="13">$B$9+E41</f>
        <v>-1033459</v>
      </c>
      <c r="G41" s="34">
        <f>+Inputs!$D$2</f>
        <v>0.3795</v>
      </c>
      <c r="I41" s="27">
        <f t="shared" si="7"/>
        <v>1265449</v>
      </c>
      <c r="K41" s="27">
        <f t="shared" ref="K41:K72" si="14">D41</f>
        <v>7030</v>
      </c>
      <c r="L41" s="27">
        <f t="shared" si="8"/>
        <v>231990</v>
      </c>
      <c r="M41" s="27">
        <f t="shared" ref="M41:M72" si="15">K41*G41</f>
        <v>2667.8850000000002</v>
      </c>
      <c r="N41" s="27">
        <f t="shared" ref="N41:N72" si="16">M41-J41</f>
        <v>2667.8850000000002</v>
      </c>
      <c r="O41" s="27">
        <f t="shared" si="9"/>
        <v>-392197.69049999968</v>
      </c>
      <c r="P41" s="27">
        <f t="shared" si="10"/>
        <v>392197.69049999968</v>
      </c>
    </row>
    <row r="42" spans="1:21">
      <c r="A42" s="30">
        <v>36251</v>
      </c>
      <c r="C42" s="6">
        <v>34</v>
      </c>
      <c r="D42" s="29">
        <f t="shared" si="12"/>
        <v>7030</v>
      </c>
      <c r="E42" s="29">
        <f t="shared" ref="E42:E73" si="17">+E41+D42</f>
        <v>239020</v>
      </c>
      <c r="F42" s="29">
        <f t="shared" si="13"/>
        <v>-1026429</v>
      </c>
      <c r="G42" s="34">
        <f>+Inputs!$D$2</f>
        <v>0.3795</v>
      </c>
      <c r="I42" s="27">
        <f t="shared" ref="I42:I73" si="18">+I41+H42</f>
        <v>1265449</v>
      </c>
      <c r="K42" s="27">
        <f t="shared" si="14"/>
        <v>7030</v>
      </c>
      <c r="L42" s="27">
        <f t="shared" ref="L42:L73" si="19">+L41+K42</f>
        <v>239020</v>
      </c>
      <c r="M42" s="27">
        <f t="shared" si="15"/>
        <v>2667.8850000000002</v>
      </c>
      <c r="N42" s="27">
        <f t="shared" si="16"/>
        <v>2667.8850000000002</v>
      </c>
      <c r="O42" s="27">
        <f t="shared" ref="O42:O73" si="20">+O41+N42</f>
        <v>-389529.80549999967</v>
      </c>
      <c r="P42" s="27">
        <f t="shared" ref="P42:P73" si="21">P41-N42</f>
        <v>389529.80549999967</v>
      </c>
    </row>
    <row r="43" spans="1:21">
      <c r="A43" s="31">
        <v>36281</v>
      </c>
      <c r="C43" s="6">
        <v>35</v>
      </c>
      <c r="D43" s="29">
        <f t="shared" si="12"/>
        <v>7030</v>
      </c>
      <c r="E43" s="29">
        <f t="shared" si="17"/>
        <v>246050</v>
      </c>
      <c r="F43" s="29">
        <f t="shared" si="13"/>
        <v>-1019399</v>
      </c>
      <c r="G43" s="34">
        <f>+Inputs!$D$2</f>
        <v>0.3795</v>
      </c>
      <c r="I43" s="27">
        <f t="shared" si="18"/>
        <v>1265449</v>
      </c>
      <c r="K43" s="27">
        <f t="shared" si="14"/>
        <v>7030</v>
      </c>
      <c r="L43" s="27">
        <f t="shared" si="19"/>
        <v>246050</v>
      </c>
      <c r="M43" s="27">
        <f t="shared" si="15"/>
        <v>2667.8850000000002</v>
      </c>
      <c r="N43" s="27">
        <f t="shared" si="16"/>
        <v>2667.8850000000002</v>
      </c>
      <c r="O43" s="27">
        <f t="shared" si="20"/>
        <v>-386861.92049999966</v>
      </c>
      <c r="P43" s="27">
        <f t="shared" si="21"/>
        <v>386861.92049999966</v>
      </c>
    </row>
    <row r="44" spans="1:21">
      <c r="A44" s="30">
        <v>36312</v>
      </c>
      <c r="C44" s="6">
        <v>36</v>
      </c>
      <c r="D44" s="29">
        <f t="shared" si="12"/>
        <v>7030</v>
      </c>
      <c r="E44" s="29">
        <f t="shared" si="17"/>
        <v>253080</v>
      </c>
      <c r="F44" s="29">
        <f t="shared" si="13"/>
        <v>-1012369</v>
      </c>
      <c r="G44" s="34">
        <f>+Inputs!$D$2</f>
        <v>0.3795</v>
      </c>
      <c r="I44" s="27">
        <f t="shared" si="18"/>
        <v>1265449</v>
      </c>
      <c r="K44" s="27">
        <f t="shared" si="14"/>
        <v>7030</v>
      </c>
      <c r="L44" s="27">
        <f t="shared" si="19"/>
        <v>253080</v>
      </c>
      <c r="M44" s="27">
        <f t="shared" si="15"/>
        <v>2667.8850000000002</v>
      </c>
      <c r="N44" s="27">
        <f t="shared" si="16"/>
        <v>2667.8850000000002</v>
      </c>
      <c r="O44" s="27">
        <f t="shared" si="20"/>
        <v>-384194.03549999965</v>
      </c>
      <c r="P44" s="27">
        <f t="shared" si="21"/>
        <v>384194.03549999965</v>
      </c>
      <c r="U44" s="98"/>
    </row>
    <row r="45" spans="1:21">
      <c r="A45" s="31">
        <v>36342</v>
      </c>
      <c r="C45" s="6">
        <v>37</v>
      </c>
      <c r="D45" s="29">
        <f t="shared" si="12"/>
        <v>7030</v>
      </c>
      <c r="E45" s="29">
        <f t="shared" si="17"/>
        <v>260110</v>
      </c>
      <c r="F45" s="29">
        <f t="shared" si="13"/>
        <v>-1005339</v>
      </c>
      <c r="G45" s="34">
        <f>+Inputs!$D$2</f>
        <v>0.3795</v>
      </c>
      <c r="I45" s="27">
        <f t="shared" si="18"/>
        <v>1265449</v>
      </c>
      <c r="K45" s="27">
        <f t="shared" si="14"/>
        <v>7030</v>
      </c>
      <c r="L45" s="27">
        <f t="shared" si="19"/>
        <v>260110</v>
      </c>
      <c r="M45" s="27">
        <f t="shared" si="15"/>
        <v>2667.8850000000002</v>
      </c>
      <c r="N45" s="27">
        <f t="shared" si="16"/>
        <v>2667.8850000000002</v>
      </c>
      <c r="O45" s="27">
        <f t="shared" si="20"/>
        <v>-381526.15049999964</v>
      </c>
      <c r="P45" s="27">
        <f t="shared" si="21"/>
        <v>381526.15049999964</v>
      </c>
      <c r="U45" s="98"/>
    </row>
    <row r="46" spans="1:21">
      <c r="A46" s="30">
        <v>36373</v>
      </c>
      <c r="C46" s="6">
        <v>38</v>
      </c>
      <c r="D46" s="29">
        <f t="shared" si="12"/>
        <v>7030</v>
      </c>
      <c r="E46" s="29">
        <f t="shared" si="17"/>
        <v>267140</v>
      </c>
      <c r="F46" s="29">
        <f t="shared" si="13"/>
        <v>-998309</v>
      </c>
      <c r="G46" s="34">
        <f>+Inputs!$D$2</f>
        <v>0.3795</v>
      </c>
      <c r="I46" s="27">
        <f t="shared" si="18"/>
        <v>1265449</v>
      </c>
      <c r="K46" s="27">
        <f t="shared" si="14"/>
        <v>7030</v>
      </c>
      <c r="L46" s="27">
        <f t="shared" si="19"/>
        <v>267140</v>
      </c>
      <c r="M46" s="27">
        <f t="shared" si="15"/>
        <v>2667.8850000000002</v>
      </c>
      <c r="N46" s="27">
        <f t="shared" si="16"/>
        <v>2667.8850000000002</v>
      </c>
      <c r="O46" s="27">
        <f t="shared" si="20"/>
        <v>-378858.26549999963</v>
      </c>
      <c r="P46" s="27">
        <f t="shared" si="21"/>
        <v>378858.26549999963</v>
      </c>
      <c r="U46" s="98"/>
    </row>
    <row r="47" spans="1:21">
      <c r="A47" s="31">
        <v>36404</v>
      </c>
      <c r="C47" s="6">
        <v>39</v>
      </c>
      <c r="D47" s="29">
        <f t="shared" si="12"/>
        <v>7030</v>
      </c>
      <c r="E47" s="29">
        <f t="shared" si="17"/>
        <v>274170</v>
      </c>
      <c r="F47" s="29">
        <f t="shared" si="13"/>
        <v>-991279</v>
      </c>
      <c r="G47" s="34">
        <f>+Inputs!$D$2</f>
        <v>0.3795</v>
      </c>
      <c r="I47" s="27">
        <f t="shared" si="18"/>
        <v>1265449</v>
      </c>
      <c r="K47" s="27">
        <f t="shared" si="14"/>
        <v>7030</v>
      </c>
      <c r="L47" s="27">
        <f t="shared" si="19"/>
        <v>274170</v>
      </c>
      <c r="M47" s="27">
        <f t="shared" si="15"/>
        <v>2667.8850000000002</v>
      </c>
      <c r="N47" s="27">
        <f t="shared" si="16"/>
        <v>2667.8850000000002</v>
      </c>
      <c r="O47" s="27">
        <f t="shared" si="20"/>
        <v>-376190.38049999962</v>
      </c>
      <c r="P47" s="27">
        <f t="shared" si="21"/>
        <v>376190.38049999962</v>
      </c>
      <c r="U47" s="98"/>
    </row>
    <row r="48" spans="1:21">
      <c r="A48" s="30">
        <v>36434</v>
      </c>
      <c r="C48" s="6">
        <v>40</v>
      </c>
      <c r="D48" s="29">
        <f t="shared" si="12"/>
        <v>7030</v>
      </c>
      <c r="E48" s="29">
        <f t="shared" si="17"/>
        <v>281200</v>
      </c>
      <c r="F48" s="29">
        <f t="shared" si="13"/>
        <v>-984249</v>
      </c>
      <c r="G48" s="34">
        <f>+Inputs!$D$2</f>
        <v>0.3795</v>
      </c>
      <c r="I48" s="27">
        <f t="shared" si="18"/>
        <v>1265449</v>
      </c>
      <c r="K48" s="27">
        <f t="shared" si="14"/>
        <v>7030</v>
      </c>
      <c r="L48" s="27">
        <f t="shared" si="19"/>
        <v>281200</v>
      </c>
      <c r="M48" s="27">
        <f t="shared" si="15"/>
        <v>2667.8850000000002</v>
      </c>
      <c r="N48" s="27">
        <f t="shared" si="16"/>
        <v>2667.8850000000002</v>
      </c>
      <c r="O48" s="27">
        <f t="shared" si="20"/>
        <v>-373522.49549999961</v>
      </c>
      <c r="P48" s="27">
        <f t="shared" si="21"/>
        <v>373522.49549999961</v>
      </c>
      <c r="U48" s="98"/>
    </row>
    <row r="49" spans="1:21">
      <c r="A49" s="31">
        <v>36465</v>
      </c>
      <c r="C49" s="6">
        <v>41</v>
      </c>
      <c r="D49" s="29">
        <f t="shared" si="12"/>
        <v>7030</v>
      </c>
      <c r="E49" s="29">
        <f t="shared" si="17"/>
        <v>288230</v>
      </c>
      <c r="F49" s="29">
        <f t="shared" si="13"/>
        <v>-977219</v>
      </c>
      <c r="G49" s="34">
        <f>+Inputs!$D$2</f>
        <v>0.3795</v>
      </c>
      <c r="I49" s="27">
        <f t="shared" si="18"/>
        <v>1265449</v>
      </c>
      <c r="K49" s="27">
        <f t="shared" si="14"/>
        <v>7030</v>
      </c>
      <c r="L49" s="27">
        <f t="shared" si="19"/>
        <v>288230</v>
      </c>
      <c r="M49" s="27">
        <f t="shared" si="15"/>
        <v>2667.8850000000002</v>
      </c>
      <c r="N49" s="27">
        <f t="shared" si="16"/>
        <v>2667.8850000000002</v>
      </c>
      <c r="O49" s="27">
        <f t="shared" si="20"/>
        <v>-370854.6104999996</v>
      </c>
      <c r="P49" s="27">
        <f t="shared" si="21"/>
        <v>370854.6104999996</v>
      </c>
      <c r="U49" s="98"/>
    </row>
    <row r="50" spans="1:21">
      <c r="A50" s="30">
        <v>36495</v>
      </c>
      <c r="C50" s="6">
        <v>42</v>
      </c>
      <c r="D50" s="29">
        <f t="shared" si="12"/>
        <v>7030</v>
      </c>
      <c r="E50" s="29">
        <f t="shared" si="17"/>
        <v>295260</v>
      </c>
      <c r="F50" s="29">
        <f t="shared" si="13"/>
        <v>-970189</v>
      </c>
      <c r="G50" s="34">
        <f>+Inputs!$D$2</f>
        <v>0.3795</v>
      </c>
      <c r="I50" s="27">
        <f t="shared" si="18"/>
        <v>1265449</v>
      </c>
      <c r="K50" s="27">
        <f t="shared" si="14"/>
        <v>7030</v>
      </c>
      <c r="L50" s="27">
        <f t="shared" si="19"/>
        <v>295260</v>
      </c>
      <c r="M50" s="27">
        <f t="shared" si="15"/>
        <v>2667.8850000000002</v>
      </c>
      <c r="N50" s="27">
        <f t="shared" si="16"/>
        <v>2667.8850000000002</v>
      </c>
      <c r="O50" s="27">
        <f t="shared" si="20"/>
        <v>-368186.72549999959</v>
      </c>
      <c r="P50" s="27">
        <f t="shared" si="21"/>
        <v>368186.72549999959</v>
      </c>
      <c r="U50" s="98"/>
    </row>
    <row r="51" spans="1:21">
      <c r="A51" s="31">
        <v>36526</v>
      </c>
      <c r="C51" s="6">
        <v>43</v>
      </c>
      <c r="D51" s="29">
        <f t="shared" si="12"/>
        <v>7030</v>
      </c>
      <c r="E51" s="29">
        <f t="shared" si="17"/>
        <v>302290</v>
      </c>
      <c r="F51" s="29">
        <f t="shared" si="13"/>
        <v>-963159</v>
      </c>
      <c r="G51" s="34">
        <f>+Inputs!$D$2</f>
        <v>0.3795</v>
      </c>
      <c r="I51" s="27">
        <f t="shared" si="18"/>
        <v>1265449</v>
      </c>
      <c r="K51" s="27">
        <f t="shared" si="14"/>
        <v>7030</v>
      </c>
      <c r="L51" s="27">
        <f t="shared" si="19"/>
        <v>302290</v>
      </c>
      <c r="M51" s="27">
        <f t="shared" si="15"/>
        <v>2667.8850000000002</v>
      </c>
      <c r="N51" s="27">
        <f t="shared" si="16"/>
        <v>2667.8850000000002</v>
      </c>
      <c r="O51" s="27">
        <f t="shared" si="20"/>
        <v>-365518.84049999958</v>
      </c>
      <c r="P51" s="27">
        <f t="shared" si="21"/>
        <v>365518.84049999958</v>
      </c>
      <c r="U51" s="98"/>
    </row>
    <row r="52" spans="1:21">
      <c r="A52" s="30">
        <v>36557</v>
      </c>
      <c r="C52" s="6">
        <v>44</v>
      </c>
      <c r="D52" s="29">
        <f t="shared" si="12"/>
        <v>7030</v>
      </c>
      <c r="E52" s="29">
        <f t="shared" si="17"/>
        <v>309320</v>
      </c>
      <c r="F52" s="29">
        <f t="shared" si="13"/>
        <v>-956129</v>
      </c>
      <c r="G52" s="34">
        <f>+Inputs!$D$2</f>
        <v>0.3795</v>
      </c>
      <c r="I52" s="27">
        <f t="shared" si="18"/>
        <v>1265449</v>
      </c>
      <c r="K52" s="27">
        <f t="shared" si="14"/>
        <v>7030</v>
      </c>
      <c r="L52" s="27">
        <f t="shared" si="19"/>
        <v>309320</v>
      </c>
      <c r="M52" s="27">
        <f t="shared" si="15"/>
        <v>2667.8850000000002</v>
      </c>
      <c r="N52" s="27">
        <f t="shared" si="16"/>
        <v>2667.8850000000002</v>
      </c>
      <c r="O52" s="27">
        <f t="shared" si="20"/>
        <v>-362850.95549999957</v>
      </c>
      <c r="P52" s="27">
        <f t="shared" si="21"/>
        <v>362850.95549999957</v>
      </c>
      <c r="U52" s="98"/>
    </row>
    <row r="53" spans="1:21">
      <c r="A53" s="31">
        <v>36586</v>
      </c>
      <c r="C53" s="6">
        <v>45</v>
      </c>
      <c r="D53" s="29">
        <f t="shared" si="12"/>
        <v>7030</v>
      </c>
      <c r="E53" s="29">
        <f t="shared" si="17"/>
        <v>316350</v>
      </c>
      <c r="F53" s="29">
        <f t="shared" si="13"/>
        <v>-949099</v>
      </c>
      <c r="G53" s="34">
        <f>+Inputs!$D$2</f>
        <v>0.3795</v>
      </c>
      <c r="I53" s="27">
        <f t="shared" si="18"/>
        <v>1265449</v>
      </c>
      <c r="K53" s="27">
        <f t="shared" si="14"/>
        <v>7030</v>
      </c>
      <c r="L53" s="27">
        <f t="shared" si="19"/>
        <v>316350</v>
      </c>
      <c r="M53" s="27">
        <f t="shared" si="15"/>
        <v>2667.8850000000002</v>
      </c>
      <c r="N53" s="27">
        <f t="shared" si="16"/>
        <v>2667.8850000000002</v>
      </c>
      <c r="O53" s="27">
        <f t="shared" si="20"/>
        <v>-360183.07049999957</v>
      </c>
      <c r="P53" s="27">
        <f t="shared" si="21"/>
        <v>360183.07049999957</v>
      </c>
      <c r="U53" s="98"/>
    </row>
    <row r="54" spans="1:21">
      <c r="A54" s="30">
        <v>36617</v>
      </c>
      <c r="C54" s="6">
        <v>46</v>
      </c>
      <c r="D54" s="29">
        <f t="shared" si="12"/>
        <v>7030</v>
      </c>
      <c r="E54" s="29">
        <f t="shared" si="17"/>
        <v>323380</v>
      </c>
      <c r="F54" s="29">
        <f t="shared" si="13"/>
        <v>-942069</v>
      </c>
      <c r="G54" s="34">
        <f>+Inputs!$D$2</f>
        <v>0.3795</v>
      </c>
      <c r="I54" s="27">
        <f t="shared" si="18"/>
        <v>1265449</v>
      </c>
      <c r="K54" s="27">
        <f t="shared" si="14"/>
        <v>7030</v>
      </c>
      <c r="L54" s="27">
        <f t="shared" si="19"/>
        <v>323380</v>
      </c>
      <c r="M54" s="27">
        <f t="shared" si="15"/>
        <v>2667.8850000000002</v>
      </c>
      <c r="N54" s="27">
        <f t="shared" si="16"/>
        <v>2667.8850000000002</v>
      </c>
      <c r="O54" s="27">
        <f t="shared" si="20"/>
        <v>-357515.18549999956</v>
      </c>
      <c r="P54" s="27">
        <f t="shared" si="21"/>
        <v>357515.18549999956</v>
      </c>
      <c r="U54" s="98"/>
    </row>
    <row r="55" spans="1:21">
      <c r="A55" s="31">
        <v>36647</v>
      </c>
      <c r="C55" s="6">
        <v>47</v>
      </c>
      <c r="D55" s="29">
        <f t="shared" si="12"/>
        <v>7030</v>
      </c>
      <c r="E55" s="29">
        <f t="shared" si="17"/>
        <v>330410</v>
      </c>
      <c r="F55" s="29">
        <f t="shared" si="13"/>
        <v>-935039</v>
      </c>
      <c r="G55" s="34">
        <f>+Inputs!$D$2</f>
        <v>0.3795</v>
      </c>
      <c r="I55" s="27">
        <f t="shared" si="18"/>
        <v>1265449</v>
      </c>
      <c r="K55" s="27">
        <f t="shared" si="14"/>
        <v>7030</v>
      </c>
      <c r="L55" s="27">
        <f t="shared" si="19"/>
        <v>330410</v>
      </c>
      <c r="M55" s="27">
        <f t="shared" si="15"/>
        <v>2667.8850000000002</v>
      </c>
      <c r="N55" s="27">
        <f t="shared" si="16"/>
        <v>2667.8850000000002</v>
      </c>
      <c r="O55" s="27">
        <f t="shared" si="20"/>
        <v>-354847.30049999955</v>
      </c>
      <c r="P55" s="27">
        <f t="shared" si="21"/>
        <v>354847.30049999955</v>
      </c>
      <c r="U55" s="98"/>
    </row>
    <row r="56" spans="1:21">
      <c r="A56" s="30">
        <v>36678</v>
      </c>
      <c r="C56" s="6">
        <v>48</v>
      </c>
      <c r="D56" s="29">
        <f t="shared" si="12"/>
        <v>7030</v>
      </c>
      <c r="E56" s="29">
        <f t="shared" si="17"/>
        <v>337440</v>
      </c>
      <c r="F56" s="29">
        <f t="shared" si="13"/>
        <v>-928009</v>
      </c>
      <c r="G56" s="34">
        <f>+Inputs!$D$2</f>
        <v>0.3795</v>
      </c>
      <c r="I56" s="27">
        <f t="shared" si="18"/>
        <v>1265449</v>
      </c>
      <c r="K56" s="27">
        <f t="shared" si="14"/>
        <v>7030</v>
      </c>
      <c r="L56" s="27">
        <f t="shared" si="19"/>
        <v>337440</v>
      </c>
      <c r="M56" s="27">
        <f t="shared" si="15"/>
        <v>2667.8850000000002</v>
      </c>
      <c r="N56" s="27">
        <f t="shared" si="16"/>
        <v>2667.8850000000002</v>
      </c>
      <c r="O56" s="27">
        <f t="shared" si="20"/>
        <v>-352179.41549999954</v>
      </c>
      <c r="P56" s="27">
        <f t="shared" si="21"/>
        <v>352179.41549999954</v>
      </c>
    </row>
    <row r="57" spans="1:21">
      <c r="A57" s="31">
        <v>36708</v>
      </c>
      <c r="C57" s="6">
        <v>49</v>
      </c>
      <c r="D57" s="29">
        <f t="shared" si="12"/>
        <v>7030</v>
      </c>
      <c r="E57" s="29">
        <f t="shared" si="17"/>
        <v>344470</v>
      </c>
      <c r="F57" s="29">
        <f t="shared" si="13"/>
        <v>-920979</v>
      </c>
      <c r="G57" s="34">
        <f>+Inputs!$D$2</f>
        <v>0.3795</v>
      </c>
      <c r="I57" s="27">
        <f t="shared" si="18"/>
        <v>1265449</v>
      </c>
      <c r="K57" s="27">
        <f t="shared" si="14"/>
        <v>7030</v>
      </c>
      <c r="L57" s="27">
        <f t="shared" si="19"/>
        <v>344470</v>
      </c>
      <c r="M57" s="27">
        <f t="shared" si="15"/>
        <v>2667.8850000000002</v>
      </c>
      <c r="N57" s="27">
        <f t="shared" si="16"/>
        <v>2667.8850000000002</v>
      </c>
      <c r="O57" s="27">
        <f t="shared" si="20"/>
        <v>-349511.53049999953</v>
      </c>
      <c r="P57" s="27">
        <f t="shared" si="21"/>
        <v>349511.53049999953</v>
      </c>
    </row>
    <row r="58" spans="1:21">
      <c r="A58" s="30">
        <v>36739</v>
      </c>
      <c r="C58" s="6">
        <v>50</v>
      </c>
      <c r="D58" s="29">
        <f t="shared" si="12"/>
        <v>7030</v>
      </c>
      <c r="E58" s="29">
        <f t="shared" si="17"/>
        <v>351500</v>
      </c>
      <c r="F58" s="29">
        <f t="shared" si="13"/>
        <v>-913949</v>
      </c>
      <c r="G58" s="34">
        <f>+Inputs!$D$2</f>
        <v>0.3795</v>
      </c>
      <c r="I58" s="27">
        <f t="shared" si="18"/>
        <v>1265449</v>
      </c>
      <c r="K58" s="27">
        <f t="shared" si="14"/>
        <v>7030</v>
      </c>
      <c r="L58" s="27">
        <f t="shared" si="19"/>
        <v>351500</v>
      </c>
      <c r="M58" s="27">
        <f t="shared" si="15"/>
        <v>2667.8850000000002</v>
      </c>
      <c r="N58" s="27">
        <f t="shared" si="16"/>
        <v>2667.8850000000002</v>
      </c>
      <c r="O58" s="27">
        <f t="shared" si="20"/>
        <v>-346843.64549999952</v>
      </c>
      <c r="P58" s="27">
        <f t="shared" si="21"/>
        <v>346843.64549999952</v>
      </c>
    </row>
    <row r="59" spans="1:21">
      <c r="A59" s="31">
        <v>36770</v>
      </c>
      <c r="C59" s="6">
        <v>51</v>
      </c>
      <c r="D59" s="29">
        <f t="shared" si="12"/>
        <v>7030</v>
      </c>
      <c r="E59" s="29">
        <f t="shared" si="17"/>
        <v>358530</v>
      </c>
      <c r="F59" s="29">
        <f t="shared" si="13"/>
        <v>-906919</v>
      </c>
      <c r="G59" s="34">
        <f>+Inputs!$D$2</f>
        <v>0.3795</v>
      </c>
      <c r="I59" s="27">
        <f t="shared" si="18"/>
        <v>1265449</v>
      </c>
      <c r="K59" s="27">
        <f t="shared" si="14"/>
        <v>7030</v>
      </c>
      <c r="L59" s="27">
        <f t="shared" si="19"/>
        <v>358530</v>
      </c>
      <c r="M59" s="27">
        <f t="shared" si="15"/>
        <v>2667.8850000000002</v>
      </c>
      <c r="N59" s="27">
        <f t="shared" si="16"/>
        <v>2667.8850000000002</v>
      </c>
      <c r="O59" s="27">
        <f t="shared" si="20"/>
        <v>-344175.76049999951</v>
      </c>
      <c r="P59" s="27">
        <f t="shared" si="21"/>
        <v>344175.76049999951</v>
      </c>
    </row>
    <row r="60" spans="1:21">
      <c r="A60" s="30">
        <v>36800</v>
      </c>
      <c r="C60" s="6">
        <v>52</v>
      </c>
      <c r="D60" s="29">
        <f t="shared" si="12"/>
        <v>7030</v>
      </c>
      <c r="E60" s="29">
        <f t="shared" si="17"/>
        <v>365560</v>
      </c>
      <c r="F60" s="29">
        <f t="shared" si="13"/>
        <v>-899889</v>
      </c>
      <c r="G60" s="34">
        <f>+Inputs!$D$2</f>
        <v>0.3795</v>
      </c>
      <c r="I60" s="27">
        <f t="shared" si="18"/>
        <v>1265449</v>
      </c>
      <c r="K60" s="27">
        <f t="shared" si="14"/>
        <v>7030</v>
      </c>
      <c r="L60" s="27">
        <f t="shared" si="19"/>
        <v>365560</v>
      </c>
      <c r="M60" s="27">
        <f t="shared" si="15"/>
        <v>2667.8850000000002</v>
      </c>
      <c r="N60" s="27">
        <f t="shared" si="16"/>
        <v>2667.8850000000002</v>
      </c>
      <c r="O60" s="27">
        <f t="shared" si="20"/>
        <v>-341507.8754999995</v>
      </c>
      <c r="P60" s="27">
        <f t="shared" si="21"/>
        <v>341507.8754999995</v>
      </c>
    </row>
    <row r="61" spans="1:21">
      <c r="A61" s="31">
        <v>36831</v>
      </c>
      <c r="C61" s="6">
        <v>53</v>
      </c>
      <c r="D61" s="29">
        <f t="shared" si="12"/>
        <v>7030</v>
      </c>
      <c r="E61" s="29">
        <f t="shared" si="17"/>
        <v>372590</v>
      </c>
      <c r="F61" s="29">
        <f t="shared" si="13"/>
        <v>-892859</v>
      </c>
      <c r="G61" s="34">
        <f>+Inputs!$D$2</f>
        <v>0.3795</v>
      </c>
      <c r="I61" s="27">
        <f t="shared" si="18"/>
        <v>1265449</v>
      </c>
      <c r="K61" s="27">
        <f t="shared" si="14"/>
        <v>7030</v>
      </c>
      <c r="L61" s="27">
        <f t="shared" si="19"/>
        <v>372590</v>
      </c>
      <c r="M61" s="27">
        <f t="shared" si="15"/>
        <v>2667.8850000000002</v>
      </c>
      <c r="N61" s="27">
        <f t="shared" si="16"/>
        <v>2667.8850000000002</v>
      </c>
      <c r="O61" s="27">
        <f t="shared" si="20"/>
        <v>-338839.99049999949</v>
      </c>
      <c r="P61" s="27">
        <f t="shared" si="21"/>
        <v>338839.99049999949</v>
      </c>
    </row>
    <row r="62" spans="1:21">
      <c r="A62" s="30">
        <v>36861</v>
      </c>
      <c r="C62" s="6">
        <v>54</v>
      </c>
      <c r="D62" s="29">
        <f t="shared" si="12"/>
        <v>7030</v>
      </c>
      <c r="E62" s="29">
        <f t="shared" si="17"/>
        <v>379620</v>
      </c>
      <c r="F62" s="29">
        <f t="shared" si="13"/>
        <v>-885829</v>
      </c>
      <c r="G62" s="34">
        <f>+Inputs!$D$2</f>
        <v>0.3795</v>
      </c>
      <c r="I62" s="27">
        <f t="shared" si="18"/>
        <v>1265449</v>
      </c>
      <c r="K62" s="27">
        <f t="shared" si="14"/>
        <v>7030</v>
      </c>
      <c r="L62" s="27">
        <f t="shared" si="19"/>
        <v>379620</v>
      </c>
      <c r="M62" s="27">
        <f t="shared" si="15"/>
        <v>2667.8850000000002</v>
      </c>
      <c r="N62" s="27">
        <f t="shared" si="16"/>
        <v>2667.8850000000002</v>
      </c>
      <c r="O62" s="27">
        <f t="shared" si="20"/>
        <v>-336172.10549999948</v>
      </c>
      <c r="P62" s="27">
        <f t="shared" si="21"/>
        <v>336172.10549999948</v>
      </c>
    </row>
    <row r="63" spans="1:21">
      <c r="A63" s="31">
        <v>36892</v>
      </c>
      <c r="C63" s="6">
        <v>55</v>
      </c>
      <c r="D63" s="29">
        <f t="shared" si="12"/>
        <v>7030</v>
      </c>
      <c r="E63" s="29">
        <f t="shared" si="17"/>
        <v>386650</v>
      </c>
      <c r="F63" s="29">
        <f t="shared" si="13"/>
        <v>-878799</v>
      </c>
      <c r="G63" s="34">
        <f>+Inputs!$D$2</f>
        <v>0.3795</v>
      </c>
      <c r="I63" s="27">
        <f t="shared" si="18"/>
        <v>1265449</v>
      </c>
      <c r="K63" s="27">
        <f t="shared" si="14"/>
        <v>7030</v>
      </c>
      <c r="L63" s="27">
        <f t="shared" si="19"/>
        <v>386650</v>
      </c>
      <c r="M63" s="27">
        <f t="shared" si="15"/>
        <v>2667.8850000000002</v>
      </c>
      <c r="N63" s="27">
        <f t="shared" si="16"/>
        <v>2667.8850000000002</v>
      </c>
      <c r="O63" s="27">
        <f t="shared" si="20"/>
        <v>-333504.22049999947</v>
      </c>
      <c r="P63" s="27">
        <f t="shared" si="21"/>
        <v>333504.22049999947</v>
      </c>
    </row>
    <row r="64" spans="1:21">
      <c r="A64" s="30">
        <v>36923</v>
      </c>
      <c r="C64" s="6">
        <v>56</v>
      </c>
      <c r="D64" s="29">
        <f t="shared" si="12"/>
        <v>7030</v>
      </c>
      <c r="E64" s="29">
        <f t="shared" si="17"/>
        <v>393680</v>
      </c>
      <c r="F64" s="29">
        <f t="shared" si="13"/>
        <v>-871769</v>
      </c>
      <c r="G64" s="34">
        <f>+Inputs!$D$2</f>
        <v>0.3795</v>
      </c>
      <c r="I64" s="27">
        <f t="shared" si="18"/>
        <v>1265449</v>
      </c>
      <c r="K64" s="27">
        <f t="shared" si="14"/>
        <v>7030</v>
      </c>
      <c r="L64" s="27">
        <f t="shared" si="19"/>
        <v>393680</v>
      </c>
      <c r="M64" s="27">
        <f t="shared" si="15"/>
        <v>2667.8850000000002</v>
      </c>
      <c r="N64" s="27">
        <f t="shared" si="16"/>
        <v>2667.8850000000002</v>
      </c>
      <c r="O64" s="27">
        <f t="shared" si="20"/>
        <v>-330836.33549999946</v>
      </c>
      <c r="P64" s="27">
        <f t="shared" si="21"/>
        <v>330836.33549999946</v>
      </c>
    </row>
    <row r="65" spans="1:16">
      <c r="A65" s="31">
        <v>36951</v>
      </c>
      <c r="C65" s="6">
        <v>57</v>
      </c>
      <c r="D65" s="29">
        <f t="shared" si="12"/>
        <v>7030</v>
      </c>
      <c r="E65" s="29">
        <f t="shared" si="17"/>
        <v>400710</v>
      </c>
      <c r="F65" s="29">
        <f t="shared" si="13"/>
        <v>-864739</v>
      </c>
      <c r="G65" s="34">
        <f>+Inputs!$D$2</f>
        <v>0.3795</v>
      </c>
      <c r="I65" s="27">
        <f t="shared" si="18"/>
        <v>1265449</v>
      </c>
      <c r="K65" s="27">
        <f t="shared" si="14"/>
        <v>7030</v>
      </c>
      <c r="L65" s="27">
        <f t="shared" si="19"/>
        <v>400710</v>
      </c>
      <c r="M65" s="27">
        <f t="shared" si="15"/>
        <v>2667.8850000000002</v>
      </c>
      <c r="N65" s="27">
        <f t="shared" si="16"/>
        <v>2667.8850000000002</v>
      </c>
      <c r="O65" s="27">
        <f t="shared" si="20"/>
        <v>-328168.45049999945</v>
      </c>
      <c r="P65" s="27">
        <f t="shared" si="21"/>
        <v>328168.45049999945</v>
      </c>
    </row>
    <row r="66" spans="1:16">
      <c r="A66" s="30">
        <v>36982</v>
      </c>
      <c r="C66" s="6">
        <v>58</v>
      </c>
      <c r="D66" s="29">
        <f t="shared" si="12"/>
        <v>7030</v>
      </c>
      <c r="E66" s="29">
        <f t="shared" si="17"/>
        <v>407740</v>
      </c>
      <c r="F66" s="29">
        <f t="shared" si="13"/>
        <v>-857709</v>
      </c>
      <c r="G66" s="34">
        <f>+Inputs!$D$2</f>
        <v>0.3795</v>
      </c>
      <c r="I66" s="27">
        <f t="shared" si="18"/>
        <v>1265449</v>
      </c>
      <c r="K66" s="27">
        <f t="shared" si="14"/>
        <v>7030</v>
      </c>
      <c r="L66" s="27">
        <f t="shared" si="19"/>
        <v>407740</v>
      </c>
      <c r="M66" s="27">
        <f t="shared" si="15"/>
        <v>2667.8850000000002</v>
      </c>
      <c r="N66" s="27">
        <f t="shared" si="16"/>
        <v>2667.8850000000002</v>
      </c>
      <c r="O66" s="27">
        <f t="shared" si="20"/>
        <v>-325500.56549999944</v>
      </c>
      <c r="P66" s="27">
        <f t="shared" si="21"/>
        <v>325500.56549999944</v>
      </c>
    </row>
    <row r="67" spans="1:16">
      <c r="A67" s="31">
        <v>37012</v>
      </c>
      <c r="C67" s="6">
        <v>59</v>
      </c>
      <c r="D67" s="29">
        <f t="shared" si="12"/>
        <v>7030</v>
      </c>
      <c r="E67" s="29">
        <f t="shared" si="17"/>
        <v>414770</v>
      </c>
      <c r="F67" s="29">
        <f t="shared" si="13"/>
        <v>-850679</v>
      </c>
      <c r="G67" s="34">
        <f>+Inputs!$D$2</f>
        <v>0.3795</v>
      </c>
      <c r="I67" s="27">
        <f t="shared" si="18"/>
        <v>1265449</v>
      </c>
      <c r="K67" s="27">
        <f t="shared" si="14"/>
        <v>7030</v>
      </c>
      <c r="L67" s="27">
        <f t="shared" si="19"/>
        <v>414770</v>
      </c>
      <c r="M67" s="27">
        <f t="shared" si="15"/>
        <v>2667.8850000000002</v>
      </c>
      <c r="N67" s="27">
        <f t="shared" si="16"/>
        <v>2667.8850000000002</v>
      </c>
      <c r="O67" s="27">
        <f t="shared" si="20"/>
        <v>-322832.68049999943</v>
      </c>
      <c r="P67" s="27">
        <f t="shared" si="21"/>
        <v>322832.68049999943</v>
      </c>
    </row>
    <row r="68" spans="1:16">
      <c r="A68" s="30">
        <v>37043</v>
      </c>
      <c r="C68" s="6">
        <v>60</v>
      </c>
      <c r="D68" s="29">
        <f t="shared" si="12"/>
        <v>7030</v>
      </c>
      <c r="E68" s="29">
        <f t="shared" si="17"/>
        <v>421800</v>
      </c>
      <c r="F68" s="29">
        <f t="shared" si="13"/>
        <v>-843649</v>
      </c>
      <c r="G68" s="34">
        <f>+Inputs!$D$2</f>
        <v>0.3795</v>
      </c>
      <c r="I68" s="27">
        <f t="shared" si="18"/>
        <v>1265449</v>
      </c>
      <c r="K68" s="27">
        <f t="shared" si="14"/>
        <v>7030</v>
      </c>
      <c r="L68" s="27">
        <f t="shared" si="19"/>
        <v>421800</v>
      </c>
      <c r="M68" s="27">
        <f t="shared" si="15"/>
        <v>2667.8850000000002</v>
      </c>
      <c r="N68" s="27">
        <f t="shared" si="16"/>
        <v>2667.8850000000002</v>
      </c>
      <c r="O68" s="27">
        <f t="shared" si="20"/>
        <v>-320164.79549999943</v>
      </c>
      <c r="P68" s="27">
        <f t="shared" si="21"/>
        <v>320164.79549999943</v>
      </c>
    </row>
    <row r="69" spans="1:16">
      <c r="A69" s="31">
        <v>37073</v>
      </c>
      <c r="C69" s="6">
        <v>61</v>
      </c>
      <c r="D69" s="29">
        <f t="shared" si="12"/>
        <v>7030</v>
      </c>
      <c r="E69" s="29">
        <f t="shared" si="17"/>
        <v>428830</v>
      </c>
      <c r="F69" s="29">
        <f t="shared" si="13"/>
        <v>-836619</v>
      </c>
      <c r="G69" s="34">
        <f>+Inputs!$D$2</f>
        <v>0.3795</v>
      </c>
      <c r="I69" s="27">
        <f t="shared" si="18"/>
        <v>1265449</v>
      </c>
      <c r="K69" s="27">
        <f t="shared" si="14"/>
        <v>7030</v>
      </c>
      <c r="L69" s="27">
        <f t="shared" si="19"/>
        <v>428830</v>
      </c>
      <c r="M69" s="27">
        <f t="shared" si="15"/>
        <v>2667.8850000000002</v>
      </c>
      <c r="N69" s="27">
        <f t="shared" si="16"/>
        <v>2667.8850000000002</v>
      </c>
      <c r="O69" s="27">
        <f t="shared" si="20"/>
        <v>-317496.91049999942</v>
      </c>
      <c r="P69" s="27">
        <f t="shared" si="21"/>
        <v>317496.91049999942</v>
      </c>
    </row>
    <row r="70" spans="1:16">
      <c r="A70" s="30">
        <v>37104</v>
      </c>
      <c r="C70" s="6">
        <v>62</v>
      </c>
      <c r="D70" s="29">
        <f t="shared" si="12"/>
        <v>7030</v>
      </c>
      <c r="E70" s="29">
        <f t="shared" si="17"/>
        <v>435860</v>
      </c>
      <c r="F70" s="29">
        <f t="shared" si="13"/>
        <v>-829589</v>
      </c>
      <c r="G70" s="34">
        <f>+Inputs!$D$2</f>
        <v>0.3795</v>
      </c>
      <c r="I70" s="27">
        <f t="shared" si="18"/>
        <v>1265449</v>
      </c>
      <c r="K70" s="27">
        <f t="shared" si="14"/>
        <v>7030</v>
      </c>
      <c r="L70" s="27">
        <f t="shared" si="19"/>
        <v>435860</v>
      </c>
      <c r="M70" s="27">
        <f t="shared" si="15"/>
        <v>2667.8850000000002</v>
      </c>
      <c r="N70" s="27">
        <f t="shared" si="16"/>
        <v>2667.8850000000002</v>
      </c>
      <c r="O70" s="27">
        <f t="shared" si="20"/>
        <v>-314829.02549999941</v>
      </c>
      <c r="P70" s="27">
        <f t="shared" si="21"/>
        <v>314829.02549999941</v>
      </c>
    </row>
    <row r="71" spans="1:16">
      <c r="A71" s="31">
        <v>37135</v>
      </c>
      <c r="C71" s="6">
        <v>63</v>
      </c>
      <c r="D71" s="29">
        <f t="shared" si="12"/>
        <v>7030</v>
      </c>
      <c r="E71" s="29">
        <f t="shared" si="17"/>
        <v>442890</v>
      </c>
      <c r="F71" s="29">
        <f t="shared" si="13"/>
        <v>-822559</v>
      </c>
      <c r="G71" s="34">
        <f>+Inputs!$D$2</f>
        <v>0.3795</v>
      </c>
      <c r="I71" s="27">
        <f t="shared" si="18"/>
        <v>1265449</v>
      </c>
      <c r="K71" s="27">
        <f t="shared" si="14"/>
        <v>7030</v>
      </c>
      <c r="L71" s="27">
        <f t="shared" si="19"/>
        <v>442890</v>
      </c>
      <c r="M71" s="27">
        <f t="shared" si="15"/>
        <v>2667.8850000000002</v>
      </c>
      <c r="N71" s="27">
        <f t="shared" si="16"/>
        <v>2667.8850000000002</v>
      </c>
      <c r="O71" s="27">
        <f t="shared" si="20"/>
        <v>-312161.1404999994</v>
      </c>
      <c r="P71" s="27">
        <f t="shared" si="21"/>
        <v>312161.1404999994</v>
      </c>
    </row>
    <row r="72" spans="1:16">
      <c r="A72" s="30">
        <v>37165</v>
      </c>
      <c r="C72" s="6">
        <v>64</v>
      </c>
      <c r="D72" s="29">
        <f t="shared" si="12"/>
        <v>7030</v>
      </c>
      <c r="E72" s="29">
        <f t="shared" si="17"/>
        <v>449920</v>
      </c>
      <c r="F72" s="29">
        <f t="shared" si="13"/>
        <v>-815529</v>
      </c>
      <c r="G72" s="34">
        <f>+Inputs!$D$2</f>
        <v>0.3795</v>
      </c>
      <c r="I72" s="27">
        <f t="shared" si="18"/>
        <v>1265449</v>
      </c>
      <c r="K72" s="27">
        <f t="shared" si="14"/>
        <v>7030</v>
      </c>
      <c r="L72" s="27">
        <f t="shared" si="19"/>
        <v>449920</v>
      </c>
      <c r="M72" s="27">
        <f t="shared" si="15"/>
        <v>2667.8850000000002</v>
      </c>
      <c r="N72" s="27">
        <f t="shared" si="16"/>
        <v>2667.8850000000002</v>
      </c>
      <c r="O72" s="27">
        <f t="shared" si="20"/>
        <v>-309493.25549999939</v>
      </c>
      <c r="P72" s="27">
        <f t="shared" si="21"/>
        <v>309493.25549999939</v>
      </c>
    </row>
    <row r="73" spans="1:16">
      <c r="A73" s="31">
        <v>37196</v>
      </c>
      <c r="C73" s="6">
        <v>65</v>
      </c>
      <c r="D73" s="29">
        <f t="shared" ref="D73:D104" si="22">ROUND(-(+$B$9/180)*1,0)</f>
        <v>7030</v>
      </c>
      <c r="E73" s="29">
        <f t="shared" si="17"/>
        <v>456950</v>
      </c>
      <c r="F73" s="29">
        <f t="shared" ref="F73:F104" si="23">$B$9+E73</f>
        <v>-808499</v>
      </c>
      <c r="G73" s="34">
        <f>+Inputs!$D$2</f>
        <v>0.3795</v>
      </c>
      <c r="I73" s="27">
        <f t="shared" si="18"/>
        <v>1265449</v>
      </c>
      <c r="K73" s="27">
        <f t="shared" ref="K73:K104" si="24">D73</f>
        <v>7030</v>
      </c>
      <c r="L73" s="27">
        <f t="shared" si="19"/>
        <v>456950</v>
      </c>
      <c r="M73" s="27">
        <f t="shared" ref="M73:M104" si="25">K73*G73</f>
        <v>2667.8850000000002</v>
      </c>
      <c r="N73" s="27">
        <f t="shared" ref="N73:N104" si="26">M73-J73</f>
        <v>2667.8850000000002</v>
      </c>
      <c r="O73" s="27">
        <f t="shared" si="20"/>
        <v>-306825.37049999938</v>
      </c>
      <c r="P73" s="27">
        <f t="shared" si="21"/>
        <v>306825.37049999938</v>
      </c>
    </row>
    <row r="74" spans="1:16">
      <c r="A74" s="30">
        <v>37226</v>
      </c>
      <c r="C74" s="6">
        <v>66</v>
      </c>
      <c r="D74" s="29">
        <f t="shared" si="22"/>
        <v>7030</v>
      </c>
      <c r="E74" s="29">
        <f t="shared" ref="E74:E105" si="27">+E73+D74</f>
        <v>463980</v>
      </c>
      <c r="F74" s="29">
        <f t="shared" si="23"/>
        <v>-801469</v>
      </c>
      <c r="G74" s="34">
        <f>+Inputs!$D$2</f>
        <v>0.3795</v>
      </c>
      <c r="I74" s="27">
        <f t="shared" ref="I74:I105" si="28">+I73+H74</f>
        <v>1265449</v>
      </c>
      <c r="K74" s="27">
        <f t="shared" si="24"/>
        <v>7030</v>
      </c>
      <c r="L74" s="27">
        <f t="shared" ref="L74:L105" si="29">+L73+K74</f>
        <v>463980</v>
      </c>
      <c r="M74" s="27">
        <f t="shared" si="25"/>
        <v>2667.8850000000002</v>
      </c>
      <c r="N74" s="27">
        <f t="shared" si="26"/>
        <v>2667.8850000000002</v>
      </c>
      <c r="O74" s="27">
        <f t="shared" ref="O74:O105" si="30">+O73+N74</f>
        <v>-304157.48549999937</v>
      </c>
      <c r="P74" s="27">
        <f t="shared" ref="P74:P105" si="31">P73-N74</f>
        <v>304157.48549999937</v>
      </c>
    </row>
    <row r="75" spans="1:16">
      <c r="A75" s="31">
        <v>37257</v>
      </c>
      <c r="C75" s="6">
        <v>67</v>
      </c>
      <c r="D75" s="29">
        <f t="shared" si="22"/>
        <v>7030</v>
      </c>
      <c r="E75" s="29">
        <f t="shared" si="27"/>
        <v>471010</v>
      </c>
      <c r="F75" s="29">
        <f t="shared" si="23"/>
        <v>-794439</v>
      </c>
      <c r="G75" s="34">
        <f>+Inputs!$D$2</f>
        <v>0.3795</v>
      </c>
      <c r="I75" s="27">
        <f t="shared" si="28"/>
        <v>1265449</v>
      </c>
      <c r="K75" s="27">
        <f t="shared" si="24"/>
        <v>7030</v>
      </c>
      <c r="L75" s="27">
        <f t="shared" si="29"/>
        <v>471010</v>
      </c>
      <c r="M75" s="27">
        <f t="shared" si="25"/>
        <v>2667.8850000000002</v>
      </c>
      <c r="N75" s="27">
        <f t="shared" si="26"/>
        <v>2667.8850000000002</v>
      </c>
      <c r="O75" s="27">
        <f t="shared" si="30"/>
        <v>-301489.60049999936</v>
      </c>
      <c r="P75" s="27">
        <f t="shared" si="31"/>
        <v>301489.60049999936</v>
      </c>
    </row>
    <row r="76" spans="1:16">
      <c r="A76" s="30">
        <v>37288</v>
      </c>
      <c r="C76" s="6">
        <v>68</v>
      </c>
      <c r="D76" s="29">
        <f t="shared" si="22"/>
        <v>7030</v>
      </c>
      <c r="E76" s="29">
        <f t="shared" si="27"/>
        <v>478040</v>
      </c>
      <c r="F76" s="29">
        <f t="shared" si="23"/>
        <v>-787409</v>
      </c>
      <c r="G76" s="34">
        <f>+Inputs!$D$2</f>
        <v>0.3795</v>
      </c>
      <c r="I76" s="27">
        <f t="shared" si="28"/>
        <v>1265449</v>
      </c>
      <c r="K76" s="27">
        <f t="shared" si="24"/>
        <v>7030</v>
      </c>
      <c r="L76" s="27">
        <f t="shared" si="29"/>
        <v>478040</v>
      </c>
      <c r="M76" s="27">
        <f t="shared" si="25"/>
        <v>2667.8850000000002</v>
      </c>
      <c r="N76" s="27">
        <f t="shared" si="26"/>
        <v>2667.8850000000002</v>
      </c>
      <c r="O76" s="27">
        <f t="shared" si="30"/>
        <v>-298821.71549999935</v>
      </c>
      <c r="P76" s="27">
        <f t="shared" si="31"/>
        <v>298821.71549999935</v>
      </c>
    </row>
    <row r="77" spans="1:16">
      <c r="A77" s="31">
        <v>37316</v>
      </c>
      <c r="C77" s="6">
        <v>69</v>
      </c>
      <c r="D77" s="29">
        <f t="shared" si="22"/>
        <v>7030</v>
      </c>
      <c r="E77" s="29">
        <f t="shared" si="27"/>
        <v>485070</v>
      </c>
      <c r="F77" s="29">
        <f t="shared" si="23"/>
        <v>-780379</v>
      </c>
      <c r="G77" s="34">
        <f>+Inputs!$D$2</f>
        <v>0.3795</v>
      </c>
      <c r="I77" s="27">
        <f t="shared" si="28"/>
        <v>1265449</v>
      </c>
      <c r="K77" s="27">
        <f t="shared" si="24"/>
        <v>7030</v>
      </c>
      <c r="L77" s="27">
        <f t="shared" si="29"/>
        <v>485070</v>
      </c>
      <c r="M77" s="27">
        <f t="shared" si="25"/>
        <v>2667.8850000000002</v>
      </c>
      <c r="N77" s="27">
        <f t="shared" si="26"/>
        <v>2667.8850000000002</v>
      </c>
      <c r="O77" s="27">
        <f t="shared" si="30"/>
        <v>-296153.83049999934</v>
      </c>
      <c r="P77" s="27">
        <f t="shared" si="31"/>
        <v>296153.83049999934</v>
      </c>
    </row>
    <row r="78" spans="1:16">
      <c r="A78" s="30">
        <v>37347</v>
      </c>
      <c r="C78" s="6">
        <v>70</v>
      </c>
      <c r="D78" s="29">
        <f t="shared" si="22"/>
        <v>7030</v>
      </c>
      <c r="E78" s="29">
        <f t="shared" si="27"/>
        <v>492100</v>
      </c>
      <c r="F78" s="29">
        <f t="shared" si="23"/>
        <v>-773349</v>
      </c>
      <c r="G78" s="34">
        <f>+Inputs!$D$2</f>
        <v>0.3795</v>
      </c>
      <c r="I78" s="27">
        <f t="shared" si="28"/>
        <v>1265449</v>
      </c>
      <c r="K78" s="27">
        <f t="shared" si="24"/>
        <v>7030</v>
      </c>
      <c r="L78" s="27">
        <f t="shared" si="29"/>
        <v>492100</v>
      </c>
      <c r="M78" s="27">
        <f t="shared" si="25"/>
        <v>2667.8850000000002</v>
      </c>
      <c r="N78" s="27">
        <f t="shared" si="26"/>
        <v>2667.8850000000002</v>
      </c>
      <c r="O78" s="27">
        <f t="shared" si="30"/>
        <v>-293485.94549999933</v>
      </c>
      <c r="P78" s="27">
        <f t="shared" si="31"/>
        <v>293485.94549999933</v>
      </c>
    </row>
    <row r="79" spans="1:16">
      <c r="A79" s="31">
        <v>37377</v>
      </c>
      <c r="C79" s="6">
        <v>71</v>
      </c>
      <c r="D79" s="29">
        <f t="shared" si="22"/>
        <v>7030</v>
      </c>
      <c r="E79" s="29">
        <f t="shared" si="27"/>
        <v>499130</v>
      </c>
      <c r="F79" s="29">
        <f t="shared" si="23"/>
        <v>-766319</v>
      </c>
      <c r="G79" s="34">
        <f>+Inputs!$D$2</f>
        <v>0.3795</v>
      </c>
      <c r="I79" s="27">
        <f t="shared" si="28"/>
        <v>1265449</v>
      </c>
      <c r="K79" s="27">
        <f t="shared" si="24"/>
        <v>7030</v>
      </c>
      <c r="L79" s="27">
        <f t="shared" si="29"/>
        <v>499130</v>
      </c>
      <c r="M79" s="27">
        <f t="shared" si="25"/>
        <v>2667.8850000000002</v>
      </c>
      <c r="N79" s="27">
        <f t="shared" si="26"/>
        <v>2667.8850000000002</v>
      </c>
      <c r="O79" s="27">
        <f t="shared" si="30"/>
        <v>-290818.06049999932</v>
      </c>
      <c r="P79" s="27">
        <f t="shared" si="31"/>
        <v>290818.06049999932</v>
      </c>
    </row>
    <row r="80" spans="1:16">
      <c r="A80" s="30">
        <v>37408</v>
      </c>
      <c r="C80" s="6">
        <v>72</v>
      </c>
      <c r="D80" s="29">
        <f t="shared" si="22"/>
        <v>7030</v>
      </c>
      <c r="E80" s="29">
        <f t="shared" si="27"/>
        <v>506160</v>
      </c>
      <c r="F80" s="29">
        <f t="shared" si="23"/>
        <v>-759289</v>
      </c>
      <c r="G80" s="34">
        <f>+Inputs!$D$2</f>
        <v>0.3795</v>
      </c>
      <c r="I80" s="27">
        <f t="shared" si="28"/>
        <v>1265449</v>
      </c>
      <c r="K80" s="27">
        <f t="shared" si="24"/>
        <v>7030</v>
      </c>
      <c r="L80" s="27">
        <f t="shared" si="29"/>
        <v>506160</v>
      </c>
      <c r="M80" s="27">
        <f t="shared" si="25"/>
        <v>2667.8850000000002</v>
      </c>
      <c r="N80" s="27">
        <f t="shared" si="26"/>
        <v>2667.8850000000002</v>
      </c>
      <c r="O80" s="27">
        <f t="shared" si="30"/>
        <v>-288150.17549999931</v>
      </c>
      <c r="P80" s="27">
        <f t="shared" si="31"/>
        <v>288150.17549999931</v>
      </c>
    </row>
    <row r="81" spans="1:16">
      <c r="A81" s="31">
        <v>37438</v>
      </c>
      <c r="C81" s="6">
        <v>73</v>
      </c>
      <c r="D81" s="29">
        <f t="shared" si="22"/>
        <v>7030</v>
      </c>
      <c r="E81" s="29">
        <f t="shared" si="27"/>
        <v>513190</v>
      </c>
      <c r="F81" s="29">
        <f t="shared" si="23"/>
        <v>-752259</v>
      </c>
      <c r="G81" s="34">
        <f>+Inputs!$D$2</f>
        <v>0.3795</v>
      </c>
      <c r="I81" s="27">
        <f t="shared" si="28"/>
        <v>1265449</v>
      </c>
      <c r="K81" s="27">
        <f t="shared" si="24"/>
        <v>7030</v>
      </c>
      <c r="L81" s="27">
        <f t="shared" si="29"/>
        <v>513190</v>
      </c>
      <c r="M81" s="27">
        <f t="shared" si="25"/>
        <v>2667.8850000000002</v>
      </c>
      <c r="N81" s="27">
        <f t="shared" si="26"/>
        <v>2667.8850000000002</v>
      </c>
      <c r="O81" s="27">
        <f t="shared" si="30"/>
        <v>-285482.2904999993</v>
      </c>
      <c r="P81" s="27">
        <f t="shared" si="31"/>
        <v>285482.2904999993</v>
      </c>
    </row>
    <row r="82" spans="1:16">
      <c r="A82" s="30">
        <v>37469</v>
      </c>
      <c r="C82" s="6">
        <v>74</v>
      </c>
      <c r="D82" s="29">
        <f t="shared" si="22"/>
        <v>7030</v>
      </c>
      <c r="E82" s="29">
        <f t="shared" si="27"/>
        <v>520220</v>
      </c>
      <c r="F82" s="29">
        <f t="shared" si="23"/>
        <v>-745229</v>
      </c>
      <c r="G82" s="34">
        <f>+Inputs!$D$2</f>
        <v>0.3795</v>
      </c>
      <c r="I82" s="27">
        <f t="shared" si="28"/>
        <v>1265449</v>
      </c>
      <c r="K82" s="27">
        <f t="shared" si="24"/>
        <v>7030</v>
      </c>
      <c r="L82" s="27">
        <f t="shared" si="29"/>
        <v>520220</v>
      </c>
      <c r="M82" s="27">
        <f t="shared" si="25"/>
        <v>2667.8850000000002</v>
      </c>
      <c r="N82" s="27">
        <f t="shared" si="26"/>
        <v>2667.8850000000002</v>
      </c>
      <c r="O82" s="27">
        <f t="shared" si="30"/>
        <v>-282814.40549999929</v>
      </c>
      <c r="P82" s="27">
        <f t="shared" si="31"/>
        <v>282814.40549999929</v>
      </c>
    </row>
    <row r="83" spans="1:16">
      <c r="A83" s="31">
        <v>37500</v>
      </c>
      <c r="C83" s="6">
        <v>75</v>
      </c>
      <c r="D83" s="29">
        <f t="shared" si="22"/>
        <v>7030</v>
      </c>
      <c r="E83" s="29">
        <f t="shared" si="27"/>
        <v>527250</v>
      </c>
      <c r="F83" s="29">
        <f t="shared" si="23"/>
        <v>-738199</v>
      </c>
      <c r="G83" s="34">
        <f>+Inputs!$D$2</f>
        <v>0.3795</v>
      </c>
      <c r="I83" s="27">
        <f t="shared" si="28"/>
        <v>1265449</v>
      </c>
      <c r="K83" s="27">
        <f t="shared" si="24"/>
        <v>7030</v>
      </c>
      <c r="L83" s="27">
        <f t="shared" si="29"/>
        <v>527250</v>
      </c>
      <c r="M83" s="27">
        <f t="shared" si="25"/>
        <v>2667.8850000000002</v>
      </c>
      <c r="N83" s="27">
        <f t="shared" si="26"/>
        <v>2667.8850000000002</v>
      </c>
      <c r="O83" s="27">
        <f t="shared" si="30"/>
        <v>-280146.52049999929</v>
      </c>
      <c r="P83" s="27">
        <f t="shared" si="31"/>
        <v>280146.52049999929</v>
      </c>
    </row>
    <row r="84" spans="1:16">
      <c r="A84" s="30">
        <v>37530</v>
      </c>
      <c r="C84" s="6">
        <v>76</v>
      </c>
      <c r="D84" s="29">
        <f t="shared" si="22"/>
        <v>7030</v>
      </c>
      <c r="E84" s="29">
        <f t="shared" si="27"/>
        <v>534280</v>
      </c>
      <c r="F84" s="29">
        <f t="shared" si="23"/>
        <v>-731169</v>
      </c>
      <c r="G84" s="34">
        <f>+Inputs!$D$2</f>
        <v>0.3795</v>
      </c>
      <c r="I84" s="27">
        <f t="shared" si="28"/>
        <v>1265449</v>
      </c>
      <c r="K84" s="27">
        <f t="shared" si="24"/>
        <v>7030</v>
      </c>
      <c r="L84" s="27">
        <f t="shared" si="29"/>
        <v>534280</v>
      </c>
      <c r="M84" s="27">
        <f t="shared" si="25"/>
        <v>2667.8850000000002</v>
      </c>
      <c r="N84" s="27">
        <f t="shared" si="26"/>
        <v>2667.8850000000002</v>
      </c>
      <c r="O84" s="27">
        <f t="shared" si="30"/>
        <v>-277478.63549999928</v>
      </c>
      <c r="P84" s="27">
        <f t="shared" si="31"/>
        <v>277478.63549999928</v>
      </c>
    </row>
    <row r="85" spans="1:16">
      <c r="A85" s="31">
        <v>37561</v>
      </c>
      <c r="C85" s="6">
        <v>77</v>
      </c>
      <c r="D85" s="29">
        <f t="shared" si="22"/>
        <v>7030</v>
      </c>
      <c r="E85" s="29">
        <f t="shared" si="27"/>
        <v>541310</v>
      </c>
      <c r="F85" s="29">
        <f t="shared" si="23"/>
        <v>-724139</v>
      </c>
      <c r="G85" s="34">
        <f>+Inputs!$D$2</f>
        <v>0.3795</v>
      </c>
      <c r="I85" s="27">
        <f t="shared" si="28"/>
        <v>1265449</v>
      </c>
      <c r="K85" s="27">
        <f t="shared" si="24"/>
        <v>7030</v>
      </c>
      <c r="L85" s="27">
        <f t="shared" si="29"/>
        <v>541310</v>
      </c>
      <c r="M85" s="27">
        <f t="shared" si="25"/>
        <v>2667.8850000000002</v>
      </c>
      <c r="N85" s="27">
        <f t="shared" si="26"/>
        <v>2667.8850000000002</v>
      </c>
      <c r="O85" s="27">
        <f t="shared" si="30"/>
        <v>-274810.75049999927</v>
      </c>
      <c r="P85" s="27">
        <f t="shared" si="31"/>
        <v>274810.75049999927</v>
      </c>
    </row>
    <row r="86" spans="1:16">
      <c r="A86" s="30">
        <v>37591</v>
      </c>
      <c r="C86" s="6">
        <v>78</v>
      </c>
      <c r="D86" s="29">
        <f t="shared" si="22"/>
        <v>7030</v>
      </c>
      <c r="E86" s="29">
        <f t="shared" si="27"/>
        <v>548340</v>
      </c>
      <c r="F86" s="29">
        <f t="shared" si="23"/>
        <v>-717109</v>
      </c>
      <c r="G86" s="34">
        <f>+Inputs!$D$2</f>
        <v>0.3795</v>
      </c>
      <c r="I86" s="27">
        <f t="shared" si="28"/>
        <v>1265449</v>
      </c>
      <c r="K86" s="27">
        <f t="shared" si="24"/>
        <v>7030</v>
      </c>
      <c r="L86" s="27">
        <f t="shared" si="29"/>
        <v>548340</v>
      </c>
      <c r="M86" s="27">
        <f t="shared" si="25"/>
        <v>2667.8850000000002</v>
      </c>
      <c r="N86" s="27">
        <f t="shared" si="26"/>
        <v>2667.8850000000002</v>
      </c>
      <c r="O86" s="27">
        <f t="shared" si="30"/>
        <v>-272142.86549999926</v>
      </c>
      <c r="P86" s="27">
        <f t="shared" si="31"/>
        <v>272142.86549999926</v>
      </c>
    </row>
    <row r="87" spans="1:16">
      <c r="A87" s="31">
        <v>37622</v>
      </c>
      <c r="C87" s="6">
        <v>79</v>
      </c>
      <c r="D87" s="29">
        <f t="shared" si="22"/>
        <v>7030</v>
      </c>
      <c r="E87" s="29">
        <f t="shared" si="27"/>
        <v>555370</v>
      </c>
      <c r="F87" s="29">
        <f t="shared" si="23"/>
        <v>-710079</v>
      </c>
      <c r="G87" s="34">
        <f>+Inputs!$D$2</f>
        <v>0.3795</v>
      </c>
      <c r="I87" s="27">
        <f t="shared" si="28"/>
        <v>1265449</v>
      </c>
      <c r="K87" s="27">
        <f t="shared" si="24"/>
        <v>7030</v>
      </c>
      <c r="L87" s="27">
        <f t="shared" si="29"/>
        <v>555370</v>
      </c>
      <c r="M87" s="27">
        <f t="shared" si="25"/>
        <v>2667.8850000000002</v>
      </c>
      <c r="N87" s="27">
        <f t="shared" si="26"/>
        <v>2667.8850000000002</v>
      </c>
      <c r="O87" s="27">
        <f t="shared" si="30"/>
        <v>-269474.98049999925</v>
      </c>
      <c r="P87" s="27">
        <f t="shared" si="31"/>
        <v>269474.98049999925</v>
      </c>
    </row>
    <row r="88" spans="1:16">
      <c r="A88" s="30">
        <v>37653</v>
      </c>
      <c r="C88" s="6">
        <v>80</v>
      </c>
      <c r="D88" s="29">
        <f t="shared" si="22"/>
        <v>7030</v>
      </c>
      <c r="E88" s="29">
        <f t="shared" si="27"/>
        <v>562400</v>
      </c>
      <c r="F88" s="29">
        <f t="shared" si="23"/>
        <v>-703049</v>
      </c>
      <c r="G88" s="34">
        <f>+Inputs!$D$2</f>
        <v>0.3795</v>
      </c>
      <c r="I88" s="27">
        <f t="shared" si="28"/>
        <v>1265449</v>
      </c>
      <c r="K88" s="27">
        <f t="shared" si="24"/>
        <v>7030</v>
      </c>
      <c r="L88" s="27">
        <f t="shared" si="29"/>
        <v>562400</v>
      </c>
      <c r="M88" s="27">
        <f t="shared" si="25"/>
        <v>2667.8850000000002</v>
      </c>
      <c r="N88" s="27">
        <f t="shared" si="26"/>
        <v>2667.8850000000002</v>
      </c>
      <c r="O88" s="27">
        <f t="shared" si="30"/>
        <v>-266807.09549999924</v>
      </c>
      <c r="P88" s="27">
        <f t="shared" si="31"/>
        <v>266807.09549999924</v>
      </c>
    </row>
    <row r="89" spans="1:16">
      <c r="A89" s="31">
        <v>37681</v>
      </c>
      <c r="C89" s="6">
        <v>81</v>
      </c>
      <c r="D89" s="29">
        <f t="shared" si="22"/>
        <v>7030</v>
      </c>
      <c r="E89" s="29">
        <f t="shared" si="27"/>
        <v>569430</v>
      </c>
      <c r="F89" s="29">
        <f t="shared" si="23"/>
        <v>-696019</v>
      </c>
      <c r="G89" s="34">
        <f>+Inputs!$D$2</f>
        <v>0.3795</v>
      </c>
      <c r="I89" s="27">
        <f t="shared" si="28"/>
        <v>1265449</v>
      </c>
      <c r="K89" s="27">
        <f t="shared" si="24"/>
        <v>7030</v>
      </c>
      <c r="L89" s="27">
        <f t="shared" si="29"/>
        <v>569430</v>
      </c>
      <c r="M89" s="27">
        <f t="shared" si="25"/>
        <v>2667.8850000000002</v>
      </c>
      <c r="N89" s="27">
        <f t="shared" si="26"/>
        <v>2667.8850000000002</v>
      </c>
      <c r="O89" s="27">
        <f t="shared" si="30"/>
        <v>-264139.21049999923</v>
      </c>
      <c r="P89" s="27">
        <f t="shared" si="31"/>
        <v>264139.21049999923</v>
      </c>
    </row>
    <row r="90" spans="1:16">
      <c r="A90" s="30">
        <v>37712</v>
      </c>
      <c r="C90" s="6">
        <v>82</v>
      </c>
      <c r="D90" s="29">
        <f t="shared" si="22"/>
        <v>7030</v>
      </c>
      <c r="E90" s="29">
        <f t="shared" si="27"/>
        <v>576460</v>
      </c>
      <c r="F90" s="29">
        <f t="shared" si="23"/>
        <v>-688989</v>
      </c>
      <c r="G90" s="34">
        <f>+Inputs!$D$2</f>
        <v>0.3795</v>
      </c>
      <c r="I90" s="27">
        <f t="shared" si="28"/>
        <v>1265449</v>
      </c>
      <c r="K90" s="27">
        <f t="shared" si="24"/>
        <v>7030</v>
      </c>
      <c r="L90" s="27">
        <f t="shared" si="29"/>
        <v>576460</v>
      </c>
      <c r="M90" s="27">
        <f t="shared" si="25"/>
        <v>2667.8850000000002</v>
      </c>
      <c r="N90" s="27">
        <f t="shared" si="26"/>
        <v>2667.8850000000002</v>
      </c>
      <c r="O90" s="27">
        <f t="shared" si="30"/>
        <v>-261471.32549999922</v>
      </c>
      <c r="P90" s="27">
        <f t="shared" si="31"/>
        <v>261471.32549999922</v>
      </c>
    </row>
    <row r="91" spans="1:16">
      <c r="A91" s="31">
        <v>37742</v>
      </c>
      <c r="C91" s="6">
        <v>83</v>
      </c>
      <c r="D91" s="29">
        <f t="shared" si="22"/>
        <v>7030</v>
      </c>
      <c r="E91" s="29">
        <f t="shared" si="27"/>
        <v>583490</v>
      </c>
      <c r="F91" s="29">
        <f t="shared" si="23"/>
        <v>-681959</v>
      </c>
      <c r="G91" s="34">
        <f>+Inputs!$D$3</f>
        <v>0.37951000000000001</v>
      </c>
      <c r="I91" s="27">
        <f t="shared" si="28"/>
        <v>1265449</v>
      </c>
      <c r="K91" s="27">
        <f t="shared" si="24"/>
        <v>7030</v>
      </c>
      <c r="L91" s="27">
        <f t="shared" si="29"/>
        <v>583490</v>
      </c>
      <c r="M91" s="27">
        <f t="shared" si="25"/>
        <v>2667.9553000000001</v>
      </c>
      <c r="N91" s="27">
        <f t="shared" si="26"/>
        <v>2667.9553000000001</v>
      </c>
      <c r="O91" s="27">
        <f t="shared" si="30"/>
        <v>-258803.37019999922</v>
      </c>
      <c r="P91" s="27">
        <f t="shared" si="31"/>
        <v>258803.37019999922</v>
      </c>
    </row>
    <row r="92" spans="1:16">
      <c r="A92" s="30">
        <v>37773</v>
      </c>
      <c r="C92" s="6">
        <v>84</v>
      </c>
      <c r="D92" s="29">
        <f t="shared" si="22"/>
        <v>7030</v>
      </c>
      <c r="E92" s="29">
        <f t="shared" si="27"/>
        <v>590520</v>
      </c>
      <c r="F92" s="29">
        <f t="shared" si="23"/>
        <v>-674929</v>
      </c>
      <c r="G92" s="34">
        <f>+Inputs!$D$3</f>
        <v>0.37951000000000001</v>
      </c>
      <c r="I92" s="27">
        <f t="shared" si="28"/>
        <v>1265449</v>
      </c>
      <c r="K92" s="27">
        <f t="shared" si="24"/>
        <v>7030</v>
      </c>
      <c r="L92" s="27">
        <f t="shared" si="29"/>
        <v>590520</v>
      </c>
      <c r="M92" s="27">
        <f t="shared" si="25"/>
        <v>2667.9553000000001</v>
      </c>
      <c r="N92" s="27">
        <f t="shared" si="26"/>
        <v>2667.9553000000001</v>
      </c>
      <c r="O92" s="27">
        <f t="shared" si="30"/>
        <v>-256135.41489999922</v>
      </c>
      <c r="P92" s="27">
        <f t="shared" si="31"/>
        <v>256135.41489999922</v>
      </c>
    </row>
    <row r="93" spans="1:16">
      <c r="A93" s="31">
        <v>37803</v>
      </c>
      <c r="C93" s="6">
        <v>85</v>
      </c>
      <c r="D93" s="29">
        <f t="shared" si="22"/>
        <v>7030</v>
      </c>
      <c r="E93" s="29">
        <f t="shared" si="27"/>
        <v>597550</v>
      </c>
      <c r="F93" s="29">
        <f t="shared" si="23"/>
        <v>-667899</v>
      </c>
      <c r="G93" s="34">
        <f>+Inputs!$D$3</f>
        <v>0.37951000000000001</v>
      </c>
      <c r="I93" s="27">
        <f t="shared" si="28"/>
        <v>1265449</v>
      </c>
      <c r="K93" s="27">
        <f t="shared" si="24"/>
        <v>7030</v>
      </c>
      <c r="L93" s="27">
        <f t="shared" si="29"/>
        <v>597550</v>
      </c>
      <c r="M93" s="27">
        <f t="shared" si="25"/>
        <v>2667.9553000000001</v>
      </c>
      <c r="N93" s="27">
        <f t="shared" si="26"/>
        <v>2667.9553000000001</v>
      </c>
      <c r="O93" s="27">
        <f t="shared" si="30"/>
        <v>-253467.45959999922</v>
      </c>
      <c r="P93" s="27">
        <f t="shared" si="31"/>
        <v>253467.45959999922</v>
      </c>
    </row>
    <row r="94" spans="1:16">
      <c r="A94" s="30">
        <v>37834</v>
      </c>
      <c r="C94" s="6">
        <v>86</v>
      </c>
      <c r="D94" s="29">
        <f t="shared" si="22"/>
        <v>7030</v>
      </c>
      <c r="E94" s="29">
        <f t="shared" si="27"/>
        <v>604580</v>
      </c>
      <c r="F94" s="29">
        <f t="shared" si="23"/>
        <v>-660869</v>
      </c>
      <c r="G94" s="34">
        <f>+Inputs!$D$3</f>
        <v>0.37951000000000001</v>
      </c>
      <c r="I94" s="27">
        <f t="shared" si="28"/>
        <v>1265449</v>
      </c>
      <c r="K94" s="27">
        <f t="shared" si="24"/>
        <v>7030</v>
      </c>
      <c r="L94" s="27">
        <f t="shared" si="29"/>
        <v>604580</v>
      </c>
      <c r="M94" s="27">
        <f t="shared" si="25"/>
        <v>2667.9553000000001</v>
      </c>
      <c r="N94" s="27">
        <f t="shared" si="26"/>
        <v>2667.9553000000001</v>
      </c>
      <c r="O94" s="27">
        <f t="shared" si="30"/>
        <v>-250799.50429999921</v>
      </c>
      <c r="P94" s="27">
        <f t="shared" si="31"/>
        <v>250799.50429999921</v>
      </c>
    </row>
    <row r="95" spans="1:16">
      <c r="A95" s="31">
        <v>37865</v>
      </c>
      <c r="C95" s="6">
        <v>87</v>
      </c>
      <c r="D95" s="29">
        <f t="shared" si="22"/>
        <v>7030</v>
      </c>
      <c r="E95" s="29">
        <f t="shared" si="27"/>
        <v>611610</v>
      </c>
      <c r="F95" s="29">
        <f t="shared" si="23"/>
        <v>-653839</v>
      </c>
      <c r="G95" s="34">
        <f>+Inputs!$D$3</f>
        <v>0.37951000000000001</v>
      </c>
      <c r="I95" s="27">
        <f t="shared" si="28"/>
        <v>1265449</v>
      </c>
      <c r="K95" s="27">
        <f t="shared" si="24"/>
        <v>7030</v>
      </c>
      <c r="L95" s="27">
        <f t="shared" si="29"/>
        <v>611610</v>
      </c>
      <c r="M95" s="27">
        <f t="shared" si="25"/>
        <v>2667.9553000000001</v>
      </c>
      <c r="N95" s="27">
        <f t="shared" si="26"/>
        <v>2667.9553000000001</v>
      </c>
      <c r="O95" s="27">
        <f t="shared" si="30"/>
        <v>-248131.54899999921</v>
      </c>
      <c r="P95" s="27">
        <f t="shared" si="31"/>
        <v>248131.54899999921</v>
      </c>
    </row>
    <row r="96" spans="1:16">
      <c r="A96" s="30">
        <v>37895</v>
      </c>
      <c r="C96" s="6">
        <v>88</v>
      </c>
      <c r="D96" s="29">
        <f t="shared" si="22"/>
        <v>7030</v>
      </c>
      <c r="E96" s="29">
        <f t="shared" si="27"/>
        <v>618640</v>
      </c>
      <c r="F96" s="29">
        <f t="shared" si="23"/>
        <v>-646809</v>
      </c>
      <c r="G96" s="34">
        <f>+Inputs!$D$3</f>
        <v>0.37951000000000001</v>
      </c>
      <c r="I96" s="27">
        <f t="shared" si="28"/>
        <v>1265449</v>
      </c>
      <c r="K96" s="27">
        <f t="shared" si="24"/>
        <v>7030</v>
      </c>
      <c r="L96" s="27">
        <f t="shared" si="29"/>
        <v>618640</v>
      </c>
      <c r="M96" s="27">
        <f t="shared" si="25"/>
        <v>2667.9553000000001</v>
      </c>
      <c r="N96" s="27">
        <f t="shared" si="26"/>
        <v>2667.9553000000001</v>
      </c>
      <c r="O96" s="27">
        <f t="shared" si="30"/>
        <v>-245463.59369999921</v>
      </c>
      <c r="P96" s="27">
        <f t="shared" si="31"/>
        <v>245463.59369999921</v>
      </c>
    </row>
    <row r="97" spans="1:16">
      <c r="A97" s="31">
        <v>37926</v>
      </c>
      <c r="C97" s="6">
        <v>89</v>
      </c>
      <c r="D97" s="29">
        <f t="shared" si="22"/>
        <v>7030</v>
      </c>
      <c r="E97" s="29">
        <f t="shared" si="27"/>
        <v>625670</v>
      </c>
      <c r="F97" s="29">
        <f t="shared" si="23"/>
        <v>-639779</v>
      </c>
      <c r="G97" s="34">
        <f>+Inputs!$D$3</f>
        <v>0.37951000000000001</v>
      </c>
      <c r="I97" s="27">
        <f t="shared" si="28"/>
        <v>1265449</v>
      </c>
      <c r="K97" s="27">
        <f t="shared" si="24"/>
        <v>7030</v>
      </c>
      <c r="L97" s="27">
        <f t="shared" si="29"/>
        <v>625670</v>
      </c>
      <c r="M97" s="27">
        <f t="shared" si="25"/>
        <v>2667.9553000000001</v>
      </c>
      <c r="N97" s="27">
        <f t="shared" si="26"/>
        <v>2667.9553000000001</v>
      </c>
      <c r="O97" s="27">
        <f t="shared" si="30"/>
        <v>-242795.63839999921</v>
      </c>
      <c r="P97" s="27">
        <f t="shared" si="31"/>
        <v>242795.63839999921</v>
      </c>
    </row>
    <row r="98" spans="1:16">
      <c r="A98" s="30">
        <v>37956</v>
      </c>
      <c r="C98" s="6">
        <v>90</v>
      </c>
      <c r="D98" s="29">
        <f t="shared" si="22"/>
        <v>7030</v>
      </c>
      <c r="E98" s="29">
        <f t="shared" si="27"/>
        <v>632700</v>
      </c>
      <c r="F98" s="29">
        <f t="shared" si="23"/>
        <v>-632749</v>
      </c>
      <c r="G98" s="34">
        <f>+Inputs!$D$3</f>
        <v>0.37951000000000001</v>
      </c>
      <c r="I98" s="27">
        <f t="shared" si="28"/>
        <v>1265449</v>
      </c>
      <c r="K98" s="27">
        <f t="shared" si="24"/>
        <v>7030</v>
      </c>
      <c r="L98" s="27">
        <f t="shared" si="29"/>
        <v>632700</v>
      </c>
      <c r="M98" s="27">
        <f t="shared" si="25"/>
        <v>2667.9553000000001</v>
      </c>
      <c r="N98" s="27">
        <f t="shared" si="26"/>
        <v>2667.9553000000001</v>
      </c>
      <c r="O98" s="27">
        <f t="shared" si="30"/>
        <v>-240127.68309999921</v>
      </c>
      <c r="P98" s="27">
        <f t="shared" si="31"/>
        <v>240127.68309999921</v>
      </c>
    </row>
    <row r="99" spans="1:16">
      <c r="A99" s="31">
        <v>37987</v>
      </c>
      <c r="C99" s="6">
        <v>91</v>
      </c>
      <c r="D99" s="29">
        <f t="shared" si="22"/>
        <v>7030</v>
      </c>
      <c r="E99" s="29">
        <f t="shared" si="27"/>
        <v>639730</v>
      </c>
      <c r="F99" s="29">
        <f t="shared" si="23"/>
        <v>-625719</v>
      </c>
      <c r="G99" s="34">
        <f>+Inputs!$D$3</f>
        <v>0.37951000000000001</v>
      </c>
      <c r="I99" s="27">
        <f t="shared" si="28"/>
        <v>1265449</v>
      </c>
      <c r="K99" s="27">
        <f t="shared" si="24"/>
        <v>7030</v>
      </c>
      <c r="L99" s="27">
        <f t="shared" si="29"/>
        <v>639730</v>
      </c>
      <c r="M99" s="27">
        <f t="shared" si="25"/>
        <v>2667.9553000000001</v>
      </c>
      <c r="N99" s="27">
        <f t="shared" si="26"/>
        <v>2667.9553000000001</v>
      </c>
      <c r="O99" s="27">
        <f t="shared" si="30"/>
        <v>-237459.72779999921</v>
      </c>
      <c r="P99" s="27">
        <f t="shared" si="31"/>
        <v>237459.72779999921</v>
      </c>
    </row>
    <row r="100" spans="1:16">
      <c r="A100" s="30">
        <v>38018</v>
      </c>
      <c r="C100" s="6">
        <v>92</v>
      </c>
      <c r="D100" s="29">
        <f t="shared" si="22"/>
        <v>7030</v>
      </c>
      <c r="E100" s="29">
        <f t="shared" si="27"/>
        <v>646760</v>
      </c>
      <c r="F100" s="29">
        <f t="shared" si="23"/>
        <v>-618689</v>
      </c>
      <c r="G100" s="34">
        <f>+Inputs!$D$3</f>
        <v>0.37951000000000001</v>
      </c>
      <c r="I100" s="27">
        <f t="shared" si="28"/>
        <v>1265449</v>
      </c>
      <c r="K100" s="27">
        <f t="shared" si="24"/>
        <v>7030</v>
      </c>
      <c r="L100" s="27">
        <f t="shared" si="29"/>
        <v>646760</v>
      </c>
      <c r="M100" s="27">
        <f t="shared" si="25"/>
        <v>2667.9553000000001</v>
      </c>
      <c r="N100" s="27">
        <f t="shared" si="26"/>
        <v>2667.9553000000001</v>
      </c>
      <c r="O100" s="27">
        <f t="shared" si="30"/>
        <v>-234791.77249999921</v>
      </c>
      <c r="P100" s="27">
        <f t="shared" si="31"/>
        <v>234791.77249999921</v>
      </c>
    </row>
    <row r="101" spans="1:16">
      <c r="A101" s="31">
        <v>38047</v>
      </c>
      <c r="C101" s="6">
        <v>93</v>
      </c>
      <c r="D101" s="29">
        <f t="shared" si="22"/>
        <v>7030</v>
      </c>
      <c r="E101" s="29">
        <f t="shared" si="27"/>
        <v>653790</v>
      </c>
      <c r="F101" s="29">
        <f t="shared" si="23"/>
        <v>-611659</v>
      </c>
      <c r="G101" s="34">
        <f>+Inputs!$D$3</f>
        <v>0.37951000000000001</v>
      </c>
      <c r="I101" s="27">
        <f t="shared" si="28"/>
        <v>1265449</v>
      </c>
      <c r="K101" s="27">
        <f t="shared" si="24"/>
        <v>7030</v>
      </c>
      <c r="L101" s="27">
        <f t="shared" si="29"/>
        <v>653790</v>
      </c>
      <c r="M101" s="27">
        <f t="shared" si="25"/>
        <v>2667.9553000000001</v>
      </c>
      <c r="N101" s="27">
        <f t="shared" si="26"/>
        <v>2667.9553000000001</v>
      </c>
      <c r="O101" s="27">
        <f t="shared" si="30"/>
        <v>-232123.8171999992</v>
      </c>
      <c r="P101" s="27">
        <f t="shared" si="31"/>
        <v>232123.8171999992</v>
      </c>
    </row>
    <row r="102" spans="1:16">
      <c r="A102" s="30">
        <v>38078</v>
      </c>
      <c r="C102" s="6">
        <v>94</v>
      </c>
      <c r="D102" s="29">
        <f t="shared" si="22"/>
        <v>7030</v>
      </c>
      <c r="E102" s="29">
        <f t="shared" si="27"/>
        <v>660820</v>
      </c>
      <c r="F102" s="29">
        <f t="shared" si="23"/>
        <v>-604629</v>
      </c>
      <c r="G102" s="34">
        <f>+Inputs!$D$3</f>
        <v>0.37951000000000001</v>
      </c>
      <c r="I102" s="27">
        <f t="shared" si="28"/>
        <v>1265449</v>
      </c>
      <c r="K102" s="27">
        <f t="shared" si="24"/>
        <v>7030</v>
      </c>
      <c r="L102" s="27">
        <f t="shared" si="29"/>
        <v>660820</v>
      </c>
      <c r="M102" s="27">
        <f t="shared" si="25"/>
        <v>2667.9553000000001</v>
      </c>
      <c r="N102" s="27">
        <f t="shared" si="26"/>
        <v>2667.9553000000001</v>
      </c>
      <c r="O102" s="27">
        <f t="shared" si="30"/>
        <v>-229455.8618999992</v>
      </c>
      <c r="P102" s="27">
        <f t="shared" si="31"/>
        <v>229455.8618999992</v>
      </c>
    </row>
    <row r="103" spans="1:16">
      <c r="A103" s="31">
        <v>38108</v>
      </c>
      <c r="C103" s="6">
        <v>95</v>
      </c>
      <c r="D103" s="29">
        <f t="shared" si="22"/>
        <v>7030</v>
      </c>
      <c r="E103" s="29">
        <f t="shared" si="27"/>
        <v>667850</v>
      </c>
      <c r="F103" s="29">
        <f t="shared" si="23"/>
        <v>-597599</v>
      </c>
      <c r="G103" s="34">
        <f>+Inputs!$D$3</f>
        <v>0.37951000000000001</v>
      </c>
      <c r="I103" s="27">
        <f t="shared" si="28"/>
        <v>1265449</v>
      </c>
      <c r="K103" s="27">
        <f t="shared" si="24"/>
        <v>7030</v>
      </c>
      <c r="L103" s="27">
        <f t="shared" si="29"/>
        <v>667850</v>
      </c>
      <c r="M103" s="27">
        <f t="shared" si="25"/>
        <v>2667.9553000000001</v>
      </c>
      <c r="N103" s="27">
        <f t="shared" si="26"/>
        <v>2667.9553000000001</v>
      </c>
      <c r="O103" s="27">
        <f t="shared" si="30"/>
        <v>-226787.9065999992</v>
      </c>
      <c r="P103" s="27">
        <f t="shared" si="31"/>
        <v>226787.9065999992</v>
      </c>
    </row>
    <row r="104" spans="1:16">
      <c r="A104" s="30">
        <v>38139</v>
      </c>
      <c r="C104" s="6">
        <v>96</v>
      </c>
      <c r="D104" s="29">
        <f t="shared" si="22"/>
        <v>7030</v>
      </c>
      <c r="E104" s="29">
        <f t="shared" si="27"/>
        <v>674880</v>
      </c>
      <c r="F104" s="29">
        <f t="shared" si="23"/>
        <v>-590569</v>
      </c>
      <c r="G104" s="34">
        <f>+Inputs!$D$3</f>
        <v>0.37951000000000001</v>
      </c>
      <c r="I104" s="27">
        <f t="shared" si="28"/>
        <v>1265449</v>
      </c>
      <c r="K104" s="27">
        <f t="shared" si="24"/>
        <v>7030</v>
      </c>
      <c r="L104" s="27">
        <f t="shared" si="29"/>
        <v>674880</v>
      </c>
      <c r="M104" s="27">
        <f t="shared" si="25"/>
        <v>2667.9553000000001</v>
      </c>
      <c r="N104" s="27">
        <f t="shared" si="26"/>
        <v>2667.9553000000001</v>
      </c>
      <c r="O104" s="27">
        <f t="shared" si="30"/>
        <v>-224119.9512999992</v>
      </c>
      <c r="P104" s="27">
        <f t="shared" si="31"/>
        <v>224119.9512999992</v>
      </c>
    </row>
    <row r="105" spans="1:16">
      <c r="A105" s="31">
        <v>38169</v>
      </c>
      <c r="C105" s="6">
        <v>97</v>
      </c>
      <c r="D105" s="29">
        <f t="shared" ref="D105:D136" si="32">ROUND(-(+$B$9/180)*1,0)</f>
        <v>7030</v>
      </c>
      <c r="E105" s="29">
        <f t="shared" si="27"/>
        <v>681910</v>
      </c>
      <c r="F105" s="29">
        <f t="shared" ref="F105:F136" si="33">$B$9+E105</f>
        <v>-583539</v>
      </c>
      <c r="G105" s="34">
        <f>+Inputs!$D$3</f>
        <v>0.37951000000000001</v>
      </c>
      <c r="I105" s="27">
        <f t="shared" si="28"/>
        <v>1265449</v>
      </c>
      <c r="K105" s="27">
        <f t="shared" ref="K105:K136" si="34">D105</f>
        <v>7030</v>
      </c>
      <c r="L105" s="27">
        <f t="shared" si="29"/>
        <v>681910</v>
      </c>
      <c r="M105" s="27">
        <f t="shared" ref="M105:M136" si="35">K105*G105</f>
        <v>2667.9553000000001</v>
      </c>
      <c r="N105" s="27">
        <f t="shared" ref="N105:N136" si="36">M105-J105</f>
        <v>2667.9553000000001</v>
      </c>
      <c r="O105" s="27">
        <f t="shared" si="30"/>
        <v>-221451.9959999992</v>
      </c>
      <c r="P105" s="27">
        <f t="shared" si="31"/>
        <v>221451.9959999992</v>
      </c>
    </row>
    <row r="106" spans="1:16">
      <c r="A106" s="30">
        <v>38200</v>
      </c>
      <c r="C106" s="6">
        <v>98</v>
      </c>
      <c r="D106" s="29">
        <f t="shared" si="32"/>
        <v>7030</v>
      </c>
      <c r="E106" s="29">
        <f t="shared" ref="E106:E137" si="37">+E105+D106</f>
        <v>688940</v>
      </c>
      <c r="F106" s="29">
        <f t="shared" si="33"/>
        <v>-576509</v>
      </c>
      <c r="G106" s="34">
        <f>+Inputs!$D$3</f>
        <v>0.37951000000000001</v>
      </c>
      <c r="I106" s="27">
        <f t="shared" ref="I106:I137" si="38">+I105+H106</f>
        <v>1265449</v>
      </c>
      <c r="K106" s="27">
        <f t="shared" si="34"/>
        <v>7030</v>
      </c>
      <c r="L106" s="27">
        <f t="shared" ref="L106:L137" si="39">+L105+K106</f>
        <v>688940</v>
      </c>
      <c r="M106" s="27">
        <f t="shared" si="35"/>
        <v>2667.9553000000001</v>
      </c>
      <c r="N106" s="27">
        <f t="shared" si="36"/>
        <v>2667.9553000000001</v>
      </c>
      <c r="O106" s="27">
        <f t="shared" ref="O106:O137" si="40">+O105+N106</f>
        <v>-218784.0406999992</v>
      </c>
      <c r="P106" s="27">
        <f t="shared" ref="P106:P137" si="41">P105-N106</f>
        <v>218784.0406999992</v>
      </c>
    </row>
    <row r="107" spans="1:16">
      <c r="A107" s="31">
        <v>38231</v>
      </c>
      <c r="C107" s="6">
        <v>99</v>
      </c>
      <c r="D107" s="29">
        <f t="shared" si="32"/>
        <v>7030</v>
      </c>
      <c r="E107" s="29">
        <f t="shared" si="37"/>
        <v>695970</v>
      </c>
      <c r="F107" s="29">
        <f t="shared" si="33"/>
        <v>-569479</v>
      </c>
      <c r="G107" s="34">
        <f>+Inputs!$D$3</f>
        <v>0.37951000000000001</v>
      </c>
      <c r="I107" s="27">
        <f t="shared" si="38"/>
        <v>1265449</v>
      </c>
      <c r="K107" s="27">
        <f t="shared" si="34"/>
        <v>7030</v>
      </c>
      <c r="L107" s="27">
        <f t="shared" si="39"/>
        <v>695970</v>
      </c>
      <c r="M107" s="27">
        <f t="shared" si="35"/>
        <v>2667.9553000000001</v>
      </c>
      <c r="N107" s="27">
        <f t="shared" si="36"/>
        <v>2667.9553000000001</v>
      </c>
      <c r="O107" s="27">
        <f t="shared" si="40"/>
        <v>-216116.0853999992</v>
      </c>
      <c r="P107" s="27">
        <f t="shared" si="41"/>
        <v>216116.0853999992</v>
      </c>
    </row>
    <row r="108" spans="1:16">
      <c r="A108" s="30">
        <v>38261</v>
      </c>
      <c r="C108" s="6">
        <v>100</v>
      </c>
      <c r="D108" s="29">
        <f t="shared" si="32"/>
        <v>7030</v>
      </c>
      <c r="E108" s="29">
        <f t="shared" si="37"/>
        <v>703000</v>
      </c>
      <c r="F108" s="29">
        <f t="shared" si="33"/>
        <v>-562449</v>
      </c>
      <c r="G108" s="34">
        <f>+Inputs!$D$3</f>
        <v>0.37951000000000001</v>
      </c>
      <c r="I108" s="27">
        <f t="shared" si="38"/>
        <v>1265449</v>
      </c>
      <c r="K108" s="27">
        <f t="shared" si="34"/>
        <v>7030</v>
      </c>
      <c r="L108" s="27">
        <f t="shared" si="39"/>
        <v>703000</v>
      </c>
      <c r="M108" s="27">
        <f t="shared" si="35"/>
        <v>2667.9553000000001</v>
      </c>
      <c r="N108" s="27">
        <f t="shared" si="36"/>
        <v>2667.9553000000001</v>
      </c>
      <c r="O108" s="27">
        <f t="shared" si="40"/>
        <v>-213448.13009999919</v>
      </c>
      <c r="P108" s="27">
        <f t="shared" si="41"/>
        <v>213448.13009999919</v>
      </c>
    </row>
    <row r="109" spans="1:16">
      <c r="A109" s="31">
        <v>38292</v>
      </c>
      <c r="C109" s="6">
        <v>101</v>
      </c>
      <c r="D109" s="29">
        <f t="shared" si="32"/>
        <v>7030</v>
      </c>
      <c r="E109" s="29">
        <f t="shared" si="37"/>
        <v>710030</v>
      </c>
      <c r="F109" s="29">
        <f t="shared" si="33"/>
        <v>-555419</v>
      </c>
      <c r="G109" s="34">
        <f>+Inputs!$D$3</f>
        <v>0.37951000000000001</v>
      </c>
      <c r="I109" s="27">
        <f t="shared" si="38"/>
        <v>1265449</v>
      </c>
      <c r="K109" s="27">
        <f t="shared" si="34"/>
        <v>7030</v>
      </c>
      <c r="L109" s="27">
        <f t="shared" si="39"/>
        <v>710030</v>
      </c>
      <c r="M109" s="27">
        <f t="shared" si="35"/>
        <v>2667.9553000000001</v>
      </c>
      <c r="N109" s="27">
        <f t="shared" si="36"/>
        <v>2667.9553000000001</v>
      </c>
      <c r="O109" s="27">
        <f t="shared" si="40"/>
        <v>-210780.17479999919</v>
      </c>
      <c r="P109" s="27">
        <f t="shared" si="41"/>
        <v>210780.17479999919</v>
      </c>
    </row>
    <row r="110" spans="1:16">
      <c r="A110" s="30">
        <v>38322</v>
      </c>
      <c r="C110" s="6">
        <v>102</v>
      </c>
      <c r="D110" s="29">
        <f t="shared" si="32"/>
        <v>7030</v>
      </c>
      <c r="E110" s="29">
        <f t="shared" si="37"/>
        <v>717060</v>
      </c>
      <c r="F110" s="29">
        <f t="shared" si="33"/>
        <v>-548389</v>
      </c>
      <c r="G110" s="34">
        <f>+Inputs!$D$3</f>
        <v>0.37951000000000001</v>
      </c>
      <c r="I110" s="27">
        <f t="shared" si="38"/>
        <v>1265449</v>
      </c>
      <c r="K110" s="27">
        <f t="shared" si="34"/>
        <v>7030</v>
      </c>
      <c r="L110" s="27">
        <f t="shared" si="39"/>
        <v>717060</v>
      </c>
      <c r="M110" s="27">
        <f t="shared" si="35"/>
        <v>2667.9553000000001</v>
      </c>
      <c r="N110" s="27">
        <f t="shared" si="36"/>
        <v>2667.9553000000001</v>
      </c>
      <c r="O110" s="27">
        <f t="shared" si="40"/>
        <v>-208112.21949999919</v>
      </c>
      <c r="P110" s="27">
        <f t="shared" si="41"/>
        <v>208112.21949999919</v>
      </c>
    </row>
    <row r="111" spans="1:16">
      <c r="A111" s="31">
        <v>38353</v>
      </c>
      <c r="C111" s="6">
        <v>103</v>
      </c>
      <c r="D111" s="29">
        <f t="shared" si="32"/>
        <v>7030</v>
      </c>
      <c r="E111" s="29">
        <f t="shared" si="37"/>
        <v>724090</v>
      </c>
      <c r="F111" s="29">
        <f t="shared" si="33"/>
        <v>-541359</v>
      </c>
      <c r="G111" s="34">
        <f>+Inputs!$D$3</f>
        <v>0.37951000000000001</v>
      </c>
      <c r="I111" s="27">
        <f t="shared" si="38"/>
        <v>1265449</v>
      </c>
      <c r="K111" s="27">
        <f t="shared" si="34"/>
        <v>7030</v>
      </c>
      <c r="L111" s="27">
        <f t="shared" si="39"/>
        <v>724090</v>
      </c>
      <c r="M111" s="27">
        <f t="shared" si="35"/>
        <v>2667.9553000000001</v>
      </c>
      <c r="N111" s="27">
        <f t="shared" si="36"/>
        <v>2667.9553000000001</v>
      </c>
      <c r="O111" s="27">
        <f t="shared" si="40"/>
        <v>-205444.26419999919</v>
      </c>
      <c r="P111" s="27">
        <f t="shared" si="41"/>
        <v>205444.26419999919</v>
      </c>
    </row>
    <row r="112" spans="1:16">
      <c r="A112" s="30">
        <v>38384</v>
      </c>
      <c r="C112" s="6">
        <v>104</v>
      </c>
      <c r="D112" s="29">
        <f t="shared" si="32"/>
        <v>7030</v>
      </c>
      <c r="E112" s="29">
        <f t="shared" si="37"/>
        <v>731120</v>
      </c>
      <c r="F112" s="29">
        <f t="shared" si="33"/>
        <v>-534329</v>
      </c>
      <c r="G112" s="34">
        <f>+Inputs!$D$3</f>
        <v>0.37951000000000001</v>
      </c>
      <c r="I112" s="27">
        <f t="shared" si="38"/>
        <v>1265449</v>
      </c>
      <c r="K112" s="27">
        <f t="shared" si="34"/>
        <v>7030</v>
      </c>
      <c r="L112" s="27">
        <f t="shared" si="39"/>
        <v>731120</v>
      </c>
      <c r="M112" s="27">
        <f t="shared" si="35"/>
        <v>2667.9553000000001</v>
      </c>
      <c r="N112" s="27">
        <f t="shared" si="36"/>
        <v>2667.9553000000001</v>
      </c>
      <c r="O112" s="27">
        <f t="shared" si="40"/>
        <v>-202776.30889999919</v>
      </c>
      <c r="P112" s="27">
        <f t="shared" si="41"/>
        <v>202776.30889999919</v>
      </c>
    </row>
    <row r="113" spans="1:16">
      <c r="A113" s="31">
        <v>38412</v>
      </c>
      <c r="C113" s="6">
        <v>105</v>
      </c>
      <c r="D113" s="29">
        <f t="shared" si="32"/>
        <v>7030</v>
      </c>
      <c r="E113" s="29">
        <f t="shared" si="37"/>
        <v>738150</v>
      </c>
      <c r="F113" s="29">
        <f t="shared" si="33"/>
        <v>-527299</v>
      </c>
      <c r="G113" s="34">
        <f>+Inputs!$D$3</f>
        <v>0.37951000000000001</v>
      </c>
      <c r="I113" s="27">
        <f t="shared" si="38"/>
        <v>1265449</v>
      </c>
      <c r="K113" s="27">
        <f t="shared" si="34"/>
        <v>7030</v>
      </c>
      <c r="L113" s="27">
        <f t="shared" si="39"/>
        <v>738150</v>
      </c>
      <c r="M113" s="27">
        <f t="shared" si="35"/>
        <v>2667.9553000000001</v>
      </c>
      <c r="N113" s="27">
        <f t="shared" si="36"/>
        <v>2667.9553000000001</v>
      </c>
      <c r="O113" s="27">
        <f t="shared" si="40"/>
        <v>-200108.35359999919</v>
      </c>
      <c r="P113" s="27">
        <f t="shared" si="41"/>
        <v>200108.35359999919</v>
      </c>
    </row>
    <row r="114" spans="1:16">
      <c r="A114" s="30">
        <v>38443</v>
      </c>
      <c r="C114" s="6">
        <v>106</v>
      </c>
      <c r="D114" s="29">
        <f t="shared" si="32"/>
        <v>7030</v>
      </c>
      <c r="E114" s="29">
        <f t="shared" si="37"/>
        <v>745180</v>
      </c>
      <c r="F114" s="29">
        <f t="shared" si="33"/>
        <v>-520269</v>
      </c>
      <c r="G114" s="34">
        <f>+Inputs!$D$3</f>
        <v>0.37951000000000001</v>
      </c>
      <c r="I114" s="27">
        <f t="shared" si="38"/>
        <v>1265449</v>
      </c>
      <c r="K114" s="27">
        <f t="shared" si="34"/>
        <v>7030</v>
      </c>
      <c r="L114" s="27">
        <f t="shared" si="39"/>
        <v>745180</v>
      </c>
      <c r="M114" s="27">
        <f t="shared" si="35"/>
        <v>2667.9553000000001</v>
      </c>
      <c r="N114" s="27">
        <f t="shared" si="36"/>
        <v>2667.9553000000001</v>
      </c>
      <c r="O114" s="27">
        <f t="shared" si="40"/>
        <v>-197440.39829999919</v>
      </c>
      <c r="P114" s="27">
        <f t="shared" si="41"/>
        <v>197440.39829999919</v>
      </c>
    </row>
    <row r="115" spans="1:16">
      <c r="A115" s="31">
        <v>38473</v>
      </c>
      <c r="C115" s="6">
        <v>107</v>
      </c>
      <c r="D115" s="29">
        <f t="shared" si="32"/>
        <v>7030</v>
      </c>
      <c r="E115" s="29">
        <f t="shared" si="37"/>
        <v>752210</v>
      </c>
      <c r="F115" s="29">
        <f t="shared" si="33"/>
        <v>-513239</v>
      </c>
      <c r="G115" s="34">
        <f>+Inputs!$D$3</f>
        <v>0.37951000000000001</v>
      </c>
      <c r="I115" s="27">
        <f t="shared" si="38"/>
        <v>1265449</v>
      </c>
      <c r="K115" s="27">
        <f t="shared" si="34"/>
        <v>7030</v>
      </c>
      <c r="L115" s="27">
        <f t="shared" si="39"/>
        <v>752210</v>
      </c>
      <c r="M115" s="27">
        <f t="shared" si="35"/>
        <v>2667.9553000000001</v>
      </c>
      <c r="N115" s="27">
        <f t="shared" si="36"/>
        <v>2667.9553000000001</v>
      </c>
      <c r="O115" s="27">
        <f t="shared" si="40"/>
        <v>-194772.44299999918</v>
      </c>
      <c r="P115" s="27">
        <f t="shared" si="41"/>
        <v>194772.44299999918</v>
      </c>
    </row>
    <row r="116" spans="1:16">
      <c r="A116" s="30">
        <v>38504</v>
      </c>
      <c r="C116" s="6">
        <v>108</v>
      </c>
      <c r="D116" s="29">
        <f t="shared" si="32"/>
        <v>7030</v>
      </c>
      <c r="E116" s="29">
        <f t="shared" si="37"/>
        <v>759240</v>
      </c>
      <c r="F116" s="29">
        <f t="shared" si="33"/>
        <v>-506209</v>
      </c>
      <c r="G116" s="34">
        <f>+Inputs!$D$3</f>
        <v>0.37951000000000001</v>
      </c>
      <c r="I116" s="27">
        <f t="shared" si="38"/>
        <v>1265449</v>
      </c>
      <c r="K116" s="27">
        <f t="shared" si="34"/>
        <v>7030</v>
      </c>
      <c r="L116" s="27">
        <f t="shared" si="39"/>
        <v>759240</v>
      </c>
      <c r="M116" s="27">
        <f t="shared" si="35"/>
        <v>2667.9553000000001</v>
      </c>
      <c r="N116" s="27">
        <f t="shared" si="36"/>
        <v>2667.9553000000001</v>
      </c>
      <c r="O116" s="27">
        <f t="shared" si="40"/>
        <v>-192104.48769999918</v>
      </c>
      <c r="P116" s="27">
        <f t="shared" si="41"/>
        <v>192104.48769999918</v>
      </c>
    </row>
    <row r="117" spans="1:16">
      <c r="A117" s="31">
        <v>38534</v>
      </c>
      <c r="C117" s="6">
        <v>109</v>
      </c>
      <c r="D117" s="29">
        <f t="shared" si="32"/>
        <v>7030</v>
      </c>
      <c r="E117" s="29">
        <f t="shared" si="37"/>
        <v>766270</v>
      </c>
      <c r="F117" s="29">
        <f t="shared" si="33"/>
        <v>-499179</v>
      </c>
      <c r="G117" s="34">
        <f>+Inputs!$D$3</f>
        <v>0.37951000000000001</v>
      </c>
      <c r="I117" s="27">
        <f t="shared" si="38"/>
        <v>1265449</v>
      </c>
      <c r="K117" s="27">
        <f t="shared" si="34"/>
        <v>7030</v>
      </c>
      <c r="L117" s="27">
        <f t="shared" si="39"/>
        <v>766270</v>
      </c>
      <c r="M117" s="27">
        <f t="shared" si="35"/>
        <v>2667.9553000000001</v>
      </c>
      <c r="N117" s="27">
        <f t="shared" si="36"/>
        <v>2667.9553000000001</v>
      </c>
      <c r="O117" s="27">
        <f t="shared" si="40"/>
        <v>-189436.53239999918</v>
      </c>
      <c r="P117" s="27">
        <f t="shared" si="41"/>
        <v>189436.53239999918</v>
      </c>
    </row>
    <row r="118" spans="1:16">
      <c r="A118" s="30">
        <v>38565</v>
      </c>
      <c r="C118" s="6">
        <v>110</v>
      </c>
      <c r="D118" s="29">
        <f t="shared" si="32"/>
        <v>7030</v>
      </c>
      <c r="E118" s="29">
        <f t="shared" si="37"/>
        <v>773300</v>
      </c>
      <c r="F118" s="29">
        <f t="shared" si="33"/>
        <v>-492149</v>
      </c>
      <c r="G118" s="34">
        <f>+Inputs!$D$3</f>
        <v>0.37951000000000001</v>
      </c>
      <c r="I118" s="27">
        <f t="shared" si="38"/>
        <v>1265449</v>
      </c>
      <c r="K118" s="27">
        <f t="shared" si="34"/>
        <v>7030</v>
      </c>
      <c r="L118" s="27">
        <f t="shared" si="39"/>
        <v>773300</v>
      </c>
      <c r="M118" s="27">
        <f t="shared" si="35"/>
        <v>2667.9553000000001</v>
      </c>
      <c r="N118" s="27">
        <f t="shared" si="36"/>
        <v>2667.9553000000001</v>
      </c>
      <c r="O118" s="27">
        <f t="shared" si="40"/>
        <v>-186768.57709999918</v>
      </c>
      <c r="P118" s="27">
        <f t="shared" si="41"/>
        <v>186768.57709999918</v>
      </c>
    </row>
    <row r="119" spans="1:16">
      <c r="A119" s="31">
        <v>38596</v>
      </c>
      <c r="C119" s="6">
        <v>111</v>
      </c>
      <c r="D119" s="29">
        <f t="shared" si="32"/>
        <v>7030</v>
      </c>
      <c r="E119" s="29">
        <f t="shared" si="37"/>
        <v>780330</v>
      </c>
      <c r="F119" s="29">
        <f t="shared" si="33"/>
        <v>-485119</v>
      </c>
      <c r="G119" s="34">
        <f>+Inputs!$D$3</f>
        <v>0.37951000000000001</v>
      </c>
      <c r="I119" s="27">
        <f t="shared" si="38"/>
        <v>1265449</v>
      </c>
      <c r="K119" s="27">
        <f t="shared" si="34"/>
        <v>7030</v>
      </c>
      <c r="L119" s="27">
        <f t="shared" si="39"/>
        <v>780330</v>
      </c>
      <c r="M119" s="27">
        <f t="shared" si="35"/>
        <v>2667.9553000000001</v>
      </c>
      <c r="N119" s="27">
        <f t="shared" si="36"/>
        <v>2667.9553000000001</v>
      </c>
      <c r="O119" s="27">
        <f t="shared" si="40"/>
        <v>-184100.62179999918</v>
      </c>
      <c r="P119" s="27">
        <f t="shared" si="41"/>
        <v>184100.62179999918</v>
      </c>
    </row>
    <row r="120" spans="1:16">
      <c r="A120" s="30">
        <v>38626</v>
      </c>
      <c r="C120" s="6">
        <v>112</v>
      </c>
      <c r="D120" s="29">
        <f t="shared" si="32"/>
        <v>7030</v>
      </c>
      <c r="E120" s="29">
        <f t="shared" si="37"/>
        <v>787360</v>
      </c>
      <c r="F120" s="29">
        <f t="shared" si="33"/>
        <v>-478089</v>
      </c>
      <c r="G120" s="34">
        <f>+Inputs!$D$3</f>
        <v>0.37951000000000001</v>
      </c>
      <c r="I120" s="27">
        <f t="shared" si="38"/>
        <v>1265449</v>
      </c>
      <c r="K120" s="27">
        <f t="shared" si="34"/>
        <v>7030</v>
      </c>
      <c r="L120" s="27">
        <f t="shared" si="39"/>
        <v>787360</v>
      </c>
      <c r="M120" s="27">
        <f t="shared" si="35"/>
        <v>2667.9553000000001</v>
      </c>
      <c r="N120" s="27">
        <f t="shared" si="36"/>
        <v>2667.9553000000001</v>
      </c>
      <c r="O120" s="27">
        <f t="shared" si="40"/>
        <v>-181432.66649999918</v>
      </c>
      <c r="P120" s="27">
        <f t="shared" si="41"/>
        <v>181432.66649999918</v>
      </c>
    </row>
    <row r="121" spans="1:16">
      <c r="A121" s="31">
        <v>38657</v>
      </c>
      <c r="C121" s="6">
        <v>113</v>
      </c>
      <c r="D121" s="29">
        <f t="shared" si="32"/>
        <v>7030</v>
      </c>
      <c r="E121" s="29">
        <f t="shared" si="37"/>
        <v>794390</v>
      </c>
      <c r="F121" s="29">
        <f t="shared" si="33"/>
        <v>-471059</v>
      </c>
      <c r="G121" s="34">
        <f>+Inputs!$D$3</f>
        <v>0.37951000000000001</v>
      </c>
      <c r="I121" s="27">
        <f t="shared" si="38"/>
        <v>1265449</v>
      </c>
      <c r="K121" s="27">
        <f t="shared" si="34"/>
        <v>7030</v>
      </c>
      <c r="L121" s="27">
        <f t="shared" si="39"/>
        <v>794390</v>
      </c>
      <c r="M121" s="27">
        <f t="shared" si="35"/>
        <v>2667.9553000000001</v>
      </c>
      <c r="N121" s="27">
        <f t="shared" si="36"/>
        <v>2667.9553000000001</v>
      </c>
      <c r="O121" s="27">
        <f t="shared" si="40"/>
        <v>-178764.71119999918</v>
      </c>
      <c r="P121" s="27">
        <f t="shared" si="41"/>
        <v>178764.71119999918</v>
      </c>
    </row>
    <row r="122" spans="1:16">
      <c r="A122" s="30">
        <v>38687</v>
      </c>
      <c r="C122" s="6">
        <v>114</v>
      </c>
      <c r="D122" s="29">
        <f t="shared" si="32"/>
        <v>7030</v>
      </c>
      <c r="E122" s="29">
        <f t="shared" si="37"/>
        <v>801420</v>
      </c>
      <c r="F122" s="29">
        <f t="shared" si="33"/>
        <v>-464029</v>
      </c>
      <c r="G122" s="34">
        <f>+Inputs!$D$3</f>
        <v>0.37951000000000001</v>
      </c>
      <c r="I122" s="27">
        <f t="shared" si="38"/>
        <v>1265449</v>
      </c>
      <c r="K122" s="27">
        <f t="shared" si="34"/>
        <v>7030</v>
      </c>
      <c r="L122" s="27">
        <f t="shared" si="39"/>
        <v>801420</v>
      </c>
      <c r="M122" s="27">
        <f t="shared" si="35"/>
        <v>2667.9553000000001</v>
      </c>
      <c r="N122" s="27">
        <f t="shared" si="36"/>
        <v>2667.9553000000001</v>
      </c>
      <c r="O122" s="27">
        <f t="shared" si="40"/>
        <v>-176096.75589999917</v>
      </c>
      <c r="P122" s="27">
        <f t="shared" si="41"/>
        <v>176096.75589999917</v>
      </c>
    </row>
    <row r="123" spans="1:16">
      <c r="A123" s="31">
        <v>38718</v>
      </c>
      <c r="C123" s="6">
        <v>115</v>
      </c>
      <c r="D123" s="29">
        <f t="shared" si="32"/>
        <v>7030</v>
      </c>
      <c r="E123" s="29">
        <f t="shared" si="37"/>
        <v>808450</v>
      </c>
      <c r="F123" s="29">
        <f t="shared" si="33"/>
        <v>-456999</v>
      </c>
      <c r="G123" s="34">
        <f>+Inputs!$D$3</f>
        <v>0.37951000000000001</v>
      </c>
      <c r="I123" s="27">
        <f t="shared" si="38"/>
        <v>1265449</v>
      </c>
      <c r="K123" s="27">
        <f t="shared" si="34"/>
        <v>7030</v>
      </c>
      <c r="L123" s="27">
        <f t="shared" si="39"/>
        <v>808450</v>
      </c>
      <c r="M123" s="27">
        <f t="shared" si="35"/>
        <v>2667.9553000000001</v>
      </c>
      <c r="N123" s="27">
        <f t="shared" si="36"/>
        <v>2667.9553000000001</v>
      </c>
      <c r="O123" s="27">
        <f t="shared" si="40"/>
        <v>-173428.80059999917</v>
      </c>
      <c r="P123" s="27">
        <f t="shared" si="41"/>
        <v>173428.80059999917</v>
      </c>
    </row>
    <row r="124" spans="1:16">
      <c r="A124" s="30">
        <v>38749</v>
      </c>
      <c r="C124" s="6">
        <v>116</v>
      </c>
      <c r="D124" s="29">
        <f t="shared" si="32"/>
        <v>7030</v>
      </c>
      <c r="E124" s="29">
        <f t="shared" si="37"/>
        <v>815480</v>
      </c>
      <c r="F124" s="29">
        <f t="shared" si="33"/>
        <v>-449969</v>
      </c>
      <c r="G124" s="34">
        <f>+Inputs!$D$3</f>
        <v>0.37951000000000001</v>
      </c>
      <c r="I124" s="27">
        <f t="shared" si="38"/>
        <v>1265449</v>
      </c>
      <c r="K124" s="27">
        <f t="shared" si="34"/>
        <v>7030</v>
      </c>
      <c r="L124" s="27">
        <f t="shared" si="39"/>
        <v>815480</v>
      </c>
      <c r="M124" s="27">
        <f t="shared" si="35"/>
        <v>2667.9553000000001</v>
      </c>
      <c r="N124" s="27">
        <f t="shared" si="36"/>
        <v>2667.9553000000001</v>
      </c>
      <c r="O124" s="27">
        <f t="shared" si="40"/>
        <v>-170760.84529999917</v>
      </c>
      <c r="P124" s="27">
        <f t="shared" si="41"/>
        <v>170760.84529999917</v>
      </c>
    </row>
    <row r="125" spans="1:16">
      <c r="A125" s="31">
        <v>38777</v>
      </c>
      <c r="C125" s="6">
        <v>117</v>
      </c>
      <c r="D125" s="29">
        <f t="shared" si="32"/>
        <v>7030</v>
      </c>
      <c r="E125" s="29">
        <f t="shared" si="37"/>
        <v>822510</v>
      </c>
      <c r="F125" s="29">
        <f t="shared" si="33"/>
        <v>-442939</v>
      </c>
      <c r="G125" s="34">
        <f>+Inputs!$D$3</f>
        <v>0.37951000000000001</v>
      </c>
      <c r="I125" s="27">
        <f t="shared" si="38"/>
        <v>1265449</v>
      </c>
      <c r="K125" s="27">
        <f t="shared" si="34"/>
        <v>7030</v>
      </c>
      <c r="L125" s="27">
        <f t="shared" si="39"/>
        <v>822510</v>
      </c>
      <c r="M125" s="27">
        <f t="shared" si="35"/>
        <v>2667.9553000000001</v>
      </c>
      <c r="N125" s="27">
        <f t="shared" si="36"/>
        <v>2667.9553000000001</v>
      </c>
      <c r="O125" s="27">
        <f t="shared" si="40"/>
        <v>-168092.88999999917</v>
      </c>
      <c r="P125" s="27">
        <f t="shared" si="41"/>
        <v>168092.88999999917</v>
      </c>
    </row>
    <row r="126" spans="1:16">
      <c r="A126" s="30">
        <v>38808</v>
      </c>
      <c r="C126" s="6">
        <v>118</v>
      </c>
      <c r="D126" s="29">
        <f t="shared" si="32"/>
        <v>7030</v>
      </c>
      <c r="E126" s="29">
        <f t="shared" si="37"/>
        <v>829540</v>
      </c>
      <c r="F126" s="29">
        <f t="shared" si="33"/>
        <v>-435909</v>
      </c>
      <c r="G126" s="34">
        <f>+Inputs!$D$3</f>
        <v>0.37951000000000001</v>
      </c>
      <c r="I126" s="27">
        <f t="shared" si="38"/>
        <v>1265449</v>
      </c>
      <c r="K126" s="27">
        <f t="shared" si="34"/>
        <v>7030</v>
      </c>
      <c r="L126" s="27">
        <f t="shared" si="39"/>
        <v>829540</v>
      </c>
      <c r="M126" s="27">
        <f t="shared" si="35"/>
        <v>2667.9553000000001</v>
      </c>
      <c r="N126" s="27">
        <f t="shared" si="36"/>
        <v>2667.9553000000001</v>
      </c>
      <c r="O126" s="27">
        <f t="shared" si="40"/>
        <v>-165424.93469999917</v>
      </c>
      <c r="P126" s="27">
        <f t="shared" si="41"/>
        <v>165424.93469999917</v>
      </c>
    </row>
    <row r="127" spans="1:16">
      <c r="A127" s="31">
        <v>38838</v>
      </c>
      <c r="C127" s="6">
        <v>119</v>
      </c>
      <c r="D127" s="29">
        <f t="shared" si="32"/>
        <v>7030</v>
      </c>
      <c r="E127" s="29">
        <f t="shared" si="37"/>
        <v>836570</v>
      </c>
      <c r="F127" s="29">
        <f t="shared" si="33"/>
        <v>-428879</v>
      </c>
      <c r="G127" s="34">
        <f>+Inputs!$D$3</f>
        <v>0.37951000000000001</v>
      </c>
      <c r="I127" s="27">
        <f t="shared" si="38"/>
        <v>1265449</v>
      </c>
      <c r="K127" s="27">
        <f t="shared" si="34"/>
        <v>7030</v>
      </c>
      <c r="L127" s="27">
        <f t="shared" si="39"/>
        <v>836570</v>
      </c>
      <c r="M127" s="27">
        <f t="shared" si="35"/>
        <v>2667.9553000000001</v>
      </c>
      <c r="N127" s="27">
        <f t="shared" si="36"/>
        <v>2667.9553000000001</v>
      </c>
      <c r="O127" s="27">
        <f t="shared" si="40"/>
        <v>-162756.97939999917</v>
      </c>
      <c r="P127" s="27">
        <f t="shared" si="41"/>
        <v>162756.97939999917</v>
      </c>
    </row>
    <row r="128" spans="1:16">
      <c r="A128" s="30">
        <v>38869</v>
      </c>
      <c r="C128" s="6">
        <v>120</v>
      </c>
      <c r="D128" s="29">
        <f t="shared" si="32"/>
        <v>7030</v>
      </c>
      <c r="E128" s="29">
        <f t="shared" si="37"/>
        <v>843600</v>
      </c>
      <c r="F128" s="29">
        <f t="shared" si="33"/>
        <v>-421849</v>
      </c>
      <c r="G128" s="34">
        <f>+Inputs!$D$3</f>
        <v>0.37951000000000001</v>
      </c>
      <c r="I128" s="27">
        <f t="shared" si="38"/>
        <v>1265449</v>
      </c>
      <c r="K128" s="27">
        <f t="shared" si="34"/>
        <v>7030</v>
      </c>
      <c r="L128" s="27">
        <f t="shared" si="39"/>
        <v>843600</v>
      </c>
      <c r="M128" s="27">
        <f t="shared" si="35"/>
        <v>2667.9553000000001</v>
      </c>
      <c r="N128" s="27">
        <f t="shared" si="36"/>
        <v>2667.9553000000001</v>
      </c>
      <c r="O128" s="27">
        <f t="shared" si="40"/>
        <v>-160089.02409999917</v>
      </c>
      <c r="P128" s="27">
        <f t="shared" si="41"/>
        <v>160089.02409999917</v>
      </c>
    </row>
    <row r="129" spans="1:16">
      <c r="A129" s="31">
        <v>38899</v>
      </c>
      <c r="C129" s="6">
        <v>121</v>
      </c>
      <c r="D129" s="29">
        <f t="shared" si="32"/>
        <v>7030</v>
      </c>
      <c r="E129" s="29">
        <f t="shared" si="37"/>
        <v>850630</v>
      </c>
      <c r="F129" s="29">
        <f t="shared" si="33"/>
        <v>-414819</v>
      </c>
      <c r="G129" s="34">
        <f>+Inputs!$D$3</f>
        <v>0.37951000000000001</v>
      </c>
      <c r="I129" s="27">
        <f t="shared" si="38"/>
        <v>1265449</v>
      </c>
      <c r="K129" s="27">
        <f t="shared" si="34"/>
        <v>7030</v>
      </c>
      <c r="L129" s="27">
        <f t="shared" si="39"/>
        <v>850630</v>
      </c>
      <c r="M129" s="27">
        <f t="shared" si="35"/>
        <v>2667.9553000000001</v>
      </c>
      <c r="N129" s="27">
        <f t="shared" si="36"/>
        <v>2667.9553000000001</v>
      </c>
      <c r="O129" s="27">
        <f t="shared" si="40"/>
        <v>-157421.06879999916</v>
      </c>
      <c r="P129" s="27">
        <f t="shared" si="41"/>
        <v>157421.06879999916</v>
      </c>
    </row>
    <row r="130" spans="1:16">
      <c r="A130" s="30">
        <v>38930</v>
      </c>
      <c r="C130" s="6">
        <v>122</v>
      </c>
      <c r="D130" s="29">
        <f t="shared" si="32"/>
        <v>7030</v>
      </c>
      <c r="E130" s="29">
        <f t="shared" si="37"/>
        <v>857660</v>
      </c>
      <c r="F130" s="29">
        <f t="shared" si="33"/>
        <v>-407789</v>
      </c>
      <c r="G130" s="34">
        <f>+Inputs!$D$3</f>
        <v>0.37951000000000001</v>
      </c>
      <c r="I130" s="27">
        <f t="shared" si="38"/>
        <v>1265449</v>
      </c>
      <c r="K130" s="27">
        <f t="shared" si="34"/>
        <v>7030</v>
      </c>
      <c r="L130" s="27">
        <f t="shared" si="39"/>
        <v>857660</v>
      </c>
      <c r="M130" s="27">
        <f t="shared" si="35"/>
        <v>2667.9553000000001</v>
      </c>
      <c r="N130" s="27">
        <f t="shared" si="36"/>
        <v>2667.9553000000001</v>
      </c>
      <c r="O130" s="27">
        <f t="shared" si="40"/>
        <v>-154753.11349999916</v>
      </c>
      <c r="P130" s="27">
        <f t="shared" si="41"/>
        <v>154753.11349999916</v>
      </c>
    </row>
    <row r="131" spans="1:16">
      <c r="A131" s="31">
        <v>38961</v>
      </c>
      <c r="C131" s="6">
        <v>123</v>
      </c>
      <c r="D131" s="29">
        <f t="shared" si="32"/>
        <v>7030</v>
      </c>
      <c r="E131" s="29">
        <f t="shared" si="37"/>
        <v>864690</v>
      </c>
      <c r="F131" s="29">
        <f t="shared" si="33"/>
        <v>-400759</v>
      </c>
      <c r="G131" s="34">
        <f>+Inputs!$D$3</f>
        <v>0.37951000000000001</v>
      </c>
      <c r="I131" s="27">
        <f t="shared" si="38"/>
        <v>1265449</v>
      </c>
      <c r="K131" s="27">
        <f t="shared" si="34"/>
        <v>7030</v>
      </c>
      <c r="L131" s="27">
        <f t="shared" si="39"/>
        <v>864690</v>
      </c>
      <c r="M131" s="27">
        <f t="shared" si="35"/>
        <v>2667.9553000000001</v>
      </c>
      <c r="N131" s="27">
        <f t="shared" si="36"/>
        <v>2667.9553000000001</v>
      </c>
      <c r="O131" s="27">
        <f t="shared" si="40"/>
        <v>-152085.15819999916</v>
      </c>
      <c r="P131" s="27">
        <f t="shared" si="41"/>
        <v>152085.15819999916</v>
      </c>
    </row>
    <row r="132" spans="1:16">
      <c r="A132" s="30">
        <v>38991</v>
      </c>
      <c r="C132" s="6">
        <v>124</v>
      </c>
      <c r="D132" s="29">
        <f t="shared" si="32"/>
        <v>7030</v>
      </c>
      <c r="E132" s="29">
        <f t="shared" si="37"/>
        <v>871720</v>
      </c>
      <c r="F132" s="29">
        <f t="shared" si="33"/>
        <v>-393729</v>
      </c>
      <c r="G132" s="34">
        <f>+Inputs!$D$3</f>
        <v>0.37951000000000001</v>
      </c>
      <c r="I132" s="27">
        <f t="shared" si="38"/>
        <v>1265449</v>
      </c>
      <c r="K132" s="27">
        <f t="shared" si="34"/>
        <v>7030</v>
      </c>
      <c r="L132" s="27">
        <f t="shared" si="39"/>
        <v>871720</v>
      </c>
      <c r="M132" s="27">
        <f t="shared" si="35"/>
        <v>2667.9553000000001</v>
      </c>
      <c r="N132" s="27">
        <f t="shared" si="36"/>
        <v>2667.9553000000001</v>
      </c>
      <c r="O132" s="27">
        <f t="shared" si="40"/>
        <v>-149417.20289999916</v>
      </c>
      <c r="P132" s="27">
        <f t="shared" si="41"/>
        <v>149417.20289999916</v>
      </c>
    </row>
    <row r="133" spans="1:16">
      <c r="A133" s="31">
        <v>39022</v>
      </c>
      <c r="C133" s="6">
        <v>125</v>
      </c>
      <c r="D133" s="29">
        <f t="shared" si="32"/>
        <v>7030</v>
      </c>
      <c r="E133" s="29">
        <f t="shared" si="37"/>
        <v>878750</v>
      </c>
      <c r="F133" s="29">
        <f t="shared" si="33"/>
        <v>-386699</v>
      </c>
      <c r="G133" s="34">
        <f>+Inputs!$D$3</f>
        <v>0.37951000000000001</v>
      </c>
      <c r="I133" s="27">
        <f t="shared" si="38"/>
        <v>1265449</v>
      </c>
      <c r="K133" s="27">
        <f t="shared" si="34"/>
        <v>7030</v>
      </c>
      <c r="L133" s="27">
        <f t="shared" si="39"/>
        <v>878750</v>
      </c>
      <c r="M133" s="27">
        <f t="shared" si="35"/>
        <v>2667.9553000000001</v>
      </c>
      <c r="N133" s="27">
        <f t="shared" si="36"/>
        <v>2667.9553000000001</v>
      </c>
      <c r="O133" s="27">
        <f t="shared" si="40"/>
        <v>-146749.24759999916</v>
      </c>
      <c r="P133" s="27">
        <f t="shared" si="41"/>
        <v>146749.24759999916</v>
      </c>
    </row>
    <row r="134" spans="1:16">
      <c r="A134" s="30">
        <v>39052</v>
      </c>
      <c r="C134" s="6">
        <v>126</v>
      </c>
      <c r="D134" s="29">
        <f t="shared" si="32"/>
        <v>7030</v>
      </c>
      <c r="E134" s="29">
        <f t="shared" si="37"/>
        <v>885780</v>
      </c>
      <c r="F134" s="29">
        <f t="shared" si="33"/>
        <v>-379669</v>
      </c>
      <c r="G134" s="34">
        <f>+Inputs!$D$3</f>
        <v>0.37951000000000001</v>
      </c>
      <c r="I134" s="27">
        <f t="shared" si="38"/>
        <v>1265449</v>
      </c>
      <c r="K134" s="27">
        <f t="shared" si="34"/>
        <v>7030</v>
      </c>
      <c r="L134" s="27">
        <f t="shared" si="39"/>
        <v>885780</v>
      </c>
      <c r="M134" s="27">
        <f t="shared" si="35"/>
        <v>2667.9553000000001</v>
      </c>
      <c r="N134" s="27">
        <f t="shared" si="36"/>
        <v>2667.9553000000001</v>
      </c>
      <c r="O134" s="27">
        <f t="shared" si="40"/>
        <v>-144081.29229999916</v>
      </c>
      <c r="P134" s="27">
        <f t="shared" si="41"/>
        <v>144081.29229999916</v>
      </c>
    </row>
    <row r="135" spans="1:16">
      <c r="A135" s="31">
        <v>39083</v>
      </c>
      <c r="C135" s="6">
        <v>127</v>
      </c>
      <c r="D135" s="29">
        <f t="shared" si="32"/>
        <v>7030</v>
      </c>
      <c r="E135" s="29">
        <f t="shared" si="37"/>
        <v>892810</v>
      </c>
      <c r="F135" s="29">
        <f t="shared" si="33"/>
        <v>-372639</v>
      </c>
      <c r="G135" s="34">
        <f>+Inputs!$D$3</f>
        <v>0.37951000000000001</v>
      </c>
      <c r="I135" s="27">
        <f t="shared" si="38"/>
        <v>1265449</v>
      </c>
      <c r="K135" s="27">
        <f t="shared" si="34"/>
        <v>7030</v>
      </c>
      <c r="L135" s="27">
        <f t="shared" si="39"/>
        <v>892810</v>
      </c>
      <c r="M135" s="27">
        <f t="shared" si="35"/>
        <v>2667.9553000000001</v>
      </c>
      <c r="N135" s="27">
        <f t="shared" si="36"/>
        <v>2667.9553000000001</v>
      </c>
      <c r="O135" s="27">
        <f t="shared" si="40"/>
        <v>-141413.33699999916</v>
      </c>
      <c r="P135" s="27">
        <f t="shared" si="41"/>
        <v>141413.33699999916</v>
      </c>
    </row>
    <row r="136" spans="1:16">
      <c r="A136" s="30">
        <v>39114</v>
      </c>
      <c r="C136" s="6">
        <v>128</v>
      </c>
      <c r="D136" s="29">
        <f t="shared" si="32"/>
        <v>7030</v>
      </c>
      <c r="E136" s="29">
        <f t="shared" si="37"/>
        <v>899840</v>
      </c>
      <c r="F136" s="29">
        <f t="shared" si="33"/>
        <v>-365609</v>
      </c>
      <c r="G136" s="34">
        <f>+Inputs!$D$3</f>
        <v>0.37951000000000001</v>
      </c>
      <c r="I136" s="27">
        <f t="shared" si="38"/>
        <v>1265449</v>
      </c>
      <c r="K136" s="27">
        <f t="shared" si="34"/>
        <v>7030</v>
      </c>
      <c r="L136" s="27">
        <f t="shared" si="39"/>
        <v>899840</v>
      </c>
      <c r="M136" s="27">
        <f t="shared" si="35"/>
        <v>2667.9553000000001</v>
      </c>
      <c r="N136" s="27">
        <f t="shared" si="36"/>
        <v>2667.9553000000001</v>
      </c>
      <c r="O136" s="27">
        <f t="shared" si="40"/>
        <v>-138745.38169999915</v>
      </c>
      <c r="P136" s="27">
        <f t="shared" si="41"/>
        <v>138745.38169999915</v>
      </c>
    </row>
    <row r="137" spans="1:16">
      <c r="A137" s="31">
        <v>39142</v>
      </c>
      <c r="C137" s="6">
        <v>129</v>
      </c>
      <c r="D137" s="29">
        <f t="shared" ref="D137:D168" si="42">ROUND(-(+$B$9/180)*1,0)</f>
        <v>7030</v>
      </c>
      <c r="E137" s="29">
        <f t="shared" si="37"/>
        <v>906870</v>
      </c>
      <c r="F137" s="29">
        <f t="shared" ref="F137:F168" si="43">$B$9+E137</f>
        <v>-358579</v>
      </c>
      <c r="G137" s="34">
        <f>+Inputs!$D$3</f>
        <v>0.37951000000000001</v>
      </c>
      <c r="I137" s="27">
        <f t="shared" si="38"/>
        <v>1265449</v>
      </c>
      <c r="K137" s="27">
        <f t="shared" ref="K137:K168" si="44">D137</f>
        <v>7030</v>
      </c>
      <c r="L137" s="27">
        <f t="shared" si="39"/>
        <v>906870</v>
      </c>
      <c r="M137" s="27">
        <f t="shared" ref="M137:M168" si="45">K137*G137</f>
        <v>2667.9553000000001</v>
      </c>
      <c r="N137" s="27">
        <f t="shared" ref="N137:N168" si="46">M137-J137</f>
        <v>2667.9553000000001</v>
      </c>
      <c r="O137" s="27">
        <f t="shared" si="40"/>
        <v>-136077.42639999915</v>
      </c>
      <c r="P137" s="27">
        <f t="shared" si="41"/>
        <v>136077.42639999915</v>
      </c>
    </row>
    <row r="138" spans="1:16">
      <c r="A138" s="30">
        <v>39173</v>
      </c>
      <c r="C138" s="6">
        <v>130</v>
      </c>
      <c r="D138" s="29">
        <f t="shared" si="42"/>
        <v>7030</v>
      </c>
      <c r="E138" s="29">
        <f t="shared" ref="E138:E169" si="47">+E137+D138</f>
        <v>913900</v>
      </c>
      <c r="F138" s="29">
        <f t="shared" si="43"/>
        <v>-351549</v>
      </c>
      <c r="G138" s="34">
        <f>+Inputs!$D$3</f>
        <v>0.37951000000000001</v>
      </c>
      <c r="I138" s="27">
        <f t="shared" ref="I138:I169" si="48">+I137+H138</f>
        <v>1265449</v>
      </c>
      <c r="K138" s="27">
        <f t="shared" si="44"/>
        <v>7030</v>
      </c>
      <c r="L138" s="27">
        <f t="shared" ref="L138:L169" si="49">+L137+K138</f>
        <v>913900</v>
      </c>
      <c r="M138" s="27">
        <f t="shared" si="45"/>
        <v>2667.9553000000001</v>
      </c>
      <c r="N138" s="27">
        <f t="shared" si="46"/>
        <v>2667.9553000000001</v>
      </c>
      <c r="O138" s="27">
        <f t="shared" ref="O138:O169" si="50">+O137+N138</f>
        <v>-133409.47109999915</v>
      </c>
      <c r="P138" s="27">
        <f t="shared" ref="P138:P169" si="51">P137-N138</f>
        <v>133409.47109999915</v>
      </c>
    </row>
    <row r="139" spans="1:16">
      <c r="A139" s="31">
        <v>39203</v>
      </c>
      <c r="C139" s="6">
        <v>131</v>
      </c>
      <c r="D139" s="29">
        <f t="shared" si="42"/>
        <v>7030</v>
      </c>
      <c r="E139" s="29">
        <f t="shared" si="47"/>
        <v>920930</v>
      </c>
      <c r="F139" s="29">
        <f t="shared" si="43"/>
        <v>-344519</v>
      </c>
      <c r="G139" s="34">
        <f>+Inputs!$D$3</f>
        <v>0.37951000000000001</v>
      </c>
      <c r="I139" s="27">
        <f t="shared" si="48"/>
        <v>1265449</v>
      </c>
      <c r="K139" s="27">
        <f t="shared" si="44"/>
        <v>7030</v>
      </c>
      <c r="L139" s="27">
        <f t="shared" si="49"/>
        <v>920930</v>
      </c>
      <c r="M139" s="27">
        <f t="shared" si="45"/>
        <v>2667.9553000000001</v>
      </c>
      <c r="N139" s="27">
        <f t="shared" si="46"/>
        <v>2667.9553000000001</v>
      </c>
      <c r="O139" s="27">
        <f t="shared" si="50"/>
        <v>-130741.51579999915</v>
      </c>
      <c r="P139" s="27">
        <f t="shared" si="51"/>
        <v>130741.51579999915</v>
      </c>
    </row>
    <row r="140" spans="1:16">
      <c r="A140" s="30">
        <v>39234</v>
      </c>
      <c r="C140" s="6">
        <v>132</v>
      </c>
      <c r="D140" s="29">
        <f t="shared" si="42"/>
        <v>7030</v>
      </c>
      <c r="E140" s="29">
        <f t="shared" si="47"/>
        <v>927960</v>
      </c>
      <c r="F140" s="29">
        <f t="shared" si="43"/>
        <v>-337489</v>
      </c>
      <c r="G140" s="34">
        <f>+Inputs!$D$3</f>
        <v>0.37951000000000001</v>
      </c>
      <c r="I140" s="27">
        <f t="shared" si="48"/>
        <v>1265449</v>
      </c>
      <c r="K140" s="27">
        <f t="shared" si="44"/>
        <v>7030</v>
      </c>
      <c r="L140" s="27">
        <f t="shared" si="49"/>
        <v>927960</v>
      </c>
      <c r="M140" s="27">
        <f t="shared" si="45"/>
        <v>2667.9553000000001</v>
      </c>
      <c r="N140" s="27">
        <f t="shared" si="46"/>
        <v>2667.9553000000001</v>
      </c>
      <c r="O140" s="27">
        <f t="shared" si="50"/>
        <v>-128073.56049999915</v>
      </c>
      <c r="P140" s="27">
        <f t="shared" si="51"/>
        <v>128073.56049999915</v>
      </c>
    </row>
    <row r="141" spans="1:16">
      <c r="A141" s="31">
        <v>39264</v>
      </c>
      <c r="C141" s="6">
        <v>133</v>
      </c>
      <c r="D141" s="29">
        <f t="shared" si="42"/>
        <v>7030</v>
      </c>
      <c r="E141" s="29">
        <f t="shared" si="47"/>
        <v>934990</v>
      </c>
      <c r="F141" s="29">
        <f t="shared" si="43"/>
        <v>-330459</v>
      </c>
      <c r="G141" s="34">
        <f>+Inputs!$D$3</f>
        <v>0.37951000000000001</v>
      </c>
      <c r="I141" s="27">
        <f t="shared" si="48"/>
        <v>1265449</v>
      </c>
      <c r="K141" s="27">
        <f t="shared" si="44"/>
        <v>7030</v>
      </c>
      <c r="L141" s="27">
        <f t="shared" si="49"/>
        <v>934990</v>
      </c>
      <c r="M141" s="27">
        <f t="shared" si="45"/>
        <v>2667.9553000000001</v>
      </c>
      <c r="N141" s="27">
        <f t="shared" si="46"/>
        <v>2667.9553000000001</v>
      </c>
      <c r="O141" s="27">
        <f t="shared" si="50"/>
        <v>-125405.60519999915</v>
      </c>
      <c r="P141" s="27">
        <f t="shared" si="51"/>
        <v>125405.60519999915</v>
      </c>
    </row>
    <row r="142" spans="1:16">
      <c r="A142" s="30">
        <v>39295</v>
      </c>
      <c r="C142" s="6">
        <v>134</v>
      </c>
      <c r="D142" s="29">
        <f t="shared" si="42"/>
        <v>7030</v>
      </c>
      <c r="E142" s="29">
        <f t="shared" si="47"/>
        <v>942020</v>
      </c>
      <c r="F142" s="29">
        <f t="shared" si="43"/>
        <v>-323429</v>
      </c>
      <c r="G142" s="34">
        <f>+Inputs!$D$3</f>
        <v>0.37951000000000001</v>
      </c>
      <c r="I142" s="27">
        <f t="shared" si="48"/>
        <v>1265449</v>
      </c>
      <c r="K142" s="27">
        <f t="shared" si="44"/>
        <v>7030</v>
      </c>
      <c r="L142" s="27">
        <f t="shared" si="49"/>
        <v>942020</v>
      </c>
      <c r="M142" s="27">
        <f t="shared" si="45"/>
        <v>2667.9553000000001</v>
      </c>
      <c r="N142" s="27">
        <f t="shared" si="46"/>
        <v>2667.9553000000001</v>
      </c>
      <c r="O142" s="27">
        <f t="shared" si="50"/>
        <v>-122737.64989999915</v>
      </c>
      <c r="P142" s="27">
        <f t="shared" si="51"/>
        <v>122737.64989999915</v>
      </c>
    </row>
    <row r="143" spans="1:16">
      <c r="A143" s="31">
        <v>39326</v>
      </c>
      <c r="C143" s="6">
        <v>135</v>
      </c>
      <c r="D143" s="29">
        <f t="shared" si="42"/>
        <v>7030</v>
      </c>
      <c r="E143" s="29">
        <f t="shared" si="47"/>
        <v>949050</v>
      </c>
      <c r="F143" s="29">
        <f t="shared" si="43"/>
        <v>-316399</v>
      </c>
      <c r="G143" s="34">
        <f>+Inputs!$D$3</f>
        <v>0.37951000000000001</v>
      </c>
      <c r="I143" s="27">
        <f t="shared" si="48"/>
        <v>1265449</v>
      </c>
      <c r="K143" s="27">
        <f t="shared" si="44"/>
        <v>7030</v>
      </c>
      <c r="L143" s="27">
        <f t="shared" si="49"/>
        <v>949050</v>
      </c>
      <c r="M143" s="27">
        <f t="shared" si="45"/>
        <v>2667.9553000000001</v>
      </c>
      <c r="N143" s="27">
        <f t="shared" si="46"/>
        <v>2667.9553000000001</v>
      </c>
      <c r="O143" s="27">
        <f t="shared" si="50"/>
        <v>-120069.69459999914</v>
      </c>
      <c r="P143" s="27">
        <f t="shared" si="51"/>
        <v>120069.69459999914</v>
      </c>
    </row>
    <row r="144" spans="1:16">
      <c r="A144" s="30">
        <v>39356</v>
      </c>
      <c r="C144" s="6">
        <v>136</v>
      </c>
      <c r="D144" s="29">
        <f t="shared" si="42"/>
        <v>7030</v>
      </c>
      <c r="E144" s="29">
        <f t="shared" si="47"/>
        <v>956080</v>
      </c>
      <c r="F144" s="29">
        <f t="shared" si="43"/>
        <v>-309369</v>
      </c>
      <c r="G144" s="34">
        <f>+Inputs!$D$3</f>
        <v>0.37951000000000001</v>
      </c>
      <c r="I144" s="27">
        <f t="shared" si="48"/>
        <v>1265449</v>
      </c>
      <c r="K144" s="27">
        <f t="shared" si="44"/>
        <v>7030</v>
      </c>
      <c r="L144" s="27">
        <f t="shared" si="49"/>
        <v>956080</v>
      </c>
      <c r="M144" s="27">
        <f t="shared" si="45"/>
        <v>2667.9553000000001</v>
      </c>
      <c r="N144" s="27">
        <f t="shared" si="46"/>
        <v>2667.9553000000001</v>
      </c>
      <c r="O144" s="27">
        <f t="shared" si="50"/>
        <v>-117401.73929999914</v>
      </c>
      <c r="P144" s="27">
        <f t="shared" si="51"/>
        <v>117401.73929999914</v>
      </c>
    </row>
    <row r="145" spans="1:16">
      <c r="A145" s="31">
        <v>39387</v>
      </c>
      <c r="C145" s="6">
        <v>137</v>
      </c>
      <c r="D145" s="29">
        <f t="shared" si="42"/>
        <v>7030</v>
      </c>
      <c r="E145" s="29">
        <f t="shared" si="47"/>
        <v>963110</v>
      </c>
      <c r="F145" s="29">
        <f t="shared" si="43"/>
        <v>-302339</v>
      </c>
      <c r="G145" s="34">
        <f>+Inputs!$D$3</f>
        <v>0.37951000000000001</v>
      </c>
      <c r="I145" s="27">
        <f t="shared" si="48"/>
        <v>1265449</v>
      </c>
      <c r="K145" s="27">
        <f t="shared" si="44"/>
        <v>7030</v>
      </c>
      <c r="L145" s="27">
        <f t="shared" si="49"/>
        <v>963110</v>
      </c>
      <c r="M145" s="27">
        <f t="shared" si="45"/>
        <v>2667.9553000000001</v>
      </c>
      <c r="N145" s="27">
        <f t="shared" si="46"/>
        <v>2667.9553000000001</v>
      </c>
      <c r="O145" s="27">
        <f t="shared" si="50"/>
        <v>-114733.78399999914</v>
      </c>
      <c r="P145" s="27">
        <f t="shared" si="51"/>
        <v>114733.78399999914</v>
      </c>
    </row>
    <row r="146" spans="1:16">
      <c r="A146" s="30">
        <v>39417</v>
      </c>
      <c r="C146" s="6">
        <v>138</v>
      </c>
      <c r="D146" s="29">
        <f t="shared" si="42"/>
        <v>7030</v>
      </c>
      <c r="E146" s="29">
        <f t="shared" si="47"/>
        <v>970140</v>
      </c>
      <c r="F146" s="29">
        <f t="shared" si="43"/>
        <v>-295309</v>
      </c>
      <c r="G146" s="34">
        <f>+Inputs!$D$3</f>
        <v>0.37951000000000001</v>
      </c>
      <c r="I146" s="27">
        <f t="shared" si="48"/>
        <v>1265449</v>
      </c>
      <c r="K146" s="27">
        <f t="shared" si="44"/>
        <v>7030</v>
      </c>
      <c r="L146" s="27">
        <f t="shared" si="49"/>
        <v>970140</v>
      </c>
      <c r="M146" s="27">
        <f t="shared" si="45"/>
        <v>2667.9553000000001</v>
      </c>
      <c r="N146" s="27">
        <f t="shared" si="46"/>
        <v>2667.9553000000001</v>
      </c>
      <c r="O146" s="27">
        <f t="shared" si="50"/>
        <v>-112065.82869999914</v>
      </c>
      <c r="P146" s="27">
        <f t="shared" si="51"/>
        <v>112065.82869999914</v>
      </c>
    </row>
    <row r="147" spans="1:16">
      <c r="A147" s="31">
        <v>39448</v>
      </c>
      <c r="C147" s="6">
        <v>139</v>
      </c>
      <c r="D147" s="29">
        <f t="shared" si="42"/>
        <v>7030</v>
      </c>
      <c r="E147" s="29">
        <f t="shared" si="47"/>
        <v>977170</v>
      </c>
      <c r="F147" s="29">
        <f t="shared" si="43"/>
        <v>-288279</v>
      </c>
      <c r="G147" s="34">
        <f>+Inputs!$D$3</f>
        <v>0.37951000000000001</v>
      </c>
      <c r="I147" s="27">
        <f t="shared" si="48"/>
        <v>1265449</v>
      </c>
      <c r="K147" s="27">
        <f t="shared" si="44"/>
        <v>7030</v>
      </c>
      <c r="L147" s="27">
        <f t="shared" si="49"/>
        <v>977170</v>
      </c>
      <c r="M147" s="27">
        <f t="shared" si="45"/>
        <v>2667.9553000000001</v>
      </c>
      <c r="N147" s="27">
        <f t="shared" si="46"/>
        <v>2667.9553000000001</v>
      </c>
      <c r="O147" s="27">
        <f t="shared" si="50"/>
        <v>-109397.87339999914</v>
      </c>
      <c r="P147" s="27">
        <f t="shared" si="51"/>
        <v>109397.87339999914</v>
      </c>
    </row>
    <row r="148" spans="1:16">
      <c r="A148" s="30">
        <v>39479</v>
      </c>
      <c r="C148" s="6">
        <v>140</v>
      </c>
      <c r="D148" s="29">
        <f t="shared" si="42"/>
        <v>7030</v>
      </c>
      <c r="E148" s="29">
        <f t="shared" si="47"/>
        <v>984200</v>
      </c>
      <c r="F148" s="29">
        <f t="shared" si="43"/>
        <v>-281249</v>
      </c>
      <c r="G148" s="34">
        <f>+Inputs!$D$3</f>
        <v>0.37951000000000001</v>
      </c>
      <c r="I148" s="27">
        <f t="shared" si="48"/>
        <v>1265449</v>
      </c>
      <c r="K148" s="27">
        <f t="shared" si="44"/>
        <v>7030</v>
      </c>
      <c r="L148" s="27">
        <f t="shared" si="49"/>
        <v>984200</v>
      </c>
      <c r="M148" s="27">
        <f t="shared" si="45"/>
        <v>2667.9553000000001</v>
      </c>
      <c r="N148" s="27">
        <f t="shared" si="46"/>
        <v>2667.9553000000001</v>
      </c>
      <c r="O148" s="27">
        <f t="shared" si="50"/>
        <v>-106729.91809999914</v>
      </c>
      <c r="P148" s="27">
        <f t="shared" si="51"/>
        <v>106729.91809999914</v>
      </c>
    </row>
    <row r="149" spans="1:16">
      <c r="A149" s="31">
        <v>39508</v>
      </c>
      <c r="C149" s="6">
        <v>141</v>
      </c>
      <c r="D149" s="29">
        <f t="shared" si="42"/>
        <v>7030</v>
      </c>
      <c r="E149" s="29">
        <f t="shared" si="47"/>
        <v>991230</v>
      </c>
      <c r="F149" s="29">
        <f t="shared" si="43"/>
        <v>-274219</v>
      </c>
      <c r="G149" s="34">
        <f>+Inputs!$D$3</f>
        <v>0.37951000000000001</v>
      </c>
      <c r="I149" s="27">
        <f t="shared" si="48"/>
        <v>1265449</v>
      </c>
      <c r="K149" s="27">
        <f t="shared" si="44"/>
        <v>7030</v>
      </c>
      <c r="L149" s="27">
        <f t="shared" si="49"/>
        <v>991230</v>
      </c>
      <c r="M149" s="27">
        <f t="shared" si="45"/>
        <v>2667.9553000000001</v>
      </c>
      <c r="N149" s="27">
        <f t="shared" si="46"/>
        <v>2667.9553000000001</v>
      </c>
      <c r="O149" s="27">
        <f t="shared" si="50"/>
        <v>-104061.96279999914</v>
      </c>
      <c r="P149" s="27">
        <f t="shared" si="51"/>
        <v>104061.96279999914</v>
      </c>
    </row>
    <row r="150" spans="1:16">
      <c r="A150" s="30">
        <v>39539</v>
      </c>
      <c r="C150" s="6">
        <v>142</v>
      </c>
      <c r="D150" s="29">
        <f t="shared" si="42"/>
        <v>7030</v>
      </c>
      <c r="E150" s="29">
        <f t="shared" si="47"/>
        <v>998260</v>
      </c>
      <c r="F150" s="29">
        <f t="shared" si="43"/>
        <v>-267189</v>
      </c>
      <c r="G150" s="34">
        <f>+Inputs!$D$3</f>
        <v>0.37951000000000001</v>
      </c>
      <c r="I150" s="27">
        <f t="shared" si="48"/>
        <v>1265449</v>
      </c>
      <c r="K150" s="27">
        <f t="shared" si="44"/>
        <v>7030</v>
      </c>
      <c r="L150" s="27">
        <f t="shared" si="49"/>
        <v>998260</v>
      </c>
      <c r="M150" s="27">
        <f t="shared" si="45"/>
        <v>2667.9553000000001</v>
      </c>
      <c r="N150" s="27">
        <f t="shared" si="46"/>
        <v>2667.9553000000001</v>
      </c>
      <c r="O150" s="27">
        <f t="shared" si="50"/>
        <v>-101394.00749999913</v>
      </c>
      <c r="P150" s="27">
        <f t="shared" si="51"/>
        <v>101394.00749999913</v>
      </c>
    </row>
    <row r="151" spans="1:16">
      <c r="A151" s="31">
        <v>39569</v>
      </c>
      <c r="C151" s="6">
        <v>143</v>
      </c>
      <c r="D151" s="29">
        <f t="shared" si="42"/>
        <v>7030</v>
      </c>
      <c r="E151" s="29">
        <f t="shared" si="47"/>
        <v>1005290</v>
      </c>
      <c r="F151" s="29">
        <f t="shared" si="43"/>
        <v>-260159</v>
      </c>
      <c r="G151" s="34">
        <f>+Inputs!$D$3</f>
        <v>0.37951000000000001</v>
      </c>
      <c r="I151" s="27">
        <f t="shared" si="48"/>
        <v>1265449</v>
      </c>
      <c r="K151" s="27">
        <f t="shared" si="44"/>
        <v>7030</v>
      </c>
      <c r="L151" s="27">
        <f t="shared" si="49"/>
        <v>1005290</v>
      </c>
      <c r="M151" s="27">
        <f t="shared" si="45"/>
        <v>2667.9553000000001</v>
      </c>
      <c r="N151" s="27">
        <f t="shared" si="46"/>
        <v>2667.9553000000001</v>
      </c>
      <c r="O151" s="27">
        <f t="shared" si="50"/>
        <v>-98726.052199999132</v>
      </c>
      <c r="P151" s="27">
        <f t="shared" si="51"/>
        <v>98726.052199999132</v>
      </c>
    </row>
    <row r="152" spans="1:16">
      <c r="A152" s="30">
        <v>39600</v>
      </c>
      <c r="C152" s="6">
        <v>144</v>
      </c>
      <c r="D152" s="29">
        <f t="shared" si="42"/>
        <v>7030</v>
      </c>
      <c r="E152" s="29">
        <f t="shared" si="47"/>
        <v>1012320</v>
      </c>
      <c r="F152" s="29">
        <f t="shared" si="43"/>
        <v>-253129</v>
      </c>
      <c r="G152" s="34">
        <f>+Inputs!$D$3</f>
        <v>0.37951000000000001</v>
      </c>
      <c r="I152" s="27">
        <f t="shared" si="48"/>
        <v>1265449</v>
      </c>
      <c r="K152" s="27">
        <f t="shared" si="44"/>
        <v>7030</v>
      </c>
      <c r="L152" s="27">
        <f t="shared" si="49"/>
        <v>1012320</v>
      </c>
      <c r="M152" s="27">
        <f t="shared" si="45"/>
        <v>2667.9553000000001</v>
      </c>
      <c r="N152" s="27">
        <f t="shared" si="46"/>
        <v>2667.9553000000001</v>
      </c>
      <c r="O152" s="27">
        <f t="shared" si="50"/>
        <v>-96058.096899999131</v>
      </c>
      <c r="P152" s="27">
        <f t="shared" si="51"/>
        <v>96058.096899999131</v>
      </c>
    </row>
    <row r="153" spans="1:16">
      <c r="A153" s="31">
        <v>39630</v>
      </c>
      <c r="C153" s="6">
        <v>145</v>
      </c>
      <c r="D153" s="29">
        <f t="shared" si="42"/>
        <v>7030</v>
      </c>
      <c r="E153" s="29">
        <f t="shared" si="47"/>
        <v>1019350</v>
      </c>
      <c r="F153" s="29">
        <f t="shared" si="43"/>
        <v>-246099</v>
      </c>
      <c r="G153" s="34">
        <f>+Inputs!$D$3</f>
        <v>0.37951000000000001</v>
      </c>
      <c r="I153" s="27">
        <f t="shared" si="48"/>
        <v>1265449</v>
      </c>
      <c r="K153" s="27">
        <f t="shared" si="44"/>
        <v>7030</v>
      </c>
      <c r="L153" s="27">
        <f t="shared" si="49"/>
        <v>1019350</v>
      </c>
      <c r="M153" s="27">
        <f t="shared" si="45"/>
        <v>2667.9553000000001</v>
      </c>
      <c r="N153" s="27">
        <f t="shared" si="46"/>
        <v>2667.9553000000001</v>
      </c>
      <c r="O153" s="27">
        <f t="shared" si="50"/>
        <v>-93390.14159999913</v>
      </c>
      <c r="P153" s="27">
        <f t="shared" si="51"/>
        <v>93390.14159999913</v>
      </c>
    </row>
    <row r="154" spans="1:16">
      <c r="A154" s="30">
        <v>39661</v>
      </c>
      <c r="C154" s="6">
        <v>146</v>
      </c>
      <c r="D154" s="29">
        <f t="shared" si="42"/>
        <v>7030</v>
      </c>
      <c r="E154" s="29">
        <f t="shared" si="47"/>
        <v>1026380</v>
      </c>
      <c r="F154" s="29">
        <f t="shared" si="43"/>
        <v>-239069</v>
      </c>
      <c r="G154" s="34">
        <f>+Inputs!$D$3</f>
        <v>0.37951000000000001</v>
      </c>
      <c r="I154" s="27">
        <f t="shared" si="48"/>
        <v>1265449</v>
      </c>
      <c r="K154" s="27">
        <f t="shared" si="44"/>
        <v>7030</v>
      </c>
      <c r="L154" s="27">
        <f t="shared" si="49"/>
        <v>1026380</v>
      </c>
      <c r="M154" s="27">
        <f t="shared" si="45"/>
        <v>2667.9553000000001</v>
      </c>
      <c r="N154" s="27">
        <f t="shared" si="46"/>
        <v>2667.9553000000001</v>
      </c>
      <c r="O154" s="27">
        <f t="shared" si="50"/>
        <v>-90722.186299999128</v>
      </c>
      <c r="P154" s="27">
        <f t="shared" si="51"/>
        <v>90722.186299999128</v>
      </c>
    </row>
    <row r="155" spans="1:16">
      <c r="A155" s="31">
        <v>39692</v>
      </c>
      <c r="C155" s="6">
        <v>147</v>
      </c>
      <c r="D155" s="29">
        <f t="shared" si="42"/>
        <v>7030</v>
      </c>
      <c r="E155" s="29">
        <f t="shared" si="47"/>
        <v>1033410</v>
      </c>
      <c r="F155" s="29">
        <f t="shared" si="43"/>
        <v>-232039</v>
      </c>
      <c r="G155" s="34">
        <f>+Inputs!$D$3</f>
        <v>0.37951000000000001</v>
      </c>
      <c r="I155" s="27">
        <f t="shared" si="48"/>
        <v>1265449</v>
      </c>
      <c r="K155" s="27">
        <f t="shared" si="44"/>
        <v>7030</v>
      </c>
      <c r="L155" s="27">
        <f t="shared" si="49"/>
        <v>1033410</v>
      </c>
      <c r="M155" s="27">
        <f t="shared" si="45"/>
        <v>2667.9553000000001</v>
      </c>
      <c r="N155" s="27">
        <f t="shared" si="46"/>
        <v>2667.9553000000001</v>
      </c>
      <c r="O155" s="27">
        <f t="shared" si="50"/>
        <v>-88054.230999999127</v>
      </c>
      <c r="P155" s="27">
        <f t="shared" si="51"/>
        <v>88054.230999999127</v>
      </c>
    </row>
    <row r="156" spans="1:16">
      <c r="A156" s="30">
        <v>39722</v>
      </c>
      <c r="C156" s="6">
        <v>148</v>
      </c>
      <c r="D156" s="29">
        <f t="shared" si="42"/>
        <v>7030</v>
      </c>
      <c r="E156" s="29">
        <f t="shared" si="47"/>
        <v>1040440</v>
      </c>
      <c r="F156" s="29">
        <f t="shared" si="43"/>
        <v>-225009</v>
      </c>
      <c r="G156" s="34">
        <f>+Inputs!$D$3</f>
        <v>0.37951000000000001</v>
      </c>
      <c r="I156" s="27">
        <f t="shared" si="48"/>
        <v>1265449</v>
      </c>
      <c r="K156" s="27">
        <f t="shared" si="44"/>
        <v>7030</v>
      </c>
      <c r="L156" s="27">
        <f t="shared" si="49"/>
        <v>1040440</v>
      </c>
      <c r="M156" s="27">
        <f t="shared" si="45"/>
        <v>2667.9553000000001</v>
      </c>
      <c r="N156" s="27">
        <f t="shared" si="46"/>
        <v>2667.9553000000001</v>
      </c>
      <c r="O156" s="27">
        <f t="shared" si="50"/>
        <v>-85386.275699999125</v>
      </c>
      <c r="P156" s="27">
        <f t="shared" si="51"/>
        <v>85386.275699999125</v>
      </c>
    </row>
    <row r="157" spans="1:16">
      <c r="A157" s="31">
        <v>39753</v>
      </c>
      <c r="C157" s="6">
        <v>149</v>
      </c>
      <c r="D157" s="29">
        <f t="shared" si="42"/>
        <v>7030</v>
      </c>
      <c r="E157" s="29">
        <f t="shared" si="47"/>
        <v>1047470</v>
      </c>
      <c r="F157" s="29">
        <f t="shared" si="43"/>
        <v>-217979</v>
      </c>
      <c r="G157" s="34">
        <f>+Inputs!$D$3</f>
        <v>0.37951000000000001</v>
      </c>
      <c r="I157" s="27">
        <f t="shared" si="48"/>
        <v>1265449</v>
      </c>
      <c r="K157" s="27">
        <f t="shared" si="44"/>
        <v>7030</v>
      </c>
      <c r="L157" s="27">
        <f t="shared" si="49"/>
        <v>1047470</v>
      </c>
      <c r="M157" s="27">
        <f t="shared" si="45"/>
        <v>2667.9553000000001</v>
      </c>
      <c r="N157" s="27">
        <f t="shared" si="46"/>
        <v>2667.9553000000001</v>
      </c>
      <c r="O157" s="27">
        <f t="shared" si="50"/>
        <v>-82718.320399999124</v>
      </c>
      <c r="P157" s="27">
        <f t="shared" si="51"/>
        <v>82718.320399999124</v>
      </c>
    </row>
    <row r="158" spans="1:16">
      <c r="A158" s="30">
        <v>39783</v>
      </c>
      <c r="C158" s="6">
        <v>150</v>
      </c>
      <c r="D158" s="29">
        <f t="shared" si="42"/>
        <v>7030</v>
      </c>
      <c r="E158" s="29">
        <f t="shared" si="47"/>
        <v>1054500</v>
      </c>
      <c r="F158" s="29">
        <f t="shared" si="43"/>
        <v>-210949</v>
      </c>
      <c r="G158" s="34">
        <f>+Inputs!$D$3</f>
        <v>0.37951000000000001</v>
      </c>
      <c r="I158" s="27">
        <f t="shared" si="48"/>
        <v>1265449</v>
      </c>
      <c r="K158" s="27">
        <f t="shared" si="44"/>
        <v>7030</v>
      </c>
      <c r="L158" s="27">
        <f t="shared" si="49"/>
        <v>1054500</v>
      </c>
      <c r="M158" s="27">
        <f t="shared" si="45"/>
        <v>2667.9553000000001</v>
      </c>
      <c r="N158" s="27">
        <f t="shared" si="46"/>
        <v>2667.9553000000001</v>
      </c>
      <c r="O158" s="27">
        <f t="shared" si="50"/>
        <v>-80050.365099999122</v>
      </c>
      <c r="P158" s="27">
        <f t="shared" si="51"/>
        <v>80050.365099999122</v>
      </c>
    </row>
    <row r="159" spans="1:16">
      <c r="A159" s="31">
        <v>39814</v>
      </c>
      <c r="C159" s="6">
        <v>151</v>
      </c>
      <c r="D159" s="29">
        <f t="shared" si="42"/>
        <v>7030</v>
      </c>
      <c r="E159" s="29">
        <f t="shared" si="47"/>
        <v>1061530</v>
      </c>
      <c r="F159" s="29">
        <f t="shared" si="43"/>
        <v>-203919</v>
      </c>
      <c r="G159" s="34">
        <f>+Inputs!$D$3</f>
        <v>0.37951000000000001</v>
      </c>
      <c r="I159" s="27">
        <f t="shared" si="48"/>
        <v>1265449</v>
      </c>
      <c r="K159" s="27">
        <f t="shared" si="44"/>
        <v>7030</v>
      </c>
      <c r="L159" s="27">
        <f t="shared" si="49"/>
        <v>1061530</v>
      </c>
      <c r="M159" s="27">
        <f t="shared" si="45"/>
        <v>2667.9553000000001</v>
      </c>
      <c r="N159" s="27">
        <f t="shared" si="46"/>
        <v>2667.9553000000001</v>
      </c>
      <c r="O159" s="27">
        <f t="shared" si="50"/>
        <v>-77382.409799999121</v>
      </c>
      <c r="P159" s="27">
        <f t="shared" si="51"/>
        <v>77382.409799999121</v>
      </c>
    </row>
    <row r="160" spans="1:16">
      <c r="A160" s="30">
        <v>39845</v>
      </c>
      <c r="C160" s="6">
        <v>152</v>
      </c>
      <c r="D160" s="29">
        <f t="shared" si="42"/>
        <v>7030</v>
      </c>
      <c r="E160" s="29">
        <f t="shared" si="47"/>
        <v>1068560</v>
      </c>
      <c r="F160" s="29">
        <f t="shared" si="43"/>
        <v>-196889</v>
      </c>
      <c r="G160" s="34">
        <f>+Inputs!$D$3</f>
        <v>0.37951000000000001</v>
      </c>
      <c r="I160" s="27">
        <f t="shared" si="48"/>
        <v>1265449</v>
      </c>
      <c r="K160" s="27">
        <f t="shared" si="44"/>
        <v>7030</v>
      </c>
      <c r="L160" s="27">
        <f t="shared" si="49"/>
        <v>1068560</v>
      </c>
      <c r="M160" s="27">
        <f t="shared" si="45"/>
        <v>2667.9553000000001</v>
      </c>
      <c r="N160" s="27">
        <f t="shared" si="46"/>
        <v>2667.9553000000001</v>
      </c>
      <c r="O160" s="27">
        <f t="shared" si="50"/>
        <v>-74714.454499999119</v>
      </c>
      <c r="P160" s="27">
        <f t="shared" si="51"/>
        <v>74714.454499999119</v>
      </c>
    </row>
    <row r="161" spans="1:19">
      <c r="A161" s="31">
        <v>39873</v>
      </c>
      <c r="C161" s="6">
        <v>153</v>
      </c>
      <c r="D161" s="29">
        <f t="shared" si="42"/>
        <v>7030</v>
      </c>
      <c r="E161" s="29">
        <f t="shared" si="47"/>
        <v>1075590</v>
      </c>
      <c r="F161" s="29">
        <f t="shared" si="43"/>
        <v>-189859</v>
      </c>
      <c r="G161" s="34">
        <f>+Inputs!$D$3</f>
        <v>0.37951000000000001</v>
      </c>
      <c r="I161" s="27">
        <f t="shared" si="48"/>
        <v>1265449</v>
      </c>
      <c r="K161" s="27">
        <f t="shared" si="44"/>
        <v>7030</v>
      </c>
      <c r="L161" s="27">
        <f t="shared" si="49"/>
        <v>1075590</v>
      </c>
      <c r="M161" s="27">
        <f t="shared" si="45"/>
        <v>2667.9553000000001</v>
      </c>
      <c r="N161" s="27">
        <f t="shared" si="46"/>
        <v>2667.9553000000001</v>
      </c>
      <c r="O161" s="27">
        <f t="shared" si="50"/>
        <v>-72046.499199999118</v>
      </c>
      <c r="P161" s="27">
        <f t="shared" si="51"/>
        <v>72046.499199999118</v>
      </c>
    </row>
    <row r="162" spans="1:19">
      <c r="A162" s="30">
        <v>39904</v>
      </c>
      <c r="C162" s="6">
        <v>154</v>
      </c>
      <c r="D162" s="29">
        <f t="shared" si="42"/>
        <v>7030</v>
      </c>
      <c r="E162" s="29">
        <f t="shared" si="47"/>
        <v>1082620</v>
      </c>
      <c r="F162" s="29">
        <f t="shared" si="43"/>
        <v>-182829</v>
      </c>
      <c r="G162" s="34">
        <f>+Inputs!$D$3</f>
        <v>0.37951000000000001</v>
      </c>
      <c r="I162" s="27">
        <f t="shared" si="48"/>
        <v>1265449</v>
      </c>
      <c r="K162" s="27">
        <f t="shared" si="44"/>
        <v>7030</v>
      </c>
      <c r="L162" s="27">
        <f t="shared" si="49"/>
        <v>1082620</v>
      </c>
      <c r="M162" s="27">
        <f t="shared" si="45"/>
        <v>2667.9553000000001</v>
      </c>
      <c r="N162" s="27">
        <f t="shared" si="46"/>
        <v>2667.9553000000001</v>
      </c>
      <c r="O162" s="27">
        <f t="shared" si="50"/>
        <v>-69378.543899999117</v>
      </c>
      <c r="P162" s="27">
        <f t="shared" si="51"/>
        <v>69378.543899999117</v>
      </c>
    </row>
    <row r="163" spans="1:19">
      <c r="A163" s="31">
        <v>39934</v>
      </c>
      <c r="C163" s="6">
        <v>155</v>
      </c>
      <c r="D163" s="29">
        <f t="shared" si="42"/>
        <v>7030</v>
      </c>
      <c r="E163" s="29">
        <f t="shared" si="47"/>
        <v>1089650</v>
      </c>
      <c r="F163" s="29">
        <f t="shared" si="43"/>
        <v>-175799</v>
      </c>
      <c r="G163" s="34">
        <f>+Inputs!$D$3</f>
        <v>0.37951000000000001</v>
      </c>
      <c r="I163" s="27">
        <f t="shared" si="48"/>
        <v>1265449</v>
      </c>
      <c r="K163" s="27">
        <f t="shared" si="44"/>
        <v>7030</v>
      </c>
      <c r="L163" s="27">
        <f t="shared" si="49"/>
        <v>1089650</v>
      </c>
      <c r="M163" s="27">
        <f t="shared" si="45"/>
        <v>2667.9553000000001</v>
      </c>
      <c r="N163" s="27">
        <f t="shared" si="46"/>
        <v>2667.9553000000001</v>
      </c>
      <c r="O163" s="27">
        <f t="shared" si="50"/>
        <v>-66710.588599999115</v>
      </c>
      <c r="P163" s="27">
        <f t="shared" si="51"/>
        <v>66710.588599999115</v>
      </c>
    </row>
    <row r="164" spans="1:19">
      <c r="A164" s="30">
        <v>39965</v>
      </c>
      <c r="C164" s="6">
        <v>156</v>
      </c>
      <c r="D164" s="29">
        <f t="shared" si="42"/>
        <v>7030</v>
      </c>
      <c r="E164" s="29">
        <f t="shared" si="47"/>
        <v>1096680</v>
      </c>
      <c r="F164" s="29">
        <f t="shared" si="43"/>
        <v>-168769</v>
      </c>
      <c r="G164" s="34">
        <f>+Inputs!$D$3</f>
        <v>0.37951000000000001</v>
      </c>
      <c r="I164" s="27">
        <f t="shared" si="48"/>
        <v>1265449</v>
      </c>
      <c r="K164" s="27">
        <f t="shared" si="44"/>
        <v>7030</v>
      </c>
      <c r="L164" s="27">
        <f t="shared" si="49"/>
        <v>1096680</v>
      </c>
      <c r="M164" s="27">
        <f t="shared" si="45"/>
        <v>2667.9553000000001</v>
      </c>
      <c r="N164" s="27">
        <f t="shared" si="46"/>
        <v>2667.9553000000001</v>
      </c>
      <c r="O164" s="27">
        <f t="shared" si="50"/>
        <v>-64042.633299999114</v>
      </c>
      <c r="P164" s="27">
        <f t="shared" si="51"/>
        <v>64042.633299999114</v>
      </c>
    </row>
    <row r="165" spans="1:19">
      <c r="A165" s="31">
        <v>39995</v>
      </c>
      <c r="C165" s="6">
        <v>157</v>
      </c>
      <c r="D165" s="29">
        <f t="shared" si="42"/>
        <v>7030</v>
      </c>
      <c r="E165" s="29">
        <f t="shared" si="47"/>
        <v>1103710</v>
      </c>
      <c r="F165" s="29">
        <f t="shared" si="43"/>
        <v>-161739</v>
      </c>
      <c r="G165" s="34">
        <f>+Inputs!$D$3</f>
        <v>0.37951000000000001</v>
      </c>
      <c r="I165" s="27">
        <f t="shared" si="48"/>
        <v>1265449</v>
      </c>
      <c r="K165" s="27">
        <f t="shared" si="44"/>
        <v>7030</v>
      </c>
      <c r="L165" s="27">
        <f t="shared" si="49"/>
        <v>1103710</v>
      </c>
      <c r="M165" s="27">
        <f t="shared" si="45"/>
        <v>2667.9553000000001</v>
      </c>
      <c r="N165" s="27">
        <f t="shared" si="46"/>
        <v>2667.9553000000001</v>
      </c>
      <c r="O165" s="27">
        <f t="shared" si="50"/>
        <v>-61374.677999999112</v>
      </c>
      <c r="P165" s="27">
        <f t="shared" si="51"/>
        <v>61374.677999999112</v>
      </c>
    </row>
    <row r="166" spans="1:19">
      <c r="A166" s="30">
        <v>40026</v>
      </c>
      <c r="C166" s="6">
        <v>158</v>
      </c>
      <c r="D166" s="29">
        <f t="shared" si="42"/>
        <v>7030</v>
      </c>
      <c r="E166" s="29">
        <f t="shared" si="47"/>
        <v>1110740</v>
      </c>
      <c r="F166" s="29">
        <f t="shared" si="43"/>
        <v>-154709</v>
      </c>
      <c r="G166" s="34">
        <f>+Inputs!$D$3</f>
        <v>0.37951000000000001</v>
      </c>
      <c r="I166" s="27">
        <f t="shared" si="48"/>
        <v>1265449</v>
      </c>
      <c r="K166" s="27">
        <f t="shared" si="44"/>
        <v>7030</v>
      </c>
      <c r="L166" s="27">
        <f t="shared" si="49"/>
        <v>1110740</v>
      </c>
      <c r="M166" s="27">
        <f t="shared" si="45"/>
        <v>2667.9553000000001</v>
      </c>
      <c r="N166" s="27">
        <f t="shared" si="46"/>
        <v>2667.9553000000001</v>
      </c>
      <c r="O166" s="27">
        <f t="shared" si="50"/>
        <v>-58706.722699999111</v>
      </c>
      <c r="P166" s="27">
        <f t="shared" si="51"/>
        <v>58706.722699999111</v>
      </c>
    </row>
    <row r="167" spans="1:19">
      <c r="A167" s="31">
        <v>40057</v>
      </c>
      <c r="C167" s="6">
        <v>159</v>
      </c>
      <c r="D167" s="29">
        <f t="shared" si="42"/>
        <v>7030</v>
      </c>
      <c r="E167" s="29">
        <f t="shared" si="47"/>
        <v>1117770</v>
      </c>
      <c r="F167" s="29">
        <f t="shared" si="43"/>
        <v>-147679</v>
      </c>
      <c r="G167" s="34">
        <f>+Inputs!$D$3</f>
        <v>0.37951000000000001</v>
      </c>
      <c r="I167" s="27">
        <f t="shared" si="48"/>
        <v>1265449</v>
      </c>
      <c r="K167" s="27">
        <f t="shared" si="44"/>
        <v>7030</v>
      </c>
      <c r="L167" s="27">
        <f t="shared" si="49"/>
        <v>1117770</v>
      </c>
      <c r="M167" s="27">
        <f t="shared" si="45"/>
        <v>2667.9553000000001</v>
      </c>
      <c r="N167" s="27">
        <f t="shared" si="46"/>
        <v>2667.9553000000001</v>
      </c>
      <c r="O167" s="27">
        <f t="shared" si="50"/>
        <v>-56038.767399999109</v>
      </c>
      <c r="P167" s="27">
        <f t="shared" si="51"/>
        <v>56038.767399999109</v>
      </c>
    </row>
    <row r="168" spans="1:19">
      <c r="A168" s="30">
        <v>40087</v>
      </c>
      <c r="C168" s="6">
        <v>160</v>
      </c>
      <c r="D168" s="29">
        <f t="shared" si="42"/>
        <v>7030</v>
      </c>
      <c r="E168" s="29">
        <f t="shared" si="47"/>
        <v>1124800</v>
      </c>
      <c r="F168" s="29">
        <f t="shared" si="43"/>
        <v>-140649</v>
      </c>
      <c r="G168" s="34">
        <f>+Inputs!$D$3</f>
        <v>0.37951000000000001</v>
      </c>
      <c r="I168" s="27">
        <f t="shared" si="48"/>
        <v>1265449</v>
      </c>
      <c r="K168" s="27">
        <f t="shared" si="44"/>
        <v>7030</v>
      </c>
      <c r="L168" s="27">
        <f t="shared" si="49"/>
        <v>1124800</v>
      </c>
      <c r="M168" s="27">
        <f t="shared" si="45"/>
        <v>2667.9553000000001</v>
      </c>
      <c r="N168" s="27">
        <f t="shared" si="46"/>
        <v>2667.9553000000001</v>
      </c>
      <c r="O168" s="27">
        <f t="shared" si="50"/>
        <v>-53370.812099999108</v>
      </c>
      <c r="P168" s="27">
        <f t="shared" si="51"/>
        <v>53370.812099999108</v>
      </c>
    </row>
    <row r="169" spans="1:19">
      <c r="A169" s="31">
        <v>40118</v>
      </c>
      <c r="C169" s="6">
        <v>161</v>
      </c>
      <c r="D169" s="29">
        <f t="shared" ref="D169:D170" si="52">ROUND(-(+$B$9/180)*1,0)</f>
        <v>7030</v>
      </c>
      <c r="E169" s="29">
        <f t="shared" si="47"/>
        <v>1131830</v>
      </c>
      <c r="F169" s="29">
        <f t="shared" ref="F169:F176" si="53">$B$9+E169</f>
        <v>-133619</v>
      </c>
      <c r="G169" s="34">
        <f>+Inputs!$D$3</f>
        <v>0.37951000000000001</v>
      </c>
      <c r="I169" s="27">
        <f t="shared" si="48"/>
        <v>1265449</v>
      </c>
      <c r="K169" s="27">
        <f t="shared" ref="K169:K176" si="54">D169</f>
        <v>7030</v>
      </c>
      <c r="L169" s="27">
        <f t="shared" si="49"/>
        <v>1131830</v>
      </c>
      <c r="M169" s="27">
        <f t="shared" ref="M169:M176" si="55">K169*G169</f>
        <v>2667.9553000000001</v>
      </c>
      <c r="N169" s="27">
        <f t="shared" ref="N169:N176" si="56">M169-J169</f>
        <v>2667.9553000000001</v>
      </c>
      <c r="O169" s="27">
        <f t="shared" si="50"/>
        <v>-50702.856799999106</v>
      </c>
      <c r="P169" s="27">
        <f t="shared" si="51"/>
        <v>50702.856799999106</v>
      </c>
    </row>
    <row r="170" spans="1:19">
      <c r="A170" s="30">
        <v>40148</v>
      </c>
      <c r="C170" s="6">
        <v>162</v>
      </c>
      <c r="D170" s="29">
        <f t="shared" si="52"/>
        <v>7030</v>
      </c>
      <c r="E170" s="29">
        <f t="shared" ref="E170:E176" si="57">+E169+D170</f>
        <v>1138860</v>
      </c>
      <c r="F170" s="29">
        <f t="shared" si="53"/>
        <v>-126589</v>
      </c>
      <c r="G170" s="34">
        <f>+Inputs!$D$3</f>
        <v>0.37951000000000001</v>
      </c>
      <c r="I170" s="27">
        <f t="shared" ref="I170:I176" si="58">+I169+H170</f>
        <v>1265449</v>
      </c>
      <c r="K170" s="27">
        <f t="shared" si="54"/>
        <v>7030</v>
      </c>
      <c r="L170" s="27">
        <f t="shared" ref="L170:L176" si="59">+L169+K170</f>
        <v>1138860</v>
      </c>
      <c r="M170" s="27">
        <f t="shared" si="55"/>
        <v>2667.9553000000001</v>
      </c>
      <c r="N170" s="27">
        <f t="shared" si="56"/>
        <v>2667.9553000000001</v>
      </c>
      <c r="O170" s="27">
        <f t="shared" ref="O170:O176" si="60">+O169+N170</f>
        <v>-48034.901499999105</v>
      </c>
      <c r="P170" s="27">
        <f t="shared" ref="P170:P176" si="61">P169-N170</f>
        <v>48034.901499999105</v>
      </c>
    </row>
    <row r="171" spans="1:19" s="237" customFormat="1">
      <c r="A171" s="243">
        <v>40179</v>
      </c>
      <c r="C171" s="238">
        <v>163</v>
      </c>
      <c r="D171" s="239">
        <f>ROUND(-($F$170/60)*1,0)</f>
        <v>2110</v>
      </c>
      <c r="E171" s="239">
        <f t="shared" si="57"/>
        <v>1140970</v>
      </c>
      <c r="F171" s="239">
        <f t="shared" si="53"/>
        <v>-124479</v>
      </c>
      <c r="G171" s="240">
        <f>+Inputs!$D$3</f>
        <v>0.37951000000000001</v>
      </c>
      <c r="I171" s="241">
        <f t="shared" si="58"/>
        <v>1265449</v>
      </c>
      <c r="K171" s="241">
        <f t="shared" si="54"/>
        <v>2110</v>
      </c>
      <c r="L171" s="241">
        <f t="shared" si="59"/>
        <v>1140970</v>
      </c>
      <c r="M171" s="241">
        <f t="shared" si="55"/>
        <v>800.76610000000005</v>
      </c>
      <c r="N171" s="241">
        <f t="shared" si="56"/>
        <v>800.76610000000005</v>
      </c>
      <c r="O171" s="241">
        <f t="shared" si="60"/>
        <v>-47234.135399999104</v>
      </c>
      <c r="P171" s="241">
        <f t="shared" si="61"/>
        <v>47234.135399999104</v>
      </c>
      <c r="Q171" s="242"/>
      <c r="R171" s="242"/>
      <c r="S171" s="242"/>
    </row>
    <row r="172" spans="1:19" s="237" customFormat="1">
      <c r="A172" s="236">
        <v>40210</v>
      </c>
      <c r="C172" s="238">
        <v>164</v>
      </c>
      <c r="D172" s="239">
        <f t="shared" ref="D172:D229" si="62">ROUND(-($F$170/60)*1,0)</f>
        <v>2110</v>
      </c>
      <c r="E172" s="239">
        <f t="shared" si="57"/>
        <v>1143080</v>
      </c>
      <c r="F172" s="239">
        <f t="shared" si="53"/>
        <v>-122369</v>
      </c>
      <c r="G172" s="240">
        <f>+Inputs!$D$3</f>
        <v>0.37951000000000001</v>
      </c>
      <c r="I172" s="241">
        <f t="shared" si="58"/>
        <v>1265449</v>
      </c>
      <c r="K172" s="241">
        <f t="shared" si="54"/>
        <v>2110</v>
      </c>
      <c r="L172" s="241">
        <f t="shared" si="59"/>
        <v>1143080</v>
      </c>
      <c r="M172" s="241">
        <f t="shared" si="55"/>
        <v>800.76610000000005</v>
      </c>
      <c r="N172" s="241">
        <f t="shared" si="56"/>
        <v>800.76610000000005</v>
      </c>
      <c r="O172" s="241">
        <f t="shared" si="60"/>
        <v>-46433.369299999104</v>
      </c>
      <c r="P172" s="241">
        <f t="shared" si="61"/>
        <v>46433.369299999104</v>
      </c>
      <c r="Q172" s="242"/>
      <c r="R172" s="242"/>
      <c r="S172" s="242"/>
    </row>
    <row r="173" spans="1:19" s="237" customFormat="1">
      <c r="A173" s="243">
        <v>40238</v>
      </c>
      <c r="C173" s="238">
        <v>165</v>
      </c>
      <c r="D173" s="239">
        <f t="shared" si="62"/>
        <v>2110</v>
      </c>
      <c r="E173" s="239">
        <f t="shared" si="57"/>
        <v>1145190</v>
      </c>
      <c r="F173" s="239">
        <f t="shared" si="53"/>
        <v>-120259</v>
      </c>
      <c r="G173" s="240">
        <f>+Inputs!$D$3</f>
        <v>0.37951000000000001</v>
      </c>
      <c r="I173" s="241">
        <f t="shared" si="58"/>
        <v>1265449</v>
      </c>
      <c r="K173" s="241">
        <f t="shared" si="54"/>
        <v>2110</v>
      </c>
      <c r="L173" s="241">
        <f t="shared" si="59"/>
        <v>1145190</v>
      </c>
      <c r="M173" s="241">
        <f t="shared" si="55"/>
        <v>800.76610000000005</v>
      </c>
      <c r="N173" s="241">
        <f t="shared" si="56"/>
        <v>800.76610000000005</v>
      </c>
      <c r="O173" s="241">
        <f t="shared" si="60"/>
        <v>-45632.603199999103</v>
      </c>
      <c r="P173" s="241">
        <f t="shared" si="61"/>
        <v>45632.603199999103</v>
      </c>
      <c r="Q173" s="242"/>
      <c r="R173" s="242"/>
      <c r="S173" s="242"/>
    </row>
    <row r="174" spans="1:19" s="237" customFormat="1">
      <c r="A174" s="236">
        <v>40269</v>
      </c>
      <c r="C174" s="238">
        <v>166</v>
      </c>
      <c r="D174" s="239">
        <f t="shared" si="62"/>
        <v>2110</v>
      </c>
      <c r="E174" s="239">
        <f t="shared" si="57"/>
        <v>1147300</v>
      </c>
      <c r="F174" s="239">
        <f t="shared" si="53"/>
        <v>-118149</v>
      </c>
      <c r="G174" s="240">
        <f>+Inputs!$D$3</f>
        <v>0.37951000000000001</v>
      </c>
      <c r="I174" s="241">
        <f t="shared" si="58"/>
        <v>1265449</v>
      </c>
      <c r="K174" s="241">
        <f t="shared" si="54"/>
        <v>2110</v>
      </c>
      <c r="L174" s="241">
        <f t="shared" si="59"/>
        <v>1147300</v>
      </c>
      <c r="M174" s="241">
        <f t="shared" si="55"/>
        <v>800.76610000000005</v>
      </c>
      <c r="N174" s="241">
        <f t="shared" si="56"/>
        <v>800.76610000000005</v>
      </c>
      <c r="O174" s="241">
        <f t="shared" si="60"/>
        <v>-44831.837099999102</v>
      </c>
      <c r="P174" s="241">
        <f t="shared" si="61"/>
        <v>44831.837099999102</v>
      </c>
      <c r="Q174" s="242"/>
      <c r="R174" s="242"/>
      <c r="S174" s="242"/>
    </row>
    <row r="175" spans="1:19" s="237" customFormat="1">
      <c r="A175" s="243">
        <v>40299</v>
      </c>
      <c r="C175" s="238">
        <v>167</v>
      </c>
      <c r="D175" s="239">
        <f t="shared" si="62"/>
        <v>2110</v>
      </c>
      <c r="E175" s="239">
        <f t="shared" si="57"/>
        <v>1149410</v>
      </c>
      <c r="F175" s="239">
        <f t="shared" si="53"/>
        <v>-116039</v>
      </c>
      <c r="G175" s="240">
        <f>+Inputs!$D$3</f>
        <v>0.37951000000000001</v>
      </c>
      <c r="I175" s="241">
        <f t="shared" si="58"/>
        <v>1265449</v>
      </c>
      <c r="K175" s="241">
        <f t="shared" si="54"/>
        <v>2110</v>
      </c>
      <c r="L175" s="241">
        <f t="shared" si="59"/>
        <v>1149410</v>
      </c>
      <c r="M175" s="241">
        <f t="shared" si="55"/>
        <v>800.76610000000005</v>
      </c>
      <c r="N175" s="241">
        <f t="shared" si="56"/>
        <v>800.76610000000005</v>
      </c>
      <c r="O175" s="241">
        <f t="shared" si="60"/>
        <v>-44031.070999999101</v>
      </c>
      <c r="P175" s="241">
        <f t="shared" si="61"/>
        <v>44031.070999999101</v>
      </c>
      <c r="Q175" s="242"/>
      <c r="R175" s="242"/>
      <c r="S175" s="242"/>
    </row>
    <row r="176" spans="1:19" s="237" customFormat="1">
      <c r="A176" s="236">
        <v>40330</v>
      </c>
      <c r="C176" s="238">
        <v>168</v>
      </c>
      <c r="D176" s="239">
        <f t="shared" si="62"/>
        <v>2110</v>
      </c>
      <c r="E176" s="239">
        <f t="shared" si="57"/>
        <v>1151520</v>
      </c>
      <c r="F176" s="239">
        <f t="shared" si="53"/>
        <v>-113929</v>
      </c>
      <c r="G176" s="240">
        <f>+Inputs!$D$3</f>
        <v>0.37951000000000001</v>
      </c>
      <c r="I176" s="241">
        <f t="shared" si="58"/>
        <v>1265449</v>
      </c>
      <c r="K176" s="241">
        <f t="shared" si="54"/>
        <v>2110</v>
      </c>
      <c r="L176" s="241">
        <f t="shared" si="59"/>
        <v>1151520</v>
      </c>
      <c r="M176" s="241">
        <f t="shared" si="55"/>
        <v>800.76610000000005</v>
      </c>
      <c r="N176" s="241">
        <f t="shared" si="56"/>
        <v>800.76610000000005</v>
      </c>
      <c r="O176" s="241">
        <f t="shared" si="60"/>
        <v>-43230.304899999101</v>
      </c>
      <c r="P176" s="241">
        <f t="shared" si="61"/>
        <v>43230.304899999101</v>
      </c>
      <c r="Q176" s="242"/>
      <c r="R176" s="242"/>
      <c r="S176" s="242"/>
    </row>
    <row r="177" spans="1:19" s="237" customFormat="1">
      <c r="A177" s="243">
        <v>40360</v>
      </c>
      <c r="C177" s="238">
        <v>169</v>
      </c>
      <c r="D177" s="239">
        <f t="shared" si="62"/>
        <v>2110</v>
      </c>
      <c r="E177" s="239">
        <f t="shared" ref="E177:E230" si="63">+E176+D177</f>
        <v>1153630</v>
      </c>
      <c r="F177" s="239">
        <f t="shared" ref="F177:F230" si="64">$B$9+E177</f>
        <v>-111819</v>
      </c>
      <c r="G177" s="240">
        <f>+Inputs!$D$3</f>
        <v>0.37951000000000001</v>
      </c>
      <c r="I177" s="241">
        <f t="shared" ref="I177:I230" si="65">+I176+H177</f>
        <v>1265449</v>
      </c>
      <c r="K177" s="241">
        <f t="shared" ref="K177:K230" si="66">D177</f>
        <v>2110</v>
      </c>
      <c r="L177" s="241">
        <f t="shared" ref="L177:L230" si="67">+L176+K177</f>
        <v>1153630</v>
      </c>
      <c r="M177" s="241">
        <f t="shared" ref="M177:M230" si="68">K177*G177</f>
        <v>800.76610000000005</v>
      </c>
      <c r="N177" s="241">
        <f t="shared" ref="N177:N230" si="69">M177-J177</f>
        <v>800.76610000000005</v>
      </c>
      <c r="O177" s="241">
        <f t="shared" ref="O177:O230" si="70">+O176+N177</f>
        <v>-42429.5387999991</v>
      </c>
      <c r="P177" s="241">
        <f t="shared" ref="P177:P230" si="71">P176-N177</f>
        <v>42429.5387999991</v>
      </c>
      <c r="Q177" s="242"/>
      <c r="R177" s="242"/>
      <c r="S177" s="242"/>
    </row>
    <row r="178" spans="1:19" s="237" customFormat="1">
      <c r="A178" s="236">
        <v>40391</v>
      </c>
      <c r="C178" s="238">
        <v>170</v>
      </c>
      <c r="D178" s="239">
        <f t="shared" si="62"/>
        <v>2110</v>
      </c>
      <c r="E178" s="239">
        <f t="shared" si="63"/>
        <v>1155740</v>
      </c>
      <c r="F178" s="239">
        <f t="shared" si="64"/>
        <v>-109709</v>
      </c>
      <c r="G178" s="240">
        <f>+Inputs!$D$3</f>
        <v>0.37951000000000001</v>
      </c>
      <c r="I178" s="241">
        <f t="shared" si="65"/>
        <v>1265449</v>
      </c>
      <c r="K178" s="241">
        <f t="shared" si="66"/>
        <v>2110</v>
      </c>
      <c r="L178" s="241">
        <f t="shared" si="67"/>
        <v>1155740</v>
      </c>
      <c r="M178" s="241">
        <f t="shared" si="68"/>
        <v>800.76610000000005</v>
      </c>
      <c r="N178" s="241">
        <f t="shared" si="69"/>
        <v>800.76610000000005</v>
      </c>
      <c r="O178" s="241">
        <f t="shared" si="70"/>
        <v>-41628.772699999099</v>
      </c>
      <c r="P178" s="241">
        <f t="shared" si="71"/>
        <v>41628.772699999099</v>
      </c>
      <c r="Q178" s="242"/>
      <c r="R178" s="242"/>
      <c r="S178" s="242"/>
    </row>
    <row r="179" spans="1:19" s="237" customFormat="1">
      <c r="A179" s="243">
        <v>40422</v>
      </c>
      <c r="C179" s="238">
        <v>171</v>
      </c>
      <c r="D179" s="239">
        <f t="shared" si="62"/>
        <v>2110</v>
      </c>
      <c r="E179" s="239">
        <f t="shared" si="63"/>
        <v>1157850</v>
      </c>
      <c r="F179" s="239">
        <f t="shared" si="64"/>
        <v>-107599</v>
      </c>
      <c r="G179" s="240">
        <f>+Inputs!$D$3</f>
        <v>0.37951000000000001</v>
      </c>
      <c r="I179" s="241">
        <f t="shared" si="65"/>
        <v>1265449</v>
      </c>
      <c r="K179" s="241">
        <f t="shared" si="66"/>
        <v>2110</v>
      </c>
      <c r="L179" s="241">
        <f t="shared" si="67"/>
        <v>1157850</v>
      </c>
      <c r="M179" s="241">
        <f t="shared" si="68"/>
        <v>800.76610000000005</v>
      </c>
      <c r="N179" s="241">
        <f t="shared" si="69"/>
        <v>800.76610000000005</v>
      </c>
      <c r="O179" s="241">
        <f t="shared" si="70"/>
        <v>-40828.006599999098</v>
      </c>
      <c r="P179" s="241">
        <f t="shared" si="71"/>
        <v>40828.006599999098</v>
      </c>
      <c r="Q179" s="242"/>
      <c r="R179" s="242"/>
      <c r="S179" s="242"/>
    </row>
    <row r="180" spans="1:19" s="237" customFormat="1">
      <c r="A180" s="236">
        <v>40452</v>
      </c>
      <c r="C180" s="238">
        <v>172</v>
      </c>
      <c r="D180" s="239">
        <f t="shared" si="62"/>
        <v>2110</v>
      </c>
      <c r="E180" s="239">
        <f t="shared" si="63"/>
        <v>1159960</v>
      </c>
      <c r="F180" s="239">
        <f t="shared" si="64"/>
        <v>-105489</v>
      </c>
      <c r="G180" s="240">
        <f>+Inputs!$D$3</f>
        <v>0.37951000000000001</v>
      </c>
      <c r="I180" s="241">
        <f t="shared" si="65"/>
        <v>1265449</v>
      </c>
      <c r="K180" s="241">
        <f t="shared" si="66"/>
        <v>2110</v>
      </c>
      <c r="L180" s="241">
        <f t="shared" si="67"/>
        <v>1159960</v>
      </c>
      <c r="M180" s="241">
        <f t="shared" si="68"/>
        <v>800.76610000000005</v>
      </c>
      <c r="N180" s="241">
        <f t="shared" si="69"/>
        <v>800.76610000000005</v>
      </c>
      <c r="O180" s="241">
        <f t="shared" si="70"/>
        <v>-40027.240499999098</v>
      </c>
      <c r="P180" s="241">
        <f t="shared" si="71"/>
        <v>40027.240499999098</v>
      </c>
      <c r="Q180" s="242"/>
      <c r="R180" s="242"/>
      <c r="S180" s="242"/>
    </row>
    <row r="181" spans="1:19" s="237" customFormat="1">
      <c r="A181" s="243">
        <v>40483</v>
      </c>
      <c r="C181" s="238">
        <v>173</v>
      </c>
      <c r="D181" s="239">
        <f t="shared" si="62"/>
        <v>2110</v>
      </c>
      <c r="E181" s="239">
        <f t="shared" si="63"/>
        <v>1162070</v>
      </c>
      <c r="F181" s="239">
        <f t="shared" si="64"/>
        <v>-103379</v>
      </c>
      <c r="G181" s="240">
        <f>+Inputs!$D$3</f>
        <v>0.37951000000000001</v>
      </c>
      <c r="I181" s="241">
        <f t="shared" si="65"/>
        <v>1265449</v>
      </c>
      <c r="K181" s="241">
        <f t="shared" si="66"/>
        <v>2110</v>
      </c>
      <c r="L181" s="241">
        <f t="shared" si="67"/>
        <v>1162070</v>
      </c>
      <c r="M181" s="241">
        <f t="shared" si="68"/>
        <v>800.76610000000005</v>
      </c>
      <c r="N181" s="241">
        <f t="shared" si="69"/>
        <v>800.76610000000005</v>
      </c>
      <c r="O181" s="241">
        <f t="shared" si="70"/>
        <v>-39226.474399999097</v>
      </c>
      <c r="P181" s="241">
        <f t="shared" si="71"/>
        <v>39226.474399999097</v>
      </c>
      <c r="Q181" s="242"/>
      <c r="R181" s="242"/>
      <c r="S181" s="242"/>
    </row>
    <row r="182" spans="1:19" s="237" customFormat="1">
      <c r="A182" s="236">
        <v>40513</v>
      </c>
      <c r="C182" s="238">
        <v>174</v>
      </c>
      <c r="D182" s="239">
        <f t="shared" si="62"/>
        <v>2110</v>
      </c>
      <c r="E182" s="239">
        <f t="shared" si="63"/>
        <v>1164180</v>
      </c>
      <c r="F182" s="239">
        <f t="shared" si="64"/>
        <v>-101269</v>
      </c>
      <c r="G182" s="240">
        <f>+Inputs!$D$3</f>
        <v>0.37951000000000001</v>
      </c>
      <c r="I182" s="241">
        <f t="shared" si="65"/>
        <v>1265449</v>
      </c>
      <c r="K182" s="241">
        <f t="shared" si="66"/>
        <v>2110</v>
      </c>
      <c r="L182" s="241">
        <f t="shared" si="67"/>
        <v>1164180</v>
      </c>
      <c r="M182" s="241">
        <f t="shared" si="68"/>
        <v>800.76610000000005</v>
      </c>
      <c r="N182" s="241">
        <f t="shared" si="69"/>
        <v>800.76610000000005</v>
      </c>
      <c r="O182" s="241">
        <f t="shared" si="70"/>
        <v>-38425.708299999096</v>
      </c>
      <c r="P182" s="241">
        <f t="shared" si="71"/>
        <v>38425.708299999096</v>
      </c>
      <c r="Q182" s="242"/>
      <c r="R182" s="242"/>
      <c r="S182" s="242"/>
    </row>
    <row r="183" spans="1:19" s="237" customFormat="1">
      <c r="A183" s="243">
        <v>40544</v>
      </c>
      <c r="C183" s="238">
        <v>175</v>
      </c>
      <c r="D183" s="239">
        <f t="shared" si="62"/>
        <v>2110</v>
      </c>
      <c r="E183" s="239">
        <f t="shared" si="63"/>
        <v>1166290</v>
      </c>
      <c r="F183" s="239">
        <f t="shared" si="64"/>
        <v>-99159</v>
      </c>
      <c r="G183" s="240">
        <f>+Inputs!$D$3</f>
        <v>0.37951000000000001</v>
      </c>
      <c r="I183" s="241">
        <f t="shared" si="65"/>
        <v>1265449</v>
      </c>
      <c r="K183" s="241">
        <f t="shared" si="66"/>
        <v>2110</v>
      </c>
      <c r="L183" s="241">
        <f t="shared" si="67"/>
        <v>1166290</v>
      </c>
      <c r="M183" s="241">
        <f t="shared" si="68"/>
        <v>800.76610000000005</v>
      </c>
      <c r="N183" s="241">
        <f t="shared" si="69"/>
        <v>800.76610000000005</v>
      </c>
      <c r="O183" s="241">
        <f t="shared" si="70"/>
        <v>-37624.942199999095</v>
      </c>
      <c r="P183" s="241">
        <f t="shared" si="71"/>
        <v>37624.942199999095</v>
      </c>
      <c r="Q183" s="242"/>
      <c r="R183" s="242"/>
      <c r="S183" s="242"/>
    </row>
    <row r="184" spans="1:19" s="237" customFormat="1">
      <c r="A184" s="236">
        <v>40575</v>
      </c>
      <c r="C184" s="238">
        <v>176</v>
      </c>
      <c r="D184" s="239">
        <f t="shared" si="62"/>
        <v>2110</v>
      </c>
      <c r="E184" s="239">
        <f t="shared" si="63"/>
        <v>1168400</v>
      </c>
      <c r="F184" s="239">
        <f t="shared" si="64"/>
        <v>-97049</v>
      </c>
      <c r="G184" s="240">
        <f>+Inputs!$D$3</f>
        <v>0.37951000000000001</v>
      </c>
      <c r="I184" s="241">
        <f t="shared" si="65"/>
        <v>1265449</v>
      </c>
      <c r="K184" s="241">
        <f t="shared" si="66"/>
        <v>2110</v>
      </c>
      <c r="L184" s="241">
        <f t="shared" si="67"/>
        <v>1168400</v>
      </c>
      <c r="M184" s="241">
        <f t="shared" si="68"/>
        <v>800.76610000000005</v>
      </c>
      <c r="N184" s="241">
        <f t="shared" si="69"/>
        <v>800.76610000000005</v>
      </c>
      <c r="O184" s="241">
        <f t="shared" si="70"/>
        <v>-36824.176099999095</v>
      </c>
      <c r="P184" s="241">
        <f t="shared" si="71"/>
        <v>36824.176099999095</v>
      </c>
      <c r="Q184" s="242"/>
      <c r="R184" s="242"/>
      <c r="S184" s="242"/>
    </row>
    <row r="185" spans="1:19" s="237" customFormat="1">
      <c r="A185" s="243">
        <v>40603</v>
      </c>
      <c r="C185" s="238">
        <v>177</v>
      </c>
      <c r="D185" s="239">
        <f t="shared" si="62"/>
        <v>2110</v>
      </c>
      <c r="E185" s="239">
        <f t="shared" si="63"/>
        <v>1170510</v>
      </c>
      <c r="F185" s="239">
        <f t="shared" si="64"/>
        <v>-94939</v>
      </c>
      <c r="G185" s="240">
        <f>+Inputs!$D$3</f>
        <v>0.37951000000000001</v>
      </c>
      <c r="I185" s="241">
        <f t="shared" si="65"/>
        <v>1265449</v>
      </c>
      <c r="K185" s="241">
        <f t="shared" si="66"/>
        <v>2110</v>
      </c>
      <c r="L185" s="241">
        <f t="shared" si="67"/>
        <v>1170510</v>
      </c>
      <c r="M185" s="241">
        <f t="shared" si="68"/>
        <v>800.76610000000005</v>
      </c>
      <c r="N185" s="241">
        <f t="shared" si="69"/>
        <v>800.76610000000005</v>
      </c>
      <c r="O185" s="241">
        <f t="shared" si="70"/>
        <v>-36023.409999999094</v>
      </c>
      <c r="P185" s="241">
        <f t="shared" si="71"/>
        <v>36023.409999999094</v>
      </c>
      <c r="Q185" s="242"/>
      <c r="R185" s="242"/>
      <c r="S185" s="242"/>
    </row>
    <row r="186" spans="1:19" s="237" customFormat="1">
      <c r="A186" s="236">
        <v>40634</v>
      </c>
      <c r="C186" s="238">
        <v>178</v>
      </c>
      <c r="D186" s="239">
        <f t="shared" si="62"/>
        <v>2110</v>
      </c>
      <c r="E186" s="239">
        <f t="shared" si="63"/>
        <v>1172620</v>
      </c>
      <c r="F186" s="239">
        <f t="shared" si="64"/>
        <v>-92829</v>
      </c>
      <c r="G186" s="240">
        <f>+Inputs!$D$3</f>
        <v>0.37951000000000001</v>
      </c>
      <c r="I186" s="241">
        <f t="shared" si="65"/>
        <v>1265449</v>
      </c>
      <c r="K186" s="241">
        <f t="shared" si="66"/>
        <v>2110</v>
      </c>
      <c r="L186" s="241">
        <f t="shared" si="67"/>
        <v>1172620</v>
      </c>
      <c r="M186" s="241">
        <f t="shared" si="68"/>
        <v>800.76610000000005</v>
      </c>
      <c r="N186" s="241">
        <f t="shared" si="69"/>
        <v>800.76610000000005</v>
      </c>
      <c r="O186" s="241">
        <f t="shared" si="70"/>
        <v>-35222.643899999093</v>
      </c>
      <c r="P186" s="241">
        <f t="shared" si="71"/>
        <v>35222.643899999093</v>
      </c>
      <c r="Q186" s="242"/>
      <c r="R186" s="242"/>
      <c r="S186" s="242"/>
    </row>
    <row r="187" spans="1:19" s="237" customFormat="1">
      <c r="A187" s="243">
        <v>40664</v>
      </c>
      <c r="C187" s="238">
        <v>179</v>
      </c>
      <c r="D187" s="239">
        <f t="shared" si="62"/>
        <v>2110</v>
      </c>
      <c r="E187" s="239">
        <f t="shared" si="63"/>
        <v>1174730</v>
      </c>
      <c r="F187" s="239">
        <f t="shared" si="64"/>
        <v>-90719</v>
      </c>
      <c r="G187" s="240">
        <f>+Inputs!$D$3</f>
        <v>0.37951000000000001</v>
      </c>
      <c r="I187" s="241">
        <f t="shared" si="65"/>
        <v>1265449</v>
      </c>
      <c r="K187" s="241">
        <f t="shared" si="66"/>
        <v>2110</v>
      </c>
      <c r="L187" s="241">
        <f t="shared" si="67"/>
        <v>1174730</v>
      </c>
      <c r="M187" s="241">
        <f t="shared" si="68"/>
        <v>800.76610000000005</v>
      </c>
      <c r="N187" s="241">
        <f t="shared" si="69"/>
        <v>800.76610000000005</v>
      </c>
      <c r="O187" s="241">
        <f t="shared" si="70"/>
        <v>-34421.877799999093</v>
      </c>
      <c r="P187" s="241">
        <f t="shared" si="71"/>
        <v>34421.877799999093</v>
      </c>
      <c r="Q187" s="242"/>
      <c r="R187" s="242"/>
      <c r="S187" s="242"/>
    </row>
    <row r="188" spans="1:19" s="237" customFormat="1">
      <c r="A188" s="236">
        <v>40695</v>
      </c>
      <c r="C188" s="238">
        <v>180</v>
      </c>
      <c r="D188" s="239">
        <f t="shared" si="62"/>
        <v>2110</v>
      </c>
      <c r="E188" s="239">
        <f t="shared" si="63"/>
        <v>1176840</v>
      </c>
      <c r="F188" s="239">
        <f t="shared" si="64"/>
        <v>-88609</v>
      </c>
      <c r="G188" s="240">
        <f>+Inputs!$D$3</f>
        <v>0.37951000000000001</v>
      </c>
      <c r="I188" s="241">
        <f t="shared" si="65"/>
        <v>1265449</v>
      </c>
      <c r="K188" s="241">
        <f t="shared" si="66"/>
        <v>2110</v>
      </c>
      <c r="L188" s="241">
        <f t="shared" si="67"/>
        <v>1176840</v>
      </c>
      <c r="M188" s="241">
        <f t="shared" si="68"/>
        <v>800.76610000000005</v>
      </c>
      <c r="N188" s="241">
        <f t="shared" si="69"/>
        <v>800.76610000000005</v>
      </c>
      <c r="O188" s="241">
        <f t="shared" si="70"/>
        <v>-33621.111699999092</v>
      </c>
      <c r="P188" s="241">
        <f t="shared" si="71"/>
        <v>33621.111699999092</v>
      </c>
      <c r="Q188" s="242"/>
      <c r="R188" s="242"/>
      <c r="S188" s="242"/>
    </row>
    <row r="189" spans="1:19" s="237" customFormat="1">
      <c r="A189" s="243">
        <v>40725</v>
      </c>
      <c r="C189" s="238">
        <v>181</v>
      </c>
      <c r="D189" s="239">
        <f t="shared" si="62"/>
        <v>2110</v>
      </c>
      <c r="E189" s="239">
        <f t="shared" si="63"/>
        <v>1178950</v>
      </c>
      <c r="F189" s="239">
        <f t="shared" si="64"/>
        <v>-86499</v>
      </c>
      <c r="G189" s="240">
        <f>+Inputs!$D$3</f>
        <v>0.37951000000000001</v>
      </c>
      <c r="I189" s="241">
        <f t="shared" si="65"/>
        <v>1265449</v>
      </c>
      <c r="K189" s="241">
        <f t="shared" si="66"/>
        <v>2110</v>
      </c>
      <c r="L189" s="241">
        <f t="shared" si="67"/>
        <v>1178950</v>
      </c>
      <c r="M189" s="241">
        <f t="shared" si="68"/>
        <v>800.76610000000005</v>
      </c>
      <c r="N189" s="241">
        <f t="shared" si="69"/>
        <v>800.76610000000005</v>
      </c>
      <c r="O189" s="241">
        <f t="shared" si="70"/>
        <v>-32820.345599999091</v>
      </c>
      <c r="P189" s="241">
        <f t="shared" si="71"/>
        <v>32820.345599999091</v>
      </c>
      <c r="Q189" s="242"/>
      <c r="R189" s="242"/>
      <c r="S189" s="242"/>
    </row>
    <row r="190" spans="1:19" s="237" customFormat="1">
      <c r="A190" s="236">
        <v>40756</v>
      </c>
      <c r="C190" s="238">
        <v>182</v>
      </c>
      <c r="D190" s="239">
        <f t="shared" si="62"/>
        <v>2110</v>
      </c>
      <c r="E190" s="239">
        <f t="shared" si="63"/>
        <v>1181060</v>
      </c>
      <c r="F190" s="239">
        <f t="shared" si="64"/>
        <v>-84389</v>
      </c>
      <c r="G190" s="240">
        <f>+Inputs!$D$3</f>
        <v>0.37951000000000001</v>
      </c>
      <c r="I190" s="241">
        <f t="shared" si="65"/>
        <v>1265449</v>
      </c>
      <c r="K190" s="241">
        <f t="shared" si="66"/>
        <v>2110</v>
      </c>
      <c r="L190" s="241">
        <f t="shared" si="67"/>
        <v>1181060</v>
      </c>
      <c r="M190" s="241">
        <f t="shared" si="68"/>
        <v>800.76610000000005</v>
      </c>
      <c r="N190" s="241">
        <f t="shared" si="69"/>
        <v>800.76610000000005</v>
      </c>
      <c r="O190" s="241">
        <f t="shared" si="70"/>
        <v>-32019.57949999909</v>
      </c>
      <c r="P190" s="241">
        <f t="shared" si="71"/>
        <v>32019.57949999909</v>
      </c>
      <c r="Q190" s="242"/>
      <c r="R190" s="242"/>
      <c r="S190" s="242"/>
    </row>
    <row r="191" spans="1:19" s="237" customFormat="1">
      <c r="A191" s="243">
        <v>40787</v>
      </c>
      <c r="C191" s="238">
        <v>183</v>
      </c>
      <c r="D191" s="239">
        <f t="shared" si="62"/>
        <v>2110</v>
      </c>
      <c r="E191" s="239">
        <f t="shared" si="63"/>
        <v>1183170</v>
      </c>
      <c r="F191" s="239">
        <f t="shared" si="64"/>
        <v>-82279</v>
      </c>
      <c r="G191" s="240">
        <f>+Inputs!$D$3</f>
        <v>0.37951000000000001</v>
      </c>
      <c r="I191" s="241">
        <f t="shared" si="65"/>
        <v>1265449</v>
      </c>
      <c r="K191" s="241">
        <f t="shared" si="66"/>
        <v>2110</v>
      </c>
      <c r="L191" s="241">
        <f t="shared" si="67"/>
        <v>1183170</v>
      </c>
      <c r="M191" s="241">
        <f t="shared" si="68"/>
        <v>800.76610000000005</v>
      </c>
      <c r="N191" s="241">
        <f t="shared" si="69"/>
        <v>800.76610000000005</v>
      </c>
      <c r="O191" s="241">
        <f t="shared" si="70"/>
        <v>-31218.81339999909</v>
      </c>
      <c r="P191" s="241">
        <f t="shared" si="71"/>
        <v>31218.81339999909</v>
      </c>
      <c r="Q191" s="242"/>
      <c r="R191" s="242"/>
      <c r="S191" s="242"/>
    </row>
    <row r="192" spans="1:19" s="237" customFormat="1">
      <c r="A192" s="236">
        <v>40817</v>
      </c>
      <c r="C192" s="238">
        <v>184</v>
      </c>
      <c r="D192" s="239">
        <f t="shared" si="62"/>
        <v>2110</v>
      </c>
      <c r="E192" s="239">
        <f t="shared" si="63"/>
        <v>1185280</v>
      </c>
      <c r="F192" s="239">
        <f t="shared" si="64"/>
        <v>-80169</v>
      </c>
      <c r="G192" s="240">
        <f>+Inputs!$D$3</f>
        <v>0.37951000000000001</v>
      </c>
      <c r="I192" s="241">
        <f t="shared" si="65"/>
        <v>1265449</v>
      </c>
      <c r="K192" s="241">
        <f t="shared" si="66"/>
        <v>2110</v>
      </c>
      <c r="L192" s="241">
        <f t="shared" si="67"/>
        <v>1185280</v>
      </c>
      <c r="M192" s="241">
        <f t="shared" si="68"/>
        <v>800.76610000000005</v>
      </c>
      <c r="N192" s="241">
        <f t="shared" si="69"/>
        <v>800.76610000000005</v>
      </c>
      <c r="O192" s="241">
        <f t="shared" si="70"/>
        <v>-30418.047299999089</v>
      </c>
      <c r="P192" s="241">
        <f t="shared" si="71"/>
        <v>30418.047299999089</v>
      </c>
      <c r="Q192" s="242"/>
      <c r="R192" s="242"/>
      <c r="S192" s="242"/>
    </row>
    <row r="193" spans="1:19" s="237" customFormat="1">
      <c r="A193" s="243">
        <v>40848</v>
      </c>
      <c r="C193" s="238">
        <v>185</v>
      </c>
      <c r="D193" s="239">
        <f t="shared" si="62"/>
        <v>2110</v>
      </c>
      <c r="E193" s="239">
        <f t="shared" si="63"/>
        <v>1187390</v>
      </c>
      <c r="F193" s="239">
        <f t="shared" si="64"/>
        <v>-78059</v>
      </c>
      <c r="G193" s="240">
        <f>+Inputs!$D$3</f>
        <v>0.37951000000000001</v>
      </c>
      <c r="I193" s="241">
        <f t="shared" si="65"/>
        <v>1265449</v>
      </c>
      <c r="K193" s="241">
        <f t="shared" si="66"/>
        <v>2110</v>
      </c>
      <c r="L193" s="241">
        <f t="shared" si="67"/>
        <v>1187390</v>
      </c>
      <c r="M193" s="241">
        <f t="shared" si="68"/>
        <v>800.76610000000005</v>
      </c>
      <c r="N193" s="241">
        <f t="shared" si="69"/>
        <v>800.76610000000005</v>
      </c>
      <c r="O193" s="241">
        <f t="shared" si="70"/>
        <v>-29617.281199999088</v>
      </c>
      <c r="P193" s="241">
        <f t="shared" si="71"/>
        <v>29617.281199999088</v>
      </c>
      <c r="Q193" s="242"/>
      <c r="R193" s="242"/>
      <c r="S193" s="242"/>
    </row>
    <row r="194" spans="1:19" s="237" customFormat="1">
      <c r="A194" s="236">
        <v>40878</v>
      </c>
      <c r="C194" s="238">
        <v>186</v>
      </c>
      <c r="D194" s="239">
        <f t="shared" si="62"/>
        <v>2110</v>
      </c>
      <c r="E194" s="239">
        <f t="shared" si="63"/>
        <v>1189500</v>
      </c>
      <c r="F194" s="239">
        <f t="shared" si="64"/>
        <v>-75949</v>
      </c>
      <c r="G194" s="240">
        <f>+Inputs!$D$3</f>
        <v>0.37951000000000001</v>
      </c>
      <c r="I194" s="241">
        <f t="shared" si="65"/>
        <v>1265449</v>
      </c>
      <c r="K194" s="241">
        <f t="shared" si="66"/>
        <v>2110</v>
      </c>
      <c r="L194" s="241">
        <f t="shared" si="67"/>
        <v>1189500</v>
      </c>
      <c r="M194" s="241">
        <f t="shared" si="68"/>
        <v>800.76610000000005</v>
      </c>
      <c r="N194" s="241">
        <f t="shared" si="69"/>
        <v>800.76610000000005</v>
      </c>
      <c r="O194" s="241">
        <f t="shared" si="70"/>
        <v>-28816.515099999087</v>
      </c>
      <c r="P194" s="241">
        <f t="shared" si="71"/>
        <v>28816.515099999087</v>
      </c>
      <c r="Q194" s="242"/>
      <c r="R194" s="242"/>
      <c r="S194" s="242"/>
    </row>
    <row r="195" spans="1:19" s="237" customFormat="1">
      <c r="A195" s="243">
        <v>40909</v>
      </c>
      <c r="C195" s="238">
        <v>187</v>
      </c>
      <c r="D195" s="239">
        <f t="shared" si="62"/>
        <v>2110</v>
      </c>
      <c r="E195" s="239">
        <f t="shared" si="63"/>
        <v>1191610</v>
      </c>
      <c r="F195" s="239">
        <f t="shared" si="64"/>
        <v>-73839</v>
      </c>
      <c r="G195" s="240">
        <f>+Inputs!$D$3</f>
        <v>0.37951000000000001</v>
      </c>
      <c r="I195" s="241">
        <f t="shared" si="65"/>
        <v>1265449</v>
      </c>
      <c r="K195" s="241">
        <f t="shared" si="66"/>
        <v>2110</v>
      </c>
      <c r="L195" s="241">
        <f t="shared" si="67"/>
        <v>1191610</v>
      </c>
      <c r="M195" s="241">
        <f t="shared" si="68"/>
        <v>800.76610000000005</v>
      </c>
      <c r="N195" s="241">
        <f t="shared" si="69"/>
        <v>800.76610000000005</v>
      </c>
      <c r="O195" s="241">
        <f t="shared" si="70"/>
        <v>-28015.748999999087</v>
      </c>
      <c r="P195" s="241">
        <f t="shared" si="71"/>
        <v>28015.748999999087</v>
      </c>
      <c r="Q195" s="242"/>
      <c r="R195" s="242"/>
      <c r="S195" s="242"/>
    </row>
    <row r="196" spans="1:19" s="237" customFormat="1">
      <c r="A196" s="236">
        <v>40940</v>
      </c>
      <c r="C196" s="238">
        <v>188</v>
      </c>
      <c r="D196" s="239">
        <f t="shared" si="62"/>
        <v>2110</v>
      </c>
      <c r="E196" s="239">
        <f t="shared" si="63"/>
        <v>1193720</v>
      </c>
      <c r="F196" s="239">
        <f t="shared" si="64"/>
        <v>-71729</v>
      </c>
      <c r="G196" s="240">
        <f>+Inputs!$D$3</f>
        <v>0.37951000000000001</v>
      </c>
      <c r="I196" s="241">
        <f t="shared" si="65"/>
        <v>1265449</v>
      </c>
      <c r="K196" s="241">
        <f t="shared" si="66"/>
        <v>2110</v>
      </c>
      <c r="L196" s="241">
        <f t="shared" si="67"/>
        <v>1193720</v>
      </c>
      <c r="M196" s="241">
        <f t="shared" si="68"/>
        <v>800.76610000000005</v>
      </c>
      <c r="N196" s="241">
        <f t="shared" si="69"/>
        <v>800.76610000000005</v>
      </c>
      <c r="O196" s="241">
        <f t="shared" si="70"/>
        <v>-27214.982899999086</v>
      </c>
      <c r="P196" s="241">
        <f t="shared" si="71"/>
        <v>27214.982899999086</v>
      </c>
      <c r="Q196" s="242"/>
      <c r="R196" s="242"/>
      <c r="S196" s="242"/>
    </row>
    <row r="197" spans="1:19" s="237" customFormat="1">
      <c r="A197" s="243">
        <v>40969</v>
      </c>
      <c r="C197" s="238">
        <v>189</v>
      </c>
      <c r="D197" s="239">
        <f t="shared" si="62"/>
        <v>2110</v>
      </c>
      <c r="E197" s="239">
        <f t="shared" si="63"/>
        <v>1195830</v>
      </c>
      <c r="F197" s="239">
        <f t="shared" si="64"/>
        <v>-69619</v>
      </c>
      <c r="G197" s="240">
        <f>+Inputs!$D$3</f>
        <v>0.37951000000000001</v>
      </c>
      <c r="I197" s="241">
        <f t="shared" si="65"/>
        <v>1265449</v>
      </c>
      <c r="K197" s="241">
        <f t="shared" si="66"/>
        <v>2110</v>
      </c>
      <c r="L197" s="241">
        <f t="shared" si="67"/>
        <v>1195830</v>
      </c>
      <c r="M197" s="241">
        <f t="shared" si="68"/>
        <v>800.76610000000005</v>
      </c>
      <c r="N197" s="241">
        <f t="shared" si="69"/>
        <v>800.76610000000005</v>
      </c>
      <c r="O197" s="241">
        <f t="shared" si="70"/>
        <v>-26414.216799999085</v>
      </c>
      <c r="P197" s="241">
        <f t="shared" si="71"/>
        <v>26414.216799999085</v>
      </c>
      <c r="Q197" s="242"/>
      <c r="R197" s="242"/>
      <c r="S197" s="242"/>
    </row>
    <row r="198" spans="1:19" s="237" customFormat="1">
      <c r="A198" s="236">
        <v>41000</v>
      </c>
      <c r="C198" s="238">
        <v>190</v>
      </c>
      <c r="D198" s="239">
        <f t="shared" si="62"/>
        <v>2110</v>
      </c>
      <c r="E198" s="239">
        <f t="shared" si="63"/>
        <v>1197940</v>
      </c>
      <c r="F198" s="239">
        <f t="shared" si="64"/>
        <v>-67509</v>
      </c>
      <c r="G198" s="240">
        <f>+Inputs!$D$3</f>
        <v>0.37951000000000001</v>
      </c>
      <c r="I198" s="241">
        <f t="shared" si="65"/>
        <v>1265449</v>
      </c>
      <c r="K198" s="241">
        <f t="shared" si="66"/>
        <v>2110</v>
      </c>
      <c r="L198" s="241">
        <f t="shared" si="67"/>
        <v>1197940</v>
      </c>
      <c r="M198" s="241">
        <f t="shared" si="68"/>
        <v>800.76610000000005</v>
      </c>
      <c r="N198" s="241">
        <f t="shared" si="69"/>
        <v>800.76610000000005</v>
      </c>
      <c r="O198" s="241">
        <f t="shared" si="70"/>
        <v>-25613.450699999084</v>
      </c>
      <c r="P198" s="241">
        <f t="shared" si="71"/>
        <v>25613.450699999084</v>
      </c>
      <c r="Q198" s="242"/>
      <c r="R198" s="242"/>
      <c r="S198" s="242"/>
    </row>
    <row r="199" spans="1:19" s="237" customFormat="1">
      <c r="A199" s="243">
        <v>41030</v>
      </c>
      <c r="C199" s="238">
        <v>191</v>
      </c>
      <c r="D199" s="239">
        <f t="shared" si="62"/>
        <v>2110</v>
      </c>
      <c r="E199" s="239">
        <f t="shared" si="63"/>
        <v>1200050</v>
      </c>
      <c r="F199" s="239">
        <f t="shared" si="64"/>
        <v>-65399</v>
      </c>
      <c r="G199" s="240">
        <f>+Inputs!$D$3</f>
        <v>0.37951000000000001</v>
      </c>
      <c r="I199" s="241">
        <f t="shared" si="65"/>
        <v>1265449</v>
      </c>
      <c r="K199" s="241">
        <f t="shared" si="66"/>
        <v>2110</v>
      </c>
      <c r="L199" s="241">
        <f t="shared" si="67"/>
        <v>1200050</v>
      </c>
      <c r="M199" s="241">
        <f t="shared" si="68"/>
        <v>800.76610000000005</v>
      </c>
      <c r="N199" s="241">
        <f t="shared" si="69"/>
        <v>800.76610000000005</v>
      </c>
      <c r="O199" s="241">
        <f t="shared" si="70"/>
        <v>-24812.684599999084</v>
      </c>
      <c r="P199" s="241">
        <f t="shared" si="71"/>
        <v>24812.684599999084</v>
      </c>
      <c r="Q199" s="242"/>
      <c r="R199" s="242"/>
      <c r="S199" s="242"/>
    </row>
    <row r="200" spans="1:19" s="237" customFormat="1">
      <c r="A200" s="236">
        <v>41061</v>
      </c>
      <c r="C200" s="238">
        <v>192</v>
      </c>
      <c r="D200" s="239">
        <f t="shared" si="62"/>
        <v>2110</v>
      </c>
      <c r="E200" s="239">
        <f t="shared" si="63"/>
        <v>1202160</v>
      </c>
      <c r="F200" s="239">
        <f t="shared" si="64"/>
        <v>-63289</v>
      </c>
      <c r="G200" s="240">
        <f>+Inputs!$D$3</f>
        <v>0.37951000000000001</v>
      </c>
      <c r="I200" s="241">
        <f t="shared" si="65"/>
        <v>1265449</v>
      </c>
      <c r="K200" s="241">
        <f t="shared" si="66"/>
        <v>2110</v>
      </c>
      <c r="L200" s="241">
        <f t="shared" si="67"/>
        <v>1202160</v>
      </c>
      <c r="M200" s="241">
        <f t="shared" si="68"/>
        <v>800.76610000000005</v>
      </c>
      <c r="N200" s="241">
        <f t="shared" si="69"/>
        <v>800.76610000000005</v>
      </c>
      <c r="O200" s="241">
        <f t="shared" si="70"/>
        <v>-24011.918499999083</v>
      </c>
      <c r="P200" s="241">
        <f t="shared" si="71"/>
        <v>24011.918499999083</v>
      </c>
      <c r="Q200" s="242"/>
      <c r="R200" s="242"/>
      <c r="S200" s="242"/>
    </row>
    <row r="201" spans="1:19" s="237" customFormat="1">
      <c r="A201" s="243">
        <v>41091</v>
      </c>
      <c r="C201" s="238">
        <v>193</v>
      </c>
      <c r="D201" s="239">
        <f t="shared" si="62"/>
        <v>2110</v>
      </c>
      <c r="E201" s="239">
        <f t="shared" si="63"/>
        <v>1204270</v>
      </c>
      <c r="F201" s="239">
        <f t="shared" si="64"/>
        <v>-61179</v>
      </c>
      <c r="G201" s="240">
        <f>+Inputs!$D$3</f>
        <v>0.37951000000000001</v>
      </c>
      <c r="I201" s="241">
        <f t="shared" si="65"/>
        <v>1265449</v>
      </c>
      <c r="K201" s="241">
        <f t="shared" si="66"/>
        <v>2110</v>
      </c>
      <c r="L201" s="241">
        <f t="shared" si="67"/>
        <v>1204270</v>
      </c>
      <c r="M201" s="241">
        <f t="shared" si="68"/>
        <v>800.76610000000005</v>
      </c>
      <c r="N201" s="241">
        <f t="shared" si="69"/>
        <v>800.76610000000005</v>
      </c>
      <c r="O201" s="241">
        <f t="shared" si="70"/>
        <v>-23211.152399999082</v>
      </c>
      <c r="P201" s="241">
        <f t="shared" si="71"/>
        <v>23211.152399999082</v>
      </c>
      <c r="Q201" s="242"/>
      <c r="R201" s="242"/>
      <c r="S201" s="242"/>
    </row>
    <row r="202" spans="1:19" s="237" customFormat="1">
      <c r="A202" s="236">
        <v>41122</v>
      </c>
      <c r="C202" s="238">
        <v>194</v>
      </c>
      <c r="D202" s="239">
        <f t="shared" si="62"/>
        <v>2110</v>
      </c>
      <c r="E202" s="239">
        <f t="shared" si="63"/>
        <v>1206380</v>
      </c>
      <c r="F202" s="239">
        <f t="shared" si="64"/>
        <v>-59069</v>
      </c>
      <c r="G202" s="240">
        <f>+Inputs!$D$3</f>
        <v>0.37951000000000001</v>
      </c>
      <c r="I202" s="241">
        <f t="shared" si="65"/>
        <v>1265449</v>
      </c>
      <c r="K202" s="241">
        <f t="shared" si="66"/>
        <v>2110</v>
      </c>
      <c r="L202" s="241">
        <f t="shared" si="67"/>
        <v>1206380</v>
      </c>
      <c r="M202" s="241">
        <f t="shared" si="68"/>
        <v>800.76610000000005</v>
      </c>
      <c r="N202" s="241">
        <f t="shared" si="69"/>
        <v>800.76610000000005</v>
      </c>
      <c r="O202" s="241">
        <f t="shared" si="70"/>
        <v>-22410.386299999082</v>
      </c>
      <c r="P202" s="241">
        <f t="shared" si="71"/>
        <v>22410.386299999082</v>
      </c>
      <c r="Q202" s="242"/>
      <c r="R202" s="242"/>
      <c r="S202" s="242"/>
    </row>
    <row r="203" spans="1:19" s="237" customFormat="1">
      <c r="A203" s="243">
        <v>41153</v>
      </c>
      <c r="C203" s="238">
        <v>195</v>
      </c>
      <c r="D203" s="239">
        <f t="shared" si="62"/>
        <v>2110</v>
      </c>
      <c r="E203" s="239">
        <f t="shared" si="63"/>
        <v>1208490</v>
      </c>
      <c r="F203" s="239">
        <f t="shared" si="64"/>
        <v>-56959</v>
      </c>
      <c r="G203" s="240">
        <f>+Inputs!$D$3</f>
        <v>0.37951000000000001</v>
      </c>
      <c r="I203" s="241">
        <f t="shared" si="65"/>
        <v>1265449</v>
      </c>
      <c r="K203" s="241">
        <f t="shared" si="66"/>
        <v>2110</v>
      </c>
      <c r="L203" s="241">
        <f t="shared" si="67"/>
        <v>1208490</v>
      </c>
      <c r="M203" s="241">
        <f t="shared" si="68"/>
        <v>800.76610000000005</v>
      </c>
      <c r="N203" s="241">
        <f t="shared" si="69"/>
        <v>800.76610000000005</v>
      </c>
      <c r="O203" s="241">
        <f t="shared" si="70"/>
        <v>-21609.620199999081</v>
      </c>
      <c r="P203" s="241">
        <f t="shared" si="71"/>
        <v>21609.620199999081</v>
      </c>
      <c r="Q203" s="242"/>
      <c r="R203" s="242"/>
      <c r="S203" s="242"/>
    </row>
    <row r="204" spans="1:19" s="237" customFormat="1">
      <c r="A204" s="236">
        <v>41183</v>
      </c>
      <c r="C204" s="238">
        <v>196</v>
      </c>
      <c r="D204" s="239">
        <f t="shared" si="62"/>
        <v>2110</v>
      </c>
      <c r="E204" s="239">
        <f t="shared" si="63"/>
        <v>1210600</v>
      </c>
      <c r="F204" s="239">
        <f t="shared" si="64"/>
        <v>-54849</v>
      </c>
      <c r="G204" s="240">
        <f>+Inputs!$D$3</f>
        <v>0.37951000000000001</v>
      </c>
      <c r="I204" s="241">
        <f t="shared" si="65"/>
        <v>1265449</v>
      </c>
      <c r="K204" s="241">
        <f t="shared" si="66"/>
        <v>2110</v>
      </c>
      <c r="L204" s="241">
        <f t="shared" si="67"/>
        <v>1210600</v>
      </c>
      <c r="M204" s="241">
        <f t="shared" si="68"/>
        <v>800.76610000000005</v>
      </c>
      <c r="N204" s="241">
        <f t="shared" si="69"/>
        <v>800.76610000000005</v>
      </c>
      <c r="O204" s="241">
        <f t="shared" si="70"/>
        <v>-20808.85409999908</v>
      </c>
      <c r="P204" s="241">
        <f t="shared" si="71"/>
        <v>20808.85409999908</v>
      </c>
      <c r="Q204" s="242"/>
      <c r="R204" s="242"/>
      <c r="S204" s="242"/>
    </row>
    <row r="205" spans="1:19" s="237" customFormat="1">
      <c r="A205" s="243">
        <v>41214</v>
      </c>
      <c r="C205" s="238">
        <v>197</v>
      </c>
      <c r="D205" s="239">
        <f t="shared" si="62"/>
        <v>2110</v>
      </c>
      <c r="E205" s="239">
        <f t="shared" si="63"/>
        <v>1212710</v>
      </c>
      <c r="F205" s="239">
        <f t="shared" si="64"/>
        <v>-52739</v>
      </c>
      <c r="G205" s="240">
        <f>+Inputs!$D$3</f>
        <v>0.37951000000000001</v>
      </c>
      <c r="I205" s="241">
        <f t="shared" si="65"/>
        <v>1265449</v>
      </c>
      <c r="K205" s="241">
        <f t="shared" si="66"/>
        <v>2110</v>
      </c>
      <c r="L205" s="241">
        <f t="shared" si="67"/>
        <v>1212710</v>
      </c>
      <c r="M205" s="241">
        <f t="shared" si="68"/>
        <v>800.76610000000005</v>
      </c>
      <c r="N205" s="241">
        <f t="shared" si="69"/>
        <v>800.76610000000005</v>
      </c>
      <c r="O205" s="241">
        <f t="shared" si="70"/>
        <v>-20008.087999999079</v>
      </c>
      <c r="P205" s="241">
        <f t="shared" si="71"/>
        <v>20008.087999999079</v>
      </c>
      <c r="Q205" s="242"/>
      <c r="R205" s="242"/>
      <c r="S205" s="242"/>
    </row>
    <row r="206" spans="1:19" s="237" customFormat="1">
      <c r="A206" s="236">
        <v>41244</v>
      </c>
      <c r="C206" s="238">
        <v>198</v>
      </c>
      <c r="D206" s="239">
        <f t="shared" si="62"/>
        <v>2110</v>
      </c>
      <c r="E206" s="239">
        <f t="shared" si="63"/>
        <v>1214820</v>
      </c>
      <c r="F206" s="239">
        <f t="shared" si="64"/>
        <v>-50629</v>
      </c>
      <c r="G206" s="240">
        <f>+Inputs!$D$3</f>
        <v>0.37951000000000001</v>
      </c>
      <c r="I206" s="241">
        <f t="shared" si="65"/>
        <v>1265449</v>
      </c>
      <c r="K206" s="241">
        <f t="shared" si="66"/>
        <v>2110</v>
      </c>
      <c r="L206" s="241">
        <f t="shared" si="67"/>
        <v>1214820</v>
      </c>
      <c r="M206" s="241">
        <f t="shared" si="68"/>
        <v>800.76610000000005</v>
      </c>
      <c r="N206" s="241">
        <f t="shared" si="69"/>
        <v>800.76610000000005</v>
      </c>
      <c r="O206" s="241">
        <f t="shared" si="70"/>
        <v>-19207.321899999079</v>
      </c>
      <c r="P206" s="241">
        <f t="shared" si="71"/>
        <v>19207.321899999079</v>
      </c>
      <c r="Q206" s="242"/>
      <c r="R206" s="242"/>
      <c r="S206" s="242"/>
    </row>
    <row r="207" spans="1:19" s="237" customFormat="1">
      <c r="A207" s="243">
        <v>41275</v>
      </c>
      <c r="C207" s="238">
        <v>199</v>
      </c>
      <c r="D207" s="239">
        <f t="shared" si="62"/>
        <v>2110</v>
      </c>
      <c r="E207" s="239">
        <f t="shared" si="63"/>
        <v>1216930</v>
      </c>
      <c r="F207" s="239">
        <f t="shared" si="64"/>
        <v>-48519</v>
      </c>
      <c r="G207" s="240">
        <f>+Inputs!$D$3</f>
        <v>0.37951000000000001</v>
      </c>
      <c r="I207" s="241">
        <f t="shared" si="65"/>
        <v>1265449</v>
      </c>
      <c r="K207" s="241">
        <f t="shared" si="66"/>
        <v>2110</v>
      </c>
      <c r="L207" s="241">
        <f t="shared" si="67"/>
        <v>1216930</v>
      </c>
      <c r="M207" s="241">
        <f t="shared" si="68"/>
        <v>800.76610000000005</v>
      </c>
      <c r="N207" s="241">
        <f t="shared" si="69"/>
        <v>800.76610000000005</v>
      </c>
      <c r="O207" s="241">
        <f t="shared" si="70"/>
        <v>-18406.555799999078</v>
      </c>
      <c r="P207" s="241">
        <f t="shared" si="71"/>
        <v>18406.555799999078</v>
      </c>
      <c r="Q207" s="242"/>
      <c r="R207" s="242"/>
      <c r="S207" s="242"/>
    </row>
    <row r="208" spans="1:19" s="237" customFormat="1">
      <c r="A208" s="236">
        <v>41306</v>
      </c>
      <c r="C208" s="238">
        <v>200</v>
      </c>
      <c r="D208" s="239">
        <f t="shared" si="62"/>
        <v>2110</v>
      </c>
      <c r="E208" s="239">
        <f t="shared" si="63"/>
        <v>1219040</v>
      </c>
      <c r="F208" s="239">
        <f t="shared" si="64"/>
        <v>-46409</v>
      </c>
      <c r="G208" s="240">
        <f>+Inputs!$D$3</f>
        <v>0.37951000000000001</v>
      </c>
      <c r="I208" s="241">
        <f t="shared" si="65"/>
        <v>1265449</v>
      </c>
      <c r="K208" s="241">
        <f t="shared" si="66"/>
        <v>2110</v>
      </c>
      <c r="L208" s="241">
        <f t="shared" si="67"/>
        <v>1219040</v>
      </c>
      <c r="M208" s="241">
        <f t="shared" si="68"/>
        <v>800.76610000000005</v>
      </c>
      <c r="N208" s="241">
        <f t="shared" si="69"/>
        <v>800.76610000000005</v>
      </c>
      <c r="O208" s="241">
        <f t="shared" si="70"/>
        <v>-17605.789699999077</v>
      </c>
      <c r="P208" s="241">
        <f t="shared" si="71"/>
        <v>17605.789699999077</v>
      </c>
      <c r="Q208" s="242"/>
      <c r="R208" s="242"/>
      <c r="S208" s="242"/>
    </row>
    <row r="209" spans="1:19" s="237" customFormat="1">
      <c r="A209" s="243">
        <v>41334</v>
      </c>
      <c r="C209" s="238">
        <v>201</v>
      </c>
      <c r="D209" s="239">
        <f t="shared" si="62"/>
        <v>2110</v>
      </c>
      <c r="E209" s="239">
        <f t="shared" si="63"/>
        <v>1221150</v>
      </c>
      <c r="F209" s="239">
        <f t="shared" si="64"/>
        <v>-44299</v>
      </c>
      <c r="G209" s="240">
        <f>+Inputs!$D$3</f>
        <v>0.37951000000000001</v>
      </c>
      <c r="I209" s="241">
        <f t="shared" si="65"/>
        <v>1265449</v>
      </c>
      <c r="K209" s="241">
        <f t="shared" si="66"/>
        <v>2110</v>
      </c>
      <c r="L209" s="241">
        <f t="shared" si="67"/>
        <v>1221150</v>
      </c>
      <c r="M209" s="241">
        <f t="shared" si="68"/>
        <v>800.76610000000005</v>
      </c>
      <c r="N209" s="241">
        <f t="shared" si="69"/>
        <v>800.76610000000005</v>
      </c>
      <c r="O209" s="241">
        <f t="shared" si="70"/>
        <v>-16805.023599999076</v>
      </c>
      <c r="P209" s="241">
        <f t="shared" si="71"/>
        <v>16805.023599999076</v>
      </c>
      <c r="Q209" s="242"/>
      <c r="R209" s="242"/>
      <c r="S209" s="242"/>
    </row>
    <row r="210" spans="1:19" s="237" customFormat="1">
      <c r="A210" s="236">
        <v>41365</v>
      </c>
      <c r="C210" s="238">
        <v>202</v>
      </c>
      <c r="D210" s="239">
        <f t="shared" si="62"/>
        <v>2110</v>
      </c>
      <c r="E210" s="239">
        <f t="shared" si="63"/>
        <v>1223260</v>
      </c>
      <c r="F210" s="239">
        <f t="shared" si="64"/>
        <v>-42189</v>
      </c>
      <c r="G210" s="240">
        <f>+Inputs!$D$3</f>
        <v>0.37951000000000001</v>
      </c>
      <c r="I210" s="241">
        <f t="shared" si="65"/>
        <v>1265449</v>
      </c>
      <c r="K210" s="241">
        <f t="shared" si="66"/>
        <v>2110</v>
      </c>
      <c r="L210" s="241">
        <f t="shared" si="67"/>
        <v>1223260</v>
      </c>
      <c r="M210" s="241">
        <f t="shared" si="68"/>
        <v>800.76610000000005</v>
      </c>
      <c r="N210" s="241">
        <f t="shared" si="69"/>
        <v>800.76610000000005</v>
      </c>
      <c r="O210" s="241">
        <f t="shared" si="70"/>
        <v>-16004.257499999076</v>
      </c>
      <c r="P210" s="241">
        <f t="shared" si="71"/>
        <v>16004.257499999076</v>
      </c>
      <c r="Q210" s="242"/>
      <c r="R210" s="242"/>
      <c r="S210" s="242"/>
    </row>
    <row r="211" spans="1:19" s="237" customFormat="1">
      <c r="A211" s="243">
        <v>41395</v>
      </c>
      <c r="C211" s="238">
        <v>203</v>
      </c>
      <c r="D211" s="239">
        <f t="shared" si="62"/>
        <v>2110</v>
      </c>
      <c r="E211" s="239">
        <f t="shared" si="63"/>
        <v>1225370</v>
      </c>
      <c r="F211" s="239">
        <f t="shared" si="64"/>
        <v>-40079</v>
      </c>
      <c r="G211" s="240">
        <f>+Inputs!$D$3</f>
        <v>0.37951000000000001</v>
      </c>
      <c r="I211" s="241">
        <f t="shared" si="65"/>
        <v>1265449</v>
      </c>
      <c r="K211" s="241">
        <f t="shared" si="66"/>
        <v>2110</v>
      </c>
      <c r="L211" s="241">
        <f t="shared" si="67"/>
        <v>1225370</v>
      </c>
      <c r="M211" s="241">
        <f t="shared" si="68"/>
        <v>800.76610000000005</v>
      </c>
      <c r="N211" s="241">
        <f t="shared" si="69"/>
        <v>800.76610000000005</v>
      </c>
      <c r="O211" s="241">
        <f t="shared" si="70"/>
        <v>-15203.491399999075</v>
      </c>
      <c r="P211" s="241">
        <f t="shared" si="71"/>
        <v>15203.491399999075</v>
      </c>
      <c r="Q211" s="242"/>
      <c r="R211" s="242"/>
      <c r="S211" s="242"/>
    </row>
    <row r="212" spans="1:19" s="237" customFormat="1">
      <c r="A212" s="236">
        <v>41426</v>
      </c>
      <c r="C212" s="238">
        <v>204</v>
      </c>
      <c r="D212" s="239">
        <f t="shared" si="62"/>
        <v>2110</v>
      </c>
      <c r="E212" s="239">
        <f t="shared" si="63"/>
        <v>1227480</v>
      </c>
      <c r="F212" s="239">
        <f t="shared" si="64"/>
        <v>-37969</v>
      </c>
      <c r="G212" s="240">
        <f>+Inputs!$D$3</f>
        <v>0.37951000000000001</v>
      </c>
      <c r="I212" s="241">
        <f t="shared" si="65"/>
        <v>1265449</v>
      </c>
      <c r="K212" s="241">
        <f t="shared" si="66"/>
        <v>2110</v>
      </c>
      <c r="L212" s="241">
        <f t="shared" si="67"/>
        <v>1227480</v>
      </c>
      <c r="M212" s="241">
        <f t="shared" si="68"/>
        <v>800.76610000000005</v>
      </c>
      <c r="N212" s="241">
        <f t="shared" si="69"/>
        <v>800.76610000000005</v>
      </c>
      <c r="O212" s="241">
        <f t="shared" si="70"/>
        <v>-14402.725299999074</v>
      </c>
      <c r="P212" s="241">
        <f t="shared" si="71"/>
        <v>14402.725299999074</v>
      </c>
      <c r="Q212" s="242"/>
      <c r="R212" s="242"/>
      <c r="S212" s="242"/>
    </row>
    <row r="213" spans="1:19" s="237" customFormat="1">
      <c r="A213" s="243">
        <v>41456</v>
      </c>
      <c r="C213" s="238">
        <v>205</v>
      </c>
      <c r="D213" s="239">
        <f t="shared" si="62"/>
        <v>2110</v>
      </c>
      <c r="E213" s="239">
        <f t="shared" si="63"/>
        <v>1229590</v>
      </c>
      <c r="F213" s="239">
        <f t="shared" si="64"/>
        <v>-35859</v>
      </c>
      <c r="G213" s="240">
        <f>+Inputs!$D$3</f>
        <v>0.37951000000000001</v>
      </c>
      <c r="I213" s="241">
        <f t="shared" si="65"/>
        <v>1265449</v>
      </c>
      <c r="K213" s="241">
        <f t="shared" si="66"/>
        <v>2110</v>
      </c>
      <c r="L213" s="241">
        <f t="shared" si="67"/>
        <v>1229590</v>
      </c>
      <c r="M213" s="241">
        <f t="shared" si="68"/>
        <v>800.76610000000005</v>
      </c>
      <c r="N213" s="241">
        <f t="shared" si="69"/>
        <v>800.76610000000005</v>
      </c>
      <c r="O213" s="241">
        <f t="shared" si="70"/>
        <v>-13601.959199999073</v>
      </c>
      <c r="P213" s="241">
        <f t="shared" si="71"/>
        <v>13601.959199999073</v>
      </c>
      <c r="Q213" s="242"/>
      <c r="R213" s="242"/>
      <c r="S213" s="242"/>
    </row>
    <row r="214" spans="1:19" s="237" customFormat="1">
      <c r="A214" s="236">
        <v>41487</v>
      </c>
      <c r="C214" s="238">
        <v>206</v>
      </c>
      <c r="D214" s="239">
        <f t="shared" si="62"/>
        <v>2110</v>
      </c>
      <c r="E214" s="239">
        <f t="shared" si="63"/>
        <v>1231700</v>
      </c>
      <c r="F214" s="239">
        <f t="shared" si="64"/>
        <v>-33749</v>
      </c>
      <c r="G214" s="240">
        <f>+Inputs!$D$3</f>
        <v>0.37951000000000001</v>
      </c>
      <c r="I214" s="241">
        <f t="shared" si="65"/>
        <v>1265449</v>
      </c>
      <c r="K214" s="241">
        <f t="shared" si="66"/>
        <v>2110</v>
      </c>
      <c r="L214" s="241">
        <f t="shared" si="67"/>
        <v>1231700</v>
      </c>
      <c r="M214" s="241">
        <f t="shared" si="68"/>
        <v>800.76610000000005</v>
      </c>
      <c r="N214" s="241">
        <f t="shared" si="69"/>
        <v>800.76610000000005</v>
      </c>
      <c r="O214" s="241">
        <f t="shared" si="70"/>
        <v>-12801.193099999073</v>
      </c>
      <c r="P214" s="241">
        <f t="shared" si="71"/>
        <v>12801.193099999073</v>
      </c>
      <c r="Q214" s="242"/>
      <c r="R214" s="242"/>
      <c r="S214" s="242"/>
    </row>
    <row r="215" spans="1:19" s="237" customFormat="1">
      <c r="A215" s="243">
        <v>41518</v>
      </c>
      <c r="C215" s="238">
        <v>207</v>
      </c>
      <c r="D215" s="239">
        <f t="shared" si="62"/>
        <v>2110</v>
      </c>
      <c r="E215" s="239">
        <f t="shared" si="63"/>
        <v>1233810</v>
      </c>
      <c r="F215" s="239">
        <f t="shared" si="64"/>
        <v>-31639</v>
      </c>
      <c r="G215" s="240">
        <f>+Inputs!$D$3</f>
        <v>0.37951000000000001</v>
      </c>
      <c r="I215" s="241">
        <f t="shared" si="65"/>
        <v>1265449</v>
      </c>
      <c r="K215" s="241">
        <f t="shared" si="66"/>
        <v>2110</v>
      </c>
      <c r="L215" s="241">
        <f t="shared" si="67"/>
        <v>1233810</v>
      </c>
      <c r="M215" s="241">
        <f t="shared" si="68"/>
        <v>800.76610000000005</v>
      </c>
      <c r="N215" s="241">
        <f t="shared" si="69"/>
        <v>800.76610000000005</v>
      </c>
      <c r="O215" s="241">
        <f t="shared" si="70"/>
        <v>-12000.426999999072</v>
      </c>
      <c r="P215" s="241">
        <f t="shared" si="71"/>
        <v>12000.426999999072</v>
      </c>
      <c r="Q215" s="242"/>
      <c r="R215" s="242"/>
      <c r="S215" s="242"/>
    </row>
    <row r="216" spans="1:19" s="237" customFormat="1">
      <c r="A216" s="236">
        <v>41548</v>
      </c>
      <c r="C216" s="238">
        <v>208</v>
      </c>
      <c r="D216" s="239">
        <f t="shared" si="62"/>
        <v>2110</v>
      </c>
      <c r="E216" s="239">
        <f t="shared" si="63"/>
        <v>1235920</v>
      </c>
      <c r="F216" s="239">
        <f t="shared" si="64"/>
        <v>-29529</v>
      </c>
      <c r="G216" s="240">
        <f>+Inputs!$D$3</f>
        <v>0.37951000000000001</v>
      </c>
      <c r="I216" s="241">
        <f t="shared" si="65"/>
        <v>1265449</v>
      </c>
      <c r="K216" s="241">
        <f t="shared" si="66"/>
        <v>2110</v>
      </c>
      <c r="L216" s="241">
        <f t="shared" si="67"/>
        <v>1235920</v>
      </c>
      <c r="M216" s="241">
        <f t="shared" si="68"/>
        <v>800.76610000000005</v>
      </c>
      <c r="N216" s="241">
        <f t="shared" si="69"/>
        <v>800.76610000000005</v>
      </c>
      <c r="O216" s="241">
        <f t="shared" si="70"/>
        <v>-11199.660899999071</v>
      </c>
      <c r="P216" s="241">
        <f t="shared" si="71"/>
        <v>11199.660899999071</v>
      </c>
      <c r="Q216" s="242"/>
      <c r="R216" s="242"/>
      <c r="S216" s="242"/>
    </row>
    <row r="217" spans="1:19" s="237" customFormat="1">
      <c r="A217" s="243">
        <v>41579</v>
      </c>
      <c r="C217" s="238">
        <v>209</v>
      </c>
      <c r="D217" s="239">
        <f t="shared" si="62"/>
        <v>2110</v>
      </c>
      <c r="E217" s="239">
        <f t="shared" si="63"/>
        <v>1238030</v>
      </c>
      <c r="F217" s="239">
        <f t="shared" si="64"/>
        <v>-27419</v>
      </c>
      <c r="G217" s="240">
        <f>+Inputs!$D$3</f>
        <v>0.37951000000000001</v>
      </c>
      <c r="I217" s="241">
        <f t="shared" si="65"/>
        <v>1265449</v>
      </c>
      <c r="K217" s="241">
        <f t="shared" si="66"/>
        <v>2110</v>
      </c>
      <c r="L217" s="241">
        <f t="shared" si="67"/>
        <v>1238030</v>
      </c>
      <c r="M217" s="241">
        <f t="shared" si="68"/>
        <v>800.76610000000005</v>
      </c>
      <c r="N217" s="241">
        <f t="shared" si="69"/>
        <v>800.76610000000005</v>
      </c>
      <c r="O217" s="241">
        <f t="shared" si="70"/>
        <v>-10398.894799999071</v>
      </c>
      <c r="P217" s="241">
        <f t="shared" si="71"/>
        <v>10398.894799999071</v>
      </c>
      <c r="Q217" s="242"/>
      <c r="R217" s="242"/>
      <c r="S217" s="242"/>
    </row>
    <row r="218" spans="1:19" s="237" customFormat="1">
      <c r="A218" s="236">
        <v>41609</v>
      </c>
      <c r="C218" s="238">
        <v>210</v>
      </c>
      <c r="D218" s="239">
        <f t="shared" si="62"/>
        <v>2110</v>
      </c>
      <c r="E218" s="239">
        <f t="shared" si="63"/>
        <v>1240140</v>
      </c>
      <c r="F218" s="239">
        <f t="shared" si="64"/>
        <v>-25309</v>
      </c>
      <c r="G218" s="240">
        <f>+Inputs!$D$3</f>
        <v>0.37951000000000001</v>
      </c>
      <c r="I218" s="241">
        <f t="shared" si="65"/>
        <v>1265449</v>
      </c>
      <c r="K218" s="241">
        <f t="shared" si="66"/>
        <v>2110</v>
      </c>
      <c r="L218" s="241">
        <f t="shared" si="67"/>
        <v>1240140</v>
      </c>
      <c r="M218" s="241">
        <f t="shared" si="68"/>
        <v>800.76610000000005</v>
      </c>
      <c r="N218" s="241">
        <f t="shared" si="69"/>
        <v>800.76610000000005</v>
      </c>
      <c r="O218" s="241">
        <f t="shared" si="70"/>
        <v>-9598.1286999990698</v>
      </c>
      <c r="P218" s="241">
        <f t="shared" si="71"/>
        <v>9598.1286999990698</v>
      </c>
      <c r="Q218" s="242"/>
      <c r="R218" s="242"/>
      <c r="S218" s="242"/>
    </row>
    <row r="219" spans="1:19" s="237" customFormat="1">
      <c r="A219" s="243">
        <v>41640</v>
      </c>
      <c r="C219" s="238">
        <v>211</v>
      </c>
      <c r="D219" s="239">
        <f t="shared" si="62"/>
        <v>2110</v>
      </c>
      <c r="E219" s="239">
        <f t="shared" si="63"/>
        <v>1242250</v>
      </c>
      <c r="F219" s="239">
        <f t="shared" si="64"/>
        <v>-23199</v>
      </c>
      <c r="G219" s="240">
        <f>+Inputs!$D$3</f>
        <v>0.37951000000000001</v>
      </c>
      <c r="I219" s="241">
        <f t="shared" si="65"/>
        <v>1265449</v>
      </c>
      <c r="K219" s="241">
        <f t="shared" si="66"/>
        <v>2110</v>
      </c>
      <c r="L219" s="241">
        <f t="shared" si="67"/>
        <v>1242250</v>
      </c>
      <c r="M219" s="241">
        <f t="shared" si="68"/>
        <v>800.76610000000005</v>
      </c>
      <c r="N219" s="241">
        <f t="shared" si="69"/>
        <v>800.76610000000005</v>
      </c>
      <c r="O219" s="241">
        <f t="shared" si="70"/>
        <v>-8797.3625999990691</v>
      </c>
      <c r="P219" s="241">
        <f t="shared" si="71"/>
        <v>8797.3625999990691</v>
      </c>
      <c r="Q219" s="242"/>
      <c r="R219" s="242"/>
      <c r="S219" s="242"/>
    </row>
    <row r="220" spans="1:19" s="237" customFormat="1">
      <c r="A220" s="236">
        <v>41671</v>
      </c>
      <c r="C220" s="238">
        <v>212</v>
      </c>
      <c r="D220" s="239">
        <f t="shared" si="62"/>
        <v>2110</v>
      </c>
      <c r="E220" s="239">
        <f t="shared" si="63"/>
        <v>1244360</v>
      </c>
      <c r="F220" s="239">
        <f t="shared" si="64"/>
        <v>-21089</v>
      </c>
      <c r="G220" s="240">
        <f>+Inputs!$D$3</f>
        <v>0.37951000000000001</v>
      </c>
      <c r="I220" s="241">
        <f t="shared" si="65"/>
        <v>1265449</v>
      </c>
      <c r="K220" s="241">
        <f t="shared" si="66"/>
        <v>2110</v>
      </c>
      <c r="L220" s="241">
        <f t="shared" si="67"/>
        <v>1244360</v>
      </c>
      <c r="M220" s="241">
        <f t="shared" si="68"/>
        <v>800.76610000000005</v>
      </c>
      <c r="N220" s="241">
        <f t="shared" si="69"/>
        <v>800.76610000000005</v>
      </c>
      <c r="O220" s="241">
        <f t="shared" si="70"/>
        <v>-7996.5964999990692</v>
      </c>
      <c r="P220" s="241">
        <f t="shared" si="71"/>
        <v>7996.5964999990692</v>
      </c>
      <c r="Q220" s="242"/>
      <c r="R220" s="242"/>
      <c r="S220" s="242"/>
    </row>
    <row r="221" spans="1:19" s="237" customFormat="1">
      <c r="A221" s="243">
        <v>41699</v>
      </c>
      <c r="C221" s="238">
        <v>213</v>
      </c>
      <c r="D221" s="239">
        <f t="shared" si="62"/>
        <v>2110</v>
      </c>
      <c r="E221" s="239">
        <f t="shared" si="63"/>
        <v>1246470</v>
      </c>
      <c r="F221" s="239">
        <f t="shared" si="64"/>
        <v>-18979</v>
      </c>
      <c r="G221" s="240">
        <f>+Inputs!$D$3</f>
        <v>0.37951000000000001</v>
      </c>
      <c r="I221" s="241">
        <f t="shared" si="65"/>
        <v>1265449</v>
      </c>
      <c r="K221" s="241">
        <f t="shared" si="66"/>
        <v>2110</v>
      </c>
      <c r="L221" s="241">
        <f t="shared" si="67"/>
        <v>1246470</v>
      </c>
      <c r="M221" s="241">
        <f t="shared" si="68"/>
        <v>800.76610000000005</v>
      </c>
      <c r="N221" s="241">
        <f t="shared" si="69"/>
        <v>800.76610000000005</v>
      </c>
      <c r="O221" s="241">
        <f t="shared" si="70"/>
        <v>-7195.8303999990694</v>
      </c>
      <c r="P221" s="241">
        <f t="shared" si="71"/>
        <v>7195.8303999990694</v>
      </c>
      <c r="Q221" s="242"/>
      <c r="R221" s="242"/>
      <c r="S221" s="242"/>
    </row>
    <row r="222" spans="1:19" s="237" customFormat="1">
      <c r="A222" s="236">
        <v>41730</v>
      </c>
      <c r="C222" s="238">
        <v>214</v>
      </c>
      <c r="D222" s="239">
        <f t="shared" si="62"/>
        <v>2110</v>
      </c>
      <c r="E222" s="239">
        <f t="shared" si="63"/>
        <v>1248580</v>
      </c>
      <c r="F222" s="239">
        <f t="shared" si="64"/>
        <v>-16869</v>
      </c>
      <c r="G222" s="240">
        <f>+Inputs!$D$3</f>
        <v>0.37951000000000001</v>
      </c>
      <c r="I222" s="241">
        <f t="shared" si="65"/>
        <v>1265449</v>
      </c>
      <c r="K222" s="241">
        <f t="shared" si="66"/>
        <v>2110</v>
      </c>
      <c r="L222" s="241">
        <f t="shared" si="67"/>
        <v>1248580</v>
      </c>
      <c r="M222" s="241">
        <f t="shared" si="68"/>
        <v>800.76610000000005</v>
      </c>
      <c r="N222" s="241">
        <f t="shared" si="69"/>
        <v>800.76610000000005</v>
      </c>
      <c r="O222" s="241">
        <f t="shared" si="70"/>
        <v>-6395.0642999990696</v>
      </c>
      <c r="P222" s="241">
        <f t="shared" si="71"/>
        <v>6395.0642999990696</v>
      </c>
      <c r="Q222" s="242"/>
      <c r="R222" s="242"/>
      <c r="S222" s="242"/>
    </row>
    <row r="223" spans="1:19" s="237" customFormat="1">
      <c r="A223" s="243">
        <v>41760</v>
      </c>
      <c r="C223" s="238">
        <v>215</v>
      </c>
      <c r="D223" s="239">
        <f t="shared" si="62"/>
        <v>2110</v>
      </c>
      <c r="E223" s="239">
        <f t="shared" si="63"/>
        <v>1250690</v>
      </c>
      <c r="F223" s="239">
        <f t="shared" si="64"/>
        <v>-14759</v>
      </c>
      <c r="G223" s="240">
        <f>+Inputs!$D$3</f>
        <v>0.37951000000000001</v>
      </c>
      <c r="I223" s="241">
        <f t="shared" si="65"/>
        <v>1265449</v>
      </c>
      <c r="K223" s="241">
        <f t="shared" si="66"/>
        <v>2110</v>
      </c>
      <c r="L223" s="241">
        <f t="shared" si="67"/>
        <v>1250690</v>
      </c>
      <c r="M223" s="241">
        <f t="shared" si="68"/>
        <v>800.76610000000005</v>
      </c>
      <c r="N223" s="241">
        <f t="shared" si="69"/>
        <v>800.76610000000005</v>
      </c>
      <c r="O223" s="241">
        <f t="shared" si="70"/>
        <v>-5594.2981999990698</v>
      </c>
      <c r="P223" s="241">
        <f t="shared" si="71"/>
        <v>5594.2981999990698</v>
      </c>
      <c r="Q223" s="242"/>
      <c r="R223" s="242"/>
      <c r="S223" s="242"/>
    </row>
    <row r="224" spans="1:19" s="237" customFormat="1">
      <c r="A224" s="236">
        <v>41791</v>
      </c>
      <c r="C224" s="238">
        <v>216</v>
      </c>
      <c r="D224" s="239">
        <f t="shared" si="62"/>
        <v>2110</v>
      </c>
      <c r="E224" s="239">
        <f t="shared" si="63"/>
        <v>1252800</v>
      </c>
      <c r="F224" s="239">
        <f t="shared" si="64"/>
        <v>-12649</v>
      </c>
      <c r="G224" s="240">
        <f>+Inputs!$D$3</f>
        <v>0.37951000000000001</v>
      </c>
      <c r="I224" s="241">
        <f t="shared" si="65"/>
        <v>1265449</v>
      </c>
      <c r="K224" s="241">
        <f t="shared" si="66"/>
        <v>2110</v>
      </c>
      <c r="L224" s="241">
        <f t="shared" si="67"/>
        <v>1252800</v>
      </c>
      <c r="M224" s="241">
        <f t="shared" si="68"/>
        <v>800.76610000000005</v>
      </c>
      <c r="N224" s="241">
        <f t="shared" si="69"/>
        <v>800.76610000000005</v>
      </c>
      <c r="O224" s="241">
        <f t="shared" si="70"/>
        <v>-4793.5320999990699</v>
      </c>
      <c r="P224" s="241">
        <f t="shared" si="71"/>
        <v>4793.5320999990699</v>
      </c>
      <c r="Q224" s="242"/>
      <c r="R224" s="242"/>
      <c r="S224" s="242"/>
    </row>
    <row r="225" spans="1:20" s="237" customFormat="1">
      <c r="A225" s="243">
        <v>41821</v>
      </c>
      <c r="C225" s="238">
        <v>217</v>
      </c>
      <c r="D225" s="239">
        <f t="shared" si="62"/>
        <v>2110</v>
      </c>
      <c r="E225" s="239">
        <f t="shared" si="63"/>
        <v>1254910</v>
      </c>
      <c r="F225" s="239">
        <f t="shared" si="64"/>
        <v>-10539</v>
      </c>
      <c r="G225" s="240">
        <f>+Inputs!$D$3</f>
        <v>0.37951000000000001</v>
      </c>
      <c r="I225" s="241">
        <f t="shared" si="65"/>
        <v>1265449</v>
      </c>
      <c r="K225" s="241">
        <f t="shared" si="66"/>
        <v>2110</v>
      </c>
      <c r="L225" s="241">
        <f t="shared" si="67"/>
        <v>1254910</v>
      </c>
      <c r="M225" s="241">
        <f t="shared" si="68"/>
        <v>800.76610000000005</v>
      </c>
      <c r="N225" s="241">
        <f t="shared" si="69"/>
        <v>800.76610000000005</v>
      </c>
      <c r="O225" s="241">
        <f t="shared" si="70"/>
        <v>-3992.7659999990701</v>
      </c>
      <c r="P225" s="241">
        <f t="shared" si="71"/>
        <v>3992.7659999990701</v>
      </c>
      <c r="Q225" s="242"/>
      <c r="R225" s="242"/>
      <c r="S225" s="242"/>
    </row>
    <row r="226" spans="1:20" s="237" customFormat="1">
      <c r="A226" s="236">
        <v>41852</v>
      </c>
      <c r="C226" s="238">
        <v>218</v>
      </c>
      <c r="D226" s="239">
        <f t="shared" si="62"/>
        <v>2110</v>
      </c>
      <c r="E226" s="239">
        <f t="shared" si="63"/>
        <v>1257020</v>
      </c>
      <c r="F226" s="239">
        <f t="shared" si="64"/>
        <v>-8429</v>
      </c>
      <c r="G226" s="240">
        <f>+Inputs!$D$3</f>
        <v>0.37951000000000001</v>
      </c>
      <c r="I226" s="241">
        <f t="shared" si="65"/>
        <v>1265449</v>
      </c>
      <c r="K226" s="241">
        <f t="shared" si="66"/>
        <v>2110</v>
      </c>
      <c r="L226" s="241">
        <f t="shared" si="67"/>
        <v>1257020</v>
      </c>
      <c r="M226" s="241">
        <f t="shared" si="68"/>
        <v>800.76610000000005</v>
      </c>
      <c r="N226" s="241">
        <f t="shared" si="69"/>
        <v>800.76610000000005</v>
      </c>
      <c r="O226" s="241">
        <f t="shared" si="70"/>
        <v>-3191.9998999990703</v>
      </c>
      <c r="P226" s="241">
        <f t="shared" si="71"/>
        <v>3191.9998999990703</v>
      </c>
      <c r="Q226" s="242"/>
      <c r="R226" s="242"/>
      <c r="S226" s="242"/>
    </row>
    <row r="227" spans="1:20" s="237" customFormat="1">
      <c r="A227" s="243">
        <v>41883</v>
      </c>
      <c r="C227" s="238">
        <v>219</v>
      </c>
      <c r="D227" s="239">
        <f t="shared" si="62"/>
        <v>2110</v>
      </c>
      <c r="E227" s="239">
        <f t="shared" si="63"/>
        <v>1259130</v>
      </c>
      <c r="F227" s="239">
        <f t="shared" si="64"/>
        <v>-6319</v>
      </c>
      <c r="G227" s="240">
        <f>+Inputs!$D$3</f>
        <v>0.37951000000000001</v>
      </c>
      <c r="I227" s="241">
        <f t="shared" si="65"/>
        <v>1265449</v>
      </c>
      <c r="K227" s="241">
        <f t="shared" si="66"/>
        <v>2110</v>
      </c>
      <c r="L227" s="241">
        <f t="shared" si="67"/>
        <v>1259130</v>
      </c>
      <c r="M227" s="241">
        <f t="shared" si="68"/>
        <v>800.76610000000005</v>
      </c>
      <c r="N227" s="241">
        <f t="shared" si="69"/>
        <v>800.76610000000005</v>
      </c>
      <c r="O227" s="241">
        <f t="shared" si="70"/>
        <v>-2391.2337999990705</v>
      </c>
      <c r="P227" s="241">
        <f t="shared" si="71"/>
        <v>2391.2337999990705</v>
      </c>
      <c r="Q227" s="242"/>
      <c r="R227" s="242"/>
      <c r="S227" s="242"/>
    </row>
    <row r="228" spans="1:20" s="237" customFormat="1">
      <c r="A228" s="236">
        <v>41913</v>
      </c>
      <c r="C228" s="238">
        <v>220</v>
      </c>
      <c r="D228" s="239">
        <f t="shared" si="62"/>
        <v>2110</v>
      </c>
      <c r="E228" s="239">
        <f t="shared" si="63"/>
        <v>1261240</v>
      </c>
      <c r="F228" s="239">
        <f t="shared" si="64"/>
        <v>-4209</v>
      </c>
      <c r="G228" s="240">
        <f>+Inputs!$D$3</f>
        <v>0.37951000000000001</v>
      </c>
      <c r="I228" s="241">
        <f t="shared" si="65"/>
        <v>1265449</v>
      </c>
      <c r="K228" s="241">
        <f t="shared" si="66"/>
        <v>2110</v>
      </c>
      <c r="L228" s="241">
        <f t="shared" si="67"/>
        <v>1261240</v>
      </c>
      <c r="M228" s="241">
        <f t="shared" si="68"/>
        <v>800.76610000000005</v>
      </c>
      <c r="N228" s="241">
        <f t="shared" si="69"/>
        <v>800.76610000000005</v>
      </c>
      <c r="O228" s="241">
        <f t="shared" si="70"/>
        <v>-1590.4676999990704</v>
      </c>
      <c r="P228" s="241">
        <f t="shared" si="71"/>
        <v>1590.4676999990704</v>
      </c>
      <c r="Q228" s="242"/>
      <c r="R228" s="242"/>
      <c r="S228" s="242"/>
    </row>
    <row r="229" spans="1:20" s="237" customFormat="1">
      <c r="A229" s="243">
        <v>41944</v>
      </c>
      <c r="C229" s="238">
        <v>221</v>
      </c>
      <c r="D229" s="239">
        <f t="shared" si="62"/>
        <v>2110</v>
      </c>
      <c r="E229" s="239">
        <f t="shared" si="63"/>
        <v>1263350</v>
      </c>
      <c r="F229" s="239">
        <f t="shared" si="64"/>
        <v>-2099</v>
      </c>
      <c r="G229" s="240">
        <f>+Inputs!$D$3</f>
        <v>0.37951000000000001</v>
      </c>
      <c r="I229" s="241">
        <f t="shared" si="65"/>
        <v>1265449</v>
      </c>
      <c r="K229" s="241">
        <f t="shared" si="66"/>
        <v>2110</v>
      </c>
      <c r="L229" s="241">
        <f t="shared" si="67"/>
        <v>1263350</v>
      </c>
      <c r="M229" s="241">
        <f t="shared" si="68"/>
        <v>800.76610000000005</v>
      </c>
      <c r="N229" s="241">
        <f t="shared" si="69"/>
        <v>800.76610000000005</v>
      </c>
      <c r="O229" s="241">
        <f t="shared" si="70"/>
        <v>-789.70159999907037</v>
      </c>
      <c r="P229" s="241">
        <f t="shared" si="71"/>
        <v>789.70159999907037</v>
      </c>
      <c r="Q229" s="242"/>
      <c r="R229" s="242"/>
      <c r="S229" s="242"/>
    </row>
    <row r="230" spans="1:20" s="237" customFormat="1">
      <c r="A230" s="236">
        <v>41974</v>
      </c>
      <c r="C230" s="238">
        <v>222</v>
      </c>
      <c r="D230" s="239">
        <f>-F229</f>
        <v>2099</v>
      </c>
      <c r="E230" s="239">
        <f t="shared" si="63"/>
        <v>1265449</v>
      </c>
      <c r="F230" s="239">
        <f t="shared" si="64"/>
        <v>0</v>
      </c>
      <c r="G230" s="240">
        <f>+Inputs!$D$3</f>
        <v>0.37951000000000001</v>
      </c>
      <c r="I230" s="241">
        <f t="shared" si="65"/>
        <v>1265449</v>
      </c>
      <c r="K230" s="241">
        <f t="shared" si="66"/>
        <v>2099</v>
      </c>
      <c r="L230" s="241">
        <f t="shared" si="67"/>
        <v>1265449</v>
      </c>
      <c r="M230" s="241">
        <f t="shared" si="68"/>
        <v>796.59149000000002</v>
      </c>
      <c r="N230" s="241">
        <f t="shared" si="69"/>
        <v>796.59149000000002</v>
      </c>
      <c r="O230" s="241">
        <f t="shared" si="70"/>
        <v>6.889890000929654</v>
      </c>
      <c r="P230" s="241">
        <f t="shared" si="71"/>
        <v>-6.889890000929654</v>
      </c>
      <c r="Q230" s="242"/>
      <c r="R230" s="242"/>
      <c r="S230" s="242"/>
    </row>
    <row r="231" spans="1:20">
      <c r="A231" s="30"/>
      <c r="G231" s="28"/>
    </row>
    <row r="232" spans="1:20">
      <c r="A232" s="8" t="s">
        <v>43</v>
      </c>
      <c r="B232" s="33">
        <f>SUM(B9:B231)</f>
        <v>-1265449</v>
      </c>
      <c r="D232" s="33">
        <f>SUM(D9:D231)</f>
        <v>1265449</v>
      </c>
      <c r="G232" s="28"/>
      <c r="H232" s="33">
        <f>SUM(H9:H231)</f>
        <v>1265449</v>
      </c>
      <c r="I232" s="33"/>
      <c r="J232" s="33">
        <f>SUM(J9:J231)</f>
        <v>480237.89549999998</v>
      </c>
      <c r="K232" s="33">
        <f>SUM(K9:K231)</f>
        <v>1265449</v>
      </c>
      <c r="L232" s="33"/>
      <c r="M232" s="33">
        <f>SUM(M9:M231)</f>
        <v>480244.78538999899</v>
      </c>
      <c r="N232" s="33">
        <f>SUM(N9:N231)</f>
        <v>6.889890000929654</v>
      </c>
      <c r="O232" s="33">
        <f>SUM(O9:O231)</f>
        <v>-43990921.945609845</v>
      </c>
      <c r="P232" s="33">
        <f>SUM(P9:P231)</f>
        <v>43990921.945609845</v>
      </c>
    </row>
    <row r="233" spans="1:20">
      <c r="G233" s="28"/>
    </row>
    <row r="234" spans="1:20">
      <c r="A234" s="4" t="s">
        <v>61</v>
      </c>
      <c r="B234" s="4" t="s">
        <v>61</v>
      </c>
      <c r="C234" s="4" t="s">
        <v>61</v>
      </c>
      <c r="D234" s="4" t="s">
        <v>61</v>
      </c>
      <c r="F234" s="4" t="s">
        <v>61</v>
      </c>
      <c r="G234" s="28" t="s">
        <v>61</v>
      </c>
      <c r="H234" s="4" t="s">
        <v>61</v>
      </c>
      <c r="J234" s="4" t="s">
        <v>61</v>
      </c>
      <c r="K234" s="4" t="s">
        <v>61</v>
      </c>
      <c r="M234" s="4" t="s">
        <v>61</v>
      </c>
      <c r="N234" s="4" t="s">
        <v>61</v>
      </c>
      <c r="P234" s="4" t="s">
        <v>61</v>
      </c>
      <c r="Q234" s="8" t="s">
        <v>61</v>
      </c>
      <c r="R234" s="8" t="s">
        <v>61</v>
      </c>
      <c r="S234" s="8" t="s">
        <v>61</v>
      </c>
      <c r="T234" s="4" t="s">
        <v>61</v>
      </c>
    </row>
    <row r="235" spans="1:20">
      <c r="G235"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sheetPr transitionEvaluation="1" codeName="Sheet24">
    <pageSetUpPr autoPageBreaks="0" fitToPage="1"/>
  </sheetPr>
  <dimension ref="A1:AE233"/>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35278</v>
      </c>
      <c r="B9" s="32">
        <v>-3308</v>
      </c>
      <c r="C9" s="6">
        <v>1</v>
      </c>
      <c r="D9" s="29">
        <f t="shared" ref="D9:D40" si="0">ROUND(-(+$B$9/180)*1,0)</f>
        <v>18</v>
      </c>
      <c r="E9" s="29">
        <f>+D9</f>
        <v>18</v>
      </c>
      <c r="F9" s="29">
        <f t="shared" ref="F9:F40" si="1">$B$9+E9</f>
        <v>-3290</v>
      </c>
      <c r="G9" s="34">
        <f>+Inputs!$D$2</f>
        <v>0.3795</v>
      </c>
      <c r="H9" s="27">
        <f>-B9</f>
        <v>3308</v>
      </c>
      <c r="I9" s="27">
        <f>+H9</f>
        <v>3308</v>
      </c>
      <c r="J9" s="27">
        <f>H9*G9</f>
        <v>1255.386</v>
      </c>
      <c r="K9" s="27">
        <f t="shared" ref="K9:K40" si="2">D9</f>
        <v>18</v>
      </c>
      <c r="L9" s="27">
        <f>+K9</f>
        <v>18</v>
      </c>
      <c r="M9" s="27">
        <f t="shared" ref="M9:M40" si="3">K9*G9</f>
        <v>6.8310000000000004</v>
      </c>
      <c r="N9" s="27">
        <f t="shared" ref="N9:N40" si="4">M9-J9</f>
        <v>-1248.5550000000001</v>
      </c>
      <c r="O9" s="27">
        <f>+N9</f>
        <v>-1248.5550000000001</v>
      </c>
      <c r="P9" s="27">
        <f>-SUM(N9)</f>
        <v>1248.5550000000001</v>
      </c>
      <c r="Q9" s="38">
        <f>VLOOKUP(Q8,A9:P176,5)</f>
        <v>2898</v>
      </c>
      <c r="R9" s="38">
        <f>VLOOKUP(R8,A9:P176,5)</f>
        <v>2947</v>
      </c>
      <c r="S9" s="38">
        <f>+R9-Q9</f>
        <v>49</v>
      </c>
      <c r="T9" s="35" t="s">
        <v>64</v>
      </c>
      <c r="U9" s="145">
        <f t="shared" ref="U9:AE9" si="5">-IF(TYPE(VLOOKUP(U8,$A$9:$P$176,6,FALSE))=16,0,VLOOKUP(U8,$A$9:$P$176,6,FALSE))</f>
        <v>403</v>
      </c>
      <c r="V9" s="145">
        <f t="shared" si="5"/>
        <v>396</v>
      </c>
      <c r="W9" s="145">
        <f t="shared" si="5"/>
        <v>389</v>
      </c>
      <c r="X9" s="145">
        <f t="shared" si="5"/>
        <v>382</v>
      </c>
      <c r="Y9" s="145">
        <f t="shared" si="5"/>
        <v>375</v>
      </c>
      <c r="Z9" s="145">
        <f t="shared" si="5"/>
        <v>368</v>
      </c>
      <c r="AA9" s="145">
        <f t="shared" si="5"/>
        <v>361</v>
      </c>
      <c r="AB9" s="145">
        <f t="shared" si="5"/>
        <v>0</v>
      </c>
      <c r="AC9" s="145">
        <f t="shared" si="5"/>
        <v>0</v>
      </c>
      <c r="AD9" s="145">
        <f t="shared" si="5"/>
        <v>0</v>
      </c>
      <c r="AE9" s="145">
        <f t="shared" si="5"/>
        <v>0</v>
      </c>
    </row>
    <row r="10" spans="1:31">
      <c r="A10" s="30">
        <v>35309</v>
      </c>
      <c r="B10" s="9"/>
      <c r="C10" s="6">
        <v>2</v>
      </c>
      <c r="D10" s="29">
        <f t="shared" si="0"/>
        <v>18</v>
      </c>
      <c r="E10" s="29">
        <f t="shared" ref="E10:E41" si="6">+E9+D10</f>
        <v>36</v>
      </c>
      <c r="F10" s="29">
        <f t="shared" si="1"/>
        <v>-3272</v>
      </c>
      <c r="G10" s="34">
        <f>+Inputs!$D$2</f>
        <v>0.3795</v>
      </c>
      <c r="H10" s="2"/>
      <c r="I10" s="27">
        <f t="shared" ref="I10:I41" si="7">+I9+H10</f>
        <v>3308</v>
      </c>
      <c r="J10" s="27"/>
      <c r="K10" s="27">
        <f t="shared" si="2"/>
        <v>18</v>
      </c>
      <c r="L10" s="27">
        <f t="shared" ref="L10:L41" si="8">+L9+K10</f>
        <v>36</v>
      </c>
      <c r="M10" s="27">
        <f t="shared" si="3"/>
        <v>6.8310000000000004</v>
      </c>
      <c r="N10" s="27">
        <f t="shared" si="4"/>
        <v>6.8310000000000004</v>
      </c>
      <c r="O10" s="27">
        <f t="shared" ref="O10:O41" si="9">+O9+N10</f>
        <v>-1241.7240000000002</v>
      </c>
      <c r="P10" s="27">
        <f t="shared" ref="P10:P41" si="10">P9-N10</f>
        <v>1241.7240000000002</v>
      </c>
      <c r="Q10" s="38">
        <f>VLOOKUP(Q8,A9:P176,15)</f>
        <v>-155.58060000000134</v>
      </c>
      <c r="R10" s="38">
        <f>VLOOKUP(R8,A9:P176,15)</f>
        <v>-136.98461000000142</v>
      </c>
      <c r="S10" s="38">
        <f>+R10-Q10</f>
        <v>18.595989999999915</v>
      </c>
      <c r="T10" s="36" t="s">
        <v>69</v>
      </c>
    </row>
    <row r="11" spans="1:31">
      <c r="A11" s="31">
        <v>35339</v>
      </c>
      <c r="B11" s="5"/>
      <c r="C11" s="6">
        <v>3</v>
      </c>
      <c r="D11" s="29">
        <f t="shared" si="0"/>
        <v>18</v>
      </c>
      <c r="E11" s="29">
        <f t="shared" si="6"/>
        <v>54</v>
      </c>
      <c r="F11" s="29">
        <f t="shared" si="1"/>
        <v>-3254</v>
      </c>
      <c r="G11" s="34">
        <f>+Inputs!$D$2</f>
        <v>0.3795</v>
      </c>
      <c r="H11" s="2"/>
      <c r="I11" s="27">
        <f t="shared" si="7"/>
        <v>3308</v>
      </c>
      <c r="J11" s="27"/>
      <c r="K11" s="27">
        <f t="shared" si="2"/>
        <v>18</v>
      </c>
      <c r="L11" s="27">
        <f t="shared" si="8"/>
        <v>54</v>
      </c>
      <c r="M11" s="27">
        <f t="shared" si="3"/>
        <v>6.8310000000000004</v>
      </c>
      <c r="N11" s="27">
        <f t="shared" si="4"/>
        <v>6.8310000000000004</v>
      </c>
      <c r="O11" s="27">
        <f t="shared" si="9"/>
        <v>-1234.8930000000003</v>
      </c>
      <c r="P11" s="27">
        <f t="shared" si="10"/>
        <v>1234.8930000000003</v>
      </c>
      <c r="Q11" s="38">
        <f>+VLOOKUP(Q8,A9:P176,16)</f>
        <v>155.58060000000134</v>
      </c>
      <c r="R11" s="38">
        <f>+VLOOKUP(R8,A9:P176,16)</f>
        <v>136.98461000000142</v>
      </c>
      <c r="S11" s="38">
        <f>(+Q11+R11)/2</f>
        <v>146.28260500000138</v>
      </c>
      <c r="T11" s="36" t="s">
        <v>113</v>
      </c>
      <c r="U11" s="145">
        <f t="shared" ref="U11:AE11" si="11">IF(TYPE(VLOOKUP(U8,$A$9:$P$176,16,FALSE))=16,0,VLOOKUP(U8,$A$9:$P$176,16,FALSE))</f>
        <v>152.92403000000135</v>
      </c>
      <c r="V11" s="145">
        <f t="shared" si="11"/>
        <v>150.26746000000136</v>
      </c>
      <c r="W11" s="145">
        <f t="shared" si="11"/>
        <v>147.61089000000138</v>
      </c>
      <c r="X11" s="145">
        <f t="shared" si="11"/>
        <v>144.95432000000139</v>
      </c>
      <c r="Y11" s="145">
        <f t="shared" si="11"/>
        <v>142.2977500000014</v>
      </c>
      <c r="Z11" s="145">
        <f t="shared" si="11"/>
        <v>139.64118000000141</v>
      </c>
      <c r="AA11" s="145">
        <f t="shared" si="11"/>
        <v>136.98461000000142</v>
      </c>
      <c r="AB11" s="145">
        <f t="shared" si="11"/>
        <v>0</v>
      </c>
      <c r="AC11" s="145">
        <f t="shared" si="11"/>
        <v>0</v>
      </c>
      <c r="AD11" s="145">
        <f t="shared" si="11"/>
        <v>0</v>
      </c>
      <c r="AE11" s="145">
        <f t="shared" si="11"/>
        <v>0</v>
      </c>
    </row>
    <row r="12" spans="1:31">
      <c r="A12" s="30">
        <v>35370</v>
      </c>
      <c r="B12" s="3"/>
      <c r="C12" s="6">
        <v>4</v>
      </c>
      <c r="D12" s="29">
        <f t="shared" si="0"/>
        <v>18</v>
      </c>
      <c r="E12" s="29">
        <f t="shared" si="6"/>
        <v>72</v>
      </c>
      <c r="F12" s="29">
        <f t="shared" si="1"/>
        <v>-3236</v>
      </c>
      <c r="G12" s="34">
        <f>+Inputs!$D$2</f>
        <v>0.3795</v>
      </c>
      <c r="H12" s="2"/>
      <c r="I12" s="27">
        <f t="shared" si="7"/>
        <v>3308</v>
      </c>
      <c r="J12" s="27"/>
      <c r="K12" s="27">
        <f t="shared" si="2"/>
        <v>18</v>
      </c>
      <c r="L12" s="27">
        <f t="shared" si="8"/>
        <v>72</v>
      </c>
      <c r="M12" s="27">
        <f t="shared" si="3"/>
        <v>6.8310000000000004</v>
      </c>
      <c r="N12" s="27">
        <f t="shared" si="4"/>
        <v>6.8310000000000004</v>
      </c>
      <c r="O12" s="27">
        <f t="shared" si="9"/>
        <v>-1228.0620000000004</v>
      </c>
      <c r="P12" s="27">
        <f t="shared" si="10"/>
        <v>1228.0620000000004</v>
      </c>
      <c r="Q12" s="39"/>
      <c r="R12" s="40"/>
      <c r="S12" s="40"/>
      <c r="T12" s="36"/>
    </row>
    <row r="13" spans="1:31">
      <c r="A13" s="31">
        <v>35400</v>
      </c>
      <c r="B13" s="3"/>
      <c r="C13" s="6">
        <v>5</v>
      </c>
      <c r="D13" s="29">
        <f t="shared" si="0"/>
        <v>18</v>
      </c>
      <c r="E13" s="29">
        <f t="shared" si="6"/>
        <v>90</v>
      </c>
      <c r="F13" s="29">
        <f t="shared" si="1"/>
        <v>-3218</v>
      </c>
      <c r="G13" s="34">
        <f>+Inputs!$D$2</f>
        <v>0.3795</v>
      </c>
      <c r="H13" s="2"/>
      <c r="I13" s="27">
        <f t="shared" si="7"/>
        <v>3308</v>
      </c>
      <c r="J13" s="27"/>
      <c r="K13" s="27">
        <f t="shared" si="2"/>
        <v>18</v>
      </c>
      <c r="L13" s="27">
        <f t="shared" si="8"/>
        <v>90</v>
      </c>
      <c r="M13" s="27">
        <f t="shared" si="3"/>
        <v>6.8310000000000004</v>
      </c>
      <c r="N13" s="27">
        <f t="shared" si="4"/>
        <v>6.8310000000000004</v>
      </c>
      <c r="O13" s="27">
        <f t="shared" si="9"/>
        <v>-1221.2310000000004</v>
      </c>
      <c r="P13" s="27">
        <f t="shared" si="10"/>
        <v>1221.2310000000004</v>
      </c>
      <c r="Q13" s="38">
        <f>VLOOKUP(Q8,A9:P176,9)</f>
        <v>3308</v>
      </c>
      <c r="R13" s="38">
        <f>VLOOKUP(R8,A9:P176,9)</f>
        <v>3308</v>
      </c>
      <c r="S13" s="38">
        <f>+R13-Q13</f>
        <v>0</v>
      </c>
      <c r="T13" s="36" t="s">
        <v>70</v>
      </c>
    </row>
    <row r="14" spans="1:31">
      <c r="A14" s="30">
        <v>35431</v>
      </c>
      <c r="B14" s="3"/>
      <c r="C14" s="6">
        <v>6</v>
      </c>
      <c r="D14" s="29">
        <f t="shared" si="0"/>
        <v>18</v>
      </c>
      <c r="E14" s="29">
        <f t="shared" si="6"/>
        <v>108</v>
      </c>
      <c r="F14" s="29">
        <f t="shared" si="1"/>
        <v>-3200</v>
      </c>
      <c r="G14" s="34">
        <f>+Inputs!$D$2</f>
        <v>0.3795</v>
      </c>
      <c r="H14" s="2"/>
      <c r="I14" s="27">
        <f t="shared" si="7"/>
        <v>3308</v>
      </c>
      <c r="J14" s="27"/>
      <c r="K14" s="27">
        <f t="shared" si="2"/>
        <v>18</v>
      </c>
      <c r="L14" s="27">
        <f t="shared" si="8"/>
        <v>108</v>
      </c>
      <c r="M14" s="27">
        <f t="shared" si="3"/>
        <v>6.8310000000000004</v>
      </c>
      <c r="N14" s="27">
        <f t="shared" si="4"/>
        <v>6.8310000000000004</v>
      </c>
      <c r="O14" s="27">
        <f t="shared" si="9"/>
        <v>-1214.4000000000005</v>
      </c>
      <c r="P14" s="27">
        <f t="shared" si="10"/>
        <v>1214.4000000000005</v>
      </c>
      <c r="Q14" s="38">
        <f>VLOOKUP(Q8,A9:P176,12)</f>
        <v>2898</v>
      </c>
      <c r="R14" s="38">
        <f>VLOOKUP(R8,A9:P176,12)</f>
        <v>2947</v>
      </c>
      <c r="S14" s="38">
        <f>+R14-Q14</f>
        <v>49</v>
      </c>
      <c r="T14" s="37" t="s">
        <v>93</v>
      </c>
    </row>
    <row r="15" spans="1:31">
      <c r="A15" s="31">
        <v>35462</v>
      </c>
      <c r="B15" s="3"/>
      <c r="C15" s="6">
        <v>7</v>
      </c>
      <c r="D15" s="29">
        <f t="shared" si="0"/>
        <v>18</v>
      </c>
      <c r="E15" s="29">
        <f t="shared" si="6"/>
        <v>126</v>
      </c>
      <c r="F15" s="29">
        <f t="shared" si="1"/>
        <v>-3182</v>
      </c>
      <c r="G15" s="34">
        <f>+Inputs!$D$2</f>
        <v>0.3795</v>
      </c>
      <c r="H15" s="2"/>
      <c r="I15" s="27">
        <f t="shared" si="7"/>
        <v>3308</v>
      </c>
      <c r="J15" s="27"/>
      <c r="K15" s="27">
        <f t="shared" si="2"/>
        <v>18</v>
      </c>
      <c r="L15" s="27">
        <f t="shared" si="8"/>
        <v>126</v>
      </c>
      <c r="M15" s="27">
        <f t="shared" si="3"/>
        <v>6.8310000000000004</v>
      </c>
      <c r="N15" s="27">
        <f t="shared" si="4"/>
        <v>6.8310000000000004</v>
      </c>
      <c r="O15" s="27">
        <f t="shared" si="9"/>
        <v>-1207.5690000000006</v>
      </c>
      <c r="P15" s="27">
        <f t="shared" si="10"/>
        <v>1207.5690000000006</v>
      </c>
    </row>
    <row r="16" spans="1:31">
      <c r="A16" s="30">
        <v>35490</v>
      </c>
      <c r="B16" s="3"/>
      <c r="C16" s="6">
        <v>8</v>
      </c>
      <c r="D16" s="29">
        <f t="shared" si="0"/>
        <v>18</v>
      </c>
      <c r="E16" s="29">
        <f t="shared" si="6"/>
        <v>144</v>
      </c>
      <c r="F16" s="29">
        <f t="shared" si="1"/>
        <v>-3164</v>
      </c>
      <c r="G16" s="34">
        <f>+Inputs!$D$2</f>
        <v>0.3795</v>
      </c>
      <c r="H16" s="2"/>
      <c r="I16" s="27">
        <f t="shared" si="7"/>
        <v>3308</v>
      </c>
      <c r="J16" s="27"/>
      <c r="K16" s="27">
        <f t="shared" si="2"/>
        <v>18</v>
      </c>
      <c r="L16" s="27">
        <f t="shared" si="8"/>
        <v>144</v>
      </c>
      <c r="M16" s="27">
        <f t="shared" si="3"/>
        <v>6.8310000000000004</v>
      </c>
      <c r="N16" s="27">
        <f t="shared" si="4"/>
        <v>6.8310000000000004</v>
      </c>
      <c r="O16" s="27">
        <f t="shared" si="9"/>
        <v>-1200.7380000000007</v>
      </c>
      <c r="P16" s="27">
        <f t="shared" si="10"/>
        <v>1200.7380000000007</v>
      </c>
      <c r="Q16" s="4"/>
      <c r="R16" s="4"/>
      <c r="S16" s="4"/>
    </row>
    <row r="17" spans="1:19">
      <c r="A17" s="31">
        <v>35521</v>
      </c>
      <c r="B17" s="3"/>
      <c r="C17" s="6">
        <v>9</v>
      </c>
      <c r="D17" s="29">
        <f t="shared" si="0"/>
        <v>18</v>
      </c>
      <c r="E17" s="29">
        <f t="shared" si="6"/>
        <v>162</v>
      </c>
      <c r="F17" s="29">
        <f t="shared" si="1"/>
        <v>-3146</v>
      </c>
      <c r="G17" s="34">
        <f>+Inputs!$D$2</f>
        <v>0.3795</v>
      </c>
      <c r="H17" s="2"/>
      <c r="I17" s="27">
        <f t="shared" si="7"/>
        <v>3308</v>
      </c>
      <c r="J17" s="27"/>
      <c r="K17" s="27">
        <f t="shared" si="2"/>
        <v>18</v>
      </c>
      <c r="L17" s="27">
        <f t="shared" si="8"/>
        <v>162</v>
      </c>
      <c r="M17" s="27">
        <f t="shared" si="3"/>
        <v>6.8310000000000004</v>
      </c>
      <c r="N17" s="27">
        <f t="shared" si="4"/>
        <v>6.8310000000000004</v>
      </c>
      <c r="O17" s="27">
        <f t="shared" si="9"/>
        <v>-1193.9070000000008</v>
      </c>
      <c r="P17" s="27">
        <f t="shared" si="10"/>
        <v>1193.9070000000008</v>
      </c>
      <c r="Q17" s="4"/>
      <c r="R17" s="4"/>
      <c r="S17" s="4"/>
    </row>
    <row r="18" spans="1:19">
      <c r="A18" s="30">
        <v>35551</v>
      </c>
      <c r="B18" s="3"/>
      <c r="C18" s="6">
        <v>10</v>
      </c>
      <c r="D18" s="29">
        <f t="shared" si="0"/>
        <v>18</v>
      </c>
      <c r="E18" s="29">
        <f t="shared" si="6"/>
        <v>180</v>
      </c>
      <c r="F18" s="29">
        <f t="shared" si="1"/>
        <v>-3128</v>
      </c>
      <c r="G18" s="34">
        <f>+Inputs!$D$2</f>
        <v>0.3795</v>
      </c>
      <c r="H18" s="2"/>
      <c r="I18" s="27">
        <f t="shared" si="7"/>
        <v>3308</v>
      </c>
      <c r="J18" s="27"/>
      <c r="K18" s="27">
        <f t="shared" si="2"/>
        <v>18</v>
      </c>
      <c r="L18" s="27">
        <f t="shared" si="8"/>
        <v>180</v>
      </c>
      <c r="M18" s="27">
        <f t="shared" si="3"/>
        <v>6.8310000000000004</v>
      </c>
      <c r="N18" s="27">
        <f t="shared" si="4"/>
        <v>6.8310000000000004</v>
      </c>
      <c r="O18" s="27">
        <f t="shared" si="9"/>
        <v>-1187.0760000000009</v>
      </c>
      <c r="P18" s="27">
        <f t="shared" si="10"/>
        <v>1187.0760000000009</v>
      </c>
      <c r="Q18" s="4"/>
      <c r="R18" s="4"/>
      <c r="S18" s="4"/>
    </row>
    <row r="19" spans="1:19">
      <c r="A19" s="31">
        <v>35582</v>
      </c>
      <c r="B19" s="3"/>
      <c r="C19" s="6">
        <v>11</v>
      </c>
      <c r="D19" s="29">
        <f t="shared" si="0"/>
        <v>18</v>
      </c>
      <c r="E19" s="29">
        <f t="shared" si="6"/>
        <v>198</v>
      </c>
      <c r="F19" s="29">
        <f t="shared" si="1"/>
        <v>-3110</v>
      </c>
      <c r="G19" s="34">
        <f>+Inputs!$D$2</f>
        <v>0.3795</v>
      </c>
      <c r="H19" s="2"/>
      <c r="I19" s="27">
        <f t="shared" si="7"/>
        <v>3308</v>
      </c>
      <c r="J19" s="27"/>
      <c r="K19" s="27">
        <f t="shared" si="2"/>
        <v>18</v>
      </c>
      <c r="L19" s="27">
        <f t="shared" si="8"/>
        <v>198</v>
      </c>
      <c r="M19" s="27">
        <f t="shared" si="3"/>
        <v>6.8310000000000004</v>
      </c>
      <c r="N19" s="27">
        <f t="shared" si="4"/>
        <v>6.8310000000000004</v>
      </c>
      <c r="O19" s="27">
        <f t="shared" si="9"/>
        <v>-1180.245000000001</v>
      </c>
      <c r="P19" s="27">
        <f t="shared" si="10"/>
        <v>1180.245000000001</v>
      </c>
      <c r="Q19" s="4"/>
      <c r="R19" s="4"/>
      <c r="S19" s="4"/>
    </row>
    <row r="20" spans="1:19">
      <c r="A20" s="30">
        <v>35612</v>
      </c>
      <c r="B20" s="3"/>
      <c r="C20" s="6">
        <v>12</v>
      </c>
      <c r="D20" s="29">
        <f t="shared" si="0"/>
        <v>18</v>
      </c>
      <c r="E20" s="29">
        <f t="shared" si="6"/>
        <v>216</v>
      </c>
      <c r="F20" s="29">
        <f t="shared" si="1"/>
        <v>-3092</v>
      </c>
      <c r="G20" s="34">
        <f>+Inputs!$D$2</f>
        <v>0.3795</v>
      </c>
      <c r="H20" s="2"/>
      <c r="I20" s="27">
        <f t="shared" si="7"/>
        <v>3308</v>
      </c>
      <c r="J20" s="27"/>
      <c r="K20" s="27">
        <f t="shared" si="2"/>
        <v>18</v>
      </c>
      <c r="L20" s="27">
        <f t="shared" si="8"/>
        <v>216</v>
      </c>
      <c r="M20" s="27">
        <f t="shared" si="3"/>
        <v>6.8310000000000004</v>
      </c>
      <c r="N20" s="27">
        <f t="shared" si="4"/>
        <v>6.8310000000000004</v>
      </c>
      <c r="O20" s="27">
        <f t="shared" si="9"/>
        <v>-1173.4140000000011</v>
      </c>
      <c r="P20" s="27">
        <f t="shared" si="10"/>
        <v>1173.4140000000011</v>
      </c>
      <c r="Q20" s="4"/>
      <c r="R20" s="4"/>
      <c r="S20" s="4"/>
    </row>
    <row r="21" spans="1:19">
      <c r="A21" s="31">
        <v>35643</v>
      </c>
      <c r="B21" s="3"/>
      <c r="C21" s="6">
        <v>13</v>
      </c>
      <c r="D21" s="29">
        <f t="shared" si="0"/>
        <v>18</v>
      </c>
      <c r="E21" s="29">
        <f t="shared" si="6"/>
        <v>234</v>
      </c>
      <c r="F21" s="29">
        <f t="shared" si="1"/>
        <v>-3074</v>
      </c>
      <c r="G21" s="34">
        <f>+Inputs!$D$2</f>
        <v>0.3795</v>
      </c>
      <c r="H21" s="2"/>
      <c r="I21" s="27">
        <f t="shared" si="7"/>
        <v>3308</v>
      </c>
      <c r="J21" s="27"/>
      <c r="K21" s="27">
        <f t="shared" si="2"/>
        <v>18</v>
      </c>
      <c r="L21" s="27">
        <f t="shared" si="8"/>
        <v>234</v>
      </c>
      <c r="M21" s="27">
        <f t="shared" si="3"/>
        <v>6.8310000000000004</v>
      </c>
      <c r="N21" s="27">
        <f t="shared" si="4"/>
        <v>6.8310000000000004</v>
      </c>
      <c r="O21" s="27">
        <f t="shared" si="9"/>
        <v>-1166.5830000000012</v>
      </c>
      <c r="P21" s="27">
        <f t="shared" si="10"/>
        <v>1166.5830000000012</v>
      </c>
      <c r="Q21" s="4"/>
      <c r="R21" s="4"/>
      <c r="S21" s="4"/>
    </row>
    <row r="22" spans="1:19">
      <c r="A22" s="30">
        <v>35674</v>
      </c>
      <c r="B22" s="3"/>
      <c r="C22" s="6">
        <v>14</v>
      </c>
      <c r="D22" s="29">
        <f t="shared" si="0"/>
        <v>18</v>
      </c>
      <c r="E22" s="29">
        <f t="shared" si="6"/>
        <v>252</v>
      </c>
      <c r="F22" s="29">
        <f t="shared" si="1"/>
        <v>-3056</v>
      </c>
      <c r="G22" s="34">
        <f>+Inputs!$D$2</f>
        <v>0.3795</v>
      </c>
      <c r="H22" s="2"/>
      <c r="I22" s="27">
        <f t="shared" si="7"/>
        <v>3308</v>
      </c>
      <c r="J22" s="27"/>
      <c r="K22" s="27">
        <f t="shared" si="2"/>
        <v>18</v>
      </c>
      <c r="L22" s="27">
        <f t="shared" si="8"/>
        <v>252</v>
      </c>
      <c r="M22" s="27">
        <f t="shared" si="3"/>
        <v>6.8310000000000004</v>
      </c>
      <c r="N22" s="27">
        <f t="shared" si="4"/>
        <v>6.8310000000000004</v>
      </c>
      <c r="O22" s="27">
        <f t="shared" si="9"/>
        <v>-1159.7520000000013</v>
      </c>
      <c r="P22" s="27">
        <f t="shared" si="10"/>
        <v>1159.7520000000013</v>
      </c>
      <c r="Q22" s="4"/>
      <c r="R22" s="4"/>
      <c r="S22" s="4"/>
    </row>
    <row r="23" spans="1:19">
      <c r="A23" s="31">
        <v>35704</v>
      </c>
      <c r="B23" s="3"/>
      <c r="C23" s="6">
        <v>15</v>
      </c>
      <c r="D23" s="29">
        <f t="shared" si="0"/>
        <v>18</v>
      </c>
      <c r="E23" s="29">
        <f t="shared" si="6"/>
        <v>270</v>
      </c>
      <c r="F23" s="29">
        <f t="shared" si="1"/>
        <v>-3038</v>
      </c>
      <c r="G23" s="34">
        <f>+Inputs!$D$2</f>
        <v>0.3795</v>
      </c>
      <c r="H23" s="2"/>
      <c r="I23" s="27">
        <f t="shared" si="7"/>
        <v>3308</v>
      </c>
      <c r="J23" s="27"/>
      <c r="K23" s="27">
        <f t="shared" si="2"/>
        <v>18</v>
      </c>
      <c r="L23" s="27">
        <f t="shared" si="8"/>
        <v>270</v>
      </c>
      <c r="M23" s="27">
        <f t="shared" si="3"/>
        <v>6.8310000000000004</v>
      </c>
      <c r="N23" s="27">
        <f t="shared" si="4"/>
        <v>6.8310000000000004</v>
      </c>
      <c r="O23" s="27">
        <f t="shared" si="9"/>
        <v>-1152.9210000000014</v>
      </c>
      <c r="P23" s="27">
        <f t="shared" si="10"/>
        <v>1152.9210000000014</v>
      </c>
      <c r="Q23" s="4"/>
      <c r="R23" s="4"/>
      <c r="S23" s="4"/>
    </row>
    <row r="24" spans="1:19">
      <c r="A24" s="30">
        <v>35735</v>
      </c>
      <c r="B24" s="3"/>
      <c r="C24" s="6">
        <v>16</v>
      </c>
      <c r="D24" s="29">
        <f t="shared" si="0"/>
        <v>18</v>
      </c>
      <c r="E24" s="29">
        <f t="shared" si="6"/>
        <v>288</v>
      </c>
      <c r="F24" s="29">
        <f t="shared" si="1"/>
        <v>-3020</v>
      </c>
      <c r="G24" s="34">
        <f>+Inputs!$D$2</f>
        <v>0.3795</v>
      </c>
      <c r="H24" s="2"/>
      <c r="I24" s="27">
        <f t="shared" si="7"/>
        <v>3308</v>
      </c>
      <c r="J24" s="27"/>
      <c r="K24" s="27">
        <f t="shared" si="2"/>
        <v>18</v>
      </c>
      <c r="L24" s="27">
        <f t="shared" si="8"/>
        <v>288</v>
      </c>
      <c r="M24" s="27">
        <f t="shared" si="3"/>
        <v>6.8310000000000004</v>
      </c>
      <c r="N24" s="27">
        <f t="shared" si="4"/>
        <v>6.8310000000000004</v>
      </c>
      <c r="O24" s="27">
        <f t="shared" si="9"/>
        <v>-1146.0900000000015</v>
      </c>
      <c r="P24" s="27">
        <f t="shared" si="10"/>
        <v>1146.0900000000015</v>
      </c>
      <c r="Q24" s="4"/>
      <c r="R24" s="4"/>
      <c r="S24" s="4"/>
    </row>
    <row r="25" spans="1:19">
      <c r="A25" s="31">
        <v>35765</v>
      </c>
      <c r="B25" s="3"/>
      <c r="C25" s="6">
        <v>17</v>
      </c>
      <c r="D25" s="29">
        <f t="shared" si="0"/>
        <v>18</v>
      </c>
      <c r="E25" s="29">
        <f t="shared" si="6"/>
        <v>306</v>
      </c>
      <c r="F25" s="29">
        <f t="shared" si="1"/>
        <v>-3002</v>
      </c>
      <c r="G25" s="34">
        <f>+Inputs!$D$2</f>
        <v>0.3795</v>
      </c>
      <c r="H25" s="2"/>
      <c r="I25" s="27">
        <f t="shared" si="7"/>
        <v>3308</v>
      </c>
      <c r="J25" s="27"/>
      <c r="K25" s="27">
        <f t="shared" si="2"/>
        <v>18</v>
      </c>
      <c r="L25" s="27">
        <f t="shared" si="8"/>
        <v>306</v>
      </c>
      <c r="M25" s="27">
        <f t="shared" si="3"/>
        <v>6.8310000000000004</v>
      </c>
      <c r="N25" s="27">
        <f t="shared" si="4"/>
        <v>6.8310000000000004</v>
      </c>
      <c r="O25" s="27">
        <f t="shared" si="9"/>
        <v>-1139.2590000000016</v>
      </c>
      <c r="P25" s="27">
        <f t="shared" si="10"/>
        <v>1139.2590000000016</v>
      </c>
      <c r="Q25" s="4"/>
      <c r="R25" s="4"/>
      <c r="S25" s="4"/>
    </row>
    <row r="26" spans="1:19">
      <c r="A26" s="30">
        <v>35796</v>
      </c>
      <c r="B26" s="3"/>
      <c r="C26" s="6">
        <v>18</v>
      </c>
      <c r="D26" s="29">
        <f t="shared" si="0"/>
        <v>18</v>
      </c>
      <c r="E26" s="29">
        <f t="shared" si="6"/>
        <v>324</v>
      </c>
      <c r="F26" s="29">
        <f t="shared" si="1"/>
        <v>-2984</v>
      </c>
      <c r="G26" s="34">
        <f>+Inputs!$D$2</f>
        <v>0.3795</v>
      </c>
      <c r="H26" s="2"/>
      <c r="I26" s="27">
        <f t="shared" si="7"/>
        <v>3308</v>
      </c>
      <c r="J26" s="27"/>
      <c r="K26" s="27">
        <f t="shared" si="2"/>
        <v>18</v>
      </c>
      <c r="L26" s="27">
        <f t="shared" si="8"/>
        <v>324</v>
      </c>
      <c r="M26" s="27">
        <f t="shared" si="3"/>
        <v>6.8310000000000004</v>
      </c>
      <c r="N26" s="27">
        <f t="shared" si="4"/>
        <v>6.8310000000000004</v>
      </c>
      <c r="O26" s="27">
        <f t="shared" si="9"/>
        <v>-1132.4280000000017</v>
      </c>
      <c r="P26" s="27">
        <f t="shared" si="10"/>
        <v>1132.4280000000017</v>
      </c>
      <c r="Q26" s="4"/>
      <c r="R26" s="4"/>
      <c r="S26" s="4"/>
    </row>
    <row r="27" spans="1:19">
      <c r="A27" s="31">
        <v>35827</v>
      </c>
      <c r="B27" s="3"/>
      <c r="C27" s="6">
        <v>19</v>
      </c>
      <c r="D27" s="29">
        <f t="shared" si="0"/>
        <v>18</v>
      </c>
      <c r="E27" s="29">
        <f t="shared" si="6"/>
        <v>342</v>
      </c>
      <c r="F27" s="29">
        <f t="shared" si="1"/>
        <v>-2966</v>
      </c>
      <c r="G27" s="34">
        <f>+Inputs!$D$2</f>
        <v>0.3795</v>
      </c>
      <c r="H27" s="2"/>
      <c r="I27" s="27">
        <f t="shared" si="7"/>
        <v>3308</v>
      </c>
      <c r="J27" s="27"/>
      <c r="K27" s="27">
        <f t="shared" si="2"/>
        <v>18</v>
      </c>
      <c r="L27" s="27">
        <f t="shared" si="8"/>
        <v>342</v>
      </c>
      <c r="M27" s="27">
        <f t="shared" si="3"/>
        <v>6.8310000000000004</v>
      </c>
      <c r="N27" s="27">
        <f t="shared" si="4"/>
        <v>6.8310000000000004</v>
      </c>
      <c r="O27" s="27">
        <f t="shared" si="9"/>
        <v>-1125.5970000000018</v>
      </c>
      <c r="P27" s="27">
        <f t="shared" si="10"/>
        <v>1125.5970000000018</v>
      </c>
      <c r="Q27" s="4"/>
      <c r="R27" s="4"/>
      <c r="S27" s="4"/>
    </row>
    <row r="28" spans="1:19">
      <c r="A28" s="30">
        <v>35855</v>
      </c>
      <c r="B28" s="3"/>
      <c r="C28" s="6">
        <v>20</v>
      </c>
      <c r="D28" s="29">
        <f t="shared" si="0"/>
        <v>18</v>
      </c>
      <c r="E28" s="29">
        <f t="shared" si="6"/>
        <v>360</v>
      </c>
      <c r="F28" s="29">
        <f t="shared" si="1"/>
        <v>-2948</v>
      </c>
      <c r="G28" s="34">
        <f>+Inputs!$D$2</f>
        <v>0.3795</v>
      </c>
      <c r="H28" s="2"/>
      <c r="I28" s="27">
        <f t="shared" si="7"/>
        <v>3308</v>
      </c>
      <c r="J28" s="27"/>
      <c r="K28" s="27">
        <f t="shared" si="2"/>
        <v>18</v>
      </c>
      <c r="L28" s="27">
        <f t="shared" si="8"/>
        <v>360</v>
      </c>
      <c r="M28" s="27">
        <f t="shared" si="3"/>
        <v>6.8310000000000004</v>
      </c>
      <c r="N28" s="27">
        <f t="shared" si="4"/>
        <v>6.8310000000000004</v>
      </c>
      <c r="O28" s="27">
        <f t="shared" si="9"/>
        <v>-1118.7660000000019</v>
      </c>
      <c r="P28" s="27">
        <f t="shared" si="10"/>
        <v>1118.7660000000019</v>
      </c>
      <c r="Q28" s="4"/>
      <c r="R28" s="4"/>
      <c r="S28" s="4"/>
    </row>
    <row r="29" spans="1:19">
      <c r="A29" s="31">
        <v>35886</v>
      </c>
      <c r="B29" s="3"/>
      <c r="C29" s="6">
        <v>21</v>
      </c>
      <c r="D29" s="29">
        <f t="shared" si="0"/>
        <v>18</v>
      </c>
      <c r="E29" s="29">
        <f t="shared" si="6"/>
        <v>378</v>
      </c>
      <c r="F29" s="29">
        <f t="shared" si="1"/>
        <v>-2930</v>
      </c>
      <c r="G29" s="34">
        <f>+Inputs!$D$2</f>
        <v>0.3795</v>
      </c>
      <c r="H29" s="2"/>
      <c r="I29" s="27">
        <f t="shared" si="7"/>
        <v>3308</v>
      </c>
      <c r="J29" s="27"/>
      <c r="K29" s="27">
        <f t="shared" si="2"/>
        <v>18</v>
      </c>
      <c r="L29" s="27">
        <f t="shared" si="8"/>
        <v>378</v>
      </c>
      <c r="M29" s="27">
        <f t="shared" si="3"/>
        <v>6.8310000000000004</v>
      </c>
      <c r="N29" s="27">
        <f t="shared" si="4"/>
        <v>6.8310000000000004</v>
      </c>
      <c r="O29" s="27">
        <f t="shared" si="9"/>
        <v>-1111.935000000002</v>
      </c>
      <c r="P29" s="27">
        <f t="shared" si="10"/>
        <v>1111.935000000002</v>
      </c>
      <c r="Q29" s="4"/>
      <c r="R29" s="4"/>
      <c r="S29" s="4"/>
    </row>
    <row r="30" spans="1:19">
      <c r="A30" s="30">
        <v>35916</v>
      </c>
      <c r="B30" s="3"/>
      <c r="C30" s="6">
        <v>22</v>
      </c>
      <c r="D30" s="29">
        <f t="shared" si="0"/>
        <v>18</v>
      </c>
      <c r="E30" s="29">
        <f t="shared" si="6"/>
        <v>396</v>
      </c>
      <c r="F30" s="29">
        <f t="shared" si="1"/>
        <v>-2912</v>
      </c>
      <c r="G30" s="34">
        <f>+Inputs!$D$2</f>
        <v>0.3795</v>
      </c>
      <c r="H30" s="2"/>
      <c r="I30" s="27">
        <f t="shared" si="7"/>
        <v>3308</v>
      </c>
      <c r="J30" s="27"/>
      <c r="K30" s="27">
        <f t="shared" si="2"/>
        <v>18</v>
      </c>
      <c r="L30" s="27">
        <f t="shared" si="8"/>
        <v>396</v>
      </c>
      <c r="M30" s="27">
        <f t="shared" si="3"/>
        <v>6.8310000000000004</v>
      </c>
      <c r="N30" s="27">
        <f t="shared" si="4"/>
        <v>6.8310000000000004</v>
      </c>
      <c r="O30" s="27">
        <f t="shared" si="9"/>
        <v>-1105.1040000000021</v>
      </c>
      <c r="P30" s="27">
        <f t="shared" si="10"/>
        <v>1105.1040000000021</v>
      </c>
      <c r="Q30" s="112"/>
    </row>
    <row r="31" spans="1:19">
      <c r="A31" s="31">
        <v>35947</v>
      </c>
      <c r="B31" s="3"/>
      <c r="C31" s="6">
        <v>23</v>
      </c>
      <c r="D31" s="29">
        <f t="shared" si="0"/>
        <v>18</v>
      </c>
      <c r="E31" s="29">
        <f t="shared" si="6"/>
        <v>414</v>
      </c>
      <c r="F31" s="29">
        <f t="shared" si="1"/>
        <v>-2894</v>
      </c>
      <c r="G31" s="34">
        <f>+Inputs!$D$2</f>
        <v>0.3795</v>
      </c>
      <c r="H31" s="2"/>
      <c r="I31" s="27">
        <f t="shared" si="7"/>
        <v>3308</v>
      </c>
      <c r="J31" s="27"/>
      <c r="K31" s="27">
        <f t="shared" si="2"/>
        <v>18</v>
      </c>
      <c r="L31" s="27">
        <f t="shared" si="8"/>
        <v>414</v>
      </c>
      <c r="M31" s="27">
        <f t="shared" si="3"/>
        <v>6.8310000000000004</v>
      </c>
      <c r="N31" s="27">
        <f t="shared" si="4"/>
        <v>6.8310000000000004</v>
      </c>
      <c r="O31" s="27">
        <f t="shared" si="9"/>
        <v>-1098.2730000000022</v>
      </c>
      <c r="P31" s="27">
        <f t="shared" si="10"/>
        <v>1098.2730000000022</v>
      </c>
      <c r="Q31" s="112"/>
    </row>
    <row r="32" spans="1:19">
      <c r="A32" s="30">
        <v>35977</v>
      </c>
      <c r="B32" s="3"/>
      <c r="C32" s="6">
        <v>24</v>
      </c>
      <c r="D32" s="29">
        <f t="shared" si="0"/>
        <v>18</v>
      </c>
      <c r="E32" s="29">
        <f t="shared" si="6"/>
        <v>432</v>
      </c>
      <c r="F32" s="29">
        <f t="shared" si="1"/>
        <v>-2876</v>
      </c>
      <c r="G32" s="34">
        <f>+Inputs!$D$2</f>
        <v>0.3795</v>
      </c>
      <c r="H32" s="2"/>
      <c r="I32" s="27">
        <f t="shared" si="7"/>
        <v>3308</v>
      </c>
      <c r="J32" s="27"/>
      <c r="K32" s="27">
        <f t="shared" si="2"/>
        <v>18</v>
      </c>
      <c r="L32" s="27">
        <f t="shared" si="8"/>
        <v>432</v>
      </c>
      <c r="M32" s="27">
        <f t="shared" si="3"/>
        <v>6.8310000000000004</v>
      </c>
      <c r="N32" s="27">
        <f t="shared" si="4"/>
        <v>6.8310000000000004</v>
      </c>
      <c r="O32" s="27">
        <f t="shared" si="9"/>
        <v>-1091.4420000000023</v>
      </c>
      <c r="P32" s="27">
        <f t="shared" si="10"/>
        <v>1091.4420000000023</v>
      </c>
      <c r="Q32" s="112"/>
    </row>
    <row r="33" spans="1:21">
      <c r="A33" s="31">
        <v>36008</v>
      </c>
      <c r="B33" s="3"/>
      <c r="C33" s="6">
        <v>25</v>
      </c>
      <c r="D33" s="29">
        <f t="shared" si="0"/>
        <v>18</v>
      </c>
      <c r="E33" s="29">
        <f t="shared" si="6"/>
        <v>450</v>
      </c>
      <c r="F33" s="29">
        <f t="shared" si="1"/>
        <v>-2858</v>
      </c>
      <c r="G33" s="34">
        <f>+Inputs!$D$2</f>
        <v>0.3795</v>
      </c>
      <c r="H33" s="2"/>
      <c r="I33" s="27">
        <f t="shared" si="7"/>
        <v>3308</v>
      </c>
      <c r="J33" s="27"/>
      <c r="K33" s="27">
        <f t="shared" si="2"/>
        <v>18</v>
      </c>
      <c r="L33" s="27">
        <f t="shared" si="8"/>
        <v>450</v>
      </c>
      <c r="M33" s="27">
        <f t="shared" si="3"/>
        <v>6.8310000000000004</v>
      </c>
      <c r="N33" s="27">
        <f t="shared" si="4"/>
        <v>6.8310000000000004</v>
      </c>
      <c r="O33" s="27">
        <f t="shared" si="9"/>
        <v>-1084.6110000000024</v>
      </c>
      <c r="P33" s="27">
        <f t="shared" si="10"/>
        <v>1084.6110000000024</v>
      </c>
      <c r="Q33" s="112"/>
    </row>
    <row r="34" spans="1:21">
      <c r="A34" s="30">
        <v>36039</v>
      </c>
      <c r="B34" s="3"/>
      <c r="C34" s="6">
        <v>26</v>
      </c>
      <c r="D34" s="29">
        <f t="shared" si="0"/>
        <v>18</v>
      </c>
      <c r="E34" s="29">
        <f t="shared" si="6"/>
        <v>468</v>
      </c>
      <c r="F34" s="29">
        <f t="shared" si="1"/>
        <v>-2840</v>
      </c>
      <c r="G34" s="34">
        <f>+Inputs!$D$2</f>
        <v>0.3795</v>
      </c>
      <c r="H34" s="2"/>
      <c r="I34" s="27">
        <f t="shared" si="7"/>
        <v>3308</v>
      </c>
      <c r="J34" s="27"/>
      <c r="K34" s="27">
        <f t="shared" si="2"/>
        <v>18</v>
      </c>
      <c r="L34" s="27">
        <f t="shared" si="8"/>
        <v>468</v>
      </c>
      <c r="M34" s="27">
        <f t="shared" si="3"/>
        <v>6.8310000000000004</v>
      </c>
      <c r="N34" s="27">
        <f t="shared" si="4"/>
        <v>6.8310000000000004</v>
      </c>
      <c r="O34" s="27">
        <f t="shared" si="9"/>
        <v>-1077.7800000000025</v>
      </c>
      <c r="P34" s="27">
        <f t="shared" si="10"/>
        <v>1077.7800000000025</v>
      </c>
      <c r="Q34" s="112"/>
    </row>
    <row r="35" spans="1:21">
      <c r="A35" s="31">
        <v>36069</v>
      </c>
      <c r="B35" s="3"/>
      <c r="C35" s="6">
        <v>27</v>
      </c>
      <c r="D35" s="29">
        <f t="shared" si="0"/>
        <v>18</v>
      </c>
      <c r="E35" s="29">
        <f t="shared" si="6"/>
        <v>486</v>
      </c>
      <c r="F35" s="29">
        <f t="shared" si="1"/>
        <v>-2822</v>
      </c>
      <c r="G35" s="34">
        <f>+Inputs!$D$2</f>
        <v>0.3795</v>
      </c>
      <c r="H35" s="2"/>
      <c r="I35" s="27">
        <f t="shared" si="7"/>
        <v>3308</v>
      </c>
      <c r="J35" s="27"/>
      <c r="K35" s="27">
        <f t="shared" si="2"/>
        <v>18</v>
      </c>
      <c r="L35" s="27">
        <f t="shared" si="8"/>
        <v>486</v>
      </c>
      <c r="M35" s="27">
        <f t="shared" si="3"/>
        <v>6.8310000000000004</v>
      </c>
      <c r="N35" s="27">
        <f t="shared" si="4"/>
        <v>6.8310000000000004</v>
      </c>
      <c r="O35" s="27">
        <f t="shared" si="9"/>
        <v>-1070.9490000000026</v>
      </c>
      <c r="P35" s="27">
        <f t="shared" si="10"/>
        <v>1070.9490000000026</v>
      </c>
    </row>
    <row r="36" spans="1:21">
      <c r="A36" s="30">
        <v>36100</v>
      </c>
      <c r="B36" s="3"/>
      <c r="C36" s="6">
        <v>28</v>
      </c>
      <c r="D36" s="29">
        <f t="shared" si="0"/>
        <v>18</v>
      </c>
      <c r="E36" s="29">
        <f t="shared" si="6"/>
        <v>504</v>
      </c>
      <c r="F36" s="29">
        <f t="shared" si="1"/>
        <v>-2804</v>
      </c>
      <c r="G36" s="34">
        <f>+Inputs!$D$2</f>
        <v>0.3795</v>
      </c>
      <c r="H36" s="2"/>
      <c r="I36" s="27">
        <f t="shared" si="7"/>
        <v>3308</v>
      </c>
      <c r="J36" s="27"/>
      <c r="K36" s="27">
        <f t="shared" si="2"/>
        <v>18</v>
      </c>
      <c r="L36" s="27">
        <f t="shared" si="8"/>
        <v>504</v>
      </c>
      <c r="M36" s="27">
        <f t="shared" si="3"/>
        <v>6.8310000000000004</v>
      </c>
      <c r="N36" s="27">
        <f t="shared" si="4"/>
        <v>6.8310000000000004</v>
      </c>
      <c r="O36" s="27">
        <f t="shared" si="9"/>
        <v>-1064.1180000000027</v>
      </c>
      <c r="P36" s="27">
        <f t="shared" si="10"/>
        <v>1064.1180000000027</v>
      </c>
    </row>
    <row r="37" spans="1:21">
      <c r="A37" s="31">
        <v>36130</v>
      </c>
      <c r="B37" s="3"/>
      <c r="C37" s="6">
        <v>29</v>
      </c>
      <c r="D37" s="29">
        <f t="shared" si="0"/>
        <v>18</v>
      </c>
      <c r="E37" s="29">
        <f t="shared" si="6"/>
        <v>522</v>
      </c>
      <c r="F37" s="29">
        <f t="shared" si="1"/>
        <v>-2786</v>
      </c>
      <c r="G37" s="34">
        <f>+Inputs!$D$2</f>
        <v>0.3795</v>
      </c>
      <c r="H37" s="2"/>
      <c r="I37" s="27">
        <f t="shared" si="7"/>
        <v>3308</v>
      </c>
      <c r="J37" s="27"/>
      <c r="K37" s="27">
        <f t="shared" si="2"/>
        <v>18</v>
      </c>
      <c r="L37" s="27">
        <f t="shared" si="8"/>
        <v>522</v>
      </c>
      <c r="M37" s="27">
        <f t="shared" si="3"/>
        <v>6.8310000000000004</v>
      </c>
      <c r="N37" s="27">
        <f t="shared" si="4"/>
        <v>6.8310000000000004</v>
      </c>
      <c r="O37" s="27">
        <f t="shared" si="9"/>
        <v>-1057.2870000000028</v>
      </c>
      <c r="P37" s="27">
        <f t="shared" si="10"/>
        <v>1057.2870000000028</v>
      </c>
    </row>
    <row r="38" spans="1:21">
      <c r="A38" s="30">
        <v>36161</v>
      </c>
      <c r="B38" s="3"/>
      <c r="C38" s="6">
        <v>30</v>
      </c>
      <c r="D38" s="29">
        <f t="shared" si="0"/>
        <v>18</v>
      </c>
      <c r="E38" s="29">
        <f t="shared" si="6"/>
        <v>540</v>
      </c>
      <c r="F38" s="29">
        <f t="shared" si="1"/>
        <v>-2768</v>
      </c>
      <c r="G38" s="34">
        <f>+Inputs!$D$2</f>
        <v>0.3795</v>
      </c>
      <c r="H38" s="2"/>
      <c r="I38" s="27">
        <f t="shared" si="7"/>
        <v>3308</v>
      </c>
      <c r="J38" s="27"/>
      <c r="K38" s="27">
        <f t="shared" si="2"/>
        <v>18</v>
      </c>
      <c r="L38" s="27">
        <f t="shared" si="8"/>
        <v>540</v>
      </c>
      <c r="M38" s="27">
        <f t="shared" si="3"/>
        <v>6.8310000000000004</v>
      </c>
      <c r="N38" s="27">
        <f t="shared" si="4"/>
        <v>6.8310000000000004</v>
      </c>
      <c r="O38" s="27">
        <f t="shared" si="9"/>
        <v>-1050.4560000000029</v>
      </c>
      <c r="P38" s="27">
        <f t="shared" si="10"/>
        <v>1050.4560000000029</v>
      </c>
    </row>
    <row r="39" spans="1:21">
      <c r="A39" s="31">
        <v>36192</v>
      </c>
      <c r="B39" s="2"/>
      <c r="C39" s="6">
        <v>31</v>
      </c>
      <c r="D39" s="29">
        <f t="shared" si="0"/>
        <v>18</v>
      </c>
      <c r="E39" s="29">
        <f t="shared" si="6"/>
        <v>558</v>
      </c>
      <c r="F39" s="29">
        <f t="shared" si="1"/>
        <v>-2750</v>
      </c>
      <c r="G39" s="34">
        <f>+Inputs!$D$2</f>
        <v>0.3795</v>
      </c>
      <c r="H39" s="2"/>
      <c r="I39" s="27">
        <f t="shared" si="7"/>
        <v>3308</v>
      </c>
      <c r="J39" s="27"/>
      <c r="K39" s="27">
        <f t="shared" si="2"/>
        <v>18</v>
      </c>
      <c r="L39" s="27">
        <f t="shared" si="8"/>
        <v>558</v>
      </c>
      <c r="M39" s="27">
        <f t="shared" si="3"/>
        <v>6.8310000000000004</v>
      </c>
      <c r="N39" s="27">
        <f t="shared" si="4"/>
        <v>6.8310000000000004</v>
      </c>
      <c r="O39" s="27">
        <f t="shared" si="9"/>
        <v>-1043.625000000003</v>
      </c>
      <c r="P39" s="27">
        <f t="shared" si="10"/>
        <v>1043.625000000003</v>
      </c>
    </row>
    <row r="40" spans="1:21">
      <c r="A40" s="30">
        <v>36220</v>
      </c>
      <c r="B40" s="2"/>
      <c r="C40" s="6">
        <v>32</v>
      </c>
      <c r="D40" s="29">
        <f t="shared" si="0"/>
        <v>18</v>
      </c>
      <c r="E40" s="29">
        <f t="shared" si="6"/>
        <v>576</v>
      </c>
      <c r="F40" s="29">
        <f t="shared" si="1"/>
        <v>-2732</v>
      </c>
      <c r="G40" s="34">
        <f>+Inputs!$D$2</f>
        <v>0.3795</v>
      </c>
      <c r="H40" s="2"/>
      <c r="I40" s="27">
        <f t="shared" si="7"/>
        <v>3308</v>
      </c>
      <c r="J40" s="2"/>
      <c r="K40" s="27">
        <f t="shared" si="2"/>
        <v>18</v>
      </c>
      <c r="L40" s="27">
        <f t="shared" si="8"/>
        <v>576</v>
      </c>
      <c r="M40" s="27">
        <f t="shared" si="3"/>
        <v>6.8310000000000004</v>
      </c>
      <c r="N40" s="27">
        <f t="shared" si="4"/>
        <v>6.8310000000000004</v>
      </c>
      <c r="O40" s="27">
        <f t="shared" si="9"/>
        <v>-1036.7940000000031</v>
      </c>
      <c r="P40" s="27">
        <f t="shared" si="10"/>
        <v>1036.7940000000031</v>
      </c>
    </row>
    <row r="41" spans="1:21">
      <c r="A41" s="31">
        <v>36251</v>
      </c>
      <c r="C41" s="6">
        <v>33</v>
      </c>
      <c r="D41" s="29">
        <f t="shared" ref="D41:D72" si="12">ROUND(-(+$B$9/180)*1,0)</f>
        <v>18</v>
      </c>
      <c r="E41" s="29">
        <f t="shared" si="6"/>
        <v>594</v>
      </c>
      <c r="F41" s="29">
        <f t="shared" ref="F41:F72" si="13">$B$9+E41</f>
        <v>-2714</v>
      </c>
      <c r="G41" s="34">
        <f>+Inputs!$D$2</f>
        <v>0.3795</v>
      </c>
      <c r="I41" s="27">
        <f t="shared" si="7"/>
        <v>3308</v>
      </c>
      <c r="K41" s="27">
        <f t="shared" ref="K41:K72" si="14">D41</f>
        <v>18</v>
      </c>
      <c r="L41" s="27">
        <f t="shared" si="8"/>
        <v>594</v>
      </c>
      <c r="M41" s="27">
        <f t="shared" ref="M41:M72" si="15">K41*G41</f>
        <v>6.8310000000000004</v>
      </c>
      <c r="N41" s="27">
        <f t="shared" ref="N41:N72" si="16">M41-J41</f>
        <v>6.8310000000000004</v>
      </c>
      <c r="O41" s="27">
        <f t="shared" si="9"/>
        <v>-1029.9630000000031</v>
      </c>
      <c r="P41" s="27">
        <f t="shared" si="10"/>
        <v>1029.9630000000031</v>
      </c>
    </row>
    <row r="42" spans="1:21">
      <c r="A42" s="30">
        <v>36281</v>
      </c>
      <c r="C42" s="6">
        <v>34</v>
      </c>
      <c r="D42" s="29">
        <f t="shared" si="12"/>
        <v>18</v>
      </c>
      <c r="E42" s="29">
        <f t="shared" ref="E42:E73" si="17">+E41+D42</f>
        <v>612</v>
      </c>
      <c r="F42" s="29">
        <f t="shared" si="13"/>
        <v>-2696</v>
      </c>
      <c r="G42" s="34">
        <f>+Inputs!$D$2</f>
        <v>0.3795</v>
      </c>
      <c r="I42" s="27">
        <f t="shared" ref="I42:I73" si="18">+I41+H42</f>
        <v>3308</v>
      </c>
      <c r="K42" s="27">
        <f t="shared" si="14"/>
        <v>18</v>
      </c>
      <c r="L42" s="27">
        <f t="shared" ref="L42:L73" si="19">+L41+K42</f>
        <v>612</v>
      </c>
      <c r="M42" s="27">
        <f t="shared" si="15"/>
        <v>6.8310000000000004</v>
      </c>
      <c r="N42" s="27">
        <f t="shared" si="16"/>
        <v>6.8310000000000004</v>
      </c>
      <c r="O42" s="27">
        <f t="shared" ref="O42:O73" si="20">+O41+N42</f>
        <v>-1023.1320000000031</v>
      </c>
      <c r="P42" s="27">
        <f t="shared" ref="P42:P73" si="21">P41-N42</f>
        <v>1023.1320000000031</v>
      </c>
    </row>
    <row r="43" spans="1:21">
      <c r="A43" s="31">
        <v>36312</v>
      </c>
      <c r="C43" s="6">
        <v>35</v>
      </c>
      <c r="D43" s="29">
        <f t="shared" si="12"/>
        <v>18</v>
      </c>
      <c r="E43" s="29">
        <f t="shared" si="17"/>
        <v>630</v>
      </c>
      <c r="F43" s="29">
        <f t="shared" si="13"/>
        <v>-2678</v>
      </c>
      <c r="G43" s="34">
        <f>+Inputs!$D$2</f>
        <v>0.3795</v>
      </c>
      <c r="I43" s="27">
        <f t="shared" si="18"/>
        <v>3308</v>
      </c>
      <c r="K43" s="27">
        <f t="shared" si="14"/>
        <v>18</v>
      </c>
      <c r="L43" s="27">
        <f t="shared" si="19"/>
        <v>630</v>
      </c>
      <c r="M43" s="27">
        <f t="shared" si="15"/>
        <v>6.8310000000000004</v>
      </c>
      <c r="N43" s="27">
        <f t="shared" si="16"/>
        <v>6.8310000000000004</v>
      </c>
      <c r="O43" s="27">
        <f t="shared" si="20"/>
        <v>-1016.3010000000031</v>
      </c>
      <c r="P43" s="27">
        <f t="shared" si="21"/>
        <v>1016.3010000000031</v>
      </c>
    </row>
    <row r="44" spans="1:21">
      <c r="A44" s="30">
        <v>36342</v>
      </c>
      <c r="C44" s="6">
        <v>36</v>
      </c>
      <c r="D44" s="29">
        <f t="shared" si="12"/>
        <v>18</v>
      </c>
      <c r="E44" s="29">
        <f t="shared" si="17"/>
        <v>648</v>
      </c>
      <c r="F44" s="29">
        <f t="shared" si="13"/>
        <v>-2660</v>
      </c>
      <c r="G44" s="34">
        <f>+Inputs!$D$2</f>
        <v>0.3795</v>
      </c>
      <c r="I44" s="27">
        <f t="shared" si="18"/>
        <v>3308</v>
      </c>
      <c r="K44" s="27">
        <f t="shared" si="14"/>
        <v>18</v>
      </c>
      <c r="L44" s="27">
        <f t="shared" si="19"/>
        <v>648</v>
      </c>
      <c r="M44" s="27">
        <f t="shared" si="15"/>
        <v>6.8310000000000004</v>
      </c>
      <c r="N44" s="27">
        <f t="shared" si="16"/>
        <v>6.8310000000000004</v>
      </c>
      <c r="O44" s="27">
        <f t="shared" si="20"/>
        <v>-1009.4700000000031</v>
      </c>
      <c r="P44" s="27">
        <f t="shared" si="21"/>
        <v>1009.4700000000031</v>
      </c>
      <c r="U44" s="98"/>
    </row>
    <row r="45" spans="1:21">
      <c r="A45" s="31">
        <v>36373</v>
      </c>
      <c r="C45" s="6">
        <v>37</v>
      </c>
      <c r="D45" s="29">
        <f t="shared" si="12"/>
        <v>18</v>
      </c>
      <c r="E45" s="29">
        <f t="shared" si="17"/>
        <v>666</v>
      </c>
      <c r="F45" s="29">
        <f t="shared" si="13"/>
        <v>-2642</v>
      </c>
      <c r="G45" s="34">
        <f>+Inputs!$D$2</f>
        <v>0.3795</v>
      </c>
      <c r="I45" s="27">
        <f t="shared" si="18"/>
        <v>3308</v>
      </c>
      <c r="K45" s="27">
        <f t="shared" si="14"/>
        <v>18</v>
      </c>
      <c r="L45" s="27">
        <f t="shared" si="19"/>
        <v>666</v>
      </c>
      <c r="M45" s="27">
        <f t="shared" si="15"/>
        <v>6.8310000000000004</v>
      </c>
      <c r="N45" s="27">
        <f t="shared" si="16"/>
        <v>6.8310000000000004</v>
      </c>
      <c r="O45" s="27">
        <f t="shared" si="20"/>
        <v>-1002.6390000000031</v>
      </c>
      <c r="P45" s="27">
        <f t="shared" si="21"/>
        <v>1002.6390000000031</v>
      </c>
      <c r="U45" s="98"/>
    </row>
    <row r="46" spans="1:21">
      <c r="A46" s="30">
        <v>36404</v>
      </c>
      <c r="C46" s="6">
        <v>38</v>
      </c>
      <c r="D46" s="29">
        <f t="shared" si="12"/>
        <v>18</v>
      </c>
      <c r="E46" s="29">
        <f t="shared" si="17"/>
        <v>684</v>
      </c>
      <c r="F46" s="29">
        <f t="shared" si="13"/>
        <v>-2624</v>
      </c>
      <c r="G46" s="34">
        <f>+Inputs!$D$2</f>
        <v>0.3795</v>
      </c>
      <c r="I46" s="27">
        <f t="shared" si="18"/>
        <v>3308</v>
      </c>
      <c r="K46" s="27">
        <f t="shared" si="14"/>
        <v>18</v>
      </c>
      <c r="L46" s="27">
        <f t="shared" si="19"/>
        <v>684</v>
      </c>
      <c r="M46" s="27">
        <f t="shared" si="15"/>
        <v>6.8310000000000004</v>
      </c>
      <c r="N46" s="27">
        <f t="shared" si="16"/>
        <v>6.8310000000000004</v>
      </c>
      <c r="O46" s="27">
        <f t="shared" si="20"/>
        <v>-995.80800000000306</v>
      </c>
      <c r="P46" s="27">
        <f t="shared" si="21"/>
        <v>995.80800000000306</v>
      </c>
      <c r="U46" s="98"/>
    </row>
    <row r="47" spans="1:21">
      <c r="A47" s="31">
        <v>36434</v>
      </c>
      <c r="C47" s="6">
        <v>39</v>
      </c>
      <c r="D47" s="29">
        <f t="shared" si="12"/>
        <v>18</v>
      </c>
      <c r="E47" s="29">
        <f t="shared" si="17"/>
        <v>702</v>
      </c>
      <c r="F47" s="29">
        <f t="shared" si="13"/>
        <v>-2606</v>
      </c>
      <c r="G47" s="34">
        <f>+Inputs!$D$2</f>
        <v>0.3795</v>
      </c>
      <c r="I47" s="27">
        <f t="shared" si="18"/>
        <v>3308</v>
      </c>
      <c r="K47" s="27">
        <f t="shared" si="14"/>
        <v>18</v>
      </c>
      <c r="L47" s="27">
        <f t="shared" si="19"/>
        <v>702</v>
      </c>
      <c r="M47" s="27">
        <f t="shared" si="15"/>
        <v>6.8310000000000004</v>
      </c>
      <c r="N47" s="27">
        <f t="shared" si="16"/>
        <v>6.8310000000000004</v>
      </c>
      <c r="O47" s="27">
        <f t="shared" si="20"/>
        <v>-988.97700000000304</v>
      </c>
      <c r="P47" s="27">
        <f t="shared" si="21"/>
        <v>988.97700000000304</v>
      </c>
      <c r="U47" s="98"/>
    </row>
    <row r="48" spans="1:21">
      <c r="A48" s="30">
        <v>36465</v>
      </c>
      <c r="C48" s="6">
        <v>40</v>
      </c>
      <c r="D48" s="29">
        <f t="shared" si="12"/>
        <v>18</v>
      </c>
      <c r="E48" s="29">
        <f t="shared" si="17"/>
        <v>720</v>
      </c>
      <c r="F48" s="29">
        <f t="shared" si="13"/>
        <v>-2588</v>
      </c>
      <c r="G48" s="34">
        <f>+Inputs!$D$2</f>
        <v>0.3795</v>
      </c>
      <c r="I48" s="27">
        <f t="shared" si="18"/>
        <v>3308</v>
      </c>
      <c r="K48" s="27">
        <f t="shared" si="14"/>
        <v>18</v>
      </c>
      <c r="L48" s="27">
        <f t="shared" si="19"/>
        <v>720</v>
      </c>
      <c r="M48" s="27">
        <f t="shared" si="15"/>
        <v>6.8310000000000004</v>
      </c>
      <c r="N48" s="27">
        <f t="shared" si="16"/>
        <v>6.8310000000000004</v>
      </c>
      <c r="O48" s="27">
        <f t="shared" si="20"/>
        <v>-982.14600000000303</v>
      </c>
      <c r="P48" s="27">
        <f t="shared" si="21"/>
        <v>982.14600000000303</v>
      </c>
      <c r="U48" s="98"/>
    </row>
    <row r="49" spans="1:21">
      <c r="A49" s="31">
        <v>36495</v>
      </c>
      <c r="C49" s="6">
        <v>41</v>
      </c>
      <c r="D49" s="29">
        <f t="shared" si="12"/>
        <v>18</v>
      </c>
      <c r="E49" s="29">
        <f t="shared" si="17"/>
        <v>738</v>
      </c>
      <c r="F49" s="29">
        <f t="shared" si="13"/>
        <v>-2570</v>
      </c>
      <c r="G49" s="34">
        <f>+Inputs!$D$2</f>
        <v>0.3795</v>
      </c>
      <c r="I49" s="27">
        <f t="shared" si="18"/>
        <v>3308</v>
      </c>
      <c r="K49" s="27">
        <f t="shared" si="14"/>
        <v>18</v>
      </c>
      <c r="L49" s="27">
        <f t="shared" si="19"/>
        <v>738</v>
      </c>
      <c r="M49" s="27">
        <f t="shared" si="15"/>
        <v>6.8310000000000004</v>
      </c>
      <c r="N49" s="27">
        <f t="shared" si="16"/>
        <v>6.8310000000000004</v>
      </c>
      <c r="O49" s="27">
        <f t="shared" si="20"/>
        <v>-975.31500000000301</v>
      </c>
      <c r="P49" s="27">
        <f t="shared" si="21"/>
        <v>975.31500000000301</v>
      </c>
      <c r="U49" s="98"/>
    </row>
    <row r="50" spans="1:21">
      <c r="A50" s="30">
        <v>36526</v>
      </c>
      <c r="C50" s="6">
        <v>42</v>
      </c>
      <c r="D50" s="29">
        <f t="shared" si="12"/>
        <v>18</v>
      </c>
      <c r="E50" s="29">
        <f t="shared" si="17"/>
        <v>756</v>
      </c>
      <c r="F50" s="29">
        <f t="shared" si="13"/>
        <v>-2552</v>
      </c>
      <c r="G50" s="34">
        <f>+Inputs!$D$2</f>
        <v>0.3795</v>
      </c>
      <c r="I50" s="27">
        <f t="shared" si="18"/>
        <v>3308</v>
      </c>
      <c r="K50" s="27">
        <f t="shared" si="14"/>
        <v>18</v>
      </c>
      <c r="L50" s="27">
        <f t="shared" si="19"/>
        <v>756</v>
      </c>
      <c r="M50" s="27">
        <f t="shared" si="15"/>
        <v>6.8310000000000004</v>
      </c>
      <c r="N50" s="27">
        <f t="shared" si="16"/>
        <v>6.8310000000000004</v>
      </c>
      <c r="O50" s="27">
        <f t="shared" si="20"/>
        <v>-968.48400000000299</v>
      </c>
      <c r="P50" s="27">
        <f t="shared" si="21"/>
        <v>968.48400000000299</v>
      </c>
      <c r="U50" s="98"/>
    </row>
    <row r="51" spans="1:21">
      <c r="A51" s="31">
        <v>36557</v>
      </c>
      <c r="C51" s="6">
        <v>43</v>
      </c>
      <c r="D51" s="29">
        <f t="shared" si="12"/>
        <v>18</v>
      </c>
      <c r="E51" s="29">
        <f t="shared" si="17"/>
        <v>774</v>
      </c>
      <c r="F51" s="29">
        <f t="shared" si="13"/>
        <v>-2534</v>
      </c>
      <c r="G51" s="34">
        <f>+Inputs!$D$2</f>
        <v>0.3795</v>
      </c>
      <c r="I51" s="27">
        <f t="shared" si="18"/>
        <v>3308</v>
      </c>
      <c r="K51" s="27">
        <f t="shared" si="14"/>
        <v>18</v>
      </c>
      <c r="L51" s="27">
        <f t="shared" si="19"/>
        <v>774</v>
      </c>
      <c r="M51" s="27">
        <f t="shared" si="15"/>
        <v>6.8310000000000004</v>
      </c>
      <c r="N51" s="27">
        <f t="shared" si="16"/>
        <v>6.8310000000000004</v>
      </c>
      <c r="O51" s="27">
        <f t="shared" si="20"/>
        <v>-961.65300000000298</v>
      </c>
      <c r="P51" s="27">
        <f t="shared" si="21"/>
        <v>961.65300000000298</v>
      </c>
      <c r="U51" s="98"/>
    </row>
    <row r="52" spans="1:21">
      <c r="A52" s="30">
        <v>36586</v>
      </c>
      <c r="C52" s="6">
        <v>44</v>
      </c>
      <c r="D52" s="29">
        <f t="shared" si="12"/>
        <v>18</v>
      </c>
      <c r="E52" s="29">
        <f t="shared" si="17"/>
        <v>792</v>
      </c>
      <c r="F52" s="29">
        <f t="shared" si="13"/>
        <v>-2516</v>
      </c>
      <c r="G52" s="34">
        <f>+Inputs!$D$2</f>
        <v>0.3795</v>
      </c>
      <c r="I52" s="27">
        <f t="shared" si="18"/>
        <v>3308</v>
      </c>
      <c r="K52" s="27">
        <f t="shared" si="14"/>
        <v>18</v>
      </c>
      <c r="L52" s="27">
        <f t="shared" si="19"/>
        <v>792</v>
      </c>
      <c r="M52" s="27">
        <f t="shared" si="15"/>
        <v>6.8310000000000004</v>
      </c>
      <c r="N52" s="27">
        <f t="shared" si="16"/>
        <v>6.8310000000000004</v>
      </c>
      <c r="O52" s="27">
        <f t="shared" si="20"/>
        <v>-954.82200000000296</v>
      </c>
      <c r="P52" s="27">
        <f t="shared" si="21"/>
        <v>954.82200000000296</v>
      </c>
      <c r="U52" s="98"/>
    </row>
    <row r="53" spans="1:21">
      <c r="A53" s="31">
        <v>36617</v>
      </c>
      <c r="C53" s="6">
        <v>45</v>
      </c>
      <c r="D53" s="29">
        <f t="shared" si="12"/>
        <v>18</v>
      </c>
      <c r="E53" s="29">
        <f t="shared" si="17"/>
        <v>810</v>
      </c>
      <c r="F53" s="29">
        <f t="shared" si="13"/>
        <v>-2498</v>
      </c>
      <c r="G53" s="34">
        <f>+Inputs!$D$2</f>
        <v>0.3795</v>
      </c>
      <c r="I53" s="27">
        <f t="shared" si="18"/>
        <v>3308</v>
      </c>
      <c r="K53" s="27">
        <f t="shared" si="14"/>
        <v>18</v>
      </c>
      <c r="L53" s="27">
        <f t="shared" si="19"/>
        <v>810</v>
      </c>
      <c r="M53" s="27">
        <f t="shared" si="15"/>
        <v>6.8310000000000004</v>
      </c>
      <c r="N53" s="27">
        <f t="shared" si="16"/>
        <v>6.8310000000000004</v>
      </c>
      <c r="O53" s="27">
        <f t="shared" si="20"/>
        <v>-947.99100000000294</v>
      </c>
      <c r="P53" s="27">
        <f t="shared" si="21"/>
        <v>947.99100000000294</v>
      </c>
      <c r="U53" s="98"/>
    </row>
    <row r="54" spans="1:21">
      <c r="A54" s="30">
        <v>36647</v>
      </c>
      <c r="C54" s="6">
        <v>46</v>
      </c>
      <c r="D54" s="29">
        <f t="shared" si="12"/>
        <v>18</v>
      </c>
      <c r="E54" s="29">
        <f t="shared" si="17"/>
        <v>828</v>
      </c>
      <c r="F54" s="29">
        <f t="shared" si="13"/>
        <v>-2480</v>
      </c>
      <c r="G54" s="34">
        <f>+Inputs!$D$2</f>
        <v>0.3795</v>
      </c>
      <c r="I54" s="27">
        <f t="shared" si="18"/>
        <v>3308</v>
      </c>
      <c r="K54" s="27">
        <f t="shared" si="14"/>
        <v>18</v>
      </c>
      <c r="L54" s="27">
        <f t="shared" si="19"/>
        <v>828</v>
      </c>
      <c r="M54" s="27">
        <f t="shared" si="15"/>
        <v>6.8310000000000004</v>
      </c>
      <c r="N54" s="27">
        <f t="shared" si="16"/>
        <v>6.8310000000000004</v>
      </c>
      <c r="O54" s="27">
        <f t="shared" si="20"/>
        <v>-941.16000000000292</v>
      </c>
      <c r="P54" s="27">
        <f t="shared" si="21"/>
        <v>941.16000000000292</v>
      </c>
      <c r="U54" s="98"/>
    </row>
    <row r="55" spans="1:21">
      <c r="A55" s="31">
        <v>36678</v>
      </c>
      <c r="C55" s="6">
        <v>47</v>
      </c>
      <c r="D55" s="29">
        <f t="shared" si="12"/>
        <v>18</v>
      </c>
      <c r="E55" s="29">
        <f t="shared" si="17"/>
        <v>846</v>
      </c>
      <c r="F55" s="29">
        <f t="shared" si="13"/>
        <v>-2462</v>
      </c>
      <c r="G55" s="34">
        <f>+Inputs!$D$2</f>
        <v>0.3795</v>
      </c>
      <c r="I55" s="27">
        <f t="shared" si="18"/>
        <v>3308</v>
      </c>
      <c r="K55" s="27">
        <f t="shared" si="14"/>
        <v>18</v>
      </c>
      <c r="L55" s="27">
        <f t="shared" si="19"/>
        <v>846</v>
      </c>
      <c r="M55" s="27">
        <f t="shared" si="15"/>
        <v>6.8310000000000004</v>
      </c>
      <c r="N55" s="27">
        <f t="shared" si="16"/>
        <v>6.8310000000000004</v>
      </c>
      <c r="O55" s="27">
        <f t="shared" si="20"/>
        <v>-934.32900000000291</v>
      </c>
      <c r="P55" s="27">
        <f t="shared" si="21"/>
        <v>934.32900000000291</v>
      </c>
      <c r="U55" s="98"/>
    </row>
    <row r="56" spans="1:21">
      <c r="A56" s="30">
        <v>36708</v>
      </c>
      <c r="C56" s="6">
        <v>48</v>
      </c>
      <c r="D56" s="29">
        <f t="shared" si="12"/>
        <v>18</v>
      </c>
      <c r="E56" s="29">
        <f t="shared" si="17"/>
        <v>864</v>
      </c>
      <c r="F56" s="29">
        <f t="shared" si="13"/>
        <v>-2444</v>
      </c>
      <c r="G56" s="34">
        <f>+Inputs!$D$2</f>
        <v>0.3795</v>
      </c>
      <c r="I56" s="27">
        <f t="shared" si="18"/>
        <v>3308</v>
      </c>
      <c r="K56" s="27">
        <f t="shared" si="14"/>
        <v>18</v>
      </c>
      <c r="L56" s="27">
        <f t="shared" si="19"/>
        <v>864</v>
      </c>
      <c r="M56" s="27">
        <f t="shared" si="15"/>
        <v>6.8310000000000004</v>
      </c>
      <c r="N56" s="27">
        <f t="shared" si="16"/>
        <v>6.8310000000000004</v>
      </c>
      <c r="O56" s="27">
        <f t="shared" si="20"/>
        <v>-927.49800000000289</v>
      </c>
      <c r="P56" s="27">
        <f t="shared" si="21"/>
        <v>927.49800000000289</v>
      </c>
    </row>
    <row r="57" spans="1:21">
      <c r="A57" s="31">
        <v>36739</v>
      </c>
      <c r="C57" s="6">
        <v>49</v>
      </c>
      <c r="D57" s="29">
        <f t="shared" si="12"/>
        <v>18</v>
      </c>
      <c r="E57" s="29">
        <f t="shared" si="17"/>
        <v>882</v>
      </c>
      <c r="F57" s="29">
        <f t="shared" si="13"/>
        <v>-2426</v>
      </c>
      <c r="G57" s="34">
        <f>+Inputs!$D$2</f>
        <v>0.3795</v>
      </c>
      <c r="I57" s="27">
        <f t="shared" si="18"/>
        <v>3308</v>
      </c>
      <c r="K57" s="27">
        <f t="shared" si="14"/>
        <v>18</v>
      </c>
      <c r="L57" s="27">
        <f t="shared" si="19"/>
        <v>882</v>
      </c>
      <c r="M57" s="27">
        <f t="shared" si="15"/>
        <v>6.8310000000000004</v>
      </c>
      <c r="N57" s="27">
        <f t="shared" si="16"/>
        <v>6.8310000000000004</v>
      </c>
      <c r="O57" s="27">
        <f t="shared" si="20"/>
        <v>-920.66700000000287</v>
      </c>
      <c r="P57" s="27">
        <f t="shared" si="21"/>
        <v>920.66700000000287</v>
      </c>
    </row>
    <row r="58" spans="1:21">
      <c r="A58" s="30">
        <v>36770</v>
      </c>
      <c r="C58" s="6">
        <v>50</v>
      </c>
      <c r="D58" s="29">
        <f t="shared" si="12"/>
        <v>18</v>
      </c>
      <c r="E58" s="29">
        <f t="shared" si="17"/>
        <v>900</v>
      </c>
      <c r="F58" s="29">
        <f t="shared" si="13"/>
        <v>-2408</v>
      </c>
      <c r="G58" s="34">
        <f>+Inputs!$D$2</f>
        <v>0.3795</v>
      </c>
      <c r="I58" s="27">
        <f t="shared" si="18"/>
        <v>3308</v>
      </c>
      <c r="K58" s="27">
        <f t="shared" si="14"/>
        <v>18</v>
      </c>
      <c r="L58" s="27">
        <f t="shared" si="19"/>
        <v>900</v>
      </c>
      <c r="M58" s="27">
        <f t="shared" si="15"/>
        <v>6.8310000000000004</v>
      </c>
      <c r="N58" s="27">
        <f t="shared" si="16"/>
        <v>6.8310000000000004</v>
      </c>
      <c r="O58" s="27">
        <f t="shared" si="20"/>
        <v>-913.83600000000285</v>
      </c>
      <c r="P58" s="27">
        <f t="shared" si="21"/>
        <v>913.83600000000285</v>
      </c>
    </row>
    <row r="59" spans="1:21">
      <c r="A59" s="31">
        <v>36800</v>
      </c>
      <c r="C59" s="6">
        <v>51</v>
      </c>
      <c r="D59" s="29">
        <f t="shared" si="12"/>
        <v>18</v>
      </c>
      <c r="E59" s="29">
        <f t="shared" si="17"/>
        <v>918</v>
      </c>
      <c r="F59" s="29">
        <f t="shared" si="13"/>
        <v>-2390</v>
      </c>
      <c r="G59" s="34">
        <f>+Inputs!$D$2</f>
        <v>0.3795</v>
      </c>
      <c r="I59" s="27">
        <f t="shared" si="18"/>
        <v>3308</v>
      </c>
      <c r="K59" s="27">
        <f t="shared" si="14"/>
        <v>18</v>
      </c>
      <c r="L59" s="27">
        <f t="shared" si="19"/>
        <v>918</v>
      </c>
      <c r="M59" s="27">
        <f t="shared" si="15"/>
        <v>6.8310000000000004</v>
      </c>
      <c r="N59" s="27">
        <f t="shared" si="16"/>
        <v>6.8310000000000004</v>
      </c>
      <c r="O59" s="27">
        <f t="shared" si="20"/>
        <v>-907.00500000000284</v>
      </c>
      <c r="P59" s="27">
        <f t="shared" si="21"/>
        <v>907.00500000000284</v>
      </c>
    </row>
    <row r="60" spans="1:21">
      <c r="A60" s="30">
        <v>36831</v>
      </c>
      <c r="C60" s="6">
        <v>52</v>
      </c>
      <c r="D60" s="29">
        <f t="shared" si="12"/>
        <v>18</v>
      </c>
      <c r="E60" s="29">
        <f t="shared" si="17"/>
        <v>936</v>
      </c>
      <c r="F60" s="29">
        <f t="shared" si="13"/>
        <v>-2372</v>
      </c>
      <c r="G60" s="34">
        <f>+Inputs!$D$2</f>
        <v>0.3795</v>
      </c>
      <c r="I60" s="27">
        <f t="shared" si="18"/>
        <v>3308</v>
      </c>
      <c r="K60" s="27">
        <f t="shared" si="14"/>
        <v>18</v>
      </c>
      <c r="L60" s="27">
        <f t="shared" si="19"/>
        <v>936</v>
      </c>
      <c r="M60" s="27">
        <f t="shared" si="15"/>
        <v>6.8310000000000004</v>
      </c>
      <c r="N60" s="27">
        <f t="shared" si="16"/>
        <v>6.8310000000000004</v>
      </c>
      <c r="O60" s="27">
        <f t="shared" si="20"/>
        <v>-900.17400000000282</v>
      </c>
      <c r="P60" s="27">
        <f t="shared" si="21"/>
        <v>900.17400000000282</v>
      </c>
    </row>
    <row r="61" spans="1:21">
      <c r="A61" s="31">
        <v>36861</v>
      </c>
      <c r="C61" s="6">
        <v>53</v>
      </c>
      <c r="D61" s="29">
        <f t="shared" si="12"/>
        <v>18</v>
      </c>
      <c r="E61" s="29">
        <f t="shared" si="17"/>
        <v>954</v>
      </c>
      <c r="F61" s="29">
        <f t="shared" si="13"/>
        <v>-2354</v>
      </c>
      <c r="G61" s="34">
        <f>+Inputs!$D$2</f>
        <v>0.3795</v>
      </c>
      <c r="I61" s="27">
        <f t="shared" si="18"/>
        <v>3308</v>
      </c>
      <c r="K61" s="27">
        <f t="shared" si="14"/>
        <v>18</v>
      </c>
      <c r="L61" s="27">
        <f t="shared" si="19"/>
        <v>954</v>
      </c>
      <c r="M61" s="27">
        <f t="shared" si="15"/>
        <v>6.8310000000000004</v>
      </c>
      <c r="N61" s="27">
        <f t="shared" si="16"/>
        <v>6.8310000000000004</v>
      </c>
      <c r="O61" s="27">
        <f t="shared" si="20"/>
        <v>-893.3430000000028</v>
      </c>
      <c r="P61" s="27">
        <f t="shared" si="21"/>
        <v>893.3430000000028</v>
      </c>
    </row>
    <row r="62" spans="1:21">
      <c r="A62" s="30">
        <v>36892</v>
      </c>
      <c r="C62" s="6">
        <v>54</v>
      </c>
      <c r="D62" s="29">
        <f t="shared" si="12"/>
        <v>18</v>
      </c>
      <c r="E62" s="29">
        <f t="shared" si="17"/>
        <v>972</v>
      </c>
      <c r="F62" s="29">
        <f t="shared" si="13"/>
        <v>-2336</v>
      </c>
      <c r="G62" s="34">
        <f>+Inputs!$D$2</f>
        <v>0.3795</v>
      </c>
      <c r="I62" s="27">
        <f t="shared" si="18"/>
        <v>3308</v>
      </c>
      <c r="K62" s="27">
        <f t="shared" si="14"/>
        <v>18</v>
      </c>
      <c r="L62" s="27">
        <f t="shared" si="19"/>
        <v>972</v>
      </c>
      <c r="M62" s="27">
        <f t="shared" si="15"/>
        <v>6.8310000000000004</v>
      </c>
      <c r="N62" s="27">
        <f t="shared" si="16"/>
        <v>6.8310000000000004</v>
      </c>
      <c r="O62" s="27">
        <f t="shared" si="20"/>
        <v>-886.51200000000279</v>
      </c>
      <c r="P62" s="27">
        <f t="shared" si="21"/>
        <v>886.51200000000279</v>
      </c>
    </row>
    <row r="63" spans="1:21">
      <c r="A63" s="31">
        <v>36923</v>
      </c>
      <c r="C63" s="6">
        <v>55</v>
      </c>
      <c r="D63" s="29">
        <f t="shared" si="12"/>
        <v>18</v>
      </c>
      <c r="E63" s="29">
        <f t="shared" si="17"/>
        <v>990</v>
      </c>
      <c r="F63" s="29">
        <f t="shared" si="13"/>
        <v>-2318</v>
      </c>
      <c r="G63" s="34">
        <f>+Inputs!$D$2</f>
        <v>0.3795</v>
      </c>
      <c r="I63" s="27">
        <f t="shared" si="18"/>
        <v>3308</v>
      </c>
      <c r="K63" s="27">
        <f t="shared" si="14"/>
        <v>18</v>
      </c>
      <c r="L63" s="27">
        <f t="shared" si="19"/>
        <v>990</v>
      </c>
      <c r="M63" s="27">
        <f t="shared" si="15"/>
        <v>6.8310000000000004</v>
      </c>
      <c r="N63" s="27">
        <f t="shared" si="16"/>
        <v>6.8310000000000004</v>
      </c>
      <c r="O63" s="27">
        <f t="shared" si="20"/>
        <v>-879.68100000000277</v>
      </c>
      <c r="P63" s="27">
        <f t="shared" si="21"/>
        <v>879.68100000000277</v>
      </c>
    </row>
    <row r="64" spans="1:21">
      <c r="A64" s="30">
        <v>36951</v>
      </c>
      <c r="C64" s="6">
        <v>56</v>
      </c>
      <c r="D64" s="29">
        <f t="shared" si="12"/>
        <v>18</v>
      </c>
      <c r="E64" s="29">
        <f t="shared" si="17"/>
        <v>1008</v>
      </c>
      <c r="F64" s="29">
        <f t="shared" si="13"/>
        <v>-2300</v>
      </c>
      <c r="G64" s="34">
        <f>+Inputs!$D$2</f>
        <v>0.3795</v>
      </c>
      <c r="I64" s="27">
        <f t="shared" si="18"/>
        <v>3308</v>
      </c>
      <c r="K64" s="27">
        <f t="shared" si="14"/>
        <v>18</v>
      </c>
      <c r="L64" s="27">
        <f t="shared" si="19"/>
        <v>1008</v>
      </c>
      <c r="M64" s="27">
        <f t="shared" si="15"/>
        <v>6.8310000000000004</v>
      </c>
      <c r="N64" s="27">
        <f t="shared" si="16"/>
        <v>6.8310000000000004</v>
      </c>
      <c r="O64" s="27">
        <f t="shared" si="20"/>
        <v>-872.85000000000275</v>
      </c>
      <c r="P64" s="27">
        <f t="shared" si="21"/>
        <v>872.85000000000275</v>
      </c>
    </row>
    <row r="65" spans="1:16">
      <c r="A65" s="31">
        <v>36982</v>
      </c>
      <c r="C65" s="6">
        <v>57</v>
      </c>
      <c r="D65" s="29">
        <f t="shared" si="12"/>
        <v>18</v>
      </c>
      <c r="E65" s="29">
        <f t="shared" si="17"/>
        <v>1026</v>
      </c>
      <c r="F65" s="29">
        <f t="shared" si="13"/>
        <v>-2282</v>
      </c>
      <c r="G65" s="34">
        <f>+Inputs!$D$2</f>
        <v>0.3795</v>
      </c>
      <c r="I65" s="27">
        <f t="shared" si="18"/>
        <v>3308</v>
      </c>
      <c r="K65" s="27">
        <f t="shared" si="14"/>
        <v>18</v>
      </c>
      <c r="L65" s="27">
        <f t="shared" si="19"/>
        <v>1026</v>
      </c>
      <c r="M65" s="27">
        <f t="shared" si="15"/>
        <v>6.8310000000000004</v>
      </c>
      <c r="N65" s="27">
        <f t="shared" si="16"/>
        <v>6.8310000000000004</v>
      </c>
      <c r="O65" s="27">
        <f t="shared" si="20"/>
        <v>-866.01900000000273</v>
      </c>
      <c r="P65" s="27">
        <f t="shared" si="21"/>
        <v>866.01900000000273</v>
      </c>
    </row>
    <row r="66" spans="1:16">
      <c r="A66" s="30">
        <v>37012</v>
      </c>
      <c r="C66" s="6">
        <v>58</v>
      </c>
      <c r="D66" s="29">
        <f t="shared" si="12"/>
        <v>18</v>
      </c>
      <c r="E66" s="29">
        <f t="shared" si="17"/>
        <v>1044</v>
      </c>
      <c r="F66" s="29">
        <f t="shared" si="13"/>
        <v>-2264</v>
      </c>
      <c r="G66" s="34">
        <f>+Inputs!$D$2</f>
        <v>0.3795</v>
      </c>
      <c r="I66" s="27">
        <f t="shared" si="18"/>
        <v>3308</v>
      </c>
      <c r="K66" s="27">
        <f t="shared" si="14"/>
        <v>18</v>
      </c>
      <c r="L66" s="27">
        <f t="shared" si="19"/>
        <v>1044</v>
      </c>
      <c r="M66" s="27">
        <f t="shared" si="15"/>
        <v>6.8310000000000004</v>
      </c>
      <c r="N66" s="27">
        <f t="shared" si="16"/>
        <v>6.8310000000000004</v>
      </c>
      <c r="O66" s="27">
        <f t="shared" si="20"/>
        <v>-859.18800000000272</v>
      </c>
      <c r="P66" s="27">
        <f t="shared" si="21"/>
        <v>859.18800000000272</v>
      </c>
    </row>
    <row r="67" spans="1:16">
      <c r="A67" s="31">
        <v>37043</v>
      </c>
      <c r="C67" s="6">
        <v>59</v>
      </c>
      <c r="D67" s="29">
        <f t="shared" si="12"/>
        <v>18</v>
      </c>
      <c r="E67" s="29">
        <f t="shared" si="17"/>
        <v>1062</v>
      </c>
      <c r="F67" s="29">
        <f t="shared" si="13"/>
        <v>-2246</v>
      </c>
      <c r="G67" s="34">
        <f>+Inputs!$D$2</f>
        <v>0.3795</v>
      </c>
      <c r="I67" s="27">
        <f t="shared" si="18"/>
        <v>3308</v>
      </c>
      <c r="K67" s="27">
        <f t="shared" si="14"/>
        <v>18</v>
      </c>
      <c r="L67" s="27">
        <f t="shared" si="19"/>
        <v>1062</v>
      </c>
      <c r="M67" s="27">
        <f t="shared" si="15"/>
        <v>6.8310000000000004</v>
      </c>
      <c r="N67" s="27">
        <f t="shared" si="16"/>
        <v>6.8310000000000004</v>
      </c>
      <c r="O67" s="27">
        <f t="shared" si="20"/>
        <v>-852.3570000000027</v>
      </c>
      <c r="P67" s="27">
        <f t="shared" si="21"/>
        <v>852.3570000000027</v>
      </c>
    </row>
    <row r="68" spans="1:16">
      <c r="A68" s="30">
        <v>37073</v>
      </c>
      <c r="C68" s="6">
        <v>60</v>
      </c>
      <c r="D68" s="29">
        <f t="shared" si="12"/>
        <v>18</v>
      </c>
      <c r="E68" s="29">
        <f t="shared" si="17"/>
        <v>1080</v>
      </c>
      <c r="F68" s="29">
        <f t="shared" si="13"/>
        <v>-2228</v>
      </c>
      <c r="G68" s="34">
        <f>+Inputs!$D$2</f>
        <v>0.3795</v>
      </c>
      <c r="I68" s="27">
        <f t="shared" si="18"/>
        <v>3308</v>
      </c>
      <c r="K68" s="27">
        <f t="shared" si="14"/>
        <v>18</v>
      </c>
      <c r="L68" s="27">
        <f t="shared" si="19"/>
        <v>1080</v>
      </c>
      <c r="M68" s="27">
        <f t="shared" si="15"/>
        <v>6.8310000000000004</v>
      </c>
      <c r="N68" s="27">
        <f t="shared" si="16"/>
        <v>6.8310000000000004</v>
      </c>
      <c r="O68" s="27">
        <f t="shared" si="20"/>
        <v>-845.52600000000268</v>
      </c>
      <c r="P68" s="27">
        <f t="shared" si="21"/>
        <v>845.52600000000268</v>
      </c>
    </row>
    <row r="69" spans="1:16">
      <c r="A69" s="31">
        <v>37104</v>
      </c>
      <c r="C69" s="6">
        <v>61</v>
      </c>
      <c r="D69" s="29">
        <f t="shared" si="12"/>
        <v>18</v>
      </c>
      <c r="E69" s="29">
        <f t="shared" si="17"/>
        <v>1098</v>
      </c>
      <c r="F69" s="29">
        <f t="shared" si="13"/>
        <v>-2210</v>
      </c>
      <c r="G69" s="34">
        <f>+Inputs!$D$2</f>
        <v>0.3795</v>
      </c>
      <c r="I69" s="27">
        <f t="shared" si="18"/>
        <v>3308</v>
      </c>
      <c r="K69" s="27">
        <f t="shared" si="14"/>
        <v>18</v>
      </c>
      <c r="L69" s="27">
        <f t="shared" si="19"/>
        <v>1098</v>
      </c>
      <c r="M69" s="27">
        <f t="shared" si="15"/>
        <v>6.8310000000000004</v>
      </c>
      <c r="N69" s="27">
        <f t="shared" si="16"/>
        <v>6.8310000000000004</v>
      </c>
      <c r="O69" s="27">
        <f t="shared" si="20"/>
        <v>-838.69500000000266</v>
      </c>
      <c r="P69" s="27">
        <f t="shared" si="21"/>
        <v>838.69500000000266</v>
      </c>
    </row>
    <row r="70" spans="1:16">
      <c r="A70" s="30">
        <v>37135</v>
      </c>
      <c r="C70" s="6">
        <v>62</v>
      </c>
      <c r="D70" s="29">
        <f t="shared" si="12"/>
        <v>18</v>
      </c>
      <c r="E70" s="29">
        <f t="shared" si="17"/>
        <v>1116</v>
      </c>
      <c r="F70" s="29">
        <f t="shared" si="13"/>
        <v>-2192</v>
      </c>
      <c r="G70" s="34">
        <f>+Inputs!$D$2</f>
        <v>0.3795</v>
      </c>
      <c r="I70" s="27">
        <f t="shared" si="18"/>
        <v>3308</v>
      </c>
      <c r="K70" s="27">
        <f t="shared" si="14"/>
        <v>18</v>
      </c>
      <c r="L70" s="27">
        <f t="shared" si="19"/>
        <v>1116</v>
      </c>
      <c r="M70" s="27">
        <f t="shared" si="15"/>
        <v>6.8310000000000004</v>
      </c>
      <c r="N70" s="27">
        <f t="shared" si="16"/>
        <v>6.8310000000000004</v>
      </c>
      <c r="O70" s="27">
        <f t="shared" si="20"/>
        <v>-831.86400000000265</v>
      </c>
      <c r="P70" s="27">
        <f t="shared" si="21"/>
        <v>831.86400000000265</v>
      </c>
    </row>
    <row r="71" spans="1:16">
      <c r="A71" s="31">
        <v>37165</v>
      </c>
      <c r="C71" s="6">
        <v>63</v>
      </c>
      <c r="D71" s="29">
        <f t="shared" si="12"/>
        <v>18</v>
      </c>
      <c r="E71" s="29">
        <f t="shared" si="17"/>
        <v>1134</v>
      </c>
      <c r="F71" s="29">
        <f t="shared" si="13"/>
        <v>-2174</v>
      </c>
      <c r="G71" s="34">
        <f>+Inputs!$D$2</f>
        <v>0.3795</v>
      </c>
      <c r="I71" s="27">
        <f t="shared" si="18"/>
        <v>3308</v>
      </c>
      <c r="K71" s="27">
        <f t="shared" si="14"/>
        <v>18</v>
      </c>
      <c r="L71" s="27">
        <f t="shared" si="19"/>
        <v>1134</v>
      </c>
      <c r="M71" s="27">
        <f t="shared" si="15"/>
        <v>6.8310000000000004</v>
      </c>
      <c r="N71" s="27">
        <f t="shared" si="16"/>
        <v>6.8310000000000004</v>
      </c>
      <c r="O71" s="27">
        <f t="shared" si="20"/>
        <v>-825.03300000000263</v>
      </c>
      <c r="P71" s="27">
        <f t="shared" si="21"/>
        <v>825.03300000000263</v>
      </c>
    </row>
    <row r="72" spans="1:16">
      <c r="A72" s="30">
        <v>37196</v>
      </c>
      <c r="C72" s="6">
        <v>64</v>
      </c>
      <c r="D72" s="29">
        <f t="shared" si="12"/>
        <v>18</v>
      </c>
      <c r="E72" s="29">
        <f t="shared" si="17"/>
        <v>1152</v>
      </c>
      <c r="F72" s="29">
        <f t="shared" si="13"/>
        <v>-2156</v>
      </c>
      <c r="G72" s="34">
        <f>+Inputs!$D$2</f>
        <v>0.3795</v>
      </c>
      <c r="I72" s="27">
        <f t="shared" si="18"/>
        <v>3308</v>
      </c>
      <c r="K72" s="27">
        <f t="shared" si="14"/>
        <v>18</v>
      </c>
      <c r="L72" s="27">
        <f t="shared" si="19"/>
        <v>1152</v>
      </c>
      <c r="M72" s="27">
        <f t="shared" si="15"/>
        <v>6.8310000000000004</v>
      </c>
      <c r="N72" s="27">
        <f t="shared" si="16"/>
        <v>6.8310000000000004</v>
      </c>
      <c r="O72" s="27">
        <f t="shared" si="20"/>
        <v>-818.20200000000261</v>
      </c>
      <c r="P72" s="27">
        <f t="shared" si="21"/>
        <v>818.20200000000261</v>
      </c>
    </row>
    <row r="73" spans="1:16">
      <c r="A73" s="31">
        <v>37226</v>
      </c>
      <c r="C73" s="6">
        <v>65</v>
      </c>
      <c r="D73" s="29">
        <f t="shared" ref="D73:D104" si="22">ROUND(-(+$B$9/180)*1,0)</f>
        <v>18</v>
      </c>
      <c r="E73" s="29">
        <f t="shared" si="17"/>
        <v>1170</v>
      </c>
      <c r="F73" s="29">
        <f t="shared" ref="F73:F104" si="23">$B$9+E73</f>
        <v>-2138</v>
      </c>
      <c r="G73" s="34">
        <f>+Inputs!$D$2</f>
        <v>0.3795</v>
      </c>
      <c r="I73" s="27">
        <f t="shared" si="18"/>
        <v>3308</v>
      </c>
      <c r="K73" s="27">
        <f t="shared" ref="K73:K104" si="24">D73</f>
        <v>18</v>
      </c>
      <c r="L73" s="27">
        <f t="shared" si="19"/>
        <v>1170</v>
      </c>
      <c r="M73" s="27">
        <f t="shared" ref="M73:M104" si="25">K73*G73</f>
        <v>6.8310000000000004</v>
      </c>
      <c r="N73" s="27">
        <f t="shared" ref="N73:N104" si="26">M73-J73</f>
        <v>6.8310000000000004</v>
      </c>
      <c r="O73" s="27">
        <f t="shared" si="20"/>
        <v>-811.3710000000026</v>
      </c>
      <c r="P73" s="27">
        <f t="shared" si="21"/>
        <v>811.3710000000026</v>
      </c>
    </row>
    <row r="74" spans="1:16">
      <c r="A74" s="30">
        <v>37257</v>
      </c>
      <c r="C74" s="6">
        <v>66</v>
      </c>
      <c r="D74" s="29">
        <f t="shared" si="22"/>
        <v>18</v>
      </c>
      <c r="E74" s="29">
        <f t="shared" ref="E74:E105" si="27">+E73+D74</f>
        <v>1188</v>
      </c>
      <c r="F74" s="29">
        <f t="shared" si="23"/>
        <v>-2120</v>
      </c>
      <c r="G74" s="34">
        <f>+Inputs!$D$2</f>
        <v>0.3795</v>
      </c>
      <c r="I74" s="27">
        <f t="shared" ref="I74:I105" si="28">+I73+H74</f>
        <v>3308</v>
      </c>
      <c r="K74" s="27">
        <f t="shared" si="24"/>
        <v>18</v>
      </c>
      <c r="L74" s="27">
        <f t="shared" ref="L74:L105" si="29">+L73+K74</f>
        <v>1188</v>
      </c>
      <c r="M74" s="27">
        <f t="shared" si="25"/>
        <v>6.8310000000000004</v>
      </c>
      <c r="N74" s="27">
        <f t="shared" si="26"/>
        <v>6.8310000000000004</v>
      </c>
      <c r="O74" s="27">
        <f t="shared" ref="O74:O105" si="30">+O73+N74</f>
        <v>-804.54000000000258</v>
      </c>
      <c r="P74" s="27">
        <f t="shared" ref="P74:P105" si="31">P73-N74</f>
        <v>804.54000000000258</v>
      </c>
    </row>
    <row r="75" spans="1:16">
      <c r="A75" s="31">
        <v>37288</v>
      </c>
      <c r="C75" s="6">
        <v>67</v>
      </c>
      <c r="D75" s="29">
        <f t="shared" si="22"/>
        <v>18</v>
      </c>
      <c r="E75" s="29">
        <f t="shared" si="27"/>
        <v>1206</v>
      </c>
      <c r="F75" s="29">
        <f t="shared" si="23"/>
        <v>-2102</v>
      </c>
      <c r="G75" s="34">
        <f>+Inputs!$D$2</f>
        <v>0.3795</v>
      </c>
      <c r="I75" s="27">
        <f t="shared" si="28"/>
        <v>3308</v>
      </c>
      <c r="K75" s="27">
        <f t="shared" si="24"/>
        <v>18</v>
      </c>
      <c r="L75" s="27">
        <f t="shared" si="29"/>
        <v>1206</v>
      </c>
      <c r="M75" s="27">
        <f t="shared" si="25"/>
        <v>6.8310000000000004</v>
      </c>
      <c r="N75" s="27">
        <f t="shared" si="26"/>
        <v>6.8310000000000004</v>
      </c>
      <c r="O75" s="27">
        <f t="shared" si="30"/>
        <v>-797.70900000000256</v>
      </c>
      <c r="P75" s="27">
        <f t="shared" si="31"/>
        <v>797.70900000000256</v>
      </c>
    </row>
    <row r="76" spans="1:16">
      <c r="A76" s="30">
        <v>37316</v>
      </c>
      <c r="C76" s="6">
        <v>68</v>
      </c>
      <c r="D76" s="29">
        <f t="shared" si="22"/>
        <v>18</v>
      </c>
      <c r="E76" s="29">
        <f t="shared" si="27"/>
        <v>1224</v>
      </c>
      <c r="F76" s="29">
        <f t="shared" si="23"/>
        <v>-2084</v>
      </c>
      <c r="G76" s="34">
        <f>+Inputs!$D$2</f>
        <v>0.3795</v>
      </c>
      <c r="I76" s="27">
        <f t="shared" si="28"/>
        <v>3308</v>
      </c>
      <c r="K76" s="27">
        <f t="shared" si="24"/>
        <v>18</v>
      </c>
      <c r="L76" s="27">
        <f t="shared" si="29"/>
        <v>1224</v>
      </c>
      <c r="M76" s="27">
        <f t="shared" si="25"/>
        <v>6.8310000000000004</v>
      </c>
      <c r="N76" s="27">
        <f t="shared" si="26"/>
        <v>6.8310000000000004</v>
      </c>
      <c r="O76" s="27">
        <f t="shared" si="30"/>
        <v>-790.87800000000254</v>
      </c>
      <c r="P76" s="27">
        <f t="shared" si="31"/>
        <v>790.87800000000254</v>
      </c>
    </row>
    <row r="77" spans="1:16">
      <c r="A77" s="31">
        <v>37347</v>
      </c>
      <c r="C77" s="6">
        <v>69</v>
      </c>
      <c r="D77" s="29">
        <f t="shared" si="22"/>
        <v>18</v>
      </c>
      <c r="E77" s="29">
        <f t="shared" si="27"/>
        <v>1242</v>
      </c>
      <c r="F77" s="29">
        <f t="shared" si="23"/>
        <v>-2066</v>
      </c>
      <c r="G77" s="34">
        <f>+Inputs!$D$2</f>
        <v>0.3795</v>
      </c>
      <c r="I77" s="27">
        <f t="shared" si="28"/>
        <v>3308</v>
      </c>
      <c r="K77" s="27">
        <f t="shared" si="24"/>
        <v>18</v>
      </c>
      <c r="L77" s="27">
        <f t="shared" si="29"/>
        <v>1242</v>
      </c>
      <c r="M77" s="27">
        <f t="shared" si="25"/>
        <v>6.8310000000000004</v>
      </c>
      <c r="N77" s="27">
        <f t="shared" si="26"/>
        <v>6.8310000000000004</v>
      </c>
      <c r="O77" s="27">
        <f t="shared" si="30"/>
        <v>-784.04700000000253</v>
      </c>
      <c r="P77" s="27">
        <f t="shared" si="31"/>
        <v>784.04700000000253</v>
      </c>
    </row>
    <row r="78" spans="1:16">
      <c r="A78" s="30">
        <v>37377</v>
      </c>
      <c r="C78" s="6">
        <v>70</v>
      </c>
      <c r="D78" s="29">
        <f t="shared" si="22"/>
        <v>18</v>
      </c>
      <c r="E78" s="29">
        <f t="shared" si="27"/>
        <v>1260</v>
      </c>
      <c r="F78" s="29">
        <f t="shared" si="23"/>
        <v>-2048</v>
      </c>
      <c r="G78" s="34">
        <f>+Inputs!$D$2</f>
        <v>0.3795</v>
      </c>
      <c r="I78" s="27">
        <f t="shared" si="28"/>
        <v>3308</v>
      </c>
      <c r="K78" s="27">
        <f t="shared" si="24"/>
        <v>18</v>
      </c>
      <c r="L78" s="27">
        <f t="shared" si="29"/>
        <v>1260</v>
      </c>
      <c r="M78" s="27">
        <f t="shared" si="25"/>
        <v>6.8310000000000004</v>
      </c>
      <c r="N78" s="27">
        <f t="shared" si="26"/>
        <v>6.8310000000000004</v>
      </c>
      <c r="O78" s="27">
        <f t="shared" si="30"/>
        <v>-777.21600000000251</v>
      </c>
      <c r="P78" s="27">
        <f t="shared" si="31"/>
        <v>777.21600000000251</v>
      </c>
    </row>
    <row r="79" spans="1:16">
      <c r="A79" s="31">
        <v>37408</v>
      </c>
      <c r="C79" s="6">
        <v>71</v>
      </c>
      <c r="D79" s="29">
        <f t="shared" si="22"/>
        <v>18</v>
      </c>
      <c r="E79" s="29">
        <f t="shared" si="27"/>
        <v>1278</v>
      </c>
      <c r="F79" s="29">
        <f t="shared" si="23"/>
        <v>-2030</v>
      </c>
      <c r="G79" s="34">
        <f>+Inputs!$D$2</f>
        <v>0.3795</v>
      </c>
      <c r="I79" s="27">
        <f t="shared" si="28"/>
        <v>3308</v>
      </c>
      <c r="K79" s="27">
        <f t="shared" si="24"/>
        <v>18</v>
      </c>
      <c r="L79" s="27">
        <f t="shared" si="29"/>
        <v>1278</v>
      </c>
      <c r="M79" s="27">
        <f t="shared" si="25"/>
        <v>6.8310000000000004</v>
      </c>
      <c r="N79" s="27">
        <f t="shared" si="26"/>
        <v>6.8310000000000004</v>
      </c>
      <c r="O79" s="27">
        <f t="shared" si="30"/>
        <v>-770.38500000000249</v>
      </c>
      <c r="P79" s="27">
        <f t="shared" si="31"/>
        <v>770.38500000000249</v>
      </c>
    </row>
    <row r="80" spans="1:16">
      <c r="A80" s="30">
        <v>37438</v>
      </c>
      <c r="C80" s="6">
        <v>72</v>
      </c>
      <c r="D80" s="29">
        <f t="shared" si="22"/>
        <v>18</v>
      </c>
      <c r="E80" s="29">
        <f t="shared" si="27"/>
        <v>1296</v>
      </c>
      <c r="F80" s="29">
        <f t="shared" si="23"/>
        <v>-2012</v>
      </c>
      <c r="G80" s="34">
        <f>+Inputs!$D$2</f>
        <v>0.3795</v>
      </c>
      <c r="I80" s="27">
        <f t="shared" si="28"/>
        <v>3308</v>
      </c>
      <c r="K80" s="27">
        <f t="shared" si="24"/>
        <v>18</v>
      </c>
      <c r="L80" s="27">
        <f t="shared" si="29"/>
        <v>1296</v>
      </c>
      <c r="M80" s="27">
        <f t="shared" si="25"/>
        <v>6.8310000000000004</v>
      </c>
      <c r="N80" s="27">
        <f t="shared" si="26"/>
        <v>6.8310000000000004</v>
      </c>
      <c r="O80" s="27">
        <f t="shared" si="30"/>
        <v>-763.55400000000247</v>
      </c>
      <c r="P80" s="27">
        <f t="shared" si="31"/>
        <v>763.55400000000247</v>
      </c>
    </row>
    <row r="81" spans="1:16">
      <c r="A81" s="31">
        <v>37469</v>
      </c>
      <c r="C81" s="6">
        <v>73</v>
      </c>
      <c r="D81" s="29">
        <f t="shared" si="22"/>
        <v>18</v>
      </c>
      <c r="E81" s="29">
        <f t="shared" si="27"/>
        <v>1314</v>
      </c>
      <c r="F81" s="29">
        <f t="shared" si="23"/>
        <v>-1994</v>
      </c>
      <c r="G81" s="34">
        <f>+Inputs!$D$2</f>
        <v>0.3795</v>
      </c>
      <c r="I81" s="27">
        <f t="shared" si="28"/>
        <v>3308</v>
      </c>
      <c r="K81" s="27">
        <f t="shared" si="24"/>
        <v>18</v>
      </c>
      <c r="L81" s="27">
        <f t="shared" si="29"/>
        <v>1314</v>
      </c>
      <c r="M81" s="27">
        <f t="shared" si="25"/>
        <v>6.8310000000000004</v>
      </c>
      <c r="N81" s="27">
        <f t="shared" si="26"/>
        <v>6.8310000000000004</v>
      </c>
      <c r="O81" s="27">
        <f t="shared" si="30"/>
        <v>-756.72300000000246</v>
      </c>
      <c r="P81" s="27">
        <f t="shared" si="31"/>
        <v>756.72300000000246</v>
      </c>
    </row>
    <row r="82" spans="1:16">
      <c r="A82" s="30">
        <v>37500</v>
      </c>
      <c r="C82" s="6">
        <v>74</v>
      </c>
      <c r="D82" s="29">
        <f t="shared" si="22"/>
        <v>18</v>
      </c>
      <c r="E82" s="29">
        <f t="shared" si="27"/>
        <v>1332</v>
      </c>
      <c r="F82" s="29">
        <f t="shared" si="23"/>
        <v>-1976</v>
      </c>
      <c r="G82" s="34">
        <f>+Inputs!$D$2</f>
        <v>0.3795</v>
      </c>
      <c r="I82" s="27">
        <f t="shared" si="28"/>
        <v>3308</v>
      </c>
      <c r="K82" s="27">
        <f t="shared" si="24"/>
        <v>18</v>
      </c>
      <c r="L82" s="27">
        <f t="shared" si="29"/>
        <v>1332</v>
      </c>
      <c r="M82" s="27">
        <f t="shared" si="25"/>
        <v>6.8310000000000004</v>
      </c>
      <c r="N82" s="27">
        <f t="shared" si="26"/>
        <v>6.8310000000000004</v>
      </c>
      <c r="O82" s="27">
        <f t="shared" si="30"/>
        <v>-749.89200000000244</v>
      </c>
      <c r="P82" s="27">
        <f t="shared" si="31"/>
        <v>749.89200000000244</v>
      </c>
    </row>
    <row r="83" spans="1:16">
      <c r="A83" s="31">
        <v>37530</v>
      </c>
      <c r="C83" s="6">
        <v>75</v>
      </c>
      <c r="D83" s="29">
        <f t="shared" si="22"/>
        <v>18</v>
      </c>
      <c r="E83" s="29">
        <f t="shared" si="27"/>
        <v>1350</v>
      </c>
      <c r="F83" s="29">
        <f t="shared" si="23"/>
        <v>-1958</v>
      </c>
      <c r="G83" s="34">
        <f>+Inputs!$D$2</f>
        <v>0.3795</v>
      </c>
      <c r="I83" s="27">
        <f t="shared" si="28"/>
        <v>3308</v>
      </c>
      <c r="K83" s="27">
        <f t="shared" si="24"/>
        <v>18</v>
      </c>
      <c r="L83" s="27">
        <f t="shared" si="29"/>
        <v>1350</v>
      </c>
      <c r="M83" s="27">
        <f t="shared" si="25"/>
        <v>6.8310000000000004</v>
      </c>
      <c r="N83" s="27">
        <f t="shared" si="26"/>
        <v>6.8310000000000004</v>
      </c>
      <c r="O83" s="27">
        <f t="shared" si="30"/>
        <v>-743.06100000000242</v>
      </c>
      <c r="P83" s="27">
        <f t="shared" si="31"/>
        <v>743.06100000000242</v>
      </c>
    </row>
    <row r="84" spans="1:16">
      <c r="A84" s="30">
        <v>37561</v>
      </c>
      <c r="C84" s="6">
        <v>76</v>
      </c>
      <c r="D84" s="29">
        <f t="shared" si="22"/>
        <v>18</v>
      </c>
      <c r="E84" s="29">
        <f t="shared" si="27"/>
        <v>1368</v>
      </c>
      <c r="F84" s="29">
        <f t="shared" si="23"/>
        <v>-1940</v>
      </c>
      <c r="G84" s="34">
        <f>+Inputs!$D$2</f>
        <v>0.3795</v>
      </c>
      <c r="I84" s="27">
        <f t="shared" si="28"/>
        <v>3308</v>
      </c>
      <c r="K84" s="27">
        <f t="shared" si="24"/>
        <v>18</v>
      </c>
      <c r="L84" s="27">
        <f t="shared" si="29"/>
        <v>1368</v>
      </c>
      <c r="M84" s="27">
        <f t="shared" si="25"/>
        <v>6.8310000000000004</v>
      </c>
      <c r="N84" s="27">
        <f t="shared" si="26"/>
        <v>6.8310000000000004</v>
      </c>
      <c r="O84" s="27">
        <f t="shared" si="30"/>
        <v>-736.23000000000241</v>
      </c>
      <c r="P84" s="27">
        <f t="shared" si="31"/>
        <v>736.23000000000241</v>
      </c>
    </row>
    <row r="85" spans="1:16">
      <c r="A85" s="31">
        <v>37591</v>
      </c>
      <c r="C85" s="6">
        <v>77</v>
      </c>
      <c r="D85" s="29">
        <f t="shared" si="22"/>
        <v>18</v>
      </c>
      <c r="E85" s="29">
        <f t="shared" si="27"/>
        <v>1386</v>
      </c>
      <c r="F85" s="29">
        <f t="shared" si="23"/>
        <v>-1922</v>
      </c>
      <c r="G85" s="34">
        <f>+Inputs!$D$2</f>
        <v>0.3795</v>
      </c>
      <c r="I85" s="27">
        <f t="shared" si="28"/>
        <v>3308</v>
      </c>
      <c r="K85" s="27">
        <f t="shared" si="24"/>
        <v>18</v>
      </c>
      <c r="L85" s="27">
        <f t="shared" si="29"/>
        <v>1386</v>
      </c>
      <c r="M85" s="27">
        <f t="shared" si="25"/>
        <v>6.8310000000000004</v>
      </c>
      <c r="N85" s="27">
        <f t="shared" si="26"/>
        <v>6.8310000000000004</v>
      </c>
      <c r="O85" s="27">
        <f t="shared" si="30"/>
        <v>-729.39900000000239</v>
      </c>
      <c r="P85" s="27">
        <f t="shared" si="31"/>
        <v>729.39900000000239</v>
      </c>
    </row>
    <row r="86" spans="1:16">
      <c r="A86" s="30">
        <v>37622</v>
      </c>
      <c r="C86" s="6">
        <v>78</v>
      </c>
      <c r="D86" s="29">
        <f t="shared" si="22"/>
        <v>18</v>
      </c>
      <c r="E86" s="29">
        <f t="shared" si="27"/>
        <v>1404</v>
      </c>
      <c r="F86" s="29">
        <f t="shared" si="23"/>
        <v>-1904</v>
      </c>
      <c r="G86" s="34">
        <f>+Inputs!$D$2</f>
        <v>0.3795</v>
      </c>
      <c r="I86" s="27">
        <f t="shared" si="28"/>
        <v>3308</v>
      </c>
      <c r="K86" s="27">
        <f t="shared" si="24"/>
        <v>18</v>
      </c>
      <c r="L86" s="27">
        <f t="shared" si="29"/>
        <v>1404</v>
      </c>
      <c r="M86" s="27">
        <f t="shared" si="25"/>
        <v>6.8310000000000004</v>
      </c>
      <c r="N86" s="27">
        <f t="shared" si="26"/>
        <v>6.8310000000000004</v>
      </c>
      <c r="O86" s="27">
        <f t="shared" si="30"/>
        <v>-722.56800000000237</v>
      </c>
      <c r="P86" s="27">
        <f t="shared" si="31"/>
        <v>722.56800000000237</v>
      </c>
    </row>
    <row r="87" spans="1:16">
      <c r="A87" s="31">
        <v>37653</v>
      </c>
      <c r="C87" s="6">
        <v>79</v>
      </c>
      <c r="D87" s="29">
        <f t="shared" si="22"/>
        <v>18</v>
      </c>
      <c r="E87" s="29">
        <f t="shared" si="27"/>
        <v>1422</v>
      </c>
      <c r="F87" s="29">
        <f t="shared" si="23"/>
        <v>-1886</v>
      </c>
      <c r="G87" s="34">
        <f>+Inputs!$D$2</f>
        <v>0.3795</v>
      </c>
      <c r="I87" s="27">
        <f t="shared" si="28"/>
        <v>3308</v>
      </c>
      <c r="K87" s="27">
        <f t="shared" si="24"/>
        <v>18</v>
      </c>
      <c r="L87" s="27">
        <f t="shared" si="29"/>
        <v>1422</v>
      </c>
      <c r="M87" s="27">
        <f t="shared" si="25"/>
        <v>6.8310000000000004</v>
      </c>
      <c r="N87" s="27">
        <f t="shared" si="26"/>
        <v>6.8310000000000004</v>
      </c>
      <c r="O87" s="27">
        <f t="shared" si="30"/>
        <v>-715.73700000000235</v>
      </c>
      <c r="P87" s="27">
        <f t="shared" si="31"/>
        <v>715.73700000000235</v>
      </c>
    </row>
    <row r="88" spans="1:16">
      <c r="A88" s="30">
        <v>37681</v>
      </c>
      <c r="C88" s="6">
        <v>80</v>
      </c>
      <c r="D88" s="29">
        <f t="shared" si="22"/>
        <v>18</v>
      </c>
      <c r="E88" s="29">
        <f t="shared" si="27"/>
        <v>1440</v>
      </c>
      <c r="F88" s="29">
        <f t="shared" si="23"/>
        <v>-1868</v>
      </c>
      <c r="G88" s="34">
        <f>+Inputs!$D$2</f>
        <v>0.3795</v>
      </c>
      <c r="I88" s="27">
        <f t="shared" si="28"/>
        <v>3308</v>
      </c>
      <c r="K88" s="27">
        <f t="shared" si="24"/>
        <v>18</v>
      </c>
      <c r="L88" s="27">
        <f t="shared" si="29"/>
        <v>1440</v>
      </c>
      <c r="M88" s="27">
        <f t="shared" si="25"/>
        <v>6.8310000000000004</v>
      </c>
      <c r="N88" s="27">
        <f t="shared" si="26"/>
        <v>6.8310000000000004</v>
      </c>
      <c r="O88" s="27">
        <f t="shared" si="30"/>
        <v>-708.90600000000234</v>
      </c>
      <c r="P88" s="27">
        <f t="shared" si="31"/>
        <v>708.90600000000234</v>
      </c>
    </row>
    <row r="89" spans="1:16">
      <c r="A89" s="31">
        <v>37712</v>
      </c>
      <c r="C89" s="6">
        <v>81</v>
      </c>
      <c r="D89" s="29">
        <f t="shared" si="22"/>
        <v>18</v>
      </c>
      <c r="E89" s="29">
        <f t="shared" si="27"/>
        <v>1458</v>
      </c>
      <c r="F89" s="29">
        <f t="shared" si="23"/>
        <v>-1850</v>
      </c>
      <c r="G89" s="34">
        <f>+Inputs!$D$2</f>
        <v>0.3795</v>
      </c>
      <c r="I89" s="27">
        <f t="shared" si="28"/>
        <v>3308</v>
      </c>
      <c r="K89" s="27">
        <f t="shared" si="24"/>
        <v>18</v>
      </c>
      <c r="L89" s="27">
        <f t="shared" si="29"/>
        <v>1458</v>
      </c>
      <c r="M89" s="27">
        <f t="shared" si="25"/>
        <v>6.8310000000000004</v>
      </c>
      <c r="N89" s="27">
        <f t="shared" si="26"/>
        <v>6.8310000000000004</v>
      </c>
      <c r="O89" s="27">
        <f t="shared" si="30"/>
        <v>-702.07500000000232</v>
      </c>
      <c r="P89" s="27">
        <f t="shared" si="31"/>
        <v>702.07500000000232</v>
      </c>
    </row>
    <row r="90" spans="1:16">
      <c r="A90" s="30">
        <v>37742</v>
      </c>
      <c r="C90" s="6">
        <v>82</v>
      </c>
      <c r="D90" s="29">
        <f t="shared" si="22"/>
        <v>18</v>
      </c>
      <c r="E90" s="29">
        <f t="shared" si="27"/>
        <v>1476</v>
      </c>
      <c r="F90" s="29">
        <f t="shared" si="23"/>
        <v>-1832</v>
      </c>
      <c r="G90" s="34">
        <f>+Inputs!$D$3</f>
        <v>0.37951000000000001</v>
      </c>
      <c r="I90" s="27">
        <f t="shared" si="28"/>
        <v>3308</v>
      </c>
      <c r="K90" s="27">
        <f t="shared" si="24"/>
        <v>18</v>
      </c>
      <c r="L90" s="27">
        <f t="shared" si="29"/>
        <v>1476</v>
      </c>
      <c r="M90" s="27">
        <f t="shared" si="25"/>
        <v>6.8311799999999998</v>
      </c>
      <c r="N90" s="27">
        <f t="shared" si="26"/>
        <v>6.8311799999999998</v>
      </c>
      <c r="O90" s="27">
        <f t="shared" si="30"/>
        <v>-695.2438200000023</v>
      </c>
      <c r="P90" s="27">
        <f t="shared" si="31"/>
        <v>695.2438200000023</v>
      </c>
    </row>
    <row r="91" spans="1:16">
      <c r="A91" s="31">
        <v>37773</v>
      </c>
      <c r="C91" s="6">
        <v>83</v>
      </c>
      <c r="D91" s="29">
        <f t="shared" si="22"/>
        <v>18</v>
      </c>
      <c r="E91" s="29">
        <f t="shared" si="27"/>
        <v>1494</v>
      </c>
      <c r="F91" s="29">
        <f t="shared" si="23"/>
        <v>-1814</v>
      </c>
      <c r="G91" s="34">
        <f>+Inputs!$D$3</f>
        <v>0.37951000000000001</v>
      </c>
      <c r="I91" s="27">
        <f t="shared" si="28"/>
        <v>3308</v>
      </c>
      <c r="K91" s="27">
        <f t="shared" si="24"/>
        <v>18</v>
      </c>
      <c r="L91" s="27">
        <f t="shared" si="29"/>
        <v>1494</v>
      </c>
      <c r="M91" s="27">
        <f t="shared" si="25"/>
        <v>6.8311799999999998</v>
      </c>
      <c r="N91" s="27">
        <f t="shared" si="26"/>
        <v>6.8311799999999998</v>
      </c>
      <c r="O91" s="27">
        <f t="shared" si="30"/>
        <v>-688.41264000000228</v>
      </c>
      <c r="P91" s="27">
        <f t="shared" si="31"/>
        <v>688.41264000000228</v>
      </c>
    </row>
    <row r="92" spans="1:16">
      <c r="A92" s="30">
        <v>37803</v>
      </c>
      <c r="C92" s="6">
        <v>84</v>
      </c>
      <c r="D92" s="29">
        <f t="shared" si="22"/>
        <v>18</v>
      </c>
      <c r="E92" s="29">
        <f t="shared" si="27"/>
        <v>1512</v>
      </c>
      <c r="F92" s="29">
        <f t="shared" si="23"/>
        <v>-1796</v>
      </c>
      <c r="G92" s="34">
        <f>+Inputs!$D$3</f>
        <v>0.37951000000000001</v>
      </c>
      <c r="I92" s="27">
        <f t="shared" si="28"/>
        <v>3308</v>
      </c>
      <c r="K92" s="27">
        <f t="shared" si="24"/>
        <v>18</v>
      </c>
      <c r="L92" s="27">
        <f t="shared" si="29"/>
        <v>1512</v>
      </c>
      <c r="M92" s="27">
        <f t="shared" si="25"/>
        <v>6.8311799999999998</v>
      </c>
      <c r="N92" s="27">
        <f t="shared" si="26"/>
        <v>6.8311799999999998</v>
      </c>
      <c r="O92" s="27">
        <f t="shared" si="30"/>
        <v>-681.58146000000227</v>
      </c>
      <c r="P92" s="27">
        <f t="shared" si="31"/>
        <v>681.58146000000227</v>
      </c>
    </row>
    <row r="93" spans="1:16">
      <c r="A93" s="31">
        <v>37834</v>
      </c>
      <c r="C93" s="6">
        <v>85</v>
      </c>
      <c r="D93" s="29">
        <f t="shared" si="22"/>
        <v>18</v>
      </c>
      <c r="E93" s="29">
        <f t="shared" si="27"/>
        <v>1530</v>
      </c>
      <c r="F93" s="29">
        <f t="shared" si="23"/>
        <v>-1778</v>
      </c>
      <c r="G93" s="34">
        <f>+Inputs!$D$3</f>
        <v>0.37951000000000001</v>
      </c>
      <c r="I93" s="27">
        <f t="shared" si="28"/>
        <v>3308</v>
      </c>
      <c r="K93" s="27">
        <f t="shared" si="24"/>
        <v>18</v>
      </c>
      <c r="L93" s="27">
        <f t="shared" si="29"/>
        <v>1530</v>
      </c>
      <c r="M93" s="27">
        <f t="shared" si="25"/>
        <v>6.8311799999999998</v>
      </c>
      <c r="N93" s="27">
        <f t="shared" si="26"/>
        <v>6.8311799999999998</v>
      </c>
      <c r="O93" s="27">
        <f t="shared" si="30"/>
        <v>-674.75028000000225</v>
      </c>
      <c r="P93" s="27">
        <f t="shared" si="31"/>
        <v>674.75028000000225</v>
      </c>
    </row>
    <row r="94" spans="1:16">
      <c r="A94" s="30">
        <v>37865</v>
      </c>
      <c r="C94" s="6">
        <v>86</v>
      </c>
      <c r="D94" s="29">
        <f t="shared" si="22"/>
        <v>18</v>
      </c>
      <c r="E94" s="29">
        <f t="shared" si="27"/>
        <v>1548</v>
      </c>
      <c r="F94" s="29">
        <f t="shared" si="23"/>
        <v>-1760</v>
      </c>
      <c r="G94" s="34">
        <f>+Inputs!$D$3</f>
        <v>0.37951000000000001</v>
      </c>
      <c r="I94" s="27">
        <f t="shared" si="28"/>
        <v>3308</v>
      </c>
      <c r="K94" s="27">
        <f t="shared" si="24"/>
        <v>18</v>
      </c>
      <c r="L94" s="27">
        <f t="shared" si="29"/>
        <v>1548</v>
      </c>
      <c r="M94" s="27">
        <f t="shared" si="25"/>
        <v>6.8311799999999998</v>
      </c>
      <c r="N94" s="27">
        <f t="shared" si="26"/>
        <v>6.8311799999999998</v>
      </c>
      <c r="O94" s="27">
        <f t="shared" si="30"/>
        <v>-667.91910000000223</v>
      </c>
      <c r="P94" s="27">
        <f t="shared" si="31"/>
        <v>667.91910000000223</v>
      </c>
    </row>
    <row r="95" spans="1:16">
      <c r="A95" s="31">
        <v>37895</v>
      </c>
      <c r="C95" s="6">
        <v>87</v>
      </c>
      <c r="D95" s="29">
        <f t="shared" si="22"/>
        <v>18</v>
      </c>
      <c r="E95" s="29">
        <f t="shared" si="27"/>
        <v>1566</v>
      </c>
      <c r="F95" s="29">
        <f t="shared" si="23"/>
        <v>-1742</v>
      </c>
      <c r="G95" s="34">
        <f>+Inputs!$D$3</f>
        <v>0.37951000000000001</v>
      </c>
      <c r="I95" s="27">
        <f t="shared" si="28"/>
        <v>3308</v>
      </c>
      <c r="K95" s="27">
        <f t="shared" si="24"/>
        <v>18</v>
      </c>
      <c r="L95" s="27">
        <f t="shared" si="29"/>
        <v>1566</v>
      </c>
      <c r="M95" s="27">
        <f t="shared" si="25"/>
        <v>6.8311799999999998</v>
      </c>
      <c r="N95" s="27">
        <f t="shared" si="26"/>
        <v>6.8311799999999998</v>
      </c>
      <c r="O95" s="27">
        <f t="shared" si="30"/>
        <v>-661.08792000000221</v>
      </c>
      <c r="P95" s="27">
        <f t="shared" si="31"/>
        <v>661.08792000000221</v>
      </c>
    </row>
    <row r="96" spans="1:16">
      <c r="A96" s="30">
        <v>37926</v>
      </c>
      <c r="C96" s="6">
        <v>88</v>
      </c>
      <c r="D96" s="29">
        <f t="shared" si="22"/>
        <v>18</v>
      </c>
      <c r="E96" s="29">
        <f t="shared" si="27"/>
        <v>1584</v>
      </c>
      <c r="F96" s="29">
        <f t="shared" si="23"/>
        <v>-1724</v>
      </c>
      <c r="G96" s="34">
        <f>+Inputs!$D$3</f>
        <v>0.37951000000000001</v>
      </c>
      <c r="I96" s="27">
        <f t="shared" si="28"/>
        <v>3308</v>
      </c>
      <c r="K96" s="27">
        <f t="shared" si="24"/>
        <v>18</v>
      </c>
      <c r="L96" s="27">
        <f t="shared" si="29"/>
        <v>1584</v>
      </c>
      <c r="M96" s="27">
        <f t="shared" si="25"/>
        <v>6.8311799999999998</v>
      </c>
      <c r="N96" s="27">
        <f t="shared" si="26"/>
        <v>6.8311799999999998</v>
      </c>
      <c r="O96" s="27">
        <f t="shared" si="30"/>
        <v>-654.2567400000022</v>
      </c>
      <c r="P96" s="27">
        <f t="shared" si="31"/>
        <v>654.2567400000022</v>
      </c>
    </row>
    <row r="97" spans="1:16">
      <c r="A97" s="31">
        <v>37956</v>
      </c>
      <c r="C97" s="6">
        <v>89</v>
      </c>
      <c r="D97" s="29">
        <f t="shared" si="22"/>
        <v>18</v>
      </c>
      <c r="E97" s="29">
        <f t="shared" si="27"/>
        <v>1602</v>
      </c>
      <c r="F97" s="29">
        <f t="shared" si="23"/>
        <v>-1706</v>
      </c>
      <c r="G97" s="34">
        <f>+Inputs!$D$3</f>
        <v>0.37951000000000001</v>
      </c>
      <c r="I97" s="27">
        <f t="shared" si="28"/>
        <v>3308</v>
      </c>
      <c r="K97" s="27">
        <f t="shared" si="24"/>
        <v>18</v>
      </c>
      <c r="L97" s="27">
        <f t="shared" si="29"/>
        <v>1602</v>
      </c>
      <c r="M97" s="27">
        <f t="shared" si="25"/>
        <v>6.8311799999999998</v>
      </c>
      <c r="N97" s="27">
        <f t="shared" si="26"/>
        <v>6.8311799999999998</v>
      </c>
      <c r="O97" s="27">
        <f t="shared" si="30"/>
        <v>-647.42556000000218</v>
      </c>
      <c r="P97" s="27">
        <f t="shared" si="31"/>
        <v>647.42556000000218</v>
      </c>
    </row>
    <row r="98" spans="1:16">
      <c r="A98" s="30">
        <v>37987</v>
      </c>
      <c r="C98" s="6">
        <v>90</v>
      </c>
      <c r="D98" s="29">
        <f t="shared" si="22"/>
        <v>18</v>
      </c>
      <c r="E98" s="29">
        <f t="shared" si="27"/>
        <v>1620</v>
      </c>
      <c r="F98" s="29">
        <f t="shared" si="23"/>
        <v>-1688</v>
      </c>
      <c r="G98" s="34">
        <f>+Inputs!$D$3</f>
        <v>0.37951000000000001</v>
      </c>
      <c r="I98" s="27">
        <f t="shared" si="28"/>
        <v>3308</v>
      </c>
      <c r="K98" s="27">
        <f t="shared" si="24"/>
        <v>18</v>
      </c>
      <c r="L98" s="27">
        <f t="shared" si="29"/>
        <v>1620</v>
      </c>
      <c r="M98" s="27">
        <f t="shared" si="25"/>
        <v>6.8311799999999998</v>
      </c>
      <c r="N98" s="27">
        <f t="shared" si="26"/>
        <v>6.8311799999999998</v>
      </c>
      <c r="O98" s="27">
        <f t="shared" si="30"/>
        <v>-640.59438000000216</v>
      </c>
      <c r="P98" s="27">
        <f t="shared" si="31"/>
        <v>640.59438000000216</v>
      </c>
    </row>
    <row r="99" spans="1:16">
      <c r="A99" s="31">
        <v>38018</v>
      </c>
      <c r="C99" s="6">
        <v>91</v>
      </c>
      <c r="D99" s="29">
        <f t="shared" si="22"/>
        <v>18</v>
      </c>
      <c r="E99" s="29">
        <f t="shared" si="27"/>
        <v>1638</v>
      </c>
      <c r="F99" s="29">
        <f t="shared" si="23"/>
        <v>-1670</v>
      </c>
      <c r="G99" s="34">
        <f>+Inputs!$D$3</f>
        <v>0.37951000000000001</v>
      </c>
      <c r="I99" s="27">
        <f t="shared" si="28"/>
        <v>3308</v>
      </c>
      <c r="K99" s="27">
        <f t="shared" si="24"/>
        <v>18</v>
      </c>
      <c r="L99" s="27">
        <f t="shared" si="29"/>
        <v>1638</v>
      </c>
      <c r="M99" s="27">
        <f t="shared" si="25"/>
        <v>6.8311799999999998</v>
      </c>
      <c r="N99" s="27">
        <f t="shared" si="26"/>
        <v>6.8311799999999998</v>
      </c>
      <c r="O99" s="27">
        <f t="shared" si="30"/>
        <v>-633.76320000000214</v>
      </c>
      <c r="P99" s="27">
        <f t="shared" si="31"/>
        <v>633.76320000000214</v>
      </c>
    </row>
    <row r="100" spans="1:16">
      <c r="A100" s="30">
        <v>38047</v>
      </c>
      <c r="C100" s="6">
        <v>92</v>
      </c>
      <c r="D100" s="29">
        <f t="shared" si="22"/>
        <v>18</v>
      </c>
      <c r="E100" s="29">
        <f t="shared" si="27"/>
        <v>1656</v>
      </c>
      <c r="F100" s="29">
        <f t="shared" si="23"/>
        <v>-1652</v>
      </c>
      <c r="G100" s="34">
        <f>+Inputs!$D$3</f>
        <v>0.37951000000000001</v>
      </c>
      <c r="I100" s="27">
        <f t="shared" si="28"/>
        <v>3308</v>
      </c>
      <c r="K100" s="27">
        <f t="shared" si="24"/>
        <v>18</v>
      </c>
      <c r="L100" s="27">
        <f t="shared" si="29"/>
        <v>1656</v>
      </c>
      <c r="M100" s="27">
        <f t="shared" si="25"/>
        <v>6.8311799999999998</v>
      </c>
      <c r="N100" s="27">
        <f t="shared" si="26"/>
        <v>6.8311799999999998</v>
      </c>
      <c r="O100" s="27">
        <f t="shared" si="30"/>
        <v>-626.93202000000213</v>
      </c>
      <c r="P100" s="27">
        <f t="shared" si="31"/>
        <v>626.93202000000213</v>
      </c>
    </row>
    <row r="101" spans="1:16">
      <c r="A101" s="31">
        <v>38078</v>
      </c>
      <c r="C101" s="6">
        <v>93</v>
      </c>
      <c r="D101" s="29">
        <f t="shared" si="22"/>
        <v>18</v>
      </c>
      <c r="E101" s="29">
        <f t="shared" si="27"/>
        <v>1674</v>
      </c>
      <c r="F101" s="29">
        <f t="shared" si="23"/>
        <v>-1634</v>
      </c>
      <c r="G101" s="34">
        <f>+Inputs!$D$3</f>
        <v>0.37951000000000001</v>
      </c>
      <c r="I101" s="27">
        <f t="shared" si="28"/>
        <v>3308</v>
      </c>
      <c r="K101" s="27">
        <f t="shared" si="24"/>
        <v>18</v>
      </c>
      <c r="L101" s="27">
        <f t="shared" si="29"/>
        <v>1674</v>
      </c>
      <c r="M101" s="27">
        <f t="shared" si="25"/>
        <v>6.8311799999999998</v>
      </c>
      <c r="N101" s="27">
        <f t="shared" si="26"/>
        <v>6.8311799999999998</v>
      </c>
      <c r="O101" s="27">
        <f t="shared" si="30"/>
        <v>-620.10084000000211</v>
      </c>
      <c r="P101" s="27">
        <f t="shared" si="31"/>
        <v>620.10084000000211</v>
      </c>
    </row>
    <row r="102" spans="1:16">
      <c r="A102" s="30">
        <v>38108</v>
      </c>
      <c r="C102" s="6">
        <v>94</v>
      </c>
      <c r="D102" s="29">
        <f t="shared" si="22"/>
        <v>18</v>
      </c>
      <c r="E102" s="29">
        <f t="shared" si="27"/>
        <v>1692</v>
      </c>
      <c r="F102" s="29">
        <f t="shared" si="23"/>
        <v>-1616</v>
      </c>
      <c r="G102" s="34">
        <f>+Inputs!$D$3</f>
        <v>0.37951000000000001</v>
      </c>
      <c r="I102" s="27">
        <f t="shared" si="28"/>
        <v>3308</v>
      </c>
      <c r="K102" s="27">
        <f t="shared" si="24"/>
        <v>18</v>
      </c>
      <c r="L102" s="27">
        <f t="shared" si="29"/>
        <v>1692</v>
      </c>
      <c r="M102" s="27">
        <f t="shared" si="25"/>
        <v>6.8311799999999998</v>
      </c>
      <c r="N102" s="27">
        <f t="shared" si="26"/>
        <v>6.8311799999999998</v>
      </c>
      <c r="O102" s="27">
        <f t="shared" si="30"/>
        <v>-613.26966000000209</v>
      </c>
      <c r="P102" s="27">
        <f t="shared" si="31"/>
        <v>613.26966000000209</v>
      </c>
    </row>
    <row r="103" spans="1:16">
      <c r="A103" s="31">
        <v>38139</v>
      </c>
      <c r="C103" s="6">
        <v>95</v>
      </c>
      <c r="D103" s="29">
        <f t="shared" si="22"/>
        <v>18</v>
      </c>
      <c r="E103" s="29">
        <f t="shared" si="27"/>
        <v>1710</v>
      </c>
      <c r="F103" s="29">
        <f t="shared" si="23"/>
        <v>-1598</v>
      </c>
      <c r="G103" s="34">
        <f>+Inputs!$D$3</f>
        <v>0.37951000000000001</v>
      </c>
      <c r="I103" s="27">
        <f t="shared" si="28"/>
        <v>3308</v>
      </c>
      <c r="K103" s="27">
        <f t="shared" si="24"/>
        <v>18</v>
      </c>
      <c r="L103" s="27">
        <f t="shared" si="29"/>
        <v>1710</v>
      </c>
      <c r="M103" s="27">
        <f t="shared" si="25"/>
        <v>6.8311799999999998</v>
      </c>
      <c r="N103" s="27">
        <f t="shared" si="26"/>
        <v>6.8311799999999998</v>
      </c>
      <c r="O103" s="27">
        <f t="shared" si="30"/>
        <v>-606.43848000000207</v>
      </c>
      <c r="P103" s="27">
        <f t="shared" si="31"/>
        <v>606.43848000000207</v>
      </c>
    </row>
    <row r="104" spans="1:16">
      <c r="A104" s="30">
        <v>38169</v>
      </c>
      <c r="C104" s="6">
        <v>96</v>
      </c>
      <c r="D104" s="29">
        <f t="shared" si="22"/>
        <v>18</v>
      </c>
      <c r="E104" s="29">
        <f t="shared" si="27"/>
        <v>1728</v>
      </c>
      <c r="F104" s="29">
        <f t="shared" si="23"/>
        <v>-1580</v>
      </c>
      <c r="G104" s="34">
        <f>+Inputs!$D$3</f>
        <v>0.37951000000000001</v>
      </c>
      <c r="I104" s="27">
        <f t="shared" si="28"/>
        <v>3308</v>
      </c>
      <c r="K104" s="27">
        <f t="shared" si="24"/>
        <v>18</v>
      </c>
      <c r="L104" s="27">
        <f t="shared" si="29"/>
        <v>1728</v>
      </c>
      <c r="M104" s="27">
        <f t="shared" si="25"/>
        <v>6.8311799999999998</v>
      </c>
      <c r="N104" s="27">
        <f t="shared" si="26"/>
        <v>6.8311799999999998</v>
      </c>
      <c r="O104" s="27">
        <f t="shared" si="30"/>
        <v>-599.60730000000206</v>
      </c>
      <c r="P104" s="27">
        <f t="shared" si="31"/>
        <v>599.60730000000206</v>
      </c>
    </row>
    <row r="105" spans="1:16">
      <c r="A105" s="31">
        <v>38200</v>
      </c>
      <c r="C105" s="6">
        <v>97</v>
      </c>
      <c r="D105" s="29">
        <f t="shared" ref="D105:D136" si="32">ROUND(-(+$B$9/180)*1,0)</f>
        <v>18</v>
      </c>
      <c r="E105" s="29">
        <f t="shared" si="27"/>
        <v>1746</v>
      </c>
      <c r="F105" s="29">
        <f t="shared" ref="F105:F136" si="33">$B$9+E105</f>
        <v>-1562</v>
      </c>
      <c r="G105" s="34">
        <f>+Inputs!$D$3</f>
        <v>0.37951000000000001</v>
      </c>
      <c r="I105" s="27">
        <f t="shared" si="28"/>
        <v>3308</v>
      </c>
      <c r="K105" s="27">
        <f t="shared" ref="K105:K136" si="34">D105</f>
        <v>18</v>
      </c>
      <c r="L105" s="27">
        <f t="shared" si="29"/>
        <v>1746</v>
      </c>
      <c r="M105" s="27">
        <f t="shared" ref="M105:M136" si="35">K105*G105</f>
        <v>6.8311799999999998</v>
      </c>
      <c r="N105" s="27">
        <f t="shared" ref="N105:N136" si="36">M105-J105</f>
        <v>6.8311799999999998</v>
      </c>
      <c r="O105" s="27">
        <f t="shared" si="30"/>
        <v>-592.77612000000204</v>
      </c>
      <c r="P105" s="27">
        <f t="shared" si="31"/>
        <v>592.77612000000204</v>
      </c>
    </row>
    <row r="106" spans="1:16">
      <c r="A106" s="30">
        <v>38231</v>
      </c>
      <c r="C106" s="6">
        <v>98</v>
      </c>
      <c r="D106" s="29">
        <f t="shared" si="32"/>
        <v>18</v>
      </c>
      <c r="E106" s="29">
        <f t="shared" ref="E106:E137" si="37">+E105+D106</f>
        <v>1764</v>
      </c>
      <c r="F106" s="29">
        <f t="shared" si="33"/>
        <v>-1544</v>
      </c>
      <c r="G106" s="34">
        <f>+Inputs!$D$3</f>
        <v>0.37951000000000001</v>
      </c>
      <c r="I106" s="27">
        <f t="shared" ref="I106:I137" si="38">+I105+H106</f>
        <v>3308</v>
      </c>
      <c r="K106" s="27">
        <f t="shared" si="34"/>
        <v>18</v>
      </c>
      <c r="L106" s="27">
        <f t="shared" ref="L106:L137" si="39">+L105+K106</f>
        <v>1764</v>
      </c>
      <c r="M106" s="27">
        <f t="shared" si="35"/>
        <v>6.8311799999999998</v>
      </c>
      <c r="N106" s="27">
        <f t="shared" si="36"/>
        <v>6.8311799999999998</v>
      </c>
      <c r="O106" s="27">
        <f t="shared" ref="O106:O137" si="40">+O105+N106</f>
        <v>-585.94494000000202</v>
      </c>
      <c r="P106" s="27">
        <f t="shared" ref="P106:P137" si="41">P105-N106</f>
        <v>585.94494000000202</v>
      </c>
    </row>
    <row r="107" spans="1:16">
      <c r="A107" s="31">
        <v>38261</v>
      </c>
      <c r="C107" s="6">
        <v>99</v>
      </c>
      <c r="D107" s="29">
        <f t="shared" si="32"/>
        <v>18</v>
      </c>
      <c r="E107" s="29">
        <f t="shared" si="37"/>
        <v>1782</v>
      </c>
      <c r="F107" s="29">
        <f t="shared" si="33"/>
        <v>-1526</v>
      </c>
      <c r="G107" s="34">
        <f>+Inputs!$D$3</f>
        <v>0.37951000000000001</v>
      </c>
      <c r="I107" s="27">
        <f t="shared" si="38"/>
        <v>3308</v>
      </c>
      <c r="K107" s="27">
        <f t="shared" si="34"/>
        <v>18</v>
      </c>
      <c r="L107" s="27">
        <f t="shared" si="39"/>
        <v>1782</v>
      </c>
      <c r="M107" s="27">
        <f t="shared" si="35"/>
        <v>6.8311799999999998</v>
      </c>
      <c r="N107" s="27">
        <f t="shared" si="36"/>
        <v>6.8311799999999998</v>
      </c>
      <c r="O107" s="27">
        <f t="shared" si="40"/>
        <v>-579.113760000002</v>
      </c>
      <c r="P107" s="27">
        <f t="shared" si="41"/>
        <v>579.113760000002</v>
      </c>
    </row>
    <row r="108" spans="1:16">
      <c r="A108" s="30">
        <v>38292</v>
      </c>
      <c r="C108" s="6">
        <v>100</v>
      </c>
      <c r="D108" s="29">
        <f t="shared" si="32"/>
        <v>18</v>
      </c>
      <c r="E108" s="29">
        <f t="shared" si="37"/>
        <v>1800</v>
      </c>
      <c r="F108" s="29">
        <f t="shared" si="33"/>
        <v>-1508</v>
      </c>
      <c r="G108" s="34">
        <f>+Inputs!$D$3</f>
        <v>0.37951000000000001</v>
      </c>
      <c r="I108" s="27">
        <f t="shared" si="38"/>
        <v>3308</v>
      </c>
      <c r="K108" s="27">
        <f t="shared" si="34"/>
        <v>18</v>
      </c>
      <c r="L108" s="27">
        <f t="shared" si="39"/>
        <v>1800</v>
      </c>
      <c r="M108" s="27">
        <f t="shared" si="35"/>
        <v>6.8311799999999998</v>
      </c>
      <c r="N108" s="27">
        <f t="shared" si="36"/>
        <v>6.8311799999999998</v>
      </c>
      <c r="O108" s="27">
        <f t="shared" si="40"/>
        <v>-572.28258000000199</v>
      </c>
      <c r="P108" s="27">
        <f t="shared" si="41"/>
        <v>572.28258000000199</v>
      </c>
    </row>
    <row r="109" spans="1:16">
      <c r="A109" s="31">
        <v>38322</v>
      </c>
      <c r="C109" s="6">
        <v>101</v>
      </c>
      <c r="D109" s="29">
        <f t="shared" si="32"/>
        <v>18</v>
      </c>
      <c r="E109" s="29">
        <f t="shared" si="37"/>
        <v>1818</v>
      </c>
      <c r="F109" s="29">
        <f t="shared" si="33"/>
        <v>-1490</v>
      </c>
      <c r="G109" s="34">
        <f>+Inputs!$D$3</f>
        <v>0.37951000000000001</v>
      </c>
      <c r="I109" s="27">
        <f t="shared" si="38"/>
        <v>3308</v>
      </c>
      <c r="K109" s="27">
        <f t="shared" si="34"/>
        <v>18</v>
      </c>
      <c r="L109" s="27">
        <f t="shared" si="39"/>
        <v>1818</v>
      </c>
      <c r="M109" s="27">
        <f t="shared" si="35"/>
        <v>6.8311799999999998</v>
      </c>
      <c r="N109" s="27">
        <f t="shared" si="36"/>
        <v>6.8311799999999998</v>
      </c>
      <c r="O109" s="27">
        <f t="shared" si="40"/>
        <v>-565.45140000000197</v>
      </c>
      <c r="P109" s="27">
        <f t="shared" si="41"/>
        <v>565.45140000000197</v>
      </c>
    </row>
    <row r="110" spans="1:16">
      <c r="A110" s="30">
        <v>38353</v>
      </c>
      <c r="C110" s="6">
        <v>102</v>
      </c>
      <c r="D110" s="29">
        <f t="shared" si="32"/>
        <v>18</v>
      </c>
      <c r="E110" s="29">
        <f t="shared" si="37"/>
        <v>1836</v>
      </c>
      <c r="F110" s="29">
        <f t="shared" si="33"/>
        <v>-1472</v>
      </c>
      <c r="G110" s="34">
        <f>+Inputs!$D$3</f>
        <v>0.37951000000000001</v>
      </c>
      <c r="I110" s="27">
        <f t="shared" si="38"/>
        <v>3308</v>
      </c>
      <c r="K110" s="27">
        <f t="shared" si="34"/>
        <v>18</v>
      </c>
      <c r="L110" s="27">
        <f t="shared" si="39"/>
        <v>1836</v>
      </c>
      <c r="M110" s="27">
        <f t="shared" si="35"/>
        <v>6.8311799999999998</v>
      </c>
      <c r="N110" s="27">
        <f t="shared" si="36"/>
        <v>6.8311799999999998</v>
      </c>
      <c r="O110" s="27">
        <f t="shared" si="40"/>
        <v>-558.62022000000195</v>
      </c>
      <c r="P110" s="27">
        <f t="shared" si="41"/>
        <v>558.62022000000195</v>
      </c>
    </row>
    <row r="111" spans="1:16">
      <c r="A111" s="31">
        <v>38384</v>
      </c>
      <c r="C111" s="6">
        <v>103</v>
      </c>
      <c r="D111" s="29">
        <f t="shared" si="32"/>
        <v>18</v>
      </c>
      <c r="E111" s="29">
        <f t="shared" si="37"/>
        <v>1854</v>
      </c>
      <c r="F111" s="29">
        <f t="shared" si="33"/>
        <v>-1454</v>
      </c>
      <c r="G111" s="34">
        <f>+Inputs!$D$3</f>
        <v>0.37951000000000001</v>
      </c>
      <c r="I111" s="27">
        <f t="shared" si="38"/>
        <v>3308</v>
      </c>
      <c r="K111" s="27">
        <f t="shared" si="34"/>
        <v>18</v>
      </c>
      <c r="L111" s="27">
        <f t="shared" si="39"/>
        <v>1854</v>
      </c>
      <c r="M111" s="27">
        <f t="shared" si="35"/>
        <v>6.8311799999999998</v>
      </c>
      <c r="N111" s="27">
        <f t="shared" si="36"/>
        <v>6.8311799999999998</v>
      </c>
      <c r="O111" s="27">
        <f t="shared" si="40"/>
        <v>-551.78904000000193</v>
      </c>
      <c r="P111" s="27">
        <f t="shared" si="41"/>
        <v>551.78904000000193</v>
      </c>
    </row>
    <row r="112" spans="1:16">
      <c r="A112" s="30">
        <v>38412</v>
      </c>
      <c r="C112" s="6">
        <v>104</v>
      </c>
      <c r="D112" s="29">
        <f t="shared" si="32"/>
        <v>18</v>
      </c>
      <c r="E112" s="29">
        <f t="shared" si="37"/>
        <v>1872</v>
      </c>
      <c r="F112" s="29">
        <f t="shared" si="33"/>
        <v>-1436</v>
      </c>
      <c r="G112" s="34">
        <f>+Inputs!$D$3</f>
        <v>0.37951000000000001</v>
      </c>
      <c r="I112" s="27">
        <f t="shared" si="38"/>
        <v>3308</v>
      </c>
      <c r="K112" s="27">
        <f t="shared" si="34"/>
        <v>18</v>
      </c>
      <c r="L112" s="27">
        <f t="shared" si="39"/>
        <v>1872</v>
      </c>
      <c r="M112" s="27">
        <f t="shared" si="35"/>
        <v>6.8311799999999998</v>
      </c>
      <c r="N112" s="27">
        <f t="shared" si="36"/>
        <v>6.8311799999999998</v>
      </c>
      <c r="O112" s="27">
        <f t="shared" si="40"/>
        <v>-544.95786000000192</v>
      </c>
      <c r="P112" s="27">
        <f t="shared" si="41"/>
        <v>544.95786000000192</v>
      </c>
    </row>
    <row r="113" spans="1:16">
      <c r="A113" s="31">
        <v>38443</v>
      </c>
      <c r="C113" s="6">
        <v>105</v>
      </c>
      <c r="D113" s="29">
        <f t="shared" si="32"/>
        <v>18</v>
      </c>
      <c r="E113" s="29">
        <f t="shared" si="37"/>
        <v>1890</v>
      </c>
      <c r="F113" s="29">
        <f t="shared" si="33"/>
        <v>-1418</v>
      </c>
      <c r="G113" s="34">
        <f>+Inputs!$D$3</f>
        <v>0.37951000000000001</v>
      </c>
      <c r="I113" s="27">
        <f t="shared" si="38"/>
        <v>3308</v>
      </c>
      <c r="K113" s="27">
        <f t="shared" si="34"/>
        <v>18</v>
      </c>
      <c r="L113" s="27">
        <f t="shared" si="39"/>
        <v>1890</v>
      </c>
      <c r="M113" s="27">
        <f t="shared" si="35"/>
        <v>6.8311799999999998</v>
      </c>
      <c r="N113" s="27">
        <f t="shared" si="36"/>
        <v>6.8311799999999998</v>
      </c>
      <c r="O113" s="27">
        <f t="shared" si="40"/>
        <v>-538.1266800000019</v>
      </c>
      <c r="P113" s="27">
        <f t="shared" si="41"/>
        <v>538.1266800000019</v>
      </c>
    </row>
    <row r="114" spans="1:16">
      <c r="A114" s="30">
        <v>38473</v>
      </c>
      <c r="C114" s="6">
        <v>106</v>
      </c>
      <c r="D114" s="29">
        <f t="shared" si="32"/>
        <v>18</v>
      </c>
      <c r="E114" s="29">
        <f t="shared" si="37"/>
        <v>1908</v>
      </c>
      <c r="F114" s="29">
        <f t="shared" si="33"/>
        <v>-1400</v>
      </c>
      <c r="G114" s="34">
        <f>+Inputs!$D$3</f>
        <v>0.37951000000000001</v>
      </c>
      <c r="I114" s="27">
        <f t="shared" si="38"/>
        <v>3308</v>
      </c>
      <c r="K114" s="27">
        <f t="shared" si="34"/>
        <v>18</v>
      </c>
      <c r="L114" s="27">
        <f t="shared" si="39"/>
        <v>1908</v>
      </c>
      <c r="M114" s="27">
        <f t="shared" si="35"/>
        <v>6.8311799999999998</v>
      </c>
      <c r="N114" s="27">
        <f t="shared" si="36"/>
        <v>6.8311799999999998</v>
      </c>
      <c r="O114" s="27">
        <f t="shared" si="40"/>
        <v>-531.29550000000188</v>
      </c>
      <c r="P114" s="27">
        <f t="shared" si="41"/>
        <v>531.29550000000188</v>
      </c>
    </row>
    <row r="115" spans="1:16">
      <c r="A115" s="31">
        <v>38504</v>
      </c>
      <c r="C115" s="6">
        <v>107</v>
      </c>
      <c r="D115" s="29">
        <f t="shared" si="32"/>
        <v>18</v>
      </c>
      <c r="E115" s="29">
        <f t="shared" si="37"/>
        <v>1926</v>
      </c>
      <c r="F115" s="29">
        <f t="shared" si="33"/>
        <v>-1382</v>
      </c>
      <c r="G115" s="34">
        <f>+Inputs!$D$3</f>
        <v>0.37951000000000001</v>
      </c>
      <c r="I115" s="27">
        <f t="shared" si="38"/>
        <v>3308</v>
      </c>
      <c r="K115" s="27">
        <f t="shared" si="34"/>
        <v>18</v>
      </c>
      <c r="L115" s="27">
        <f t="shared" si="39"/>
        <v>1926</v>
      </c>
      <c r="M115" s="27">
        <f t="shared" si="35"/>
        <v>6.8311799999999998</v>
      </c>
      <c r="N115" s="27">
        <f t="shared" si="36"/>
        <v>6.8311799999999998</v>
      </c>
      <c r="O115" s="27">
        <f t="shared" si="40"/>
        <v>-524.46432000000186</v>
      </c>
      <c r="P115" s="27">
        <f t="shared" si="41"/>
        <v>524.46432000000186</v>
      </c>
    </row>
    <row r="116" spans="1:16">
      <c r="A116" s="30">
        <v>38534</v>
      </c>
      <c r="C116" s="6">
        <v>108</v>
      </c>
      <c r="D116" s="29">
        <f t="shared" si="32"/>
        <v>18</v>
      </c>
      <c r="E116" s="29">
        <f t="shared" si="37"/>
        <v>1944</v>
      </c>
      <c r="F116" s="29">
        <f t="shared" si="33"/>
        <v>-1364</v>
      </c>
      <c r="G116" s="34">
        <f>+Inputs!$D$3</f>
        <v>0.37951000000000001</v>
      </c>
      <c r="I116" s="27">
        <f t="shared" si="38"/>
        <v>3308</v>
      </c>
      <c r="K116" s="27">
        <f t="shared" si="34"/>
        <v>18</v>
      </c>
      <c r="L116" s="27">
        <f t="shared" si="39"/>
        <v>1944</v>
      </c>
      <c r="M116" s="27">
        <f t="shared" si="35"/>
        <v>6.8311799999999998</v>
      </c>
      <c r="N116" s="27">
        <f t="shared" si="36"/>
        <v>6.8311799999999998</v>
      </c>
      <c r="O116" s="27">
        <f t="shared" si="40"/>
        <v>-517.63314000000184</v>
      </c>
      <c r="P116" s="27">
        <f t="shared" si="41"/>
        <v>517.63314000000184</v>
      </c>
    </row>
    <row r="117" spans="1:16">
      <c r="A117" s="31">
        <v>38565</v>
      </c>
      <c r="C117" s="6">
        <v>109</v>
      </c>
      <c r="D117" s="29">
        <f t="shared" si="32"/>
        <v>18</v>
      </c>
      <c r="E117" s="29">
        <f t="shared" si="37"/>
        <v>1962</v>
      </c>
      <c r="F117" s="29">
        <f t="shared" si="33"/>
        <v>-1346</v>
      </c>
      <c r="G117" s="34">
        <f>+Inputs!$D$3</f>
        <v>0.37951000000000001</v>
      </c>
      <c r="I117" s="27">
        <f t="shared" si="38"/>
        <v>3308</v>
      </c>
      <c r="K117" s="27">
        <f t="shared" si="34"/>
        <v>18</v>
      </c>
      <c r="L117" s="27">
        <f t="shared" si="39"/>
        <v>1962</v>
      </c>
      <c r="M117" s="27">
        <f t="shared" si="35"/>
        <v>6.8311799999999998</v>
      </c>
      <c r="N117" s="27">
        <f t="shared" si="36"/>
        <v>6.8311799999999998</v>
      </c>
      <c r="O117" s="27">
        <f t="shared" si="40"/>
        <v>-510.80196000000183</v>
      </c>
      <c r="P117" s="27">
        <f t="shared" si="41"/>
        <v>510.80196000000183</v>
      </c>
    </row>
    <row r="118" spans="1:16">
      <c r="A118" s="30">
        <v>38596</v>
      </c>
      <c r="C118" s="6">
        <v>110</v>
      </c>
      <c r="D118" s="29">
        <f t="shared" si="32"/>
        <v>18</v>
      </c>
      <c r="E118" s="29">
        <f t="shared" si="37"/>
        <v>1980</v>
      </c>
      <c r="F118" s="29">
        <f t="shared" si="33"/>
        <v>-1328</v>
      </c>
      <c r="G118" s="34">
        <f>+Inputs!$D$3</f>
        <v>0.37951000000000001</v>
      </c>
      <c r="I118" s="27">
        <f t="shared" si="38"/>
        <v>3308</v>
      </c>
      <c r="K118" s="27">
        <f t="shared" si="34"/>
        <v>18</v>
      </c>
      <c r="L118" s="27">
        <f t="shared" si="39"/>
        <v>1980</v>
      </c>
      <c r="M118" s="27">
        <f t="shared" si="35"/>
        <v>6.8311799999999998</v>
      </c>
      <c r="N118" s="27">
        <f t="shared" si="36"/>
        <v>6.8311799999999998</v>
      </c>
      <c r="O118" s="27">
        <f t="shared" si="40"/>
        <v>-503.97078000000181</v>
      </c>
      <c r="P118" s="27">
        <f t="shared" si="41"/>
        <v>503.97078000000181</v>
      </c>
    </row>
    <row r="119" spans="1:16">
      <c r="A119" s="31">
        <v>38626</v>
      </c>
      <c r="C119" s="6">
        <v>111</v>
      </c>
      <c r="D119" s="29">
        <f t="shared" si="32"/>
        <v>18</v>
      </c>
      <c r="E119" s="29">
        <f t="shared" si="37"/>
        <v>1998</v>
      </c>
      <c r="F119" s="29">
        <f t="shared" si="33"/>
        <v>-1310</v>
      </c>
      <c r="G119" s="34">
        <f>+Inputs!$D$3</f>
        <v>0.37951000000000001</v>
      </c>
      <c r="I119" s="27">
        <f t="shared" si="38"/>
        <v>3308</v>
      </c>
      <c r="K119" s="27">
        <f t="shared" si="34"/>
        <v>18</v>
      </c>
      <c r="L119" s="27">
        <f t="shared" si="39"/>
        <v>1998</v>
      </c>
      <c r="M119" s="27">
        <f t="shared" si="35"/>
        <v>6.8311799999999998</v>
      </c>
      <c r="N119" s="27">
        <f t="shared" si="36"/>
        <v>6.8311799999999998</v>
      </c>
      <c r="O119" s="27">
        <f t="shared" si="40"/>
        <v>-497.13960000000179</v>
      </c>
      <c r="P119" s="27">
        <f t="shared" si="41"/>
        <v>497.13960000000179</v>
      </c>
    </row>
    <row r="120" spans="1:16">
      <c r="A120" s="30">
        <v>38657</v>
      </c>
      <c r="C120" s="6">
        <v>112</v>
      </c>
      <c r="D120" s="29">
        <f t="shared" si="32"/>
        <v>18</v>
      </c>
      <c r="E120" s="29">
        <f t="shared" si="37"/>
        <v>2016</v>
      </c>
      <c r="F120" s="29">
        <f t="shared" si="33"/>
        <v>-1292</v>
      </c>
      <c r="G120" s="34">
        <f>+Inputs!$D$3</f>
        <v>0.37951000000000001</v>
      </c>
      <c r="I120" s="27">
        <f t="shared" si="38"/>
        <v>3308</v>
      </c>
      <c r="K120" s="27">
        <f t="shared" si="34"/>
        <v>18</v>
      </c>
      <c r="L120" s="27">
        <f t="shared" si="39"/>
        <v>2016</v>
      </c>
      <c r="M120" s="27">
        <f t="shared" si="35"/>
        <v>6.8311799999999998</v>
      </c>
      <c r="N120" s="27">
        <f t="shared" si="36"/>
        <v>6.8311799999999998</v>
      </c>
      <c r="O120" s="27">
        <f t="shared" si="40"/>
        <v>-490.30842000000177</v>
      </c>
      <c r="P120" s="27">
        <f t="shared" si="41"/>
        <v>490.30842000000177</v>
      </c>
    </row>
    <row r="121" spans="1:16">
      <c r="A121" s="31">
        <v>38687</v>
      </c>
      <c r="C121" s="6">
        <v>113</v>
      </c>
      <c r="D121" s="29">
        <f t="shared" si="32"/>
        <v>18</v>
      </c>
      <c r="E121" s="29">
        <f t="shared" si="37"/>
        <v>2034</v>
      </c>
      <c r="F121" s="29">
        <f t="shared" si="33"/>
        <v>-1274</v>
      </c>
      <c r="G121" s="34">
        <f>+Inputs!$D$3</f>
        <v>0.37951000000000001</v>
      </c>
      <c r="I121" s="27">
        <f t="shared" si="38"/>
        <v>3308</v>
      </c>
      <c r="K121" s="27">
        <f t="shared" si="34"/>
        <v>18</v>
      </c>
      <c r="L121" s="27">
        <f t="shared" si="39"/>
        <v>2034</v>
      </c>
      <c r="M121" s="27">
        <f t="shared" si="35"/>
        <v>6.8311799999999998</v>
      </c>
      <c r="N121" s="27">
        <f t="shared" si="36"/>
        <v>6.8311799999999998</v>
      </c>
      <c r="O121" s="27">
        <f t="shared" si="40"/>
        <v>-483.47724000000176</v>
      </c>
      <c r="P121" s="27">
        <f t="shared" si="41"/>
        <v>483.47724000000176</v>
      </c>
    </row>
    <row r="122" spans="1:16">
      <c r="A122" s="30">
        <v>38718</v>
      </c>
      <c r="C122" s="6">
        <v>114</v>
      </c>
      <c r="D122" s="29">
        <f t="shared" si="32"/>
        <v>18</v>
      </c>
      <c r="E122" s="29">
        <f t="shared" si="37"/>
        <v>2052</v>
      </c>
      <c r="F122" s="29">
        <f t="shared" si="33"/>
        <v>-1256</v>
      </c>
      <c r="G122" s="34">
        <f>+Inputs!$D$3</f>
        <v>0.37951000000000001</v>
      </c>
      <c r="I122" s="27">
        <f t="shared" si="38"/>
        <v>3308</v>
      </c>
      <c r="K122" s="27">
        <f t="shared" si="34"/>
        <v>18</v>
      </c>
      <c r="L122" s="27">
        <f t="shared" si="39"/>
        <v>2052</v>
      </c>
      <c r="M122" s="27">
        <f t="shared" si="35"/>
        <v>6.8311799999999998</v>
      </c>
      <c r="N122" s="27">
        <f t="shared" si="36"/>
        <v>6.8311799999999998</v>
      </c>
      <c r="O122" s="27">
        <f t="shared" si="40"/>
        <v>-476.64606000000174</v>
      </c>
      <c r="P122" s="27">
        <f t="shared" si="41"/>
        <v>476.64606000000174</v>
      </c>
    </row>
    <row r="123" spans="1:16">
      <c r="A123" s="31">
        <v>38749</v>
      </c>
      <c r="C123" s="6">
        <v>115</v>
      </c>
      <c r="D123" s="29">
        <f t="shared" si="32"/>
        <v>18</v>
      </c>
      <c r="E123" s="29">
        <f t="shared" si="37"/>
        <v>2070</v>
      </c>
      <c r="F123" s="29">
        <f t="shared" si="33"/>
        <v>-1238</v>
      </c>
      <c r="G123" s="34">
        <f>+Inputs!$D$3</f>
        <v>0.37951000000000001</v>
      </c>
      <c r="I123" s="27">
        <f t="shared" si="38"/>
        <v>3308</v>
      </c>
      <c r="K123" s="27">
        <f t="shared" si="34"/>
        <v>18</v>
      </c>
      <c r="L123" s="27">
        <f t="shared" si="39"/>
        <v>2070</v>
      </c>
      <c r="M123" s="27">
        <f t="shared" si="35"/>
        <v>6.8311799999999998</v>
      </c>
      <c r="N123" s="27">
        <f t="shared" si="36"/>
        <v>6.8311799999999998</v>
      </c>
      <c r="O123" s="27">
        <f t="shared" si="40"/>
        <v>-469.81488000000172</v>
      </c>
      <c r="P123" s="27">
        <f t="shared" si="41"/>
        <v>469.81488000000172</v>
      </c>
    </row>
    <row r="124" spans="1:16">
      <c r="A124" s="30">
        <v>38777</v>
      </c>
      <c r="C124" s="6">
        <v>116</v>
      </c>
      <c r="D124" s="29">
        <f t="shared" si="32"/>
        <v>18</v>
      </c>
      <c r="E124" s="29">
        <f t="shared" si="37"/>
        <v>2088</v>
      </c>
      <c r="F124" s="29">
        <f t="shared" si="33"/>
        <v>-1220</v>
      </c>
      <c r="G124" s="34">
        <f>+Inputs!$D$3</f>
        <v>0.37951000000000001</v>
      </c>
      <c r="I124" s="27">
        <f t="shared" si="38"/>
        <v>3308</v>
      </c>
      <c r="K124" s="27">
        <f t="shared" si="34"/>
        <v>18</v>
      </c>
      <c r="L124" s="27">
        <f t="shared" si="39"/>
        <v>2088</v>
      </c>
      <c r="M124" s="27">
        <f t="shared" si="35"/>
        <v>6.8311799999999998</v>
      </c>
      <c r="N124" s="27">
        <f t="shared" si="36"/>
        <v>6.8311799999999998</v>
      </c>
      <c r="O124" s="27">
        <f t="shared" si="40"/>
        <v>-462.9837000000017</v>
      </c>
      <c r="P124" s="27">
        <f t="shared" si="41"/>
        <v>462.9837000000017</v>
      </c>
    </row>
    <row r="125" spans="1:16">
      <c r="A125" s="31">
        <v>38808</v>
      </c>
      <c r="C125" s="6">
        <v>117</v>
      </c>
      <c r="D125" s="29">
        <f t="shared" si="32"/>
        <v>18</v>
      </c>
      <c r="E125" s="29">
        <f t="shared" si="37"/>
        <v>2106</v>
      </c>
      <c r="F125" s="29">
        <f t="shared" si="33"/>
        <v>-1202</v>
      </c>
      <c r="G125" s="34">
        <f>+Inputs!$D$3</f>
        <v>0.37951000000000001</v>
      </c>
      <c r="I125" s="27">
        <f t="shared" si="38"/>
        <v>3308</v>
      </c>
      <c r="K125" s="27">
        <f t="shared" si="34"/>
        <v>18</v>
      </c>
      <c r="L125" s="27">
        <f t="shared" si="39"/>
        <v>2106</v>
      </c>
      <c r="M125" s="27">
        <f t="shared" si="35"/>
        <v>6.8311799999999998</v>
      </c>
      <c r="N125" s="27">
        <f t="shared" si="36"/>
        <v>6.8311799999999998</v>
      </c>
      <c r="O125" s="27">
        <f t="shared" si="40"/>
        <v>-456.15252000000169</v>
      </c>
      <c r="P125" s="27">
        <f t="shared" si="41"/>
        <v>456.15252000000169</v>
      </c>
    </row>
    <row r="126" spans="1:16">
      <c r="A126" s="30">
        <v>38838</v>
      </c>
      <c r="C126" s="6">
        <v>118</v>
      </c>
      <c r="D126" s="29">
        <f t="shared" si="32"/>
        <v>18</v>
      </c>
      <c r="E126" s="29">
        <f t="shared" si="37"/>
        <v>2124</v>
      </c>
      <c r="F126" s="29">
        <f t="shared" si="33"/>
        <v>-1184</v>
      </c>
      <c r="G126" s="34">
        <f>+Inputs!$D$3</f>
        <v>0.37951000000000001</v>
      </c>
      <c r="I126" s="27">
        <f t="shared" si="38"/>
        <v>3308</v>
      </c>
      <c r="K126" s="27">
        <f t="shared" si="34"/>
        <v>18</v>
      </c>
      <c r="L126" s="27">
        <f t="shared" si="39"/>
        <v>2124</v>
      </c>
      <c r="M126" s="27">
        <f t="shared" si="35"/>
        <v>6.8311799999999998</v>
      </c>
      <c r="N126" s="27">
        <f t="shared" si="36"/>
        <v>6.8311799999999998</v>
      </c>
      <c r="O126" s="27">
        <f t="shared" si="40"/>
        <v>-449.32134000000167</v>
      </c>
      <c r="P126" s="27">
        <f t="shared" si="41"/>
        <v>449.32134000000167</v>
      </c>
    </row>
    <row r="127" spans="1:16">
      <c r="A127" s="31">
        <v>38869</v>
      </c>
      <c r="C127" s="6">
        <v>119</v>
      </c>
      <c r="D127" s="29">
        <f t="shared" si="32"/>
        <v>18</v>
      </c>
      <c r="E127" s="29">
        <f t="shared" si="37"/>
        <v>2142</v>
      </c>
      <c r="F127" s="29">
        <f t="shared" si="33"/>
        <v>-1166</v>
      </c>
      <c r="G127" s="34">
        <f>+Inputs!$D$3</f>
        <v>0.37951000000000001</v>
      </c>
      <c r="I127" s="27">
        <f t="shared" si="38"/>
        <v>3308</v>
      </c>
      <c r="K127" s="27">
        <f t="shared" si="34"/>
        <v>18</v>
      </c>
      <c r="L127" s="27">
        <f t="shared" si="39"/>
        <v>2142</v>
      </c>
      <c r="M127" s="27">
        <f t="shared" si="35"/>
        <v>6.8311799999999998</v>
      </c>
      <c r="N127" s="27">
        <f t="shared" si="36"/>
        <v>6.8311799999999998</v>
      </c>
      <c r="O127" s="27">
        <f t="shared" si="40"/>
        <v>-442.49016000000165</v>
      </c>
      <c r="P127" s="27">
        <f t="shared" si="41"/>
        <v>442.49016000000165</v>
      </c>
    </row>
    <row r="128" spans="1:16">
      <c r="A128" s="30">
        <v>38899</v>
      </c>
      <c r="C128" s="6">
        <v>120</v>
      </c>
      <c r="D128" s="29">
        <f t="shared" si="32"/>
        <v>18</v>
      </c>
      <c r="E128" s="29">
        <f t="shared" si="37"/>
        <v>2160</v>
      </c>
      <c r="F128" s="29">
        <f t="shared" si="33"/>
        <v>-1148</v>
      </c>
      <c r="G128" s="34">
        <f>+Inputs!$D$3</f>
        <v>0.37951000000000001</v>
      </c>
      <c r="I128" s="27">
        <f t="shared" si="38"/>
        <v>3308</v>
      </c>
      <c r="K128" s="27">
        <f t="shared" si="34"/>
        <v>18</v>
      </c>
      <c r="L128" s="27">
        <f t="shared" si="39"/>
        <v>2160</v>
      </c>
      <c r="M128" s="27">
        <f t="shared" si="35"/>
        <v>6.8311799999999998</v>
      </c>
      <c r="N128" s="27">
        <f t="shared" si="36"/>
        <v>6.8311799999999998</v>
      </c>
      <c r="O128" s="27">
        <f t="shared" si="40"/>
        <v>-435.65898000000163</v>
      </c>
      <c r="P128" s="27">
        <f t="shared" si="41"/>
        <v>435.65898000000163</v>
      </c>
    </row>
    <row r="129" spans="1:16">
      <c r="A129" s="31">
        <v>38930</v>
      </c>
      <c r="C129" s="6">
        <v>121</v>
      </c>
      <c r="D129" s="29">
        <f t="shared" si="32"/>
        <v>18</v>
      </c>
      <c r="E129" s="29">
        <f t="shared" si="37"/>
        <v>2178</v>
      </c>
      <c r="F129" s="29">
        <f t="shared" si="33"/>
        <v>-1130</v>
      </c>
      <c r="G129" s="34">
        <f>+Inputs!$D$3</f>
        <v>0.37951000000000001</v>
      </c>
      <c r="I129" s="27">
        <f t="shared" si="38"/>
        <v>3308</v>
      </c>
      <c r="K129" s="27">
        <f t="shared" si="34"/>
        <v>18</v>
      </c>
      <c r="L129" s="27">
        <f t="shared" si="39"/>
        <v>2178</v>
      </c>
      <c r="M129" s="27">
        <f t="shared" si="35"/>
        <v>6.8311799999999998</v>
      </c>
      <c r="N129" s="27">
        <f t="shared" si="36"/>
        <v>6.8311799999999998</v>
      </c>
      <c r="O129" s="27">
        <f t="shared" si="40"/>
        <v>-428.82780000000162</v>
      </c>
      <c r="P129" s="27">
        <f t="shared" si="41"/>
        <v>428.82780000000162</v>
      </c>
    </row>
    <row r="130" spans="1:16">
      <c r="A130" s="30">
        <v>38961</v>
      </c>
      <c r="C130" s="6">
        <v>122</v>
      </c>
      <c r="D130" s="29">
        <f t="shared" si="32"/>
        <v>18</v>
      </c>
      <c r="E130" s="29">
        <f t="shared" si="37"/>
        <v>2196</v>
      </c>
      <c r="F130" s="29">
        <f t="shared" si="33"/>
        <v>-1112</v>
      </c>
      <c r="G130" s="34">
        <f>+Inputs!$D$3</f>
        <v>0.37951000000000001</v>
      </c>
      <c r="I130" s="27">
        <f t="shared" si="38"/>
        <v>3308</v>
      </c>
      <c r="K130" s="27">
        <f t="shared" si="34"/>
        <v>18</v>
      </c>
      <c r="L130" s="27">
        <f t="shared" si="39"/>
        <v>2196</v>
      </c>
      <c r="M130" s="27">
        <f t="shared" si="35"/>
        <v>6.8311799999999998</v>
      </c>
      <c r="N130" s="27">
        <f t="shared" si="36"/>
        <v>6.8311799999999998</v>
      </c>
      <c r="O130" s="27">
        <f t="shared" si="40"/>
        <v>-421.9966200000016</v>
      </c>
      <c r="P130" s="27">
        <f t="shared" si="41"/>
        <v>421.9966200000016</v>
      </c>
    </row>
    <row r="131" spans="1:16">
      <c r="A131" s="31">
        <v>38991</v>
      </c>
      <c r="C131" s="6">
        <v>123</v>
      </c>
      <c r="D131" s="29">
        <f t="shared" si="32"/>
        <v>18</v>
      </c>
      <c r="E131" s="29">
        <f t="shared" si="37"/>
        <v>2214</v>
      </c>
      <c r="F131" s="29">
        <f t="shared" si="33"/>
        <v>-1094</v>
      </c>
      <c r="G131" s="34">
        <f>+Inputs!$D$3</f>
        <v>0.37951000000000001</v>
      </c>
      <c r="I131" s="27">
        <f t="shared" si="38"/>
        <v>3308</v>
      </c>
      <c r="K131" s="27">
        <f t="shared" si="34"/>
        <v>18</v>
      </c>
      <c r="L131" s="27">
        <f t="shared" si="39"/>
        <v>2214</v>
      </c>
      <c r="M131" s="27">
        <f t="shared" si="35"/>
        <v>6.8311799999999998</v>
      </c>
      <c r="N131" s="27">
        <f t="shared" si="36"/>
        <v>6.8311799999999998</v>
      </c>
      <c r="O131" s="27">
        <f t="shared" si="40"/>
        <v>-415.16544000000158</v>
      </c>
      <c r="P131" s="27">
        <f t="shared" si="41"/>
        <v>415.16544000000158</v>
      </c>
    </row>
    <row r="132" spans="1:16">
      <c r="A132" s="30">
        <v>39022</v>
      </c>
      <c r="C132" s="6">
        <v>124</v>
      </c>
      <c r="D132" s="29">
        <f t="shared" si="32"/>
        <v>18</v>
      </c>
      <c r="E132" s="29">
        <f t="shared" si="37"/>
        <v>2232</v>
      </c>
      <c r="F132" s="29">
        <f t="shared" si="33"/>
        <v>-1076</v>
      </c>
      <c r="G132" s="34">
        <f>+Inputs!$D$3</f>
        <v>0.37951000000000001</v>
      </c>
      <c r="I132" s="27">
        <f t="shared" si="38"/>
        <v>3308</v>
      </c>
      <c r="K132" s="27">
        <f t="shared" si="34"/>
        <v>18</v>
      </c>
      <c r="L132" s="27">
        <f t="shared" si="39"/>
        <v>2232</v>
      </c>
      <c r="M132" s="27">
        <f t="shared" si="35"/>
        <v>6.8311799999999998</v>
      </c>
      <c r="N132" s="27">
        <f t="shared" si="36"/>
        <v>6.8311799999999998</v>
      </c>
      <c r="O132" s="27">
        <f t="shared" si="40"/>
        <v>-408.33426000000156</v>
      </c>
      <c r="P132" s="27">
        <f t="shared" si="41"/>
        <v>408.33426000000156</v>
      </c>
    </row>
    <row r="133" spans="1:16">
      <c r="A133" s="31">
        <v>39052</v>
      </c>
      <c r="C133" s="6">
        <v>125</v>
      </c>
      <c r="D133" s="29">
        <f t="shared" si="32"/>
        <v>18</v>
      </c>
      <c r="E133" s="29">
        <f t="shared" si="37"/>
        <v>2250</v>
      </c>
      <c r="F133" s="29">
        <f t="shared" si="33"/>
        <v>-1058</v>
      </c>
      <c r="G133" s="34">
        <f>+Inputs!$D$3</f>
        <v>0.37951000000000001</v>
      </c>
      <c r="I133" s="27">
        <f t="shared" si="38"/>
        <v>3308</v>
      </c>
      <c r="K133" s="27">
        <f t="shared" si="34"/>
        <v>18</v>
      </c>
      <c r="L133" s="27">
        <f t="shared" si="39"/>
        <v>2250</v>
      </c>
      <c r="M133" s="27">
        <f t="shared" si="35"/>
        <v>6.8311799999999998</v>
      </c>
      <c r="N133" s="27">
        <f t="shared" si="36"/>
        <v>6.8311799999999998</v>
      </c>
      <c r="O133" s="27">
        <f t="shared" si="40"/>
        <v>-401.50308000000155</v>
      </c>
      <c r="P133" s="27">
        <f t="shared" si="41"/>
        <v>401.50308000000155</v>
      </c>
    </row>
    <row r="134" spans="1:16">
      <c r="A134" s="30">
        <v>39083</v>
      </c>
      <c r="C134" s="6">
        <v>126</v>
      </c>
      <c r="D134" s="29">
        <f t="shared" si="32"/>
        <v>18</v>
      </c>
      <c r="E134" s="29">
        <f t="shared" si="37"/>
        <v>2268</v>
      </c>
      <c r="F134" s="29">
        <f t="shared" si="33"/>
        <v>-1040</v>
      </c>
      <c r="G134" s="34">
        <f>+Inputs!$D$3</f>
        <v>0.37951000000000001</v>
      </c>
      <c r="I134" s="27">
        <f t="shared" si="38"/>
        <v>3308</v>
      </c>
      <c r="K134" s="27">
        <f t="shared" si="34"/>
        <v>18</v>
      </c>
      <c r="L134" s="27">
        <f t="shared" si="39"/>
        <v>2268</v>
      </c>
      <c r="M134" s="27">
        <f t="shared" si="35"/>
        <v>6.8311799999999998</v>
      </c>
      <c r="N134" s="27">
        <f t="shared" si="36"/>
        <v>6.8311799999999998</v>
      </c>
      <c r="O134" s="27">
        <f t="shared" si="40"/>
        <v>-394.67190000000153</v>
      </c>
      <c r="P134" s="27">
        <f t="shared" si="41"/>
        <v>394.67190000000153</v>
      </c>
    </row>
    <row r="135" spans="1:16">
      <c r="A135" s="31">
        <v>39114</v>
      </c>
      <c r="C135" s="6">
        <v>127</v>
      </c>
      <c r="D135" s="29">
        <f t="shared" si="32"/>
        <v>18</v>
      </c>
      <c r="E135" s="29">
        <f t="shared" si="37"/>
        <v>2286</v>
      </c>
      <c r="F135" s="29">
        <f t="shared" si="33"/>
        <v>-1022</v>
      </c>
      <c r="G135" s="34">
        <f>+Inputs!$D$3</f>
        <v>0.37951000000000001</v>
      </c>
      <c r="I135" s="27">
        <f t="shared" si="38"/>
        <v>3308</v>
      </c>
      <c r="K135" s="27">
        <f t="shared" si="34"/>
        <v>18</v>
      </c>
      <c r="L135" s="27">
        <f t="shared" si="39"/>
        <v>2286</v>
      </c>
      <c r="M135" s="27">
        <f t="shared" si="35"/>
        <v>6.8311799999999998</v>
      </c>
      <c r="N135" s="27">
        <f t="shared" si="36"/>
        <v>6.8311799999999998</v>
      </c>
      <c r="O135" s="27">
        <f t="shared" si="40"/>
        <v>-387.84072000000151</v>
      </c>
      <c r="P135" s="27">
        <f t="shared" si="41"/>
        <v>387.84072000000151</v>
      </c>
    </row>
    <row r="136" spans="1:16">
      <c r="A136" s="30">
        <v>39142</v>
      </c>
      <c r="C136" s="6">
        <v>128</v>
      </c>
      <c r="D136" s="29">
        <f t="shared" si="32"/>
        <v>18</v>
      </c>
      <c r="E136" s="29">
        <f t="shared" si="37"/>
        <v>2304</v>
      </c>
      <c r="F136" s="29">
        <f t="shared" si="33"/>
        <v>-1004</v>
      </c>
      <c r="G136" s="34">
        <f>+Inputs!$D$3</f>
        <v>0.37951000000000001</v>
      </c>
      <c r="I136" s="27">
        <f t="shared" si="38"/>
        <v>3308</v>
      </c>
      <c r="K136" s="27">
        <f t="shared" si="34"/>
        <v>18</v>
      </c>
      <c r="L136" s="27">
        <f t="shared" si="39"/>
        <v>2304</v>
      </c>
      <c r="M136" s="27">
        <f t="shared" si="35"/>
        <v>6.8311799999999998</v>
      </c>
      <c r="N136" s="27">
        <f t="shared" si="36"/>
        <v>6.8311799999999998</v>
      </c>
      <c r="O136" s="27">
        <f t="shared" si="40"/>
        <v>-381.00954000000149</v>
      </c>
      <c r="P136" s="27">
        <f t="shared" si="41"/>
        <v>381.00954000000149</v>
      </c>
    </row>
    <row r="137" spans="1:16">
      <c r="A137" s="31">
        <v>39173</v>
      </c>
      <c r="C137" s="6">
        <v>129</v>
      </c>
      <c r="D137" s="29">
        <f t="shared" ref="D137:D168" si="42">ROUND(-(+$B$9/180)*1,0)</f>
        <v>18</v>
      </c>
      <c r="E137" s="29">
        <f t="shared" si="37"/>
        <v>2322</v>
      </c>
      <c r="F137" s="29">
        <f t="shared" ref="F137:F168" si="43">$B$9+E137</f>
        <v>-986</v>
      </c>
      <c r="G137" s="34">
        <f>+Inputs!$D$3</f>
        <v>0.37951000000000001</v>
      </c>
      <c r="I137" s="27">
        <f t="shared" si="38"/>
        <v>3308</v>
      </c>
      <c r="K137" s="27">
        <f t="shared" ref="K137:K168" si="44">D137</f>
        <v>18</v>
      </c>
      <c r="L137" s="27">
        <f t="shared" si="39"/>
        <v>2322</v>
      </c>
      <c r="M137" s="27">
        <f t="shared" ref="M137:M168" si="45">K137*G137</f>
        <v>6.8311799999999998</v>
      </c>
      <c r="N137" s="27">
        <f t="shared" ref="N137:N168" si="46">M137-J137</f>
        <v>6.8311799999999998</v>
      </c>
      <c r="O137" s="27">
        <f t="shared" si="40"/>
        <v>-374.17836000000148</v>
      </c>
      <c r="P137" s="27">
        <f t="shared" si="41"/>
        <v>374.17836000000148</v>
      </c>
    </row>
    <row r="138" spans="1:16">
      <c r="A138" s="30">
        <v>39203</v>
      </c>
      <c r="C138" s="6">
        <v>130</v>
      </c>
      <c r="D138" s="29">
        <f t="shared" si="42"/>
        <v>18</v>
      </c>
      <c r="E138" s="29">
        <f t="shared" ref="E138:E169" si="47">+E137+D138</f>
        <v>2340</v>
      </c>
      <c r="F138" s="29">
        <f t="shared" si="43"/>
        <v>-968</v>
      </c>
      <c r="G138" s="34">
        <f>+Inputs!$D$3</f>
        <v>0.37951000000000001</v>
      </c>
      <c r="I138" s="27">
        <f t="shared" ref="I138:I169" si="48">+I137+H138</f>
        <v>3308</v>
      </c>
      <c r="K138" s="27">
        <f t="shared" si="44"/>
        <v>18</v>
      </c>
      <c r="L138" s="27">
        <f t="shared" ref="L138:L169" si="49">+L137+K138</f>
        <v>2340</v>
      </c>
      <c r="M138" s="27">
        <f t="shared" si="45"/>
        <v>6.8311799999999998</v>
      </c>
      <c r="N138" s="27">
        <f t="shared" si="46"/>
        <v>6.8311799999999998</v>
      </c>
      <c r="O138" s="27">
        <f t="shared" ref="O138:O169" si="50">+O137+N138</f>
        <v>-367.34718000000146</v>
      </c>
      <c r="P138" s="27">
        <f t="shared" ref="P138:P169" si="51">P137-N138</f>
        <v>367.34718000000146</v>
      </c>
    </row>
    <row r="139" spans="1:16">
      <c r="A139" s="31">
        <v>39234</v>
      </c>
      <c r="C139" s="6">
        <v>131</v>
      </c>
      <c r="D139" s="29">
        <f t="shared" si="42"/>
        <v>18</v>
      </c>
      <c r="E139" s="29">
        <f t="shared" si="47"/>
        <v>2358</v>
      </c>
      <c r="F139" s="29">
        <f t="shared" si="43"/>
        <v>-950</v>
      </c>
      <c r="G139" s="34">
        <f>+Inputs!$D$3</f>
        <v>0.37951000000000001</v>
      </c>
      <c r="I139" s="27">
        <f t="shared" si="48"/>
        <v>3308</v>
      </c>
      <c r="K139" s="27">
        <f t="shared" si="44"/>
        <v>18</v>
      </c>
      <c r="L139" s="27">
        <f t="shared" si="49"/>
        <v>2358</v>
      </c>
      <c r="M139" s="27">
        <f t="shared" si="45"/>
        <v>6.8311799999999998</v>
      </c>
      <c r="N139" s="27">
        <f t="shared" si="46"/>
        <v>6.8311799999999998</v>
      </c>
      <c r="O139" s="27">
        <f t="shared" si="50"/>
        <v>-360.51600000000144</v>
      </c>
      <c r="P139" s="27">
        <f t="shared" si="51"/>
        <v>360.51600000000144</v>
      </c>
    </row>
    <row r="140" spans="1:16">
      <c r="A140" s="30">
        <v>39264</v>
      </c>
      <c r="C140" s="6">
        <v>132</v>
      </c>
      <c r="D140" s="29">
        <f t="shared" si="42"/>
        <v>18</v>
      </c>
      <c r="E140" s="29">
        <f t="shared" si="47"/>
        <v>2376</v>
      </c>
      <c r="F140" s="29">
        <f t="shared" si="43"/>
        <v>-932</v>
      </c>
      <c r="G140" s="34">
        <f>+Inputs!$D$3</f>
        <v>0.37951000000000001</v>
      </c>
      <c r="I140" s="27">
        <f t="shared" si="48"/>
        <v>3308</v>
      </c>
      <c r="K140" s="27">
        <f t="shared" si="44"/>
        <v>18</v>
      </c>
      <c r="L140" s="27">
        <f t="shared" si="49"/>
        <v>2376</v>
      </c>
      <c r="M140" s="27">
        <f t="shared" si="45"/>
        <v>6.8311799999999998</v>
      </c>
      <c r="N140" s="27">
        <f t="shared" si="46"/>
        <v>6.8311799999999998</v>
      </c>
      <c r="O140" s="27">
        <f t="shared" si="50"/>
        <v>-353.68482000000142</v>
      </c>
      <c r="P140" s="27">
        <f t="shared" si="51"/>
        <v>353.68482000000142</v>
      </c>
    </row>
    <row r="141" spans="1:16">
      <c r="A141" s="31">
        <v>39295</v>
      </c>
      <c r="C141" s="6">
        <v>133</v>
      </c>
      <c r="D141" s="29">
        <f t="shared" si="42"/>
        <v>18</v>
      </c>
      <c r="E141" s="29">
        <f t="shared" si="47"/>
        <v>2394</v>
      </c>
      <c r="F141" s="29">
        <f t="shared" si="43"/>
        <v>-914</v>
      </c>
      <c r="G141" s="34">
        <f>+Inputs!$D$3</f>
        <v>0.37951000000000001</v>
      </c>
      <c r="I141" s="27">
        <f t="shared" si="48"/>
        <v>3308</v>
      </c>
      <c r="K141" s="27">
        <f t="shared" si="44"/>
        <v>18</v>
      </c>
      <c r="L141" s="27">
        <f t="shared" si="49"/>
        <v>2394</v>
      </c>
      <c r="M141" s="27">
        <f t="shared" si="45"/>
        <v>6.8311799999999998</v>
      </c>
      <c r="N141" s="27">
        <f t="shared" si="46"/>
        <v>6.8311799999999998</v>
      </c>
      <c r="O141" s="27">
        <f t="shared" si="50"/>
        <v>-346.85364000000141</v>
      </c>
      <c r="P141" s="27">
        <f t="shared" si="51"/>
        <v>346.85364000000141</v>
      </c>
    </row>
    <row r="142" spans="1:16">
      <c r="A142" s="30">
        <v>39326</v>
      </c>
      <c r="C142" s="6">
        <v>134</v>
      </c>
      <c r="D142" s="29">
        <f t="shared" si="42"/>
        <v>18</v>
      </c>
      <c r="E142" s="29">
        <f t="shared" si="47"/>
        <v>2412</v>
      </c>
      <c r="F142" s="29">
        <f t="shared" si="43"/>
        <v>-896</v>
      </c>
      <c r="G142" s="34">
        <f>+Inputs!$D$3</f>
        <v>0.37951000000000001</v>
      </c>
      <c r="I142" s="27">
        <f t="shared" si="48"/>
        <v>3308</v>
      </c>
      <c r="K142" s="27">
        <f t="shared" si="44"/>
        <v>18</v>
      </c>
      <c r="L142" s="27">
        <f t="shared" si="49"/>
        <v>2412</v>
      </c>
      <c r="M142" s="27">
        <f t="shared" si="45"/>
        <v>6.8311799999999998</v>
      </c>
      <c r="N142" s="27">
        <f t="shared" si="46"/>
        <v>6.8311799999999998</v>
      </c>
      <c r="O142" s="27">
        <f t="shared" si="50"/>
        <v>-340.02246000000139</v>
      </c>
      <c r="P142" s="27">
        <f t="shared" si="51"/>
        <v>340.02246000000139</v>
      </c>
    </row>
    <row r="143" spans="1:16">
      <c r="A143" s="31">
        <v>39356</v>
      </c>
      <c r="C143" s="6">
        <v>135</v>
      </c>
      <c r="D143" s="29">
        <f t="shared" si="42"/>
        <v>18</v>
      </c>
      <c r="E143" s="29">
        <f t="shared" si="47"/>
        <v>2430</v>
      </c>
      <c r="F143" s="29">
        <f t="shared" si="43"/>
        <v>-878</v>
      </c>
      <c r="G143" s="34">
        <f>+Inputs!$D$3</f>
        <v>0.37951000000000001</v>
      </c>
      <c r="I143" s="27">
        <f t="shared" si="48"/>
        <v>3308</v>
      </c>
      <c r="K143" s="27">
        <f t="shared" si="44"/>
        <v>18</v>
      </c>
      <c r="L143" s="27">
        <f t="shared" si="49"/>
        <v>2430</v>
      </c>
      <c r="M143" s="27">
        <f t="shared" si="45"/>
        <v>6.8311799999999998</v>
      </c>
      <c r="N143" s="27">
        <f t="shared" si="46"/>
        <v>6.8311799999999998</v>
      </c>
      <c r="O143" s="27">
        <f t="shared" si="50"/>
        <v>-333.19128000000137</v>
      </c>
      <c r="P143" s="27">
        <f t="shared" si="51"/>
        <v>333.19128000000137</v>
      </c>
    </row>
    <row r="144" spans="1:16">
      <c r="A144" s="30">
        <v>39387</v>
      </c>
      <c r="C144" s="6">
        <v>136</v>
      </c>
      <c r="D144" s="29">
        <f t="shared" si="42"/>
        <v>18</v>
      </c>
      <c r="E144" s="29">
        <f t="shared" si="47"/>
        <v>2448</v>
      </c>
      <c r="F144" s="29">
        <f t="shared" si="43"/>
        <v>-860</v>
      </c>
      <c r="G144" s="34">
        <f>+Inputs!$D$3</f>
        <v>0.37951000000000001</v>
      </c>
      <c r="I144" s="27">
        <f t="shared" si="48"/>
        <v>3308</v>
      </c>
      <c r="K144" s="27">
        <f t="shared" si="44"/>
        <v>18</v>
      </c>
      <c r="L144" s="27">
        <f t="shared" si="49"/>
        <v>2448</v>
      </c>
      <c r="M144" s="27">
        <f t="shared" si="45"/>
        <v>6.8311799999999998</v>
      </c>
      <c r="N144" s="27">
        <f t="shared" si="46"/>
        <v>6.8311799999999998</v>
      </c>
      <c r="O144" s="27">
        <f t="shared" si="50"/>
        <v>-326.36010000000135</v>
      </c>
      <c r="P144" s="27">
        <f t="shared" si="51"/>
        <v>326.36010000000135</v>
      </c>
    </row>
    <row r="145" spans="1:16">
      <c r="A145" s="31">
        <v>39417</v>
      </c>
      <c r="C145" s="6">
        <v>137</v>
      </c>
      <c r="D145" s="29">
        <f t="shared" si="42"/>
        <v>18</v>
      </c>
      <c r="E145" s="29">
        <f t="shared" si="47"/>
        <v>2466</v>
      </c>
      <c r="F145" s="29">
        <f t="shared" si="43"/>
        <v>-842</v>
      </c>
      <c r="G145" s="34">
        <f>+Inputs!$D$3</f>
        <v>0.37951000000000001</v>
      </c>
      <c r="I145" s="27">
        <f t="shared" si="48"/>
        <v>3308</v>
      </c>
      <c r="K145" s="27">
        <f t="shared" si="44"/>
        <v>18</v>
      </c>
      <c r="L145" s="27">
        <f t="shared" si="49"/>
        <v>2466</v>
      </c>
      <c r="M145" s="27">
        <f t="shared" si="45"/>
        <v>6.8311799999999998</v>
      </c>
      <c r="N145" s="27">
        <f t="shared" si="46"/>
        <v>6.8311799999999998</v>
      </c>
      <c r="O145" s="27">
        <f t="shared" si="50"/>
        <v>-319.52892000000134</v>
      </c>
      <c r="P145" s="27">
        <f t="shared" si="51"/>
        <v>319.52892000000134</v>
      </c>
    </row>
    <row r="146" spans="1:16">
      <c r="A146" s="30">
        <v>39448</v>
      </c>
      <c r="C146" s="6">
        <v>138</v>
      </c>
      <c r="D146" s="29">
        <f t="shared" si="42"/>
        <v>18</v>
      </c>
      <c r="E146" s="29">
        <f t="shared" si="47"/>
        <v>2484</v>
      </c>
      <c r="F146" s="29">
        <f t="shared" si="43"/>
        <v>-824</v>
      </c>
      <c r="G146" s="34">
        <f>+Inputs!$D$3</f>
        <v>0.37951000000000001</v>
      </c>
      <c r="I146" s="27">
        <f t="shared" si="48"/>
        <v>3308</v>
      </c>
      <c r="K146" s="27">
        <f t="shared" si="44"/>
        <v>18</v>
      </c>
      <c r="L146" s="27">
        <f t="shared" si="49"/>
        <v>2484</v>
      </c>
      <c r="M146" s="27">
        <f t="shared" si="45"/>
        <v>6.8311799999999998</v>
      </c>
      <c r="N146" s="27">
        <f t="shared" si="46"/>
        <v>6.8311799999999998</v>
      </c>
      <c r="O146" s="27">
        <f t="shared" si="50"/>
        <v>-312.69774000000132</v>
      </c>
      <c r="P146" s="27">
        <f t="shared" si="51"/>
        <v>312.69774000000132</v>
      </c>
    </row>
    <row r="147" spans="1:16">
      <c r="A147" s="31">
        <v>39479</v>
      </c>
      <c r="C147" s="6">
        <v>139</v>
      </c>
      <c r="D147" s="29">
        <f t="shared" si="42"/>
        <v>18</v>
      </c>
      <c r="E147" s="29">
        <f t="shared" si="47"/>
        <v>2502</v>
      </c>
      <c r="F147" s="29">
        <f t="shared" si="43"/>
        <v>-806</v>
      </c>
      <c r="G147" s="34">
        <f>+Inputs!$D$3</f>
        <v>0.37951000000000001</v>
      </c>
      <c r="I147" s="27">
        <f t="shared" si="48"/>
        <v>3308</v>
      </c>
      <c r="K147" s="27">
        <f t="shared" si="44"/>
        <v>18</v>
      </c>
      <c r="L147" s="27">
        <f t="shared" si="49"/>
        <v>2502</v>
      </c>
      <c r="M147" s="27">
        <f t="shared" si="45"/>
        <v>6.8311799999999998</v>
      </c>
      <c r="N147" s="27">
        <f t="shared" si="46"/>
        <v>6.8311799999999998</v>
      </c>
      <c r="O147" s="27">
        <f t="shared" si="50"/>
        <v>-305.8665600000013</v>
      </c>
      <c r="P147" s="27">
        <f t="shared" si="51"/>
        <v>305.8665600000013</v>
      </c>
    </row>
    <row r="148" spans="1:16">
      <c r="A148" s="30">
        <v>39508</v>
      </c>
      <c r="C148" s="6">
        <v>140</v>
      </c>
      <c r="D148" s="29">
        <f t="shared" si="42"/>
        <v>18</v>
      </c>
      <c r="E148" s="29">
        <f t="shared" si="47"/>
        <v>2520</v>
      </c>
      <c r="F148" s="29">
        <f t="shared" si="43"/>
        <v>-788</v>
      </c>
      <c r="G148" s="34">
        <f>+Inputs!$D$3</f>
        <v>0.37951000000000001</v>
      </c>
      <c r="I148" s="27">
        <f t="shared" si="48"/>
        <v>3308</v>
      </c>
      <c r="K148" s="27">
        <f t="shared" si="44"/>
        <v>18</v>
      </c>
      <c r="L148" s="27">
        <f t="shared" si="49"/>
        <v>2520</v>
      </c>
      <c r="M148" s="27">
        <f t="shared" si="45"/>
        <v>6.8311799999999998</v>
      </c>
      <c r="N148" s="27">
        <f t="shared" si="46"/>
        <v>6.8311799999999998</v>
      </c>
      <c r="O148" s="27">
        <f t="shared" si="50"/>
        <v>-299.03538000000128</v>
      </c>
      <c r="P148" s="27">
        <f t="shared" si="51"/>
        <v>299.03538000000128</v>
      </c>
    </row>
    <row r="149" spans="1:16">
      <c r="A149" s="31">
        <v>39539</v>
      </c>
      <c r="C149" s="6">
        <v>141</v>
      </c>
      <c r="D149" s="29">
        <f t="shared" si="42"/>
        <v>18</v>
      </c>
      <c r="E149" s="29">
        <f t="shared" si="47"/>
        <v>2538</v>
      </c>
      <c r="F149" s="29">
        <f t="shared" si="43"/>
        <v>-770</v>
      </c>
      <c r="G149" s="34">
        <f>+Inputs!$D$3</f>
        <v>0.37951000000000001</v>
      </c>
      <c r="I149" s="27">
        <f t="shared" si="48"/>
        <v>3308</v>
      </c>
      <c r="K149" s="27">
        <f t="shared" si="44"/>
        <v>18</v>
      </c>
      <c r="L149" s="27">
        <f t="shared" si="49"/>
        <v>2538</v>
      </c>
      <c r="M149" s="27">
        <f t="shared" si="45"/>
        <v>6.8311799999999998</v>
      </c>
      <c r="N149" s="27">
        <f t="shared" si="46"/>
        <v>6.8311799999999998</v>
      </c>
      <c r="O149" s="27">
        <f t="shared" si="50"/>
        <v>-292.20420000000126</v>
      </c>
      <c r="P149" s="27">
        <f t="shared" si="51"/>
        <v>292.20420000000126</v>
      </c>
    </row>
    <row r="150" spans="1:16">
      <c r="A150" s="30">
        <v>39569</v>
      </c>
      <c r="C150" s="6">
        <v>142</v>
      </c>
      <c r="D150" s="29">
        <f t="shared" si="42"/>
        <v>18</v>
      </c>
      <c r="E150" s="29">
        <f t="shared" si="47"/>
        <v>2556</v>
      </c>
      <c r="F150" s="29">
        <f t="shared" si="43"/>
        <v>-752</v>
      </c>
      <c r="G150" s="34">
        <f>+Inputs!$D$3</f>
        <v>0.37951000000000001</v>
      </c>
      <c r="I150" s="27">
        <f t="shared" si="48"/>
        <v>3308</v>
      </c>
      <c r="K150" s="27">
        <f t="shared" si="44"/>
        <v>18</v>
      </c>
      <c r="L150" s="27">
        <f t="shared" si="49"/>
        <v>2556</v>
      </c>
      <c r="M150" s="27">
        <f t="shared" si="45"/>
        <v>6.8311799999999998</v>
      </c>
      <c r="N150" s="27">
        <f t="shared" si="46"/>
        <v>6.8311799999999998</v>
      </c>
      <c r="O150" s="27">
        <f t="shared" si="50"/>
        <v>-285.37302000000125</v>
      </c>
      <c r="P150" s="27">
        <f t="shared" si="51"/>
        <v>285.37302000000125</v>
      </c>
    </row>
    <row r="151" spans="1:16">
      <c r="A151" s="31">
        <v>39600</v>
      </c>
      <c r="C151" s="6">
        <v>143</v>
      </c>
      <c r="D151" s="29">
        <f t="shared" si="42"/>
        <v>18</v>
      </c>
      <c r="E151" s="29">
        <f t="shared" si="47"/>
        <v>2574</v>
      </c>
      <c r="F151" s="29">
        <f t="shared" si="43"/>
        <v>-734</v>
      </c>
      <c r="G151" s="34">
        <f>+Inputs!$D$3</f>
        <v>0.37951000000000001</v>
      </c>
      <c r="I151" s="27">
        <f t="shared" si="48"/>
        <v>3308</v>
      </c>
      <c r="K151" s="27">
        <f t="shared" si="44"/>
        <v>18</v>
      </c>
      <c r="L151" s="27">
        <f t="shared" si="49"/>
        <v>2574</v>
      </c>
      <c r="M151" s="27">
        <f t="shared" si="45"/>
        <v>6.8311799999999998</v>
      </c>
      <c r="N151" s="27">
        <f t="shared" si="46"/>
        <v>6.8311799999999998</v>
      </c>
      <c r="O151" s="27">
        <f t="shared" si="50"/>
        <v>-278.54184000000123</v>
      </c>
      <c r="P151" s="27">
        <f t="shared" si="51"/>
        <v>278.54184000000123</v>
      </c>
    </row>
    <row r="152" spans="1:16">
      <c r="A152" s="30">
        <v>39630</v>
      </c>
      <c r="C152" s="6">
        <v>144</v>
      </c>
      <c r="D152" s="29">
        <f t="shared" si="42"/>
        <v>18</v>
      </c>
      <c r="E152" s="29">
        <f t="shared" si="47"/>
        <v>2592</v>
      </c>
      <c r="F152" s="29">
        <f t="shared" si="43"/>
        <v>-716</v>
      </c>
      <c r="G152" s="34">
        <f>+Inputs!$D$3</f>
        <v>0.37951000000000001</v>
      </c>
      <c r="I152" s="27">
        <f t="shared" si="48"/>
        <v>3308</v>
      </c>
      <c r="K152" s="27">
        <f t="shared" si="44"/>
        <v>18</v>
      </c>
      <c r="L152" s="27">
        <f t="shared" si="49"/>
        <v>2592</v>
      </c>
      <c r="M152" s="27">
        <f t="shared" si="45"/>
        <v>6.8311799999999998</v>
      </c>
      <c r="N152" s="27">
        <f t="shared" si="46"/>
        <v>6.8311799999999998</v>
      </c>
      <c r="O152" s="27">
        <f t="shared" si="50"/>
        <v>-271.71066000000121</v>
      </c>
      <c r="P152" s="27">
        <f t="shared" si="51"/>
        <v>271.71066000000121</v>
      </c>
    </row>
    <row r="153" spans="1:16">
      <c r="A153" s="31">
        <v>39661</v>
      </c>
      <c r="C153" s="6">
        <v>145</v>
      </c>
      <c r="D153" s="29">
        <f t="shared" si="42"/>
        <v>18</v>
      </c>
      <c r="E153" s="29">
        <f t="shared" si="47"/>
        <v>2610</v>
      </c>
      <c r="F153" s="29">
        <f t="shared" si="43"/>
        <v>-698</v>
      </c>
      <c r="G153" s="34">
        <f>+Inputs!$D$3</f>
        <v>0.37951000000000001</v>
      </c>
      <c r="I153" s="27">
        <f t="shared" si="48"/>
        <v>3308</v>
      </c>
      <c r="K153" s="27">
        <f t="shared" si="44"/>
        <v>18</v>
      </c>
      <c r="L153" s="27">
        <f t="shared" si="49"/>
        <v>2610</v>
      </c>
      <c r="M153" s="27">
        <f t="shared" si="45"/>
        <v>6.8311799999999998</v>
      </c>
      <c r="N153" s="27">
        <f t="shared" si="46"/>
        <v>6.8311799999999998</v>
      </c>
      <c r="O153" s="27">
        <f t="shared" si="50"/>
        <v>-264.87948000000119</v>
      </c>
      <c r="P153" s="27">
        <f t="shared" si="51"/>
        <v>264.87948000000119</v>
      </c>
    </row>
    <row r="154" spans="1:16">
      <c r="A154" s="30">
        <v>39692</v>
      </c>
      <c r="C154" s="6">
        <v>146</v>
      </c>
      <c r="D154" s="29">
        <f t="shared" si="42"/>
        <v>18</v>
      </c>
      <c r="E154" s="29">
        <f t="shared" si="47"/>
        <v>2628</v>
      </c>
      <c r="F154" s="29">
        <f t="shared" si="43"/>
        <v>-680</v>
      </c>
      <c r="G154" s="34">
        <f>+Inputs!$D$3</f>
        <v>0.37951000000000001</v>
      </c>
      <c r="I154" s="27">
        <f t="shared" si="48"/>
        <v>3308</v>
      </c>
      <c r="K154" s="27">
        <f t="shared" si="44"/>
        <v>18</v>
      </c>
      <c r="L154" s="27">
        <f t="shared" si="49"/>
        <v>2628</v>
      </c>
      <c r="M154" s="27">
        <f t="shared" si="45"/>
        <v>6.8311799999999998</v>
      </c>
      <c r="N154" s="27">
        <f t="shared" si="46"/>
        <v>6.8311799999999998</v>
      </c>
      <c r="O154" s="27">
        <f t="shared" si="50"/>
        <v>-258.04830000000118</v>
      </c>
      <c r="P154" s="27">
        <f t="shared" si="51"/>
        <v>258.04830000000118</v>
      </c>
    </row>
    <row r="155" spans="1:16">
      <c r="A155" s="31">
        <v>39722</v>
      </c>
      <c r="C155" s="6">
        <v>147</v>
      </c>
      <c r="D155" s="29">
        <f t="shared" si="42"/>
        <v>18</v>
      </c>
      <c r="E155" s="29">
        <f t="shared" si="47"/>
        <v>2646</v>
      </c>
      <c r="F155" s="29">
        <f t="shared" si="43"/>
        <v>-662</v>
      </c>
      <c r="G155" s="34">
        <f>+Inputs!$D$3</f>
        <v>0.37951000000000001</v>
      </c>
      <c r="I155" s="27">
        <f t="shared" si="48"/>
        <v>3308</v>
      </c>
      <c r="K155" s="27">
        <f t="shared" si="44"/>
        <v>18</v>
      </c>
      <c r="L155" s="27">
        <f t="shared" si="49"/>
        <v>2646</v>
      </c>
      <c r="M155" s="27">
        <f t="shared" si="45"/>
        <v>6.8311799999999998</v>
      </c>
      <c r="N155" s="27">
        <f t="shared" si="46"/>
        <v>6.8311799999999998</v>
      </c>
      <c r="O155" s="27">
        <f t="shared" si="50"/>
        <v>-251.21712000000119</v>
      </c>
      <c r="P155" s="27">
        <f t="shared" si="51"/>
        <v>251.21712000000119</v>
      </c>
    </row>
    <row r="156" spans="1:16">
      <c r="A156" s="30">
        <v>39753</v>
      </c>
      <c r="C156" s="6">
        <v>148</v>
      </c>
      <c r="D156" s="29">
        <f t="shared" si="42"/>
        <v>18</v>
      </c>
      <c r="E156" s="29">
        <f t="shared" si="47"/>
        <v>2664</v>
      </c>
      <c r="F156" s="29">
        <f t="shared" si="43"/>
        <v>-644</v>
      </c>
      <c r="G156" s="34">
        <f>+Inputs!$D$3</f>
        <v>0.37951000000000001</v>
      </c>
      <c r="I156" s="27">
        <f t="shared" si="48"/>
        <v>3308</v>
      </c>
      <c r="K156" s="27">
        <f t="shared" si="44"/>
        <v>18</v>
      </c>
      <c r="L156" s="27">
        <f t="shared" si="49"/>
        <v>2664</v>
      </c>
      <c r="M156" s="27">
        <f t="shared" si="45"/>
        <v>6.8311799999999998</v>
      </c>
      <c r="N156" s="27">
        <f t="shared" si="46"/>
        <v>6.8311799999999998</v>
      </c>
      <c r="O156" s="27">
        <f t="shared" si="50"/>
        <v>-244.3859400000012</v>
      </c>
      <c r="P156" s="27">
        <f t="shared" si="51"/>
        <v>244.3859400000012</v>
      </c>
    </row>
    <row r="157" spans="1:16">
      <c r="A157" s="31">
        <v>39783</v>
      </c>
      <c r="C157" s="6">
        <v>149</v>
      </c>
      <c r="D157" s="29">
        <f t="shared" si="42"/>
        <v>18</v>
      </c>
      <c r="E157" s="29">
        <f t="shared" si="47"/>
        <v>2682</v>
      </c>
      <c r="F157" s="29">
        <f t="shared" si="43"/>
        <v>-626</v>
      </c>
      <c r="G157" s="34">
        <f>+Inputs!$D$3</f>
        <v>0.37951000000000001</v>
      </c>
      <c r="I157" s="27">
        <f t="shared" si="48"/>
        <v>3308</v>
      </c>
      <c r="K157" s="27">
        <f t="shared" si="44"/>
        <v>18</v>
      </c>
      <c r="L157" s="27">
        <f t="shared" si="49"/>
        <v>2682</v>
      </c>
      <c r="M157" s="27">
        <f t="shared" si="45"/>
        <v>6.8311799999999998</v>
      </c>
      <c r="N157" s="27">
        <f t="shared" si="46"/>
        <v>6.8311799999999998</v>
      </c>
      <c r="O157" s="27">
        <f t="shared" si="50"/>
        <v>-237.55476000000121</v>
      </c>
      <c r="P157" s="27">
        <f t="shared" si="51"/>
        <v>237.55476000000121</v>
      </c>
    </row>
    <row r="158" spans="1:16">
      <c r="A158" s="30">
        <v>39814</v>
      </c>
      <c r="C158" s="6">
        <v>150</v>
      </c>
      <c r="D158" s="29">
        <f t="shared" si="42"/>
        <v>18</v>
      </c>
      <c r="E158" s="29">
        <f t="shared" si="47"/>
        <v>2700</v>
      </c>
      <c r="F158" s="29">
        <f t="shared" si="43"/>
        <v>-608</v>
      </c>
      <c r="G158" s="34">
        <f>+Inputs!$D$3</f>
        <v>0.37951000000000001</v>
      </c>
      <c r="I158" s="27">
        <f t="shared" si="48"/>
        <v>3308</v>
      </c>
      <c r="K158" s="27">
        <f t="shared" si="44"/>
        <v>18</v>
      </c>
      <c r="L158" s="27">
        <f t="shared" si="49"/>
        <v>2700</v>
      </c>
      <c r="M158" s="27">
        <f t="shared" si="45"/>
        <v>6.8311799999999998</v>
      </c>
      <c r="N158" s="27">
        <f t="shared" si="46"/>
        <v>6.8311799999999998</v>
      </c>
      <c r="O158" s="27">
        <f t="shared" si="50"/>
        <v>-230.72358000000122</v>
      </c>
      <c r="P158" s="27">
        <f t="shared" si="51"/>
        <v>230.72358000000122</v>
      </c>
    </row>
    <row r="159" spans="1:16">
      <c r="A159" s="31">
        <v>39845</v>
      </c>
      <c r="C159" s="6">
        <v>151</v>
      </c>
      <c r="D159" s="29">
        <f t="shared" si="42"/>
        <v>18</v>
      </c>
      <c r="E159" s="29">
        <f t="shared" si="47"/>
        <v>2718</v>
      </c>
      <c r="F159" s="29">
        <f t="shared" si="43"/>
        <v>-590</v>
      </c>
      <c r="G159" s="34">
        <f>+Inputs!$D$3</f>
        <v>0.37951000000000001</v>
      </c>
      <c r="I159" s="27">
        <f t="shared" si="48"/>
        <v>3308</v>
      </c>
      <c r="K159" s="27">
        <f t="shared" si="44"/>
        <v>18</v>
      </c>
      <c r="L159" s="27">
        <f t="shared" si="49"/>
        <v>2718</v>
      </c>
      <c r="M159" s="27">
        <f t="shared" si="45"/>
        <v>6.8311799999999998</v>
      </c>
      <c r="N159" s="27">
        <f t="shared" si="46"/>
        <v>6.8311799999999998</v>
      </c>
      <c r="O159" s="27">
        <f t="shared" si="50"/>
        <v>-223.89240000000123</v>
      </c>
      <c r="P159" s="27">
        <f t="shared" si="51"/>
        <v>223.89240000000123</v>
      </c>
    </row>
    <row r="160" spans="1:16">
      <c r="A160" s="30">
        <v>39873</v>
      </c>
      <c r="C160" s="6">
        <v>152</v>
      </c>
      <c r="D160" s="29">
        <f t="shared" si="42"/>
        <v>18</v>
      </c>
      <c r="E160" s="29">
        <f t="shared" si="47"/>
        <v>2736</v>
      </c>
      <c r="F160" s="29">
        <f t="shared" si="43"/>
        <v>-572</v>
      </c>
      <c r="G160" s="34">
        <f>+Inputs!$D$3</f>
        <v>0.37951000000000001</v>
      </c>
      <c r="I160" s="27">
        <f t="shared" si="48"/>
        <v>3308</v>
      </c>
      <c r="K160" s="27">
        <f t="shared" si="44"/>
        <v>18</v>
      </c>
      <c r="L160" s="27">
        <f t="shared" si="49"/>
        <v>2736</v>
      </c>
      <c r="M160" s="27">
        <f t="shared" si="45"/>
        <v>6.8311799999999998</v>
      </c>
      <c r="N160" s="27">
        <f t="shared" si="46"/>
        <v>6.8311799999999998</v>
      </c>
      <c r="O160" s="27">
        <f t="shared" si="50"/>
        <v>-217.06122000000124</v>
      </c>
      <c r="P160" s="27">
        <f t="shared" si="51"/>
        <v>217.06122000000124</v>
      </c>
    </row>
    <row r="161" spans="1:19">
      <c r="A161" s="31">
        <v>39904</v>
      </c>
      <c r="C161" s="6">
        <v>153</v>
      </c>
      <c r="D161" s="29">
        <f t="shared" si="42"/>
        <v>18</v>
      </c>
      <c r="E161" s="29">
        <f t="shared" si="47"/>
        <v>2754</v>
      </c>
      <c r="F161" s="29">
        <f t="shared" si="43"/>
        <v>-554</v>
      </c>
      <c r="G161" s="34">
        <f>+Inputs!$D$3</f>
        <v>0.37951000000000001</v>
      </c>
      <c r="I161" s="27">
        <f t="shared" si="48"/>
        <v>3308</v>
      </c>
      <c r="K161" s="27">
        <f t="shared" si="44"/>
        <v>18</v>
      </c>
      <c r="L161" s="27">
        <f t="shared" si="49"/>
        <v>2754</v>
      </c>
      <c r="M161" s="27">
        <f t="shared" si="45"/>
        <v>6.8311799999999998</v>
      </c>
      <c r="N161" s="27">
        <f t="shared" si="46"/>
        <v>6.8311799999999998</v>
      </c>
      <c r="O161" s="27">
        <f t="shared" si="50"/>
        <v>-210.23004000000125</v>
      </c>
      <c r="P161" s="27">
        <f t="shared" si="51"/>
        <v>210.23004000000125</v>
      </c>
    </row>
    <row r="162" spans="1:19">
      <c r="A162" s="30">
        <v>39934</v>
      </c>
      <c r="C162" s="6">
        <v>154</v>
      </c>
      <c r="D162" s="29">
        <f t="shared" si="42"/>
        <v>18</v>
      </c>
      <c r="E162" s="29">
        <f t="shared" si="47"/>
        <v>2772</v>
      </c>
      <c r="F162" s="29">
        <f t="shared" si="43"/>
        <v>-536</v>
      </c>
      <c r="G162" s="34">
        <f>+Inputs!$D$3</f>
        <v>0.37951000000000001</v>
      </c>
      <c r="I162" s="27">
        <f t="shared" si="48"/>
        <v>3308</v>
      </c>
      <c r="K162" s="27">
        <f t="shared" si="44"/>
        <v>18</v>
      </c>
      <c r="L162" s="27">
        <f t="shared" si="49"/>
        <v>2772</v>
      </c>
      <c r="M162" s="27">
        <f t="shared" si="45"/>
        <v>6.8311799999999998</v>
      </c>
      <c r="N162" s="27">
        <f t="shared" si="46"/>
        <v>6.8311799999999998</v>
      </c>
      <c r="O162" s="27">
        <f t="shared" si="50"/>
        <v>-203.39886000000126</v>
      </c>
      <c r="P162" s="27">
        <f t="shared" si="51"/>
        <v>203.39886000000126</v>
      </c>
    </row>
    <row r="163" spans="1:19">
      <c r="A163" s="31">
        <v>39965</v>
      </c>
      <c r="C163" s="6">
        <v>155</v>
      </c>
      <c r="D163" s="29">
        <f t="shared" si="42"/>
        <v>18</v>
      </c>
      <c r="E163" s="29">
        <f t="shared" si="47"/>
        <v>2790</v>
      </c>
      <c r="F163" s="29">
        <f t="shared" si="43"/>
        <v>-518</v>
      </c>
      <c r="G163" s="34">
        <f>+Inputs!$D$3</f>
        <v>0.37951000000000001</v>
      </c>
      <c r="I163" s="27">
        <f t="shared" si="48"/>
        <v>3308</v>
      </c>
      <c r="K163" s="27">
        <f t="shared" si="44"/>
        <v>18</v>
      </c>
      <c r="L163" s="27">
        <f t="shared" si="49"/>
        <v>2790</v>
      </c>
      <c r="M163" s="27">
        <f t="shared" si="45"/>
        <v>6.8311799999999998</v>
      </c>
      <c r="N163" s="27">
        <f t="shared" si="46"/>
        <v>6.8311799999999998</v>
      </c>
      <c r="O163" s="27">
        <f t="shared" si="50"/>
        <v>-196.56768000000127</v>
      </c>
      <c r="P163" s="27">
        <f t="shared" si="51"/>
        <v>196.56768000000127</v>
      </c>
    </row>
    <row r="164" spans="1:19">
      <c r="A164" s="30">
        <v>39995</v>
      </c>
      <c r="C164" s="6">
        <v>156</v>
      </c>
      <c r="D164" s="29">
        <f t="shared" si="42"/>
        <v>18</v>
      </c>
      <c r="E164" s="29">
        <f t="shared" si="47"/>
        <v>2808</v>
      </c>
      <c r="F164" s="29">
        <f t="shared" si="43"/>
        <v>-500</v>
      </c>
      <c r="G164" s="34">
        <f>+Inputs!$D$3</f>
        <v>0.37951000000000001</v>
      </c>
      <c r="I164" s="27">
        <f t="shared" si="48"/>
        <v>3308</v>
      </c>
      <c r="K164" s="27">
        <f t="shared" si="44"/>
        <v>18</v>
      </c>
      <c r="L164" s="27">
        <f t="shared" si="49"/>
        <v>2808</v>
      </c>
      <c r="M164" s="27">
        <f t="shared" si="45"/>
        <v>6.8311799999999998</v>
      </c>
      <c r="N164" s="27">
        <f t="shared" si="46"/>
        <v>6.8311799999999998</v>
      </c>
      <c r="O164" s="27">
        <f t="shared" si="50"/>
        <v>-189.73650000000129</v>
      </c>
      <c r="P164" s="27">
        <f t="shared" si="51"/>
        <v>189.73650000000129</v>
      </c>
    </row>
    <row r="165" spans="1:19">
      <c r="A165" s="31">
        <v>40026</v>
      </c>
      <c r="C165" s="6">
        <v>157</v>
      </c>
      <c r="D165" s="29">
        <f t="shared" si="42"/>
        <v>18</v>
      </c>
      <c r="E165" s="29">
        <f t="shared" si="47"/>
        <v>2826</v>
      </c>
      <c r="F165" s="29">
        <f t="shared" si="43"/>
        <v>-482</v>
      </c>
      <c r="G165" s="34">
        <f>+Inputs!$D$3</f>
        <v>0.37951000000000001</v>
      </c>
      <c r="I165" s="27">
        <f t="shared" si="48"/>
        <v>3308</v>
      </c>
      <c r="K165" s="27">
        <f t="shared" si="44"/>
        <v>18</v>
      </c>
      <c r="L165" s="27">
        <f t="shared" si="49"/>
        <v>2826</v>
      </c>
      <c r="M165" s="27">
        <f t="shared" si="45"/>
        <v>6.8311799999999998</v>
      </c>
      <c r="N165" s="27">
        <f t="shared" si="46"/>
        <v>6.8311799999999998</v>
      </c>
      <c r="O165" s="27">
        <f t="shared" si="50"/>
        <v>-182.9053200000013</v>
      </c>
      <c r="P165" s="27">
        <f t="shared" si="51"/>
        <v>182.9053200000013</v>
      </c>
    </row>
    <row r="166" spans="1:19">
      <c r="A166" s="30">
        <v>40057</v>
      </c>
      <c r="C166" s="6">
        <v>158</v>
      </c>
      <c r="D166" s="29">
        <f t="shared" si="42"/>
        <v>18</v>
      </c>
      <c r="E166" s="29">
        <f t="shared" si="47"/>
        <v>2844</v>
      </c>
      <c r="F166" s="29">
        <f t="shared" si="43"/>
        <v>-464</v>
      </c>
      <c r="G166" s="34">
        <f>+Inputs!$D$3</f>
        <v>0.37951000000000001</v>
      </c>
      <c r="I166" s="27">
        <f t="shared" si="48"/>
        <v>3308</v>
      </c>
      <c r="K166" s="27">
        <f t="shared" si="44"/>
        <v>18</v>
      </c>
      <c r="L166" s="27">
        <f t="shared" si="49"/>
        <v>2844</v>
      </c>
      <c r="M166" s="27">
        <f t="shared" si="45"/>
        <v>6.8311799999999998</v>
      </c>
      <c r="N166" s="27">
        <f t="shared" si="46"/>
        <v>6.8311799999999998</v>
      </c>
      <c r="O166" s="27">
        <f t="shared" si="50"/>
        <v>-176.07414000000131</v>
      </c>
      <c r="P166" s="27">
        <f t="shared" si="51"/>
        <v>176.07414000000131</v>
      </c>
    </row>
    <row r="167" spans="1:19">
      <c r="A167" s="31">
        <v>40087</v>
      </c>
      <c r="C167" s="6">
        <v>159</v>
      </c>
      <c r="D167" s="29">
        <f t="shared" si="42"/>
        <v>18</v>
      </c>
      <c r="E167" s="29">
        <f t="shared" si="47"/>
        <v>2862</v>
      </c>
      <c r="F167" s="29">
        <f t="shared" si="43"/>
        <v>-446</v>
      </c>
      <c r="G167" s="34">
        <f>+Inputs!$D$3</f>
        <v>0.37951000000000001</v>
      </c>
      <c r="I167" s="27">
        <f t="shared" si="48"/>
        <v>3308</v>
      </c>
      <c r="K167" s="27">
        <f t="shared" si="44"/>
        <v>18</v>
      </c>
      <c r="L167" s="27">
        <f t="shared" si="49"/>
        <v>2862</v>
      </c>
      <c r="M167" s="27">
        <f t="shared" si="45"/>
        <v>6.8311799999999998</v>
      </c>
      <c r="N167" s="27">
        <f t="shared" si="46"/>
        <v>6.8311799999999998</v>
      </c>
      <c r="O167" s="27">
        <f t="shared" si="50"/>
        <v>-169.24296000000132</v>
      </c>
      <c r="P167" s="27">
        <f t="shared" si="51"/>
        <v>169.24296000000132</v>
      </c>
    </row>
    <row r="168" spans="1:19">
      <c r="A168" s="30">
        <v>40118</v>
      </c>
      <c r="C168" s="6">
        <v>160</v>
      </c>
      <c r="D168" s="29">
        <f t="shared" si="42"/>
        <v>18</v>
      </c>
      <c r="E168" s="29">
        <f t="shared" si="47"/>
        <v>2880</v>
      </c>
      <c r="F168" s="29">
        <f t="shared" si="43"/>
        <v>-428</v>
      </c>
      <c r="G168" s="34">
        <f>+Inputs!$D$3</f>
        <v>0.37951000000000001</v>
      </c>
      <c r="I168" s="27">
        <f t="shared" si="48"/>
        <v>3308</v>
      </c>
      <c r="K168" s="27">
        <f t="shared" si="44"/>
        <v>18</v>
      </c>
      <c r="L168" s="27">
        <f t="shared" si="49"/>
        <v>2880</v>
      </c>
      <c r="M168" s="27">
        <f t="shared" si="45"/>
        <v>6.8311799999999998</v>
      </c>
      <c r="N168" s="27">
        <f t="shared" si="46"/>
        <v>6.8311799999999998</v>
      </c>
      <c r="O168" s="27">
        <f t="shared" si="50"/>
        <v>-162.41178000000133</v>
      </c>
      <c r="P168" s="27">
        <f t="shared" si="51"/>
        <v>162.41178000000133</v>
      </c>
    </row>
    <row r="169" spans="1:19">
      <c r="A169" s="31">
        <v>40148</v>
      </c>
      <c r="C169" s="6">
        <v>161</v>
      </c>
      <c r="D169" s="29">
        <f t="shared" ref="D169" si="52">ROUND(-(+$B$9/180)*1,0)</f>
        <v>18</v>
      </c>
      <c r="E169" s="29">
        <f t="shared" si="47"/>
        <v>2898</v>
      </c>
      <c r="F169" s="29">
        <f t="shared" ref="F169:F170" si="53">$B$9+E169</f>
        <v>-410</v>
      </c>
      <c r="G169" s="34">
        <f>+Inputs!$D$3</f>
        <v>0.37951000000000001</v>
      </c>
      <c r="I169" s="27">
        <f t="shared" si="48"/>
        <v>3308</v>
      </c>
      <c r="K169" s="27">
        <f t="shared" ref="K169:K170" si="54">D169</f>
        <v>18</v>
      </c>
      <c r="L169" s="27">
        <f t="shared" si="49"/>
        <v>2898</v>
      </c>
      <c r="M169" s="27">
        <f t="shared" ref="M169:M170" si="55">K169*G169</f>
        <v>6.8311799999999998</v>
      </c>
      <c r="N169" s="27">
        <f t="shared" ref="N169:N170" si="56">M169-J169</f>
        <v>6.8311799999999998</v>
      </c>
      <c r="O169" s="27">
        <f t="shared" si="50"/>
        <v>-155.58060000000134</v>
      </c>
      <c r="P169" s="27">
        <f t="shared" si="51"/>
        <v>155.58060000000134</v>
      </c>
    </row>
    <row r="170" spans="1:19" s="237" customFormat="1">
      <c r="A170" s="236">
        <v>40179</v>
      </c>
      <c r="C170" s="238">
        <v>162</v>
      </c>
      <c r="D170" s="239">
        <f>ROUND(-($F$169/60)*1,0)</f>
        <v>7</v>
      </c>
      <c r="E170" s="239">
        <f t="shared" ref="E170" si="57">+E169+D170</f>
        <v>2905</v>
      </c>
      <c r="F170" s="239">
        <f t="shared" si="53"/>
        <v>-403</v>
      </c>
      <c r="G170" s="240">
        <f>+Inputs!$D$3</f>
        <v>0.37951000000000001</v>
      </c>
      <c r="I170" s="241">
        <f t="shared" ref="I170" si="58">+I169+H170</f>
        <v>3308</v>
      </c>
      <c r="K170" s="241">
        <f t="shared" si="54"/>
        <v>7</v>
      </c>
      <c r="L170" s="241">
        <f t="shared" ref="L170" si="59">+L169+K170</f>
        <v>2905</v>
      </c>
      <c r="M170" s="241">
        <f t="shared" si="55"/>
        <v>2.6565700000000003</v>
      </c>
      <c r="N170" s="241">
        <f t="shared" si="56"/>
        <v>2.6565700000000003</v>
      </c>
      <c r="O170" s="241">
        <f t="shared" ref="O170" si="60">+O169+N170</f>
        <v>-152.92403000000135</v>
      </c>
      <c r="P170" s="241">
        <f t="shared" ref="P170" si="61">P169-N170</f>
        <v>152.92403000000135</v>
      </c>
      <c r="Q170" s="242"/>
      <c r="R170" s="242"/>
      <c r="S170" s="242"/>
    </row>
    <row r="171" spans="1:19" s="237" customFormat="1">
      <c r="A171" s="243">
        <v>40210</v>
      </c>
      <c r="C171" s="238">
        <v>163</v>
      </c>
      <c r="D171" s="239">
        <f t="shared" ref="D171:D227" si="62">ROUND(-($F$169/60)*1,0)</f>
        <v>7</v>
      </c>
      <c r="E171" s="239">
        <f t="shared" ref="E171:E191" si="63">+E170+D171</f>
        <v>2912</v>
      </c>
      <c r="F171" s="239">
        <f t="shared" ref="F171:F191" si="64">$B$9+E171</f>
        <v>-396</v>
      </c>
      <c r="G171" s="240">
        <f>+Inputs!$D$3</f>
        <v>0.37951000000000001</v>
      </c>
      <c r="I171" s="241">
        <f t="shared" ref="I171:I191" si="65">+I170+H171</f>
        <v>3308</v>
      </c>
      <c r="K171" s="241">
        <f t="shared" ref="K171:K191" si="66">D171</f>
        <v>7</v>
      </c>
      <c r="L171" s="241">
        <f t="shared" ref="L171:L191" si="67">+L170+K171</f>
        <v>2912</v>
      </c>
      <c r="M171" s="241">
        <f t="shared" ref="M171:M191" si="68">K171*G171</f>
        <v>2.6565700000000003</v>
      </c>
      <c r="N171" s="241">
        <f t="shared" ref="N171:N191" si="69">M171-J171</f>
        <v>2.6565700000000003</v>
      </c>
      <c r="O171" s="241">
        <f t="shared" ref="O171:O191" si="70">+O170+N171</f>
        <v>-150.26746000000136</v>
      </c>
      <c r="P171" s="241">
        <f t="shared" ref="P171:P191" si="71">P170-N171</f>
        <v>150.26746000000136</v>
      </c>
      <c r="Q171" s="242"/>
      <c r="R171" s="242"/>
      <c r="S171" s="242"/>
    </row>
    <row r="172" spans="1:19" s="237" customFormat="1">
      <c r="A172" s="236">
        <v>40238</v>
      </c>
      <c r="C172" s="238">
        <v>164</v>
      </c>
      <c r="D172" s="239">
        <f t="shared" si="62"/>
        <v>7</v>
      </c>
      <c r="E172" s="239">
        <f t="shared" si="63"/>
        <v>2919</v>
      </c>
      <c r="F172" s="239">
        <f t="shared" si="64"/>
        <v>-389</v>
      </c>
      <c r="G172" s="240">
        <f>+Inputs!$D$3</f>
        <v>0.37951000000000001</v>
      </c>
      <c r="I172" s="241">
        <f t="shared" si="65"/>
        <v>3308</v>
      </c>
      <c r="K172" s="241">
        <f t="shared" si="66"/>
        <v>7</v>
      </c>
      <c r="L172" s="241">
        <f t="shared" si="67"/>
        <v>2919</v>
      </c>
      <c r="M172" s="241">
        <f t="shared" si="68"/>
        <v>2.6565700000000003</v>
      </c>
      <c r="N172" s="241">
        <f t="shared" si="69"/>
        <v>2.6565700000000003</v>
      </c>
      <c r="O172" s="241">
        <f t="shared" si="70"/>
        <v>-147.61089000000138</v>
      </c>
      <c r="P172" s="241">
        <f t="shared" si="71"/>
        <v>147.61089000000138</v>
      </c>
      <c r="Q172" s="242"/>
      <c r="R172" s="242"/>
      <c r="S172" s="242"/>
    </row>
    <row r="173" spans="1:19" s="237" customFormat="1">
      <c r="A173" s="243">
        <v>40269</v>
      </c>
      <c r="C173" s="238">
        <v>165</v>
      </c>
      <c r="D173" s="239">
        <f t="shared" si="62"/>
        <v>7</v>
      </c>
      <c r="E173" s="239">
        <f t="shared" si="63"/>
        <v>2926</v>
      </c>
      <c r="F173" s="239">
        <f t="shared" si="64"/>
        <v>-382</v>
      </c>
      <c r="G173" s="240">
        <f>+Inputs!$D$3</f>
        <v>0.37951000000000001</v>
      </c>
      <c r="I173" s="241">
        <f t="shared" si="65"/>
        <v>3308</v>
      </c>
      <c r="K173" s="241">
        <f t="shared" si="66"/>
        <v>7</v>
      </c>
      <c r="L173" s="241">
        <f t="shared" si="67"/>
        <v>2926</v>
      </c>
      <c r="M173" s="241">
        <f t="shared" si="68"/>
        <v>2.6565700000000003</v>
      </c>
      <c r="N173" s="241">
        <f t="shared" si="69"/>
        <v>2.6565700000000003</v>
      </c>
      <c r="O173" s="241">
        <f t="shared" si="70"/>
        <v>-144.95432000000139</v>
      </c>
      <c r="P173" s="241">
        <f t="shared" si="71"/>
        <v>144.95432000000139</v>
      </c>
      <c r="Q173" s="242"/>
      <c r="R173" s="242"/>
      <c r="S173" s="242"/>
    </row>
    <row r="174" spans="1:19" s="237" customFormat="1">
      <c r="A174" s="236">
        <v>40299</v>
      </c>
      <c r="C174" s="238">
        <v>166</v>
      </c>
      <c r="D174" s="239">
        <f t="shared" si="62"/>
        <v>7</v>
      </c>
      <c r="E174" s="239">
        <f t="shared" si="63"/>
        <v>2933</v>
      </c>
      <c r="F174" s="239">
        <f t="shared" si="64"/>
        <v>-375</v>
      </c>
      <c r="G174" s="240">
        <f>+Inputs!$D$3</f>
        <v>0.37951000000000001</v>
      </c>
      <c r="I174" s="241">
        <f t="shared" si="65"/>
        <v>3308</v>
      </c>
      <c r="K174" s="241">
        <f t="shared" si="66"/>
        <v>7</v>
      </c>
      <c r="L174" s="241">
        <f t="shared" si="67"/>
        <v>2933</v>
      </c>
      <c r="M174" s="241">
        <f t="shared" si="68"/>
        <v>2.6565700000000003</v>
      </c>
      <c r="N174" s="241">
        <f t="shared" si="69"/>
        <v>2.6565700000000003</v>
      </c>
      <c r="O174" s="241">
        <f t="shared" si="70"/>
        <v>-142.2977500000014</v>
      </c>
      <c r="P174" s="241">
        <f t="shared" si="71"/>
        <v>142.2977500000014</v>
      </c>
      <c r="Q174" s="242"/>
      <c r="R174" s="242"/>
      <c r="S174" s="242"/>
    </row>
    <row r="175" spans="1:19" s="237" customFormat="1">
      <c r="A175" s="243">
        <v>40330</v>
      </c>
      <c r="C175" s="238">
        <v>167</v>
      </c>
      <c r="D175" s="239">
        <f t="shared" si="62"/>
        <v>7</v>
      </c>
      <c r="E175" s="239">
        <f t="shared" si="63"/>
        <v>2940</v>
      </c>
      <c r="F175" s="239">
        <f t="shared" si="64"/>
        <v>-368</v>
      </c>
      <c r="G175" s="240">
        <f>+Inputs!$D$3</f>
        <v>0.37951000000000001</v>
      </c>
      <c r="I175" s="241">
        <f t="shared" si="65"/>
        <v>3308</v>
      </c>
      <c r="K175" s="241">
        <f t="shared" si="66"/>
        <v>7</v>
      </c>
      <c r="L175" s="241">
        <f t="shared" si="67"/>
        <v>2940</v>
      </c>
      <c r="M175" s="241">
        <f t="shared" si="68"/>
        <v>2.6565700000000003</v>
      </c>
      <c r="N175" s="241">
        <f t="shared" si="69"/>
        <v>2.6565700000000003</v>
      </c>
      <c r="O175" s="241">
        <f t="shared" si="70"/>
        <v>-139.64118000000141</v>
      </c>
      <c r="P175" s="241">
        <f t="shared" si="71"/>
        <v>139.64118000000141</v>
      </c>
      <c r="Q175" s="242"/>
      <c r="R175" s="242"/>
      <c r="S175" s="242"/>
    </row>
    <row r="176" spans="1:19" s="237" customFormat="1">
      <c r="A176" s="236">
        <v>40360</v>
      </c>
      <c r="C176" s="238">
        <v>168</v>
      </c>
      <c r="D176" s="239">
        <f t="shared" si="62"/>
        <v>7</v>
      </c>
      <c r="E176" s="239">
        <f t="shared" si="63"/>
        <v>2947</v>
      </c>
      <c r="F176" s="239">
        <f t="shared" si="64"/>
        <v>-361</v>
      </c>
      <c r="G176" s="240">
        <f>+Inputs!$D$3</f>
        <v>0.37951000000000001</v>
      </c>
      <c r="I176" s="241">
        <f t="shared" si="65"/>
        <v>3308</v>
      </c>
      <c r="K176" s="241">
        <f t="shared" si="66"/>
        <v>7</v>
      </c>
      <c r="L176" s="241">
        <f t="shared" si="67"/>
        <v>2947</v>
      </c>
      <c r="M176" s="241">
        <f t="shared" si="68"/>
        <v>2.6565700000000003</v>
      </c>
      <c r="N176" s="241">
        <f t="shared" si="69"/>
        <v>2.6565700000000003</v>
      </c>
      <c r="O176" s="241">
        <f t="shared" si="70"/>
        <v>-136.98461000000142</v>
      </c>
      <c r="P176" s="241">
        <f t="shared" si="71"/>
        <v>136.98461000000142</v>
      </c>
      <c r="Q176" s="242"/>
      <c r="R176" s="242"/>
      <c r="S176" s="242"/>
    </row>
    <row r="177" spans="1:19" s="237" customFormat="1">
      <c r="A177" s="243">
        <v>40391</v>
      </c>
      <c r="C177" s="238">
        <v>169</v>
      </c>
      <c r="D177" s="239">
        <f t="shared" si="62"/>
        <v>7</v>
      </c>
      <c r="E177" s="239">
        <f t="shared" si="63"/>
        <v>2954</v>
      </c>
      <c r="F177" s="239">
        <f t="shared" si="64"/>
        <v>-354</v>
      </c>
      <c r="G177" s="240">
        <f>+Inputs!$D$3</f>
        <v>0.37951000000000001</v>
      </c>
      <c r="I177" s="241">
        <f t="shared" si="65"/>
        <v>3308</v>
      </c>
      <c r="K177" s="241">
        <f t="shared" si="66"/>
        <v>7</v>
      </c>
      <c r="L177" s="241">
        <f t="shared" si="67"/>
        <v>2954</v>
      </c>
      <c r="M177" s="241">
        <f t="shared" si="68"/>
        <v>2.6565700000000003</v>
      </c>
      <c r="N177" s="241">
        <f t="shared" si="69"/>
        <v>2.6565700000000003</v>
      </c>
      <c r="O177" s="241">
        <f t="shared" si="70"/>
        <v>-134.32804000000144</v>
      </c>
      <c r="P177" s="241">
        <f t="shared" si="71"/>
        <v>134.32804000000144</v>
      </c>
      <c r="Q177" s="242"/>
      <c r="R177" s="242"/>
      <c r="S177" s="242"/>
    </row>
    <row r="178" spans="1:19" s="237" customFormat="1">
      <c r="A178" s="236">
        <v>40422</v>
      </c>
      <c r="C178" s="238">
        <v>170</v>
      </c>
      <c r="D178" s="239">
        <f t="shared" si="62"/>
        <v>7</v>
      </c>
      <c r="E178" s="239">
        <f t="shared" si="63"/>
        <v>2961</v>
      </c>
      <c r="F178" s="239">
        <f t="shared" si="64"/>
        <v>-347</v>
      </c>
      <c r="G178" s="240">
        <f>+Inputs!$D$3</f>
        <v>0.37951000000000001</v>
      </c>
      <c r="I178" s="241">
        <f t="shared" si="65"/>
        <v>3308</v>
      </c>
      <c r="K178" s="241">
        <f t="shared" si="66"/>
        <v>7</v>
      </c>
      <c r="L178" s="241">
        <f t="shared" si="67"/>
        <v>2961</v>
      </c>
      <c r="M178" s="241">
        <f t="shared" si="68"/>
        <v>2.6565700000000003</v>
      </c>
      <c r="N178" s="241">
        <f t="shared" si="69"/>
        <v>2.6565700000000003</v>
      </c>
      <c r="O178" s="241">
        <f t="shared" si="70"/>
        <v>-131.67147000000145</v>
      </c>
      <c r="P178" s="241">
        <f t="shared" si="71"/>
        <v>131.67147000000145</v>
      </c>
      <c r="Q178" s="242"/>
      <c r="R178" s="242"/>
      <c r="S178" s="242"/>
    </row>
    <row r="179" spans="1:19" s="237" customFormat="1">
      <c r="A179" s="243">
        <v>40452</v>
      </c>
      <c r="C179" s="238">
        <v>171</v>
      </c>
      <c r="D179" s="239">
        <f t="shared" si="62"/>
        <v>7</v>
      </c>
      <c r="E179" s="239">
        <f t="shared" si="63"/>
        <v>2968</v>
      </c>
      <c r="F179" s="239">
        <f t="shared" si="64"/>
        <v>-340</v>
      </c>
      <c r="G179" s="240">
        <f>+Inputs!$D$3</f>
        <v>0.37951000000000001</v>
      </c>
      <c r="I179" s="241">
        <f t="shared" si="65"/>
        <v>3308</v>
      </c>
      <c r="K179" s="241">
        <f t="shared" si="66"/>
        <v>7</v>
      </c>
      <c r="L179" s="241">
        <f t="shared" si="67"/>
        <v>2968</v>
      </c>
      <c r="M179" s="241">
        <f t="shared" si="68"/>
        <v>2.6565700000000003</v>
      </c>
      <c r="N179" s="241">
        <f t="shared" si="69"/>
        <v>2.6565700000000003</v>
      </c>
      <c r="O179" s="241">
        <f t="shared" si="70"/>
        <v>-129.01490000000146</v>
      </c>
      <c r="P179" s="241">
        <f t="shared" si="71"/>
        <v>129.01490000000146</v>
      </c>
      <c r="Q179" s="242"/>
      <c r="R179" s="242"/>
      <c r="S179" s="242"/>
    </row>
    <row r="180" spans="1:19" s="237" customFormat="1">
      <c r="A180" s="236">
        <v>40483</v>
      </c>
      <c r="C180" s="238">
        <v>172</v>
      </c>
      <c r="D180" s="239">
        <f t="shared" si="62"/>
        <v>7</v>
      </c>
      <c r="E180" s="239">
        <f t="shared" si="63"/>
        <v>2975</v>
      </c>
      <c r="F180" s="239">
        <f t="shared" si="64"/>
        <v>-333</v>
      </c>
      <c r="G180" s="240">
        <f>+Inputs!$D$3</f>
        <v>0.37951000000000001</v>
      </c>
      <c r="I180" s="241">
        <f t="shared" si="65"/>
        <v>3308</v>
      </c>
      <c r="K180" s="241">
        <f t="shared" si="66"/>
        <v>7</v>
      </c>
      <c r="L180" s="241">
        <f t="shared" si="67"/>
        <v>2975</v>
      </c>
      <c r="M180" s="241">
        <f t="shared" si="68"/>
        <v>2.6565700000000003</v>
      </c>
      <c r="N180" s="241">
        <f t="shared" si="69"/>
        <v>2.6565700000000003</v>
      </c>
      <c r="O180" s="241">
        <f t="shared" si="70"/>
        <v>-126.35833000000146</v>
      </c>
      <c r="P180" s="241">
        <f t="shared" si="71"/>
        <v>126.35833000000146</v>
      </c>
      <c r="Q180" s="242"/>
      <c r="R180" s="242"/>
      <c r="S180" s="242"/>
    </row>
    <row r="181" spans="1:19" s="237" customFormat="1">
      <c r="A181" s="243">
        <v>40513</v>
      </c>
      <c r="C181" s="238">
        <v>173</v>
      </c>
      <c r="D181" s="239">
        <f t="shared" si="62"/>
        <v>7</v>
      </c>
      <c r="E181" s="239">
        <f t="shared" si="63"/>
        <v>2982</v>
      </c>
      <c r="F181" s="239">
        <f t="shared" si="64"/>
        <v>-326</v>
      </c>
      <c r="G181" s="240">
        <f>+Inputs!$D$3</f>
        <v>0.37951000000000001</v>
      </c>
      <c r="I181" s="241">
        <f t="shared" si="65"/>
        <v>3308</v>
      </c>
      <c r="K181" s="241">
        <f t="shared" si="66"/>
        <v>7</v>
      </c>
      <c r="L181" s="241">
        <f t="shared" si="67"/>
        <v>2982</v>
      </c>
      <c r="M181" s="241">
        <f t="shared" si="68"/>
        <v>2.6565700000000003</v>
      </c>
      <c r="N181" s="241">
        <f t="shared" si="69"/>
        <v>2.6565700000000003</v>
      </c>
      <c r="O181" s="241">
        <f t="shared" si="70"/>
        <v>-123.70176000000146</v>
      </c>
      <c r="P181" s="241">
        <f t="shared" si="71"/>
        <v>123.70176000000146</v>
      </c>
      <c r="Q181" s="242"/>
      <c r="R181" s="242"/>
      <c r="S181" s="242"/>
    </row>
    <row r="182" spans="1:19" s="237" customFormat="1">
      <c r="A182" s="236">
        <v>40544</v>
      </c>
      <c r="C182" s="238">
        <v>174</v>
      </c>
      <c r="D182" s="239">
        <f t="shared" si="62"/>
        <v>7</v>
      </c>
      <c r="E182" s="239">
        <f t="shared" si="63"/>
        <v>2989</v>
      </c>
      <c r="F182" s="239">
        <f t="shared" si="64"/>
        <v>-319</v>
      </c>
      <c r="G182" s="240">
        <f>+Inputs!$D$3</f>
        <v>0.37951000000000001</v>
      </c>
      <c r="I182" s="241">
        <f t="shared" si="65"/>
        <v>3308</v>
      </c>
      <c r="K182" s="241">
        <f t="shared" si="66"/>
        <v>7</v>
      </c>
      <c r="L182" s="241">
        <f t="shared" si="67"/>
        <v>2989</v>
      </c>
      <c r="M182" s="241">
        <f t="shared" si="68"/>
        <v>2.6565700000000003</v>
      </c>
      <c r="N182" s="241">
        <f t="shared" si="69"/>
        <v>2.6565700000000003</v>
      </c>
      <c r="O182" s="241">
        <f t="shared" si="70"/>
        <v>-121.04519000000145</v>
      </c>
      <c r="P182" s="241">
        <f t="shared" si="71"/>
        <v>121.04519000000145</v>
      </c>
      <c r="Q182" s="242"/>
      <c r="R182" s="242"/>
      <c r="S182" s="242"/>
    </row>
    <row r="183" spans="1:19" s="237" customFormat="1">
      <c r="A183" s="243">
        <v>40575</v>
      </c>
      <c r="C183" s="238">
        <v>175</v>
      </c>
      <c r="D183" s="239">
        <f t="shared" si="62"/>
        <v>7</v>
      </c>
      <c r="E183" s="239">
        <f t="shared" si="63"/>
        <v>2996</v>
      </c>
      <c r="F183" s="239">
        <f t="shared" si="64"/>
        <v>-312</v>
      </c>
      <c r="G183" s="240">
        <f>+Inputs!$D$3</f>
        <v>0.37951000000000001</v>
      </c>
      <c r="I183" s="241">
        <f t="shared" si="65"/>
        <v>3308</v>
      </c>
      <c r="K183" s="241">
        <f t="shared" si="66"/>
        <v>7</v>
      </c>
      <c r="L183" s="241">
        <f t="shared" si="67"/>
        <v>2996</v>
      </c>
      <c r="M183" s="241">
        <f t="shared" si="68"/>
        <v>2.6565700000000003</v>
      </c>
      <c r="N183" s="241">
        <f t="shared" si="69"/>
        <v>2.6565700000000003</v>
      </c>
      <c r="O183" s="241">
        <f t="shared" si="70"/>
        <v>-118.38862000000145</v>
      </c>
      <c r="P183" s="241">
        <f t="shared" si="71"/>
        <v>118.38862000000145</v>
      </c>
      <c r="Q183" s="242"/>
      <c r="R183" s="242"/>
      <c r="S183" s="242"/>
    </row>
    <row r="184" spans="1:19" s="237" customFormat="1">
      <c r="A184" s="236">
        <v>40603</v>
      </c>
      <c r="C184" s="238">
        <v>176</v>
      </c>
      <c r="D184" s="239">
        <f t="shared" si="62"/>
        <v>7</v>
      </c>
      <c r="E184" s="239">
        <f t="shared" si="63"/>
        <v>3003</v>
      </c>
      <c r="F184" s="239">
        <f t="shared" si="64"/>
        <v>-305</v>
      </c>
      <c r="G184" s="240">
        <f>+Inputs!$D$3</f>
        <v>0.37951000000000001</v>
      </c>
      <c r="I184" s="241">
        <f t="shared" si="65"/>
        <v>3308</v>
      </c>
      <c r="K184" s="241">
        <f t="shared" si="66"/>
        <v>7</v>
      </c>
      <c r="L184" s="241">
        <f t="shared" si="67"/>
        <v>3003</v>
      </c>
      <c r="M184" s="241">
        <f t="shared" si="68"/>
        <v>2.6565700000000003</v>
      </c>
      <c r="N184" s="241">
        <f t="shared" si="69"/>
        <v>2.6565700000000003</v>
      </c>
      <c r="O184" s="241">
        <f t="shared" si="70"/>
        <v>-115.73205000000145</v>
      </c>
      <c r="P184" s="241">
        <f t="shared" si="71"/>
        <v>115.73205000000145</v>
      </c>
      <c r="Q184" s="242"/>
      <c r="R184" s="242"/>
      <c r="S184" s="242"/>
    </row>
    <row r="185" spans="1:19" s="237" customFormat="1">
      <c r="A185" s="243">
        <v>40634</v>
      </c>
      <c r="C185" s="238">
        <v>177</v>
      </c>
      <c r="D185" s="239">
        <f t="shared" si="62"/>
        <v>7</v>
      </c>
      <c r="E185" s="239">
        <f t="shared" si="63"/>
        <v>3010</v>
      </c>
      <c r="F185" s="239">
        <f t="shared" si="64"/>
        <v>-298</v>
      </c>
      <c r="G185" s="240">
        <f>+Inputs!$D$3</f>
        <v>0.37951000000000001</v>
      </c>
      <c r="I185" s="241">
        <f t="shared" si="65"/>
        <v>3308</v>
      </c>
      <c r="K185" s="241">
        <f t="shared" si="66"/>
        <v>7</v>
      </c>
      <c r="L185" s="241">
        <f t="shared" si="67"/>
        <v>3010</v>
      </c>
      <c r="M185" s="241">
        <f t="shared" si="68"/>
        <v>2.6565700000000003</v>
      </c>
      <c r="N185" s="241">
        <f t="shared" si="69"/>
        <v>2.6565700000000003</v>
      </c>
      <c r="O185" s="241">
        <f t="shared" si="70"/>
        <v>-113.07548000000145</v>
      </c>
      <c r="P185" s="241">
        <f t="shared" si="71"/>
        <v>113.07548000000145</v>
      </c>
      <c r="Q185" s="242"/>
      <c r="R185" s="242"/>
      <c r="S185" s="242"/>
    </row>
    <row r="186" spans="1:19" s="237" customFormat="1">
      <c r="A186" s="236">
        <v>40664</v>
      </c>
      <c r="C186" s="238">
        <v>178</v>
      </c>
      <c r="D186" s="239">
        <f t="shared" si="62"/>
        <v>7</v>
      </c>
      <c r="E186" s="239">
        <f t="shared" si="63"/>
        <v>3017</v>
      </c>
      <c r="F186" s="239">
        <f t="shared" si="64"/>
        <v>-291</v>
      </c>
      <c r="G186" s="240">
        <f>+Inputs!$D$3</f>
        <v>0.37951000000000001</v>
      </c>
      <c r="I186" s="241">
        <f t="shared" si="65"/>
        <v>3308</v>
      </c>
      <c r="K186" s="241">
        <f t="shared" si="66"/>
        <v>7</v>
      </c>
      <c r="L186" s="241">
        <f t="shared" si="67"/>
        <v>3017</v>
      </c>
      <c r="M186" s="241">
        <f t="shared" si="68"/>
        <v>2.6565700000000003</v>
      </c>
      <c r="N186" s="241">
        <f t="shared" si="69"/>
        <v>2.6565700000000003</v>
      </c>
      <c r="O186" s="241">
        <f t="shared" si="70"/>
        <v>-110.41891000000145</v>
      </c>
      <c r="P186" s="241">
        <f t="shared" si="71"/>
        <v>110.41891000000145</v>
      </c>
      <c r="Q186" s="242"/>
      <c r="R186" s="242"/>
      <c r="S186" s="242"/>
    </row>
    <row r="187" spans="1:19" s="237" customFormat="1">
      <c r="A187" s="243">
        <v>40695</v>
      </c>
      <c r="C187" s="238">
        <v>179</v>
      </c>
      <c r="D187" s="239">
        <f t="shared" si="62"/>
        <v>7</v>
      </c>
      <c r="E187" s="239">
        <f t="shared" si="63"/>
        <v>3024</v>
      </c>
      <c r="F187" s="239">
        <f t="shared" si="64"/>
        <v>-284</v>
      </c>
      <c r="G187" s="240">
        <f>+Inputs!$D$3</f>
        <v>0.37951000000000001</v>
      </c>
      <c r="I187" s="241">
        <f t="shared" si="65"/>
        <v>3308</v>
      </c>
      <c r="K187" s="241">
        <f t="shared" si="66"/>
        <v>7</v>
      </c>
      <c r="L187" s="241">
        <f t="shared" si="67"/>
        <v>3024</v>
      </c>
      <c r="M187" s="241">
        <f t="shared" si="68"/>
        <v>2.6565700000000003</v>
      </c>
      <c r="N187" s="241">
        <f t="shared" si="69"/>
        <v>2.6565700000000003</v>
      </c>
      <c r="O187" s="241">
        <f t="shared" si="70"/>
        <v>-107.76234000000144</v>
      </c>
      <c r="P187" s="241">
        <f t="shared" si="71"/>
        <v>107.76234000000144</v>
      </c>
      <c r="Q187" s="242"/>
      <c r="R187" s="242"/>
      <c r="S187" s="242"/>
    </row>
    <row r="188" spans="1:19" s="237" customFormat="1">
      <c r="A188" s="236">
        <v>40725</v>
      </c>
      <c r="C188" s="238">
        <v>180</v>
      </c>
      <c r="D188" s="239">
        <f t="shared" si="62"/>
        <v>7</v>
      </c>
      <c r="E188" s="239">
        <f t="shared" si="63"/>
        <v>3031</v>
      </c>
      <c r="F188" s="239">
        <f t="shared" si="64"/>
        <v>-277</v>
      </c>
      <c r="G188" s="240">
        <f>+Inputs!$D$3</f>
        <v>0.37951000000000001</v>
      </c>
      <c r="I188" s="241">
        <f t="shared" si="65"/>
        <v>3308</v>
      </c>
      <c r="K188" s="241">
        <f t="shared" si="66"/>
        <v>7</v>
      </c>
      <c r="L188" s="241">
        <f t="shared" si="67"/>
        <v>3031</v>
      </c>
      <c r="M188" s="241">
        <f t="shared" si="68"/>
        <v>2.6565700000000003</v>
      </c>
      <c r="N188" s="241">
        <f t="shared" si="69"/>
        <v>2.6565700000000003</v>
      </c>
      <c r="O188" s="241">
        <f t="shared" si="70"/>
        <v>-105.10577000000144</v>
      </c>
      <c r="P188" s="241">
        <f t="shared" si="71"/>
        <v>105.10577000000144</v>
      </c>
      <c r="Q188" s="242"/>
      <c r="R188" s="242"/>
      <c r="S188" s="242"/>
    </row>
    <row r="189" spans="1:19" s="237" customFormat="1">
      <c r="A189" s="243">
        <v>40756</v>
      </c>
      <c r="C189" s="238">
        <v>181</v>
      </c>
      <c r="D189" s="239">
        <f t="shared" si="62"/>
        <v>7</v>
      </c>
      <c r="E189" s="239">
        <f t="shared" si="63"/>
        <v>3038</v>
      </c>
      <c r="F189" s="239">
        <f t="shared" si="64"/>
        <v>-270</v>
      </c>
      <c r="G189" s="240">
        <f>+Inputs!$D$3</f>
        <v>0.37951000000000001</v>
      </c>
      <c r="I189" s="241">
        <f t="shared" si="65"/>
        <v>3308</v>
      </c>
      <c r="K189" s="241">
        <f t="shared" si="66"/>
        <v>7</v>
      </c>
      <c r="L189" s="241">
        <f t="shared" si="67"/>
        <v>3038</v>
      </c>
      <c r="M189" s="241">
        <f t="shared" si="68"/>
        <v>2.6565700000000003</v>
      </c>
      <c r="N189" s="241">
        <f t="shared" si="69"/>
        <v>2.6565700000000003</v>
      </c>
      <c r="O189" s="241">
        <f t="shared" si="70"/>
        <v>-102.44920000000144</v>
      </c>
      <c r="P189" s="241">
        <f t="shared" si="71"/>
        <v>102.44920000000144</v>
      </c>
      <c r="Q189" s="242"/>
      <c r="R189" s="242"/>
      <c r="S189" s="242"/>
    </row>
    <row r="190" spans="1:19" s="237" customFormat="1">
      <c r="A190" s="236">
        <v>40787</v>
      </c>
      <c r="C190" s="238">
        <v>182</v>
      </c>
      <c r="D190" s="239">
        <f t="shared" si="62"/>
        <v>7</v>
      </c>
      <c r="E190" s="239">
        <f t="shared" si="63"/>
        <v>3045</v>
      </c>
      <c r="F190" s="239">
        <f t="shared" si="64"/>
        <v>-263</v>
      </c>
      <c r="G190" s="240">
        <f>+Inputs!$D$3</f>
        <v>0.37951000000000001</v>
      </c>
      <c r="I190" s="241">
        <f t="shared" si="65"/>
        <v>3308</v>
      </c>
      <c r="K190" s="241">
        <f t="shared" si="66"/>
        <v>7</v>
      </c>
      <c r="L190" s="241">
        <f t="shared" si="67"/>
        <v>3045</v>
      </c>
      <c r="M190" s="241">
        <f t="shared" si="68"/>
        <v>2.6565700000000003</v>
      </c>
      <c r="N190" s="241">
        <f t="shared" si="69"/>
        <v>2.6565700000000003</v>
      </c>
      <c r="O190" s="241">
        <f t="shared" si="70"/>
        <v>-99.792630000001438</v>
      </c>
      <c r="P190" s="241">
        <f t="shared" si="71"/>
        <v>99.792630000001438</v>
      </c>
      <c r="Q190" s="242"/>
      <c r="R190" s="242"/>
      <c r="S190" s="242"/>
    </row>
    <row r="191" spans="1:19" s="237" customFormat="1">
      <c r="A191" s="243">
        <v>40817</v>
      </c>
      <c r="C191" s="238">
        <v>183</v>
      </c>
      <c r="D191" s="239">
        <f t="shared" si="62"/>
        <v>7</v>
      </c>
      <c r="E191" s="239">
        <f t="shared" si="63"/>
        <v>3052</v>
      </c>
      <c r="F191" s="239">
        <f t="shared" si="64"/>
        <v>-256</v>
      </c>
      <c r="G191" s="240">
        <f>+Inputs!$D$3</f>
        <v>0.37951000000000001</v>
      </c>
      <c r="I191" s="241">
        <f t="shared" si="65"/>
        <v>3308</v>
      </c>
      <c r="K191" s="241">
        <f t="shared" si="66"/>
        <v>7</v>
      </c>
      <c r="L191" s="241">
        <f t="shared" si="67"/>
        <v>3052</v>
      </c>
      <c r="M191" s="241">
        <f t="shared" si="68"/>
        <v>2.6565700000000003</v>
      </c>
      <c r="N191" s="241">
        <f t="shared" si="69"/>
        <v>2.6565700000000003</v>
      </c>
      <c r="O191" s="241">
        <f t="shared" si="70"/>
        <v>-97.136060000001436</v>
      </c>
      <c r="P191" s="241">
        <f t="shared" si="71"/>
        <v>97.136060000001436</v>
      </c>
      <c r="Q191" s="242"/>
      <c r="R191" s="242"/>
      <c r="S191" s="242"/>
    </row>
    <row r="192" spans="1:19" s="237" customFormat="1">
      <c r="A192" s="236">
        <v>40848</v>
      </c>
      <c r="C192" s="238">
        <v>184</v>
      </c>
      <c r="D192" s="239">
        <f t="shared" si="62"/>
        <v>7</v>
      </c>
      <c r="E192" s="239">
        <f t="shared" ref="E192:E228" si="72">+E191+D192</f>
        <v>3059</v>
      </c>
      <c r="F192" s="239">
        <f t="shared" ref="F192:F228" si="73">$B$9+E192</f>
        <v>-249</v>
      </c>
      <c r="G192" s="240">
        <f>+Inputs!$D$3</f>
        <v>0.37951000000000001</v>
      </c>
      <c r="I192" s="241">
        <f t="shared" ref="I192:I228" si="74">+I191+H192</f>
        <v>3308</v>
      </c>
      <c r="K192" s="241">
        <f t="shared" ref="K192:K228" si="75">D192</f>
        <v>7</v>
      </c>
      <c r="L192" s="241">
        <f t="shared" ref="L192:L228" si="76">+L191+K192</f>
        <v>3059</v>
      </c>
      <c r="M192" s="241">
        <f t="shared" ref="M192:M228" si="77">K192*G192</f>
        <v>2.6565700000000003</v>
      </c>
      <c r="N192" s="241">
        <f t="shared" ref="N192:N228" si="78">M192-J192</f>
        <v>2.6565700000000003</v>
      </c>
      <c r="O192" s="241">
        <f t="shared" ref="O192:O228" si="79">+O191+N192</f>
        <v>-94.479490000001434</v>
      </c>
      <c r="P192" s="241">
        <f t="shared" ref="P192:P228" si="80">P191-N192</f>
        <v>94.479490000001434</v>
      </c>
      <c r="Q192" s="242"/>
      <c r="R192" s="242"/>
      <c r="S192" s="242"/>
    </row>
    <row r="193" spans="1:19" s="237" customFormat="1">
      <c r="A193" s="243">
        <v>40878</v>
      </c>
      <c r="C193" s="238">
        <v>185</v>
      </c>
      <c r="D193" s="239">
        <f t="shared" si="62"/>
        <v>7</v>
      </c>
      <c r="E193" s="239">
        <f t="shared" si="72"/>
        <v>3066</v>
      </c>
      <c r="F193" s="239">
        <f t="shared" si="73"/>
        <v>-242</v>
      </c>
      <c r="G193" s="240">
        <f>+Inputs!$D$3</f>
        <v>0.37951000000000001</v>
      </c>
      <c r="I193" s="241">
        <f t="shared" si="74"/>
        <v>3308</v>
      </c>
      <c r="K193" s="241">
        <f t="shared" si="75"/>
        <v>7</v>
      </c>
      <c r="L193" s="241">
        <f t="shared" si="76"/>
        <v>3066</v>
      </c>
      <c r="M193" s="241">
        <f t="shared" si="77"/>
        <v>2.6565700000000003</v>
      </c>
      <c r="N193" s="241">
        <f t="shared" si="78"/>
        <v>2.6565700000000003</v>
      </c>
      <c r="O193" s="241">
        <f t="shared" si="79"/>
        <v>-91.822920000001432</v>
      </c>
      <c r="P193" s="241">
        <f t="shared" si="80"/>
        <v>91.822920000001432</v>
      </c>
      <c r="Q193" s="242"/>
      <c r="R193" s="242"/>
      <c r="S193" s="242"/>
    </row>
    <row r="194" spans="1:19" s="237" customFormat="1">
      <c r="A194" s="236">
        <v>40909</v>
      </c>
      <c r="C194" s="238">
        <v>186</v>
      </c>
      <c r="D194" s="239">
        <f t="shared" si="62"/>
        <v>7</v>
      </c>
      <c r="E194" s="239">
        <f t="shared" si="72"/>
        <v>3073</v>
      </c>
      <c r="F194" s="239">
        <f t="shared" si="73"/>
        <v>-235</v>
      </c>
      <c r="G194" s="240">
        <f>+Inputs!$D$3</f>
        <v>0.37951000000000001</v>
      </c>
      <c r="I194" s="241">
        <f t="shared" si="74"/>
        <v>3308</v>
      </c>
      <c r="K194" s="241">
        <f t="shared" si="75"/>
        <v>7</v>
      </c>
      <c r="L194" s="241">
        <f t="shared" si="76"/>
        <v>3073</v>
      </c>
      <c r="M194" s="241">
        <f t="shared" si="77"/>
        <v>2.6565700000000003</v>
      </c>
      <c r="N194" s="241">
        <f t="shared" si="78"/>
        <v>2.6565700000000003</v>
      </c>
      <c r="O194" s="241">
        <f t="shared" si="79"/>
        <v>-89.16635000000143</v>
      </c>
      <c r="P194" s="241">
        <f t="shared" si="80"/>
        <v>89.16635000000143</v>
      </c>
      <c r="Q194" s="242"/>
      <c r="R194" s="242"/>
      <c r="S194" s="242"/>
    </row>
    <row r="195" spans="1:19" s="237" customFormat="1">
      <c r="A195" s="243">
        <v>40940</v>
      </c>
      <c r="C195" s="238">
        <v>187</v>
      </c>
      <c r="D195" s="239">
        <f t="shared" si="62"/>
        <v>7</v>
      </c>
      <c r="E195" s="239">
        <f t="shared" si="72"/>
        <v>3080</v>
      </c>
      <c r="F195" s="239">
        <f t="shared" si="73"/>
        <v>-228</v>
      </c>
      <c r="G195" s="240">
        <f>+Inputs!$D$3</f>
        <v>0.37951000000000001</v>
      </c>
      <c r="I195" s="241">
        <f t="shared" si="74"/>
        <v>3308</v>
      </c>
      <c r="K195" s="241">
        <f t="shared" si="75"/>
        <v>7</v>
      </c>
      <c r="L195" s="241">
        <f t="shared" si="76"/>
        <v>3080</v>
      </c>
      <c r="M195" s="241">
        <f t="shared" si="77"/>
        <v>2.6565700000000003</v>
      </c>
      <c r="N195" s="241">
        <f t="shared" si="78"/>
        <v>2.6565700000000003</v>
      </c>
      <c r="O195" s="241">
        <f t="shared" si="79"/>
        <v>-86.509780000001427</v>
      </c>
      <c r="P195" s="241">
        <f t="shared" si="80"/>
        <v>86.509780000001427</v>
      </c>
      <c r="Q195" s="242"/>
      <c r="R195" s="242"/>
      <c r="S195" s="242"/>
    </row>
    <row r="196" spans="1:19" s="237" customFormat="1">
      <c r="A196" s="236">
        <v>40969</v>
      </c>
      <c r="C196" s="238">
        <v>188</v>
      </c>
      <c r="D196" s="239">
        <f t="shared" si="62"/>
        <v>7</v>
      </c>
      <c r="E196" s="239">
        <f t="shared" si="72"/>
        <v>3087</v>
      </c>
      <c r="F196" s="239">
        <f t="shared" si="73"/>
        <v>-221</v>
      </c>
      <c r="G196" s="240">
        <f>+Inputs!$D$3</f>
        <v>0.37951000000000001</v>
      </c>
      <c r="I196" s="241">
        <f t="shared" si="74"/>
        <v>3308</v>
      </c>
      <c r="K196" s="241">
        <f t="shared" si="75"/>
        <v>7</v>
      </c>
      <c r="L196" s="241">
        <f t="shared" si="76"/>
        <v>3087</v>
      </c>
      <c r="M196" s="241">
        <f t="shared" si="77"/>
        <v>2.6565700000000003</v>
      </c>
      <c r="N196" s="241">
        <f t="shared" si="78"/>
        <v>2.6565700000000003</v>
      </c>
      <c r="O196" s="241">
        <f t="shared" si="79"/>
        <v>-83.853210000001425</v>
      </c>
      <c r="P196" s="241">
        <f t="shared" si="80"/>
        <v>83.853210000001425</v>
      </c>
      <c r="Q196" s="242"/>
      <c r="R196" s="242"/>
      <c r="S196" s="242"/>
    </row>
    <row r="197" spans="1:19" s="237" customFormat="1">
      <c r="A197" s="243">
        <v>41000</v>
      </c>
      <c r="C197" s="238">
        <v>189</v>
      </c>
      <c r="D197" s="239">
        <f t="shared" si="62"/>
        <v>7</v>
      </c>
      <c r="E197" s="239">
        <f t="shared" si="72"/>
        <v>3094</v>
      </c>
      <c r="F197" s="239">
        <f t="shared" si="73"/>
        <v>-214</v>
      </c>
      <c r="G197" s="240">
        <f>+Inputs!$D$3</f>
        <v>0.37951000000000001</v>
      </c>
      <c r="I197" s="241">
        <f t="shared" si="74"/>
        <v>3308</v>
      </c>
      <c r="K197" s="241">
        <f t="shared" si="75"/>
        <v>7</v>
      </c>
      <c r="L197" s="241">
        <f t="shared" si="76"/>
        <v>3094</v>
      </c>
      <c r="M197" s="241">
        <f t="shared" si="77"/>
        <v>2.6565700000000003</v>
      </c>
      <c r="N197" s="241">
        <f t="shared" si="78"/>
        <v>2.6565700000000003</v>
      </c>
      <c r="O197" s="241">
        <f t="shared" si="79"/>
        <v>-81.196640000001423</v>
      </c>
      <c r="P197" s="241">
        <f t="shared" si="80"/>
        <v>81.196640000001423</v>
      </c>
      <c r="Q197" s="242"/>
      <c r="R197" s="242"/>
      <c r="S197" s="242"/>
    </row>
    <row r="198" spans="1:19" s="237" customFormat="1">
      <c r="A198" s="236">
        <v>41030</v>
      </c>
      <c r="C198" s="238">
        <v>190</v>
      </c>
      <c r="D198" s="239">
        <f t="shared" si="62"/>
        <v>7</v>
      </c>
      <c r="E198" s="239">
        <f t="shared" si="72"/>
        <v>3101</v>
      </c>
      <c r="F198" s="239">
        <f t="shared" si="73"/>
        <v>-207</v>
      </c>
      <c r="G198" s="240">
        <f>+Inputs!$D$3</f>
        <v>0.37951000000000001</v>
      </c>
      <c r="I198" s="241">
        <f t="shared" si="74"/>
        <v>3308</v>
      </c>
      <c r="K198" s="241">
        <f t="shared" si="75"/>
        <v>7</v>
      </c>
      <c r="L198" s="241">
        <f t="shared" si="76"/>
        <v>3101</v>
      </c>
      <c r="M198" s="241">
        <f t="shared" si="77"/>
        <v>2.6565700000000003</v>
      </c>
      <c r="N198" s="241">
        <f t="shared" si="78"/>
        <v>2.6565700000000003</v>
      </c>
      <c r="O198" s="241">
        <f t="shared" si="79"/>
        <v>-78.540070000001421</v>
      </c>
      <c r="P198" s="241">
        <f t="shared" si="80"/>
        <v>78.540070000001421</v>
      </c>
      <c r="Q198" s="242"/>
      <c r="R198" s="242"/>
      <c r="S198" s="242"/>
    </row>
    <row r="199" spans="1:19" s="237" customFormat="1">
      <c r="A199" s="243">
        <v>41061</v>
      </c>
      <c r="C199" s="238">
        <v>191</v>
      </c>
      <c r="D199" s="239">
        <f t="shared" si="62"/>
        <v>7</v>
      </c>
      <c r="E199" s="239">
        <f t="shared" si="72"/>
        <v>3108</v>
      </c>
      <c r="F199" s="239">
        <f t="shared" si="73"/>
        <v>-200</v>
      </c>
      <c r="G199" s="240">
        <f>+Inputs!$D$3</f>
        <v>0.37951000000000001</v>
      </c>
      <c r="I199" s="241">
        <f t="shared" si="74"/>
        <v>3308</v>
      </c>
      <c r="K199" s="241">
        <f t="shared" si="75"/>
        <v>7</v>
      </c>
      <c r="L199" s="241">
        <f t="shared" si="76"/>
        <v>3108</v>
      </c>
      <c r="M199" s="241">
        <f t="shared" si="77"/>
        <v>2.6565700000000003</v>
      </c>
      <c r="N199" s="241">
        <f t="shared" si="78"/>
        <v>2.6565700000000003</v>
      </c>
      <c r="O199" s="241">
        <f t="shared" si="79"/>
        <v>-75.883500000001419</v>
      </c>
      <c r="P199" s="241">
        <f t="shared" si="80"/>
        <v>75.883500000001419</v>
      </c>
      <c r="Q199" s="242"/>
      <c r="R199" s="242"/>
      <c r="S199" s="242"/>
    </row>
    <row r="200" spans="1:19" s="237" customFormat="1">
      <c r="A200" s="236">
        <v>41091</v>
      </c>
      <c r="C200" s="238">
        <v>192</v>
      </c>
      <c r="D200" s="239">
        <f t="shared" si="62"/>
        <v>7</v>
      </c>
      <c r="E200" s="239">
        <f t="shared" si="72"/>
        <v>3115</v>
      </c>
      <c r="F200" s="239">
        <f t="shared" si="73"/>
        <v>-193</v>
      </c>
      <c r="G200" s="240">
        <f>+Inputs!$D$3</f>
        <v>0.37951000000000001</v>
      </c>
      <c r="I200" s="241">
        <f t="shared" si="74"/>
        <v>3308</v>
      </c>
      <c r="K200" s="241">
        <f t="shared" si="75"/>
        <v>7</v>
      </c>
      <c r="L200" s="241">
        <f t="shared" si="76"/>
        <v>3115</v>
      </c>
      <c r="M200" s="241">
        <f t="shared" si="77"/>
        <v>2.6565700000000003</v>
      </c>
      <c r="N200" s="241">
        <f t="shared" si="78"/>
        <v>2.6565700000000003</v>
      </c>
      <c r="O200" s="241">
        <f t="shared" si="79"/>
        <v>-73.226930000001417</v>
      </c>
      <c r="P200" s="241">
        <f t="shared" si="80"/>
        <v>73.226930000001417</v>
      </c>
      <c r="Q200" s="242"/>
      <c r="R200" s="242"/>
      <c r="S200" s="242"/>
    </row>
    <row r="201" spans="1:19" s="237" customFormat="1">
      <c r="A201" s="243">
        <v>41122</v>
      </c>
      <c r="C201" s="238">
        <v>193</v>
      </c>
      <c r="D201" s="239">
        <f t="shared" si="62"/>
        <v>7</v>
      </c>
      <c r="E201" s="239">
        <f t="shared" si="72"/>
        <v>3122</v>
      </c>
      <c r="F201" s="239">
        <f t="shared" si="73"/>
        <v>-186</v>
      </c>
      <c r="G201" s="240">
        <f>+Inputs!$D$3</f>
        <v>0.37951000000000001</v>
      </c>
      <c r="I201" s="241">
        <f t="shared" si="74"/>
        <v>3308</v>
      </c>
      <c r="K201" s="241">
        <f t="shared" si="75"/>
        <v>7</v>
      </c>
      <c r="L201" s="241">
        <f t="shared" si="76"/>
        <v>3122</v>
      </c>
      <c r="M201" s="241">
        <f t="shared" si="77"/>
        <v>2.6565700000000003</v>
      </c>
      <c r="N201" s="241">
        <f t="shared" si="78"/>
        <v>2.6565700000000003</v>
      </c>
      <c r="O201" s="241">
        <f t="shared" si="79"/>
        <v>-70.570360000001415</v>
      </c>
      <c r="P201" s="241">
        <f t="shared" si="80"/>
        <v>70.570360000001415</v>
      </c>
      <c r="Q201" s="242"/>
      <c r="R201" s="242"/>
      <c r="S201" s="242"/>
    </row>
    <row r="202" spans="1:19" s="237" customFormat="1">
      <c r="A202" s="236">
        <v>41153</v>
      </c>
      <c r="C202" s="238">
        <v>194</v>
      </c>
      <c r="D202" s="239">
        <f t="shared" si="62"/>
        <v>7</v>
      </c>
      <c r="E202" s="239">
        <f t="shared" si="72"/>
        <v>3129</v>
      </c>
      <c r="F202" s="239">
        <f t="shared" si="73"/>
        <v>-179</v>
      </c>
      <c r="G202" s="240">
        <f>+Inputs!$D$3</f>
        <v>0.37951000000000001</v>
      </c>
      <c r="I202" s="241">
        <f t="shared" si="74"/>
        <v>3308</v>
      </c>
      <c r="K202" s="241">
        <f t="shared" si="75"/>
        <v>7</v>
      </c>
      <c r="L202" s="241">
        <f t="shared" si="76"/>
        <v>3129</v>
      </c>
      <c r="M202" s="241">
        <f t="shared" si="77"/>
        <v>2.6565700000000003</v>
      </c>
      <c r="N202" s="241">
        <f t="shared" si="78"/>
        <v>2.6565700000000003</v>
      </c>
      <c r="O202" s="241">
        <f t="shared" si="79"/>
        <v>-67.913790000001413</v>
      </c>
      <c r="P202" s="241">
        <f t="shared" si="80"/>
        <v>67.913790000001413</v>
      </c>
      <c r="Q202" s="242"/>
      <c r="R202" s="242"/>
      <c r="S202" s="242"/>
    </row>
    <row r="203" spans="1:19" s="237" customFormat="1">
      <c r="A203" s="243">
        <v>41183</v>
      </c>
      <c r="C203" s="238">
        <v>195</v>
      </c>
      <c r="D203" s="239">
        <f t="shared" si="62"/>
        <v>7</v>
      </c>
      <c r="E203" s="239">
        <f t="shared" si="72"/>
        <v>3136</v>
      </c>
      <c r="F203" s="239">
        <f t="shared" si="73"/>
        <v>-172</v>
      </c>
      <c r="G203" s="240">
        <f>+Inputs!$D$3</f>
        <v>0.37951000000000001</v>
      </c>
      <c r="I203" s="241">
        <f t="shared" si="74"/>
        <v>3308</v>
      </c>
      <c r="K203" s="241">
        <f t="shared" si="75"/>
        <v>7</v>
      </c>
      <c r="L203" s="241">
        <f t="shared" si="76"/>
        <v>3136</v>
      </c>
      <c r="M203" s="241">
        <f t="shared" si="77"/>
        <v>2.6565700000000003</v>
      </c>
      <c r="N203" s="241">
        <f t="shared" si="78"/>
        <v>2.6565700000000003</v>
      </c>
      <c r="O203" s="241">
        <f t="shared" si="79"/>
        <v>-65.257220000001411</v>
      </c>
      <c r="P203" s="241">
        <f t="shared" si="80"/>
        <v>65.257220000001411</v>
      </c>
      <c r="Q203" s="242"/>
      <c r="R203" s="242"/>
      <c r="S203" s="242"/>
    </row>
    <row r="204" spans="1:19" s="237" customFormat="1">
      <c r="A204" s="236">
        <v>41214</v>
      </c>
      <c r="C204" s="238">
        <v>196</v>
      </c>
      <c r="D204" s="239">
        <f t="shared" si="62"/>
        <v>7</v>
      </c>
      <c r="E204" s="239">
        <f t="shared" si="72"/>
        <v>3143</v>
      </c>
      <c r="F204" s="239">
        <f t="shared" si="73"/>
        <v>-165</v>
      </c>
      <c r="G204" s="240">
        <f>+Inputs!$D$3</f>
        <v>0.37951000000000001</v>
      </c>
      <c r="I204" s="241">
        <f t="shared" si="74"/>
        <v>3308</v>
      </c>
      <c r="K204" s="241">
        <f t="shared" si="75"/>
        <v>7</v>
      </c>
      <c r="L204" s="241">
        <f t="shared" si="76"/>
        <v>3143</v>
      </c>
      <c r="M204" s="241">
        <f t="shared" si="77"/>
        <v>2.6565700000000003</v>
      </c>
      <c r="N204" s="241">
        <f t="shared" si="78"/>
        <v>2.6565700000000003</v>
      </c>
      <c r="O204" s="241">
        <f t="shared" si="79"/>
        <v>-62.600650000001409</v>
      </c>
      <c r="P204" s="241">
        <f t="shared" si="80"/>
        <v>62.600650000001409</v>
      </c>
      <c r="Q204" s="242"/>
      <c r="R204" s="242"/>
      <c r="S204" s="242"/>
    </row>
    <row r="205" spans="1:19" s="237" customFormat="1">
      <c r="A205" s="243">
        <v>41244</v>
      </c>
      <c r="C205" s="238">
        <v>197</v>
      </c>
      <c r="D205" s="239">
        <f t="shared" si="62"/>
        <v>7</v>
      </c>
      <c r="E205" s="239">
        <f t="shared" si="72"/>
        <v>3150</v>
      </c>
      <c r="F205" s="239">
        <f t="shared" si="73"/>
        <v>-158</v>
      </c>
      <c r="G205" s="240">
        <f>+Inputs!$D$3</f>
        <v>0.37951000000000001</v>
      </c>
      <c r="I205" s="241">
        <f t="shared" si="74"/>
        <v>3308</v>
      </c>
      <c r="K205" s="241">
        <f t="shared" si="75"/>
        <v>7</v>
      </c>
      <c r="L205" s="241">
        <f t="shared" si="76"/>
        <v>3150</v>
      </c>
      <c r="M205" s="241">
        <f t="shared" si="77"/>
        <v>2.6565700000000003</v>
      </c>
      <c r="N205" s="241">
        <f t="shared" si="78"/>
        <v>2.6565700000000003</v>
      </c>
      <c r="O205" s="241">
        <f t="shared" si="79"/>
        <v>-59.944080000001406</v>
      </c>
      <c r="P205" s="241">
        <f t="shared" si="80"/>
        <v>59.944080000001406</v>
      </c>
      <c r="Q205" s="242"/>
      <c r="R205" s="242"/>
      <c r="S205" s="242"/>
    </row>
    <row r="206" spans="1:19" s="237" customFormat="1">
      <c r="A206" s="236">
        <v>41275</v>
      </c>
      <c r="C206" s="238">
        <v>198</v>
      </c>
      <c r="D206" s="239">
        <f t="shared" si="62"/>
        <v>7</v>
      </c>
      <c r="E206" s="239">
        <f t="shared" si="72"/>
        <v>3157</v>
      </c>
      <c r="F206" s="239">
        <f t="shared" si="73"/>
        <v>-151</v>
      </c>
      <c r="G206" s="240">
        <f>+Inputs!$D$3</f>
        <v>0.37951000000000001</v>
      </c>
      <c r="I206" s="241">
        <f t="shared" si="74"/>
        <v>3308</v>
      </c>
      <c r="K206" s="241">
        <f t="shared" si="75"/>
        <v>7</v>
      </c>
      <c r="L206" s="241">
        <f t="shared" si="76"/>
        <v>3157</v>
      </c>
      <c r="M206" s="241">
        <f t="shared" si="77"/>
        <v>2.6565700000000003</v>
      </c>
      <c r="N206" s="241">
        <f t="shared" si="78"/>
        <v>2.6565700000000003</v>
      </c>
      <c r="O206" s="241">
        <f t="shared" si="79"/>
        <v>-57.287510000001404</v>
      </c>
      <c r="P206" s="241">
        <f t="shared" si="80"/>
        <v>57.287510000001404</v>
      </c>
      <c r="Q206" s="242"/>
      <c r="R206" s="242"/>
      <c r="S206" s="242"/>
    </row>
    <row r="207" spans="1:19" s="237" customFormat="1">
      <c r="A207" s="243">
        <v>41306</v>
      </c>
      <c r="C207" s="238">
        <v>199</v>
      </c>
      <c r="D207" s="239">
        <f t="shared" si="62"/>
        <v>7</v>
      </c>
      <c r="E207" s="239">
        <f t="shared" si="72"/>
        <v>3164</v>
      </c>
      <c r="F207" s="239">
        <f t="shared" si="73"/>
        <v>-144</v>
      </c>
      <c r="G207" s="240">
        <f>+Inputs!$D$3</f>
        <v>0.37951000000000001</v>
      </c>
      <c r="I207" s="241">
        <f t="shared" si="74"/>
        <v>3308</v>
      </c>
      <c r="K207" s="241">
        <f t="shared" si="75"/>
        <v>7</v>
      </c>
      <c r="L207" s="241">
        <f t="shared" si="76"/>
        <v>3164</v>
      </c>
      <c r="M207" s="241">
        <f t="shared" si="77"/>
        <v>2.6565700000000003</v>
      </c>
      <c r="N207" s="241">
        <f t="shared" si="78"/>
        <v>2.6565700000000003</v>
      </c>
      <c r="O207" s="241">
        <f t="shared" si="79"/>
        <v>-54.630940000001402</v>
      </c>
      <c r="P207" s="241">
        <f t="shared" si="80"/>
        <v>54.630940000001402</v>
      </c>
      <c r="Q207" s="242"/>
      <c r="R207" s="242"/>
      <c r="S207" s="242"/>
    </row>
    <row r="208" spans="1:19" s="237" customFormat="1">
      <c r="A208" s="236">
        <v>41334</v>
      </c>
      <c r="C208" s="238">
        <v>200</v>
      </c>
      <c r="D208" s="239">
        <f t="shared" si="62"/>
        <v>7</v>
      </c>
      <c r="E208" s="239">
        <f t="shared" si="72"/>
        <v>3171</v>
      </c>
      <c r="F208" s="239">
        <f t="shared" si="73"/>
        <v>-137</v>
      </c>
      <c r="G208" s="240">
        <f>+Inputs!$D$3</f>
        <v>0.37951000000000001</v>
      </c>
      <c r="I208" s="241">
        <f t="shared" si="74"/>
        <v>3308</v>
      </c>
      <c r="K208" s="241">
        <f t="shared" si="75"/>
        <v>7</v>
      </c>
      <c r="L208" s="241">
        <f t="shared" si="76"/>
        <v>3171</v>
      </c>
      <c r="M208" s="241">
        <f t="shared" si="77"/>
        <v>2.6565700000000003</v>
      </c>
      <c r="N208" s="241">
        <f t="shared" si="78"/>
        <v>2.6565700000000003</v>
      </c>
      <c r="O208" s="241">
        <f t="shared" si="79"/>
        <v>-51.9743700000014</v>
      </c>
      <c r="P208" s="241">
        <f t="shared" si="80"/>
        <v>51.9743700000014</v>
      </c>
      <c r="Q208" s="242"/>
      <c r="R208" s="242"/>
      <c r="S208" s="242"/>
    </row>
    <row r="209" spans="1:19" s="237" customFormat="1">
      <c r="A209" s="243">
        <v>41365</v>
      </c>
      <c r="C209" s="238">
        <v>201</v>
      </c>
      <c r="D209" s="239">
        <f t="shared" si="62"/>
        <v>7</v>
      </c>
      <c r="E209" s="239">
        <f t="shared" si="72"/>
        <v>3178</v>
      </c>
      <c r="F209" s="239">
        <f t="shared" si="73"/>
        <v>-130</v>
      </c>
      <c r="G209" s="240">
        <f>+Inputs!$D$3</f>
        <v>0.37951000000000001</v>
      </c>
      <c r="I209" s="241">
        <f t="shared" si="74"/>
        <v>3308</v>
      </c>
      <c r="K209" s="241">
        <f t="shared" si="75"/>
        <v>7</v>
      </c>
      <c r="L209" s="241">
        <f t="shared" si="76"/>
        <v>3178</v>
      </c>
      <c r="M209" s="241">
        <f t="shared" si="77"/>
        <v>2.6565700000000003</v>
      </c>
      <c r="N209" s="241">
        <f t="shared" si="78"/>
        <v>2.6565700000000003</v>
      </c>
      <c r="O209" s="241">
        <f t="shared" si="79"/>
        <v>-49.317800000001398</v>
      </c>
      <c r="P209" s="241">
        <f t="shared" si="80"/>
        <v>49.317800000001398</v>
      </c>
      <c r="Q209" s="242"/>
      <c r="R209" s="242"/>
      <c r="S209" s="242"/>
    </row>
    <row r="210" spans="1:19" s="237" customFormat="1">
      <c r="A210" s="236">
        <v>41395</v>
      </c>
      <c r="C210" s="238">
        <v>202</v>
      </c>
      <c r="D210" s="239">
        <f t="shared" si="62"/>
        <v>7</v>
      </c>
      <c r="E210" s="239">
        <f t="shared" si="72"/>
        <v>3185</v>
      </c>
      <c r="F210" s="239">
        <f t="shared" si="73"/>
        <v>-123</v>
      </c>
      <c r="G210" s="240">
        <f>+Inputs!$D$3</f>
        <v>0.37951000000000001</v>
      </c>
      <c r="I210" s="241">
        <f t="shared" si="74"/>
        <v>3308</v>
      </c>
      <c r="K210" s="241">
        <f t="shared" si="75"/>
        <v>7</v>
      </c>
      <c r="L210" s="241">
        <f t="shared" si="76"/>
        <v>3185</v>
      </c>
      <c r="M210" s="241">
        <f t="shared" si="77"/>
        <v>2.6565700000000003</v>
      </c>
      <c r="N210" s="241">
        <f t="shared" si="78"/>
        <v>2.6565700000000003</v>
      </c>
      <c r="O210" s="241">
        <f t="shared" si="79"/>
        <v>-46.661230000001396</v>
      </c>
      <c r="P210" s="241">
        <f t="shared" si="80"/>
        <v>46.661230000001396</v>
      </c>
      <c r="Q210" s="242"/>
      <c r="R210" s="242"/>
      <c r="S210" s="242"/>
    </row>
    <row r="211" spans="1:19" s="237" customFormat="1">
      <c r="A211" s="243">
        <v>41426</v>
      </c>
      <c r="C211" s="238">
        <v>203</v>
      </c>
      <c r="D211" s="239">
        <f t="shared" si="62"/>
        <v>7</v>
      </c>
      <c r="E211" s="239">
        <f t="shared" si="72"/>
        <v>3192</v>
      </c>
      <c r="F211" s="239">
        <f t="shared" si="73"/>
        <v>-116</v>
      </c>
      <c r="G211" s="240">
        <f>+Inputs!$D$3</f>
        <v>0.37951000000000001</v>
      </c>
      <c r="I211" s="241">
        <f t="shared" si="74"/>
        <v>3308</v>
      </c>
      <c r="K211" s="241">
        <f t="shared" si="75"/>
        <v>7</v>
      </c>
      <c r="L211" s="241">
        <f t="shared" si="76"/>
        <v>3192</v>
      </c>
      <c r="M211" s="241">
        <f t="shared" si="77"/>
        <v>2.6565700000000003</v>
      </c>
      <c r="N211" s="241">
        <f t="shared" si="78"/>
        <v>2.6565700000000003</v>
      </c>
      <c r="O211" s="241">
        <f t="shared" si="79"/>
        <v>-44.004660000001394</v>
      </c>
      <c r="P211" s="241">
        <f t="shared" si="80"/>
        <v>44.004660000001394</v>
      </c>
      <c r="Q211" s="242"/>
      <c r="R211" s="242"/>
      <c r="S211" s="242"/>
    </row>
    <row r="212" spans="1:19" s="237" customFormat="1">
      <c r="A212" s="236">
        <v>41456</v>
      </c>
      <c r="C212" s="238">
        <v>204</v>
      </c>
      <c r="D212" s="239">
        <f t="shared" si="62"/>
        <v>7</v>
      </c>
      <c r="E212" s="239">
        <f t="shared" si="72"/>
        <v>3199</v>
      </c>
      <c r="F212" s="239">
        <f t="shared" si="73"/>
        <v>-109</v>
      </c>
      <c r="G212" s="240">
        <f>+Inputs!$D$3</f>
        <v>0.37951000000000001</v>
      </c>
      <c r="I212" s="241">
        <f t="shared" si="74"/>
        <v>3308</v>
      </c>
      <c r="K212" s="241">
        <f t="shared" si="75"/>
        <v>7</v>
      </c>
      <c r="L212" s="241">
        <f t="shared" si="76"/>
        <v>3199</v>
      </c>
      <c r="M212" s="241">
        <f t="shared" si="77"/>
        <v>2.6565700000000003</v>
      </c>
      <c r="N212" s="241">
        <f t="shared" si="78"/>
        <v>2.6565700000000003</v>
      </c>
      <c r="O212" s="241">
        <f t="shared" si="79"/>
        <v>-41.348090000001392</v>
      </c>
      <c r="P212" s="241">
        <f t="shared" si="80"/>
        <v>41.348090000001392</v>
      </c>
      <c r="Q212" s="242"/>
      <c r="R212" s="242"/>
      <c r="S212" s="242"/>
    </row>
    <row r="213" spans="1:19" s="237" customFormat="1">
      <c r="A213" s="243">
        <v>41487</v>
      </c>
      <c r="C213" s="238">
        <v>205</v>
      </c>
      <c r="D213" s="239">
        <f t="shared" si="62"/>
        <v>7</v>
      </c>
      <c r="E213" s="239">
        <f t="shared" si="72"/>
        <v>3206</v>
      </c>
      <c r="F213" s="239">
        <f t="shared" si="73"/>
        <v>-102</v>
      </c>
      <c r="G213" s="240">
        <f>+Inputs!$D$3</f>
        <v>0.37951000000000001</v>
      </c>
      <c r="I213" s="241">
        <f t="shared" si="74"/>
        <v>3308</v>
      </c>
      <c r="K213" s="241">
        <f t="shared" si="75"/>
        <v>7</v>
      </c>
      <c r="L213" s="241">
        <f t="shared" si="76"/>
        <v>3206</v>
      </c>
      <c r="M213" s="241">
        <f t="shared" si="77"/>
        <v>2.6565700000000003</v>
      </c>
      <c r="N213" s="241">
        <f t="shared" si="78"/>
        <v>2.6565700000000003</v>
      </c>
      <c r="O213" s="241">
        <f t="shared" si="79"/>
        <v>-38.69152000000139</v>
      </c>
      <c r="P213" s="241">
        <f t="shared" si="80"/>
        <v>38.69152000000139</v>
      </c>
      <c r="Q213" s="242"/>
      <c r="R213" s="242"/>
      <c r="S213" s="242"/>
    </row>
    <row r="214" spans="1:19" s="237" customFormat="1">
      <c r="A214" s="236">
        <v>41518</v>
      </c>
      <c r="C214" s="238">
        <v>206</v>
      </c>
      <c r="D214" s="239">
        <f t="shared" si="62"/>
        <v>7</v>
      </c>
      <c r="E214" s="239">
        <f t="shared" si="72"/>
        <v>3213</v>
      </c>
      <c r="F214" s="239">
        <f t="shared" si="73"/>
        <v>-95</v>
      </c>
      <c r="G214" s="240">
        <f>+Inputs!$D$3</f>
        <v>0.37951000000000001</v>
      </c>
      <c r="I214" s="241">
        <f t="shared" si="74"/>
        <v>3308</v>
      </c>
      <c r="K214" s="241">
        <f t="shared" si="75"/>
        <v>7</v>
      </c>
      <c r="L214" s="241">
        <f t="shared" si="76"/>
        <v>3213</v>
      </c>
      <c r="M214" s="241">
        <f t="shared" si="77"/>
        <v>2.6565700000000003</v>
      </c>
      <c r="N214" s="241">
        <f t="shared" si="78"/>
        <v>2.6565700000000003</v>
      </c>
      <c r="O214" s="241">
        <f t="shared" si="79"/>
        <v>-36.034950000001388</v>
      </c>
      <c r="P214" s="241">
        <f t="shared" si="80"/>
        <v>36.034950000001388</v>
      </c>
      <c r="Q214" s="242"/>
      <c r="R214" s="242"/>
      <c r="S214" s="242"/>
    </row>
    <row r="215" spans="1:19" s="237" customFormat="1">
      <c r="A215" s="243">
        <v>41548</v>
      </c>
      <c r="C215" s="238">
        <v>207</v>
      </c>
      <c r="D215" s="239">
        <f t="shared" si="62"/>
        <v>7</v>
      </c>
      <c r="E215" s="239">
        <f t="shared" si="72"/>
        <v>3220</v>
      </c>
      <c r="F215" s="239">
        <f t="shared" si="73"/>
        <v>-88</v>
      </c>
      <c r="G215" s="240">
        <f>+Inputs!$D$3</f>
        <v>0.37951000000000001</v>
      </c>
      <c r="I215" s="241">
        <f t="shared" si="74"/>
        <v>3308</v>
      </c>
      <c r="K215" s="241">
        <f t="shared" si="75"/>
        <v>7</v>
      </c>
      <c r="L215" s="241">
        <f t="shared" si="76"/>
        <v>3220</v>
      </c>
      <c r="M215" s="241">
        <f t="shared" si="77"/>
        <v>2.6565700000000003</v>
      </c>
      <c r="N215" s="241">
        <f t="shared" si="78"/>
        <v>2.6565700000000003</v>
      </c>
      <c r="O215" s="241">
        <f t="shared" si="79"/>
        <v>-33.378380000001385</v>
      </c>
      <c r="P215" s="241">
        <f t="shared" si="80"/>
        <v>33.378380000001385</v>
      </c>
      <c r="Q215" s="242"/>
      <c r="R215" s="242"/>
      <c r="S215" s="242"/>
    </row>
    <row r="216" spans="1:19" s="237" customFormat="1">
      <c r="A216" s="236">
        <v>41579</v>
      </c>
      <c r="C216" s="238">
        <v>208</v>
      </c>
      <c r="D216" s="239">
        <f t="shared" si="62"/>
        <v>7</v>
      </c>
      <c r="E216" s="239">
        <f t="shared" si="72"/>
        <v>3227</v>
      </c>
      <c r="F216" s="239">
        <f t="shared" si="73"/>
        <v>-81</v>
      </c>
      <c r="G216" s="240">
        <f>+Inputs!$D$3</f>
        <v>0.37951000000000001</v>
      </c>
      <c r="I216" s="241">
        <f t="shared" si="74"/>
        <v>3308</v>
      </c>
      <c r="K216" s="241">
        <f t="shared" si="75"/>
        <v>7</v>
      </c>
      <c r="L216" s="241">
        <f t="shared" si="76"/>
        <v>3227</v>
      </c>
      <c r="M216" s="241">
        <f t="shared" si="77"/>
        <v>2.6565700000000003</v>
      </c>
      <c r="N216" s="241">
        <f t="shared" si="78"/>
        <v>2.6565700000000003</v>
      </c>
      <c r="O216" s="241">
        <f t="shared" si="79"/>
        <v>-30.721810000001383</v>
      </c>
      <c r="P216" s="241">
        <f t="shared" si="80"/>
        <v>30.721810000001383</v>
      </c>
      <c r="Q216" s="242"/>
      <c r="R216" s="242"/>
      <c r="S216" s="242"/>
    </row>
    <row r="217" spans="1:19" s="237" customFormat="1">
      <c r="A217" s="243">
        <v>41609</v>
      </c>
      <c r="C217" s="238">
        <v>209</v>
      </c>
      <c r="D217" s="239">
        <f t="shared" si="62"/>
        <v>7</v>
      </c>
      <c r="E217" s="239">
        <f t="shared" si="72"/>
        <v>3234</v>
      </c>
      <c r="F217" s="239">
        <f t="shared" si="73"/>
        <v>-74</v>
      </c>
      <c r="G217" s="240">
        <f>+Inputs!$D$3</f>
        <v>0.37951000000000001</v>
      </c>
      <c r="I217" s="241">
        <f t="shared" si="74"/>
        <v>3308</v>
      </c>
      <c r="K217" s="241">
        <f t="shared" si="75"/>
        <v>7</v>
      </c>
      <c r="L217" s="241">
        <f t="shared" si="76"/>
        <v>3234</v>
      </c>
      <c r="M217" s="241">
        <f t="shared" si="77"/>
        <v>2.6565700000000003</v>
      </c>
      <c r="N217" s="241">
        <f t="shared" si="78"/>
        <v>2.6565700000000003</v>
      </c>
      <c r="O217" s="241">
        <f t="shared" si="79"/>
        <v>-28.065240000001381</v>
      </c>
      <c r="P217" s="241">
        <f t="shared" si="80"/>
        <v>28.065240000001381</v>
      </c>
      <c r="Q217" s="242"/>
      <c r="R217" s="242"/>
      <c r="S217" s="242"/>
    </row>
    <row r="218" spans="1:19" s="237" customFormat="1">
      <c r="A218" s="236">
        <v>41640</v>
      </c>
      <c r="C218" s="238">
        <v>210</v>
      </c>
      <c r="D218" s="239">
        <f t="shared" si="62"/>
        <v>7</v>
      </c>
      <c r="E218" s="239">
        <f t="shared" si="72"/>
        <v>3241</v>
      </c>
      <c r="F218" s="239">
        <f t="shared" si="73"/>
        <v>-67</v>
      </c>
      <c r="G218" s="240">
        <f>+Inputs!$D$3</f>
        <v>0.37951000000000001</v>
      </c>
      <c r="I218" s="241">
        <f t="shared" si="74"/>
        <v>3308</v>
      </c>
      <c r="K218" s="241">
        <f t="shared" si="75"/>
        <v>7</v>
      </c>
      <c r="L218" s="241">
        <f t="shared" si="76"/>
        <v>3241</v>
      </c>
      <c r="M218" s="241">
        <f t="shared" si="77"/>
        <v>2.6565700000000003</v>
      </c>
      <c r="N218" s="241">
        <f t="shared" si="78"/>
        <v>2.6565700000000003</v>
      </c>
      <c r="O218" s="241">
        <f t="shared" si="79"/>
        <v>-25.408670000001379</v>
      </c>
      <c r="P218" s="241">
        <f t="shared" si="80"/>
        <v>25.408670000001379</v>
      </c>
      <c r="Q218" s="242"/>
      <c r="R218" s="242"/>
      <c r="S218" s="242"/>
    </row>
    <row r="219" spans="1:19" s="237" customFormat="1">
      <c r="A219" s="243">
        <v>41671</v>
      </c>
      <c r="C219" s="238">
        <v>211</v>
      </c>
      <c r="D219" s="239">
        <f t="shared" si="62"/>
        <v>7</v>
      </c>
      <c r="E219" s="239">
        <f t="shared" si="72"/>
        <v>3248</v>
      </c>
      <c r="F219" s="239">
        <f t="shared" si="73"/>
        <v>-60</v>
      </c>
      <c r="G219" s="240">
        <f>+Inputs!$D$3</f>
        <v>0.37951000000000001</v>
      </c>
      <c r="I219" s="241">
        <f t="shared" si="74"/>
        <v>3308</v>
      </c>
      <c r="K219" s="241">
        <f t="shared" si="75"/>
        <v>7</v>
      </c>
      <c r="L219" s="241">
        <f t="shared" si="76"/>
        <v>3248</v>
      </c>
      <c r="M219" s="241">
        <f t="shared" si="77"/>
        <v>2.6565700000000003</v>
      </c>
      <c r="N219" s="241">
        <f t="shared" si="78"/>
        <v>2.6565700000000003</v>
      </c>
      <c r="O219" s="241">
        <f t="shared" si="79"/>
        <v>-22.752100000001377</v>
      </c>
      <c r="P219" s="241">
        <f t="shared" si="80"/>
        <v>22.752100000001377</v>
      </c>
      <c r="Q219" s="242"/>
      <c r="R219" s="242"/>
      <c r="S219" s="242"/>
    </row>
    <row r="220" spans="1:19" s="237" customFormat="1">
      <c r="A220" s="236">
        <v>41699</v>
      </c>
      <c r="C220" s="238">
        <v>212</v>
      </c>
      <c r="D220" s="239">
        <f t="shared" si="62"/>
        <v>7</v>
      </c>
      <c r="E220" s="239">
        <f t="shared" si="72"/>
        <v>3255</v>
      </c>
      <c r="F220" s="239">
        <f t="shared" si="73"/>
        <v>-53</v>
      </c>
      <c r="G220" s="240">
        <f>+Inputs!$D$3</f>
        <v>0.37951000000000001</v>
      </c>
      <c r="I220" s="241">
        <f t="shared" si="74"/>
        <v>3308</v>
      </c>
      <c r="K220" s="241">
        <f t="shared" si="75"/>
        <v>7</v>
      </c>
      <c r="L220" s="241">
        <f t="shared" si="76"/>
        <v>3255</v>
      </c>
      <c r="M220" s="241">
        <f t="shared" si="77"/>
        <v>2.6565700000000003</v>
      </c>
      <c r="N220" s="241">
        <f t="shared" si="78"/>
        <v>2.6565700000000003</v>
      </c>
      <c r="O220" s="241">
        <f t="shared" si="79"/>
        <v>-20.095530000001375</v>
      </c>
      <c r="P220" s="241">
        <f t="shared" si="80"/>
        <v>20.095530000001375</v>
      </c>
      <c r="Q220" s="242"/>
      <c r="R220" s="242"/>
      <c r="S220" s="242"/>
    </row>
    <row r="221" spans="1:19" s="237" customFormat="1">
      <c r="A221" s="243">
        <v>41730</v>
      </c>
      <c r="C221" s="238">
        <v>213</v>
      </c>
      <c r="D221" s="239">
        <f t="shared" si="62"/>
        <v>7</v>
      </c>
      <c r="E221" s="239">
        <f t="shared" si="72"/>
        <v>3262</v>
      </c>
      <c r="F221" s="239">
        <f t="shared" si="73"/>
        <v>-46</v>
      </c>
      <c r="G221" s="240">
        <f>+Inputs!$D$3</f>
        <v>0.37951000000000001</v>
      </c>
      <c r="I221" s="241">
        <f t="shared" si="74"/>
        <v>3308</v>
      </c>
      <c r="K221" s="241">
        <f t="shared" si="75"/>
        <v>7</v>
      </c>
      <c r="L221" s="241">
        <f t="shared" si="76"/>
        <v>3262</v>
      </c>
      <c r="M221" s="241">
        <f t="shared" si="77"/>
        <v>2.6565700000000003</v>
      </c>
      <c r="N221" s="241">
        <f t="shared" si="78"/>
        <v>2.6565700000000003</v>
      </c>
      <c r="O221" s="241">
        <f t="shared" si="79"/>
        <v>-17.438960000001373</v>
      </c>
      <c r="P221" s="241">
        <f t="shared" si="80"/>
        <v>17.438960000001373</v>
      </c>
      <c r="Q221" s="242"/>
      <c r="R221" s="242"/>
      <c r="S221" s="242"/>
    </row>
    <row r="222" spans="1:19" s="237" customFormat="1">
      <c r="A222" s="236">
        <v>41760</v>
      </c>
      <c r="C222" s="238">
        <v>214</v>
      </c>
      <c r="D222" s="239">
        <f t="shared" si="62"/>
        <v>7</v>
      </c>
      <c r="E222" s="239">
        <f t="shared" si="72"/>
        <v>3269</v>
      </c>
      <c r="F222" s="239">
        <f t="shared" si="73"/>
        <v>-39</v>
      </c>
      <c r="G222" s="240">
        <f>+Inputs!$D$3</f>
        <v>0.37951000000000001</v>
      </c>
      <c r="I222" s="241">
        <f t="shared" si="74"/>
        <v>3308</v>
      </c>
      <c r="K222" s="241">
        <f t="shared" si="75"/>
        <v>7</v>
      </c>
      <c r="L222" s="241">
        <f t="shared" si="76"/>
        <v>3269</v>
      </c>
      <c r="M222" s="241">
        <f t="shared" si="77"/>
        <v>2.6565700000000003</v>
      </c>
      <c r="N222" s="241">
        <f t="shared" si="78"/>
        <v>2.6565700000000003</v>
      </c>
      <c r="O222" s="241">
        <f t="shared" si="79"/>
        <v>-14.782390000001373</v>
      </c>
      <c r="P222" s="241">
        <f t="shared" si="80"/>
        <v>14.782390000001373</v>
      </c>
      <c r="Q222" s="242"/>
      <c r="R222" s="242"/>
      <c r="S222" s="242"/>
    </row>
    <row r="223" spans="1:19" s="237" customFormat="1">
      <c r="A223" s="243">
        <v>41791</v>
      </c>
      <c r="C223" s="238">
        <v>215</v>
      </c>
      <c r="D223" s="239">
        <f t="shared" si="62"/>
        <v>7</v>
      </c>
      <c r="E223" s="239">
        <f t="shared" si="72"/>
        <v>3276</v>
      </c>
      <c r="F223" s="239">
        <f t="shared" si="73"/>
        <v>-32</v>
      </c>
      <c r="G223" s="240">
        <f>+Inputs!$D$3</f>
        <v>0.37951000000000001</v>
      </c>
      <c r="I223" s="241">
        <f t="shared" si="74"/>
        <v>3308</v>
      </c>
      <c r="K223" s="241">
        <f t="shared" si="75"/>
        <v>7</v>
      </c>
      <c r="L223" s="241">
        <f t="shared" si="76"/>
        <v>3276</v>
      </c>
      <c r="M223" s="241">
        <f t="shared" si="77"/>
        <v>2.6565700000000003</v>
      </c>
      <c r="N223" s="241">
        <f t="shared" si="78"/>
        <v>2.6565700000000003</v>
      </c>
      <c r="O223" s="241">
        <f t="shared" si="79"/>
        <v>-12.125820000001372</v>
      </c>
      <c r="P223" s="241">
        <f t="shared" si="80"/>
        <v>12.125820000001372</v>
      </c>
      <c r="Q223" s="242"/>
      <c r="R223" s="242"/>
      <c r="S223" s="242"/>
    </row>
    <row r="224" spans="1:19" s="237" customFormat="1">
      <c r="A224" s="236">
        <v>41821</v>
      </c>
      <c r="C224" s="238">
        <v>216</v>
      </c>
      <c r="D224" s="239">
        <f t="shared" si="62"/>
        <v>7</v>
      </c>
      <c r="E224" s="239">
        <f t="shared" si="72"/>
        <v>3283</v>
      </c>
      <c r="F224" s="239">
        <f t="shared" si="73"/>
        <v>-25</v>
      </c>
      <c r="G224" s="240">
        <f>+Inputs!$D$3</f>
        <v>0.37951000000000001</v>
      </c>
      <c r="I224" s="241">
        <f t="shared" si="74"/>
        <v>3308</v>
      </c>
      <c r="K224" s="241">
        <f t="shared" si="75"/>
        <v>7</v>
      </c>
      <c r="L224" s="241">
        <f t="shared" si="76"/>
        <v>3283</v>
      </c>
      <c r="M224" s="241">
        <f t="shared" si="77"/>
        <v>2.6565700000000003</v>
      </c>
      <c r="N224" s="241">
        <f t="shared" si="78"/>
        <v>2.6565700000000003</v>
      </c>
      <c r="O224" s="241">
        <f t="shared" si="79"/>
        <v>-9.469250000001372</v>
      </c>
      <c r="P224" s="241">
        <f t="shared" si="80"/>
        <v>9.469250000001372</v>
      </c>
      <c r="Q224" s="242"/>
      <c r="R224" s="242"/>
      <c r="S224" s="242"/>
    </row>
    <row r="225" spans="1:20" s="237" customFormat="1">
      <c r="A225" s="243">
        <v>41852</v>
      </c>
      <c r="C225" s="238">
        <v>217</v>
      </c>
      <c r="D225" s="239">
        <f t="shared" si="62"/>
        <v>7</v>
      </c>
      <c r="E225" s="239">
        <f t="shared" si="72"/>
        <v>3290</v>
      </c>
      <c r="F225" s="239">
        <f t="shared" si="73"/>
        <v>-18</v>
      </c>
      <c r="G225" s="240">
        <f>+Inputs!$D$3</f>
        <v>0.37951000000000001</v>
      </c>
      <c r="I225" s="241">
        <f t="shared" si="74"/>
        <v>3308</v>
      </c>
      <c r="K225" s="241">
        <f t="shared" si="75"/>
        <v>7</v>
      </c>
      <c r="L225" s="241">
        <f t="shared" si="76"/>
        <v>3290</v>
      </c>
      <c r="M225" s="241">
        <f t="shared" si="77"/>
        <v>2.6565700000000003</v>
      </c>
      <c r="N225" s="241">
        <f t="shared" si="78"/>
        <v>2.6565700000000003</v>
      </c>
      <c r="O225" s="241">
        <f t="shared" si="79"/>
        <v>-6.8126800000013716</v>
      </c>
      <c r="P225" s="241">
        <f t="shared" si="80"/>
        <v>6.8126800000013716</v>
      </c>
      <c r="Q225" s="242"/>
      <c r="R225" s="242"/>
      <c r="S225" s="242"/>
    </row>
    <row r="226" spans="1:20" s="237" customFormat="1">
      <c r="A226" s="236">
        <v>41883</v>
      </c>
      <c r="C226" s="238">
        <v>218</v>
      </c>
      <c r="D226" s="239">
        <f t="shared" si="62"/>
        <v>7</v>
      </c>
      <c r="E226" s="239">
        <f t="shared" si="72"/>
        <v>3297</v>
      </c>
      <c r="F226" s="239">
        <f t="shared" si="73"/>
        <v>-11</v>
      </c>
      <c r="G226" s="240">
        <f>+Inputs!$D$3</f>
        <v>0.37951000000000001</v>
      </c>
      <c r="I226" s="241">
        <f t="shared" si="74"/>
        <v>3308</v>
      </c>
      <c r="K226" s="241">
        <f t="shared" si="75"/>
        <v>7</v>
      </c>
      <c r="L226" s="241">
        <f t="shared" si="76"/>
        <v>3297</v>
      </c>
      <c r="M226" s="241">
        <f t="shared" si="77"/>
        <v>2.6565700000000003</v>
      </c>
      <c r="N226" s="241">
        <f t="shared" si="78"/>
        <v>2.6565700000000003</v>
      </c>
      <c r="O226" s="241">
        <f t="shared" si="79"/>
        <v>-4.1561100000013713</v>
      </c>
      <c r="P226" s="241">
        <f t="shared" si="80"/>
        <v>4.1561100000013713</v>
      </c>
      <c r="Q226" s="242"/>
      <c r="R226" s="242"/>
      <c r="S226" s="242"/>
    </row>
    <row r="227" spans="1:20" s="237" customFormat="1">
      <c r="A227" s="243">
        <v>41913</v>
      </c>
      <c r="C227" s="238">
        <v>219</v>
      </c>
      <c r="D227" s="239">
        <f t="shared" si="62"/>
        <v>7</v>
      </c>
      <c r="E227" s="239">
        <f t="shared" si="72"/>
        <v>3304</v>
      </c>
      <c r="F227" s="239">
        <f t="shared" si="73"/>
        <v>-4</v>
      </c>
      <c r="G227" s="240">
        <f>+Inputs!$D$3</f>
        <v>0.37951000000000001</v>
      </c>
      <c r="I227" s="241">
        <f t="shared" si="74"/>
        <v>3308</v>
      </c>
      <c r="K227" s="241">
        <f t="shared" si="75"/>
        <v>7</v>
      </c>
      <c r="L227" s="241">
        <f t="shared" si="76"/>
        <v>3304</v>
      </c>
      <c r="M227" s="241">
        <f t="shared" si="77"/>
        <v>2.6565700000000003</v>
      </c>
      <c r="N227" s="241">
        <f t="shared" si="78"/>
        <v>2.6565700000000003</v>
      </c>
      <c r="O227" s="241">
        <f t="shared" si="79"/>
        <v>-1.499540000001371</v>
      </c>
      <c r="P227" s="241">
        <f t="shared" si="80"/>
        <v>1.499540000001371</v>
      </c>
      <c r="Q227" s="242"/>
      <c r="R227" s="242"/>
      <c r="S227" s="242"/>
    </row>
    <row r="228" spans="1:20" s="237" customFormat="1">
      <c r="A228" s="236">
        <v>41944</v>
      </c>
      <c r="C228" s="238">
        <v>220</v>
      </c>
      <c r="D228" s="239">
        <f>-F227</f>
        <v>4</v>
      </c>
      <c r="E228" s="239">
        <f t="shared" si="72"/>
        <v>3308</v>
      </c>
      <c r="F228" s="239">
        <f t="shared" si="73"/>
        <v>0</v>
      </c>
      <c r="G228" s="240">
        <f>+Inputs!$D$3</f>
        <v>0.37951000000000001</v>
      </c>
      <c r="I228" s="241">
        <f t="shared" si="74"/>
        <v>3308</v>
      </c>
      <c r="K228" s="241">
        <f t="shared" si="75"/>
        <v>4</v>
      </c>
      <c r="L228" s="241">
        <f t="shared" si="76"/>
        <v>3308</v>
      </c>
      <c r="M228" s="241">
        <f t="shared" si="77"/>
        <v>1.5180400000000001</v>
      </c>
      <c r="N228" s="241">
        <f t="shared" si="78"/>
        <v>1.5180400000000001</v>
      </c>
      <c r="O228" s="241">
        <f t="shared" si="79"/>
        <v>1.8499999998629058E-2</v>
      </c>
      <c r="P228" s="241">
        <f t="shared" si="80"/>
        <v>-1.8499999998629058E-2</v>
      </c>
      <c r="Q228" s="242"/>
      <c r="R228" s="242"/>
      <c r="S228" s="242"/>
    </row>
    <row r="229" spans="1:20">
      <c r="A229" s="30"/>
      <c r="G229" s="28"/>
    </row>
    <row r="230" spans="1:20">
      <c r="A230" s="8" t="s">
        <v>43</v>
      </c>
      <c r="B230" s="33">
        <f>SUM(B9:B229)</f>
        <v>-3308</v>
      </c>
      <c r="D230" s="33">
        <f>SUM(D9:D229)</f>
        <v>3308</v>
      </c>
      <c r="G230" s="28"/>
      <c r="H230" s="33">
        <f>SUM(H9:H229)</f>
        <v>3308</v>
      </c>
      <c r="I230" s="33"/>
      <c r="J230" s="33">
        <f>SUM(J9:J229)</f>
        <v>1255.386</v>
      </c>
      <c r="K230" s="33">
        <f>SUM(K9:K229)</f>
        <v>3308</v>
      </c>
      <c r="L230" s="33"/>
      <c r="M230" s="33">
        <f>SUM(M9:M229)</f>
        <v>1255.4045000000065</v>
      </c>
      <c r="N230" s="33">
        <f>SUM(N9:N229)</f>
        <v>1.8499999998629058E-2</v>
      </c>
      <c r="O230" s="33">
        <f>SUM(O9:O229)</f>
        <v>-117511.75683000033</v>
      </c>
      <c r="P230" s="33">
        <f>SUM(P9:P229)</f>
        <v>117511.75683000033</v>
      </c>
    </row>
    <row r="231" spans="1:20">
      <c r="G231" s="28"/>
    </row>
    <row r="232" spans="1:20">
      <c r="A232" s="4" t="s">
        <v>61</v>
      </c>
      <c r="B232" s="4" t="s">
        <v>61</v>
      </c>
      <c r="C232" s="4" t="s">
        <v>61</v>
      </c>
      <c r="D232" s="4" t="s">
        <v>61</v>
      </c>
      <c r="F232" s="4" t="s">
        <v>61</v>
      </c>
      <c r="G232" s="28" t="s">
        <v>61</v>
      </c>
      <c r="H232" s="4" t="s">
        <v>61</v>
      </c>
      <c r="J232" s="4" t="s">
        <v>61</v>
      </c>
      <c r="K232" s="4" t="s">
        <v>61</v>
      </c>
      <c r="M232" s="4" t="s">
        <v>61</v>
      </c>
      <c r="N232" s="4" t="s">
        <v>61</v>
      </c>
      <c r="P232" s="4" t="s">
        <v>61</v>
      </c>
      <c r="Q232" s="8" t="s">
        <v>61</v>
      </c>
      <c r="R232" s="8" t="s">
        <v>61</v>
      </c>
      <c r="S232" s="8" t="s">
        <v>61</v>
      </c>
      <c r="T232" s="4" t="s">
        <v>61</v>
      </c>
    </row>
    <row r="233" spans="1:20">
      <c r="G23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sheetPr transitionEvaluation="1" codeName="Sheet25">
    <pageSetUpPr autoPageBreaks="0" fitToPage="1"/>
  </sheetPr>
  <dimension ref="A1:AE233"/>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24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35309</v>
      </c>
      <c r="B9" s="32">
        <v>-1600000</v>
      </c>
      <c r="C9" s="6">
        <v>1</v>
      </c>
      <c r="D9" s="29">
        <f t="shared" ref="D9:D40" si="0">ROUND(-(+$B$9/180)*1,0)</f>
        <v>8889</v>
      </c>
      <c r="E9" s="29">
        <f>+D9</f>
        <v>8889</v>
      </c>
      <c r="F9" s="29">
        <f t="shared" ref="F9:F40" si="1">$B$9+E9</f>
        <v>-1591111</v>
      </c>
      <c r="G9" s="34">
        <f>+Inputs!$D$2</f>
        <v>0.3795</v>
      </c>
      <c r="H9" s="27">
        <f>-B9</f>
        <v>1600000</v>
      </c>
      <c r="I9" s="27">
        <f>+H9</f>
        <v>1600000</v>
      </c>
      <c r="J9" s="27">
        <f>H9*G9</f>
        <v>607200</v>
      </c>
      <c r="K9" s="27">
        <f t="shared" ref="K9:K40" si="2">D9</f>
        <v>8889</v>
      </c>
      <c r="L9" s="27">
        <f>+K9</f>
        <v>8889</v>
      </c>
      <c r="M9" s="27">
        <f t="shared" ref="M9:M40" si="3">K9*G9</f>
        <v>3373.3755000000001</v>
      </c>
      <c r="N9" s="27">
        <f t="shared" ref="N9:N40" si="4">M9-J9</f>
        <v>-603826.62450000003</v>
      </c>
      <c r="O9" s="27">
        <f>+N9</f>
        <v>-603826.62450000003</v>
      </c>
      <c r="P9" s="27">
        <f>-SUM(N9)</f>
        <v>603826.62450000003</v>
      </c>
      <c r="Q9" s="38">
        <f>VLOOKUP(Q8,A9:P175,5)</f>
        <v>1422240</v>
      </c>
      <c r="R9" s="38">
        <f>VLOOKUP(R8,A9:P175,5)</f>
        <v>1442981</v>
      </c>
      <c r="S9" s="38">
        <f>+R9-Q9</f>
        <v>20741</v>
      </c>
      <c r="T9" s="35" t="s">
        <v>64</v>
      </c>
      <c r="U9" s="145">
        <f t="shared" ref="U9:AE9" si="5">-IF(TYPE(VLOOKUP(U8,$A$9:$P$175,6,FALSE))=16,0,VLOOKUP(U8,$A$9:$P$175,6,FALSE))</f>
        <v>174797</v>
      </c>
      <c r="V9" s="145">
        <f t="shared" si="5"/>
        <v>171834</v>
      </c>
      <c r="W9" s="145">
        <f t="shared" si="5"/>
        <v>168871</v>
      </c>
      <c r="X9" s="145">
        <f t="shared" si="5"/>
        <v>165908</v>
      </c>
      <c r="Y9" s="145">
        <f t="shared" si="5"/>
        <v>162945</v>
      </c>
      <c r="Z9" s="145">
        <f t="shared" si="5"/>
        <v>159982</v>
      </c>
      <c r="AA9" s="145">
        <f t="shared" si="5"/>
        <v>157019</v>
      </c>
      <c r="AB9" s="145">
        <f t="shared" si="5"/>
        <v>0</v>
      </c>
      <c r="AC9" s="145">
        <f t="shared" si="5"/>
        <v>0</v>
      </c>
      <c r="AD9" s="145">
        <f t="shared" si="5"/>
        <v>0</v>
      </c>
      <c r="AE9" s="145">
        <f t="shared" si="5"/>
        <v>0</v>
      </c>
    </row>
    <row r="10" spans="1:31">
      <c r="A10" s="30">
        <v>35339</v>
      </c>
      <c r="B10" s="9"/>
      <c r="C10" s="6">
        <v>2</v>
      </c>
      <c r="D10" s="29">
        <f t="shared" si="0"/>
        <v>8889</v>
      </c>
      <c r="E10" s="29">
        <f t="shared" ref="E10:E41" si="6">+E9+D10</f>
        <v>17778</v>
      </c>
      <c r="F10" s="29">
        <f t="shared" si="1"/>
        <v>-1582222</v>
      </c>
      <c r="G10" s="34">
        <f>+Inputs!$D$2</f>
        <v>0.3795</v>
      </c>
      <c r="H10" s="2"/>
      <c r="I10" s="27">
        <f t="shared" ref="I10:I41" si="7">+I9+H10</f>
        <v>1600000</v>
      </c>
      <c r="J10" s="27"/>
      <c r="K10" s="27">
        <f t="shared" si="2"/>
        <v>8889</v>
      </c>
      <c r="L10" s="27">
        <f t="shared" ref="L10:L41" si="8">+L9+K10</f>
        <v>17778</v>
      </c>
      <c r="M10" s="27">
        <f t="shared" si="3"/>
        <v>3373.3755000000001</v>
      </c>
      <c r="N10" s="27">
        <f t="shared" si="4"/>
        <v>3373.3755000000001</v>
      </c>
      <c r="O10" s="27">
        <f t="shared" ref="O10:O41" si="9">+O9+N10</f>
        <v>-600453.24900000007</v>
      </c>
      <c r="P10" s="27">
        <f t="shared" ref="P10:P41" si="10">P9-N10</f>
        <v>600453.24900000007</v>
      </c>
      <c r="Q10" s="38">
        <f>VLOOKUP(Q8,A9:P175,15)</f>
        <v>-67452.808799999751</v>
      </c>
      <c r="R10" s="38">
        <f>VLOOKUP(R8,A9:P175,15)</f>
        <v>-59581.391889999766</v>
      </c>
      <c r="S10" s="38">
        <f>+R10-Q10</f>
        <v>7871.4169099999854</v>
      </c>
      <c r="T10" s="36" t="s">
        <v>69</v>
      </c>
    </row>
    <row r="11" spans="1:31">
      <c r="A11" s="31">
        <v>35370</v>
      </c>
      <c r="B11" s="5"/>
      <c r="C11" s="6">
        <v>3</v>
      </c>
      <c r="D11" s="29">
        <f t="shared" si="0"/>
        <v>8889</v>
      </c>
      <c r="E11" s="29">
        <f t="shared" si="6"/>
        <v>26667</v>
      </c>
      <c r="F11" s="29">
        <f t="shared" si="1"/>
        <v>-1573333</v>
      </c>
      <c r="G11" s="34">
        <f>+Inputs!$D$2</f>
        <v>0.3795</v>
      </c>
      <c r="H11" s="2"/>
      <c r="I11" s="27">
        <f t="shared" si="7"/>
        <v>1600000</v>
      </c>
      <c r="J11" s="27"/>
      <c r="K11" s="27">
        <f t="shared" si="2"/>
        <v>8889</v>
      </c>
      <c r="L11" s="27">
        <f t="shared" si="8"/>
        <v>26667</v>
      </c>
      <c r="M11" s="27">
        <f t="shared" si="3"/>
        <v>3373.3755000000001</v>
      </c>
      <c r="N11" s="27">
        <f t="shared" si="4"/>
        <v>3373.3755000000001</v>
      </c>
      <c r="O11" s="27">
        <f t="shared" si="9"/>
        <v>-597079.8735000001</v>
      </c>
      <c r="P11" s="27">
        <f t="shared" si="10"/>
        <v>597079.8735000001</v>
      </c>
      <c r="Q11" s="38">
        <f>+VLOOKUP(Q8,A9:P175,16)</f>
        <v>67452.808799999751</v>
      </c>
      <c r="R11" s="38">
        <f>+VLOOKUP(R8,A9:P175,16)</f>
        <v>59581.391889999766</v>
      </c>
      <c r="S11" s="38">
        <f>(+Q11+R11)/2</f>
        <v>63517.100344999759</v>
      </c>
      <c r="T11" s="36" t="s">
        <v>113</v>
      </c>
      <c r="U11" s="145">
        <f t="shared" ref="U11:AE11" si="11">IF(TYPE(VLOOKUP(U8,$A$9:$P$175,16,FALSE))=16,0,VLOOKUP(U8,$A$9:$P$175,16,FALSE))</f>
        <v>66328.320669999754</v>
      </c>
      <c r="V11" s="145">
        <f t="shared" si="11"/>
        <v>65203.832539999756</v>
      </c>
      <c r="W11" s="145">
        <f t="shared" si="11"/>
        <v>64079.344409999758</v>
      </c>
      <c r="X11" s="145">
        <f t="shared" si="11"/>
        <v>62954.85627999976</v>
      </c>
      <c r="Y11" s="145">
        <f t="shared" si="11"/>
        <v>61830.368149999762</v>
      </c>
      <c r="Z11" s="145">
        <f t="shared" si="11"/>
        <v>60705.880019999764</v>
      </c>
      <c r="AA11" s="145">
        <f t="shared" si="11"/>
        <v>59581.391889999766</v>
      </c>
      <c r="AB11" s="145">
        <f t="shared" si="11"/>
        <v>0</v>
      </c>
      <c r="AC11" s="145">
        <f t="shared" si="11"/>
        <v>0</v>
      </c>
      <c r="AD11" s="145">
        <f t="shared" si="11"/>
        <v>0</v>
      </c>
      <c r="AE11" s="145">
        <f t="shared" si="11"/>
        <v>0</v>
      </c>
    </row>
    <row r="12" spans="1:31">
      <c r="A12" s="30">
        <v>35400</v>
      </c>
      <c r="B12" s="3"/>
      <c r="C12" s="6">
        <v>4</v>
      </c>
      <c r="D12" s="29">
        <f t="shared" si="0"/>
        <v>8889</v>
      </c>
      <c r="E12" s="29">
        <f t="shared" si="6"/>
        <v>35556</v>
      </c>
      <c r="F12" s="29">
        <f t="shared" si="1"/>
        <v>-1564444</v>
      </c>
      <c r="G12" s="34">
        <f>+Inputs!$D$2</f>
        <v>0.3795</v>
      </c>
      <c r="H12" s="2"/>
      <c r="I12" s="27">
        <f t="shared" si="7"/>
        <v>1600000</v>
      </c>
      <c r="J12" s="27"/>
      <c r="K12" s="27">
        <f t="shared" si="2"/>
        <v>8889</v>
      </c>
      <c r="L12" s="27">
        <f t="shared" si="8"/>
        <v>35556</v>
      </c>
      <c r="M12" s="27">
        <f t="shared" si="3"/>
        <v>3373.3755000000001</v>
      </c>
      <c r="N12" s="27">
        <f t="shared" si="4"/>
        <v>3373.3755000000001</v>
      </c>
      <c r="O12" s="27">
        <f t="shared" si="9"/>
        <v>-593706.49800000014</v>
      </c>
      <c r="P12" s="27">
        <f t="shared" si="10"/>
        <v>593706.49800000014</v>
      </c>
      <c r="Q12" s="39"/>
      <c r="R12" s="40"/>
      <c r="S12" s="40"/>
      <c r="T12" s="36"/>
    </row>
    <row r="13" spans="1:31">
      <c r="A13" s="31">
        <v>35431</v>
      </c>
      <c r="B13" s="3"/>
      <c r="C13" s="6">
        <v>5</v>
      </c>
      <c r="D13" s="29">
        <f t="shared" si="0"/>
        <v>8889</v>
      </c>
      <c r="E13" s="29">
        <f t="shared" si="6"/>
        <v>44445</v>
      </c>
      <c r="F13" s="29">
        <f t="shared" si="1"/>
        <v>-1555555</v>
      </c>
      <c r="G13" s="34">
        <f>+Inputs!$D$2</f>
        <v>0.3795</v>
      </c>
      <c r="H13" s="2"/>
      <c r="I13" s="27">
        <f t="shared" si="7"/>
        <v>1600000</v>
      </c>
      <c r="J13" s="27"/>
      <c r="K13" s="27">
        <f t="shared" si="2"/>
        <v>8889</v>
      </c>
      <c r="L13" s="27">
        <f t="shared" si="8"/>
        <v>44445</v>
      </c>
      <c r="M13" s="27">
        <f t="shared" si="3"/>
        <v>3373.3755000000001</v>
      </c>
      <c r="N13" s="27">
        <f t="shared" si="4"/>
        <v>3373.3755000000001</v>
      </c>
      <c r="O13" s="27">
        <f t="shared" si="9"/>
        <v>-590333.12250000017</v>
      </c>
      <c r="P13" s="27">
        <f t="shared" si="10"/>
        <v>590333.12250000017</v>
      </c>
      <c r="Q13" s="38">
        <f>VLOOKUP(Q8,A9:P175,9)</f>
        <v>1600000</v>
      </c>
      <c r="R13" s="38">
        <f>VLOOKUP(R8,A9:P175,9)</f>
        <v>1600000</v>
      </c>
      <c r="S13" s="38">
        <f>+R13-Q13</f>
        <v>0</v>
      </c>
      <c r="T13" s="36" t="s">
        <v>70</v>
      </c>
    </row>
    <row r="14" spans="1:31">
      <c r="A14" s="30">
        <v>35462</v>
      </c>
      <c r="B14" s="3"/>
      <c r="C14" s="6">
        <v>6</v>
      </c>
      <c r="D14" s="29">
        <f t="shared" si="0"/>
        <v>8889</v>
      </c>
      <c r="E14" s="29">
        <f t="shared" si="6"/>
        <v>53334</v>
      </c>
      <c r="F14" s="29">
        <f t="shared" si="1"/>
        <v>-1546666</v>
      </c>
      <c r="G14" s="34">
        <f>+Inputs!$D$2</f>
        <v>0.3795</v>
      </c>
      <c r="H14" s="2"/>
      <c r="I14" s="27">
        <f t="shared" si="7"/>
        <v>1600000</v>
      </c>
      <c r="J14" s="27"/>
      <c r="K14" s="27">
        <f t="shared" si="2"/>
        <v>8889</v>
      </c>
      <c r="L14" s="27">
        <f t="shared" si="8"/>
        <v>53334</v>
      </c>
      <c r="M14" s="27">
        <f t="shared" si="3"/>
        <v>3373.3755000000001</v>
      </c>
      <c r="N14" s="27">
        <f t="shared" si="4"/>
        <v>3373.3755000000001</v>
      </c>
      <c r="O14" s="27">
        <f t="shared" si="9"/>
        <v>-586959.74700000021</v>
      </c>
      <c r="P14" s="27">
        <f t="shared" si="10"/>
        <v>586959.74700000021</v>
      </c>
      <c r="Q14" s="38">
        <f>VLOOKUP(Q8,A9:P175,12)</f>
        <v>1422240</v>
      </c>
      <c r="R14" s="38">
        <f>VLOOKUP(R8,A9:P175,12)</f>
        <v>1442981</v>
      </c>
      <c r="S14" s="38">
        <f>+R14-Q14</f>
        <v>20741</v>
      </c>
      <c r="T14" s="37" t="s">
        <v>93</v>
      </c>
    </row>
    <row r="15" spans="1:31">
      <c r="A15" s="31">
        <v>35490</v>
      </c>
      <c r="B15" s="3"/>
      <c r="C15" s="6">
        <v>7</v>
      </c>
      <c r="D15" s="29">
        <f t="shared" si="0"/>
        <v>8889</v>
      </c>
      <c r="E15" s="29">
        <f t="shared" si="6"/>
        <v>62223</v>
      </c>
      <c r="F15" s="29">
        <f t="shared" si="1"/>
        <v>-1537777</v>
      </c>
      <c r="G15" s="34">
        <f>+Inputs!$D$2</f>
        <v>0.3795</v>
      </c>
      <c r="H15" s="2"/>
      <c r="I15" s="27">
        <f t="shared" si="7"/>
        <v>1600000</v>
      </c>
      <c r="J15" s="27"/>
      <c r="K15" s="27">
        <f t="shared" si="2"/>
        <v>8889</v>
      </c>
      <c r="L15" s="27">
        <f t="shared" si="8"/>
        <v>62223</v>
      </c>
      <c r="M15" s="27">
        <f t="shared" si="3"/>
        <v>3373.3755000000001</v>
      </c>
      <c r="N15" s="27">
        <f t="shared" si="4"/>
        <v>3373.3755000000001</v>
      </c>
      <c r="O15" s="27">
        <f t="shared" si="9"/>
        <v>-583586.37150000024</v>
      </c>
      <c r="P15" s="27">
        <f t="shared" si="10"/>
        <v>583586.37150000024</v>
      </c>
    </row>
    <row r="16" spans="1:31">
      <c r="A16" s="30">
        <v>35521</v>
      </c>
      <c r="B16" s="3"/>
      <c r="C16" s="6">
        <v>8</v>
      </c>
      <c r="D16" s="29">
        <f t="shared" si="0"/>
        <v>8889</v>
      </c>
      <c r="E16" s="29">
        <f t="shared" si="6"/>
        <v>71112</v>
      </c>
      <c r="F16" s="29">
        <f t="shared" si="1"/>
        <v>-1528888</v>
      </c>
      <c r="G16" s="34">
        <f>+Inputs!$D$2</f>
        <v>0.3795</v>
      </c>
      <c r="H16" s="2"/>
      <c r="I16" s="27">
        <f t="shared" si="7"/>
        <v>1600000</v>
      </c>
      <c r="J16" s="27"/>
      <c r="K16" s="27">
        <f t="shared" si="2"/>
        <v>8889</v>
      </c>
      <c r="L16" s="27">
        <f t="shared" si="8"/>
        <v>71112</v>
      </c>
      <c r="M16" s="27">
        <f t="shared" si="3"/>
        <v>3373.3755000000001</v>
      </c>
      <c r="N16" s="27">
        <f t="shared" si="4"/>
        <v>3373.3755000000001</v>
      </c>
      <c r="O16" s="27">
        <f t="shared" si="9"/>
        <v>-580212.99600000028</v>
      </c>
      <c r="P16" s="27">
        <f t="shared" si="10"/>
        <v>580212.99600000028</v>
      </c>
      <c r="Q16" s="4"/>
      <c r="R16" s="4"/>
      <c r="S16" s="4"/>
    </row>
    <row r="17" spans="1:19">
      <c r="A17" s="31">
        <v>35551</v>
      </c>
      <c r="B17" s="3"/>
      <c r="C17" s="6">
        <v>9</v>
      </c>
      <c r="D17" s="29">
        <f t="shared" si="0"/>
        <v>8889</v>
      </c>
      <c r="E17" s="29">
        <f t="shared" si="6"/>
        <v>80001</v>
      </c>
      <c r="F17" s="29">
        <f t="shared" si="1"/>
        <v>-1519999</v>
      </c>
      <c r="G17" s="34">
        <f>+Inputs!$D$2</f>
        <v>0.3795</v>
      </c>
      <c r="H17" s="2"/>
      <c r="I17" s="27">
        <f t="shared" si="7"/>
        <v>1600000</v>
      </c>
      <c r="J17" s="27"/>
      <c r="K17" s="27">
        <f t="shared" si="2"/>
        <v>8889</v>
      </c>
      <c r="L17" s="27">
        <f t="shared" si="8"/>
        <v>80001</v>
      </c>
      <c r="M17" s="27">
        <f t="shared" si="3"/>
        <v>3373.3755000000001</v>
      </c>
      <c r="N17" s="27">
        <f t="shared" si="4"/>
        <v>3373.3755000000001</v>
      </c>
      <c r="O17" s="27">
        <f t="shared" si="9"/>
        <v>-576839.62050000031</v>
      </c>
      <c r="P17" s="27">
        <f t="shared" si="10"/>
        <v>576839.62050000031</v>
      </c>
      <c r="Q17" s="4"/>
      <c r="R17" s="4"/>
      <c r="S17" s="4"/>
    </row>
    <row r="18" spans="1:19">
      <c r="A18" s="30">
        <v>35582</v>
      </c>
      <c r="B18" s="3"/>
      <c r="C18" s="6">
        <v>10</v>
      </c>
      <c r="D18" s="29">
        <f t="shared" si="0"/>
        <v>8889</v>
      </c>
      <c r="E18" s="29">
        <f t="shared" si="6"/>
        <v>88890</v>
      </c>
      <c r="F18" s="29">
        <f t="shared" si="1"/>
        <v>-1511110</v>
      </c>
      <c r="G18" s="34">
        <f>+Inputs!$D$2</f>
        <v>0.3795</v>
      </c>
      <c r="H18" s="2"/>
      <c r="I18" s="27">
        <f t="shared" si="7"/>
        <v>1600000</v>
      </c>
      <c r="J18" s="27"/>
      <c r="K18" s="27">
        <f t="shared" si="2"/>
        <v>8889</v>
      </c>
      <c r="L18" s="27">
        <f t="shared" si="8"/>
        <v>88890</v>
      </c>
      <c r="M18" s="27">
        <f t="shared" si="3"/>
        <v>3373.3755000000001</v>
      </c>
      <c r="N18" s="27">
        <f t="shared" si="4"/>
        <v>3373.3755000000001</v>
      </c>
      <c r="O18" s="27">
        <f t="shared" si="9"/>
        <v>-573466.24500000034</v>
      </c>
      <c r="P18" s="27">
        <f t="shared" si="10"/>
        <v>573466.24500000034</v>
      </c>
      <c r="Q18" s="4"/>
      <c r="R18" s="4"/>
      <c r="S18" s="4"/>
    </row>
    <row r="19" spans="1:19">
      <c r="A19" s="31">
        <v>35612</v>
      </c>
      <c r="B19" s="3"/>
      <c r="C19" s="6">
        <v>11</v>
      </c>
      <c r="D19" s="29">
        <f t="shared" si="0"/>
        <v>8889</v>
      </c>
      <c r="E19" s="29">
        <f t="shared" si="6"/>
        <v>97779</v>
      </c>
      <c r="F19" s="29">
        <f t="shared" si="1"/>
        <v>-1502221</v>
      </c>
      <c r="G19" s="34">
        <f>+Inputs!$D$2</f>
        <v>0.3795</v>
      </c>
      <c r="H19" s="2"/>
      <c r="I19" s="27">
        <f t="shared" si="7"/>
        <v>1600000</v>
      </c>
      <c r="J19" s="27"/>
      <c r="K19" s="27">
        <f t="shared" si="2"/>
        <v>8889</v>
      </c>
      <c r="L19" s="27">
        <f t="shared" si="8"/>
        <v>97779</v>
      </c>
      <c r="M19" s="27">
        <f t="shared" si="3"/>
        <v>3373.3755000000001</v>
      </c>
      <c r="N19" s="27">
        <f t="shared" si="4"/>
        <v>3373.3755000000001</v>
      </c>
      <c r="O19" s="27">
        <f t="shared" si="9"/>
        <v>-570092.86950000038</v>
      </c>
      <c r="P19" s="27">
        <f t="shared" si="10"/>
        <v>570092.86950000038</v>
      </c>
      <c r="Q19" s="4"/>
      <c r="R19" s="4"/>
      <c r="S19" s="4"/>
    </row>
    <row r="20" spans="1:19">
      <c r="A20" s="30">
        <v>35643</v>
      </c>
      <c r="B20" s="3"/>
      <c r="C20" s="6">
        <v>12</v>
      </c>
      <c r="D20" s="29">
        <f t="shared" si="0"/>
        <v>8889</v>
      </c>
      <c r="E20" s="29">
        <f t="shared" si="6"/>
        <v>106668</v>
      </c>
      <c r="F20" s="29">
        <f t="shared" si="1"/>
        <v>-1493332</v>
      </c>
      <c r="G20" s="34">
        <f>+Inputs!$D$2</f>
        <v>0.3795</v>
      </c>
      <c r="H20" s="2"/>
      <c r="I20" s="27">
        <f t="shared" si="7"/>
        <v>1600000</v>
      </c>
      <c r="J20" s="27"/>
      <c r="K20" s="27">
        <f t="shared" si="2"/>
        <v>8889</v>
      </c>
      <c r="L20" s="27">
        <f t="shared" si="8"/>
        <v>106668</v>
      </c>
      <c r="M20" s="27">
        <f t="shared" si="3"/>
        <v>3373.3755000000001</v>
      </c>
      <c r="N20" s="27">
        <f t="shared" si="4"/>
        <v>3373.3755000000001</v>
      </c>
      <c r="O20" s="27">
        <f t="shared" si="9"/>
        <v>-566719.49400000041</v>
      </c>
      <c r="P20" s="27">
        <f t="shared" si="10"/>
        <v>566719.49400000041</v>
      </c>
      <c r="Q20" s="4"/>
      <c r="R20" s="4"/>
      <c r="S20" s="4"/>
    </row>
    <row r="21" spans="1:19">
      <c r="A21" s="31">
        <v>35674</v>
      </c>
      <c r="B21" s="3"/>
      <c r="C21" s="6">
        <v>13</v>
      </c>
      <c r="D21" s="29">
        <f t="shared" si="0"/>
        <v>8889</v>
      </c>
      <c r="E21" s="29">
        <f t="shared" si="6"/>
        <v>115557</v>
      </c>
      <c r="F21" s="29">
        <f t="shared" si="1"/>
        <v>-1484443</v>
      </c>
      <c r="G21" s="34">
        <f>+Inputs!$D$2</f>
        <v>0.3795</v>
      </c>
      <c r="H21" s="2"/>
      <c r="I21" s="27">
        <f t="shared" si="7"/>
        <v>1600000</v>
      </c>
      <c r="J21" s="27"/>
      <c r="K21" s="27">
        <f t="shared" si="2"/>
        <v>8889</v>
      </c>
      <c r="L21" s="27">
        <f t="shared" si="8"/>
        <v>115557</v>
      </c>
      <c r="M21" s="27">
        <f t="shared" si="3"/>
        <v>3373.3755000000001</v>
      </c>
      <c r="N21" s="27">
        <f t="shared" si="4"/>
        <v>3373.3755000000001</v>
      </c>
      <c r="O21" s="27">
        <f t="shared" si="9"/>
        <v>-563346.11850000045</v>
      </c>
      <c r="P21" s="27">
        <f t="shared" si="10"/>
        <v>563346.11850000045</v>
      </c>
      <c r="Q21" s="4"/>
      <c r="R21" s="4"/>
      <c r="S21" s="4"/>
    </row>
    <row r="22" spans="1:19">
      <c r="A22" s="30">
        <v>35704</v>
      </c>
      <c r="B22" s="3"/>
      <c r="C22" s="6">
        <v>14</v>
      </c>
      <c r="D22" s="29">
        <f t="shared" si="0"/>
        <v>8889</v>
      </c>
      <c r="E22" s="29">
        <f t="shared" si="6"/>
        <v>124446</v>
      </c>
      <c r="F22" s="29">
        <f t="shared" si="1"/>
        <v>-1475554</v>
      </c>
      <c r="G22" s="34">
        <f>+Inputs!$D$2</f>
        <v>0.3795</v>
      </c>
      <c r="H22" s="2"/>
      <c r="I22" s="27">
        <f t="shared" si="7"/>
        <v>1600000</v>
      </c>
      <c r="J22" s="27"/>
      <c r="K22" s="27">
        <f t="shared" si="2"/>
        <v>8889</v>
      </c>
      <c r="L22" s="27">
        <f t="shared" si="8"/>
        <v>124446</v>
      </c>
      <c r="M22" s="27">
        <f t="shared" si="3"/>
        <v>3373.3755000000001</v>
      </c>
      <c r="N22" s="27">
        <f t="shared" si="4"/>
        <v>3373.3755000000001</v>
      </c>
      <c r="O22" s="27">
        <f t="shared" si="9"/>
        <v>-559972.74300000048</v>
      </c>
      <c r="P22" s="27">
        <f t="shared" si="10"/>
        <v>559972.74300000048</v>
      </c>
      <c r="Q22" s="4"/>
      <c r="R22" s="4"/>
      <c r="S22" s="4"/>
    </row>
    <row r="23" spans="1:19">
      <c r="A23" s="31">
        <v>35735</v>
      </c>
      <c r="B23" s="3"/>
      <c r="C23" s="6">
        <v>15</v>
      </c>
      <c r="D23" s="29">
        <f t="shared" si="0"/>
        <v>8889</v>
      </c>
      <c r="E23" s="29">
        <f t="shared" si="6"/>
        <v>133335</v>
      </c>
      <c r="F23" s="29">
        <f t="shared" si="1"/>
        <v>-1466665</v>
      </c>
      <c r="G23" s="34">
        <f>+Inputs!$D$2</f>
        <v>0.3795</v>
      </c>
      <c r="H23" s="2"/>
      <c r="I23" s="27">
        <f t="shared" si="7"/>
        <v>1600000</v>
      </c>
      <c r="J23" s="27"/>
      <c r="K23" s="27">
        <f t="shared" si="2"/>
        <v>8889</v>
      </c>
      <c r="L23" s="27">
        <f t="shared" si="8"/>
        <v>133335</v>
      </c>
      <c r="M23" s="27">
        <f t="shared" si="3"/>
        <v>3373.3755000000001</v>
      </c>
      <c r="N23" s="27">
        <f t="shared" si="4"/>
        <v>3373.3755000000001</v>
      </c>
      <c r="O23" s="27">
        <f t="shared" si="9"/>
        <v>-556599.36750000052</v>
      </c>
      <c r="P23" s="27">
        <f t="shared" si="10"/>
        <v>556599.36750000052</v>
      </c>
      <c r="Q23" s="4"/>
      <c r="R23" s="4"/>
      <c r="S23" s="4"/>
    </row>
    <row r="24" spans="1:19">
      <c r="A24" s="30">
        <v>35765</v>
      </c>
      <c r="B24" s="3"/>
      <c r="C24" s="6">
        <v>16</v>
      </c>
      <c r="D24" s="29">
        <f t="shared" si="0"/>
        <v>8889</v>
      </c>
      <c r="E24" s="29">
        <f t="shared" si="6"/>
        <v>142224</v>
      </c>
      <c r="F24" s="29">
        <f t="shared" si="1"/>
        <v>-1457776</v>
      </c>
      <c r="G24" s="34">
        <f>+Inputs!$D$2</f>
        <v>0.3795</v>
      </c>
      <c r="H24" s="2"/>
      <c r="I24" s="27">
        <f t="shared" si="7"/>
        <v>1600000</v>
      </c>
      <c r="J24" s="27"/>
      <c r="K24" s="27">
        <f t="shared" si="2"/>
        <v>8889</v>
      </c>
      <c r="L24" s="27">
        <f t="shared" si="8"/>
        <v>142224</v>
      </c>
      <c r="M24" s="27">
        <f t="shared" si="3"/>
        <v>3373.3755000000001</v>
      </c>
      <c r="N24" s="27">
        <f t="shared" si="4"/>
        <v>3373.3755000000001</v>
      </c>
      <c r="O24" s="27">
        <f t="shared" si="9"/>
        <v>-553225.99200000055</v>
      </c>
      <c r="P24" s="27">
        <f t="shared" si="10"/>
        <v>553225.99200000055</v>
      </c>
      <c r="Q24" s="4"/>
      <c r="R24" s="4"/>
      <c r="S24" s="4"/>
    </row>
    <row r="25" spans="1:19">
      <c r="A25" s="31">
        <v>35796</v>
      </c>
      <c r="B25" s="3"/>
      <c r="C25" s="6">
        <v>17</v>
      </c>
      <c r="D25" s="29">
        <f t="shared" si="0"/>
        <v>8889</v>
      </c>
      <c r="E25" s="29">
        <f t="shared" si="6"/>
        <v>151113</v>
      </c>
      <c r="F25" s="29">
        <f t="shared" si="1"/>
        <v>-1448887</v>
      </c>
      <c r="G25" s="34">
        <f>+Inputs!$D$2</f>
        <v>0.3795</v>
      </c>
      <c r="H25" s="2"/>
      <c r="I25" s="27">
        <f t="shared" si="7"/>
        <v>1600000</v>
      </c>
      <c r="J25" s="27"/>
      <c r="K25" s="27">
        <f t="shared" si="2"/>
        <v>8889</v>
      </c>
      <c r="L25" s="27">
        <f t="shared" si="8"/>
        <v>151113</v>
      </c>
      <c r="M25" s="27">
        <f t="shared" si="3"/>
        <v>3373.3755000000001</v>
      </c>
      <c r="N25" s="27">
        <f t="shared" si="4"/>
        <v>3373.3755000000001</v>
      </c>
      <c r="O25" s="27">
        <f t="shared" si="9"/>
        <v>-549852.61650000059</v>
      </c>
      <c r="P25" s="27">
        <f t="shared" si="10"/>
        <v>549852.61650000059</v>
      </c>
      <c r="Q25" s="4"/>
      <c r="R25" s="4"/>
      <c r="S25" s="4"/>
    </row>
    <row r="26" spans="1:19">
      <c r="A26" s="30">
        <v>35827</v>
      </c>
      <c r="B26" s="3"/>
      <c r="C26" s="6">
        <v>18</v>
      </c>
      <c r="D26" s="29">
        <f t="shared" si="0"/>
        <v>8889</v>
      </c>
      <c r="E26" s="29">
        <f t="shared" si="6"/>
        <v>160002</v>
      </c>
      <c r="F26" s="29">
        <f t="shared" si="1"/>
        <v>-1439998</v>
      </c>
      <c r="G26" s="34">
        <f>+Inputs!$D$2</f>
        <v>0.3795</v>
      </c>
      <c r="H26" s="2"/>
      <c r="I26" s="27">
        <f t="shared" si="7"/>
        <v>1600000</v>
      </c>
      <c r="J26" s="27"/>
      <c r="K26" s="27">
        <f t="shared" si="2"/>
        <v>8889</v>
      </c>
      <c r="L26" s="27">
        <f t="shared" si="8"/>
        <v>160002</v>
      </c>
      <c r="M26" s="27">
        <f t="shared" si="3"/>
        <v>3373.3755000000001</v>
      </c>
      <c r="N26" s="27">
        <f t="shared" si="4"/>
        <v>3373.3755000000001</v>
      </c>
      <c r="O26" s="27">
        <f t="shared" si="9"/>
        <v>-546479.24100000062</v>
      </c>
      <c r="P26" s="27">
        <f t="shared" si="10"/>
        <v>546479.24100000062</v>
      </c>
      <c r="Q26" s="4"/>
      <c r="R26" s="4"/>
      <c r="S26" s="4"/>
    </row>
    <row r="27" spans="1:19">
      <c r="A27" s="31">
        <v>35855</v>
      </c>
      <c r="B27" s="3"/>
      <c r="C27" s="6">
        <v>19</v>
      </c>
      <c r="D27" s="29">
        <f t="shared" si="0"/>
        <v>8889</v>
      </c>
      <c r="E27" s="29">
        <f t="shared" si="6"/>
        <v>168891</v>
      </c>
      <c r="F27" s="29">
        <f t="shared" si="1"/>
        <v>-1431109</v>
      </c>
      <c r="G27" s="34">
        <f>+Inputs!$D$2</f>
        <v>0.3795</v>
      </c>
      <c r="H27" s="2"/>
      <c r="I27" s="27">
        <f t="shared" si="7"/>
        <v>1600000</v>
      </c>
      <c r="J27" s="27"/>
      <c r="K27" s="27">
        <f t="shared" si="2"/>
        <v>8889</v>
      </c>
      <c r="L27" s="27">
        <f t="shared" si="8"/>
        <v>168891</v>
      </c>
      <c r="M27" s="27">
        <f t="shared" si="3"/>
        <v>3373.3755000000001</v>
      </c>
      <c r="N27" s="27">
        <f t="shared" si="4"/>
        <v>3373.3755000000001</v>
      </c>
      <c r="O27" s="27">
        <f t="shared" si="9"/>
        <v>-543105.86550000065</v>
      </c>
      <c r="P27" s="27">
        <f t="shared" si="10"/>
        <v>543105.86550000065</v>
      </c>
      <c r="Q27" s="4"/>
      <c r="R27" s="4"/>
      <c r="S27" s="4"/>
    </row>
    <row r="28" spans="1:19">
      <c r="A28" s="30">
        <v>35886</v>
      </c>
      <c r="B28" s="3"/>
      <c r="C28" s="6">
        <v>20</v>
      </c>
      <c r="D28" s="29">
        <f t="shared" si="0"/>
        <v>8889</v>
      </c>
      <c r="E28" s="29">
        <f t="shared" si="6"/>
        <v>177780</v>
      </c>
      <c r="F28" s="29">
        <f t="shared" si="1"/>
        <v>-1422220</v>
      </c>
      <c r="G28" s="34">
        <f>+Inputs!$D$2</f>
        <v>0.3795</v>
      </c>
      <c r="H28" s="2"/>
      <c r="I28" s="27">
        <f t="shared" si="7"/>
        <v>1600000</v>
      </c>
      <c r="J28" s="27"/>
      <c r="K28" s="27">
        <f t="shared" si="2"/>
        <v>8889</v>
      </c>
      <c r="L28" s="27">
        <f t="shared" si="8"/>
        <v>177780</v>
      </c>
      <c r="M28" s="27">
        <f t="shared" si="3"/>
        <v>3373.3755000000001</v>
      </c>
      <c r="N28" s="27">
        <f t="shared" si="4"/>
        <v>3373.3755000000001</v>
      </c>
      <c r="O28" s="27">
        <f t="shared" si="9"/>
        <v>-539732.49000000069</v>
      </c>
      <c r="P28" s="27">
        <f t="shared" si="10"/>
        <v>539732.49000000069</v>
      </c>
      <c r="Q28" s="4"/>
      <c r="R28" s="4"/>
      <c r="S28" s="4"/>
    </row>
    <row r="29" spans="1:19">
      <c r="A29" s="31">
        <v>35916</v>
      </c>
      <c r="B29" s="3"/>
      <c r="C29" s="6">
        <v>21</v>
      </c>
      <c r="D29" s="29">
        <f t="shared" si="0"/>
        <v>8889</v>
      </c>
      <c r="E29" s="29">
        <f t="shared" si="6"/>
        <v>186669</v>
      </c>
      <c r="F29" s="29">
        <f t="shared" si="1"/>
        <v>-1413331</v>
      </c>
      <c r="G29" s="34">
        <f>+Inputs!$D$2</f>
        <v>0.3795</v>
      </c>
      <c r="H29" s="2"/>
      <c r="I29" s="27">
        <f t="shared" si="7"/>
        <v>1600000</v>
      </c>
      <c r="J29" s="27"/>
      <c r="K29" s="27">
        <f t="shared" si="2"/>
        <v>8889</v>
      </c>
      <c r="L29" s="27">
        <f t="shared" si="8"/>
        <v>186669</v>
      </c>
      <c r="M29" s="27">
        <f t="shared" si="3"/>
        <v>3373.3755000000001</v>
      </c>
      <c r="N29" s="27">
        <f t="shared" si="4"/>
        <v>3373.3755000000001</v>
      </c>
      <c r="O29" s="27">
        <f t="shared" si="9"/>
        <v>-536359.11450000072</v>
      </c>
      <c r="P29" s="27">
        <f t="shared" si="10"/>
        <v>536359.11450000072</v>
      </c>
      <c r="Q29" s="4"/>
      <c r="R29" s="4"/>
      <c r="S29" s="4"/>
    </row>
    <row r="30" spans="1:19">
      <c r="A30" s="30">
        <v>35947</v>
      </c>
      <c r="B30" s="3"/>
      <c r="C30" s="6">
        <v>22</v>
      </c>
      <c r="D30" s="29">
        <f t="shared" si="0"/>
        <v>8889</v>
      </c>
      <c r="E30" s="29">
        <f t="shared" si="6"/>
        <v>195558</v>
      </c>
      <c r="F30" s="29">
        <f t="shared" si="1"/>
        <v>-1404442</v>
      </c>
      <c r="G30" s="34">
        <f>+Inputs!$D$2</f>
        <v>0.3795</v>
      </c>
      <c r="H30" s="2"/>
      <c r="I30" s="27">
        <f t="shared" si="7"/>
        <v>1600000</v>
      </c>
      <c r="J30" s="27"/>
      <c r="K30" s="27">
        <f t="shared" si="2"/>
        <v>8889</v>
      </c>
      <c r="L30" s="27">
        <f t="shared" si="8"/>
        <v>195558</v>
      </c>
      <c r="M30" s="27">
        <f t="shared" si="3"/>
        <v>3373.3755000000001</v>
      </c>
      <c r="N30" s="27">
        <f t="shared" si="4"/>
        <v>3373.3755000000001</v>
      </c>
      <c r="O30" s="27">
        <f t="shared" si="9"/>
        <v>-532985.73900000076</v>
      </c>
      <c r="P30" s="27">
        <f t="shared" si="10"/>
        <v>532985.73900000076</v>
      </c>
      <c r="Q30" s="112"/>
    </row>
    <row r="31" spans="1:19">
      <c r="A31" s="31">
        <v>35977</v>
      </c>
      <c r="B31" s="3"/>
      <c r="C31" s="6">
        <v>23</v>
      </c>
      <c r="D31" s="29">
        <f t="shared" si="0"/>
        <v>8889</v>
      </c>
      <c r="E31" s="29">
        <f t="shared" si="6"/>
        <v>204447</v>
      </c>
      <c r="F31" s="29">
        <f t="shared" si="1"/>
        <v>-1395553</v>
      </c>
      <c r="G31" s="34">
        <f>+Inputs!$D$2</f>
        <v>0.3795</v>
      </c>
      <c r="H31" s="2"/>
      <c r="I31" s="27">
        <f t="shared" si="7"/>
        <v>1600000</v>
      </c>
      <c r="J31" s="27"/>
      <c r="K31" s="27">
        <f t="shared" si="2"/>
        <v>8889</v>
      </c>
      <c r="L31" s="27">
        <f t="shared" si="8"/>
        <v>204447</v>
      </c>
      <c r="M31" s="27">
        <f t="shared" si="3"/>
        <v>3373.3755000000001</v>
      </c>
      <c r="N31" s="27">
        <f t="shared" si="4"/>
        <v>3373.3755000000001</v>
      </c>
      <c r="O31" s="27">
        <f t="shared" si="9"/>
        <v>-529612.36350000079</v>
      </c>
      <c r="P31" s="27">
        <f t="shared" si="10"/>
        <v>529612.36350000079</v>
      </c>
      <c r="Q31" s="112"/>
    </row>
    <row r="32" spans="1:19">
      <c r="A32" s="30">
        <v>36008</v>
      </c>
      <c r="B32" s="3"/>
      <c r="C32" s="6">
        <v>24</v>
      </c>
      <c r="D32" s="29">
        <f t="shared" si="0"/>
        <v>8889</v>
      </c>
      <c r="E32" s="29">
        <f t="shared" si="6"/>
        <v>213336</v>
      </c>
      <c r="F32" s="29">
        <f t="shared" si="1"/>
        <v>-1386664</v>
      </c>
      <c r="G32" s="34">
        <f>+Inputs!$D$2</f>
        <v>0.3795</v>
      </c>
      <c r="H32" s="2"/>
      <c r="I32" s="27">
        <f t="shared" si="7"/>
        <v>1600000</v>
      </c>
      <c r="J32" s="27"/>
      <c r="K32" s="27">
        <f t="shared" si="2"/>
        <v>8889</v>
      </c>
      <c r="L32" s="27">
        <f t="shared" si="8"/>
        <v>213336</v>
      </c>
      <c r="M32" s="27">
        <f t="shared" si="3"/>
        <v>3373.3755000000001</v>
      </c>
      <c r="N32" s="27">
        <f t="shared" si="4"/>
        <v>3373.3755000000001</v>
      </c>
      <c r="O32" s="27">
        <f t="shared" si="9"/>
        <v>-526238.98800000083</v>
      </c>
      <c r="P32" s="27">
        <f t="shared" si="10"/>
        <v>526238.98800000083</v>
      </c>
      <c r="Q32" s="112"/>
    </row>
    <row r="33" spans="1:21">
      <c r="A33" s="31">
        <v>36039</v>
      </c>
      <c r="B33" s="3"/>
      <c r="C33" s="6">
        <v>25</v>
      </c>
      <c r="D33" s="29">
        <f t="shared" si="0"/>
        <v>8889</v>
      </c>
      <c r="E33" s="29">
        <f t="shared" si="6"/>
        <v>222225</v>
      </c>
      <c r="F33" s="29">
        <f t="shared" si="1"/>
        <v>-1377775</v>
      </c>
      <c r="G33" s="34">
        <f>+Inputs!$D$2</f>
        <v>0.3795</v>
      </c>
      <c r="H33" s="2"/>
      <c r="I33" s="27">
        <f t="shared" si="7"/>
        <v>1600000</v>
      </c>
      <c r="J33" s="27"/>
      <c r="K33" s="27">
        <f t="shared" si="2"/>
        <v>8889</v>
      </c>
      <c r="L33" s="27">
        <f t="shared" si="8"/>
        <v>222225</v>
      </c>
      <c r="M33" s="27">
        <f t="shared" si="3"/>
        <v>3373.3755000000001</v>
      </c>
      <c r="N33" s="27">
        <f t="shared" si="4"/>
        <v>3373.3755000000001</v>
      </c>
      <c r="O33" s="27">
        <f t="shared" si="9"/>
        <v>-522865.6125000008</v>
      </c>
      <c r="P33" s="27">
        <f t="shared" si="10"/>
        <v>522865.6125000008</v>
      </c>
      <c r="Q33" s="112"/>
    </row>
    <row r="34" spans="1:21">
      <c r="A34" s="30">
        <v>36069</v>
      </c>
      <c r="B34" s="3"/>
      <c r="C34" s="6">
        <v>26</v>
      </c>
      <c r="D34" s="29">
        <f t="shared" si="0"/>
        <v>8889</v>
      </c>
      <c r="E34" s="29">
        <f t="shared" si="6"/>
        <v>231114</v>
      </c>
      <c r="F34" s="29">
        <f t="shared" si="1"/>
        <v>-1368886</v>
      </c>
      <c r="G34" s="34">
        <f>+Inputs!$D$2</f>
        <v>0.3795</v>
      </c>
      <c r="H34" s="2"/>
      <c r="I34" s="27">
        <f t="shared" si="7"/>
        <v>1600000</v>
      </c>
      <c r="J34" s="27"/>
      <c r="K34" s="27">
        <f t="shared" si="2"/>
        <v>8889</v>
      </c>
      <c r="L34" s="27">
        <f t="shared" si="8"/>
        <v>231114</v>
      </c>
      <c r="M34" s="27">
        <f t="shared" si="3"/>
        <v>3373.3755000000001</v>
      </c>
      <c r="N34" s="27">
        <f t="shared" si="4"/>
        <v>3373.3755000000001</v>
      </c>
      <c r="O34" s="27">
        <f t="shared" si="9"/>
        <v>-519492.23700000078</v>
      </c>
      <c r="P34" s="27">
        <f t="shared" si="10"/>
        <v>519492.23700000078</v>
      </c>
      <c r="Q34" s="112"/>
    </row>
    <row r="35" spans="1:21">
      <c r="A35" s="31">
        <v>36100</v>
      </c>
      <c r="B35" s="3"/>
      <c r="C35" s="6">
        <v>27</v>
      </c>
      <c r="D35" s="29">
        <f t="shared" si="0"/>
        <v>8889</v>
      </c>
      <c r="E35" s="29">
        <f t="shared" si="6"/>
        <v>240003</v>
      </c>
      <c r="F35" s="29">
        <f t="shared" si="1"/>
        <v>-1359997</v>
      </c>
      <c r="G35" s="34">
        <f>+Inputs!$D$2</f>
        <v>0.3795</v>
      </c>
      <c r="H35" s="2"/>
      <c r="I35" s="27">
        <f t="shared" si="7"/>
        <v>1600000</v>
      </c>
      <c r="J35" s="27"/>
      <c r="K35" s="27">
        <f t="shared" si="2"/>
        <v>8889</v>
      </c>
      <c r="L35" s="27">
        <f t="shared" si="8"/>
        <v>240003</v>
      </c>
      <c r="M35" s="27">
        <f t="shared" si="3"/>
        <v>3373.3755000000001</v>
      </c>
      <c r="N35" s="27">
        <f t="shared" si="4"/>
        <v>3373.3755000000001</v>
      </c>
      <c r="O35" s="27">
        <f t="shared" si="9"/>
        <v>-516118.86150000076</v>
      </c>
      <c r="P35" s="27">
        <f t="shared" si="10"/>
        <v>516118.86150000076</v>
      </c>
    </row>
    <row r="36" spans="1:21">
      <c r="A36" s="30">
        <v>36130</v>
      </c>
      <c r="B36" s="3"/>
      <c r="C36" s="6">
        <v>28</v>
      </c>
      <c r="D36" s="29">
        <f t="shared" si="0"/>
        <v>8889</v>
      </c>
      <c r="E36" s="29">
        <f t="shared" si="6"/>
        <v>248892</v>
      </c>
      <c r="F36" s="29">
        <f t="shared" si="1"/>
        <v>-1351108</v>
      </c>
      <c r="G36" s="34">
        <f>+Inputs!$D$2</f>
        <v>0.3795</v>
      </c>
      <c r="H36" s="2"/>
      <c r="I36" s="27">
        <f t="shared" si="7"/>
        <v>1600000</v>
      </c>
      <c r="J36" s="27"/>
      <c r="K36" s="27">
        <f t="shared" si="2"/>
        <v>8889</v>
      </c>
      <c r="L36" s="27">
        <f t="shared" si="8"/>
        <v>248892</v>
      </c>
      <c r="M36" s="27">
        <f t="shared" si="3"/>
        <v>3373.3755000000001</v>
      </c>
      <c r="N36" s="27">
        <f t="shared" si="4"/>
        <v>3373.3755000000001</v>
      </c>
      <c r="O36" s="27">
        <f t="shared" si="9"/>
        <v>-512745.48600000073</v>
      </c>
      <c r="P36" s="27">
        <f t="shared" si="10"/>
        <v>512745.48600000073</v>
      </c>
    </row>
    <row r="37" spans="1:21">
      <c r="A37" s="31">
        <v>36161</v>
      </c>
      <c r="B37" s="3"/>
      <c r="C37" s="6">
        <v>29</v>
      </c>
      <c r="D37" s="29">
        <f t="shared" si="0"/>
        <v>8889</v>
      </c>
      <c r="E37" s="29">
        <f t="shared" si="6"/>
        <v>257781</v>
      </c>
      <c r="F37" s="29">
        <f t="shared" si="1"/>
        <v>-1342219</v>
      </c>
      <c r="G37" s="34">
        <f>+Inputs!$D$2</f>
        <v>0.3795</v>
      </c>
      <c r="H37" s="2"/>
      <c r="I37" s="27">
        <f t="shared" si="7"/>
        <v>1600000</v>
      </c>
      <c r="J37" s="27"/>
      <c r="K37" s="27">
        <f t="shared" si="2"/>
        <v>8889</v>
      </c>
      <c r="L37" s="27">
        <f t="shared" si="8"/>
        <v>257781</v>
      </c>
      <c r="M37" s="27">
        <f t="shared" si="3"/>
        <v>3373.3755000000001</v>
      </c>
      <c r="N37" s="27">
        <f t="shared" si="4"/>
        <v>3373.3755000000001</v>
      </c>
      <c r="O37" s="27">
        <f t="shared" si="9"/>
        <v>-509372.11050000071</v>
      </c>
      <c r="P37" s="27">
        <f t="shared" si="10"/>
        <v>509372.11050000071</v>
      </c>
    </row>
    <row r="38" spans="1:21">
      <c r="A38" s="30">
        <v>36192</v>
      </c>
      <c r="B38" s="3"/>
      <c r="C38" s="6">
        <v>30</v>
      </c>
      <c r="D38" s="29">
        <f t="shared" si="0"/>
        <v>8889</v>
      </c>
      <c r="E38" s="29">
        <f t="shared" si="6"/>
        <v>266670</v>
      </c>
      <c r="F38" s="29">
        <f t="shared" si="1"/>
        <v>-1333330</v>
      </c>
      <c r="G38" s="34">
        <f>+Inputs!$D$2</f>
        <v>0.3795</v>
      </c>
      <c r="H38" s="2"/>
      <c r="I38" s="27">
        <f t="shared" si="7"/>
        <v>1600000</v>
      </c>
      <c r="J38" s="27"/>
      <c r="K38" s="27">
        <f t="shared" si="2"/>
        <v>8889</v>
      </c>
      <c r="L38" s="27">
        <f t="shared" si="8"/>
        <v>266670</v>
      </c>
      <c r="M38" s="27">
        <f t="shared" si="3"/>
        <v>3373.3755000000001</v>
      </c>
      <c r="N38" s="27">
        <f t="shared" si="4"/>
        <v>3373.3755000000001</v>
      </c>
      <c r="O38" s="27">
        <f t="shared" si="9"/>
        <v>-505998.73500000068</v>
      </c>
      <c r="P38" s="27">
        <f t="shared" si="10"/>
        <v>505998.73500000068</v>
      </c>
    </row>
    <row r="39" spans="1:21">
      <c r="A39" s="31">
        <v>36220</v>
      </c>
      <c r="B39" s="2"/>
      <c r="C39" s="6">
        <v>31</v>
      </c>
      <c r="D39" s="29">
        <f t="shared" si="0"/>
        <v>8889</v>
      </c>
      <c r="E39" s="29">
        <f t="shared" si="6"/>
        <v>275559</v>
      </c>
      <c r="F39" s="29">
        <f t="shared" si="1"/>
        <v>-1324441</v>
      </c>
      <c r="G39" s="34">
        <f>+Inputs!$D$2</f>
        <v>0.3795</v>
      </c>
      <c r="H39" s="2"/>
      <c r="I39" s="27">
        <f t="shared" si="7"/>
        <v>1600000</v>
      </c>
      <c r="J39" s="27"/>
      <c r="K39" s="27">
        <f t="shared" si="2"/>
        <v>8889</v>
      </c>
      <c r="L39" s="27">
        <f t="shared" si="8"/>
        <v>275559</v>
      </c>
      <c r="M39" s="27">
        <f t="shared" si="3"/>
        <v>3373.3755000000001</v>
      </c>
      <c r="N39" s="27">
        <f t="shared" si="4"/>
        <v>3373.3755000000001</v>
      </c>
      <c r="O39" s="27">
        <f t="shared" si="9"/>
        <v>-502625.35950000066</v>
      </c>
      <c r="P39" s="27">
        <f t="shared" si="10"/>
        <v>502625.35950000066</v>
      </c>
    </row>
    <row r="40" spans="1:21">
      <c r="A40" s="30">
        <v>36251</v>
      </c>
      <c r="B40" s="2"/>
      <c r="C40" s="6">
        <v>32</v>
      </c>
      <c r="D40" s="29">
        <f t="shared" si="0"/>
        <v>8889</v>
      </c>
      <c r="E40" s="29">
        <f t="shared" si="6"/>
        <v>284448</v>
      </c>
      <c r="F40" s="29">
        <f t="shared" si="1"/>
        <v>-1315552</v>
      </c>
      <c r="G40" s="34">
        <f>+Inputs!$D$2</f>
        <v>0.3795</v>
      </c>
      <c r="H40" s="2"/>
      <c r="I40" s="27">
        <f t="shared" si="7"/>
        <v>1600000</v>
      </c>
      <c r="J40" s="2"/>
      <c r="K40" s="27">
        <f t="shared" si="2"/>
        <v>8889</v>
      </c>
      <c r="L40" s="27">
        <f t="shared" si="8"/>
        <v>284448</v>
      </c>
      <c r="M40" s="27">
        <f t="shared" si="3"/>
        <v>3373.3755000000001</v>
      </c>
      <c r="N40" s="27">
        <f t="shared" si="4"/>
        <v>3373.3755000000001</v>
      </c>
      <c r="O40" s="27">
        <f t="shared" si="9"/>
        <v>-499251.98400000064</v>
      </c>
      <c r="P40" s="27">
        <f t="shared" si="10"/>
        <v>499251.98400000064</v>
      </c>
    </row>
    <row r="41" spans="1:21">
      <c r="A41" s="31">
        <v>36281</v>
      </c>
      <c r="C41" s="6">
        <v>33</v>
      </c>
      <c r="D41" s="29">
        <f t="shared" ref="D41:D72" si="12">ROUND(-(+$B$9/180)*1,0)</f>
        <v>8889</v>
      </c>
      <c r="E41" s="29">
        <f t="shared" si="6"/>
        <v>293337</v>
      </c>
      <c r="F41" s="29">
        <f t="shared" ref="F41:F72" si="13">$B$9+E41</f>
        <v>-1306663</v>
      </c>
      <c r="G41" s="34">
        <f>+Inputs!$D$2</f>
        <v>0.3795</v>
      </c>
      <c r="I41" s="27">
        <f t="shared" si="7"/>
        <v>1600000</v>
      </c>
      <c r="K41" s="27">
        <f t="shared" ref="K41:K72" si="14">D41</f>
        <v>8889</v>
      </c>
      <c r="L41" s="27">
        <f t="shared" si="8"/>
        <v>293337</v>
      </c>
      <c r="M41" s="27">
        <f t="shared" ref="M41:M72" si="15">K41*G41</f>
        <v>3373.3755000000001</v>
      </c>
      <c r="N41" s="27">
        <f t="shared" ref="N41:N72" si="16">M41-J41</f>
        <v>3373.3755000000001</v>
      </c>
      <c r="O41" s="27">
        <f t="shared" si="9"/>
        <v>-495878.60850000061</v>
      </c>
      <c r="P41" s="27">
        <f t="shared" si="10"/>
        <v>495878.60850000061</v>
      </c>
    </row>
    <row r="42" spans="1:21">
      <c r="A42" s="30">
        <v>36312</v>
      </c>
      <c r="C42" s="6">
        <v>34</v>
      </c>
      <c r="D42" s="29">
        <f t="shared" si="12"/>
        <v>8889</v>
      </c>
      <c r="E42" s="29">
        <f t="shared" ref="E42:E73" si="17">+E41+D42</f>
        <v>302226</v>
      </c>
      <c r="F42" s="29">
        <f t="shared" si="13"/>
        <v>-1297774</v>
      </c>
      <c r="G42" s="34">
        <f>+Inputs!$D$2</f>
        <v>0.3795</v>
      </c>
      <c r="I42" s="27">
        <f t="shared" ref="I42:I73" si="18">+I41+H42</f>
        <v>1600000</v>
      </c>
      <c r="K42" s="27">
        <f t="shared" si="14"/>
        <v>8889</v>
      </c>
      <c r="L42" s="27">
        <f t="shared" ref="L42:L73" si="19">+L41+K42</f>
        <v>302226</v>
      </c>
      <c r="M42" s="27">
        <f t="shared" si="15"/>
        <v>3373.3755000000001</v>
      </c>
      <c r="N42" s="27">
        <f t="shared" si="16"/>
        <v>3373.3755000000001</v>
      </c>
      <c r="O42" s="27">
        <f t="shared" ref="O42:O73" si="20">+O41+N42</f>
        <v>-492505.23300000059</v>
      </c>
      <c r="P42" s="27">
        <f t="shared" ref="P42:P73" si="21">P41-N42</f>
        <v>492505.23300000059</v>
      </c>
    </row>
    <row r="43" spans="1:21">
      <c r="A43" s="31">
        <v>36342</v>
      </c>
      <c r="C43" s="6">
        <v>35</v>
      </c>
      <c r="D43" s="29">
        <f t="shared" si="12"/>
        <v>8889</v>
      </c>
      <c r="E43" s="29">
        <f t="shared" si="17"/>
        <v>311115</v>
      </c>
      <c r="F43" s="29">
        <f t="shared" si="13"/>
        <v>-1288885</v>
      </c>
      <c r="G43" s="34">
        <f>+Inputs!$D$2</f>
        <v>0.3795</v>
      </c>
      <c r="I43" s="27">
        <f t="shared" si="18"/>
        <v>1600000</v>
      </c>
      <c r="K43" s="27">
        <f t="shared" si="14"/>
        <v>8889</v>
      </c>
      <c r="L43" s="27">
        <f t="shared" si="19"/>
        <v>311115</v>
      </c>
      <c r="M43" s="27">
        <f t="shared" si="15"/>
        <v>3373.3755000000001</v>
      </c>
      <c r="N43" s="27">
        <f t="shared" si="16"/>
        <v>3373.3755000000001</v>
      </c>
      <c r="O43" s="27">
        <f t="shared" si="20"/>
        <v>-489131.85750000057</v>
      </c>
      <c r="P43" s="27">
        <f t="shared" si="21"/>
        <v>489131.85750000057</v>
      </c>
    </row>
    <row r="44" spans="1:21">
      <c r="A44" s="30">
        <v>36373</v>
      </c>
      <c r="C44" s="6">
        <v>36</v>
      </c>
      <c r="D44" s="29">
        <f t="shared" si="12"/>
        <v>8889</v>
      </c>
      <c r="E44" s="29">
        <f t="shared" si="17"/>
        <v>320004</v>
      </c>
      <c r="F44" s="29">
        <f t="shared" si="13"/>
        <v>-1279996</v>
      </c>
      <c r="G44" s="34">
        <f>+Inputs!$D$2</f>
        <v>0.3795</v>
      </c>
      <c r="I44" s="27">
        <f t="shared" si="18"/>
        <v>1600000</v>
      </c>
      <c r="K44" s="27">
        <f t="shared" si="14"/>
        <v>8889</v>
      </c>
      <c r="L44" s="27">
        <f t="shared" si="19"/>
        <v>320004</v>
      </c>
      <c r="M44" s="27">
        <f t="shared" si="15"/>
        <v>3373.3755000000001</v>
      </c>
      <c r="N44" s="27">
        <f t="shared" si="16"/>
        <v>3373.3755000000001</v>
      </c>
      <c r="O44" s="27">
        <f t="shared" si="20"/>
        <v>-485758.48200000054</v>
      </c>
      <c r="P44" s="27">
        <f t="shared" si="21"/>
        <v>485758.48200000054</v>
      </c>
      <c r="U44" s="98"/>
    </row>
    <row r="45" spans="1:21">
      <c r="A45" s="31">
        <v>36404</v>
      </c>
      <c r="C45" s="6">
        <v>37</v>
      </c>
      <c r="D45" s="29">
        <f t="shared" si="12"/>
        <v>8889</v>
      </c>
      <c r="E45" s="29">
        <f t="shared" si="17"/>
        <v>328893</v>
      </c>
      <c r="F45" s="29">
        <f t="shared" si="13"/>
        <v>-1271107</v>
      </c>
      <c r="G45" s="34">
        <f>+Inputs!$D$2</f>
        <v>0.3795</v>
      </c>
      <c r="I45" s="27">
        <f t="shared" si="18"/>
        <v>1600000</v>
      </c>
      <c r="K45" s="27">
        <f t="shared" si="14"/>
        <v>8889</v>
      </c>
      <c r="L45" s="27">
        <f t="shared" si="19"/>
        <v>328893</v>
      </c>
      <c r="M45" s="27">
        <f t="shared" si="15"/>
        <v>3373.3755000000001</v>
      </c>
      <c r="N45" s="27">
        <f t="shared" si="16"/>
        <v>3373.3755000000001</v>
      </c>
      <c r="O45" s="27">
        <f t="shared" si="20"/>
        <v>-482385.10650000052</v>
      </c>
      <c r="P45" s="27">
        <f t="shared" si="21"/>
        <v>482385.10650000052</v>
      </c>
      <c r="U45" s="98"/>
    </row>
    <row r="46" spans="1:21">
      <c r="A46" s="30">
        <v>36434</v>
      </c>
      <c r="C46" s="6">
        <v>38</v>
      </c>
      <c r="D46" s="29">
        <f t="shared" si="12"/>
        <v>8889</v>
      </c>
      <c r="E46" s="29">
        <f t="shared" si="17"/>
        <v>337782</v>
      </c>
      <c r="F46" s="29">
        <f t="shared" si="13"/>
        <v>-1262218</v>
      </c>
      <c r="G46" s="34">
        <f>+Inputs!$D$2</f>
        <v>0.3795</v>
      </c>
      <c r="I46" s="27">
        <f t="shared" si="18"/>
        <v>1600000</v>
      </c>
      <c r="K46" s="27">
        <f t="shared" si="14"/>
        <v>8889</v>
      </c>
      <c r="L46" s="27">
        <f t="shared" si="19"/>
        <v>337782</v>
      </c>
      <c r="M46" s="27">
        <f t="shared" si="15"/>
        <v>3373.3755000000001</v>
      </c>
      <c r="N46" s="27">
        <f t="shared" si="16"/>
        <v>3373.3755000000001</v>
      </c>
      <c r="O46" s="27">
        <f t="shared" si="20"/>
        <v>-479011.73100000049</v>
      </c>
      <c r="P46" s="27">
        <f t="shared" si="21"/>
        <v>479011.73100000049</v>
      </c>
      <c r="U46" s="98"/>
    </row>
    <row r="47" spans="1:21">
      <c r="A47" s="31">
        <v>36465</v>
      </c>
      <c r="C47" s="6">
        <v>39</v>
      </c>
      <c r="D47" s="29">
        <f t="shared" si="12"/>
        <v>8889</v>
      </c>
      <c r="E47" s="29">
        <f t="shared" si="17"/>
        <v>346671</v>
      </c>
      <c r="F47" s="29">
        <f t="shared" si="13"/>
        <v>-1253329</v>
      </c>
      <c r="G47" s="34">
        <f>+Inputs!$D$2</f>
        <v>0.3795</v>
      </c>
      <c r="I47" s="27">
        <f t="shared" si="18"/>
        <v>1600000</v>
      </c>
      <c r="K47" s="27">
        <f t="shared" si="14"/>
        <v>8889</v>
      </c>
      <c r="L47" s="27">
        <f t="shared" si="19"/>
        <v>346671</v>
      </c>
      <c r="M47" s="27">
        <f t="shared" si="15"/>
        <v>3373.3755000000001</v>
      </c>
      <c r="N47" s="27">
        <f t="shared" si="16"/>
        <v>3373.3755000000001</v>
      </c>
      <c r="O47" s="27">
        <f t="shared" si="20"/>
        <v>-475638.35550000047</v>
      </c>
      <c r="P47" s="27">
        <f t="shared" si="21"/>
        <v>475638.35550000047</v>
      </c>
      <c r="U47" s="98"/>
    </row>
    <row r="48" spans="1:21">
      <c r="A48" s="30">
        <v>36495</v>
      </c>
      <c r="C48" s="6">
        <v>40</v>
      </c>
      <c r="D48" s="29">
        <f t="shared" si="12"/>
        <v>8889</v>
      </c>
      <c r="E48" s="29">
        <f t="shared" si="17"/>
        <v>355560</v>
      </c>
      <c r="F48" s="29">
        <f t="shared" si="13"/>
        <v>-1244440</v>
      </c>
      <c r="G48" s="34">
        <f>+Inputs!$D$2</f>
        <v>0.3795</v>
      </c>
      <c r="I48" s="27">
        <f t="shared" si="18"/>
        <v>1600000</v>
      </c>
      <c r="K48" s="27">
        <f t="shared" si="14"/>
        <v>8889</v>
      </c>
      <c r="L48" s="27">
        <f t="shared" si="19"/>
        <v>355560</v>
      </c>
      <c r="M48" s="27">
        <f t="shared" si="15"/>
        <v>3373.3755000000001</v>
      </c>
      <c r="N48" s="27">
        <f t="shared" si="16"/>
        <v>3373.3755000000001</v>
      </c>
      <c r="O48" s="27">
        <f t="shared" si="20"/>
        <v>-472264.98000000045</v>
      </c>
      <c r="P48" s="27">
        <f t="shared" si="21"/>
        <v>472264.98000000045</v>
      </c>
      <c r="U48" s="98"/>
    </row>
    <row r="49" spans="1:21">
      <c r="A49" s="31">
        <v>36526</v>
      </c>
      <c r="C49" s="6">
        <v>41</v>
      </c>
      <c r="D49" s="29">
        <f t="shared" si="12"/>
        <v>8889</v>
      </c>
      <c r="E49" s="29">
        <f t="shared" si="17"/>
        <v>364449</v>
      </c>
      <c r="F49" s="29">
        <f t="shared" si="13"/>
        <v>-1235551</v>
      </c>
      <c r="G49" s="34">
        <f>+Inputs!$D$2</f>
        <v>0.3795</v>
      </c>
      <c r="I49" s="27">
        <f t="shared" si="18"/>
        <v>1600000</v>
      </c>
      <c r="K49" s="27">
        <f t="shared" si="14"/>
        <v>8889</v>
      </c>
      <c r="L49" s="27">
        <f t="shared" si="19"/>
        <v>364449</v>
      </c>
      <c r="M49" s="27">
        <f t="shared" si="15"/>
        <v>3373.3755000000001</v>
      </c>
      <c r="N49" s="27">
        <f t="shared" si="16"/>
        <v>3373.3755000000001</v>
      </c>
      <c r="O49" s="27">
        <f t="shared" si="20"/>
        <v>-468891.60450000042</v>
      </c>
      <c r="P49" s="27">
        <f t="shared" si="21"/>
        <v>468891.60450000042</v>
      </c>
      <c r="U49" s="98"/>
    </row>
    <row r="50" spans="1:21">
      <c r="A50" s="30">
        <v>36557</v>
      </c>
      <c r="C50" s="6">
        <v>42</v>
      </c>
      <c r="D50" s="29">
        <f t="shared" si="12"/>
        <v>8889</v>
      </c>
      <c r="E50" s="29">
        <f t="shared" si="17"/>
        <v>373338</v>
      </c>
      <c r="F50" s="29">
        <f t="shared" si="13"/>
        <v>-1226662</v>
      </c>
      <c r="G50" s="34">
        <f>+Inputs!$D$2</f>
        <v>0.3795</v>
      </c>
      <c r="I50" s="27">
        <f t="shared" si="18"/>
        <v>1600000</v>
      </c>
      <c r="K50" s="27">
        <f t="shared" si="14"/>
        <v>8889</v>
      </c>
      <c r="L50" s="27">
        <f t="shared" si="19"/>
        <v>373338</v>
      </c>
      <c r="M50" s="27">
        <f t="shared" si="15"/>
        <v>3373.3755000000001</v>
      </c>
      <c r="N50" s="27">
        <f t="shared" si="16"/>
        <v>3373.3755000000001</v>
      </c>
      <c r="O50" s="27">
        <f t="shared" si="20"/>
        <v>-465518.2290000004</v>
      </c>
      <c r="P50" s="27">
        <f t="shared" si="21"/>
        <v>465518.2290000004</v>
      </c>
      <c r="U50" s="98"/>
    </row>
    <row r="51" spans="1:21">
      <c r="A51" s="31">
        <v>36586</v>
      </c>
      <c r="C51" s="6">
        <v>43</v>
      </c>
      <c r="D51" s="29">
        <f t="shared" si="12"/>
        <v>8889</v>
      </c>
      <c r="E51" s="29">
        <f t="shared" si="17"/>
        <v>382227</v>
      </c>
      <c r="F51" s="29">
        <f t="shared" si="13"/>
        <v>-1217773</v>
      </c>
      <c r="G51" s="34">
        <f>+Inputs!$D$2</f>
        <v>0.3795</v>
      </c>
      <c r="I51" s="27">
        <f t="shared" si="18"/>
        <v>1600000</v>
      </c>
      <c r="K51" s="27">
        <f t="shared" si="14"/>
        <v>8889</v>
      </c>
      <c r="L51" s="27">
        <f t="shared" si="19"/>
        <v>382227</v>
      </c>
      <c r="M51" s="27">
        <f t="shared" si="15"/>
        <v>3373.3755000000001</v>
      </c>
      <c r="N51" s="27">
        <f t="shared" si="16"/>
        <v>3373.3755000000001</v>
      </c>
      <c r="O51" s="27">
        <f t="shared" si="20"/>
        <v>-462144.85350000038</v>
      </c>
      <c r="P51" s="27">
        <f t="shared" si="21"/>
        <v>462144.85350000038</v>
      </c>
      <c r="U51" s="98"/>
    </row>
    <row r="52" spans="1:21">
      <c r="A52" s="30">
        <v>36617</v>
      </c>
      <c r="C52" s="6">
        <v>44</v>
      </c>
      <c r="D52" s="29">
        <f t="shared" si="12"/>
        <v>8889</v>
      </c>
      <c r="E52" s="29">
        <f t="shared" si="17"/>
        <v>391116</v>
      </c>
      <c r="F52" s="29">
        <f t="shared" si="13"/>
        <v>-1208884</v>
      </c>
      <c r="G52" s="34">
        <f>+Inputs!$D$2</f>
        <v>0.3795</v>
      </c>
      <c r="I52" s="27">
        <f t="shared" si="18"/>
        <v>1600000</v>
      </c>
      <c r="K52" s="27">
        <f t="shared" si="14"/>
        <v>8889</v>
      </c>
      <c r="L52" s="27">
        <f t="shared" si="19"/>
        <v>391116</v>
      </c>
      <c r="M52" s="27">
        <f t="shared" si="15"/>
        <v>3373.3755000000001</v>
      </c>
      <c r="N52" s="27">
        <f t="shared" si="16"/>
        <v>3373.3755000000001</v>
      </c>
      <c r="O52" s="27">
        <f t="shared" si="20"/>
        <v>-458771.47800000035</v>
      </c>
      <c r="P52" s="27">
        <f t="shared" si="21"/>
        <v>458771.47800000035</v>
      </c>
      <c r="U52" s="98"/>
    </row>
    <row r="53" spans="1:21">
      <c r="A53" s="31">
        <v>36647</v>
      </c>
      <c r="C53" s="6">
        <v>45</v>
      </c>
      <c r="D53" s="29">
        <f t="shared" si="12"/>
        <v>8889</v>
      </c>
      <c r="E53" s="29">
        <f t="shared" si="17"/>
        <v>400005</v>
      </c>
      <c r="F53" s="29">
        <f t="shared" si="13"/>
        <v>-1199995</v>
      </c>
      <c r="G53" s="34">
        <f>+Inputs!$D$2</f>
        <v>0.3795</v>
      </c>
      <c r="I53" s="27">
        <f t="shared" si="18"/>
        <v>1600000</v>
      </c>
      <c r="K53" s="27">
        <f t="shared" si="14"/>
        <v>8889</v>
      </c>
      <c r="L53" s="27">
        <f t="shared" si="19"/>
        <v>400005</v>
      </c>
      <c r="M53" s="27">
        <f t="shared" si="15"/>
        <v>3373.3755000000001</v>
      </c>
      <c r="N53" s="27">
        <f t="shared" si="16"/>
        <v>3373.3755000000001</v>
      </c>
      <c r="O53" s="27">
        <f t="shared" si="20"/>
        <v>-455398.10250000033</v>
      </c>
      <c r="P53" s="27">
        <f t="shared" si="21"/>
        <v>455398.10250000033</v>
      </c>
      <c r="U53" s="98"/>
    </row>
    <row r="54" spans="1:21">
      <c r="A54" s="30">
        <v>36678</v>
      </c>
      <c r="C54" s="6">
        <v>46</v>
      </c>
      <c r="D54" s="29">
        <f t="shared" si="12"/>
        <v>8889</v>
      </c>
      <c r="E54" s="29">
        <f t="shared" si="17"/>
        <v>408894</v>
      </c>
      <c r="F54" s="29">
        <f t="shared" si="13"/>
        <v>-1191106</v>
      </c>
      <c r="G54" s="34">
        <f>+Inputs!$D$2</f>
        <v>0.3795</v>
      </c>
      <c r="I54" s="27">
        <f t="shared" si="18"/>
        <v>1600000</v>
      </c>
      <c r="K54" s="27">
        <f t="shared" si="14"/>
        <v>8889</v>
      </c>
      <c r="L54" s="27">
        <f t="shared" si="19"/>
        <v>408894</v>
      </c>
      <c r="M54" s="27">
        <f t="shared" si="15"/>
        <v>3373.3755000000001</v>
      </c>
      <c r="N54" s="27">
        <f t="shared" si="16"/>
        <v>3373.3755000000001</v>
      </c>
      <c r="O54" s="27">
        <f t="shared" si="20"/>
        <v>-452024.7270000003</v>
      </c>
      <c r="P54" s="27">
        <f t="shared" si="21"/>
        <v>452024.7270000003</v>
      </c>
      <c r="U54" s="98"/>
    </row>
    <row r="55" spans="1:21">
      <c r="A55" s="31">
        <v>36708</v>
      </c>
      <c r="C55" s="6">
        <v>47</v>
      </c>
      <c r="D55" s="29">
        <f t="shared" si="12"/>
        <v>8889</v>
      </c>
      <c r="E55" s="29">
        <f t="shared" si="17"/>
        <v>417783</v>
      </c>
      <c r="F55" s="29">
        <f t="shared" si="13"/>
        <v>-1182217</v>
      </c>
      <c r="G55" s="34">
        <f>+Inputs!$D$2</f>
        <v>0.3795</v>
      </c>
      <c r="I55" s="27">
        <f t="shared" si="18"/>
        <v>1600000</v>
      </c>
      <c r="K55" s="27">
        <f t="shared" si="14"/>
        <v>8889</v>
      </c>
      <c r="L55" s="27">
        <f t="shared" si="19"/>
        <v>417783</v>
      </c>
      <c r="M55" s="27">
        <f t="shared" si="15"/>
        <v>3373.3755000000001</v>
      </c>
      <c r="N55" s="27">
        <f t="shared" si="16"/>
        <v>3373.3755000000001</v>
      </c>
      <c r="O55" s="27">
        <f t="shared" si="20"/>
        <v>-448651.35150000028</v>
      </c>
      <c r="P55" s="27">
        <f t="shared" si="21"/>
        <v>448651.35150000028</v>
      </c>
      <c r="U55" s="98"/>
    </row>
    <row r="56" spans="1:21">
      <c r="A56" s="30">
        <v>36739</v>
      </c>
      <c r="C56" s="6">
        <v>48</v>
      </c>
      <c r="D56" s="29">
        <f t="shared" si="12"/>
        <v>8889</v>
      </c>
      <c r="E56" s="29">
        <f t="shared" si="17"/>
        <v>426672</v>
      </c>
      <c r="F56" s="29">
        <f t="shared" si="13"/>
        <v>-1173328</v>
      </c>
      <c r="G56" s="34">
        <f>+Inputs!$D$2</f>
        <v>0.3795</v>
      </c>
      <c r="I56" s="27">
        <f t="shared" si="18"/>
        <v>1600000</v>
      </c>
      <c r="K56" s="27">
        <f t="shared" si="14"/>
        <v>8889</v>
      </c>
      <c r="L56" s="27">
        <f t="shared" si="19"/>
        <v>426672</v>
      </c>
      <c r="M56" s="27">
        <f t="shared" si="15"/>
        <v>3373.3755000000001</v>
      </c>
      <c r="N56" s="27">
        <f t="shared" si="16"/>
        <v>3373.3755000000001</v>
      </c>
      <c r="O56" s="27">
        <f t="shared" si="20"/>
        <v>-445277.97600000026</v>
      </c>
      <c r="P56" s="27">
        <f t="shared" si="21"/>
        <v>445277.97600000026</v>
      </c>
    </row>
    <row r="57" spans="1:21">
      <c r="A57" s="31">
        <v>36770</v>
      </c>
      <c r="C57" s="6">
        <v>49</v>
      </c>
      <c r="D57" s="29">
        <f t="shared" si="12"/>
        <v>8889</v>
      </c>
      <c r="E57" s="29">
        <f t="shared" si="17"/>
        <v>435561</v>
      </c>
      <c r="F57" s="29">
        <f t="shared" si="13"/>
        <v>-1164439</v>
      </c>
      <c r="G57" s="34">
        <f>+Inputs!$D$2</f>
        <v>0.3795</v>
      </c>
      <c r="I57" s="27">
        <f t="shared" si="18"/>
        <v>1600000</v>
      </c>
      <c r="K57" s="27">
        <f t="shared" si="14"/>
        <v>8889</v>
      </c>
      <c r="L57" s="27">
        <f t="shared" si="19"/>
        <v>435561</v>
      </c>
      <c r="M57" s="27">
        <f t="shared" si="15"/>
        <v>3373.3755000000001</v>
      </c>
      <c r="N57" s="27">
        <f t="shared" si="16"/>
        <v>3373.3755000000001</v>
      </c>
      <c r="O57" s="27">
        <f t="shared" si="20"/>
        <v>-441904.60050000023</v>
      </c>
      <c r="P57" s="27">
        <f t="shared" si="21"/>
        <v>441904.60050000023</v>
      </c>
    </row>
    <row r="58" spans="1:21">
      <c r="A58" s="30">
        <v>36800</v>
      </c>
      <c r="C58" s="6">
        <v>50</v>
      </c>
      <c r="D58" s="29">
        <f t="shared" si="12"/>
        <v>8889</v>
      </c>
      <c r="E58" s="29">
        <f t="shared" si="17"/>
        <v>444450</v>
      </c>
      <c r="F58" s="29">
        <f t="shared" si="13"/>
        <v>-1155550</v>
      </c>
      <c r="G58" s="34">
        <f>+Inputs!$D$2</f>
        <v>0.3795</v>
      </c>
      <c r="I58" s="27">
        <f t="shared" si="18"/>
        <v>1600000</v>
      </c>
      <c r="K58" s="27">
        <f t="shared" si="14"/>
        <v>8889</v>
      </c>
      <c r="L58" s="27">
        <f t="shared" si="19"/>
        <v>444450</v>
      </c>
      <c r="M58" s="27">
        <f t="shared" si="15"/>
        <v>3373.3755000000001</v>
      </c>
      <c r="N58" s="27">
        <f t="shared" si="16"/>
        <v>3373.3755000000001</v>
      </c>
      <c r="O58" s="27">
        <f t="shared" si="20"/>
        <v>-438531.22500000021</v>
      </c>
      <c r="P58" s="27">
        <f t="shared" si="21"/>
        <v>438531.22500000021</v>
      </c>
    </row>
    <row r="59" spans="1:21">
      <c r="A59" s="31">
        <v>36831</v>
      </c>
      <c r="C59" s="6">
        <v>51</v>
      </c>
      <c r="D59" s="29">
        <f t="shared" si="12"/>
        <v>8889</v>
      </c>
      <c r="E59" s="29">
        <f t="shared" si="17"/>
        <v>453339</v>
      </c>
      <c r="F59" s="29">
        <f t="shared" si="13"/>
        <v>-1146661</v>
      </c>
      <c r="G59" s="34">
        <f>+Inputs!$D$2</f>
        <v>0.3795</v>
      </c>
      <c r="I59" s="27">
        <f t="shared" si="18"/>
        <v>1600000</v>
      </c>
      <c r="K59" s="27">
        <f t="shared" si="14"/>
        <v>8889</v>
      </c>
      <c r="L59" s="27">
        <f t="shared" si="19"/>
        <v>453339</v>
      </c>
      <c r="M59" s="27">
        <f t="shared" si="15"/>
        <v>3373.3755000000001</v>
      </c>
      <c r="N59" s="27">
        <f t="shared" si="16"/>
        <v>3373.3755000000001</v>
      </c>
      <c r="O59" s="27">
        <f t="shared" si="20"/>
        <v>-435157.84950000019</v>
      </c>
      <c r="P59" s="27">
        <f t="shared" si="21"/>
        <v>435157.84950000019</v>
      </c>
    </row>
    <row r="60" spans="1:21">
      <c r="A60" s="30">
        <v>36861</v>
      </c>
      <c r="C60" s="6">
        <v>52</v>
      </c>
      <c r="D60" s="29">
        <f t="shared" si="12"/>
        <v>8889</v>
      </c>
      <c r="E60" s="29">
        <f t="shared" si="17"/>
        <v>462228</v>
      </c>
      <c r="F60" s="29">
        <f t="shared" si="13"/>
        <v>-1137772</v>
      </c>
      <c r="G60" s="34">
        <f>+Inputs!$D$2</f>
        <v>0.3795</v>
      </c>
      <c r="I60" s="27">
        <f t="shared" si="18"/>
        <v>1600000</v>
      </c>
      <c r="K60" s="27">
        <f t="shared" si="14"/>
        <v>8889</v>
      </c>
      <c r="L60" s="27">
        <f t="shared" si="19"/>
        <v>462228</v>
      </c>
      <c r="M60" s="27">
        <f t="shared" si="15"/>
        <v>3373.3755000000001</v>
      </c>
      <c r="N60" s="27">
        <f t="shared" si="16"/>
        <v>3373.3755000000001</v>
      </c>
      <c r="O60" s="27">
        <f t="shared" si="20"/>
        <v>-431784.47400000016</v>
      </c>
      <c r="P60" s="27">
        <f t="shared" si="21"/>
        <v>431784.47400000016</v>
      </c>
    </row>
    <row r="61" spans="1:21">
      <c r="A61" s="31">
        <v>36892</v>
      </c>
      <c r="C61" s="6">
        <v>53</v>
      </c>
      <c r="D61" s="29">
        <f t="shared" si="12"/>
        <v>8889</v>
      </c>
      <c r="E61" s="29">
        <f t="shared" si="17"/>
        <v>471117</v>
      </c>
      <c r="F61" s="29">
        <f t="shared" si="13"/>
        <v>-1128883</v>
      </c>
      <c r="G61" s="34">
        <f>+Inputs!$D$2</f>
        <v>0.3795</v>
      </c>
      <c r="I61" s="27">
        <f t="shared" si="18"/>
        <v>1600000</v>
      </c>
      <c r="K61" s="27">
        <f t="shared" si="14"/>
        <v>8889</v>
      </c>
      <c r="L61" s="27">
        <f t="shared" si="19"/>
        <v>471117</v>
      </c>
      <c r="M61" s="27">
        <f t="shared" si="15"/>
        <v>3373.3755000000001</v>
      </c>
      <c r="N61" s="27">
        <f t="shared" si="16"/>
        <v>3373.3755000000001</v>
      </c>
      <c r="O61" s="27">
        <f t="shared" si="20"/>
        <v>-428411.09850000014</v>
      </c>
      <c r="P61" s="27">
        <f t="shared" si="21"/>
        <v>428411.09850000014</v>
      </c>
    </row>
    <row r="62" spans="1:21">
      <c r="A62" s="30">
        <v>36923</v>
      </c>
      <c r="C62" s="6">
        <v>54</v>
      </c>
      <c r="D62" s="29">
        <f t="shared" si="12"/>
        <v>8889</v>
      </c>
      <c r="E62" s="29">
        <f t="shared" si="17"/>
        <v>480006</v>
      </c>
      <c r="F62" s="29">
        <f t="shared" si="13"/>
        <v>-1119994</v>
      </c>
      <c r="G62" s="34">
        <f>+Inputs!$D$2</f>
        <v>0.3795</v>
      </c>
      <c r="I62" s="27">
        <f t="shared" si="18"/>
        <v>1600000</v>
      </c>
      <c r="K62" s="27">
        <f t="shared" si="14"/>
        <v>8889</v>
      </c>
      <c r="L62" s="27">
        <f t="shared" si="19"/>
        <v>480006</v>
      </c>
      <c r="M62" s="27">
        <f t="shared" si="15"/>
        <v>3373.3755000000001</v>
      </c>
      <c r="N62" s="27">
        <f t="shared" si="16"/>
        <v>3373.3755000000001</v>
      </c>
      <c r="O62" s="27">
        <f t="shared" si="20"/>
        <v>-425037.72300000011</v>
      </c>
      <c r="P62" s="27">
        <f t="shared" si="21"/>
        <v>425037.72300000011</v>
      </c>
    </row>
    <row r="63" spans="1:21">
      <c r="A63" s="31">
        <v>36951</v>
      </c>
      <c r="C63" s="6">
        <v>55</v>
      </c>
      <c r="D63" s="29">
        <f t="shared" si="12"/>
        <v>8889</v>
      </c>
      <c r="E63" s="29">
        <f t="shared" si="17"/>
        <v>488895</v>
      </c>
      <c r="F63" s="29">
        <f t="shared" si="13"/>
        <v>-1111105</v>
      </c>
      <c r="G63" s="34">
        <f>+Inputs!$D$2</f>
        <v>0.3795</v>
      </c>
      <c r="I63" s="27">
        <f t="shared" si="18"/>
        <v>1600000</v>
      </c>
      <c r="K63" s="27">
        <f t="shared" si="14"/>
        <v>8889</v>
      </c>
      <c r="L63" s="27">
        <f t="shared" si="19"/>
        <v>488895</v>
      </c>
      <c r="M63" s="27">
        <f t="shared" si="15"/>
        <v>3373.3755000000001</v>
      </c>
      <c r="N63" s="27">
        <f t="shared" si="16"/>
        <v>3373.3755000000001</v>
      </c>
      <c r="O63" s="27">
        <f t="shared" si="20"/>
        <v>-421664.34750000009</v>
      </c>
      <c r="P63" s="27">
        <f t="shared" si="21"/>
        <v>421664.34750000009</v>
      </c>
    </row>
    <row r="64" spans="1:21">
      <c r="A64" s="30">
        <v>36982</v>
      </c>
      <c r="C64" s="6">
        <v>56</v>
      </c>
      <c r="D64" s="29">
        <f t="shared" si="12"/>
        <v>8889</v>
      </c>
      <c r="E64" s="29">
        <f t="shared" si="17"/>
        <v>497784</v>
      </c>
      <c r="F64" s="29">
        <f t="shared" si="13"/>
        <v>-1102216</v>
      </c>
      <c r="G64" s="34">
        <f>+Inputs!$D$2</f>
        <v>0.3795</v>
      </c>
      <c r="I64" s="27">
        <f t="shared" si="18"/>
        <v>1600000</v>
      </c>
      <c r="K64" s="27">
        <f t="shared" si="14"/>
        <v>8889</v>
      </c>
      <c r="L64" s="27">
        <f t="shared" si="19"/>
        <v>497784</v>
      </c>
      <c r="M64" s="27">
        <f t="shared" si="15"/>
        <v>3373.3755000000001</v>
      </c>
      <c r="N64" s="27">
        <f t="shared" si="16"/>
        <v>3373.3755000000001</v>
      </c>
      <c r="O64" s="27">
        <f t="shared" si="20"/>
        <v>-418290.97200000007</v>
      </c>
      <c r="P64" s="27">
        <f t="shared" si="21"/>
        <v>418290.97200000007</v>
      </c>
    </row>
    <row r="65" spans="1:16">
      <c r="A65" s="31">
        <v>37012</v>
      </c>
      <c r="C65" s="6">
        <v>57</v>
      </c>
      <c r="D65" s="29">
        <f t="shared" si="12"/>
        <v>8889</v>
      </c>
      <c r="E65" s="29">
        <f t="shared" si="17"/>
        <v>506673</v>
      </c>
      <c r="F65" s="29">
        <f t="shared" si="13"/>
        <v>-1093327</v>
      </c>
      <c r="G65" s="34">
        <f>+Inputs!$D$2</f>
        <v>0.3795</v>
      </c>
      <c r="I65" s="27">
        <f t="shared" si="18"/>
        <v>1600000</v>
      </c>
      <c r="K65" s="27">
        <f t="shared" si="14"/>
        <v>8889</v>
      </c>
      <c r="L65" s="27">
        <f t="shared" si="19"/>
        <v>506673</v>
      </c>
      <c r="M65" s="27">
        <f t="shared" si="15"/>
        <v>3373.3755000000001</v>
      </c>
      <c r="N65" s="27">
        <f t="shared" si="16"/>
        <v>3373.3755000000001</v>
      </c>
      <c r="O65" s="27">
        <f t="shared" si="20"/>
        <v>-414917.59650000004</v>
      </c>
      <c r="P65" s="27">
        <f t="shared" si="21"/>
        <v>414917.59650000004</v>
      </c>
    </row>
    <row r="66" spans="1:16">
      <c r="A66" s="30">
        <v>37043</v>
      </c>
      <c r="C66" s="6">
        <v>58</v>
      </c>
      <c r="D66" s="29">
        <f t="shared" si="12"/>
        <v>8889</v>
      </c>
      <c r="E66" s="29">
        <f t="shared" si="17"/>
        <v>515562</v>
      </c>
      <c r="F66" s="29">
        <f t="shared" si="13"/>
        <v>-1084438</v>
      </c>
      <c r="G66" s="34">
        <f>+Inputs!$D$2</f>
        <v>0.3795</v>
      </c>
      <c r="I66" s="27">
        <f t="shared" si="18"/>
        <v>1600000</v>
      </c>
      <c r="K66" s="27">
        <f t="shared" si="14"/>
        <v>8889</v>
      </c>
      <c r="L66" s="27">
        <f t="shared" si="19"/>
        <v>515562</v>
      </c>
      <c r="M66" s="27">
        <f t="shared" si="15"/>
        <v>3373.3755000000001</v>
      </c>
      <c r="N66" s="27">
        <f t="shared" si="16"/>
        <v>3373.3755000000001</v>
      </c>
      <c r="O66" s="27">
        <f t="shared" si="20"/>
        <v>-411544.22100000002</v>
      </c>
      <c r="P66" s="27">
        <f t="shared" si="21"/>
        <v>411544.22100000002</v>
      </c>
    </row>
    <row r="67" spans="1:16">
      <c r="A67" s="31">
        <v>37073</v>
      </c>
      <c r="C67" s="6">
        <v>59</v>
      </c>
      <c r="D67" s="29">
        <f t="shared" si="12"/>
        <v>8889</v>
      </c>
      <c r="E67" s="29">
        <f t="shared" si="17"/>
        <v>524451</v>
      </c>
      <c r="F67" s="29">
        <f t="shared" si="13"/>
        <v>-1075549</v>
      </c>
      <c r="G67" s="34">
        <f>+Inputs!$D$2</f>
        <v>0.3795</v>
      </c>
      <c r="I67" s="27">
        <f t="shared" si="18"/>
        <v>1600000</v>
      </c>
      <c r="K67" s="27">
        <f t="shared" si="14"/>
        <v>8889</v>
      </c>
      <c r="L67" s="27">
        <f t="shared" si="19"/>
        <v>524451</v>
      </c>
      <c r="M67" s="27">
        <f t="shared" si="15"/>
        <v>3373.3755000000001</v>
      </c>
      <c r="N67" s="27">
        <f t="shared" si="16"/>
        <v>3373.3755000000001</v>
      </c>
      <c r="O67" s="27">
        <f t="shared" si="20"/>
        <v>-408170.8455</v>
      </c>
      <c r="P67" s="27">
        <f t="shared" si="21"/>
        <v>408170.8455</v>
      </c>
    </row>
    <row r="68" spans="1:16">
      <c r="A68" s="30">
        <v>37104</v>
      </c>
      <c r="C68" s="6">
        <v>60</v>
      </c>
      <c r="D68" s="29">
        <f t="shared" si="12"/>
        <v>8889</v>
      </c>
      <c r="E68" s="29">
        <f t="shared" si="17"/>
        <v>533340</v>
      </c>
      <c r="F68" s="29">
        <f t="shared" si="13"/>
        <v>-1066660</v>
      </c>
      <c r="G68" s="34">
        <f>+Inputs!$D$2</f>
        <v>0.3795</v>
      </c>
      <c r="I68" s="27">
        <f t="shared" si="18"/>
        <v>1600000</v>
      </c>
      <c r="K68" s="27">
        <f t="shared" si="14"/>
        <v>8889</v>
      </c>
      <c r="L68" s="27">
        <f t="shared" si="19"/>
        <v>533340</v>
      </c>
      <c r="M68" s="27">
        <f t="shared" si="15"/>
        <v>3373.3755000000001</v>
      </c>
      <c r="N68" s="27">
        <f t="shared" si="16"/>
        <v>3373.3755000000001</v>
      </c>
      <c r="O68" s="27">
        <f t="shared" si="20"/>
        <v>-404797.47</v>
      </c>
      <c r="P68" s="27">
        <f t="shared" si="21"/>
        <v>404797.47</v>
      </c>
    </row>
    <row r="69" spans="1:16">
      <c r="A69" s="31">
        <v>37135</v>
      </c>
      <c r="C69" s="6">
        <v>61</v>
      </c>
      <c r="D69" s="29">
        <f t="shared" si="12"/>
        <v>8889</v>
      </c>
      <c r="E69" s="29">
        <f t="shared" si="17"/>
        <v>542229</v>
      </c>
      <c r="F69" s="29">
        <f t="shared" si="13"/>
        <v>-1057771</v>
      </c>
      <c r="G69" s="34">
        <f>+Inputs!$D$2</f>
        <v>0.3795</v>
      </c>
      <c r="I69" s="27">
        <f t="shared" si="18"/>
        <v>1600000</v>
      </c>
      <c r="K69" s="27">
        <f t="shared" si="14"/>
        <v>8889</v>
      </c>
      <c r="L69" s="27">
        <f t="shared" si="19"/>
        <v>542229</v>
      </c>
      <c r="M69" s="27">
        <f t="shared" si="15"/>
        <v>3373.3755000000001</v>
      </c>
      <c r="N69" s="27">
        <f t="shared" si="16"/>
        <v>3373.3755000000001</v>
      </c>
      <c r="O69" s="27">
        <f t="shared" si="20"/>
        <v>-401424.09449999995</v>
      </c>
      <c r="P69" s="27">
        <f t="shared" si="21"/>
        <v>401424.09449999995</v>
      </c>
    </row>
    <row r="70" spans="1:16">
      <c r="A70" s="30">
        <v>37165</v>
      </c>
      <c r="C70" s="6">
        <v>62</v>
      </c>
      <c r="D70" s="29">
        <f t="shared" si="12"/>
        <v>8889</v>
      </c>
      <c r="E70" s="29">
        <f t="shared" si="17"/>
        <v>551118</v>
      </c>
      <c r="F70" s="29">
        <f t="shared" si="13"/>
        <v>-1048882</v>
      </c>
      <c r="G70" s="34">
        <f>+Inputs!$D$2</f>
        <v>0.3795</v>
      </c>
      <c r="I70" s="27">
        <f t="shared" si="18"/>
        <v>1600000</v>
      </c>
      <c r="K70" s="27">
        <f t="shared" si="14"/>
        <v>8889</v>
      </c>
      <c r="L70" s="27">
        <f t="shared" si="19"/>
        <v>551118</v>
      </c>
      <c r="M70" s="27">
        <f t="shared" si="15"/>
        <v>3373.3755000000001</v>
      </c>
      <c r="N70" s="27">
        <f t="shared" si="16"/>
        <v>3373.3755000000001</v>
      </c>
      <c r="O70" s="27">
        <f t="shared" si="20"/>
        <v>-398050.71899999992</v>
      </c>
      <c r="P70" s="27">
        <f t="shared" si="21"/>
        <v>398050.71899999992</v>
      </c>
    </row>
    <row r="71" spans="1:16">
      <c r="A71" s="31">
        <v>37196</v>
      </c>
      <c r="C71" s="6">
        <v>63</v>
      </c>
      <c r="D71" s="29">
        <f t="shared" si="12"/>
        <v>8889</v>
      </c>
      <c r="E71" s="29">
        <f t="shared" si="17"/>
        <v>560007</v>
      </c>
      <c r="F71" s="29">
        <f t="shared" si="13"/>
        <v>-1039993</v>
      </c>
      <c r="G71" s="34">
        <f>+Inputs!$D$2</f>
        <v>0.3795</v>
      </c>
      <c r="I71" s="27">
        <f t="shared" si="18"/>
        <v>1600000</v>
      </c>
      <c r="K71" s="27">
        <f t="shared" si="14"/>
        <v>8889</v>
      </c>
      <c r="L71" s="27">
        <f t="shared" si="19"/>
        <v>560007</v>
      </c>
      <c r="M71" s="27">
        <f t="shared" si="15"/>
        <v>3373.3755000000001</v>
      </c>
      <c r="N71" s="27">
        <f t="shared" si="16"/>
        <v>3373.3755000000001</v>
      </c>
      <c r="O71" s="27">
        <f t="shared" si="20"/>
        <v>-394677.3434999999</v>
      </c>
      <c r="P71" s="27">
        <f t="shared" si="21"/>
        <v>394677.3434999999</v>
      </c>
    </row>
    <row r="72" spans="1:16">
      <c r="A72" s="30">
        <v>37226</v>
      </c>
      <c r="C72" s="6">
        <v>64</v>
      </c>
      <c r="D72" s="29">
        <f t="shared" si="12"/>
        <v>8889</v>
      </c>
      <c r="E72" s="29">
        <f t="shared" si="17"/>
        <v>568896</v>
      </c>
      <c r="F72" s="29">
        <f t="shared" si="13"/>
        <v>-1031104</v>
      </c>
      <c r="G72" s="34">
        <f>+Inputs!$D$2</f>
        <v>0.3795</v>
      </c>
      <c r="I72" s="27">
        <f t="shared" si="18"/>
        <v>1600000</v>
      </c>
      <c r="K72" s="27">
        <f t="shared" si="14"/>
        <v>8889</v>
      </c>
      <c r="L72" s="27">
        <f t="shared" si="19"/>
        <v>568896</v>
      </c>
      <c r="M72" s="27">
        <f t="shared" si="15"/>
        <v>3373.3755000000001</v>
      </c>
      <c r="N72" s="27">
        <f t="shared" si="16"/>
        <v>3373.3755000000001</v>
      </c>
      <c r="O72" s="27">
        <f t="shared" si="20"/>
        <v>-391303.96799999988</v>
      </c>
      <c r="P72" s="27">
        <f t="shared" si="21"/>
        <v>391303.96799999988</v>
      </c>
    </row>
    <row r="73" spans="1:16">
      <c r="A73" s="31">
        <v>37257</v>
      </c>
      <c r="C73" s="6">
        <v>65</v>
      </c>
      <c r="D73" s="29">
        <f t="shared" ref="D73:D104" si="22">ROUND(-(+$B$9/180)*1,0)</f>
        <v>8889</v>
      </c>
      <c r="E73" s="29">
        <f t="shared" si="17"/>
        <v>577785</v>
      </c>
      <c r="F73" s="29">
        <f t="shared" ref="F73:F104" si="23">$B$9+E73</f>
        <v>-1022215</v>
      </c>
      <c r="G73" s="34">
        <f>+Inputs!$D$2</f>
        <v>0.3795</v>
      </c>
      <c r="I73" s="27">
        <f t="shared" si="18"/>
        <v>1600000</v>
      </c>
      <c r="K73" s="27">
        <f t="shared" ref="K73:K104" si="24">D73</f>
        <v>8889</v>
      </c>
      <c r="L73" s="27">
        <f t="shared" si="19"/>
        <v>577785</v>
      </c>
      <c r="M73" s="27">
        <f t="shared" ref="M73:M104" si="25">K73*G73</f>
        <v>3373.3755000000001</v>
      </c>
      <c r="N73" s="27">
        <f t="shared" ref="N73:N104" si="26">M73-J73</f>
        <v>3373.3755000000001</v>
      </c>
      <c r="O73" s="27">
        <f t="shared" si="20"/>
        <v>-387930.59249999985</v>
      </c>
      <c r="P73" s="27">
        <f t="shared" si="21"/>
        <v>387930.59249999985</v>
      </c>
    </row>
    <row r="74" spans="1:16">
      <c r="A74" s="30">
        <v>37288</v>
      </c>
      <c r="C74" s="6">
        <v>66</v>
      </c>
      <c r="D74" s="29">
        <f t="shared" si="22"/>
        <v>8889</v>
      </c>
      <c r="E74" s="29">
        <f t="shared" ref="E74:E105" si="27">+E73+D74</f>
        <v>586674</v>
      </c>
      <c r="F74" s="29">
        <f t="shared" si="23"/>
        <v>-1013326</v>
      </c>
      <c r="G74" s="34">
        <f>+Inputs!$D$2</f>
        <v>0.3795</v>
      </c>
      <c r="I74" s="27">
        <f t="shared" ref="I74:I105" si="28">+I73+H74</f>
        <v>1600000</v>
      </c>
      <c r="K74" s="27">
        <f t="shared" si="24"/>
        <v>8889</v>
      </c>
      <c r="L74" s="27">
        <f t="shared" ref="L74:L105" si="29">+L73+K74</f>
        <v>586674</v>
      </c>
      <c r="M74" s="27">
        <f t="shared" si="25"/>
        <v>3373.3755000000001</v>
      </c>
      <c r="N74" s="27">
        <f t="shared" si="26"/>
        <v>3373.3755000000001</v>
      </c>
      <c r="O74" s="27">
        <f t="shared" ref="O74:O105" si="30">+O73+N74</f>
        <v>-384557.21699999983</v>
      </c>
      <c r="P74" s="27">
        <f t="shared" ref="P74:P105" si="31">P73-N74</f>
        <v>384557.21699999983</v>
      </c>
    </row>
    <row r="75" spans="1:16">
      <c r="A75" s="31">
        <v>37316</v>
      </c>
      <c r="C75" s="6">
        <v>67</v>
      </c>
      <c r="D75" s="29">
        <f t="shared" si="22"/>
        <v>8889</v>
      </c>
      <c r="E75" s="29">
        <f t="shared" si="27"/>
        <v>595563</v>
      </c>
      <c r="F75" s="29">
        <f t="shared" si="23"/>
        <v>-1004437</v>
      </c>
      <c r="G75" s="34">
        <f>+Inputs!$D$2</f>
        <v>0.3795</v>
      </c>
      <c r="I75" s="27">
        <f t="shared" si="28"/>
        <v>1600000</v>
      </c>
      <c r="K75" s="27">
        <f t="shared" si="24"/>
        <v>8889</v>
      </c>
      <c r="L75" s="27">
        <f t="shared" si="29"/>
        <v>595563</v>
      </c>
      <c r="M75" s="27">
        <f t="shared" si="25"/>
        <v>3373.3755000000001</v>
      </c>
      <c r="N75" s="27">
        <f t="shared" si="26"/>
        <v>3373.3755000000001</v>
      </c>
      <c r="O75" s="27">
        <f t="shared" si="30"/>
        <v>-381183.84149999981</v>
      </c>
      <c r="P75" s="27">
        <f t="shared" si="31"/>
        <v>381183.84149999981</v>
      </c>
    </row>
    <row r="76" spans="1:16">
      <c r="A76" s="30">
        <v>37347</v>
      </c>
      <c r="C76" s="6">
        <v>68</v>
      </c>
      <c r="D76" s="29">
        <f t="shared" si="22"/>
        <v>8889</v>
      </c>
      <c r="E76" s="29">
        <f t="shared" si="27"/>
        <v>604452</v>
      </c>
      <c r="F76" s="29">
        <f t="shared" si="23"/>
        <v>-995548</v>
      </c>
      <c r="G76" s="34">
        <f>+Inputs!$D$2</f>
        <v>0.3795</v>
      </c>
      <c r="I76" s="27">
        <f t="shared" si="28"/>
        <v>1600000</v>
      </c>
      <c r="K76" s="27">
        <f t="shared" si="24"/>
        <v>8889</v>
      </c>
      <c r="L76" s="27">
        <f t="shared" si="29"/>
        <v>604452</v>
      </c>
      <c r="M76" s="27">
        <f t="shared" si="25"/>
        <v>3373.3755000000001</v>
      </c>
      <c r="N76" s="27">
        <f t="shared" si="26"/>
        <v>3373.3755000000001</v>
      </c>
      <c r="O76" s="27">
        <f t="shared" si="30"/>
        <v>-377810.46599999978</v>
      </c>
      <c r="P76" s="27">
        <f t="shared" si="31"/>
        <v>377810.46599999978</v>
      </c>
    </row>
    <row r="77" spans="1:16">
      <c r="A77" s="31">
        <v>37377</v>
      </c>
      <c r="C77" s="6">
        <v>69</v>
      </c>
      <c r="D77" s="29">
        <f t="shared" si="22"/>
        <v>8889</v>
      </c>
      <c r="E77" s="29">
        <f t="shared" si="27"/>
        <v>613341</v>
      </c>
      <c r="F77" s="29">
        <f t="shared" si="23"/>
        <v>-986659</v>
      </c>
      <c r="G77" s="34">
        <f>+Inputs!$D$2</f>
        <v>0.3795</v>
      </c>
      <c r="I77" s="27">
        <f t="shared" si="28"/>
        <v>1600000</v>
      </c>
      <c r="K77" s="27">
        <f t="shared" si="24"/>
        <v>8889</v>
      </c>
      <c r="L77" s="27">
        <f t="shared" si="29"/>
        <v>613341</v>
      </c>
      <c r="M77" s="27">
        <f t="shared" si="25"/>
        <v>3373.3755000000001</v>
      </c>
      <c r="N77" s="27">
        <f t="shared" si="26"/>
        <v>3373.3755000000001</v>
      </c>
      <c r="O77" s="27">
        <f t="shared" si="30"/>
        <v>-374437.09049999976</v>
      </c>
      <c r="P77" s="27">
        <f t="shared" si="31"/>
        <v>374437.09049999976</v>
      </c>
    </row>
    <row r="78" spans="1:16">
      <c r="A78" s="30">
        <v>37408</v>
      </c>
      <c r="C78" s="6">
        <v>70</v>
      </c>
      <c r="D78" s="29">
        <f t="shared" si="22"/>
        <v>8889</v>
      </c>
      <c r="E78" s="29">
        <f t="shared" si="27"/>
        <v>622230</v>
      </c>
      <c r="F78" s="29">
        <f t="shared" si="23"/>
        <v>-977770</v>
      </c>
      <c r="G78" s="34">
        <f>+Inputs!$D$2</f>
        <v>0.3795</v>
      </c>
      <c r="I78" s="27">
        <f t="shared" si="28"/>
        <v>1600000</v>
      </c>
      <c r="K78" s="27">
        <f t="shared" si="24"/>
        <v>8889</v>
      </c>
      <c r="L78" s="27">
        <f t="shared" si="29"/>
        <v>622230</v>
      </c>
      <c r="M78" s="27">
        <f t="shared" si="25"/>
        <v>3373.3755000000001</v>
      </c>
      <c r="N78" s="27">
        <f t="shared" si="26"/>
        <v>3373.3755000000001</v>
      </c>
      <c r="O78" s="27">
        <f t="shared" si="30"/>
        <v>-371063.71499999973</v>
      </c>
      <c r="P78" s="27">
        <f t="shared" si="31"/>
        <v>371063.71499999973</v>
      </c>
    </row>
    <row r="79" spans="1:16">
      <c r="A79" s="31">
        <v>37438</v>
      </c>
      <c r="C79" s="6">
        <v>71</v>
      </c>
      <c r="D79" s="29">
        <f t="shared" si="22"/>
        <v>8889</v>
      </c>
      <c r="E79" s="29">
        <f t="shared" si="27"/>
        <v>631119</v>
      </c>
      <c r="F79" s="29">
        <f t="shared" si="23"/>
        <v>-968881</v>
      </c>
      <c r="G79" s="34">
        <f>+Inputs!$D$2</f>
        <v>0.3795</v>
      </c>
      <c r="I79" s="27">
        <f t="shared" si="28"/>
        <v>1600000</v>
      </c>
      <c r="K79" s="27">
        <f t="shared" si="24"/>
        <v>8889</v>
      </c>
      <c r="L79" s="27">
        <f t="shared" si="29"/>
        <v>631119</v>
      </c>
      <c r="M79" s="27">
        <f t="shared" si="25"/>
        <v>3373.3755000000001</v>
      </c>
      <c r="N79" s="27">
        <f t="shared" si="26"/>
        <v>3373.3755000000001</v>
      </c>
      <c r="O79" s="27">
        <f t="shared" si="30"/>
        <v>-367690.33949999971</v>
      </c>
      <c r="P79" s="27">
        <f t="shared" si="31"/>
        <v>367690.33949999971</v>
      </c>
    </row>
    <row r="80" spans="1:16">
      <c r="A80" s="30">
        <v>37469</v>
      </c>
      <c r="C80" s="6">
        <v>72</v>
      </c>
      <c r="D80" s="29">
        <f t="shared" si="22"/>
        <v>8889</v>
      </c>
      <c r="E80" s="29">
        <f t="shared" si="27"/>
        <v>640008</v>
      </c>
      <c r="F80" s="29">
        <f t="shared" si="23"/>
        <v>-959992</v>
      </c>
      <c r="G80" s="34">
        <f>+Inputs!$D$2</f>
        <v>0.3795</v>
      </c>
      <c r="I80" s="27">
        <f t="shared" si="28"/>
        <v>1600000</v>
      </c>
      <c r="K80" s="27">
        <f t="shared" si="24"/>
        <v>8889</v>
      </c>
      <c r="L80" s="27">
        <f t="shared" si="29"/>
        <v>640008</v>
      </c>
      <c r="M80" s="27">
        <f t="shared" si="25"/>
        <v>3373.3755000000001</v>
      </c>
      <c r="N80" s="27">
        <f t="shared" si="26"/>
        <v>3373.3755000000001</v>
      </c>
      <c r="O80" s="27">
        <f t="shared" si="30"/>
        <v>-364316.96399999969</v>
      </c>
      <c r="P80" s="27">
        <f t="shared" si="31"/>
        <v>364316.96399999969</v>
      </c>
    </row>
    <row r="81" spans="1:16">
      <c r="A81" s="31">
        <v>37500</v>
      </c>
      <c r="C81" s="6">
        <v>73</v>
      </c>
      <c r="D81" s="29">
        <f t="shared" si="22"/>
        <v>8889</v>
      </c>
      <c r="E81" s="29">
        <f t="shared" si="27"/>
        <v>648897</v>
      </c>
      <c r="F81" s="29">
        <f t="shared" si="23"/>
        <v>-951103</v>
      </c>
      <c r="G81" s="34">
        <f>+Inputs!$D$2</f>
        <v>0.3795</v>
      </c>
      <c r="I81" s="27">
        <f t="shared" si="28"/>
        <v>1600000</v>
      </c>
      <c r="K81" s="27">
        <f t="shared" si="24"/>
        <v>8889</v>
      </c>
      <c r="L81" s="27">
        <f t="shared" si="29"/>
        <v>648897</v>
      </c>
      <c r="M81" s="27">
        <f t="shared" si="25"/>
        <v>3373.3755000000001</v>
      </c>
      <c r="N81" s="27">
        <f t="shared" si="26"/>
        <v>3373.3755000000001</v>
      </c>
      <c r="O81" s="27">
        <f t="shared" si="30"/>
        <v>-360943.58849999966</v>
      </c>
      <c r="P81" s="27">
        <f t="shared" si="31"/>
        <v>360943.58849999966</v>
      </c>
    </row>
    <row r="82" spans="1:16">
      <c r="A82" s="30">
        <v>37530</v>
      </c>
      <c r="C82" s="6">
        <v>74</v>
      </c>
      <c r="D82" s="29">
        <f t="shared" si="22"/>
        <v>8889</v>
      </c>
      <c r="E82" s="29">
        <f t="shared" si="27"/>
        <v>657786</v>
      </c>
      <c r="F82" s="29">
        <f t="shared" si="23"/>
        <v>-942214</v>
      </c>
      <c r="G82" s="34">
        <f>+Inputs!$D$2</f>
        <v>0.3795</v>
      </c>
      <c r="I82" s="27">
        <f t="shared" si="28"/>
        <v>1600000</v>
      </c>
      <c r="K82" s="27">
        <f t="shared" si="24"/>
        <v>8889</v>
      </c>
      <c r="L82" s="27">
        <f t="shared" si="29"/>
        <v>657786</v>
      </c>
      <c r="M82" s="27">
        <f t="shared" si="25"/>
        <v>3373.3755000000001</v>
      </c>
      <c r="N82" s="27">
        <f t="shared" si="26"/>
        <v>3373.3755000000001</v>
      </c>
      <c r="O82" s="27">
        <f t="shared" si="30"/>
        <v>-357570.21299999964</v>
      </c>
      <c r="P82" s="27">
        <f t="shared" si="31"/>
        <v>357570.21299999964</v>
      </c>
    </row>
    <row r="83" spans="1:16">
      <c r="A83" s="31">
        <v>37561</v>
      </c>
      <c r="C83" s="6">
        <v>75</v>
      </c>
      <c r="D83" s="29">
        <f t="shared" si="22"/>
        <v>8889</v>
      </c>
      <c r="E83" s="29">
        <f t="shared" si="27"/>
        <v>666675</v>
      </c>
      <c r="F83" s="29">
        <f t="shared" si="23"/>
        <v>-933325</v>
      </c>
      <c r="G83" s="34">
        <f>+Inputs!$D$2</f>
        <v>0.3795</v>
      </c>
      <c r="I83" s="27">
        <f t="shared" si="28"/>
        <v>1600000</v>
      </c>
      <c r="K83" s="27">
        <f t="shared" si="24"/>
        <v>8889</v>
      </c>
      <c r="L83" s="27">
        <f t="shared" si="29"/>
        <v>666675</v>
      </c>
      <c r="M83" s="27">
        <f t="shared" si="25"/>
        <v>3373.3755000000001</v>
      </c>
      <c r="N83" s="27">
        <f t="shared" si="26"/>
        <v>3373.3755000000001</v>
      </c>
      <c r="O83" s="27">
        <f t="shared" si="30"/>
        <v>-354196.83749999962</v>
      </c>
      <c r="P83" s="27">
        <f t="shared" si="31"/>
        <v>354196.83749999962</v>
      </c>
    </row>
    <row r="84" spans="1:16">
      <c r="A84" s="30">
        <v>37591</v>
      </c>
      <c r="C84" s="6">
        <v>76</v>
      </c>
      <c r="D84" s="29">
        <f t="shared" si="22"/>
        <v>8889</v>
      </c>
      <c r="E84" s="29">
        <f t="shared" si="27"/>
        <v>675564</v>
      </c>
      <c r="F84" s="29">
        <f t="shared" si="23"/>
        <v>-924436</v>
      </c>
      <c r="G84" s="34">
        <f>+Inputs!$D$2</f>
        <v>0.3795</v>
      </c>
      <c r="I84" s="27">
        <f t="shared" si="28"/>
        <v>1600000</v>
      </c>
      <c r="K84" s="27">
        <f t="shared" si="24"/>
        <v>8889</v>
      </c>
      <c r="L84" s="27">
        <f t="shared" si="29"/>
        <v>675564</v>
      </c>
      <c r="M84" s="27">
        <f t="shared" si="25"/>
        <v>3373.3755000000001</v>
      </c>
      <c r="N84" s="27">
        <f t="shared" si="26"/>
        <v>3373.3755000000001</v>
      </c>
      <c r="O84" s="27">
        <f t="shared" si="30"/>
        <v>-350823.46199999959</v>
      </c>
      <c r="P84" s="27">
        <f t="shared" si="31"/>
        <v>350823.46199999959</v>
      </c>
    </row>
    <row r="85" spans="1:16">
      <c r="A85" s="31">
        <v>37622</v>
      </c>
      <c r="C85" s="6">
        <v>77</v>
      </c>
      <c r="D85" s="29">
        <f t="shared" si="22"/>
        <v>8889</v>
      </c>
      <c r="E85" s="29">
        <f t="shared" si="27"/>
        <v>684453</v>
      </c>
      <c r="F85" s="29">
        <f t="shared" si="23"/>
        <v>-915547</v>
      </c>
      <c r="G85" s="34">
        <f>+Inputs!$D$2</f>
        <v>0.3795</v>
      </c>
      <c r="I85" s="27">
        <f t="shared" si="28"/>
        <v>1600000</v>
      </c>
      <c r="K85" s="27">
        <f t="shared" si="24"/>
        <v>8889</v>
      </c>
      <c r="L85" s="27">
        <f t="shared" si="29"/>
        <v>684453</v>
      </c>
      <c r="M85" s="27">
        <f t="shared" si="25"/>
        <v>3373.3755000000001</v>
      </c>
      <c r="N85" s="27">
        <f t="shared" si="26"/>
        <v>3373.3755000000001</v>
      </c>
      <c r="O85" s="27">
        <f t="shared" si="30"/>
        <v>-347450.08649999957</v>
      </c>
      <c r="P85" s="27">
        <f t="shared" si="31"/>
        <v>347450.08649999957</v>
      </c>
    </row>
    <row r="86" spans="1:16">
      <c r="A86" s="30">
        <v>37653</v>
      </c>
      <c r="C86" s="6">
        <v>78</v>
      </c>
      <c r="D86" s="29">
        <f t="shared" si="22"/>
        <v>8889</v>
      </c>
      <c r="E86" s="29">
        <f t="shared" si="27"/>
        <v>693342</v>
      </c>
      <c r="F86" s="29">
        <f t="shared" si="23"/>
        <v>-906658</v>
      </c>
      <c r="G86" s="34">
        <f>+Inputs!$D$2</f>
        <v>0.3795</v>
      </c>
      <c r="I86" s="27">
        <f t="shared" si="28"/>
        <v>1600000</v>
      </c>
      <c r="K86" s="27">
        <f t="shared" si="24"/>
        <v>8889</v>
      </c>
      <c r="L86" s="27">
        <f t="shared" si="29"/>
        <v>693342</v>
      </c>
      <c r="M86" s="27">
        <f t="shared" si="25"/>
        <v>3373.3755000000001</v>
      </c>
      <c r="N86" s="27">
        <f t="shared" si="26"/>
        <v>3373.3755000000001</v>
      </c>
      <c r="O86" s="27">
        <f t="shared" si="30"/>
        <v>-344076.71099999954</v>
      </c>
      <c r="P86" s="27">
        <f t="shared" si="31"/>
        <v>344076.71099999954</v>
      </c>
    </row>
    <row r="87" spans="1:16">
      <c r="A87" s="31">
        <v>37681</v>
      </c>
      <c r="C87" s="6">
        <v>79</v>
      </c>
      <c r="D87" s="29">
        <f t="shared" si="22"/>
        <v>8889</v>
      </c>
      <c r="E87" s="29">
        <f t="shared" si="27"/>
        <v>702231</v>
      </c>
      <c r="F87" s="29">
        <f t="shared" si="23"/>
        <v>-897769</v>
      </c>
      <c r="G87" s="34">
        <f>+Inputs!$D$2</f>
        <v>0.3795</v>
      </c>
      <c r="I87" s="27">
        <f t="shared" si="28"/>
        <v>1600000</v>
      </c>
      <c r="K87" s="27">
        <f t="shared" si="24"/>
        <v>8889</v>
      </c>
      <c r="L87" s="27">
        <f t="shared" si="29"/>
        <v>702231</v>
      </c>
      <c r="M87" s="27">
        <f t="shared" si="25"/>
        <v>3373.3755000000001</v>
      </c>
      <c r="N87" s="27">
        <f t="shared" si="26"/>
        <v>3373.3755000000001</v>
      </c>
      <c r="O87" s="27">
        <f t="shared" si="30"/>
        <v>-340703.33549999952</v>
      </c>
      <c r="P87" s="27">
        <f t="shared" si="31"/>
        <v>340703.33549999952</v>
      </c>
    </row>
    <row r="88" spans="1:16">
      <c r="A88" s="30">
        <v>37712</v>
      </c>
      <c r="C88" s="6">
        <v>80</v>
      </c>
      <c r="D88" s="29">
        <f t="shared" si="22"/>
        <v>8889</v>
      </c>
      <c r="E88" s="29">
        <f t="shared" si="27"/>
        <v>711120</v>
      </c>
      <c r="F88" s="29">
        <f t="shared" si="23"/>
        <v>-888880</v>
      </c>
      <c r="G88" s="34">
        <f>+Inputs!$D$2</f>
        <v>0.3795</v>
      </c>
      <c r="I88" s="27">
        <f t="shared" si="28"/>
        <v>1600000</v>
      </c>
      <c r="K88" s="27">
        <f t="shared" si="24"/>
        <v>8889</v>
      </c>
      <c r="L88" s="27">
        <f t="shared" si="29"/>
        <v>711120</v>
      </c>
      <c r="M88" s="27">
        <f t="shared" si="25"/>
        <v>3373.3755000000001</v>
      </c>
      <c r="N88" s="27">
        <f t="shared" si="26"/>
        <v>3373.3755000000001</v>
      </c>
      <c r="O88" s="27">
        <f t="shared" si="30"/>
        <v>-337329.9599999995</v>
      </c>
      <c r="P88" s="27">
        <f t="shared" si="31"/>
        <v>337329.9599999995</v>
      </c>
    </row>
    <row r="89" spans="1:16">
      <c r="A89" s="31">
        <v>37742</v>
      </c>
      <c r="C89" s="6">
        <v>81</v>
      </c>
      <c r="D89" s="29">
        <f t="shared" si="22"/>
        <v>8889</v>
      </c>
      <c r="E89" s="29">
        <f t="shared" si="27"/>
        <v>720009</v>
      </c>
      <c r="F89" s="29">
        <f t="shared" si="23"/>
        <v>-879991</v>
      </c>
      <c r="G89" s="34">
        <f>+Inputs!$D$3</f>
        <v>0.37951000000000001</v>
      </c>
      <c r="I89" s="27">
        <f t="shared" si="28"/>
        <v>1600000</v>
      </c>
      <c r="K89" s="27">
        <f t="shared" si="24"/>
        <v>8889</v>
      </c>
      <c r="L89" s="27">
        <f t="shared" si="29"/>
        <v>720009</v>
      </c>
      <c r="M89" s="27">
        <f t="shared" si="25"/>
        <v>3373.4643900000001</v>
      </c>
      <c r="N89" s="27">
        <f t="shared" si="26"/>
        <v>3373.4643900000001</v>
      </c>
      <c r="O89" s="27">
        <f t="shared" si="30"/>
        <v>-333956.49560999952</v>
      </c>
      <c r="P89" s="27">
        <f t="shared" si="31"/>
        <v>333956.49560999952</v>
      </c>
    </row>
    <row r="90" spans="1:16">
      <c r="A90" s="30">
        <v>37773</v>
      </c>
      <c r="C90" s="6">
        <v>82</v>
      </c>
      <c r="D90" s="29">
        <f t="shared" si="22"/>
        <v>8889</v>
      </c>
      <c r="E90" s="29">
        <f t="shared" si="27"/>
        <v>728898</v>
      </c>
      <c r="F90" s="29">
        <f t="shared" si="23"/>
        <v>-871102</v>
      </c>
      <c r="G90" s="34">
        <f>+Inputs!$D$3</f>
        <v>0.37951000000000001</v>
      </c>
      <c r="I90" s="27">
        <f t="shared" si="28"/>
        <v>1600000</v>
      </c>
      <c r="K90" s="27">
        <f t="shared" si="24"/>
        <v>8889</v>
      </c>
      <c r="L90" s="27">
        <f t="shared" si="29"/>
        <v>728898</v>
      </c>
      <c r="M90" s="27">
        <f t="shared" si="25"/>
        <v>3373.4643900000001</v>
      </c>
      <c r="N90" s="27">
        <f t="shared" si="26"/>
        <v>3373.4643900000001</v>
      </c>
      <c r="O90" s="27">
        <f t="shared" si="30"/>
        <v>-330583.03121999954</v>
      </c>
      <c r="P90" s="27">
        <f t="shared" si="31"/>
        <v>330583.03121999954</v>
      </c>
    </row>
    <row r="91" spans="1:16">
      <c r="A91" s="31">
        <v>37803</v>
      </c>
      <c r="C91" s="6">
        <v>83</v>
      </c>
      <c r="D91" s="29">
        <f t="shared" si="22"/>
        <v>8889</v>
      </c>
      <c r="E91" s="29">
        <f t="shared" si="27"/>
        <v>737787</v>
      </c>
      <c r="F91" s="29">
        <f t="shared" si="23"/>
        <v>-862213</v>
      </c>
      <c r="G91" s="34">
        <f>+Inputs!$D$3</f>
        <v>0.37951000000000001</v>
      </c>
      <c r="I91" s="27">
        <f t="shared" si="28"/>
        <v>1600000</v>
      </c>
      <c r="K91" s="27">
        <f t="shared" si="24"/>
        <v>8889</v>
      </c>
      <c r="L91" s="27">
        <f t="shared" si="29"/>
        <v>737787</v>
      </c>
      <c r="M91" s="27">
        <f t="shared" si="25"/>
        <v>3373.4643900000001</v>
      </c>
      <c r="N91" s="27">
        <f t="shared" si="26"/>
        <v>3373.4643900000001</v>
      </c>
      <c r="O91" s="27">
        <f t="shared" si="30"/>
        <v>-327209.56682999956</v>
      </c>
      <c r="P91" s="27">
        <f t="shared" si="31"/>
        <v>327209.56682999956</v>
      </c>
    </row>
    <row r="92" spans="1:16">
      <c r="A92" s="30">
        <v>37834</v>
      </c>
      <c r="C92" s="6">
        <v>84</v>
      </c>
      <c r="D92" s="29">
        <f t="shared" si="22"/>
        <v>8889</v>
      </c>
      <c r="E92" s="29">
        <f t="shared" si="27"/>
        <v>746676</v>
      </c>
      <c r="F92" s="29">
        <f t="shared" si="23"/>
        <v>-853324</v>
      </c>
      <c r="G92" s="34">
        <f>+Inputs!$D$3</f>
        <v>0.37951000000000001</v>
      </c>
      <c r="I92" s="27">
        <f t="shared" si="28"/>
        <v>1600000</v>
      </c>
      <c r="K92" s="27">
        <f t="shared" si="24"/>
        <v>8889</v>
      </c>
      <c r="L92" s="27">
        <f t="shared" si="29"/>
        <v>746676</v>
      </c>
      <c r="M92" s="27">
        <f t="shared" si="25"/>
        <v>3373.4643900000001</v>
      </c>
      <c r="N92" s="27">
        <f t="shared" si="26"/>
        <v>3373.4643900000001</v>
      </c>
      <c r="O92" s="27">
        <f t="shared" si="30"/>
        <v>-323836.10243999958</v>
      </c>
      <c r="P92" s="27">
        <f t="shared" si="31"/>
        <v>323836.10243999958</v>
      </c>
    </row>
    <row r="93" spans="1:16">
      <c r="A93" s="31">
        <v>37865</v>
      </c>
      <c r="C93" s="6">
        <v>85</v>
      </c>
      <c r="D93" s="29">
        <f t="shared" si="22"/>
        <v>8889</v>
      </c>
      <c r="E93" s="29">
        <f t="shared" si="27"/>
        <v>755565</v>
      </c>
      <c r="F93" s="29">
        <f t="shared" si="23"/>
        <v>-844435</v>
      </c>
      <c r="G93" s="34">
        <f>+Inputs!$D$3</f>
        <v>0.37951000000000001</v>
      </c>
      <c r="I93" s="27">
        <f t="shared" si="28"/>
        <v>1600000</v>
      </c>
      <c r="K93" s="27">
        <f t="shared" si="24"/>
        <v>8889</v>
      </c>
      <c r="L93" s="27">
        <f t="shared" si="29"/>
        <v>755565</v>
      </c>
      <c r="M93" s="27">
        <f t="shared" si="25"/>
        <v>3373.4643900000001</v>
      </c>
      <c r="N93" s="27">
        <f t="shared" si="26"/>
        <v>3373.4643900000001</v>
      </c>
      <c r="O93" s="27">
        <f t="shared" si="30"/>
        <v>-320462.6380499996</v>
      </c>
      <c r="P93" s="27">
        <f t="shared" si="31"/>
        <v>320462.6380499996</v>
      </c>
    </row>
    <row r="94" spans="1:16">
      <c r="A94" s="30">
        <v>37895</v>
      </c>
      <c r="C94" s="6">
        <v>86</v>
      </c>
      <c r="D94" s="29">
        <f t="shared" si="22"/>
        <v>8889</v>
      </c>
      <c r="E94" s="29">
        <f t="shared" si="27"/>
        <v>764454</v>
      </c>
      <c r="F94" s="29">
        <f t="shared" si="23"/>
        <v>-835546</v>
      </c>
      <c r="G94" s="34">
        <f>+Inputs!$D$3</f>
        <v>0.37951000000000001</v>
      </c>
      <c r="I94" s="27">
        <f t="shared" si="28"/>
        <v>1600000</v>
      </c>
      <c r="K94" s="27">
        <f t="shared" si="24"/>
        <v>8889</v>
      </c>
      <c r="L94" s="27">
        <f t="shared" si="29"/>
        <v>764454</v>
      </c>
      <c r="M94" s="27">
        <f t="shared" si="25"/>
        <v>3373.4643900000001</v>
      </c>
      <c r="N94" s="27">
        <f t="shared" si="26"/>
        <v>3373.4643900000001</v>
      </c>
      <c r="O94" s="27">
        <f t="shared" si="30"/>
        <v>-317089.17365999962</v>
      </c>
      <c r="P94" s="27">
        <f t="shared" si="31"/>
        <v>317089.17365999962</v>
      </c>
    </row>
    <row r="95" spans="1:16">
      <c r="A95" s="31">
        <v>37926</v>
      </c>
      <c r="C95" s="6">
        <v>87</v>
      </c>
      <c r="D95" s="29">
        <f t="shared" si="22"/>
        <v>8889</v>
      </c>
      <c r="E95" s="29">
        <f t="shared" si="27"/>
        <v>773343</v>
      </c>
      <c r="F95" s="29">
        <f t="shared" si="23"/>
        <v>-826657</v>
      </c>
      <c r="G95" s="34">
        <f>+Inputs!$D$3</f>
        <v>0.37951000000000001</v>
      </c>
      <c r="I95" s="27">
        <f t="shared" si="28"/>
        <v>1600000</v>
      </c>
      <c r="K95" s="27">
        <f t="shared" si="24"/>
        <v>8889</v>
      </c>
      <c r="L95" s="27">
        <f t="shared" si="29"/>
        <v>773343</v>
      </c>
      <c r="M95" s="27">
        <f t="shared" si="25"/>
        <v>3373.4643900000001</v>
      </c>
      <c r="N95" s="27">
        <f t="shared" si="26"/>
        <v>3373.4643900000001</v>
      </c>
      <c r="O95" s="27">
        <f t="shared" si="30"/>
        <v>-313715.70926999964</v>
      </c>
      <c r="P95" s="27">
        <f t="shared" si="31"/>
        <v>313715.70926999964</v>
      </c>
    </row>
    <row r="96" spans="1:16">
      <c r="A96" s="30">
        <v>37956</v>
      </c>
      <c r="C96" s="6">
        <v>88</v>
      </c>
      <c r="D96" s="29">
        <f t="shared" si="22"/>
        <v>8889</v>
      </c>
      <c r="E96" s="29">
        <f t="shared" si="27"/>
        <v>782232</v>
      </c>
      <c r="F96" s="29">
        <f t="shared" si="23"/>
        <v>-817768</v>
      </c>
      <c r="G96" s="34">
        <f>+Inputs!$D$3</f>
        <v>0.37951000000000001</v>
      </c>
      <c r="I96" s="27">
        <f t="shared" si="28"/>
        <v>1600000</v>
      </c>
      <c r="K96" s="27">
        <f t="shared" si="24"/>
        <v>8889</v>
      </c>
      <c r="L96" s="27">
        <f t="shared" si="29"/>
        <v>782232</v>
      </c>
      <c r="M96" s="27">
        <f t="shared" si="25"/>
        <v>3373.4643900000001</v>
      </c>
      <c r="N96" s="27">
        <f t="shared" si="26"/>
        <v>3373.4643900000001</v>
      </c>
      <c r="O96" s="27">
        <f t="shared" si="30"/>
        <v>-310342.24487999966</v>
      </c>
      <c r="P96" s="27">
        <f t="shared" si="31"/>
        <v>310342.24487999966</v>
      </c>
    </row>
    <row r="97" spans="1:16">
      <c r="A97" s="31">
        <v>37987</v>
      </c>
      <c r="C97" s="6">
        <v>89</v>
      </c>
      <c r="D97" s="29">
        <f t="shared" si="22"/>
        <v>8889</v>
      </c>
      <c r="E97" s="29">
        <f t="shared" si="27"/>
        <v>791121</v>
      </c>
      <c r="F97" s="29">
        <f t="shared" si="23"/>
        <v>-808879</v>
      </c>
      <c r="G97" s="34">
        <f>+Inputs!$D$3</f>
        <v>0.37951000000000001</v>
      </c>
      <c r="I97" s="27">
        <f t="shared" si="28"/>
        <v>1600000</v>
      </c>
      <c r="K97" s="27">
        <f t="shared" si="24"/>
        <v>8889</v>
      </c>
      <c r="L97" s="27">
        <f t="shared" si="29"/>
        <v>791121</v>
      </c>
      <c r="M97" s="27">
        <f t="shared" si="25"/>
        <v>3373.4643900000001</v>
      </c>
      <c r="N97" s="27">
        <f t="shared" si="26"/>
        <v>3373.4643900000001</v>
      </c>
      <c r="O97" s="27">
        <f t="shared" si="30"/>
        <v>-306968.78048999968</v>
      </c>
      <c r="P97" s="27">
        <f t="shared" si="31"/>
        <v>306968.78048999968</v>
      </c>
    </row>
    <row r="98" spans="1:16">
      <c r="A98" s="30">
        <v>38018</v>
      </c>
      <c r="C98" s="6">
        <v>90</v>
      </c>
      <c r="D98" s="29">
        <f t="shared" si="22"/>
        <v>8889</v>
      </c>
      <c r="E98" s="29">
        <f t="shared" si="27"/>
        <v>800010</v>
      </c>
      <c r="F98" s="29">
        <f t="shared" si="23"/>
        <v>-799990</v>
      </c>
      <c r="G98" s="34">
        <f>+Inputs!$D$3</f>
        <v>0.37951000000000001</v>
      </c>
      <c r="I98" s="27">
        <f t="shared" si="28"/>
        <v>1600000</v>
      </c>
      <c r="K98" s="27">
        <f t="shared" si="24"/>
        <v>8889</v>
      </c>
      <c r="L98" s="27">
        <f t="shared" si="29"/>
        <v>800010</v>
      </c>
      <c r="M98" s="27">
        <f t="shared" si="25"/>
        <v>3373.4643900000001</v>
      </c>
      <c r="N98" s="27">
        <f t="shared" si="26"/>
        <v>3373.4643900000001</v>
      </c>
      <c r="O98" s="27">
        <f t="shared" si="30"/>
        <v>-303595.31609999971</v>
      </c>
      <c r="P98" s="27">
        <f t="shared" si="31"/>
        <v>303595.31609999971</v>
      </c>
    </row>
    <row r="99" spans="1:16">
      <c r="A99" s="31">
        <v>38047</v>
      </c>
      <c r="C99" s="6">
        <v>91</v>
      </c>
      <c r="D99" s="29">
        <f t="shared" si="22"/>
        <v>8889</v>
      </c>
      <c r="E99" s="29">
        <f t="shared" si="27"/>
        <v>808899</v>
      </c>
      <c r="F99" s="29">
        <f t="shared" si="23"/>
        <v>-791101</v>
      </c>
      <c r="G99" s="34">
        <f>+Inputs!$D$3</f>
        <v>0.37951000000000001</v>
      </c>
      <c r="I99" s="27">
        <f t="shared" si="28"/>
        <v>1600000</v>
      </c>
      <c r="K99" s="27">
        <f t="shared" si="24"/>
        <v>8889</v>
      </c>
      <c r="L99" s="27">
        <f t="shared" si="29"/>
        <v>808899</v>
      </c>
      <c r="M99" s="27">
        <f t="shared" si="25"/>
        <v>3373.4643900000001</v>
      </c>
      <c r="N99" s="27">
        <f t="shared" si="26"/>
        <v>3373.4643900000001</v>
      </c>
      <c r="O99" s="27">
        <f t="shared" si="30"/>
        <v>-300221.85170999973</v>
      </c>
      <c r="P99" s="27">
        <f t="shared" si="31"/>
        <v>300221.85170999973</v>
      </c>
    </row>
    <row r="100" spans="1:16">
      <c r="A100" s="30">
        <v>38078</v>
      </c>
      <c r="C100" s="6">
        <v>92</v>
      </c>
      <c r="D100" s="29">
        <f t="shared" si="22"/>
        <v>8889</v>
      </c>
      <c r="E100" s="29">
        <f t="shared" si="27"/>
        <v>817788</v>
      </c>
      <c r="F100" s="29">
        <f t="shared" si="23"/>
        <v>-782212</v>
      </c>
      <c r="G100" s="34">
        <f>+Inputs!$D$3</f>
        <v>0.37951000000000001</v>
      </c>
      <c r="I100" s="27">
        <f t="shared" si="28"/>
        <v>1600000</v>
      </c>
      <c r="K100" s="27">
        <f t="shared" si="24"/>
        <v>8889</v>
      </c>
      <c r="L100" s="27">
        <f t="shared" si="29"/>
        <v>817788</v>
      </c>
      <c r="M100" s="27">
        <f t="shared" si="25"/>
        <v>3373.4643900000001</v>
      </c>
      <c r="N100" s="27">
        <f t="shared" si="26"/>
        <v>3373.4643900000001</v>
      </c>
      <c r="O100" s="27">
        <f t="shared" si="30"/>
        <v>-296848.38731999975</v>
      </c>
      <c r="P100" s="27">
        <f t="shared" si="31"/>
        <v>296848.38731999975</v>
      </c>
    </row>
    <row r="101" spans="1:16">
      <c r="A101" s="31">
        <v>38108</v>
      </c>
      <c r="C101" s="6">
        <v>93</v>
      </c>
      <c r="D101" s="29">
        <f t="shared" si="22"/>
        <v>8889</v>
      </c>
      <c r="E101" s="29">
        <f t="shared" si="27"/>
        <v>826677</v>
      </c>
      <c r="F101" s="29">
        <f t="shared" si="23"/>
        <v>-773323</v>
      </c>
      <c r="G101" s="34">
        <f>+Inputs!$D$3</f>
        <v>0.37951000000000001</v>
      </c>
      <c r="I101" s="27">
        <f t="shared" si="28"/>
        <v>1600000</v>
      </c>
      <c r="K101" s="27">
        <f t="shared" si="24"/>
        <v>8889</v>
      </c>
      <c r="L101" s="27">
        <f t="shared" si="29"/>
        <v>826677</v>
      </c>
      <c r="M101" s="27">
        <f t="shared" si="25"/>
        <v>3373.4643900000001</v>
      </c>
      <c r="N101" s="27">
        <f t="shared" si="26"/>
        <v>3373.4643900000001</v>
      </c>
      <c r="O101" s="27">
        <f t="shared" si="30"/>
        <v>-293474.92292999977</v>
      </c>
      <c r="P101" s="27">
        <f t="shared" si="31"/>
        <v>293474.92292999977</v>
      </c>
    </row>
    <row r="102" spans="1:16">
      <c r="A102" s="30">
        <v>38139</v>
      </c>
      <c r="C102" s="6">
        <v>94</v>
      </c>
      <c r="D102" s="29">
        <f t="shared" si="22"/>
        <v>8889</v>
      </c>
      <c r="E102" s="29">
        <f t="shared" si="27"/>
        <v>835566</v>
      </c>
      <c r="F102" s="29">
        <f t="shared" si="23"/>
        <v>-764434</v>
      </c>
      <c r="G102" s="34">
        <f>+Inputs!$D$3</f>
        <v>0.37951000000000001</v>
      </c>
      <c r="I102" s="27">
        <f t="shared" si="28"/>
        <v>1600000</v>
      </c>
      <c r="K102" s="27">
        <f t="shared" si="24"/>
        <v>8889</v>
      </c>
      <c r="L102" s="27">
        <f t="shared" si="29"/>
        <v>835566</v>
      </c>
      <c r="M102" s="27">
        <f t="shared" si="25"/>
        <v>3373.4643900000001</v>
      </c>
      <c r="N102" s="27">
        <f t="shared" si="26"/>
        <v>3373.4643900000001</v>
      </c>
      <c r="O102" s="27">
        <f t="shared" si="30"/>
        <v>-290101.45853999979</v>
      </c>
      <c r="P102" s="27">
        <f t="shared" si="31"/>
        <v>290101.45853999979</v>
      </c>
    </row>
    <row r="103" spans="1:16">
      <c r="A103" s="31">
        <v>38169</v>
      </c>
      <c r="C103" s="6">
        <v>95</v>
      </c>
      <c r="D103" s="29">
        <f t="shared" si="22"/>
        <v>8889</v>
      </c>
      <c r="E103" s="29">
        <f t="shared" si="27"/>
        <v>844455</v>
      </c>
      <c r="F103" s="29">
        <f t="shared" si="23"/>
        <v>-755545</v>
      </c>
      <c r="G103" s="34">
        <f>+Inputs!$D$3</f>
        <v>0.37951000000000001</v>
      </c>
      <c r="I103" s="27">
        <f t="shared" si="28"/>
        <v>1600000</v>
      </c>
      <c r="K103" s="27">
        <f t="shared" si="24"/>
        <v>8889</v>
      </c>
      <c r="L103" s="27">
        <f t="shared" si="29"/>
        <v>844455</v>
      </c>
      <c r="M103" s="27">
        <f t="shared" si="25"/>
        <v>3373.4643900000001</v>
      </c>
      <c r="N103" s="27">
        <f t="shared" si="26"/>
        <v>3373.4643900000001</v>
      </c>
      <c r="O103" s="27">
        <f t="shared" si="30"/>
        <v>-286727.99414999981</v>
      </c>
      <c r="P103" s="27">
        <f t="shared" si="31"/>
        <v>286727.99414999981</v>
      </c>
    </row>
    <row r="104" spans="1:16">
      <c r="A104" s="30">
        <v>38200</v>
      </c>
      <c r="C104" s="6">
        <v>96</v>
      </c>
      <c r="D104" s="29">
        <f t="shared" si="22"/>
        <v>8889</v>
      </c>
      <c r="E104" s="29">
        <f t="shared" si="27"/>
        <v>853344</v>
      </c>
      <c r="F104" s="29">
        <f t="shared" si="23"/>
        <v>-746656</v>
      </c>
      <c r="G104" s="34">
        <f>+Inputs!$D$3</f>
        <v>0.37951000000000001</v>
      </c>
      <c r="I104" s="27">
        <f t="shared" si="28"/>
        <v>1600000</v>
      </c>
      <c r="K104" s="27">
        <f t="shared" si="24"/>
        <v>8889</v>
      </c>
      <c r="L104" s="27">
        <f t="shared" si="29"/>
        <v>853344</v>
      </c>
      <c r="M104" s="27">
        <f t="shared" si="25"/>
        <v>3373.4643900000001</v>
      </c>
      <c r="N104" s="27">
        <f t="shared" si="26"/>
        <v>3373.4643900000001</v>
      </c>
      <c r="O104" s="27">
        <f t="shared" si="30"/>
        <v>-283354.52975999983</v>
      </c>
      <c r="P104" s="27">
        <f t="shared" si="31"/>
        <v>283354.52975999983</v>
      </c>
    </row>
    <row r="105" spans="1:16">
      <c r="A105" s="31">
        <v>38231</v>
      </c>
      <c r="C105" s="6">
        <v>97</v>
      </c>
      <c r="D105" s="29">
        <f t="shared" ref="D105:D136" si="32">ROUND(-(+$B$9/180)*1,0)</f>
        <v>8889</v>
      </c>
      <c r="E105" s="29">
        <f t="shared" si="27"/>
        <v>862233</v>
      </c>
      <c r="F105" s="29">
        <f t="shared" ref="F105:F136" si="33">$B$9+E105</f>
        <v>-737767</v>
      </c>
      <c r="G105" s="34">
        <f>+Inputs!$D$3</f>
        <v>0.37951000000000001</v>
      </c>
      <c r="I105" s="27">
        <f t="shared" si="28"/>
        <v>1600000</v>
      </c>
      <c r="K105" s="27">
        <f t="shared" ref="K105:K136" si="34">D105</f>
        <v>8889</v>
      </c>
      <c r="L105" s="27">
        <f t="shared" si="29"/>
        <v>862233</v>
      </c>
      <c r="M105" s="27">
        <f t="shared" ref="M105:M136" si="35">K105*G105</f>
        <v>3373.4643900000001</v>
      </c>
      <c r="N105" s="27">
        <f t="shared" ref="N105:N136" si="36">M105-J105</f>
        <v>3373.4643900000001</v>
      </c>
      <c r="O105" s="27">
        <f t="shared" si="30"/>
        <v>-279981.06536999985</v>
      </c>
      <c r="P105" s="27">
        <f t="shared" si="31"/>
        <v>279981.06536999985</v>
      </c>
    </row>
    <row r="106" spans="1:16">
      <c r="A106" s="30">
        <v>38261</v>
      </c>
      <c r="C106" s="6">
        <v>98</v>
      </c>
      <c r="D106" s="29">
        <f t="shared" si="32"/>
        <v>8889</v>
      </c>
      <c r="E106" s="29">
        <f t="shared" ref="E106:E137" si="37">+E105+D106</f>
        <v>871122</v>
      </c>
      <c r="F106" s="29">
        <f t="shared" si="33"/>
        <v>-728878</v>
      </c>
      <c r="G106" s="34">
        <f>+Inputs!$D$3</f>
        <v>0.37951000000000001</v>
      </c>
      <c r="I106" s="27">
        <f t="shared" ref="I106:I137" si="38">+I105+H106</f>
        <v>1600000</v>
      </c>
      <c r="K106" s="27">
        <f t="shared" si="34"/>
        <v>8889</v>
      </c>
      <c r="L106" s="27">
        <f t="shared" ref="L106:L137" si="39">+L105+K106</f>
        <v>871122</v>
      </c>
      <c r="M106" s="27">
        <f t="shared" si="35"/>
        <v>3373.4643900000001</v>
      </c>
      <c r="N106" s="27">
        <f t="shared" si="36"/>
        <v>3373.4643900000001</v>
      </c>
      <c r="O106" s="27">
        <f t="shared" ref="O106:O137" si="40">+O105+N106</f>
        <v>-276607.60097999987</v>
      </c>
      <c r="P106" s="27">
        <f t="shared" ref="P106:P137" si="41">P105-N106</f>
        <v>276607.60097999987</v>
      </c>
    </row>
    <row r="107" spans="1:16">
      <c r="A107" s="31">
        <v>38292</v>
      </c>
      <c r="C107" s="6">
        <v>99</v>
      </c>
      <c r="D107" s="29">
        <f t="shared" si="32"/>
        <v>8889</v>
      </c>
      <c r="E107" s="29">
        <f t="shared" si="37"/>
        <v>880011</v>
      </c>
      <c r="F107" s="29">
        <f t="shared" si="33"/>
        <v>-719989</v>
      </c>
      <c r="G107" s="34">
        <f>+Inputs!$D$3</f>
        <v>0.37951000000000001</v>
      </c>
      <c r="I107" s="27">
        <f t="shared" si="38"/>
        <v>1600000</v>
      </c>
      <c r="K107" s="27">
        <f t="shared" si="34"/>
        <v>8889</v>
      </c>
      <c r="L107" s="27">
        <f t="shared" si="39"/>
        <v>880011</v>
      </c>
      <c r="M107" s="27">
        <f t="shared" si="35"/>
        <v>3373.4643900000001</v>
      </c>
      <c r="N107" s="27">
        <f t="shared" si="36"/>
        <v>3373.4643900000001</v>
      </c>
      <c r="O107" s="27">
        <f t="shared" si="40"/>
        <v>-273234.13658999989</v>
      </c>
      <c r="P107" s="27">
        <f t="shared" si="41"/>
        <v>273234.13658999989</v>
      </c>
    </row>
    <row r="108" spans="1:16">
      <c r="A108" s="30">
        <v>38322</v>
      </c>
      <c r="C108" s="6">
        <v>100</v>
      </c>
      <c r="D108" s="29">
        <f t="shared" si="32"/>
        <v>8889</v>
      </c>
      <c r="E108" s="29">
        <f t="shared" si="37"/>
        <v>888900</v>
      </c>
      <c r="F108" s="29">
        <f t="shared" si="33"/>
        <v>-711100</v>
      </c>
      <c r="G108" s="34">
        <f>+Inputs!$D$3</f>
        <v>0.37951000000000001</v>
      </c>
      <c r="I108" s="27">
        <f t="shared" si="38"/>
        <v>1600000</v>
      </c>
      <c r="K108" s="27">
        <f t="shared" si="34"/>
        <v>8889</v>
      </c>
      <c r="L108" s="27">
        <f t="shared" si="39"/>
        <v>888900</v>
      </c>
      <c r="M108" s="27">
        <f t="shared" si="35"/>
        <v>3373.4643900000001</v>
      </c>
      <c r="N108" s="27">
        <f t="shared" si="36"/>
        <v>3373.4643900000001</v>
      </c>
      <c r="O108" s="27">
        <f t="shared" si="40"/>
        <v>-269860.67219999991</v>
      </c>
      <c r="P108" s="27">
        <f t="shared" si="41"/>
        <v>269860.67219999991</v>
      </c>
    </row>
    <row r="109" spans="1:16">
      <c r="A109" s="31">
        <v>38353</v>
      </c>
      <c r="C109" s="6">
        <v>101</v>
      </c>
      <c r="D109" s="29">
        <f t="shared" si="32"/>
        <v>8889</v>
      </c>
      <c r="E109" s="29">
        <f t="shared" si="37"/>
        <v>897789</v>
      </c>
      <c r="F109" s="29">
        <f t="shared" si="33"/>
        <v>-702211</v>
      </c>
      <c r="G109" s="34">
        <f>+Inputs!$D$3</f>
        <v>0.37951000000000001</v>
      </c>
      <c r="I109" s="27">
        <f t="shared" si="38"/>
        <v>1600000</v>
      </c>
      <c r="K109" s="27">
        <f t="shared" si="34"/>
        <v>8889</v>
      </c>
      <c r="L109" s="27">
        <f t="shared" si="39"/>
        <v>897789</v>
      </c>
      <c r="M109" s="27">
        <f t="shared" si="35"/>
        <v>3373.4643900000001</v>
      </c>
      <c r="N109" s="27">
        <f t="shared" si="36"/>
        <v>3373.4643900000001</v>
      </c>
      <c r="O109" s="27">
        <f t="shared" si="40"/>
        <v>-266487.20780999993</v>
      </c>
      <c r="P109" s="27">
        <f t="shared" si="41"/>
        <v>266487.20780999993</v>
      </c>
    </row>
    <row r="110" spans="1:16">
      <c r="A110" s="30">
        <v>38384</v>
      </c>
      <c r="C110" s="6">
        <v>102</v>
      </c>
      <c r="D110" s="29">
        <f t="shared" si="32"/>
        <v>8889</v>
      </c>
      <c r="E110" s="29">
        <f t="shared" si="37"/>
        <v>906678</v>
      </c>
      <c r="F110" s="29">
        <f t="shared" si="33"/>
        <v>-693322</v>
      </c>
      <c r="G110" s="34">
        <f>+Inputs!$D$3</f>
        <v>0.37951000000000001</v>
      </c>
      <c r="I110" s="27">
        <f t="shared" si="38"/>
        <v>1600000</v>
      </c>
      <c r="K110" s="27">
        <f t="shared" si="34"/>
        <v>8889</v>
      </c>
      <c r="L110" s="27">
        <f t="shared" si="39"/>
        <v>906678</v>
      </c>
      <c r="M110" s="27">
        <f t="shared" si="35"/>
        <v>3373.4643900000001</v>
      </c>
      <c r="N110" s="27">
        <f t="shared" si="36"/>
        <v>3373.4643900000001</v>
      </c>
      <c r="O110" s="27">
        <f t="shared" si="40"/>
        <v>-263113.74341999996</v>
      </c>
      <c r="P110" s="27">
        <f t="shared" si="41"/>
        <v>263113.74341999996</v>
      </c>
    </row>
    <row r="111" spans="1:16">
      <c r="A111" s="31">
        <v>38412</v>
      </c>
      <c r="C111" s="6">
        <v>103</v>
      </c>
      <c r="D111" s="29">
        <f t="shared" si="32"/>
        <v>8889</v>
      </c>
      <c r="E111" s="29">
        <f t="shared" si="37"/>
        <v>915567</v>
      </c>
      <c r="F111" s="29">
        <f t="shared" si="33"/>
        <v>-684433</v>
      </c>
      <c r="G111" s="34">
        <f>+Inputs!$D$3</f>
        <v>0.37951000000000001</v>
      </c>
      <c r="I111" s="27">
        <f t="shared" si="38"/>
        <v>1600000</v>
      </c>
      <c r="K111" s="27">
        <f t="shared" si="34"/>
        <v>8889</v>
      </c>
      <c r="L111" s="27">
        <f t="shared" si="39"/>
        <v>915567</v>
      </c>
      <c r="M111" s="27">
        <f t="shared" si="35"/>
        <v>3373.4643900000001</v>
      </c>
      <c r="N111" s="27">
        <f t="shared" si="36"/>
        <v>3373.4643900000001</v>
      </c>
      <c r="O111" s="27">
        <f t="shared" si="40"/>
        <v>-259740.27902999995</v>
      </c>
      <c r="P111" s="27">
        <f t="shared" si="41"/>
        <v>259740.27902999995</v>
      </c>
    </row>
    <row r="112" spans="1:16">
      <c r="A112" s="30">
        <v>38443</v>
      </c>
      <c r="C112" s="6">
        <v>104</v>
      </c>
      <c r="D112" s="29">
        <f t="shared" si="32"/>
        <v>8889</v>
      </c>
      <c r="E112" s="29">
        <f t="shared" si="37"/>
        <v>924456</v>
      </c>
      <c r="F112" s="29">
        <f t="shared" si="33"/>
        <v>-675544</v>
      </c>
      <c r="G112" s="34">
        <f>+Inputs!$D$3</f>
        <v>0.37951000000000001</v>
      </c>
      <c r="I112" s="27">
        <f t="shared" si="38"/>
        <v>1600000</v>
      </c>
      <c r="K112" s="27">
        <f t="shared" si="34"/>
        <v>8889</v>
      </c>
      <c r="L112" s="27">
        <f t="shared" si="39"/>
        <v>924456</v>
      </c>
      <c r="M112" s="27">
        <f t="shared" si="35"/>
        <v>3373.4643900000001</v>
      </c>
      <c r="N112" s="27">
        <f t="shared" si="36"/>
        <v>3373.4643900000001</v>
      </c>
      <c r="O112" s="27">
        <f t="shared" si="40"/>
        <v>-256366.81463999994</v>
      </c>
      <c r="P112" s="27">
        <f t="shared" si="41"/>
        <v>256366.81463999994</v>
      </c>
    </row>
    <row r="113" spans="1:16">
      <c r="A113" s="31">
        <v>38473</v>
      </c>
      <c r="C113" s="6">
        <v>105</v>
      </c>
      <c r="D113" s="29">
        <f t="shared" si="32"/>
        <v>8889</v>
      </c>
      <c r="E113" s="29">
        <f t="shared" si="37"/>
        <v>933345</v>
      </c>
      <c r="F113" s="29">
        <f t="shared" si="33"/>
        <v>-666655</v>
      </c>
      <c r="G113" s="34">
        <f>+Inputs!$D$3</f>
        <v>0.37951000000000001</v>
      </c>
      <c r="I113" s="27">
        <f t="shared" si="38"/>
        <v>1600000</v>
      </c>
      <c r="K113" s="27">
        <f t="shared" si="34"/>
        <v>8889</v>
      </c>
      <c r="L113" s="27">
        <f t="shared" si="39"/>
        <v>933345</v>
      </c>
      <c r="M113" s="27">
        <f t="shared" si="35"/>
        <v>3373.4643900000001</v>
      </c>
      <c r="N113" s="27">
        <f t="shared" si="36"/>
        <v>3373.4643900000001</v>
      </c>
      <c r="O113" s="27">
        <f t="shared" si="40"/>
        <v>-252993.35024999993</v>
      </c>
      <c r="P113" s="27">
        <f t="shared" si="41"/>
        <v>252993.35024999993</v>
      </c>
    </row>
    <row r="114" spans="1:16">
      <c r="A114" s="30">
        <v>38504</v>
      </c>
      <c r="C114" s="6">
        <v>106</v>
      </c>
      <c r="D114" s="29">
        <f t="shared" si="32"/>
        <v>8889</v>
      </c>
      <c r="E114" s="29">
        <f t="shared" si="37"/>
        <v>942234</v>
      </c>
      <c r="F114" s="29">
        <f t="shared" si="33"/>
        <v>-657766</v>
      </c>
      <c r="G114" s="34">
        <f>+Inputs!$D$3</f>
        <v>0.37951000000000001</v>
      </c>
      <c r="I114" s="27">
        <f t="shared" si="38"/>
        <v>1600000</v>
      </c>
      <c r="K114" s="27">
        <f t="shared" si="34"/>
        <v>8889</v>
      </c>
      <c r="L114" s="27">
        <f t="shared" si="39"/>
        <v>942234</v>
      </c>
      <c r="M114" s="27">
        <f t="shared" si="35"/>
        <v>3373.4643900000001</v>
      </c>
      <c r="N114" s="27">
        <f t="shared" si="36"/>
        <v>3373.4643900000001</v>
      </c>
      <c r="O114" s="27">
        <f t="shared" si="40"/>
        <v>-249619.88585999992</v>
      </c>
      <c r="P114" s="27">
        <f t="shared" si="41"/>
        <v>249619.88585999992</v>
      </c>
    </row>
    <row r="115" spans="1:16">
      <c r="A115" s="31">
        <v>38534</v>
      </c>
      <c r="C115" s="6">
        <v>107</v>
      </c>
      <c r="D115" s="29">
        <f t="shared" si="32"/>
        <v>8889</v>
      </c>
      <c r="E115" s="29">
        <f t="shared" si="37"/>
        <v>951123</v>
      </c>
      <c r="F115" s="29">
        <f t="shared" si="33"/>
        <v>-648877</v>
      </c>
      <c r="G115" s="34">
        <f>+Inputs!$D$3</f>
        <v>0.37951000000000001</v>
      </c>
      <c r="I115" s="27">
        <f t="shared" si="38"/>
        <v>1600000</v>
      </c>
      <c r="K115" s="27">
        <f t="shared" si="34"/>
        <v>8889</v>
      </c>
      <c r="L115" s="27">
        <f t="shared" si="39"/>
        <v>951123</v>
      </c>
      <c r="M115" s="27">
        <f t="shared" si="35"/>
        <v>3373.4643900000001</v>
      </c>
      <c r="N115" s="27">
        <f t="shared" si="36"/>
        <v>3373.4643900000001</v>
      </c>
      <c r="O115" s="27">
        <f t="shared" si="40"/>
        <v>-246246.42146999991</v>
      </c>
      <c r="P115" s="27">
        <f t="shared" si="41"/>
        <v>246246.42146999991</v>
      </c>
    </row>
    <row r="116" spans="1:16">
      <c r="A116" s="30">
        <v>38565</v>
      </c>
      <c r="C116" s="6">
        <v>108</v>
      </c>
      <c r="D116" s="29">
        <f t="shared" si="32"/>
        <v>8889</v>
      </c>
      <c r="E116" s="29">
        <f t="shared" si="37"/>
        <v>960012</v>
      </c>
      <c r="F116" s="29">
        <f t="shared" si="33"/>
        <v>-639988</v>
      </c>
      <c r="G116" s="34">
        <f>+Inputs!$D$3</f>
        <v>0.37951000000000001</v>
      </c>
      <c r="I116" s="27">
        <f t="shared" si="38"/>
        <v>1600000</v>
      </c>
      <c r="K116" s="27">
        <f t="shared" si="34"/>
        <v>8889</v>
      </c>
      <c r="L116" s="27">
        <f t="shared" si="39"/>
        <v>960012</v>
      </c>
      <c r="M116" s="27">
        <f t="shared" si="35"/>
        <v>3373.4643900000001</v>
      </c>
      <c r="N116" s="27">
        <f t="shared" si="36"/>
        <v>3373.4643900000001</v>
      </c>
      <c r="O116" s="27">
        <f t="shared" si="40"/>
        <v>-242872.95707999991</v>
      </c>
      <c r="P116" s="27">
        <f t="shared" si="41"/>
        <v>242872.95707999991</v>
      </c>
    </row>
    <row r="117" spans="1:16">
      <c r="A117" s="31">
        <v>38596</v>
      </c>
      <c r="C117" s="6">
        <v>109</v>
      </c>
      <c r="D117" s="29">
        <f t="shared" si="32"/>
        <v>8889</v>
      </c>
      <c r="E117" s="29">
        <f t="shared" si="37"/>
        <v>968901</v>
      </c>
      <c r="F117" s="29">
        <f t="shared" si="33"/>
        <v>-631099</v>
      </c>
      <c r="G117" s="34">
        <f>+Inputs!$D$3</f>
        <v>0.37951000000000001</v>
      </c>
      <c r="I117" s="27">
        <f t="shared" si="38"/>
        <v>1600000</v>
      </c>
      <c r="K117" s="27">
        <f t="shared" si="34"/>
        <v>8889</v>
      </c>
      <c r="L117" s="27">
        <f t="shared" si="39"/>
        <v>968901</v>
      </c>
      <c r="M117" s="27">
        <f t="shared" si="35"/>
        <v>3373.4643900000001</v>
      </c>
      <c r="N117" s="27">
        <f t="shared" si="36"/>
        <v>3373.4643900000001</v>
      </c>
      <c r="O117" s="27">
        <f t="shared" si="40"/>
        <v>-239499.4926899999</v>
      </c>
      <c r="P117" s="27">
        <f t="shared" si="41"/>
        <v>239499.4926899999</v>
      </c>
    </row>
    <row r="118" spans="1:16">
      <c r="A118" s="30">
        <v>38626</v>
      </c>
      <c r="C118" s="6">
        <v>110</v>
      </c>
      <c r="D118" s="29">
        <f t="shared" si="32"/>
        <v>8889</v>
      </c>
      <c r="E118" s="29">
        <f t="shared" si="37"/>
        <v>977790</v>
      </c>
      <c r="F118" s="29">
        <f t="shared" si="33"/>
        <v>-622210</v>
      </c>
      <c r="G118" s="34">
        <f>+Inputs!$D$3</f>
        <v>0.37951000000000001</v>
      </c>
      <c r="I118" s="27">
        <f t="shared" si="38"/>
        <v>1600000</v>
      </c>
      <c r="K118" s="27">
        <f t="shared" si="34"/>
        <v>8889</v>
      </c>
      <c r="L118" s="27">
        <f t="shared" si="39"/>
        <v>977790</v>
      </c>
      <c r="M118" s="27">
        <f t="shared" si="35"/>
        <v>3373.4643900000001</v>
      </c>
      <c r="N118" s="27">
        <f t="shared" si="36"/>
        <v>3373.4643900000001</v>
      </c>
      <c r="O118" s="27">
        <f t="shared" si="40"/>
        <v>-236126.02829999989</v>
      </c>
      <c r="P118" s="27">
        <f t="shared" si="41"/>
        <v>236126.02829999989</v>
      </c>
    </row>
    <row r="119" spans="1:16">
      <c r="A119" s="31">
        <v>38657</v>
      </c>
      <c r="C119" s="6">
        <v>111</v>
      </c>
      <c r="D119" s="29">
        <f t="shared" si="32"/>
        <v>8889</v>
      </c>
      <c r="E119" s="29">
        <f t="shared" si="37"/>
        <v>986679</v>
      </c>
      <c r="F119" s="29">
        <f t="shared" si="33"/>
        <v>-613321</v>
      </c>
      <c r="G119" s="34">
        <f>+Inputs!$D$3</f>
        <v>0.37951000000000001</v>
      </c>
      <c r="I119" s="27">
        <f t="shared" si="38"/>
        <v>1600000</v>
      </c>
      <c r="K119" s="27">
        <f t="shared" si="34"/>
        <v>8889</v>
      </c>
      <c r="L119" s="27">
        <f t="shared" si="39"/>
        <v>986679</v>
      </c>
      <c r="M119" s="27">
        <f t="shared" si="35"/>
        <v>3373.4643900000001</v>
      </c>
      <c r="N119" s="27">
        <f t="shared" si="36"/>
        <v>3373.4643900000001</v>
      </c>
      <c r="O119" s="27">
        <f t="shared" si="40"/>
        <v>-232752.56390999988</v>
      </c>
      <c r="P119" s="27">
        <f t="shared" si="41"/>
        <v>232752.56390999988</v>
      </c>
    </row>
    <row r="120" spans="1:16">
      <c r="A120" s="30">
        <v>38687</v>
      </c>
      <c r="C120" s="6">
        <v>112</v>
      </c>
      <c r="D120" s="29">
        <f t="shared" si="32"/>
        <v>8889</v>
      </c>
      <c r="E120" s="29">
        <f t="shared" si="37"/>
        <v>995568</v>
      </c>
      <c r="F120" s="29">
        <f t="shared" si="33"/>
        <v>-604432</v>
      </c>
      <c r="G120" s="34">
        <f>+Inputs!$D$3</f>
        <v>0.37951000000000001</v>
      </c>
      <c r="I120" s="27">
        <f t="shared" si="38"/>
        <v>1600000</v>
      </c>
      <c r="K120" s="27">
        <f t="shared" si="34"/>
        <v>8889</v>
      </c>
      <c r="L120" s="27">
        <f t="shared" si="39"/>
        <v>995568</v>
      </c>
      <c r="M120" s="27">
        <f t="shared" si="35"/>
        <v>3373.4643900000001</v>
      </c>
      <c r="N120" s="27">
        <f t="shared" si="36"/>
        <v>3373.4643900000001</v>
      </c>
      <c r="O120" s="27">
        <f t="shared" si="40"/>
        <v>-229379.09951999987</v>
      </c>
      <c r="P120" s="27">
        <f t="shared" si="41"/>
        <v>229379.09951999987</v>
      </c>
    </row>
    <row r="121" spans="1:16">
      <c r="A121" s="31">
        <v>38718</v>
      </c>
      <c r="C121" s="6">
        <v>113</v>
      </c>
      <c r="D121" s="29">
        <f t="shared" si="32"/>
        <v>8889</v>
      </c>
      <c r="E121" s="29">
        <f t="shared" si="37"/>
        <v>1004457</v>
      </c>
      <c r="F121" s="29">
        <f t="shared" si="33"/>
        <v>-595543</v>
      </c>
      <c r="G121" s="34">
        <f>+Inputs!$D$3</f>
        <v>0.37951000000000001</v>
      </c>
      <c r="I121" s="27">
        <f t="shared" si="38"/>
        <v>1600000</v>
      </c>
      <c r="K121" s="27">
        <f t="shared" si="34"/>
        <v>8889</v>
      </c>
      <c r="L121" s="27">
        <f t="shared" si="39"/>
        <v>1004457</v>
      </c>
      <c r="M121" s="27">
        <f t="shared" si="35"/>
        <v>3373.4643900000001</v>
      </c>
      <c r="N121" s="27">
        <f t="shared" si="36"/>
        <v>3373.4643900000001</v>
      </c>
      <c r="O121" s="27">
        <f t="shared" si="40"/>
        <v>-226005.63512999986</v>
      </c>
      <c r="P121" s="27">
        <f t="shared" si="41"/>
        <v>226005.63512999986</v>
      </c>
    </row>
    <row r="122" spans="1:16">
      <c r="A122" s="30">
        <v>38749</v>
      </c>
      <c r="C122" s="6">
        <v>114</v>
      </c>
      <c r="D122" s="29">
        <f t="shared" si="32"/>
        <v>8889</v>
      </c>
      <c r="E122" s="29">
        <f t="shared" si="37"/>
        <v>1013346</v>
      </c>
      <c r="F122" s="29">
        <f t="shared" si="33"/>
        <v>-586654</v>
      </c>
      <c r="G122" s="34">
        <f>+Inputs!$D$3</f>
        <v>0.37951000000000001</v>
      </c>
      <c r="I122" s="27">
        <f t="shared" si="38"/>
        <v>1600000</v>
      </c>
      <c r="K122" s="27">
        <f t="shared" si="34"/>
        <v>8889</v>
      </c>
      <c r="L122" s="27">
        <f t="shared" si="39"/>
        <v>1013346</v>
      </c>
      <c r="M122" s="27">
        <f t="shared" si="35"/>
        <v>3373.4643900000001</v>
      </c>
      <c r="N122" s="27">
        <f t="shared" si="36"/>
        <v>3373.4643900000001</v>
      </c>
      <c r="O122" s="27">
        <f t="shared" si="40"/>
        <v>-222632.17073999986</v>
      </c>
      <c r="P122" s="27">
        <f t="shared" si="41"/>
        <v>222632.17073999986</v>
      </c>
    </row>
    <row r="123" spans="1:16">
      <c r="A123" s="31">
        <v>38777</v>
      </c>
      <c r="C123" s="6">
        <v>115</v>
      </c>
      <c r="D123" s="29">
        <f t="shared" si="32"/>
        <v>8889</v>
      </c>
      <c r="E123" s="29">
        <f t="shared" si="37"/>
        <v>1022235</v>
      </c>
      <c r="F123" s="29">
        <f t="shared" si="33"/>
        <v>-577765</v>
      </c>
      <c r="G123" s="34">
        <f>+Inputs!$D$3</f>
        <v>0.37951000000000001</v>
      </c>
      <c r="I123" s="27">
        <f t="shared" si="38"/>
        <v>1600000</v>
      </c>
      <c r="K123" s="27">
        <f t="shared" si="34"/>
        <v>8889</v>
      </c>
      <c r="L123" s="27">
        <f t="shared" si="39"/>
        <v>1022235</v>
      </c>
      <c r="M123" s="27">
        <f t="shared" si="35"/>
        <v>3373.4643900000001</v>
      </c>
      <c r="N123" s="27">
        <f t="shared" si="36"/>
        <v>3373.4643900000001</v>
      </c>
      <c r="O123" s="27">
        <f t="shared" si="40"/>
        <v>-219258.70634999985</v>
      </c>
      <c r="P123" s="27">
        <f t="shared" si="41"/>
        <v>219258.70634999985</v>
      </c>
    </row>
    <row r="124" spans="1:16">
      <c r="A124" s="30">
        <v>38808</v>
      </c>
      <c r="C124" s="6">
        <v>116</v>
      </c>
      <c r="D124" s="29">
        <f t="shared" si="32"/>
        <v>8889</v>
      </c>
      <c r="E124" s="29">
        <f t="shared" si="37"/>
        <v>1031124</v>
      </c>
      <c r="F124" s="29">
        <f t="shared" si="33"/>
        <v>-568876</v>
      </c>
      <c r="G124" s="34">
        <f>+Inputs!$D$3</f>
        <v>0.37951000000000001</v>
      </c>
      <c r="I124" s="27">
        <f t="shared" si="38"/>
        <v>1600000</v>
      </c>
      <c r="K124" s="27">
        <f t="shared" si="34"/>
        <v>8889</v>
      </c>
      <c r="L124" s="27">
        <f t="shared" si="39"/>
        <v>1031124</v>
      </c>
      <c r="M124" s="27">
        <f t="shared" si="35"/>
        <v>3373.4643900000001</v>
      </c>
      <c r="N124" s="27">
        <f t="shared" si="36"/>
        <v>3373.4643900000001</v>
      </c>
      <c r="O124" s="27">
        <f t="shared" si="40"/>
        <v>-215885.24195999984</v>
      </c>
      <c r="P124" s="27">
        <f t="shared" si="41"/>
        <v>215885.24195999984</v>
      </c>
    </row>
    <row r="125" spans="1:16">
      <c r="A125" s="31">
        <v>38838</v>
      </c>
      <c r="C125" s="6">
        <v>117</v>
      </c>
      <c r="D125" s="29">
        <f t="shared" si="32"/>
        <v>8889</v>
      </c>
      <c r="E125" s="29">
        <f t="shared" si="37"/>
        <v>1040013</v>
      </c>
      <c r="F125" s="29">
        <f t="shared" si="33"/>
        <v>-559987</v>
      </c>
      <c r="G125" s="34">
        <f>+Inputs!$D$3</f>
        <v>0.37951000000000001</v>
      </c>
      <c r="I125" s="27">
        <f t="shared" si="38"/>
        <v>1600000</v>
      </c>
      <c r="K125" s="27">
        <f t="shared" si="34"/>
        <v>8889</v>
      </c>
      <c r="L125" s="27">
        <f t="shared" si="39"/>
        <v>1040013</v>
      </c>
      <c r="M125" s="27">
        <f t="shared" si="35"/>
        <v>3373.4643900000001</v>
      </c>
      <c r="N125" s="27">
        <f t="shared" si="36"/>
        <v>3373.4643900000001</v>
      </c>
      <c r="O125" s="27">
        <f t="shared" si="40"/>
        <v>-212511.77756999983</v>
      </c>
      <c r="P125" s="27">
        <f t="shared" si="41"/>
        <v>212511.77756999983</v>
      </c>
    </row>
    <row r="126" spans="1:16">
      <c r="A126" s="30">
        <v>38869</v>
      </c>
      <c r="C126" s="6">
        <v>118</v>
      </c>
      <c r="D126" s="29">
        <f t="shared" si="32"/>
        <v>8889</v>
      </c>
      <c r="E126" s="29">
        <f t="shared" si="37"/>
        <v>1048902</v>
      </c>
      <c r="F126" s="29">
        <f t="shared" si="33"/>
        <v>-551098</v>
      </c>
      <c r="G126" s="34">
        <f>+Inputs!$D$3</f>
        <v>0.37951000000000001</v>
      </c>
      <c r="I126" s="27">
        <f t="shared" si="38"/>
        <v>1600000</v>
      </c>
      <c r="K126" s="27">
        <f t="shared" si="34"/>
        <v>8889</v>
      </c>
      <c r="L126" s="27">
        <f t="shared" si="39"/>
        <v>1048902</v>
      </c>
      <c r="M126" s="27">
        <f t="shared" si="35"/>
        <v>3373.4643900000001</v>
      </c>
      <c r="N126" s="27">
        <f t="shared" si="36"/>
        <v>3373.4643900000001</v>
      </c>
      <c r="O126" s="27">
        <f t="shared" si="40"/>
        <v>-209138.31317999982</v>
      </c>
      <c r="P126" s="27">
        <f t="shared" si="41"/>
        <v>209138.31317999982</v>
      </c>
    </row>
    <row r="127" spans="1:16">
      <c r="A127" s="31">
        <v>38899</v>
      </c>
      <c r="C127" s="6">
        <v>119</v>
      </c>
      <c r="D127" s="29">
        <f t="shared" si="32"/>
        <v>8889</v>
      </c>
      <c r="E127" s="29">
        <f t="shared" si="37"/>
        <v>1057791</v>
      </c>
      <c r="F127" s="29">
        <f t="shared" si="33"/>
        <v>-542209</v>
      </c>
      <c r="G127" s="34">
        <f>+Inputs!$D$3</f>
        <v>0.37951000000000001</v>
      </c>
      <c r="I127" s="27">
        <f t="shared" si="38"/>
        <v>1600000</v>
      </c>
      <c r="K127" s="27">
        <f t="shared" si="34"/>
        <v>8889</v>
      </c>
      <c r="L127" s="27">
        <f t="shared" si="39"/>
        <v>1057791</v>
      </c>
      <c r="M127" s="27">
        <f t="shared" si="35"/>
        <v>3373.4643900000001</v>
      </c>
      <c r="N127" s="27">
        <f t="shared" si="36"/>
        <v>3373.4643900000001</v>
      </c>
      <c r="O127" s="27">
        <f t="shared" si="40"/>
        <v>-205764.84878999981</v>
      </c>
      <c r="P127" s="27">
        <f t="shared" si="41"/>
        <v>205764.84878999981</v>
      </c>
    </row>
    <row r="128" spans="1:16">
      <c r="A128" s="30">
        <v>38930</v>
      </c>
      <c r="C128" s="6">
        <v>120</v>
      </c>
      <c r="D128" s="29">
        <f t="shared" si="32"/>
        <v>8889</v>
      </c>
      <c r="E128" s="29">
        <f t="shared" si="37"/>
        <v>1066680</v>
      </c>
      <c r="F128" s="29">
        <f t="shared" si="33"/>
        <v>-533320</v>
      </c>
      <c r="G128" s="34">
        <f>+Inputs!$D$3</f>
        <v>0.37951000000000001</v>
      </c>
      <c r="I128" s="27">
        <f t="shared" si="38"/>
        <v>1600000</v>
      </c>
      <c r="K128" s="27">
        <f t="shared" si="34"/>
        <v>8889</v>
      </c>
      <c r="L128" s="27">
        <f t="shared" si="39"/>
        <v>1066680</v>
      </c>
      <c r="M128" s="27">
        <f t="shared" si="35"/>
        <v>3373.4643900000001</v>
      </c>
      <c r="N128" s="27">
        <f t="shared" si="36"/>
        <v>3373.4643900000001</v>
      </c>
      <c r="O128" s="27">
        <f t="shared" si="40"/>
        <v>-202391.38439999981</v>
      </c>
      <c r="P128" s="27">
        <f t="shared" si="41"/>
        <v>202391.38439999981</v>
      </c>
    </row>
    <row r="129" spans="1:16">
      <c r="A129" s="31">
        <v>38961</v>
      </c>
      <c r="C129" s="6">
        <v>121</v>
      </c>
      <c r="D129" s="29">
        <f t="shared" si="32"/>
        <v>8889</v>
      </c>
      <c r="E129" s="29">
        <f t="shared" si="37"/>
        <v>1075569</v>
      </c>
      <c r="F129" s="29">
        <f t="shared" si="33"/>
        <v>-524431</v>
      </c>
      <c r="G129" s="34">
        <f>+Inputs!$D$3</f>
        <v>0.37951000000000001</v>
      </c>
      <c r="I129" s="27">
        <f t="shared" si="38"/>
        <v>1600000</v>
      </c>
      <c r="K129" s="27">
        <f t="shared" si="34"/>
        <v>8889</v>
      </c>
      <c r="L129" s="27">
        <f t="shared" si="39"/>
        <v>1075569</v>
      </c>
      <c r="M129" s="27">
        <f t="shared" si="35"/>
        <v>3373.4643900000001</v>
      </c>
      <c r="N129" s="27">
        <f t="shared" si="36"/>
        <v>3373.4643900000001</v>
      </c>
      <c r="O129" s="27">
        <f t="shared" si="40"/>
        <v>-199017.9200099998</v>
      </c>
      <c r="P129" s="27">
        <f t="shared" si="41"/>
        <v>199017.9200099998</v>
      </c>
    </row>
    <row r="130" spans="1:16">
      <c r="A130" s="30">
        <v>38991</v>
      </c>
      <c r="C130" s="6">
        <v>122</v>
      </c>
      <c r="D130" s="29">
        <f t="shared" si="32"/>
        <v>8889</v>
      </c>
      <c r="E130" s="29">
        <f t="shared" si="37"/>
        <v>1084458</v>
      </c>
      <c r="F130" s="29">
        <f t="shared" si="33"/>
        <v>-515542</v>
      </c>
      <c r="G130" s="34">
        <f>+Inputs!$D$3</f>
        <v>0.37951000000000001</v>
      </c>
      <c r="I130" s="27">
        <f t="shared" si="38"/>
        <v>1600000</v>
      </c>
      <c r="K130" s="27">
        <f t="shared" si="34"/>
        <v>8889</v>
      </c>
      <c r="L130" s="27">
        <f t="shared" si="39"/>
        <v>1084458</v>
      </c>
      <c r="M130" s="27">
        <f t="shared" si="35"/>
        <v>3373.4643900000001</v>
      </c>
      <c r="N130" s="27">
        <f t="shared" si="36"/>
        <v>3373.4643900000001</v>
      </c>
      <c r="O130" s="27">
        <f t="shared" si="40"/>
        <v>-195644.45561999979</v>
      </c>
      <c r="P130" s="27">
        <f t="shared" si="41"/>
        <v>195644.45561999979</v>
      </c>
    </row>
    <row r="131" spans="1:16">
      <c r="A131" s="31">
        <v>39022</v>
      </c>
      <c r="C131" s="6">
        <v>123</v>
      </c>
      <c r="D131" s="29">
        <f t="shared" si="32"/>
        <v>8889</v>
      </c>
      <c r="E131" s="29">
        <f t="shared" si="37"/>
        <v>1093347</v>
      </c>
      <c r="F131" s="29">
        <f t="shared" si="33"/>
        <v>-506653</v>
      </c>
      <c r="G131" s="34">
        <f>+Inputs!$D$3</f>
        <v>0.37951000000000001</v>
      </c>
      <c r="I131" s="27">
        <f t="shared" si="38"/>
        <v>1600000</v>
      </c>
      <c r="K131" s="27">
        <f t="shared" si="34"/>
        <v>8889</v>
      </c>
      <c r="L131" s="27">
        <f t="shared" si="39"/>
        <v>1093347</v>
      </c>
      <c r="M131" s="27">
        <f t="shared" si="35"/>
        <v>3373.4643900000001</v>
      </c>
      <c r="N131" s="27">
        <f t="shared" si="36"/>
        <v>3373.4643900000001</v>
      </c>
      <c r="O131" s="27">
        <f t="shared" si="40"/>
        <v>-192270.99122999978</v>
      </c>
      <c r="P131" s="27">
        <f t="shared" si="41"/>
        <v>192270.99122999978</v>
      </c>
    </row>
    <row r="132" spans="1:16">
      <c r="A132" s="30">
        <v>39052</v>
      </c>
      <c r="C132" s="6">
        <v>124</v>
      </c>
      <c r="D132" s="29">
        <f t="shared" si="32"/>
        <v>8889</v>
      </c>
      <c r="E132" s="29">
        <f t="shared" si="37"/>
        <v>1102236</v>
      </c>
      <c r="F132" s="29">
        <f t="shared" si="33"/>
        <v>-497764</v>
      </c>
      <c r="G132" s="34">
        <f>+Inputs!$D$3</f>
        <v>0.37951000000000001</v>
      </c>
      <c r="I132" s="27">
        <f t="shared" si="38"/>
        <v>1600000</v>
      </c>
      <c r="K132" s="27">
        <f t="shared" si="34"/>
        <v>8889</v>
      </c>
      <c r="L132" s="27">
        <f t="shared" si="39"/>
        <v>1102236</v>
      </c>
      <c r="M132" s="27">
        <f t="shared" si="35"/>
        <v>3373.4643900000001</v>
      </c>
      <c r="N132" s="27">
        <f t="shared" si="36"/>
        <v>3373.4643900000001</v>
      </c>
      <c r="O132" s="27">
        <f t="shared" si="40"/>
        <v>-188897.52683999977</v>
      </c>
      <c r="P132" s="27">
        <f t="shared" si="41"/>
        <v>188897.52683999977</v>
      </c>
    </row>
    <row r="133" spans="1:16">
      <c r="A133" s="31">
        <v>39083</v>
      </c>
      <c r="C133" s="6">
        <v>125</v>
      </c>
      <c r="D133" s="29">
        <f t="shared" si="32"/>
        <v>8889</v>
      </c>
      <c r="E133" s="29">
        <f t="shared" si="37"/>
        <v>1111125</v>
      </c>
      <c r="F133" s="29">
        <f t="shared" si="33"/>
        <v>-488875</v>
      </c>
      <c r="G133" s="34">
        <f>+Inputs!$D$3</f>
        <v>0.37951000000000001</v>
      </c>
      <c r="I133" s="27">
        <f t="shared" si="38"/>
        <v>1600000</v>
      </c>
      <c r="K133" s="27">
        <f t="shared" si="34"/>
        <v>8889</v>
      </c>
      <c r="L133" s="27">
        <f t="shared" si="39"/>
        <v>1111125</v>
      </c>
      <c r="M133" s="27">
        <f t="shared" si="35"/>
        <v>3373.4643900000001</v>
      </c>
      <c r="N133" s="27">
        <f t="shared" si="36"/>
        <v>3373.4643900000001</v>
      </c>
      <c r="O133" s="27">
        <f t="shared" si="40"/>
        <v>-185524.06244999976</v>
      </c>
      <c r="P133" s="27">
        <f t="shared" si="41"/>
        <v>185524.06244999976</v>
      </c>
    </row>
    <row r="134" spans="1:16">
      <c r="A134" s="30">
        <v>39114</v>
      </c>
      <c r="C134" s="6">
        <v>126</v>
      </c>
      <c r="D134" s="29">
        <f t="shared" si="32"/>
        <v>8889</v>
      </c>
      <c r="E134" s="29">
        <f t="shared" si="37"/>
        <v>1120014</v>
      </c>
      <c r="F134" s="29">
        <f t="shared" si="33"/>
        <v>-479986</v>
      </c>
      <c r="G134" s="34">
        <f>+Inputs!$D$3</f>
        <v>0.37951000000000001</v>
      </c>
      <c r="I134" s="27">
        <f t="shared" si="38"/>
        <v>1600000</v>
      </c>
      <c r="K134" s="27">
        <f t="shared" si="34"/>
        <v>8889</v>
      </c>
      <c r="L134" s="27">
        <f t="shared" si="39"/>
        <v>1120014</v>
      </c>
      <c r="M134" s="27">
        <f t="shared" si="35"/>
        <v>3373.4643900000001</v>
      </c>
      <c r="N134" s="27">
        <f t="shared" si="36"/>
        <v>3373.4643900000001</v>
      </c>
      <c r="O134" s="27">
        <f t="shared" si="40"/>
        <v>-182150.59805999976</v>
      </c>
      <c r="P134" s="27">
        <f t="shared" si="41"/>
        <v>182150.59805999976</v>
      </c>
    </row>
    <row r="135" spans="1:16">
      <c r="A135" s="31">
        <v>39142</v>
      </c>
      <c r="C135" s="6">
        <v>127</v>
      </c>
      <c r="D135" s="29">
        <f t="shared" si="32"/>
        <v>8889</v>
      </c>
      <c r="E135" s="29">
        <f t="shared" si="37"/>
        <v>1128903</v>
      </c>
      <c r="F135" s="29">
        <f t="shared" si="33"/>
        <v>-471097</v>
      </c>
      <c r="G135" s="34">
        <f>+Inputs!$D$3</f>
        <v>0.37951000000000001</v>
      </c>
      <c r="I135" s="27">
        <f t="shared" si="38"/>
        <v>1600000</v>
      </c>
      <c r="K135" s="27">
        <f t="shared" si="34"/>
        <v>8889</v>
      </c>
      <c r="L135" s="27">
        <f t="shared" si="39"/>
        <v>1128903</v>
      </c>
      <c r="M135" s="27">
        <f t="shared" si="35"/>
        <v>3373.4643900000001</v>
      </c>
      <c r="N135" s="27">
        <f t="shared" si="36"/>
        <v>3373.4643900000001</v>
      </c>
      <c r="O135" s="27">
        <f t="shared" si="40"/>
        <v>-178777.13366999975</v>
      </c>
      <c r="P135" s="27">
        <f t="shared" si="41"/>
        <v>178777.13366999975</v>
      </c>
    </row>
    <row r="136" spans="1:16">
      <c r="A136" s="30">
        <v>39173</v>
      </c>
      <c r="C136" s="6">
        <v>128</v>
      </c>
      <c r="D136" s="29">
        <f t="shared" si="32"/>
        <v>8889</v>
      </c>
      <c r="E136" s="29">
        <f t="shared" si="37"/>
        <v>1137792</v>
      </c>
      <c r="F136" s="29">
        <f t="shared" si="33"/>
        <v>-462208</v>
      </c>
      <c r="G136" s="34">
        <f>+Inputs!$D$3</f>
        <v>0.37951000000000001</v>
      </c>
      <c r="I136" s="27">
        <f t="shared" si="38"/>
        <v>1600000</v>
      </c>
      <c r="K136" s="27">
        <f t="shared" si="34"/>
        <v>8889</v>
      </c>
      <c r="L136" s="27">
        <f t="shared" si="39"/>
        <v>1137792</v>
      </c>
      <c r="M136" s="27">
        <f t="shared" si="35"/>
        <v>3373.4643900000001</v>
      </c>
      <c r="N136" s="27">
        <f t="shared" si="36"/>
        <v>3373.4643900000001</v>
      </c>
      <c r="O136" s="27">
        <f t="shared" si="40"/>
        <v>-175403.66927999974</v>
      </c>
      <c r="P136" s="27">
        <f t="shared" si="41"/>
        <v>175403.66927999974</v>
      </c>
    </row>
    <row r="137" spans="1:16">
      <c r="A137" s="31">
        <v>39203</v>
      </c>
      <c r="C137" s="6">
        <v>129</v>
      </c>
      <c r="D137" s="29">
        <f t="shared" ref="D137:D168" si="42">ROUND(-(+$B$9/180)*1,0)</f>
        <v>8889</v>
      </c>
      <c r="E137" s="29">
        <f t="shared" si="37"/>
        <v>1146681</v>
      </c>
      <c r="F137" s="29">
        <f t="shared" ref="F137:F168" si="43">$B$9+E137</f>
        <v>-453319</v>
      </c>
      <c r="G137" s="34">
        <f>+Inputs!$D$3</f>
        <v>0.37951000000000001</v>
      </c>
      <c r="I137" s="27">
        <f t="shared" si="38"/>
        <v>1600000</v>
      </c>
      <c r="K137" s="27">
        <f t="shared" ref="K137:K168" si="44">D137</f>
        <v>8889</v>
      </c>
      <c r="L137" s="27">
        <f t="shared" si="39"/>
        <v>1146681</v>
      </c>
      <c r="M137" s="27">
        <f t="shared" ref="M137:M168" si="45">K137*G137</f>
        <v>3373.4643900000001</v>
      </c>
      <c r="N137" s="27">
        <f t="shared" ref="N137:N168" si="46">M137-J137</f>
        <v>3373.4643900000001</v>
      </c>
      <c r="O137" s="27">
        <f t="shared" si="40"/>
        <v>-172030.20488999973</v>
      </c>
      <c r="P137" s="27">
        <f t="shared" si="41"/>
        <v>172030.20488999973</v>
      </c>
    </row>
    <row r="138" spans="1:16">
      <c r="A138" s="30">
        <v>39234</v>
      </c>
      <c r="C138" s="6">
        <v>130</v>
      </c>
      <c r="D138" s="29">
        <f t="shared" si="42"/>
        <v>8889</v>
      </c>
      <c r="E138" s="29">
        <f t="shared" ref="E138:E169" si="47">+E137+D138</f>
        <v>1155570</v>
      </c>
      <c r="F138" s="29">
        <f t="shared" si="43"/>
        <v>-444430</v>
      </c>
      <c r="G138" s="34">
        <f>+Inputs!$D$3</f>
        <v>0.37951000000000001</v>
      </c>
      <c r="I138" s="27">
        <f t="shared" ref="I138:I169" si="48">+I137+H138</f>
        <v>1600000</v>
      </c>
      <c r="K138" s="27">
        <f t="shared" si="44"/>
        <v>8889</v>
      </c>
      <c r="L138" s="27">
        <f t="shared" ref="L138:L169" si="49">+L137+K138</f>
        <v>1155570</v>
      </c>
      <c r="M138" s="27">
        <f t="shared" si="45"/>
        <v>3373.4643900000001</v>
      </c>
      <c r="N138" s="27">
        <f t="shared" si="46"/>
        <v>3373.4643900000001</v>
      </c>
      <c r="O138" s="27">
        <f t="shared" ref="O138:O169" si="50">+O137+N138</f>
        <v>-168656.74049999972</v>
      </c>
      <c r="P138" s="27">
        <f t="shared" ref="P138:P169" si="51">P137-N138</f>
        <v>168656.74049999972</v>
      </c>
    </row>
    <row r="139" spans="1:16">
      <c r="A139" s="31">
        <v>39264</v>
      </c>
      <c r="C139" s="6">
        <v>131</v>
      </c>
      <c r="D139" s="29">
        <f t="shared" si="42"/>
        <v>8889</v>
      </c>
      <c r="E139" s="29">
        <f t="shared" si="47"/>
        <v>1164459</v>
      </c>
      <c r="F139" s="29">
        <f t="shared" si="43"/>
        <v>-435541</v>
      </c>
      <c r="G139" s="34">
        <f>+Inputs!$D$3</f>
        <v>0.37951000000000001</v>
      </c>
      <c r="I139" s="27">
        <f t="shared" si="48"/>
        <v>1600000</v>
      </c>
      <c r="K139" s="27">
        <f t="shared" si="44"/>
        <v>8889</v>
      </c>
      <c r="L139" s="27">
        <f t="shared" si="49"/>
        <v>1164459</v>
      </c>
      <c r="M139" s="27">
        <f t="shared" si="45"/>
        <v>3373.4643900000001</v>
      </c>
      <c r="N139" s="27">
        <f t="shared" si="46"/>
        <v>3373.4643900000001</v>
      </c>
      <c r="O139" s="27">
        <f t="shared" si="50"/>
        <v>-165283.27610999972</v>
      </c>
      <c r="P139" s="27">
        <f t="shared" si="51"/>
        <v>165283.27610999972</v>
      </c>
    </row>
    <row r="140" spans="1:16">
      <c r="A140" s="30">
        <v>39295</v>
      </c>
      <c r="C140" s="6">
        <v>132</v>
      </c>
      <c r="D140" s="29">
        <f t="shared" si="42"/>
        <v>8889</v>
      </c>
      <c r="E140" s="29">
        <f t="shared" si="47"/>
        <v>1173348</v>
      </c>
      <c r="F140" s="29">
        <f t="shared" si="43"/>
        <v>-426652</v>
      </c>
      <c r="G140" s="34">
        <f>+Inputs!$D$3</f>
        <v>0.37951000000000001</v>
      </c>
      <c r="I140" s="27">
        <f t="shared" si="48"/>
        <v>1600000</v>
      </c>
      <c r="K140" s="27">
        <f t="shared" si="44"/>
        <v>8889</v>
      </c>
      <c r="L140" s="27">
        <f t="shared" si="49"/>
        <v>1173348</v>
      </c>
      <c r="M140" s="27">
        <f t="shared" si="45"/>
        <v>3373.4643900000001</v>
      </c>
      <c r="N140" s="27">
        <f t="shared" si="46"/>
        <v>3373.4643900000001</v>
      </c>
      <c r="O140" s="27">
        <f t="shared" si="50"/>
        <v>-161909.81171999971</v>
      </c>
      <c r="P140" s="27">
        <f t="shared" si="51"/>
        <v>161909.81171999971</v>
      </c>
    </row>
    <row r="141" spans="1:16">
      <c r="A141" s="31">
        <v>39326</v>
      </c>
      <c r="C141" s="6">
        <v>133</v>
      </c>
      <c r="D141" s="29">
        <f t="shared" si="42"/>
        <v>8889</v>
      </c>
      <c r="E141" s="29">
        <f t="shared" si="47"/>
        <v>1182237</v>
      </c>
      <c r="F141" s="29">
        <f t="shared" si="43"/>
        <v>-417763</v>
      </c>
      <c r="G141" s="34">
        <f>+Inputs!$D$3</f>
        <v>0.37951000000000001</v>
      </c>
      <c r="I141" s="27">
        <f t="shared" si="48"/>
        <v>1600000</v>
      </c>
      <c r="K141" s="27">
        <f t="shared" si="44"/>
        <v>8889</v>
      </c>
      <c r="L141" s="27">
        <f t="shared" si="49"/>
        <v>1182237</v>
      </c>
      <c r="M141" s="27">
        <f t="shared" si="45"/>
        <v>3373.4643900000001</v>
      </c>
      <c r="N141" s="27">
        <f t="shared" si="46"/>
        <v>3373.4643900000001</v>
      </c>
      <c r="O141" s="27">
        <f t="shared" si="50"/>
        <v>-158536.3473299997</v>
      </c>
      <c r="P141" s="27">
        <f t="shared" si="51"/>
        <v>158536.3473299997</v>
      </c>
    </row>
    <row r="142" spans="1:16">
      <c r="A142" s="30">
        <v>39356</v>
      </c>
      <c r="C142" s="6">
        <v>134</v>
      </c>
      <c r="D142" s="29">
        <f t="shared" si="42"/>
        <v>8889</v>
      </c>
      <c r="E142" s="29">
        <f t="shared" si="47"/>
        <v>1191126</v>
      </c>
      <c r="F142" s="29">
        <f t="shared" si="43"/>
        <v>-408874</v>
      </c>
      <c r="G142" s="34">
        <f>+Inputs!$D$3</f>
        <v>0.37951000000000001</v>
      </c>
      <c r="I142" s="27">
        <f t="shared" si="48"/>
        <v>1600000</v>
      </c>
      <c r="K142" s="27">
        <f t="shared" si="44"/>
        <v>8889</v>
      </c>
      <c r="L142" s="27">
        <f t="shared" si="49"/>
        <v>1191126</v>
      </c>
      <c r="M142" s="27">
        <f t="shared" si="45"/>
        <v>3373.4643900000001</v>
      </c>
      <c r="N142" s="27">
        <f t="shared" si="46"/>
        <v>3373.4643900000001</v>
      </c>
      <c r="O142" s="27">
        <f t="shared" si="50"/>
        <v>-155162.88293999969</v>
      </c>
      <c r="P142" s="27">
        <f t="shared" si="51"/>
        <v>155162.88293999969</v>
      </c>
    </row>
    <row r="143" spans="1:16">
      <c r="A143" s="31">
        <v>39387</v>
      </c>
      <c r="C143" s="6">
        <v>135</v>
      </c>
      <c r="D143" s="29">
        <f t="shared" si="42"/>
        <v>8889</v>
      </c>
      <c r="E143" s="29">
        <f t="shared" si="47"/>
        <v>1200015</v>
      </c>
      <c r="F143" s="29">
        <f t="shared" si="43"/>
        <v>-399985</v>
      </c>
      <c r="G143" s="34">
        <f>+Inputs!$D$3</f>
        <v>0.37951000000000001</v>
      </c>
      <c r="I143" s="27">
        <f t="shared" si="48"/>
        <v>1600000</v>
      </c>
      <c r="K143" s="27">
        <f t="shared" si="44"/>
        <v>8889</v>
      </c>
      <c r="L143" s="27">
        <f t="shared" si="49"/>
        <v>1200015</v>
      </c>
      <c r="M143" s="27">
        <f t="shared" si="45"/>
        <v>3373.4643900000001</v>
      </c>
      <c r="N143" s="27">
        <f t="shared" si="46"/>
        <v>3373.4643900000001</v>
      </c>
      <c r="O143" s="27">
        <f t="shared" si="50"/>
        <v>-151789.41854999968</v>
      </c>
      <c r="P143" s="27">
        <f t="shared" si="51"/>
        <v>151789.41854999968</v>
      </c>
    </row>
    <row r="144" spans="1:16">
      <c r="A144" s="30">
        <v>39417</v>
      </c>
      <c r="C144" s="6">
        <v>136</v>
      </c>
      <c r="D144" s="29">
        <f t="shared" si="42"/>
        <v>8889</v>
      </c>
      <c r="E144" s="29">
        <f t="shared" si="47"/>
        <v>1208904</v>
      </c>
      <c r="F144" s="29">
        <f t="shared" si="43"/>
        <v>-391096</v>
      </c>
      <c r="G144" s="34">
        <f>+Inputs!$D$3</f>
        <v>0.37951000000000001</v>
      </c>
      <c r="I144" s="27">
        <f t="shared" si="48"/>
        <v>1600000</v>
      </c>
      <c r="K144" s="27">
        <f t="shared" si="44"/>
        <v>8889</v>
      </c>
      <c r="L144" s="27">
        <f t="shared" si="49"/>
        <v>1208904</v>
      </c>
      <c r="M144" s="27">
        <f t="shared" si="45"/>
        <v>3373.4643900000001</v>
      </c>
      <c r="N144" s="27">
        <f t="shared" si="46"/>
        <v>3373.4643900000001</v>
      </c>
      <c r="O144" s="27">
        <f t="shared" si="50"/>
        <v>-148415.95415999967</v>
      </c>
      <c r="P144" s="27">
        <f t="shared" si="51"/>
        <v>148415.95415999967</v>
      </c>
    </row>
    <row r="145" spans="1:16">
      <c r="A145" s="31">
        <v>39448</v>
      </c>
      <c r="C145" s="6">
        <v>137</v>
      </c>
      <c r="D145" s="29">
        <f t="shared" si="42"/>
        <v>8889</v>
      </c>
      <c r="E145" s="29">
        <f t="shared" si="47"/>
        <v>1217793</v>
      </c>
      <c r="F145" s="29">
        <f t="shared" si="43"/>
        <v>-382207</v>
      </c>
      <c r="G145" s="34">
        <f>+Inputs!$D$3</f>
        <v>0.37951000000000001</v>
      </c>
      <c r="I145" s="27">
        <f t="shared" si="48"/>
        <v>1600000</v>
      </c>
      <c r="K145" s="27">
        <f t="shared" si="44"/>
        <v>8889</v>
      </c>
      <c r="L145" s="27">
        <f t="shared" si="49"/>
        <v>1217793</v>
      </c>
      <c r="M145" s="27">
        <f t="shared" si="45"/>
        <v>3373.4643900000001</v>
      </c>
      <c r="N145" s="27">
        <f t="shared" si="46"/>
        <v>3373.4643900000001</v>
      </c>
      <c r="O145" s="27">
        <f t="shared" si="50"/>
        <v>-145042.48976999967</v>
      </c>
      <c r="P145" s="27">
        <f t="shared" si="51"/>
        <v>145042.48976999967</v>
      </c>
    </row>
    <row r="146" spans="1:16">
      <c r="A146" s="30">
        <v>39479</v>
      </c>
      <c r="C146" s="6">
        <v>138</v>
      </c>
      <c r="D146" s="29">
        <f t="shared" si="42"/>
        <v>8889</v>
      </c>
      <c r="E146" s="29">
        <f t="shared" si="47"/>
        <v>1226682</v>
      </c>
      <c r="F146" s="29">
        <f t="shared" si="43"/>
        <v>-373318</v>
      </c>
      <c r="G146" s="34">
        <f>+Inputs!$D$3</f>
        <v>0.37951000000000001</v>
      </c>
      <c r="I146" s="27">
        <f t="shared" si="48"/>
        <v>1600000</v>
      </c>
      <c r="K146" s="27">
        <f t="shared" si="44"/>
        <v>8889</v>
      </c>
      <c r="L146" s="27">
        <f t="shared" si="49"/>
        <v>1226682</v>
      </c>
      <c r="M146" s="27">
        <f t="shared" si="45"/>
        <v>3373.4643900000001</v>
      </c>
      <c r="N146" s="27">
        <f t="shared" si="46"/>
        <v>3373.4643900000001</v>
      </c>
      <c r="O146" s="27">
        <f t="shared" si="50"/>
        <v>-141669.02537999966</v>
      </c>
      <c r="P146" s="27">
        <f t="shared" si="51"/>
        <v>141669.02537999966</v>
      </c>
    </row>
    <row r="147" spans="1:16">
      <c r="A147" s="31">
        <v>39508</v>
      </c>
      <c r="C147" s="6">
        <v>139</v>
      </c>
      <c r="D147" s="29">
        <f t="shared" si="42"/>
        <v>8889</v>
      </c>
      <c r="E147" s="29">
        <f t="shared" si="47"/>
        <v>1235571</v>
      </c>
      <c r="F147" s="29">
        <f t="shared" si="43"/>
        <v>-364429</v>
      </c>
      <c r="G147" s="34">
        <f>+Inputs!$D$3</f>
        <v>0.37951000000000001</v>
      </c>
      <c r="I147" s="27">
        <f t="shared" si="48"/>
        <v>1600000</v>
      </c>
      <c r="K147" s="27">
        <f t="shared" si="44"/>
        <v>8889</v>
      </c>
      <c r="L147" s="27">
        <f t="shared" si="49"/>
        <v>1235571</v>
      </c>
      <c r="M147" s="27">
        <f t="shared" si="45"/>
        <v>3373.4643900000001</v>
      </c>
      <c r="N147" s="27">
        <f t="shared" si="46"/>
        <v>3373.4643900000001</v>
      </c>
      <c r="O147" s="27">
        <f t="shared" si="50"/>
        <v>-138295.56098999965</v>
      </c>
      <c r="P147" s="27">
        <f t="shared" si="51"/>
        <v>138295.56098999965</v>
      </c>
    </row>
    <row r="148" spans="1:16">
      <c r="A148" s="30">
        <v>39539</v>
      </c>
      <c r="C148" s="6">
        <v>140</v>
      </c>
      <c r="D148" s="29">
        <f t="shared" si="42"/>
        <v>8889</v>
      </c>
      <c r="E148" s="29">
        <f t="shared" si="47"/>
        <v>1244460</v>
      </c>
      <c r="F148" s="29">
        <f t="shared" si="43"/>
        <v>-355540</v>
      </c>
      <c r="G148" s="34">
        <f>+Inputs!$D$3</f>
        <v>0.37951000000000001</v>
      </c>
      <c r="I148" s="27">
        <f t="shared" si="48"/>
        <v>1600000</v>
      </c>
      <c r="K148" s="27">
        <f t="shared" si="44"/>
        <v>8889</v>
      </c>
      <c r="L148" s="27">
        <f t="shared" si="49"/>
        <v>1244460</v>
      </c>
      <c r="M148" s="27">
        <f t="shared" si="45"/>
        <v>3373.4643900000001</v>
      </c>
      <c r="N148" s="27">
        <f t="shared" si="46"/>
        <v>3373.4643900000001</v>
      </c>
      <c r="O148" s="27">
        <f t="shared" si="50"/>
        <v>-134922.09659999964</v>
      </c>
      <c r="P148" s="27">
        <f t="shared" si="51"/>
        <v>134922.09659999964</v>
      </c>
    </row>
    <row r="149" spans="1:16">
      <c r="A149" s="31">
        <v>39569</v>
      </c>
      <c r="C149" s="6">
        <v>141</v>
      </c>
      <c r="D149" s="29">
        <f t="shared" si="42"/>
        <v>8889</v>
      </c>
      <c r="E149" s="29">
        <f t="shared" si="47"/>
        <v>1253349</v>
      </c>
      <c r="F149" s="29">
        <f t="shared" si="43"/>
        <v>-346651</v>
      </c>
      <c r="G149" s="34">
        <f>+Inputs!$D$3</f>
        <v>0.37951000000000001</v>
      </c>
      <c r="I149" s="27">
        <f t="shared" si="48"/>
        <v>1600000</v>
      </c>
      <c r="K149" s="27">
        <f t="shared" si="44"/>
        <v>8889</v>
      </c>
      <c r="L149" s="27">
        <f t="shared" si="49"/>
        <v>1253349</v>
      </c>
      <c r="M149" s="27">
        <f t="shared" si="45"/>
        <v>3373.4643900000001</v>
      </c>
      <c r="N149" s="27">
        <f t="shared" si="46"/>
        <v>3373.4643900000001</v>
      </c>
      <c r="O149" s="27">
        <f t="shared" si="50"/>
        <v>-131548.63220999963</v>
      </c>
      <c r="P149" s="27">
        <f t="shared" si="51"/>
        <v>131548.63220999963</v>
      </c>
    </row>
    <row r="150" spans="1:16">
      <c r="A150" s="30">
        <v>39600</v>
      </c>
      <c r="C150" s="6">
        <v>142</v>
      </c>
      <c r="D150" s="29">
        <f t="shared" si="42"/>
        <v>8889</v>
      </c>
      <c r="E150" s="29">
        <f t="shared" si="47"/>
        <v>1262238</v>
      </c>
      <c r="F150" s="29">
        <f t="shared" si="43"/>
        <v>-337762</v>
      </c>
      <c r="G150" s="34">
        <f>+Inputs!$D$3</f>
        <v>0.37951000000000001</v>
      </c>
      <c r="I150" s="27">
        <f t="shared" si="48"/>
        <v>1600000</v>
      </c>
      <c r="K150" s="27">
        <f t="shared" si="44"/>
        <v>8889</v>
      </c>
      <c r="L150" s="27">
        <f t="shared" si="49"/>
        <v>1262238</v>
      </c>
      <c r="M150" s="27">
        <f t="shared" si="45"/>
        <v>3373.4643900000001</v>
      </c>
      <c r="N150" s="27">
        <f t="shared" si="46"/>
        <v>3373.4643900000001</v>
      </c>
      <c r="O150" s="27">
        <f t="shared" si="50"/>
        <v>-128175.16781999964</v>
      </c>
      <c r="P150" s="27">
        <f t="shared" si="51"/>
        <v>128175.16781999964</v>
      </c>
    </row>
    <row r="151" spans="1:16">
      <c r="A151" s="31">
        <v>39630</v>
      </c>
      <c r="C151" s="6">
        <v>143</v>
      </c>
      <c r="D151" s="29">
        <f t="shared" si="42"/>
        <v>8889</v>
      </c>
      <c r="E151" s="29">
        <f t="shared" si="47"/>
        <v>1271127</v>
      </c>
      <c r="F151" s="29">
        <f t="shared" si="43"/>
        <v>-328873</v>
      </c>
      <c r="G151" s="34">
        <f>+Inputs!$D$3</f>
        <v>0.37951000000000001</v>
      </c>
      <c r="I151" s="27">
        <f t="shared" si="48"/>
        <v>1600000</v>
      </c>
      <c r="K151" s="27">
        <f t="shared" si="44"/>
        <v>8889</v>
      </c>
      <c r="L151" s="27">
        <f t="shared" si="49"/>
        <v>1271127</v>
      </c>
      <c r="M151" s="27">
        <f t="shared" si="45"/>
        <v>3373.4643900000001</v>
      </c>
      <c r="N151" s="27">
        <f t="shared" si="46"/>
        <v>3373.4643900000001</v>
      </c>
      <c r="O151" s="27">
        <f t="shared" si="50"/>
        <v>-124801.70342999964</v>
      </c>
      <c r="P151" s="27">
        <f t="shared" si="51"/>
        <v>124801.70342999964</v>
      </c>
    </row>
    <row r="152" spans="1:16">
      <c r="A152" s="30">
        <v>39661</v>
      </c>
      <c r="C152" s="6">
        <v>144</v>
      </c>
      <c r="D152" s="29">
        <f t="shared" si="42"/>
        <v>8889</v>
      </c>
      <c r="E152" s="29">
        <f t="shared" si="47"/>
        <v>1280016</v>
      </c>
      <c r="F152" s="29">
        <f t="shared" si="43"/>
        <v>-319984</v>
      </c>
      <c r="G152" s="34">
        <f>+Inputs!$D$3</f>
        <v>0.37951000000000001</v>
      </c>
      <c r="I152" s="27">
        <f t="shared" si="48"/>
        <v>1600000</v>
      </c>
      <c r="K152" s="27">
        <f t="shared" si="44"/>
        <v>8889</v>
      </c>
      <c r="L152" s="27">
        <f t="shared" si="49"/>
        <v>1280016</v>
      </c>
      <c r="M152" s="27">
        <f t="shared" si="45"/>
        <v>3373.4643900000001</v>
      </c>
      <c r="N152" s="27">
        <f t="shared" si="46"/>
        <v>3373.4643900000001</v>
      </c>
      <c r="O152" s="27">
        <f t="shared" si="50"/>
        <v>-121428.23903999965</v>
      </c>
      <c r="P152" s="27">
        <f t="shared" si="51"/>
        <v>121428.23903999965</v>
      </c>
    </row>
    <row r="153" spans="1:16">
      <c r="A153" s="31">
        <v>39692</v>
      </c>
      <c r="C153" s="6">
        <v>145</v>
      </c>
      <c r="D153" s="29">
        <f t="shared" si="42"/>
        <v>8889</v>
      </c>
      <c r="E153" s="29">
        <f t="shared" si="47"/>
        <v>1288905</v>
      </c>
      <c r="F153" s="29">
        <f t="shared" si="43"/>
        <v>-311095</v>
      </c>
      <c r="G153" s="34">
        <f>+Inputs!$D$3</f>
        <v>0.37951000000000001</v>
      </c>
      <c r="I153" s="27">
        <f t="shared" si="48"/>
        <v>1600000</v>
      </c>
      <c r="K153" s="27">
        <f t="shared" si="44"/>
        <v>8889</v>
      </c>
      <c r="L153" s="27">
        <f t="shared" si="49"/>
        <v>1288905</v>
      </c>
      <c r="M153" s="27">
        <f t="shared" si="45"/>
        <v>3373.4643900000001</v>
      </c>
      <c r="N153" s="27">
        <f t="shared" si="46"/>
        <v>3373.4643900000001</v>
      </c>
      <c r="O153" s="27">
        <f t="shared" si="50"/>
        <v>-118054.77464999966</v>
      </c>
      <c r="P153" s="27">
        <f t="shared" si="51"/>
        <v>118054.77464999966</v>
      </c>
    </row>
    <row r="154" spans="1:16">
      <c r="A154" s="30">
        <v>39722</v>
      </c>
      <c r="C154" s="6">
        <v>146</v>
      </c>
      <c r="D154" s="29">
        <f t="shared" si="42"/>
        <v>8889</v>
      </c>
      <c r="E154" s="29">
        <f t="shared" si="47"/>
        <v>1297794</v>
      </c>
      <c r="F154" s="29">
        <f t="shared" si="43"/>
        <v>-302206</v>
      </c>
      <c r="G154" s="34">
        <f>+Inputs!$D$3</f>
        <v>0.37951000000000001</v>
      </c>
      <c r="I154" s="27">
        <f t="shared" si="48"/>
        <v>1600000</v>
      </c>
      <c r="K154" s="27">
        <f t="shared" si="44"/>
        <v>8889</v>
      </c>
      <c r="L154" s="27">
        <f t="shared" si="49"/>
        <v>1297794</v>
      </c>
      <c r="M154" s="27">
        <f t="shared" si="45"/>
        <v>3373.4643900000001</v>
      </c>
      <c r="N154" s="27">
        <f t="shared" si="46"/>
        <v>3373.4643900000001</v>
      </c>
      <c r="O154" s="27">
        <f t="shared" si="50"/>
        <v>-114681.31025999966</v>
      </c>
      <c r="P154" s="27">
        <f t="shared" si="51"/>
        <v>114681.31025999966</v>
      </c>
    </row>
    <row r="155" spans="1:16">
      <c r="A155" s="31">
        <v>39753</v>
      </c>
      <c r="C155" s="6">
        <v>147</v>
      </c>
      <c r="D155" s="29">
        <f t="shared" si="42"/>
        <v>8889</v>
      </c>
      <c r="E155" s="29">
        <f t="shared" si="47"/>
        <v>1306683</v>
      </c>
      <c r="F155" s="29">
        <f t="shared" si="43"/>
        <v>-293317</v>
      </c>
      <c r="G155" s="34">
        <f>+Inputs!$D$3</f>
        <v>0.37951000000000001</v>
      </c>
      <c r="I155" s="27">
        <f t="shared" si="48"/>
        <v>1600000</v>
      </c>
      <c r="K155" s="27">
        <f t="shared" si="44"/>
        <v>8889</v>
      </c>
      <c r="L155" s="27">
        <f t="shared" si="49"/>
        <v>1306683</v>
      </c>
      <c r="M155" s="27">
        <f t="shared" si="45"/>
        <v>3373.4643900000001</v>
      </c>
      <c r="N155" s="27">
        <f t="shared" si="46"/>
        <v>3373.4643900000001</v>
      </c>
      <c r="O155" s="27">
        <f t="shared" si="50"/>
        <v>-111307.84586999967</v>
      </c>
      <c r="P155" s="27">
        <f t="shared" si="51"/>
        <v>111307.84586999967</v>
      </c>
    </row>
    <row r="156" spans="1:16">
      <c r="A156" s="30">
        <v>39783</v>
      </c>
      <c r="C156" s="6">
        <v>148</v>
      </c>
      <c r="D156" s="29">
        <f t="shared" si="42"/>
        <v>8889</v>
      </c>
      <c r="E156" s="29">
        <f t="shared" si="47"/>
        <v>1315572</v>
      </c>
      <c r="F156" s="29">
        <f t="shared" si="43"/>
        <v>-284428</v>
      </c>
      <c r="G156" s="34">
        <f>+Inputs!$D$3</f>
        <v>0.37951000000000001</v>
      </c>
      <c r="I156" s="27">
        <f t="shared" si="48"/>
        <v>1600000</v>
      </c>
      <c r="K156" s="27">
        <f t="shared" si="44"/>
        <v>8889</v>
      </c>
      <c r="L156" s="27">
        <f t="shared" si="49"/>
        <v>1315572</v>
      </c>
      <c r="M156" s="27">
        <f t="shared" si="45"/>
        <v>3373.4643900000001</v>
      </c>
      <c r="N156" s="27">
        <f t="shared" si="46"/>
        <v>3373.4643900000001</v>
      </c>
      <c r="O156" s="27">
        <f t="shared" si="50"/>
        <v>-107934.38147999968</v>
      </c>
      <c r="P156" s="27">
        <f t="shared" si="51"/>
        <v>107934.38147999968</v>
      </c>
    </row>
    <row r="157" spans="1:16">
      <c r="A157" s="31">
        <v>39814</v>
      </c>
      <c r="C157" s="6">
        <v>149</v>
      </c>
      <c r="D157" s="29">
        <f t="shared" si="42"/>
        <v>8889</v>
      </c>
      <c r="E157" s="29">
        <f t="shared" si="47"/>
        <v>1324461</v>
      </c>
      <c r="F157" s="29">
        <f t="shared" si="43"/>
        <v>-275539</v>
      </c>
      <c r="G157" s="34">
        <f>+Inputs!$D$3</f>
        <v>0.37951000000000001</v>
      </c>
      <c r="I157" s="27">
        <f t="shared" si="48"/>
        <v>1600000</v>
      </c>
      <c r="K157" s="27">
        <f t="shared" si="44"/>
        <v>8889</v>
      </c>
      <c r="L157" s="27">
        <f t="shared" si="49"/>
        <v>1324461</v>
      </c>
      <c r="M157" s="27">
        <f t="shared" si="45"/>
        <v>3373.4643900000001</v>
      </c>
      <c r="N157" s="27">
        <f t="shared" si="46"/>
        <v>3373.4643900000001</v>
      </c>
      <c r="O157" s="27">
        <f t="shared" si="50"/>
        <v>-104560.91708999968</v>
      </c>
      <c r="P157" s="27">
        <f t="shared" si="51"/>
        <v>104560.91708999968</v>
      </c>
    </row>
    <row r="158" spans="1:16">
      <c r="A158" s="30">
        <v>39845</v>
      </c>
      <c r="C158" s="6">
        <v>150</v>
      </c>
      <c r="D158" s="29">
        <f t="shared" si="42"/>
        <v>8889</v>
      </c>
      <c r="E158" s="29">
        <f t="shared" si="47"/>
        <v>1333350</v>
      </c>
      <c r="F158" s="29">
        <f t="shared" si="43"/>
        <v>-266650</v>
      </c>
      <c r="G158" s="34">
        <f>+Inputs!$D$3</f>
        <v>0.37951000000000001</v>
      </c>
      <c r="I158" s="27">
        <f t="shared" si="48"/>
        <v>1600000</v>
      </c>
      <c r="K158" s="27">
        <f t="shared" si="44"/>
        <v>8889</v>
      </c>
      <c r="L158" s="27">
        <f t="shared" si="49"/>
        <v>1333350</v>
      </c>
      <c r="M158" s="27">
        <f t="shared" si="45"/>
        <v>3373.4643900000001</v>
      </c>
      <c r="N158" s="27">
        <f t="shared" si="46"/>
        <v>3373.4643900000001</v>
      </c>
      <c r="O158" s="27">
        <f t="shared" si="50"/>
        <v>-101187.45269999969</v>
      </c>
      <c r="P158" s="27">
        <f t="shared" si="51"/>
        <v>101187.45269999969</v>
      </c>
    </row>
    <row r="159" spans="1:16">
      <c r="A159" s="31">
        <v>39873</v>
      </c>
      <c r="C159" s="6">
        <v>151</v>
      </c>
      <c r="D159" s="29">
        <f t="shared" si="42"/>
        <v>8889</v>
      </c>
      <c r="E159" s="29">
        <f t="shared" si="47"/>
        <v>1342239</v>
      </c>
      <c r="F159" s="29">
        <f t="shared" si="43"/>
        <v>-257761</v>
      </c>
      <c r="G159" s="34">
        <f>+Inputs!$D$3</f>
        <v>0.37951000000000001</v>
      </c>
      <c r="I159" s="27">
        <f t="shared" si="48"/>
        <v>1600000</v>
      </c>
      <c r="K159" s="27">
        <f t="shared" si="44"/>
        <v>8889</v>
      </c>
      <c r="L159" s="27">
        <f t="shared" si="49"/>
        <v>1342239</v>
      </c>
      <c r="M159" s="27">
        <f t="shared" si="45"/>
        <v>3373.4643900000001</v>
      </c>
      <c r="N159" s="27">
        <f t="shared" si="46"/>
        <v>3373.4643900000001</v>
      </c>
      <c r="O159" s="27">
        <f t="shared" si="50"/>
        <v>-97813.988309999695</v>
      </c>
      <c r="P159" s="27">
        <f t="shared" si="51"/>
        <v>97813.988309999695</v>
      </c>
    </row>
    <row r="160" spans="1:16">
      <c r="A160" s="30">
        <v>39904</v>
      </c>
      <c r="C160" s="6">
        <v>152</v>
      </c>
      <c r="D160" s="29">
        <f t="shared" si="42"/>
        <v>8889</v>
      </c>
      <c r="E160" s="29">
        <f t="shared" si="47"/>
        <v>1351128</v>
      </c>
      <c r="F160" s="29">
        <f t="shared" si="43"/>
        <v>-248872</v>
      </c>
      <c r="G160" s="34">
        <f>+Inputs!$D$3</f>
        <v>0.37951000000000001</v>
      </c>
      <c r="I160" s="27">
        <f t="shared" si="48"/>
        <v>1600000</v>
      </c>
      <c r="K160" s="27">
        <f t="shared" si="44"/>
        <v>8889</v>
      </c>
      <c r="L160" s="27">
        <f t="shared" si="49"/>
        <v>1351128</v>
      </c>
      <c r="M160" s="27">
        <f t="shared" si="45"/>
        <v>3373.4643900000001</v>
      </c>
      <c r="N160" s="27">
        <f t="shared" si="46"/>
        <v>3373.4643900000001</v>
      </c>
      <c r="O160" s="27">
        <f t="shared" si="50"/>
        <v>-94440.523919999701</v>
      </c>
      <c r="P160" s="27">
        <f t="shared" si="51"/>
        <v>94440.523919999701</v>
      </c>
    </row>
    <row r="161" spans="1:19">
      <c r="A161" s="31">
        <v>39934</v>
      </c>
      <c r="C161" s="6">
        <v>153</v>
      </c>
      <c r="D161" s="29">
        <f t="shared" si="42"/>
        <v>8889</v>
      </c>
      <c r="E161" s="29">
        <f t="shared" si="47"/>
        <v>1360017</v>
      </c>
      <c r="F161" s="29">
        <f t="shared" si="43"/>
        <v>-239983</v>
      </c>
      <c r="G161" s="34">
        <f>+Inputs!$D$3</f>
        <v>0.37951000000000001</v>
      </c>
      <c r="I161" s="27">
        <f t="shared" si="48"/>
        <v>1600000</v>
      </c>
      <c r="K161" s="27">
        <f t="shared" si="44"/>
        <v>8889</v>
      </c>
      <c r="L161" s="27">
        <f t="shared" si="49"/>
        <v>1360017</v>
      </c>
      <c r="M161" s="27">
        <f t="shared" si="45"/>
        <v>3373.4643900000001</v>
      </c>
      <c r="N161" s="27">
        <f t="shared" si="46"/>
        <v>3373.4643900000001</v>
      </c>
      <c r="O161" s="27">
        <f t="shared" si="50"/>
        <v>-91067.059529999708</v>
      </c>
      <c r="P161" s="27">
        <f t="shared" si="51"/>
        <v>91067.059529999708</v>
      </c>
    </row>
    <row r="162" spans="1:19">
      <c r="A162" s="30">
        <v>39965</v>
      </c>
      <c r="C162" s="6">
        <v>154</v>
      </c>
      <c r="D162" s="29">
        <f t="shared" si="42"/>
        <v>8889</v>
      </c>
      <c r="E162" s="29">
        <f t="shared" si="47"/>
        <v>1368906</v>
      </c>
      <c r="F162" s="29">
        <f t="shared" si="43"/>
        <v>-231094</v>
      </c>
      <c r="G162" s="34">
        <f>+Inputs!$D$3</f>
        <v>0.37951000000000001</v>
      </c>
      <c r="I162" s="27">
        <f t="shared" si="48"/>
        <v>1600000</v>
      </c>
      <c r="K162" s="27">
        <f t="shared" si="44"/>
        <v>8889</v>
      </c>
      <c r="L162" s="27">
        <f t="shared" si="49"/>
        <v>1368906</v>
      </c>
      <c r="M162" s="27">
        <f t="shared" si="45"/>
        <v>3373.4643900000001</v>
      </c>
      <c r="N162" s="27">
        <f t="shared" si="46"/>
        <v>3373.4643900000001</v>
      </c>
      <c r="O162" s="27">
        <f t="shared" si="50"/>
        <v>-87693.595139999714</v>
      </c>
      <c r="P162" s="27">
        <f t="shared" si="51"/>
        <v>87693.595139999714</v>
      </c>
    </row>
    <row r="163" spans="1:19">
      <c r="A163" s="31">
        <v>39995</v>
      </c>
      <c r="C163" s="6">
        <v>155</v>
      </c>
      <c r="D163" s="29">
        <f t="shared" si="42"/>
        <v>8889</v>
      </c>
      <c r="E163" s="29">
        <f t="shared" si="47"/>
        <v>1377795</v>
      </c>
      <c r="F163" s="29">
        <f t="shared" si="43"/>
        <v>-222205</v>
      </c>
      <c r="G163" s="34">
        <f>+Inputs!$D$3</f>
        <v>0.37951000000000001</v>
      </c>
      <c r="I163" s="27">
        <f t="shared" si="48"/>
        <v>1600000</v>
      </c>
      <c r="K163" s="27">
        <f t="shared" si="44"/>
        <v>8889</v>
      </c>
      <c r="L163" s="27">
        <f t="shared" si="49"/>
        <v>1377795</v>
      </c>
      <c r="M163" s="27">
        <f t="shared" si="45"/>
        <v>3373.4643900000001</v>
      </c>
      <c r="N163" s="27">
        <f t="shared" si="46"/>
        <v>3373.4643900000001</v>
      </c>
      <c r="O163" s="27">
        <f t="shared" si="50"/>
        <v>-84320.13074999972</v>
      </c>
      <c r="P163" s="27">
        <f t="shared" si="51"/>
        <v>84320.13074999972</v>
      </c>
    </row>
    <row r="164" spans="1:19">
      <c r="A164" s="30">
        <v>40026</v>
      </c>
      <c r="C164" s="6">
        <v>156</v>
      </c>
      <c r="D164" s="29">
        <f t="shared" si="42"/>
        <v>8889</v>
      </c>
      <c r="E164" s="29">
        <f t="shared" si="47"/>
        <v>1386684</v>
      </c>
      <c r="F164" s="29">
        <f t="shared" si="43"/>
        <v>-213316</v>
      </c>
      <c r="G164" s="34">
        <f>+Inputs!$D$3</f>
        <v>0.37951000000000001</v>
      </c>
      <c r="I164" s="27">
        <f t="shared" si="48"/>
        <v>1600000</v>
      </c>
      <c r="K164" s="27">
        <f t="shared" si="44"/>
        <v>8889</v>
      </c>
      <c r="L164" s="27">
        <f t="shared" si="49"/>
        <v>1386684</v>
      </c>
      <c r="M164" s="27">
        <f t="shared" si="45"/>
        <v>3373.4643900000001</v>
      </c>
      <c r="N164" s="27">
        <f t="shared" si="46"/>
        <v>3373.4643900000001</v>
      </c>
      <c r="O164" s="27">
        <f t="shared" si="50"/>
        <v>-80946.666359999726</v>
      </c>
      <c r="P164" s="27">
        <f t="shared" si="51"/>
        <v>80946.666359999726</v>
      </c>
    </row>
    <row r="165" spans="1:19">
      <c r="A165" s="31">
        <v>40057</v>
      </c>
      <c r="C165" s="6">
        <v>157</v>
      </c>
      <c r="D165" s="29">
        <f t="shared" si="42"/>
        <v>8889</v>
      </c>
      <c r="E165" s="29">
        <f t="shared" si="47"/>
        <v>1395573</v>
      </c>
      <c r="F165" s="29">
        <f t="shared" si="43"/>
        <v>-204427</v>
      </c>
      <c r="G165" s="34">
        <f>+Inputs!$D$3</f>
        <v>0.37951000000000001</v>
      </c>
      <c r="I165" s="27">
        <f t="shared" si="48"/>
        <v>1600000</v>
      </c>
      <c r="K165" s="27">
        <f t="shared" si="44"/>
        <v>8889</v>
      </c>
      <c r="L165" s="27">
        <f t="shared" si="49"/>
        <v>1395573</v>
      </c>
      <c r="M165" s="27">
        <f t="shared" si="45"/>
        <v>3373.4643900000001</v>
      </c>
      <c r="N165" s="27">
        <f t="shared" si="46"/>
        <v>3373.4643900000001</v>
      </c>
      <c r="O165" s="27">
        <f t="shared" si="50"/>
        <v>-77573.201969999733</v>
      </c>
      <c r="P165" s="27">
        <f t="shared" si="51"/>
        <v>77573.201969999733</v>
      </c>
    </row>
    <row r="166" spans="1:19">
      <c r="A166" s="30">
        <v>40087</v>
      </c>
      <c r="C166" s="6">
        <v>158</v>
      </c>
      <c r="D166" s="29">
        <f t="shared" si="42"/>
        <v>8889</v>
      </c>
      <c r="E166" s="29">
        <f t="shared" si="47"/>
        <v>1404462</v>
      </c>
      <c r="F166" s="29">
        <f t="shared" si="43"/>
        <v>-195538</v>
      </c>
      <c r="G166" s="34">
        <f>+Inputs!$D$3</f>
        <v>0.37951000000000001</v>
      </c>
      <c r="I166" s="27">
        <f t="shared" si="48"/>
        <v>1600000</v>
      </c>
      <c r="K166" s="27">
        <f t="shared" si="44"/>
        <v>8889</v>
      </c>
      <c r="L166" s="27">
        <f t="shared" si="49"/>
        <v>1404462</v>
      </c>
      <c r="M166" s="27">
        <f t="shared" si="45"/>
        <v>3373.4643900000001</v>
      </c>
      <c r="N166" s="27">
        <f t="shared" si="46"/>
        <v>3373.4643900000001</v>
      </c>
      <c r="O166" s="27">
        <f t="shared" si="50"/>
        <v>-74199.737579999739</v>
      </c>
      <c r="P166" s="27">
        <f t="shared" si="51"/>
        <v>74199.737579999739</v>
      </c>
    </row>
    <row r="167" spans="1:19">
      <c r="A167" s="31">
        <v>40118</v>
      </c>
      <c r="C167" s="6">
        <v>159</v>
      </c>
      <c r="D167" s="29">
        <f t="shared" si="42"/>
        <v>8889</v>
      </c>
      <c r="E167" s="29">
        <f t="shared" si="47"/>
        <v>1413351</v>
      </c>
      <c r="F167" s="29">
        <f t="shared" si="43"/>
        <v>-186649</v>
      </c>
      <c r="G167" s="34">
        <f>+Inputs!$D$3</f>
        <v>0.37951000000000001</v>
      </c>
      <c r="I167" s="27">
        <f t="shared" si="48"/>
        <v>1600000</v>
      </c>
      <c r="K167" s="27">
        <f t="shared" si="44"/>
        <v>8889</v>
      </c>
      <c r="L167" s="27">
        <f t="shared" si="49"/>
        <v>1413351</v>
      </c>
      <c r="M167" s="27">
        <f t="shared" si="45"/>
        <v>3373.4643900000001</v>
      </c>
      <c r="N167" s="27">
        <f t="shared" si="46"/>
        <v>3373.4643900000001</v>
      </c>
      <c r="O167" s="27">
        <f t="shared" si="50"/>
        <v>-70826.273189999745</v>
      </c>
      <c r="P167" s="27">
        <f t="shared" si="51"/>
        <v>70826.273189999745</v>
      </c>
    </row>
    <row r="168" spans="1:19">
      <c r="A168" s="30">
        <v>40148</v>
      </c>
      <c r="C168" s="6">
        <v>160</v>
      </c>
      <c r="D168" s="29">
        <f t="shared" si="42"/>
        <v>8889</v>
      </c>
      <c r="E168" s="29">
        <f t="shared" si="47"/>
        <v>1422240</v>
      </c>
      <c r="F168" s="29">
        <f t="shared" si="43"/>
        <v>-177760</v>
      </c>
      <c r="G168" s="34">
        <f>+Inputs!$D$3</f>
        <v>0.37951000000000001</v>
      </c>
      <c r="I168" s="27">
        <f t="shared" si="48"/>
        <v>1600000</v>
      </c>
      <c r="K168" s="27">
        <f t="shared" si="44"/>
        <v>8889</v>
      </c>
      <c r="L168" s="27">
        <f t="shared" si="49"/>
        <v>1422240</v>
      </c>
      <c r="M168" s="27">
        <f t="shared" si="45"/>
        <v>3373.4643900000001</v>
      </c>
      <c r="N168" s="27">
        <f t="shared" si="46"/>
        <v>3373.4643900000001</v>
      </c>
      <c r="O168" s="27">
        <f t="shared" si="50"/>
        <v>-67452.808799999751</v>
      </c>
      <c r="P168" s="27">
        <f t="shared" si="51"/>
        <v>67452.808799999751</v>
      </c>
    </row>
    <row r="169" spans="1:19" s="237" customFormat="1">
      <c r="A169" s="243">
        <v>40179</v>
      </c>
      <c r="C169" s="238">
        <v>161</v>
      </c>
      <c r="D169" s="239">
        <f>ROUND(-($F$168/60)*1,0)</f>
        <v>2963</v>
      </c>
      <c r="E169" s="239">
        <f t="shared" si="47"/>
        <v>1425203</v>
      </c>
      <c r="F169" s="239">
        <f t="shared" ref="F169" si="52">$B$9+E169</f>
        <v>-174797</v>
      </c>
      <c r="G169" s="240">
        <f>+Inputs!$D$3</f>
        <v>0.37951000000000001</v>
      </c>
      <c r="I169" s="241">
        <f t="shared" si="48"/>
        <v>1600000</v>
      </c>
      <c r="K169" s="241">
        <f t="shared" ref="K169" si="53">D169</f>
        <v>2963</v>
      </c>
      <c r="L169" s="241">
        <f t="shared" si="49"/>
        <v>1425203</v>
      </c>
      <c r="M169" s="241">
        <f t="shared" ref="M169" si="54">K169*G169</f>
        <v>1124.48813</v>
      </c>
      <c r="N169" s="241">
        <f t="shared" ref="N169" si="55">M169-J169</f>
        <v>1124.48813</v>
      </c>
      <c r="O169" s="241">
        <f t="shared" si="50"/>
        <v>-66328.320669999754</v>
      </c>
      <c r="P169" s="241">
        <f t="shared" si="51"/>
        <v>66328.320669999754</v>
      </c>
      <c r="Q169" s="242"/>
      <c r="R169" s="242"/>
      <c r="S169" s="242"/>
    </row>
    <row r="170" spans="1:19" s="237" customFormat="1">
      <c r="A170" s="236">
        <v>40210</v>
      </c>
      <c r="C170" s="238">
        <v>162</v>
      </c>
      <c r="D170" s="239">
        <f t="shared" ref="D170:D227" si="56">ROUND(-($F$168/60)*1,0)</f>
        <v>2963</v>
      </c>
      <c r="E170" s="239">
        <f t="shared" ref="E170:E228" si="57">+E169+D170</f>
        <v>1428166</v>
      </c>
      <c r="F170" s="239">
        <f t="shared" ref="F170:F228" si="58">$B$9+E170</f>
        <v>-171834</v>
      </c>
      <c r="G170" s="240">
        <f>+Inputs!$D$3</f>
        <v>0.37951000000000001</v>
      </c>
      <c r="I170" s="241">
        <f t="shared" ref="I170:I228" si="59">+I169+H170</f>
        <v>1600000</v>
      </c>
      <c r="K170" s="241">
        <f t="shared" ref="K170:K228" si="60">D170</f>
        <v>2963</v>
      </c>
      <c r="L170" s="241">
        <f t="shared" ref="L170:L228" si="61">+L169+K170</f>
        <v>1428166</v>
      </c>
      <c r="M170" s="241">
        <f t="shared" ref="M170:M228" si="62">K170*G170</f>
        <v>1124.48813</v>
      </c>
      <c r="N170" s="241">
        <f t="shared" ref="N170:N228" si="63">M170-J170</f>
        <v>1124.48813</v>
      </c>
      <c r="O170" s="241">
        <f t="shared" ref="O170:O228" si="64">+O169+N170</f>
        <v>-65203.832539999756</v>
      </c>
      <c r="P170" s="241">
        <f t="shared" ref="P170:P228" si="65">P169-N170</f>
        <v>65203.832539999756</v>
      </c>
      <c r="Q170" s="242"/>
      <c r="R170" s="242"/>
      <c r="S170" s="242"/>
    </row>
    <row r="171" spans="1:19" s="237" customFormat="1">
      <c r="A171" s="243">
        <v>40238</v>
      </c>
      <c r="C171" s="238">
        <v>163</v>
      </c>
      <c r="D171" s="239">
        <f t="shared" si="56"/>
        <v>2963</v>
      </c>
      <c r="E171" s="239">
        <f t="shared" si="57"/>
        <v>1431129</v>
      </c>
      <c r="F171" s="239">
        <f t="shared" si="58"/>
        <v>-168871</v>
      </c>
      <c r="G171" s="240">
        <f>+Inputs!$D$3</f>
        <v>0.37951000000000001</v>
      </c>
      <c r="I171" s="241">
        <f t="shared" si="59"/>
        <v>1600000</v>
      </c>
      <c r="K171" s="241">
        <f t="shared" si="60"/>
        <v>2963</v>
      </c>
      <c r="L171" s="241">
        <f t="shared" si="61"/>
        <v>1431129</v>
      </c>
      <c r="M171" s="241">
        <f t="shared" si="62"/>
        <v>1124.48813</v>
      </c>
      <c r="N171" s="241">
        <f t="shared" si="63"/>
        <v>1124.48813</v>
      </c>
      <c r="O171" s="241">
        <f t="shared" si="64"/>
        <v>-64079.344409999758</v>
      </c>
      <c r="P171" s="241">
        <f t="shared" si="65"/>
        <v>64079.344409999758</v>
      </c>
      <c r="Q171" s="242"/>
      <c r="R171" s="242"/>
      <c r="S171" s="242"/>
    </row>
    <row r="172" spans="1:19" s="237" customFormat="1">
      <c r="A172" s="236">
        <v>40269</v>
      </c>
      <c r="C172" s="238">
        <v>164</v>
      </c>
      <c r="D172" s="239">
        <f t="shared" si="56"/>
        <v>2963</v>
      </c>
      <c r="E172" s="239">
        <f t="shared" si="57"/>
        <v>1434092</v>
      </c>
      <c r="F172" s="239">
        <f t="shared" si="58"/>
        <v>-165908</v>
      </c>
      <c r="G172" s="240">
        <f>+Inputs!$D$3</f>
        <v>0.37951000000000001</v>
      </c>
      <c r="I172" s="241">
        <f t="shared" si="59"/>
        <v>1600000</v>
      </c>
      <c r="K172" s="241">
        <f t="shared" si="60"/>
        <v>2963</v>
      </c>
      <c r="L172" s="241">
        <f t="shared" si="61"/>
        <v>1434092</v>
      </c>
      <c r="M172" s="241">
        <f t="shared" si="62"/>
        <v>1124.48813</v>
      </c>
      <c r="N172" s="241">
        <f t="shared" si="63"/>
        <v>1124.48813</v>
      </c>
      <c r="O172" s="241">
        <f t="shared" si="64"/>
        <v>-62954.85627999976</v>
      </c>
      <c r="P172" s="241">
        <f t="shared" si="65"/>
        <v>62954.85627999976</v>
      </c>
      <c r="Q172" s="242"/>
      <c r="R172" s="242"/>
      <c r="S172" s="242"/>
    </row>
    <row r="173" spans="1:19" s="237" customFormat="1">
      <c r="A173" s="243">
        <v>40299</v>
      </c>
      <c r="C173" s="238">
        <v>165</v>
      </c>
      <c r="D173" s="239">
        <f t="shared" si="56"/>
        <v>2963</v>
      </c>
      <c r="E173" s="239">
        <f t="shared" si="57"/>
        <v>1437055</v>
      </c>
      <c r="F173" s="239">
        <f t="shared" si="58"/>
        <v>-162945</v>
      </c>
      <c r="G173" s="240">
        <f>+Inputs!$D$3</f>
        <v>0.37951000000000001</v>
      </c>
      <c r="I173" s="241">
        <f t="shared" si="59"/>
        <v>1600000</v>
      </c>
      <c r="K173" s="241">
        <f t="shared" si="60"/>
        <v>2963</v>
      </c>
      <c r="L173" s="241">
        <f t="shared" si="61"/>
        <v>1437055</v>
      </c>
      <c r="M173" s="241">
        <f t="shared" si="62"/>
        <v>1124.48813</v>
      </c>
      <c r="N173" s="241">
        <f t="shared" si="63"/>
        <v>1124.48813</v>
      </c>
      <c r="O173" s="241">
        <f t="shared" si="64"/>
        <v>-61830.368149999762</v>
      </c>
      <c r="P173" s="241">
        <f t="shared" si="65"/>
        <v>61830.368149999762</v>
      </c>
      <c r="Q173" s="242"/>
      <c r="R173" s="242"/>
      <c r="S173" s="242"/>
    </row>
    <row r="174" spans="1:19" s="237" customFormat="1">
      <c r="A174" s="236">
        <v>40330</v>
      </c>
      <c r="C174" s="238">
        <v>166</v>
      </c>
      <c r="D174" s="239">
        <f t="shared" si="56"/>
        <v>2963</v>
      </c>
      <c r="E174" s="239">
        <f t="shared" si="57"/>
        <v>1440018</v>
      </c>
      <c r="F174" s="239">
        <f t="shared" si="58"/>
        <v>-159982</v>
      </c>
      <c r="G174" s="240">
        <f>+Inputs!$D$3</f>
        <v>0.37951000000000001</v>
      </c>
      <c r="I174" s="241">
        <f t="shared" si="59"/>
        <v>1600000</v>
      </c>
      <c r="K174" s="241">
        <f t="shared" si="60"/>
        <v>2963</v>
      </c>
      <c r="L174" s="241">
        <f t="shared" si="61"/>
        <v>1440018</v>
      </c>
      <c r="M174" s="241">
        <f t="shared" si="62"/>
        <v>1124.48813</v>
      </c>
      <c r="N174" s="241">
        <f t="shared" si="63"/>
        <v>1124.48813</v>
      </c>
      <c r="O174" s="241">
        <f t="shared" si="64"/>
        <v>-60705.880019999764</v>
      </c>
      <c r="P174" s="241">
        <f t="shared" si="65"/>
        <v>60705.880019999764</v>
      </c>
      <c r="Q174" s="242"/>
      <c r="R174" s="242"/>
      <c r="S174" s="242"/>
    </row>
    <row r="175" spans="1:19" s="237" customFormat="1">
      <c r="A175" s="243">
        <v>40360</v>
      </c>
      <c r="C175" s="238">
        <v>167</v>
      </c>
      <c r="D175" s="239">
        <f t="shared" si="56"/>
        <v>2963</v>
      </c>
      <c r="E175" s="239">
        <f t="shared" si="57"/>
        <v>1442981</v>
      </c>
      <c r="F175" s="239">
        <f t="shared" si="58"/>
        <v>-157019</v>
      </c>
      <c r="G175" s="240">
        <f>+Inputs!$D$3</f>
        <v>0.37951000000000001</v>
      </c>
      <c r="I175" s="241">
        <f t="shared" si="59"/>
        <v>1600000</v>
      </c>
      <c r="K175" s="241">
        <f t="shared" si="60"/>
        <v>2963</v>
      </c>
      <c r="L175" s="241">
        <f t="shared" si="61"/>
        <v>1442981</v>
      </c>
      <c r="M175" s="241">
        <f t="shared" si="62"/>
        <v>1124.48813</v>
      </c>
      <c r="N175" s="241">
        <f t="shared" si="63"/>
        <v>1124.48813</v>
      </c>
      <c r="O175" s="241">
        <f t="shared" si="64"/>
        <v>-59581.391889999766</v>
      </c>
      <c r="P175" s="241">
        <f t="shared" si="65"/>
        <v>59581.391889999766</v>
      </c>
      <c r="Q175" s="242"/>
      <c r="R175" s="242"/>
      <c r="S175" s="242"/>
    </row>
    <row r="176" spans="1:19" s="237" customFormat="1">
      <c r="A176" s="236">
        <v>40391</v>
      </c>
      <c r="C176" s="238">
        <v>168</v>
      </c>
      <c r="D176" s="239">
        <f t="shared" si="56"/>
        <v>2963</v>
      </c>
      <c r="E176" s="239">
        <f t="shared" si="57"/>
        <v>1445944</v>
      </c>
      <c r="F176" s="239">
        <f t="shared" si="58"/>
        <v>-154056</v>
      </c>
      <c r="G176" s="240">
        <f>+Inputs!$D$3</f>
        <v>0.37951000000000001</v>
      </c>
      <c r="I176" s="241">
        <f t="shared" si="59"/>
        <v>1600000</v>
      </c>
      <c r="K176" s="241">
        <f t="shared" si="60"/>
        <v>2963</v>
      </c>
      <c r="L176" s="241">
        <f t="shared" si="61"/>
        <v>1445944</v>
      </c>
      <c r="M176" s="241">
        <f t="shared" si="62"/>
        <v>1124.48813</v>
      </c>
      <c r="N176" s="241">
        <f t="shared" si="63"/>
        <v>1124.48813</v>
      </c>
      <c r="O176" s="241">
        <f t="shared" si="64"/>
        <v>-58456.903759999768</v>
      </c>
      <c r="P176" s="241">
        <f t="shared" si="65"/>
        <v>58456.903759999768</v>
      </c>
      <c r="Q176" s="242"/>
      <c r="R176" s="242"/>
      <c r="S176" s="242"/>
    </row>
    <row r="177" spans="1:19" s="237" customFormat="1">
      <c r="A177" s="243">
        <v>40422</v>
      </c>
      <c r="C177" s="238">
        <v>169</v>
      </c>
      <c r="D177" s="239">
        <f t="shared" si="56"/>
        <v>2963</v>
      </c>
      <c r="E177" s="239">
        <f t="shared" si="57"/>
        <v>1448907</v>
      </c>
      <c r="F177" s="239">
        <f t="shared" si="58"/>
        <v>-151093</v>
      </c>
      <c r="G177" s="240">
        <f>+Inputs!$D$3</f>
        <v>0.37951000000000001</v>
      </c>
      <c r="I177" s="241">
        <f t="shared" si="59"/>
        <v>1600000</v>
      </c>
      <c r="K177" s="241">
        <f t="shared" si="60"/>
        <v>2963</v>
      </c>
      <c r="L177" s="241">
        <f t="shared" si="61"/>
        <v>1448907</v>
      </c>
      <c r="M177" s="241">
        <f t="shared" si="62"/>
        <v>1124.48813</v>
      </c>
      <c r="N177" s="241">
        <f t="shared" si="63"/>
        <v>1124.48813</v>
      </c>
      <c r="O177" s="241">
        <f t="shared" si="64"/>
        <v>-57332.41562999977</v>
      </c>
      <c r="P177" s="241">
        <f t="shared" si="65"/>
        <v>57332.41562999977</v>
      </c>
      <c r="Q177" s="242"/>
      <c r="R177" s="242"/>
      <c r="S177" s="242"/>
    </row>
    <row r="178" spans="1:19" s="237" customFormat="1">
      <c r="A178" s="236">
        <v>40452</v>
      </c>
      <c r="C178" s="238">
        <v>170</v>
      </c>
      <c r="D178" s="239">
        <f t="shared" si="56"/>
        <v>2963</v>
      </c>
      <c r="E178" s="239">
        <f t="shared" si="57"/>
        <v>1451870</v>
      </c>
      <c r="F178" s="239">
        <f t="shared" si="58"/>
        <v>-148130</v>
      </c>
      <c r="G178" s="240">
        <f>+Inputs!$D$3</f>
        <v>0.37951000000000001</v>
      </c>
      <c r="I178" s="241">
        <f t="shared" si="59"/>
        <v>1600000</v>
      </c>
      <c r="K178" s="241">
        <f t="shared" si="60"/>
        <v>2963</v>
      </c>
      <c r="L178" s="241">
        <f t="shared" si="61"/>
        <v>1451870</v>
      </c>
      <c r="M178" s="241">
        <f t="shared" si="62"/>
        <v>1124.48813</v>
      </c>
      <c r="N178" s="241">
        <f t="shared" si="63"/>
        <v>1124.48813</v>
      </c>
      <c r="O178" s="241">
        <f t="shared" si="64"/>
        <v>-56207.927499999772</v>
      </c>
      <c r="P178" s="241">
        <f t="shared" si="65"/>
        <v>56207.927499999772</v>
      </c>
      <c r="Q178" s="242"/>
      <c r="R178" s="242"/>
      <c r="S178" s="242"/>
    </row>
    <row r="179" spans="1:19" s="237" customFormat="1">
      <c r="A179" s="243">
        <v>40483</v>
      </c>
      <c r="C179" s="238">
        <v>171</v>
      </c>
      <c r="D179" s="239">
        <f t="shared" si="56"/>
        <v>2963</v>
      </c>
      <c r="E179" s="239">
        <f t="shared" si="57"/>
        <v>1454833</v>
      </c>
      <c r="F179" s="239">
        <f t="shared" si="58"/>
        <v>-145167</v>
      </c>
      <c r="G179" s="240">
        <f>+Inputs!$D$3</f>
        <v>0.37951000000000001</v>
      </c>
      <c r="I179" s="241">
        <f t="shared" si="59"/>
        <v>1600000</v>
      </c>
      <c r="K179" s="241">
        <f t="shared" si="60"/>
        <v>2963</v>
      </c>
      <c r="L179" s="241">
        <f t="shared" si="61"/>
        <v>1454833</v>
      </c>
      <c r="M179" s="241">
        <f t="shared" si="62"/>
        <v>1124.48813</v>
      </c>
      <c r="N179" s="241">
        <f t="shared" si="63"/>
        <v>1124.48813</v>
      </c>
      <c r="O179" s="241">
        <f t="shared" si="64"/>
        <v>-55083.439369999774</v>
      </c>
      <c r="P179" s="241">
        <f t="shared" si="65"/>
        <v>55083.439369999774</v>
      </c>
      <c r="Q179" s="242"/>
      <c r="R179" s="242"/>
      <c r="S179" s="242"/>
    </row>
    <row r="180" spans="1:19" s="237" customFormat="1">
      <c r="A180" s="236">
        <v>40513</v>
      </c>
      <c r="C180" s="238">
        <v>172</v>
      </c>
      <c r="D180" s="239">
        <f t="shared" si="56"/>
        <v>2963</v>
      </c>
      <c r="E180" s="239">
        <f t="shared" si="57"/>
        <v>1457796</v>
      </c>
      <c r="F180" s="239">
        <f t="shared" si="58"/>
        <v>-142204</v>
      </c>
      <c r="G180" s="240">
        <f>+Inputs!$D$3</f>
        <v>0.37951000000000001</v>
      </c>
      <c r="I180" s="241">
        <f t="shared" si="59"/>
        <v>1600000</v>
      </c>
      <c r="K180" s="241">
        <f t="shared" si="60"/>
        <v>2963</v>
      </c>
      <c r="L180" s="241">
        <f t="shared" si="61"/>
        <v>1457796</v>
      </c>
      <c r="M180" s="241">
        <f t="shared" si="62"/>
        <v>1124.48813</v>
      </c>
      <c r="N180" s="241">
        <f t="shared" si="63"/>
        <v>1124.48813</v>
      </c>
      <c r="O180" s="241">
        <f t="shared" si="64"/>
        <v>-53958.951239999777</v>
      </c>
      <c r="P180" s="241">
        <f t="shared" si="65"/>
        <v>53958.951239999777</v>
      </c>
      <c r="Q180" s="242"/>
      <c r="R180" s="242"/>
      <c r="S180" s="242"/>
    </row>
    <row r="181" spans="1:19" s="237" customFormat="1">
      <c r="A181" s="243">
        <v>40544</v>
      </c>
      <c r="C181" s="238">
        <v>173</v>
      </c>
      <c r="D181" s="239">
        <f t="shared" si="56"/>
        <v>2963</v>
      </c>
      <c r="E181" s="239">
        <f t="shared" si="57"/>
        <v>1460759</v>
      </c>
      <c r="F181" s="239">
        <f t="shared" si="58"/>
        <v>-139241</v>
      </c>
      <c r="G181" s="240">
        <f>+Inputs!$D$3</f>
        <v>0.37951000000000001</v>
      </c>
      <c r="I181" s="241">
        <f t="shared" si="59"/>
        <v>1600000</v>
      </c>
      <c r="K181" s="241">
        <f t="shared" si="60"/>
        <v>2963</v>
      </c>
      <c r="L181" s="241">
        <f t="shared" si="61"/>
        <v>1460759</v>
      </c>
      <c r="M181" s="241">
        <f t="shared" si="62"/>
        <v>1124.48813</v>
      </c>
      <c r="N181" s="241">
        <f t="shared" si="63"/>
        <v>1124.48813</v>
      </c>
      <c r="O181" s="241">
        <f t="shared" si="64"/>
        <v>-52834.463109999779</v>
      </c>
      <c r="P181" s="241">
        <f t="shared" si="65"/>
        <v>52834.463109999779</v>
      </c>
      <c r="Q181" s="242"/>
      <c r="R181" s="242"/>
      <c r="S181" s="242"/>
    </row>
    <row r="182" spans="1:19" s="237" customFormat="1">
      <c r="A182" s="236">
        <v>40575</v>
      </c>
      <c r="C182" s="238">
        <v>174</v>
      </c>
      <c r="D182" s="239">
        <f t="shared" si="56"/>
        <v>2963</v>
      </c>
      <c r="E182" s="239">
        <f t="shared" si="57"/>
        <v>1463722</v>
      </c>
      <c r="F182" s="239">
        <f t="shared" si="58"/>
        <v>-136278</v>
      </c>
      <c r="G182" s="240">
        <f>+Inputs!$D$3</f>
        <v>0.37951000000000001</v>
      </c>
      <c r="I182" s="241">
        <f t="shared" si="59"/>
        <v>1600000</v>
      </c>
      <c r="K182" s="241">
        <f t="shared" si="60"/>
        <v>2963</v>
      </c>
      <c r="L182" s="241">
        <f t="shared" si="61"/>
        <v>1463722</v>
      </c>
      <c r="M182" s="241">
        <f t="shared" si="62"/>
        <v>1124.48813</v>
      </c>
      <c r="N182" s="241">
        <f t="shared" si="63"/>
        <v>1124.48813</v>
      </c>
      <c r="O182" s="241">
        <f t="shared" si="64"/>
        <v>-51709.974979999781</v>
      </c>
      <c r="P182" s="241">
        <f t="shared" si="65"/>
        <v>51709.974979999781</v>
      </c>
      <c r="Q182" s="242"/>
      <c r="R182" s="242"/>
      <c r="S182" s="242"/>
    </row>
    <row r="183" spans="1:19" s="237" customFormat="1">
      <c r="A183" s="243">
        <v>40603</v>
      </c>
      <c r="C183" s="238">
        <v>175</v>
      </c>
      <c r="D183" s="239">
        <f t="shared" si="56"/>
        <v>2963</v>
      </c>
      <c r="E183" s="239">
        <f t="shared" si="57"/>
        <v>1466685</v>
      </c>
      <c r="F183" s="239">
        <f t="shared" si="58"/>
        <v>-133315</v>
      </c>
      <c r="G183" s="240">
        <f>+Inputs!$D$3</f>
        <v>0.37951000000000001</v>
      </c>
      <c r="I183" s="241">
        <f t="shared" si="59"/>
        <v>1600000</v>
      </c>
      <c r="K183" s="241">
        <f t="shared" si="60"/>
        <v>2963</v>
      </c>
      <c r="L183" s="241">
        <f t="shared" si="61"/>
        <v>1466685</v>
      </c>
      <c r="M183" s="241">
        <f t="shared" si="62"/>
        <v>1124.48813</v>
      </c>
      <c r="N183" s="241">
        <f t="shared" si="63"/>
        <v>1124.48813</v>
      </c>
      <c r="O183" s="241">
        <f t="shared" si="64"/>
        <v>-50585.486849999783</v>
      </c>
      <c r="P183" s="241">
        <f t="shared" si="65"/>
        <v>50585.486849999783</v>
      </c>
      <c r="Q183" s="242"/>
      <c r="R183" s="242"/>
      <c r="S183" s="242"/>
    </row>
    <row r="184" spans="1:19" s="237" customFormat="1">
      <c r="A184" s="236">
        <v>40634</v>
      </c>
      <c r="C184" s="238">
        <v>176</v>
      </c>
      <c r="D184" s="239">
        <f t="shared" si="56"/>
        <v>2963</v>
      </c>
      <c r="E184" s="239">
        <f t="shared" si="57"/>
        <v>1469648</v>
      </c>
      <c r="F184" s="239">
        <f t="shared" si="58"/>
        <v>-130352</v>
      </c>
      <c r="G184" s="240">
        <f>+Inputs!$D$3</f>
        <v>0.37951000000000001</v>
      </c>
      <c r="I184" s="241">
        <f t="shared" si="59"/>
        <v>1600000</v>
      </c>
      <c r="K184" s="241">
        <f t="shared" si="60"/>
        <v>2963</v>
      </c>
      <c r="L184" s="241">
        <f t="shared" si="61"/>
        <v>1469648</v>
      </c>
      <c r="M184" s="241">
        <f t="shared" si="62"/>
        <v>1124.48813</v>
      </c>
      <c r="N184" s="241">
        <f t="shared" si="63"/>
        <v>1124.48813</v>
      </c>
      <c r="O184" s="241">
        <f t="shared" si="64"/>
        <v>-49460.998719999785</v>
      </c>
      <c r="P184" s="241">
        <f t="shared" si="65"/>
        <v>49460.998719999785</v>
      </c>
      <c r="Q184" s="242"/>
      <c r="R184" s="242"/>
      <c r="S184" s="242"/>
    </row>
    <row r="185" spans="1:19" s="237" customFormat="1">
      <c r="A185" s="243">
        <v>40664</v>
      </c>
      <c r="C185" s="238">
        <v>177</v>
      </c>
      <c r="D185" s="239">
        <f t="shared" si="56"/>
        <v>2963</v>
      </c>
      <c r="E185" s="239">
        <f t="shared" si="57"/>
        <v>1472611</v>
      </c>
      <c r="F185" s="239">
        <f t="shared" si="58"/>
        <v>-127389</v>
      </c>
      <c r="G185" s="240">
        <f>+Inputs!$D$3</f>
        <v>0.37951000000000001</v>
      </c>
      <c r="I185" s="241">
        <f t="shared" si="59"/>
        <v>1600000</v>
      </c>
      <c r="K185" s="241">
        <f t="shared" si="60"/>
        <v>2963</v>
      </c>
      <c r="L185" s="241">
        <f t="shared" si="61"/>
        <v>1472611</v>
      </c>
      <c r="M185" s="241">
        <f t="shared" si="62"/>
        <v>1124.48813</v>
      </c>
      <c r="N185" s="241">
        <f t="shared" si="63"/>
        <v>1124.48813</v>
      </c>
      <c r="O185" s="241">
        <f t="shared" si="64"/>
        <v>-48336.510589999787</v>
      </c>
      <c r="P185" s="241">
        <f t="shared" si="65"/>
        <v>48336.510589999787</v>
      </c>
      <c r="Q185" s="242"/>
      <c r="R185" s="242"/>
      <c r="S185" s="242"/>
    </row>
    <row r="186" spans="1:19" s="237" customFormat="1">
      <c r="A186" s="236">
        <v>40695</v>
      </c>
      <c r="C186" s="238">
        <v>178</v>
      </c>
      <c r="D186" s="239">
        <f t="shared" si="56"/>
        <v>2963</v>
      </c>
      <c r="E186" s="239">
        <f t="shared" si="57"/>
        <v>1475574</v>
      </c>
      <c r="F186" s="239">
        <f t="shared" si="58"/>
        <v>-124426</v>
      </c>
      <c r="G186" s="240">
        <f>+Inputs!$D$3</f>
        <v>0.37951000000000001</v>
      </c>
      <c r="I186" s="241">
        <f t="shared" si="59"/>
        <v>1600000</v>
      </c>
      <c r="K186" s="241">
        <f t="shared" si="60"/>
        <v>2963</v>
      </c>
      <c r="L186" s="241">
        <f t="shared" si="61"/>
        <v>1475574</v>
      </c>
      <c r="M186" s="241">
        <f t="shared" si="62"/>
        <v>1124.48813</v>
      </c>
      <c r="N186" s="241">
        <f t="shared" si="63"/>
        <v>1124.48813</v>
      </c>
      <c r="O186" s="241">
        <f t="shared" si="64"/>
        <v>-47212.022459999789</v>
      </c>
      <c r="P186" s="241">
        <f t="shared" si="65"/>
        <v>47212.022459999789</v>
      </c>
      <c r="Q186" s="242"/>
      <c r="R186" s="242"/>
      <c r="S186" s="242"/>
    </row>
    <row r="187" spans="1:19" s="237" customFormat="1">
      <c r="A187" s="243">
        <v>40725</v>
      </c>
      <c r="C187" s="238">
        <v>179</v>
      </c>
      <c r="D187" s="239">
        <f t="shared" si="56"/>
        <v>2963</v>
      </c>
      <c r="E187" s="239">
        <f t="shared" si="57"/>
        <v>1478537</v>
      </c>
      <c r="F187" s="239">
        <f t="shared" si="58"/>
        <v>-121463</v>
      </c>
      <c r="G187" s="240">
        <f>+Inputs!$D$3</f>
        <v>0.37951000000000001</v>
      </c>
      <c r="I187" s="241">
        <f t="shared" si="59"/>
        <v>1600000</v>
      </c>
      <c r="K187" s="241">
        <f t="shared" si="60"/>
        <v>2963</v>
      </c>
      <c r="L187" s="241">
        <f t="shared" si="61"/>
        <v>1478537</v>
      </c>
      <c r="M187" s="241">
        <f t="shared" si="62"/>
        <v>1124.48813</v>
      </c>
      <c r="N187" s="241">
        <f t="shared" si="63"/>
        <v>1124.48813</v>
      </c>
      <c r="O187" s="241">
        <f t="shared" si="64"/>
        <v>-46087.534329999791</v>
      </c>
      <c r="P187" s="241">
        <f t="shared" si="65"/>
        <v>46087.534329999791</v>
      </c>
      <c r="Q187" s="242"/>
      <c r="R187" s="242"/>
      <c r="S187" s="242"/>
    </row>
    <row r="188" spans="1:19" s="237" customFormat="1">
      <c r="A188" s="236">
        <v>40756</v>
      </c>
      <c r="C188" s="238">
        <v>180</v>
      </c>
      <c r="D188" s="239">
        <f t="shared" si="56"/>
        <v>2963</v>
      </c>
      <c r="E188" s="239">
        <f t="shared" si="57"/>
        <v>1481500</v>
      </c>
      <c r="F188" s="239">
        <f t="shared" si="58"/>
        <v>-118500</v>
      </c>
      <c r="G188" s="240">
        <f>+Inputs!$D$3</f>
        <v>0.37951000000000001</v>
      </c>
      <c r="I188" s="241">
        <f t="shared" si="59"/>
        <v>1600000</v>
      </c>
      <c r="K188" s="241">
        <f t="shared" si="60"/>
        <v>2963</v>
      </c>
      <c r="L188" s="241">
        <f t="shared" si="61"/>
        <v>1481500</v>
      </c>
      <c r="M188" s="241">
        <f t="shared" si="62"/>
        <v>1124.48813</v>
      </c>
      <c r="N188" s="241">
        <f t="shared" si="63"/>
        <v>1124.48813</v>
      </c>
      <c r="O188" s="241">
        <f t="shared" si="64"/>
        <v>-44963.046199999793</v>
      </c>
      <c r="P188" s="241">
        <f t="shared" si="65"/>
        <v>44963.046199999793</v>
      </c>
      <c r="Q188" s="242"/>
      <c r="R188" s="242"/>
      <c r="S188" s="242"/>
    </row>
    <row r="189" spans="1:19" s="237" customFormat="1">
      <c r="A189" s="243">
        <v>40787</v>
      </c>
      <c r="C189" s="238">
        <v>181</v>
      </c>
      <c r="D189" s="239">
        <f t="shared" si="56"/>
        <v>2963</v>
      </c>
      <c r="E189" s="239">
        <f t="shared" si="57"/>
        <v>1484463</v>
      </c>
      <c r="F189" s="239">
        <f t="shared" si="58"/>
        <v>-115537</v>
      </c>
      <c r="G189" s="240">
        <f>+Inputs!$D$3</f>
        <v>0.37951000000000001</v>
      </c>
      <c r="I189" s="241">
        <f t="shared" si="59"/>
        <v>1600000</v>
      </c>
      <c r="K189" s="241">
        <f t="shared" si="60"/>
        <v>2963</v>
      </c>
      <c r="L189" s="241">
        <f t="shared" si="61"/>
        <v>1484463</v>
      </c>
      <c r="M189" s="241">
        <f t="shared" si="62"/>
        <v>1124.48813</v>
      </c>
      <c r="N189" s="241">
        <f t="shared" si="63"/>
        <v>1124.48813</v>
      </c>
      <c r="O189" s="241">
        <f t="shared" si="64"/>
        <v>-43838.558069999795</v>
      </c>
      <c r="P189" s="241">
        <f t="shared" si="65"/>
        <v>43838.558069999795</v>
      </c>
      <c r="Q189" s="242"/>
      <c r="R189" s="242"/>
      <c r="S189" s="242"/>
    </row>
    <row r="190" spans="1:19" s="237" customFormat="1">
      <c r="A190" s="236">
        <v>40817</v>
      </c>
      <c r="C190" s="238">
        <v>182</v>
      </c>
      <c r="D190" s="239">
        <f t="shared" si="56"/>
        <v>2963</v>
      </c>
      <c r="E190" s="239">
        <f t="shared" si="57"/>
        <v>1487426</v>
      </c>
      <c r="F190" s="239">
        <f t="shared" si="58"/>
        <v>-112574</v>
      </c>
      <c r="G190" s="240">
        <f>+Inputs!$D$3</f>
        <v>0.37951000000000001</v>
      </c>
      <c r="I190" s="241">
        <f t="shared" si="59"/>
        <v>1600000</v>
      </c>
      <c r="K190" s="241">
        <f t="shared" si="60"/>
        <v>2963</v>
      </c>
      <c r="L190" s="241">
        <f t="shared" si="61"/>
        <v>1487426</v>
      </c>
      <c r="M190" s="241">
        <f t="shared" si="62"/>
        <v>1124.48813</v>
      </c>
      <c r="N190" s="241">
        <f t="shared" si="63"/>
        <v>1124.48813</v>
      </c>
      <c r="O190" s="241">
        <f t="shared" si="64"/>
        <v>-42714.069939999797</v>
      </c>
      <c r="P190" s="241">
        <f t="shared" si="65"/>
        <v>42714.069939999797</v>
      </c>
      <c r="Q190" s="242"/>
      <c r="R190" s="242"/>
      <c r="S190" s="242"/>
    </row>
    <row r="191" spans="1:19" s="237" customFormat="1">
      <c r="A191" s="243">
        <v>40848</v>
      </c>
      <c r="C191" s="238">
        <v>183</v>
      </c>
      <c r="D191" s="239">
        <f t="shared" si="56"/>
        <v>2963</v>
      </c>
      <c r="E191" s="239">
        <f t="shared" si="57"/>
        <v>1490389</v>
      </c>
      <c r="F191" s="239">
        <f t="shared" si="58"/>
        <v>-109611</v>
      </c>
      <c r="G191" s="240">
        <f>+Inputs!$D$3</f>
        <v>0.37951000000000001</v>
      </c>
      <c r="I191" s="241">
        <f t="shared" si="59"/>
        <v>1600000</v>
      </c>
      <c r="K191" s="241">
        <f t="shared" si="60"/>
        <v>2963</v>
      </c>
      <c r="L191" s="241">
        <f t="shared" si="61"/>
        <v>1490389</v>
      </c>
      <c r="M191" s="241">
        <f t="shared" si="62"/>
        <v>1124.48813</v>
      </c>
      <c r="N191" s="241">
        <f t="shared" si="63"/>
        <v>1124.48813</v>
      </c>
      <c r="O191" s="241">
        <f t="shared" si="64"/>
        <v>-41589.5818099998</v>
      </c>
      <c r="P191" s="241">
        <f t="shared" si="65"/>
        <v>41589.5818099998</v>
      </c>
      <c r="Q191" s="242"/>
      <c r="R191" s="242"/>
      <c r="S191" s="242"/>
    </row>
    <row r="192" spans="1:19" s="237" customFormat="1">
      <c r="A192" s="236">
        <v>40878</v>
      </c>
      <c r="C192" s="238">
        <v>184</v>
      </c>
      <c r="D192" s="239">
        <f t="shared" si="56"/>
        <v>2963</v>
      </c>
      <c r="E192" s="239">
        <f t="shared" si="57"/>
        <v>1493352</v>
      </c>
      <c r="F192" s="239">
        <f t="shared" si="58"/>
        <v>-106648</v>
      </c>
      <c r="G192" s="240">
        <f>+Inputs!$D$3</f>
        <v>0.37951000000000001</v>
      </c>
      <c r="I192" s="241">
        <f t="shared" si="59"/>
        <v>1600000</v>
      </c>
      <c r="K192" s="241">
        <f t="shared" si="60"/>
        <v>2963</v>
      </c>
      <c r="L192" s="241">
        <f t="shared" si="61"/>
        <v>1493352</v>
      </c>
      <c r="M192" s="241">
        <f t="shared" si="62"/>
        <v>1124.48813</v>
      </c>
      <c r="N192" s="241">
        <f t="shared" si="63"/>
        <v>1124.48813</v>
      </c>
      <c r="O192" s="241">
        <f t="shared" si="64"/>
        <v>-40465.093679999802</v>
      </c>
      <c r="P192" s="241">
        <f t="shared" si="65"/>
        <v>40465.093679999802</v>
      </c>
      <c r="Q192" s="242"/>
      <c r="R192" s="242"/>
      <c r="S192" s="242"/>
    </row>
    <row r="193" spans="1:19" s="237" customFormat="1">
      <c r="A193" s="243">
        <v>40909</v>
      </c>
      <c r="C193" s="238">
        <v>185</v>
      </c>
      <c r="D193" s="239">
        <f t="shared" si="56"/>
        <v>2963</v>
      </c>
      <c r="E193" s="239">
        <f t="shared" si="57"/>
        <v>1496315</v>
      </c>
      <c r="F193" s="239">
        <f t="shared" si="58"/>
        <v>-103685</v>
      </c>
      <c r="G193" s="240">
        <f>+Inputs!$D$3</f>
        <v>0.37951000000000001</v>
      </c>
      <c r="I193" s="241">
        <f t="shared" si="59"/>
        <v>1600000</v>
      </c>
      <c r="K193" s="241">
        <f t="shared" si="60"/>
        <v>2963</v>
      </c>
      <c r="L193" s="241">
        <f t="shared" si="61"/>
        <v>1496315</v>
      </c>
      <c r="M193" s="241">
        <f t="shared" si="62"/>
        <v>1124.48813</v>
      </c>
      <c r="N193" s="241">
        <f t="shared" si="63"/>
        <v>1124.48813</v>
      </c>
      <c r="O193" s="241">
        <f t="shared" si="64"/>
        <v>-39340.605549999804</v>
      </c>
      <c r="P193" s="241">
        <f t="shared" si="65"/>
        <v>39340.605549999804</v>
      </c>
      <c r="Q193" s="242"/>
      <c r="R193" s="242"/>
      <c r="S193" s="242"/>
    </row>
    <row r="194" spans="1:19" s="237" customFormat="1">
      <c r="A194" s="236">
        <v>40940</v>
      </c>
      <c r="C194" s="238">
        <v>186</v>
      </c>
      <c r="D194" s="239">
        <f t="shared" si="56"/>
        <v>2963</v>
      </c>
      <c r="E194" s="239">
        <f t="shared" si="57"/>
        <v>1499278</v>
      </c>
      <c r="F194" s="239">
        <f t="shared" si="58"/>
        <v>-100722</v>
      </c>
      <c r="G194" s="240">
        <f>+Inputs!$D$3</f>
        <v>0.37951000000000001</v>
      </c>
      <c r="I194" s="241">
        <f t="shared" si="59"/>
        <v>1600000</v>
      </c>
      <c r="K194" s="241">
        <f t="shared" si="60"/>
        <v>2963</v>
      </c>
      <c r="L194" s="241">
        <f t="shared" si="61"/>
        <v>1499278</v>
      </c>
      <c r="M194" s="241">
        <f t="shared" si="62"/>
        <v>1124.48813</v>
      </c>
      <c r="N194" s="241">
        <f t="shared" si="63"/>
        <v>1124.48813</v>
      </c>
      <c r="O194" s="241">
        <f t="shared" si="64"/>
        <v>-38216.117419999806</v>
      </c>
      <c r="P194" s="241">
        <f t="shared" si="65"/>
        <v>38216.117419999806</v>
      </c>
      <c r="Q194" s="242"/>
      <c r="R194" s="242"/>
      <c r="S194" s="242"/>
    </row>
    <row r="195" spans="1:19" s="237" customFormat="1">
      <c r="A195" s="243">
        <v>40969</v>
      </c>
      <c r="C195" s="238">
        <v>187</v>
      </c>
      <c r="D195" s="239">
        <f t="shared" si="56"/>
        <v>2963</v>
      </c>
      <c r="E195" s="239">
        <f t="shared" si="57"/>
        <v>1502241</v>
      </c>
      <c r="F195" s="239">
        <f t="shared" si="58"/>
        <v>-97759</v>
      </c>
      <c r="G195" s="240">
        <f>+Inputs!$D$3</f>
        <v>0.37951000000000001</v>
      </c>
      <c r="I195" s="241">
        <f t="shared" si="59"/>
        <v>1600000</v>
      </c>
      <c r="K195" s="241">
        <f t="shared" si="60"/>
        <v>2963</v>
      </c>
      <c r="L195" s="241">
        <f t="shared" si="61"/>
        <v>1502241</v>
      </c>
      <c r="M195" s="241">
        <f t="shared" si="62"/>
        <v>1124.48813</v>
      </c>
      <c r="N195" s="241">
        <f t="shared" si="63"/>
        <v>1124.48813</v>
      </c>
      <c r="O195" s="241">
        <f t="shared" si="64"/>
        <v>-37091.629289999808</v>
      </c>
      <c r="P195" s="241">
        <f t="shared" si="65"/>
        <v>37091.629289999808</v>
      </c>
      <c r="Q195" s="242"/>
      <c r="R195" s="242"/>
      <c r="S195" s="242"/>
    </row>
    <row r="196" spans="1:19" s="237" customFormat="1">
      <c r="A196" s="236">
        <v>41000</v>
      </c>
      <c r="C196" s="238">
        <v>188</v>
      </c>
      <c r="D196" s="239">
        <f t="shared" si="56"/>
        <v>2963</v>
      </c>
      <c r="E196" s="239">
        <f t="shared" si="57"/>
        <v>1505204</v>
      </c>
      <c r="F196" s="239">
        <f t="shared" si="58"/>
        <v>-94796</v>
      </c>
      <c r="G196" s="240">
        <f>+Inputs!$D$3</f>
        <v>0.37951000000000001</v>
      </c>
      <c r="I196" s="241">
        <f t="shared" si="59"/>
        <v>1600000</v>
      </c>
      <c r="K196" s="241">
        <f t="shared" si="60"/>
        <v>2963</v>
      </c>
      <c r="L196" s="241">
        <f t="shared" si="61"/>
        <v>1505204</v>
      </c>
      <c r="M196" s="241">
        <f t="shared" si="62"/>
        <v>1124.48813</v>
      </c>
      <c r="N196" s="241">
        <f t="shared" si="63"/>
        <v>1124.48813</v>
      </c>
      <c r="O196" s="241">
        <f t="shared" si="64"/>
        <v>-35967.14115999981</v>
      </c>
      <c r="P196" s="241">
        <f t="shared" si="65"/>
        <v>35967.14115999981</v>
      </c>
      <c r="Q196" s="242"/>
      <c r="R196" s="242"/>
      <c r="S196" s="242"/>
    </row>
    <row r="197" spans="1:19" s="237" customFormat="1">
      <c r="A197" s="243">
        <v>41030</v>
      </c>
      <c r="C197" s="238">
        <v>189</v>
      </c>
      <c r="D197" s="239">
        <f t="shared" si="56"/>
        <v>2963</v>
      </c>
      <c r="E197" s="239">
        <f t="shared" si="57"/>
        <v>1508167</v>
      </c>
      <c r="F197" s="239">
        <f t="shared" si="58"/>
        <v>-91833</v>
      </c>
      <c r="G197" s="240">
        <f>+Inputs!$D$3</f>
        <v>0.37951000000000001</v>
      </c>
      <c r="I197" s="241">
        <f t="shared" si="59"/>
        <v>1600000</v>
      </c>
      <c r="K197" s="241">
        <f t="shared" si="60"/>
        <v>2963</v>
      </c>
      <c r="L197" s="241">
        <f t="shared" si="61"/>
        <v>1508167</v>
      </c>
      <c r="M197" s="241">
        <f t="shared" si="62"/>
        <v>1124.48813</v>
      </c>
      <c r="N197" s="241">
        <f t="shared" si="63"/>
        <v>1124.48813</v>
      </c>
      <c r="O197" s="241">
        <f t="shared" si="64"/>
        <v>-34842.653029999812</v>
      </c>
      <c r="P197" s="241">
        <f t="shared" si="65"/>
        <v>34842.653029999812</v>
      </c>
      <c r="Q197" s="242"/>
      <c r="R197" s="242"/>
      <c r="S197" s="242"/>
    </row>
    <row r="198" spans="1:19" s="237" customFormat="1">
      <c r="A198" s="236">
        <v>41061</v>
      </c>
      <c r="C198" s="238">
        <v>190</v>
      </c>
      <c r="D198" s="239">
        <f t="shared" si="56"/>
        <v>2963</v>
      </c>
      <c r="E198" s="239">
        <f t="shared" si="57"/>
        <v>1511130</v>
      </c>
      <c r="F198" s="239">
        <f t="shared" si="58"/>
        <v>-88870</v>
      </c>
      <c r="G198" s="240">
        <f>+Inputs!$D$3</f>
        <v>0.37951000000000001</v>
      </c>
      <c r="I198" s="241">
        <f t="shared" si="59"/>
        <v>1600000</v>
      </c>
      <c r="K198" s="241">
        <f t="shared" si="60"/>
        <v>2963</v>
      </c>
      <c r="L198" s="241">
        <f t="shared" si="61"/>
        <v>1511130</v>
      </c>
      <c r="M198" s="241">
        <f t="shared" si="62"/>
        <v>1124.48813</v>
      </c>
      <c r="N198" s="241">
        <f t="shared" si="63"/>
        <v>1124.48813</v>
      </c>
      <c r="O198" s="241">
        <f t="shared" si="64"/>
        <v>-33718.164899999814</v>
      </c>
      <c r="P198" s="241">
        <f t="shared" si="65"/>
        <v>33718.164899999814</v>
      </c>
      <c r="Q198" s="242"/>
      <c r="R198" s="242"/>
      <c r="S198" s="242"/>
    </row>
    <row r="199" spans="1:19" s="237" customFormat="1">
      <c r="A199" s="243">
        <v>41091</v>
      </c>
      <c r="C199" s="238">
        <v>191</v>
      </c>
      <c r="D199" s="239">
        <f t="shared" si="56"/>
        <v>2963</v>
      </c>
      <c r="E199" s="239">
        <f t="shared" si="57"/>
        <v>1514093</v>
      </c>
      <c r="F199" s="239">
        <f t="shared" si="58"/>
        <v>-85907</v>
      </c>
      <c r="G199" s="240">
        <f>+Inputs!$D$3</f>
        <v>0.37951000000000001</v>
      </c>
      <c r="I199" s="241">
        <f t="shared" si="59"/>
        <v>1600000</v>
      </c>
      <c r="K199" s="241">
        <f t="shared" si="60"/>
        <v>2963</v>
      </c>
      <c r="L199" s="241">
        <f t="shared" si="61"/>
        <v>1514093</v>
      </c>
      <c r="M199" s="241">
        <f t="shared" si="62"/>
        <v>1124.48813</v>
      </c>
      <c r="N199" s="241">
        <f t="shared" si="63"/>
        <v>1124.48813</v>
      </c>
      <c r="O199" s="241">
        <f t="shared" si="64"/>
        <v>-32593.676769999813</v>
      </c>
      <c r="P199" s="241">
        <f t="shared" si="65"/>
        <v>32593.676769999813</v>
      </c>
      <c r="Q199" s="242"/>
      <c r="R199" s="242"/>
      <c r="S199" s="242"/>
    </row>
    <row r="200" spans="1:19" s="237" customFormat="1">
      <c r="A200" s="236">
        <v>41122</v>
      </c>
      <c r="C200" s="238">
        <v>192</v>
      </c>
      <c r="D200" s="239">
        <f t="shared" si="56"/>
        <v>2963</v>
      </c>
      <c r="E200" s="239">
        <f t="shared" si="57"/>
        <v>1517056</v>
      </c>
      <c r="F200" s="239">
        <f t="shared" si="58"/>
        <v>-82944</v>
      </c>
      <c r="G200" s="240">
        <f>+Inputs!$D$3</f>
        <v>0.37951000000000001</v>
      </c>
      <c r="I200" s="241">
        <f t="shared" si="59"/>
        <v>1600000</v>
      </c>
      <c r="K200" s="241">
        <f t="shared" si="60"/>
        <v>2963</v>
      </c>
      <c r="L200" s="241">
        <f t="shared" si="61"/>
        <v>1517056</v>
      </c>
      <c r="M200" s="241">
        <f t="shared" si="62"/>
        <v>1124.48813</v>
      </c>
      <c r="N200" s="241">
        <f t="shared" si="63"/>
        <v>1124.48813</v>
      </c>
      <c r="O200" s="241">
        <f t="shared" si="64"/>
        <v>-31469.188639999811</v>
      </c>
      <c r="P200" s="241">
        <f t="shared" si="65"/>
        <v>31469.188639999811</v>
      </c>
      <c r="Q200" s="242"/>
      <c r="R200" s="242"/>
      <c r="S200" s="242"/>
    </row>
    <row r="201" spans="1:19" s="237" customFormat="1">
      <c r="A201" s="243">
        <v>41153</v>
      </c>
      <c r="C201" s="238">
        <v>193</v>
      </c>
      <c r="D201" s="239">
        <f t="shared" si="56"/>
        <v>2963</v>
      </c>
      <c r="E201" s="239">
        <f t="shared" si="57"/>
        <v>1520019</v>
      </c>
      <c r="F201" s="239">
        <f t="shared" si="58"/>
        <v>-79981</v>
      </c>
      <c r="G201" s="240">
        <f>+Inputs!$D$3</f>
        <v>0.37951000000000001</v>
      </c>
      <c r="I201" s="241">
        <f t="shared" si="59"/>
        <v>1600000</v>
      </c>
      <c r="K201" s="241">
        <f t="shared" si="60"/>
        <v>2963</v>
      </c>
      <c r="L201" s="241">
        <f t="shared" si="61"/>
        <v>1520019</v>
      </c>
      <c r="M201" s="241">
        <f t="shared" si="62"/>
        <v>1124.48813</v>
      </c>
      <c r="N201" s="241">
        <f t="shared" si="63"/>
        <v>1124.48813</v>
      </c>
      <c r="O201" s="241">
        <f t="shared" si="64"/>
        <v>-30344.70050999981</v>
      </c>
      <c r="P201" s="241">
        <f t="shared" si="65"/>
        <v>30344.70050999981</v>
      </c>
      <c r="Q201" s="242"/>
      <c r="R201" s="242"/>
      <c r="S201" s="242"/>
    </row>
    <row r="202" spans="1:19" s="237" customFormat="1">
      <c r="A202" s="236">
        <v>41183</v>
      </c>
      <c r="C202" s="238">
        <v>194</v>
      </c>
      <c r="D202" s="239">
        <f t="shared" si="56"/>
        <v>2963</v>
      </c>
      <c r="E202" s="239">
        <f t="shared" si="57"/>
        <v>1522982</v>
      </c>
      <c r="F202" s="239">
        <f t="shared" si="58"/>
        <v>-77018</v>
      </c>
      <c r="G202" s="240">
        <f>+Inputs!$D$3</f>
        <v>0.37951000000000001</v>
      </c>
      <c r="I202" s="241">
        <f t="shared" si="59"/>
        <v>1600000</v>
      </c>
      <c r="K202" s="241">
        <f t="shared" si="60"/>
        <v>2963</v>
      </c>
      <c r="L202" s="241">
        <f t="shared" si="61"/>
        <v>1522982</v>
      </c>
      <c r="M202" s="241">
        <f t="shared" si="62"/>
        <v>1124.48813</v>
      </c>
      <c r="N202" s="241">
        <f t="shared" si="63"/>
        <v>1124.48813</v>
      </c>
      <c r="O202" s="241">
        <f t="shared" si="64"/>
        <v>-29220.212379999808</v>
      </c>
      <c r="P202" s="241">
        <f t="shared" si="65"/>
        <v>29220.212379999808</v>
      </c>
      <c r="Q202" s="242"/>
      <c r="R202" s="242"/>
      <c r="S202" s="242"/>
    </row>
    <row r="203" spans="1:19" s="237" customFormat="1">
      <c r="A203" s="243">
        <v>41214</v>
      </c>
      <c r="C203" s="238">
        <v>195</v>
      </c>
      <c r="D203" s="239">
        <f t="shared" si="56"/>
        <v>2963</v>
      </c>
      <c r="E203" s="239">
        <f t="shared" si="57"/>
        <v>1525945</v>
      </c>
      <c r="F203" s="239">
        <f t="shared" si="58"/>
        <v>-74055</v>
      </c>
      <c r="G203" s="240">
        <f>+Inputs!$D$3</f>
        <v>0.37951000000000001</v>
      </c>
      <c r="I203" s="241">
        <f t="shared" si="59"/>
        <v>1600000</v>
      </c>
      <c r="K203" s="241">
        <f t="shared" si="60"/>
        <v>2963</v>
      </c>
      <c r="L203" s="241">
        <f t="shared" si="61"/>
        <v>1525945</v>
      </c>
      <c r="M203" s="241">
        <f t="shared" si="62"/>
        <v>1124.48813</v>
      </c>
      <c r="N203" s="241">
        <f t="shared" si="63"/>
        <v>1124.48813</v>
      </c>
      <c r="O203" s="241">
        <f t="shared" si="64"/>
        <v>-28095.724249999806</v>
      </c>
      <c r="P203" s="241">
        <f t="shared" si="65"/>
        <v>28095.724249999806</v>
      </c>
      <c r="Q203" s="242"/>
      <c r="R203" s="242"/>
      <c r="S203" s="242"/>
    </row>
    <row r="204" spans="1:19" s="237" customFormat="1">
      <c r="A204" s="236">
        <v>41244</v>
      </c>
      <c r="C204" s="238">
        <v>196</v>
      </c>
      <c r="D204" s="239">
        <f t="shared" si="56"/>
        <v>2963</v>
      </c>
      <c r="E204" s="239">
        <f t="shared" si="57"/>
        <v>1528908</v>
      </c>
      <c r="F204" s="239">
        <f t="shared" si="58"/>
        <v>-71092</v>
      </c>
      <c r="G204" s="240">
        <f>+Inputs!$D$3</f>
        <v>0.37951000000000001</v>
      </c>
      <c r="I204" s="241">
        <f t="shared" si="59"/>
        <v>1600000</v>
      </c>
      <c r="K204" s="241">
        <f t="shared" si="60"/>
        <v>2963</v>
      </c>
      <c r="L204" s="241">
        <f t="shared" si="61"/>
        <v>1528908</v>
      </c>
      <c r="M204" s="241">
        <f t="shared" si="62"/>
        <v>1124.48813</v>
      </c>
      <c r="N204" s="241">
        <f t="shared" si="63"/>
        <v>1124.48813</v>
      </c>
      <c r="O204" s="241">
        <f t="shared" si="64"/>
        <v>-26971.236119999805</v>
      </c>
      <c r="P204" s="241">
        <f t="shared" si="65"/>
        <v>26971.236119999805</v>
      </c>
      <c r="Q204" s="242"/>
      <c r="R204" s="242"/>
      <c r="S204" s="242"/>
    </row>
    <row r="205" spans="1:19" s="237" customFormat="1">
      <c r="A205" s="243">
        <v>41275</v>
      </c>
      <c r="C205" s="238">
        <v>197</v>
      </c>
      <c r="D205" s="239">
        <f t="shared" si="56"/>
        <v>2963</v>
      </c>
      <c r="E205" s="239">
        <f t="shared" si="57"/>
        <v>1531871</v>
      </c>
      <c r="F205" s="239">
        <f t="shared" si="58"/>
        <v>-68129</v>
      </c>
      <c r="G205" s="240">
        <f>+Inputs!$D$3</f>
        <v>0.37951000000000001</v>
      </c>
      <c r="I205" s="241">
        <f t="shared" si="59"/>
        <v>1600000</v>
      </c>
      <c r="K205" s="241">
        <f t="shared" si="60"/>
        <v>2963</v>
      </c>
      <c r="L205" s="241">
        <f t="shared" si="61"/>
        <v>1531871</v>
      </c>
      <c r="M205" s="241">
        <f t="shared" si="62"/>
        <v>1124.48813</v>
      </c>
      <c r="N205" s="241">
        <f t="shared" si="63"/>
        <v>1124.48813</v>
      </c>
      <c r="O205" s="241">
        <f t="shared" si="64"/>
        <v>-25846.747989999803</v>
      </c>
      <c r="P205" s="241">
        <f t="shared" si="65"/>
        <v>25846.747989999803</v>
      </c>
      <c r="Q205" s="242"/>
      <c r="R205" s="242"/>
      <c r="S205" s="242"/>
    </row>
    <row r="206" spans="1:19" s="237" customFormat="1">
      <c r="A206" s="236">
        <v>41306</v>
      </c>
      <c r="C206" s="238">
        <v>198</v>
      </c>
      <c r="D206" s="239">
        <f t="shared" si="56"/>
        <v>2963</v>
      </c>
      <c r="E206" s="239">
        <f t="shared" si="57"/>
        <v>1534834</v>
      </c>
      <c r="F206" s="239">
        <f t="shared" si="58"/>
        <v>-65166</v>
      </c>
      <c r="G206" s="240">
        <f>+Inputs!$D$3</f>
        <v>0.37951000000000001</v>
      </c>
      <c r="I206" s="241">
        <f t="shared" si="59"/>
        <v>1600000</v>
      </c>
      <c r="K206" s="241">
        <f t="shared" si="60"/>
        <v>2963</v>
      </c>
      <c r="L206" s="241">
        <f t="shared" si="61"/>
        <v>1534834</v>
      </c>
      <c r="M206" s="241">
        <f t="shared" si="62"/>
        <v>1124.48813</v>
      </c>
      <c r="N206" s="241">
        <f t="shared" si="63"/>
        <v>1124.48813</v>
      </c>
      <c r="O206" s="241">
        <f t="shared" si="64"/>
        <v>-24722.259859999802</v>
      </c>
      <c r="P206" s="241">
        <f t="shared" si="65"/>
        <v>24722.259859999802</v>
      </c>
      <c r="Q206" s="242"/>
      <c r="R206" s="242"/>
      <c r="S206" s="242"/>
    </row>
    <row r="207" spans="1:19" s="237" customFormat="1">
      <c r="A207" s="243">
        <v>41334</v>
      </c>
      <c r="C207" s="238">
        <v>199</v>
      </c>
      <c r="D207" s="239">
        <f t="shared" si="56"/>
        <v>2963</v>
      </c>
      <c r="E207" s="239">
        <f t="shared" si="57"/>
        <v>1537797</v>
      </c>
      <c r="F207" s="239">
        <f t="shared" si="58"/>
        <v>-62203</v>
      </c>
      <c r="G207" s="240">
        <f>+Inputs!$D$3</f>
        <v>0.37951000000000001</v>
      </c>
      <c r="I207" s="241">
        <f t="shared" si="59"/>
        <v>1600000</v>
      </c>
      <c r="K207" s="241">
        <f t="shared" si="60"/>
        <v>2963</v>
      </c>
      <c r="L207" s="241">
        <f t="shared" si="61"/>
        <v>1537797</v>
      </c>
      <c r="M207" s="241">
        <f t="shared" si="62"/>
        <v>1124.48813</v>
      </c>
      <c r="N207" s="241">
        <f t="shared" si="63"/>
        <v>1124.48813</v>
      </c>
      <c r="O207" s="241">
        <f t="shared" si="64"/>
        <v>-23597.7717299998</v>
      </c>
      <c r="P207" s="241">
        <f t="shared" si="65"/>
        <v>23597.7717299998</v>
      </c>
      <c r="Q207" s="242"/>
      <c r="R207" s="242"/>
      <c r="S207" s="242"/>
    </row>
    <row r="208" spans="1:19" s="237" customFormat="1">
      <c r="A208" s="236">
        <v>41365</v>
      </c>
      <c r="C208" s="238">
        <v>200</v>
      </c>
      <c r="D208" s="239">
        <f t="shared" si="56"/>
        <v>2963</v>
      </c>
      <c r="E208" s="239">
        <f t="shared" si="57"/>
        <v>1540760</v>
      </c>
      <c r="F208" s="239">
        <f t="shared" si="58"/>
        <v>-59240</v>
      </c>
      <c r="G208" s="240">
        <f>+Inputs!$D$3</f>
        <v>0.37951000000000001</v>
      </c>
      <c r="I208" s="241">
        <f t="shared" si="59"/>
        <v>1600000</v>
      </c>
      <c r="K208" s="241">
        <f t="shared" si="60"/>
        <v>2963</v>
      </c>
      <c r="L208" s="241">
        <f t="shared" si="61"/>
        <v>1540760</v>
      </c>
      <c r="M208" s="241">
        <f t="shared" si="62"/>
        <v>1124.48813</v>
      </c>
      <c r="N208" s="241">
        <f t="shared" si="63"/>
        <v>1124.48813</v>
      </c>
      <c r="O208" s="241">
        <f t="shared" si="64"/>
        <v>-22473.283599999799</v>
      </c>
      <c r="P208" s="241">
        <f t="shared" si="65"/>
        <v>22473.283599999799</v>
      </c>
      <c r="Q208" s="242"/>
      <c r="R208" s="242"/>
      <c r="S208" s="242"/>
    </row>
    <row r="209" spans="1:19" s="237" customFormat="1">
      <c r="A209" s="243">
        <v>41395</v>
      </c>
      <c r="C209" s="238">
        <v>201</v>
      </c>
      <c r="D209" s="239">
        <f t="shared" si="56"/>
        <v>2963</v>
      </c>
      <c r="E209" s="239">
        <f t="shared" si="57"/>
        <v>1543723</v>
      </c>
      <c r="F209" s="239">
        <f t="shared" si="58"/>
        <v>-56277</v>
      </c>
      <c r="G209" s="240">
        <f>+Inputs!$D$3</f>
        <v>0.37951000000000001</v>
      </c>
      <c r="I209" s="241">
        <f t="shared" si="59"/>
        <v>1600000</v>
      </c>
      <c r="K209" s="241">
        <f t="shared" si="60"/>
        <v>2963</v>
      </c>
      <c r="L209" s="241">
        <f t="shared" si="61"/>
        <v>1543723</v>
      </c>
      <c r="M209" s="241">
        <f t="shared" si="62"/>
        <v>1124.48813</v>
      </c>
      <c r="N209" s="241">
        <f t="shared" si="63"/>
        <v>1124.48813</v>
      </c>
      <c r="O209" s="241">
        <f t="shared" si="64"/>
        <v>-21348.795469999797</v>
      </c>
      <c r="P209" s="241">
        <f t="shared" si="65"/>
        <v>21348.795469999797</v>
      </c>
      <c r="Q209" s="242"/>
      <c r="R209" s="242"/>
      <c r="S209" s="242"/>
    </row>
    <row r="210" spans="1:19" s="237" customFormat="1">
      <c r="A210" s="236">
        <v>41426</v>
      </c>
      <c r="C210" s="238">
        <v>202</v>
      </c>
      <c r="D210" s="239">
        <f t="shared" si="56"/>
        <v>2963</v>
      </c>
      <c r="E210" s="239">
        <f t="shared" si="57"/>
        <v>1546686</v>
      </c>
      <c r="F210" s="239">
        <f t="shared" si="58"/>
        <v>-53314</v>
      </c>
      <c r="G210" s="240">
        <f>+Inputs!$D$3</f>
        <v>0.37951000000000001</v>
      </c>
      <c r="I210" s="241">
        <f t="shared" si="59"/>
        <v>1600000</v>
      </c>
      <c r="K210" s="241">
        <f t="shared" si="60"/>
        <v>2963</v>
      </c>
      <c r="L210" s="241">
        <f t="shared" si="61"/>
        <v>1546686</v>
      </c>
      <c r="M210" s="241">
        <f t="shared" si="62"/>
        <v>1124.48813</v>
      </c>
      <c r="N210" s="241">
        <f t="shared" si="63"/>
        <v>1124.48813</v>
      </c>
      <c r="O210" s="241">
        <f t="shared" si="64"/>
        <v>-20224.307339999796</v>
      </c>
      <c r="P210" s="241">
        <f t="shared" si="65"/>
        <v>20224.307339999796</v>
      </c>
      <c r="Q210" s="242"/>
      <c r="R210" s="242"/>
      <c r="S210" s="242"/>
    </row>
    <row r="211" spans="1:19" s="237" customFormat="1">
      <c r="A211" s="243">
        <v>41456</v>
      </c>
      <c r="C211" s="238">
        <v>203</v>
      </c>
      <c r="D211" s="239">
        <f t="shared" si="56"/>
        <v>2963</v>
      </c>
      <c r="E211" s="239">
        <f t="shared" si="57"/>
        <v>1549649</v>
      </c>
      <c r="F211" s="239">
        <f t="shared" si="58"/>
        <v>-50351</v>
      </c>
      <c r="G211" s="240">
        <f>+Inputs!$D$3</f>
        <v>0.37951000000000001</v>
      </c>
      <c r="I211" s="241">
        <f t="shared" si="59"/>
        <v>1600000</v>
      </c>
      <c r="K211" s="241">
        <f t="shared" si="60"/>
        <v>2963</v>
      </c>
      <c r="L211" s="241">
        <f t="shared" si="61"/>
        <v>1549649</v>
      </c>
      <c r="M211" s="241">
        <f t="shared" si="62"/>
        <v>1124.48813</v>
      </c>
      <c r="N211" s="241">
        <f t="shared" si="63"/>
        <v>1124.48813</v>
      </c>
      <c r="O211" s="241">
        <f t="shared" si="64"/>
        <v>-19099.819209999794</v>
      </c>
      <c r="P211" s="241">
        <f t="shared" si="65"/>
        <v>19099.819209999794</v>
      </c>
      <c r="Q211" s="242"/>
      <c r="R211" s="242"/>
      <c r="S211" s="242"/>
    </row>
    <row r="212" spans="1:19" s="237" customFormat="1">
      <c r="A212" s="236">
        <v>41487</v>
      </c>
      <c r="C212" s="238">
        <v>204</v>
      </c>
      <c r="D212" s="239">
        <f t="shared" si="56"/>
        <v>2963</v>
      </c>
      <c r="E212" s="239">
        <f t="shared" si="57"/>
        <v>1552612</v>
      </c>
      <c r="F212" s="239">
        <f t="shared" si="58"/>
        <v>-47388</v>
      </c>
      <c r="G212" s="240">
        <f>+Inputs!$D$3</f>
        <v>0.37951000000000001</v>
      </c>
      <c r="I212" s="241">
        <f t="shared" si="59"/>
        <v>1600000</v>
      </c>
      <c r="K212" s="241">
        <f t="shared" si="60"/>
        <v>2963</v>
      </c>
      <c r="L212" s="241">
        <f t="shared" si="61"/>
        <v>1552612</v>
      </c>
      <c r="M212" s="241">
        <f t="shared" si="62"/>
        <v>1124.48813</v>
      </c>
      <c r="N212" s="241">
        <f t="shared" si="63"/>
        <v>1124.48813</v>
      </c>
      <c r="O212" s="241">
        <f t="shared" si="64"/>
        <v>-17975.331079999793</v>
      </c>
      <c r="P212" s="241">
        <f t="shared" si="65"/>
        <v>17975.331079999793</v>
      </c>
      <c r="Q212" s="242"/>
      <c r="R212" s="242"/>
      <c r="S212" s="242"/>
    </row>
    <row r="213" spans="1:19" s="237" customFormat="1">
      <c r="A213" s="243">
        <v>41518</v>
      </c>
      <c r="C213" s="238">
        <v>205</v>
      </c>
      <c r="D213" s="239">
        <f t="shared" si="56"/>
        <v>2963</v>
      </c>
      <c r="E213" s="239">
        <f t="shared" si="57"/>
        <v>1555575</v>
      </c>
      <c r="F213" s="239">
        <f t="shared" si="58"/>
        <v>-44425</v>
      </c>
      <c r="G213" s="240">
        <f>+Inputs!$D$3</f>
        <v>0.37951000000000001</v>
      </c>
      <c r="I213" s="241">
        <f t="shared" si="59"/>
        <v>1600000</v>
      </c>
      <c r="K213" s="241">
        <f t="shared" si="60"/>
        <v>2963</v>
      </c>
      <c r="L213" s="241">
        <f t="shared" si="61"/>
        <v>1555575</v>
      </c>
      <c r="M213" s="241">
        <f t="shared" si="62"/>
        <v>1124.48813</v>
      </c>
      <c r="N213" s="241">
        <f t="shared" si="63"/>
        <v>1124.48813</v>
      </c>
      <c r="O213" s="241">
        <f t="shared" si="64"/>
        <v>-16850.842949999791</v>
      </c>
      <c r="P213" s="241">
        <f t="shared" si="65"/>
        <v>16850.842949999791</v>
      </c>
      <c r="Q213" s="242"/>
      <c r="R213" s="242"/>
      <c r="S213" s="242"/>
    </row>
    <row r="214" spans="1:19" s="237" customFormat="1">
      <c r="A214" s="236">
        <v>41548</v>
      </c>
      <c r="C214" s="238">
        <v>206</v>
      </c>
      <c r="D214" s="239">
        <f t="shared" si="56"/>
        <v>2963</v>
      </c>
      <c r="E214" s="239">
        <f t="shared" si="57"/>
        <v>1558538</v>
      </c>
      <c r="F214" s="239">
        <f t="shared" si="58"/>
        <v>-41462</v>
      </c>
      <c r="G214" s="240">
        <f>+Inputs!$D$3</f>
        <v>0.37951000000000001</v>
      </c>
      <c r="I214" s="241">
        <f t="shared" si="59"/>
        <v>1600000</v>
      </c>
      <c r="K214" s="241">
        <f t="shared" si="60"/>
        <v>2963</v>
      </c>
      <c r="L214" s="241">
        <f t="shared" si="61"/>
        <v>1558538</v>
      </c>
      <c r="M214" s="241">
        <f t="shared" si="62"/>
        <v>1124.48813</v>
      </c>
      <c r="N214" s="241">
        <f t="shared" si="63"/>
        <v>1124.48813</v>
      </c>
      <c r="O214" s="241">
        <f t="shared" si="64"/>
        <v>-15726.354819999791</v>
      </c>
      <c r="P214" s="241">
        <f t="shared" si="65"/>
        <v>15726.354819999791</v>
      </c>
      <c r="Q214" s="242"/>
      <c r="R214" s="242"/>
      <c r="S214" s="242"/>
    </row>
    <row r="215" spans="1:19" s="237" customFormat="1">
      <c r="A215" s="243">
        <v>41579</v>
      </c>
      <c r="C215" s="238">
        <v>207</v>
      </c>
      <c r="D215" s="239">
        <f t="shared" si="56"/>
        <v>2963</v>
      </c>
      <c r="E215" s="239">
        <f t="shared" si="57"/>
        <v>1561501</v>
      </c>
      <c r="F215" s="239">
        <f t="shared" si="58"/>
        <v>-38499</v>
      </c>
      <c r="G215" s="240">
        <f>+Inputs!$D$3</f>
        <v>0.37951000000000001</v>
      </c>
      <c r="I215" s="241">
        <f t="shared" si="59"/>
        <v>1600000</v>
      </c>
      <c r="K215" s="241">
        <f t="shared" si="60"/>
        <v>2963</v>
      </c>
      <c r="L215" s="241">
        <f t="shared" si="61"/>
        <v>1561501</v>
      </c>
      <c r="M215" s="241">
        <f t="shared" si="62"/>
        <v>1124.48813</v>
      </c>
      <c r="N215" s="241">
        <f t="shared" si="63"/>
        <v>1124.48813</v>
      </c>
      <c r="O215" s="241">
        <f t="shared" si="64"/>
        <v>-14601.866689999792</v>
      </c>
      <c r="P215" s="241">
        <f t="shared" si="65"/>
        <v>14601.866689999792</v>
      </c>
      <c r="Q215" s="242"/>
      <c r="R215" s="242"/>
      <c r="S215" s="242"/>
    </row>
    <row r="216" spans="1:19" s="237" customFormat="1">
      <c r="A216" s="236">
        <v>41609</v>
      </c>
      <c r="C216" s="238">
        <v>208</v>
      </c>
      <c r="D216" s="239">
        <f t="shared" si="56"/>
        <v>2963</v>
      </c>
      <c r="E216" s="239">
        <f t="shared" si="57"/>
        <v>1564464</v>
      </c>
      <c r="F216" s="239">
        <f t="shared" si="58"/>
        <v>-35536</v>
      </c>
      <c r="G216" s="240">
        <f>+Inputs!$D$3</f>
        <v>0.37951000000000001</v>
      </c>
      <c r="I216" s="241">
        <f t="shared" si="59"/>
        <v>1600000</v>
      </c>
      <c r="K216" s="241">
        <f t="shared" si="60"/>
        <v>2963</v>
      </c>
      <c r="L216" s="241">
        <f t="shared" si="61"/>
        <v>1564464</v>
      </c>
      <c r="M216" s="241">
        <f t="shared" si="62"/>
        <v>1124.48813</v>
      </c>
      <c r="N216" s="241">
        <f t="shared" si="63"/>
        <v>1124.48813</v>
      </c>
      <c r="O216" s="241">
        <f t="shared" si="64"/>
        <v>-13477.378559999792</v>
      </c>
      <c r="P216" s="241">
        <f t="shared" si="65"/>
        <v>13477.378559999792</v>
      </c>
      <c r="Q216" s="242"/>
      <c r="R216" s="242"/>
      <c r="S216" s="242"/>
    </row>
    <row r="217" spans="1:19" s="237" customFormat="1">
      <c r="A217" s="243">
        <v>41640</v>
      </c>
      <c r="C217" s="238">
        <v>209</v>
      </c>
      <c r="D217" s="239">
        <f t="shared" si="56"/>
        <v>2963</v>
      </c>
      <c r="E217" s="239">
        <f t="shared" si="57"/>
        <v>1567427</v>
      </c>
      <c r="F217" s="239">
        <f t="shared" si="58"/>
        <v>-32573</v>
      </c>
      <c r="G217" s="240">
        <f>+Inputs!$D$3</f>
        <v>0.37951000000000001</v>
      </c>
      <c r="I217" s="241">
        <f t="shared" si="59"/>
        <v>1600000</v>
      </c>
      <c r="K217" s="241">
        <f t="shared" si="60"/>
        <v>2963</v>
      </c>
      <c r="L217" s="241">
        <f t="shared" si="61"/>
        <v>1567427</v>
      </c>
      <c r="M217" s="241">
        <f t="shared" si="62"/>
        <v>1124.48813</v>
      </c>
      <c r="N217" s="241">
        <f t="shared" si="63"/>
        <v>1124.48813</v>
      </c>
      <c r="O217" s="241">
        <f t="shared" si="64"/>
        <v>-12352.890429999792</v>
      </c>
      <c r="P217" s="241">
        <f t="shared" si="65"/>
        <v>12352.890429999792</v>
      </c>
      <c r="Q217" s="242"/>
      <c r="R217" s="242"/>
      <c r="S217" s="242"/>
    </row>
    <row r="218" spans="1:19" s="237" customFormat="1">
      <c r="A218" s="236">
        <v>41671</v>
      </c>
      <c r="C218" s="238">
        <v>210</v>
      </c>
      <c r="D218" s="239">
        <f t="shared" si="56"/>
        <v>2963</v>
      </c>
      <c r="E218" s="239">
        <f t="shared" si="57"/>
        <v>1570390</v>
      </c>
      <c r="F218" s="239">
        <f t="shared" si="58"/>
        <v>-29610</v>
      </c>
      <c r="G218" s="240">
        <f>+Inputs!$D$3</f>
        <v>0.37951000000000001</v>
      </c>
      <c r="I218" s="241">
        <f t="shared" si="59"/>
        <v>1600000</v>
      </c>
      <c r="K218" s="241">
        <f t="shared" si="60"/>
        <v>2963</v>
      </c>
      <c r="L218" s="241">
        <f t="shared" si="61"/>
        <v>1570390</v>
      </c>
      <c r="M218" s="241">
        <f t="shared" si="62"/>
        <v>1124.48813</v>
      </c>
      <c r="N218" s="241">
        <f t="shared" si="63"/>
        <v>1124.48813</v>
      </c>
      <c r="O218" s="241">
        <f t="shared" si="64"/>
        <v>-11228.402299999792</v>
      </c>
      <c r="P218" s="241">
        <f t="shared" si="65"/>
        <v>11228.402299999792</v>
      </c>
      <c r="Q218" s="242"/>
      <c r="R218" s="242"/>
      <c r="S218" s="242"/>
    </row>
    <row r="219" spans="1:19" s="237" customFormat="1">
      <c r="A219" s="243">
        <v>41699</v>
      </c>
      <c r="C219" s="238">
        <v>211</v>
      </c>
      <c r="D219" s="239">
        <f t="shared" si="56"/>
        <v>2963</v>
      </c>
      <c r="E219" s="239">
        <f t="shared" si="57"/>
        <v>1573353</v>
      </c>
      <c r="F219" s="239">
        <f t="shared" si="58"/>
        <v>-26647</v>
      </c>
      <c r="G219" s="240">
        <f>+Inputs!$D$3</f>
        <v>0.37951000000000001</v>
      </c>
      <c r="I219" s="241">
        <f t="shared" si="59"/>
        <v>1600000</v>
      </c>
      <c r="K219" s="241">
        <f t="shared" si="60"/>
        <v>2963</v>
      </c>
      <c r="L219" s="241">
        <f t="shared" si="61"/>
        <v>1573353</v>
      </c>
      <c r="M219" s="241">
        <f t="shared" si="62"/>
        <v>1124.48813</v>
      </c>
      <c r="N219" s="241">
        <f t="shared" si="63"/>
        <v>1124.48813</v>
      </c>
      <c r="O219" s="241">
        <f t="shared" si="64"/>
        <v>-10103.914169999793</v>
      </c>
      <c r="P219" s="241">
        <f t="shared" si="65"/>
        <v>10103.914169999793</v>
      </c>
      <c r="Q219" s="242"/>
      <c r="R219" s="242"/>
      <c r="S219" s="242"/>
    </row>
    <row r="220" spans="1:19" s="237" customFormat="1">
      <c r="A220" s="236">
        <v>41730</v>
      </c>
      <c r="C220" s="238">
        <v>212</v>
      </c>
      <c r="D220" s="239">
        <f t="shared" si="56"/>
        <v>2963</v>
      </c>
      <c r="E220" s="239">
        <f t="shared" si="57"/>
        <v>1576316</v>
      </c>
      <c r="F220" s="239">
        <f t="shared" si="58"/>
        <v>-23684</v>
      </c>
      <c r="G220" s="240">
        <f>+Inputs!$D$3</f>
        <v>0.37951000000000001</v>
      </c>
      <c r="I220" s="241">
        <f t="shared" si="59"/>
        <v>1600000</v>
      </c>
      <c r="K220" s="241">
        <f t="shared" si="60"/>
        <v>2963</v>
      </c>
      <c r="L220" s="241">
        <f t="shared" si="61"/>
        <v>1576316</v>
      </c>
      <c r="M220" s="241">
        <f t="shared" si="62"/>
        <v>1124.48813</v>
      </c>
      <c r="N220" s="241">
        <f t="shared" si="63"/>
        <v>1124.48813</v>
      </c>
      <c r="O220" s="241">
        <f t="shared" si="64"/>
        <v>-8979.4260399997929</v>
      </c>
      <c r="P220" s="241">
        <f t="shared" si="65"/>
        <v>8979.4260399997929</v>
      </c>
      <c r="Q220" s="242"/>
      <c r="R220" s="242"/>
      <c r="S220" s="242"/>
    </row>
    <row r="221" spans="1:19" s="237" customFormat="1">
      <c r="A221" s="243">
        <v>41760</v>
      </c>
      <c r="C221" s="238">
        <v>213</v>
      </c>
      <c r="D221" s="239">
        <f t="shared" si="56"/>
        <v>2963</v>
      </c>
      <c r="E221" s="239">
        <f t="shared" si="57"/>
        <v>1579279</v>
      </c>
      <c r="F221" s="239">
        <f t="shared" si="58"/>
        <v>-20721</v>
      </c>
      <c r="G221" s="240">
        <f>+Inputs!$D$3</f>
        <v>0.37951000000000001</v>
      </c>
      <c r="I221" s="241">
        <f t="shared" si="59"/>
        <v>1600000</v>
      </c>
      <c r="K221" s="241">
        <f t="shared" si="60"/>
        <v>2963</v>
      </c>
      <c r="L221" s="241">
        <f t="shared" si="61"/>
        <v>1579279</v>
      </c>
      <c r="M221" s="241">
        <f t="shared" si="62"/>
        <v>1124.48813</v>
      </c>
      <c r="N221" s="241">
        <f t="shared" si="63"/>
        <v>1124.48813</v>
      </c>
      <c r="O221" s="241">
        <f t="shared" si="64"/>
        <v>-7854.9379099997932</v>
      </c>
      <c r="P221" s="241">
        <f t="shared" si="65"/>
        <v>7854.9379099997932</v>
      </c>
      <c r="Q221" s="242"/>
      <c r="R221" s="242"/>
      <c r="S221" s="242"/>
    </row>
    <row r="222" spans="1:19" s="237" customFormat="1">
      <c r="A222" s="236">
        <v>41791</v>
      </c>
      <c r="C222" s="238">
        <v>214</v>
      </c>
      <c r="D222" s="239">
        <f t="shared" si="56"/>
        <v>2963</v>
      </c>
      <c r="E222" s="239">
        <f t="shared" si="57"/>
        <v>1582242</v>
      </c>
      <c r="F222" s="239">
        <f t="shared" si="58"/>
        <v>-17758</v>
      </c>
      <c r="G222" s="240">
        <f>+Inputs!$D$3</f>
        <v>0.37951000000000001</v>
      </c>
      <c r="I222" s="241">
        <f t="shared" si="59"/>
        <v>1600000</v>
      </c>
      <c r="K222" s="241">
        <f t="shared" si="60"/>
        <v>2963</v>
      </c>
      <c r="L222" s="241">
        <f t="shared" si="61"/>
        <v>1582242</v>
      </c>
      <c r="M222" s="241">
        <f t="shared" si="62"/>
        <v>1124.48813</v>
      </c>
      <c r="N222" s="241">
        <f t="shared" si="63"/>
        <v>1124.48813</v>
      </c>
      <c r="O222" s="241">
        <f t="shared" si="64"/>
        <v>-6730.4497799997935</v>
      </c>
      <c r="P222" s="241">
        <f t="shared" si="65"/>
        <v>6730.4497799997935</v>
      </c>
      <c r="Q222" s="242"/>
      <c r="R222" s="242"/>
      <c r="S222" s="242"/>
    </row>
    <row r="223" spans="1:19" s="237" customFormat="1">
      <c r="A223" s="243">
        <v>41821</v>
      </c>
      <c r="C223" s="238">
        <v>215</v>
      </c>
      <c r="D223" s="239">
        <f t="shared" si="56"/>
        <v>2963</v>
      </c>
      <c r="E223" s="239">
        <f t="shared" si="57"/>
        <v>1585205</v>
      </c>
      <c r="F223" s="239">
        <f t="shared" si="58"/>
        <v>-14795</v>
      </c>
      <c r="G223" s="240">
        <f>+Inputs!$D$3</f>
        <v>0.37951000000000001</v>
      </c>
      <c r="I223" s="241">
        <f t="shared" si="59"/>
        <v>1600000</v>
      </c>
      <c r="K223" s="241">
        <f t="shared" si="60"/>
        <v>2963</v>
      </c>
      <c r="L223" s="241">
        <f t="shared" si="61"/>
        <v>1585205</v>
      </c>
      <c r="M223" s="241">
        <f t="shared" si="62"/>
        <v>1124.48813</v>
      </c>
      <c r="N223" s="241">
        <f t="shared" si="63"/>
        <v>1124.48813</v>
      </c>
      <c r="O223" s="241">
        <f t="shared" si="64"/>
        <v>-5605.9616499997937</v>
      </c>
      <c r="P223" s="241">
        <f t="shared" si="65"/>
        <v>5605.9616499997937</v>
      </c>
      <c r="Q223" s="242"/>
      <c r="R223" s="242"/>
      <c r="S223" s="242"/>
    </row>
    <row r="224" spans="1:19" s="237" customFormat="1">
      <c r="A224" s="236">
        <v>41852</v>
      </c>
      <c r="C224" s="238">
        <v>216</v>
      </c>
      <c r="D224" s="239">
        <f t="shared" si="56"/>
        <v>2963</v>
      </c>
      <c r="E224" s="239">
        <f t="shared" si="57"/>
        <v>1588168</v>
      </c>
      <c r="F224" s="239">
        <f t="shared" si="58"/>
        <v>-11832</v>
      </c>
      <c r="G224" s="240">
        <f>+Inputs!$D$3</f>
        <v>0.37951000000000001</v>
      </c>
      <c r="I224" s="241">
        <f t="shared" si="59"/>
        <v>1600000</v>
      </c>
      <c r="K224" s="241">
        <f t="shared" si="60"/>
        <v>2963</v>
      </c>
      <c r="L224" s="241">
        <f t="shared" si="61"/>
        <v>1588168</v>
      </c>
      <c r="M224" s="241">
        <f t="shared" si="62"/>
        <v>1124.48813</v>
      </c>
      <c r="N224" s="241">
        <f t="shared" si="63"/>
        <v>1124.48813</v>
      </c>
      <c r="O224" s="241">
        <f t="shared" si="64"/>
        <v>-4481.473519999794</v>
      </c>
      <c r="P224" s="241">
        <f t="shared" si="65"/>
        <v>4481.473519999794</v>
      </c>
      <c r="Q224" s="242"/>
      <c r="R224" s="242"/>
      <c r="S224" s="242"/>
    </row>
    <row r="225" spans="1:20" s="237" customFormat="1">
      <c r="A225" s="243">
        <v>41883</v>
      </c>
      <c r="C225" s="238">
        <v>217</v>
      </c>
      <c r="D225" s="239">
        <f t="shared" si="56"/>
        <v>2963</v>
      </c>
      <c r="E225" s="239">
        <f t="shared" si="57"/>
        <v>1591131</v>
      </c>
      <c r="F225" s="239">
        <f t="shared" si="58"/>
        <v>-8869</v>
      </c>
      <c r="G225" s="240">
        <f>+Inputs!$D$3</f>
        <v>0.37951000000000001</v>
      </c>
      <c r="I225" s="241">
        <f t="shared" si="59"/>
        <v>1600000</v>
      </c>
      <c r="K225" s="241">
        <f t="shared" si="60"/>
        <v>2963</v>
      </c>
      <c r="L225" s="241">
        <f t="shared" si="61"/>
        <v>1591131</v>
      </c>
      <c r="M225" s="241">
        <f t="shared" si="62"/>
        <v>1124.48813</v>
      </c>
      <c r="N225" s="241">
        <f t="shared" si="63"/>
        <v>1124.48813</v>
      </c>
      <c r="O225" s="241">
        <f t="shared" si="64"/>
        <v>-3356.9853899997943</v>
      </c>
      <c r="P225" s="241">
        <f t="shared" si="65"/>
        <v>3356.9853899997943</v>
      </c>
      <c r="Q225" s="242"/>
      <c r="R225" s="242"/>
      <c r="S225" s="242"/>
    </row>
    <row r="226" spans="1:20" s="237" customFormat="1">
      <c r="A226" s="236">
        <v>41913</v>
      </c>
      <c r="C226" s="238">
        <v>218</v>
      </c>
      <c r="D226" s="239">
        <f t="shared" si="56"/>
        <v>2963</v>
      </c>
      <c r="E226" s="239">
        <f t="shared" si="57"/>
        <v>1594094</v>
      </c>
      <c r="F226" s="239">
        <f t="shared" si="58"/>
        <v>-5906</v>
      </c>
      <c r="G226" s="240">
        <f>+Inputs!$D$3</f>
        <v>0.37951000000000001</v>
      </c>
      <c r="I226" s="241">
        <f t="shared" si="59"/>
        <v>1600000</v>
      </c>
      <c r="K226" s="241">
        <f t="shared" si="60"/>
        <v>2963</v>
      </c>
      <c r="L226" s="241">
        <f t="shared" si="61"/>
        <v>1594094</v>
      </c>
      <c r="M226" s="241">
        <f t="shared" si="62"/>
        <v>1124.48813</v>
      </c>
      <c r="N226" s="241">
        <f t="shared" si="63"/>
        <v>1124.48813</v>
      </c>
      <c r="O226" s="241">
        <f t="shared" si="64"/>
        <v>-2232.4972599997946</v>
      </c>
      <c r="P226" s="241">
        <f t="shared" si="65"/>
        <v>2232.4972599997946</v>
      </c>
      <c r="Q226" s="242"/>
      <c r="R226" s="242"/>
      <c r="S226" s="242"/>
    </row>
    <row r="227" spans="1:20" s="237" customFormat="1">
      <c r="A227" s="243">
        <v>41944</v>
      </c>
      <c r="C227" s="238">
        <v>219</v>
      </c>
      <c r="D227" s="239">
        <f t="shared" si="56"/>
        <v>2963</v>
      </c>
      <c r="E227" s="239">
        <f t="shared" si="57"/>
        <v>1597057</v>
      </c>
      <c r="F227" s="239">
        <f t="shared" si="58"/>
        <v>-2943</v>
      </c>
      <c r="G227" s="240">
        <f>+Inputs!$D$3</f>
        <v>0.37951000000000001</v>
      </c>
      <c r="I227" s="241">
        <f t="shared" si="59"/>
        <v>1600000</v>
      </c>
      <c r="K227" s="241">
        <f t="shared" si="60"/>
        <v>2963</v>
      </c>
      <c r="L227" s="241">
        <f t="shared" si="61"/>
        <v>1597057</v>
      </c>
      <c r="M227" s="241">
        <f t="shared" si="62"/>
        <v>1124.48813</v>
      </c>
      <c r="N227" s="241">
        <f t="shared" si="63"/>
        <v>1124.48813</v>
      </c>
      <c r="O227" s="241">
        <f t="shared" si="64"/>
        <v>-1108.0091299997946</v>
      </c>
      <c r="P227" s="241">
        <f t="shared" si="65"/>
        <v>1108.0091299997946</v>
      </c>
      <c r="Q227" s="242"/>
      <c r="R227" s="242"/>
      <c r="S227" s="242"/>
    </row>
    <row r="228" spans="1:20" s="237" customFormat="1">
      <c r="A228" s="236">
        <v>41974</v>
      </c>
      <c r="C228" s="238">
        <v>220</v>
      </c>
      <c r="D228" s="239">
        <f>-F227</f>
        <v>2943</v>
      </c>
      <c r="E228" s="239">
        <f t="shared" si="57"/>
        <v>1600000</v>
      </c>
      <c r="F228" s="239">
        <f t="shared" si="58"/>
        <v>0</v>
      </c>
      <c r="G228" s="240">
        <f>+Inputs!$D$3</f>
        <v>0.37951000000000001</v>
      </c>
      <c r="I228" s="241">
        <f t="shared" si="59"/>
        <v>1600000</v>
      </c>
      <c r="K228" s="241">
        <f t="shared" si="60"/>
        <v>2943</v>
      </c>
      <c r="L228" s="241">
        <f t="shared" si="61"/>
        <v>1600000</v>
      </c>
      <c r="M228" s="241">
        <f t="shared" si="62"/>
        <v>1116.8979300000001</v>
      </c>
      <c r="N228" s="241">
        <f t="shared" si="63"/>
        <v>1116.8979300000001</v>
      </c>
      <c r="O228" s="241">
        <f t="shared" si="64"/>
        <v>8.8888000002054923</v>
      </c>
      <c r="P228" s="241">
        <f t="shared" si="65"/>
        <v>-8.8888000002054923</v>
      </c>
      <c r="Q228" s="242"/>
      <c r="R228" s="242"/>
      <c r="S228" s="242"/>
    </row>
    <row r="229" spans="1:20">
      <c r="A229" s="30"/>
      <c r="G229" s="28"/>
    </row>
    <row r="230" spans="1:20">
      <c r="A230" s="8" t="s">
        <v>43</v>
      </c>
      <c r="B230" s="33">
        <f>SUM(B9:B229)</f>
        <v>-1600000</v>
      </c>
      <c r="D230" s="33">
        <f>SUM(D9:D229)</f>
        <v>1600000</v>
      </c>
      <c r="G230" s="28"/>
      <c r="H230" s="33">
        <f>SUM(H9:H229)</f>
        <v>1600000</v>
      </c>
      <c r="I230" s="33"/>
      <c r="J230" s="33">
        <f>SUM(J9:J229)</f>
        <v>607200</v>
      </c>
      <c r="K230" s="33">
        <f>SUM(K9:K229)</f>
        <v>1600000</v>
      </c>
      <c r="L230" s="33"/>
      <c r="M230" s="33">
        <f>SUM(M9:M229)</f>
        <v>607208.88879999542</v>
      </c>
      <c r="N230" s="33">
        <f>SUM(N9:N229)</f>
        <v>8.8888000002054923</v>
      </c>
      <c r="O230" s="33">
        <f>SUM(O9:O229)</f>
        <v>-55691998.39669998</v>
      </c>
      <c r="P230" s="33">
        <f>SUM(P9:P229)</f>
        <v>55691998.39669998</v>
      </c>
    </row>
    <row r="231" spans="1:20">
      <c r="G231" s="28"/>
    </row>
    <row r="232" spans="1:20">
      <c r="A232" s="4" t="s">
        <v>61</v>
      </c>
      <c r="B232" s="4" t="s">
        <v>61</v>
      </c>
      <c r="C232" s="4" t="s">
        <v>61</v>
      </c>
      <c r="D232" s="4" t="s">
        <v>61</v>
      </c>
      <c r="F232" s="4" t="s">
        <v>61</v>
      </c>
      <c r="G232" s="28" t="s">
        <v>61</v>
      </c>
      <c r="H232" s="4" t="s">
        <v>61</v>
      </c>
      <c r="J232" s="4" t="s">
        <v>61</v>
      </c>
      <c r="K232" s="4" t="s">
        <v>61</v>
      </c>
      <c r="M232" s="4" t="s">
        <v>61</v>
      </c>
      <c r="N232" s="4" t="s">
        <v>61</v>
      </c>
      <c r="P232" s="4" t="s">
        <v>61</v>
      </c>
      <c r="Q232" s="8" t="s">
        <v>61</v>
      </c>
      <c r="R232" s="8" t="s">
        <v>61</v>
      </c>
      <c r="S232" s="8" t="s">
        <v>61</v>
      </c>
      <c r="T232" s="4" t="s">
        <v>61</v>
      </c>
    </row>
    <row r="233" spans="1:20">
      <c r="G23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sheetPr transitionEvaluation="1" codeName="Sheet26">
    <pageSetUpPr autoPageBreaks="0" fitToPage="1"/>
  </sheetPr>
  <dimension ref="A1:AE230"/>
  <sheetViews>
    <sheetView defaultGridColor="0" colorId="22" zoomScale="60" zoomScaleNormal="100" workbookViewId="0">
      <pane ySplit="8" topLeftCell="A9" activePane="bottomLeft" state="frozen"/>
      <selection activeCell="U11" sqref="U11:AE11"/>
      <selection pane="bottomLeft" activeCell="B9" sqref="B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21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99</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35400</v>
      </c>
      <c r="B9" s="260">
        <v>927450</v>
      </c>
      <c r="C9" s="6">
        <v>1</v>
      </c>
      <c r="D9" s="29">
        <f t="shared" ref="D9:D40" si="0">ROUND(-(+$B$9/180)*1,0)</f>
        <v>-5153</v>
      </c>
      <c r="E9" s="29">
        <f>+D9</f>
        <v>-5153</v>
      </c>
      <c r="F9" s="29">
        <f t="shared" ref="F9:F40" si="1">$B$9+E9</f>
        <v>922297</v>
      </c>
      <c r="G9" s="34">
        <f>+Inputs!$D$2</f>
        <v>0.3795</v>
      </c>
      <c r="H9" s="27">
        <f>-B9</f>
        <v>-927450</v>
      </c>
      <c r="I9" s="27">
        <f>+H9</f>
        <v>-927450</v>
      </c>
      <c r="J9" s="27">
        <f>H9*G9</f>
        <v>-351967.27500000002</v>
      </c>
      <c r="K9" s="27">
        <f t="shared" ref="K9:K40" si="2">D9</f>
        <v>-5153</v>
      </c>
      <c r="L9" s="27">
        <f>+K9</f>
        <v>-5153</v>
      </c>
      <c r="M9" s="27">
        <f t="shared" ref="M9:M40" si="3">K9*G9</f>
        <v>-1955.5635</v>
      </c>
      <c r="N9" s="27">
        <f t="shared" ref="N9:N40" si="4">M9-J9</f>
        <v>350011.71150000003</v>
      </c>
      <c r="O9" s="27">
        <f>+N9</f>
        <v>350011.71150000003</v>
      </c>
      <c r="P9" s="27">
        <f>-SUM(N9)</f>
        <v>-350011.71150000003</v>
      </c>
      <c r="Q9" s="38">
        <f>VLOOKUP(Q8,A9:P173,5)</f>
        <v>-809021</v>
      </c>
      <c r="R9" s="38">
        <f>VLOOKUP(R8,A9:P173,5)</f>
        <v>-824813</v>
      </c>
      <c r="S9" s="38">
        <f>+R9-Q9</f>
        <v>-15792</v>
      </c>
      <c r="T9" s="35" t="s">
        <v>64</v>
      </c>
      <c r="U9" s="145">
        <f t="shared" ref="U9:AE9" si="5">-IF(TYPE(VLOOKUP(U8,$A$9:$P$173,6,FALSE))=16,0,VLOOKUP(U8,$A$9:$P$173,6,FALSE))</f>
        <v>-116455</v>
      </c>
      <c r="V9" s="145">
        <f t="shared" si="5"/>
        <v>-114481</v>
      </c>
      <c r="W9" s="145">
        <f t="shared" si="5"/>
        <v>-112507</v>
      </c>
      <c r="X9" s="145">
        <f t="shared" si="5"/>
        <v>-110533</v>
      </c>
      <c r="Y9" s="145">
        <f t="shared" si="5"/>
        <v>-108559</v>
      </c>
      <c r="Z9" s="145">
        <f t="shared" si="5"/>
        <v>-106585</v>
      </c>
      <c r="AA9" s="145">
        <f t="shared" si="5"/>
        <v>-104611</v>
      </c>
      <c r="AB9" s="145">
        <f t="shared" si="5"/>
        <v>-102637</v>
      </c>
      <c r="AC9" s="145">
        <f t="shared" si="5"/>
        <v>0</v>
      </c>
      <c r="AD9" s="145">
        <f t="shared" si="5"/>
        <v>0</v>
      </c>
      <c r="AE9" s="145">
        <f t="shared" si="5"/>
        <v>0</v>
      </c>
    </row>
    <row r="10" spans="1:31">
      <c r="A10" s="30">
        <v>35431</v>
      </c>
      <c r="B10" s="9"/>
      <c r="C10" s="6">
        <v>2</v>
      </c>
      <c r="D10" s="29">
        <f t="shared" si="0"/>
        <v>-5153</v>
      </c>
      <c r="E10" s="29">
        <f t="shared" ref="E10:E41" si="6">+E9+D10</f>
        <v>-10306</v>
      </c>
      <c r="F10" s="29">
        <f t="shared" si="1"/>
        <v>917144</v>
      </c>
      <c r="G10" s="34">
        <f>+Inputs!$D$2</f>
        <v>0.3795</v>
      </c>
      <c r="H10" s="2"/>
      <c r="I10" s="27">
        <f t="shared" ref="I10:I41" si="7">+I9+H10</f>
        <v>-927450</v>
      </c>
      <c r="J10" s="27"/>
      <c r="K10" s="27">
        <f t="shared" si="2"/>
        <v>-5153</v>
      </c>
      <c r="L10" s="27">
        <f t="shared" ref="L10:L41" si="8">+L9+K10</f>
        <v>-10306</v>
      </c>
      <c r="M10" s="27">
        <f t="shared" si="3"/>
        <v>-1955.5635</v>
      </c>
      <c r="N10" s="27">
        <f t="shared" si="4"/>
        <v>-1955.5635</v>
      </c>
      <c r="O10" s="27">
        <f t="shared" ref="O10:O41" si="9">+O9+N10</f>
        <v>348056.14800000004</v>
      </c>
      <c r="P10" s="27">
        <f t="shared" ref="P10:P41" si="10">P9-N10</f>
        <v>-348056.14800000004</v>
      </c>
      <c r="Q10" s="38">
        <f>VLOOKUP(Q8,A9:P173,15)</f>
        <v>44939.68310000129</v>
      </c>
      <c r="R10" s="38">
        <f>VLOOKUP(R8,A9:P173,15)</f>
        <v>38946.461180001308</v>
      </c>
      <c r="S10" s="38">
        <f>+R10-Q10</f>
        <v>-5993.2219199999818</v>
      </c>
      <c r="T10" s="36" t="s">
        <v>69</v>
      </c>
    </row>
    <row r="11" spans="1:31">
      <c r="A11" s="31">
        <v>35462</v>
      </c>
      <c r="B11" s="5"/>
      <c r="C11" s="6">
        <v>3</v>
      </c>
      <c r="D11" s="29">
        <f t="shared" si="0"/>
        <v>-5153</v>
      </c>
      <c r="E11" s="29">
        <f t="shared" si="6"/>
        <v>-15459</v>
      </c>
      <c r="F11" s="29">
        <f t="shared" si="1"/>
        <v>911991</v>
      </c>
      <c r="G11" s="34">
        <f>+Inputs!$D$2</f>
        <v>0.3795</v>
      </c>
      <c r="H11" s="2"/>
      <c r="I11" s="27">
        <f t="shared" si="7"/>
        <v>-927450</v>
      </c>
      <c r="J11" s="27"/>
      <c r="K11" s="27">
        <f t="shared" si="2"/>
        <v>-5153</v>
      </c>
      <c r="L11" s="27">
        <f t="shared" si="8"/>
        <v>-15459</v>
      </c>
      <c r="M11" s="27">
        <f t="shared" si="3"/>
        <v>-1955.5635</v>
      </c>
      <c r="N11" s="27">
        <f t="shared" si="4"/>
        <v>-1955.5635</v>
      </c>
      <c r="O11" s="27">
        <f t="shared" si="9"/>
        <v>346100.58450000006</v>
      </c>
      <c r="P11" s="27">
        <f t="shared" si="10"/>
        <v>-346100.58450000006</v>
      </c>
      <c r="Q11" s="38">
        <f>+VLOOKUP(Q8,A9:P173,16)</f>
        <v>-44939.68310000129</v>
      </c>
      <c r="R11" s="38">
        <f>+VLOOKUP(R8,A9:P173,16)</f>
        <v>-38946.461180001308</v>
      </c>
      <c r="S11" s="38">
        <f>(+Q11+R11)/2</f>
        <v>-41943.072140001299</v>
      </c>
      <c r="T11" s="36" t="s">
        <v>113</v>
      </c>
      <c r="U11" s="145">
        <f t="shared" ref="U11:AE11" si="11">IF(TYPE(VLOOKUP(U8,$A$9:$P$173,16,FALSE))=16,0,VLOOKUP(U8,$A$9:$P$173,16,FALSE))</f>
        <v>-44190.530360001292</v>
      </c>
      <c r="V11" s="145">
        <f t="shared" si="11"/>
        <v>-43441.377620001294</v>
      </c>
      <c r="W11" s="145">
        <f t="shared" si="11"/>
        <v>-42692.224880001297</v>
      </c>
      <c r="X11" s="145">
        <f t="shared" si="11"/>
        <v>-41943.072140001299</v>
      </c>
      <c r="Y11" s="145">
        <f t="shared" si="11"/>
        <v>-41193.919400001301</v>
      </c>
      <c r="Z11" s="145">
        <f t="shared" si="11"/>
        <v>-40444.766660001304</v>
      </c>
      <c r="AA11" s="145">
        <f t="shared" si="11"/>
        <v>-39695.613920001306</v>
      </c>
      <c r="AB11" s="145">
        <f t="shared" si="11"/>
        <v>-38946.461180001308</v>
      </c>
      <c r="AC11" s="145">
        <f t="shared" si="11"/>
        <v>0</v>
      </c>
      <c r="AD11" s="145">
        <f t="shared" si="11"/>
        <v>0</v>
      </c>
      <c r="AE11" s="145">
        <f t="shared" si="11"/>
        <v>0</v>
      </c>
    </row>
    <row r="12" spans="1:31">
      <c r="A12" s="30">
        <v>35490</v>
      </c>
      <c r="B12" s="3"/>
      <c r="C12" s="6">
        <v>4</v>
      </c>
      <c r="D12" s="29">
        <f t="shared" si="0"/>
        <v>-5153</v>
      </c>
      <c r="E12" s="29">
        <f t="shared" si="6"/>
        <v>-20612</v>
      </c>
      <c r="F12" s="29">
        <f t="shared" si="1"/>
        <v>906838</v>
      </c>
      <c r="G12" s="34">
        <f>+Inputs!$D$2</f>
        <v>0.3795</v>
      </c>
      <c r="H12" s="2"/>
      <c r="I12" s="27">
        <f t="shared" si="7"/>
        <v>-927450</v>
      </c>
      <c r="J12" s="27"/>
      <c r="K12" s="27">
        <f t="shared" si="2"/>
        <v>-5153</v>
      </c>
      <c r="L12" s="27">
        <f t="shared" si="8"/>
        <v>-20612</v>
      </c>
      <c r="M12" s="27">
        <f t="shared" si="3"/>
        <v>-1955.5635</v>
      </c>
      <c r="N12" s="27">
        <f t="shared" si="4"/>
        <v>-1955.5635</v>
      </c>
      <c r="O12" s="27">
        <f t="shared" si="9"/>
        <v>344145.02100000007</v>
      </c>
      <c r="P12" s="27">
        <f t="shared" si="10"/>
        <v>-344145.02100000007</v>
      </c>
      <c r="Q12" s="39"/>
      <c r="R12" s="40"/>
      <c r="S12" s="40"/>
      <c r="T12" s="36"/>
    </row>
    <row r="13" spans="1:31">
      <c r="A13" s="31">
        <v>35521</v>
      </c>
      <c r="B13" s="3"/>
      <c r="C13" s="6">
        <v>5</v>
      </c>
      <c r="D13" s="29">
        <f t="shared" si="0"/>
        <v>-5153</v>
      </c>
      <c r="E13" s="29">
        <f t="shared" si="6"/>
        <v>-25765</v>
      </c>
      <c r="F13" s="29">
        <f t="shared" si="1"/>
        <v>901685</v>
      </c>
      <c r="G13" s="34">
        <f>+Inputs!$D$2</f>
        <v>0.3795</v>
      </c>
      <c r="H13" s="2"/>
      <c r="I13" s="27">
        <f t="shared" si="7"/>
        <v>-927450</v>
      </c>
      <c r="J13" s="27"/>
      <c r="K13" s="27">
        <f t="shared" si="2"/>
        <v>-5153</v>
      </c>
      <c r="L13" s="27">
        <f t="shared" si="8"/>
        <v>-25765</v>
      </c>
      <c r="M13" s="27">
        <f t="shared" si="3"/>
        <v>-1955.5635</v>
      </c>
      <c r="N13" s="27">
        <f t="shared" si="4"/>
        <v>-1955.5635</v>
      </c>
      <c r="O13" s="27">
        <f t="shared" si="9"/>
        <v>342189.45750000008</v>
      </c>
      <c r="P13" s="27">
        <f t="shared" si="10"/>
        <v>-342189.45750000008</v>
      </c>
      <c r="Q13" s="38">
        <f>VLOOKUP(Q8,A9:P173,9)</f>
        <v>-927450</v>
      </c>
      <c r="R13" s="38">
        <f>VLOOKUP(R8,A9:P173,9)</f>
        <v>-927450</v>
      </c>
      <c r="S13" s="38">
        <f>+R13-Q13</f>
        <v>0</v>
      </c>
      <c r="T13" s="36" t="s">
        <v>70</v>
      </c>
    </row>
    <row r="14" spans="1:31">
      <c r="A14" s="30">
        <v>35551</v>
      </c>
      <c r="B14" s="3"/>
      <c r="C14" s="6">
        <v>6</v>
      </c>
      <c r="D14" s="29">
        <f t="shared" si="0"/>
        <v>-5153</v>
      </c>
      <c r="E14" s="29">
        <f t="shared" si="6"/>
        <v>-30918</v>
      </c>
      <c r="F14" s="29">
        <f t="shared" si="1"/>
        <v>896532</v>
      </c>
      <c r="G14" s="34">
        <f>+Inputs!$D$2</f>
        <v>0.3795</v>
      </c>
      <c r="H14" s="2"/>
      <c r="I14" s="27">
        <f t="shared" si="7"/>
        <v>-927450</v>
      </c>
      <c r="J14" s="27"/>
      <c r="K14" s="27">
        <f t="shared" si="2"/>
        <v>-5153</v>
      </c>
      <c r="L14" s="27">
        <f t="shared" si="8"/>
        <v>-30918</v>
      </c>
      <c r="M14" s="27">
        <f t="shared" si="3"/>
        <v>-1955.5635</v>
      </c>
      <c r="N14" s="27">
        <f t="shared" si="4"/>
        <v>-1955.5635</v>
      </c>
      <c r="O14" s="27">
        <f t="shared" si="9"/>
        <v>340233.89400000009</v>
      </c>
      <c r="P14" s="27">
        <f t="shared" si="10"/>
        <v>-340233.89400000009</v>
      </c>
      <c r="Q14" s="38">
        <f>VLOOKUP(Q8,A9:P173,12)</f>
        <v>-809021</v>
      </c>
      <c r="R14" s="38">
        <f>VLOOKUP(R8,A9:P173,12)</f>
        <v>-824813</v>
      </c>
      <c r="S14" s="38">
        <f>+R14-Q14</f>
        <v>-15792</v>
      </c>
      <c r="T14" s="37" t="s">
        <v>93</v>
      </c>
    </row>
    <row r="15" spans="1:31">
      <c r="A15" s="31">
        <v>35582</v>
      </c>
      <c r="B15" s="3"/>
      <c r="C15" s="6">
        <v>7</v>
      </c>
      <c r="D15" s="29">
        <f t="shared" si="0"/>
        <v>-5153</v>
      </c>
      <c r="E15" s="29">
        <f t="shared" si="6"/>
        <v>-36071</v>
      </c>
      <c r="F15" s="29">
        <f t="shared" si="1"/>
        <v>891379</v>
      </c>
      <c r="G15" s="34">
        <f>+Inputs!$D$2</f>
        <v>0.3795</v>
      </c>
      <c r="H15" s="2"/>
      <c r="I15" s="27">
        <f t="shared" si="7"/>
        <v>-927450</v>
      </c>
      <c r="J15" s="27"/>
      <c r="K15" s="27">
        <f t="shared" si="2"/>
        <v>-5153</v>
      </c>
      <c r="L15" s="27">
        <f t="shared" si="8"/>
        <v>-36071</v>
      </c>
      <c r="M15" s="27">
        <f t="shared" si="3"/>
        <v>-1955.5635</v>
      </c>
      <c r="N15" s="27">
        <f t="shared" si="4"/>
        <v>-1955.5635</v>
      </c>
      <c r="O15" s="27">
        <f t="shared" si="9"/>
        <v>338278.3305000001</v>
      </c>
      <c r="P15" s="27">
        <f t="shared" si="10"/>
        <v>-338278.3305000001</v>
      </c>
    </row>
    <row r="16" spans="1:31">
      <c r="A16" s="30">
        <v>35612</v>
      </c>
      <c r="B16" s="3"/>
      <c r="C16" s="6">
        <v>8</v>
      </c>
      <c r="D16" s="29">
        <f t="shared" si="0"/>
        <v>-5153</v>
      </c>
      <c r="E16" s="29">
        <f t="shared" si="6"/>
        <v>-41224</v>
      </c>
      <c r="F16" s="29">
        <f t="shared" si="1"/>
        <v>886226</v>
      </c>
      <c r="G16" s="34">
        <f>+Inputs!$D$2</f>
        <v>0.3795</v>
      </c>
      <c r="H16" s="2"/>
      <c r="I16" s="27">
        <f t="shared" si="7"/>
        <v>-927450</v>
      </c>
      <c r="J16" s="27"/>
      <c r="K16" s="27">
        <f t="shared" si="2"/>
        <v>-5153</v>
      </c>
      <c r="L16" s="27">
        <f t="shared" si="8"/>
        <v>-41224</v>
      </c>
      <c r="M16" s="27">
        <f t="shared" si="3"/>
        <v>-1955.5635</v>
      </c>
      <c r="N16" s="27">
        <f t="shared" si="4"/>
        <v>-1955.5635</v>
      </c>
      <c r="O16" s="27">
        <f t="shared" si="9"/>
        <v>336322.76700000011</v>
      </c>
      <c r="P16" s="27">
        <f t="shared" si="10"/>
        <v>-336322.76700000011</v>
      </c>
      <c r="Q16" s="4"/>
      <c r="R16" s="4"/>
      <c r="S16" s="4"/>
    </row>
    <row r="17" spans="1:19">
      <c r="A17" s="31">
        <v>35643</v>
      </c>
      <c r="B17" s="3"/>
      <c r="C17" s="6">
        <v>9</v>
      </c>
      <c r="D17" s="29">
        <f t="shared" si="0"/>
        <v>-5153</v>
      </c>
      <c r="E17" s="29">
        <f t="shared" si="6"/>
        <v>-46377</v>
      </c>
      <c r="F17" s="29">
        <f t="shared" si="1"/>
        <v>881073</v>
      </c>
      <c r="G17" s="34">
        <f>+Inputs!$D$2</f>
        <v>0.3795</v>
      </c>
      <c r="H17" s="2"/>
      <c r="I17" s="27">
        <f t="shared" si="7"/>
        <v>-927450</v>
      </c>
      <c r="J17" s="27"/>
      <c r="K17" s="27">
        <f t="shared" si="2"/>
        <v>-5153</v>
      </c>
      <c r="L17" s="27">
        <f t="shared" si="8"/>
        <v>-46377</v>
      </c>
      <c r="M17" s="27">
        <f t="shared" si="3"/>
        <v>-1955.5635</v>
      </c>
      <c r="N17" s="27">
        <f t="shared" si="4"/>
        <v>-1955.5635</v>
      </c>
      <c r="O17" s="27">
        <f t="shared" si="9"/>
        <v>334367.20350000012</v>
      </c>
      <c r="P17" s="27">
        <f t="shared" si="10"/>
        <v>-334367.20350000012</v>
      </c>
      <c r="Q17" s="4"/>
      <c r="R17" s="4"/>
      <c r="S17" s="4"/>
    </row>
    <row r="18" spans="1:19">
      <c r="A18" s="30">
        <v>35674</v>
      </c>
      <c r="B18" s="3"/>
      <c r="C18" s="6">
        <v>10</v>
      </c>
      <c r="D18" s="29">
        <f t="shared" si="0"/>
        <v>-5153</v>
      </c>
      <c r="E18" s="29">
        <f t="shared" si="6"/>
        <v>-51530</v>
      </c>
      <c r="F18" s="29">
        <f t="shared" si="1"/>
        <v>875920</v>
      </c>
      <c r="G18" s="34">
        <f>+Inputs!$D$2</f>
        <v>0.3795</v>
      </c>
      <c r="H18" s="2"/>
      <c r="I18" s="27">
        <f t="shared" si="7"/>
        <v>-927450</v>
      </c>
      <c r="J18" s="27"/>
      <c r="K18" s="27">
        <f t="shared" si="2"/>
        <v>-5153</v>
      </c>
      <c r="L18" s="27">
        <f t="shared" si="8"/>
        <v>-51530</v>
      </c>
      <c r="M18" s="27">
        <f t="shared" si="3"/>
        <v>-1955.5635</v>
      </c>
      <c r="N18" s="27">
        <f t="shared" si="4"/>
        <v>-1955.5635</v>
      </c>
      <c r="O18" s="27">
        <f t="shared" si="9"/>
        <v>332411.64000000013</v>
      </c>
      <c r="P18" s="27">
        <f t="shared" si="10"/>
        <v>-332411.64000000013</v>
      </c>
      <c r="Q18" s="4"/>
      <c r="R18" s="4"/>
      <c r="S18" s="4"/>
    </row>
    <row r="19" spans="1:19">
      <c r="A19" s="31">
        <v>35704</v>
      </c>
      <c r="B19" s="3"/>
      <c r="C19" s="6">
        <v>11</v>
      </c>
      <c r="D19" s="29">
        <f t="shared" si="0"/>
        <v>-5153</v>
      </c>
      <c r="E19" s="29">
        <f t="shared" si="6"/>
        <v>-56683</v>
      </c>
      <c r="F19" s="29">
        <f t="shared" si="1"/>
        <v>870767</v>
      </c>
      <c r="G19" s="34">
        <f>+Inputs!$D$2</f>
        <v>0.3795</v>
      </c>
      <c r="H19" s="2"/>
      <c r="I19" s="27">
        <f t="shared" si="7"/>
        <v>-927450</v>
      </c>
      <c r="J19" s="27"/>
      <c r="K19" s="27">
        <f t="shared" si="2"/>
        <v>-5153</v>
      </c>
      <c r="L19" s="27">
        <f t="shared" si="8"/>
        <v>-56683</v>
      </c>
      <c r="M19" s="27">
        <f t="shared" si="3"/>
        <v>-1955.5635</v>
      </c>
      <c r="N19" s="27">
        <f t="shared" si="4"/>
        <v>-1955.5635</v>
      </c>
      <c r="O19" s="27">
        <f t="shared" si="9"/>
        <v>330456.07650000014</v>
      </c>
      <c r="P19" s="27">
        <f t="shared" si="10"/>
        <v>-330456.07650000014</v>
      </c>
      <c r="Q19" s="4"/>
      <c r="R19" s="4"/>
      <c r="S19" s="4"/>
    </row>
    <row r="20" spans="1:19">
      <c r="A20" s="30">
        <v>35735</v>
      </c>
      <c r="B20" s="3"/>
      <c r="C20" s="6">
        <v>12</v>
      </c>
      <c r="D20" s="29">
        <f t="shared" si="0"/>
        <v>-5153</v>
      </c>
      <c r="E20" s="29">
        <f t="shared" si="6"/>
        <v>-61836</v>
      </c>
      <c r="F20" s="29">
        <f t="shared" si="1"/>
        <v>865614</v>
      </c>
      <c r="G20" s="34">
        <f>+Inputs!$D$2</f>
        <v>0.3795</v>
      </c>
      <c r="H20" s="2"/>
      <c r="I20" s="27">
        <f t="shared" si="7"/>
        <v>-927450</v>
      </c>
      <c r="J20" s="27"/>
      <c r="K20" s="27">
        <f t="shared" si="2"/>
        <v>-5153</v>
      </c>
      <c r="L20" s="27">
        <f t="shared" si="8"/>
        <v>-61836</v>
      </c>
      <c r="M20" s="27">
        <f t="shared" si="3"/>
        <v>-1955.5635</v>
      </c>
      <c r="N20" s="27">
        <f t="shared" si="4"/>
        <v>-1955.5635</v>
      </c>
      <c r="O20" s="27">
        <f t="shared" si="9"/>
        <v>328500.51300000015</v>
      </c>
      <c r="P20" s="27">
        <f t="shared" si="10"/>
        <v>-328500.51300000015</v>
      </c>
      <c r="Q20" s="4"/>
      <c r="R20" s="4"/>
      <c r="S20" s="4"/>
    </row>
    <row r="21" spans="1:19">
      <c r="A21" s="31">
        <v>35765</v>
      </c>
      <c r="B21" s="3"/>
      <c r="C21" s="6">
        <v>13</v>
      </c>
      <c r="D21" s="29">
        <f t="shared" si="0"/>
        <v>-5153</v>
      </c>
      <c r="E21" s="29">
        <f t="shared" si="6"/>
        <v>-66989</v>
      </c>
      <c r="F21" s="29">
        <f t="shared" si="1"/>
        <v>860461</v>
      </c>
      <c r="G21" s="34">
        <f>+Inputs!$D$2</f>
        <v>0.3795</v>
      </c>
      <c r="H21" s="2"/>
      <c r="I21" s="27">
        <f t="shared" si="7"/>
        <v>-927450</v>
      </c>
      <c r="J21" s="27"/>
      <c r="K21" s="27">
        <f t="shared" si="2"/>
        <v>-5153</v>
      </c>
      <c r="L21" s="27">
        <f t="shared" si="8"/>
        <v>-66989</v>
      </c>
      <c r="M21" s="27">
        <f t="shared" si="3"/>
        <v>-1955.5635</v>
      </c>
      <c r="N21" s="27">
        <f t="shared" si="4"/>
        <v>-1955.5635</v>
      </c>
      <c r="O21" s="27">
        <f t="shared" si="9"/>
        <v>326544.94950000016</v>
      </c>
      <c r="P21" s="27">
        <f t="shared" si="10"/>
        <v>-326544.94950000016</v>
      </c>
      <c r="Q21" s="4"/>
      <c r="R21" s="4"/>
      <c r="S21" s="4"/>
    </row>
    <row r="22" spans="1:19">
      <c r="A22" s="30">
        <v>35796</v>
      </c>
      <c r="B22" s="3"/>
      <c r="C22" s="6">
        <v>14</v>
      </c>
      <c r="D22" s="29">
        <f t="shared" si="0"/>
        <v>-5153</v>
      </c>
      <c r="E22" s="29">
        <f t="shared" si="6"/>
        <v>-72142</v>
      </c>
      <c r="F22" s="29">
        <f t="shared" si="1"/>
        <v>855308</v>
      </c>
      <c r="G22" s="34">
        <f>+Inputs!$D$2</f>
        <v>0.3795</v>
      </c>
      <c r="H22" s="2"/>
      <c r="I22" s="27">
        <f t="shared" si="7"/>
        <v>-927450</v>
      </c>
      <c r="J22" s="27"/>
      <c r="K22" s="27">
        <f t="shared" si="2"/>
        <v>-5153</v>
      </c>
      <c r="L22" s="27">
        <f t="shared" si="8"/>
        <v>-72142</v>
      </c>
      <c r="M22" s="27">
        <f t="shared" si="3"/>
        <v>-1955.5635</v>
      </c>
      <c r="N22" s="27">
        <f t="shared" si="4"/>
        <v>-1955.5635</v>
      </c>
      <c r="O22" s="27">
        <f t="shared" si="9"/>
        <v>324589.38600000017</v>
      </c>
      <c r="P22" s="27">
        <f t="shared" si="10"/>
        <v>-324589.38600000017</v>
      </c>
      <c r="Q22" s="4"/>
      <c r="R22" s="4"/>
      <c r="S22" s="4"/>
    </row>
    <row r="23" spans="1:19">
      <c r="A23" s="31">
        <v>35827</v>
      </c>
      <c r="B23" s="3"/>
      <c r="C23" s="6">
        <v>15</v>
      </c>
      <c r="D23" s="29">
        <f t="shared" si="0"/>
        <v>-5153</v>
      </c>
      <c r="E23" s="29">
        <f t="shared" si="6"/>
        <v>-77295</v>
      </c>
      <c r="F23" s="29">
        <f t="shared" si="1"/>
        <v>850155</v>
      </c>
      <c r="G23" s="34">
        <f>+Inputs!$D$2</f>
        <v>0.3795</v>
      </c>
      <c r="H23" s="2"/>
      <c r="I23" s="27">
        <f t="shared" si="7"/>
        <v>-927450</v>
      </c>
      <c r="J23" s="27"/>
      <c r="K23" s="27">
        <f t="shared" si="2"/>
        <v>-5153</v>
      </c>
      <c r="L23" s="27">
        <f t="shared" si="8"/>
        <v>-77295</v>
      </c>
      <c r="M23" s="27">
        <f t="shared" si="3"/>
        <v>-1955.5635</v>
      </c>
      <c r="N23" s="27">
        <f t="shared" si="4"/>
        <v>-1955.5635</v>
      </c>
      <c r="O23" s="27">
        <f t="shared" si="9"/>
        <v>322633.82250000018</v>
      </c>
      <c r="P23" s="27">
        <f t="shared" si="10"/>
        <v>-322633.82250000018</v>
      </c>
      <c r="Q23" s="4"/>
      <c r="R23" s="4"/>
      <c r="S23" s="4"/>
    </row>
    <row r="24" spans="1:19">
      <c r="A24" s="30">
        <v>35855</v>
      </c>
      <c r="B24" s="3"/>
      <c r="C24" s="6">
        <v>16</v>
      </c>
      <c r="D24" s="29">
        <f t="shared" si="0"/>
        <v>-5153</v>
      </c>
      <c r="E24" s="29">
        <f t="shared" si="6"/>
        <v>-82448</v>
      </c>
      <c r="F24" s="29">
        <f t="shared" si="1"/>
        <v>845002</v>
      </c>
      <c r="G24" s="34">
        <f>+Inputs!$D$2</f>
        <v>0.3795</v>
      </c>
      <c r="H24" s="2"/>
      <c r="I24" s="27">
        <f t="shared" si="7"/>
        <v>-927450</v>
      </c>
      <c r="J24" s="27"/>
      <c r="K24" s="27">
        <f t="shared" si="2"/>
        <v>-5153</v>
      </c>
      <c r="L24" s="27">
        <f t="shared" si="8"/>
        <v>-82448</v>
      </c>
      <c r="M24" s="27">
        <f t="shared" si="3"/>
        <v>-1955.5635</v>
      </c>
      <c r="N24" s="27">
        <f t="shared" si="4"/>
        <v>-1955.5635</v>
      </c>
      <c r="O24" s="27">
        <f t="shared" si="9"/>
        <v>320678.25900000019</v>
      </c>
      <c r="P24" s="27">
        <f t="shared" si="10"/>
        <v>-320678.25900000019</v>
      </c>
      <c r="Q24" s="4"/>
      <c r="R24" s="4"/>
      <c r="S24" s="4"/>
    </row>
    <row r="25" spans="1:19">
      <c r="A25" s="31">
        <v>35886</v>
      </c>
      <c r="B25" s="3"/>
      <c r="C25" s="6">
        <v>17</v>
      </c>
      <c r="D25" s="29">
        <f t="shared" si="0"/>
        <v>-5153</v>
      </c>
      <c r="E25" s="29">
        <f t="shared" si="6"/>
        <v>-87601</v>
      </c>
      <c r="F25" s="29">
        <f t="shared" si="1"/>
        <v>839849</v>
      </c>
      <c r="G25" s="34">
        <f>+Inputs!$D$2</f>
        <v>0.3795</v>
      </c>
      <c r="H25" s="2"/>
      <c r="I25" s="27">
        <f t="shared" si="7"/>
        <v>-927450</v>
      </c>
      <c r="J25" s="27"/>
      <c r="K25" s="27">
        <f t="shared" si="2"/>
        <v>-5153</v>
      </c>
      <c r="L25" s="27">
        <f t="shared" si="8"/>
        <v>-87601</v>
      </c>
      <c r="M25" s="27">
        <f t="shared" si="3"/>
        <v>-1955.5635</v>
      </c>
      <c r="N25" s="27">
        <f t="shared" si="4"/>
        <v>-1955.5635</v>
      </c>
      <c r="O25" s="27">
        <f t="shared" si="9"/>
        <v>318722.69550000021</v>
      </c>
      <c r="P25" s="27">
        <f t="shared" si="10"/>
        <v>-318722.69550000021</v>
      </c>
      <c r="Q25" s="4"/>
      <c r="R25" s="4"/>
      <c r="S25" s="4"/>
    </row>
    <row r="26" spans="1:19">
      <c r="A26" s="30">
        <v>35916</v>
      </c>
      <c r="B26" s="3"/>
      <c r="C26" s="6">
        <v>18</v>
      </c>
      <c r="D26" s="29">
        <f t="shared" si="0"/>
        <v>-5153</v>
      </c>
      <c r="E26" s="29">
        <f t="shared" si="6"/>
        <v>-92754</v>
      </c>
      <c r="F26" s="29">
        <f t="shared" si="1"/>
        <v>834696</v>
      </c>
      <c r="G26" s="34">
        <f>+Inputs!$D$2</f>
        <v>0.3795</v>
      </c>
      <c r="H26" s="2"/>
      <c r="I26" s="27">
        <f t="shared" si="7"/>
        <v>-927450</v>
      </c>
      <c r="J26" s="27"/>
      <c r="K26" s="27">
        <f t="shared" si="2"/>
        <v>-5153</v>
      </c>
      <c r="L26" s="27">
        <f t="shared" si="8"/>
        <v>-92754</v>
      </c>
      <c r="M26" s="27">
        <f t="shared" si="3"/>
        <v>-1955.5635</v>
      </c>
      <c r="N26" s="27">
        <f t="shared" si="4"/>
        <v>-1955.5635</v>
      </c>
      <c r="O26" s="27">
        <f t="shared" si="9"/>
        <v>316767.13200000022</v>
      </c>
      <c r="P26" s="27">
        <f t="shared" si="10"/>
        <v>-316767.13200000022</v>
      </c>
      <c r="Q26" s="4"/>
      <c r="R26" s="4"/>
      <c r="S26" s="4"/>
    </row>
    <row r="27" spans="1:19">
      <c r="A27" s="31">
        <v>35947</v>
      </c>
      <c r="B27" s="3"/>
      <c r="C27" s="6">
        <v>19</v>
      </c>
      <c r="D27" s="29">
        <f t="shared" si="0"/>
        <v>-5153</v>
      </c>
      <c r="E27" s="29">
        <f t="shared" si="6"/>
        <v>-97907</v>
      </c>
      <c r="F27" s="29">
        <f t="shared" si="1"/>
        <v>829543</v>
      </c>
      <c r="G27" s="34">
        <f>+Inputs!$D$2</f>
        <v>0.3795</v>
      </c>
      <c r="H27" s="2"/>
      <c r="I27" s="27">
        <f t="shared" si="7"/>
        <v>-927450</v>
      </c>
      <c r="J27" s="27"/>
      <c r="K27" s="27">
        <f t="shared" si="2"/>
        <v>-5153</v>
      </c>
      <c r="L27" s="27">
        <f t="shared" si="8"/>
        <v>-97907</v>
      </c>
      <c r="M27" s="27">
        <f t="shared" si="3"/>
        <v>-1955.5635</v>
      </c>
      <c r="N27" s="27">
        <f t="shared" si="4"/>
        <v>-1955.5635</v>
      </c>
      <c r="O27" s="27">
        <f t="shared" si="9"/>
        <v>314811.56850000023</v>
      </c>
      <c r="P27" s="27">
        <f t="shared" si="10"/>
        <v>-314811.56850000023</v>
      </c>
      <c r="Q27" s="4"/>
      <c r="R27" s="4"/>
      <c r="S27" s="4"/>
    </row>
    <row r="28" spans="1:19">
      <c r="A28" s="30">
        <v>35977</v>
      </c>
      <c r="B28" s="3"/>
      <c r="C28" s="6">
        <v>20</v>
      </c>
      <c r="D28" s="29">
        <f t="shared" si="0"/>
        <v>-5153</v>
      </c>
      <c r="E28" s="29">
        <f t="shared" si="6"/>
        <v>-103060</v>
      </c>
      <c r="F28" s="29">
        <f t="shared" si="1"/>
        <v>824390</v>
      </c>
      <c r="G28" s="34">
        <f>+Inputs!$D$2</f>
        <v>0.3795</v>
      </c>
      <c r="H28" s="2"/>
      <c r="I28" s="27">
        <f t="shared" si="7"/>
        <v>-927450</v>
      </c>
      <c r="J28" s="27"/>
      <c r="K28" s="27">
        <f t="shared" si="2"/>
        <v>-5153</v>
      </c>
      <c r="L28" s="27">
        <f t="shared" si="8"/>
        <v>-103060</v>
      </c>
      <c r="M28" s="27">
        <f t="shared" si="3"/>
        <v>-1955.5635</v>
      </c>
      <c r="N28" s="27">
        <f t="shared" si="4"/>
        <v>-1955.5635</v>
      </c>
      <c r="O28" s="27">
        <f t="shared" si="9"/>
        <v>312856.00500000024</v>
      </c>
      <c r="P28" s="27">
        <f t="shared" si="10"/>
        <v>-312856.00500000024</v>
      </c>
      <c r="Q28" s="4"/>
      <c r="R28" s="4"/>
      <c r="S28" s="4"/>
    </row>
    <row r="29" spans="1:19">
      <c r="A29" s="31">
        <v>36008</v>
      </c>
      <c r="B29" s="3"/>
      <c r="C29" s="6">
        <v>21</v>
      </c>
      <c r="D29" s="29">
        <f t="shared" si="0"/>
        <v>-5153</v>
      </c>
      <c r="E29" s="29">
        <f t="shared" si="6"/>
        <v>-108213</v>
      </c>
      <c r="F29" s="29">
        <f t="shared" si="1"/>
        <v>819237</v>
      </c>
      <c r="G29" s="34">
        <f>+Inputs!$D$2</f>
        <v>0.3795</v>
      </c>
      <c r="H29" s="2"/>
      <c r="I29" s="27">
        <f t="shared" si="7"/>
        <v>-927450</v>
      </c>
      <c r="J29" s="27"/>
      <c r="K29" s="27">
        <f t="shared" si="2"/>
        <v>-5153</v>
      </c>
      <c r="L29" s="27">
        <f t="shared" si="8"/>
        <v>-108213</v>
      </c>
      <c r="M29" s="27">
        <f t="shared" si="3"/>
        <v>-1955.5635</v>
      </c>
      <c r="N29" s="27">
        <f t="shared" si="4"/>
        <v>-1955.5635</v>
      </c>
      <c r="O29" s="27">
        <f t="shared" si="9"/>
        <v>310900.44150000025</v>
      </c>
      <c r="P29" s="27">
        <f t="shared" si="10"/>
        <v>-310900.44150000025</v>
      </c>
      <c r="Q29" s="4"/>
      <c r="R29" s="4"/>
      <c r="S29" s="4"/>
    </row>
    <row r="30" spans="1:19">
      <c r="A30" s="30">
        <v>36039</v>
      </c>
      <c r="B30" s="3"/>
      <c r="C30" s="6">
        <v>22</v>
      </c>
      <c r="D30" s="29">
        <f t="shared" si="0"/>
        <v>-5153</v>
      </c>
      <c r="E30" s="29">
        <f t="shared" si="6"/>
        <v>-113366</v>
      </c>
      <c r="F30" s="29">
        <f t="shared" si="1"/>
        <v>814084</v>
      </c>
      <c r="G30" s="34">
        <f>+Inputs!$D$2</f>
        <v>0.3795</v>
      </c>
      <c r="H30" s="2"/>
      <c r="I30" s="27">
        <f t="shared" si="7"/>
        <v>-927450</v>
      </c>
      <c r="J30" s="27"/>
      <c r="K30" s="27">
        <f t="shared" si="2"/>
        <v>-5153</v>
      </c>
      <c r="L30" s="27">
        <f t="shared" si="8"/>
        <v>-113366</v>
      </c>
      <c r="M30" s="27">
        <f t="shared" si="3"/>
        <v>-1955.5635</v>
      </c>
      <c r="N30" s="27">
        <f t="shared" si="4"/>
        <v>-1955.5635</v>
      </c>
      <c r="O30" s="27">
        <f t="shared" si="9"/>
        <v>308944.87800000026</v>
      </c>
      <c r="P30" s="27">
        <f t="shared" si="10"/>
        <v>-308944.87800000026</v>
      </c>
      <c r="Q30" s="112"/>
    </row>
    <row r="31" spans="1:19">
      <c r="A31" s="31">
        <v>36069</v>
      </c>
      <c r="B31" s="3"/>
      <c r="C31" s="6">
        <v>23</v>
      </c>
      <c r="D31" s="29">
        <f t="shared" si="0"/>
        <v>-5153</v>
      </c>
      <c r="E31" s="29">
        <f t="shared" si="6"/>
        <v>-118519</v>
      </c>
      <c r="F31" s="29">
        <f t="shared" si="1"/>
        <v>808931</v>
      </c>
      <c r="G31" s="34">
        <f>+Inputs!$D$2</f>
        <v>0.3795</v>
      </c>
      <c r="H31" s="2"/>
      <c r="I31" s="27">
        <f t="shared" si="7"/>
        <v>-927450</v>
      </c>
      <c r="J31" s="27"/>
      <c r="K31" s="27">
        <f t="shared" si="2"/>
        <v>-5153</v>
      </c>
      <c r="L31" s="27">
        <f t="shared" si="8"/>
        <v>-118519</v>
      </c>
      <c r="M31" s="27">
        <f t="shared" si="3"/>
        <v>-1955.5635</v>
      </c>
      <c r="N31" s="27">
        <f t="shared" si="4"/>
        <v>-1955.5635</v>
      </c>
      <c r="O31" s="27">
        <f t="shared" si="9"/>
        <v>306989.31450000027</v>
      </c>
      <c r="P31" s="27">
        <f t="shared" si="10"/>
        <v>-306989.31450000027</v>
      </c>
      <c r="Q31" s="112"/>
    </row>
    <row r="32" spans="1:19">
      <c r="A32" s="30">
        <v>36100</v>
      </c>
      <c r="B32" s="3"/>
      <c r="C32" s="6">
        <v>24</v>
      </c>
      <c r="D32" s="29">
        <f t="shared" si="0"/>
        <v>-5153</v>
      </c>
      <c r="E32" s="29">
        <f t="shared" si="6"/>
        <v>-123672</v>
      </c>
      <c r="F32" s="29">
        <f t="shared" si="1"/>
        <v>803778</v>
      </c>
      <c r="G32" s="34">
        <f>+Inputs!$D$2</f>
        <v>0.3795</v>
      </c>
      <c r="H32" s="2"/>
      <c r="I32" s="27">
        <f t="shared" si="7"/>
        <v>-927450</v>
      </c>
      <c r="J32" s="27"/>
      <c r="K32" s="27">
        <f t="shared" si="2"/>
        <v>-5153</v>
      </c>
      <c r="L32" s="27">
        <f t="shared" si="8"/>
        <v>-123672</v>
      </c>
      <c r="M32" s="27">
        <f t="shared" si="3"/>
        <v>-1955.5635</v>
      </c>
      <c r="N32" s="27">
        <f t="shared" si="4"/>
        <v>-1955.5635</v>
      </c>
      <c r="O32" s="27">
        <f t="shared" si="9"/>
        <v>305033.75100000028</v>
      </c>
      <c r="P32" s="27">
        <f t="shared" si="10"/>
        <v>-305033.75100000028</v>
      </c>
      <c r="Q32" s="112"/>
    </row>
    <row r="33" spans="1:21">
      <c r="A33" s="31">
        <v>36130</v>
      </c>
      <c r="B33" s="3"/>
      <c r="C33" s="6">
        <v>25</v>
      </c>
      <c r="D33" s="29">
        <f t="shared" si="0"/>
        <v>-5153</v>
      </c>
      <c r="E33" s="29">
        <f t="shared" si="6"/>
        <v>-128825</v>
      </c>
      <c r="F33" s="29">
        <f t="shared" si="1"/>
        <v>798625</v>
      </c>
      <c r="G33" s="34">
        <f>+Inputs!$D$2</f>
        <v>0.3795</v>
      </c>
      <c r="H33" s="2"/>
      <c r="I33" s="27">
        <f t="shared" si="7"/>
        <v>-927450</v>
      </c>
      <c r="J33" s="27"/>
      <c r="K33" s="27">
        <f t="shared" si="2"/>
        <v>-5153</v>
      </c>
      <c r="L33" s="27">
        <f t="shared" si="8"/>
        <v>-128825</v>
      </c>
      <c r="M33" s="27">
        <f t="shared" si="3"/>
        <v>-1955.5635</v>
      </c>
      <c r="N33" s="27">
        <f t="shared" si="4"/>
        <v>-1955.5635</v>
      </c>
      <c r="O33" s="27">
        <f t="shared" si="9"/>
        <v>303078.18750000029</v>
      </c>
      <c r="P33" s="27">
        <f t="shared" si="10"/>
        <v>-303078.18750000029</v>
      </c>
      <c r="Q33" s="112"/>
    </row>
    <row r="34" spans="1:21">
      <c r="A34" s="30">
        <v>36161</v>
      </c>
      <c r="B34" s="3"/>
      <c r="C34" s="6">
        <v>26</v>
      </c>
      <c r="D34" s="29">
        <f t="shared" si="0"/>
        <v>-5153</v>
      </c>
      <c r="E34" s="29">
        <f t="shared" si="6"/>
        <v>-133978</v>
      </c>
      <c r="F34" s="29">
        <f t="shared" si="1"/>
        <v>793472</v>
      </c>
      <c r="G34" s="34">
        <f>+Inputs!$D$2</f>
        <v>0.3795</v>
      </c>
      <c r="H34" s="2"/>
      <c r="I34" s="27">
        <f t="shared" si="7"/>
        <v>-927450</v>
      </c>
      <c r="J34" s="27"/>
      <c r="K34" s="27">
        <f t="shared" si="2"/>
        <v>-5153</v>
      </c>
      <c r="L34" s="27">
        <f t="shared" si="8"/>
        <v>-133978</v>
      </c>
      <c r="M34" s="27">
        <f t="shared" si="3"/>
        <v>-1955.5635</v>
      </c>
      <c r="N34" s="27">
        <f t="shared" si="4"/>
        <v>-1955.5635</v>
      </c>
      <c r="O34" s="27">
        <f t="shared" si="9"/>
        <v>301122.6240000003</v>
      </c>
      <c r="P34" s="27">
        <f t="shared" si="10"/>
        <v>-301122.6240000003</v>
      </c>
      <c r="Q34" s="112"/>
    </row>
    <row r="35" spans="1:21">
      <c r="A35" s="31">
        <v>36192</v>
      </c>
      <c r="B35" s="3"/>
      <c r="C35" s="6">
        <v>27</v>
      </c>
      <c r="D35" s="29">
        <f t="shared" si="0"/>
        <v>-5153</v>
      </c>
      <c r="E35" s="29">
        <f t="shared" si="6"/>
        <v>-139131</v>
      </c>
      <c r="F35" s="29">
        <f t="shared" si="1"/>
        <v>788319</v>
      </c>
      <c r="G35" s="34">
        <f>+Inputs!$D$2</f>
        <v>0.3795</v>
      </c>
      <c r="H35" s="2"/>
      <c r="I35" s="27">
        <f t="shared" si="7"/>
        <v>-927450</v>
      </c>
      <c r="J35" s="27"/>
      <c r="K35" s="27">
        <f t="shared" si="2"/>
        <v>-5153</v>
      </c>
      <c r="L35" s="27">
        <f t="shared" si="8"/>
        <v>-139131</v>
      </c>
      <c r="M35" s="27">
        <f t="shared" si="3"/>
        <v>-1955.5635</v>
      </c>
      <c r="N35" s="27">
        <f t="shared" si="4"/>
        <v>-1955.5635</v>
      </c>
      <c r="O35" s="27">
        <f t="shared" si="9"/>
        <v>299167.06050000031</v>
      </c>
      <c r="P35" s="27">
        <f t="shared" si="10"/>
        <v>-299167.06050000031</v>
      </c>
    </row>
    <row r="36" spans="1:21">
      <c r="A36" s="30">
        <v>36220</v>
      </c>
      <c r="B36" s="3"/>
      <c r="C36" s="6">
        <v>28</v>
      </c>
      <c r="D36" s="29">
        <f t="shared" si="0"/>
        <v>-5153</v>
      </c>
      <c r="E36" s="29">
        <f t="shared" si="6"/>
        <v>-144284</v>
      </c>
      <c r="F36" s="29">
        <f t="shared" si="1"/>
        <v>783166</v>
      </c>
      <c r="G36" s="34">
        <f>+Inputs!$D$2</f>
        <v>0.3795</v>
      </c>
      <c r="H36" s="2"/>
      <c r="I36" s="27">
        <f t="shared" si="7"/>
        <v>-927450</v>
      </c>
      <c r="J36" s="27"/>
      <c r="K36" s="27">
        <f t="shared" si="2"/>
        <v>-5153</v>
      </c>
      <c r="L36" s="27">
        <f t="shared" si="8"/>
        <v>-144284</v>
      </c>
      <c r="M36" s="27">
        <f t="shared" si="3"/>
        <v>-1955.5635</v>
      </c>
      <c r="N36" s="27">
        <f t="shared" si="4"/>
        <v>-1955.5635</v>
      </c>
      <c r="O36" s="27">
        <f t="shared" si="9"/>
        <v>297211.49700000032</v>
      </c>
      <c r="P36" s="27">
        <f t="shared" si="10"/>
        <v>-297211.49700000032</v>
      </c>
    </row>
    <row r="37" spans="1:21">
      <c r="A37" s="31">
        <v>36251</v>
      </c>
      <c r="B37" s="3"/>
      <c r="C37" s="6">
        <v>29</v>
      </c>
      <c r="D37" s="29">
        <f t="shared" si="0"/>
        <v>-5153</v>
      </c>
      <c r="E37" s="29">
        <f t="shared" si="6"/>
        <v>-149437</v>
      </c>
      <c r="F37" s="29">
        <f t="shared" si="1"/>
        <v>778013</v>
      </c>
      <c r="G37" s="34">
        <f>+Inputs!$D$2</f>
        <v>0.3795</v>
      </c>
      <c r="H37" s="2"/>
      <c r="I37" s="27">
        <f t="shared" si="7"/>
        <v>-927450</v>
      </c>
      <c r="J37" s="27"/>
      <c r="K37" s="27">
        <f t="shared" si="2"/>
        <v>-5153</v>
      </c>
      <c r="L37" s="27">
        <f t="shared" si="8"/>
        <v>-149437</v>
      </c>
      <c r="M37" s="27">
        <f t="shared" si="3"/>
        <v>-1955.5635</v>
      </c>
      <c r="N37" s="27">
        <f t="shared" si="4"/>
        <v>-1955.5635</v>
      </c>
      <c r="O37" s="27">
        <f t="shared" si="9"/>
        <v>295255.93350000033</v>
      </c>
      <c r="P37" s="27">
        <f t="shared" si="10"/>
        <v>-295255.93350000033</v>
      </c>
    </row>
    <row r="38" spans="1:21">
      <c r="A38" s="30">
        <v>36281</v>
      </c>
      <c r="B38" s="3"/>
      <c r="C38" s="6">
        <v>30</v>
      </c>
      <c r="D38" s="29">
        <f t="shared" si="0"/>
        <v>-5153</v>
      </c>
      <c r="E38" s="29">
        <f t="shared" si="6"/>
        <v>-154590</v>
      </c>
      <c r="F38" s="29">
        <f t="shared" si="1"/>
        <v>772860</v>
      </c>
      <c r="G38" s="34">
        <f>+Inputs!$D$2</f>
        <v>0.3795</v>
      </c>
      <c r="H38" s="2"/>
      <c r="I38" s="27">
        <f t="shared" si="7"/>
        <v>-927450</v>
      </c>
      <c r="J38" s="27"/>
      <c r="K38" s="27">
        <f t="shared" si="2"/>
        <v>-5153</v>
      </c>
      <c r="L38" s="27">
        <f t="shared" si="8"/>
        <v>-154590</v>
      </c>
      <c r="M38" s="27">
        <f t="shared" si="3"/>
        <v>-1955.5635</v>
      </c>
      <c r="N38" s="27">
        <f t="shared" si="4"/>
        <v>-1955.5635</v>
      </c>
      <c r="O38" s="27">
        <f t="shared" si="9"/>
        <v>293300.37000000034</v>
      </c>
      <c r="P38" s="27">
        <f t="shared" si="10"/>
        <v>-293300.37000000034</v>
      </c>
    </row>
    <row r="39" spans="1:21">
      <c r="A39" s="31">
        <v>36312</v>
      </c>
      <c r="B39" s="2"/>
      <c r="C39" s="6">
        <v>31</v>
      </c>
      <c r="D39" s="29">
        <f t="shared" si="0"/>
        <v>-5153</v>
      </c>
      <c r="E39" s="29">
        <f t="shared" si="6"/>
        <v>-159743</v>
      </c>
      <c r="F39" s="29">
        <f t="shared" si="1"/>
        <v>767707</v>
      </c>
      <c r="G39" s="34">
        <f>+Inputs!$D$2</f>
        <v>0.3795</v>
      </c>
      <c r="H39" s="2"/>
      <c r="I39" s="27">
        <f t="shared" si="7"/>
        <v>-927450</v>
      </c>
      <c r="J39" s="27"/>
      <c r="K39" s="27">
        <f t="shared" si="2"/>
        <v>-5153</v>
      </c>
      <c r="L39" s="27">
        <f t="shared" si="8"/>
        <v>-159743</v>
      </c>
      <c r="M39" s="27">
        <f t="shared" si="3"/>
        <v>-1955.5635</v>
      </c>
      <c r="N39" s="27">
        <f t="shared" si="4"/>
        <v>-1955.5635</v>
      </c>
      <c r="O39" s="27">
        <f t="shared" si="9"/>
        <v>291344.80650000036</v>
      </c>
      <c r="P39" s="27">
        <f t="shared" si="10"/>
        <v>-291344.80650000036</v>
      </c>
    </row>
    <row r="40" spans="1:21">
      <c r="A40" s="30">
        <v>36342</v>
      </c>
      <c r="B40" s="2"/>
      <c r="C40" s="6">
        <v>32</v>
      </c>
      <c r="D40" s="29">
        <f t="shared" si="0"/>
        <v>-5153</v>
      </c>
      <c r="E40" s="29">
        <f t="shared" si="6"/>
        <v>-164896</v>
      </c>
      <c r="F40" s="29">
        <f t="shared" si="1"/>
        <v>762554</v>
      </c>
      <c r="G40" s="34">
        <f>+Inputs!$D$2</f>
        <v>0.3795</v>
      </c>
      <c r="H40" s="2"/>
      <c r="I40" s="27">
        <f t="shared" si="7"/>
        <v>-927450</v>
      </c>
      <c r="J40" s="2"/>
      <c r="K40" s="27">
        <f t="shared" si="2"/>
        <v>-5153</v>
      </c>
      <c r="L40" s="27">
        <f t="shared" si="8"/>
        <v>-164896</v>
      </c>
      <c r="M40" s="27">
        <f t="shared" si="3"/>
        <v>-1955.5635</v>
      </c>
      <c r="N40" s="27">
        <f t="shared" si="4"/>
        <v>-1955.5635</v>
      </c>
      <c r="O40" s="27">
        <f t="shared" si="9"/>
        <v>289389.24300000037</v>
      </c>
      <c r="P40" s="27">
        <f t="shared" si="10"/>
        <v>-289389.24300000037</v>
      </c>
    </row>
    <row r="41" spans="1:21">
      <c r="A41" s="31">
        <v>36373</v>
      </c>
      <c r="C41" s="6">
        <v>33</v>
      </c>
      <c r="D41" s="29">
        <f t="shared" ref="D41:D72" si="12">ROUND(-(+$B$9/180)*1,0)</f>
        <v>-5153</v>
      </c>
      <c r="E41" s="29">
        <f t="shared" si="6"/>
        <v>-170049</v>
      </c>
      <c r="F41" s="29">
        <f t="shared" ref="F41:F72" si="13">$B$9+E41</f>
        <v>757401</v>
      </c>
      <c r="G41" s="34">
        <f>+Inputs!$D$2</f>
        <v>0.3795</v>
      </c>
      <c r="I41" s="27">
        <f t="shared" si="7"/>
        <v>-927450</v>
      </c>
      <c r="K41" s="27">
        <f t="shared" ref="K41:K72" si="14">D41</f>
        <v>-5153</v>
      </c>
      <c r="L41" s="27">
        <f t="shared" si="8"/>
        <v>-170049</v>
      </c>
      <c r="M41" s="27">
        <f t="shared" ref="M41:M72" si="15">K41*G41</f>
        <v>-1955.5635</v>
      </c>
      <c r="N41" s="27">
        <f t="shared" ref="N41:N72" si="16">M41-J41</f>
        <v>-1955.5635</v>
      </c>
      <c r="O41" s="27">
        <f t="shared" si="9"/>
        <v>287433.67950000038</v>
      </c>
      <c r="P41" s="27">
        <f t="shared" si="10"/>
        <v>-287433.67950000038</v>
      </c>
    </row>
    <row r="42" spans="1:21">
      <c r="A42" s="30">
        <v>36404</v>
      </c>
      <c r="C42" s="6">
        <v>34</v>
      </c>
      <c r="D42" s="29">
        <f t="shared" si="12"/>
        <v>-5153</v>
      </c>
      <c r="E42" s="29">
        <f t="shared" ref="E42:E73" si="17">+E41+D42</f>
        <v>-175202</v>
      </c>
      <c r="F42" s="29">
        <f t="shared" si="13"/>
        <v>752248</v>
      </c>
      <c r="G42" s="34">
        <f>+Inputs!$D$2</f>
        <v>0.3795</v>
      </c>
      <c r="I42" s="27">
        <f t="shared" ref="I42:I73" si="18">+I41+H42</f>
        <v>-927450</v>
      </c>
      <c r="K42" s="27">
        <f t="shared" si="14"/>
        <v>-5153</v>
      </c>
      <c r="L42" s="27">
        <f t="shared" ref="L42:L73" si="19">+L41+K42</f>
        <v>-175202</v>
      </c>
      <c r="M42" s="27">
        <f t="shared" si="15"/>
        <v>-1955.5635</v>
      </c>
      <c r="N42" s="27">
        <f t="shared" si="16"/>
        <v>-1955.5635</v>
      </c>
      <c r="O42" s="27">
        <f t="shared" ref="O42:O73" si="20">+O41+N42</f>
        <v>285478.11600000039</v>
      </c>
      <c r="P42" s="27">
        <f t="shared" ref="P42:P73" si="21">P41-N42</f>
        <v>-285478.11600000039</v>
      </c>
    </row>
    <row r="43" spans="1:21">
      <c r="A43" s="31">
        <v>36434</v>
      </c>
      <c r="C43" s="6">
        <v>35</v>
      </c>
      <c r="D43" s="29">
        <f t="shared" si="12"/>
        <v>-5153</v>
      </c>
      <c r="E43" s="29">
        <f t="shared" si="17"/>
        <v>-180355</v>
      </c>
      <c r="F43" s="29">
        <f t="shared" si="13"/>
        <v>747095</v>
      </c>
      <c r="G43" s="34">
        <f>+Inputs!$D$2</f>
        <v>0.3795</v>
      </c>
      <c r="I43" s="27">
        <f t="shared" si="18"/>
        <v>-927450</v>
      </c>
      <c r="K43" s="27">
        <f t="shared" si="14"/>
        <v>-5153</v>
      </c>
      <c r="L43" s="27">
        <f t="shared" si="19"/>
        <v>-180355</v>
      </c>
      <c r="M43" s="27">
        <f t="shared" si="15"/>
        <v>-1955.5635</v>
      </c>
      <c r="N43" s="27">
        <f t="shared" si="16"/>
        <v>-1955.5635</v>
      </c>
      <c r="O43" s="27">
        <f t="shared" si="20"/>
        <v>283522.5525000004</v>
      </c>
      <c r="P43" s="27">
        <f t="shared" si="21"/>
        <v>-283522.5525000004</v>
      </c>
    </row>
    <row r="44" spans="1:21">
      <c r="A44" s="30">
        <v>36465</v>
      </c>
      <c r="C44" s="6">
        <v>36</v>
      </c>
      <c r="D44" s="29">
        <f t="shared" si="12"/>
        <v>-5153</v>
      </c>
      <c r="E44" s="29">
        <f t="shared" si="17"/>
        <v>-185508</v>
      </c>
      <c r="F44" s="29">
        <f t="shared" si="13"/>
        <v>741942</v>
      </c>
      <c r="G44" s="34">
        <f>+Inputs!$D$2</f>
        <v>0.3795</v>
      </c>
      <c r="I44" s="27">
        <f t="shared" si="18"/>
        <v>-927450</v>
      </c>
      <c r="K44" s="27">
        <f t="shared" si="14"/>
        <v>-5153</v>
      </c>
      <c r="L44" s="27">
        <f t="shared" si="19"/>
        <v>-185508</v>
      </c>
      <c r="M44" s="27">
        <f t="shared" si="15"/>
        <v>-1955.5635</v>
      </c>
      <c r="N44" s="27">
        <f t="shared" si="16"/>
        <v>-1955.5635</v>
      </c>
      <c r="O44" s="27">
        <f t="shared" si="20"/>
        <v>281566.98900000041</v>
      </c>
      <c r="P44" s="27">
        <f t="shared" si="21"/>
        <v>-281566.98900000041</v>
      </c>
      <c r="U44" s="98"/>
    </row>
    <row r="45" spans="1:21">
      <c r="A45" s="31">
        <v>36495</v>
      </c>
      <c r="C45" s="6">
        <v>37</v>
      </c>
      <c r="D45" s="29">
        <f t="shared" si="12"/>
        <v>-5153</v>
      </c>
      <c r="E45" s="29">
        <f t="shared" si="17"/>
        <v>-190661</v>
      </c>
      <c r="F45" s="29">
        <f t="shared" si="13"/>
        <v>736789</v>
      </c>
      <c r="G45" s="34">
        <f>+Inputs!$D$2</f>
        <v>0.3795</v>
      </c>
      <c r="I45" s="27">
        <f t="shared" si="18"/>
        <v>-927450</v>
      </c>
      <c r="K45" s="27">
        <f t="shared" si="14"/>
        <v>-5153</v>
      </c>
      <c r="L45" s="27">
        <f t="shared" si="19"/>
        <v>-190661</v>
      </c>
      <c r="M45" s="27">
        <f t="shared" si="15"/>
        <v>-1955.5635</v>
      </c>
      <c r="N45" s="27">
        <f t="shared" si="16"/>
        <v>-1955.5635</v>
      </c>
      <c r="O45" s="27">
        <f t="shared" si="20"/>
        <v>279611.42550000042</v>
      </c>
      <c r="P45" s="27">
        <f t="shared" si="21"/>
        <v>-279611.42550000042</v>
      </c>
      <c r="U45" s="98"/>
    </row>
    <row r="46" spans="1:21">
      <c r="A46" s="30">
        <v>36526</v>
      </c>
      <c r="C46" s="6">
        <v>38</v>
      </c>
      <c r="D46" s="29">
        <f t="shared" si="12"/>
        <v>-5153</v>
      </c>
      <c r="E46" s="29">
        <f t="shared" si="17"/>
        <v>-195814</v>
      </c>
      <c r="F46" s="29">
        <f t="shared" si="13"/>
        <v>731636</v>
      </c>
      <c r="G46" s="34">
        <f>+Inputs!$D$2</f>
        <v>0.3795</v>
      </c>
      <c r="I46" s="27">
        <f t="shared" si="18"/>
        <v>-927450</v>
      </c>
      <c r="K46" s="27">
        <f t="shared" si="14"/>
        <v>-5153</v>
      </c>
      <c r="L46" s="27">
        <f t="shared" si="19"/>
        <v>-195814</v>
      </c>
      <c r="M46" s="27">
        <f t="shared" si="15"/>
        <v>-1955.5635</v>
      </c>
      <c r="N46" s="27">
        <f t="shared" si="16"/>
        <v>-1955.5635</v>
      </c>
      <c r="O46" s="27">
        <f t="shared" si="20"/>
        <v>277655.86200000043</v>
      </c>
      <c r="P46" s="27">
        <f t="shared" si="21"/>
        <v>-277655.86200000043</v>
      </c>
      <c r="U46" s="98"/>
    </row>
    <row r="47" spans="1:21">
      <c r="A47" s="31">
        <v>36557</v>
      </c>
      <c r="C47" s="6">
        <v>39</v>
      </c>
      <c r="D47" s="29">
        <f t="shared" si="12"/>
        <v>-5153</v>
      </c>
      <c r="E47" s="29">
        <f t="shared" si="17"/>
        <v>-200967</v>
      </c>
      <c r="F47" s="29">
        <f t="shared" si="13"/>
        <v>726483</v>
      </c>
      <c r="G47" s="34">
        <f>+Inputs!$D$2</f>
        <v>0.3795</v>
      </c>
      <c r="I47" s="27">
        <f t="shared" si="18"/>
        <v>-927450</v>
      </c>
      <c r="K47" s="27">
        <f t="shared" si="14"/>
        <v>-5153</v>
      </c>
      <c r="L47" s="27">
        <f t="shared" si="19"/>
        <v>-200967</v>
      </c>
      <c r="M47" s="27">
        <f t="shared" si="15"/>
        <v>-1955.5635</v>
      </c>
      <c r="N47" s="27">
        <f t="shared" si="16"/>
        <v>-1955.5635</v>
      </c>
      <c r="O47" s="27">
        <f t="shared" si="20"/>
        <v>275700.29850000044</v>
      </c>
      <c r="P47" s="27">
        <f t="shared" si="21"/>
        <v>-275700.29850000044</v>
      </c>
      <c r="U47" s="98"/>
    </row>
    <row r="48" spans="1:21">
      <c r="A48" s="30">
        <v>36586</v>
      </c>
      <c r="C48" s="6">
        <v>40</v>
      </c>
      <c r="D48" s="29">
        <f t="shared" si="12"/>
        <v>-5153</v>
      </c>
      <c r="E48" s="29">
        <f t="shared" si="17"/>
        <v>-206120</v>
      </c>
      <c r="F48" s="29">
        <f t="shared" si="13"/>
        <v>721330</v>
      </c>
      <c r="G48" s="34">
        <f>+Inputs!$D$2</f>
        <v>0.3795</v>
      </c>
      <c r="I48" s="27">
        <f t="shared" si="18"/>
        <v>-927450</v>
      </c>
      <c r="K48" s="27">
        <f t="shared" si="14"/>
        <v>-5153</v>
      </c>
      <c r="L48" s="27">
        <f t="shared" si="19"/>
        <v>-206120</v>
      </c>
      <c r="M48" s="27">
        <f t="shared" si="15"/>
        <v>-1955.5635</v>
      </c>
      <c r="N48" s="27">
        <f t="shared" si="16"/>
        <v>-1955.5635</v>
      </c>
      <c r="O48" s="27">
        <f t="shared" si="20"/>
        <v>273744.73500000045</v>
      </c>
      <c r="P48" s="27">
        <f t="shared" si="21"/>
        <v>-273744.73500000045</v>
      </c>
      <c r="U48" s="98"/>
    </row>
    <row r="49" spans="1:21">
      <c r="A49" s="31">
        <v>36617</v>
      </c>
      <c r="C49" s="6">
        <v>41</v>
      </c>
      <c r="D49" s="29">
        <f t="shared" si="12"/>
        <v>-5153</v>
      </c>
      <c r="E49" s="29">
        <f t="shared" si="17"/>
        <v>-211273</v>
      </c>
      <c r="F49" s="29">
        <f t="shared" si="13"/>
        <v>716177</v>
      </c>
      <c r="G49" s="34">
        <f>+Inputs!$D$2</f>
        <v>0.3795</v>
      </c>
      <c r="I49" s="27">
        <f t="shared" si="18"/>
        <v>-927450</v>
      </c>
      <c r="K49" s="27">
        <f t="shared" si="14"/>
        <v>-5153</v>
      </c>
      <c r="L49" s="27">
        <f t="shared" si="19"/>
        <v>-211273</v>
      </c>
      <c r="M49" s="27">
        <f t="shared" si="15"/>
        <v>-1955.5635</v>
      </c>
      <c r="N49" s="27">
        <f t="shared" si="16"/>
        <v>-1955.5635</v>
      </c>
      <c r="O49" s="27">
        <f t="shared" si="20"/>
        <v>271789.17150000046</v>
      </c>
      <c r="P49" s="27">
        <f t="shared" si="21"/>
        <v>-271789.17150000046</v>
      </c>
      <c r="U49" s="98"/>
    </row>
    <row r="50" spans="1:21">
      <c r="A50" s="30">
        <v>36647</v>
      </c>
      <c r="C50" s="6">
        <v>42</v>
      </c>
      <c r="D50" s="29">
        <f t="shared" si="12"/>
        <v>-5153</v>
      </c>
      <c r="E50" s="29">
        <f t="shared" si="17"/>
        <v>-216426</v>
      </c>
      <c r="F50" s="29">
        <f t="shared" si="13"/>
        <v>711024</v>
      </c>
      <c r="G50" s="34">
        <f>+Inputs!$D$2</f>
        <v>0.3795</v>
      </c>
      <c r="I50" s="27">
        <f t="shared" si="18"/>
        <v>-927450</v>
      </c>
      <c r="K50" s="27">
        <f t="shared" si="14"/>
        <v>-5153</v>
      </c>
      <c r="L50" s="27">
        <f t="shared" si="19"/>
        <v>-216426</v>
      </c>
      <c r="M50" s="27">
        <f t="shared" si="15"/>
        <v>-1955.5635</v>
      </c>
      <c r="N50" s="27">
        <f t="shared" si="16"/>
        <v>-1955.5635</v>
      </c>
      <c r="O50" s="27">
        <f t="shared" si="20"/>
        <v>269833.60800000047</v>
      </c>
      <c r="P50" s="27">
        <f t="shared" si="21"/>
        <v>-269833.60800000047</v>
      </c>
      <c r="U50" s="98"/>
    </row>
    <row r="51" spans="1:21">
      <c r="A51" s="31">
        <v>36678</v>
      </c>
      <c r="C51" s="6">
        <v>43</v>
      </c>
      <c r="D51" s="29">
        <f t="shared" si="12"/>
        <v>-5153</v>
      </c>
      <c r="E51" s="29">
        <f t="shared" si="17"/>
        <v>-221579</v>
      </c>
      <c r="F51" s="29">
        <f t="shared" si="13"/>
        <v>705871</v>
      </c>
      <c r="G51" s="34">
        <f>+Inputs!$D$2</f>
        <v>0.3795</v>
      </c>
      <c r="I51" s="27">
        <f t="shared" si="18"/>
        <v>-927450</v>
      </c>
      <c r="K51" s="27">
        <f t="shared" si="14"/>
        <v>-5153</v>
      </c>
      <c r="L51" s="27">
        <f t="shared" si="19"/>
        <v>-221579</v>
      </c>
      <c r="M51" s="27">
        <f t="shared" si="15"/>
        <v>-1955.5635</v>
      </c>
      <c r="N51" s="27">
        <f t="shared" si="16"/>
        <v>-1955.5635</v>
      </c>
      <c r="O51" s="27">
        <f t="shared" si="20"/>
        <v>267878.04450000048</v>
      </c>
      <c r="P51" s="27">
        <f t="shared" si="21"/>
        <v>-267878.04450000048</v>
      </c>
      <c r="U51" s="98"/>
    </row>
    <row r="52" spans="1:21">
      <c r="A52" s="30">
        <v>36708</v>
      </c>
      <c r="C52" s="6">
        <v>44</v>
      </c>
      <c r="D52" s="29">
        <f t="shared" si="12"/>
        <v>-5153</v>
      </c>
      <c r="E52" s="29">
        <f t="shared" si="17"/>
        <v>-226732</v>
      </c>
      <c r="F52" s="29">
        <f t="shared" si="13"/>
        <v>700718</v>
      </c>
      <c r="G52" s="34">
        <f>+Inputs!$D$2</f>
        <v>0.3795</v>
      </c>
      <c r="I52" s="27">
        <f t="shared" si="18"/>
        <v>-927450</v>
      </c>
      <c r="K52" s="27">
        <f t="shared" si="14"/>
        <v>-5153</v>
      </c>
      <c r="L52" s="27">
        <f t="shared" si="19"/>
        <v>-226732</v>
      </c>
      <c r="M52" s="27">
        <f t="shared" si="15"/>
        <v>-1955.5635</v>
      </c>
      <c r="N52" s="27">
        <f t="shared" si="16"/>
        <v>-1955.5635</v>
      </c>
      <c r="O52" s="27">
        <f t="shared" si="20"/>
        <v>265922.48100000049</v>
      </c>
      <c r="P52" s="27">
        <f t="shared" si="21"/>
        <v>-265922.48100000049</v>
      </c>
      <c r="U52" s="98"/>
    </row>
    <row r="53" spans="1:21">
      <c r="A53" s="31">
        <v>36739</v>
      </c>
      <c r="C53" s="6">
        <v>45</v>
      </c>
      <c r="D53" s="29">
        <f t="shared" si="12"/>
        <v>-5153</v>
      </c>
      <c r="E53" s="29">
        <f t="shared" si="17"/>
        <v>-231885</v>
      </c>
      <c r="F53" s="29">
        <f t="shared" si="13"/>
        <v>695565</v>
      </c>
      <c r="G53" s="34">
        <f>+Inputs!$D$2</f>
        <v>0.3795</v>
      </c>
      <c r="I53" s="27">
        <f t="shared" si="18"/>
        <v>-927450</v>
      </c>
      <c r="K53" s="27">
        <f t="shared" si="14"/>
        <v>-5153</v>
      </c>
      <c r="L53" s="27">
        <f t="shared" si="19"/>
        <v>-231885</v>
      </c>
      <c r="M53" s="27">
        <f t="shared" si="15"/>
        <v>-1955.5635</v>
      </c>
      <c r="N53" s="27">
        <f t="shared" si="16"/>
        <v>-1955.5635</v>
      </c>
      <c r="O53" s="27">
        <f t="shared" si="20"/>
        <v>263966.91750000051</v>
      </c>
      <c r="P53" s="27">
        <f t="shared" si="21"/>
        <v>-263966.91750000051</v>
      </c>
      <c r="U53" s="98"/>
    </row>
    <row r="54" spans="1:21">
      <c r="A54" s="30">
        <v>36770</v>
      </c>
      <c r="C54" s="6">
        <v>46</v>
      </c>
      <c r="D54" s="29">
        <f t="shared" si="12"/>
        <v>-5153</v>
      </c>
      <c r="E54" s="29">
        <f t="shared" si="17"/>
        <v>-237038</v>
      </c>
      <c r="F54" s="29">
        <f t="shared" si="13"/>
        <v>690412</v>
      </c>
      <c r="G54" s="34">
        <f>+Inputs!$D$2</f>
        <v>0.3795</v>
      </c>
      <c r="I54" s="27">
        <f t="shared" si="18"/>
        <v>-927450</v>
      </c>
      <c r="K54" s="27">
        <f t="shared" si="14"/>
        <v>-5153</v>
      </c>
      <c r="L54" s="27">
        <f t="shared" si="19"/>
        <v>-237038</v>
      </c>
      <c r="M54" s="27">
        <f t="shared" si="15"/>
        <v>-1955.5635</v>
      </c>
      <c r="N54" s="27">
        <f t="shared" si="16"/>
        <v>-1955.5635</v>
      </c>
      <c r="O54" s="27">
        <f t="shared" si="20"/>
        <v>262011.35400000052</v>
      </c>
      <c r="P54" s="27">
        <f t="shared" si="21"/>
        <v>-262011.35400000052</v>
      </c>
      <c r="U54" s="98"/>
    </row>
    <row r="55" spans="1:21">
      <c r="A55" s="31">
        <v>36800</v>
      </c>
      <c r="C55" s="6">
        <v>47</v>
      </c>
      <c r="D55" s="29">
        <f t="shared" si="12"/>
        <v>-5153</v>
      </c>
      <c r="E55" s="29">
        <f t="shared" si="17"/>
        <v>-242191</v>
      </c>
      <c r="F55" s="29">
        <f t="shared" si="13"/>
        <v>685259</v>
      </c>
      <c r="G55" s="34">
        <f>+Inputs!$D$2</f>
        <v>0.3795</v>
      </c>
      <c r="I55" s="27">
        <f t="shared" si="18"/>
        <v>-927450</v>
      </c>
      <c r="K55" s="27">
        <f t="shared" si="14"/>
        <v>-5153</v>
      </c>
      <c r="L55" s="27">
        <f t="shared" si="19"/>
        <v>-242191</v>
      </c>
      <c r="M55" s="27">
        <f t="shared" si="15"/>
        <v>-1955.5635</v>
      </c>
      <c r="N55" s="27">
        <f t="shared" si="16"/>
        <v>-1955.5635</v>
      </c>
      <c r="O55" s="27">
        <f t="shared" si="20"/>
        <v>260055.79050000053</v>
      </c>
      <c r="P55" s="27">
        <f t="shared" si="21"/>
        <v>-260055.79050000053</v>
      </c>
      <c r="U55" s="98"/>
    </row>
    <row r="56" spans="1:21">
      <c r="A56" s="30">
        <v>36831</v>
      </c>
      <c r="C56" s="6">
        <v>48</v>
      </c>
      <c r="D56" s="29">
        <f t="shared" si="12"/>
        <v>-5153</v>
      </c>
      <c r="E56" s="29">
        <f t="shared" si="17"/>
        <v>-247344</v>
      </c>
      <c r="F56" s="29">
        <f t="shared" si="13"/>
        <v>680106</v>
      </c>
      <c r="G56" s="34">
        <f>+Inputs!$D$2</f>
        <v>0.3795</v>
      </c>
      <c r="I56" s="27">
        <f t="shared" si="18"/>
        <v>-927450</v>
      </c>
      <c r="K56" s="27">
        <f t="shared" si="14"/>
        <v>-5153</v>
      </c>
      <c r="L56" s="27">
        <f t="shared" si="19"/>
        <v>-247344</v>
      </c>
      <c r="M56" s="27">
        <f t="shared" si="15"/>
        <v>-1955.5635</v>
      </c>
      <c r="N56" s="27">
        <f t="shared" si="16"/>
        <v>-1955.5635</v>
      </c>
      <c r="O56" s="27">
        <f t="shared" si="20"/>
        <v>258100.22700000054</v>
      </c>
      <c r="P56" s="27">
        <f t="shared" si="21"/>
        <v>-258100.22700000054</v>
      </c>
    </row>
    <row r="57" spans="1:21">
      <c r="A57" s="31">
        <v>36861</v>
      </c>
      <c r="C57" s="6">
        <v>49</v>
      </c>
      <c r="D57" s="29">
        <f t="shared" si="12"/>
        <v>-5153</v>
      </c>
      <c r="E57" s="29">
        <f t="shared" si="17"/>
        <v>-252497</v>
      </c>
      <c r="F57" s="29">
        <f t="shared" si="13"/>
        <v>674953</v>
      </c>
      <c r="G57" s="34">
        <f>+Inputs!$D$2</f>
        <v>0.3795</v>
      </c>
      <c r="I57" s="27">
        <f t="shared" si="18"/>
        <v>-927450</v>
      </c>
      <c r="K57" s="27">
        <f t="shared" si="14"/>
        <v>-5153</v>
      </c>
      <c r="L57" s="27">
        <f t="shared" si="19"/>
        <v>-252497</v>
      </c>
      <c r="M57" s="27">
        <f t="shared" si="15"/>
        <v>-1955.5635</v>
      </c>
      <c r="N57" s="27">
        <f t="shared" si="16"/>
        <v>-1955.5635</v>
      </c>
      <c r="O57" s="27">
        <f t="shared" si="20"/>
        <v>256144.66350000055</v>
      </c>
      <c r="P57" s="27">
        <f t="shared" si="21"/>
        <v>-256144.66350000055</v>
      </c>
    </row>
    <row r="58" spans="1:21">
      <c r="A58" s="30">
        <v>36892</v>
      </c>
      <c r="C58" s="6">
        <v>50</v>
      </c>
      <c r="D58" s="29">
        <f t="shared" si="12"/>
        <v>-5153</v>
      </c>
      <c r="E58" s="29">
        <f t="shared" si="17"/>
        <v>-257650</v>
      </c>
      <c r="F58" s="29">
        <f t="shared" si="13"/>
        <v>669800</v>
      </c>
      <c r="G58" s="34">
        <f>+Inputs!$D$2</f>
        <v>0.3795</v>
      </c>
      <c r="I58" s="27">
        <f t="shared" si="18"/>
        <v>-927450</v>
      </c>
      <c r="K58" s="27">
        <f t="shared" si="14"/>
        <v>-5153</v>
      </c>
      <c r="L58" s="27">
        <f t="shared" si="19"/>
        <v>-257650</v>
      </c>
      <c r="M58" s="27">
        <f t="shared" si="15"/>
        <v>-1955.5635</v>
      </c>
      <c r="N58" s="27">
        <f t="shared" si="16"/>
        <v>-1955.5635</v>
      </c>
      <c r="O58" s="27">
        <f t="shared" si="20"/>
        <v>254189.10000000056</v>
      </c>
      <c r="P58" s="27">
        <f t="shared" si="21"/>
        <v>-254189.10000000056</v>
      </c>
    </row>
    <row r="59" spans="1:21">
      <c r="A59" s="31">
        <v>36923</v>
      </c>
      <c r="C59" s="6">
        <v>51</v>
      </c>
      <c r="D59" s="29">
        <f t="shared" si="12"/>
        <v>-5153</v>
      </c>
      <c r="E59" s="29">
        <f t="shared" si="17"/>
        <v>-262803</v>
      </c>
      <c r="F59" s="29">
        <f t="shared" si="13"/>
        <v>664647</v>
      </c>
      <c r="G59" s="34">
        <f>+Inputs!$D$2</f>
        <v>0.3795</v>
      </c>
      <c r="I59" s="27">
        <f t="shared" si="18"/>
        <v>-927450</v>
      </c>
      <c r="K59" s="27">
        <f t="shared" si="14"/>
        <v>-5153</v>
      </c>
      <c r="L59" s="27">
        <f t="shared" si="19"/>
        <v>-262803</v>
      </c>
      <c r="M59" s="27">
        <f t="shared" si="15"/>
        <v>-1955.5635</v>
      </c>
      <c r="N59" s="27">
        <f t="shared" si="16"/>
        <v>-1955.5635</v>
      </c>
      <c r="O59" s="27">
        <f t="shared" si="20"/>
        <v>252233.53650000057</v>
      </c>
      <c r="P59" s="27">
        <f t="shared" si="21"/>
        <v>-252233.53650000057</v>
      </c>
    </row>
    <row r="60" spans="1:21">
      <c r="A60" s="30">
        <v>36951</v>
      </c>
      <c r="C60" s="6">
        <v>52</v>
      </c>
      <c r="D60" s="29">
        <f t="shared" si="12"/>
        <v>-5153</v>
      </c>
      <c r="E60" s="29">
        <f t="shared" si="17"/>
        <v>-267956</v>
      </c>
      <c r="F60" s="29">
        <f t="shared" si="13"/>
        <v>659494</v>
      </c>
      <c r="G60" s="34">
        <f>+Inputs!$D$2</f>
        <v>0.3795</v>
      </c>
      <c r="I60" s="27">
        <f t="shared" si="18"/>
        <v>-927450</v>
      </c>
      <c r="K60" s="27">
        <f t="shared" si="14"/>
        <v>-5153</v>
      </c>
      <c r="L60" s="27">
        <f t="shared" si="19"/>
        <v>-267956</v>
      </c>
      <c r="M60" s="27">
        <f t="shared" si="15"/>
        <v>-1955.5635</v>
      </c>
      <c r="N60" s="27">
        <f t="shared" si="16"/>
        <v>-1955.5635</v>
      </c>
      <c r="O60" s="27">
        <f t="shared" si="20"/>
        <v>250277.97300000058</v>
      </c>
      <c r="P60" s="27">
        <f t="shared" si="21"/>
        <v>-250277.97300000058</v>
      </c>
    </row>
    <row r="61" spans="1:21">
      <c r="A61" s="31">
        <v>36982</v>
      </c>
      <c r="C61" s="6">
        <v>53</v>
      </c>
      <c r="D61" s="29">
        <f t="shared" si="12"/>
        <v>-5153</v>
      </c>
      <c r="E61" s="29">
        <f t="shared" si="17"/>
        <v>-273109</v>
      </c>
      <c r="F61" s="29">
        <f t="shared" si="13"/>
        <v>654341</v>
      </c>
      <c r="G61" s="34">
        <f>+Inputs!$D$2</f>
        <v>0.3795</v>
      </c>
      <c r="I61" s="27">
        <f t="shared" si="18"/>
        <v>-927450</v>
      </c>
      <c r="K61" s="27">
        <f t="shared" si="14"/>
        <v>-5153</v>
      </c>
      <c r="L61" s="27">
        <f t="shared" si="19"/>
        <v>-273109</v>
      </c>
      <c r="M61" s="27">
        <f t="shared" si="15"/>
        <v>-1955.5635</v>
      </c>
      <c r="N61" s="27">
        <f t="shared" si="16"/>
        <v>-1955.5635</v>
      </c>
      <c r="O61" s="27">
        <f t="shared" si="20"/>
        <v>248322.40950000059</v>
      </c>
      <c r="P61" s="27">
        <f t="shared" si="21"/>
        <v>-248322.40950000059</v>
      </c>
    </row>
    <row r="62" spans="1:21">
      <c r="A62" s="30">
        <v>37012</v>
      </c>
      <c r="C62" s="6">
        <v>54</v>
      </c>
      <c r="D62" s="29">
        <f t="shared" si="12"/>
        <v>-5153</v>
      </c>
      <c r="E62" s="29">
        <f t="shared" si="17"/>
        <v>-278262</v>
      </c>
      <c r="F62" s="29">
        <f t="shared" si="13"/>
        <v>649188</v>
      </c>
      <c r="G62" s="34">
        <f>+Inputs!$D$2</f>
        <v>0.3795</v>
      </c>
      <c r="I62" s="27">
        <f t="shared" si="18"/>
        <v>-927450</v>
      </c>
      <c r="K62" s="27">
        <f t="shared" si="14"/>
        <v>-5153</v>
      </c>
      <c r="L62" s="27">
        <f t="shared" si="19"/>
        <v>-278262</v>
      </c>
      <c r="M62" s="27">
        <f t="shared" si="15"/>
        <v>-1955.5635</v>
      </c>
      <c r="N62" s="27">
        <f t="shared" si="16"/>
        <v>-1955.5635</v>
      </c>
      <c r="O62" s="27">
        <f t="shared" si="20"/>
        <v>246366.8460000006</v>
      </c>
      <c r="P62" s="27">
        <f t="shared" si="21"/>
        <v>-246366.8460000006</v>
      </c>
    </row>
    <row r="63" spans="1:21">
      <c r="A63" s="31">
        <v>37043</v>
      </c>
      <c r="C63" s="6">
        <v>55</v>
      </c>
      <c r="D63" s="29">
        <f t="shared" si="12"/>
        <v>-5153</v>
      </c>
      <c r="E63" s="29">
        <f t="shared" si="17"/>
        <v>-283415</v>
      </c>
      <c r="F63" s="29">
        <f t="shared" si="13"/>
        <v>644035</v>
      </c>
      <c r="G63" s="34">
        <f>+Inputs!$D$2</f>
        <v>0.3795</v>
      </c>
      <c r="I63" s="27">
        <f t="shared" si="18"/>
        <v>-927450</v>
      </c>
      <c r="K63" s="27">
        <f t="shared" si="14"/>
        <v>-5153</v>
      </c>
      <c r="L63" s="27">
        <f t="shared" si="19"/>
        <v>-283415</v>
      </c>
      <c r="M63" s="27">
        <f t="shared" si="15"/>
        <v>-1955.5635</v>
      </c>
      <c r="N63" s="27">
        <f t="shared" si="16"/>
        <v>-1955.5635</v>
      </c>
      <c r="O63" s="27">
        <f t="shared" si="20"/>
        <v>244411.28250000061</v>
      </c>
      <c r="P63" s="27">
        <f t="shared" si="21"/>
        <v>-244411.28250000061</v>
      </c>
    </row>
    <row r="64" spans="1:21">
      <c r="A64" s="30">
        <v>37073</v>
      </c>
      <c r="C64" s="6">
        <v>56</v>
      </c>
      <c r="D64" s="29">
        <f t="shared" si="12"/>
        <v>-5153</v>
      </c>
      <c r="E64" s="29">
        <f t="shared" si="17"/>
        <v>-288568</v>
      </c>
      <c r="F64" s="29">
        <f t="shared" si="13"/>
        <v>638882</v>
      </c>
      <c r="G64" s="34">
        <f>+Inputs!$D$2</f>
        <v>0.3795</v>
      </c>
      <c r="I64" s="27">
        <f t="shared" si="18"/>
        <v>-927450</v>
      </c>
      <c r="K64" s="27">
        <f t="shared" si="14"/>
        <v>-5153</v>
      </c>
      <c r="L64" s="27">
        <f t="shared" si="19"/>
        <v>-288568</v>
      </c>
      <c r="M64" s="27">
        <f t="shared" si="15"/>
        <v>-1955.5635</v>
      </c>
      <c r="N64" s="27">
        <f t="shared" si="16"/>
        <v>-1955.5635</v>
      </c>
      <c r="O64" s="27">
        <f t="shared" si="20"/>
        <v>242455.71900000062</v>
      </c>
      <c r="P64" s="27">
        <f t="shared" si="21"/>
        <v>-242455.71900000062</v>
      </c>
    </row>
    <row r="65" spans="1:16">
      <c r="A65" s="31">
        <v>37104</v>
      </c>
      <c r="C65" s="6">
        <v>57</v>
      </c>
      <c r="D65" s="29">
        <f t="shared" si="12"/>
        <v>-5153</v>
      </c>
      <c r="E65" s="29">
        <f t="shared" si="17"/>
        <v>-293721</v>
      </c>
      <c r="F65" s="29">
        <f t="shared" si="13"/>
        <v>633729</v>
      </c>
      <c r="G65" s="34">
        <f>+Inputs!$D$2</f>
        <v>0.3795</v>
      </c>
      <c r="I65" s="27">
        <f t="shared" si="18"/>
        <v>-927450</v>
      </c>
      <c r="K65" s="27">
        <f t="shared" si="14"/>
        <v>-5153</v>
      </c>
      <c r="L65" s="27">
        <f t="shared" si="19"/>
        <v>-293721</v>
      </c>
      <c r="M65" s="27">
        <f t="shared" si="15"/>
        <v>-1955.5635</v>
      </c>
      <c r="N65" s="27">
        <f t="shared" si="16"/>
        <v>-1955.5635</v>
      </c>
      <c r="O65" s="27">
        <f t="shared" si="20"/>
        <v>240500.15550000063</v>
      </c>
      <c r="P65" s="27">
        <f t="shared" si="21"/>
        <v>-240500.15550000063</v>
      </c>
    </row>
    <row r="66" spans="1:16">
      <c r="A66" s="30">
        <v>37135</v>
      </c>
      <c r="C66" s="6">
        <v>58</v>
      </c>
      <c r="D66" s="29">
        <f t="shared" si="12"/>
        <v>-5153</v>
      </c>
      <c r="E66" s="29">
        <f t="shared" si="17"/>
        <v>-298874</v>
      </c>
      <c r="F66" s="29">
        <f t="shared" si="13"/>
        <v>628576</v>
      </c>
      <c r="G66" s="34">
        <f>+Inputs!$D$2</f>
        <v>0.3795</v>
      </c>
      <c r="I66" s="27">
        <f t="shared" si="18"/>
        <v>-927450</v>
      </c>
      <c r="K66" s="27">
        <f t="shared" si="14"/>
        <v>-5153</v>
      </c>
      <c r="L66" s="27">
        <f t="shared" si="19"/>
        <v>-298874</v>
      </c>
      <c r="M66" s="27">
        <f t="shared" si="15"/>
        <v>-1955.5635</v>
      </c>
      <c r="N66" s="27">
        <f t="shared" si="16"/>
        <v>-1955.5635</v>
      </c>
      <c r="O66" s="27">
        <f t="shared" si="20"/>
        <v>238544.59200000064</v>
      </c>
      <c r="P66" s="27">
        <f t="shared" si="21"/>
        <v>-238544.59200000064</v>
      </c>
    </row>
    <row r="67" spans="1:16">
      <c r="A67" s="31">
        <v>37165</v>
      </c>
      <c r="C67" s="6">
        <v>59</v>
      </c>
      <c r="D67" s="29">
        <f t="shared" si="12"/>
        <v>-5153</v>
      </c>
      <c r="E67" s="29">
        <f t="shared" si="17"/>
        <v>-304027</v>
      </c>
      <c r="F67" s="29">
        <f t="shared" si="13"/>
        <v>623423</v>
      </c>
      <c r="G67" s="34">
        <f>+Inputs!$D$2</f>
        <v>0.3795</v>
      </c>
      <c r="I67" s="27">
        <f t="shared" si="18"/>
        <v>-927450</v>
      </c>
      <c r="K67" s="27">
        <f t="shared" si="14"/>
        <v>-5153</v>
      </c>
      <c r="L67" s="27">
        <f t="shared" si="19"/>
        <v>-304027</v>
      </c>
      <c r="M67" s="27">
        <f t="shared" si="15"/>
        <v>-1955.5635</v>
      </c>
      <c r="N67" s="27">
        <f t="shared" si="16"/>
        <v>-1955.5635</v>
      </c>
      <c r="O67" s="27">
        <f t="shared" si="20"/>
        <v>236589.02850000066</v>
      </c>
      <c r="P67" s="27">
        <f t="shared" si="21"/>
        <v>-236589.02850000066</v>
      </c>
    </row>
    <row r="68" spans="1:16">
      <c r="A68" s="30">
        <v>37196</v>
      </c>
      <c r="C68" s="6">
        <v>60</v>
      </c>
      <c r="D68" s="29">
        <f t="shared" si="12"/>
        <v>-5153</v>
      </c>
      <c r="E68" s="29">
        <f t="shared" si="17"/>
        <v>-309180</v>
      </c>
      <c r="F68" s="29">
        <f t="shared" si="13"/>
        <v>618270</v>
      </c>
      <c r="G68" s="34">
        <f>+Inputs!$D$2</f>
        <v>0.3795</v>
      </c>
      <c r="I68" s="27">
        <f t="shared" si="18"/>
        <v>-927450</v>
      </c>
      <c r="K68" s="27">
        <f t="shared" si="14"/>
        <v>-5153</v>
      </c>
      <c r="L68" s="27">
        <f t="shared" si="19"/>
        <v>-309180</v>
      </c>
      <c r="M68" s="27">
        <f t="shared" si="15"/>
        <v>-1955.5635</v>
      </c>
      <c r="N68" s="27">
        <f t="shared" si="16"/>
        <v>-1955.5635</v>
      </c>
      <c r="O68" s="27">
        <f t="shared" si="20"/>
        <v>234633.46500000067</v>
      </c>
      <c r="P68" s="27">
        <f t="shared" si="21"/>
        <v>-234633.46500000067</v>
      </c>
    </row>
    <row r="69" spans="1:16">
      <c r="A69" s="31">
        <v>37226</v>
      </c>
      <c r="C69" s="6">
        <v>61</v>
      </c>
      <c r="D69" s="29">
        <f t="shared" si="12"/>
        <v>-5153</v>
      </c>
      <c r="E69" s="29">
        <f t="shared" si="17"/>
        <v>-314333</v>
      </c>
      <c r="F69" s="29">
        <f t="shared" si="13"/>
        <v>613117</v>
      </c>
      <c r="G69" s="34">
        <f>+Inputs!$D$2</f>
        <v>0.3795</v>
      </c>
      <c r="I69" s="27">
        <f t="shared" si="18"/>
        <v>-927450</v>
      </c>
      <c r="K69" s="27">
        <f t="shared" si="14"/>
        <v>-5153</v>
      </c>
      <c r="L69" s="27">
        <f t="shared" si="19"/>
        <v>-314333</v>
      </c>
      <c r="M69" s="27">
        <f t="shared" si="15"/>
        <v>-1955.5635</v>
      </c>
      <c r="N69" s="27">
        <f t="shared" si="16"/>
        <v>-1955.5635</v>
      </c>
      <c r="O69" s="27">
        <f t="shared" si="20"/>
        <v>232677.90150000068</v>
      </c>
      <c r="P69" s="27">
        <f t="shared" si="21"/>
        <v>-232677.90150000068</v>
      </c>
    </row>
    <row r="70" spans="1:16">
      <c r="A70" s="30">
        <v>37257</v>
      </c>
      <c r="C70" s="6">
        <v>62</v>
      </c>
      <c r="D70" s="29">
        <f t="shared" si="12"/>
        <v>-5153</v>
      </c>
      <c r="E70" s="29">
        <f t="shared" si="17"/>
        <v>-319486</v>
      </c>
      <c r="F70" s="29">
        <f t="shared" si="13"/>
        <v>607964</v>
      </c>
      <c r="G70" s="34">
        <f>+Inputs!$D$2</f>
        <v>0.3795</v>
      </c>
      <c r="I70" s="27">
        <f t="shared" si="18"/>
        <v>-927450</v>
      </c>
      <c r="K70" s="27">
        <f t="shared" si="14"/>
        <v>-5153</v>
      </c>
      <c r="L70" s="27">
        <f t="shared" si="19"/>
        <v>-319486</v>
      </c>
      <c r="M70" s="27">
        <f t="shared" si="15"/>
        <v>-1955.5635</v>
      </c>
      <c r="N70" s="27">
        <f t="shared" si="16"/>
        <v>-1955.5635</v>
      </c>
      <c r="O70" s="27">
        <f t="shared" si="20"/>
        <v>230722.33800000069</v>
      </c>
      <c r="P70" s="27">
        <f t="shared" si="21"/>
        <v>-230722.33800000069</v>
      </c>
    </row>
    <row r="71" spans="1:16">
      <c r="A71" s="31">
        <v>37288</v>
      </c>
      <c r="C71" s="6">
        <v>63</v>
      </c>
      <c r="D71" s="29">
        <f t="shared" si="12"/>
        <v>-5153</v>
      </c>
      <c r="E71" s="29">
        <f t="shared" si="17"/>
        <v>-324639</v>
      </c>
      <c r="F71" s="29">
        <f t="shared" si="13"/>
        <v>602811</v>
      </c>
      <c r="G71" s="34">
        <f>+Inputs!$D$2</f>
        <v>0.3795</v>
      </c>
      <c r="I71" s="27">
        <f t="shared" si="18"/>
        <v>-927450</v>
      </c>
      <c r="K71" s="27">
        <f t="shared" si="14"/>
        <v>-5153</v>
      </c>
      <c r="L71" s="27">
        <f t="shared" si="19"/>
        <v>-324639</v>
      </c>
      <c r="M71" s="27">
        <f t="shared" si="15"/>
        <v>-1955.5635</v>
      </c>
      <c r="N71" s="27">
        <f t="shared" si="16"/>
        <v>-1955.5635</v>
      </c>
      <c r="O71" s="27">
        <f t="shared" si="20"/>
        <v>228766.7745000007</v>
      </c>
      <c r="P71" s="27">
        <f t="shared" si="21"/>
        <v>-228766.7745000007</v>
      </c>
    </row>
    <row r="72" spans="1:16">
      <c r="A72" s="30">
        <v>37316</v>
      </c>
      <c r="C72" s="6">
        <v>64</v>
      </c>
      <c r="D72" s="29">
        <f t="shared" si="12"/>
        <v>-5153</v>
      </c>
      <c r="E72" s="29">
        <f t="shared" si="17"/>
        <v>-329792</v>
      </c>
      <c r="F72" s="29">
        <f t="shared" si="13"/>
        <v>597658</v>
      </c>
      <c r="G72" s="34">
        <f>+Inputs!$D$2</f>
        <v>0.3795</v>
      </c>
      <c r="I72" s="27">
        <f t="shared" si="18"/>
        <v>-927450</v>
      </c>
      <c r="K72" s="27">
        <f t="shared" si="14"/>
        <v>-5153</v>
      </c>
      <c r="L72" s="27">
        <f t="shared" si="19"/>
        <v>-329792</v>
      </c>
      <c r="M72" s="27">
        <f t="shared" si="15"/>
        <v>-1955.5635</v>
      </c>
      <c r="N72" s="27">
        <f t="shared" si="16"/>
        <v>-1955.5635</v>
      </c>
      <c r="O72" s="27">
        <f t="shared" si="20"/>
        <v>226811.21100000071</v>
      </c>
      <c r="P72" s="27">
        <f t="shared" si="21"/>
        <v>-226811.21100000071</v>
      </c>
    </row>
    <row r="73" spans="1:16">
      <c r="A73" s="31">
        <v>37347</v>
      </c>
      <c r="C73" s="6">
        <v>65</v>
      </c>
      <c r="D73" s="29">
        <f t="shared" ref="D73:D104" si="22">ROUND(-(+$B$9/180)*1,0)</f>
        <v>-5153</v>
      </c>
      <c r="E73" s="29">
        <f t="shared" si="17"/>
        <v>-334945</v>
      </c>
      <c r="F73" s="29">
        <f t="shared" ref="F73:F104" si="23">$B$9+E73</f>
        <v>592505</v>
      </c>
      <c r="G73" s="34">
        <f>+Inputs!$D$2</f>
        <v>0.3795</v>
      </c>
      <c r="I73" s="27">
        <f t="shared" si="18"/>
        <v>-927450</v>
      </c>
      <c r="K73" s="27">
        <f t="shared" ref="K73:K104" si="24">D73</f>
        <v>-5153</v>
      </c>
      <c r="L73" s="27">
        <f t="shared" si="19"/>
        <v>-334945</v>
      </c>
      <c r="M73" s="27">
        <f t="shared" ref="M73:M104" si="25">K73*G73</f>
        <v>-1955.5635</v>
      </c>
      <c r="N73" s="27">
        <f t="shared" ref="N73:N104" si="26">M73-J73</f>
        <v>-1955.5635</v>
      </c>
      <c r="O73" s="27">
        <f t="shared" si="20"/>
        <v>224855.64750000072</v>
      </c>
      <c r="P73" s="27">
        <f t="shared" si="21"/>
        <v>-224855.64750000072</v>
      </c>
    </row>
    <row r="74" spans="1:16">
      <c r="A74" s="30">
        <v>37377</v>
      </c>
      <c r="C74" s="6">
        <v>66</v>
      </c>
      <c r="D74" s="29">
        <f t="shared" si="22"/>
        <v>-5153</v>
      </c>
      <c r="E74" s="29">
        <f t="shared" ref="E74:E105" si="27">+E73+D74</f>
        <v>-340098</v>
      </c>
      <c r="F74" s="29">
        <f t="shared" si="23"/>
        <v>587352</v>
      </c>
      <c r="G74" s="34">
        <f>+Inputs!$D$2</f>
        <v>0.3795</v>
      </c>
      <c r="I74" s="27">
        <f t="shared" ref="I74:I105" si="28">+I73+H74</f>
        <v>-927450</v>
      </c>
      <c r="K74" s="27">
        <f t="shared" si="24"/>
        <v>-5153</v>
      </c>
      <c r="L74" s="27">
        <f t="shared" ref="L74:L105" si="29">+L73+K74</f>
        <v>-340098</v>
      </c>
      <c r="M74" s="27">
        <f t="shared" si="25"/>
        <v>-1955.5635</v>
      </c>
      <c r="N74" s="27">
        <f t="shared" si="26"/>
        <v>-1955.5635</v>
      </c>
      <c r="O74" s="27">
        <f t="shared" ref="O74:O105" si="30">+O73+N74</f>
        <v>222900.08400000073</v>
      </c>
      <c r="P74" s="27">
        <f t="shared" ref="P74:P105" si="31">P73-N74</f>
        <v>-222900.08400000073</v>
      </c>
    </row>
    <row r="75" spans="1:16">
      <c r="A75" s="31">
        <v>37408</v>
      </c>
      <c r="C75" s="6">
        <v>67</v>
      </c>
      <c r="D75" s="29">
        <f t="shared" si="22"/>
        <v>-5153</v>
      </c>
      <c r="E75" s="29">
        <f t="shared" si="27"/>
        <v>-345251</v>
      </c>
      <c r="F75" s="29">
        <f t="shared" si="23"/>
        <v>582199</v>
      </c>
      <c r="G75" s="34">
        <f>+Inputs!$D$2</f>
        <v>0.3795</v>
      </c>
      <c r="I75" s="27">
        <f t="shared" si="28"/>
        <v>-927450</v>
      </c>
      <c r="K75" s="27">
        <f t="shared" si="24"/>
        <v>-5153</v>
      </c>
      <c r="L75" s="27">
        <f t="shared" si="29"/>
        <v>-345251</v>
      </c>
      <c r="M75" s="27">
        <f t="shared" si="25"/>
        <v>-1955.5635</v>
      </c>
      <c r="N75" s="27">
        <f t="shared" si="26"/>
        <v>-1955.5635</v>
      </c>
      <c r="O75" s="27">
        <f t="shared" si="30"/>
        <v>220944.52050000074</v>
      </c>
      <c r="P75" s="27">
        <f t="shared" si="31"/>
        <v>-220944.52050000074</v>
      </c>
    </row>
    <row r="76" spans="1:16">
      <c r="A76" s="30">
        <v>37438</v>
      </c>
      <c r="C76" s="6">
        <v>68</v>
      </c>
      <c r="D76" s="29">
        <f t="shared" si="22"/>
        <v>-5153</v>
      </c>
      <c r="E76" s="29">
        <f t="shared" si="27"/>
        <v>-350404</v>
      </c>
      <c r="F76" s="29">
        <f t="shared" si="23"/>
        <v>577046</v>
      </c>
      <c r="G76" s="34">
        <f>+Inputs!$D$2</f>
        <v>0.3795</v>
      </c>
      <c r="I76" s="27">
        <f t="shared" si="28"/>
        <v>-927450</v>
      </c>
      <c r="K76" s="27">
        <f t="shared" si="24"/>
        <v>-5153</v>
      </c>
      <c r="L76" s="27">
        <f t="shared" si="29"/>
        <v>-350404</v>
      </c>
      <c r="M76" s="27">
        <f t="shared" si="25"/>
        <v>-1955.5635</v>
      </c>
      <c r="N76" s="27">
        <f t="shared" si="26"/>
        <v>-1955.5635</v>
      </c>
      <c r="O76" s="27">
        <f t="shared" si="30"/>
        <v>218988.95700000075</v>
      </c>
      <c r="P76" s="27">
        <f t="shared" si="31"/>
        <v>-218988.95700000075</v>
      </c>
    </row>
    <row r="77" spans="1:16">
      <c r="A77" s="31">
        <v>37469</v>
      </c>
      <c r="C77" s="6">
        <v>69</v>
      </c>
      <c r="D77" s="29">
        <f t="shared" si="22"/>
        <v>-5153</v>
      </c>
      <c r="E77" s="29">
        <f t="shared" si="27"/>
        <v>-355557</v>
      </c>
      <c r="F77" s="29">
        <f t="shared" si="23"/>
        <v>571893</v>
      </c>
      <c r="G77" s="34">
        <f>+Inputs!$D$2</f>
        <v>0.3795</v>
      </c>
      <c r="I77" s="27">
        <f t="shared" si="28"/>
        <v>-927450</v>
      </c>
      <c r="K77" s="27">
        <f t="shared" si="24"/>
        <v>-5153</v>
      </c>
      <c r="L77" s="27">
        <f t="shared" si="29"/>
        <v>-355557</v>
      </c>
      <c r="M77" s="27">
        <f t="shared" si="25"/>
        <v>-1955.5635</v>
      </c>
      <c r="N77" s="27">
        <f t="shared" si="26"/>
        <v>-1955.5635</v>
      </c>
      <c r="O77" s="27">
        <f t="shared" si="30"/>
        <v>217033.39350000076</v>
      </c>
      <c r="P77" s="27">
        <f t="shared" si="31"/>
        <v>-217033.39350000076</v>
      </c>
    </row>
    <row r="78" spans="1:16">
      <c r="A78" s="30">
        <v>37500</v>
      </c>
      <c r="C78" s="6">
        <v>70</v>
      </c>
      <c r="D78" s="29">
        <f t="shared" si="22"/>
        <v>-5153</v>
      </c>
      <c r="E78" s="29">
        <f t="shared" si="27"/>
        <v>-360710</v>
      </c>
      <c r="F78" s="29">
        <f t="shared" si="23"/>
        <v>566740</v>
      </c>
      <c r="G78" s="34">
        <f>+Inputs!$D$2</f>
        <v>0.3795</v>
      </c>
      <c r="I78" s="27">
        <f t="shared" si="28"/>
        <v>-927450</v>
      </c>
      <c r="K78" s="27">
        <f t="shared" si="24"/>
        <v>-5153</v>
      </c>
      <c r="L78" s="27">
        <f t="shared" si="29"/>
        <v>-360710</v>
      </c>
      <c r="M78" s="27">
        <f t="shared" si="25"/>
        <v>-1955.5635</v>
      </c>
      <c r="N78" s="27">
        <f t="shared" si="26"/>
        <v>-1955.5635</v>
      </c>
      <c r="O78" s="27">
        <f t="shared" si="30"/>
        <v>215077.83000000077</v>
      </c>
      <c r="P78" s="27">
        <f t="shared" si="31"/>
        <v>-215077.83000000077</v>
      </c>
    </row>
    <row r="79" spans="1:16">
      <c r="A79" s="31">
        <v>37530</v>
      </c>
      <c r="C79" s="6">
        <v>71</v>
      </c>
      <c r="D79" s="29">
        <f t="shared" si="22"/>
        <v>-5153</v>
      </c>
      <c r="E79" s="29">
        <f t="shared" si="27"/>
        <v>-365863</v>
      </c>
      <c r="F79" s="29">
        <f t="shared" si="23"/>
        <v>561587</v>
      </c>
      <c r="G79" s="34">
        <f>+Inputs!$D$2</f>
        <v>0.3795</v>
      </c>
      <c r="I79" s="27">
        <f t="shared" si="28"/>
        <v>-927450</v>
      </c>
      <c r="K79" s="27">
        <f t="shared" si="24"/>
        <v>-5153</v>
      </c>
      <c r="L79" s="27">
        <f t="shared" si="29"/>
        <v>-365863</v>
      </c>
      <c r="M79" s="27">
        <f t="shared" si="25"/>
        <v>-1955.5635</v>
      </c>
      <c r="N79" s="27">
        <f t="shared" si="26"/>
        <v>-1955.5635</v>
      </c>
      <c r="O79" s="27">
        <f t="shared" si="30"/>
        <v>213122.26650000078</v>
      </c>
      <c r="P79" s="27">
        <f t="shared" si="31"/>
        <v>-213122.26650000078</v>
      </c>
    </row>
    <row r="80" spans="1:16">
      <c r="A80" s="30">
        <v>37561</v>
      </c>
      <c r="C80" s="6">
        <v>72</v>
      </c>
      <c r="D80" s="29">
        <f t="shared" si="22"/>
        <v>-5153</v>
      </c>
      <c r="E80" s="29">
        <f t="shared" si="27"/>
        <v>-371016</v>
      </c>
      <c r="F80" s="29">
        <f t="shared" si="23"/>
        <v>556434</v>
      </c>
      <c r="G80" s="34">
        <f>+Inputs!$D$2</f>
        <v>0.3795</v>
      </c>
      <c r="I80" s="27">
        <f t="shared" si="28"/>
        <v>-927450</v>
      </c>
      <c r="K80" s="27">
        <f t="shared" si="24"/>
        <v>-5153</v>
      </c>
      <c r="L80" s="27">
        <f t="shared" si="29"/>
        <v>-371016</v>
      </c>
      <c r="M80" s="27">
        <f t="shared" si="25"/>
        <v>-1955.5635</v>
      </c>
      <c r="N80" s="27">
        <f t="shared" si="26"/>
        <v>-1955.5635</v>
      </c>
      <c r="O80" s="27">
        <f t="shared" si="30"/>
        <v>211166.70300000079</v>
      </c>
      <c r="P80" s="27">
        <f t="shared" si="31"/>
        <v>-211166.70300000079</v>
      </c>
    </row>
    <row r="81" spans="1:16">
      <c r="A81" s="31">
        <v>37591</v>
      </c>
      <c r="C81" s="6">
        <v>73</v>
      </c>
      <c r="D81" s="29">
        <f t="shared" si="22"/>
        <v>-5153</v>
      </c>
      <c r="E81" s="29">
        <f t="shared" si="27"/>
        <v>-376169</v>
      </c>
      <c r="F81" s="29">
        <f t="shared" si="23"/>
        <v>551281</v>
      </c>
      <c r="G81" s="34">
        <f>+Inputs!$D$2</f>
        <v>0.3795</v>
      </c>
      <c r="I81" s="27">
        <f t="shared" si="28"/>
        <v>-927450</v>
      </c>
      <c r="K81" s="27">
        <f t="shared" si="24"/>
        <v>-5153</v>
      </c>
      <c r="L81" s="27">
        <f t="shared" si="29"/>
        <v>-376169</v>
      </c>
      <c r="M81" s="27">
        <f t="shared" si="25"/>
        <v>-1955.5635</v>
      </c>
      <c r="N81" s="27">
        <f t="shared" si="26"/>
        <v>-1955.5635</v>
      </c>
      <c r="O81" s="27">
        <f t="shared" si="30"/>
        <v>209211.13950000081</v>
      </c>
      <c r="P81" s="27">
        <f t="shared" si="31"/>
        <v>-209211.13950000081</v>
      </c>
    </row>
    <row r="82" spans="1:16">
      <c r="A82" s="30">
        <v>37622</v>
      </c>
      <c r="C82" s="6">
        <v>74</v>
      </c>
      <c r="D82" s="29">
        <f t="shared" si="22"/>
        <v>-5153</v>
      </c>
      <c r="E82" s="29">
        <f t="shared" si="27"/>
        <v>-381322</v>
      </c>
      <c r="F82" s="29">
        <f t="shared" si="23"/>
        <v>546128</v>
      </c>
      <c r="G82" s="34">
        <f>+Inputs!$D$2</f>
        <v>0.3795</v>
      </c>
      <c r="I82" s="27">
        <f t="shared" si="28"/>
        <v>-927450</v>
      </c>
      <c r="K82" s="27">
        <f t="shared" si="24"/>
        <v>-5153</v>
      </c>
      <c r="L82" s="27">
        <f t="shared" si="29"/>
        <v>-381322</v>
      </c>
      <c r="M82" s="27">
        <f t="shared" si="25"/>
        <v>-1955.5635</v>
      </c>
      <c r="N82" s="27">
        <f t="shared" si="26"/>
        <v>-1955.5635</v>
      </c>
      <c r="O82" s="27">
        <f t="shared" si="30"/>
        <v>207255.57600000082</v>
      </c>
      <c r="P82" s="27">
        <f t="shared" si="31"/>
        <v>-207255.57600000082</v>
      </c>
    </row>
    <row r="83" spans="1:16">
      <c r="A83" s="31">
        <v>37653</v>
      </c>
      <c r="C83" s="6">
        <v>75</v>
      </c>
      <c r="D83" s="29">
        <f t="shared" si="22"/>
        <v>-5153</v>
      </c>
      <c r="E83" s="29">
        <f t="shared" si="27"/>
        <v>-386475</v>
      </c>
      <c r="F83" s="29">
        <f t="shared" si="23"/>
        <v>540975</v>
      </c>
      <c r="G83" s="34">
        <f>+Inputs!$D$2</f>
        <v>0.3795</v>
      </c>
      <c r="I83" s="27">
        <f t="shared" si="28"/>
        <v>-927450</v>
      </c>
      <c r="K83" s="27">
        <f t="shared" si="24"/>
        <v>-5153</v>
      </c>
      <c r="L83" s="27">
        <f t="shared" si="29"/>
        <v>-386475</v>
      </c>
      <c r="M83" s="27">
        <f t="shared" si="25"/>
        <v>-1955.5635</v>
      </c>
      <c r="N83" s="27">
        <f t="shared" si="26"/>
        <v>-1955.5635</v>
      </c>
      <c r="O83" s="27">
        <f t="shared" si="30"/>
        <v>205300.01250000083</v>
      </c>
      <c r="P83" s="27">
        <f t="shared" si="31"/>
        <v>-205300.01250000083</v>
      </c>
    </row>
    <row r="84" spans="1:16">
      <c r="A84" s="30">
        <v>37681</v>
      </c>
      <c r="C84" s="6">
        <v>76</v>
      </c>
      <c r="D84" s="29">
        <f t="shared" si="22"/>
        <v>-5153</v>
      </c>
      <c r="E84" s="29">
        <f t="shared" si="27"/>
        <v>-391628</v>
      </c>
      <c r="F84" s="29">
        <f t="shared" si="23"/>
        <v>535822</v>
      </c>
      <c r="G84" s="34">
        <f>+Inputs!$D$2</f>
        <v>0.3795</v>
      </c>
      <c r="I84" s="27">
        <f t="shared" si="28"/>
        <v>-927450</v>
      </c>
      <c r="K84" s="27">
        <f t="shared" si="24"/>
        <v>-5153</v>
      </c>
      <c r="L84" s="27">
        <f t="shared" si="29"/>
        <v>-391628</v>
      </c>
      <c r="M84" s="27">
        <f t="shared" si="25"/>
        <v>-1955.5635</v>
      </c>
      <c r="N84" s="27">
        <f t="shared" si="26"/>
        <v>-1955.5635</v>
      </c>
      <c r="O84" s="27">
        <f t="shared" si="30"/>
        <v>203344.44900000084</v>
      </c>
      <c r="P84" s="27">
        <f t="shared" si="31"/>
        <v>-203344.44900000084</v>
      </c>
    </row>
    <row r="85" spans="1:16">
      <c r="A85" s="31">
        <v>37712</v>
      </c>
      <c r="C85" s="6">
        <v>77</v>
      </c>
      <c r="D85" s="29">
        <f t="shared" si="22"/>
        <v>-5153</v>
      </c>
      <c r="E85" s="29">
        <f t="shared" si="27"/>
        <v>-396781</v>
      </c>
      <c r="F85" s="29">
        <f t="shared" si="23"/>
        <v>530669</v>
      </c>
      <c r="G85" s="34">
        <f>+Inputs!$D$2</f>
        <v>0.3795</v>
      </c>
      <c r="I85" s="27">
        <f t="shared" si="28"/>
        <v>-927450</v>
      </c>
      <c r="K85" s="27">
        <f t="shared" si="24"/>
        <v>-5153</v>
      </c>
      <c r="L85" s="27">
        <f t="shared" si="29"/>
        <v>-396781</v>
      </c>
      <c r="M85" s="27">
        <f t="shared" si="25"/>
        <v>-1955.5635</v>
      </c>
      <c r="N85" s="27">
        <f t="shared" si="26"/>
        <v>-1955.5635</v>
      </c>
      <c r="O85" s="27">
        <f t="shared" si="30"/>
        <v>201388.88550000085</v>
      </c>
      <c r="P85" s="27">
        <f t="shared" si="31"/>
        <v>-201388.88550000085</v>
      </c>
    </row>
    <row r="86" spans="1:16">
      <c r="A86" s="30">
        <v>37742</v>
      </c>
      <c r="C86" s="6">
        <v>78</v>
      </c>
      <c r="D86" s="29">
        <f t="shared" si="22"/>
        <v>-5153</v>
      </c>
      <c r="E86" s="29">
        <f t="shared" si="27"/>
        <v>-401934</v>
      </c>
      <c r="F86" s="29">
        <f t="shared" si="23"/>
        <v>525516</v>
      </c>
      <c r="G86" s="34">
        <f>+Inputs!$D$3</f>
        <v>0.37951000000000001</v>
      </c>
      <c r="I86" s="27">
        <f t="shared" si="28"/>
        <v>-927450</v>
      </c>
      <c r="K86" s="27">
        <f t="shared" si="24"/>
        <v>-5153</v>
      </c>
      <c r="L86" s="27">
        <f t="shared" si="29"/>
        <v>-401934</v>
      </c>
      <c r="M86" s="27">
        <f t="shared" si="25"/>
        <v>-1955.6150300000002</v>
      </c>
      <c r="N86" s="27">
        <f t="shared" si="26"/>
        <v>-1955.6150300000002</v>
      </c>
      <c r="O86" s="27">
        <f t="shared" si="30"/>
        <v>199433.27047000086</v>
      </c>
      <c r="P86" s="27">
        <f t="shared" si="31"/>
        <v>-199433.27047000086</v>
      </c>
    </row>
    <row r="87" spans="1:16">
      <c r="A87" s="31">
        <v>37773</v>
      </c>
      <c r="C87" s="6">
        <v>79</v>
      </c>
      <c r="D87" s="29">
        <f t="shared" si="22"/>
        <v>-5153</v>
      </c>
      <c r="E87" s="29">
        <f t="shared" si="27"/>
        <v>-407087</v>
      </c>
      <c r="F87" s="29">
        <f t="shared" si="23"/>
        <v>520363</v>
      </c>
      <c r="G87" s="34">
        <f>+Inputs!$D$3</f>
        <v>0.37951000000000001</v>
      </c>
      <c r="I87" s="27">
        <f t="shared" si="28"/>
        <v>-927450</v>
      </c>
      <c r="K87" s="27">
        <f t="shared" si="24"/>
        <v>-5153</v>
      </c>
      <c r="L87" s="27">
        <f t="shared" si="29"/>
        <v>-407087</v>
      </c>
      <c r="M87" s="27">
        <f t="shared" si="25"/>
        <v>-1955.6150300000002</v>
      </c>
      <c r="N87" s="27">
        <f t="shared" si="26"/>
        <v>-1955.6150300000002</v>
      </c>
      <c r="O87" s="27">
        <f t="shared" si="30"/>
        <v>197477.65544000088</v>
      </c>
      <c r="P87" s="27">
        <f t="shared" si="31"/>
        <v>-197477.65544000088</v>
      </c>
    </row>
    <row r="88" spans="1:16">
      <c r="A88" s="30">
        <v>37803</v>
      </c>
      <c r="C88" s="6">
        <v>80</v>
      </c>
      <c r="D88" s="29">
        <f t="shared" si="22"/>
        <v>-5153</v>
      </c>
      <c r="E88" s="29">
        <f t="shared" si="27"/>
        <v>-412240</v>
      </c>
      <c r="F88" s="29">
        <f t="shared" si="23"/>
        <v>515210</v>
      </c>
      <c r="G88" s="34">
        <f>+Inputs!$D$3</f>
        <v>0.37951000000000001</v>
      </c>
      <c r="I88" s="27">
        <f t="shared" si="28"/>
        <v>-927450</v>
      </c>
      <c r="K88" s="27">
        <f t="shared" si="24"/>
        <v>-5153</v>
      </c>
      <c r="L88" s="27">
        <f t="shared" si="29"/>
        <v>-412240</v>
      </c>
      <c r="M88" s="27">
        <f t="shared" si="25"/>
        <v>-1955.6150300000002</v>
      </c>
      <c r="N88" s="27">
        <f t="shared" si="26"/>
        <v>-1955.6150300000002</v>
      </c>
      <c r="O88" s="27">
        <f t="shared" si="30"/>
        <v>195522.04041000089</v>
      </c>
      <c r="P88" s="27">
        <f t="shared" si="31"/>
        <v>-195522.04041000089</v>
      </c>
    </row>
    <row r="89" spans="1:16">
      <c r="A89" s="31">
        <v>37834</v>
      </c>
      <c r="C89" s="6">
        <v>81</v>
      </c>
      <c r="D89" s="29">
        <f t="shared" si="22"/>
        <v>-5153</v>
      </c>
      <c r="E89" s="29">
        <f t="shared" si="27"/>
        <v>-417393</v>
      </c>
      <c r="F89" s="29">
        <f t="shared" si="23"/>
        <v>510057</v>
      </c>
      <c r="G89" s="34">
        <f>+Inputs!$D$3</f>
        <v>0.37951000000000001</v>
      </c>
      <c r="I89" s="27">
        <f t="shared" si="28"/>
        <v>-927450</v>
      </c>
      <c r="K89" s="27">
        <f t="shared" si="24"/>
        <v>-5153</v>
      </c>
      <c r="L89" s="27">
        <f t="shared" si="29"/>
        <v>-417393</v>
      </c>
      <c r="M89" s="27">
        <f t="shared" si="25"/>
        <v>-1955.6150300000002</v>
      </c>
      <c r="N89" s="27">
        <f t="shared" si="26"/>
        <v>-1955.6150300000002</v>
      </c>
      <c r="O89" s="27">
        <f t="shared" si="30"/>
        <v>193566.4253800009</v>
      </c>
      <c r="P89" s="27">
        <f t="shared" si="31"/>
        <v>-193566.4253800009</v>
      </c>
    </row>
    <row r="90" spans="1:16">
      <c r="A90" s="30">
        <v>37865</v>
      </c>
      <c r="C90" s="6">
        <v>82</v>
      </c>
      <c r="D90" s="29">
        <f t="shared" si="22"/>
        <v>-5153</v>
      </c>
      <c r="E90" s="29">
        <f t="shared" si="27"/>
        <v>-422546</v>
      </c>
      <c r="F90" s="29">
        <f t="shared" si="23"/>
        <v>504904</v>
      </c>
      <c r="G90" s="34">
        <f>+Inputs!$D$3</f>
        <v>0.37951000000000001</v>
      </c>
      <c r="I90" s="27">
        <f t="shared" si="28"/>
        <v>-927450</v>
      </c>
      <c r="K90" s="27">
        <f t="shared" si="24"/>
        <v>-5153</v>
      </c>
      <c r="L90" s="27">
        <f t="shared" si="29"/>
        <v>-422546</v>
      </c>
      <c r="M90" s="27">
        <f t="shared" si="25"/>
        <v>-1955.6150300000002</v>
      </c>
      <c r="N90" s="27">
        <f t="shared" si="26"/>
        <v>-1955.6150300000002</v>
      </c>
      <c r="O90" s="27">
        <f t="shared" si="30"/>
        <v>191610.81035000092</v>
      </c>
      <c r="P90" s="27">
        <f t="shared" si="31"/>
        <v>-191610.81035000092</v>
      </c>
    </row>
    <row r="91" spans="1:16">
      <c r="A91" s="31">
        <v>37895</v>
      </c>
      <c r="C91" s="6">
        <v>83</v>
      </c>
      <c r="D91" s="29">
        <f t="shared" si="22"/>
        <v>-5153</v>
      </c>
      <c r="E91" s="29">
        <f t="shared" si="27"/>
        <v>-427699</v>
      </c>
      <c r="F91" s="29">
        <f t="shared" si="23"/>
        <v>499751</v>
      </c>
      <c r="G91" s="34">
        <f>+Inputs!$D$3</f>
        <v>0.37951000000000001</v>
      </c>
      <c r="I91" s="27">
        <f t="shared" si="28"/>
        <v>-927450</v>
      </c>
      <c r="K91" s="27">
        <f t="shared" si="24"/>
        <v>-5153</v>
      </c>
      <c r="L91" s="27">
        <f t="shared" si="29"/>
        <v>-427699</v>
      </c>
      <c r="M91" s="27">
        <f t="shared" si="25"/>
        <v>-1955.6150300000002</v>
      </c>
      <c r="N91" s="27">
        <f t="shared" si="26"/>
        <v>-1955.6150300000002</v>
      </c>
      <c r="O91" s="27">
        <f t="shared" si="30"/>
        <v>189655.19532000093</v>
      </c>
      <c r="P91" s="27">
        <f t="shared" si="31"/>
        <v>-189655.19532000093</v>
      </c>
    </row>
    <row r="92" spans="1:16">
      <c r="A92" s="30">
        <v>37926</v>
      </c>
      <c r="C92" s="6">
        <v>84</v>
      </c>
      <c r="D92" s="29">
        <f t="shared" si="22"/>
        <v>-5153</v>
      </c>
      <c r="E92" s="29">
        <f t="shared" si="27"/>
        <v>-432852</v>
      </c>
      <c r="F92" s="29">
        <f t="shared" si="23"/>
        <v>494598</v>
      </c>
      <c r="G92" s="34">
        <f>+Inputs!$D$3</f>
        <v>0.37951000000000001</v>
      </c>
      <c r="I92" s="27">
        <f t="shared" si="28"/>
        <v>-927450</v>
      </c>
      <c r="K92" s="27">
        <f t="shared" si="24"/>
        <v>-5153</v>
      </c>
      <c r="L92" s="27">
        <f t="shared" si="29"/>
        <v>-432852</v>
      </c>
      <c r="M92" s="27">
        <f t="shared" si="25"/>
        <v>-1955.6150300000002</v>
      </c>
      <c r="N92" s="27">
        <f t="shared" si="26"/>
        <v>-1955.6150300000002</v>
      </c>
      <c r="O92" s="27">
        <f t="shared" si="30"/>
        <v>187699.58029000094</v>
      </c>
      <c r="P92" s="27">
        <f t="shared" si="31"/>
        <v>-187699.58029000094</v>
      </c>
    </row>
    <row r="93" spans="1:16">
      <c r="A93" s="31">
        <v>37956</v>
      </c>
      <c r="C93" s="6">
        <v>85</v>
      </c>
      <c r="D93" s="29">
        <f t="shared" si="22"/>
        <v>-5153</v>
      </c>
      <c r="E93" s="29">
        <f t="shared" si="27"/>
        <v>-438005</v>
      </c>
      <c r="F93" s="29">
        <f t="shared" si="23"/>
        <v>489445</v>
      </c>
      <c r="G93" s="34">
        <f>+Inputs!$D$3</f>
        <v>0.37951000000000001</v>
      </c>
      <c r="I93" s="27">
        <f t="shared" si="28"/>
        <v>-927450</v>
      </c>
      <c r="K93" s="27">
        <f t="shared" si="24"/>
        <v>-5153</v>
      </c>
      <c r="L93" s="27">
        <f t="shared" si="29"/>
        <v>-438005</v>
      </c>
      <c r="M93" s="27">
        <f t="shared" si="25"/>
        <v>-1955.6150300000002</v>
      </c>
      <c r="N93" s="27">
        <f t="shared" si="26"/>
        <v>-1955.6150300000002</v>
      </c>
      <c r="O93" s="27">
        <f t="shared" si="30"/>
        <v>185743.96526000096</v>
      </c>
      <c r="P93" s="27">
        <f t="shared" si="31"/>
        <v>-185743.96526000096</v>
      </c>
    </row>
    <row r="94" spans="1:16">
      <c r="A94" s="30">
        <v>37987</v>
      </c>
      <c r="C94" s="6">
        <v>86</v>
      </c>
      <c r="D94" s="29">
        <f t="shared" si="22"/>
        <v>-5153</v>
      </c>
      <c r="E94" s="29">
        <f t="shared" si="27"/>
        <v>-443158</v>
      </c>
      <c r="F94" s="29">
        <f t="shared" si="23"/>
        <v>484292</v>
      </c>
      <c r="G94" s="34">
        <f>+Inputs!$D$3</f>
        <v>0.37951000000000001</v>
      </c>
      <c r="I94" s="27">
        <f t="shared" si="28"/>
        <v>-927450</v>
      </c>
      <c r="K94" s="27">
        <f t="shared" si="24"/>
        <v>-5153</v>
      </c>
      <c r="L94" s="27">
        <f t="shared" si="29"/>
        <v>-443158</v>
      </c>
      <c r="M94" s="27">
        <f t="shared" si="25"/>
        <v>-1955.6150300000002</v>
      </c>
      <c r="N94" s="27">
        <f t="shared" si="26"/>
        <v>-1955.6150300000002</v>
      </c>
      <c r="O94" s="27">
        <f t="shared" si="30"/>
        <v>183788.35023000097</v>
      </c>
      <c r="P94" s="27">
        <f t="shared" si="31"/>
        <v>-183788.35023000097</v>
      </c>
    </row>
    <row r="95" spans="1:16">
      <c r="A95" s="31">
        <v>38018</v>
      </c>
      <c r="C95" s="6">
        <v>87</v>
      </c>
      <c r="D95" s="29">
        <f t="shared" si="22"/>
        <v>-5153</v>
      </c>
      <c r="E95" s="29">
        <f t="shared" si="27"/>
        <v>-448311</v>
      </c>
      <c r="F95" s="29">
        <f t="shared" si="23"/>
        <v>479139</v>
      </c>
      <c r="G95" s="34">
        <f>+Inputs!$D$3</f>
        <v>0.37951000000000001</v>
      </c>
      <c r="I95" s="27">
        <f t="shared" si="28"/>
        <v>-927450</v>
      </c>
      <c r="K95" s="27">
        <f t="shared" si="24"/>
        <v>-5153</v>
      </c>
      <c r="L95" s="27">
        <f t="shared" si="29"/>
        <v>-448311</v>
      </c>
      <c r="M95" s="27">
        <f t="shared" si="25"/>
        <v>-1955.6150300000002</v>
      </c>
      <c r="N95" s="27">
        <f t="shared" si="26"/>
        <v>-1955.6150300000002</v>
      </c>
      <c r="O95" s="27">
        <f t="shared" si="30"/>
        <v>181832.73520000099</v>
      </c>
      <c r="P95" s="27">
        <f t="shared" si="31"/>
        <v>-181832.73520000099</v>
      </c>
    </row>
    <row r="96" spans="1:16">
      <c r="A96" s="30">
        <v>38047</v>
      </c>
      <c r="C96" s="6">
        <v>88</v>
      </c>
      <c r="D96" s="29">
        <f t="shared" si="22"/>
        <v>-5153</v>
      </c>
      <c r="E96" s="29">
        <f t="shared" si="27"/>
        <v>-453464</v>
      </c>
      <c r="F96" s="29">
        <f t="shared" si="23"/>
        <v>473986</v>
      </c>
      <c r="G96" s="34">
        <f>+Inputs!$D$3</f>
        <v>0.37951000000000001</v>
      </c>
      <c r="I96" s="27">
        <f t="shared" si="28"/>
        <v>-927450</v>
      </c>
      <c r="K96" s="27">
        <f t="shared" si="24"/>
        <v>-5153</v>
      </c>
      <c r="L96" s="27">
        <f t="shared" si="29"/>
        <v>-453464</v>
      </c>
      <c r="M96" s="27">
        <f t="shared" si="25"/>
        <v>-1955.6150300000002</v>
      </c>
      <c r="N96" s="27">
        <f t="shared" si="26"/>
        <v>-1955.6150300000002</v>
      </c>
      <c r="O96" s="27">
        <f t="shared" si="30"/>
        <v>179877.120170001</v>
      </c>
      <c r="P96" s="27">
        <f t="shared" si="31"/>
        <v>-179877.120170001</v>
      </c>
    </row>
    <row r="97" spans="1:16">
      <c r="A97" s="31">
        <v>38078</v>
      </c>
      <c r="C97" s="6">
        <v>89</v>
      </c>
      <c r="D97" s="29">
        <f t="shared" si="22"/>
        <v>-5153</v>
      </c>
      <c r="E97" s="29">
        <f t="shared" si="27"/>
        <v>-458617</v>
      </c>
      <c r="F97" s="29">
        <f t="shared" si="23"/>
        <v>468833</v>
      </c>
      <c r="G97" s="34">
        <f>+Inputs!$D$3</f>
        <v>0.37951000000000001</v>
      </c>
      <c r="I97" s="27">
        <f t="shared" si="28"/>
        <v>-927450</v>
      </c>
      <c r="K97" s="27">
        <f t="shared" si="24"/>
        <v>-5153</v>
      </c>
      <c r="L97" s="27">
        <f t="shared" si="29"/>
        <v>-458617</v>
      </c>
      <c r="M97" s="27">
        <f t="shared" si="25"/>
        <v>-1955.6150300000002</v>
      </c>
      <c r="N97" s="27">
        <f t="shared" si="26"/>
        <v>-1955.6150300000002</v>
      </c>
      <c r="O97" s="27">
        <f t="shared" si="30"/>
        <v>177921.50514000101</v>
      </c>
      <c r="P97" s="27">
        <f t="shared" si="31"/>
        <v>-177921.50514000101</v>
      </c>
    </row>
    <row r="98" spans="1:16">
      <c r="A98" s="30">
        <v>38108</v>
      </c>
      <c r="C98" s="6">
        <v>90</v>
      </c>
      <c r="D98" s="29">
        <f t="shared" si="22"/>
        <v>-5153</v>
      </c>
      <c r="E98" s="29">
        <f t="shared" si="27"/>
        <v>-463770</v>
      </c>
      <c r="F98" s="29">
        <f t="shared" si="23"/>
        <v>463680</v>
      </c>
      <c r="G98" s="34">
        <f>+Inputs!$D$3</f>
        <v>0.37951000000000001</v>
      </c>
      <c r="I98" s="27">
        <f t="shared" si="28"/>
        <v>-927450</v>
      </c>
      <c r="K98" s="27">
        <f t="shared" si="24"/>
        <v>-5153</v>
      </c>
      <c r="L98" s="27">
        <f t="shared" si="29"/>
        <v>-463770</v>
      </c>
      <c r="M98" s="27">
        <f t="shared" si="25"/>
        <v>-1955.6150300000002</v>
      </c>
      <c r="N98" s="27">
        <f t="shared" si="26"/>
        <v>-1955.6150300000002</v>
      </c>
      <c r="O98" s="27">
        <f t="shared" si="30"/>
        <v>175965.89011000103</v>
      </c>
      <c r="P98" s="27">
        <f t="shared" si="31"/>
        <v>-175965.89011000103</v>
      </c>
    </row>
    <row r="99" spans="1:16">
      <c r="A99" s="31">
        <v>38139</v>
      </c>
      <c r="C99" s="6">
        <v>91</v>
      </c>
      <c r="D99" s="29">
        <f t="shared" si="22"/>
        <v>-5153</v>
      </c>
      <c r="E99" s="29">
        <f t="shared" si="27"/>
        <v>-468923</v>
      </c>
      <c r="F99" s="29">
        <f t="shared" si="23"/>
        <v>458527</v>
      </c>
      <c r="G99" s="34">
        <f>+Inputs!$D$3</f>
        <v>0.37951000000000001</v>
      </c>
      <c r="I99" s="27">
        <f t="shared" si="28"/>
        <v>-927450</v>
      </c>
      <c r="K99" s="27">
        <f t="shared" si="24"/>
        <v>-5153</v>
      </c>
      <c r="L99" s="27">
        <f t="shared" si="29"/>
        <v>-468923</v>
      </c>
      <c r="M99" s="27">
        <f t="shared" si="25"/>
        <v>-1955.6150300000002</v>
      </c>
      <c r="N99" s="27">
        <f t="shared" si="26"/>
        <v>-1955.6150300000002</v>
      </c>
      <c r="O99" s="27">
        <f t="shared" si="30"/>
        <v>174010.27508000104</v>
      </c>
      <c r="P99" s="27">
        <f t="shared" si="31"/>
        <v>-174010.27508000104</v>
      </c>
    </row>
    <row r="100" spans="1:16">
      <c r="A100" s="30">
        <v>38169</v>
      </c>
      <c r="C100" s="6">
        <v>92</v>
      </c>
      <c r="D100" s="29">
        <f t="shared" si="22"/>
        <v>-5153</v>
      </c>
      <c r="E100" s="29">
        <f t="shared" si="27"/>
        <v>-474076</v>
      </c>
      <c r="F100" s="29">
        <f t="shared" si="23"/>
        <v>453374</v>
      </c>
      <c r="G100" s="34">
        <f>+Inputs!$D$3</f>
        <v>0.37951000000000001</v>
      </c>
      <c r="I100" s="27">
        <f t="shared" si="28"/>
        <v>-927450</v>
      </c>
      <c r="K100" s="27">
        <f t="shared" si="24"/>
        <v>-5153</v>
      </c>
      <c r="L100" s="27">
        <f t="shared" si="29"/>
        <v>-474076</v>
      </c>
      <c r="M100" s="27">
        <f t="shared" si="25"/>
        <v>-1955.6150300000002</v>
      </c>
      <c r="N100" s="27">
        <f t="shared" si="26"/>
        <v>-1955.6150300000002</v>
      </c>
      <c r="O100" s="27">
        <f t="shared" si="30"/>
        <v>172054.66005000105</v>
      </c>
      <c r="P100" s="27">
        <f t="shared" si="31"/>
        <v>-172054.66005000105</v>
      </c>
    </row>
    <row r="101" spans="1:16">
      <c r="A101" s="31">
        <v>38200</v>
      </c>
      <c r="C101" s="6">
        <v>93</v>
      </c>
      <c r="D101" s="29">
        <f t="shared" si="22"/>
        <v>-5153</v>
      </c>
      <c r="E101" s="29">
        <f t="shared" si="27"/>
        <v>-479229</v>
      </c>
      <c r="F101" s="29">
        <f t="shared" si="23"/>
        <v>448221</v>
      </c>
      <c r="G101" s="34">
        <f>+Inputs!$D$3</f>
        <v>0.37951000000000001</v>
      </c>
      <c r="I101" s="27">
        <f t="shared" si="28"/>
        <v>-927450</v>
      </c>
      <c r="K101" s="27">
        <f t="shared" si="24"/>
        <v>-5153</v>
      </c>
      <c r="L101" s="27">
        <f t="shared" si="29"/>
        <v>-479229</v>
      </c>
      <c r="M101" s="27">
        <f t="shared" si="25"/>
        <v>-1955.6150300000002</v>
      </c>
      <c r="N101" s="27">
        <f t="shared" si="26"/>
        <v>-1955.6150300000002</v>
      </c>
      <c r="O101" s="27">
        <f t="shared" si="30"/>
        <v>170099.04502000107</v>
      </c>
      <c r="P101" s="27">
        <f t="shared" si="31"/>
        <v>-170099.04502000107</v>
      </c>
    </row>
    <row r="102" spans="1:16">
      <c r="A102" s="30">
        <v>38231</v>
      </c>
      <c r="C102" s="6">
        <v>94</v>
      </c>
      <c r="D102" s="29">
        <f t="shared" si="22"/>
        <v>-5153</v>
      </c>
      <c r="E102" s="29">
        <f t="shared" si="27"/>
        <v>-484382</v>
      </c>
      <c r="F102" s="29">
        <f t="shared" si="23"/>
        <v>443068</v>
      </c>
      <c r="G102" s="34">
        <f>+Inputs!$D$3</f>
        <v>0.37951000000000001</v>
      </c>
      <c r="I102" s="27">
        <f t="shared" si="28"/>
        <v>-927450</v>
      </c>
      <c r="K102" s="27">
        <f t="shared" si="24"/>
        <v>-5153</v>
      </c>
      <c r="L102" s="27">
        <f t="shared" si="29"/>
        <v>-484382</v>
      </c>
      <c r="M102" s="27">
        <f t="shared" si="25"/>
        <v>-1955.6150300000002</v>
      </c>
      <c r="N102" s="27">
        <f t="shared" si="26"/>
        <v>-1955.6150300000002</v>
      </c>
      <c r="O102" s="27">
        <f t="shared" si="30"/>
        <v>168143.42999000108</v>
      </c>
      <c r="P102" s="27">
        <f t="shared" si="31"/>
        <v>-168143.42999000108</v>
      </c>
    </row>
    <row r="103" spans="1:16">
      <c r="A103" s="31">
        <v>38261</v>
      </c>
      <c r="C103" s="6">
        <v>95</v>
      </c>
      <c r="D103" s="29">
        <f t="shared" si="22"/>
        <v>-5153</v>
      </c>
      <c r="E103" s="29">
        <f t="shared" si="27"/>
        <v>-489535</v>
      </c>
      <c r="F103" s="29">
        <f t="shared" si="23"/>
        <v>437915</v>
      </c>
      <c r="G103" s="34">
        <f>+Inputs!$D$3</f>
        <v>0.37951000000000001</v>
      </c>
      <c r="I103" s="27">
        <f t="shared" si="28"/>
        <v>-927450</v>
      </c>
      <c r="K103" s="27">
        <f t="shared" si="24"/>
        <v>-5153</v>
      </c>
      <c r="L103" s="27">
        <f t="shared" si="29"/>
        <v>-489535</v>
      </c>
      <c r="M103" s="27">
        <f t="shared" si="25"/>
        <v>-1955.6150300000002</v>
      </c>
      <c r="N103" s="27">
        <f t="shared" si="26"/>
        <v>-1955.6150300000002</v>
      </c>
      <c r="O103" s="27">
        <f t="shared" si="30"/>
        <v>166187.81496000109</v>
      </c>
      <c r="P103" s="27">
        <f t="shared" si="31"/>
        <v>-166187.81496000109</v>
      </c>
    </row>
    <row r="104" spans="1:16">
      <c r="A104" s="30">
        <v>38292</v>
      </c>
      <c r="C104" s="6">
        <v>96</v>
      </c>
      <c r="D104" s="29">
        <f t="shared" si="22"/>
        <v>-5153</v>
      </c>
      <c r="E104" s="29">
        <f t="shared" si="27"/>
        <v>-494688</v>
      </c>
      <c r="F104" s="29">
        <f t="shared" si="23"/>
        <v>432762</v>
      </c>
      <c r="G104" s="34">
        <f>+Inputs!$D$3</f>
        <v>0.37951000000000001</v>
      </c>
      <c r="I104" s="27">
        <f t="shared" si="28"/>
        <v>-927450</v>
      </c>
      <c r="K104" s="27">
        <f t="shared" si="24"/>
        <v>-5153</v>
      </c>
      <c r="L104" s="27">
        <f t="shared" si="29"/>
        <v>-494688</v>
      </c>
      <c r="M104" s="27">
        <f t="shared" si="25"/>
        <v>-1955.6150300000002</v>
      </c>
      <c r="N104" s="27">
        <f t="shared" si="26"/>
        <v>-1955.6150300000002</v>
      </c>
      <c r="O104" s="27">
        <f t="shared" si="30"/>
        <v>164232.19993000111</v>
      </c>
      <c r="P104" s="27">
        <f t="shared" si="31"/>
        <v>-164232.19993000111</v>
      </c>
    </row>
    <row r="105" spans="1:16">
      <c r="A105" s="31">
        <v>38322</v>
      </c>
      <c r="C105" s="6">
        <v>97</v>
      </c>
      <c r="D105" s="29">
        <f t="shared" ref="D105:D136" si="32">ROUND(-(+$B$9/180)*1,0)</f>
        <v>-5153</v>
      </c>
      <c r="E105" s="29">
        <f t="shared" si="27"/>
        <v>-499841</v>
      </c>
      <c r="F105" s="29">
        <f t="shared" ref="F105:F136" si="33">$B$9+E105</f>
        <v>427609</v>
      </c>
      <c r="G105" s="34">
        <f>+Inputs!$D$3</f>
        <v>0.37951000000000001</v>
      </c>
      <c r="I105" s="27">
        <f t="shared" si="28"/>
        <v>-927450</v>
      </c>
      <c r="K105" s="27">
        <f t="shared" ref="K105:K136" si="34">D105</f>
        <v>-5153</v>
      </c>
      <c r="L105" s="27">
        <f t="shared" si="29"/>
        <v>-499841</v>
      </c>
      <c r="M105" s="27">
        <f t="shared" ref="M105:M136" si="35">K105*G105</f>
        <v>-1955.6150300000002</v>
      </c>
      <c r="N105" s="27">
        <f t="shared" ref="N105:N136" si="36">M105-J105</f>
        <v>-1955.6150300000002</v>
      </c>
      <c r="O105" s="27">
        <f t="shared" si="30"/>
        <v>162276.58490000112</v>
      </c>
      <c r="P105" s="27">
        <f t="shared" si="31"/>
        <v>-162276.58490000112</v>
      </c>
    </row>
    <row r="106" spans="1:16">
      <c r="A106" s="30">
        <v>38353</v>
      </c>
      <c r="C106" s="6">
        <v>98</v>
      </c>
      <c r="D106" s="29">
        <f t="shared" si="32"/>
        <v>-5153</v>
      </c>
      <c r="E106" s="29">
        <f t="shared" ref="E106:E137" si="37">+E105+D106</f>
        <v>-504994</v>
      </c>
      <c r="F106" s="29">
        <f t="shared" si="33"/>
        <v>422456</v>
      </c>
      <c r="G106" s="34">
        <f>+Inputs!$D$3</f>
        <v>0.37951000000000001</v>
      </c>
      <c r="I106" s="27">
        <f t="shared" ref="I106:I137" si="38">+I105+H106</f>
        <v>-927450</v>
      </c>
      <c r="K106" s="27">
        <f t="shared" si="34"/>
        <v>-5153</v>
      </c>
      <c r="L106" s="27">
        <f t="shared" ref="L106:L137" si="39">+L105+K106</f>
        <v>-504994</v>
      </c>
      <c r="M106" s="27">
        <f t="shared" si="35"/>
        <v>-1955.6150300000002</v>
      </c>
      <c r="N106" s="27">
        <f t="shared" si="36"/>
        <v>-1955.6150300000002</v>
      </c>
      <c r="O106" s="27">
        <f t="shared" ref="O106:O137" si="40">+O105+N106</f>
        <v>160320.96987000114</v>
      </c>
      <c r="P106" s="27">
        <f t="shared" ref="P106:P137" si="41">P105-N106</f>
        <v>-160320.96987000114</v>
      </c>
    </row>
    <row r="107" spans="1:16">
      <c r="A107" s="31">
        <v>38384</v>
      </c>
      <c r="C107" s="6">
        <v>99</v>
      </c>
      <c r="D107" s="29">
        <f t="shared" si="32"/>
        <v>-5153</v>
      </c>
      <c r="E107" s="29">
        <f t="shared" si="37"/>
        <v>-510147</v>
      </c>
      <c r="F107" s="29">
        <f t="shared" si="33"/>
        <v>417303</v>
      </c>
      <c r="G107" s="34">
        <f>+Inputs!$D$3</f>
        <v>0.37951000000000001</v>
      </c>
      <c r="I107" s="27">
        <f t="shared" si="38"/>
        <v>-927450</v>
      </c>
      <c r="K107" s="27">
        <f t="shared" si="34"/>
        <v>-5153</v>
      </c>
      <c r="L107" s="27">
        <f t="shared" si="39"/>
        <v>-510147</v>
      </c>
      <c r="M107" s="27">
        <f t="shared" si="35"/>
        <v>-1955.6150300000002</v>
      </c>
      <c r="N107" s="27">
        <f t="shared" si="36"/>
        <v>-1955.6150300000002</v>
      </c>
      <c r="O107" s="27">
        <f t="shared" si="40"/>
        <v>158365.35484000115</v>
      </c>
      <c r="P107" s="27">
        <f t="shared" si="41"/>
        <v>-158365.35484000115</v>
      </c>
    </row>
    <row r="108" spans="1:16">
      <c r="A108" s="30">
        <v>38412</v>
      </c>
      <c r="C108" s="6">
        <v>100</v>
      </c>
      <c r="D108" s="29">
        <f t="shared" si="32"/>
        <v>-5153</v>
      </c>
      <c r="E108" s="29">
        <f t="shared" si="37"/>
        <v>-515300</v>
      </c>
      <c r="F108" s="29">
        <f t="shared" si="33"/>
        <v>412150</v>
      </c>
      <c r="G108" s="34">
        <f>+Inputs!$D$3</f>
        <v>0.37951000000000001</v>
      </c>
      <c r="I108" s="27">
        <f t="shared" si="38"/>
        <v>-927450</v>
      </c>
      <c r="K108" s="27">
        <f t="shared" si="34"/>
        <v>-5153</v>
      </c>
      <c r="L108" s="27">
        <f t="shared" si="39"/>
        <v>-515300</v>
      </c>
      <c r="M108" s="27">
        <f t="shared" si="35"/>
        <v>-1955.6150300000002</v>
      </c>
      <c r="N108" s="27">
        <f t="shared" si="36"/>
        <v>-1955.6150300000002</v>
      </c>
      <c r="O108" s="27">
        <f t="shared" si="40"/>
        <v>156409.73981000116</v>
      </c>
      <c r="P108" s="27">
        <f t="shared" si="41"/>
        <v>-156409.73981000116</v>
      </c>
    </row>
    <row r="109" spans="1:16">
      <c r="A109" s="31">
        <v>38443</v>
      </c>
      <c r="C109" s="6">
        <v>101</v>
      </c>
      <c r="D109" s="29">
        <f t="shared" si="32"/>
        <v>-5153</v>
      </c>
      <c r="E109" s="29">
        <f t="shared" si="37"/>
        <v>-520453</v>
      </c>
      <c r="F109" s="29">
        <f t="shared" si="33"/>
        <v>406997</v>
      </c>
      <c r="G109" s="34">
        <f>+Inputs!$D$3</f>
        <v>0.37951000000000001</v>
      </c>
      <c r="I109" s="27">
        <f t="shared" si="38"/>
        <v>-927450</v>
      </c>
      <c r="K109" s="27">
        <f t="shared" si="34"/>
        <v>-5153</v>
      </c>
      <c r="L109" s="27">
        <f t="shared" si="39"/>
        <v>-520453</v>
      </c>
      <c r="M109" s="27">
        <f t="shared" si="35"/>
        <v>-1955.6150300000002</v>
      </c>
      <c r="N109" s="27">
        <f t="shared" si="36"/>
        <v>-1955.6150300000002</v>
      </c>
      <c r="O109" s="27">
        <f t="shared" si="40"/>
        <v>154454.12478000118</v>
      </c>
      <c r="P109" s="27">
        <f t="shared" si="41"/>
        <v>-154454.12478000118</v>
      </c>
    </row>
    <row r="110" spans="1:16">
      <c r="A110" s="30">
        <v>38473</v>
      </c>
      <c r="C110" s="6">
        <v>102</v>
      </c>
      <c r="D110" s="29">
        <f t="shared" si="32"/>
        <v>-5153</v>
      </c>
      <c r="E110" s="29">
        <f t="shared" si="37"/>
        <v>-525606</v>
      </c>
      <c r="F110" s="29">
        <f t="shared" si="33"/>
        <v>401844</v>
      </c>
      <c r="G110" s="34">
        <f>+Inputs!$D$3</f>
        <v>0.37951000000000001</v>
      </c>
      <c r="I110" s="27">
        <f t="shared" si="38"/>
        <v>-927450</v>
      </c>
      <c r="K110" s="27">
        <f t="shared" si="34"/>
        <v>-5153</v>
      </c>
      <c r="L110" s="27">
        <f t="shared" si="39"/>
        <v>-525606</v>
      </c>
      <c r="M110" s="27">
        <f t="shared" si="35"/>
        <v>-1955.6150300000002</v>
      </c>
      <c r="N110" s="27">
        <f t="shared" si="36"/>
        <v>-1955.6150300000002</v>
      </c>
      <c r="O110" s="27">
        <f t="shared" si="40"/>
        <v>152498.50975000119</v>
      </c>
      <c r="P110" s="27">
        <f t="shared" si="41"/>
        <v>-152498.50975000119</v>
      </c>
    </row>
    <row r="111" spans="1:16">
      <c r="A111" s="31">
        <v>38504</v>
      </c>
      <c r="C111" s="6">
        <v>103</v>
      </c>
      <c r="D111" s="29">
        <f t="shared" si="32"/>
        <v>-5153</v>
      </c>
      <c r="E111" s="29">
        <f t="shared" si="37"/>
        <v>-530759</v>
      </c>
      <c r="F111" s="29">
        <f t="shared" si="33"/>
        <v>396691</v>
      </c>
      <c r="G111" s="34">
        <f>+Inputs!$D$3</f>
        <v>0.37951000000000001</v>
      </c>
      <c r="I111" s="27">
        <f t="shared" si="38"/>
        <v>-927450</v>
      </c>
      <c r="K111" s="27">
        <f t="shared" si="34"/>
        <v>-5153</v>
      </c>
      <c r="L111" s="27">
        <f t="shared" si="39"/>
        <v>-530759</v>
      </c>
      <c r="M111" s="27">
        <f t="shared" si="35"/>
        <v>-1955.6150300000002</v>
      </c>
      <c r="N111" s="27">
        <f t="shared" si="36"/>
        <v>-1955.6150300000002</v>
      </c>
      <c r="O111" s="27">
        <f t="shared" si="40"/>
        <v>150542.8947200012</v>
      </c>
      <c r="P111" s="27">
        <f t="shared" si="41"/>
        <v>-150542.8947200012</v>
      </c>
    </row>
    <row r="112" spans="1:16">
      <c r="A112" s="30">
        <v>38534</v>
      </c>
      <c r="C112" s="6">
        <v>104</v>
      </c>
      <c r="D112" s="29">
        <f t="shared" si="32"/>
        <v>-5153</v>
      </c>
      <c r="E112" s="29">
        <f t="shared" si="37"/>
        <v>-535912</v>
      </c>
      <c r="F112" s="29">
        <f t="shared" si="33"/>
        <v>391538</v>
      </c>
      <c r="G112" s="34">
        <f>+Inputs!$D$3</f>
        <v>0.37951000000000001</v>
      </c>
      <c r="I112" s="27">
        <f t="shared" si="38"/>
        <v>-927450</v>
      </c>
      <c r="K112" s="27">
        <f t="shared" si="34"/>
        <v>-5153</v>
      </c>
      <c r="L112" s="27">
        <f t="shared" si="39"/>
        <v>-535912</v>
      </c>
      <c r="M112" s="27">
        <f t="shared" si="35"/>
        <v>-1955.6150300000002</v>
      </c>
      <c r="N112" s="27">
        <f t="shared" si="36"/>
        <v>-1955.6150300000002</v>
      </c>
      <c r="O112" s="27">
        <f t="shared" si="40"/>
        <v>148587.27969000122</v>
      </c>
      <c r="P112" s="27">
        <f t="shared" si="41"/>
        <v>-148587.27969000122</v>
      </c>
    </row>
    <row r="113" spans="1:16">
      <c r="A113" s="31">
        <v>38565</v>
      </c>
      <c r="C113" s="6">
        <v>105</v>
      </c>
      <c r="D113" s="29">
        <f t="shared" si="32"/>
        <v>-5153</v>
      </c>
      <c r="E113" s="29">
        <f t="shared" si="37"/>
        <v>-541065</v>
      </c>
      <c r="F113" s="29">
        <f t="shared" si="33"/>
        <v>386385</v>
      </c>
      <c r="G113" s="34">
        <f>+Inputs!$D$3</f>
        <v>0.37951000000000001</v>
      </c>
      <c r="I113" s="27">
        <f t="shared" si="38"/>
        <v>-927450</v>
      </c>
      <c r="K113" s="27">
        <f t="shared" si="34"/>
        <v>-5153</v>
      </c>
      <c r="L113" s="27">
        <f t="shared" si="39"/>
        <v>-541065</v>
      </c>
      <c r="M113" s="27">
        <f t="shared" si="35"/>
        <v>-1955.6150300000002</v>
      </c>
      <c r="N113" s="27">
        <f t="shared" si="36"/>
        <v>-1955.6150300000002</v>
      </c>
      <c r="O113" s="27">
        <f t="shared" si="40"/>
        <v>146631.66466000123</v>
      </c>
      <c r="P113" s="27">
        <f t="shared" si="41"/>
        <v>-146631.66466000123</v>
      </c>
    </row>
    <row r="114" spans="1:16">
      <c r="A114" s="30">
        <v>38596</v>
      </c>
      <c r="C114" s="6">
        <v>106</v>
      </c>
      <c r="D114" s="29">
        <f t="shared" si="32"/>
        <v>-5153</v>
      </c>
      <c r="E114" s="29">
        <f t="shared" si="37"/>
        <v>-546218</v>
      </c>
      <c r="F114" s="29">
        <f t="shared" si="33"/>
        <v>381232</v>
      </c>
      <c r="G114" s="34">
        <f>+Inputs!$D$3</f>
        <v>0.37951000000000001</v>
      </c>
      <c r="I114" s="27">
        <f t="shared" si="38"/>
        <v>-927450</v>
      </c>
      <c r="K114" s="27">
        <f t="shared" si="34"/>
        <v>-5153</v>
      </c>
      <c r="L114" s="27">
        <f t="shared" si="39"/>
        <v>-546218</v>
      </c>
      <c r="M114" s="27">
        <f t="shared" si="35"/>
        <v>-1955.6150300000002</v>
      </c>
      <c r="N114" s="27">
        <f t="shared" si="36"/>
        <v>-1955.6150300000002</v>
      </c>
      <c r="O114" s="27">
        <f t="shared" si="40"/>
        <v>144676.04963000125</v>
      </c>
      <c r="P114" s="27">
        <f t="shared" si="41"/>
        <v>-144676.04963000125</v>
      </c>
    </row>
    <row r="115" spans="1:16">
      <c r="A115" s="31">
        <v>38626</v>
      </c>
      <c r="C115" s="6">
        <v>107</v>
      </c>
      <c r="D115" s="29">
        <f t="shared" si="32"/>
        <v>-5153</v>
      </c>
      <c r="E115" s="29">
        <f t="shared" si="37"/>
        <v>-551371</v>
      </c>
      <c r="F115" s="29">
        <f t="shared" si="33"/>
        <v>376079</v>
      </c>
      <c r="G115" s="34">
        <f>+Inputs!$D$3</f>
        <v>0.37951000000000001</v>
      </c>
      <c r="I115" s="27">
        <f t="shared" si="38"/>
        <v>-927450</v>
      </c>
      <c r="K115" s="27">
        <f t="shared" si="34"/>
        <v>-5153</v>
      </c>
      <c r="L115" s="27">
        <f t="shared" si="39"/>
        <v>-551371</v>
      </c>
      <c r="M115" s="27">
        <f t="shared" si="35"/>
        <v>-1955.6150300000002</v>
      </c>
      <c r="N115" s="27">
        <f t="shared" si="36"/>
        <v>-1955.6150300000002</v>
      </c>
      <c r="O115" s="27">
        <f t="shared" si="40"/>
        <v>142720.43460000126</v>
      </c>
      <c r="P115" s="27">
        <f t="shared" si="41"/>
        <v>-142720.43460000126</v>
      </c>
    </row>
    <row r="116" spans="1:16">
      <c r="A116" s="30">
        <v>38657</v>
      </c>
      <c r="C116" s="6">
        <v>108</v>
      </c>
      <c r="D116" s="29">
        <f t="shared" si="32"/>
        <v>-5153</v>
      </c>
      <c r="E116" s="29">
        <f t="shared" si="37"/>
        <v>-556524</v>
      </c>
      <c r="F116" s="29">
        <f t="shared" si="33"/>
        <v>370926</v>
      </c>
      <c r="G116" s="34">
        <f>+Inputs!$D$3</f>
        <v>0.37951000000000001</v>
      </c>
      <c r="I116" s="27">
        <f t="shared" si="38"/>
        <v>-927450</v>
      </c>
      <c r="K116" s="27">
        <f t="shared" si="34"/>
        <v>-5153</v>
      </c>
      <c r="L116" s="27">
        <f t="shared" si="39"/>
        <v>-556524</v>
      </c>
      <c r="M116" s="27">
        <f t="shared" si="35"/>
        <v>-1955.6150300000002</v>
      </c>
      <c r="N116" s="27">
        <f t="shared" si="36"/>
        <v>-1955.6150300000002</v>
      </c>
      <c r="O116" s="27">
        <f t="shared" si="40"/>
        <v>140764.81957000127</v>
      </c>
      <c r="P116" s="27">
        <f t="shared" si="41"/>
        <v>-140764.81957000127</v>
      </c>
    </row>
    <row r="117" spans="1:16">
      <c r="A117" s="31">
        <v>38687</v>
      </c>
      <c r="C117" s="6">
        <v>109</v>
      </c>
      <c r="D117" s="29">
        <f t="shared" si="32"/>
        <v>-5153</v>
      </c>
      <c r="E117" s="29">
        <f t="shared" si="37"/>
        <v>-561677</v>
      </c>
      <c r="F117" s="29">
        <f t="shared" si="33"/>
        <v>365773</v>
      </c>
      <c r="G117" s="34">
        <f>+Inputs!$D$3</f>
        <v>0.37951000000000001</v>
      </c>
      <c r="I117" s="27">
        <f t="shared" si="38"/>
        <v>-927450</v>
      </c>
      <c r="K117" s="27">
        <f t="shared" si="34"/>
        <v>-5153</v>
      </c>
      <c r="L117" s="27">
        <f t="shared" si="39"/>
        <v>-561677</v>
      </c>
      <c r="M117" s="27">
        <f t="shared" si="35"/>
        <v>-1955.6150300000002</v>
      </c>
      <c r="N117" s="27">
        <f t="shared" si="36"/>
        <v>-1955.6150300000002</v>
      </c>
      <c r="O117" s="27">
        <f t="shared" si="40"/>
        <v>138809.20454000129</v>
      </c>
      <c r="P117" s="27">
        <f t="shared" si="41"/>
        <v>-138809.20454000129</v>
      </c>
    </row>
    <row r="118" spans="1:16">
      <c r="A118" s="30">
        <v>38718</v>
      </c>
      <c r="C118" s="6">
        <v>110</v>
      </c>
      <c r="D118" s="29">
        <f t="shared" si="32"/>
        <v>-5153</v>
      </c>
      <c r="E118" s="29">
        <f t="shared" si="37"/>
        <v>-566830</v>
      </c>
      <c r="F118" s="29">
        <f t="shared" si="33"/>
        <v>360620</v>
      </c>
      <c r="G118" s="34">
        <f>+Inputs!$D$3</f>
        <v>0.37951000000000001</v>
      </c>
      <c r="I118" s="27">
        <f t="shared" si="38"/>
        <v>-927450</v>
      </c>
      <c r="K118" s="27">
        <f t="shared" si="34"/>
        <v>-5153</v>
      </c>
      <c r="L118" s="27">
        <f t="shared" si="39"/>
        <v>-566830</v>
      </c>
      <c r="M118" s="27">
        <f t="shared" si="35"/>
        <v>-1955.6150300000002</v>
      </c>
      <c r="N118" s="27">
        <f t="shared" si="36"/>
        <v>-1955.6150300000002</v>
      </c>
      <c r="O118" s="27">
        <f t="shared" si="40"/>
        <v>136853.5895100013</v>
      </c>
      <c r="P118" s="27">
        <f t="shared" si="41"/>
        <v>-136853.5895100013</v>
      </c>
    </row>
    <row r="119" spans="1:16">
      <c r="A119" s="31">
        <v>38749</v>
      </c>
      <c r="C119" s="6">
        <v>111</v>
      </c>
      <c r="D119" s="29">
        <f t="shared" si="32"/>
        <v>-5153</v>
      </c>
      <c r="E119" s="29">
        <f t="shared" si="37"/>
        <v>-571983</v>
      </c>
      <c r="F119" s="29">
        <f t="shared" si="33"/>
        <v>355467</v>
      </c>
      <c r="G119" s="34">
        <f>+Inputs!$D$3</f>
        <v>0.37951000000000001</v>
      </c>
      <c r="I119" s="27">
        <f t="shared" si="38"/>
        <v>-927450</v>
      </c>
      <c r="K119" s="27">
        <f t="shared" si="34"/>
        <v>-5153</v>
      </c>
      <c r="L119" s="27">
        <f t="shared" si="39"/>
        <v>-571983</v>
      </c>
      <c r="M119" s="27">
        <f t="shared" si="35"/>
        <v>-1955.6150300000002</v>
      </c>
      <c r="N119" s="27">
        <f t="shared" si="36"/>
        <v>-1955.6150300000002</v>
      </c>
      <c r="O119" s="27">
        <f t="shared" si="40"/>
        <v>134897.97448000131</v>
      </c>
      <c r="P119" s="27">
        <f t="shared" si="41"/>
        <v>-134897.97448000131</v>
      </c>
    </row>
    <row r="120" spans="1:16">
      <c r="A120" s="30">
        <v>38777</v>
      </c>
      <c r="C120" s="6">
        <v>112</v>
      </c>
      <c r="D120" s="29">
        <f t="shared" si="32"/>
        <v>-5153</v>
      </c>
      <c r="E120" s="29">
        <f t="shared" si="37"/>
        <v>-577136</v>
      </c>
      <c r="F120" s="29">
        <f t="shared" si="33"/>
        <v>350314</v>
      </c>
      <c r="G120" s="34">
        <f>+Inputs!$D$3</f>
        <v>0.37951000000000001</v>
      </c>
      <c r="I120" s="27">
        <f t="shared" si="38"/>
        <v>-927450</v>
      </c>
      <c r="K120" s="27">
        <f t="shared" si="34"/>
        <v>-5153</v>
      </c>
      <c r="L120" s="27">
        <f t="shared" si="39"/>
        <v>-577136</v>
      </c>
      <c r="M120" s="27">
        <f t="shared" si="35"/>
        <v>-1955.6150300000002</v>
      </c>
      <c r="N120" s="27">
        <f t="shared" si="36"/>
        <v>-1955.6150300000002</v>
      </c>
      <c r="O120" s="27">
        <f t="shared" si="40"/>
        <v>132942.35945000133</v>
      </c>
      <c r="P120" s="27">
        <f t="shared" si="41"/>
        <v>-132942.35945000133</v>
      </c>
    </row>
    <row r="121" spans="1:16">
      <c r="A121" s="31">
        <v>38808</v>
      </c>
      <c r="C121" s="6">
        <v>113</v>
      </c>
      <c r="D121" s="29">
        <f t="shared" si="32"/>
        <v>-5153</v>
      </c>
      <c r="E121" s="29">
        <f t="shared" si="37"/>
        <v>-582289</v>
      </c>
      <c r="F121" s="29">
        <f t="shared" si="33"/>
        <v>345161</v>
      </c>
      <c r="G121" s="34">
        <f>+Inputs!$D$3</f>
        <v>0.37951000000000001</v>
      </c>
      <c r="I121" s="27">
        <f t="shared" si="38"/>
        <v>-927450</v>
      </c>
      <c r="K121" s="27">
        <f t="shared" si="34"/>
        <v>-5153</v>
      </c>
      <c r="L121" s="27">
        <f t="shared" si="39"/>
        <v>-582289</v>
      </c>
      <c r="M121" s="27">
        <f t="shared" si="35"/>
        <v>-1955.6150300000002</v>
      </c>
      <c r="N121" s="27">
        <f t="shared" si="36"/>
        <v>-1955.6150300000002</v>
      </c>
      <c r="O121" s="27">
        <f t="shared" si="40"/>
        <v>130986.74442000133</v>
      </c>
      <c r="P121" s="27">
        <f t="shared" si="41"/>
        <v>-130986.74442000133</v>
      </c>
    </row>
    <row r="122" spans="1:16">
      <c r="A122" s="30">
        <v>38838</v>
      </c>
      <c r="C122" s="6">
        <v>114</v>
      </c>
      <c r="D122" s="29">
        <f t="shared" si="32"/>
        <v>-5153</v>
      </c>
      <c r="E122" s="29">
        <f t="shared" si="37"/>
        <v>-587442</v>
      </c>
      <c r="F122" s="29">
        <f t="shared" si="33"/>
        <v>340008</v>
      </c>
      <c r="G122" s="34">
        <f>+Inputs!$D$3</f>
        <v>0.37951000000000001</v>
      </c>
      <c r="I122" s="27">
        <f t="shared" si="38"/>
        <v>-927450</v>
      </c>
      <c r="K122" s="27">
        <f t="shared" si="34"/>
        <v>-5153</v>
      </c>
      <c r="L122" s="27">
        <f t="shared" si="39"/>
        <v>-587442</v>
      </c>
      <c r="M122" s="27">
        <f t="shared" si="35"/>
        <v>-1955.6150300000002</v>
      </c>
      <c r="N122" s="27">
        <f t="shared" si="36"/>
        <v>-1955.6150300000002</v>
      </c>
      <c r="O122" s="27">
        <f t="shared" si="40"/>
        <v>129031.12939000133</v>
      </c>
      <c r="P122" s="27">
        <f t="shared" si="41"/>
        <v>-129031.12939000133</v>
      </c>
    </row>
    <row r="123" spans="1:16">
      <c r="A123" s="31">
        <v>38869</v>
      </c>
      <c r="C123" s="6">
        <v>115</v>
      </c>
      <c r="D123" s="29">
        <f t="shared" si="32"/>
        <v>-5153</v>
      </c>
      <c r="E123" s="29">
        <f t="shared" si="37"/>
        <v>-592595</v>
      </c>
      <c r="F123" s="29">
        <f t="shared" si="33"/>
        <v>334855</v>
      </c>
      <c r="G123" s="34">
        <f>+Inputs!$D$3</f>
        <v>0.37951000000000001</v>
      </c>
      <c r="I123" s="27">
        <f t="shared" si="38"/>
        <v>-927450</v>
      </c>
      <c r="K123" s="27">
        <f t="shared" si="34"/>
        <v>-5153</v>
      </c>
      <c r="L123" s="27">
        <f t="shared" si="39"/>
        <v>-592595</v>
      </c>
      <c r="M123" s="27">
        <f t="shared" si="35"/>
        <v>-1955.6150300000002</v>
      </c>
      <c r="N123" s="27">
        <f t="shared" si="36"/>
        <v>-1955.6150300000002</v>
      </c>
      <c r="O123" s="27">
        <f t="shared" si="40"/>
        <v>127075.51436000133</v>
      </c>
      <c r="P123" s="27">
        <f t="shared" si="41"/>
        <v>-127075.51436000133</v>
      </c>
    </row>
    <row r="124" spans="1:16">
      <c r="A124" s="30">
        <v>38899</v>
      </c>
      <c r="C124" s="6">
        <v>116</v>
      </c>
      <c r="D124" s="29">
        <f t="shared" si="32"/>
        <v>-5153</v>
      </c>
      <c r="E124" s="29">
        <f t="shared" si="37"/>
        <v>-597748</v>
      </c>
      <c r="F124" s="29">
        <f t="shared" si="33"/>
        <v>329702</v>
      </c>
      <c r="G124" s="34">
        <f>+Inputs!$D$3</f>
        <v>0.37951000000000001</v>
      </c>
      <c r="I124" s="27">
        <f t="shared" si="38"/>
        <v>-927450</v>
      </c>
      <c r="K124" s="27">
        <f t="shared" si="34"/>
        <v>-5153</v>
      </c>
      <c r="L124" s="27">
        <f t="shared" si="39"/>
        <v>-597748</v>
      </c>
      <c r="M124" s="27">
        <f t="shared" si="35"/>
        <v>-1955.6150300000002</v>
      </c>
      <c r="N124" s="27">
        <f t="shared" si="36"/>
        <v>-1955.6150300000002</v>
      </c>
      <c r="O124" s="27">
        <f t="shared" si="40"/>
        <v>125119.89933000132</v>
      </c>
      <c r="P124" s="27">
        <f t="shared" si="41"/>
        <v>-125119.89933000132</v>
      </c>
    </row>
    <row r="125" spans="1:16">
      <c r="A125" s="31">
        <v>38930</v>
      </c>
      <c r="C125" s="6">
        <v>117</v>
      </c>
      <c r="D125" s="29">
        <f t="shared" si="32"/>
        <v>-5153</v>
      </c>
      <c r="E125" s="29">
        <f t="shared" si="37"/>
        <v>-602901</v>
      </c>
      <c r="F125" s="29">
        <f t="shared" si="33"/>
        <v>324549</v>
      </c>
      <c r="G125" s="34">
        <f>+Inputs!$D$3</f>
        <v>0.37951000000000001</v>
      </c>
      <c r="I125" s="27">
        <f t="shared" si="38"/>
        <v>-927450</v>
      </c>
      <c r="K125" s="27">
        <f t="shared" si="34"/>
        <v>-5153</v>
      </c>
      <c r="L125" s="27">
        <f t="shared" si="39"/>
        <v>-602901</v>
      </c>
      <c r="M125" s="27">
        <f t="shared" si="35"/>
        <v>-1955.6150300000002</v>
      </c>
      <c r="N125" s="27">
        <f t="shared" si="36"/>
        <v>-1955.6150300000002</v>
      </c>
      <c r="O125" s="27">
        <f t="shared" si="40"/>
        <v>123164.28430000132</v>
      </c>
      <c r="P125" s="27">
        <f t="shared" si="41"/>
        <v>-123164.28430000132</v>
      </c>
    </row>
    <row r="126" spans="1:16">
      <c r="A126" s="30">
        <v>38961</v>
      </c>
      <c r="C126" s="6">
        <v>118</v>
      </c>
      <c r="D126" s="29">
        <f t="shared" si="32"/>
        <v>-5153</v>
      </c>
      <c r="E126" s="29">
        <f t="shared" si="37"/>
        <v>-608054</v>
      </c>
      <c r="F126" s="29">
        <f t="shared" si="33"/>
        <v>319396</v>
      </c>
      <c r="G126" s="34">
        <f>+Inputs!$D$3</f>
        <v>0.37951000000000001</v>
      </c>
      <c r="I126" s="27">
        <f t="shared" si="38"/>
        <v>-927450</v>
      </c>
      <c r="K126" s="27">
        <f t="shared" si="34"/>
        <v>-5153</v>
      </c>
      <c r="L126" s="27">
        <f t="shared" si="39"/>
        <v>-608054</v>
      </c>
      <c r="M126" s="27">
        <f t="shared" si="35"/>
        <v>-1955.6150300000002</v>
      </c>
      <c r="N126" s="27">
        <f t="shared" si="36"/>
        <v>-1955.6150300000002</v>
      </c>
      <c r="O126" s="27">
        <f t="shared" si="40"/>
        <v>121208.66927000132</v>
      </c>
      <c r="P126" s="27">
        <f t="shared" si="41"/>
        <v>-121208.66927000132</v>
      </c>
    </row>
    <row r="127" spans="1:16">
      <c r="A127" s="31">
        <v>38991</v>
      </c>
      <c r="C127" s="6">
        <v>119</v>
      </c>
      <c r="D127" s="29">
        <f t="shared" si="32"/>
        <v>-5153</v>
      </c>
      <c r="E127" s="29">
        <f t="shared" si="37"/>
        <v>-613207</v>
      </c>
      <c r="F127" s="29">
        <f t="shared" si="33"/>
        <v>314243</v>
      </c>
      <c r="G127" s="34">
        <f>+Inputs!$D$3</f>
        <v>0.37951000000000001</v>
      </c>
      <c r="I127" s="27">
        <f t="shared" si="38"/>
        <v>-927450</v>
      </c>
      <c r="K127" s="27">
        <f t="shared" si="34"/>
        <v>-5153</v>
      </c>
      <c r="L127" s="27">
        <f t="shared" si="39"/>
        <v>-613207</v>
      </c>
      <c r="M127" s="27">
        <f t="shared" si="35"/>
        <v>-1955.6150300000002</v>
      </c>
      <c r="N127" s="27">
        <f t="shared" si="36"/>
        <v>-1955.6150300000002</v>
      </c>
      <c r="O127" s="27">
        <f t="shared" si="40"/>
        <v>119253.05424000132</v>
      </c>
      <c r="P127" s="27">
        <f t="shared" si="41"/>
        <v>-119253.05424000132</v>
      </c>
    </row>
    <row r="128" spans="1:16">
      <c r="A128" s="30">
        <v>39022</v>
      </c>
      <c r="C128" s="6">
        <v>120</v>
      </c>
      <c r="D128" s="29">
        <f t="shared" si="32"/>
        <v>-5153</v>
      </c>
      <c r="E128" s="29">
        <f t="shared" si="37"/>
        <v>-618360</v>
      </c>
      <c r="F128" s="29">
        <f t="shared" si="33"/>
        <v>309090</v>
      </c>
      <c r="G128" s="34">
        <f>+Inputs!$D$3</f>
        <v>0.37951000000000001</v>
      </c>
      <c r="I128" s="27">
        <f t="shared" si="38"/>
        <v>-927450</v>
      </c>
      <c r="K128" s="27">
        <f t="shared" si="34"/>
        <v>-5153</v>
      </c>
      <c r="L128" s="27">
        <f t="shared" si="39"/>
        <v>-618360</v>
      </c>
      <c r="M128" s="27">
        <f t="shared" si="35"/>
        <v>-1955.6150300000002</v>
      </c>
      <c r="N128" s="27">
        <f t="shared" si="36"/>
        <v>-1955.6150300000002</v>
      </c>
      <c r="O128" s="27">
        <f t="shared" si="40"/>
        <v>117297.43921000132</v>
      </c>
      <c r="P128" s="27">
        <f t="shared" si="41"/>
        <v>-117297.43921000132</v>
      </c>
    </row>
    <row r="129" spans="1:16">
      <c r="A129" s="31">
        <v>39052</v>
      </c>
      <c r="C129" s="6">
        <v>121</v>
      </c>
      <c r="D129" s="29">
        <f t="shared" si="32"/>
        <v>-5153</v>
      </c>
      <c r="E129" s="29">
        <f t="shared" si="37"/>
        <v>-623513</v>
      </c>
      <c r="F129" s="29">
        <f t="shared" si="33"/>
        <v>303937</v>
      </c>
      <c r="G129" s="34">
        <f>+Inputs!$D$3</f>
        <v>0.37951000000000001</v>
      </c>
      <c r="I129" s="27">
        <f t="shared" si="38"/>
        <v>-927450</v>
      </c>
      <c r="K129" s="27">
        <f t="shared" si="34"/>
        <v>-5153</v>
      </c>
      <c r="L129" s="27">
        <f t="shared" si="39"/>
        <v>-623513</v>
      </c>
      <c r="M129" s="27">
        <f t="shared" si="35"/>
        <v>-1955.6150300000002</v>
      </c>
      <c r="N129" s="27">
        <f t="shared" si="36"/>
        <v>-1955.6150300000002</v>
      </c>
      <c r="O129" s="27">
        <f t="shared" si="40"/>
        <v>115341.82418000132</v>
      </c>
      <c r="P129" s="27">
        <f t="shared" si="41"/>
        <v>-115341.82418000132</v>
      </c>
    </row>
    <row r="130" spans="1:16">
      <c r="A130" s="30">
        <v>39083</v>
      </c>
      <c r="C130" s="6">
        <v>122</v>
      </c>
      <c r="D130" s="29">
        <f t="shared" si="32"/>
        <v>-5153</v>
      </c>
      <c r="E130" s="29">
        <f t="shared" si="37"/>
        <v>-628666</v>
      </c>
      <c r="F130" s="29">
        <f t="shared" si="33"/>
        <v>298784</v>
      </c>
      <c r="G130" s="34">
        <f>+Inputs!$D$3</f>
        <v>0.37951000000000001</v>
      </c>
      <c r="I130" s="27">
        <f t="shared" si="38"/>
        <v>-927450</v>
      </c>
      <c r="K130" s="27">
        <f t="shared" si="34"/>
        <v>-5153</v>
      </c>
      <c r="L130" s="27">
        <f t="shared" si="39"/>
        <v>-628666</v>
      </c>
      <c r="M130" s="27">
        <f t="shared" si="35"/>
        <v>-1955.6150300000002</v>
      </c>
      <c r="N130" s="27">
        <f t="shared" si="36"/>
        <v>-1955.6150300000002</v>
      </c>
      <c r="O130" s="27">
        <f t="shared" si="40"/>
        <v>113386.20915000132</v>
      </c>
      <c r="P130" s="27">
        <f t="shared" si="41"/>
        <v>-113386.20915000132</v>
      </c>
    </row>
    <row r="131" spans="1:16">
      <c r="A131" s="31">
        <v>39114</v>
      </c>
      <c r="C131" s="6">
        <v>123</v>
      </c>
      <c r="D131" s="29">
        <f t="shared" si="32"/>
        <v>-5153</v>
      </c>
      <c r="E131" s="29">
        <f t="shared" si="37"/>
        <v>-633819</v>
      </c>
      <c r="F131" s="29">
        <f t="shared" si="33"/>
        <v>293631</v>
      </c>
      <c r="G131" s="34">
        <f>+Inputs!$D$3</f>
        <v>0.37951000000000001</v>
      </c>
      <c r="I131" s="27">
        <f t="shared" si="38"/>
        <v>-927450</v>
      </c>
      <c r="K131" s="27">
        <f t="shared" si="34"/>
        <v>-5153</v>
      </c>
      <c r="L131" s="27">
        <f t="shared" si="39"/>
        <v>-633819</v>
      </c>
      <c r="M131" s="27">
        <f t="shared" si="35"/>
        <v>-1955.6150300000002</v>
      </c>
      <c r="N131" s="27">
        <f t="shared" si="36"/>
        <v>-1955.6150300000002</v>
      </c>
      <c r="O131" s="27">
        <f t="shared" si="40"/>
        <v>111430.59412000132</v>
      </c>
      <c r="P131" s="27">
        <f t="shared" si="41"/>
        <v>-111430.59412000132</v>
      </c>
    </row>
    <row r="132" spans="1:16">
      <c r="A132" s="30">
        <v>39142</v>
      </c>
      <c r="C132" s="6">
        <v>124</v>
      </c>
      <c r="D132" s="29">
        <f t="shared" si="32"/>
        <v>-5153</v>
      </c>
      <c r="E132" s="29">
        <f t="shared" si="37"/>
        <v>-638972</v>
      </c>
      <c r="F132" s="29">
        <f t="shared" si="33"/>
        <v>288478</v>
      </c>
      <c r="G132" s="34">
        <f>+Inputs!$D$3</f>
        <v>0.37951000000000001</v>
      </c>
      <c r="I132" s="27">
        <f t="shared" si="38"/>
        <v>-927450</v>
      </c>
      <c r="K132" s="27">
        <f t="shared" si="34"/>
        <v>-5153</v>
      </c>
      <c r="L132" s="27">
        <f t="shared" si="39"/>
        <v>-638972</v>
      </c>
      <c r="M132" s="27">
        <f t="shared" si="35"/>
        <v>-1955.6150300000002</v>
      </c>
      <c r="N132" s="27">
        <f t="shared" si="36"/>
        <v>-1955.6150300000002</v>
      </c>
      <c r="O132" s="27">
        <f t="shared" si="40"/>
        <v>109474.97909000132</v>
      </c>
      <c r="P132" s="27">
        <f t="shared" si="41"/>
        <v>-109474.97909000132</v>
      </c>
    </row>
    <row r="133" spans="1:16">
      <c r="A133" s="31">
        <v>39173</v>
      </c>
      <c r="C133" s="6">
        <v>125</v>
      </c>
      <c r="D133" s="29">
        <f t="shared" si="32"/>
        <v>-5153</v>
      </c>
      <c r="E133" s="29">
        <f t="shared" si="37"/>
        <v>-644125</v>
      </c>
      <c r="F133" s="29">
        <f t="shared" si="33"/>
        <v>283325</v>
      </c>
      <c r="G133" s="34">
        <f>+Inputs!$D$3</f>
        <v>0.37951000000000001</v>
      </c>
      <c r="I133" s="27">
        <f t="shared" si="38"/>
        <v>-927450</v>
      </c>
      <c r="K133" s="27">
        <f t="shared" si="34"/>
        <v>-5153</v>
      </c>
      <c r="L133" s="27">
        <f t="shared" si="39"/>
        <v>-644125</v>
      </c>
      <c r="M133" s="27">
        <f t="shared" si="35"/>
        <v>-1955.6150300000002</v>
      </c>
      <c r="N133" s="27">
        <f t="shared" si="36"/>
        <v>-1955.6150300000002</v>
      </c>
      <c r="O133" s="27">
        <f t="shared" si="40"/>
        <v>107519.36406000132</v>
      </c>
      <c r="P133" s="27">
        <f t="shared" si="41"/>
        <v>-107519.36406000132</v>
      </c>
    </row>
    <row r="134" spans="1:16">
      <c r="A134" s="30">
        <v>39203</v>
      </c>
      <c r="C134" s="6">
        <v>126</v>
      </c>
      <c r="D134" s="29">
        <f t="shared" si="32"/>
        <v>-5153</v>
      </c>
      <c r="E134" s="29">
        <f t="shared" si="37"/>
        <v>-649278</v>
      </c>
      <c r="F134" s="29">
        <f t="shared" si="33"/>
        <v>278172</v>
      </c>
      <c r="G134" s="34">
        <f>+Inputs!$D$3</f>
        <v>0.37951000000000001</v>
      </c>
      <c r="I134" s="27">
        <f t="shared" si="38"/>
        <v>-927450</v>
      </c>
      <c r="K134" s="27">
        <f t="shared" si="34"/>
        <v>-5153</v>
      </c>
      <c r="L134" s="27">
        <f t="shared" si="39"/>
        <v>-649278</v>
      </c>
      <c r="M134" s="27">
        <f t="shared" si="35"/>
        <v>-1955.6150300000002</v>
      </c>
      <c r="N134" s="27">
        <f t="shared" si="36"/>
        <v>-1955.6150300000002</v>
      </c>
      <c r="O134" s="27">
        <f t="shared" si="40"/>
        <v>105563.74903000132</v>
      </c>
      <c r="P134" s="27">
        <f t="shared" si="41"/>
        <v>-105563.74903000132</v>
      </c>
    </row>
    <row r="135" spans="1:16">
      <c r="A135" s="31">
        <v>39234</v>
      </c>
      <c r="C135" s="6">
        <v>127</v>
      </c>
      <c r="D135" s="29">
        <f t="shared" si="32"/>
        <v>-5153</v>
      </c>
      <c r="E135" s="29">
        <f t="shared" si="37"/>
        <v>-654431</v>
      </c>
      <c r="F135" s="29">
        <f t="shared" si="33"/>
        <v>273019</v>
      </c>
      <c r="G135" s="34">
        <f>+Inputs!$D$3</f>
        <v>0.37951000000000001</v>
      </c>
      <c r="I135" s="27">
        <f t="shared" si="38"/>
        <v>-927450</v>
      </c>
      <c r="K135" s="27">
        <f t="shared" si="34"/>
        <v>-5153</v>
      </c>
      <c r="L135" s="27">
        <f t="shared" si="39"/>
        <v>-654431</v>
      </c>
      <c r="M135" s="27">
        <f t="shared" si="35"/>
        <v>-1955.6150300000002</v>
      </c>
      <c r="N135" s="27">
        <f t="shared" si="36"/>
        <v>-1955.6150300000002</v>
      </c>
      <c r="O135" s="27">
        <f t="shared" si="40"/>
        <v>103608.13400000132</v>
      </c>
      <c r="P135" s="27">
        <f t="shared" si="41"/>
        <v>-103608.13400000132</v>
      </c>
    </row>
    <row r="136" spans="1:16">
      <c r="A136" s="30">
        <v>39264</v>
      </c>
      <c r="C136" s="6">
        <v>128</v>
      </c>
      <c r="D136" s="29">
        <f t="shared" si="32"/>
        <v>-5153</v>
      </c>
      <c r="E136" s="29">
        <f t="shared" si="37"/>
        <v>-659584</v>
      </c>
      <c r="F136" s="29">
        <f t="shared" si="33"/>
        <v>267866</v>
      </c>
      <c r="G136" s="34">
        <f>+Inputs!$D$3</f>
        <v>0.37951000000000001</v>
      </c>
      <c r="I136" s="27">
        <f t="shared" si="38"/>
        <v>-927450</v>
      </c>
      <c r="K136" s="27">
        <f t="shared" si="34"/>
        <v>-5153</v>
      </c>
      <c r="L136" s="27">
        <f t="shared" si="39"/>
        <v>-659584</v>
      </c>
      <c r="M136" s="27">
        <f t="shared" si="35"/>
        <v>-1955.6150300000002</v>
      </c>
      <c r="N136" s="27">
        <f t="shared" si="36"/>
        <v>-1955.6150300000002</v>
      </c>
      <c r="O136" s="27">
        <f t="shared" si="40"/>
        <v>101652.51897000131</v>
      </c>
      <c r="P136" s="27">
        <f t="shared" si="41"/>
        <v>-101652.51897000131</v>
      </c>
    </row>
    <row r="137" spans="1:16">
      <c r="A137" s="31">
        <v>39295</v>
      </c>
      <c r="C137" s="6">
        <v>129</v>
      </c>
      <c r="D137" s="29">
        <f t="shared" ref="D137:D165" si="42">ROUND(-(+$B$9/180)*1,0)</f>
        <v>-5153</v>
      </c>
      <c r="E137" s="29">
        <f t="shared" si="37"/>
        <v>-664737</v>
      </c>
      <c r="F137" s="29">
        <f t="shared" ref="F137:F168" si="43">$B$9+E137</f>
        <v>262713</v>
      </c>
      <c r="G137" s="34">
        <f>+Inputs!$D$3</f>
        <v>0.37951000000000001</v>
      </c>
      <c r="I137" s="27">
        <f t="shared" si="38"/>
        <v>-927450</v>
      </c>
      <c r="K137" s="27">
        <f t="shared" ref="K137:K168" si="44">D137</f>
        <v>-5153</v>
      </c>
      <c r="L137" s="27">
        <f t="shared" si="39"/>
        <v>-664737</v>
      </c>
      <c r="M137" s="27">
        <f t="shared" ref="M137:M168" si="45">K137*G137</f>
        <v>-1955.6150300000002</v>
      </c>
      <c r="N137" s="27">
        <f t="shared" ref="N137:N168" si="46">M137-J137</f>
        <v>-1955.6150300000002</v>
      </c>
      <c r="O137" s="27">
        <f t="shared" si="40"/>
        <v>99696.903940001313</v>
      </c>
      <c r="P137" s="27">
        <f t="shared" si="41"/>
        <v>-99696.903940001313</v>
      </c>
    </row>
    <row r="138" spans="1:16">
      <c r="A138" s="30">
        <v>39326</v>
      </c>
      <c r="C138" s="6">
        <v>130</v>
      </c>
      <c r="D138" s="29">
        <f t="shared" si="42"/>
        <v>-5153</v>
      </c>
      <c r="E138" s="29">
        <f t="shared" ref="E138:E169" si="47">+E137+D138</f>
        <v>-669890</v>
      </c>
      <c r="F138" s="29">
        <f t="shared" si="43"/>
        <v>257560</v>
      </c>
      <c r="G138" s="34">
        <f>+Inputs!$D$3</f>
        <v>0.37951000000000001</v>
      </c>
      <c r="I138" s="27">
        <f t="shared" ref="I138:I169" si="48">+I137+H138</f>
        <v>-927450</v>
      </c>
      <c r="K138" s="27">
        <f t="shared" si="44"/>
        <v>-5153</v>
      </c>
      <c r="L138" s="27">
        <f t="shared" ref="L138:L169" si="49">+L137+K138</f>
        <v>-669890</v>
      </c>
      <c r="M138" s="27">
        <f t="shared" si="45"/>
        <v>-1955.6150300000002</v>
      </c>
      <c r="N138" s="27">
        <f t="shared" si="46"/>
        <v>-1955.6150300000002</v>
      </c>
      <c r="O138" s="27">
        <f t="shared" ref="O138:O169" si="50">+O137+N138</f>
        <v>97741.288910001313</v>
      </c>
      <c r="P138" s="27">
        <f t="shared" ref="P138:P169" si="51">P137-N138</f>
        <v>-97741.288910001313</v>
      </c>
    </row>
    <row r="139" spans="1:16">
      <c r="A139" s="31">
        <v>39356</v>
      </c>
      <c r="C139" s="6">
        <v>131</v>
      </c>
      <c r="D139" s="29">
        <f t="shared" si="42"/>
        <v>-5153</v>
      </c>
      <c r="E139" s="29">
        <f t="shared" si="47"/>
        <v>-675043</v>
      </c>
      <c r="F139" s="29">
        <f t="shared" si="43"/>
        <v>252407</v>
      </c>
      <c r="G139" s="34">
        <f>+Inputs!$D$3</f>
        <v>0.37951000000000001</v>
      </c>
      <c r="I139" s="27">
        <f t="shared" si="48"/>
        <v>-927450</v>
      </c>
      <c r="K139" s="27">
        <f t="shared" si="44"/>
        <v>-5153</v>
      </c>
      <c r="L139" s="27">
        <f t="shared" si="49"/>
        <v>-675043</v>
      </c>
      <c r="M139" s="27">
        <f t="shared" si="45"/>
        <v>-1955.6150300000002</v>
      </c>
      <c r="N139" s="27">
        <f t="shared" si="46"/>
        <v>-1955.6150300000002</v>
      </c>
      <c r="O139" s="27">
        <f t="shared" si="50"/>
        <v>95785.673880001312</v>
      </c>
      <c r="P139" s="27">
        <f t="shared" si="51"/>
        <v>-95785.673880001312</v>
      </c>
    </row>
    <row r="140" spans="1:16">
      <c r="A140" s="30">
        <v>39387</v>
      </c>
      <c r="C140" s="6">
        <v>132</v>
      </c>
      <c r="D140" s="29">
        <f t="shared" si="42"/>
        <v>-5153</v>
      </c>
      <c r="E140" s="29">
        <f t="shared" si="47"/>
        <v>-680196</v>
      </c>
      <c r="F140" s="29">
        <f t="shared" si="43"/>
        <v>247254</v>
      </c>
      <c r="G140" s="34">
        <f>+Inputs!$D$3</f>
        <v>0.37951000000000001</v>
      </c>
      <c r="I140" s="27">
        <f t="shared" si="48"/>
        <v>-927450</v>
      </c>
      <c r="K140" s="27">
        <f t="shared" si="44"/>
        <v>-5153</v>
      </c>
      <c r="L140" s="27">
        <f t="shared" si="49"/>
        <v>-680196</v>
      </c>
      <c r="M140" s="27">
        <f t="shared" si="45"/>
        <v>-1955.6150300000002</v>
      </c>
      <c r="N140" s="27">
        <f t="shared" si="46"/>
        <v>-1955.6150300000002</v>
      </c>
      <c r="O140" s="27">
        <f t="shared" si="50"/>
        <v>93830.058850001311</v>
      </c>
      <c r="P140" s="27">
        <f t="shared" si="51"/>
        <v>-93830.058850001311</v>
      </c>
    </row>
    <row r="141" spans="1:16">
      <c r="A141" s="31">
        <v>39417</v>
      </c>
      <c r="C141" s="6">
        <v>133</v>
      </c>
      <c r="D141" s="29">
        <f t="shared" si="42"/>
        <v>-5153</v>
      </c>
      <c r="E141" s="29">
        <f t="shared" si="47"/>
        <v>-685349</v>
      </c>
      <c r="F141" s="29">
        <f t="shared" si="43"/>
        <v>242101</v>
      </c>
      <c r="G141" s="34">
        <f>+Inputs!$D$3</f>
        <v>0.37951000000000001</v>
      </c>
      <c r="I141" s="27">
        <f t="shared" si="48"/>
        <v>-927450</v>
      </c>
      <c r="K141" s="27">
        <f t="shared" si="44"/>
        <v>-5153</v>
      </c>
      <c r="L141" s="27">
        <f t="shared" si="49"/>
        <v>-685349</v>
      </c>
      <c r="M141" s="27">
        <f t="shared" si="45"/>
        <v>-1955.6150300000002</v>
      </c>
      <c r="N141" s="27">
        <f t="shared" si="46"/>
        <v>-1955.6150300000002</v>
      </c>
      <c r="O141" s="27">
        <f t="shared" si="50"/>
        <v>91874.44382000131</v>
      </c>
      <c r="P141" s="27">
        <f t="shared" si="51"/>
        <v>-91874.44382000131</v>
      </c>
    </row>
    <row r="142" spans="1:16">
      <c r="A142" s="30">
        <v>39448</v>
      </c>
      <c r="C142" s="6">
        <v>134</v>
      </c>
      <c r="D142" s="29">
        <f t="shared" si="42"/>
        <v>-5153</v>
      </c>
      <c r="E142" s="29">
        <f t="shared" si="47"/>
        <v>-690502</v>
      </c>
      <c r="F142" s="29">
        <f t="shared" si="43"/>
        <v>236948</v>
      </c>
      <c r="G142" s="34">
        <f>+Inputs!$D$3</f>
        <v>0.37951000000000001</v>
      </c>
      <c r="I142" s="27">
        <f t="shared" si="48"/>
        <v>-927450</v>
      </c>
      <c r="K142" s="27">
        <f t="shared" si="44"/>
        <v>-5153</v>
      </c>
      <c r="L142" s="27">
        <f t="shared" si="49"/>
        <v>-690502</v>
      </c>
      <c r="M142" s="27">
        <f t="shared" si="45"/>
        <v>-1955.6150300000002</v>
      </c>
      <c r="N142" s="27">
        <f t="shared" si="46"/>
        <v>-1955.6150300000002</v>
      </c>
      <c r="O142" s="27">
        <f t="shared" si="50"/>
        <v>89918.828790001309</v>
      </c>
      <c r="P142" s="27">
        <f t="shared" si="51"/>
        <v>-89918.828790001309</v>
      </c>
    </row>
    <row r="143" spans="1:16">
      <c r="A143" s="31">
        <v>39479</v>
      </c>
      <c r="C143" s="6">
        <v>135</v>
      </c>
      <c r="D143" s="29">
        <f t="shared" si="42"/>
        <v>-5153</v>
      </c>
      <c r="E143" s="29">
        <f t="shared" si="47"/>
        <v>-695655</v>
      </c>
      <c r="F143" s="29">
        <f t="shared" si="43"/>
        <v>231795</v>
      </c>
      <c r="G143" s="34">
        <f>+Inputs!$D$3</f>
        <v>0.37951000000000001</v>
      </c>
      <c r="I143" s="27">
        <f t="shared" si="48"/>
        <v>-927450</v>
      </c>
      <c r="K143" s="27">
        <f t="shared" si="44"/>
        <v>-5153</v>
      </c>
      <c r="L143" s="27">
        <f t="shared" si="49"/>
        <v>-695655</v>
      </c>
      <c r="M143" s="27">
        <f t="shared" si="45"/>
        <v>-1955.6150300000002</v>
      </c>
      <c r="N143" s="27">
        <f t="shared" si="46"/>
        <v>-1955.6150300000002</v>
      </c>
      <c r="O143" s="27">
        <f t="shared" si="50"/>
        <v>87963.213760001308</v>
      </c>
      <c r="P143" s="27">
        <f t="shared" si="51"/>
        <v>-87963.213760001308</v>
      </c>
    </row>
    <row r="144" spans="1:16">
      <c r="A144" s="30">
        <v>39508</v>
      </c>
      <c r="C144" s="6">
        <v>136</v>
      </c>
      <c r="D144" s="29">
        <f t="shared" si="42"/>
        <v>-5153</v>
      </c>
      <c r="E144" s="29">
        <f t="shared" si="47"/>
        <v>-700808</v>
      </c>
      <c r="F144" s="29">
        <f t="shared" si="43"/>
        <v>226642</v>
      </c>
      <c r="G144" s="34">
        <f>+Inputs!$D$3</f>
        <v>0.37951000000000001</v>
      </c>
      <c r="I144" s="27">
        <f t="shared" si="48"/>
        <v>-927450</v>
      </c>
      <c r="K144" s="27">
        <f t="shared" si="44"/>
        <v>-5153</v>
      </c>
      <c r="L144" s="27">
        <f t="shared" si="49"/>
        <v>-700808</v>
      </c>
      <c r="M144" s="27">
        <f t="shared" si="45"/>
        <v>-1955.6150300000002</v>
      </c>
      <c r="N144" s="27">
        <f t="shared" si="46"/>
        <v>-1955.6150300000002</v>
      </c>
      <c r="O144" s="27">
        <f t="shared" si="50"/>
        <v>86007.598730001308</v>
      </c>
      <c r="P144" s="27">
        <f t="shared" si="51"/>
        <v>-86007.598730001308</v>
      </c>
    </row>
    <row r="145" spans="1:16">
      <c r="A145" s="31">
        <v>39539</v>
      </c>
      <c r="C145" s="6">
        <v>137</v>
      </c>
      <c r="D145" s="29">
        <f t="shared" si="42"/>
        <v>-5153</v>
      </c>
      <c r="E145" s="29">
        <f t="shared" si="47"/>
        <v>-705961</v>
      </c>
      <c r="F145" s="29">
        <f t="shared" si="43"/>
        <v>221489</v>
      </c>
      <c r="G145" s="34">
        <f>+Inputs!$D$3</f>
        <v>0.37951000000000001</v>
      </c>
      <c r="I145" s="27">
        <f t="shared" si="48"/>
        <v>-927450</v>
      </c>
      <c r="K145" s="27">
        <f t="shared" si="44"/>
        <v>-5153</v>
      </c>
      <c r="L145" s="27">
        <f t="shared" si="49"/>
        <v>-705961</v>
      </c>
      <c r="M145" s="27">
        <f t="shared" si="45"/>
        <v>-1955.6150300000002</v>
      </c>
      <c r="N145" s="27">
        <f t="shared" si="46"/>
        <v>-1955.6150300000002</v>
      </c>
      <c r="O145" s="27">
        <f t="shared" si="50"/>
        <v>84051.983700001307</v>
      </c>
      <c r="P145" s="27">
        <f t="shared" si="51"/>
        <v>-84051.983700001307</v>
      </c>
    </row>
    <row r="146" spans="1:16">
      <c r="A146" s="30">
        <v>39569</v>
      </c>
      <c r="C146" s="6">
        <v>138</v>
      </c>
      <c r="D146" s="29">
        <f t="shared" si="42"/>
        <v>-5153</v>
      </c>
      <c r="E146" s="29">
        <f t="shared" si="47"/>
        <v>-711114</v>
      </c>
      <c r="F146" s="29">
        <f t="shared" si="43"/>
        <v>216336</v>
      </c>
      <c r="G146" s="34">
        <f>+Inputs!$D$3</f>
        <v>0.37951000000000001</v>
      </c>
      <c r="I146" s="27">
        <f t="shared" si="48"/>
        <v>-927450</v>
      </c>
      <c r="K146" s="27">
        <f t="shared" si="44"/>
        <v>-5153</v>
      </c>
      <c r="L146" s="27">
        <f t="shared" si="49"/>
        <v>-711114</v>
      </c>
      <c r="M146" s="27">
        <f t="shared" si="45"/>
        <v>-1955.6150300000002</v>
      </c>
      <c r="N146" s="27">
        <f t="shared" si="46"/>
        <v>-1955.6150300000002</v>
      </c>
      <c r="O146" s="27">
        <f t="shared" si="50"/>
        <v>82096.368670001306</v>
      </c>
      <c r="P146" s="27">
        <f t="shared" si="51"/>
        <v>-82096.368670001306</v>
      </c>
    </row>
    <row r="147" spans="1:16">
      <c r="A147" s="31">
        <v>39600</v>
      </c>
      <c r="C147" s="6">
        <v>139</v>
      </c>
      <c r="D147" s="29">
        <f t="shared" si="42"/>
        <v>-5153</v>
      </c>
      <c r="E147" s="29">
        <f t="shared" si="47"/>
        <v>-716267</v>
      </c>
      <c r="F147" s="29">
        <f t="shared" si="43"/>
        <v>211183</v>
      </c>
      <c r="G147" s="34">
        <f>+Inputs!$D$3</f>
        <v>0.37951000000000001</v>
      </c>
      <c r="I147" s="27">
        <f t="shared" si="48"/>
        <v>-927450</v>
      </c>
      <c r="K147" s="27">
        <f t="shared" si="44"/>
        <v>-5153</v>
      </c>
      <c r="L147" s="27">
        <f t="shared" si="49"/>
        <v>-716267</v>
      </c>
      <c r="M147" s="27">
        <f t="shared" si="45"/>
        <v>-1955.6150300000002</v>
      </c>
      <c r="N147" s="27">
        <f t="shared" si="46"/>
        <v>-1955.6150300000002</v>
      </c>
      <c r="O147" s="27">
        <f t="shared" si="50"/>
        <v>80140.753640001305</v>
      </c>
      <c r="P147" s="27">
        <f t="shared" si="51"/>
        <v>-80140.753640001305</v>
      </c>
    </row>
    <row r="148" spans="1:16">
      <c r="A148" s="30">
        <v>39630</v>
      </c>
      <c r="C148" s="6">
        <v>140</v>
      </c>
      <c r="D148" s="29">
        <f t="shared" si="42"/>
        <v>-5153</v>
      </c>
      <c r="E148" s="29">
        <f t="shared" si="47"/>
        <v>-721420</v>
      </c>
      <c r="F148" s="29">
        <f t="shared" si="43"/>
        <v>206030</v>
      </c>
      <c r="G148" s="34">
        <f>+Inputs!$D$3</f>
        <v>0.37951000000000001</v>
      </c>
      <c r="I148" s="27">
        <f t="shared" si="48"/>
        <v>-927450</v>
      </c>
      <c r="K148" s="27">
        <f t="shared" si="44"/>
        <v>-5153</v>
      </c>
      <c r="L148" s="27">
        <f t="shared" si="49"/>
        <v>-721420</v>
      </c>
      <c r="M148" s="27">
        <f t="shared" si="45"/>
        <v>-1955.6150300000002</v>
      </c>
      <c r="N148" s="27">
        <f t="shared" si="46"/>
        <v>-1955.6150300000002</v>
      </c>
      <c r="O148" s="27">
        <f t="shared" si="50"/>
        <v>78185.138610001304</v>
      </c>
      <c r="P148" s="27">
        <f t="shared" si="51"/>
        <v>-78185.138610001304</v>
      </c>
    </row>
    <row r="149" spans="1:16">
      <c r="A149" s="31">
        <v>39661</v>
      </c>
      <c r="C149" s="6">
        <v>141</v>
      </c>
      <c r="D149" s="29">
        <f t="shared" si="42"/>
        <v>-5153</v>
      </c>
      <c r="E149" s="29">
        <f t="shared" si="47"/>
        <v>-726573</v>
      </c>
      <c r="F149" s="29">
        <f t="shared" si="43"/>
        <v>200877</v>
      </c>
      <c r="G149" s="34">
        <f>+Inputs!$D$3</f>
        <v>0.37951000000000001</v>
      </c>
      <c r="I149" s="27">
        <f t="shared" si="48"/>
        <v>-927450</v>
      </c>
      <c r="K149" s="27">
        <f t="shared" si="44"/>
        <v>-5153</v>
      </c>
      <c r="L149" s="27">
        <f t="shared" si="49"/>
        <v>-726573</v>
      </c>
      <c r="M149" s="27">
        <f t="shared" si="45"/>
        <v>-1955.6150300000002</v>
      </c>
      <c r="N149" s="27">
        <f t="shared" si="46"/>
        <v>-1955.6150300000002</v>
      </c>
      <c r="O149" s="27">
        <f t="shared" si="50"/>
        <v>76229.523580001303</v>
      </c>
      <c r="P149" s="27">
        <f t="shared" si="51"/>
        <v>-76229.523580001303</v>
      </c>
    </row>
    <row r="150" spans="1:16">
      <c r="A150" s="30">
        <v>39692</v>
      </c>
      <c r="C150" s="6">
        <v>142</v>
      </c>
      <c r="D150" s="29">
        <f t="shared" si="42"/>
        <v>-5153</v>
      </c>
      <c r="E150" s="29">
        <f t="shared" si="47"/>
        <v>-731726</v>
      </c>
      <c r="F150" s="29">
        <f t="shared" si="43"/>
        <v>195724</v>
      </c>
      <c r="G150" s="34">
        <f>+Inputs!$D$3</f>
        <v>0.37951000000000001</v>
      </c>
      <c r="I150" s="27">
        <f t="shared" si="48"/>
        <v>-927450</v>
      </c>
      <c r="K150" s="27">
        <f t="shared" si="44"/>
        <v>-5153</v>
      </c>
      <c r="L150" s="27">
        <f t="shared" si="49"/>
        <v>-731726</v>
      </c>
      <c r="M150" s="27">
        <f t="shared" si="45"/>
        <v>-1955.6150300000002</v>
      </c>
      <c r="N150" s="27">
        <f t="shared" si="46"/>
        <v>-1955.6150300000002</v>
      </c>
      <c r="O150" s="27">
        <f t="shared" si="50"/>
        <v>74273.908550001303</v>
      </c>
      <c r="P150" s="27">
        <f t="shared" si="51"/>
        <v>-74273.908550001303</v>
      </c>
    </row>
    <row r="151" spans="1:16">
      <c r="A151" s="31">
        <v>39722</v>
      </c>
      <c r="C151" s="6">
        <v>143</v>
      </c>
      <c r="D151" s="29">
        <f t="shared" si="42"/>
        <v>-5153</v>
      </c>
      <c r="E151" s="29">
        <f t="shared" si="47"/>
        <v>-736879</v>
      </c>
      <c r="F151" s="29">
        <f t="shared" si="43"/>
        <v>190571</v>
      </c>
      <c r="G151" s="34">
        <f>+Inputs!$D$3</f>
        <v>0.37951000000000001</v>
      </c>
      <c r="I151" s="27">
        <f t="shared" si="48"/>
        <v>-927450</v>
      </c>
      <c r="K151" s="27">
        <f t="shared" si="44"/>
        <v>-5153</v>
      </c>
      <c r="L151" s="27">
        <f t="shared" si="49"/>
        <v>-736879</v>
      </c>
      <c r="M151" s="27">
        <f t="shared" si="45"/>
        <v>-1955.6150300000002</v>
      </c>
      <c r="N151" s="27">
        <f t="shared" si="46"/>
        <v>-1955.6150300000002</v>
      </c>
      <c r="O151" s="27">
        <f t="shared" si="50"/>
        <v>72318.293520001302</v>
      </c>
      <c r="P151" s="27">
        <f t="shared" si="51"/>
        <v>-72318.293520001302</v>
      </c>
    </row>
    <row r="152" spans="1:16">
      <c r="A152" s="30">
        <v>39753</v>
      </c>
      <c r="C152" s="6">
        <v>144</v>
      </c>
      <c r="D152" s="29">
        <f t="shared" si="42"/>
        <v>-5153</v>
      </c>
      <c r="E152" s="29">
        <f t="shared" si="47"/>
        <v>-742032</v>
      </c>
      <c r="F152" s="29">
        <f t="shared" si="43"/>
        <v>185418</v>
      </c>
      <c r="G152" s="34">
        <f>+Inputs!$D$3</f>
        <v>0.37951000000000001</v>
      </c>
      <c r="I152" s="27">
        <f t="shared" si="48"/>
        <v>-927450</v>
      </c>
      <c r="K152" s="27">
        <f t="shared" si="44"/>
        <v>-5153</v>
      </c>
      <c r="L152" s="27">
        <f t="shared" si="49"/>
        <v>-742032</v>
      </c>
      <c r="M152" s="27">
        <f t="shared" si="45"/>
        <v>-1955.6150300000002</v>
      </c>
      <c r="N152" s="27">
        <f t="shared" si="46"/>
        <v>-1955.6150300000002</v>
      </c>
      <c r="O152" s="27">
        <f t="shared" si="50"/>
        <v>70362.678490001301</v>
      </c>
      <c r="P152" s="27">
        <f t="shared" si="51"/>
        <v>-70362.678490001301</v>
      </c>
    </row>
    <row r="153" spans="1:16">
      <c r="A153" s="31">
        <v>39783</v>
      </c>
      <c r="C153" s="6">
        <v>145</v>
      </c>
      <c r="D153" s="29">
        <f t="shared" si="42"/>
        <v>-5153</v>
      </c>
      <c r="E153" s="29">
        <f t="shared" si="47"/>
        <v>-747185</v>
      </c>
      <c r="F153" s="29">
        <f t="shared" si="43"/>
        <v>180265</v>
      </c>
      <c r="G153" s="34">
        <f>+Inputs!$D$3</f>
        <v>0.37951000000000001</v>
      </c>
      <c r="I153" s="27">
        <f t="shared" si="48"/>
        <v>-927450</v>
      </c>
      <c r="K153" s="27">
        <f t="shared" si="44"/>
        <v>-5153</v>
      </c>
      <c r="L153" s="27">
        <f t="shared" si="49"/>
        <v>-747185</v>
      </c>
      <c r="M153" s="27">
        <f t="shared" si="45"/>
        <v>-1955.6150300000002</v>
      </c>
      <c r="N153" s="27">
        <f t="shared" si="46"/>
        <v>-1955.6150300000002</v>
      </c>
      <c r="O153" s="27">
        <f t="shared" si="50"/>
        <v>68407.0634600013</v>
      </c>
      <c r="P153" s="27">
        <f t="shared" si="51"/>
        <v>-68407.0634600013</v>
      </c>
    </row>
    <row r="154" spans="1:16">
      <c r="A154" s="30">
        <v>39814</v>
      </c>
      <c r="C154" s="6">
        <v>146</v>
      </c>
      <c r="D154" s="29">
        <f t="shared" si="42"/>
        <v>-5153</v>
      </c>
      <c r="E154" s="29">
        <f t="shared" si="47"/>
        <v>-752338</v>
      </c>
      <c r="F154" s="29">
        <f t="shared" si="43"/>
        <v>175112</v>
      </c>
      <c r="G154" s="34">
        <f>+Inputs!$D$3</f>
        <v>0.37951000000000001</v>
      </c>
      <c r="I154" s="27">
        <f t="shared" si="48"/>
        <v>-927450</v>
      </c>
      <c r="K154" s="27">
        <f t="shared" si="44"/>
        <v>-5153</v>
      </c>
      <c r="L154" s="27">
        <f t="shared" si="49"/>
        <v>-752338</v>
      </c>
      <c r="M154" s="27">
        <f t="shared" si="45"/>
        <v>-1955.6150300000002</v>
      </c>
      <c r="N154" s="27">
        <f t="shared" si="46"/>
        <v>-1955.6150300000002</v>
      </c>
      <c r="O154" s="27">
        <f t="shared" si="50"/>
        <v>66451.448430001299</v>
      </c>
      <c r="P154" s="27">
        <f t="shared" si="51"/>
        <v>-66451.448430001299</v>
      </c>
    </row>
    <row r="155" spans="1:16">
      <c r="A155" s="31">
        <v>39845</v>
      </c>
      <c r="C155" s="6">
        <v>147</v>
      </c>
      <c r="D155" s="29">
        <f t="shared" si="42"/>
        <v>-5153</v>
      </c>
      <c r="E155" s="29">
        <f t="shared" si="47"/>
        <v>-757491</v>
      </c>
      <c r="F155" s="29">
        <f t="shared" si="43"/>
        <v>169959</v>
      </c>
      <c r="G155" s="34">
        <f>+Inputs!$D$3</f>
        <v>0.37951000000000001</v>
      </c>
      <c r="I155" s="27">
        <f t="shared" si="48"/>
        <v>-927450</v>
      </c>
      <c r="K155" s="27">
        <f t="shared" si="44"/>
        <v>-5153</v>
      </c>
      <c r="L155" s="27">
        <f t="shared" si="49"/>
        <v>-757491</v>
      </c>
      <c r="M155" s="27">
        <f t="shared" si="45"/>
        <v>-1955.6150300000002</v>
      </c>
      <c r="N155" s="27">
        <f t="shared" si="46"/>
        <v>-1955.6150300000002</v>
      </c>
      <c r="O155" s="27">
        <f t="shared" si="50"/>
        <v>64495.833400001298</v>
      </c>
      <c r="P155" s="27">
        <f t="shared" si="51"/>
        <v>-64495.833400001298</v>
      </c>
    </row>
    <row r="156" spans="1:16">
      <c r="A156" s="30">
        <v>39873</v>
      </c>
      <c r="C156" s="6">
        <v>148</v>
      </c>
      <c r="D156" s="29">
        <f t="shared" si="42"/>
        <v>-5153</v>
      </c>
      <c r="E156" s="29">
        <f t="shared" si="47"/>
        <v>-762644</v>
      </c>
      <c r="F156" s="29">
        <f t="shared" si="43"/>
        <v>164806</v>
      </c>
      <c r="G156" s="34">
        <f>+Inputs!$D$3</f>
        <v>0.37951000000000001</v>
      </c>
      <c r="I156" s="27">
        <f t="shared" si="48"/>
        <v>-927450</v>
      </c>
      <c r="K156" s="27">
        <f t="shared" si="44"/>
        <v>-5153</v>
      </c>
      <c r="L156" s="27">
        <f t="shared" si="49"/>
        <v>-762644</v>
      </c>
      <c r="M156" s="27">
        <f t="shared" si="45"/>
        <v>-1955.6150300000002</v>
      </c>
      <c r="N156" s="27">
        <f t="shared" si="46"/>
        <v>-1955.6150300000002</v>
      </c>
      <c r="O156" s="27">
        <f t="shared" si="50"/>
        <v>62540.218370001297</v>
      </c>
      <c r="P156" s="27">
        <f t="shared" si="51"/>
        <v>-62540.218370001297</v>
      </c>
    </row>
    <row r="157" spans="1:16">
      <c r="A157" s="31">
        <v>39904</v>
      </c>
      <c r="C157" s="6">
        <v>149</v>
      </c>
      <c r="D157" s="29">
        <f t="shared" si="42"/>
        <v>-5153</v>
      </c>
      <c r="E157" s="29">
        <f t="shared" si="47"/>
        <v>-767797</v>
      </c>
      <c r="F157" s="29">
        <f t="shared" si="43"/>
        <v>159653</v>
      </c>
      <c r="G157" s="34">
        <f>+Inputs!$D$3</f>
        <v>0.37951000000000001</v>
      </c>
      <c r="I157" s="27">
        <f t="shared" si="48"/>
        <v>-927450</v>
      </c>
      <c r="K157" s="27">
        <f t="shared" si="44"/>
        <v>-5153</v>
      </c>
      <c r="L157" s="27">
        <f t="shared" si="49"/>
        <v>-767797</v>
      </c>
      <c r="M157" s="27">
        <f t="shared" si="45"/>
        <v>-1955.6150300000002</v>
      </c>
      <c r="N157" s="27">
        <f t="shared" si="46"/>
        <v>-1955.6150300000002</v>
      </c>
      <c r="O157" s="27">
        <f t="shared" si="50"/>
        <v>60584.603340001297</v>
      </c>
      <c r="P157" s="27">
        <f t="shared" si="51"/>
        <v>-60584.603340001297</v>
      </c>
    </row>
    <row r="158" spans="1:16">
      <c r="A158" s="30">
        <v>39934</v>
      </c>
      <c r="C158" s="6">
        <v>150</v>
      </c>
      <c r="D158" s="29">
        <f t="shared" si="42"/>
        <v>-5153</v>
      </c>
      <c r="E158" s="29">
        <f t="shared" si="47"/>
        <v>-772950</v>
      </c>
      <c r="F158" s="29">
        <f t="shared" si="43"/>
        <v>154500</v>
      </c>
      <c r="G158" s="34">
        <f>+Inputs!$D$3</f>
        <v>0.37951000000000001</v>
      </c>
      <c r="I158" s="27">
        <f t="shared" si="48"/>
        <v>-927450</v>
      </c>
      <c r="K158" s="27">
        <f t="shared" si="44"/>
        <v>-5153</v>
      </c>
      <c r="L158" s="27">
        <f t="shared" si="49"/>
        <v>-772950</v>
      </c>
      <c r="M158" s="27">
        <f t="shared" si="45"/>
        <v>-1955.6150300000002</v>
      </c>
      <c r="N158" s="27">
        <f t="shared" si="46"/>
        <v>-1955.6150300000002</v>
      </c>
      <c r="O158" s="27">
        <f t="shared" si="50"/>
        <v>58628.988310001296</v>
      </c>
      <c r="P158" s="27">
        <f t="shared" si="51"/>
        <v>-58628.988310001296</v>
      </c>
    </row>
    <row r="159" spans="1:16">
      <c r="A159" s="31">
        <v>39965</v>
      </c>
      <c r="C159" s="6">
        <v>151</v>
      </c>
      <c r="D159" s="29">
        <f t="shared" si="42"/>
        <v>-5153</v>
      </c>
      <c r="E159" s="29">
        <f t="shared" si="47"/>
        <v>-778103</v>
      </c>
      <c r="F159" s="29">
        <f t="shared" si="43"/>
        <v>149347</v>
      </c>
      <c r="G159" s="34">
        <f>+Inputs!$D$3</f>
        <v>0.37951000000000001</v>
      </c>
      <c r="I159" s="27">
        <f t="shared" si="48"/>
        <v>-927450</v>
      </c>
      <c r="K159" s="27">
        <f t="shared" si="44"/>
        <v>-5153</v>
      </c>
      <c r="L159" s="27">
        <f t="shared" si="49"/>
        <v>-778103</v>
      </c>
      <c r="M159" s="27">
        <f t="shared" si="45"/>
        <v>-1955.6150300000002</v>
      </c>
      <c r="N159" s="27">
        <f t="shared" si="46"/>
        <v>-1955.6150300000002</v>
      </c>
      <c r="O159" s="27">
        <f t="shared" si="50"/>
        <v>56673.373280001295</v>
      </c>
      <c r="P159" s="27">
        <f t="shared" si="51"/>
        <v>-56673.373280001295</v>
      </c>
    </row>
    <row r="160" spans="1:16">
      <c r="A160" s="30">
        <v>39995</v>
      </c>
      <c r="C160" s="6">
        <v>152</v>
      </c>
      <c r="D160" s="29">
        <f t="shared" si="42"/>
        <v>-5153</v>
      </c>
      <c r="E160" s="29">
        <f t="shared" si="47"/>
        <v>-783256</v>
      </c>
      <c r="F160" s="29">
        <f t="shared" si="43"/>
        <v>144194</v>
      </c>
      <c r="G160" s="34">
        <f>+Inputs!$D$3</f>
        <v>0.37951000000000001</v>
      </c>
      <c r="I160" s="27">
        <f t="shared" si="48"/>
        <v>-927450</v>
      </c>
      <c r="K160" s="27">
        <f t="shared" si="44"/>
        <v>-5153</v>
      </c>
      <c r="L160" s="27">
        <f t="shared" si="49"/>
        <v>-783256</v>
      </c>
      <c r="M160" s="27">
        <f t="shared" si="45"/>
        <v>-1955.6150300000002</v>
      </c>
      <c r="N160" s="27">
        <f t="shared" si="46"/>
        <v>-1955.6150300000002</v>
      </c>
      <c r="O160" s="27">
        <f t="shared" si="50"/>
        <v>54717.758250001294</v>
      </c>
      <c r="P160" s="27">
        <f t="shared" si="51"/>
        <v>-54717.758250001294</v>
      </c>
    </row>
    <row r="161" spans="1:19">
      <c r="A161" s="31">
        <v>40026</v>
      </c>
      <c r="C161" s="6">
        <v>153</v>
      </c>
      <c r="D161" s="29">
        <f t="shared" si="42"/>
        <v>-5153</v>
      </c>
      <c r="E161" s="29">
        <f t="shared" si="47"/>
        <v>-788409</v>
      </c>
      <c r="F161" s="29">
        <f t="shared" si="43"/>
        <v>139041</v>
      </c>
      <c r="G161" s="34">
        <f>+Inputs!$D$3</f>
        <v>0.37951000000000001</v>
      </c>
      <c r="I161" s="27">
        <f t="shared" si="48"/>
        <v>-927450</v>
      </c>
      <c r="K161" s="27">
        <f t="shared" si="44"/>
        <v>-5153</v>
      </c>
      <c r="L161" s="27">
        <f t="shared" si="49"/>
        <v>-788409</v>
      </c>
      <c r="M161" s="27">
        <f t="shared" si="45"/>
        <v>-1955.6150300000002</v>
      </c>
      <c r="N161" s="27">
        <f t="shared" si="46"/>
        <v>-1955.6150300000002</v>
      </c>
      <c r="O161" s="27">
        <f t="shared" si="50"/>
        <v>52762.143220001293</v>
      </c>
      <c r="P161" s="27">
        <f t="shared" si="51"/>
        <v>-52762.143220001293</v>
      </c>
    </row>
    <row r="162" spans="1:19">
      <c r="A162" s="30">
        <v>40057</v>
      </c>
      <c r="C162" s="6">
        <v>154</v>
      </c>
      <c r="D162" s="29">
        <f t="shared" si="42"/>
        <v>-5153</v>
      </c>
      <c r="E162" s="29">
        <f t="shared" si="47"/>
        <v>-793562</v>
      </c>
      <c r="F162" s="29">
        <f t="shared" si="43"/>
        <v>133888</v>
      </c>
      <c r="G162" s="34">
        <f>+Inputs!$D$3</f>
        <v>0.37951000000000001</v>
      </c>
      <c r="I162" s="27">
        <f t="shared" si="48"/>
        <v>-927450</v>
      </c>
      <c r="K162" s="27">
        <f t="shared" si="44"/>
        <v>-5153</v>
      </c>
      <c r="L162" s="27">
        <f t="shared" si="49"/>
        <v>-793562</v>
      </c>
      <c r="M162" s="27">
        <f t="shared" si="45"/>
        <v>-1955.6150300000002</v>
      </c>
      <c r="N162" s="27">
        <f t="shared" si="46"/>
        <v>-1955.6150300000002</v>
      </c>
      <c r="O162" s="27">
        <f t="shared" si="50"/>
        <v>50806.528190001292</v>
      </c>
      <c r="P162" s="27">
        <f t="shared" si="51"/>
        <v>-50806.528190001292</v>
      </c>
    </row>
    <row r="163" spans="1:19">
      <c r="A163" s="31">
        <v>40087</v>
      </c>
      <c r="C163" s="6">
        <v>155</v>
      </c>
      <c r="D163" s="29">
        <f t="shared" si="42"/>
        <v>-5153</v>
      </c>
      <c r="E163" s="29">
        <f t="shared" si="47"/>
        <v>-798715</v>
      </c>
      <c r="F163" s="29">
        <f t="shared" si="43"/>
        <v>128735</v>
      </c>
      <c r="G163" s="34">
        <f>+Inputs!$D$3</f>
        <v>0.37951000000000001</v>
      </c>
      <c r="I163" s="27">
        <f t="shared" si="48"/>
        <v>-927450</v>
      </c>
      <c r="K163" s="27">
        <f t="shared" si="44"/>
        <v>-5153</v>
      </c>
      <c r="L163" s="27">
        <f t="shared" si="49"/>
        <v>-798715</v>
      </c>
      <c r="M163" s="27">
        <f t="shared" si="45"/>
        <v>-1955.6150300000002</v>
      </c>
      <c r="N163" s="27">
        <f t="shared" si="46"/>
        <v>-1955.6150300000002</v>
      </c>
      <c r="O163" s="27">
        <f t="shared" si="50"/>
        <v>48850.913160001292</v>
      </c>
      <c r="P163" s="27">
        <f t="shared" si="51"/>
        <v>-48850.913160001292</v>
      </c>
    </row>
    <row r="164" spans="1:19">
      <c r="A164" s="30">
        <v>40118</v>
      </c>
      <c r="C164" s="6">
        <v>156</v>
      </c>
      <c r="D164" s="29">
        <f t="shared" si="42"/>
        <v>-5153</v>
      </c>
      <c r="E164" s="29">
        <f t="shared" si="47"/>
        <v>-803868</v>
      </c>
      <c r="F164" s="29">
        <f t="shared" si="43"/>
        <v>123582</v>
      </c>
      <c r="G164" s="34">
        <f>+Inputs!$D$3</f>
        <v>0.37951000000000001</v>
      </c>
      <c r="I164" s="27">
        <f t="shared" si="48"/>
        <v>-927450</v>
      </c>
      <c r="K164" s="27">
        <f t="shared" si="44"/>
        <v>-5153</v>
      </c>
      <c r="L164" s="27">
        <f t="shared" si="49"/>
        <v>-803868</v>
      </c>
      <c r="M164" s="27">
        <f t="shared" si="45"/>
        <v>-1955.6150300000002</v>
      </c>
      <c r="N164" s="27">
        <f t="shared" si="46"/>
        <v>-1955.6150300000002</v>
      </c>
      <c r="O164" s="27">
        <f t="shared" si="50"/>
        <v>46895.298130001291</v>
      </c>
      <c r="P164" s="27">
        <f t="shared" si="51"/>
        <v>-46895.298130001291</v>
      </c>
    </row>
    <row r="165" spans="1:19">
      <c r="A165" s="31">
        <v>40148</v>
      </c>
      <c r="C165" s="6">
        <v>157</v>
      </c>
      <c r="D165" s="29">
        <f t="shared" si="42"/>
        <v>-5153</v>
      </c>
      <c r="E165" s="29">
        <f t="shared" si="47"/>
        <v>-809021</v>
      </c>
      <c r="F165" s="29">
        <f t="shared" si="43"/>
        <v>118429</v>
      </c>
      <c r="G165" s="34">
        <f>+Inputs!$D$3</f>
        <v>0.37951000000000001</v>
      </c>
      <c r="I165" s="27">
        <f t="shared" si="48"/>
        <v>-927450</v>
      </c>
      <c r="K165" s="27">
        <f t="shared" si="44"/>
        <v>-5153</v>
      </c>
      <c r="L165" s="27">
        <f t="shared" si="49"/>
        <v>-809021</v>
      </c>
      <c r="M165" s="27">
        <f t="shared" si="45"/>
        <v>-1955.6150300000002</v>
      </c>
      <c r="N165" s="27">
        <f t="shared" si="46"/>
        <v>-1955.6150300000002</v>
      </c>
      <c r="O165" s="27">
        <f t="shared" si="50"/>
        <v>44939.68310000129</v>
      </c>
      <c r="P165" s="27">
        <f t="shared" si="51"/>
        <v>-44939.68310000129</v>
      </c>
    </row>
    <row r="166" spans="1:19" s="237" customFormat="1">
      <c r="A166" s="236">
        <v>40179</v>
      </c>
      <c r="C166" s="238">
        <v>158</v>
      </c>
      <c r="D166" s="239">
        <f>ROUND(-($F$165/60)*1,0)</f>
        <v>-1974</v>
      </c>
      <c r="E166" s="239">
        <f t="shared" si="47"/>
        <v>-810995</v>
      </c>
      <c r="F166" s="239">
        <f t="shared" si="43"/>
        <v>116455</v>
      </c>
      <c r="G166" s="240">
        <f>+Inputs!$D$3</f>
        <v>0.37951000000000001</v>
      </c>
      <c r="I166" s="241">
        <f t="shared" si="48"/>
        <v>-927450</v>
      </c>
      <c r="K166" s="241">
        <f t="shared" si="44"/>
        <v>-1974</v>
      </c>
      <c r="L166" s="241">
        <f t="shared" si="49"/>
        <v>-810995</v>
      </c>
      <c r="M166" s="241">
        <f t="shared" si="45"/>
        <v>-749.15273999999999</v>
      </c>
      <c r="N166" s="241">
        <f t="shared" si="46"/>
        <v>-749.15273999999999</v>
      </c>
      <c r="O166" s="241">
        <f t="shared" si="50"/>
        <v>44190.530360001292</v>
      </c>
      <c r="P166" s="241">
        <f t="shared" si="51"/>
        <v>-44190.530360001292</v>
      </c>
      <c r="Q166" s="242"/>
      <c r="R166" s="242"/>
      <c r="S166" s="242"/>
    </row>
    <row r="167" spans="1:19" s="237" customFormat="1">
      <c r="A167" s="243">
        <v>40210</v>
      </c>
      <c r="C167" s="238">
        <v>159</v>
      </c>
      <c r="D167" s="239">
        <f t="shared" ref="D167:D224" si="52">ROUND(-($F$165/60)*1,0)</f>
        <v>-1974</v>
      </c>
      <c r="E167" s="239">
        <f t="shared" si="47"/>
        <v>-812969</v>
      </c>
      <c r="F167" s="239">
        <f t="shared" si="43"/>
        <v>114481</v>
      </c>
      <c r="G167" s="240">
        <f>+Inputs!$D$3</f>
        <v>0.37951000000000001</v>
      </c>
      <c r="I167" s="241">
        <f t="shared" si="48"/>
        <v>-927450</v>
      </c>
      <c r="K167" s="241">
        <f t="shared" si="44"/>
        <v>-1974</v>
      </c>
      <c r="L167" s="241">
        <f t="shared" si="49"/>
        <v>-812969</v>
      </c>
      <c r="M167" s="241">
        <f t="shared" si="45"/>
        <v>-749.15273999999999</v>
      </c>
      <c r="N167" s="241">
        <f t="shared" si="46"/>
        <v>-749.15273999999999</v>
      </c>
      <c r="O167" s="241">
        <f t="shared" si="50"/>
        <v>43441.377620001294</v>
      </c>
      <c r="P167" s="241">
        <f t="shared" si="51"/>
        <v>-43441.377620001294</v>
      </c>
      <c r="Q167" s="242"/>
      <c r="R167" s="242"/>
      <c r="S167" s="242"/>
    </row>
    <row r="168" spans="1:19" s="237" customFormat="1">
      <c r="A168" s="236">
        <v>40238</v>
      </c>
      <c r="C168" s="238">
        <v>160</v>
      </c>
      <c r="D168" s="239">
        <f t="shared" si="52"/>
        <v>-1974</v>
      </c>
      <c r="E168" s="239">
        <f t="shared" si="47"/>
        <v>-814943</v>
      </c>
      <c r="F168" s="239">
        <f t="shared" si="43"/>
        <v>112507</v>
      </c>
      <c r="G168" s="240">
        <f>+Inputs!$D$3</f>
        <v>0.37951000000000001</v>
      </c>
      <c r="I168" s="241">
        <f t="shared" si="48"/>
        <v>-927450</v>
      </c>
      <c r="K168" s="241">
        <f t="shared" si="44"/>
        <v>-1974</v>
      </c>
      <c r="L168" s="241">
        <f t="shared" si="49"/>
        <v>-814943</v>
      </c>
      <c r="M168" s="241">
        <f t="shared" si="45"/>
        <v>-749.15273999999999</v>
      </c>
      <c r="N168" s="241">
        <f t="shared" si="46"/>
        <v>-749.15273999999999</v>
      </c>
      <c r="O168" s="241">
        <f t="shared" si="50"/>
        <v>42692.224880001297</v>
      </c>
      <c r="P168" s="241">
        <f t="shared" si="51"/>
        <v>-42692.224880001297</v>
      </c>
      <c r="Q168" s="242"/>
      <c r="R168" s="242"/>
      <c r="S168" s="242"/>
    </row>
    <row r="169" spans="1:19" s="237" customFormat="1">
      <c r="A169" s="243">
        <v>40269</v>
      </c>
      <c r="C169" s="238">
        <v>161</v>
      </c>
      <c r="D169" s="239">
        <f t="shared" si="52"/>
        <v>-1974</v>
      </c>
      <c r="E169" s="239">
        <f t="shared" si="47"/>
        <v>-816917</v>
      </c>
      <c r="F169" s="239">
        <f t="shared" ref="F169:F173" si="53">$B$9+E169</f>
        <v>110533</v>
      </c>
      <c r="G169" s="240">
        <f>+Inputs!$D$3</f>
        <v>0.37951000000000001</v>
      </c>
      <c r="I169" s="241">
        <f t="shared" si="48"/>
        <v>-927450</v>
      </c>
      <c r="K169" s="241">
        <f t="shared" ref="K169:K173" si="54">D169</f>
        <v>-1974</v>
      </c>
      <c r="L169" s="241">
        <f t="shared" si="49"/>
        <v>-816917</v>
      </c>
      <c r="M169" s="241">
        <f t="shared" ref="M169:M173" si="55">K169*G169</f>
        <v>-749.15273999999999</v>
      </c>
      <c r="N169" s="241">
        <f t="shared" ref="N169:N173" si="56">M169-J169</f>
        <v>-749.15273999999999</v>
      </c>
      <c r="O169" s="241">
        <f t="shared" si="50"/>
        <v>41943.072140001299</v>
      </c>
      <c r="P169" s="241">
        <f t="shared" si="51"/>
        <v>-41943.072140001299</v>
      </c>
      <c r="Q169" s="242"/>
      <c r="R169" s="242"/>
      <c r="S169" s="242"/>
    </row>
    <row r="170" spans="1:19" s="237" customFormat="1">
      <c r="A170" s="236">
        <v>40299</v>
      </c>
      <c r="C170" s="238">
        <v>162</v>
      </c>
      <c r="D170" s="239">
        <f t="shared" si="52"/>
        <v>-1974</v>
      </c>
      <c r="E170" s="239">
        <f t="shared" ref="E170:E173" si="57">+E169+D170</f>
        <v>-818891</v>
      </c>
      <c r="F170" s="239">
        <f t="shared" si="53"/>
        <v>108559</v>
      </c>
      <c r="G170" s="240">
        <f>+Inputs!$D$3</f>
        <v>0.37951000000000001</v>
      </c>
      <c r="I170" s="241">
        <f t="shared" ref="I170:I173" si="58">+I169+H170</f>
        <v>-927450</v>
      </c>
      <c r="K170" s="241">
        <f t="shared" si="54"/>
        <v>-1974</v>
      </c>
      <c r="L170" s="241">
        <f t="shared" ref="L170:L173" si="59">+L169+K170</f>
        <v>-818891</v>
      </c>
      <c r="M170" s="241">
        <f t="shared" si="55"/>
        <v>-749.15273999999999</v>
      </c>
      <c r="N170" s="241">
        <f t="shared" si="56"/>
        <v>-749.15273999999999</v>
      </c>
      <c r="O170" s="241">
        <f t="shared" ref="O170:O173" si="60">+O169+N170</f>
        <v>41193.919400001301</v>
      </c>
      <c r="P170" s="241">
        <f t="shared" ref="P170:P173" si="61">P169-N170</f>
        <v>-41193.919400001301</v>
      </c>
      <c r="Q170" s="242"/>
      <c r="R170" s="242"/>
      <c r="S170" s="242"/>
    </row>
    <row r="171" spans="1:19" s="237" customFormat="1">
      <c r="A171" s="243">
        <v>40330</v>
      </c>
      <c r="C171" s="238">
        <v>163</v>
      </c>
      <c r="D171" s="239">
        <f t="shared" si="52"/>
        <v>-1974</v>
      </c>
      <c r="E171" s="239">
        <f t="shared" si="57"/>
        <v>-820865</v>
      </c>
      <c r="F171" s="239">
        <f t="shared" si="53"/>
        <v>106585</v>
      </c>
      <c r="G171" s="240">
        <f>+Inputs!$D$3</f>
        <v>0.37951000000000001</v>
      </c>
      <c r="I171" s="241">
        <f t="shared" si="58"/>
        <v>-927450</v>
      </c>
      <c r="K171" s="241">
        <f t="shared" si="54"/>
        <v>-1974</v>
      </c>
      <c r="L171" s="241">
        <f t="shared" si="59"/>
        <v>-820865</v>
      </c>
      <c r="M171" s="241">
        <f t="shared" si="55"/>
        <v>-749.15273999999999</v>
      </c>
      <c r="N171" s="241">
        <f t="shared" si="56"/>
        <v>-749.15273999999999</v>
      </c>
      <c r="O171" s="241">
        <f t="shared" si="60"/>
        <v>40444.766660001304</v>
      </c>
      <c r="P171" s="241">
        <f t="shared" si="61"/>
        <v>-40444.766660001304</v>
      </c>
      <c r="Q171" s="242"/>
      <c r="R171" s="242"/>
      <c r="S171" s="242"/>
    </row>
    <row r="172" spans="1:19" s="237" customFormat="1">
      <c r="A172" s="236">
        <v>40360</v>
      </c>
      <c r="C172" s="238">
        <v>164</v>
      </c>
      <c r="D172" s="239">
        <f t="shared" si="52"/>
        <v>-1974</v>
      </c>
      <c r="E172" s="239">
        <f t="shared" si="57"/>
        <v>-822839</v>
      </c>
      <c r="F172" s="239">
        <f t="shared" si="53"/>
        <v>104611</v>
      </c>
      <c r="G172" s="240">
        <f>+Inputs!$D$3</f>
        <v>0.37951000000000001</v>
      </c>
      <c r="I172" s="241">
        <f t="shared" si="58"/>
        <v>-927450</v>
      </c>
      <c r="K172" s="241">
        <f t="shared" si="54"/>
        <v>-1974</v>
      </c>
      <c r="L172" s="241">
        <f t="shared" si="59"/>
        <v>-822839</v>
      </c>
      <c r="M172" s="241">
        <f t="shared" si="55"/>
        <v>-749.15273999999999</v>
      </c>
      <c r="N172" s="241">
        <f t="shared" si="56"/>
        <v>-749.15273999999999</v>
      </c>
      <c r="O172" s="241">
        <f t="shared" si="60"/>
        <v>39695.613920001306</v>
      </c>
      <c r="P172" s="241">
        <f t="shared" si="61"/>
        <v>-39695.613920001306</v>
      </c>
      <c r="Q172" s="242"/>
      <c r="R172" s="242"/>
      <c r="S172" s="242"/>
    </row>
    <row r="173" spans="1:19" s="237" customFormat="1">
      <c r="A173" s="243">
        <v>40391</v>
      </c>
      <c r="C173" s="238">
        <v>165</v>
      </c>
      <c r="D173" s="239">
        <f t="shared" si="52"/>
        <v>-1974</v>
      </c>
      <c r="E173" s="239">
        <f t="shared" si="57"/>
        <v>-824813</v>
      </c>
      <c r="F173" s="239">
        <f t="shared" si="53"/>
        <v>102637</v>
      </c>
      <c r="G173" s="240">
        <f>+Inputs!$D$3</f>
        <v>0.37951000000000001</v>
      </c>
      <c r="I173" s="241">
        <f t="shared" si="58"/>
        <v>-927450</v>
      </c>
      <c r="K173" s="241">
        <f t="shared" si="54"/>
        <v>-1974</v>
      </c>
      <c r="L173" s="241">
        <f t="shared" si="59"/>
        <v>-824813</v>
      </c>
      <c r="M173" s="241">
        <f t="shared" si="55"/>
        <v>-749.15273999999999</v>
      </c>
      <c r="N173" s="241">
        <f t="shared" si="56"/>
        <v>-749.15273999999999</v>
      </c>
      <c r="O173" s="241">
        <f t="shared" si="60"/>
        <v>38946.461180001308</v>
      </c>
      <c r="P173" s="241">
        <f t="shared" si="61"/>
        <v>-38946.461180001308</v>
      </c>
      <c r="Q173" s="242"/>
      <c r="R173" s="242"/>
      <c r="S173" s="242"/>
    </row>
    <row r="174" spans="1:19" s="237" customFormat="1">
      <c r="A174" s="236">
        <v>40422</v>
      </c>
      <c r="C174" s="238">
        <v>166</v>
      </c>
      <c r="D174" s="239">
        <f t="shared" si="52"/>
        <v>-1974</v>
      </c>
      <c r="E174" s="239">
        <f t="shared" ref="E174:E225" si="62">+E173+D174</f>
        <v>-826787</v>
      </c>
      <c r="F174" s="239">
        <f t="shared" ref="F174:F225" si="63">$B$9+E174</f>
        <v>100663</v>
      </c>
      <c r="G174" s="240">
        <f>+Inputs!$D$3</f>
        <v>0.37951000000000001</v>
      </c>
      <c r="I174" s="241">
        <f t="shared" ref="I174:I225" si="64">+I173+H174</f>
        <v>-927450</v>
      </c>
      <c r="K174" s="241">
        <f t="shared" ref="K174:K225" si="65">D174</f>
        <v>-1974</v>
      </c>
      <c r="L174" s="241">
        <f t="shared" ref="L174:L225" si="66">+L173+K174</f>
        <v>-826787</v>
      </c>
      <c r="M174" s="241">
        <f t="shared" ref="M174:M225" si="67">K174*G174</f>
        <v>-749.15273999999999</v>
      </c>
      <c r="N174" s="241">
        <f t="shared" ref="N174:N225" si="68">M174-J174</f>
        <v>-749.15273999999999</v>
      </c>
      <c r="O174" s="241">
        <f t="shared" ref="O174:O225" si="69">+O173+N174</f>
        <v>38197.30844000131</v>
      </c>
      <c r="P174" s="241">
        <f t="shared" ref="P174:P225" si="70">P173-N174</f>
        <v>-38197.30844000131</v>
      </c>
      <c r="Q174" s="242"/>
      <c r="R174" s="242"/>
      <c r="S174" s="242"/>
    </row>
    <row r="175" spans="1:19" s="237" customFormat="1">
      <c r="A175" s="243">
        <v>40452</v>
      </c>
      <c r="C175" s="238">
        <v>167</v>
      </c>
      <c r="D175" s="239">
        <f t="shared" si="52"/>
        <v>-1974</v>
      </c>
      <c r="E175" s="239">
        <f t="shared" si="62"/>
        <v>-828761</v>
      </c>
      <c r="F175" s="239">
        <f t="shared" si="63"/>
        <v>98689</v>
      </c>
      <c r="G175" s="240">
        <f>+Inputs!$D$3</f>
        <v>0.37951000000000001</v>
      </c>
      <c r="I175" s="241">
        <f t="shared" si="64"/>
        <v>-927450</v>
      </c>
      <c r="K175" s="241">
        <f t="shared" si="65"/>
        <v>-1974</v>
      </c>
      <c r="L175" s="241">
        <f t="shared" si="66"/>
        <v>-828761</v>
      </c>
      <c r="M175" s="241">
        <f t="shared" si="67"/>
        <v>-749.15273999999999</v>
      </c>
      <c r="N175" s="241">
        <f t="shared" si="68"/>
        <v>-749.15273999999999</v>
      </c>
      <c r="O175" s="241">
        <f t="shared" si="69"/>
        <v>37448.155700001313</v>
      </c>
      <c r="P175" s="241">
        <f t="shared" si="70"/>
        <v>-37448.155700001313</v>
      </c>
      <c r="Q175" s="242"/>
      <c r="R175" s="242"/>
      <c r="S175" s="242"/>
    </row>
    <row r="176" spans="1:19" s="237" customFormat="1">
      <c r="A176" s="236">
        <v>40483</v>
      </c>
      <c r="C176" s="238">
        <v>168</v>
      </c>
      <c r="D176" s="239">
        <f t="shared" si="52"/>
        <v>-1974</v>
      </c>
      <c r="E176" s="239">
        <f t="shared" si="62"/>
        <v>-830735</v>
      </c>
      <c r="F176" s="239">
        <f t="shared" si="63"/>
        <v>96715</v>
      </c>
      <c r="G176" s="240">
        <f>+Inputs!$D$3</f>
        <v>0.37951000000000001</v>
      </c>
      <c r="I176" s="241">
        <f t="shared" si="64"/>
        <v>-927450</v>
      </c>
      <c r="K176" s="241">
        <f t="shared" si="65"/>
        <v>-1974</v>
      </c>
      <c r="L176" s="241">
        <f t="shared" si="66"/>
        <v>-830735</v>
      </c>
      <c r="M176" s="241">
        <f t="shared" si="67"/>
        <v>-749.15273999999999</v>
      </c>
      <c r="N176" s="241">
        <f t="shared" si="68"/>
        <v>-749.15273999999999</v>
      </c>
      <c r="O176" s="241">
        <f t="shared" si="69"/>
        <v>36699.002960001315</v>
      </c>
      <c r="P176" s="241">
        <f t="shared" si="70"/>
        <v>-36699.002960001315</v>
      </c>
      <c r="Q176" s="242"/>
      <c r="R176" s="242"/>
      <c r="S176" s="242"/>
    </row>
    <row r="177" spans="1:19" s="237" customFormat="1">
      <c r="A177" s="243">
        <v>40513</v>
      </c>
      <c r="C177" s="238">
        <v>169</v>
      </c>
      <c r="D177" s="239">
        <f t="shared" si="52"/>
        <v>-1974</v>
      </c>
      <c r="E177" s="239">
        <f t="shared" si="62"/>
        <v>-832709</v>
      </c>
      <c r="F177" s="239">
        <f t="shared" si="63"/>
        <v>94741</v>
      </c>
      <c r="G177" s="240">
        <f>+Inputs!$D$3</f>
        <v>0.37951000000000001</v>
      </c>
      <c r="I177" s="241">
        <f t="shared" si="64"/>
        <v>-927450</v>
      </c>
      <c r="K177" s="241">
        <f t="shared" si="65"/>
        <v>-1974</v>
      </c>
      <c r="L177" s="241">
        <f t="shared" si="66"/>
        <v>-832709</v>
      </c>
      <c r="M177" s="241">
        <f t="shared" si="67"/>
        <v>-749.15273999999999</v>
      </c>
      <c r="N177" s="241">
        <f t="shared" si="68"/>
        <v>-749.15273999999999</v>
      </c>
      <c r="O177" s="241">
        <f t="shared" si="69"/>
        <v>35949.850220001317</v>
      </c>
      <c r="P177" s="241">
        <f t="shared" si="70"/>
        <v>-35949.850220001317</v>
      </c>
      <c r="Q177" s="242"/>
      <c r="R177" s="242"/>
      <c r="S177" s="242"/>
    </row>
    <row r="178" spans="1:19" s="237" customFormat="1">
      <c r="A178" s="236">
        <v>40544</v>
      </c>
      <c r="C178" s="238">
        <v>170</v>
      </c>
      <c r="D178" s="239">
        <f t="shared" si="52"/>
        <v>-1974</v>
      </c>
      <c r="E178" s="239">
        <f t="shared" si="62"/>
        <v>-834683</v>
      </c>
      <c r="F178" s="239">
        <f t="shared" si="63"/>
        <v>92767</v>
      </c>
      <c r="G178" s="240">
        <f>+Inputs!$D$3</f>
        <v>0.37951000000000001</v>
      </c>
      <c r="I178" s="241">
        <f t="shared" si="64"/>
        <v>-927450</v>
      </c>
      <c r="K178" s="241">
        <f t="shared" si="65"/>
        <v>-1974</v>
      </c>
      <c r="L178" s="241">
        <f t="shared" si="66"/>
        <v>-834683</v>
      </c>
      <c r="M178" s="241">
        <f t="shared" si="67"/>
        <v>-749.15273999999999</v>
      </c>
      <c r="N178" s="241">
        <f t="shared" si="68"/>
        <v>-749.15273999999999</v>
      </c>
      <c r="O178" s="241">
        <f t="shared" si="69"/>
        <v>35200.697480001319</v>
      </c>
      <c r="P178" s="241">
        <f t="shared" si="70"/>
        <v>-35200.697480001319</v>
      </c>
      <c r="Q178" s="242"/>
      <c r="R178" s="242"/>
      <c r="S178" s="242"/>
    </row>
    <row r="179" spans="1:19" s="237" customFormat="1">
      <c r="A179" s="243">
        <v>40575</v>
      </c>
      <c r="C179" s="238">
        <v>171</v>
      </c>
      <c r="D179" s="239">
        <f t="shared" si="52"/>
        <v>-1974</v>
      </c>
      <c r="E179" s="239">
        <f t="shared" si="62"/>
        <v>-836657</v>
      </c>
      <c r="F179" s="239">
        <f t="shared" si="63"/>
        <v>90793</v>
      </c>
      <c r="G179" s="240">
        <f>+Inputs!$D$3</f>
        <v>0.37951000000000001</v>
      </c>
      <c r="I179" s="241">
        <f t="shared" si="64"/>
        <v>-927450</v>
      </c>
      <c r="K179" s="241">
        <f t="shared" si="65"/>
        <v>-1974</v>
      </c>
      <c r="L179" s="241">
        <f t="shared" si="66"/>
        <v>-836657</v>
      </c>
      <c r="M179" s="241">
        <f t="shared" si="67"/>
        <v>-749.15273999999999</v>
      </c>
      <c r="N179" s="241">
        <f t="shared" si="68"/>
        <v>-749.15273999999999</v>
      </c>
      <c r="O179" s="241">
        <f t="shared" si="69"/>
        <v>34451.544740001322</v>
      </c>
      <c r="P179" s="241">
        <f t="shared" si="70"/>
        <v>-34451.544740001322</v>
      </c>
      <c r="Q179" s="242"/>
      <c r="R179" s="242"/>
      <c r="S179" s="242"/>
    </row>
    <row r="180" spans="1:19" s="237" customFormat="1">
      <c r="A180" s="236">
        <v>40603</v>
      </c>
      <c r="C180" s="238">
        <v>172</v>
      </c>
      <c r="D180" s="239">
        <f t="shared" si="52"/>
        <v>-1974</v>
      </c>
      <c r="E180" s="239">
        <f t="shared" si="62"/>
        <v>-838631</v>
      </c>
      <c r="F180" s="239">
        <f t="shared" si="63"/>
        <v>88819</v>
      </c>
      <c r="G180" s="240">
        <f>+Inputs!$D$3</f>
        <v>0.37951000000000001</v>
      </c>
      <c r="I180" s="241">
        <f t="shared" si="64"/>
        <v>-927450</v>
      </c>
      <c r="K180" s="241">
        <f t="shared" si="65"/>
        <v>-1974</v>
      </c>
      <c r="L180" s="241">
        <f t="shared" si="66"/>
        <v>-838631</v>
      </c>
      <c r="M180" s="241">
        <f t="shared" si="67"/>
        <v>-749.15273999999999</v>
      </c>
      <c r="N180" s="241">
        <f t="shared" si="68"/>
        <v>-749.15273999999999</v>
      </c>
      <c r="O180" s="241">
        <f t="shared" si="69"/>
        <v>33702.392000001324</v>
      </c>
      <c r="P180" s="241">
        <f t="shared" si="70"/>
        <v>-33702.392000001324</v>
      </c>
      <c r="Q180" s="242"/>
      <c r="R180" s="242"/>
      <c r="S180" s="242"/>
    </row>
    <row r="181" spans="1:19" s="237" customFormat="1">
      <c r="A181" s="243">
        <v>40634</v>
      </c>
      <c r="C181" s="238">
        <v>173</v>
      </c>
      <c r="D181" s="239">
        <f t="shared" si="52"/>
        <v>-1974</v>
      </c>
      <c r="E181" s="239">
        <f t="shared" si="62"/>
        <v>-840605</v>
      </c>
      <c r="F181" s="239">
        <f t="shared" si="63"/>
        <v>86845</v>
      </c>
      <c r="G181" s="240">
        <f>+Inputs!$D$3</f>
        <v>0.37951000000000001</v>
      </c>
      <c r="I181" s="241">
        <f t="shared" si="64"/>
        <v>-927450</v>
      </c>
      <c r="K181" s="241">
        <f t="shared" si="65"/>
        <v>-1974</v>
      </c>
      <c r="L181" s="241">
        <f t="shared" si="66"/>
        <v>-840605</v>
      </c>
      <c r="M181" s="241">
        <f t="shared" si="67"/>
        <v>-749.15273999999999</v>
      </c>
      <c r="N181" s="241">
        <f t="shared" si="68"/>
        <v>-749.15273999999999</v>
      </c>
      <c r="O181" s="241">
        <f t="shared" si="69"/>
        <v>32953.239260001326</v>
      </c>
      <c r="P181" s="241">
        <f t="shared" si="70"/>
        <v>-32953.239260001326</v>
      </c>
      <c r="Q181" s="242"/>
      <c r="R181" s="242"/>
      <c r="S181" s="242"/>
    </row>
    <row r="182" spans="1:19" s="237" customFormat="1">
      <c r="A182" s="236">
        <v>40664</v>
      </c>
      <c r="C182" s="238">
        <v>174</v>
      </c>
      <c r="D182" s="239">
        <f t="shared" si="52"/>
        <v>-1974</v>
      </c>
      <c r="E182" s="239">
        <f t="shared" si="62"/>
        <v>-842579</v>
      </c>
      <c r="F182" s="239">
        <f t="shared" si="63"/>
        <v>84871</v>
      </c>
      <c r="G182" s="240">
        <f>+Inputs!$D$3</f>
        <v>0.37951000000000001</v>
      </c>
      <c r="I182" s="241">
        <f t="shared" si="64"/>
        <v>-927450</v>
      </c>
      <c r="K182" s="241">
        <f t="shared" si="65"/>
        <v>-1974</v>
      </c>
      <c r="L182" s="241">
        <f t="shared" si="66"/>
        <v>-842579</v>
      </c>
      <c r="M182" s="241">
        <f t="shared" si="67"/>
        <v>-749.15273999999999</v>
      </c>
      <c r="N182" s="241">
        <f t="shared" si="68"/>
        <v>-749.15273999999999</v>
      </c>
      <c r="O182" s="241">
        <f t="shared" si="69"/>
        <v>32204.086520001325</v>
      </c>
      <c r="P182" s="241">
        <f t="shared" si="70"/>
        <v>-32204.086520001325</v>
      </c>
      <c r="Q182" s="242"/>
      <c r="R182" s="242"/>
      <c r="S182" s="242"/>
    </row>
    <row r="183" spans="1:19" s="237" customFormat="1">
      <c r="A183" s="243">
        <v>40695</v>
      </c>
      <c r="C183" s="238">
        <v>175</v>
      </c>
      <c r="D183" s="239">
        <f t="shared" si="52"/>
        <v>-1974</v>
      </c>
      <c r="E183" s="239">
        <f t="shared" si="62"/>
        <v>-844553</v>
      </c>
      <c r="F183" s="239">
        <f t="shared" si="63"/>
        <v>82897</v>
      </c>
      <c r="G183" s="240">
        <f>+Inputs!$D$3</f>
        <v>0.37951000000000001</v>
      </c>
      <c r="I183" s="241">
        <f t="shared" si="64"/>
        <v>-927450</v>
      </c>
      <c r="K183" s="241">
        <f t="shared" si="65"/>
        <v>-1974</v>
      </c>
      <c r="L183" s="241">
        <f t="shared" si="66"/>
        <v>-844553</v>
      </c>
      <c r="M183" s="241">
        <f t="shared" si="67"/>
        <v>-749.15273999999999</v>
      </c>
      <c r="N183" s="241">
        <f t="shared" si="68"/>
        <v>-749.15273999999999</v>
      </c>
      <c r="O183" s="241">
        <f t="shared" si="69"/>
        <v>31454.933780001324</v>
      </c>
      <c r="P183" s="241">
        <f t="shared" si="70"/>
        <v>-31454.933780001324</v>
      </c>
      <c r="Q183" s="242"/>
      <c r="R183" s="242"/>
      <c r="S183" s="242"/>
    </row>
    <row r="184" spans="1:19" s="237" customFormat="1">
      <c r="A184" s="236">
        <v>40725</v>
      </c>
      <c r="C184" s="238">
        <v>176</v>
      </c>
      <c r="D184" s="239">
        <f t="shared" si="52"/>
        <v>-1974</v>
      </c>
      <c r="E184" s="239">
        <f t="shared" si="62"/>
        <v>-846527</v>
      </c>
      <c r="F184" s="239">
        <f t="shared" si="63"/>
        <v>80923</v>
      </c>
      <c r="G184" s="240">
        <f>+Inputs!$D$3</f>
        <v>0.37951000000000001</v>
      </c>
      <c r="I184" s="241">
        <f t="shared" si="64"/>
        <v>-927450</v>
      </c>
      <c r="K184" s="241">
        <f t="shared" si="65"/>
        <v>-1974</v>
      </c>
      <c r="L184" s="241">
        <f t="shared" si="66"/>
        <v>-846527</v>
      </c>
      <c r="M184" s="241">
        <f t="shared" si="67"/>
        <v>-749.15273999999999</v>
      </c>
      <c r="N184" s="241">
        <f t="shared" si="68"/>
        <v>-749.15273999999999</v>
      </c>
      <c r="O184" s="241">
        <f t="shared" si="69"/>
        <v>30705.781040001322</v>
      </c>
      <c r="P184" s="241">
        <f t="shared" si="70"/>
        <v>-30705.781040001322</v>
      </c>
      <c r="Q184" s="242"/>
      <c r="R184" s="242"/>
      <c r="S184" s="242"/>
    </row>
    <row r="185" spans="1:19" s="237" customFormat="1">
      <c r="A185" s="243">
        <v>40756</v>
      </c>
      <c r="C185" s="238">
        <v>177</v>
      </c>
      <c r="D185" s="239">
        <f t="shared" si="52"/>
        <v>-1974</v>
      </c>
      <c r="E185" s="239">
        <f t="shared" si="62"/>
        <v>-848501</v>
      </c>
      <c r="F185" s="239">
        <f t="shared" si="63"/>
        <v>78949</v>
      </c>
      <c r="G185" s="240">
        <f>+Inputs!$D$3</f>
        <v>0.37951000000000001</v>
      </c>
      <c r="I185" s="241">
        <f t="shared" si="64"/>
        <v>-927450</v>
      </c>
      <c r="K185" s="241">
        <f t="shared" si="65"/>
        <v>-1974</v>
      </c>
      <c r="L185" s="241">
        <f t="shared" si="66"/>
        <v>-848501</v>
      </c>
      <c r="M185" s="241">
        <f t="shared" si="67"/>
        <v>-749.15273999999999</v>
      </c>
      <c r="N185" s="241">
        <f t="shared" si="68"/>
        <v>-749.15273999999999</v>
      </c>
      <c r="O185" s="241">
        <f t="shared" si="69"/>
        <v>29956.628300001321</v>
      </c>
      <c r="P185" s="241">
        <f t="shared" si="70"/>
        <v>-29956.628300001321</v>
      </c>
      <c r="Q185" s="242"/>
      <c r="R185" s="242"/>
      <c r="S185" s="242"/>
    </row>
    <row r="186" spans="1:19" s="237" customFormat="1">
      <c r="A186" s="236">
        <v>40787</v>
      </c>
      <c r="C186" s="238">
        <v>178</v>
      </c>
      <c r="D186" s="239">
        <f t="shared" si="52"/>
        <v>-1974</v>
      </c>
      <c r="E186" s="239">
        <f t="shared" si="62"/>
        <v>-850475</v>
      </c>
      <c r="F186" s="239">
        <f t="shared" si="63"/>
        <v>76975</v>
      </c>
      <c r="G186" s="240">
        <f>+Inputs!$D$3</f>
        <v>0.37951000000000001</v>
      </c>
      <c r="I186" s="241">
        <f t="shared" si="64"/>
        <v>-927450</v>
      </c>
      <c r="K186" s="241">
        <f t="shared" si="65"/>
        <v>-1974</v>
      </c>
      <c r="L186" s="241">
        <f t="shared" si="66"/>
        <v>-850475</v>
      </c>
      <c r="M186" s="241">
        <f t="shared" si="67"/>
        <v>-749.15273999999999</v>
      </c>
      <c r="N186" s="241">
        <f t="shared" si="68"/>
        <v>-749.15273999999999</v>
      </c>
      <c r="O186" s="241">
        <f t="shared" si="69"/>
        <v>29207.47556000132</v>
      </c>
      <c r="P186" s="241">
        <f t="shared" si="70"/>
        <v>-29207.47556000132</v>
      </c>
      <c r="Q186" s="242"/>
      <c r="R186" s="242"/>
      <c r="S186" s="242"/>
    </row>
    <row r="187" spans="1:19" s="237" customFormat="1">
      <c r="A187" s="243">
        <v>40817</v>
      </c>
      <c r="C187" s="238">
        <v>179</v>
      </c>
      <c r="D187" s="239">
        <f t="shared" si="52"/>
        <v>-1974</v>
      </c>
      <c r="E187" s="239">
        <f t="shared" si="62"/>
        <v>-852449</v>
      </c>
      <c r="F187" s="239">
        <f t="shared" si="63"/>
        <v>75001</v>
      </c>
      <c r="G187" s="240">
        <f>+Inputs!$D$3</f>
        <v>0.37951000000000001</v>
      </c>
      <c r="I187" s="241">
        <f t="shared" si="64"/>
        <v>-927450</v>
      </c>
      <c r="K187" s="241">
        <f t="shared" si="65"/>
        <v>-1974</v>
      </c>
      <c r="L187" s="241">
        <f t="shared" si="66"/>
        <v>-852449</v>
      </c>
      <c r="M187" s="241">
        <f t="shared" si="67"/>
        <v>-749.15273999999999</v>
      </c>
      <c r="N187" s="241">
        <f t="shared" si="68"/>
        <v>-749.15273999999999</v>
      </c>
      <c r="O187" s="241">
        <f t="shared" si="69"/>
        <v>28458.322820001318</v>
      </c>
      <c r="P187" s="241">
        <f t="shared" si="70"/>
        <v>-28458.322820001318</v>
      </c>
      <c r="Q187" s="242"/>
      <c r="R187" s="242"/>
      <c r="S187" s="242"/>
    </row>
    <row r="188" spans="1:19" s="237" customFormat="1">
      <c r="A188" s="236">
        <v>40848</v>
      </c>
      <c r="C188" s="238">
        <v>180</v>
      </c>
      <c r="D188" s="239">
        <f t="shared" si="52"/>
        <v>-1974</v>
      </c>
      <c r="E188" s="239">
        <f t="shared" si="62"/>
        <v>-854423</v>
      </c>
      <c r="F188" s="239">
        <f t="shared" si="63"/>
        <v>73027</v>
      </c>
      <c r="G188" s="240">
        <f>+Inputs!$D$3</f>
        <v>0.37951000000000001</v>
      </c>
      <c r="I188" s="241">
        <f t="shared" si="64"/>
        <v>-927450</v>
      </c>
      <c r="K188" s="241">
        <f t="shared" si="65"/>
        <v>-1974</v>
      </c>
      <c r="L188" s="241">
        <f t="shared" si="66"/>
        <v>-854423</v>
      </c>
      <c r="M188" s="241">
        <f t="shared" si="67"/>
        <v>-749.15273999999999</v>
      </c>
      <c r="N188" s="241">
        <f t="shared" si="68"/>
        <v>-749.15273999999999</v>
      </c>
      <c r="O188" s="241">
        <f t="shared" si="69"/>
        <v>27709.170080001317</v>
      </c>
      <c r="P188" s="241">
        <f t="shared" si="70"/>
        <v>-27709.170080001317</v>
      </c>
      <c r="Q188" s="242"/>
      <c r="R188" s="242"/>
      <c r="S188" s="242"/>
    </row>
    <row r="189" spans="1:19" s="237" customFormat="1">
      <c r="A189" s="243">
        <v>40878</v>
      </c>
      <c r="C189" s="238">
        <v>181</v>
      </c>
      <c r="D189" s="239">
        <f t="shared" si="52"/>
        <v>-1974</v>
      </c>
      <c r="E189" s="239">
        <f t="shared" si="62"/>
        <v>-856397</v>
      </c>
      <c r="F189" s="239">
        <f t="shared" si="63"/>
        <v>71053</v>
      </c>
      <c r="G189" s="240">
        <f>+Inputs!$D$3</f>
        <v>0.37951000000000001</v>
      </c>
      <c r="I189" s="241">
        <f t="shared" si="64"/>
        <v>-927450</v>
      </c>
      <c r="K189" s="241">
        <f t="shared" si="65"/>
        <v>-1974</v>
      </c>
      <c r="L189" s="241">
        <f t="shared" si="66"/>
        <v>-856397</v>
      </c>
      <c r="M189" s="241">
        <f t="shared" si="67"/>
        <v>-749.15273999999999</v>
      </c>
      <c r="N189" s="241">
        <f t="shared" si="68"/>
        <v>-749.15273999999999</v>
      </c>
      <c r="O189" s="241">
        <f t="shared" si="69"/>
        <v>26960.017340001315</v>
      </c>
      <c r="P189" s="241">
        <f t="shared" si="70"/>
        <v>-26960.017340001315</v>
      </c>
      <c r="Q189" s="242"/>
      <c r="R189" s="242"/>
      <c r="S189" s="242"/>
    </row>
    <row r="190" spans="1:19" s="237" customFormat="1">
      <c r="A190" s="236">
        <v>40909</v>
      </c>
      <c r="C190" s="238">
        <v>182</v>
      </c>
      <c r="D190" s="239">
        <f t="shared" si="52"/>
        <v>-1974</v>
      </c>
      <c r="E190" s="239">
        <f t="shared" si="62"/>
        <v>-858371</v>
      </c>
      <c r="F190" s="239">
        <f t="shared" si="63"/>
        <v>69079</v>
      </c>
      <c r="G190" s="240">
        <f>+Inputs!$D$3</f>
        <v>0.37951000000000001</v>
      </c>
      <c r="I190" s="241">
        <f t="shared" si="64"/>
        <v>-927450</v>
      </c>
      <c r="K190" s="241">
        <f t="shared" si="65"/>
        <v>-1974</v>
      </c>
      <c r="L190" s="241">
        <f t="shared" si="66"/>
        <v>-858371</v>
      </c>
      <c r="M190" s="241">
        <f t="shared" si="67"/>
        <v>-749.15273999999999</v>
      </c>
      <c r="N190" s="241">
        <f t="shared" si="68"/>
        <v>-749.15273999999999</v>
      </c>
      <c r="O190" s="241">
        <f t="shared" si="69"/>
        <v>26210.864600001314</v>
      </c>
      <c r="P190" s="241">
        <f t="shared" si="70"/>
        <v>-26210.864600001314</v>
      </c>
      <c r="Q190" s="242"/>
      <c r="R190" s="242"/>
      <c r="S190" s="242"/>
    </row>
    <row r="191" spans="1:19" s="237" customFormat="1">
      <c r="A191" s="243">
        <v>40940</v>
      </c>
      <c r="C191" s="238">
        <v>183</v>
      </c>
      <c r="D191" s="239">
        <f t="shared" si="52"/>
        <v>-1974</v>
      </c>
      <c r="E191" s="239">
        <f t="shared" si="62"/>
        <v>-860345</v>
      </c>
      <c r="F191" s="239">
        <f t="shared" si="63"/>
        <v>67105</v>
      </c>
      <c r="G191" s="240">
        <f>+Inputs!$D$3</f>
        <v>0.37951000000000001</v>
      </c>
      <c r="I191" s="241">
        <f t="shared" si="64"/>
        <v>-927450</v>
      </c>
      <c r="K191" s="241">
        <f t="shared" si="65"/>
        <v>-1974</v>
      </c>
      <c r="L191" s="241">
        <f t="shared" si="66"/>
        <v>-860345</v>
      </c>
      <c r="M191" s="241">
        <f t="shared" si="67"/>
        <v>-749.15273999999999</v>
      </c>
      <c r="N191" s="241">
        <f t="shared" si="68"/>
        <v>-749.15273999999999</v>
      </c>
      <c r="O191" s="241">
        <f t="shared" si="69"/>
        <v>25461.711860001313</v>
      </c>
      <c r="P191" s="241">
        <f t="shared" si="70"/>
        <v>-25461.711860001313</v>
      </c>
      <c r="Q191" s="242"/>
      <c r="R191" s="242"/>
      <c r="S191" s="242"/>
    </row>
    <row r="192" spans="1:19" s="237" customFormat="1">
      <c r="A192" s="236">
        <v>40969</v>
      </c>
      <c r="C192" s="238">
        <v>184</v>
      </c>
      <c r="D192" s="239">
        <f t="shared" si="52"/>
        <v>-1974</v>
      </c>
      <c r="E192" s="239">
        <f t="shared" si="62"/>
        <v>-862319</v>
      </c>
      <c r="F192" s="239">
        <f t="shared" si="63"/>
        <v>65131</v>
      </c>
      <c r="G192" s="240">
        <f>+Inputs!$D$3</f>
        <v>0.37951000000000001</v>
      </c>
      <c r="I192" s="241">
        <f t="shared" si="64"/>
        <v>-927450</v>
      </c>
      <c r="K192" s="241">
        <f t="shared" si="65"/>
        <v>-1974</v>
      </c>
      <c r="L192" s="241">
        <f t="shared" si="66"/>
        <v>-862319</v>
      </c>
      <c r="M192" s="241">
        <f t="shared" si="67"/>
        <v>-749.15273999999999</v>
      </c>
      <c r="N192" s="241">
        <f t="shared" si="68"/>
        <v>-749.15273999999999</v>
      </c>
      <c r="O192" s="241">
        <f t="shared" si="69"/>
        <v>24712.559120001311</v>
      </c>
      <c r="P192" s="241">
        <f t="shared" si="70"/>
        <v>-24712.559120001311</v>
      </c>
      <c r="Q192" s="242"/>
      <c r="R192" s="242"/>
      <c r="S192" s="242"/>
    </row>
    <row r="193" spans="1:19" s="237" customFormat="1">
      <c r="A193" s="243">
        <v>41000</v>
      </c>
      <c r="C193" s="238">
        <v>185</v>
      </c>
      <c r="D193" s="239">
        <f t="shared" si="52"/>
        <v>-1974</v>
      </c>
      <c r="E193" s="239">
        <f t="shared" si="62"/>
        <v>-864293</v>
      </c>
      <c r="F193" s="239">
        <f t="shared" si="63"/>
        <v>63157</v>
      </c>
      <c r="G193" s="240">
        <f>+Inputs!$D$3</f>
        <v>0.37951000000000001</v>
      </c>
      <c r="I193" s="241">
        <f t="shared" si="64"/>
        <v>-927450</v>
      </c>
      <c r="K193" s="241">
        <f t="shared" si="65"/>
        <v>-1974</v>
      </c>
      <c r="L193" s="241">
        <f t="shared" si="66"/>
        <v>-864293</v>
      </c>
      <c r="M193" s="241">
        <f t="shared" si="67"/>
        <v>-749.15273999999999</v>
      </c>
      <c r="N193" s="241">
        <f t="shared" si="68"/>
        <v>-749.15273999999999</v>
      </c>
      <c r="O193" s="241">
        <f t="shared" si="69"/>
        <v>23963.40638000131</v>
      </c>
      <c r="P193" s="241">
        <f t="shared" si="70"/>
        <v>-23963.40638000131</v>
      </c>
      <c r="Q193" s="242"/>
      <c r="R193" s="242"/>
      <c r="S193" s="242"/>
    </row>
    <row r="194" spans="1:19" s="237" customFormat="1">
      <c r="A194" s="236">
        <v>41030</v>
      </c>
      <c r="C194" s="238">
        <v>186</v>
      </c>
      <c r="D194" s="239">
        <f t="shared" si="52"/>
        <v>-1974</v>
      </c>
      <c r="E194" s="239">
        <f t="shared" si="62"/>
        <v>-866267</v>
      </c>
      <c r="F194" s="239">
        <f t="shared" si="63"/>
        <v>61183</v>
      </c>
      <c r="G194" s="240">
        <f>+Inputs!$D$3</f>
        <v>0.37951000000000001</v>
      </c>
      <c r="I194" s="241">
        <f t="shared" si="64"/>
        <v>-927450</v>
      </c>
      <c r="K194" s="241">
        <f t="shared" si="65"/>
        <v>-1974</v>
      </c>
      <c r="L194" s="241">
        <f t="shared" si="66"/>
        <v>-866267</v>
      </c>
      <c r="M194" s="241">
        <f t="shared" si="67"/>
        <v>-749.15273999999999</v>
      </c>
      <c r="N194" s="241">
        <f t="shared" si="68"/>
        <v>-749.15273999999999</v>
      </c>
      <c r="O194" s="241">
        <f t="shared" si="69"/>
        <v>23214.253640001309</v>
      </c>
      <c r="P194" s="241">
        <f t="shared" si="70"/>
        <v>-23214.253640001309</v>
      </c>
      <c r="Q194" s="242"/>
      <c r="R194" s="242"/>
      <c r="S194" s="242"/>
    </row>
    <row r="195" spans="1:19" s="237" customFormat="1">
      <c r="A195" s="243">
        <v>41061</v>
      </c>
      <c r="C195" s="238">
        <v>187</v>
      </c>
      <c r="D195" s="239">
        <f t="shared" si="52"/>
        <v>-1974</v>
      </c>
      <c r="E195" s="239">
        <f t="shared" si="62"/>
        <v>-868241</v>
      </c>
      <c r="F195" s="239">
        <f t="shared" si="63"/>
        <v>59209</v>
      </c>
      <c r="G195" s="240">
        <f>+Inputs!$D$3</f>
        <v>0.37951000000000001</v>
      </c>
      <c r="I195" s="241">
        <f t="shared" si="64"/>
        <v>-927450</v>
      </c>
      <c r="K195" s="241">
        <f t="shared" si="65"/>
        <v>-1974</v>
      </c>
      <c r="L195" s="241">
        <f t="shared" si="66"/>
        <v>-868241</v>
      </c>
      <c r="M195" s="241">
        <f t="shared" si="67"/>
        <v>-749.15273999999999</v>
      </c>
      <c r="N195" s="241">
        <f t="shared" si="68"/>
        <v>-749.15273999999999</v>
      </c>
      <c r="O195" s="241">
        <f t="shared" si="69"/>
        <v>22465.100900001307</v>
      </c>
      <c r="P195" s="241">
        <f t="shared" si="70"/>
        <v>-22465.100900001307</v>
      </c>
      <c r="Q195" s="242"/>
      <c r="R195" s="242"/>
      <c r="S195" s="242"/>
    </row>
    <row r="196" spans="1:19" s="237" customFormat="1">
      <c r="A196" s="236">
        <v>41091</v>
      </c>
      <c r="C196" s="238">
        <v>188</v>
      </c>
      <c r="D196" s="239">
        <f t="shared" si="52"/>
        <v>-1974</v>
      </c>
      <c r="E196" s="239">
        <f t="shared" si="62"/>
        <v>-870215</v>
      </c>
      <c r="F196" s="239">
        <f t="shared" si="63"/>
        <v>57235</v>
      </c>
      <c r="G196" s="240">
        <f>+Inputs!$D$3</f>
        <v>0.37951000000000001</v>
      </c>
      <c r="I196" s="241">
        <f t="shared" si="64"/>
        <v>-927450</v>
      </c>
      <c r="K196" s="241">
        <f t="shared" si="65"/>
        <v>-1974</v>
      </c>
      <c r="L196" s="241">
        <f t="shared" si="66"/>
        <v>-870215</v>
      </c>
      <c r="M196" s="241">
        <f t="shared" si="67"/>
        <v>-749.15273999999999</v>
      </c>
      <c r="N196" s="241">
        <f t="shared" si="68"/>
        <v>-749.15273999999999</v>
      </c>
      <c r="O196" s="241">
        <f t="shared" si="69"/>
        <v>21715.948160001306</v>
      </c>
      <c r="P196" s="241">
        <f t="shared" si="70"/>
        <v>-21715.948160001306</v>
      </c>
      <c r="Q196" s="242"/>
      <c r="R196" s="242"/>
      <c r="S196" s="242"/>
    </row>
    <row r="197" spans="1:19" s="237" customFormat="1">
      <c r="A197" s="243">
        <v>41122</v>
      </c>
      <c r="C197" s="238">
        <v>189</v>
      </c>
      <c r="D197" s="239">
        <f t="shared" si="52"/>
        <v>-1974</v>
      </c>
      <c r="E197" s="239">
        <f t="shared" si="62"/>
        <v>-872189</v>
      </c>
      <c r="F197" s="239">
        <f t="shared" si="63"/>
        <v>55261</v>
      </c>
      <c r="G197" s="240">
        <f>+Inputs!$D$3</f>
        <v>0.37951000000000001</v>
      </c>
      <c r="I197" s="241">
        <f t="shared" si="64"/>
        <v>-927450</v>
      </c>
      <c r="K197" s="241">
        <f t="shared" si="65"/>
        <v>-1974</v>
      </c>
      <c r="L197" s="241">
        <f t="shared" si="66"/>
        <v>-872189</v>
      </c>
      <c r="M197" s="241">
        <f t="shared" si="67"/>
        <v>-749.15273999999999</v>
      </c>
      <c r="N197" s="241">
        <f t="shared" si="68"/>
        <v>-749.15273999999999</v>
      </c>
      <c r="O197" s="241">
        <f t="shared" si="69"/>
        <v>20966.795420001305</v>
      </c>
      <c r="P197" s="241">
        <f t="shared" si="70"/>
        <v>-20966.795420001305</v>
      </c>
      <c r="Q197" s="242"/>
      <c r="R197" s="242"/>
      <c r="S197" s="242"/>
    </row>
    <row r="198" spans="1:19" s="237" customFormat="1">
      <c r="A198" s="236">
        <v>41153</v>
      </c>
      <c r="C198" s="238">
        <v>190</v>
      </c>
      <c r="D198" s="239">
        <f t="shared" si="52"/>
        <v>-1974</v>
      </c>
      <c r="E198" s="239">
        <f t="shared" si="62"/>
        <v>-874163</v>
      </c>
      <c r="F198" s="239">
        <f t="shared" si="63"/>
        <v>53287</v>
      </c>
      <c r="G198" s="240">
        <f>+Inputs!$D$3</f>
        <v>0.37951000000000001</v>
      </c>
      <c r="I198" s="241">
        <f t="shared" si="64"/>
        <v>-927450</v>
      </c>
      <c r="K198" s="241">
        <f t="shared" si="65"/>
        <v>-1974</v>
      </c>
      <c r="L198" s="241">
        <f t="shared" si="66"/>
        <v>-874163</v>
      </c>
      <c r="M198" s="241">
        <f t="shared" si="67"/>
        <v>-749.15273999999999</v>
      </c>
      <c r="N198" s="241">
        <f t="shared" si="68"/>
        <v>-749.15273999999999</v>
      </c>
      <c r="O198" s="241">
        <f t="shared" si="69"/>
        <v>20217.642680001303</v>
      </c>
      <c r="P198" s="241">
        <f t="shared" si="70"/>
        <v>-20217.642680001303</v>
      </c>
      <c r="Q198" s="242"/>
      <c r="R198" s="242"/>
      <c r="S198" s="242"/>
    </row>
    <row r="199" spans="1:19" s="237" customFormat="1">
      <c r="A199" s="243">
        <v>41183</v>
      </c>
      <c r="C199" s="238">
        <v>191</v>
      </c>
      <c r="D199" s="239">
        <f t="shared" si="52"/>
        <v>-1974</v>
      </c>
      <c r="E199" s="239">
        <f t="shared" si="62"/>
        <v>-876137</v>
      </c>
      <c r="F199" s="239">
        <f t="shared" si="63"/>
        <v>51313</v>
      </c>
      <c r="G199" s="240">
        <f>+Inputs!$D$3</f>
        <v>0.37951000000000001</v>
      </c>
      <c r="I199" s="241">
        <f t="shared" si="64"/>
        <v>-927450</v>
      </c>
      <c r="K199" s="241">
        <f t="shared" si="65"/>
        <v>-1974</v>
      </c>
      <c r="L199" s="241">
        <f t="shared" si="66"/>
        <v>-876137</v>
      </c>
      <c r="M199" s="241">
        <f t="shared" si="67"/>
        <v>-749.15273999999999</v>
      </c>
      <c r="N199" s="241">
        <f t="shared" si="68"/>
        <v>-749.15273999999999</v>
      </c>
      <c r="O199" s="241">
        <f t="shared" si="69"/>
        <v>19468.489940001302</v>
      </c>
      <c r="P199" s="241">
        <f t="shared" si="70"/>
        <v>-19468.489940001302</v>
      </c>
      <c r="Q199" s="242"/>
      <c r="R199" s="242"/>
      <c r="S199" s="242"/>
    </row>
    <row r="200" spans="1:19" s="237" customFormat="1">
      <c r="A200" s="236">
        <v>41214</v>
      </c>
      <c r="C200" s="238">
        <v>192</v>
      </c>
      <c r="D200" s="239">
        <f t="shared" si="52"/>
        <v>-1974</v>
      </c>
      <c r="E200" s="239">
        <f t="shared" si="62"/>
        <v>-878111</v>
      </c>
      <c r="F200" s="239">
        <f t="shared" si="63"/>
        <v>49339</v>
      </c>
      <c r="G200" s="240">
        <f>+Inputs!$D$3</f>
        <v>0.37951000000000001</v>
      </c>
      <c r="I200" s="241">
        <f t="shared" si="64"/>
        <v>-927450</v>
      </c>
      <c r="K200" s="241">
        <f t="shared" si="65"/>
        <v>-1974</v>
      </c>
      <c r="L200" s="241">
        <f t="shared" si="66"/>
        <v>-878111</v>
      </c>
      <c r="M200" s="241">
        <f t="shared" si="67"/>
        <v>-749.15273999999999</v>
      </c>
      <c r="N200" s="241">
        <f t="shared" si="68"/>
        <v>-749.15273999999999</v>
      </c>
      <c r="O200" s="241">
        <f t="shared" si="69"/>
        <v>18719.337200001301</v>
      </c>
      <c r="P200" s="241">
        <f t="shared" si="70"/>
        <v>-18719.337200001301</v>
      </c>
      <c r="Q200" s="242"/>
      <c r="R200" s="242"/>
      <c r="S200" s="242"/>
    </row>
    <row r="201" spans="1:19" s="237" customFormat="1">
      <c r="A201" s="243">
        <v>41244</v>
      </c>
      <c r="C201" s="238">
        <v>193</v>
      </c>
      <c r="D201" s="239">
        <f t="shared" si="52"/>
        <v>-1974</v>
      </c>
      <c r="E201" s="239">
        <f t="shared" si="62"/>
        <v>-880085</v>
      </c>
      <c r="F201" s="239">
        <f t="shared" si="63"/>
        <v>47365</v>
      </c>
      <c r="G201" s="240">
        <f>+Inputs!$D$3</f>
        <v>0.37951000000000001</v>
      </c>
      <c r="I201" s="241">
        <f t="shared" si="64"/>
        <v>-927450</v>
      </c>
      <c r="K201" s="241">
        <f t="shared" si="65"/>
        <v>-1974</v>
      </c>
      <c r="L201" s="241">
        <f t="shared" si="66"/>
        <v>-880085</v>
      </c>
      <c r="M201" s="241">
        <f t="shared" si="67"/>
        <v>-749.15273999999999</v>
      </c>
      <c r="N201" s="241">
        <f t="shared" si="68"/>
        <v>-749.15273999999999</v>
      </c>
      <c r="O201" s="241">
        <f t="shared" si="69"/>
        <v>17970.184460001299</v>
      </c>
      <c r="P201" s="241">
        <f t="shared" si="70"/>
        <v>-17970.184460001299</v>
      </c>
      <c r="Q201" s="242"/>
      <c r="R201" s="242"/>
      <c r="S201" s="242"/>
    </row>
    <row r="202" spans="1:19" s="237" customFormat="1">
      <c r="A202" s="236">
        <v>41275</v>
      </c>
      <c r="C202" s="238">
        <v>194</v>
      </c>
      <c r="D202" s="239">
        <f t="shared" si="52"/>
        <v>-1974</v>
      </c>
      <c r="E202" s="239">
        <f t="shared" si="62"/>
        <v>-882059</v>
      </c>
      <c r="F202" s="239">
        <f t="shared" si="63"/>
        <v>45391</v>
      </c>
      <c r="G202" s="240">
        <f>+Inputs!$D$3</f>
        <v>0.37951000000000001</v>
      </c>
      <c r="I202" s="241">
        <f t="shared" si="64"/>
        <v>-927450</v>
      </c>
      <c r="K202" s="241">
        <f t="shared" si="65"/>
        <v>-1974</v>
      </c>
      <c r="L202" s="241">
        <f t="shared" si="66"/>
        <v>-882059</v>
      </c>
      <c r="M202" s="241">
        <f t="shared" si="67"/>
        <v>-749.15273999999999</v>
      </c>
      <c r="N202" s="241">
        <f t="shared" si="68"/>
        <v>-749.15273999999999</v>
      </c>
      <c r="O202" s="241">
        <f t="shared" si="69"/>
        <v>17221.031720001298</v>
      </c>
      <c r="P202" s="241">
        <f t="shared" si="70"/>
        <v>-17221.031720001298</v>
      </c>
      <c r="Q202" s="242"/>
      <c r="R202" s="242"/>
      <c r="S202" s="242"/>
    </row>
    <row r="203" spans="1:19" s="237" customFormat="1">
      <c r="A203" s="243">
        <v>41306</v>
      </c>
      <c r="C203" s="238">
        <v>195</v>
      </c>
      <c r="D203" s="239">
        <f t="shared" si="52"/>
        <v>-1974</v>
      </c>
      <c r="E203" s="239">
        <f t="shared" si="62"/>
        <v>-884033</v>
      </c>
      <c r="F203" s="239">
        <f t="shared" si="63"/>
        <v>43417</v>
      </c>
      <c r="G203" s="240">
        <f>+Inputs!$D$3</f>
        <v>0.37951000000000001</v>
      </c>
      <c r="I203" s="241">
        <f t="shared" si="64"/>
        <v>-927450</v>
      </c>
      <c r="K203" s="241">
        <f t="shared" si="65"/>
        <v>-1974</v>
      </c>
      <c r="L203" s="241">
        <f t="shared" si="66"/>
        <v>-884033</v>
      </c>
      <c r="M203" s="241">
        <f t="shared" si="67"/>
        <v>-749.15273999999999</v>
      </c>
      <c r="N203" s="241">
        <f t="shared" si="68"/>
        <v>-749.15273999999999</v>
      </c>
      <c r="O203" s="241">
        <f t="shared" si="69"/>
        <v>16471.878980001296</v>
      </c>
      <c r="P203" s="241">
        <f t="shared" si="70"/>
        <v>-16471.878980001296</v>
      </c>
      <c r="Q203" s="242"/>
      <c r="R203" s="242"/>
      <c r="S203" s="242"/>
    </row>
    <row r="204" spans="1:19" s="237" customFormat="1">
      <c r="A204" s="236">
        <v>41334</v>
      </c>
      <c r="C204" s="238">
        <v>196</v>
      </c>
      <c r="D204" s="239">
        <f t="shared" si="52"/>
        <v>-1974</v>
      </c>
      <c r="E204" s="239">
        <f t="shared" si="62"/>
        <v>-886007</v>
      </c>
      <c r="F204" s="239">
        <f t="shared" si="63"/>
        <v>41443</v>
      </c>
      <c r="G204" s="240">
        <f>+Inputs!$D$3</f>
        <v>0.37951000000000001</v>
      </c>
      <c r="I204" s="241">
        <f t="shared" si="64"/>
        <v>-927450</v>
      </c>
      <c r="K204" s="241">
        <f t="shared" si="65"/>
        <v>-1974</v>
      </c>
      <c r="L204" s="241">
        <f t="shared" si="66"/>
        <v>-886007</v>
      </c>
      <c r="M204" s="241">
        <f t="shared" si="67"/>
        <v>-749.15273999999999</v>
      </c>
      <c r="N204" s="241">
        <f t="shared" si="68"/>
        <v>-749.15273999999999</v>
      </c>
      <c r="O204" s="241">
        <f t="shared" si="69"/>
        <v>15722.726240001297</v>
      </c>
      <c r="P204" s="241">
        <f t="shared" si="70"/>
        <v>-15722.726240001297</v>
      </c>
      <c r="Q204" s="242"/>
      <c r="R204" s="242"/>
      <c r="S204" s="242"/>
    </row>
    <row r="205" spans="1:19" s="237" customFormat="1">
      <c r="A205" s="243">
        <v>41365</v>
      </c>
      <c r="C205" s="238">
        <v>197</v>
      </c>
      <c r="D205" s="239">
        <f t="shared" si="52"/>
        <v>-1974</v>
      </c>
      <c r="E205" s="239">
        <f t="shared" si="62"/>
        <v>-887981</v>
      </c>
      <c r="F205" s="239">
        <f t="shared" si="63"/>
        <v>39469</v>
      </c>
      <c r="G205" s="240">
        <f>+Inputs!$D$3</f>
        <v>0.37951000000000001</v>
      </c>
      <c r="I205" s="241">
        <f t="shared" si="64"/>
        <v>-927450</v>
      </c>
      <c r="K205" s="241">
        <f t="shared" si="65"/>
        <v>-1974</v>
      </c>
      <c r="L205" s="241">
        <f t="shared" si="66"/>
        <v>-887981</v>
      </c>
      <c r="M205" s="241">
        <f t="shared" si="67"/>
        <v>-749.15273999999999</v>
      </c>
      <c r="N205" s="241">
        <f t="shared" si="68"/>
        <v>-749.15273999999999</v>
      </c>
      <c r="O205" s="241">
        <f t="shared" si="69"/>
        <v>14973.573500001297</v>
      </c>
      <c r="P205" s="241">
        <f t="shared" si="70"/>
        <v>-14973.573500001297</v>
      </c>
      <c r="Q205" s="242"/>
      <c r="R205" s="242"/>
      <c r="S205" s="242"/>
    </row>
    <row r="206" spans="1:19" s="237" customFormat="1">
      <c r="A206" s="236">
        <v>41395</v>
      </c>
      <c r="C206" s="238">
        <v>198</v>
      </c>
      <c r="D206" s="239">
        <f t="shared" si="52"/>
        <v>-1974</v>
      </c>
      <c r="E206" s="239">
        <f t="shared" si="62"/>
        <v>-889955</v>
      </c>
      <c r="F206" s="239">
        <f t="shared" si="63"/>
        <v>37495</v>
      </c>
      <c r="G206" s="240">
        <f>+Inputs!$D$3</f>
        <v>0.37951000000000001</v>
      </c>
      <c r="I206" s="241">
        <f t="shared" si="64"/>
        <v>-927450</v>
      </c>
      <c r="K206" s="241">
        <f t="shared" si="65"/>
        <v>-1974</v>
      </c>
      <c r="L206" s="241">
        <f t="shared" si="66"/>
        <v>-889955</v>
      </c>
      <c r="M206" s="241">
        <f t="shared" si="67"/>
        <v>-749.15273999999999</v>
      </c>
      <c r="N206" s="241">
        <f t="shared" si="68"/>
        <v>-749.15273999999999</v>
      </c>
      <c r="O206" s="241">
        <f t="shared" si="69"/>
        <v>14224.420760001298</v>
      </c>
      <c r="P206" s="241">
        <f t="shared" si="70"/>
        <v>-14224.420760001298</v>
      </c>
      <c r="Q206" s="242"/>
      <c r="R206" s="242"/>
      <c r="S206" s="242"/>
    </row>
    <row r="207" spans="1:19" s="237" customFormat="1">
      <c r="A207" s="243">
        <v>41426</v>
      </c>
      <c r="C207" s="238">
        <v>199</v>
      </c>
      <c r="D207" s="239">
        <f t="shared" si="52"/>
        <v>-1974</v>
      </c>
      <c r="E207" s="239">
        <f t="shared" si="62"/>
        <v>-891929</v>
      </c>
      <c r="F207" s="239">
        <f t="shared" si="63"/>
        <v>35521</v>
      </c>
      <c r="G207" s="240">
        <f>+Inputs!$D$3</f>
        <v>0.37951000000000001</v>
      </c>
      <c r="I207" s="241">
        <f t="shared" si="64"/>
        <v>-927450</v>
      </c>
      <c r="K207" s="241">
        <f t="shared" si="65"/>
        <v>-1974</v>
      </c>
      <c r="L207" s="241">
        <f t="shared" si="66"/>
        <v>-891929</v>
      </c>
      <c r="M207" s="241">
        <f t="shared" si="67"/>
        <v>-749.15273999999999</v>
      </c>
      <c r="N207" s="241">
        <f t="shared" si="68"/>
        <v>-749.15273999999999</v>
      </c>
      <c r="O207" s="241">
        <f t="shared" si="69"/>
        <v>13475.268020001298</v>
      </c>
      <c r="P207" s="241">
        <f t="shared" si="70"/>
        <v>-13475.268020001298</v>
      </c>
      <c r="Q207" s="242"/>
      <c r="R207" s="242"/>
      <c r="S207" s="242"/>
    </row>
    <row r="208" spans="1:19" s="237" customFormat="1">
      <c r="A208" s="236">
        <v>41456</v>
      </c>
      <c r="C208" s="238">
        <v>200</v>
      </c>
      <c r="D208" s="239">
        <f t="shared" si="52"/>
        <v>-1974</v>
      </c>
      <c r="E208" s="239">
        <f t="shared" si="62"/>
        <v>-893903</v>
      </c>
      <c r="F208" s="239">
        <f t="shared" si="63"/>
        <v>33547</v>
      </c>
      <c r="G208" s="240">
        <f>+Inputs!$D$3</f>
        <v>0.37951000000000001</v>
      </c>
      <c r="I208" s="241">
        <f t="shared" si="64"/>
        <v>-927450</v>
      </c>
      <c r="K208" s="241">
        <f t="shared" si="65"/>
        <v>-1974</v>
      </c>
      <c r="L208" s="241">
        <f t="shared" si="66"/>
        <v>-893903</v>
      </c>
      <c r="M208" s="241">
        <f t="shared" si="67"/>
        <v>-749.15273999999999</v>
      </c>
      <c r="N208" s="241">
        <f t="shared" si="68"/>
        <v>-749.15273999999999</v>
      </c>
      <c r="O208" s="241">
        <f t="shared" si="69"/>
        <v>12726.115280001299</v>
      </c>
      <c r="P208" s="241">
        <f t="shared" si="70"/>
        <v>-12726.115280001299</v>
      </c>
      <c r="Q208" s="242"/>
      <c r="R208" s="242"/>
      <c r="S208" s="242"/>
    </row>
    <row r="209" spans="1:19" s="237" customFormat="1">
      <c r="A209" s="243">
        <v>41487</v>
      </c>
      <c r="C209" s="238">
        <v>201</v>
      </c>
      <c r="D209" s="239">
        <f t="shared" si="52"/>
        <v>-1974</v>
      </c>
      <c r="E209" s="239">
        <f t="shared" si="62"/>
        <v>-895877</v>
      </c>
      <c r="F209" s="239">
        <f t="shared" si="63"/>
        <v>31573</v>
      </c>
      <c r="G209" s="240">
        <f>+Inputs!$D$3</f>
        <v>0.37951000000000001</v>
      </c>
      <c r="I209" s="241">
        <f t="shared" si="64"/>
        <v>-927450</v>
      </c>
      <c r="K209" s="241">
        <f t="shared" si="65"/>
        <v>-1974</v>
      </c>
      <c r="L209" s="241">
        <f t="shared" si="66"/>
        <v>-895877</v>
      </c>
      <c r="M209" s="241">
        <f t="shared" si="67"/>
        <v>-749.15273999999999</v>
      </c>
      <c r="N209" s="241">
        <f t="shared" si="68"/>
        <v>-749.15273999999999</v>
      </c>
      <c r="O209" s="241">
        <f t="shared" si="69"/>
        <v>11976.962540001299</v>
      </c>
      <c r="P209" s="241">
        <f t="shared" si="70"/>
        <v>-11976.962540001299</v>
      </c>
      <c r="Q209" s="242"/>
      <c r="R209" s="242"/>
      <c r="S209" s="242"/>
    </row>
    <row r="210" spans="1:19" s="237" customFormat="1">
      <c r="A210" s="236">
        <v>41518</v>
      </c>
      <c r="C210" s="238">
        <v>202</v>
      </c>
      <c r="D210" s="239">
        <f t="shared" si="52"/>
        <v>-1974</v>
      </c>
      <c r="E210" s="239">
        <f t="shared" si="62"/>
        <v>-897851</v>
      </c>
      <c r="F210" s="239">
        <f t="shared" si="63"/>
        <v>29599</v>
      </c>
      <c r="G210" s="240">
        <f>+Inputs!$D$3</f>
        <v>0.37951000000000001</v>
      </c>
      <c r="I210" s="241">
        <f t="shared" si="64"/>
        <v>-927450</v>
      </c>
      <c r="K210" s="241">
        <f t="shared" si="65"/>
        <v>-1974</v>
      </c>
      <c r="L210" s="241">
        <f t="shared" si="66"/>
        <v>-897851</v>
      </c>
      <c r="M210" s="241">
        <f t="shared" si="67"/>
        <v>-749.15273999999999</v>
      </c>
      <c r="N210" s="241">
        <f t="shared" si="68"/>
        <v>-749.15273999999999</v>
      </c>
      <c r="O210" s="241">
        <f t="shared" si="69"/>
        <v>11227.8098000013</v>
      </c>
      <c r="P210" s="241">
        <f t="shared" si="70"/>
        <v>-11227.8098000013</v>
      </c>
      <c r="Q210" s="242"/>
      <c r="R210" s="242"/>
      <c r="S210" s="242"/>
    </row>
    <row r="211" spans="1:19" s="237" customFormat="1">
      <c r="A211" s="243">
        <v>41548</v>
      </c>
      <c r="C211" s="238">
        <v>203</v>
      </c>
      <c r="D211" s="239">
        <f t="shared" si="52"/>
        <v>-1974</v>
      </c>
      <c r="E211" s="239">
        <f t="shared" si="62"/>
        <v>-899825</v>
      </c>
      <c r="F211" s="239">
        <f t="shared" si="63"/>
        <v>27625</v>
      </c>
      <c r="G211" s="240">
        <f>+Inputs!$D$3</f>
        <v>0.37951000000000001</v>
      </c>
      <c r="I211" s="241">
        <f t="shared" si="64"/>
        <v>-927450</v>
      </c>
      <c r="K211" s="241">
        <f t="shared" si="65"/>
        <v>-1974</v>
      </c>
      <c r="L211" s="241">
        <f t="shared" si="66"/>
        <v>-899825</v>
      </c>
      <c r="M211" s="241">
        <f t="shared" si="67"/>
        <v>-749.15273999999999</v>
      </c>
      <c r="N211" s="241">
        <f t="shared" si="68"/>
        <v>-749.15273999999999</v>
      </c>
      <c r="O211" s="241">
        <f t="shared" si="69"/>
        <v>10478.6570600013</v>
      </c>
      <c r="P211" s="241">
        <f t="shared" si="70"/>
        <v>-10478.6570600013</v>
      </c>
      <c r="Q211" s="242"/>
      <c r="R211" s="242"/>
      <c r="S211" s="242"/>
    </row>
    <row r="212" spans="1:19" s="237" customFormat="1">
      <c r="A212" s="236">
        <v>41579</v>
      </c>
      <c r="C212" s="238">
        <v>204</v>
      </c>
      <c r="D212" s="239">
        <f t="shared" si="52"/>
        <v>-1974</v>
      </c>
      <c r="E212" s="239">
        <f t="shared" si="62"/>
        <v>-901799</v>
      </c>
      <c r="F212" s="239">
        <f t="shared" si="63"/>
        <v>25651</v>
      </c>
      <c r="G212" s="240">
        <f>+Inputs!$D$3</f>
        <v>0.37951000000000001</v>
      </c>
      <c r="I212" s="241">
        <f t="shared" si="64"/>
        <v>-927450</v>
      </c>
      <c r="K212" s="241">
        <f t="shared" si="65"/>
        <v>-1974</v>
      </c>
      <c r="L212" s="241">
        <f t="shared" si="66"/>
        <v>-901799</v>
      </c>
      <c r="M212" s="241">
        <f t="shared" si="67"/>
        <v>-749.15273999999999</v>
      </c>
      <c r="N212" s="241">
        <f t="shared" si="68"/>
        <v>-749.15273999999999</v>
      </c>
      <c r="O212" s="241">
        <f t="shared" si="69"/>
        <v>9729.5043200013006</v>
      </c>
      <c r="P212" s="241">
        <f t="shared" si="70"/>
        <v>-9729.5043200013006</v>
      </c>
      <c r="Q212" s="242"/>
      <c r="R212" s="242"/>
      <c r="S212" s="242"/>
    </row>
    <row r="213" spans="1:19" s="237" customFormat="1">
      <c r="A213" s="243">
        <v>41609</v>
      </c>
      <c r="C213" s="238">
        <v>205</v>
      </c>
      <c r="D213" s="239">
        <f t="shared" si="52"/>
        <v>-1974</v>
      </c>
      <c r="E213" s="239">
        <f t="shared" si="62"/>
        <v>-903773</v>
      </c>
      <c r="F213" s="239">
        <f t="shared" si="63"/>
        <v>23677</v>
      </c>
      <c r="G213" s="240">
        <f>+Inputs!$D$3</f>
        <v>0.37951000000000001</v>
      </c>
      <c r="I213" s="241">
        <f t="shared" si="64"/>
        <v>-927450</v>
      </c>
      <c r="K213" s="241">
        <f t="shared" si="65"/>
        <v>-1974</v>
      </c>
      <c r="L213" s="241">
        <f t="shared" si="66"/>
        <v>-903773</v>
      </c>
      <c r="M213" s="241">
        <f t="shared" si="67"/>
        <v>-749.15273999999999</v>
      </c>
      <c r="N213" s="241">
        <f t="shared" si="68"/>
        <v>-749.15273999999999</v>
      </c>
      <c r="O213" s="241">
        <f t="shared" si="69"/>
        <v>8980.351580001301</v>
      </c>
      <c r="P213" s="241">
        <f t="shared" si="70"/>
        <v>-8980.351580001301</v>
      </c>
      <c r="Q213" s="242"/>
      <c r="R213" s="242"/>
      <c r="S213" s="242"/>
    </row>
    <row r="214" spans="1:19" s="237" customFormat="1">
      <c r="A214" s="236">
        <v>41640</v>
      </c>
      <c r="C214" s="238">
        <v>206</v>
      </c>
      <c r="D214" s="239">
        <f t="shared" si="52"/>
        <v>-1974</v>
      </c>
      <c r="E214" s="239">
        <f t="shared" si="62"/>
        <v>-905747</v>
      </c>
      <c r="F214" s="239">
        <f t="shared" si="63"/>
        <v>21703</v>
      </c>
      <c r="G214" s="240">
        <f>+Inputs!$D$3</f>
        <v>0.37951000000000001</v>
      </c>
      <c r="I214" s="241">
        <f t="shared" si="64"/>
        <v>-927450</v>
      </c>
      <c r="K214" s="241">
        <f t="shared" si="65"/>
        <v>-1974</v>
      </c>
      <c r="L214" s="241">
        <f t="shared" si="66"/>
        <v>-905747</v>
      </c>
      <c r="M214" s="241">
        <f t="shared" si="67"/>
        <v>-749.15273999999999</v>
      </c>
      <c r="N214" s="241">
        <f t="shared" si="68"/>
        <v>-749.15273999999999</v>
      </c>
      <c r="O214" s="241">
        <f t="shared" si="69"/>
        <v>8231.1988400013015</v>
      </c>
      <c r="P214" s="241">
        <f t="shared" si="70"/>
        <v>-8231.1988400013015</v>
      </c>
      <c r="Q214" s="242"/>
      <c r="R214" s="242"/>
      <c r="S214" s="242"/>
    </row>
    <row r="215" spans="1:19" s="237" customFormat="1">
      <c r="A215" s="243">
        <v>41671</v>
      </c>
      <c r="C215" s="238">
        <v>207</v>
      </c>
      <c r="D215" s="239">
        <f t="shared" si="52"/>
        <v>-1974</v>
      </c>
      <c r="E215" s="239">
        <f t="shared" si="62"/>
        <v>-907721</v>
      </c>
      <c r="F215" s="239">
        <f t="shared" si="63"/>
        <v>19729</v>
      </c>
      <c r="G215" s="240">
        <f>+Inputs!$D$3</f>
        <v>0.37951000000000001</v>
      </c>
      <c r="I215" s="241">
        <f t="shared" si="64"/>
        <v>-927450</v>
      </c>
      <c r="K215" s="241">
        <f t="shared" si="65"/>
        <v>-1974</v>
      </c>
      <c r="L215" s="241">
        <f t="shared" si="66"/>
        <v>-907721</v>
      </c>
      <c r="M215" s="241">
        <f t="shared" si="67"/>
        <v>-749.15273999999999</v>
      </c>
      <c r="N215" s="241">
        <f t="shared" si="68"/>
        <v>-749.15273999999999</v>
      </c>
      <c r="O215" s="241">
        <f t="shared" si="69"/>
        <v>7482.046100001302</v>
      </c>
      <c r="P215" s="241">
        <f t="shared" si="70"/>
        <v>-7482.046100001302</v>
      </c>
      <c r="Q215" s="242"/>
      <c r="R215" s="242"/>
      <c r="S215" s="242"/>
    </row>
    <row r="216" spans="1:19" s="237" customFormat="1">
      <c r="A216" s="236">
        <v>41699</v>
      </c>
      <c r="C216" s="238">
        <v>208</v>
      </c>
      <c r="D216" s="239">
        <f t="shared" si="52"/>
        <v>-1974</v>
      </c>
      <c r="E216" s="239">
        <f t="shared" si="62"/>
        <v>-909695</v>
      </c>
      <c r="F216" s="239">
        <f t="shared" si="63"/>
        <v>17755</v>
      </c>
      <c r="G216" s="240">
        <f>+Inputs!$D$3</f>
        <v>0.37951000000000001</v>
      </c>
      <c r="I216" s="241">
        <f t="shared" si="64"/>
        <v>-927450</v>
      </c>
      <c r="K216" s="241">
        <f t="shared" si="65"/>
        <v>-1974</v>
      </c>
      <c r="L216" s="241">
        <f t="shared" si="66"/>
        <v>-909695</v>
      </c>
      <c r="M216" s="241">
        <f t="shared" si="67"/>
        <v>-749.15273999999999</v>
      </c>
      <c r="N216" s="241">
        <f t="shared" si="68"/>
        <v>-749.15273999999999</v>
      </c>
      <c r="O216" s="241">
        <f t="shared" si="69"/>
        <v>6732.8933600013024</v>
      </c>
      <c r="P216" s="241">
        <f t="shared" si="70"/>
        <v>-6732.8933600013024</v>
      </c>
      <c r="Q216" s="242"/>
      <c r="R216" s="242"/>
      <c r="S216" s="242"/>
    </row>
    <row r="217" spans="1:19" s="237" customFormat="1">
      <c r="A217" s="243">
        <v>41730</v>
      </c>
      <c r="C217" s="238">
        <v>209</v>
      </c>
      <c r="D217" s="239">
        <f t="shared" si="52"/>
        <v>-1974</v>
      </c>
      <c r="E217" s="239">
        <f t="shared" si="62"/>
        <v>-911669</v>
      </c>
      <c r="F217" s="239">
        <f t="shared" si="63"/>
        <v>15781</v>
      </c>
      <c r="G217" s="240">
        <f>+Inputs!$D$3</f>
        <v>0.37951000000000001</v>
      </c>
      <c r="I217" s="241">
        <f t="shared" si="64"/>
        <v>-927450</v>
      </c>
      <c r="K217" s="241">
        <f t="shared" si="65"/>
        <v>-1974</v>
      </c>
      <c r="L217" s="241">
        <f t="shared" si="66"/>
        <v>-911669</v>
      </c>
      <c r="M217" s="241">
        <f t="shared" si="67"/>
        <v>-749.15273999999999</v>
      </c>
      <c r="N217" s="241">
        <f t="shared" si="68"/>
        <v>-749.15273999999999</v>
      </c>
      <c r="O217" s="241">
        <f t="shared" si="69"/>
        <v>5983.7406200013029</v>
      </c>
      <c r="P217" s="241">
        <f t="shared" si="70"/>
        <v>-5983.7406200013029</v>
      </c>
      <c r="Q217" s="242"/>
      <c r="R217" s="242"/>
      <c r="S217" s="242"/>
    </row>
    <row r="218" spans="1:19" s="237" customFormat="1">
      <c r="A218" s="236">
        <v>41760</v>
      </c>
      <c r="C218" s="238">
        <v>210</v>
      </c>
      <c r="D218" s="239">
        <f t="shared" si="52"/>
        <v>-1974</v>
      </c>
      <c r="E218" s="239">
        <f t="shared" si="62"/>
        <v>-913643</v>
      </c>
      <c r="F218" s="239">
        <f t="shared" si="63"/>
        <v>13807</v>
      </c>
      <c r="G218" s="240">
        <f>+Inputs!$D$3</f>
        <v>0.37951000000000001</v>
      </c>
      <c r="I218" s="241">
        <f t="shared" si="64"/>
        <v>-927450</v>
      </c>
      <c r="K218" s="241">
        <f t="shared" si="65"/>
        <v>-1974</v>
      </c>
      <c r="L218" s="241">
        <f t="shared" si="66"/>
        <v>-913643</v>
      </c>
      <c r="M218" s="241">
        <f t="shared" si="67"/>
        <v>-749.15273999999999</v>
      </c>
      <c r="N218" s="241">
        <f t="shared" si="68"/>
        <v>-749.15273999999999</v>
      </c>
      <c r="O218" s="241">
        <f t="shared" si="69"/>
        <v>5234.5878800013033</v>
      </c>
      <c r="P218" s="241">
        <f t="shared" si="70"/>
        <v>-5234.5878800013033</v>
      </c>
      <c r="Q218" s="242"/>
      <c r="R218" s="242"/>
      <c r="S218" s="242"/>
    </row>
    <row r="219" spans="1:19" s="237" customFormat="1">
      <c r="A219" s="243">
        <v>41791</v>
      </c>
      <c r="C219" s="238">
        <v>211</v>
      </c>
      <c r="D219" s="239">
        <f t="shared" si="52"/>
        <v>-1974</v>
      </c>
      <c r="E219" s="239">
        <f t="shared" si="62"/>
        <v>-915617</v>
      </c>
      <c r="F219" s="239">
        <f t="shared" si="63"/>
        <v>11833</v>
      </c>
      <c r="G219" s="240">
        <f>+Inputs!$D$3</f>
        <v>0.37951000000000001</v>
      </c>
      <c r="I219" s="241">
        <f t="shared" si="64"/>
        <v>-927450</v>
      </c>
      <c r="K219" s="241">
        <f t="shared" si="65"/>
        <v>-1974</v>
      </c>
      <c r="L219" s="241">
        <f t="shared" si="66"/>
        <v>-915617</v>
      </c>
      <c r="M219" s="241">
        <f t="shared" si="67"/>
        <v>-749.15273999999999</v>
      </c>
      <c r="N219" s="241">
        <f t="shared" si="68"/>
        <v>-749.15273999999999</v>
      </c>
      <c r="O219" s="241">
        <f t="shared" si="69"/>
        <v>4485.4351400013038</v>
      </c>
      <c r="P219" s="241">
        <f t="shared" si="70"/>
        <v>-4485.4351400013038</v>
      </c>
      <c r="Q219" s="242"/>
      <c r="R219" s="242"/>
      <c r="S219" s="242"/>
    </row>
    <row r="220" spans="1:19" s="237" customFormat="1">
      <c r="A220" s="236">
        <v>41821</v>
      </c>
      <c r="C220" s="238">
        <v>212</v>
      </c>
      <c r="D220" s="239">
        <f t="shared" si="52"/>
        <v>-1974</v>
      </c>
      <c r="E220" s="239">
        <f t="shared" si="62"/>
        <v>-917591</v>
      </c>
      <c r="F220" s="239">
        <f t="shared" si="63"/>
        <v>9859</v>
      </c>
      <c r="G220" s="240">
        <f>+Inputs!$D$3</f>
        <v>0.37951000000000001</v>
      </c>
      <c r="I220" s="241">
        <f t="shared" si="64"/>
        <v>-927450</v>
      </c>
      <c r="K220" s="241">
        <f t="shared" si="65"/>
        <v>-1974</v>
      </c>
      <c r="L220" s="241">
        <f t="shared" si="66"/>
        <v>-917591</v>
      </c>
      <c r="M220" s="241">
        <f t="shared" si="67"/>
        <v>-749.15273999999999</v>
      </c>
      <c r="N220" s="241">
        <f t="shared" si="68"/>
        <v>-749.15273999999999</v>
      </c>
      <c r="O220" s="241">
        <f t="shared" si="69"/>
        <v>3736.2824000013038</v>
      </c>
      <c r="P220" s="241">
        <f t="shared" si="70"/>
        <v>-3736.2824000013038</v>
      </c>
      <c r="Q220" s="242"/>
      <c r="R220" s="242"/>
      <c r="S220" s="242"/>
    </row>
    <row r="221" spans="1:19" s="237" customFormat="1">
      <c r="A221" s="243">
        <v>41852</v>
      </c>
      <c r="C221" s="238">
        <v>213</v>
      </c>
      <c r="D221" s="239">
        <f t="shared" si="52"/>
        <v>-1974</v>
      </c>
      <c r="E221" s="239">
        <f t="shared" si="62"/>
        <v>-919565</v>
      </c>
      <c r="F221" s="239">
        <f t="shared" si="63"/>
        <v>7885</v>
      </c>
      <c r="G221" s="240">
        <f>+Inputs!$D$3</f>
        <v>0.37951000000000001</v>
      </c>
      <c r="I221" s="241">
        <f t="shared" si="64"/>
        <v>-927450</v>
      </c>
      <c r="K221" s="241">
        <f t="shared" si="65"/>
        <v>-1974</v>
      </c>
      <c r="L221" s="241">
        <f t="shared" si="66"/>
        <v>-919565</v>
      </c>
      <c r="M221" s="241">
        <f t="shared" si="67"/>
        <v>-749.15273999999999</v>
      </c>
      <c r="N221" s="241">
        <f t="shared" si="68"/>
        <v>-749.15273999999999</v>
      </c>
      <c r="O221" s="241">
        <f t="shared" si="69"/>
        <v>2987.1296600013038</v>
      </c>
      <c r="P221" s="241">
        <f t="shared" si="70"/>
        <v>-2987.1296600013038</v>
      </c>
      <c r="Q221" s="242"/>
      <c r="R221" s="242"/>
      <c r="S221" s="242"/>
    </row>
    <row r="222" spans="1:19" s="237" customFormat="1">
      <c r="A222" s="236">
        <v>41883</v>
      </c>
      <c r="C222" s="238">
        <v>214</v>
      </c>
      <c r="D222" s="239">
        <f t="shared" si="52"/>
        <v>-1974</v>
      </c>
      <c r="E222" s="239">
        <f t="shared" si="62"/>
        <v>-921539</v>
      </c>
      <c r="F222" s="239">
        <f t="shared" si="63"/>
        <v>5911</v>
      </c>
      <c r="G222" s="240">
        <f>+Inputs!$D$3</f>
        <v>0.37951000000000001</v>
      </c>
      <c r="I222" s="241">
        <f t="shared" si="64"/>
        <v>-927450</v>
      </c>
      <c r="K222" s="241">
        <f t="shared" si="65"/>
        <v>-1974</v>
      </c>
      <c r="L222" s="241">
        <f t="shared" si="66"/>
        <v>-921539</v>
      </c>
      <c r="M222" s="241">
        <f t="shared" si="67"/>
        <v>-749.15273999999999</v>
      </c>
      <c r="N222" s="241">
        <f t="shared" si="68"/>
        <v>-749.15273999999999</v>
      </c>
      <c r="O222" s="241">
        <f t="shared" si="69"/>
        <v>2237.9769200013038</v>
      </c>
      <c r="P222" s="241">
        <f t="shared" si="70"/>
        <v>-2237.9769200013038</v>
      </c>
      <c r="Q222" s="242"/>
      <c r="R222" s="242"/>
      <c r="S222" s="242"/>
    </row>
    <row r="223" spans="1:19" s="237" customFormat="1">
      <c r="A223" s="243">
        <v>41913</v>
      </c>
      <c r="C223" s="238">
        <v>215</v>
      </c>
      <c r="D223" s="239">
        <f t="shared" si="52"/>
        <v>-1974</v>
      </c>
      <c r="E223" s="239">
        <f t="shared" si="62"/>
        <v>-923513</v>
      </c>
      <c r="F223" s="239">
        <f t="shared" si="63"/>
        <v>3937</v>
      </c>
      <c r="G223" s="240">
        <f>+Inputs!$D$3</f>
        <v>0.37951000000000001</v>
      </c>
      <c r="I223" s="241">
        <f t="shared" si="64"/>
        <v>-927450</v>
      </c>
      <c r="K223" s="241">
        <f t="shared" si="65"/>
        <v>-1974</v>
      </c>
      <c r="L223" s="241">
        <f t="shared" si="66"/>
        <v>-923513</v>
      </c>
      <c r="M223" s="241">
        <f t="shared" si="67"/>
        <v>-749.15273999999999</v>
      </c>
      <c r="N223" s="241">
        <f t="shared" si="68"/>
        <v>-749.15273999999999</v>
      </c>
      <c r="O223" s="241">
        <f t="shared" si="69"/>
        <v>1488.8241800013038</v>
      </c>
      <c r="P223" s="241">
        <f t="shared" si="70"/>
        <v>-1488.8241800013038</v>
      </c>
      <c r="Q223" s="242"/>
      <c r="R223" s="242"/>
      <c r="S223" s="242"/>
    </row>
    <row r="224" spans="1:19" s="237" customFormat="1">
      <c r="A224" s="236">
        <v>41944</v>
      </c>
      <c r="C224" s="238">
        <v>216</v>
      </c>
      <c r="D224" s="239">
        <f t="shared" si="52"/>
        <v>-1974</v>
      </c>
      <c r="E224" s="239">
        <f t="shared" si="62"/>
        <v>-925487</v>
      </c>
      <c r="F224" s="239">
        <f t="shared" si="63"/>
        <v>1963</v>
      </c>
      <c r="G224" s="240">
        <f>+Inputs!$D$3</f>
        <v>0.37951000000000001</v>
      </c>
      <c r="I224" s="241">
        <f t="shared" si="64"/>
        <v>-927450</v>
      </c>
      <c r="K224" s="241">
        <f t="shared" si="65"/>
        <v>-1974</v>
      </c>
      <c r="L224" s="241">
        <f t="shared" si="66"/>
        <v>-925487</v>
      </c>
      <c r="M224" s="241">
        <f t="shared" si="67"/>
        <v>-749.15273999999999</v>
      </c>
      <c r="N224" s="241">
        <f t="shared" si="68"/>
        <v>-749.15273999999999</v>
      </c>
      <c r="O224" s="241">
        <f t="shared" si="69"/>
        <v>739.67144000130384</v>
      </c>
      <c r="P224" s="241">
        <f t="shared" si="70"/>
        <v>-739.67144000130384</v>
      </c>
      <c r="Q224" s="242"/>
      <c r="R224" s="242"/>
      <c r="S224" s="242"/>
    </row>
    <row r="225" spans="1:20" s="237" customFormat="1">
      <c r="A225" s="243">
        <v>41974</v>
      </c>
      <c r="C225" s="238">
        <v>217</v>
      </c>
      <c r="D225" s="239">
        <f>-F224</f>
        <v>-1963</v>
      </c>
      <c r="E225" s="239">
        <f t="shared" si="62"/>
        <v>-927450</v>
      </c>
      <c r="F225" s="239">
        <f t="shared" si="63"/>
        <v>0</v>
      </c>
      <c r="G225" s="240">
        <f>+Inputs!$D$3</f>
        <v>0.37951000000000001</v>
      </c>
      <c r="I225" s="241">
        <f t="shared" si="64"/>
        <v>-927450</v>
      </c>
      <c r="K225" s="241">
        <f t="shared" si="65"/>
        <v>-1963</v>
      </c>
      <c r="L225" s="241">
        <f t="shared" si="66"/>
        <v>-927450</v>
      </c>
      <c r="M225" s="241">
        <f t="shared" si="67"/>
        <v>-744.97813000000008</v>
      </c>
      <c r="N225" s="241">
        <f t="shared" si="68"/>
        <v>-744.97813000000008</v>
      </c>
      <c r="O225" s="241">
        <f t="shared" si="69"/>
        <v>-5.3066899986962426</v>
      </c>
      <c r="P225" s="241">
        <f t="shared" si="70"/>
        <v>5.3066899986962426</v>
      </c>
      <c r="Q225" s="242"/>
      <c r="R225" s="242"/>
      <c r="S225" s="242"/>
    </row>
    <row r="226" spans="1:20">
      <c r="A226" s="30"/>
      <c r="G226" s="28"/>
    </row>
    <row r="227" spans="1:20">
      <c r="A227" s="8" t="s">
        <v>43</v>
      </c>
      <c r="B227" s="33">
        <f>SUM(B9:B226)</f>
        <v>927450</v>
      </c>
      <c r="D227" s="33">
        <f>SUM(D9:D226)</f>
        <v>-927450</v>
      </c>
      <c r="G227" s="28"/>
      <c r="H227" s="33">
        <f>SUM(H9:H226)</f>
        <v>-927450</v>
      </c>
      <c r="I227" s="33"/>
      <c r="J227" s="33">
        <f>SUM(J9:J226)</f>
        <v>-351967.27500000002</v>
      </c>
      <c r="K227" s="33">
        <f>SUM(K9:K226)</f>
        <v>-927450</v>
      </c>
      <c r="L227" s="33"/>
      <c r="M227" s="33">
        <f>SUM(M9:M226)</f>
        <v>-351972.58168999833</v>
      </c>
      <c r="N227" s="33">
        <f>SUM(N9:N226)</f>
        <v>-5.3066899986962426</v>
      </c>
      <c r="O227" s="33">
        <f>SUM(O9:O226)</f>
        <v>32329276.773710217</v>
      </c>
      <c r="P227" s="33">
        <f>SUM(P9:P226)</f>
        <v>-32329276.773710217</v>
      </c>
    </row>
    <row r="228" spans="1:20">
      <c r="G228" s="28"/>
    </row>
    <row r="229" spans="1:20">
      <c r="A229" s="4" t="s">
        <v>61</v>
      </c>
      <c r="B229" s="4" t="s">
        <v>61</v>
      </c>
      <c r="C229" s="4" t="s">
        <v>61</v>
      </c>
      <c r="D229" s="4" t="s">
        <v>61</v>
      </c>
      <c r="F229" s="4" t="s">
        <v>61</v>
      </c>
      <c r="G229" s="28" t="s">
        <v>61</v>
      </c>
      <c r="H229" s="4" t="s">
        <v>61</v>
      </c>
      <c r="J229" s="4" t="s">
        <v>61</v>
      </c>
      <c r="K229" s="4" t="s">
        <v>61</v>
      </c>
      <c r="M229" s="4" t="s">
        <v>61</v>
      </c>
      <c r="N229" s="4" t="s">
        <v>61</v>
      </c>
      <c r="P229" s="4" t="s">
        <v>61</v>
      </c>
      <c r="Q229" s="8" t="s">
        <v>61</v>
      </c>
      <c r="R229" s="8" t="s">
        <v>61</v>
      </c>
      <c r="S229" s="8" t="s">
        <v>61</v>
      </c>
      <c r="T229" s="4" t="s">
        <v>61</v>
      </c>
    </row>
    <row r="230" spans="1:20">
      <c r="G230"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sheetPr transitionEvaluation="1" codeName="Sheet27">
    <pageSetUpPr autoPageBreaks="0" fitToPage="1"/>
  </sheetPr>
  <dimension ref="A1:AE228"/>
  <sheetViews>
    <sheetView defaultGridColor="0" colorId="22" zoomScale="60" zoomScaleNormal="100" workbookViewId="0">
      <pane ySplit="8" topLeftCell="A9" activePane="bottomLeft" state="frozen"/>
      <selection activeCell="U11" sqref="U11:AE11"/>
      <selection pane="bottomLeft" activeCell="K36" sqref="K36"/>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88671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142</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35462</v>
      </c>
      <c r="B9" s="32">
        <v>-6083388</v>
      </c>
      <c r="C9" s="6">
        <v>1</v>
      </c>
      <c r="D9" s="29">
        <f t="shared" ref="D9:D40" si="0">ROUND(-(+$B$9/180)*1,0)</f>
        <v>33797</v>
      </c>
      <c r="E9" s="29">
        <f>+D9</f>
        <v>33797</v>
      </c>
      <c r="F9" s="29">
        <f t="shared" ref="F9:F40" si="1">$B$9+E9</f>
        <v>-6049591</v>
      </c>
      <c r="G9" s="34">
        <f>+Inputs!$D$2</f>
        <v>0.3795</v>
      </c>
      <c r="H9" s="27">
        <f>-B9</f>
        <v>6083388</v>
      </c>
      <c r="I9" s="27">
        <f>+H9</f>
        <v>6083388</v>
      </c>
      <c r="J9" s="27">
        <f>H9*G9</f>
        <v>2308645.7459999998</v>
      </c>
      <c r="K9" s="27">
        <f t="shared" ref="K9:K40" si="2">D9</f>
        <v>33797</v>
      </c>
      <c r="L9" s="27">
        <f>+K9</f>
        <v>33797</v>
      </c>
      <c r="M9" s="27">
        <f t="shared" ref="M9:M40" si="3">K9*G9</f>
        <v>12825.961499999999</v>
      </c>
      <c r="N9" s="27">
        <f t="shared" ref="N9:N40" si="4">M9-J9</f>
        <v>-2295819.7844999996</v>
      </c>
      <c r="O9" s="27">
        <f>+N9</f>
        <v>-2295819.7844999996</v>
      </c>
      <c r="P9" s="27">
        <f>-SUM(N9)</f>
        <v>2295819.7844999996</v>
      </c>
      <c r="Q9" s="38">
        <f>VLOOKUP(Q8,A9:P172,5)</f>
        <v>5238535</v>
      </c>
      <c r="R9" s="38">
        <f>VLOOKUP(R8,A9:P172,5)</f>
        <v>5365264</v>
      </c>
      <c r="S9" s="38">
        <f>+R9-Q9</f>
        <v>126729</v>
      </c>
      <c r="T9" s="35" t="s">
        <v>64</v>
      </c>
      <c r="U9" s="145">
        <f t="shared" ref="U9:AE9" si="5">-IF(TYPE(VLOOKUP(U8,$A$9:$P$172,6,FALSE))=16,0,VLOOKUP(U8,$A$9:$P$172,6,FALSE))</f>
        <v>830772</v>
      </c>
      <c r="V9" s="145">
        <f t="shared" si="5"/>
        <v>816691</v>
      </c>
      <c r="W9" s="145">
        <f t="shared" si="5"/>
        <v>802610</v>
      </c>
      <c r="X9" s="145">
        <f t="shared" si="5"/>
        <v>788529</v>
      </c>
      <c r="Y9" s="145">
        <f t="shared" si="5"/>
        <v>774448</v>
      </c>
      <c r="Z9" s="145">
        <f t="shared" si="5"/>
        <v>760367</v>
      </c>
      <c r="AA9" s="145">
        <f t="shared" si="5"/>
        <v>746286</v>
      </c>
      <c r="AB9" s="145">
        <f t="shared" si="5"/>
        <v>732205</v>
      </c>
      <c r="AC9" s="145">
        <f t="shared" si="5"/>
        <v>718124</v>
      </c>
      <c r="AD9" s="145">
        <f t="shared" si="5"/>
        <v>0</v>
      </c>
      <c r="AE9" s="145">
        <f t="shared" si="5"/>
        <v>0</v>
      </c>
    </row>
    <row r="10" spans="1:31">
      <c r="A10" s="30">
        <v>35490</v>
      </c>
      <c r="B10" s="9"/>
      <c r="C10" s="6">
        <v>2</v>
      </c>
      <c r="D10" s="29">
        <f t="shared" si="0"/>
        <v>33797</v>
      </c>
      <c r="E10" s="29">
        <f t="shared" ref="E10:E41" si="6">+E9+D10</f>
        <v>67594</v>
      </c>
      <c r="F10" s="29">
        <f t="shared" si="1"/>
        <v>-6015794</v>
      </c>
      <c r="G10" s="34">
        <f>+Inputs!$D$2</f>
        <v>0.3795</v>
      </c>
      <c r="H10" s="2"/>
      <c r="I10" s="27">
        <f t="shared" ref="I10:I41" si="7">+I9+H10</f>
        <v>6083388</v>
      </c>
      <c r="J10" s="27"/>
      <c r="K10" s="27">
        <f t="shared" si="2"/>
        <v>33797</v>
      </c>
      <c r="L10" s="27">
        <f t="shared" ref="L10:L41" si="8">+L9+K10</f>
        <v>67594</v>
      </c>
      <c r="M10" s="27">
        <f t="shared" si="3"/>
        <v>12825.961499999999</v>
      </c>
      <c r="N10" s="27">
        <f t="shared" si="4"/>
        <v>12825.961499999999</v>
      </c>
      <c r="O10" s="27">
        <f t="shared" ref="O10:O41" si="9">+O9+N10</f>
        <v>-2282993.8229999994</v>
      </c>
      <c r="P10" s="27">
        <f t="shared" ref="P10:P41" si="10">P9-N10</f>
        <v>2282993.8229999994</v>
      </c>
      <c r="Q10" s="38">
        <f>VLOOKUP(Q8,A9:P172,15)</f>
        <v>-320594.67589999945</v>
      </c>
      <c r="R10" s="38">
        <f>VLOOKUP(R8,A9:P172,15)</f>
        <v>-272499.75310999964</v>
      </c>
      <c r="S10" s="38">
        <f>+R10-Q10</f>
        <v>48094.922789999808</v>
      </c>
      <c r="T10" s="36" t="s">
        <v>69</v>
      </c>
    </row>
    <row r="11" spans="1:31">
      <c r="A11" s="31">
        <v>35521</v>
      </c>
      <c r="B11" s="5"/>
      <c r="C11" s="6">
        <v>3</v>
      </c>
      <c r="D11" s="29">
        <f t="shared" si="0"/>
        <v>33797</v>
      </c>
      <c r="E11" s="29">
        <f t="shared" si="6"/>
        <v>101391</v>
      </c>
      <c r="F11" s="29">
        <f t="shared" si="1"/>
        <v>-5981997</v>
      </c>
      <c r="G11" s="34">
        <f>+Inputs!$D$2</f>
        <v>0.3795</v>
      </c>
      <c r="H11" s="2"/>
      <c r="I11" s="27">
        <f t="shared" si="7"/>
        <v>6083388</v>
      </c>
      <c r="J11" s="27"/>
      <c r="K11" s="27">
        <f t="shared" si="2"/>
        <v>33797</v>
      </c>
      <c r="L11" s="27">
        <f t="shared" si="8"/>
        <v>101391</v>
      </c>
      <c r="M11" s="27">
        <f t="shared" si="3"/>
        <v>12825.961499999999</v>
      </c>
      <c r="N11" s="27">
        <f t="shared" si="4"/>
        <v>12825.961499999999</v>
      </c>
      <c r="O11" s="27">
        <f t="shared" si="9"/>
        <v>-2270167.8614999992</v>
      </c>
      <c r="P11" s="27">
        <f t="shared" si="10"/>
        <v>2270167.8614999992</v>
      </c>
      <c r="Q11" s="38">
        <f>+VLOOKUP(Q8,A9:P172,16)</f>
        <v>320594.67589999945</v>
      </c>
      <c r="R11" s="38">
        <f>+VLOOKUP(R8,A9:P172,16)</f>
        <v>272499.75310999964</v>
      </c>
      <c r="S11" s="38">
        <f>(+Q11+R11)/2</f>
        <v>296547.21450499957</v>
      </c>
      <c r="T11" s="36" t="s">
        <v>113</v>
      </c>
      <c r="U11" s="145">
        <f t="shared" ref="U11:AE11" si="11">IF(TYPE(VLOOKUP(U8,$A$9:$P$172,16,FALSE))=16,0,VLOOKUP(U8,$A$9:$P$172,16,FALSE))</f>
        <v>315250.79558999947</v>
      </c>
      <c r="V11" s="145">
        <f t="shared" si="11"/>
        <v>309906.91527999949</v>
      </c>
      <c r="W11" s="145">
        <f t="shared" si="11"/>
        <v>304563.03496999951</v>
      </c>
      <c r="X11" s="145">
        <f t="shared" si="11"/>
        <v>299219.15465999953</v>
      </c>
      <c r="Y11" s="145">
        <f t="shared" si="11"/>
        <v>293875.27434999956</v>
      </c>
      <c r="Z11" s="145">
        <f t="shared" si="11"/>
        <v>288531.39403999958</v>
      </c>
      <c r="AA11" s="145">
        <f t="shared" si="11"/>
        <v>283187.5137299996</v>
      </c>
      <c r="AB11" s="145">
        <f t="shared" si="11"/>
        <v>277843.63341999962</v>
      </c>
      <c r="AC11" s="145">
        <f t="shared" si="11"/>
        <v>272499.75310999964</v>
      </c>
      <c r="AD11" s="145">
        <f t="shared" si="11"/>
        <v>0</v>
      </c>
      <c r="AE11" s="145">
        <f t="shared" si="11"/>
        <v>0</v>
      </c>
    </row>
    <row r="12" spans="1:31">
      <c r="A12" s="30">
        <v>35551</v>
      </c>
      <c r="B12" s="3"/>
      <c r="C12" s="6">
        <v>4</v>
      </c>
      <c r="D12" s="29">
        <f t="shared" si="0"/>
        <v>33797</v>
      </c>
      <c r="E12" s="29">
        <f t="shared" si="6"/>
        <v>135188</v>
      </c>
      <c r="F12" s="29">
        <f t="shared" si="1"/>
        <v>-5948200</v>
      </c>
      <c r="G12" s="34">
        <f>+Inputs!$D$2</f>
        <v>0.3795</v>
      </c>
      <c r="H12" s="2"/>
      <c r="I12" s="27">
        <f t="shared" si="7"/>
        <v>6083388</v>
      </c>
      <c r="J12" s="27"/>
      <c r="K12" s="27">
        <f t="shared" si="2"/>
        <v>33797</v>
      </c>
      <c r="L12" s="27">
        <f t="shared" si="8"/>
        <v>135188</v>
      </c>
      <c r="M12" s="27">
        <f t="shared" si="3"/>
        <v>12825.961499999999</v>
      </c>
      <c r="N12" s="27">
        <f t="shared" si="4"/>
        <v>12825.961499999999</v>
      </c>
      <c r="O12" s="27">
        <f t="shared" si="9"/>
        <v>-2257341.899999999</v>
      </c>
      <c r="P12" s="27">
        <f t="shared" si="10"/>
        <v>2257341.899999999</v>
      </c>
      <c r="Q12" s="39"/>
      <c r="R12" s="40"/>
      <c r="S12" s="40"/>
      <c r="T12" s="36"/>
    </row>
    <row r="13" spans="1:31">
      <c r="A13" s="31">
        <v>35582</v>
      </c>
      <c r="B13" s="3"/>
      <c r="C13" s="6">
        <v>5</v>
      </c>
      <c r="D13" s="29">
        <f t="shared" si="0"/>
        <v>33797</v>
      </c>
      <c r="E13" s="29">
        <f t="shared" si="6"/>
        <v>168985</v>
      </c>
      <c r="F13" s="29">
        <f t="shared" si="1"/>
        <v>-5914403</v>
      </c>
      <c r="G13" s="34">
        <f>+Inputs!$D$2</f>
        <v>0.3795</v>
      </c>
      <c r="H13" s="2"/>
      <c r="I13" s="27">
        <f t="shared" si="7"/>
        <v>6083388</v>
      </c>
      <c r="J13" s="27"/>
      <c r="K13" s="27">
        <f t="shared" si="2"/>
        <v>33797</v>
      </c>
      <c r="L13" s="27">
        <f t="shared" si="8"/>
        <v>168985</v>
      </c>
      <c r="M13" s="27">
        <f t="shared" si="3"/>
        <v>12825.961499999999</v>
      </c>
      <c r="N13" s="27">
        <f t="shared" si="4"/>
        <v>12825.961499999999</v>
      </c>
      <c r="O13" s="27">
        <f t="shared" si="9"/>
        <v>-2244515.9384999988</v>
      </c>
      <c r="P13" s="27">
        <f t="shared" si="10"/>
        <v>2244515.9384999988</v>
      </c>
      <c r="Q13" s="38">
        <f>VLOOKUP(Q8,A9:P172,9)</f>
        <v>6083388</v>
      </c>
      <c r="R13" s="38">
        <f>VLOOKUP(R8,A9:P172,9)</f>
        <v>6083388</v>
      </c>
      <c r="S13" s="38">
        <f>+R13-Q13</f>
        <v>0</v>
      </c>
      <c r="T13" s="36" t="s">
        <v>70</v>
      </c>
    </row>
    <row r="14" spans="1:31">
      <c r="A14" s="30">
        <v>35612</v>
      </c>
      <c r="B14" s="3"/>
      <c r="C14" s="6">
        <v>6</v>
      </c>
      <c r="D14" s="29">
        <f t="shared" si="0"/>
        <v>33797</v>
      </c>
      <c r="E14" s="29">
        <f t="shared" si="6"/>
        <v>202782</v>
      </c>
      <c r="F14" s="29">
        <f t="shared" si="1"/>
        <v>-5880606</v>
      </c>
      <c r="G14" s="34">
        <f>+Inputs!$D$2</f>
        <v>0.3795</v>
      </c>
      <c r="H14" s="2"/>
      <c r="I14" s="27">
        <f t="shared" si="7"/>
        <v>6083388</v>
      </c>
      <c r="J14" s="27"/>
      <c r="K14" s="27">
        <f t="shared" si="2"/>
        <v>33797</v>
      </c>
      <c r="L14" s="27">
        <f t="shared" si="8"/>
        <v>202782</v>
      </c>
      <c r="M14" s="27">
        <f t="shared" si="3"/>
        <v>12825.961499999999</v>
      </c>
      <c r="N14" s="27">
        <f t="shared" si="4"/>
        <v>12825.961499999999</v>
      </c>
      <c r="O14" s="27">
        <f t="shared" si="9"/>
        <v>-2231689.9769999986</v>
      </c>
      <c r="P14" s="27">
        <f t="shared" si="10"/>
        <v>2231689.9769999986</v>
      </c>
      <c r="Q14" s="38">
        <f>VLOOKUP(Q8,A9:P172,12)</f>
        <v>5238535</v>
      </c>
      <c r="R14" s="38">
        <f>VLOOKUP(R8,A9:P172,12)</f>
        <v>5365264</v>
      </c>
      <c r="S14" s="38">
        <f>+R14-Q14</f>
        <v>126729</v>
      </c>
      <c r="T14" s="37" t="s">
        <v>93</v>
      </c>
    </row>
    <row r="15" spans="1:31">
      <c r="A15" s="31">
        <v>35643</v>
      </c>
      <c r="B15" s="3"/>
      <c r="C15" s="6">
        <v>7</v>
      </c>
      <c r="D15" s="29">
        <f t="shared" si="0"/>
        <v>33797</v>
      </c>
      <c r="E15" s="29">
        <f t="shared" si="6"/>
        <v>236579</v>
      </c>
      <c r="F15" s="29">
        <f t="shared" si="1"/>
        <v>-5846809</v>
      </c>
      <c r="G15" s="34">
        <f>+Inputs!$D$2</f>
        <v>0.3795</v>
      </c>
      <c r="H15" s="2"/>
      <c r="I15" s="27">
        <f t="shared" si="7"/>
        <v>6083388</v>
      </c>
      <c r="J15" s="27"/>
      <c r="K15" s="27">
        <f t="shared" si="2"/>
        <v>33797</v>
      </c>
      <c r="L15" s="27">
        <f t="shared" si="8"/>
        <v>236579</v>
      </c>
      <c r="M15" s="27">
        <f t="shared" si="3"/>
        <v>12825.961499999999</v>
      </c>
      <c r="N15" s="27">
        <f t="shared" si="4"/>
        <v>12825.961499999999</v>
      </c>
      <c r="O15" s="27">
        <f t="shared" si="9"/>
        <v>-2218864.0154999983</v>
      </c>
      <c r="P15" s="27">
        <f t="shared" si="10"/>
        <v>2218864.0154999983</v>
      </c>
    </row>
    <row r="16" spans="1:31">
      <c r="A16" s="30">
        <v>35674</v>
      </c>
      <c r="B16" s="3"/>
      <c r="C16" s="6">
        <v>8</v>
      </c>
      <c r="D16" s="29">
        <f t="shared" si="0"/>
        <v>33797</v>
      </c>
      <c r="E16" s="29">
        <f t="shared" si="6"/>
        <v>270376</v>
      </c>
      <c r="F16" s="29">
        <f t="shared" si="1"/>
        <v>-5813012</v>
      </c>
      <c r="G16" s="34">
        <f>+Inputs!$D$2</f>
        <v>0.3795</v>
      </c>
      <c r="H16" s="2"/>
      <c r="I16" s="27">
        <f t="shared" si="7"/>
        <v>6083388</v>
      </c>
      <c r="J16" s="27"/>
      <c r="K16" s="27">
        <f t="shared" si="2"/>
        <v>33797</v>
      </c>
      <c r="L16" s="27">
        <f t="shared" si="8"/>
        <v>270376</v>
      </c>
      <c r="M16" s="27">
        <f t="shared" si="3"/>
        <v>12825.961499999999</v>
      </c>
      <c r="N16" s="27">
        <f t="shared" si="4"/>
        <v>12825.961499999999</v>
      </c>
      <c r="O16" s="27">
        <f t="shared" si="9"/>
        <v>-2206038.0539999981</v>
      </c>
      <c r="P16" s="27">
        <f t="shared" si="10"/>
        <v>2206038.0539999981</v>
      </c>
      <c r="Q16" s="4"/>
      <c r="R16" s="4"/>
      <c r="S16" s="4"/>
    </row>
    <row r="17" spans="1:19">
      <c r="A17" s="31">
        <v>35704</v>
      </c>
      <c r="B17" s="3"/>
      <c r="C17" s="6">
        <v>9</v>
      </c>
      <c r="D17" s="29">
        <f t="shared" si="0"/>
        <v>33797</v>
      </c>
      <c r="E17" s="29">
        <f t="shared" si="6"/>
        <v>304173</v>
      </c>
      <c r="F17" s="29">
        <f t="shared" si="1"/>
        <v>-5779215</v>
      </c>
      <c r="G17" s="34">
        <f>+Inputs!$D$2</f>
        <v>0.3795</v>
      </c>
      <c r="H17" s="2"/>
      <c r="I17" s="27">
        <f t="shared" si="7"/>
        <v>6083388</v>
      </c>
      <c r="J17" s="27"/>
      <c r="K17" s="27">
        <f t="shared" si="2"/>
        <v>33797</v>
      </c>
      <c r="L17" s="27">
        <f t="shared" si="8"/>
        <v>304173</v>
      </c>
      <c r="M17" s="27">
        <f t="shared" si="3"/>
        <v>12825.961499999999</v>
      </c>
      <c r="N17" s="27">
        <f t="shared" si="4"/>
        <v>12825.961499999999</v>
      </c>
      <c r="O17" s="27">
        <f t="shared" si="9"/>
        <v>-2193212.0924999979</v>
      </c>
      <c r="P17" s="27">
        <f t="shared" si="10"/>
        <v>2193212.0924999979</v>
      </c>
      <c r="Q17" s="4"/>
      <c r="R17" s="4"/>
      <c r="S17" s="4"/>
    </row>
    <row r="18" spans="1:19">
      <c r="A18" s="30">
        <v>35735</v>
      </c>
      <c r="B18" s="3"/>
      <c r="C18" s="6">
        <v>10</v>
      </c>
      <c r="D18" s="29">
        <f t="shared" si="0"/>
        <v>33797</v>
      </c>
      <c r="E18" s="29">
        <f t="shared" si="6"/>
        <v>337970</v>
      </c>
      <c r="F18" s="29">
        <f t="shared" si="1"/>
        <v>-5745418</v>
      </c>
      <c r="G18" s="34">
        <f>+Inputs!$D$2</f>
        <v>0.3795</v>
      </c>
      <c r="H18" s="2"/>
      <c r="I18" s="27">
        <f t="shared" si="7"/>
        <v>6083388</v>
      </c>
      <c r="J18" s="27"/>
      <c r="K18" s="27">
        <f t="shared" si="2"/>
        <v>33797</v>
      </c>
      <c r="L18" s="27">
        <f t="shared" si="8"/>
        <v>337970</v>
      </c>
      <c r="M18" s="27">
        <f t="shared" si="3"/>
        <v>12825.961499999999</v>
      </c>
      <c r="N18" s="27">
        <f t="shared" si="4"/>
        <v>12825.961499999999</v>
      </c>
      <c r="O18" s="27">
        <f t="shared" si="9"/>
        <v>-2180386.1309999977</v>
      </c>
      <c r="P18" s="27">
        <f t="shared" si="10"/>
        <v>2180386.1309999977</v>
      </c>
      <c r="Q18" s="4"/>
      <c r="R18" s="4"/>
      <c r="S18" s="4"/>
    </row>
    <row r="19" spans="1:19">
      <c r="A19" s="31">
        <v>35765</v>
      </c>
      <c r="B19" s="3"/>
      <c r="C19" s="6">
        <v>11</v>
      </c>
      <c r="D19" s="29">
        <f t="shared" si="0"/>
        <v>33797</v>
      </c>
      <c r="E19" s="29">
        <f t="shared" si="6"/>
        <v>371767</v>
      </c>
      <c r="F19" s="29">
        <f t="shared" si="1"/>
        <v>-5711621</v>
      </c>
      <c r="G19" s="34">
        <f>+Inputs!$D$2</f>
        <v>0.3795</v>
      </c>
      <c r="H19" s="2"/>
      <c r="I19" s="27">
        <f t="shared" si="7"/>
        <v>6083388</v>
      </c>
      <c r="J19" s="27"/>
      <c r="K19" s="27">
        <f t="shared" si="2"/>
        <v>33797</v>
      </c>
      <c r="L19" s="27">
        <f t="shared" si="8"/>
        <v>371767</v>
      </c>
      <c r="M19" s="27">
        <f t="shared" si="3"/>
        <v>12825.961499999999</v>
      </c>
      <c r="N19" s="27">
        <f t="shared" si="4"/>
        <v>12825.961499999999</v>
      </c>
      <c r="O19" s="27">
        <f t="shared" si="9"/>
        <v>-2167560.1694999975</v>
      </c>
      <c r="P19" s="27">
        <f t="shared" si="10"/>
        <v>2167560.1694999975</v>
      </c>
      <c r="Q19" s="4"/>
      <c r="R19" s="4"/>
      <c r="S19" s="4"/>
    </row>
    <row r="20" spans="1:19">
      <c r="A20" s="30">
        <v>35796</v>
      </c>
      <c r="B20" s="3"/>
      <c r="C20" s="6">
        <v>12</v>
      </c>
      <c r="D20" s="29">
        <f t="shared" si="0"/>
        <v>33797</v>
      </c>
      <c r="E20" s="29">
        <f t="shared" si="6"/>
        <v>405564</v>
      </c>
      <c r="F20" s="29">
        <f t="shared" si="1"/>
        <v>-5677824</v>
      </c>
      <c r="G20" s="34">
        <f>+Inputs!$D$2</f>
        <v>0.3795</v>
      </c>
      <c r="H20" s="2"/>
      <c r="I20" s="27">
        <f t="shared" si="7"/>
        <v>6083388</v>
      </c>
      <c r="J20" s="27"/>
      <c r="K20" s="27">
        <f t="shared" si="2"/>
        <v>33797</v>
      </c>
      <c r="L20" s="27">
        <f t="shared" si="8"/>
        <v>405564</v>
      </c>
      <c r="M20" s="27">
        <f t="shared" si="3"/>
        <v>12825.961499999999</v>
      </c>
      <c r="N20" s="27">
        <f t="shared" si="4"/>
        <v>12825.961499999999</v>
      </c>
      <c r="O20" s="27">
        <f t="shared" si="9"/>
        <v>-2154734.2079999973</v>
      </c>
      <c r="P20" s="27">
        <f t="shared" si="10"/>
        <v>2154734.2079999973</v>
      </c>
      <c r="Q20" s="4"/>
      <c r="R20" s="4"/>
      <c r="S20" s="4"/>
    </row>
    <row r="21" spans="1:19">
      <c r="A21" s="31">
        <v>35827</v>
      </c>
      <c r="B21" s="3"/>
      <c r="C21" s="6">
        <v>13</v>
      </c>
      <c r="D21" s="29">
        <f t="shared" si="0"/>
        <v>33797</v>
      </c>
      <c r="E21" s="29">
        <f t="shared" si="6"/>
        <v>439361</v>
      </c>
      <c r="F21" s="29">
        <f t="shared" si="1"/>
        <v>-5644027</v>
      </c>
      <c r="G21" s="34">
        <f>+Inputs!$D$2</f>
        <v>0.3795</v>
      </c>
      <c r="H21" s="2"/>
      <c r="I21" s="27">
        <f t="shared" si="7"/>
        <v>6083388</v>
      </c>
      <c r="J21" s="27"/>
      <c r="K21" s="27">
        <f t="shared" si="2"/>
        <v>33797</v>
      </c>
      <c r="L21" s="27">
        <f t="shared" si="8"/>
        <v>439361</v>
      </c>
      <c r="M21" s="27">
        <f t="shared" si="3"/>
        <v>12825.961499999999</v>
      </c>
      <c r="N21" s="27">
        <f t="shared" si="4"/>
        <v>12825.961499999999</v>
      </c>
      <c r="O21" s="27">
        <f t="shared" si="9"/>
        <v>-2141908.2464999971</v>
      </c>
      <c r="P21" s="27">
        <f t="shared" si="10"/>
        <v>2141908.2464999971</v>
      </c>
      <c r="Q21" s="4"/>
      <c r="R21" s="4"/>
      <c r="S21" s="4"/>
    </row>
    <row r="22" spans="1:19">
      <c r="A22" s="30">
        <v>35855</v>
      </c>
      <c r="B22" s="3"/>
      <c r="C22" s="6">
        <v>14</v>
      </c>
      <c r="D22" s="29">
        <f t="shared" si="0"/>
        <v>33797</v>
      </c>
      <c r="E22" s="29">
        <f t="shared" si="6"/>
        <v>473158</v>
      </c>
      <c r="F22" s="29">
        <f t="shared" si="1"/>
        <v>-5610230</v>
      </c>
      <c r="G22" s="34">
        <f>+Inputs!$D$2</f>
        <v>0.3795</v>
      </c>
      <c r="H22" s="2"/>
      <c r="I22" s="27">
        <f t="shared" si="7"/>
        <v>6083388</v>
      </c>
      <c r="J22" s="27"/>
      <c r="K22" s="27">
        <f t="shared" si="2"/>
        <v>33797</v>
      </c>
      <c r="L22" s="27">
        <f t="shared" si="8"/>
        <v>473158</v>
      </c>
      <c r="M22" s="27">
        <f t="shared" si="3"/>
        <v>12825.961499999999</v>
      </c>
      <c r="N22" s="27">
        <f t="shared" si="4"/>
        <v>12825.961499999999</v>
      </c>
      <c r="O22" s="27">
        <f t="shared" si="9"/>
        <v>-2129082.2849999969</v>
      </c>
      <c r="P22" s="27">
        <f t="shared" si="10"/>
        <v>2129082.2849999969</v>
      </c>
      <c r="Q22" s="4"/>
      <c r="R22" s="4"/>
      <c r="S22" s="4"/>
    </row>
    <row r="23" spans="1:19">
      <c r="A23" s="31">
        <v>35886</v>
      </c>
      <c r="B23" s="3"/>
      <c r="C23" s="6">
        <v>15</v>
      </c>
      <c r="D23" s="29">
        <f t="shared" si="0"/>
        <v>33797</v>
      </c>
      <c r="E23" s="29">
        <f t="shared" si="6"/>
        <v>506955</v>
      </c>
      <c r="F23" s="29">
        <f t="shared" si="1"/>
        <v>-5576433</v>
      </c>
      <c r="G23" s="34">
        <f>+Inputs!$D$2</f>
        <v>0.3795</v>
      </c>
      <c r="H23" s="2"/>
      <c r="I23" s="27">
        <f t="shared" si="7"/>
        <v>6083388</v>
      </c>
      <c r="J23" s="27"/>
      <c r="K23" s="27">
        <f t="shared" si="2"/>
        <v>33797</v>
      </c>
      <c r="L23" s="27">
        <f t="shared" si="8"/>
        <v>506955</v>
      </c>
      <c r="M23" s="27">
        <f t="shared" si="3"/>
        <v>12825.961499999999</v>
      </c>
      <c r="N23" s="27">
        <f t="shared" si="4"/>
        <v>12825.961499999999</v>
      </c>
      <c r="O23" s="27">
        <f t="shared" si="9"/>
        <v>-2116256.3234999967</v>
      </c>
      <c r="P23" s="27">
        <f t="shared" si="10"/>
        <v>2116256.3234999967</v>
      </c>
      <c r="Q23" s="4"/>
      <c r="R23" s="4"/>
      <c r="S23" s="4"/>
    </row>
    <row r="24" spans="1:19">
      <c r="A24" s="30">
        <v>35916</v>
      </c>
      <c r="B24" s="3"/>
      <c r="C24" s="6">
        <v>16</v>
      </c>
      <c r="D24" s="29">
        <f t="shared" si="0"/>
        <v>33797</v>
      </c>
      <c r="E24" s="29">
        <f t="shared" si="6"/>
        <v>540752</v>
      </c>
      <c r="F24" s="29">
        <f t="shared" si="1"/>
        <v>-5542636</v>
      </c>
      <c r="G24" s="34">
        <f>+Inputs!$D$2</f>
        <v>0.3795</v>
      </c>
      <c r="H24" s="2"/>
      <c r="I24" s="27">
        <f t="shared" si="7"/>
        <v>6083388</v>
      </c>
      <c r="J24" s="27"/>
      <c r="K24" s="27">
        <f t="shared" si="2"/>
        <v>33797</v>
      </c>
      <c r="L24" s="27">
        <f t="shared" si="8"/>
        <v>540752</v>
      </c>
      <c r="M24" s="27">
        <f t="shared" si="3"/>
        <v>12825.961499999999</v>
      </c>
      <c r="N24" s="27">
        <f t="shared" si="4"/>
        <v>12825.961499999999</v>
      </c>
      <c r="O24" s="27">
        <f t="shared" si="9"/>
        <v>-2103430.3619999965</v>
      </c>
      <c r="P24" s="27">
        <f t="shared" si="10"/>
        <v>2103430.3619999965</v>
      </c>
      <c r="Q24" s="4"/>
      <c r="R24" s="4"/>
      <c r="S24" s="4"/>
    </row>
    <row r="25" spans="1:19">
      <c r="A25" s="31">
        <v>35947</v>
      </c>
      <c r="B25" s="3"/>
      <c r="C25" s="6">
        <v>17</v>
      </c>
      <c r="D25" s="29">
        <f t="shared" si="0"/>
        <v>33797</v>
      </c>
      <c r="E25" s="29">
        <f t="shared" si="6"/>
        <v>574549</v>
      </c>
      <c r="F25" s="29">
        <f t="shared" si="1"/>
        <v>-5508839</v>
      </c>
      <c r="G25" s="34">
        <f>+Inputs!$D$2</f>
        <v>0.3795</v>
      </c>
      <c r="H25" s="2"/>
      <c r="I25" s="27">
        <f t="shared" si="7"/>
        <v>6083388</v>
      </c>
      <c r="J25" s="27"/>
      <c r="K25" s="27">
        <f t="shared" si="2"/>
        <v>33797</v>
      </c>
      <c r="L25" s="27">
        <f t="shared" si="8"/>
        <v>574549</v>
      </c>
      <c r="M25" s="27">
        <f t="shared" si="3"/>
        <v>12825.961499999999</v>
      </c>
      <c r="N25" s="27">
        <f t="shared" si="4"/>
        <v>12825.961499999999</v>
      </c>
      <c r="O25" s="27">
        <f t="shared" si="9"/>
        <v>-2090604.4004999965</v>
      </c>
      <c r="P25" s="27">
        <f t="shared" si="10"/>
        <v>2090604.4004999965</v>
      </c>
      <c r="Q25" s="4"/>
      <c r="R25" s="4"/>
      <c r="S25" s="4"/>
    </row>
    <row r="26" spans="1:19">
      <c r="A26" s="30">
        <v>35977</v>
      </c>
      <c r="B26" s="3"/>
      <c r="C26" s="6">
        <v>18</v>
      </c>
      <c r="D26" s="29">
        <f t="shared" si="0"/>
        <v>33797</v>
      </c>
      <c r="E26" s="29">
        <f t="shared" si="6"/>
        <v>608346</v>
      </c>
      <c r="F26" s="29">
        <f t="shared" si="1"/>
        <v>-5475042</v>
      </c>
      <c r="G26" s="34">
        <f>+Inputs!$D$2</f>
        <v>0.3795</v>
      </c>
      <c r="H26" s="2"/>
      <c r="I26" s="27">
        <f t="shared" si="7"/>
        <v>6083388</v>
      </c>
      <c r="J26" s="27"/>
      <c r="K26" s="27">
        <f t="shared" si="2"/>
        <v>33797</v>
      </c>
      <c r="L26" s="27">
        <f t="shared" si="8"/>
        <v>608346</v>
      </c>
      <c r="M26" s="27">
        <f t="shared" si="3"/>
        <v>12825.961499999999</v>
      </c>
      <c r="N26" s="27">
        <f t="shared" si="4"/>
        <v>12825.961499999999</v>
      </c>
      <c r="O26" s="27">
        <f t="shared" si="9"/>
        <v>-2077778.4389999965</v>
      </c>
      <c r="P26" s="27">
        <f t="shared" si="10"/>
        <v>2077778.4389999965</v>
      </c>
      <c r="Q26" s="4"/>
      <c r="R26" s="4"/>
      <c r="S26" s="4"/>
    </row>
    <row r="27" spans="1:19">
      <c r="A27" s="31">
        <v>36008</v>
      </c>
      <c r="B27" s="3"/>
      <c r="C27" s="6">
        <v>19</v>
      </c>
      <c r="D27" s="29">
        <f t="shared" si="0"/>
        <v>33797</v>
      </c>
      <c r="E27" s="29">
        <f t="shared" si="6"/>
        <v>642143</v>
      </c>
      <c r="F27" s="29">
        <f t="shared" si="1"/>
        <v>-5441245</v>
      </c>
      <c r="G27" s="34">
        <f>+Inputs!$D$2</f>
        <v>0.3795</v>
      </c>
      <c r="H27" s="2"/>
      <c r="I27" s="27">
        <f t="shared" si="7"/>
        <v>6083388</v>
      </c>
      <c r="J27" s="27"/>
      <c r="K27" s="27">
        <f t="shared" si="2"/>
        <v>33797</v>
      </c>
      <c r="L27" s="27">
        <f t="shared" si="8"/>
        <v>642143</v>
      </c>
      <c r="M27" s="27">
        <f t="shared" si="3"/>
        <v>12825.961499999999</v>
      </c>
      <c r="N27" s="27">
        <f t="shared" si="4"/>
        <v>12825.961499999999</v>
      </c>
      <c r="O27" s="27">
        <f t="shared" si="9"/>
        <v>-2064952.4774999965</v>
      </c>
      <c r="P27" s="27">
        <f t="shared" si="10"/>
        <v>2064952.4774999965</v>
      </c>
      <c r="Q27" s="4"/>
      <c r="R27" s="4"/>
      <c r="S27" s="4"/>
    </row>
    <row r="28" spans="1:19">
      <c r="A28" s="30">
        <v>36039</v>
      </c>
      <c r="B28" s="3"/>
      <c r="C28" s="6">
        <v>20</v>
      </c>
      <c r="D28" s="29">
        <f t="shared" si="0"/>
        <v>33797</v>
      </c>
      <c r="E28" s="29">
        <f t="shared" si="6"/>
        <v>675940</v>
      </c>
      <c r="F28" s="29">
        <f t="shared" si="1"/>
        <v>-5407448</v>
      </c>
      <c r="G28" s="34">
        <f>+Inputs!$D$2</f>
        <v>0.3795</v>
      </c>
      <c r="H28" s="2"/>
      <c r="I28" s="27">
        <f t="shared" si="7"/>
        <v>6083388</v>
      </c>
      <c r="J28" s="27"/>
      <c r="K28" s="27">
        <f t="shared" si="2"/>
        <v>33797</v>
      </c>
      <c r="L28" s="27">
        <f t="shared" si="8"/>
        <v>675940</v>
      </c>
      <c r="M28" s="27">
        <f t="shared" si="3"/>
        <v>12825.961499999999</v>
      </c>
      <c r="N28" s="27">
        <f t="shared" si="4"/>
        <v>12825.961499999999</v>
      </c>
      <c r="O28" s="27">
        <f t="shared" si="9"/>
        <v>-2052126.5159999966</v>
      </c>
      <c r="P28" s="27">
        <f t="shared" si="10"/>
        <v>2052126.5159999966</v>
      </c>
      <c r="Q28" s="4"/>
      <c r="R28" s="4"/>
      <c r="S28" s="4"/>
    </row>
    <row r="29" spans="1:19">
      <c r="A29" s="31">
        <v>36069</v>
      </c>
      <c r="B29" s="3"/>
      <c r="C29" s="6">
        <v>21</v>
      </c>
      <c r="D29" s="29">
        <f t="shared" si="0"/>
        <v>33797</v>
      </c>
      <c r="E29" s="29">
        <f t="shared" si="6"/>
        <v>709737</v>
      </c>
      <c r="F29" s="29">
        <f t="shared" si="1"/>
        <v>-5373651</v>
      </c>
      <c r="G29" s="34">
        <f>+Inputs!$D$2</f>
        <v>0.3795</v>
      </c>
      <c r="H29" s="2"/>
      <c r="I29" s="27">
        <f t="shared" si="7"/>
        <v>6083388</v>
      </c>
      <c r="J29" s="27"/>
      <c r="K29" s="27">
        <f t="shared" si="2"/>
        <v>33797</v>
      </c>
      <c r="L29" s="27">
        <f t="shared" si="8"/>
        <v>709737</v>
      </c>
      <c r="M29" s="27">
        <f t="shared" si="3"/>
        <v>12825.961499999999</v>
      </c>
      <c r="N29" s="27">
        <f t="shared" si="4"/>
        <v>12825.961499999999</v>
      </c>
      <c r="O29" s="27">
        <f t="shared" si="9"/>
        <v>-2039300.5544999966</v>
      </c>
      <c r="P29" s="27">
        <f t="shared" si="10"/>
        <v>2039300.5544999966</v>
      </c>
      <c r="Q29" s="4"/>
      <c r="R29" s="4"/>
      <c r="S29" s="4"/>
    </row>
    <row r="30" spans="1:19">
      <c r="A30" s="30">
        <v>36100</v>
      </c>
      <c r="B30" s="3"/>
      <c r="C30" s="6">
        <v>22</v>
      </c>
      <c r="D30" s="29">
        <f t="shared" si="0"/>
        <v>33797</v>
      </c>
      <c r="E30" s="29">
        <f t="shared" si="6"/>
        <v>743534</v>
      </c>
      <c r="F30" s="29">
        <f t="shared" si="1"/>
        <v>-5339854</v>
      </c>
      <c r="G30" s="34">
        <f>+Inputs!$D$2</f>
        <v>0.3795</v>
      </c>
      <c r="H30" s="2"/>
      <c r="I30" s="27">
        <f t="shared" si="7"/>
        <v>6083388</v>
      </c>
      <c r="J30" s="27"/>
      <c r="K30" s="27">
        <f t="shared" si="2"/>
        <v>33797</v>
      </c>
      <c r="L30" s="27">
        <f t="shared" si="8"/>
        <v>743534</v>
      </c>
      <c r="M30" s="27">
        <f t="shared" si="3"/>
        <v>12825.961499999999</v>
      </c>
      <c r="N30" s="27">
        <f t="shared" si="4"/>
        <v>12825.961499999999</v>
      </c>
      <c r="O30" s="27">
        <f t="shared" si="9"/>
        <v>-2026474.5929999966</v>
      </c>
      <c r="P30" s="27">
        <f t="shared" si="10"/>
        <v>2026474.5929999966</v>
      </c>
      <c r="Q30" s="112"/>
    </row>
    <row r="31" spans="1:19">
      <c r="A31" s="31">
        <v>36130</v>
      </c>
      <c r="B31" s="3"/>
      <c r="C31" s="6">
        <v>23</v>
      </c>
      <c r="D31" s="29">
        <f t="shared" si="0"/>
        <v>33797</v>
      </c>
      <c r="E31" s="29">
        <f t="shared" si="6"/>
        <v>777331</v>
      </c>
      <c r="F31" s="29">
        <f t="shared" si="1"/>
        <v>-5306057</v>
      </c>
      <c r="G31" s="34">
        <f>+Inputs!$D$2</f>
        <v>0.3795</v>
      </c>
      <c r="H31" s="2"/>
      <c r="I31" s="27">
        <f t="shared" si="7"/>
        <v>6083388</v>
      </c>
      <c r="J31" s="27"/>
      <c r="K31" s="27">
        <f t="shared" si="2"/>
        <v>33797</v>
      </c>
      <c r="L31" s="27">
        <f t="shared" si="8"/>
        <v>777331</v>
      </c>
      <c r="M31" s="27">
        <f t="shared" si="3"/>
        <v>12825.961499999999</v>
      </c>
      <c r="N31" s="27">
        <f t="shared" si="4"/>
        <v>12825.961499999999</v>
      </c>
      <c r="O31" s="27">
        <f t="shared" si="9"/>
        <v>-2013648.6314999966</v>
      </c>
      <c r="P31" s="27">
        <f t="shared" si="10"/>
        <v>2013648.6314999966</v>
      </c>
      <c r="Q31" s="112"/>
    </row>
    <row r="32" spans="1:19">
      <c r="A32" s="30">
        <v>36161</v>
      </c>
      <c r="B32" s="3"/>
      <c r="C32" s="6">
        <v>24</v>
      </c>
      <c r="D32" s="29">
        <f t="shared" si="0"/>
        <v>33797</v>
      </c>
      <c r="E32" s="29">
        <f t="shared" si="6"/>
        <v>811128</v>
      </c>
      <c r="F32" s="29">
        <f t="shared" si="1"/>
        <v>-5272260</v>
      </c>
      <c r="G32" s="34">
        <f>+Inputs!$D$2</f>
        <v>0.3795</v>
      </c>
      <c r="H32" s="2"/>
      <c r="I32" s="27">
        <f t="shared" si="7"/>
        <v>6083388</v>
      </c>
      <c r="J32" s="27"/>
      <c r="K32" s="27">
        <f t="shared" si="2"/>
        <v>33797</v>
      </c>
      <c r="L32" s="27">
        <f t="shared" si="8"/>
        <v>811128</v>
      </c>
      <c r="M32" s="27">
        <f t="shared" si="3"/>
        <v>12825.961499999999</v>
      </c>
      <c r="N32" s="27">
        <f t="shared" si="4"/>
        <v>12825.961499999999</v>
      </c>
      <c r="O32" s="27">
        <f t="shared" si="9"/>
        <v>-2000822.6699999967</v>
      </c>
      <c r="P32" s="27">
        <f t="shared" si="10"/>
        <v>2000822.6699999967</v>
      </c>
      <c r="Q32" s="112"/>
    </row>
    <row r="33" spans="1:21">
      <c r="A33" s="31">
        <v>36192</v>
      </c>
      <c r="B33" s="3"/>
      <c r="C33" s="6">
        <v>25</v>
      </c>
      <c r="D33" s="29">
        <f t="shared" si="0"/>
        <v>33797</v>
      </c>
      <c r="E33" s="29">
        <f t="shared" si="6"/>
        <v>844925</v>
      </c>
      <c r="F33" s="29">
        <f t="shared" si="1"/>
        <v>-5238463</v>
      </c>
      <c r="G33" s="34">
        <f>+Inputs!$D$2</f>
        <v>0.3795</v>
      </c>
      <c r="H33" s="2"/>
      <c r="I33" s="27">
        <f t="shared" si="7"/>
        <v>6083388</v>
      </c>
      <c r="J33" s="27"/>
      <c r="K33" s="27">
        <f t="shared" si="2"/>
        <v>33797</v>
      </c>
      <c r="L33" s="27">
        <f t="shared" si="8"/>
        <v>844925</v>
      </c>
      <c r="M33" s="27">
        <f t="shared" si="3"/>
        <v>12825.961499999999</v>
      </c>
      <c r="N33" s="27">
        <f t="shared" si="4"/>
        <v>12825.961499999999</v>
      </c>
      <c r="O33" s="27">
        <f t="shared" si="9"/>
        <v>-1987996.7084999967</v>
      </c>
      <c r="P33" s="27">
        <f t="shared" si="10"/>
        <v>1987996.7084999967</v>
      </c>
      <c r="Q33" s="112"/>
    </row>
    <row r="34" spans="1:21">
      <c r="A34" s="30">
        <v>36220</v>
      </c>
      <c r="B34" s="3"/>
      <c r="C34" s="6">
        <v>26</v>
      </c>
      <c r="D34" s="29">
        <f t="shared" si="0"/>
        <v>33797</v>
      </c>
      <c r="E34" s="29">
        <f t="shared" si="6"/>
        <v>878722</v>
      </c>
      <c r="F34" s="29">
        <f t="shared" si="1"/>
        <v>-5204666</v>
      </c>
      <c r="G34" s="34">
        <f>+Inputs!$D$2</f>
        <v>0.3795</v>
      </c>
      <c r="H34" s="2"/>
      <c r="I34" s="27">
        <f t="shared" si="7"/>
        <v>6083388</v>
      </c>
      <c r="J34" s="27"/>
      <c r="K34" s="27">
        <f t="shared" si="2"/>
        <v>33797</v>
      </c>
      <c r="L34" s="27">
        <f t="shared" si="8"/>
        <v>878722</v>
      </c>
      <c r="M34" s="27">
        <f t="shared" si="3"/>
        <v>12825.961499999999</v>
      </c>
      <c r="N34" s="27">
        <f t="shared" si="4"/>
        <v>12825.961499999999</v>
      </c>
      <c r="O34" s="27">
        <f t="shared" si="9"/>
        <v>-1975170.7469999967</v>
      </c>
      <c r="P34" s="27">
        <f t="shared" si="10"/>
        <v>1975170.7469999967</v>
      </c>
      <c r="Q34" s="112"/>
    </row>
    <row r="35" spans="1:21">
      <c r="A35" s="31">
        <v>36251</v>
      </c>
      <c r="B35" s="3"/>
      <c r="C35" s="6">
        <v>27</v>
      </c>
      <c r="D35" s="29">
        <f t="shared" si="0"/>
        <v>33797</v>
      </c>
      <c r="E35" s="29">
        <f t="shared" si="6"/>
        <v>912519</v>
      </c>
      <c r="F35" s="29">
        <f t="shared" si="1"/>
        <v>-5170869</v>
      </c>
      <c r="G35" s="34">
        <f>+Inputs!$D$2</f>
        <v>0.3795</v>
      </c>
      <c r="H35" s="2"/>
      <c r="I35" s="27">
        <f t="shared" si="7"/>
        <v>6083388</v>
      </c>
      <c r="J35" s="27"/>
      <c r="K35" s="27">
        <f t="shared" si="2"/>
        <v>33797</v>
      </c>
      <c r="L35" s="27">
        <f t="shared" si="8"/>
        <v>912519</v>
      </c>
      <c r="M35" s="27">
        <f t="shared" si="3"/>
        <v>12825.961499999999</v>
      </c>
      <c r="N35" s="27">
        <f t="shared" si="4"/>
        <v>12825.961499999999</v>
      </c>
      <c r="O35" s="27">
        <f t="shared" si="9"/>
        <v>-1962344.7854999967</v>
      </c>
      <c r="P35" s="27">
        <f t="shared" si="10"/>
        <v>1962344.7854999967</v>
      </c>
    </row>
    <row r="36" spans="1:21">
      <c r="A36" s="30">
        <v>36281</v>
      </c>
      <c r="B36" s="3"/>
      <c r="C36" s="6">
        <v>28</v>
      </c>
      <c r="D36" s="29">
        <f t="shared" si="0"/>
        <v>33797</v>
      </c>
      <c r="E36" s="29">
        <f t="shared" si="6"/>
        <v>946316</v>
      </c>
      <c r="F36" s="29">
        <f t="shared" si="1"/>
        <v>-5137072</v>
      </c>
      <c r="G36" s="34">
        <f>+Inputs!$D$2</f>
        <v>0.3795</v>
      </c>
      <c r="H36" s="2"/>
      <c r="I36" s="27">
        <f t="shared" si="7"/>
        <v>6083388</v>
      </c>
      <c r="J36" s="27"/>
      <c r="K36" s="27">
        <f t="shared" si="2"/>
        <v>33797</v>
      </c>
      <c r="L36" s="27">
        <f t="shared" si="8"/>
        <v>946316</v>
      </c>
      <c r="M36" s="27">
        <f t="shared" si="3"/>
        <v>12825.961499999999</v>
      </c>
      <c r="N36" s="27">
        <f t="shared" si="4"/>
        <v>12825.961499999999</v>
      </c>
      <c r="O36" s="27">
        <f t="shared" si="9"/>
        <v>-1949518.8239999968</v>
      </c>
      <c r="P36" s="27">
        <f t="shared" si="10"/>
        <v>1949518.8239999968</v>
      </c>
    </row>
    <row r="37" spans="1:21">
      <c r="A37" s="31">
        <v>36312</v>
      </c>
      <c r="B37" s="3"/>
      <c r="C37" s="6">
        <v>29</v>
      </c>
      <c r="D37" s="29">
        <f t="shared" si="0"/>
        <v>33797</v>
      </c>
      <c r="E37" s="29">
        <f t="shared" si="6"/>
        <v>980113</v>
      </c>
      <c r="F37" s="29">
        <f t="shared" si="1"/>
        <v>-5103275</v>
      </c>
      <c r="G37" s="34">
        <f>+Inputs!$D$2</f>
        <v>0.3795</v>
      </c>
      <c r="H37" s="2"/>
      <c r="I37" s="27">
        <f t="shared" si="7"/>
        <v>6083388</v>
      </c>
      <c r="J37" s="27"/>
      <c r="K37" s="27">
        <f t="shared" si="2"/>
        <v>33797</v>
      </c>
      <c r="L37" s="27">
        <f t="shared" si="8"/>
        <v>980113</v>
      </c>
      <c r="M37" s="27">
        <f t="shared" si="3"/>
        <v>12825.961499999999</v>
      </c>
      <c r="N37" s="27">
        <f t="shared" si="4"/>
        <v>12825.961499999999</v>
      </c>
      <c r="O37" s="27">
        <f t="shared" si="9"/>
        <v>-1936692.8624999968</v>
      </c>
      <c r="P37" s="27">
        <f t="shared" si="10"/>
        <v>1936692.8624999968</v>
      </c>
    </row>
    <row r="38" spans="1:21">
      <c r="A38" s="30">
        <v>36342</v>
      </c>
      <c r="B38" s="3"/>
      <c r="C38" s="6">
        <v>30</v>
      </c>
      <c r="D38" s="29">
        <f t="shared" si="0"/>
        <v>33797</v>
      </c>
      <c r="E38" s="29">
        <f t="shared" si="6"/>
        <v>1013910</v>
      </c>
      <c r="F38" s="29">
        <f t="shared" si="1"/>
        <v>-5069478</v>
      </c>
      <c r="G38" s="34">
        <f>+Inputs!$D$2</f>
        <v>0.3795</v>
      </c>
      <c r="H38" s="2"/>
      <c r="I38" s="27">
        <f t="shared" si="7"/>
        <v>6083388</v>
      </c>
      <c r="J38" s="27"/>
      <c r="K38" s="27">
        <f t="shared" si="2"/>
        <v>33797</v>
      </c>
      <c r="L38" s="27">
        <f t="shared" si="8"/>
        <v>1013910</v>
      </c>
      <c r="M38" s="27">
        <f t="shared" si="3"/>
        <v>12825.961499999999</v>
      </c>
      <c r="N38" s="27">
        <f t="shared" si="4"/>
        <v>12825.961499999999</v>
      </c>
      <c r="O38" s="27">
        <f t="shared" si="9"/>
        <v>-1923866.9009999968</v>
      </c>
      <c r="P38" s="27">
        <f t="shared" si="10"/>
        <v>1923866.9009999968</v>
      </c>
    </row>
    <row r="39" spans="1:21">
      <c r="A39" s="31">
        <v>36373</v>
      </c>
      <c r="B39" s="2"/>
      <c r="C39" s="6">
        <v>31</v>
      </c>
      <c r="D39" s="29">
        <f t="shared" si="0"/>
        <v>33797</v>
      </c>
      <c r="E39" s="29">
        <f t="shared" si="6"/>
        <v>1047707</v>
      </c>
      <c r="F39" s="29">
        <f t="shared" si="1"/>
        <v>-5035681</v>
      </c>
      <c r="G39" s="34">
        <f>+Inputs!$D$2</f>
        <v>0.3795</v>
      </c>
      <c r="H39" s="2"/>
      <c r="I39" s="27">
        <f t="shared" si="7"/>
        <v>6083388</v>
      </c>
      <c r="J39" s="27"/>
      <c r="K39" s="27">
        <f t="shared" si="2"/>
        <v>33797</v>
      </c>
      <c r="L39" s="27">
        <f t="shared" si="8"/>
        <v>1047707</v>
      </c>
      <c r="M39" s="27">
        <f t="shared" si="3"/>
        <v>12825.961499999999</v>
      </c>
      <c r="N39" s="27">
        <f t="shared" si="4"/>
        <v>12825.961499999999</v>
      </c>
      <c r="O39" s="27">
        <f t="shared" si="9"/>
        <v>-1911040.9394999968</v>
      </c>
      <c r="P39" s="27">
        <f t="shared" si="10"/>
        <v>1911040.9394999968</v>
      </c>
    </row>
    <row r="40" spans="1:21">
      <c r="A40" s="30">
        <v>36404</v>
      </c>
      <c r="B40" s="2"/>
      <c r="C40" s="6">
        <v>32</v>
      </c>
      <c r="D40" s="29">
        <f t="shared" si="0"/>
        <v>33797</v>
      </c>
      <c r="E40" s="29">
        <f t="shared" si="6"/>
        <v>1081504</v>
      </c>
      <c r="F40" s="29">
        <f t="shared" si="1"/>
        <v>-5001884</v>
      </c>
      <c r="G40" s="34">
        <f>+Inputs!$D$2</f>
        <v>0.3795</v>
      </c>
      <c r="H40" s="2"/>
      <c r="I40" s="27">
        <f t="shared" si="7"/>
        <v>6083388</v>
      </c>
      <c r="J40" s="2"/>
      <c r="K40" s="27">
        <f t="shared" si="2"/>
        <v>33797</v>
      </c>
      <c r="L40" s="27">
        <f t="shared" si="8"/>
        <v>1081504</v>
      </c>
      <c r="M40" s="27">
        <f t="shared" si="3"/>
        <v>12825.961499999999</v>
      </c>
      <c r="N40" s="27">
        <f t="shared" si="4"/>
        <v>12825.961499999999</v>
      </c>
      <c r="O40" s="27">
        <f t="shared" si="9"/>
        <v>-1898214.9779999969</v>
      </c>
      <c r="P40" s="27">
        <f t="shared" si="10"/>
        <v>1898214.9779999969</v>
      </c>
    </row>
    <row r="41" spans="1:21">
      <c r="A41" s="31">
        <v>36434</v>
      </c>
      <c r="C41" s="6">
        <v>33</v>
      </c>
      <c r="D41" s="29">
        <f t="shared" ref="D41:D72" si="12">ROUND(-(+$B$9/180)*1,0)</f>
        <v>33797</v>
      </c>
      <c r="E41" s="29">
        <f t="shared" si="6"/>
        <v>1115301</v>
      </c>
      <c r="F41" s="29">
        <f t="shared" ref="F41:F72" si="13">$B$9+E41</f>
        <v>-4968087</v>
      </c>
      <c r="G41" s="34">
        <f>+Inputs!$D$2</f>
        <v>0.3795</v>
      </c>
      <c r="I41" s="27">
        <f t="shared" si="7"/>
        <v>6083388</v>
      </c>
      <c r="K41" s="27">
        <f t="shared" ref="K41:K72" si="14">D41</f>
        <v>33797</v>
      </c>
      <c r="L41" s="27">
        <f t="shared" si="8"/>
        <v>1115301</v>
      </c>
      <c r="M41" s="27">
        <f t="shared" ref="M41:M72" si="15">K41*G41</f>
        <v>12825.961499999999</v>
      </c>
      <c r="N41" s="27">
        <f t="shared" ref="N41:N72" si="16">M41-J41</f>
        <v>12825.961499999999</v>
      </c>
      <c r="O41" s="27">
        <f t="shared" si="9"/>
        <v>-1885389.0164999969</v>
      </c>
      <c r="P41" s="27">
        <f t="shared" si="10"/>
        <v>1885389.0164999969</v>
      </c>
    </row>
    <row r="42" spans="1:21">
      <c r="A42" s="30">
        <v>36465</v>
      </c>
      <c r="C42" s="6">
        <v>34</v>
      </c>
      <c r="D42" s="29">
        <f t="shared" si="12"/>
        <v>33797</v>
      </c>
      <c r="E42" s="29">
        <f t="shared" ref="E42:E73" si="17">+E41+D42</f>
        <v>1149098</v>
      </c>
      <c r="F42" s="29">
        <f t="shared" si="13"/>
        <v>-4934290</v>
      </c>
      <c r="G42" s="34">
        <f>+Inputs!$D$2</f>
        <v>0.3795</v>
      </c>
      <c r="I42" s="27">
        <f t="shared" ref="I42:I73" si="18">+I41+H42</f>
        <v>6083388</v>
      </c>
      <c r="K42" s="27">
        <f t="shared" si="14"/>
        <v>33797</v>
      </c>
      <c r="L42" s="27">
        <f t="shared" ref="L42:L73" si="19">+L41+K42</f>
        <v>1149098</v>
      </c>
      <c r="M42" s="27">
        <f t="shared" si="15"/>
        <v>12825.961499999999</v>
      </c>
      <c r="N42" s="27">
        <f t="shared" si="16"/>
        <v>12825.961499999999</v>
      </c>
      <c r="O42" s="27">
        <f t="shared" ref="O42:O73" si="20">+O41+N42</f>
        <v>-1872563.0549999969</v>
      </c>
      <c r="P42" s="27">
        <f t="shared" ref="P42:P73" si="21">P41-N42</f>
        <v>1872563.0549999969</v>
      </c>
    </row>
    <row r="43" spans="1:21">
      <c r="A43" s="31">
        <v>36495</v>
      </c>
      <c r="C43" s="6">
        <v>35</v>
      </c>
      <c r="D43" s="29">
        <f t="shared" si="12"/>
        <v>33797</v>
      </c>
      <c r="E43" s="29">
        <f t="shared" si="17"/>
        <v>1182895</v>
      </c>
      <c r="F43" s="29">
        <f t="shared" si="13"/>
        <v>-4900493</v>
      </c>
      <c r="G43" s="34">
        <f>+Inputs!$D$2</f>
        <v>0.3795</v>
      </c>
      <c r="I43" s="27">
        <f t="shared" si="18"/>
        <v>6083388</v>
      </c>
      <c r="K43" s="27">
        <f t="shared" si="14"/>
        <v>33797</v>
      </c>
      <c r="L43" s="27">
        <f t="shared" si="19"/>
        <v>1182895</v>
      </c>
      <c r="M43" s="27">
        <f t="shared" si="15"/>
        <v>12825.961499999999</v>
      </c>
      <c r="N43" s="27">
        <f t="shared" si="16"/>
        <v>12825.961499999999</v>
      </c>
      <c r="O43" s="27">
        <f t="shared" si="20"/>
        <v>-1859737.0934999969</v>
      </c>
      <c r="P43" s="27">
        <f t="shared" si="21"/>
        <v>1859737.0934999969</v>
      </c>
    </row>
    <row r="44" spans="1:21">
      <c r="A44" s="30">
        <v>36526</v>
      </c>
      <c r="C44" s="6">
        <v>36</v>
      </c>
      <c r="D44" s="29">
        <f t="shared" si="12"/>
        <v>33797</v>
      </c>
      <c r="E44" s="29">
        <f t="shared" si="17"/>
        <v>1216692</v>
      </c>
      <c r="F44" s="29">
        <f t="shared" si="13"/>
        <v>-4866696</v>
      </c>
      <c r="G44" s="34">
        <f>+Inputs!$D$2</f>
        <v>0.3795</v>
      </c>
      <c r="I44" s="27">
        <f t="shared" si="18"/>
        <v>6083388</v>
      </c>
      <c r="K44" s="27">
        <f t="shared" si="14"/>
        <v>33797</v>
      </c>
      <c r="L44" s="27">
        <f t="shared" si="19"/>
        <v>1216692</v>
      </c>
      <c r="M44" s="27">
        <f t="shared" si="15"/>
        <v>12825.961499999999</v>
      </c>
      <c r="N44" s="27">
        <f t="shared" si="16"/>
        <v>12825.961499999999</v>
      </c>
      <c r="O44" s="27">
        <f t="shared" si="20"/>
        <v>-1846911.131999997</v>
      </c>
      <c r="P44" s="27">
        <f t="shared" si="21"/>
        <v>1846911.131999997</v>
      </c>
      <c r="U44" s="98"/>
    </row>
    <row r="45" spans="1:21">
      <c r="A45" s="31">
        <v>36557</v>
      </c>
      <c r="C45" s="6">
        <v>37</v>
      </c>
      <c r="D45" s="29">
        <f t="shared" si="12"/>
        <v>33797</v>
      </c>
      <c r="E45" s="29">
        <f t="shared" si="17"/>
        <v>1250489</v>
      </c>
      <c r="F45" s="29">
        <f t="shared" si="13"/>
        <v>-4832899</v>
      </c>
      <c r="G45" s="34">
        <f>+Inputs!$D$2</f>
        <v>0.3795</v>
      </c>
      <c r="I45" s="27">
        <f t="shared" si="18"/>
        <v>6083388</v>
      </c>
      <c r="K45" s="27">
        <f t="shared" si="14"/>
        <v>33797</v>
      </c>
      <c r="L45" s="27">
        <f t="shared" si="19"/>
        <v>1250489</v>
      </c>
      <c r="M45" s="27">
        <f t="shared" si="15"/>
        <v>12825.961499999999</v>
      </c>
      <c r="N45" s="27">
        <f t="shared" si="16"/>
        <v>12825.961499999999</v>
      </c>
      <c r="O45" s="27">
        <f t="shared" si="20"/>
        <v>-1834085.170499997</v>
      </c>
      <c r="P45" s="27">
        <f t="shared" si="21"/>
        <v>1834085.170499997</v>
      </c>
      <c r="U45" s="98"/>
    </row>
    <row r="46" spans="1:21">
      <c r="A46" s="30">
        <v>36586</v>
      </c>
      <c r="C46" s="6">
        <v>38</v>
      </c>
      <c r="D46" s="29">
        <f t="shared" si="12"/>
        <v>33797</v>
      </c>
      <c r="E46" s="29">
        <f t="shared" si="17"/>
        <v>1284286</v>
      </c>
      <c r="F46" s="29">
        <f t="shared" si="13"/>
        <v>-4799102</v>
      </c>
      <c r="G46" s="34">
        <f>+Inputs!$D$2</f>
        <v>0.3795</v>
      </c>
      <c r="I46" s="27">
        <f t="shared" si="18"/>
        <v>6083388</v>
      </c>
      <c r="K46" s="27">
        <f t="shared" si="14"/>
        <v>33797</v>
      </c>
      <c r="L46" s="27">
        <f t="shared" si="19"/>
        <v>1284286</v>
      </c>
      <c r="M46" s="27">
        <f t="shared" si="15"/>
        <v>12825.961499999999</v>
      </c>
      <c r="N46" s="27">
        <f t="shared" si="16"/>
        <v>12825.961499999999</v>
      </c>
      <c r="O46" s="27">
        <f t="shared" si="20"/>
        <v>-1821259.208999997</v>
      </c>
      <c r="P46" s="27">
        <f t="shared" si="21"/>
        <v>1821259.208999997</v>
      </c>
      <c r="U46" s="98"/>
    </row>
    <row r="47" spans="1:21">
      <c r="A47" s="31">
        <v>36617</v>
      </c>
      <c r="C47" s="6">
        <v>39</v>
      </c>
      <c r="D47" s="29">
        <f t="shared" si="12"/>
        <v>33797</v>
      </c>
      <c r="E47" s="29">
        <f t="shared" si="17"/>
        <v>1318083</v>
      </c>
      <c r="F47" s="29">
        <f t="shared" si="13"/>
        <v>-4765305</v>
      </c>
      <c r="G47" s="34">
        <f>+Inputs!$D$2</f>
        <v>0.3795</v>
      </c>
      <c r="I47" s="27">
        <f t="shared" si="18"/>
        <v>6083388</v>
      </c>
      <c r="K47" s="27">
        <f t="shared" si="14"/>
        <v>33797</v>
      </c>
      <c r="L47" s="27">
        <f t="shared" si="19"/>
        <v>1318083</v>
      </c>
      <c r="M47" s="27">
        <f t="shared" si="15"/>
        <v>12825.961499999999</v>
      </c>
      <c r="N47" s="27">
        <f t="shared" si="16"/>
        <v>12825.961499999999</v>
      </c>
      <c r="O47" s="27">
        <f t="shared" si="20"/>
        <v>-1808433.247499997</v>
      </c>
      <c r="P47" s="27">
        <f t="shared" si="21"/>
        <v>1808433.247499997</v>
      </c>
      <c r="U47" s="98"/>
    </row>
    <row r="48" spans="1:21">
      <c r="A48" s="30">
        <v>36647</v>
      </c>
      <c r="C48" s="6">
        <v>40</v>
      </c>
      <c r="D48" s="29">
        <f t="shared" si="12"/>
        <v>33797</v>
      </c>
      <c r="E48" s="29">
        <f t="shared" si="17"/>
        <v>1351880</v>
      </c>
      <c r="F48" s="29">
        <f t="shared" si="13"/>
        <v>-4731508</v>
      </c>
      <c r="G48" s="34">
        <f>+Inputs!$D$2</f>
        <v>0.3795</v>
      </c>
      <c r="I48" s="27">
        <f t="shared" si="18"/>
        <v>6083388</v>
      </c>
      <c r="K48" s="27">
        <f t="shared" si="14"/>
        <v>33797</v>
      </c>
      <c r="L48" s="27">
        <f t="shared" si="19"/>
        <v>1351880</v>
      </c>
      <c r="M48" s="27">
        <f t="shared" si="15"/>
        <v>12825.961499999999</v>
      </c>
      <c r="N48" s="27">
        <f t="shared" si="16"/>
        <v>12825.961499999999</v>
      </c>
      <c r="O48" s="27">
        <f t="shared" si="20"/>
        <v>-1795607.2859999971</v>
      </c>
      <c r="P48" s="27">
        <f t="shared" si="21"/>
        <v>1795607.2859999971</v>
      </c>
      <c r="U48" s="98"/>
    </row>
    <row r="49" spans="1:21">
      <c r="A49" s="31">
        <v>36678</v>
      </c>
      <c r="C49" s="6">
        <v>41</v>
      </c>
      <c r="D49" s="29">
        <f t="shared" si="12"/>
        <v>33797</v>
      </c>
      <c r="E49" s="29">
        <f t="shared" si="17"/>
        <v>1385677</v>
      </c>
      <c r="F49" s="29">
        <f t="shared" si="13"/>
        <v>-4697711</v>
      </c>
      <c r="G49" s="34">
        <f>+Inputs!$D$2</f>
        <v>0.3795</v>
      </c>
      <c r="I49" s="27">
        <f t="shared" si="18"/>
        <v>6083388</v>
      </c>
      <c r="K49" s="27">
        <f t="shared" si="14"/>
        <v>33797</v>
      </c>
      <c r="L49" s="27">
        <f t="shared" si="19"/>
        <v>1385677</v>
      </c>
      <c r="M49" s="27">
        <f t="shared" si="15"/>
        <v>12825.961499999999</v>
      </c>
      <c r="N49" s="27">
        <f t="shared" si="16"/>
        <v>12825.961499999999</v>
      </c>
      <c r="O49" s="27">
        <f t="shared" si="20"/>
        <v>-1782781.3244999971</v>
      </c>
      <c r="P49" s="27">
        <f t="shared" si="21"/>
        <v>1782781.3244999971</v>
      </c>
      <c r="U49" s="98"/>
    </row>
    <row r="50" spans="1:21">
      <c r="A50" s="30">
        <v>36708</v>
      </c>
      <c r="C50" s="6">
        <v>42</v>
      </c>
      <c r="D50" s="29">
        <f t="shared" si="12"/>
        <v>33797</v>
      </c>
      <c r="E50" s="29">
        <f t="shared" si="17"/>
        <v>1419474</v>
      </c>
      <c r="F50" s="29">
        <f t="shared" si="13"/>
        <v>-4663914</v>
      </c>
      <c r="G50" s="34">
        <f>+Inputs!$D$2</f>
        <v>0.3795</v>
      </c>
      <c r="I50" s="27">
        <f t="shared" si="18"/>
        <v>6083388</v>
      </c>
      <c r="K50" s="27">
        <f t="shared" si="14"/>
        <v>33797</v>
      </c>
      <c r="L50" s="27">
        <f t="shared" si="19"/>
        <v>1419474</v>
      </c>
      <c r="M50" s="27">
        <f t="shared" si="15"/>
        <v>12825.961499999999</v>
      </c>
      <c r="N50" s="27">
        <f t="shared" si="16"/>
        <v>12825.961499999999</v>
      </c>
      <c r="O50" s="27">
        <f t="shared" si="20"/>
        <v>-1769955.3629999971</v>
      </c>
      <c r="P50" s="27">
        <f t="shared" si="21"/>
        <v>1769955.3629999971</v>
      </c>
      <c r="U50" s="98"/>
    </row>
    <row r="51" spans="1:21">
      <c r="A51" s="31">
        <v>36739</v>
      </c>
      <c r="C51" s="6">
        <v>43</v>
      </c>
      <c r="D51" s="29">
        <f t="shared" si="12"/>
        <v>33797</v>
      </c>
      <c r="E51" s="29">
        <f t="shared" si="17"/>
        <v>1453271</v>
      </c>
      <c r="F51" s="29">
        <f t="shared" si="13"/>
        <v>-4630117</v>
      </c>
      <c r="G51" s="34">
        <f>+Inputs!$D$2</f>
        <v>0.3795</v>
      </c>
      <c r="I51" s="27">
        <f t="shared" si="18"/>
        <v>6083388</v>
      </c>
      <c r="K51" s="27">
        <f t="shared" si="14"/>
        <v>33797</v>
      </c>
      <c r="L51" s="27">
        <f t="shared" si="19"/>
        <v>1453271</v>
      </c>
      <c r="M51" s="27">
        <f t="shared" si="15"/>
        <v>12825.961499999999</v>
      </c>
      <c r="N51" s="27">
        <f t="shared" si="16"/>
        <v>12825.961499999999</v>
      </c>
      <c r="O51" s="27">
        <f t="shared" si="20"/>
        <v>-1757129.4014999971</v>
      </c>
      <c r="P51" s="27">
        <f t="shared" si="21"/>
        <v>1757129.4014999971</v>
      </c>
      <c r="U51" s="98"/>
    </row>
    <row r="52" spans="1:21">
      <c r="A52" s="30">
        <v>36770</v>
      </c>
      <c r="C52" s="6">
        <v>44</v>
      </c>
      <c r="D52" s="29">
        <f t="shared" si="12"/>
        <v>33797</v>
      </c>
      <c r="E52" s="29">
        <f t="shared" si="17"/>
        <v>1487068</v>
      </c>
      <c r="F52" s="29">
        <f t="shared" si="13"/>
        <v>-4596320</v>
      </c>
      <c r="G52" s="34">
        <f>+Inputs!$D$2</f>
        <v>0.3795</v>
      </c>
      <c r="I52" s="27">
        <f t="shared" si="18"/>
        <v>6083388</v>
      </c>
      <c r="K52" s="27">
        <f t="shared" si="14"/>
        <v>33797</v>
      </c>
      <c r="L52" s="27">
        <f t="shared" si="19"/>
        <v>1487068</v>
      </c>
      <c r="M52" s="27">
        <f t="shared" si="15"/>
        <v>12825.961499999999</v>
      </c>
      <c r="N52" s="27">
        <f t="shared" si="16"/>
        <v>12825.961499999999</v>
      </c>
      <c r="O52" s="27">
        <f t="shared" si="20"/>
        <v>-1744303.4399999972</v>
      </c>
      <c r="P52" s="27">
        <f t="shared" si="21"/>
        <v>1744303.4399999972</v>
      </c>
      <c r="U52" s="98"/>
    </row>
    <row r="53" spans="1:21">
      <c r="A53" s="31">
        <v>36800</v>
      </c>
      <c r="C53" s="6">
        <v>45</v>
      </c>
      <c r="D53" s="29">
        <f t="shared" si="12"/>
        <v>33797</v>
      </c>
      <c r="E53" s="29">
        <f t="shared" si="17"/>
        <v>1520865</v>
      </c>
      <c r="F53" s="29">
        <f t="shared" si="13"/>
        <v>-4562523</v>
      </c>
      <c r="G53" s="34">
        <f>+Inputs!$D$2</f>
        <v>0.3795</v>
      </c>
      <c r="I53" s="27">
        <f t="shared" si="18"/>
        <v>6083388</v>
      </c>
      <c r="K53" s="27">
        <f t="shared" si="14"/>
        <v>33797</v>
      </c>
      <c r="L53" s="27">
        <f t="shared" si="19"/>
        <v>1520865</v>
      </c>
      <c r="M53" s="27">
        <f t="shared" si="15"/>
        <v>12825.961499999999</v>
      </c>
      <c r="N53" s="27">
        <f t="shared" si="16"/>
        <v>12825.961499999999</v>
      </c>
      <c r="O53" s="27">
        <f t="shared" si="20"/>
        <v>-1731477.4784999972</v>
      </c>
      <c r="P53" s="27">
        <f t="shared" si="21"/>
        <v>1731477.4784999972</v>
      </c>
      <c r="U53" s="98"/>
    </row>
    <row r="54" spans="1:21">
      <c r="A54" s="30">
        <v>36831</v>
      </c>
      <c r="C54" s="6">
        <v>46</v>
      </c>
      <c r="D54" s="29">
        <f t="shared" si="12"/>
        <v>33797</v>
      </c>
      <c r="E54" s="29">
        <f t="shared" si="17"/>
        <v>1554662</v>
      </c>
      <c r="F54" s="29">
        <f t="shared" si="13"/>
        <v>-4528726</v>
      </c>
      <c r="G54" s="34">
        <f>+Inputs!$D$2</f>
        <v>0.3795</v>
      </c>
      <c r="I54" s="27">
        <f t="shared" si="18"/>
        <v>6083388</v>
      </c>
      <c r="K54" s="27">
        <f t="shared" si="14"/>
        <v>33797</v>
      </c>
      <c r="L54" s="27">
        <f t="shared" si="19"/>
        <v>1554662</v>
      </c>
      <c r="M54" s="27">
        <f t="shared" si="15"/>
        <v>12825.961499999999</v>
      </c>
      <c r="N54" s="27">
        <f t="shared" si="16"/>
        <v>12825.961499999999</v>
      </c>
      <c r="O54" s="27">
        <f t="shared" si="20"/>
        <v>-1718651.5169999972</v>
      </c>
      <c r="P54" s="27">
        <f t="shared" si="21"/>
        <v>1718651.5169999972</v>
      </c>
      <c r="U54" s="98"/>
    </row>
    <row r="55" spans="1:21">
      <c r="A55" s="31">
        <v>36861</v>
      </c>
      <c r="C55" s="6">
        <v>47</v>
      </c>
      <c r="D55" s="29">
        <f t="shared" si="12"/>
        <v>33797</v>
      </c>
      <c r="E55" s="29">
        <f t="shared" si="17"/>
        <v>1588459</v>
      </c>
      <c r="F55" s="29">
        <f t="shared" si="13"/>
        <v>-4494929</v>
      </c>
      <c r="G55" s="34">
        <f>+Inputs!$D$2</f>
        <v>0.3795</v>
      </c>
      <c r="I55" s="27">
        <f t="shared" si="18"/>
        <v>6083388</v>
      </c>
      <c r="K55" s="27">
        <f t="shared" si="14"/>
        <v>33797</v>
      </c>
      <c r="L55" s="27">
        <f t="shared" si="19"/>
        <v>1588459</v>
      </c>
      <c r="M55" s="27">
        <f t="shared" si="15"/>
        <v>12825.961499999999</v>
      </c>
      <c r="N55" s="27">
        <f t="shared" si="16"/>
        <v>12825.961499999999</v>
      </c>
      <c r="O55" s="27">
        <f t="shared" si="20"/>
        <v>-1705825.5554999972</v>
      </c>
      <c r="P55" s="27">
        <f t="shared" si="21"/>
        <v>1705825.5554999972</v>
      </c>
      <c r="U55" s="98"/>
    </row>
    <row r="56" spans="1:21">
      <c r="A56" s="30">
        <v>36892</v>
      </c>
      <c r="C56" s="6">
        <v>48</v>
      </c>
      <c r="D56" s="29">
        <f t="shared" si="12"/>
        <v>33797</v>
      </c>
      <c r="E56" s="29">
        <f t="shared" si="17"/>
        <v>1622256</v>
      </c>
      <c r="F56" s="29">
        <f t="shared" si="13"/>
        <v>-4461132</v>
      </c>
      <c r="G56" s="34">
        <f>+Inputs!$D$2</f>
        <v>0.3795</v>
      </c>
      <c r="I56" s="27">
        <f t="shared" si="18"/>
        <v>6083388</v>
      </c>
      <c r="K56" s="27">
        <f t="shared" si="14"/>
        <v>33797</v>
      </c>
      <c r="L56" s="27">
        <f t="shared" si="19"/>
        <v>1622256</v>
      </c>
      <c r="M56" s="27">
        <f t="shared" si="15"/>
        <v>12825.961499999999</v>
      </c>
      <c r="N56" s="27">
        <f t="shared" si="16"/>
        <v>12825.961499999999</v>
      </c>
      <c r="O56" s="27">
        <f t="shared" si="20"/>
        <v>-1692999.5939999972</v>
      </c>
      <c r="P56" s="27">
        <f t="shared" si="21"/>
        <v>1692999.5939999972</v>
      </c>
    </row>
    <row r="57" spans="1:21">
      <c r="A57" s="31">
        <v>36923</v>
      </c>
      <c r="C57" s="6">
        <v>49</v>
      </c>
      <c r="D57" s="29">
        <f t="shared" si="12"/>
        <v>33797</v>
      </c>
      <c r="E57" s="29">
        <f t="shared" si="17"/>
        <v>1656053</v>
      </c>
      <c r="F57" s="29">
        <f t="shared" si="13"/>
        <v>-4427335</v>
      </c>
      <c r="G57" s="34">
        <f>+Inputs!$D$2</f>
        <v>0.3795</v>
      </c>
      <c r="I57" s="27">
        <f t="shared" si="18"/>
        <v>6083388</v>
      </c>
      <c r="K57" s="27">
        <f t="shared" si="14"/>
        <v>33797</v>
      </c>
      <c r="L57" s="27">
        <f t="shared" si="19"/>
        <v>1656053</v>
      </c>
      <c r="M57" s="27">
        <f t="shared" si="15"/>
        <v>12825.961499999999</v>
      </c>
      <c r="N57" s="27">
        <f t="shared" si="16"/>
        <v>12825.961499999999</v>
      </c>
      <c r="O57" s="27">
        <f t="shared" si="20"/>
        <v>-1680173.6324999973</v>
      </c>
      <c r="P57" s="27">
        <f t="shared" si="21"/>
        <v>1680173.6324999973</v>
      </c>
    </row>
    <row r="58" spans="1:21">
      <c r="A58" s="30">
        <v>36951</v>
      </c>
      <c r="C58" s="6">
        <v>50</v>
      </c>
      <c r="D58" s="29">
        <f t="shared" si="12"/>
        <v>33797</v>
      </c>
      <c r="E58" s="29">
        <f t="shared" si="17"/>
        <v>1689850</v>
      </c>
      <c r="F58" s="29">
        <f t="shared" si="13"/>
        <v>-4393538</v>
      </c>
      <c r="G58" s="34">
        <f>+Inputs!$D$2</f>
        <v>0.3795</v>
      </c>
      <c r="I58" s="27">
        <f t="shared" si="18"/>
        <v>6083388</v>
      </c>
      <c r="K58" s="27">
        <f t="shared" si="14"/>
        <v>33797</v>
      </c>
      <c r="L58" s="27">
        <f t="shared" si="19"/>
        <v>1689850</v>
      </c>
      <c r="M58" s="27">
        <f t="shared" si="15"/>
        <v>12825.961499999999</v>
      </c>
      <c r="N58" s="27">
        <f t="shared" si="16"/>
        <v>12825.961499999999</v>
      </c>
      <c r="O58" s="27">
        <f t="shared" si="20"/>
        <v>-1667347.6709999973</v>
      </c>
      <c r="P58" s="27">
        <f t="shared" si="21"/>
        <v>1667347.6709999973</v>
      </c>
    </row>
    <row r="59" spans="1:21">
      <c r="A59" s="31">
        <v>36982</v>
      </c>
      <c r="C59" s="6">
        <v>51</v>
      </c>
      <c r="D59" s="29">
        <f t="shared" si="12"/>
        <v>33797</v>
      </c>
      <c r="E59" s="29">
        <f t="shared" si="17"/>
        <v>1723647</v>
      </c>
      <c r="F59" s="29">
        <f t="shared" si="13"/>
        <v>-4359741</v>
      </c>
      <c r="G59" s="34">
        <f>+Inputs!$D$2</f>
        <v>0.3795</v>
      </c>
      <c r="I59" s="27">
        <f t="shared" si="18"/>
        <v>6083388</v>
      </c>
      <c r="K59" s="27">
        <f t="shared" si="14"/>
        <v>33797</v>
      </c>
      <c r="L59" s="27">
        <f t="shared" si="19"/>
        <v>1723647</v>
      </c>
      <c r="M59" s="27">
        <f t="shared" si="15"/>
        <v>12825.961499999999</v>
      </c>
      <c r="N59" s="27">
        <f t="shared" si="16"/>
        <v>12825.961499999999</v>
      </c>
      <c r="O59" s="27">
        <f t="shared" si="20"/>
        <v>-1654521.7094999973</v>
      </c>
      <c r="P59" s="27">
        <f t="shared" si="21"/>
        <v>1654521.7094999973</v>
      </c>
    </row>
    <row r="60" spans="1:21">
      <c r="A60" s="30">
        <v>37012</v>
      </c>
      <c r="C60" s="6">
        <v>52</v>
      </c>
      <c r="D60" s="29">
        <f t="shared" si="12"/>
        <v>33797</v>
      </c>
      <c r="E60" s="29">
        <f t="shared" si="17"/>
        <v>1757444</v>
      </c>
      <c r="F60" s="29">
        <f t="shared" si="13"/>
        <v>-4325944</v>
      </c>
      <c r="G60" s="34">
        <f>+Inputs!$D$2</f>
        <v>0.3795</v>
      </c>
      <c r="I60" s="27">
        <f t="shared" si="18"/>
        <v>6083388</v>
      </c>
      <c r="K60" s="27">
        <f t="shared" si="14"/>
        <v>33797</v>
      </c>
      <c r="L60" s="27">
        <f t="shared" si="19"/>
        <v>1757444</v>
      </c>
      <c r="M60" s="27">
        <f t="shared" si="15"/>
        <v>12825.961499999999</v>
      </c>
      <c r="N60" s="27">
        <f t="shared" si="16"/>
        <v>12825.961499999999</v>
      </c>
      <c r="O60" s="27">
        <f t="shared" si="20"/>
        <v>-1641695.7479999973</v>
      </c>
      <c r="P60" s="27">
        <f t="shared" si="21"/>
        <v>1641695.7479999973</v>
      </c>
    </row>
    <row r="61" spans="1:21">
      <c r="A61" s="31">
        <v>37043</v>
      </c>
      <c r="C61" s="6">
        <v>53</v>
      </c>
      <c r="D61" s="29">
        <f t="shared" si="12"/>
        <v>33797</v>
      </c>
      <c r="E61" s="29">
        <f t="shared" si="17"/>
        <v>1791241</v>
      </c>
      <c r="F61" s="29">
        <f t="shared" si="13"/>
        <v>-4292147</v>
      </c>
      <c r="G61" s="34">
        <f>+Inputs!$D$2</f>
        <v>0.3795</v>
      </c>
      <c r="I61" s="27">
        <f t="shared" si="18"/>
        <v>6083388</v>
      </c>
      <c r="K61" s="27">
        <f t="shared" si="14"/>
        <v>33797</v>
      </c>
      <c r="L61" s="27">
        <f t="shared" si="19"/>
        <v>1791241</v>
      </c>
      <c r="M61" s="27">
        <f t="shared" si="15"/>
        <v>12825.961499999999</v>
      </c>
      <c r="N61" s="27">
        <f t="shared" si="16"/>
        <v>12825.961499999999</v>
      </c>
      <c r="O61" s="27">
        <f t="shared" si="20"/>
        <v>-1628869.7864999974</v>
      </c>
      <c r="P61" s="27">
        <f t="shared" si="21"/>
        <v>1628869.7864999974</v>
      </c>
    </row>
    <row r="62" spans="1:21">
      <c r="A62" s="30">
        <v>37073</v>
      </c>
      <c r="C62" s="6">
        <v>54</v>
      </c>
      <c r="D62" s="29">
        <f t="shared" si="12"/>
        <v>33797</v>
      </c>
      <c r="E62" s="29">
        <f t="shared" si="17"/>
        <v>1825038</v>
      </c>
      <c r="F62" s="29">
        <f t="shared" si="13"/>
        <v>-4258350</v>
      </c>
      <c r="G62" s="34">
        <f>+Inputs!$D$2</f>
        <v>0.3795</v>
      </c>
      <c r="I62" s="27">
        <f t="shared" si="18"/>
        <v>6083388</v>
      </c>
      <c r="K62" s="27">
        <f t="shared" si="14"/>
        <v>33797</v>
      </c>
      <c r="L62" s="27">
        <f t="shared" si="19"/>
        <v>1825038</v>
      </c>
      <c r="M62" s="27">
        <f t="shared" si="15"/>
        <v>12825.961499999999</v>
      </c>
      <c r="N62" s="27">
        <f t="shared" si="16"/>
        <v>12825.961499999999</v>
      </c>
      <c r="O62" s="27">
        <f t="shared" si="20"/>
        <v>-1616043.8249999974</v>
      </c>
      <c r="P62" s="27">
        <f t="shared" si="21"/>
        <v>1616043.8249999974</v>
      </c>
    </row>
    <row r="63" spans="1:21">
      <c r="A63" s="31">
        <v>37104</v>
      </c>
      <c r="C63" s="6">
        <v>55</v>
      </c>
      <c r="D63" s="29">
        <f t="shared" si="12"/>
        <v>33797</v>
      </c>
      <c r="E63" s="29">
        <f t="shared" si="17"/>
        <v>1858835</v>
      </c>
      <c r="F63" s="29">
        <f t="shared" si="13"/>
        <v>-4224553</v>
      </c>
      <c r="G63" s="34">
        <f>+Inputs!$D$2</f>
        <v>0.3795</v>
      </c>
      <c r="I63" s="27">
        <f t="shared" si="18"/>
        <v>6083388</v>
      </c>
      <c r="K63" s="27">
        <f t="shared" si="14"/>
        <v>33797</v>
      </c>
      <c r="L63" s="27">
        <f t="shared" si="19"/>
        <v>1858835</v>
      </c>
      <c r="M63" s="27">
        <f t="shared" si="15"/>
        <v>12825.961499999999</v>
      </c>
      <c r="N63" s="27">
        <f t="shared" si="16"/>
        <v>12825.961499999999</v>
      </c>
      <c r="O63" s="27">
        <f t="shared" si="20"/>
        <v>-1603217.8634999974</v>
      </c>
      <c r="P63" s="27">
        <f t="shared" si="21"/>
        <v>1603217.8634999974</v>
      </c>
    </row>
    <row r="64" spans="1:21">
      <c r="A64" s="30">
        <v>37135</v>
      </c>
      <c r="C64" s="6">
        <v>56</v>
      </c>
      <c r="D64" s="29">
        <f t="shared" si="12"/>
        <v>33797</v>
      </c>
      <c r="E64" s="29">
        <f t="shared" si="17"/>
        <v>1892632</v>
      </c>
      <c r="F64" s="29">
        <f t="shared" si="13"/>
        <v>-4190756</v>
      </c>
      <c r="G64" s="34">
        <f>+Inputs!$D$2</f>
        <v>0.3795</v>
      </c>
      <c r="I64" s="27">
        <f t="shared" si="18"/>
        <v>6083388</v>
      </c>
      <c r="K64" s="27">
        <f t="shared" si="14"/>
        <v>33797</v>
      </c>
      <c r="L64" s="27">
        <f t="shared" si="19"/>
        <v>1892632</v>
      </c>
      <c r="M64" s="27">
        <f t="shared" si="15"/>
        <v>12825.961499999999</v>
      </c>
      <c r="N64" s="27">
        <f t="shared" si="16"/>
        <v>12825.961499999999</v>
      </c>
      <c r="O64" s="27">
        <f t="shared" si="20"/>
        <v>-1590391.9019999974</v>
      </c>
      <c r="P64" s="27">
        <f t="shared" si="21"/>
        <v>1590391.9019999974</v>
      </c>
    </row>
    <row r="65" spans="1:16">
      <c r="A65" s="31">
        <v>37165</v>
      </c>
      <c r="C65" s="6">
        <v>57</v>
      </c>
      <c r="D65" s="29">
        <f t="shared" si="12"/>
        <v>33797</v>
      </c>
      <c r="E65" s="29">
        <f t="shared" si="17"/>
        <v>1926429</v>
      </c>
      <c r="F65" s="29">
        <f t="shared" si="13"/>
        <v>-4156959</v>
      </c>
      <c r="G65" s="34">
        <f>+Inputs!$D$2</f>
        <v>0.3795</v>
      </c>
      <c r="I65" s="27">
        <f t="shared" si="18"/>
        <v>6083388</v>
      </c>
      <c r="K65" s="27">
        <f t="shared" si="14"/>
        <v>33797</v>
      </c>
      <c r="L65" s="27">
        <f t="shared" si="19"/>
        <v>1926429</v>
      </c>
      <c r="M65" s="27">
        <f t="shared" si="15"/>
        <v>12825.961499999999</v>
      </c>
      <c r="N65" s="27">
        <f t="shared" si="16"/>
        <v>12825.961499999999</v>
      </c>
      <c r="O65" s="27">
        <f t="shared" si="20"/>
        <v>-1577565.9404999975</v>
      </c>
      <c r="P65" s="27">
        <f t="shared" si="21"/>
        <v>1577565.9404999975</v>
      </c>
    </row>
    <row r="66" spans="1:16">
      <c r="A66" s="30">
        <v>37196</v>
      </c>
      <c r="C66" s="6">
        <v>58</v>
      </c>
      <c r="D66" s="29">
        <f t="shared" si="12"/>
        <v>33797</v>
      </c>
      <c r="E66" s="29">
        <f t="shared" si="17"/>
        <v>1960226</v>
      </c>
      <c r="F66" s="29">
        <f t="shared" si="13"/>
        <v>-4123162</v>
      </c>
      <c r="G66" s="34">
        <f>+Inputs!$D$2</f>
        <v>0.3795</v>
      </c>
      <c r="I66" s="27">
        <f t="shared" si="18"/>
        <v>6083388</v>
      </c>
      <c r="K66" s="27">
        <f t="shared" si="14"/>
        <v>33797</v>
      </c>
      <c r="L66" s="27">
        <f t="shared" si="19"/>
        <v>1960226</v>
      </c>
      <c r="M66" s="27">
        <f t="shared" si="15"/>
        <v>12825.961499999999</v>
      </c>
      <c r="N66" s="27">
        <f t="shared" si="16"/>
        <v>12825.961499999999</v>
      </c>
      <c r="O66" s="27">
        <f t="shared" si="20"/>
        <v>-1564739.9789999975</v>
      </c>
      <c r="P66" s="27">
        <f t="shared" si="21"/>
        <v>1564739.9789999975</v>
      </c>
    </row>
    <row r="67" spans="1:16">
      <c r="A67" s="31">
        <v>37226</v>
      </c>
      <c r="C67" s="6">
        <v>59</v>
      </c>
      <c r="D67" s="29">
        <f t="shared" si="12"/>
        <v>33797</v>
      </c>
      <c r="E67" s="29">
        <f t="shared" si="17"/>
        <v>1994023</v>
      </c>
      <c r="F67" s="29">
        <f t="shared" si="13"/>
        <v>-4089365</v>
      </c>
      <c r="G67" s="34">
        <f>+Inputs!$D$2</f>
        <v>0.3795</v>
      </c>
      <c r="I67" s="27">
        <f t="shared" si="18"/>
        <v>6083388</v>
      </c>
      <c r="K67" s="27">
        <f t="shared" si="14"/>
        <v>33797</v>
      </c>
      <c r="L67" s="27">
        <f t="shared" si="19"/>
        <v>1994023</v>
      </c>
      <c r="M67" s="27">
        <f t="shared" si="15"/>
        <v>12825.961499999999</v>
      </c>
      <c r="N67" s="27">
        <f t="shared" si="16"/>
        <v>12825.961499999999</v>
      </c>
      <c r="O67" s="27">
        <f t="shared" si="20"/>
        <v>-1551914.0174999975</v>
      </c>
      <c r="P67" s="27">
        <f t="shared" si="21"/>
        <v>1551914.0174999975</v>
      </c>
    </row>
    <row r="68" spans="1:16">
      <c r="A68" s="30">
        <v>37257</v>
      </c>
      <c r="C68" s="6">
        <v>60</v>
      </c>
      <c r="D68" s="29">
        <f t="shared" si="12"/>
        <v>33797</v>
      </c>
      <c r="E68" s="29">
        <f t="shared" si="17"/>
        <v>2027820</v>
      </c>
      <c r="F68" s="29">
        <f t="shared" si="13"/>
        <v>-4055568</v>
      </c>
      <c r="G68" s="34">
        <f>+Inputs!$D$2</f>
        <v>0.3795</v>
      </c>
      <c r="I68" s="27">
        <f t="shared" si="18"/>
        <v>6083388</v>
      </c>
      <c r="K68" s="27">
        <f t="shared" si="14"/>
        <v>33797</v>
      </c>
      <c r="L68" s="27">
        <f t="shared" si="19"/>
        <v>2027820</v>
      </c>
      <c r="M68" s="27">
        <f t="shared" si="15"/>
        <v>12825.961499999999</v>
      </c>
      <c r="N68" s="27">
        <f t="shared" si="16"/>
        <v>12825.961499999999</v>
      </c>
      <c r="O68" s="27">
        <f t="shared" si="20"/>
        <v>-1539088.0559999975</v>
      </c>
      <c r="P68" s="27">
        <f t="shared" si="21"/>
        <v>1539088.0559999975</v>
      </c>
    </row>
    <row r="69" spans="1:16">
      <c r="A69" s="31">
        <v>37288</v>
      </c>
      <c r="C69" s="6">
        <v>61</v>
      </c>
      <c r="D69" s="29">
        <f t="shared" si="12"/>
        <v>33797</v>
      </c>
      <c r="E69" s="29">
        <f t="shared" si="17"/>
        <v>2061617</v>
      </c>
      <c r="F69" s="29">
        <f t="shared" si="13"/>
        <v>-4021771</v>
      </c>
      <c r="G69" s="34">
        <f>+Inputs!$D$2</f>
        <v>0.3795</v>
      </c>
      <c r="I69" s="27">
        <f t="shared" si="18"/>
        <v>6083388</v>
      </c>
      <c r="K69" s="27">
        <f t="shared" si="14"/>
        <v>33797</v>
      </c>
      <c r="L69" s="27">
        <f t="shared" si="19"/>
        <v>2061617</v>
      </c>
      <c r="M69" s="27">
        <f t="shared" si="15"/>
        <v>12825.961499999999</v>
      </c>
      <c r="N69" s="27">
        <f t="shared" si="16"/>
        <v>12825.961499999999</v>
      </c>
      <c r="O69" s="27">
        <f t="shared" si="20"/>
        <v>-1526262.0944999976</v>
      </c>
      <c r="P69" s="27">
        <f t="shared" si="21"/>
        <v>1526262.0944999976</v>
      </c>
    </row>
    <row r="70" spans="1:16">
      <c r="A70" s="30">
        <v>37316</v>
      </c>
      <c r="C70" s="6">
        <v>62</v>
      </c>
      <c r="D70" s="29">
        <f t="shared" si="12"/>
        <v>33797</v>
      </c>
      <c r="E70" s="29">
        <f t="shared" si="17"/>
        <v>2095414</v>
      </c>
      <c r="F70" s="29">
        <f t="shared" si="13"/>
        <v>-3987974</v>
      </c>
      <c r="G70" s="34">
        <f>+Inputs!$D$2</f>
        <v>0.3795</v>
      </c>
      <c r="I70" s="27">
        <f t="shared" si="18"/>
        <v>6083388</v>
      </c>
      <c r="K70" s="27">
        <f t="shared" si="14"/>
        <v>33797</v>
      </c>
      <c r="L70" s="27">
        <f t="shared" si="19"/>
        <v>2095414</v>
      </c>
      <c r="M70" s="27">
        <f t="shared" si="15"/>
        <v>12825.961499999999</v>
      </c>
      <c r="N70" s="27">
        <f t="shared" si="16"/>
        <v>12825.961499999999</v>
      </c>
      <c r="O70" s="27">
        <f t="shared" si="20"/>
        <v>-1513436.1329999976</v>
      </c>
      <c r="P70" s="27">
        <f t="shared" si="21"/>
        <v>1513436.1329999976</v>
      </c>
    </row>
    <row r="71" spans="1:16">
      <c r="A71" s="31">
        <v>37347</v>
      </c>
      <c r="C71" s="6">
        <v>63</v>
      </c>
      <c r="D71" s="29">
        <f t="shared" si="12"/>
        <v>33797</v>
      </c>
      <c r="E71" s="29">
        <f t="shared" si="17"/>
        <v>2129211</v>
      </c>
      <c r="F71" s="29">
        <f t="shared" si="13"/>
        <v>-3954177</v>
      </c>
      <c r="G71" s="34">
        <f>+Inputs!$D$2</f>
        <v>0.3795</v>
      </c>
      <c r="I71" s="27">
        <f t="shared" si="18"/>
        <v>6083388</v>
      </c>
      <c r="K71" s="27">
        <f t="shared" si="14"/>
        <v>33797</v>
      </c>
      <c r="L71" s="27">
        <f t="shared" si="19"/>
        <v>2129211</v>
      </c>
      <c r="M71" s="27">
        <f t="shared" si="15"/>
        <v>12825.961499999999</v>
      </c>
      <c r="N71" s="27">
        <f t="shared" si="16"/>
        <v>12825.961499999999</v>
      </c>
      <c r="O71" s="27">
        <f t="shared" si="20"/>
        <v>-1500610.1714999976</v>
      </c>
      <c r="P71" s="27">
        <f t="shared" si="21"/>
        <v>1500610.1714999976</v>
      </c>
    </row>
    <row r="72" spans="1:16">
      <c r="A72" s="30">
        <v>37377</v>
      </c>
      <c r="C72" s="6">
        <v>64</v>
      </c>
      <c r="D72" s="29">
        <f t="shared" si="12"/>
        <v>33797</v>
      </c>
      <c r="E72" s="29">
        <f t="shared" si="17"/>
        <v>2163008</v>
      </c>
      <c r="F72" s="29">
        <f t="shared" si="13"/>
        <v>-3920380</v>
      </c>
      <c r="G72" s="34">
        <f>+Inputs!$D$2</f>
        <v>0.3795</v>
      </c>
      <c r="I72" s="27">
        <f t="shared" si="18"/>
        <v>6083388</v>
      </c>
      <c r="K72" s="27">
        <f t="shared" si="14"/>
        <v>33797</v>
      </c>
      <c r="L72" s="27">
        <f t="shared" si="19"/>
        <v>2163008</v>
      </c>
      <c r="M72" s="27">
        <f t="shared" si="15"/>
        <v>12825.961499999999</v>
      </c>
      <c r="N72" s="27">
        <f t="shared" si="16"/>
        <v>12825.961499999999</v>
      </c>
      <c r="O72" s="27">
        <f t="shared" si="20"/>
        <v>-1487784.2099999976</v>
      </c>
      <c r="P72" s="27">
        <f t="shared" si="21"/>
        <v>1487784.2099999976</v>
      </c>
    </row>
    <row r="73" spans="1:16">
      <c r="A73" s="31">
        <v>37408</v>
      </c>
      <c r="C73" s="6">
        <v>65</v>
      </c>
      <c r="D73" s="29">
        <f t="shared" ref="D73:D104" si="22">ROUND(-(+$B$9/180)*1,0)</f>
        <v>33797</v>
      </c>
      <c r="E73" s="29">
        <f t="shared" si="17"/>
        <v>2196805</v>
      </c>
      <c r="F73" s="29">
        <f t="shared" ref="F73:F104" si="23">$B$9+E73</f>
        <v>-3886583</v>
      </c>
      <c r="G73" s="34">
        <f>+Inputs!$D$2</f>
        <v>0.3795</v>
      </c>
      <c r="I73" s="27">
        <f t="shared" si="18"/>
        <v>6083388</v>
      </c>
      <c r="K73" s="27">
        <f t="shared" ref="K73:K104" si="24">D73</f>
        <v>33797</v>
      </c>
      <c r="L73" s="27">
        <f t="shared" si="19"/>
        <v>2196805</v>
      </c>
      <c r="M73" s="27">
        <f t="shared" ref="M73:M104" si="25">K73*G73</f>
        <v>12825.961499999999</v>
      </c>
      <c r="N73" s="27">
        <f t="shared" ref="N73:N104" si="26">M73-J73</f>
        <v>12825.961499999999</v>
      </c>
      <c r="O73" s="27">
        <f t="shared" si="20"/>
        <v>-1474958.2484999977</v>
      </c>
      <c r="P73" s="27">
        <f t="shared" si="21"/>
        <v>1474958.2484999977</v>
      </c>
    </row>
    <row r="74" spans="1:16">
      <c r="A74" s="30">
        <v>37438</v>
      </c>
      <c r="C74" s="6">
        <v>66</v>
      </c>
      <c r="D74" s="29">
        <f t="shared" si="22"/>
        <v>33797</v>
      </c>
      <c r="E74" s="29">
        <f t="shared" ref="E74:E105" si="27">+E73+D74</f>
        <v>2230602</v>
      </c>
      <c r="F74" s="29">
        <f t="shared" si="23"/>
        <v>-3852786</v>
      </c>
      <c r="G74" s="34">
        <f>+Inputs!$D$2</f>
        <v>0.3795</v>
      </c>
      <c r="I74" s="27">
        <f t="shared" ref="I74:I105" si="28">+I73+H74</f>
        <v>6083388</v>
      </c>
      <c r="K74" s="27">
        <f t="shared" si="24"/>
        <v>33797</v>
      </c>
      <c r="L74" s="27">
        <f t="shared" ref="L74:L105" si="29">+L73+K74</f>
        <v>2230602</v>
      </c>
      <c r="M74" s="27">
        <f t="shared" si="25"/>
        <v>12825.961499999999</v>
      </c>
      <c r="N74" s="27">
        <f t="shared" si="26"/>
        <v>12825.961499999999</v>
      </c>
      <c r="O74" s="27">
        <f t="shared" ref="O74:O105" si="30">+O73+N74</f>
        <v>-1462132.2869999977</v>
      </c>
      <c r="P74" s="27">
        <f t="shared" ref="P74:P105" si="31">P73-N74</f>
        <v>1462132.2869999977</v>
      </c>
    </row>
    <row r="75" spans="1:16">
      <c r="A75" s="31">
        <v>37469</v>
      </c>
      <c r="C75" s="6">
        <v>67</v>
      </c>
      <c r="D75" s="29">
        <f t="shared" si="22"/>
        <v>33797</v>
      </c>
      <c r="E75" s="29">
        <f t="shared" si="27"/>
        <v>2264399</v>
      </c>
      <c r="F75" s="29">
        <f t="shared" si="23"/>
        <v>-3818989</v>
      </c>
      <c r="G75" s="34">
        <f>+Inputs!$D$2</f>
        <v>0.3795</v>
      </c>
      <c r="I75" s="27">
        <f t="shared" si="28"/>
        <v>6083388</v>
      </c>
      <c r="K75" s="27">
        <f t="shared" si="24"/>
        <v>33797</v>
      </c>
      <c r="L75" s="27">
        <f t="shared" si="29"/>
        <v>2264399</v>
      </c>
      <c r="M75" s="27">
        <f t="shared" si="25"/>
        <v>12825.961499999999</v>
      </c>
      <c r="N75" s="27">
        <f t="shared" si="26"/>
        <v>12825.961499999999</v>
      </c>
      <c r="O75" s="27">
        <f t="shared" si="30"/>
        <v>-1449306.3254999977</v>
      </c>
      <c r="P75" s="27">
        <f t="shared" si="31"/>
        <v>1449306.3254999977</v>
      </c>
    </row>
    <row r="76" spans="1:16">
      <c r="A76" s="30">
        <v>37500</v>
      </c>
      <c r="C76" s="6">
        <v>68</v>
      </c>
      <c r="D76" s="29">
        <f t="shared" si="22"/>
        <v>33797</v>
      </c>
      <c r="E76" s="29">
        <f t="shared" si="27"/>
        <v>2298196</v>
      </c>
      <c r="F76" s="29">
        <f t="shared" si="23"/>
        <v>-3785192</v>
      </c>
      <c r="G76" s="34">
        <f>+Inputs!$D$2</f>
        <v>0.3795</v>
      </c>
      <c r="I76" s="27">
        <f t="shared" si="28"/>
        <v>6083388</v>
      </c>
      <c r="K76" s="27">
        <f t="shared" si="24"/>
        <v>33797</v>
      </c>
      <c r="L76" s="27">
        <f t="shared" si="29"/>
        <v>2298196</v>
      </c>
      <c r="M76" s="27">
        <f t="shared" si="25"/>
        <v>12825.961499999999</v>
      </c>
      <c r="N76" s="27">
        <f t="shared" si="26"/>
        <v>12825.961499999999</v>
      </c>
      <c r="O76" s="27">
        <f t="shared" si="30"/>
        <v>-1436480.3639999977</v>
      </c>
      <c r="P76" s="27">
        <f t="shared" si="31"/>
        <v>1436480.3639999977</v>
      </c>
    </row>
    <row r="77" spans="1:16">
      <c r="A77" s="31">
        <v>37530</v>
      </c>
      <c r="C77" s="6">
        <v>69</v>
      </c>
      <c r="D77" s="29">
        <f t="shared" si="22"/>
        <v>33797</v>
      </c>
      <c r="E77" s="29">
        <f t="shared" si="27"/>
        <v>2331993</v>
      </c>
      <c r="F77" s="29">
        <f t="shared" si="23"/>
        <v>-3751395</v>
      </c>
      <c r="G77" s="34">
        <f>+Inputs!$D$2</f>
        <v>0.3795</v>
      </c>
      <c r="I77" s="27">
        <f t="shared" si="28"/>
        <v>6083388</v>
      </c>
      <c r="K77" s="27">
        <f t="shared" si="24"/>
        <v>33797</v>
      </c>
      <c r="L77" s="27">
        <f t="shared" si="29"/>
        <v>2331993</v>
      </c>
      <c r="M77" s="27">
        <f t="shared" si="25"/>
        <v>12825.961499999999</v>
      </c>
      <c r="N77" s="27">
        <f t="shared" si="26"/>
        <v>12825.961499999999</v>
      </c>
      <c r="O77" s="27">
        <f t="shared" si="30"/>
        <v>-1423654.4024999978</v>
      </c>
      <c r="P77" s="27">
        <f t="shared" si="31"/>
        <v>1423654.4024999978</v>
      </c>
    </row>
    <row r="78" spans="1:16">
      <c r="A78" s="30">
        <v>37561</v>
      </c>
      <c r="C78" s="6">
        <v>70</v>
      </c>
      <c r="D78" s="29">
        <f t="shared" si="22"/>
        <v>33797</v>
      </c>
      <c r="E78" s="29">
        <f t="shared" si="27"/>
        <v>2365790</v>
      </c>
      <c r="F78" s="29">
        <f t="shared" si="23"/>
        <v>-3717598</v>
      </c>
      <c r="G78" s="34">
        <f>+Inputs!$D$2</f>
        <v>0.3795</v>
      </c>
      <c r="I78" s="27">
        <f t="shared" si="28"/>
        <v>6083388</v>
      </c>
      <c r="K78" s="27">
        <f t="shared" si="24"/>
        <v>33797</v>
      </c>
      <c r="L78" s="27">
        <f t="shared" si="29"/>
        <v>2365790</v>
      </c>
      <c r="M78" s="27">
        <f t="shared" si="25"/>
        <v>12825.961499999999</v>
      </c>
      <c r="N78" s="27">
        <f t="shared" si="26"/>
        <v>12825.961499999999</v>
      </c>
      <c r="O78" s="27">
        <f t="shared" si="30"/>
        <v>-1410828.4409999978</v>
      </c>
      <c r="P78" s="27">
        <f t="shared" si="31"/>
        <v>1410828.4409999978</v>
      </c>
    </row>
    <row r="79" spans="1:16">
      <c r="A79" s="31">
        <v>37591</v>
      </c>
      <c r="C79" s="6">
        <v>71</v>
      </c>
      <c r="D79" s="29">
        <f t="shared" si="22"/>
        <v>33797</v>
      </c>
      <c r="E79" s="29">
        <f t="shared" si="27"/>
        <v>2399587</v>
      </c>
      <c r="F79" s="29">
        <f t="shared" si="23"/>
        <v>-3683801</v>
      </c>
      <c r="G79" s="34">
        <f>+Inputs!$D$2</f>
        <v>0.3795</v>
      </c>
      <c r="I79" s="27">
        <f t="shared" si="28"/>
        <v>6083388</v>
      </c>
      <c r="K79" s="27">
        <f t="shared" si="24"/>
        <v>33797</v>
      </c>
      <c r="L79" s="27">
        <f t="shared" si="29"/>
        <v>2399587</v>
      </c>
      <c r="M79" s="27">
        <f t="shared" si="25"/>
        <v>12825.961499999999</v>
      </c>
      <c r="N79" s="27">
        <f t="shared" si="26"/>
        <v>12825.961499999999</v>
      </c>
      <c r="O79" s="27">
        <f t="shared" si="30"/>
        <v>-1398002.4794999978</v>
      </c>
      <c r="P79" s="27">
        <f t="shared" si="31"/>
        <v>1398002.4794999978</v>
      </c>
    </row>
    <row r="80" spans="1:16">
      <c r="A80" s="30">
        <v>37622</v>
      </c>
      <c r="C80" s="6">
        <v>72</v>
      </c>
      <c r="D80" s="29">
        <f t="shared" si="22"/>
        <v>33797</v>
      </c>
      <c r="E80" s="29">
        <f t="shared" si="27"/>
        <v>2433384</v>
      </c>
      <c r="F80" s="29">
        <f t="shared" si="23"/>
        <v>-3650004</v>
      </c>
      <c r="G80" s="34">
        <f>+Inputs!$D$2</f>
        <v>0.3795</v>
      </c>
      <c r="I80" s="27">
        <f t="shared" si="28"/>
        <v>6083388</v>
      </c>
      <c r="K80" s="27">
        <f t="shared" si="24"/>
        <v>33797</v>
      </c>
      <c r="L80" s="27">
        <f t="shared" si="29"/>
        <v>2433384</v>
      </c>
      <c r="M80" s="27">
        <f t="shared" si="25"/>
        <v>12825.961499999999</v>
      </c>
      <c r="N80" s="27">
        <f t="shared" si="26"/>
        <v>12825.961499999999</v>
      </c>
      <c r="O80" s="27">
        <f t="shared" si="30"/>
        <v>-1385176.5179999978</v>
      </c>
      <c r="P80" s="27">
        <f t="shared" si="31"/>
        <v>1385176.5179999978</v>
      </c>
    </row>
    <row r="81" spans="1:16">
      <c r="A81" s="31">
        <v>37653</v>
      </c>
      <c r="C81" s="6">
        <v>73</v>
      </c>
      <c r="D81" s="29">
        <f t="shared" si="22"/>
        <v>33797</v>
      </c>
      <c r="E81" s="29">
        <f t="shared" si="27"/>
        <v>2467181</v>
      </c>
      <c r="F81" s="29">
        <f t="shared" si="23"/>
        <v>-3616207</v>
      </c>
      <c r="G81" s="34">
        <f>+Inputs!$D$2</f>
        <v>0.3795</v>
      </c>
      <c r="I81" s="27">
        <f t="shared" si="28"/>
        <v>6083388</v>
      </c>
      <c r="K81" s="27">
        <f t="shared" si="24"/>
        <v>33797</v>
      </c>
      <c r="L81" s="27">
        <f t="shared" si="29"/>
        <v>2467181</v>
      </c>
      <c r="M81" s="27">
        <f t="shared" si="25"/>
        <v>12825.961499999999</v>
      </c>
      <c r="N81" s="27">
        <f t="shared" si="26"/>
        <v>12825.961499999999</v>
      </c>
      <c r="O81" s="27">
        <f t="shared" si="30"/>
        <v>-1372350.5564999979</v>
      </c>
      <c r="P81" s="27">
        <f t="shared" si="31"/>
        <v>1372350.5564999979</v>
      </c>
    </row>
    <row r="82" spans="1:16">
      <c r="A82" s="30">
        <v>37681</v>
      </c>
      <c r="C82" s="6">
        <v>74</v>
      </c>
      <c r="D82" s="29">
        <f t="shared" si="22"/>
        <v>33797</v>
      </c>
      <c r="E82" s="29">
        <f t="shared" si="27"/>
        <v>2500978</v>
      </c>
      <c r="F82" s="29">
        <f t="shared" si="23"/>
        <v>-3582410</v>
      </c>
      <c r="G82" s="34">
        <f>+Inputs!$D$2</f>
        <v>0.3795</v>
      </c>
      <c r="I82" s="27">
        <f t="shared" si="28"/>
        <v>6083388</v>
      </c>
      <c r="K82" s="27">
        <f t="shared" si="24"/>
        <v>33797</v>
      </c>
      <c r="L82" s="27">
        <f t="shared" si="29"/>
        <v>2500978</v>
      </c>
      <c r="M82" s="27">
        <f t="shared" si="25"/>
        <v>12825.961499999999</v>
      </c>
      <c r="N82" s="27">
        <f t="shared" si="26"/>
        <v>12825.961499999999</v>
      </c>
      <c r="O82" s="27">
        <f t="shared" si="30"/>
        <v>-1359524.5949999979</v>
      </c>
      <c r="P82" s="27">
        <f t="shared" si="31"/>
        <v>1359524.5949999979</v>
      </c>
    </row>
    <row r="83" spans="1:16">
      <c r="A83" s="31">
        <v>37712</v>
      </c>
      <c r="C83" s="6">
        <v>75</v>
      </c>
      <c r="D83" s="29">
        <f t="shared" si="22"/>
        <v>33797</v>
      </c>
      <c r="E83" s="29">
        <f t="shared" si="27"/>
        <v>2534775</v>
      </c>
      <c r="F83" s="29">
        <f t="shared" si="23"/>
        <v>-3548613</v>
      </c>
      <c r="G83" s="34">
        <f>+Inputs!$D$2</f>
        <v>0.3795</v>
      </c>
      <c r="I83" s="27">
        <f t="shared" si="28"/>
        <v>6083388</v>
      </c>
      <c r="K83" s="27">
        <f t="shared" si="24"/>
        <v>33797</v>
      </c>
      <c r="L83" s="27">
        <f t="shared" si="29"/>
        <v>2534775</v>
      </c>
      <c r="M83" s="27">
        <f t="shared" si="25"/>
        <v>12825.961499999999</v>
      </c>
      <c r="N83" s="27">
        <f t="shared" si="26"/>
        <v>12825.961499999999</v>
      </c>
      <c r="O83" s="27">
        <f t="shared" si="30"/>
        <v>-1346698.6334999979</v>
      </c>
      <c r="P83" s="27">
        <f t="shared" si="31"/>
        <v>1346698.6334999979</v>
      </c>
    </row>
    <row r="84" spans="1:16">
      <c r="A84" s="30">
        <v>37742</v>
      </c>
      <c r="C84" s="6">
        <v>76</v>
      </c>
      <c r="D84" s="29">
        <f t="shared" si="22"/>
        <v>33797</v>
      </c>
      <c r="E84" s="29">
        <f t="shared" si="27"/>
        <v>2568572</v>
      </c>
      <c r="F84" s="29">
        <f t="shared" si="23"/>
        <v>-3514816</v>
      </c>
      <c r="G84" s="34">
        <f>+Inputs!$D$3</f>
        <v>0.37951000000000001</v>
      </c>
      <c r="I84" s="27">
        <f t="shared" si="28"/>
        <v>6083388</v>
      </c>
      <c r="K84" s="27">
        <f t="shared" si="24"/>
        <v>33797</v>
      </c>
      <c r="L84" s="27">
        <f t="shared" si="29"/>
        <v>2568572</v>
      </c>
      <c r="M84" s="27">
        <f t="shared" si="25"/>
        <v>12826.29947</v>
      </c>
      <c r="N84" s="27">
        <f t="shared" si="26"/>
        <v>12826.29947</v>
      </c>
      <c r="O84" s="27">
        <f t="shared" si="30"/>
        <v>-1333872.3340299979</v>
      </c>
      <c r="P84" s="27">
        <f t="shared" si="31"/>
        <v>1333872.3340299979</v>
      </c>
    </row>
    <row r="85" spans="1:16">
      <c r="A85" s="31">
        <v>37773</v>
      </c>
      <c r="C85" s="6">
        <v>77</v>
      </c>
      <c r="D85" s="29">
        <f t="shared" si="22"/>
        <v>33797</v>
      </c>
      <c r="E85" s="29">
        <f t="shared" si="27"/>
        <v>2602369</v>
      </c>
      <c r="F85" s="29">
        <f t="shared" si="23"/>
        <v>-3481019</v>
      </c>
      <c r="G85" s="34">
        <f>+Inputs!$D$3</f>
        <v>0.37951000000000001</v>
      </c>
      <c r="I85" s="27">
        <f t="shared" si="28"/>
        <v>6083388</v>
      </c>
      <c r="K85" s="27">
        <f t="shared" si="24"/>
        <v>33797</v>
      </c>
      <c r="L85" s="27">
        <f t="shared" si="29"/>
        <v>2602369</v>
      </c>
      <c r="M85" s="27">
        <f t="shared" si="25"/>
        <v>12826.29947</v>
      </c>
      <c r="N85" s="27">
        <f t="shared" si="26"/>
        <v>12826.29947</v>
      </c>
      <c r="O85" s="27">
        <f t="shared" si="30"/>
        <v>-1321046.034559998</v>
      </c>
      <c r="P85" s="27">
        <f t="shared" si="31"/>
        <v>1321046.034559998</v>
      </c>
    </row>
    <row r="86" spans="1:16">
      <c r="A86" s="30">
        <v>37803</v>
      </c>
      <c r="C86" s="6">
        <v>78</v>
      </c>
      <c r="D86" s="29">
        <f t="shared" si="22"/>
        <v>33797</v>
      </c>
      <c r="E86" s="29">
        <f t="shared" si="27"/>
        <v>2636166</v>
      </c>
      <c r="F86" s="29">
        <f t="shared" si="23"/>
        <v>-3447222</v>
      </c>
      <c r="G86" s="34">
        <f>+Inputs!$D$3</f>
        <v>0.37951000000000001</v>
      </c>
      <c r="I86" s="27">
        <f t="shared" si="28"/>
        <v>6083388</v>
      </c>
      <c r="K86" s="27">
        <f t="shared" si="24"/>
        <v>33797</v>
      </c>
      <c r="L86" s="27">
        <f t="shared" si="29"/>
        <v>2636166</v>
      </c>
      <c r="M86" s="27">
        <f t="shared" si="25"/>
        <v>12826.29947</v>
      </c>
      <c r="N86" s="27">
        <f t="shared" si="26"/>
        <v>12826.29947</v>
      </c>
      <c r="O86" s="27">
        <f t="shared" si="30"/>
        <v>-1308219.735089998</v>
      </c>
      <c r="P86" s="27">
        <f t="shared" si="31"/>
        <v>1308219.735089998</v>
      </c>
    </row>
    <row r="87" spans="1:16">
      <c r="A87" s="31">
        <v>37834</v>
      </c>
      <c r="C87" s="6">
        <v>79</v>
      </c>
      <c r="D87" s="29">
        <f t="shared" si="22"/>
        <v>33797</v>
      </c>
      <c r="E87" s="29">
        <f t="shared" si="27"/>
        <v>2669963</v>
      </c>
      <c r="F87" s="29">
        <f t="shared" si="23"/>
        <v>-3413425</v>
      </c>
      <c r="G87" s="34">
        <f>+Inputs!$D$3</f>
        <v>0.37951000000000001</v>
      </c>
      <c r="I87" s="27">
        <f t="shared" si="28"/>
        <v>6083388</v>
      </c>
      <c r="K87" s="27">
        <f t="shared" si="24"/>
        <v>33797</v>
      </c>
      <c r="L87" s="27">
        <f t="shared" si="29"/>
        <v>2669963</v>
      </c>
      <c r="M87" s="27">
        <f t="shared" si="25"/>
        <v>12826.29947</v>
      </c>
      <c r="N87" s="27">
        <f t="shared" si="26"/>
        <v>12826.29947</v>
      </c>
      <c r="O87" s="27">
        <f t="shared" si="30"/>
        <v>-1295393.435619998</v>
      </c>
      <c r="P87" s="27">
        <f t="shared" si="31"/>
        <v>1295393.435619998</v>
      </c>
    </row>
    <row r="88" spans="1:16">
      <c r="A88" s="30">
        <v>37865</v>
      </c>
      <c r="C88" s="6">
        <v>80</v>
      </c>
      <c r="D88" s="29">
        <f t="shared" si="22"/>
        <v>33797</v>
      </c>
      <c r="E88" s="29">
        <f t="shared" si="27"/>
        <v>2703760</v>
      </c>
      <c r="F88" s="29">
        <f t="shared" si="23"/>
        <v>-3379628</v>
      </c>
      <c r="G88" s="34">
        <f>+Inputs!$D$3</f>
        <v>0.37951000000000001</v>
      </c>
      <c r="I88" s="27">
        <f t="shared" si="28"/>
        <v>6083388</v>
      </c>
      <c r="K88" s="27">
        <f t="shared" si="24"/>
        <v>33797</v>
      </c>
      <c r="L88" s="27">
        <f t="shared" si="29"/>
        <v>2703760</v>
      </c>
      <c r="M88" s="27">
        <f t="shared" si="25"/>
        <v>12826.29947</v>
      </c>
      <c r="N88" s="27">
        <f t="shared" si="26"/>
        <v>12826.29947</v>
      </c>
      <c r="O88" s="27">
        <f t="shared" si="30"/>
        <v>-1282567.1361499981</v>
      </c>
      <c r="P88" s="27">
        <f t="shared" si="31"/>
        <v>1282567.1361499981</v>
      </c>
    </row>
    <row r="89" spans="1:16">
      <c r="A89" s="31">
        <v>37895</v>
      </c>
      <c r="C89" s="6">
        <v>81</v>
      </c>
      <c r="D89" s="29">
        <f t="shared" si="22"/>
        <v>33797</v>
      </c>
      <c r="E89" s="29">
        <f t="shared" si="27"/>
        <v>2737557</v>
      </c>
      <c r="F89" s="29">
        <f t="shared" si="23"/>
        <v>-3345831</v>
      </c>
      <c r="G89" s="34">
        <f>+Inputs!$D$3</f>
        <v>0.37951000000000001</v>
      </c>
      <c r="I89" s="27">
        <f t="shared" si="28"/>
        <v>6083388</v>
      </c>
      <c r="K89" s="27">
        <f t="shared" si="24"/>
        <v>33797</v>
      </c>
      <c r="L89" s="27">
        <f t="shared" si="29"/>
        <v>2737557</v>
      </c>
      <c r="M89" s="27">
        <f t="shared" si="25"/>
        <v>12826.29947</v>
      </c>
      <c r="N89" s="27">
        <f t="shared" si="26"/>
        <v>12826.29947</v>
      </c>
      <c r="O89" s="27">
        <f t="shared" si="30"/>
        <v>-1269740.8366799981</v>
      </c>
      <c r="P89" s="27">
        <f t="shared" si="31"/>
        <v>1269740.8366799981</v>
      </c>
    </row>
    <row r="90" spans="1:16">
      <c r="A90" s="30">
        <v>37926</v>
      </c>
      <c r="C90" s="6">
        <v>82</v>
      </c>
      <c r="D90" s="29">
        <f t="shared" si="22"/>
        <v>33797</v>
      </c>
      <c r="E90" s="29">
        <f t="shared" si="27"/>
        <v>2771354</v>
      </c>
      <c r="F90" s="29">
        <f t="shared" si="23"/>
        <v>-3312034</v>
      </c>
      <c r="G90" s="34">
        <f>+Inputs!$D$3</f>
        <v>0.37951000000000001</v>
      </c>
      <c r="I90" s="27">
        <f t="shared" si="28"/>
        <v>6083388</v>
      </c>
      <c r="K90" s="27">
        <f t="shared" si="24"/>
        <v>33797</v>
      </c>
      <c r="L90" s="27">
        <f t="shared" si="29"/>
        <v>2771354</v>
      </c>
      <c r="M90" s="27">
        <f t="shared" si="25"/>
        <v>12826.29947</v>
      </c>
      <c r="N90" s="27">
        <f t="shared" si="26"/>
        <v>12826.29947</v>
      </c>
      <c r="O90" s="27">
        <f t="shared" si="30"/>
        <v>-1256914.5372099981</v>
      </c>
      <c r="P90" s="27">
        <f t="shared" si="31"/>
        <v>1256914.5372099981</v>
      </c>
    </row>
    <row r="91" spans="1:16">
      <c r="A91" s="31">
        <v>37956</v>
      </c>
      <c r="C91" s="6">
        <v>83</v>
      </c>
      <c r="D91" s="29">
        <f t="shared" si="22"/>
        <v>33797</v>
      </c>
      <c r="E91" s="29">
        <f t="shared" si="27"/>
        <v>2805151</v>
      </c>
      <c r="F91" s="29">
        <f t="shared" si="23"/>
        <v>-3278237</v>
      </c>
      <c r="G91" s="34">
        <f>+Inputs!$D$3</f>
        <v>0.37951000000000001</v>
      </c>
      <c r="I91" s="27">
        <f t="shared" si="28"/>
        <v>6083388</v>
      </c>
      <c r="K91" s="27">
        <f t="shared" si="24"/>
        <v>33797</v>
      </c>
      <c r="L91" s="27">
        <f t="shared" si="29"/>
        <v>2805151</v>
      </c>
      <c r="M91" s="27">
        <f t="shared" si="25"/>
        <v>12826.29947</v>
      </c>
      <c r="N91" s="27">
        <f t="shared" si="26"/>
        <v>12826.29947</v>
      </c>
      <c r="O91" s="27">
        <f t="shared" si="30"/>
        <v>-1244088.2377399981</v>
      </c>
      <c r="P91" s="27">
        <f t="shared" si="31"/>
        <v>1244088.2377399981</v>
      </c>
    </row>
    <row r="92" spans="1:16">
      <c r="A92" s="30">
        <v>37987</v>
      </c>
      <c r="C92" s="6">
        <v>84</v>
      </c>
      <c r="D92" s="29">
        <f t="shared" si="22"/>
        <v>33797</v>
      </c>
      <c r="E92" s="29">
        <f t="shared" si="27"/>
        <v>2838948</v>
      </c>
      <c r="F92" s="29">
        <f t="shared" si="23"/>
        <v>-3244440</v>
      </c>
      <c r="G92" s="34">
        <f>+Inputs!$D$3</f>
        <v>0.37951000000000001</v>
      </c>
      <c r="I92" s="27">
        <f t="shared" si="28"/>
        <v>6083388</v>
      </c>
      <c r="K92" s="27">
        <f t="shared" si="24"/>
        <v>33797</v>
      </c>
      <c r="L92" s="27">
        <f t="shared" si="29"/>
        <v>2838948</v>
      </c>
      <c r="M92" s="27">
        <f t="shared" si="25"/>
        <v>12826.29947</v>
      </c>
      <c r="N92" s="27">
        <f t="shared" si="26"/>
        <v>12826.29947</v>
      </c>
      <c r="O92" s="27">
        <f t="shared" si="30"/>
        <v>-1231261.9382699982</v>
      </c>
      <c r="P92" s="27">
        <f t="shared" si="31"/>
        <v>1231261.9382699982</v>
      </c>
    </row>
    <row r="93" spans="1:16">
      <c r="A93" s="31">
        <v>38018</v>
      </c>
      <c r="C93" s="6">
        <v>85</v>
      </c>
      <c r="D93" s="29">
        <f t="shared" si="22"/>
        <v>33797</v>
      </c>
      <c r="E93" s="29">
        <f t="shared" si="27"/>
        <v>2872745</v>
      </c>
      <c r="F93" s="29">
        <f t="shared" si="23"/>
        <v>-3210643</v>
      </c>
      <c r="G93" s="34">
        <f>+Inputs!$D$3</f>
        <v>0.37951000000000001</v>
      </c>
      <c r="I93" s="27">
        <f t="shared" si="28"/>
        <v>6083388</v>
      </c>
      <c r="K93" s="27">
        <f t="shared" si="24"/>
        <v>33797</v>
      </c>
      <c r="L93" s="27">
        <f t="shared" si="29"/>
        <v>2872745</v>
      </c>
      <c r="M93" s="27">
        <f t="shared" si="25"/>
        <v>12826.29947</v>
      </c>
      <c r="N93" s="27">
        <f t="shared" si="26"/>
        <v>12826.29947</v>
      </c>
      <c r="O93" s="27">
        <f t="shared" si="30"/>
        <v>-1218435.6387999982</v>
      </c>
      <c r="P93" s="27">
        <f t="shared" si="31"/>
        <v>1218435.6387999982</v>
      </c>
    </row>
    <row r="94" spans="1:16">
      <c r="A94" s="30">
        <v>38047</v>
      </c>
      <c r="C94" s="6">
        <v>86</v>
      </c>
      <c r="D94" s="29">
        <f t="shared" si="22"/>
        <v>33797</v>
      </c>
      <c r="E94" s="29">
        <f t="shared" si="27"/>
        <v>2906542</v>
      </c>
      <c r="F94" s="29">
        <f t="shared" si="23"/>
        <v>-3176846</v>
      </c>
      <c r="G94" s="34">
        <f>+Inputs!$D$3</f>
        <v>0.37951000000000001</v>
      </c>
      <c r="I94" s="27">
        <f t="shared" si="28"/>
        <v>6083388</v>
      </c>
      <c r="K94" s="27">
        <f t="shared" si="24"/>
        <v>33797</v>
      </c>
      <c r="L94" s="27">
        <f t="shared" si="29"/>
        <v>2906542</v>
      </c>
      <c r="M94" s="27">
        <f t="shared" si="25"/>
        <v>12826.29947</v>
      </c>
      <c r="N94" s="27">
        <f t="shared" si="26"/>
        <v>12826.29947</v>
      </c>
      <c r="O94" s="27">
        <f t="shared" si="30"/>
        <v>-1205609.3393299982</v>
      </c>
      <c r="P94" s="27">
        <f t="shared" si="31"/>
        <v>1205609.3393299982</v>
      </c>
    </row>
    <row r="95" spans="1:16">
      <c r="A95" s="31">
        <v>38078</v>
      </c>
      <c r="C95" s="6">
        <v>87</v>
      </c>
      <c r="D95" s="29">
        <f t="shared" si="22"/>
        <v>33797</v>
      </c>
      <c r="E95" s="29">
        <f t="shared" si="27"/>
        <v>2940339</v>
      </c>
      <c r="F95" s="29">
        <f t="shared" si="23"/>
        <v>-3143049</v>
      </c>
      <c r="G95" s="34">
        <f>+Inputs!$D$3</f>
        <v>0.37951000000000001</v>
      </c>
      <c r="I95" s="27">
        <f t="shared" si="28"/>
        <v>6083388</v>
      </c>
      <c r="K95" s="27">
        <f t="shared" si="24"/>
        <v>33797</v>
      </c>
      <c r="L95" s="27">
        <f t="shared" si="29"/>
        <v>2940339</v>
      </c>
      <c r="M95" s="27">
        <f t="shared" si="25"/>
        <v>12826.29947</v>
      </c>
      <c r="N95" s="27">
        <f t="shared" si="26"/>
        <v>12826.29947</v>
      </c>
      <c r="O95" s="27">
        <f t="shared" si="30"/>
        <v>-1192783.0398599983</v>
      </c>
      <c r="P95" s="27">
        <f t="shared" si="31"/>
        <v>1192783.0398599983</v>
      </c>
    </row>
    <row r="96" spans="1:16">
      <c r="A96" s="30">
        <v>38108</v>
      </c>
      <c r="C96" s="6">
        <v>88</v>
      </c>
      <c r="D96" s="29">
        <f t="shared" si="22"/>
        <v>33797</v>
      </c>
      <c r="E96" s="29">
        <f t="shared" si="27"/>
        <v>2974136</v>
      </c>
      <c r="F96" s="29">
        <f t="shared" si="23"/>
        <v>-3109252</v>
      </c>
      <c r="G96" s="34">
        <f>+Inputs!$D$3</f>
        <v>0.37951000000000001</v>
      </c>
      <c r="I96" s="27">
        <f t="shared" si="28"/>
        <v>6083388</v>
      </c>
      <c r="K96" s="27">
        <f t="shared" si="24"/>
        <v>33797</v>
      </c>
      <c r="L96" s="27">
        <f t="shared" si="29"/>
        <v>2974136</v>
      </c>
      <c r="M96" s="27">
        <f t="shared" si="25"/>
        <v>12826.29947</v>
      </c>
      <c r="N96" s="27">
        <f t="shared" si="26"/>
        <v>12826.29947</v>
      </c>
      <c r="O96" s="27">
        <f t="shared" si="30"/>
        <v>-1179956.7403899983</v>
      </c>
      <c r="P96" s="27">
        <f t="shared" si="31"/>
        <v>1179956.7403899983</v>
      </c>
    </row>
    <row r="97" spans="1:16">
      <c r="A97" s="31">
        <v>38139</v>
      </c>
      <c r="C97" s="6">
        <v>89</v>
      </c>
      <c r="D97" s="29">
        <f t="shared" si="22"/>
        <v>33797</v>
      </c>
      <c r="E97" s="29">
        <f t="shared" si="27"/>
        <v>3007933</v>
      </c>
      <c r="F97" s="29">
        <f t="shared" si="23"/>
        <v>-3075455</v>
      </c>
      <c r="G97" s="34">
        <f>+Inputs!$D$3</f>
        <v>0.37951000000000001</v>
      </c>
      <c r="I97" s="27">
        <f t="shared" si="28"/>
        <v>6083388</v>
      </c>
      <c r="K97" s="27">
        <f t="shared" si="24"/>
        <v>33797</v>
      </c>
      <c r="L97" s="27">
        <f t="shared" si="29"/>
        <v>3007933</v>
      </c>
      <c r="M97" s="27">
        <f t="shared" si="25"/>
        <v>12826.29947</v>
      </c>
      <c r="N97" s="27">
        <f t="shared" si="26"/>
        <v>12826.29947</v>
      </c>
      <c r="O97" s="27">
        <f t="shared" si="30"/>
        <v>-1167130.4409199983</v>
      </c>
      <c r="P97" s="27">
        <f t="shared" si="31"/>
        <v>1167130.4409199983</v>
      </c>
    </row>
    <row r="98" spans="1:16">
      <c r="A98" s="30">
        <v>38169</v>
      </c>
      <c r="C98" s="6">
        <v>90</v>
      </c>
      <c r="D98" s="29">
        <f t="shared" si="22"/>
        <v>33797</v>
      </c>
      <c r="E98" s="29">
        <f t="shared" si="27"/>
        <v>3041730</v>
      </c>
      <c r="F98" s="29">
        <f t="shared" si="23"/>
        <v>-3041658</v>
      </c>
      <c r="G98" s="34">
        <f>+Inputs!$D$3</f>
        <v>0.37951000000000001</v>
      </c>
      <c r="I98" s="27">
        <f t="shared" si="28"/>
        <v>6083388</v>
      </c>
      <c r="K98" s="27">
        <f t="shared" si="24"/>
        <v>33797</v>
      </c>
      <c r="L98" s="27">
        <f t="shared" si="29"/>
        <v>3041730</v>
      </c>
      <c r="M98" s="27">
        <f t="shared" si="25"/>
        <v>12826.29947</v>
      </c>
      <c r="N98" s="27">
        <f t="shared" si="26"/>
        <v>12826.29947</v>
      </c>
      <c r="O98" s="27">
        <f t="shared" si="30"/>
        <v>-1154304.1414499984</v>
      </c>
      <c r="P98" s="27">
        <f t="shared" si="31"/>
        <v>1154304.1414499984</v>
      </c>
    </row>
    <row r="99" spans="1:16">
      <c r="A99" s="31">
        <v>38200</v>
      </c>
      <c r="C99" s="6">
        <v>91</v>
      </c>
      <c r="D99" s="29">
        <f t="shared" si="22"/>
        <v>33797</v>
      </c>
      <c r="E99" s="29">
        <f t="shared" si="27"/>
        <v>3075527</v>
      </c>
      <c r="F99" s="29">
        <f t="shared" si="23"/>
        <v>-3007861</v>
      </c>
      <c r="G99" s="34">
        <f>+Inputs!$D$3</f>
        <v>0.37951000000000001</v>
      </c>
      <c r="I99" s="27">
        <f t="shared" si="28"/>
        <v>6083388</v>
      </c>
      <c r="K99" s="27">
        <f t="shared" si="24"/>
        <v>33797</v>
      </c>
      <c r="L99" s="27">
        <f t="shared" si="29"/>
        <v>3075527</v>
      </c>
      <c r="M99" s="27">
        <f t="shared" si="25"/>
        <v>12826.29947</v>
      </c>
      <c r="N99" s="27">
        <f t="shared" si="26"/>
        <v>12826.29947</v>
      </c>
      <c r="O99" s="27">
        <f t="shared" si="30"/>
        <v>-1141477.8419799984</v>
      </c>
      <c r="P99" s="27">
        <f t="shared" si="31"/>
        <v>1141477.8419799984</v>
      </c>
    </row>
    <row r="100" spans="1:16">
      <c r="A100" s="30">
        <v>38231</v>
      </c>
      <c r="C100" s="6">
        <v>92</v>
      </c>
      <c r="D100" s="29">
        <f t="shared" si="22"/>
        <v>33797</v>
      </c>
      <c r="E100" s="29">
        <f t="shared" si="27"/>
        <v>3109324</v>
      </c>
      <c r="F100" s="29">
        <f t="shared" si="23"/>
        <v>-2974064</v>
      </c>
      <c r="G100" s="34">
        <f>+Inputs!$D$3</f>
        <v>0.37951000000000001</v>
      </c>
      <c r="I100" s="27">
        <f t="shared" si="28"/>
        <v>6083388</v>
      </c>
      <c r="K100" s="27">
        <f t="shared" si="24"/>
        <v>33797</v>
      </c>
      <c r="L100" s="27">
        <f t="shared" si="29"/>
        <v>3109324</v>
      </c>
      <c r="M100" s="27">
        <f t="shared" si="25"/>
        <v>12826.29947</v>
      </c>
      <c r="N100" s="27">
        <f t="shared" si="26"/>
        <v>12826.29947</v>
      </c>
      <c r="O100" s="27">
        <f t="shared" si="30"/>
        <v>-1128651.5425099984</v>
      </c>
      <c r="P100" s="27">
        <f t="shared" si="31"/>
        <v>1128651.5425099984</v>
      </c>
    </row>
    <row r="101" spans="1:16">
      <c r="A101" s="31">
        <v>38261</v>
      </c>
      <c r="C101" s="6">
        <v>93</v>
      </c>
      <c r="D101" s="29">
        <f t="shared" si="22"/>
        <v>33797</v>
      </c>
      <c r="E101" s="29">
        <f t="shared" si="27"/>
        <v>3143121</v>
      </c>
      <c r="F101" s="29">
        <f t="shared" si="23"/>
        <v>-2940267</v>
      </c>
      <c r="G101" s="34">
        <f>+Inputs!$D$3</f>
        <v>0.37951000000000001</v>
      </c>
      <c r="I101" s="27">
        <f t="shared" si="28"/>
        <v>6083388</v>
      </c>
      <c r="K101" s="27">
        <f t="shared" si="24"/>
        <v>33797</v>
      </c>
      <c r="L101" s="27">
        <f t="shared" si="29"/>
        <v>3143121</v>
      </c>
      <c r="M101" s="27">
        <f t="shared" si="25"/>
        <v>12826.29947</v>
      </c>
      <c r="N101" s="27">
        <f t="shared" si="26"/>
        <v>12826.29947</v>
      </c>
      <c r="O101" s="27">
        <f t="shared" si="30"/>
        <v>-1115825.2430399985</v>
      </c>
      <c r="P101" s="27">
        <f t="shared" si="31"/>
        <v>1115825.2430399985</v>
      </c>
    </row>
    <row r="102" spans="1:16">
      <c r="A102" s="30">
        <v>38292</v>
      </c>
      <c r="C102" s="6">
        <v>94</v>
      </c>
      <c r="D102" s="29">
        <f t="shared" si="22"/>
        <v>33797</v>
      </c>
      <c r="E102" s="29">
        <f t="shared" si="27"/>
        <v>3176918</v>
      </c>
      <c r="F102" s="29">
        <f t="shared" si="23"/>
        <v>-2906470</v>
      </c>
      <c r="G102" s="34">
        <f>+Inputs!$D$3</f>
        <v>0.37951000000000001</v>
      </c>
      <c r="I102" s="27">
        <f t="shared" si="28"/>
        <v>6083388</v>
      </c>
      <c r="K102" s="27">
        <f t="shared" si="24"/>
        <v>33797</v>
      </c>
      <c r="L102" s="27">
        <f t="shared" si="29"/>
        <v>3176918</v>
      </c>
      <c r="M102" s="27">
        <f t="shared" si="25"/>
        <v>12826.29947</v>
      </c>
      <c r="N102" s="27">
        <f t="shared" si="26"/>
        <v>12826.29947</v>
      </c>
      <c r="O102" s="27">
        <f t="shared" si="30"/>
        <v>-1102998.9435699985</v>
      </c>
      <c r="P102" s="27">
        <f t="shared" si="31"/>
        <v>1102998.9435699985</v>
      </c>
    </row>
    <row r="103" spans="1:16">
      <c r="A103" s="31">
        <v>38322</v>
      </c>
      <c r="C103" s="6">
        <v>95</v>
      </c>
      <c r="D103" s="29">
        <f t="shared" si="22"/>
        <v>33797</v>
      </c>
      <c r="E103" s="29">
        <f t="shared" si="27"/>
        <v>3210715</v>
      </c>
      <c r="F103" s="29">
        <f t="shared" si="23"/>
        <v>-2872673</v>
      </c>
      <c r="G103" s="34">
        <f>+Inputs!$D$3</f>
        <v>0.37951000000000001</v>
      </c>
      <c r="I103" s="27">
        <f t="shared" si="28"/>
        <v>6083388</v>
      </c>
      <c r="K103" s="27">
        <f t="shared" si="24"/>
        <v>33797</v>
      </c>
      <c r="L103" s="27">
        <f t="shared" si="29"/>
        <v>3210715</v>
      </c>
      <c r="M103" s="27">
        <f t="shared" si="25"/>
        <v>12826.29947</v>
      </c>
      <c r="N103" s="27">
        <f t="shared" si="26"/>
        <v>12826.29947</v>
      </c>
      <c r="O103" s="27">
        <f t="shared" si="30"/>
        <v>-1090172.6440999985</v>
      </c>
      <c r="P103" s="27">
        <f t="shared" si="31"/>
        <v>1090172.6440999985</v>
      </c>
    </row>
    <row r="104" spans="1:16">
      <c r="A104" s="30">
        <v>38353</v>
      </c>
      <c r="C104" s="6">
        <v>96</v>
      </c>
      <c r="D104" s="29">
        <f t="shared" si="22"/>
        <v>33797</v>
      </c>
      <c r="E104" s="29">
        <f t="shared" si="27"/>
        <v>3244512</v>
      </c>
      <c r="F104" s="29">
        <f t="shared" si="23"/>
        <v>-2838876</v>
      </c>
      <c r="G104" s="34">
        <f>+Inputs!$D$3</f>
        <v>0.37951000000000001</v>
      </c>
      <c r="I104" s="27">
        <f t="shared" si="28"/>
        <v>6083388</v>
      </c>
      <c r="K104" s="27">
        <f t="shared" si="24"/>
        <v>33797</v>
      </c>
      <c r="L104" s="27">
        <f t="shared" si="29"/>
        <v>3244512</v>
      </c>
      <c r="M104" s="27">
        <f t="shared" si="25"/>
        <v>12826.29947</v>
      </c>
      <c r="N104" s="27">
        <f t="shared" si="26"/>
        <v>12826.29947</v>
      </c>
      <c r="O104" s="27">
        <f t="shared" si="30"/>
        <v>-1077346.3446299986</v>
      </c>
      <c r="P104" s="27">
        <f t="shared" si="31"/>
        <v>1077346.3446299986</v>
      </c>
    </row>
    <row r="105" spans="1:16">
      <c r="A105" s="31">
        <v>38384</v>
      </c>
      <c r="C105" s="6">
        <v>97</v>
      </c>
      <c r="D105" s="29">
        <f t="shared" ref="D105:D136" si="32">ROUND(-(+$B$9/180)*1,0)</f>
        <v>33797</v>
      </c>
      <c r="E105" s="29">
        <f t="shared" si="27"/>
        <v>3278309</v>
      </c>
      <c r="F105" s="29">
        <f t="shared" ref="F105:F136" si="33">$B$9+E105</f>
        <v>-2805079</v>
      </c>
      <c r="G105" s="34">
        <f>+Inputs!$D$3</f>
        <v>0.37951000000000001</v>
      </c>
      <c r="I105" s="27">
        <f t="shared" si="28"/>
        <v>6083388</v>
      </c>
      <c r="K105" s="27">
        <f t="shared" ref="K105:K136" si="34">D105</f>
        <v>33797</v>
      </c>
      <c r="L105" s="27">
        <f t="shared" si="29"/>
        <v>3278309</v>
      </c>
      <c r="M105" s="27">
        <f t="shared" ref="M105:M136" si="35">K105*G105</f>
        <v>12826.29947</v>
      </c>
      <c r="N105" s="27">
        <f t="shared" ref="N105:N136" si="36">M105-J105</f>
        <v>12826.29947</v>
      </c>
      <c r="O105" s="27">
        <f t="shared" si="30"/>
        <v>-1064520.0451599986</v>
      </c>
      <c r="P105" s="27">
        <f t="shared" si="31"/>
        <v>1064520.0451599986</v>
      </c>
    </row>
    <row r="106" spans="1:16">
      <c r="A106" s="30">
        <v>38412</v>
      </c>
      <c r="C106" s="6">
        <v>98</v>
      </c>
      <c r="D106" s="29">
        <f t="shared" si="32"/>
        <v>33797</v>
      </c>
      <c r="E106" s="29">
        <f t="shared" ref="E106:E137" si="37">+E105+D106</f>
        <v>3312106</v>
      </c>
      <c r="F106" s="29">
        <f t="shared" si="33"/>
        <v>-2771282</v>
      </c>
      <c r="G106" s="34">
        <f>+Inputs!$D$3</f>
        <v>0.37951000000000001</v>
      </c>
      <c r="I106" s="27">
        <f t="shared" ref="I106:I137" si="38">+I105+H106</f>
        <v>6083388</v>
      </c>
      <c r="K106" s="27">
        <f t="shared" si="34"/>
        <v>33797</v>
      </c>
      <c r="L106" s="27">
        <f t="shared" ref="L106:L137" si="39">+L105+K106</f>
        <v>3312106</v>
      </c>
      <c r="M106" s="27">
        <f t="shared" si="35"/>
        <v>12826.29947</v>
      </c>
      <c r="N106" s="27">
        <f t="shared" si="36"/>
        <v>12826.29947</v>
      </c>
      <c r="O106" s="27">
        <f t="shared" ref="O106:O137" si="40">+O105+N106</f>
        <v>-1051693.7456899986</v>
      </c>
      <c r="P106" s="27">
        <f t="shared" ref="P106:P137" si="41">P105-N106</f>
        <v>1051693.7456899986</v>
      </c>
    </row>
    <row r="107" spans="1:16">
      <c r="A107" s="31">
        <v>38443</v>
      </c>
      <c r="C107" s="6">
        <v>99</v>
      </c>
      <c r="D107" s="29">
        <f t="shared" si="32"/>
        <v>33797</v>
      </c>
      <c r="E107" s="29">
        <f t="shared" si="37"/>
        <v>3345903</v>
      </c>
      <c r="F107" s="29">
        <f t="shared" si="33"/>
        <v>-2737485</v>
      </c>
      <c r="G107" s="34">
        <f>+Inputs!$D$3</f>
        <v>0.37951000000000001</v>
      </c>
      <c r="I107" s="27">
        <f t="shared" si="38"/>
        <v>6083388</v>
      </c>
      <c r="K107" s="27">
        <f t="shared" si="34"/>
        <v>33797</v>
      </c>
      <c r="L107" s="27">
        <f t="shared" si="39"/>
        <v>3345903</v>
      </c>
      <c r="M107" s="27">
        <f t="shared" si="35"/>
        <v>12826.29947</v>
      </c>
      <c r="N107" s="27">
        <f t="shared" si="36"/>
        <v>12826.29947</v>
      </c>
      <c r="O107" s="27">
        <f t="shared" si="40"/>
        <v>-1038867.4462199986</v>
      </c>
      <c r="P107" s="27">
        <f t="shared" si="41"/>
        <v>1038867.4462199986</v>
      </c>
    </row>
    <row r="108" spans="1:16">
      <c r="A108" s="30">
        <v>38473</v>
      </c>
      <c r="C108" s="6">
        <v>100</v>
      </c>
      <c r="D108" s="29">
        <f t="shared" si="32"/>
        <v>33797</v>
      </c>
      <c r="E108" s="29">
        <f t="shared" si="37"/>
        <v>3379700</v>
      </c>
      <c r="F108" s="29">
        <f t="shared" si="33"/>
        <v>-2703688</v>
      </c>
      <c r="G108" s="34">
        <f>+Inputs!$D$3</f>
        <v>0.37951000000000001</v>
      </c>
      <c r="I108" s="27">
        <f t="shared" si="38"/>
        <v>6083388</v>
      </c>
      <c r="K108" s="27">
        <f t="shared" si="34"/>
        <v>33797</v>
      </c>
      <c r="L108" s="27">
        <f t="shared" si="39"/>
        <v>3379700</v>
      </c>
      <c r="M108" s="27">
        <f t="shared" si="35"/>
        <v>12826.29947</v>
      </c>
      <c r="N108" s="27">
        <f t="shared" si="36"/>
        <v>12826.29947</v>
      </c>
      <c r="O108" s="27">
        <f t="shared" si="40"/>
        <v>-1026041.1467499987</v>
      </c>
      <c r="P108" s="27">
        <f t="shared" si="41"/>
        <v>1026041.1467499987</v>
      </c>
    </row>
    <row r="109" spans="1:16">
      <c r="A109" s="31">
        <v>38504</v>
      </c>
      <c r="C109" s="6">
        <v>101</v>
      </c>
      <c r="D109" s="29">
        <f t="shared" si="32"/>
        <v>33797</v>
      </c>
      <c r="E109" s="29">
        <f t="shared" si="37"/>
        <v>3413497</v>
      </c>
      <c r="F109" s="29">
        <f t="shared" si="33"/>
        <v>-2669891</v>
      </c>
      <c r="G109" s="34">
        <f>+Inputs!$D$3</f>
        <v>0.37951000000000001</v>
      </c>
      <c r="I109" s="27">
        <f t="shared" si="38"/>
        <v>6083388</v>
      </c>
      <c r="K109" s="27">
        <f t="shared" si="34"/>
        <v>33797</v>
      </c>
      <c r="L109" s="27">
        <f t="shared" si="39"/>
        <v>3413497</v>
      </c>
      <c r="M109" s="27">
        <f t="shared" si="35"/>
        <v>12826.29947</v>
      </c>
      <c r="N109" s="27">
        <f t="shared" si="36"/>
        <v>12826.29947</v>
      </c>
      <c r="O109" s="27">
        <f t="shared" si="40"/>
        <v>-1013214.8472799987</v>
      </c>
      <c r="P109" s="27">
        <f t="shared" si="41"/>
        <v>1013214.8472799987</v>
      </c>
    </row>
    <row r="110" spans="1:16">
      <c r="A110" s="30">
        <v>38534</v>
      </c>
      <c r="C110" s="6">
        <v>102</v>
      </c>
      <c r="D110" s="29">
        <f t="shared" si="32"/>
        <v>33797</v>
      </c>
      <c r="E110" s="29">
        <f t="shared" si="37"/>
        <v>3447294</v>
      </c>
      <c r="F110" s="29">
        <f t="shared" si="33"/>
        <v>-2636094</v>
      </c>
      <c r="G110" s="34">
        <f>+Inputs!$D$3</f>
        <v>0.37951000000000001</v>
      </c>
      <c r="I110" s="27">
        <f t="shared" si="38"/>
        <v>6083388</v>
      </c>
      <c r="K110" s="27">
        <f t="shared" si="34"/>
        <v>33797</v>
      </c>
      <c r="L110" s="27">
        <f t="shared" si="39"/>
        <v>3447294</v>
      </c>
      <c r="M110" s="27">
        <f t="shared" si="35"/>
        <v>12826.29947</v>
      </c>
      <c r="N110" s="27">
        <f t="shared" si="36"/>
        <v>12826.29947</v>
      </c>
      <c r="O110" s="27">
        <f t="shared" si="40"/>
        <v>-1000388.5478099987</v>
      </c>
      <c r="P110" s="27">
        <f t="shared" si="41"/>
        <v>1000388.5478099987</v>
      </c>
    </row>
    <row r="111" spans="1:16">
      <c r="A111" s="31">
        <v>38565</v>
      </c>
      <c r="C111" s="6">
        <v>103</v>
      </c>
      <c r="D111" s="29">
        <f t="shared" si="32"/>
        <v>33797</v>
      </c>
      <c r="E111" s="29">
        <f t="shared" si="37"/>
        <v>3481091</v>
      </c>
      <c r="F111" s="29">
        <f t="shared" si="33"/>
        <v>-2602297</v>
      </c>
      <c r="G111" s="34">
        <f>+Inputs!$D$3</f>
        <v>0.37951000000000001</v>
      </c>
      <c r="I111" s="27">
        <f t="shared" si="38"/>
        <v>6083388</v>
      </c>
      <c r="K111" s="27">
        <f t="shared" si="34"/>
        <v>33797</v>
      </c>
      <c r="L111" s="27">
        <f t="shared" si="39"/>
        <v>3481091</v>
      </c>
      <c r="M111" s="27">
        <f t="shared" si="35"/>
        <v>12826.29947</v>
      </c>
      <c r="N111" s="27">
        <f t="shared" si="36"/>
        <v>12826.29947</v>
      </c>
      <c r="O111" s="27">
        <f t="shared" si="40"/>
        <v>-987562.24833999877</v>
      </c>
      <c r="P111" s="27">
        <f t="shared" si="41"/>
        <v>987562.24833999877</v>
      </c>
    </row>
    <row r="112" spans="1:16">
      <c r="A112" s="30">
        <v>38596</v>
      </c>
      <c r="C112" s="6">
        <v>104</v>
      </c>
      <c r="D112" s="29">
        <f t="shared" si="32"/>
        <v>33797</v>
      </c>
      <c r="E112" s="29">
        <f t="shared" si="37"/>
        <v>3514888</v>
      </c>
      <c r="F112" s="29">
        <f t="shared" si="33"/>
        <v>-2568500</v>
      </c>
      <c r="G112" s="34">
        <f>+Inputs!$D$3</f>
        <v>0.37951000000000001</v>
      </c>
      <c r="I112" s="27">
        <f t="shared" si="38"/>
        <v>6083388</v>
      </c>
      <c r="K112" s="27">
        <f t="shared" si="34"/>
        <v>33797</v>
      </c>
      <c r="L112" s="27">
        <f t="shared" si="39"/>
        <v>3514888</v>
      </c>
      <c r="M112" s="27">
        <f t="shared" si="35"/>
        <v>12826.29947</v>
      </c>
      <c r="N112" s="27">
        <f t="shared" si="36"/>
        <v>12826.29947</v>
      </c>
      <c r="O112" s="27">
        <f t="shared" si="40"/>
        <v>-974735.9488699988</v>
      </c>
      <c r="P112" s="27">
        <f t="shared" si="41"/>
        <v>974735.9488699988</v>
      </c>
    </row>
    <row r="113" spans="1:16">
      <c r="A113" s="31">
        <v>38626</v>
      </c>
      <c r="C113" s="6">
        <v>105</v>
      </c>
      <c r="D113" s="29">
        <f t="shared" si="32"/>
        <v>33797</v>
      </c>
      <c r="E113" s="29">
        <f t="shared" si="37"/>
        <v>3548685</v>
      </c>
      <c r="F113" s="29">
        <f t="shared" si="33"/>
        <v>-2534703</v>
      </c>
      <c r="G113" s="34">
        <f>+Inputs!$D$3</f>
        <v>0.37951000000000001</v>
      </c>
      <c r="I113" s="27">
        <f t="shared" si="38"/>
        <v>6083388</v>
      </c>
      <c r="K113" s="27">
        <f t="shared" si="34"/>
        <v>33797</v>
      </c>
      <c r="L113" s="27">
        <f t="shared" si="39"/>
        <v>3548685</v>
      </c>
      <c r="M113" s="27">
        <f t="shared" si="35"/>
        <v>12826.29947</v>
      </c>
      <c r="N113" s="27">
        <f t="shared" si="36"/>
        <v>12826.29947</v>
      </c>
      <c r="O113" s="27">
        <f t="shared" si="40"/>
        <v>-961909.64939999883</v>
      </c>
      <c r="P113" s="27">
        <f t="shared" si="41"/>
        <v>961909.64939999883</v>
      </c>
    </row>
    <row r="114" spans="1:16">
      <c r="A114" s="30">
        <v>38657</v>
      </c>
      <c r="C114" s="6">
        <v>106</v>
      </c>
      <c r="D114" s="29">
        <f t="shared" si="32"/>
        <v>33797</v>
      </c>
      <c r="E114" s="29">
        <f t="shared" si="37"/>
        <v>3582482</v>
      </c>
      <c r="F114" s="29">
        <f t="shared" si="33"/>
        <v>-2500906</v>
      </c>
      <c r="G114" s="34">
        <f>+Inputs!$D$3</f>
        <v>0.37951000000000001</v>
      </c>
      <c r="I114" s="27">
        <f t="shared" si="38"/>
        <v>6083388</v>
      </c>
      <c r="K114" s="27">
        <f t="shared" si="34"/>
        <v>33797</v>
      </c>
      <c r="L114" s="27">
        <f t="shared" si="39"/>
        <v>3582482</v>
      </c>
      <c r="M114" s="27">
        <f t="shared" si="35"/>
        <v>12826.29947</v>
      </c>
      <c r="N114" s="27">
        <f t="shared" si="36"/>
        <v>12826.29947</v>
      </c>
      <c r="O114" s="27">
        <f t="shared" si="40"/>
        <v>-949083.34992999886</v>
      </c>
      <c r="P114" s="27">
        <f t="shared" si="41"/>
        <v>949083.34992999886</v>
      </c>
    </row>
    <row r="115" spans="1:16">
      <c r="A115" s="31">
        <v>38687</v>
      </c>
      <c r="C115" s="6">
        <v>107</v>
      </c>
      <c r="D115" s="29">
        <f t="shared" si="32"/>
        <v>33797</v>
      </c>
      <c r="E115" s="29">
        <f t="shared" si="37"/>
        <v>3616279</v>
      </c>
      <c r="F115" s="29">
        <f t="shared" si="33"/>
        <v>-2467109</v>
      </c>
      <c r="G115" s="34">
        <f>+Inputs!$D$3</f>
        <v>0.37951000000000001</v>
      </c>
      <c r="I115" s="27">
        <f t="shared" si="38"/>
        <v>6083388</v>
      </c>
      <c r="K115" s="27">
        <f t="shared" si="34"/>
        <v>33797</v>
      </c>
      <c r="L115" s="27">
        <f t="shared" si="39"/>
        <v>3616279</v>
      </c>
      <c r="M115" s="27">
        <f t="shared" si="35"/>
        <v>12826.29947</v>
      </c>
      <c r="N115" s="27">
        <f t="shared" si="36"/>
        <v>12826.29947</v>
      </c>
      <c r="O115" s="27">
        <f t="shared" si="40"/>
        <v>-936257.05045999889</v>
      </c>
      <c r="P115" s="27">
        <f t="shared" si="41"/>
        <v>936257.05045999889</v>
      </c>
    </row>
    <row r="116" spans="1:16">
      <c r="A116" s="30">
        <v>38718</v>
      </c>
      <c r="C116" s="6">
        <v>108</v>
      </c>
      <c r="D116" s="29">
        <f t="shared" si="32"/>
        <v>33797</v>
      </c>
      <c r="E116" s="29">
        <f t="shared" si="37"/>
        <v>3650076</v>
      </c>
      <c r="F116" s="29">
        <f t="shared" si="33"/>
        <v>-2433312</v>
      </c>
      <c r="G116" s="34">
        <f>+Inputs!$D$3</f>
        <v>0.37951000000000001</v>
      </c>
      <c r="I116" s="27">
        <f t="shared" si="38"/>
        <v>6083388</v>
      </c>
      <c r="K116" s="27">
        <f t="shared" si="34"/>
        <v>33797</v>
      </c>
      <c r="L116" s="27">
        <f t="shared" si="39"/>
        <v>3650076</v>
      </c>
      <c r="M116" s="27">
        <f t="shared" si="35"/>
        <v>12826.29947</v>
      </c>
      <c r="N116" s="27">
        <f t="shared" si="36"/>
        <v>12826.29947</v>
      </c>
      <c r="O116" s="27">
        <f t="shared" si="40"/>
        <v>-923430.75098999892</v>
      </c>
      <c r="P116" s="27">
        <f t="shared" si="41"/>
        <v>923430.75098999892</v>
      </c>
    </row>
    <row r="117" spans="1:16">
      <c r="A117" s="31">
        <v>38749</v>
      </c>
      <c r="C117" s="6">
        <v>109</v>
      </c>
      <c r="D117" s="29">
        <f t="shared" si="32"/>
        <v>33797</v>
      </c>
      <c r="E117" s="29">
        <f t="shared" si="37"/>
        <v>3683873</v>
      </c>
      <c r="F117" s="29">
        <f t="shared" si="33"/>
        <v>-2399515</v>
      </c>
      <c r="G117" s="34">
        <f>+Inputs!$D$3</f>
        <v>0.37951000000000001</v>
      </c>
      <c r="I117" s="27">
        <f t="shared" si="38"/>
        <v>6083388</v>
      </c>
      <c r="K117" s="27">
        <f t="shared" si="34"/>
        <v>33797</v>
      </c>
      <c r="L117" s="27">
        <f t="shared" si="39"/>
        <v>3683873</v>
      </c>
      <c r="M117" s="27">
        <f t="shared" si="35"/>
        <v>12826.29947</v>
      </c>
      <c r="N117" s="27">
        <f t="shared" si="36"/>
        <v>12826.29947</v>
      </c>
      <c r="O117" s="27">
        <f t="shared" si="40"/>
        <v>-910604.45151999895</v>
      </c>
      <c r="P117" s="27">
        <f t="shared" si="41"/>
        <v>910604.45151999895</v>
      </c>
    </row>
    <row r="118" spans="1:16">
      <c r="A118" s="30">
        <v>38777</v>
      </c>
      <c r="C118" s="6">
        <v>110</v>
      </c>
      <c r="D118" s="29">
        <f t="shared" si="32"/>
        <v>33797</v>
      </c>
      <c r="E118" s="29">
        <f t="shared" si="37"/>
        <v>3717670</v>
      </c>
      <c r="F118" s="29">
        <f t="shared" si="33"/>
        <v>-2365718</v>
      </c>
      <c r="G118" s="34">
        <f>+Inputs!$D$3</f>
        <v>0.37951000000000001</v>
      </c>
      <c r="I118" s="27">
        <f t="shared" si="38"/>
        <v>6083388</v>
      </c>
      <c r="K118" s="27">
        <f t="shared" si="34"/>
        <v>33797</v>
      </c>
      <c r="L118" s="27">
        <f t="shared" si="39"/>
        <v>3717670</v>
      </c>
      <c r="M118" s="27">
        <f t="shared" si="35"/>
        <v>12826.29947</v>
      </c>
      <c r="N118" s="27">
        <f t="shared" si="36"/>
        <v>12826.29947</v>
      </c>
      <c r="O118" s="27">
        <f t="shared" si="40"/>
        <v>-897778.15204999899</v>
      </c>
      <c r="P118" s="27">
        <f t="shared" si="41"/>
        <v>897778.15204999899</v>
      </c>
    </row>
    <row r="119" spans="1:16">
      <c r="A119" s="31">
        <v>38808</v>
      </c>
      <c r="C119" s="6">
        <v>111</v>
      </c>
      <c r="D119" s="29">
        <f t="shared" si="32"/>
        <v>33797</v>
      </c>
      <c r="E119" s="29">
        <f t="shared" si="37"/>
        <v>3751467</v>
      </c>
      <c r="F119" s="29">
        <f t="shared" si="33"/>
        <v>-2331921</v>
      </c>
      <c r="G119" s="34">
        <f>+Inputs!$D$3</f>
        <v>0.37951000000000001</v>
      </c>
      <c r="I119" s="27">
        <f t="shared" si="38"/>
        <v>6083388</v>
      </c>
      <c r="K119" s="27">
        <f t="shared" si="34"/>
        <v>33797</v>
      </c>
      <c r="L119" s="27">
        <f t="shared" si="39"/>
        <v>3751467</v>
      </c>
      <c r="M119" s="27">
        <f t="shared" si="35"/>
        <v>12826.29947</v>
      </c>
      <c r="N119" s="27">
        <f t="shared" si="36"/>
        <v>12826.29947</v>
      </c>
      <c r="O119" s="27">
        <f t="shared" si="40"/>
        <v>-884951.85257999902</v>
      </c>
      <c r="P119" s="27">
        <f t="shared" si="41"/>
        <v>884951.85257999902</v>
      </c>
    </row>
    <row r="120" spans="1:16">
      <c r="A120" s="30">
        <v>38838</v>
      </c>
      <c r="C120" s="6">
        <v>112</v>
      </c>
      <c r="D120" s="29">
        <f t="shared" si="32"/>
        <v>33797</v>
      </c>
      <c r="E120" s="29">
        <f t="shared" si="37"/>
        <v>3785264</v>
      </c>
      <c r="F120" s="29">
        <f t="shared" si="33"/>
        <v>-2298124</v>
      </c>
      <c r="G120" s="34">
        <f>+Inputs!$D$3</f>
        <v>0.37951000000000001</v>
      </c>
      <c r="I120" s="27">
        <f t="shared" si="38"/>
        <v>6083388</v>
      </c>
      <c r="K120" s="27">
        <f t="shared" si="34"/>
        <v>33797</v>
      </c>
      <c r="L120" s="27">
        <f t="shared" si="39"/>
        <v>3785264</v>
      </c>
      <c r="M120" s="27">
        <f t="shared" si="35"/>
        <v>12826.29947</v>
      </c>
      <c r="N120" s="27">
        <f t="shared" si="36"/>
        <v>12826.29947</v>
      </c>
      <c r="O120" s="27">
        <f t="shared" si="40"/>
        <v>-872125.55310999905</v>
      </c>
      <c r="P120" s="27">
        <f t="shared" si="41"/>
        <v>872125.55310999905</v>
      </c>
    </row>
    <row r="121" spans="1:16">
      <c r="A121" s="31">
        <v>38869</v>
      </c>
      <c r="C121" s="6">
        <v>113</v>
      </c>
      <c r="D121" s="29">
        <f t="shared" si="32"/>
        <v>33797</v>
      </c>
      <c r="E121" s="29">
        <f t="shared" si="37"/>
        <v>3819061</v>
      </c>
      <c r="F121" s="29">
        <f t="shared" si="33"/>
        <v>-2264327</v>
      </c>
      <c r="G121" s="34">
        <f>+Inputs!$D$3</f>
        <v>0.37951000000000001</v>
      </c>
      <c r="I121" s="27">
        <f t="shared" si="38"/>
        <v>6083388</v>
      </c>
      <c r="K121" s="27">
        <f t="shared" si="34"/>
        <v>33797</v>
      </c>
      <c r="L121" s="27">
        <f t="shared" si="39"/>
        <v>3819061</v>
      </c>
      <c r="M121" s="27">
        <f t="shared" si="35"/>
        <v>12826.29947</v>
      </c>
      <c r="N121" s="27">
        <f t="shared" si="36"/>
        <v>12826.29947</v>
      </c>
      <c r="O121" s="27">
        <f t="shared" si="40"/>
        <v>-859299.25363999908</v>
      </c>
      <c r="P121" s="27">
        <f t="shared" si="41"/>
        <v>859299.25363999908</v>
      </c>
    </row>
    <row r="122" spans="1:16">
      <c r="A122" s="30">
        <v>38899</v>
      </c>
      <c r="C122" s="6">
        <v>114</v>
      </c>
      <c r="D122" s="29">
        <f t="shared" si="32"/>
        <v>33797</v>
      </c>
      <c r="E122" s="29">
        <f t="shared" si="37"/>
        <v>3852858</v>
      </c>
      <c r="F122" s="29">
        <f t="shared" si="33"/>
        <v>-2230530</v>
      </c>
      <c r="G122" s="34">
        <f>+Inputs!$D$3</f>
        <v>0.37951000000000001</v>
      </c>
      <c r="I122" s="27">
        <f t="shared" si="38"/>
        <v>6083388</v>
      </c>
      <c r="K122" s="27">
        <f t="shared" si="34"/>
        <v>33797</v>
      </c>
      <c r="L122" s="27">
        <f t="shared" si="39"/>
        <v>3852858</v>
      </c>
      <c r="M122" s="27">
        <f t="shared" si="35"/>
        <v>12826.29947</v>
      </c>
      <c r="N122" s="27">
        <f t="shared" si="36"/>
        <v>12826.29947</v>
      </c>
      <c r="O122" s="27">
        <f t="shared" si="40"/>
        <v>-846472.95416999911</v>
      </c>
      <c r="P122" s="27">
        <f t="shared" si="41"/>
        <v>846472.95416999911</v>
      </c>
    </row>
    <row r="123" spans="1:16">
      <c r="A123" s="31">
        <v>38930</v>
      </c>
      <c r="C123" s="6">
        <v>115</v>
      </c>
      <c r="D123" s="29">
        <f t="shared" si="32"/>
        <v>33797</v>
      </c>
      <c r="E123" s="29">
        <f t="shared" si="37"/>
        <v>3886655</v>
      </c>
      <c r="F123" s="29">
        <f t="shared" si="33"/>
        <v>-2196733</v>
      </c>
      <c r="G123" s="34">
        <f>+Inputs!$D$3</f>
        <v>0.37951000000000001</v>
      </c>
      <c r="I123" s="27">
        <f t="shared" si="38"/>
        <v>6083388</v>
      </c>
      <c r="K123" s="27">
        <f t="shared" si="34"/>
        <v>33797</v>
      </c>
      <c r="L123" s="27">
        <f t="shared" si="39"/>
        <v>3886655</v>
      </c>
      <c r="M123" s="27">
        <f t="shared" si="35"/>
        <v>12826.29947</v>
      </c>
      <c r="N123" s="27">
        <f t="shared" si="36"/>
        <v>12826.29947</v>
      </c>
      <c r="O123" s="27">
        <f t="shared" si="40"/>
        <v>-833646.65469999914</v>
      </c>
      <c r="P123" s="27">
        <f t="shared" si="41"/>
        <v>833646.65469999914</v>
      </c>
    </row>
    <row r="124" spans="1:16">
      <c r="A124" s="30">
        <v>38961</v>
      </c>
      <c r="C124" s="6">
        <v>116</v>
      </c>
      <c r="D124" s="29">
        <f t="shared" si="32"/>
        <v>33797</v>
      </c>
      <c r="E124" s="29">
        <f t="shared" si="37"/>
        <v>3920452</v>
      </c>
      <c r="F124" s="29">
        <f t="shared" si="33"/>
        <v>-2162936</v>
      </c>
      <c r="G124" s="34">
        <f>+Inputs!$D$3</f>
        <v>0.37951000000000001</v>
      </c>
      <c r="I124" s="27">
        <f t="shared" si="38"/>
        <v>6083388</v>
      </c>
      <c r="K124" s="27">
        <f t="shared" si="34"/>
        <v>33797</v>
      </c>
      <c r="L124" s="27">
        <f t="shared" si="39"/>
        <v>3920452</v>
      </c>
      <c r="M124" s="27">
        <f t="shared" si="35"/>
        <v>12826.29947</v>
      </c>
      <c r="N124" s="27">
        <f t="shared" si="36"/>
        <v>12826.29947</v>
      </c>
      <c r="O124" s="27">
        <f t="shared" si="40"/>
        <v>-820820.35522999917</v>
      </c>
      <c r="P124" s="27">
        <f t="shared" si="41"/>
        <v>820820.35522999917</v>
      </c>
    </row>
    <row r="125" spans="1:16">
      <c r="A125" s="31">
        <v>38991</v>
      </c>
      <c r="C125" s="6">
        <v>117</v>
      </c>
      <c r="D125" s="29">
        <f t="shared" si="32"/>
        <v>33797</v>
      </c>
      <c r="E125" s="29">
        <f t="shared" si="37"/>
        <v>3954249</v>
      </c>
      <c r="F125" s="29">
        <f t="shared" si="33"/>
        <v>-2129139</v>
      </c>
      <c r="G125" s="34">
        <f>+Inputs!$D$3</f>
        <v>0.37951000000000001</v>
      </c>
      <c r="I125" s="27">
        <f t="shared" si="38"/>
        <v>6083388</v>
      </c>
      <c r="K125" s="27">
        <f t="shared" si="34"/>
        <v>33797</v>
      </c>
      <c r="L125" s="27">
        <f t="shared" si="39"/>
        <v>3954249</v>
      </c>
      <c r="M125" s="27">
        <f t="shared" si="35"/>
        <v>12826.29947</v>
      </c>
      <c r="N125" s="27">
        <f t="shared" si="36"/>
        <v>12826.29947</v>
      </c>
      <c r="O125" s="27">
        <f t="shared" si="40"/>
        <v>-807994.0557599992</v>
      </c>
      <c r="P125" s="27">
        <f t="shared" si="41"/>
        <v>807994.0557599992</v>
      </c>
    </row>
    <row r="126" spans="1:16">
      <c r="A126" s="30">
        <v>39022</v>
      </c>
      <c r="C126" s="6">
        <v>118</v>
      </c>
      <c r="D126" s="29">
        <f t="shared" si="32"/>
        <v>33797</v>
      </c>
      <c r="E126" s="29">
        <f t="shared" si="37"/>
        <v>3988046</v>
      </c>
      <c r="F126" s="29">
        <f t="shared" si="33"/>
        <v>-2095342</v>
      </c>
      <c r="G126" s="34">
        <f>+Inputs!$D$3</f>
        <v>0.37951000000000001</v>
      </c>
      <c r="I126" s="27">
        <f t="shared" si="38"/>
        <v>6083388</v>
      </c>
      <c r="K126" s="27">
        <f t="shared" si="34"/>
        <v>33797</v>
      </c>
      <c r="L126" s="27">
        <f t="shared" si="39"/>
        <v>3988046</v>
      </c>
      <c r="M126" s="27">
        <f t="shared" si="35"/>
        <v>12826.29947</v>
      </c>
      <c r="N126" s="27">
        <f t="shared" si="36"/>
        <v>12826.29947</v>
      </c>
      <c r="O126" s="27">
        <f t="shared" si="40"/>
        <v>-795167.75628999923</v>
      </c>
      <c r="P126" s="27">
        <f t="shared" si="41"/>
        <v>795167.75628999923</v>
      </c>
    </row>
    <row r="127" spans="1:16">
      <c r="A127" s="31">
        <v>39052</v>
      </c>
      <c r="C127" s="6">
        <v>119</v>
      </c>
      <c r="D127" s="29">
        <f t="shared" si="32"/>
        <v>33797</v>
      </c>
      <c r="E127" s="29">
        <f t="shared" si="37"/>
        <v>4021843</v>
      </c>
      <c r="F127" s="29">
        <f t="shared" si="33"/>
        <v>-2061545</v>
      </c>
      <c r="G127" s="34">
        <f>+Inputs!$D$3</f>
        <v>0.37951000000000001</v>
      </c>
      <c r="I127" s="27">
        <f t="shared" si="38"/>
        <v>6083388</v>
      </c>
      <c r="K127" s="27">
        <f t="shared" si="34"/>
        <v>33797</v>
      </c>
      <c r="L127" s="27">
        <f t="shared" si="39"/>
        <v>4021843</v>
      </c>
      <c r="M127" s="27">
        <f t="shared" si="35"/>
        <v>12826.29947</v>
      </c>
      <c r="N127" s="27">
        <f t="shared" si="36"/>
        <v>12826.29947</v>
      </c>
      <c r="O127" s="27">
        <f t="shared" si="40"/>
        <v>-782341.45681999926</v>
      </c>
      <c r="P127" s="27">
        <f t="shared" si="41"/>
        <v>782341.45681999926</v>
      </c>
    </row>
    <row r="128" spans="1:16">
      <c r="A128" s="30">
        <v>39083</v>
      </c>
      <c r="C128" s="6">
        <v>120</v>
      </c>
      <c r="D128" s="29">
        <f t="shared" si="32"/>
        <v>33797</v>
      </c>
      <c r="E128" s="29">
        <f t="shared" si="37"/>
        <v>4055640</v>
      </c>
      <c r="F128" s="29">
        <f t="shared" si="33"/>
        <v>-2027748</v>
      </c>
      <c r="G128" s="34">
        <f>+Inputs!$D$3</f>
        <v>0.37951000000000001</v>
      </c>
      <c r="I128" s="27">
        <f t="shared" si="38"/>
        <v>6083388</v>
      </c>
      <c r="K128" s="27">
        <f t="shared" si="34"/>
        <v>33797</v>
      </c>
      <c r="L128" s="27">
        <f t="shared" si="39"/>
        <v>4055640</v>
      </c>
      <c r="M128" s="27">
        <f t="shared" si="35"/>
        <v>12826.29947</v>
      </c>
      <c r="N128" s="27">
        <f t="shared" si="36"/>
        <v>12826.29947</v>
      </c>
      <c r="O128" s="27">
        <f t="shared" si="40"/>
        <v>-769515.1573499993</v>
      </c>
      <c r="P128" s="27">
        <f t="shared" si="41"/>
        <v>769515.1573499993</v>
      </c>
    </row>
    <row r="129" spans="1:16">
      <c r="A129" s="31">
        <v>39114</v>
      </c>
      <c r="C129" s="6">
        <v>121</v>
      </c>
      <c r="D129" s="29">
        <f t="shared" si="32"/>
        <v>33797</v>
      </c>
      <c r="E129" s="29">
        <f t="shared" si="37"/>
        <v>4089437</v>
      </c>
      <c r="F129" s="29">
        <f t="shared" si="33"/>
        <v>-1993951</v>
      </c>
      <c r="G129" s="34">
        <f>+Inputs!$D$3</f>
        <v>0.37951000000000001</v>
      </c>
      <c r="I129" s="27">
        <f t="shared" si="38"/>
        <v>6083388</v>
      </c>
      <c r="K129" s="27">
        <f t="shared" si="34"/>
        <v>33797</v>
      </c>
      <c r="L129" s="27">
        <f t="shared" si="39"/>
        <v>4089437</v>
      </c>
      <c r="M129" s="27">
        <f t="shared" si="35"/>
        <v>12826.29947</v>
      </c>
      <c r="N129" s="27">
        <f t="shared" si="36"/>
        <v>12826.29947</v>
      </c>
      <c r="O129" s="27">
        <f t="shared" si="40"/>
        <v>-756688.85787999933</v>
      </c>
      <c r="P129" s="27">
        <f t="shared" si="41"/>
        <v>756688.85787999933</v>
      </c>
    </row>
    <row r="130" spans="1:16">
      <c r="A130" s="30">
        <v>39142</v>
      </c>
      <c r="C130" s="6">
        <v>122</v>
      </c>
      <c r="D130" s="29">
        <f t="shared" si="32"/>
        <v>33797</v>
      </c>
      <c r="E130" s="29">
        <f t="shared" si="37"/>
        <v>4123234</v>
      </c>
      <c r="F130" s="29">
        <f t="shared" si="33"/>
        <v>-1960154</v>
      </c>
      <c r="G130" s="34">
        <f>+Inputs!$D$3</f>
        <v>0.37951000000000001</v>
      </c>
      <c r="I130" s="27">
        <f t="shared" si="38"/>
        <v>6083388</v>
      </c>
      <c r="K130" s="27">
        <f t="shared" si="34"/>
        <v>33797</v>
      </c>
      <c r="L130" s="27">
        <f t="shared" si="39"/>
        <v>4123234</v>
      </c>
      <c r="M130" s="27">
        <f t="shared" si="35"/>
        <v>12826.29947</v>
      </c>
      <c r="N130" s="27">
        <f t="shared" si="36"/>
        <v>12826.29947</v>
      </c>
      <c r="O130" s="27">
        <f t="shared" si="40"/>
        <v>-743862.55840999936</v>
      </c>
      <c r="P130" s="27">
        <f t="shared" si="41"/>
        <v>743862.55840999936</v>
      </c>
    </row>
    <row r="131" spans="1:16">
      <c r="A131" s="31">
        <v>39173</v>
      </c>
      <c r="C131" s="6">
        <v>123</v>
      </c>
      <c r="D131" s="29">
        <f t="shared" si="32"/>
        <v>33797</v>
      </c>
      <c r="E131" s="29">
        <f t="shared" si="37"/>
        <v>4157031</v>
      </c>
      <c r="F131" s="29">
        <f t="shared" si="33"/>
        <v>-1926357</v>
      </c>
      <c r="G131" s="34">
        <f>+Inputs!$D$3</f>
        <v>0.37951000000000001</v>
      </c>
      <c r="I131" s="27">
        <f t="shared" si="38"/>
        <v>6083388</v>
      </c>
      <c r="K131" s="27">
        <f t="shared" si="34"/>
        <v>33797</v>
      </c>
      <c r="L131" s="27">
        <f t="shared" si="39"/>
        <v>4157031</v>
      </c>
      <c r="M131" s="27">
        <f t="shared" si="35"/>
        <v>12826.29947</v>
      </c>
      <c r="N131" s="27">
        <f t="shared" si="36"/>
        <v>12826.29947</v>
      </c>
      <c r="O131" s="27">
        <f t="shared" si="40"/>
        <v>-731036.25893999939</v>
      </c>
      <c r="P131" s="27">
        <f t="shared" si="41"/>
        <v>731036.25893999939</v>
      </c>
    </row>
    <row r="132" spans="1:16">
      <c r="A132" s="30">
        <v>39203</v>
      </c>
      <c r="C132" s="6">
        <v>124</v>
      </c>
      <c r="D132" s="29">
        <f t="shared" si="32"/>
        <v>33797</v>
      </c>
      <c r="E132" s="29">
        <f t="shared" si="37"/>
        <v>4190828</v>
      </c>
      <c r="F132" s="29">
        <f t="shared" si="33"/>
        <v>-1892560</v>
      </c>
      <c r="G132" s="34">
        <f>+Inputs!$D$3</f>
        <v>0.37951000000000001</v>
      </c>
      <c r="I132" s="27">
        <f t="shared" si="38"/>
        <v>6083388</v>
      </c>
      <c r="K132" s="27">
        <f t="shared" si="34"/>
        <v>33797</v>
      </c>
      <c r="L132" s="27">
        <f t="shared" si="39"/>
        <v>4190828</v>
      </c>
      <c r="M132" s="27">
        <f t="shared" si="35"/>
        <v>12826.29947</v>
      </c>
      <c r="N132" s="27">
        <f t="shared" si="36"/>
        <v>12826.29947</v>
      </c>
      <c r="O132" s="27">
        <f t="shared" si="40"/>
        <v>-718209.95946999942</v>
      </c>
      <c r="P132" s="27">
        <f t="shared" si="41"/>
        <v>718209.95946999942</v>
      </c>
    </row>
    <row r="133" spans="1:16">
      <c r="A133" s="31">
        <v>39234</v>
      </c>
      <c r="C133" s="6">
        <v>125</v>
      </c>
      <c r="D133" s="29">
        <f t="shared" si="32"/>
        <v>33797</v>
      </c>
      <c r="E133" s="29">
        <f t="shared" si="37"/>
        <v>4224625</v>
      </c>
      <c r="F133" s="29">
        <f t="shared" si="33"/>
        <v>-1858763</v>
      </c>
      <c r="G133" s="34">
        <f>+Inputs!$D$3</f>
        <v>0.37951000000000001</v>
      </c>
      <c r="I133" s="27">
        <f t="shared" si="38"/>
        <v>6083388</v>
      </c>
      <c r="K133" s="27">
        <f t="shared" si="34"/>
        <v>33797</v>
      </c>
      <c r="L133" s="27">
        <f t="shared" si="39"/>
        <v>4224625</v>
      </c>
      <c r="M133" s="27">
        <f t="shared" si="35"/>
        <v>12826.29947</v>
      </c>
      <c r="N133" s="27">
        <f t="shared" si="36"/>
        <v>12826.29947</v>
      </c>
      <c r="O133" s="27">
        <f t="shared" si="40"/>
        <v>-705383.65999999945</v>
      </c>
      <c r="P133" s="27">
        <f t="shared" si="41"/>
        <v>705383.65999999945</v>
      </c>
    </row>
    <row r="134" spans="1:16">
      <c r="A134" s="30">
        <v>39264</v>
      </c>
      <c r="C134" s="6">
        <v>126</v>
      </c>
      <c r="D134" s="29">
        <f t="shared" si="32"/>
        <v>33797</v>
      </c>
      <c r="E134" s="29">
        <f t="shared" si="37"/>
        <v>4258422</v>
      </c>
      <c r="F134" s="29">
        <f t="shared" si="33"/>
        <v>-1824966</v>
      </c>
      <c r="G134" s="34">
        <f>+Inputs!$D$3</f>
        <v>0.37951000000000001</v>
      </c>
      <c r="I134" s="27">
        <f t="shared" si="38"/>
        <v>6083388</v>
      </c>
      <c r="K134" s="27">
        <f t="shared" si="34"/>
        <v>33797</v>
      </c>
      <c r="L134" s="27">
        <f t="shared" si="39"/>
        <v>4258422</v>
      </c>
      <c r="M134" s="27">
        <f t="shared" si="35"/>
        <v>12826.29947</v>
      </c>
      <c r="N134" s="27">
        <f t="shared" si="36"/>
        <v>12826.29947</v>
      </c>
      <c r="O134" s="27">
        <f t="shared" si="40"/>
        <v>-692557.36052999948</v>
      </c>
      <c r="P134" s="27">
        <f t="shared" si="41"/>
        <v>692557.36052999948</v>
      </c>
    </row>
    <row r="135" spans="1:16">
      <c r="A135" s="31">
        <v>39295</v>
      </c>
      <c r="C135" s="6">
        <v>127</v>
      </c>
      <c r="D135" s="29">
        <f t="shared" si="32"/>
        <v>33797</v>
      </c>
      <c r="E135" s="29">
        <f t="shared" si="37"/>
        <v>4292219</v>
      </c>
      <c r="F135" s="29">
        <f t="shared" si="33"/>
        <v>-1791169</v>
      </c>
      <c r="G135" s="34">
        <f>+Inputs!$D$3</f>
        <v>0.37951000000000001</v>
      </c>
      <c r="I135" s="27">
        <f t="shared" si="38"/>
        <v>6083388</v>
      </c>
      <c r="K135" s="27">
        <f t="shared" si="34"/>
        <v>33797</v>
      </c>
      <c r="L135" s="27">
        <f t="shared" si="39"/>
        <v>4292219</v>
      </c>
      <c r="M135" s="27">
        <f t="shared" si="35"/>
        <v>12826.29947</v>
      </c>
      <c r="N135" s="27">
        <f t="shared" si="36"/>
        <v>12826.29947</v>
      </c>
      <c r="O135" s="27">
        <f t="shared" si="40"/>
        <v>-679731.06105999951</v>
      </c>
      <c r="P135" s="27">
        <f t="shared" si="41"/>
        <v>679731.06105999951</v>
      </c>
    </row>
    <row r="136" spans="1:16">
      <c r="A136" s="30">
        <v>39326</v>
      </c>
      <c r="C136" s="6">
        <v>128</v>
      </c>
      <c r="D136" s="29">
        <f t="shared" si="32"/>
        <v>33797</v>
      </c>
      <c r="E136" s="29">
        <f t="shared" si="37"/>
        <v>4326016</v>
      </c>
      <c r="F136" s="29">
        <f t="shared" si="33"/>
        <v>-1757372</v>
      </c>
      <c r="G136" s="34">
        <f>+Inputs!$D$3</f>
        <v>0.37951000000000001</v>
      </c>
      <c r="I136" s="27">
        <f t="shared" si="38"/>
        <v>6083388</v>
      </c>
      <c r="K136" s="27">
        <f t="shared" si="34"/>
        <v>33797</v>
      </c>
      <c r="L136" s="27">
        <f t="shared" si="39"/>
        <v>4326016</v>
      </c>
      <c r="M136" s="27">
        <f t="shared" si="35"/>
        <v>12826.29947</v>
      </c>
      <c r="N136" s="27">
        <f t="shared" si="36"/>
        <v>12826.29947</v>
      </c>
      <c r="O136" s="27">
        <f t="shared" si="40"/>
        <v>-666904.76158999954</v>
      </c>
      <c r="P136" s="27">
        <f t="shared" si="41"/>
        <v>666904.76158999954</v>
      </c>
    </row>
    <row r="137" spans="1:16">
      <c r="A137" s="31">
        <v>39356</v>
      </c>
      <c r="C137" s="6">
        <v>129</v>
      </c>
      <c r="D137" s="29">
        <f t="shared" ref="D137:D163" si="42">ROUND(-(+$B$9/180)*1,0)</f>
        <v>33797</v>
      </c>
      <c r="E137" s="29">
        <f t="shared" si="37"/>
        <v>4359813</v>
      </c>
      <c r="F137" s="29">
        <f t="shared" ref="F137:F168" si="43">$B$9+E137</f>
        <v>-1723575</v>
      </c>
      <c r="G137" s="34">
        <f>+Inputs!$D$3</f>
        <v>0.37951000000000001</v>
      </c>
      <c r="I137" s="27">
        <f t="shared" si="38"/>
        <v>6083388</v>
      </c>
      <c r="K137" s="27">
        <f t="shared" ref="K137:K168" si="44">D137</f>
        <v>33797</v>
      </c>
      <c r="L137" s="27">
        <f t="shared" si="39"/>
        <v>4359813</v>
      </c>
      <c r="M137" s="27">
        <f t="shared" ref="M137:M168" si="45">K137*G137</f>
        <v>12826.29947</v>
      </c>
      <c r="N137" s="27">
        <f t="shared" ref="N137:N168" si="46">M137-J137</f>
        <v>12826.29947</v>
      </c>
      <c r="O137" s="27">
        <f t="shared" si="40"/>
        <v>-654078.46211999957</v>
      </c>
      <c r="P137" s="27">
        <f t="shared" si="41"/>
        <v>654078.46211999957</v>
      </c>
    </row>
    <row r="138" spans="1:16">
      <c r="A138" s="30">
        <v>39387</v>
      </c>
      <c r="C138" s="6">
        <v>130</v>
      </c>
      <c r="D138" s="29">
        <f t="shared" si="42"/>
        <v>33797</v>
      </c>
      <c r="E138" s="29">
        <f t="shared" ref="E138:E169" si="47">+E137+D138</f>
        <v>4393610</v>
      </c>
      <c r="F138" s="29">
        <f t="shared" si="43"/>
        <v>-1689778</v>
      </c>
      <c r="G138" s="34">
        <f>+Inputs!$D$3</f>
        <v>0.37951000000000001</v>
      </c>
      <c r="I138" s="27">
        <f t="shared" ref="I138:I169" si="48">+I137+H138</f>
        <v>6083388</v>
      </c>
      <c r="K138" s="27">
        <f t="shared" si="44"/>
        <v>33797</v>
      </c>
      <c r="L138" s="27">
        <f t="shared" ref="L138:L169" si="49">+L137+K138</f>
        <v>4393610</v>
      </c>
      <c r="M138" s="27">
        <f t="shared" si="45"/>
        <v>12826.29947</v>
      </c>
      <c r="N138" s="27">
        <f t="shared" si="46"/>
        <v>12826.29947</v>
      </c>
      <c r="O138" s="27">
        <f t="shared" ref="O138:O169" si="50">+O137+N138</f>
        <v>-641252.16264999961</v>
      </c>
      <c r="P138" s="27">
        <f t="shared" ref="P138:P169" si="51">P137-N138</f>
        <v>641252.16264999961</v>
      </c>
    </row>
    <row r="139" spans="1:16">
      <c r="A139" s="31">
        <v>39417</v>
      </c>
      <c r="C139" s="6">
        <v>131</v>
      </c>
      <c r="D139" s="29">
        <f t="shared" si="42"/>
        <v>33797</v>
      </c>
      <c r="E139" s="29">
        <f t="shared" si="47"/>
        <v>4427407</v>
      </c>
      <c r="F139" s="29">
        <f t="shared" si="43"/>
        <v>-1655981</v>
      </c>
      <c r="G139" s="34">
        <f>+Inputs!$D$3</f>
        <v>0.37951000000000001</v>
      </c>
      <c r="I139" s="27">
        <f t="shared" si="48"/>
        <v>6083388</v>
      </c>
      <c r="K139" s="27">
        <f t="shared" si="44"/>
        <v>33797</v>
      </c>
      <c r="L139" s="27">
        <f t="shared" si="49"/>
        <v>4427407</v>
      </c>
      <c r="M139" s="27">
        <f t="shared" si="45"/>
        <v>12826.29947</v>
      </c>
      <c r="N139" s="27">
        <f t="shared" si="46"/>
        <v>12826.29947</v>
      </c>
      <c r="O139" s="27">
        <f t="shared" si="50"/>
        <v>-628425.86317999964</v>
      </c>
      <c r="P139" s="27">
        <f t="shared" si="51"/>
        <v>628425.86317999964</v>
      </c>
    </row>
    <row r="140" spans="1:16">
      <c r="A140" s="30">
        <v>39448</v>
      </c>
      <c r="C140" s="6">
        <v>132</v>
      </c>
      <c r="D140" s="29">
        <f t="shared" si="42"/>
        <v>33797</v>
      </c>
      <c r="E140" s="29">
        <f t="shared" si="47"/>
        <v>4461204</v>
      </c>
      <c r="F140" s="29">
        <f t="shared" si="43"/>
        <v>-1622184</v>
      </c>
      <c r="G140" s="34">
        <f>+Inputs!$D$3</f>
        <v>0.37951000000000001</v>
      </c>
      <c r="I140" s="27">
        <f t="shared" si="48"/>
        <v>6083388</v>
      </c>
      <c r="K140" s="27">
        <f t="shared" si="44"/>
        <v>33797</v>
      </c>
      <c r="L140" s="27">
        <f t="shared" si="49"/>
        <v>4461204</v>
      </c>
      <c r="M140" s="27">
        <f t="shared" si="45"/>
        <v>12826.29947</v>
      </c>
      <c r="N140" s="27">
        <f t="shared" si="46"/>
        <v>12826.29947</v>
      </c>
      <c r="O140" s="27">
        <f t="shared" si="50"/>
        <v>-615599.56370999967</v>
      </c>
      <c r="P140" s="27">
        <f t="shared" si="51"/>
        <v>615599.56370999967</v>
      </c>
    </row>
    <row r="141" spans="1:16">
      <c r="A141" s="31">
        <v>39479</v>
      </c>
      <c r="C141" s="6">
        <v>133</v>
      </c>
      <c r="D141" s="29">
        <f t="shared" si="42"/>
        <v>33797</v>
      </c>
      <c r="E141" s="29">
        <f t="shared" si="47"/>
        <v>4495001</v>
      </c>
      <c r="F141" s="29">
        <f t="shared" si="43"/>
        <v>-1588387</v>
      </c>
      <c r="G141" s="34">
        <f>+Inputs!$D$3</f>
        <v>0.37951000000000001</v>
      </c>
      <c r="I141" s="27">
        <f t="shared" si="48"/>
        <v>6083388</v>
      </c>
      <c r="K141" s="27">
        <f t="shared" si="44"/>
        <v>33797</v>
      </c>
      <c r="L141" s="27">
        <f t="shared" si="49"/>
        <v>4495001</v>
      </c>
      <c r="M141" s="27">
        <f t="shared" si="45"/>
        <v>12826.29947</v>
      </c>
      <c r="N141" s="27">
        <f t="shared" si="46"/>
        <v>12826.29947</v>
      </c>
      <c r="O141" s="27">
        <f t="shared" si="50"/>
        <v>-602773.2642399997</v>
      </c>
      <c r="P141" s="27">
        <f t="shared" si="51"/>
        <v>602773.2642399997</v>
      </c>
    </row>
    <row r="142" spans="1:16">
      <c r="A142" s="30">
        <v>39508</v>
      </c>
      <c r="C142" s="6">
        <v>134</v>
      </c>
      <c r="D142" s="29">
        <f t="shared" si="42"/>
        <v>33797</v>
      </c>
      <c r="E142" s="29">
        <f t="shared" si="47"/>
        <v>4528798</v>
      </c>
      <c r="F142" s="29">
        <f t="shared" si="43"/>
        <v>-1554590</v>
      </c>
      <c r="G142" s="34">
        <f>+Inputs!$D$3</f>
        <v>0.37951000000000001</v>
      </c>
      <c r="I142" s="27">
        <f t="shared" si="48"/>
        <v>6083388</v>
      </c>
      <c r="K142" s="27">
        <f t="shared" si="44"/>
        <v>33797</v>
      </c>
      <c r="L142" s="27">
        <f t="shared" si="49"/>
        <v>4528798</v>
      </c>
      <c r="M142" s="27">
        <f t="shared" si="45"/>
        <v>12826.29947</v>
      </c>
      <c r="N142" s="27">
        <f t="shared" si="46"/>
        <v>12826.29947</v>
      </c>
      <c r="O142" s="27">
        <f t="shared" si="50"/>
        <v>-589946.96476999973</v>
      </c>
      <c r="P142" s="27">
        <f t="shared" si="51"/>
        <v>589946.96476999973</v>
      </c>
    </row>
    <row r="143" spans="1:16">
      <c r="A143" s="31">
        <v>39539</v>
      </c>
      <c r="C143" s="6">
        <v>135</v>
      </c>
      <c r="D143" s="29">
        <f t="shared" si="42"/>
        <v>33797</v>
      </c>
      <c r="E143" s="29">
        <f t="shared" si="47"/>
        <v>4562595</v>
      </c>
      <c r="F143" s="29">
        <f t="shared" si="43"/>
        <v>-1520793</v>
      </c>
      <c r="G143" s="34">
        <f>+Inputs!$D$3</f>
        <v>0.37951000000000001</v>
      </c>
      <c r="I143" s="27">
        <f t="shared" si="48"/>
        <v>6083388</v>
      </c>
      <c r="K143" s="27">
        <f t="shared" si="44"/>
        <v>33797</v>
      </c>
      <c r="L143" s="27">
        <f t="shared" si="49"/>
        <v>4562595</v>
      </c>
      <c r="M143" s="27">
        <f t="shared" si="45"/>
        <v>12826.29947</v>
      </c>
      <c r="N143" s="27">
        <f t="shared" si="46"/>
        <v>12826.29947</v>
      </c>
      <c r="O143" s="27">
        <f t="shared" si="50"/>
        <v>-577120.66529999976</v>
      </c>
      <c r="P143" s="27">
        <f t="shared" si="51"/>
        <v>577120.66529999976</v>
      </c>
    </row>
    <row r="144" spans="1:16">
      <c r="A144" s="30">
        <v>39569</v>
      </c>
      <c r="C144" s="6">
        <v>136</v>
      </c>
      <c r="D144" s="29">
        <f t="shared" si="42"/>
        <v>33797</v>
      </c>
      <c r="E144" s="29">
        <f t="shared" si="47"/>
        <v>4596392</v>
      </c>
      <c r="F144" s="29">
        <f t="shared" si="43"/>
        <v>-1486996</v>
      </c>
      <c r="G144" s="34">
        <f>+Inputs!$D$3</f>
        <v>0.37951000000000001</v>
      </c>
      <c r="I144" s="27">
        <f t="shared" si="48"/>
        <v>6083388</v>
      </c>
      <c r="K144" s="27">
        <f t="shared" si="44"/>
        <v>33797</v>
      </c>
      <c r="L144" s="27">
        <f t="shared" si="49"/>
        <v>4596392</v>
      </c>
      <c r="M144" s="27">
        <f t="shared" si="45"/>
        <v>12826.29947</v>
      </c>
      <c r="N144" s="27">
        <f t="shared" si="46"/>
        <v>12826.29947</v>
      </c>
      <c r="O144" s="27">
        <f t="shared" si="50"/>
        <v>-564294.36582999979</v>
      </c>
      <c r="P144" s="27">
        <f t="shared" si="51"/>
        <v>564294.36582999979</v>
      </c>
    </row>
    <row r="145" spans="1:16">
      <c r="A145" s="31">
        <v>39600</v>
      </c>
      <c r="C145" s="6">
        <v>137</v>
      </c>
      <c r="D145" s="29">
        <f t="shared" si="42"/>
        <v>33797</v>
      </c>
      <c r="E145" s="29">
        <f t="shared" si="47"/>
        <v>4630189</v>
      </c>
      <c r="F145" s="29">
        <f t="shared" si="43"/>
        <v>-1453199</v>
      </c>
      <c r="G145" s="34">
        <f>+Inputs!$D$3</f>
        <v>0.37951000000000001</v>
      </c>
      <c r="I145" s="27">
        <f t="shared" si="48"/>
        <v>6083388</v>
      </c>
      <c r="K145" s="27">
        <f t="shared" si="44"/>
        <v>33797</v>
      </c>
      <c r="L145" s="27">
        <f t="shared" si="49"/>
        <v>4630189</v>
      </c>
      <c r="M145" s="27">
        <f t="shared" si="45"/>
        <v>12826.29947</v>
      </c>
      <c r="N145" s="27">
        <f t="shared" si="46"/>
        <v>12826.29947</v>
      </c>
      <c r="O145" s="27">
        <f t="shared" si="50"/>
        <v>-551468.06635999982</v>
      </c>
      <c r="P145" s="27">
        <f t="shared" si="51"/>
        <v>551468.06635999982</v>
      </c>
    </row>
    <row r="146" spans="1:16">
      <c r="A146" s="30">
        <v>39630</v>
      </c>
      <c r="C146" s="6">
        <v>138</v>
      </c>
      <c r="D146" s="29">
        <f t="shared" si="42"/>
        <v>33797</v>
      </c>
      <c r="E146" s="29">
        <f t="shared" si="47"/>
        <v>4663986</v>
      </c>
      <c r="F146" s="29">
        <f t="shared" si="43"/>
        <v>-1419402</v>
      </c>
      <c r="G146" s="34">
        <f>+Inputs!$D$3</f>
        <v>0.37951000000000001</v>
      </c>
      <c r="I146" s="27">
        <f t="shared" si="48"/>
        <v>6083388</v>
      </c>
      <c r="K146" s="27">
        <f t="shared" si="44"/>
        <v>33797</v>
      </c>
      <c r="L146" s="27">
        <f t="shared" si="49"/>
        <v>4663986</v>
      </c>
      <c r="M146" s="27">
        <f t="shared" si="45"/>
        <v>12826.29947</v>
      </c>
      <c r="N146" s="27">
        <f t="shared" si="46"/>
        <v>12826.29947</v>
      </c>
      <c r="O146" s="27">
        <f t="shared" si="50"/>
        <v>-538641.76688999985</v>
      </c>
      <c r="P146" s="27">
        <f t="shared" si="51"/>
        <v>538641.76688999985</v>
      </c>
    </row>
    <row r="147" spans="1:16">
      <c r="A147" s="31">
        <v>39661</v>
      </c>
      <c r="C147" s="6">
        <v>139</v>
      </c>
      <c r="D147" s="29">
        <f t="shared" si="42"/>
        <v>33797</v>
      </c>
      <c r="E147" s="29">
        <f t="shared" si="47"/>
        <v>4697783</v>
      </c>
      <c r="F147" s="29">
        <f t="shared" si="43"/>
        <v>-1385605</v>
      </c>
      <c r="G147" s="34">
        <f>+Inputs!$D$3</f>
        <v>0.37951000000000001</v>
      </c>
      <c r="I147" s="27">
        <f t="shared" si="48"/>
        <v>6083388</v>
      </c>
      <c r="K147" s="27">
        <f t="shared" si="44"/>
        <v>33797</v>
      </c>
      <c r="L147" s="27">
        <f t="shared" si="49"/>
        <v>4697783</v>
      </c>
      <c r="M147" s="27">
        <f t="shared" si="45"/>
        <v>12826.29947</v>
      </c>
      <c r="N147" s="27">
        <f t="shared" si="46"/>
        <v>12826.29947</v>
      </c>
      <c r="O147" s="27">
        <f t="shared" si="50"/>
        <v>-525815.46741999988</v>
      </c>
      <c r="P147" s="27">
        <f t="shared" si="51"/>
        <v>525815.46741999988</v>
      </c>
    </row>
    <row r="148" spans="1:16">
      <c r="A148" s="30">
        <v>39692</v>
      </c>
      <c r="C148" s="6">
        <v>140</v>
      </c>
      <c r="D148" s="29">
        <f t="shared" si="42"/>
        <v>33797</v>
      </c>
      <c r="E148" s="29">
        <f t="shared" si="47"/>
        <v>4731580</v>
      </c>
      <c r="F148" s="29">
        <f t="shared" si="43"/>
        <v>-1351808</v>
      </c>
      <c r="G148" s="34">
        <f>+Inputs!$D$3</f>
        <v>0.37951000000000001</v>
      </c>
      <c r="I148" s="27">
        <f t="shared" si="48"/>
        <v>6083388</v>
      </c>
      <c r="K148" s="27">
        <f t="shared" si="44"/>
        <v>33797</v>
      </c>
      <c r="L148" s="27">
        <f t="shared" si="49"/>
        <v>4731580</v>
      </c>
      <c r="M148" s="27">
        <f t="shared" si="45"/>
        <v>12826.29947</v>
      </c>
      <c r="N148" s="27">
        <f t="shared" si="46"/>
        <v>12826.29947</v>
      </c>
      <c r="O148" s="27">
        <f t="shared" si="50"/>
        <v>-512989.16794999986</v>
      </c>
      <c r="P148" s="27">
        <f t="shared" si="51"/>
        <v>512989.16794999986</v>
      </c>
    </row>
    <row r="149" spans="1:16">
      <c r="A149" s="31">
        <v>39722</v>
      </c>
      <c r="C149" s="6">
        <v>141</v>
      </c>
      <c r="D149" s="29">
        <f t="shared" si="42"/>
        <v>33797</v>
      </c>
      <c r="E149" s="29">
        <f t="shared" si="47"/>
        <v>4765377</v>
      </c>
      <c r="F149" s="29">
        <f t="shared" si="43"/>
        <v>-1318011</v>
      </c>
      <c r="G149" s="34">
        <f>+Inputs!$D$3</f>
        <v>0.37951000000000001</v>
      </c>
      <c r="I149" s="27">
        <f t="shared" si="48"/>
        <v>6083388</v>
      </c>
      <c r="K149" s="27">
        <f t="shared" si="44"/>
        <v>33797</v>
      </c>
      <c r="L149" s="27">
        <f t="shared" si="49"/>
        <v>4765377</v>
      </c>
      <c r="M149" s="27">
        <f t="shared" si="45"/>
        <v>12826.29947</v>
      </c>
      <c r="N149" s="27">
        <f t="shared" si="46"/>
        <v>12826.29947</v>
      </c>
      <c r="O149" s="27">
        <f t="shared" si="50"/>
        <v>-500162.86847999983</v>
      </c>
      <c r="P149" s="27">
        <f t="shared" si="51"/>
        <v>500162.86847999983</v>
      </c>
    </row>
    <row r="150" spans="1:16">
      <c r="A150" s="30">
        <v>39753</v>
      </c>
      <c r="C150" s="6">
        <v>142</v>
      </c>
      <c r="D150" s="29">
        <f t="shared" si="42"/>
        <v>33797</v>
      </c>
      <c r="E150" s="29">
        <f t="shared" si="47"/>
        <v>4799174</v>
      </c>
      <c r="F150" s="29">
        <f t="shared" si="43"/>
        <v>-1284214</v>
      </c>
      <c r="G150" s="34">
        <f>+Inputs!$D$3</f>
        <v>0.37951000000000001</v>
      </c>
      <c r="I150" s="27">
        <f t="shared" si="48"/>
        <v>6083388</v>
      </c>
      <c r="K150" s="27">
        <f t="shared" si="44"/>
        <v>33797</v>
      </c>
      <c r="L150" s="27">
        <f t="shared" si="49"/>
        <v>4799174</v>
      </c>
      <c r="M150" s="27">
        <f t="shared" si="45"/>
        <v>12826.29947</v>
      </c>
      <c r="N150" s="27">
        <f t="shared" si="46"/>
        <v>12826.29947</v>
      </c>
      <c r="O150" s="27">
        <f t="shared" si="50"/>
        <v>-487336.5690099998</v>
      </c>
      <c r="P150" s="27">
        <f t="shared" si="51"/>
        <v>487336.5690099998</v>
      </c>
    </row>
    <row r="151" spans="1:16">
      <c r="A151" s="31">
        <v>39783</v>
      </c>
      <c r="C151" s="6">
        <v>143</v>
      </c>
      <c r="D151" s="29">
        <f t="shared" si="42"/>
        <v>33797</v>
      </c>
      <c r="E151" s="29">
        <f t="shared" si="47"/>
        <v>4832971</v>
      </c>
      <c r="F151" s="29">
        <f t="shared" si="43"/>
        <v>-1250417</v>
      </c>
      <c r="G151" s="34">
        <f>+Inputs!$D$3</f>
        <v>0.37951000000000001</v>
      </c>
      <c r="I151" s="27">
        <f t="shared" si="48"/>
        <v>6083388</v>
      </c>
      <c r="K151" s="27">
        <f t="shared" si="44"/>
        <v>33797</v>
      </c>
      <c r="L151" s="27">
        <f t="shared" si="49"/>
        <v>4832971</v>
      </c>
      <c r="M151" s="27">
        <f t="shared" si="45"/>
        <v>12826.29947</v>
      </c>
      <c r="N151" s="27">
        <f t="shared" si="46"/>
        <v>12826.29947</v>
      </c>
      <c r="O151" s="27">
        <f t="shared" si="50"/>
        <v>-474510.26953999978</v>
      </c>
      <c r="P151" s="27">
        <f t="shared" si="51"/>
        <v>474510.26953999978</v>
      </c>
    </row>
    <row r="152" spans="1:16">
      <c r="A152" s="30">
        <v>39814</v>
      </c>
      <c r="C152" s="6">
        <v>144</v>
      </c>
      <c r="D152" s="29">
        <f t="shared" si="42"/>
        <v>33797</v>
      </c>
      <c r="E152" s="29">
        <f t="shared" si="47"/>
        <v>4866768</v>
      </c>
      <c r="F152" s="29">
        <f t="shared" si="43"/>
        <v>-1216620</v>
      </c>
      <c r="G152" s="34">
        <f>+Inputs!$D$3</f>
        <v>0.37951000000000001</v>
      </c>
      <c r="I152" s="27">
        <f t="shared" si="48"/>
        <v>6083388</v>
      </c>
      <c r="K152" s="27">
        <f t="shared" si="44"/>
        <v>33797</v>
      </c>
      <c r="L152" s="27">
        <f t="shared" si="49"/>
        <v>4866768</v>
      </c>
      <c r="M152" s="27">
        <f t="shared" si="45"/>
        <v>12826.29947</v>
      </c>
      <c r="N152" s="27">
        <f t="shared" si="46"/>
        <v>12826.29947</v>
      </c>
      <c r="O152" s="27">
        <f t="shared" si="50"/>
        <v>-461683.97006999975</v>
      </c>
      <c r="P152" s="27">
        <f t="shared" si="51"/>
        <v>461683.97006999975</v>
      </c>
    </row>
    <row r="153" spans="1:16">
      <c r="A153" s="31">
        <v>39845</v>
      </c>
      <c r="C153" s="6">
        <v>145</v>
      </c>
      <c r="D153" s="29">
        <f t="shared" si="42"/>
        <v>33797</v>
      </c>
      <c r="E153" s="29">
        <f t="shared" si="47"/>
        <v>4900565</v>
      </c>
      <c r="F153" s="29">
        <f t="shared" si="43"/>
        <v>-1182823</v>
      </c>
      <c r="G153" s="34">
        <f>+Inputs!$D$3</f>
        <v>0.37951000000000001</v>
      </c>
      <c r="I153" s="27">
        <f t="shared" si="48"/>
        <v>6083388</v>
      </c>
      <c r="K153" s="27">
        <f t="shared" si="44"/>
        <v>33797</v>
      </c>
      <c r="L153" s="27">
        <f t="shared" si="49"/>
        <v>4900565</v>
      </c>
      <c r="M153" s="27">
        <f t="shared" si="45"/>
        <v>12826.29947</v>
      </c>
      <c r="N153" s="27">
        <f t="shared" si="46"/>
        <v>12826.29947</v>
      </c>
      <c r="O153" s="27">
        <f t="shared" si="50"/>
        <v>-448857.67059999972</v>
      </c>
      <c r="P153" s="27">
        <f t="shared" si="51"/>
        <v>448857.67059999972</v>
      </c>
    </row>
    <row r="154" spans="1:16">
      <c r="A154" s="30">
        <v>39873</v>
      </c>
      <c r="C154" s="6">
        <v>146</v>
      </c>
      <c r="D154" s="29">
        <f t="shared" si="42"/>
        <v>33797</v>
      </c>
      <c r="E154" s="29">
        <f t="shared" si="47"/>
        <v>4934362</v>
      </c>
      <c r="F154" s="29">
        <f t="shared" si="43"/>
        <v>-1149026</v>
      </c>
      <c r="G154" s="34">
        <f>+Inputs!$D$3</f>
        <v>0.37951000000000001</v>
      </c>
      <c r="I154" s="27">
        <f t="shared" si="48"/>
        <v>6083388</v>
      </c>
      <c r="K154" s="27">
        <f t="shared" si="44"/>
        <v>33797</v>
      </c>
      <c r="L154" s="27">
        <f t="shared" si="49"/>
        <v>4934362</v>
      </c>
      <c r="M154" s="27">
        <f t="shared" si="45"/>
        <v>12826.29947</v>
      </c>
      <c r="N154" s="27">
        <f t="shared" si="46"/>
        <v>12826.29947</v>
      </c>
      <c r="O154" s="27">
        <f t="shared" si="50"/>
        <v>-436031.37112999969</v>
      </c>
      <c r="P154" s="27">
        <f t="shared" si="51"/>
        <v>436031.37112999969</v>
      </c>
    </row>
    <row r="155" spans="1:16">
      <c r="A155" s="31">
        <v>39904</v>
      </c>
      <c r="C155" s="6">
        <v>147</v>
      </c>
      <c r="D155" s="29">
        <f t="shared" si="42"/>
        <v>33797</v>
      </c>
      <c r="E155" s="29">
        <f t="shared" si="47"/>
        <v>4968159</v>
      </c>
      <c r="F155" s="29">
        <f t="shared" si="43"/>
        <v>-1115229</v>
      </c>
      <c r="G155" s="34">
        <f>+Inputs!$D$3</f>
        <v>0.37951000000000001</v>
      </c>
      <c r="I155" s="27">
        <f t="shared" si="48"/>
        <v>6083388</v>
      </c>
      <c r="K155" s="27">
        <f t="shared" si="44"/>
        <v>33797</v>
      </c>
      <c r="L155" s="27">
        <f t="shared" si="49"/>
        <v>4968159</v>
      </c>
      <c r="M155" s="27">
        <f t="shared" si="45"/>
        <v>12826.29947</v>
      </c>
      <c r="N155" s="27">
        <f t="shared" si="46"/>
        <v>12826.29947</v>
      </c>
      <c r="O155" s="27">
        <f t="shared" si="50"/>
        <v>-423205.07165999967</v>
      </c>
      <c r="P155" s="27">
        <f t="shared" si="51"/>
        <v>423205.07165999967</v>
      </c>
    </row>
    <row r="156" spans="1:16">
      <c r="A156" s="30">
        <v>39934</v>
      </c>
      <c r="C156" s="6">
        <v>148</v>
      </c>
      <c r="D156" s="29">
        <f t="shared" si="42"/>
        <v>33797</v>
      </c>
      <c r="E156" s="29">
        <f t="shared" si="47"/>
        <v>5001956</v>
      </c>
      <c r="F156" s="29">
        <f t="shared" si="43"/>
        <v>-1081432</v>
      </c>
      <c r="G156" s="34">
        <f>+Inputs!$D$3</f>
        <v>0.37951000000000001</v>
      </c>
      <c r="I156" s="27">
        <f t="shared" si="48"/>
        <v>6083388</v>
      </c>
      <c r="K156" s="27">
        <f t="shared" si="44"/>
        <v>33797</v>
      </c>
      <c r="L156" s="27">
        <f t="shared" si="49"/>
        <v>5001956</v>
      </c>
      <c r="M156" s="27">
        <f t="shared" si="45"/>
        <v>12826.29947</v>
      </c>
      <c r="N156" s="27">
        <f t="shared" si="46"/>
        <v>12826.29947</v>
      </c>
      <c r="O156" s="27">
        <f t="shared" si="50"/>
        <v>-410378.77218999964</v>
      </c>
      <c r="P156" s="27">
        <f t="shared" si="51"/>
        <v>410378.77218999964</v>
      </c>
    </row>
    <row r="157" spans="1:16">
      <c r="A157" s="31">
        <v>39965</v>
      </c>
      <c r="C157" s="6">
        <v>149</v>
      </c>
      <c r="D157" s="29">
        <f t="shared" si="42"/>
        <v>33797</v>
      </c>
      <c r="E157" s="29">
        <f t="shared" si="47"/>
        <v>5035753</v>
      </c>
      <c r="F157" s="29">
        <f t="shared" si="43"/>
        <v>-1047635</v>
      </c>
      <c r="G157" s="34">
        <f>+Inputs!$D$3</f>
        <v>0.37951000000000001</v>
      </c>
      <c r="I157" s="27">
        <f t="shared" si="48"/>
        <v>6083388</v>
      </c>
      <c r="K157" s="27">
        <f t="shared" si="44"/>
        <v>33797</v>
      </c>
      <c r="L157" s="27">
        <f t="shared" si="49"/>
        <v>5035753</v>
      </c>
      <c r="M157" s="27">
        <f t="shared" si="45"/>
        <v>12826.29947</v>
      </c>
      <c r="N157" s="27">
        <f t="shared" si="46"/>
        <v>12826.29947</v>
      </c>
      <c r="O157" s="27">
        <f t="shared" si="50"/>
        <v>-397552.47271999961</v>
      </c>
      <c r="P157" s="27">
        <f t="shared" si="51"/>
        <v>397552.47271999961</v>
      </c>
    </row>
    <row r="158" spans="1:16">
      <c r="A158" s="30">
        <v>39995</v>
      </c>
      <c r="C158" s="6">
        <v>150</v>
      </c>
      <c r="D158" s="29">
        <f t="shared" si="42"/>
        <v>33797</v>
      </c>
      <c r="E158" s="29">
        <f t="shared" si="47"/>
        <v>5069550</v>
      </c>
      <c r="F158" s="29">
        <f t="shared" si="43"/>
        <v>-1013838</v>
      </c>
      <c r="G158" s="34">
        <f>+Inputs!$D$3</f>
        <v>0.37951000000000001</v>
      </c>
      <c r="I158" s="27">
        <f t="shared" si="48"/>
        <v>6083388</v>
      </c>
      <c r="K158" s="27">
        <f t="shared" si="44"/>
        <v>33797</v>
      </c>
      <c r="L158" s="27">
        <f t="shared" si="49"/>
        <v>5069550</v>
      </c>
      <c r="M158" s="27">
        <f t="shared" si="45"/>
        <v>12826.29947</v>
      </c>
      <c r="N158" s="27">
        <f t="shared" si="46"/>
        <v>12826.29947</v>
      </c>
      <c r="O158" s="27">
        <f t="shared" si="50"/>
        <v>-384726.17324999959</v>
      </c>
      <c r="P158" s="27">
        <f t="shared" si="51"/>
        <v>384726.17324999959</v>
      </c>
    </row>
    <row r="159" spans="1:16">
      <c r="A159" s="31">
        <v>40026</v>
      </c>
      <c r="C159" s="6">
        <v>151</v>
      </c>
      <c r="D159" s="29">
        <f t="shared" si="42"/>
        <v>33797</v>
      </c>
      <c r="E159" s="29">
        <f t="shared" si="47"/>
        <v>5103347</v>
      </c>
      <c r="F159" s="29">
        <f t="shared" si="43"/>
        <v>-980041</v>
      </c>
      <c r="G159" s="34">
        <f>+Inputs!$D$3</f>
        <v>0.37951000000000001</v>
      </c>
      <c r="I159" s="27">
        <f t="shared" si="48"/>
        <v>6083388</v>
      </c>
      <c r="K159" s="27">
        <f t="shared" si="44"/>
        <v>33797</v>
      </c>
      <c r="L159" s="27">
        <f t="shared" si="49"/>
        <v>5103347</v>
      </c>
      <c r="M159" s="27">
        <f t="shared" si="45"/>
        <v>12826.29947</v>
      </c>
      <c r="N159" s="27">
        <f t="shared" si="46"/>
        <v>12826.29947</v>
      </c>
      <c r="O159" s="27">
        <f t="shared" si="50"/>
        <v>-371899.87377999956</v>
      </c>
      <c r="P159" s="27">
        <f t="shared" si="51"/>
        <v>371899.87377999956</v>
      </c>
    </row>
    <row r="160" spans="1:16">
      <c r="A160" s="30">
        <v>40057</v>
      </c>
      <c r="C160" s="6">
        <v>152</v>
      </c>
      <c r="D160" s="29">
        <f t="shared" si="42"/>
        <v>33797</v>
      </c>
      <c r="E160" s="29">
        <f t="shared" si="47"/>
        <v>5137144</v>
      </c>
      <c r="F160" s="29">
        <f t="shared" si="43"/>
        <v>-946244</v>
      </c>
      <c r="G160" s="34">
        <f>+Inputs!$D$3</f>
        <v>0.37951000000000001</v>
      </c>
      <c r="I160" s="27">
        <f t="shared" si="48"/>
        <v>6083388</v>
      </c>
      <c r="K160" s="27">
        <f t="shared" si="44"/>
        <v>33797</v>
      </c>
      <c r="L160" s="27">
        <f t="shared" si="49"/>
        <v>5137144</v>
      </c>
      <c r="M160" s="27">
        <f t="shared" si="45"/>
        <v>12826.29947</v>
      </c>
      <c r="N160" s="27">
        <f t="shared" si="46"/>
        <v>12826.29947</v>
      </c>
      <c r="O160" s="27">
        <f t="shared" si="50"/>
        <v>-359073.57430999953</v>
      </c>
      <c r="P160" s="27">
        <f t="shared" si="51"/>
        <v>359073.57430999953</v>
      </c>
    </row>
    <row r="161" spans="1:19">
      <c r="A161" s="31">
        <v>40087</v>
      </c>
      <c r="C161" s="6">
        <v>153</v>
      </c>
      <c r="D161" s="29">
        <f t="shared" si="42"/>
        <v>33797</v>
      </c>
      <c r="E161" s="29">
        <f t="shared" si="47"/>
        <v>5170941</v>
      </c>
      <c r="F161" s="29">
        <f t="shared" si="43"/>
        <v>-912447</v>
      </c>
      <c r="G161" s="34">
        <f>+Inputs!$D$3</f>
        <v>0.37951000000000001</v>
      </c>
      <c r="I161" s="27">
        <f t="shared" si="48"/>
        <v>6083388</v>
      </c>
      <c r="K161" s="27">
        <f t="shared" si="44"/>
        <v>33797</v>
      </c>
      <c r="L161" s="27">
        <f t="shared" si="49"/>
        <v>5170941</v>
      </c>
      <c r="M161" s="27">
        <f t="shared" si="45"/>
        <v>12826.29947</v>
      </c>
      <c r="N161" s="27">
        <f t="shared" si="46"/>
        <v>12826.29947</v>
      </c>
      <c r="O161" s="27">
        <f t="shared" si="50"/>
        <v>-346247.2748399995</v>
      </c>
      <c r="P161" s="27">
        <f t="shared" si="51"/>
        <v>346247.2748399995</v>
      </c>
    </row>
    <row r="162" spans="1:19">
      <c r="A162" s="30">
        <v>40118</v>
      </c>
      <c r="C162" s="6">
        <v>154</v>
      </c>
      <c r="D162" s="29">
        <f t="shared" si="42"/>
        <v>33797</v>
      </c>
      <c r="E162" s="29">
        <f t="shared" si="47"/>
        <v>5204738</v>
      </c>
      <c r="F162" s="29">
        <f t="shared" si="43"/>
        <v>-878650</v>
      </c>
      <c r="G162" s="34">
        <f>+Inputs!$D$3</f>
        <v>0.37951000000000001</v>
      </c>
      <c r="I162" s="27">
        <f t="shared" si="48"/>
        <v>6083388</v>
      </c>
      <c r="K162" s="27">
        <f t="shared" si="44"/>
        <v>33797</v>
      </c>
      <c r="L162" s="27">
        <f t="shared" si="49"/>
        <v>5204738</v>
      </c>
      <c r="M162" s="27">
        <f t="shared" si="45"/>
        <v>12826.29947</v>
      </c>
      <c r="N162" s="27">
        <f t="shared" si="46"/>
        <v>12826.29947</v>
      </c>
      <c r="O162" s="27">
        <f t="shared" si="50"/>
        <v>-333420.97536999948</v>
      </c>
      <c r="P162" s="27">
        <f t="shared" si="51"/>
        <v>333420.97536999948</v>
      </c>
    </row>
    <row r="163" spans="1:19">
      <c r="A163" s="31">
        <v>40148</v>
      </c>
      <c r="C163" s="6">
        <v>155</v>
      </c>
      <c r="D163" s="29">
        <f t="shared" si="42"/>
        <v>33797</v>
      </c>
      <c r="E163" s="29">
        <f t="shared" si="47"/>
        <v>5238535</v>
      </c>
      <c r="F163" s="29">
        <f t="shared" si="43"/>
        <v>-844853</v>
      </c>
      <c r="G163" s="34">
        <f>+Inputs!$D$3</f>
        <v>0.37951000000000001</v>
      </c>
      <c r="I163" s="27">
        <f t="shared" si="48"/>
        <v>6083388</v>
      </c>
      <c r="K163" s="27">
        <f t="shared" si="44"/>
        <v>33797</v>
      </c>
      <c r="L163" s="27">
        <f t="shared" si="49"/>
        <v>5238535</v>
      </c>
      <c r="M163" s="27">
        <f t="shared" si="45"/>
        <v>12826.29947</v>
      </c>
      <c r="N163" s="27">
        <f t="shared" si="46"/>
        <v>12826.29947</v>
      </c>
      <c r="O163" s="27">
        <f t="shared" si="50"/>
        <v>-320594.67589999945</v>
      </c>
      <c r="P163" s="27">
        <f t="shared" si="51"/>
        <v>320594.67589999945</v>
      </c>
    </row>
    <row r="164" spans="1:19" s="237" customFormat="1">
      <c r="A164" s="236">
        <v>40179</v>
      </c>
      <c r="C164" s="238">
        <v>156</v>
      </c>
      <c r="D164" s="239">
        <f>ROUND(-($F$163/60)*1,0)</f>
        <v>14081</v>
      </c>
      <c r="E164" s="239">
        <f t="shared" si="47"/>
        <v>5252616</v>
      </c>
      <c r="F164" s="239">
        <f t="shared" si="43"/>
        <v>-830772</v>
      </c>
      <c r="G164" s="240">
        <f>+Inputs!$D$3</f>
        <v>0.37951000000000001</v>
      </c>
      <c r="I164" s="241">
        <f t="shared" si="48"/>
        <v>6083388</v>
      </c>
      <c r="K164" s="241">
        <f t="shared" si="44"/>
        <v>14081</v>
      </c>
      <c r="L164" s="241">
        <f t="shared" si="49"/>
        <v>5252616</v>
      </c>
      <c r="M164" s="241">
        <f t="shared" si="45"/>
        <v>5343.8803100000005</v>
      </c>
      <c r="N164" s="241">
        <f t="shared" si="46"/>
        <v>5343.8803100000005</v>
      </c>
      <c r="O164" s="241">
        <f t="shared" si="50"/>
        <v>-315250.79558999947</v>
      </c>
      <c r="P164" s="241">
        <f t="shared" si="51"/>
        <v>315250.79558999947</v>
      </c>
      <c r="Q164" s="242"/>
      <c r="R164" s="242"/>
      <c r="S164" s="242"/>
    </row>
    <row r="165" spans="1:19" s="237" customFormat="1">
      <c r="A165" s="243">
        <v>40210</v>
      </c>
      <c r="C165" s="238">
        <v>157</v>
      </c>
      <c r="D165" s="239">
        <f t="shared" ref="D165:D222" si="52">ROUND(-($F$163/60)*1,0)</f>
        <v>14081</v>
      </c>
      <c r="E165" s="239">
        <f t="shared" si="47"/>
        <v>5266697</v>
      </c>
      <c r="F165" s="239">
        <f t="shared" si="43"/>
        <v>-816691</v>
      </c>
      <c r="G165" s="240">
        <f>+Inputs!$D$3</f>
        <v>0.37951000000000001</v>
      </c>
      <c r="I165" s="241">
        <f t="shared" si="48"/>
        <v>6083388</v>
      </c>
      <c r="K165" s="241">
        <f t="shared" si="44"/>
        <v>14081</v>
      </c>
      <c r="L165" s="241">
        <f t="shared" si="49"/>
        <v>5266697</v>
      </c>
      <c r="M165" s="241">
        <f t="shared" si="45"/>
        <v>5343.8803100000005</v>
      </c>
      <c r="N165" s="241">
        <f t="shared" si="46"/>
        <v>5343.8803100000005</v>
      </c>
      <c r="O165" s="241">
        <f t="shared" si="50"/>
        <v>-309906.91527999949</v>
      </c>
      <c r="P165" s="241">
        <f t="shared" si="51"/>
        <v>309906.91527999949</v>
      </c>
      <c r="Q165" s="242"/>
      <c r="R165" s="242"/>
      <c r="S165" s="242"/>
    </row>
    <row r="166" spans="1:19" s="237" customFormat="1">
      <c r="A166" s="236">
        <v>40238</v>
      </c>
      <c r="C166" s="238">
        <v>158</v>
      </c>
      <c r="D166" s="239">
        <f t="shared" si="52"/>
        <v>14081</v>
      </c>
      <c r="E166" s="239">
        <f t="shared" si="47"/>
        <v>5280778</v>
      </c>
      <c r="F166" s="239">
        <f t="shared" si="43"/>
        <v>-802610</v>
      </c>
      <c r="G166" s="240">
        <f>+Inputs!$D$3</f>
        <v>0.37951000000000001</v>
      </c>
      <c r="I166" s="241">
        <f t="shared" si="48"/>
        <v>6083388</v>
      </c>
      <c r="K166" s="241">
        <f t="shared" si="44"/>
        <v>14081</v>
      </c>
      <c r="L166" s="241">
        <f t="shared" si="49"/>
        <v>5280778</v>
      </c>
      <c r="M166" s="241">
        <f t="shared" si="45"/>
        <v>5343.8803100000005</v>
      </c>
      <c r="N166" s="241">
        <f t="shared" si="46"/>
        <v>5343.8803100000005</v>
      </c>
      <c r="O166" s="241">
        <f t="shared" si="50"/>
        <v>-304563.03496999951</v>
      </c>
      <c r="P166" s="241">
        <f t="shared" si="51"/>
        <v>304563.03496999951</v>
      </c>
      <c r="Q166" s="242"/>
      <c r="R166" s="242"/>
      <c r="S166" s="242"/>
    </row>
    <row r="167" spans="1:19" s="237" customFormat="1">
      <c r="A167" s="243">
        <v>40269</v>
      </c>
      <c r="C167" s="238">
        <v>159</v>
      </c>
      <c r="D167" s="239">
        <f t="shared" si="52"/>
        <v>14081</v>
      </c>
      <c r="E167" s="239">
        <f t="shared" si="47"/>
        <v>5294859</v>
      </c>
      <c r="F167" s="239">
        <f t="shared" si="43"/>
        <v>-788529</v>
      </c>
      <c r="G167" s="240">
        <f>+Inputs!$D$3</f>
        <v>0.37951000000000001</v>
      </c>
      <c r="I167" s="241">
        <f t="shared" si="48"/>
        <v>6083388</v>
      </c>
      <c r="K167" s="241">
        <f t="shared" si="44"/>
        <v>14081</v>
      </c>
      <c r="L167" s="241">
        <f t="shared" si="49"/>
        <v>5294859</v>
      </c>
      <c r="M167" s="241">
        <f t="shared" si="45"/>
        <v>5343.8803100000005</v>
      </c>
      <c r="N167" s="241">
        <f t="shared" si="46"/>
        <v>5343.8803100000005</v>
      </c>
      <c r="O167" s="241">
        <f t="shared" si="50"/>
        <v>-299219.15465999953</v>
      </c>
      <c r="P167" s="241">
        <f t="shared" si="51"/>
        <v>299219.15465999953</v>
      </c>
      <c r="Q167" s="242"/>
      <c r="R167" s="242"/>
      <c r="S167" s="242"/>
    </row>
    <row r="168" spans="1:19" s="237" customFormat="1">
      <c r="A168" s="236">
        <v>40299</v>
      </c>
      <c r="C168" s="238">
        <v>160</v>
      </c>
      <c r="D168" s="239">
        <f t="shared" si="52"/>
        <v>14081</v>
      </c>
      <c r="E168" s="239">
        <f t="shared" si="47"/>
        <v>5308940</v>
      </c>
      <c r="F168" s="239">
        <f t="shared" si="43"/>
        <v>-774448</v>
      </c>
      <c r="G168" s="240">
        <f>+Inputs!$D$3</f>
        <v>0.37951000000000001</v>
      </c>
      <c r="I168" s="241">
        <f t="shared" si="48"/>
        <v>6083388</v>
      </c>
      <c r="K168" s="241">
        <f t="shared" si="44"/>
        <v>14081</v>
      </c>
      <c r="L168" s="241">
        <f t="shared" si="49"/>
        <v>5308940</v>
      </c>
      <c r="M168" s="241">
        <f t="shared" si="45"/>
        <v>5343.8803100000005</v>
      </c>
      <c r="N168" s="241">
        <f t="shared" si="46"/>
        <v>5343.8803100000005</v>
      </c>
      <c r="O168" s="241">
        <f t="shared" si="50"/>
        <v>-293875.27434999956</v>
      </c>
      <c r="P168" s="241">
        <f t="shared" si="51"/>
        <v>293875.27434999956</v>
      </c>
      <c r="Q168" s="242"/>
      <c r="R168" s="242"/>
      <c r="S168" s="242"/>
    </row>
    <row r="169" spans="1:19" s="237" customFormat="1">
      <c r="A169" s="243">
        <v>40330</v>
      </c>
      <c r="C169" s="238">
        <v>161</v>
      </c>
      <c r="D169" s="239">
        <f t="shared" si="52"/>
        <v>14081</v>
      </c>
      <c r="E169" s="239">
        <f t="shared" si="47"/>
        <v>5323021</v>
      </c>
      <c r="F169" s="239">
        <f t="shared" ref="F169:F172" si="53">$B$9+E169</f>
        <v>-760367</v>
      </c>
      <c r="G169" s="240">
        <f>+Inputs!$D$3</f>
        <v>0.37951000000000001</v>
      </c>
      <c r="I169" s="241">
        <f t="shared" si="48"/>
        <v>6083388</v>
      </c>
      <c r="K169" s="241">
        <f t="shared" ref="K169:K172" si="54">D169</f>
        <v>14081</v>
      </c>
      <c r="L169" s="241">
        <f t="shared" si="49"/>
        <v>5323021</v>
      </c>
      <c r="M169" s="241">
        <f t="shared" ref="M169:M172" si="55">K169*G169</f>
        <v>5343.8803100000005</v>
      </c>
      <c r="N169" s="241">
        <f t="shared" ref="N169:N172" si="56">M169-J169</f>
        <v>5343.8803100000005</v>
      </c>
      <c r="O169" s="241">
        <f t="shared" si="50"/>
        <v>-288531.39403999958</v>
      </c>
      <c r="P169" s="241">
        <f t="shared" si="51"/>
        <v>288531.39403999958</v>
      </c>
      <c r="Q169" s="242"/>
      <c r="R169" s="242"/>
      <c r="S169" s="242"/>
    </row>
    <row r="170" spans="1:19" s="237" customFormat="1">
      <c r="A170" s="236">
        <v>40360</v>
      </c>
      <c r="C170" s="238">
        <v>162</v>
      </c>
      <c r="D170" s="239">
        <f t="shared" si="52"/>
        <v>14081</v>
      </c>
      <c r="E170" s="239">
        <f t="shared" ref="E170:E172" si="57">+E169+D170</f>
        <v>5337102</v>
      </c>
      <c r="F170" s="239">
        <f t="shared" si="53"/>
        <v>-746286</v>
      </c>
      <c r="G170" s="240">
        <f>+Inputs!$D$3</f>
        <v>0.37951000000000001</v>
      </c>
      <c r="I170" s="241">
        <f t="shared" ref="I170:I172" si="58">+I169+H170</f>
        <v>6083388</v>
      </c>
      <c r="K170" s="241">
        <f t="shared" si="54"/>
        <v>14081</v>
      </c>
      <c r="L170" s="241">
        <f t="shared" ref="L170:L172" si="59">+L169+K170</f>
        <v>5337102</v>
      </c>
      <c r="M170" s="241">
        <f t="shared" si="55"/>
        <v>5343.8803100000005</v>
      </c>
      <c r="N170" s="241">
        <f t="shared" si="56"/>
        <v>5343.8803100000005</v>
      </c>
      <c r="O170" s="241">
        <f t="shared" ref="O170:O172" si="60">+O169+N170</f>
        <v>-283187.5137299996</v>
      </c>
      <c r="P170" s="241">
        <f t="shared" ref="P170:P172" si="61">P169-N170</f>
        <v>283187.5137299996</v>
      </c>
      <c r="Q170" s="242"/>
      <c r="R170" s="242"/>
      <c r="S170" s="242"/>
    </row>
    <row r="171" spans="1:19" s="237" customFormat="1">
      <c r="A171" s="243">
        <v>40391</v>
      </c>
      <c r="C171" s="238">
        <v>163</v>
      </c>
      <c r="D171" s="239">
        <f t="shared" si="52"/>
        <v>14081</v>
      </c>
      <c r="E171" s="239">
        <f t="shared" si="57"/>
        <v>5351183</v>
      </c>
      <c r="F171" s="239">
        <f t="shared" si="53"/>
        <v>-732205</v>
      </c>
      <c r="G171" s="240">
        <f>+Inputs!$D$3</f>
        <v>0.37951000000000001</v>
      </c>
      <c r="I171" s="241">
        <f t="shared" si="58"/>
        <v>6083388</v>
      </c>
      <c r="K171" s="241">
        <f t="shared" si="54"/>
        <v>14081</v>
      </c>
      <c r="L171" s="241">
        <f t="shared" si="59"/>
        <v>5351183</v>
      </c>
      <c r="M171" s="241">
        <f t="shared" si="55"/>
        <v>5343.8803100000005</v>
      </c>
      <c r="N171" s="241">
        <f t="shared" si="56"/>
        <v>5343.8803100000005</v>
      </c>
      <c r="O171" s="241">
        <f t="shared" si="60"/>
        <v>-277843.63341999962</v>
      </c>
      <c r="P171" s="241">
        <f t="shared" si="61"/>
        <v>277843.63341999962</v>
      </c>
      <c r="Q171" s="242"/>
      <c r="R171" s="242"/>
      <c r="S171" s="242"/>
    </row>
    <row r="172" spans="1:19" s="237" customFormat="1">
      <c r="A172" s="236">
        <v>40422</v>
      </c>
      <c r="C172" s="238">
        <v>164</v>
      </c>
      <c r="D172" s="239">
        <f t="shared" si="52"/>
        <v>14081</v>
      </c>
      <c r="E172" s="239">
        <f t="shared" si="57"/>
        <v>5365264</v>
      </c>
      <c r="F172" s="239">
        <f t="shared" si="53"/>
        <v>-718124</v>
      </c>
      <c r="G172" s="240">
        <f>+Inputs!$D$3</f>
        <v>0.37951000000000001</v>
      </c>
      <c r="I172" s="241">
        <f t="shared" si="58"/>
        <v>6083388</v>
      </c>
      <c r="K172" s="241">
        <f t="shared" si="54"/>
        <v>14081</v>
      </c>
      <c r="L172" s="241">
        <f t="shared" si="59"/>
        <v>5365264</v>
      </c>
      <c r="M172" s="241">
        <f t="shared" si="55"/>
        <v>5343.8803100000005</v>
      </c>
      <c r="N172" s="241">
        <f t="shared" si="56"/>
        <v>5343.8803100000005</v>
      </c>
      <c r="O172" s="241">
        <f t="shared" si="60"/>
        <v>-272499.75310999964</v>
      </c>
      <c r="P172" s="241">
        <f t="shared" si="61"/>
        <v>272499.75310999964</v>
      </c>
      <c r="Q172" s="242"/>
      <c r="R172" s="242"/>
      <c r="S172" s="242"/>
    </row>
    <row r="173" spans="1:19" s="237" customFormat="1">
      <c r="A173" s="243">
        <v>40452</v>
      </c>
      <c r="C173" s="238">
        <v>165</v>
      </c>
      <c r="D173" s="239">
        <f t="shared" si="52"/>
        <v>14081</v>
      </c>
      <c r="E173" s="239">
        <f t="shared" ref="E173:E223" si="62">+E172+D173</f>
        <v>5379345</v>
      </c>
      <c r="F173" s="239">
        <f t="shared" ref="F173:F223" si="63">$B$9+E173</f>
        <v>-704043</v>
      </c>
      <c r="G173" s="240">
        <f>+Inputs!$D$3</f>
        <v>0.37951000000000001</v>
      </c>
      <c r="I173" s="241">
        <f t="shared" ref="I173:I223" si="64">+I172+H173</f>
        <v>6083388</v>
      </c>
      <c r="K173" s="241">
        <f t="shared" ref="K173:K223" si="65">D173</f>
        <v>14081</v>
      </c>
      <c r="L173" s="241">
        <f t="shared" ref="L173:L223" si="66">+L172+K173</f>
        <v>5379345</v>
      </c>
      <c r="M173" s="241">
        <f t="shared" ref="M173:M223" si="67">K173*G173</f>
        <v>5343.8803100000005</v>
      </c>
      <c r="N173" s="241">
        <f t="shared" ref="N173:N223" si="68">M173-J173</f>
        <v>5343.8803100000005</v>
      </c>
      <c r="O173" s="241">
        <f t="shared" ref="O173:O223" si="69">+O172+N173</f>
        <v>-267155.87279999966</v>
      </c>
      <c r="P173" s="241">
        <f t="shared" ref="P173:P223" si="70">P172-N173</f>
        <v>267155.87279999966</v>
      </c>
      <c r="Q173" s="242"/>
      <c r="R173" s="242"/>
      <c r="S173" s="242"/>
    </row>
    <row r="174" spans="1:19" s="237" customFormat="1">
      <c r="A174" s="236">
        <v>40483</v>
      </c>
      <c r="C174" s="238">
        <v>166</v>
      </c>
      <c r="D174" s="239">
        <f t="shared" si="52"/>
        <v>14081</v>
      </c>
      <c r="E174" s="239">
        <f t="shared" si="62"/>
        <v>5393426</v>
      </c>
      <c r="F174" s="239">
        <f t="shared" si="63"/>
        <v>-689962</v>
      </c>
      <c r="G174" s="240">
        <f>+Inputs!$D$3</f>
        <v>0.37951000000000001</v>
      </c>
      <c r="I174" s="241">
        <f t="shared" si="64"/>
        <v>6083388</v>
      </c>
      <c r="K174" s="241">
        <f t="shared" si="65"/>
        <v>14081</v>
      </c>
      <c r="L174" s="241">
        <f t="shared" si="66"/>
        <v>5393426</v>
      </c>
      <c r="M174" s="241">
        <f t="shared" si="67"/>
        <v>5343.8803100000005</v>
      </c>
      <c r="N174" s="241">
        <f t="shared" si="68"/>
        <v>5343.8803100000005</v>
      </c>
      <c r="O174" s="241">
        <f t="shared" si="69"/>
        <v>-261811.99248999965</v>
      </c>
      <c r="P174" s="241">
        <f t="shared" si="70"/>
        <v>261811.99248999965</v>
      </c>
      <c r="Q174" s="242"/>
      <c r="R174" s="242"/>
      <c r="S174" s="242"/>
    </row>
    <row r="175" spans="1:19" s="237" customFormat="1">
      <c r="A175" s="243">
        <v>40513</v>
      </c>
      <c r="C175" s="238">
        <v>167</v>
      </c>
      <c r="D175" s="239">
        <f t="shared" si="52"/>
        <v>14081</v>
      </c>
      <c r="E175" s="239">
        <f t="shared" si="62"/>
        <v>5407507</v>
      </c>
      <c r="F175" s="239">
        <f t="shared" si="63"/>
        <v>-675881</v>
      </c>
      <c r="G175" s="240">
        <f>+Inputs!$D$3</f>
        <v>0.37951000000000001</v>
      </c>
      <c r="I175" s="241">
        <f t="shared" si="64"/>
        <v>6083388</v>
      </c>
      <c r="K175" s="241">
        <f t="shared" si="65"/>
        <v>14081</v>
      </c>
      <c r="L175" s="241">
        <f t="shared" si="66"/>
        <v>5407507</v>
      </c>
      <c r="M175" s="241">
        <f t="shared" si="67"/>
        <v>5343.8803100000005</v>
      </c>
      <c r="N175" s="241">
        <f t="shared" si="68"/>
        <v>5343.8803100000005</v>
      </c>
      <c r="O175" s="241">
        <f t="shared" si="69"/>
        <v>-256468.11217999965</v>
      </c>
      <c r="P175" s="241">
        <f t="shared" si="70"/>
        <v>256468.11217999965</v>
      </c>
      <c r="Q175" s="242"/>
      <c r="R175" s="242"/>
      <c r="S175" s="242"/>
    </row>
    <row r="176" spans="1:19" s="237" customFormat="1">
      <c r="A176" s="236">
        <v>40544</v>
      </c>
      <c r="C176" s="238">
        <v>168</v>
      </c>
      <c r="D176" s="239">
        <f t="shared" si="52"/>
        <v>14081</v>
      </c>
      <c r="E176" s="239">
        <f t="shared" si="62"/>
        <v>5421588</v>
      </c>
      <c r="F176" s="239">
        <f t="shared" si="63"/>
        <v>-661800</v>
      </c>
      <c r="G176" s="240">
        <f>+Inputs!$D$3</f>
        <v>0.37951000000000001</v>
      </c>
      <c r="I176" s="241">
        <f t="shared" si="64"/>
        <v>6083388</v>
      </c>
      <c r="K176" s="241">
        <f t="shared" si="65"/>
        <v>14081</v>
      </c>
      <c r="L176" s="241">
        <f t="shared" si="66"/>
        <v>5421588</v>
      </c>
      <c r="M176" s="241">
        <f t="shared" si="67"/>
        <v>5343.8803100000005</v>
      </c>
      <c r="N176" s="241">
        <f t="shared" si="68"/>
        <v>5343.8803100000005</v>
      </c>
      <c r="O176" s="241">
        <f t="shared" si="69"/>
        <v>-251124.23186999964</v>
      </c>
      <c r="P176" s="241">
        <f t="shared" si="70"/>
        <v>251124.23186999964</v>
      </c>
      <c r="Q176" s="242"/>
      <c r="R176" s="242"/>
      <c r="S176" s="242"/>
    </row>
    <row r="177" spans="1:19" s="237" customFormat="1">
      <c r="A177" s="243">
        <v>40575</v>
      </c>
      <c r="C177" s="238">
        <v>169</v>
      </c>
      <c r="D177" s="239">
        <f t="shared" si="52"/>
        <v>14081</v>
      </c>
      <c r="E177" s="239">
        <f t="shared" si="62"/>
        <v>5435669</v>
      </c>
      <c r="F177" s="239">
        <f t="shared" si="63"/>
        <v>-647719</v>
      </c>
      <c r="G177" s="240">
        <f>+Inputs!$D$3</f>
        <v>0.37951000000000001</v>
      </c>
      <c r="I177" s="241">
        <f t="shared" si="64"/>
        <v>6083388</v>
      </c>
      <c r="K177" s="241">
        <f t="shared" si="65"/>
        <v>14081</v>
      </c>
      <c r="L177" s="241">
        <f t="shared" si="66"/>
        <v>5435669</v>
      </c>
      <c r="M177" s="241">
        <f t="shared" si="67"/>
        <v>5343.8803100000005</v>
      </c>
      <c r="N177" s="241">
        <f t="shared" si="68"/>
        <v>5343.8803100000005</v>
      </c>
      <c r="O177" s="241">
        <f t="shared" si="69"/>
        <v>-245780.35155999963</v>
      </c>
      <c r="P177" s="241">
        <f t="shared" si="70"/>
        <v>245780.35155999963</v>
      </c>
      <c r="Q177" s="242"/>
      <c r="R177" s="242"/>
      <c r="S177" s="242"/>
    </row>
    <row r="178" spans="1:19" s="237" customFormat="1">
      <c r="A178" s="236">
        <v>40603</v>
      </c>
      <c r="C178" s="238">
        <v>170</v>
      </c>
      <c r="D178" s="239">
        <f t="shared" si="52"/>
        <v>14081</v>
      </c>
      <c r="E178" s="239">
        <f t="shared" si="62"/>
        <v>5449750</v>
      </c>
      <c r="F178" s="239">
        <f t="shared" si="63"/>
        <v>-633638</v>
      </c>
      <c r="G178" s="240">
        <f>+Inputs!$D$3</f>
        <v>0.37951000000000001</v>
      </c>
      <c r="I178" s="241">
        <f t="shared" si="64"/>
        <v>6083388</v>
      </c>
      <c r="K178" s="241">
        <f t="shared" si="65"/>
        <v>14081</v>
      </c>
      <c r="L178" s="241">
        <f t="shared" si="66"/>
        <v>5449750</v>
      </c>
      <c r="M178" s="241">
        <f t="shared" si="67"/>
        <v>5343.8803100000005</v>
      </c>
      <c r="N178" s="241">
        <f t="shared" si="68"/>
        <v>5343.8803100000005</v>
      </c>
      <c r="O178" s="241">
        <f t="shared" si="69"/>
        <v>-240436.47124999962</v>
      </c>
      <c r="P178" s="241">
        <f t="shared" si="70"/>
        <v>240436.47124999962</v>
      </c>
      <c r="Q178" s="242"/>
      <c r="R178" s="242"/>
      <c r="S178" s="242"/>
    </row>
    <row r="179" spans="1:19" s="237" customFormat="1">
      <c r="A179" s="243">
        <v>40634</v>
      </c>
      <c r="C179" s="238">
        <v>171</v>
      </c>
      <c r="D179" s="239">
        <f t="shared" si="52"/>
        <v>14081</v>
      </c>
      <c r="E179" s="239">
        <f t="shared" si="62"/>
        <v>5463831</v>
      </c>
      <c r="F179" s="239">
        <f t="shared" si="63"/>
        <v>-619557</v>
      </c>
      <c r="G179" s="240">
        <f>+Inputs!$D$3</f>
        <v>0.37951000000000001</v>
      </c>
      <c r="I179" s="241">
        <f t="shared" si="64"/>
        <v>6083388</v>
      </c>
      <c r="K179" s="241">
        <f t="shared" si="65"/>
        <v>14081</v>
      </c>
      <c r="L179" s="241">
        <f t="shared" si="66"/>
        <v>5463831</v>
      </c>
      <c r="M179" s="241">
        <f t="shared" si="67"/>
        <v>5343.8803100000005</v>
      </c>
      <c r="N179" s="241">
        <f t="shared" si="68"/>
        <v>5343.8803100000005</v>
      </c>
      <c r="O179" s="241">
        <f t="shared" si="69"/>
        <v>-235092.59093999962</v>
      </c>
      <c r="P179" s="241">
        <f t="shared" si="70"/>
        <v>235092.59093999962</v>
      </c>
      <c r="Q179" s="242"/>
      <c r="R179" s="242"/>
      <c r="S179" s="242"/>
    </row>
    <row r="180" spans="1:19" s="237" customFormat="1">
      <c r="A180" s="236">
        <v>40664</v>
      </c>
      <c r="C180" s="238">
        <v>172</v>
      </c>
      <c r="D180" s="239">
        <f t="shared" si="52"/>
        <v>14081</v>
      </c>
      <c r="E180" s="239">
        <f t="shared" si="62"/>
        <v>5477912</v>
      </c>
      <c r="F180" s="239">
        <f t="shared" si="63"/>
        <v>-605476</v>
      </c>
      <c r="G180" s="240">
        <f>+Inputs!$D$3</f>
        <v>0.37951000000000001</v>
      </c>
      <c r="I180" s="241">
        <f t="shared" si="64"/>
        <v>6083388</v>
      </c>
      <c r="K180" s="241">
        <f t="shared" si="65"/>
        <v>14081</v>
      </c>
      <c r="L180" s="241">
        <f t="shared" si="66"/>
        <v>5477912</v>
      </c>
      <c r="M180" s="241">
        <f t="shared" si="67"/>
        <v>5343.8803100000005</v>
      </c>
      <c r="N180" s="241">
        <f t="shared" si="68"/>
        <v>5343.8803100000005</v>
      </c>
      <c r="O180" s="241">
        <f t="shared" si="69"/>
        <v>-229748.71062999961</v>
      </c>
      <c r="P180" s="241">
        <f t="shared" si="70"/>
        <v>229748.71062999961</v>
      </c>
      <c r="Q180" s="242"/>
      <c r="R180" s="242"/>
      <c r="S180" s="242"/>
    </row>
    <row r="181" spans="1:19" s="237" customFormat="1">
      <c r="A181" s="243">
        <v>40695</v>
      </c>
      <c r="C181" s="238">
        <v>173</v>
      </c>
      <c r="D181" s="239">
        <f t="shared" si="52"/>
        <v>14081</v>
      </c>
      <c r="E181" s="239">
        <f t="shared" si="62"/>
        <v>5491993</v>
      </c>
      <c r="F181" s="239">
        <f t="shared" si="63"/>
        <v>-591395</v>
      </c>
      <c r="G181" s="240">
        <f>+Inputs!$D$3</f>
        <v>0.37951000000000001</v>
      </c>
      <c r="I181" s="241">
        <f t="shared" si="64"/>
        <v>6083388</v>
      </c>
      <c r="K181" s="241">
        <f t="shared" si="65"/>
        <v>14081</v>
      </c>
      <c r="L181" s="241">
        <f t="shared" si="66"/>
        <v>5491993</v>
      </c>
      <c r="M181" s="241">
        <f t="shared" si="67"/>
        <v>5343.8803100000005</v>
      </c>
      <c r="N181" s="241">
        <f t="shared" si="68"/>
        <v>5343.8803100000005</v>
      </c>
      <c r="O181" s="241">
        <f t="shared" si="69"/>
        <v>-224404.8303199996</v>
      </c>
      <c r="P181" s="241">
        <f t="shared" si="70"/>
        <v>224404.8303199996</v>
      </c>
      <c r="Q181" s="242"/>
      <c r="R181" s="242"/>
      <c r="S181" s="242"/>
    </row>
    <row r="182" spans="1:19" s="237" customFormat="1">
      <c r="A182" s="236">
        <v>40725</v>
      </c>
      <c r="C182" s="238">
        <v>174</v>
      </c>
      <c r="D182" s="239">
        <f t="shared" si="52"/>
        <v>14081</v>
      </c>
      <c r="E182" s="239">
        <f t="shared" si="62"/>
        <v>5506074</v>
      </c>
      <c r="F182" s="239">
        <f t="shared" si="63"/>
        <v>-577314</v>
      </c>
      <c r="G182" s="240">
        <f>+Inputs!$D$3</f>
        <v>0.37951000000000001</v>
      </c>
      <c r="I182" s="241">
        <f t="shared" si="64"/>
        <v>6083388</v>
      </c>
      <c r="K182" s="241">
        <f t="shared" si="65"/>
        <v>14081</v>
      </c>
      <c r="L182" s="241">
        <f t="shared" si="66"/>
        <v>5506074</v>
      </c>
      <c r="M182" s="241">
        <f t="shared" si="67"/>
        <v>5343.8803100000005</v>
      </c>
      <c r="N182" s="241">
        <f t="shared" si="68"/>
        <v>5343.8803100000005</v>
      </c>
      <c r="O182" s="241">
        <f t="shared" si="69"/>
        <v>-219060.95000999959</v>
      </c>
      <c r="P182" s="241">
        <f t="shared" si="70"/>
        <v>219060.95000999959</v>
      </c>
      <c r="Q182" s="242"/>
      <c r="R182" s="242"/>
      <c r="S182" s="242"/>
    </row>
    <row r="183" spans="1:19" s="237" customFormat="1">
      <c r="A183" s="243">
        <v>40756</v>
      </c>
      <c r="C183" s="238">
        <v>175</v>
      </c>
      <c r="D183" s="239">
        <f t="shared" si="52"/>
        <v>14081</v>
      </c>
      <c r="E183" s="239">
        <f t="shared" si="62"/>
        <v>5520155</v>
      </c>
      <c r="F183" s="239">
        <f t="shared" si="63"/>
        <v>-563233</v>
      </c>
      <c r="G183" s="240">
        <f>+Inputs!$D$3</f>
        <v>0.37951000000000001</v>
      </c>
      <c r="I183" s="241">
        <f t="shared" si="64"/>
        <v>6083388</v>
      </c>
      <c r="K183" s="241">
        <f t="shared" si="65"/>
        <v>14081</v>
      </c>
      <c r="L183" s="241">
        <f t="shared" si="66"/>
        <v>5520155</v>
      </c>
      <c r="M183" s="241">
        <f t="shared" si="67"/>
        <v>5343.8803100000005</v>
      </c>
      <c r="N183" s="241">
        <f t="shared" si="68"/>
        <v>5343.8803100000005</v>
      </c>
      <c r="O183" s="241">
        <f t="shared" si="69"/>
        <v>-213717.06969999959</v>
      </c>
      <c r="P183" s="241">
        <f t="shared" si="70"/>
        <v>213717.06969999959</v>
      </c>
      <c r="Q183" s="242"/>
      <c r="R183" s="242"/>
      <c r="S183" s="242"/>
    </row>
    <row r="184" spans="1:19" s="237" customFormat="1">
      <c r="A184" s="236">
        <v>40787</v>
      </c>
      <c r="C184" s="238">
        <v>176</v>
      </c>
      <c r="D184" s="239">
        <f t="shared" si="52"/>
        <v>14081</v>
      </c>
      <c r="E184" s="239">
        <f t="shared" si="62"/>
        <v>5534236</v>
      </c>
      <c r="F184" s="239">
        <f t="shared" si="63"/>
        <v>-549152</v>
      </c>
      <c r="G184" s="240">
        <f>+Inputs!$D$3</f>
        <v>0.37951000000000001</v>
      </c>
      <c r="I184" s="241">
        <f t="shared" si="64"/>
        <v>6083388</v>
      </c>
      <c r="K184" s="241">
        <f t="shared" si="65"/>
        <v>14081</v>
      </c>
      <c r="L184" s="241">
        <f t="shared" si="66"/>
        <v>5534236</v>
      </c>
      <c r="M184" s="241">
        <f t="shared" si="67"/>
        <v>5343.8803100000005</v>
      </c>
      <c r="N184" s="241">
        <f t="shared" si="68"/>
        <v>5343.8803100000005</v>
      </c>
      <c r="O184" s="241">
        <f t="shared" si="69"/>
        <v>-208373.18938999958</v>
      </c>
      <c r="P184" s="241">
        <f t="shared" si="70"/>
        <v>208373.18938999958</v>
      </c>
      <c r="Q184" s="242"/>
      <c r="R184" s="242"/>
      <c r="S184" s="242"/>
    </row>
    <row r="185" spans="1:19" s="237" customFormat="1">
      <c r="A185" s="243">
        <v>40817</v>
      </c>
      <c r="C185" s="238">
        <v>177</v>
      </c>
      <c r="D185" s="239">
        <f t="shared" si="52"/>
        <v>14081</v>
      </c>
      <c r="E185" s="239">
        <f t="shared" si="62"/>
        <v>5548317</v>
      </c>
      <c r="F185" s="239">
        <f t="shared" si="63"/>
        <v>-535071</v>
      </c>
      <c r="G185" s="240">
        <f>+Inputs!$D$3</f>
        <v>0.37951000000000001</v>
      </c>
      <c r="I185" s="241">
        <f t="shared" si="64"/>
        <v>6083388</v>
      </c>
      <c r="K185" s="241">
        <f t="shared" si="65"/>
        <v>14081</v>
      </c>
      <c r="L185" s="241">
        <f t="shared" si="66"/>
        <v>5548317</v>
      </c>
      <c r="M185" s="241">
        <f t="shared" si="67"/>
        <v>5343.8803100000005</v>
      </c>
      <c r="N185" s="241">
        <f t="shared" si="68"/>
        <v>5343.8803100000005</v>
      </c>
      <c r="O185" s="241">
        <f t="shared" si="69"/>
        <v>-203029.30907999957</v>
      </c>
      <c r="P185" s="241">
        <f t="shared" si="70"/>
        <v>203029.30907999957</v>
      </c>
      <c r="Q185" s="242"/>
      <c r="R185" s="242"/>
      <c r="S185" s="242"/>
    </row>
    <row r="186" spans="1:19" s="237" customFormat="1">
      <c r="A186" s="236">
        <v>40848</v>
      </c>
      <c r="C186" s="238">
        <v>178</v>
      </c>
      <c r="D186" s="239">
        <f t="shared" si="52"/>
        <v>14081</v>
      </c>
      <c r="E186" s="239">
        <f t="shared" si="62"/>
        <v>5562398</v>
      </c>
      <c r="F186" s="239">
        <f t="shared" si="63"/>
        <v>-520990</v>
      </c>
      <c r="G186" s="240">
        <f>+Inputs!$D$3</f>
        <v>0.37951000000000001</v>
      </c>
      <c r="I186" s="241">
        <f t="shared" si="64"/>
        <v>6083388</v>
      </c>
      <c r="K186" s="241">
        <f t="shared" si="65"/>
        <v>14081</v>
      </c>
      <c r="L186" s="241">
        <f t="shared" si="66"/>
        <v>5562398</v>
      </c>
      <c r="M186" s="241">
        <f t="shared" si="67"/>
        <v>5343.8803100000005</v>
      </c>
      <c r="N186" s="241">
        <f t="shared" si="68"/>
        <v>5343.8803100000005</v>
      </c>
      <c r="O186" s="241">
        <f t="shared" si="69"/>
        <v>-197685.42876999956</v>
      </c>
      <c r="P186" s="241">
        <f t="shared" si="70"/>
        <v>197685.42876999956</v>
      </c>
      <c r="Q186" s="242"/>
      <c r="R186" s="242"/>
      <c r="S186" s="242"/>
    </row>
    <row r="187" spans="1:19" s="237" customFormat="1">
      <c r="A187" s="243">
        <v>40878</v>
      </c>
      <c r="C187" s="238">
        <v>179</v>
      </c>
      <c r="D187" s="239">
        <f t="shared" si="52"/>
        <v>14081</v>
      </c>
      <c r="E187" s="239">
        <f t="shared" si="62"/>
        <v>5576479</v>
      </c>
      <c r="F187" s="239">
        <f t="shared" si="63"/>
        <v>-506909</v>
      </c>
      <c r="G187" s="240">
        <f>+Inputs!$D$3</f>
        <v>0.37951000000000001</v>
      </c>
      <c r="I187" s="241">
        <f t="shared" si="64"/>
        <v>6083388</v>
      </c>
      <c r="K187" s="241">
        <f t="shared" si="65"/>
        <v>14081</v>
      </c>
      <c r="L187" s="241">
        <f t="shared" si="66"/>
        <v>5576479</v>
      </c>
      <c r="M187" s="241">
        <f t="shared" si="67"/>
        <v>5343.8803100000005</v>
      </c>
      <c r="N187" s="241">
        <f t="shared" si="68"/>
        <v>5343.8803100000005</v>
      </c>
      <c r="O187" s="241">
        <f t="shared" si="69"/>
        <v>-192341.54845999955</v>
      </c>
      <c r="P187" s="241">
        <f t="shared" si="70"/>
        <v>192341.54845999955</v>
      </c>
      <c r="Q187" s="242"/>
      <c r="R187" s="242"/>
      <c r="S187" s="242"/>
    </row>
    <row r="188" spans="1:19" s="237" customFormat="1">
      <c r="A188" s="236">
        <v>40909</v>
      </c>
      <c r="C188" s="238">
        <v>180</v>
      </c>
      <c r="D188" s="239">
        <f t="shared" si="52"/>
        <v>14081</v>
      </c>
      <c r="E188" s="239">
        <f t="shared" si="62"/>
        <v>5590560</v>
      </c>
      <c r="F188" s="239">
        <f t="shared" si="63"/>
        <v>-492828</v>
      </c>
      <c r="G188" s="240">
        <f>+Inputs!$D$3</f>
        <v>0.37951000000000001</v>
      </c>
      <c r="I188" s="241">
        <f t="shared" si="64"/>
        <v>6083388</v>
      </c>
      <c r="K188" s="241">
        <f t="shared" si="65"/>
        <v>14081</v>
      </c>
      <c r="L188" s="241">
        <f t="shared" si="66"/>
        <v>5590560</v>
      </c>
      <c r="M188" s="241">
        <f t="shared" si="67"/>
        <v>5343.8803100000005</v>
      </c>
      <c r="N188" s="241">
        <f t="shared" si="68"/>
        <v>5343.8803100000005</v>
      </c>
      <c r="O188" s="241">
        <f t="shared" si="69"/>
        <v>-186997.66814999955</v>
      </c>
      <c r="P188" s="241">
        <f t="shared" si="70"/>
        <v>186997.66814999955</v>
      </c>
      <c r="Q188" s="242"/>
      <c r="R188" s="242"/>
      <c r="S188" s="242"/>
    </row>
    <row r="189" spans="1:19" s="237" customFormat="1">
      <c r="A189" s="243">
        <v>40940</v>
      </c>
      <c r="C189" s="238">
        <v>181</v>
      </c>
      <c r="D189" s="239">
        <f t="shared" si="52"/>
        <v>14081</v>
      </c>
      <c r="E189" s="239">
        <f t="shared" si="62"/>
        <v>5604641</v>
      </c>
      <c r="F189" s="239">
        <f t="shared" si="63"/>
        <v>-478747</v>
      </c>
      <c r="G189" s="240">
        <f>+Inputs!$D$3</f>
        <v>0.37951000000000001</v>
      </c>
      <c r="I189" s="241">
        <f t="shared" si="64"/>
        <v>6083388</v>
      </c>
      <c r="K189" s="241">
        <f t="shared" si="65"/>
        <v>14081</v>
      </c>
      <c r="L189" s="241">
        <f t="shared" si="66"/>
        <v>5604641</v>
      </c>
      <c r="M189" s="241">
        <f t="shared" si="67"/>
        <v>5343.8803100000005</v>
      </c>
      <c r="N189" s="241">
        <f t="shared" si="68"/>
        <v>5343.8803100000005</v>
      </c>
      <c r="O189" s="241">
        <f t="shared" si="69"/>
        <v>-181653.78783999954</v>
      </c>
      <c r="P189" s="241">
        <f t="shared" si="70"/>
        <v>181653.78783999954</v>
      </c>
      <c r="Q189" s="242"/>
      <c r="R189" s="242"/>
      <c r="S189" s="242"/>
    </row>
    <row r="190" spans="1:19" s="237" customFormat="1">
      <c r="A190" s="236">
        <v>40969</v>
      </c>
      <c r="C190" s="238">
        <v>182</v>
      </c>
      <c r="D190" s="239">
        <f t="shared" si="52"/>
        <v>14081</v>
      </c>
      <c r="E190" s="239">
        <f t="shared" si="62"/>
        <v>5618722</v>
      </c>
      <c r="F190" s="239">
        <f t="shared" si="63"/>
        <v>-464666</v>
      </c>
      <c r="G190" s="240">
        <f>+Inputs!$D$3</f>
        <v>0.37951000000000001</v>
      </c>
      <c r="I190" s="241">
        <f t="shared" si="64"/>
        <v>6083388</v>
      </c>
      <c r="K190" s="241">
        <f t="shared" si="65"/>
        <v>14081</v>
      </c>
      <c r="L190" s="241">
        <f t="shared" si="66"/>
        <v>5618722</v>
      </c>
      <c r="M190" s="241">
        <f t="shared" si="67"/>
        <v>5343.8803100000005</v>
      </c>
      <c r="N190" s="241">
        <f t="shared" si="68"/>
        <v>5343.8803100000005</v>
      </c>
      <c r="O190" s="241">
        <f t="shared" si="69"/>
        <v>-176309.90752999953</v>
      </c>
      <c r="P190" s="241">
        <f t="shared" si="70"/>
        <v>176309.90752999953</v>
      </c>
      <c r="Q190" s="242"/>
      <c r="R190" s="242"/>
      <c r="S190" s="242"/>
    </row>
    <row r="191" spans="1:19" s="237" customFormat="1">
      <c r="A191" s="243">
        <v>41000</v>
      </c>
      <c r="C191" s="238">
        <v>183</v>
      </c>
      <c r="D191" s="239">
        <f t="shared" si="52"/>
        <v>14081</v>
      </c>
      <c r="E191" s="239">
        <f t="shared" si="62"/>
        <v>5632803</v>
      </c>
      <c r="F191" s="239">
        <f t="shared" si="63"/>
        <v>-450585</v>
      </c>
      <c r="G191" s="240">
        <f>+Inputs!$D$3</f>
        <v>0.37951000000000001</v>
      </c>
      <c r="I191" s="241">
        <f t="shared" si="64"/>
        <v>6083388</v>
      </c>
      <c r="K191" s="241">
        <f t="shared" si="65"/>
        <v>14081</v>
      </c>
      <c r="L191" s="241">
        <f t="shared" si="66"/>
        <v>5632803</v>
      </c>
      <c r="M191" s="241">
        <f t="shared" si="67"/>
        <v>5343.8803100000005</v>
      </c>
      <c r="N191" s="241">
        <f t="shared" si="68"/>
        <v>5343.8803100000005</v>
      </c>
      <c r="O191" s="241">
        <f t="shared" si="69"/>
        <v>-170966.02721999952</v>
      </c>
      <c r="P191" s="241">
        <f t="shared" si="70"/>
        <v>170966.02721999952</v>
      </c>
      <c r="Q191" s="242"/>
      <c r="R191" s="242"/>
      <c r="S191" s="242"/>
    </row>
    <row r="192" spans="1:19" s="237" customFormat="1">
      <c r="A192" s="236">
        <v>41030</v>
      </c>
      <c r="C192" s="238">
        <v>184</v>
      </c>
      <c r="D192" s="239">
        <f t="shared" si="52"/>
        <v>14081</v>
      </c>
      <c r="E192" s="239">
        <f t="shared" si="62"/>
        <v>5646884</v>
      </c>
      <c r="F192" s="239">
        <f t="shared" si="63"/>
        <v>-436504</v>
      </c>
      <c r="G192" s="240">
        <f>+Inputs!$D$3</f>
        <v>0.37951000000000001</v>
      </c>
      <c r="I192" s="241">
        <f t="shared" si="64"/>
        <v>6083388</v>
      </c>
      <c r="K192" s="241">
        <f t="shared" si="65"/>
        <v>14081</v>
      </c>
      <c r="L192" s="241">
        <f t="shared" si="66"/>
        <v>5646884</v>
      </c>
      <c r="M192" s="241">
        <f t="shared" si="67"/>
        <v>5343.8803100000005</v>
      </c>
      <c r="N192" s="241">
        <f t="shared" si="68"/>
        <v>5343.8803100000005</v>
      </c>
      <c r="O192" s="241">
        <f t="shared" si="69"/>
        <v>-165622.14690999952</v>
      </c>
      <c r="P192" s="241">
        <f t="shared" si="70"/>
        <v>165622.14690999952</v>
      </c>
      <c r="Q192" s="242"/>
      <c r="R192" s="242"/>
      <c r="S192" s="242"/>
    </row>
    <row r="193" spans="1:19" s="237" customFormat="1">
      <c r="A193" s="243">
        <v>41061</v>
      </c>
      <c r="C193" s="238">
        <v>185</v>
      </c>
      <c r="D193" s="239">
        <f t="shared" si="52"/>
        <v>14081</v>
      </c>
      <c r="E193" s="239">
        <f t="shared" si="62"/>
        <v>5660965</v>
      </c>
      <c r="F193" s="239">
        <f t="shared" si="63"/>
        <v>-422423</v>
      </c>
      <c r="G193" s="240">
        <f>+Inputs!$D$3</f>
        <v>0.37951000000000001</v>
      </c>
      <c r="I193" s="241">
        <f t="shared" si="64"/>
        <v>6083388</v>
      </c>
      <c r="K193" s="241">
        <f t="shared" si="65"/>
        <v>14081</v>
      </c>
      <c r="L193" s="241">
        <f t="shared" si="66"/>
        <v>5660965</v>
      </c>
      <c r="M193" s="241">
        <f t="shared" si="67"/>
        <v>5343.8803100000005</v>
      </c>
      <c r="N193" s="241">
        <f t="shared" si="68"/>
        <v>5343.8803100000005</v>
      </c>
      <c r="O193" s="241">
        <f t="shared" si="69"/>
        <v>-160278.26659999951</v>
      </c>
      <c r="P193" s="241">
        <f t="shared" si="70"/>
        <v>160278.26659999951</v>
      </c>
      <c r="Q193" s="242"/>
      <c r="R193" s="242"/>
      <c r="S193" s="242"/>
    </row>
    <row r="194" spans="1:19" s="237" customFormat="1">
      <c r="A194" s="236">
        <v>41091</v>
      </c>
      <c r="C194" s="238">
        <v>186</v>
      </c>
      <c r="D194" s="239">
        <f t="shared" si="52"/>
        <v>14081</v>
      </c>
      <c r="E194" s="239">
        <f t="shared" si="62"/>
        <v>5675046</v>
      </c>
      <c r="F194" s="239">
        <f t="shared" si="63"/>
        <v>-408342</v>
      </c>
      <c r="G194" s="240">
        <f>+Inputs!$D$3</f>
        <v>0.37951000000000001</v>
      </c>
      <c r="I194" s="241">
        <f t="shared" si="64"/>
        <v>6083388</v>
      </c>
      <c r="K194" s="241">
        <f t="shared" si="65"/>
        <v>14081</v>
      </c>
      <c r="L194" s="241">
        <f t="shared" si="66"/>
        <v>5675046</v>
      </c>
      <c r="M194" s="241">
        <f t="shared" si="67"/>
        <v>5343.8803100000005</v>
      </c>
      <c r="N194" s="241">
        <f t="shared" si="68"/>
        <v>5343.8803100000005</v>
      </c>
      <c r="O194" s="241">
        <f t="shared" si="69"/>
        <v>-154934.3862899995</v>
      </c>
      <c r="P194" s="241">
        <f t="shared" si="70"/>
        <v>154934.3862899995</v>
      </c>
      <c r="Q194" s="242"/>
      <c r="R194" s="242"/>
      <c r="S194" s="242"/>
    </row>
    <row r="195" spans="1:19" s="237" customFormat="1">
      <c r="A195" s="243">
        <v>41122</v>
      </c>
      <c r="C195" s="238">
        <v>187</v>
      </c>
      <c r="D195" s="239">
        <f t="shared" si="52"/>
        <v>14081</v>
      </c>
      <c r="E195" s="239">
        <f t="shared" si="62"/>
        <v>5689127</v>
      </c>
      <c r="F195" s="239">
        <f t="shared" si="63"/>
        <v>-394261</v>
      </c>
      <c r="G195" s="240">
        <f>+Inputs!$D$3</f>
        <v>0.37951000000000001</v>
      </c>
      <c r="I195" s="241">
        <f t="shared" si="64"/>
        <v>6083388</v>
      </c>
      <c r="K195" s="241">
        <f t="shared" si="65"/>
        <v>14081</v>
      </c>
      <c r="L195" s="241">
        <f t="shared" si="66"/>
        <v>5689127</v>
      </c>
      <c r="M195" s="241">
        <f t="shared" si="67"/>
        <v>5343.8803100000005</v>
      </c>
      <c r="N195" s="241">
        <f t="shared" si="68"/>
        <v>5343.8803100000005</v>
      </c>
      <c r="O195" s="241">
        <f t="shared" si="69"/>
        <v>-149590.50597999949</v>
      </c>
      <c r="P195" s="241">
        <f t="shared" si="70"/>
        <v>149590.50597999949</v>
      </c>
      <c r="Q195" s="242"/>
      <c r="R195" s="242"/>
      <c r="S195" s="242"/>
    </row>
    <row r="196" spans="1:19" s="237" customFormat="1">
      <c r="A196" s="236">
        <v>41153</v>
      </c>
      <c r="C196" s="238">
        <v>188</v>
      </c>
      <c r="D196" s="239">
        <f t="shared" si="52"/>
        <v>14081</v>
      </c>
      <c r="E196" s="239">
        <f t="shared" si="62"/>
        <v>5703208</v>
      </c>
      <c r="F196" s="239">
        <f t="shared" si="63"/>
        <v>-380180</v>
      </c>
      <c r="G196" s="240">
        <f>+Inputs!$D$3</f>
        <v>0.37951000000000001</v>
      </c>
      <c r="I196" s="241">
        <f t="shared" si="64"/>
        <v>6083388</v>
      </c>
      <c r="K196" s="241">
        <f t="shared" si="65"/>
        <v>14081</v>
      </c>
      <c r="L196" s="241">
        <f t="shared" si="66"/>
        <v>5703208</v>
      </c>
      <c r="M196" s="241">
        <f t="shared" si="67"/>
        <v>5343.8803100000005</v>
      </c>
      <c r="N196" s="241">
        <f t="shared" si="68"/>
        <v>5343.8803100000005</v>
      </c>
      <c r="O196" s="241">
        <f t="shared" si="69"/>
        <v>-144246.62566999948</v>
      </c>
      <c r="P196" s="241">
        <f t="shared" si="70"/>
        <v>144246.62566999948</v>
      </c>
      <c r="Q196" s="242"/>
      <c r="R196" s="242"/>
      <c r="S196" s="242"/>
    </row>
    <row r="197" spans="1:19" s="237" customFormat="1">
      <c r="A197" s="243">
        <v>41183</v>
      </c>
      <c r="C197" s="238">
        <v>189</v>
      </c>
      <c r="D197" s="239">
        <f t="shared" si="52"/>
        <v>14081</v>
      </c>
      <c r="E197" s="239">
        <f t="shared" si="62"/>
        <v>5717289</v>
      </c>
      <c r="F197" s="239">
        <f t="shared" si="63"/>
        <v>-366099</v>
      </c>
      <c r="G197" s="240">
        <f>+Inputs!$D$3</f>
        <v>0.37951000000000001</v>
      </c>
      <c r="I197" s="241">
        <f t="shared" si="64"/>
        <v>6083388</v>
      </c>
      <c r="K197" s="241">
        <f t="shared" si="65"/>
        <v>14081</v>
      </c>
      <c r="L197" s="241">
        <f t="shared" si="66"/>
        <v>5717289</v>
      </c>
      <c r="M197" s="241">
        <f t="shared" si="67"/>
        <v>5343.8803100000005</v>
      </c>
      <c r="N197" s="241">
        <f t="shared" si="68"/>
        <v>5343.8803100000005</v>
      </c>
      <c r="O197" s="241">
        <f t="shared" si="69"/>
        <v>-138902.74535999948</v>
      </c>
      <c r="P197" s="241">
        <f t="shared" si="70"/>
        <v>138902.74535999948</v>
      </c>
      <c r="Q197" s="242"/>
      <c r="R197" s="242"/>
      <c r="S197" s="242"/>
    </row>
    <row r="198" spans="1:19" s="237" customFormat="1">
      <c r="A198" s="236">
        <v>41214</v>
      </c>
      <c r="C198" s="238">
        <v>190</v>
      </c>
      <c r="D198" s="239">
        <f t="shared" si="52"/>
        <v>14081</v>
      </c>
      <c r="E198" s="239">
        <f t="shared" si="62"/>
        <v>5731370</v>
      </c>
      <c r="F198" s="239">
        <f t="shared" si="63"/>
        <v>-352018</v>
      </c>
      <c r="G198" s="240">
        <f>+Inputs!$D$3</f>
        <v>0.37951000000000001</v>
      </c>
      <c r="I198" s="241">
        <f t="shared" si="64"/>
        <v>6083388</v>
      </c>
      <c r="K198" s="241">
        <f t="shared" si="65"/>
        <v>14081</v>
      </c>
      <c r="L198" s="241">
        <f t="shared" si="66"/>
        <v>5731370</v>
      </c>
      <c r="M198" s="241">
        <f t="shared" si="67"/>
        <v>5343.8803100000005</v>
      </c>
      <c r="N198" s="241">
        <f t="shared" si="68"/>
        <v>5343.8803100000005</v>
      </c>
      <c r="O198" s="241">
        <f t="shared" si="69"/>
        <v>-133558.86504999947</v>
      </c>
      <c r="P198" s="241">
        <f t="shared" si="70"/>
        <v>133558.86504999947</v>
      </c>
      <c r="Q198" s="242"/>
      <c r="R198" s="242"/>
      <c r="S198" s="242"/>
    </row>
    <row r="199" spans="1:19" s="237" customFormat="1">
      <c r="A199" s="243">
        <v>41244</v>
      </c>
      <c r="C199" s="238">
        <v>191</v>
      </c>
      <c r="D199" s="239">
        <f t="shared" si="52"/>
        <v>14081</v>
      </c>
      <c r="E199" s="239">
        <f t="shared" si="62"/>
        <v>5745451</v>
      </c>
      <c r="F199" s="239">
        <f t="shared" si="63"/>
        <v>-337937</v>
      </c>
      <c r="G199" s="240">
        <f>+Inputs!$D$3</f>
        <v>0.37951000000000001</v>
      </c>
      <c r="I199" s="241">
        <f t="shared" si="64"/>
        <v>6083388</v>
      </c>
      <c r="K199" s="241">
        <f t="shared" si="65"/>
        <v>14081</v>
      </c>
      <c r="L199" s="241">
        <f t="shared" si="66"/>
        <v>5745451</v>
      </c>
      <c r="M199" s="241">
        <f t="shared" si="67"/>
        <v>5343.8803100000005</v>
      </c>
      <c r="N199" s="241">
        <f t="shared" si="68"/>
        <v>5343.8803100000005</v>
      </c>
      <c r="O199" s="241">
        <f t="shared" si="69"/>
        <v>-128214.98473999946</v>
      </c>
      <c r="P199" s="241">
        <f t="shared" si="70"/>
        <v>128214.98473999946</v>
      </c>
      <c r="Q199" s="242"/>
      <c r="R199" s="242"/>
      <c r="S199" s="242"/>
    </row>
    <row r="200" spans="1:19" s="237" customFormat="1">
      <c r="A200" s="236">
        <v>41275</v>
      </c>
      <c r="C200" s="238">
        <v>192</v>
      </c>
      <c r="D200" s="239">
        <f t="shared" si="52"/>
        <v>14081</v>
      </c>
      <c r="E200" s="239">
        <f t="shared" si="62"/>
        <v>5759532</v>
      </c>
      <c r="F200" s="239">
        <f t="shared" si="63"/>
        <v>-323856</v>
      </c>
      <c r="G200" s="240">
        <f>+Inputs!$D$3</f>
        <v>0.37951000000000001</v>
      </c>
      <c r="I200" s="241">
        <f t="shared" si="64"/>
        <v>6083388</v>
      </c>
      <c r="K200" s="241">
        <f t="shared" si="65"/>
        <v>14081</v>
      </c>
      <c r="L200" s="241">
        <f t="shared" si="66"/>
        <v>5759532</v>
      </c>
      <c r="M200" s="241">
        <f t="shared" si="67"/>
        <v>5343.8803100000005</v>
      </c>
      <c r="N200" s="241">
        <f t="shared" si="68"/>
        <v>5343.8803100000005</v>
      </c>
      <c r="O200" s="241">
        <f t="shared" si="69"/>
        <v>-122871.10442999945</v>
      </c>
      <c r="P200" s="241">
        <f t="shared" si="70"/>
        <v>122871.10442999945</v>
      </c>
      <c r="Q200" s="242"/>
      <c r="R200" s="242"/>
      <c r="S200" s="242"/>
    </row>
    <row r="201" spans="1:19" s="237" customFormat="1">
      <c r="A201" s="243">
        <v>41306</v>
      </c>
      <c r="C201" s="238">
        <v>193</v>
      </c>
      <c r="D201" s="239">
        <f t="shared" si="52"/>
        <v>14081</v>
      </c>
      <c r="E201" s="239">
        <f t="shared" si="62"/>
        <v>5773613</v>
      </c>
      <c r="F201" s="239">
        <f t="shared" si="63"/>
        <v>-309775</v>
      </c>
      <c r="G201" s="240">
        <f>+Inputs!$D$3</f>
        <v>0.37951000000000001</v>
      </c>
      <c r="I201" s="241">
        <f t="shared" si="64"/>
        <v>6083388</v>
      </c>
      <c r="K201" s="241">
        <f t="shared" si="65"/>
        <v>14081</v>
      </c>
      <c r="L201" s="241">
        <f t="shared" si="66"/>
        <v>5773613</v>
      </c>
      <c r="M201" s="241">
        <f t="shared" si="67"/>
        <v>5343.8803100000005</v>
      </c>
      <c r="N201" s="241">
        <f t="shared" si="68"/>
        <v>5343.8803100000005</v>
      </c>
      <c r="O201" s="241">
        <f t="shared" si="69"/>
        <v>-117527.22411999945</v>
      </c>
      <c r="P201" s="241">
        <f t="shared" si="70"/>
        <v>117527.22411999945</v>
      </c>
      <c r="Q201" s="242"/>
      <c r="R201" s="242"/>
      <c r="S201" s="242"/>
    </row>
    <row r="202" spans="1:19" s="237" customFormat="1">
      <c r="A202" s="236">
        <v>41334</v>
      </c>
      <c r="C202" s="238">
        <v>194</v>
      </c>
      <c r="D202" s="239">
        <f t="shared" si="52"/>
        <v>14081</v>
      </c>
      <c r="E202" s="239">
        <f t="shared" si="62"/>
        <v>5787694</v>
      </c>
      <c r="F202" s="239">
        <f t="shared" si="63"/>
        <v>-295694</v>
      </c>
      <c r="G202" s="240">
        <f>+Inputs!$D$3</f>
        <v>0.37951000000000001</v>
      </c>
      <c r="I202" s="241">
        <f t="shared" si="64"/>
        <v>6083388</v>
      </c>
      <c r="K202" s="241">
        <f t="shared" si="65"/>
        <v>14081</v>
      </c>
      <c r="L202" s="241">
        <f t="shared" si="66"/>
        <v>5787694</v>
      </c>
      <c r="M202" s="241">
        <f t="shared" si="67"/>
        <v>5343.8803100000005</v>
      </c>
      <c r="N202" s="241">
        <f t="shared" si="68"/>
        <v>5343.8803100000005</v>
      </c>
      <c r="O202" s="241">
        <f t="shared" si="69"/>
        <v>-112183.34380999944</v>
      </c>
      <c r="P202" s="241">
        <f t="shared" si="70"/>
        <v>112183.34380999944</v>
      </c>
      <c r="Q202" s="242"/>
      <c r="R202" s="242"/>
      <c r="S202" s="242"/>
    </row>
    <row r="203" spans="1:19" s="237" customFormat="1">
      <c r="A203" s="243">
        <v>41365</v>
      </c>
      <c r="C203" s="238">
        <v>195</v>
      </c>
      <c r="D203" s="239">
        <f t="shared" si="52"/>
        <v>14081</v>
      </c>
      <c r="E203" s="239">
        <f t="shared" si="62"/>
        <v>5801775</v>
      </c>
      <c r="F203" s="239">
        <f t="shared" si="63"/>
        <v>-281613</v>
      </c>
      <c r="G203" s="240">
        <f>+Inputs!$D$3</f>
        <v>0.37951000000000001</v>
      </c>
      <c r="I203" s="241">
        <f t="shared" si="64"/>
        <v>6083388</v>
      </c>
      <c r="K203" s="241">
        <f t="shared" si="65"/>
        <v>14081</v>
      </c>
      <c r="L203" s="241">
        <f t="shared" si="66"/>
        <v>5801775</v>
      </c>
      <c r="M203" s="241">
        <f t="shared" si="67"/>
        <v>5343.8803100000005</v>
      </c>
      <c r="N203" s="241">
        <f t="shared" si="68"/>
        <v>5343.8803100000005</v>
      </c>
      <c r="O203" s="241">
        <f t="shared" si="69"/>
        <v>-106839.46349999943</v>
      </c>
      <c r="P203" s="241">
        <f t="shared" si="70"/>
        <v>106839.46349999943</v>
      </c>
      <c r="Q203" s="242"/>
      <c r="R203" s="242"/>
      <c r="S203" s="242"/>
    </row>
    <row r="204" spans="1:19" s="237" customFormat="1">
      <c r="A204" s="236">
        <v>41395</v>
      </c>
      <c r="C204" s="238">
        <v>196</v>
      </c>
      <c r="D204" s="239">
        <f t="shared" si="52"/>
        <v>14081</v>
      </c>
      <c r="E204" s="239">
        <f t="shared" si="62"/>
        <v>5815856</v>
      </c>
      <c r="F204" s="239">
        <f t="shared" si="63"/>
        <v>-267532</v>
      </c>
      <c r="G204" s="240">
        <f>+Inputs!$D$3</f>
        <v>0.37951000000000001</v>
      </c>
      <c r="I204" s="241">
        <f t="shared" si="64"/>
        <v>6083388</v>
      </c>
      <c r="K204" s="241">
        <f t="shared" si="65"/>
        <v>14081</v>
      </c>
      <c r="L204" s="241">
        <f t="shared" si="66"/>
        <v>5815856</v>
      </c>
      <c r="M204" s="241">
        <f t="shared" si="67"/>
        <v>5343.8803100000005</v>
      </c>
      <c r="N204" s="241">
        <f t="shared" si="68"/>
        <v>5343.8803100000005</v>
      </c>
      <c r="O204" s="241">
        <f t="shared" si="69"/>
        <v>-101495.58318999942</v>
      </c>
      <c r="P204" s="241">
        <f t="shared" si="70"/>
        <v>101495.58318999942</v>
      </c>
      <c r="Q204" s="242"/>
      <c r="R204" s="242"/>
      <c r="S204" s="242"/>
    </row>
    <row r="205" spans="1:19" s="237" customFormat="1">
      <c r="A205" s="243">
        <v>41426</v>
      </c>
      <c r="C205" s="238">
        <v>197</v>
      </c>
      <c r="D205" s="239">
        <f t="shared" si="52"/>
        <v>14081</v>
      </c>
      <c r="E205" s="239">
        <f t="shared" si="62"/>
        <v>5829937</v>
      </c>
      <c r="F205" s="239">
        <f t="shared" si="63"/>
        <v>-253451</v>
      </c>
      <c r="G205" s="240">
        <f>+Inputs!$D$3</f>
        <v>0.37951000000000001</v>
      </c>
      <c r="I205" s="241">
        <f t="shared" si="64"/>
        <v>6083388</v>
      </c>
      <c r="K205" s="241">
        <f t="shared" si="65"/>
        <v>14081</v>
      </c>
      <c r="L205" s="241">
        <f t="shared" si="66"/>
        <v>5829937</v>
      </c>
      <c r="M205" s="241">
        <f t="shared" si="67"/>
        <v>5343.8803100000005</v>
      </c>
      <c r="N205" s="241">
        <f t="shared" si="68"/>
        <v>5343.8803100000005</v>
      </c>
      <c r="O205" s="241">
        <f t="shared" si="69"/>
        <v>-96151.702879999415</v>
      </c>
      <c r="P205" s="241">
        <f t="shared" si="70"/>
        <v>96151.702879999415</v>
      </c>
      <c r="Q205" s="242"/>
      <c r="R205" s="242"/>
      <c r="S205" s="242"/>
    </row>
    <row r="206" spans="1:19" s="237" customFormat="1">
      <c r="A206" s="236">
        <v>41456</v>
      </c>
      <c r="C206" s="238">
        <v>198</v>
      </c>
      <c r="D206" s="239">
        <f t="shared" si="52"/>
        <v>14081</v>
      </c>
      <c r="E206" s="239">
        <f t="shared" si="62"/>
        <v>5844018</v>
      </c>
      <c r="F206" s="239">
        <f t="shared" si="63"/>
        <v>-239370</v>
      </c>
      <c r="G206" s="240">
        <f>+Inputs!$D$3</f>
        <v>0.37951000000000001</v>
      </c>
      <c r="I206" s="241">
        <f t="shared" si="64"/>
        <v>6083388</v>
      </c>
      <c r="K206" s="241">
        <f t="shared" si="65"/>
        <v>14081</v>
      </c>
      <c r="L206" s="241">
        <f t="shared" si="66"/>
        <v>5844018</v>
      </c>
      <c r="M206" s="241">
        <f t="shared" si="67"/>
        <v>5343.8803100000005</v>
      </c>
      <c r="N206" s="241">
        <f t="shared" si="68"/>
        <v>5343.8803100000005</v>
      </c>
      <c r="O206" s="241">
        <f t="shared" si="69"/>
        <v>-90807.822569999407</v>
      </c>
      <c r="P206" s="241">
        <f t="shared" si="70"/>
        <v>90807.822569999407</v>
      </c>
      <c r="Q206" s="242"/>
      <c r="R206" s="242"/>
      <c r="S206" s="242"/>
    </row>
    <row r="207" spans="1:19" s="237" customFormat="1">
      <c r="A207" s="243">
        <v>41487</v>
      </c>
      <c r="C207" s="238">
        <v>199</v>
      </c>
      <c r="D207" s="239">
        <f t="shared" si="52"/>
        <v>14081</v>
      </c>
      <c r="E207" s="239">
        <f t="shared" si="62"/>
        <v>5858099</v>
      </c>
      <c r="F207" s="239">
        <f t="shared" si="63"/>
        <v>-225289</v>
      </c>
      <c r="G207" s="240">
        <f>+Inputs!$D$3</f>
        <v>0.37951000000000001</v>
      </c>
      <c r="I207" s="241">
        <f t="shared" si="64"/>
        <v>6083388</v>
      </c>
      <c r="K207" s="241">
        <f t="shared" si="65"/>
        <v>14081</v>
      </c>
      <c r="L207" s="241">
        <f t="shared" si="66"/>
        <v>5858099</v>
      </c>
      <c r="M207" s="241">
        <f t="shared" si="67"/>
        <v>5343.8803100000005</v>
      </c>
      <c r="N207" s="241">
        <f t="shared" si="68"/>
        <v>5343.8803100000005</v>
      </c>
      <c r="O207" s="241">
        <f t="shared" si="69"/>
        <v>-85463.9422599994</v>
      </c>
      <c r="P207" s="241">
        <f t="shared" si="70"/>
        <v>85463.9422599994</v>
      </c>
      <c r="Q207" s="242"/>
      <c r="R207" s="242"/>
      <c r="S207" s="242"/>
    </row>
    <row r="208" spans="1:19" s="237" customFormat="1">
      <c r="A208" s="236">
        <v>41518</v>
      </c>
      <c r="C208" s="238">
        <v>200</v>
      </c>
      <c r="D208" s="239">
        <f t="shared" si="52"/>
        <v>14081</v>
      </c>
      <c r="E208" s="239">
        <f t="shared" si="62"/>
        <v>5872180</v>
      </c>
      <c r="F208" s="239">
        <f t="shared" si="63"/>
        <v>-211208</v>
      </c>
      <c r="G208" s="240">
        <f>+Inputs!$D$3</f>
        <v>0.37951000000000001</v>
      </c>
      <c r="I208" s="241">
        <f t="shared" si="64"/>
        <v>6083388</v>
      </c>
      <c r="K208" s="241">
        <f t="shared" si="65"/>
        <v>14081</v>
      </c>
      <c r="L208" s="241">
        <f t="shared" si="66"/>
        <v>5872180</v>
      </c>
      <c r="M208" s="241">
        <f t="shared" si="67"/>
        <v>5343.8803100000005</v>
      </c>
      <c r="N208" s="241">
        <f t="shared" si="68"/>
        <v>5343.8803100000005</v>
      </c>
      <c r="O208" s="241">
        <f t="shared" si="69"/>
        <v>-80120.061949999392</v>
      </c>
      <c r="P208" s="241">
        <f t="shared" si="70"/>
        <v>80120.061949999392</v>
      </c>
      <c r="Q208" s="242"/>
      <c r="R208" s="242"/>
      <c r="S208" s="242"/>
    </row>
    <row r="209" spans="1:19" s="237" customFormat="1">
      <c r="A209" s="243">
        <v>41548</v>
      </c>
      <c r="C209" s="238">
        <v>201</v>
      </c>
      <c r="D209" s="239">
        <f t="shared" si="52"/>
        <v>14081</v>
      </c>
      <c r="E209" s="239">
        <f t="shared" si="62"/>
        <v>5886261</v>
      </c>
      <c r="F209" s="239">
        <f t="shared" si="63"/>
        <v>-197127</v>
      </c>
      <c r="G209" s="240">
        <f>+Inputs!$D$3</f>
        <v>0.37951000000000001</v>
      </c>
      <c r="I209" s="241">
        <f t="shared" si="64"/>
        <v>6083388</v>
      </c>
      <c r="K209" s="241">
        <f t="shared" si="65"/>
        <v>14081</v>
      </c>
      <c r="L209" s="241">
        <f t="shared" si="66"/>
        <v>5886261</v>
      </c>
      <c r="M209" s="241">
        <f t="shared" si="67"/>
        <v>5343.8803100000005</v>
      </c>
      <c r="N209" s="241">
        <f t="shared" si="68"/>
        <v>5343.8803100000005</v>
      </c>
      <c r="O209" s="241">
        <f t="shared" si="69"/>
        <v>-74776.181639999384</v>
      </c>
      <c r="P209" s="241">
        <f t="shared" si="70"/>
        <v>74776.181639999384</v>
      </c>
      <c r="Q209" s="242"/>
      <c r="R209" s="242"/>
      <c r="S209" s="242"/>
    </row>
    <row r="210" spans="1:19" s="237" customFormat="1">
      <c r="A210" s="236">
        <v>41579</v>
      </c>
      <c r="C210" s="238">
        <v>202</v>
      </c>
      <c r="D210" s="239">
        <f t="shared" si="52"/>
        <v>14081</v>
      </c>
      <c r="E210" s="239">
        <f t="shared" si="62"/>
        <v>5900342</v>
      </c>
      <c r="F210" s="239">
        <f t="shared" si="63"/>
        <v>-183046</v>
      </c>
      <c r="G210" s="240">
        <f>+Inputs!$D$3</f>
        <v>0.37951000000000001</v>
      </c>
      <c r="I210" s="241">
        <f t="shared" si="64"/>
        <v>6083388</v>
      </c>
      <c r="K210" s="241">
        <f t="shared" si="65"/>
        <v>14081</v>
      </c>
      <c r="L210" s="241">
        <f t="shared" si="66"/>
        <v>5900342</v>
      </c>
      <c r="M210" s="241">
        <f t="shared" si="67"/>
        <v>5343.8803100000005</v>
      </c>
      <c r="N210" s="241">
        <f t="shared" si="68"/>
        <v>5343.8803100000005</v>
      </c>
      <c r="O210" s="241">
        <f t="shared" si="69"/>
        <v>-69432.301329999376</v>
      </c>
      <c r="P210" s="241">
        <f t="shared" si="70"/>
        <v>69432.301329999376</v>
      </c>
      <c r="Q210" s="242"/>
      <c r="R210" s="242"/>
      <c r="S210" s="242"/>
    </row>
    <row r="211" spans="1:19" s="237" customFormat="1">
      <c r="A211" s="243">
        <v>41609</v>
      </c>
      <c r="C211" s="238">
        <v>203</v>
      </c>
      <c r="D211" s="239">
        <f t="shared" si="52"/>
        <v>14081</v>
      </c>
      <c r="E211" s="239">
        <f t="shared" si="62"/>
        <v>5914423</v>
      </c>
      <c r="F211" s="239">
        <f t="shared" si="63"/>
        <v>-168965</v>
      </c>
      <c r="G211" s="240">
        <f>+Inputs!$D$3</f>
        <v>0.37951000000000001</v>
      </c>
      <c r="I211" s="241">
        <f t="shared" si="64"/>
        <v>6083388</v>
      </c>
      <c r="K211" s="241">
        <f t="shared" si="65"/>
        <v>14081</v>
      </c>
      <c r="L211" s="241">
        <f t="shared" si="66"/>
        <v>5914423</v>
      </c>
      <c r="M211" s="241">
        <f t="shared" si="67"/>
        <v>5343.8803100000005</v>
      </c>
      <c r="N211" s="241">
        <f t="shared" si="68"/>
        <v>5343.8803100000005</v>
      </c>
      <c r="O211" s="241">
        <f t="shared" si="69"/>
        <v>-64088.421019999376</v>
      </c>
      <c r="P211" s="241">
        <f t="shared" si="70"/>
        <v>64088.421019999376</v>
      </c>
      <c r="Q211" s="242"/>
      <c r="R211" s="242"/>
      <c r="S211" s="242"/>
    </row>
    <row r="212" spans="1:19" s="237" customFormat="1">
      <c r="A212" s="236">
        <v>41640</v>
      </c>
      <c r="C212" s="238">
        <v>204</v>
      </c>
      <c r="D212" s="239">
        <f t="shared" si="52"/>
        <v>14081</v>
      </c>
      <c r="E212" s="239">
        <f t="shared" si="62"/>
        <v>5928504</v>
      </c>
      <c r="F212" s="239">
        <f t="shared" si="63"/>
        <v>-154884</v>
      </c>
      <c r="G212" s="240">
        <f>+Inputs!$D$3</f>
        <v>0.37951000000000001</v>
      </c>
      <c r="I212" s="241">
        <f t="shared" si="64"/>
        <v>6083388</v>
      </c>
      <c r="K212" s="241">
        <f t="shared" si="65"/>
        <v>14081</v>
      </c>
      <c r="L212" s="241">
        <f t="shared" si="66"/>
        <v>5928504</v>
      </c>
      <c r="M212" s="241">
        <f t="shared" si="67"/>
        <v>5343.8803100000005</v>
      </c>
      <c r="N212" s="241">
        <f t="shared" si="68"/>
        <v>5343.8803100000005</v>
      </c>
      <c r="O212" s="241">
        <f t="shared" si="69"/>
        <v>-58744.540709999375</v>
      </c>
      <c r="P212" s="241">
        <f t="shared" si="70"/>
        <v>58744.540709999375</v>
      </c>
      <c r="Q212" s="242"/>
      <c r="R212" s="242"/>
      <c r="S212" s="242"/>
    </row>
    <row r="213" spans="1:19" s="237" customFormat="1">
      <c r="A213" s="243">
        <v>41671</v>
      </c>
      <c r="C213" s="238">
        <v>205</v>
      </c>
      <c r="D213" s="239">
        <f t="shared" si="52"/>
        <v>14081</v>
      </c>
      <c r="E213" s="239">
        <f t="shared" si="62"/>
        <v>5942585</v>
      </c>
      <c r="F213" s="239">
        <f t="shared" si="63"/>
        <v>-140803</v>
      </c>
      <c r="G213" s="240">
        <f>+Inputs!$D$3</f>
        <v>0.37951000000000001</v>
      </c>
      <c r="I213" s="241">
        <f t="shared" si="64"/>
        <v>6083388</v>
      </c>
      <c r="K213" s="241">
        <f t="shared" si="65"/>
        <v>14081</v>
      </c>
      <c r="L213" s="241">
        <f t="shared" si="66"/>
        <v>5942585</v>
      </c>
      <c r="M213" s="241">
        <f t="shared" si="67"/>
        <v>5343.8803100000005</v>
      </c>
      <c r="N213" s="241">
        <f t="shared" si="68"/>
        <v>5343.8803100000005</v>
      </c>
      <c r="O213" s="241">
        <f t="shared" si="69"/>
        <v>-53400.660399999375</v>
      </c>
      <c r="P213" s="241">
        <f t="shared" si="70"/>
        <v>53400.660399999375</v>
      </c>
      <c r="Q213" s="242"/>
      <c r="R213" s="242"/>
      <c r="S213" s="242"/>
    </row>
    <row r="214" spans="1:19" s="237" customFormat="1">
      <c r="A214" s="236">
        <v>41699</v>
      </c>
      <c r="C214" s="238">
        <v>206</v>
      </c>
      <c r="D214" s="239">
        <f t="shared" si="52"/>
        <v>14081</v>
      </c>
      <c r="E214" s="239">
        <f t="shared" si="62"/>
        <v>5956666</v>
      </c>
      <c r="F214" s="239">
        <f t="shared" si="63"/>
        <v>-126722</v>
      </c>
      <c r="G214" s="240">
        <f>+Inputs!$D$3</f>
        <v>0.37951000000000001</v>
      </c>
      <c r="I214" s="241">
        <f t="shared" si="64"/>
        <v>6083388</v>
      </c>
      <c r="K214" s="241">
        <f t="shared" si="65"/>
        <v>14081</v>
      </c>
      <c r="L214" s="241">
        <f t="shared" si="66"/>
        <v>5956666</v>
      </c>
      <c r="M214" s="241">
        <f t="shared" si="67"/>
        <v>5343.8803100000005</v>
      </c>
      <c r="N214" s="241">
        <f t="shared" si="68"/>
        <v>5343.8803100000005</v>
      </c>
      <c r="O214" s="241">
        <f t="shared" si="69"/>
        <v>-48056.780089999374</v>
      </c>
      <c r="P214" s="241">
        <f t="shared" si="70"/>
        <v>48056.780089999374</v>
      </c>
      <c r="Q214" s="242"/>
      <c r="R214" s="242"/>
      <c r="S214" s="242"/>
    </row>
    <row r="215" spans="1:19" s="237" customFormat="1">
      <c r="A215" s="243">
        <v>41730</v>
      </c>
      <c r="C215" s="238">
        <v>207</v>
      </c>
      <c r="D215" s="239">
        <f t="shared" si="52"/>
        <v>14081</v>
      </c>
      <c r="E215" s="239">
        <f t="shared" si="62"/>
        <v>5970747</v>
      </c>
      <c r="F215" s="239">
        <f t="shared" si="63"/>
        <v>-112641</v>
      </c>
      <c r="G215" s="240">
        <f>+Inputs!$D$3</f>
        <v>0.37951000000000001</v>
      </c>
      <c r="I215" s="241">
        <f t="shared" si="64"/>
        <v>6083388</v>
      </c>
      <c r="K215" s="241">
        <f t="shared" si="65"/>
        <v>14081</v>
      </c>
      <c r="L215" s="241">
        <f t="shared" si="66"/>
        <v>5970747</v>
      </c>
      <c r="M215" s="241">
        <f t="shared" si="67"/>
        <v>5343.8803100000005</v>
      </c>
      <c r="N215" s="241">
        <f t="shared" si="68"/>
        <v>5343.8803100000005</v>
      </c>
      <c r="O215" s="241">
        <f t="shared" si="69"/>
        <v>-42712.899779999374</v>
      </c>
      <c r="P215" s="241">
        <f t="shared" si="70"/>
        <v>42712.899779999374</v>
      </c>
      <c r="Q215" s="242"/>
      <c r="R215" s="242"/>
      <c r="S215" s="242"/>
    </row>
    <row r="216" spans="1:19" s="237" customFormat="1">
      <c r="A216" s="236">
        <v>41760</v>
      </c>
      <c r="C216" s="238">
        <v>208</v>
      </c>
      <c r="D216" s="239">
        <f t="shared" si="52"/>
        <v>14081</v>
      </c>
      <c r="E216" s="239">
        <f t="shared" si="62"/>
        <v>5984828</v>
      </c>
      <c r="F216" s="239">
        <f t="shared" si="63"/>
        <v>-98560</v>
      </c>
      <c r="G216" s="240">
        <f>+Inputs!$D$3</f>
        <v>0.37951000000000001</v>
      </c>
      <c r="I216" s="241">
        <f t="shared" si="64"/>
        <v>6083388</v>
      </c>
      <c r="K216" s="241">
        <f t="shared" si="65"/>
        <v>14081</v>
      </c>
      <c r="L216" s="241">
        <f t="shared" si="66"/>
        <v>5984828</v>
      </c>
      <c r="M216" s="241">
        <f t="shared" si="67"/>
        <v>5343.8803100000005</v>
      </c>
      <c r="N216" s="241">
        <f t="shared" si="68"/>
        <v>5343.8803100000005</v>
      </c>
      <c r="O216" s="241">
        <f t="shared" si="69"/>
        <v>-37369.019469999374</v>
      </c>
      <c r="P216" s="241">
        <f t="shared" si="70"/>
        <v>37369.019469999374</v>
      </c>
      <c r="Q216" s="242"/>
      <c r="R216" s="242"/>
      <c r="S216" s="242"/>
    </row>
    <row r="217" spans="1:19" s="237" customFormat="1">
      <c r="A217" s="243">
        <v>41791</v>
      </c>
      <c r="C217" s="238">
        <v>209</v>
      </c>
      <c r="D217" s="239">
        <f t="shared" si="52"/>
        <v>14081</v>
      </c>
      <c r="E217" s="239">
        <f t="shared" si="62"/>
        <v>5998909</v>
      </c>
      <c r="F217" s="239">
        <f t="shared" si="63"/>
        <v>-84479</v>
      </c>
      <c r="G217" s="240">
        <f>+Inputs!$D$3</f>
        <v>0.37951000000000001</v>
      </c>
      <c r="I217" s="241">
        <f t="shared" si="64"/>
        <v>6083388</v>
      </c>
      <c r="K217" s="241">
        <f t="shared" si="65"/>
        <v>14081</v>
      </c>
      <c r="L217" s="241">
        <f t="shared" si="66"/>
        <v>5998909</v>
      </c>
      <c r="M217" s="241">
        <f t="shared" si="67"/>
        <v>5343.8803100000005</v>
      </c>
      <c r="N217" s="241">
        <f t="shared" si="68"/>
        <v>5343.8803100000005</v>
      </c>
      <c r="O217" s="241">
        <f t="shared" si="69"/>
        <v>-32025.139159999373</v>
      </c>
      <c r="P217" s="241">
        <f t="shared" si="70"/>
        <v>32025.139159999373</v>
      </c>
      <c r="Q217" s="242"/>
      <c r="R217" s="242"/>
      <c r="S217" s="242"/>
    </row>
    <row r="218" spans="1:19" s="237" customFormat="1">
      <c r="A218" s="236">
        <v>41821</v>
      </c>
      <c r="C218" s="238">
        <v>210</v>
      </c>
      <c r="D218" s="239">
        <f t="shared" si="52"/>
        <v>14081</v>
      </c>
      <c r="E218" s="239">
        <f t="shared" si="62"/>
        <v>6012990</v>
      </c>
      <c r="F218" s="239">
        <f t="shared" si="63"/>
        <v>-70398</v>
      </c>
      <c r="G218" s="240">
        <f>+Inputs!$D$3</f>
        <v>0.37951000000000001</v>
      </c>
      <c r="I218" s="241">
        <f t="shared" si="64"/>
        <v>6083388</v>
      </c>
      <c r="K218" s="241">
        <f t="shared" si="65"/>
        <v>14081</v>
      </c>
      <c r="L218" s="241">
        <f t="shared" si="66"/>
        <v>6012990</v>
      </c>
      <c r="M218" s="241">
        <f t="shared" si="67"/>
        <v>5343.8803100000005</v>
      </c>
      <c r="N218" s="241">
        <f t="shared" si="68"/>
        <v>5343.8803100000005</v>
      </c>
      <c r="O218" s="241">
        <f t="shared" si="69"/>
        <v>-26681.258849999373</v>
      </c>
      <c r="P218" s="241">
        <f t="shared" si="70"/>
        <v>26681.258849999373</v>
      </c>
      <c r="Q218" s="242"/>
      <c r="R218" s="242"/>
      <c r="S218" s="242"/>
    </row>
    <row r="219" spans="1:19" s="237" customFormat="1">
      <c r="A219" s="243">
        <v>41852</v>
      </c>
      <c r="C219" s="238">
        <v>211</v>
      </c>
      <c r="D219" s="239">
        <f t="shared" si="52"/>
        <v>14081</v>
      </c>
      <c r="E219" s="239">
        <f t="shared" si="62"/>
        <v>6027071</v>
      </c>
      <c r="F219" s="239">
        <f t="shared" si="63"/>
        <v>-56317</v>
      </c>
      <c r="G219" s="240">
        <f>+Inputs!$D$3</f>
        <v>0.37951000000000001</v>
      </c>
      <c r="I219" s="241">
        <f t="shared" si="64"/>
        <v>6083388</v>
      </c>
      <c r="K219" s="241">
        <f t="shared" si="65"/>
        <v>14081</v>
      </c>
      <c r="L219" s="241">
        <f t="shared" si="66"/>
        <v>6027071</v>
      </c>
      <c r="M219" s="241">
        <f t="shared" si="67"/>
        <v>5343.8803100000005</v>
      </c>
      <c r="N219" s="241">
        <f t="shared" si="68"/>
        <v>5343.8803100000005</v>
      </c>
      <c r="O219" s="241">
        <f t="shared" si="69"/>
        <v>-21337.378539999372</v>
      </c>
      <c r="P219" s="241">
        <f t="shared" si="70"/>
        <v>21337.378539999372</v>
      </c>
      <c r="Q219" s="242"/>
      <c r="R219" s="242"/>
      <c r="S219" s="242"/>
    </row>
    <row r="220" spans="1:19" s="237" customFormat="1">
      <c r="A220" s="236">
        <v>41883</v>
      </c>
      <c r="C220" s="238">
        <v>212</v>
      </c>
      <c r="D220" s="239">
        <f t="shared" si="52"/>
        <v>14081</v>
      </c>
      <c r="E220" s="239">
        <f t="shared" si="62"/>
        <v>6041152</v>
      </c>
      <c r="F220" s="239">
        <f t="shared" si="63"/>
        <v>-42236</v>
      </c>
      <c r="G220" s="240">
        <f>+Inputs!$D$3</f>
        <v>0.37951000000000001</v>
      </c>
      <c r="I220" s="241">
        <f t="shared" si="64"/>
        <v>6083388</v>
      </c>
      <c r="K220" s="241">
        <f t="shared" si="65"/>
        <v>14081</v>
      </c>
      <c r="L220" s="241">
        <f t="shared" si="66"/>
        <v>6041152</v>
      </c>
      <c r="M220" s="241">
        <f t="shared" si="67"/>
        <v>5343.8803100000005</v>
      </c>
      <c r="N220" s="241">
        <f t="shared" si="68"/>
        <v>5343.8803100000005</v>
      </c>
      <c r="O220" s="241">
        <f t="shared" si="69"/>
        <v>-15993.498229999372</v>
      </c>
      <c r="P220" s="241">
        <f t="shared" si="70"/>
        <v>15993.498229999372</v>
      </c>
      <c r="Q220" s="242"/>
      <c r="R220" s="242"/>
      <c r="S220" s="242"/>
    </row>
    <row r="221" spans="1:19" s="237" customFormat="1">
      <c r="A221" s="243">
        <v>41913</v>
      </c>
      <c r="C221" s="238">
        <v>213</v>
      </c>
      <c r="D221" s="239">
        <f t="shared" si="52"/>
        <v>14081</v>
      </c>
      <c r="E221" s="239">
        <f t="shared" si="62"/>
        <v>6055233</v>
      </c>
      <c r="F221" s="239">
        <f t="shared" si="63"/>
        <v>-28155</v>
      </c>
      <c r="G221" s="240">
        <f>+Inputs!$D$3</f>
        <v>0.37951000000000001</v>
      </c>
      <c r="I221" s="241">
        <f t="shared" si="64"/>
        <v>6083388</v>
      </c>
      <c r="K221" s="241">
        <f t="shared" si="65"/>
        <v>14081</v>
      </c>
      <c r="L221" s="241">
        <f t="shared" si="66"/>
        <v>6055233</v>
      </c>
      <c r="M221" s="241">
        <f t="shared" si="67"/>
        <v>5343.8803100000005</v>
      </c>
      <c r="N221" s="241">
        <f t="shared" si="68"/>
        <v>5343.8803100000005</v>
      </c>
      <c r="O221" s="241">
        <f t="shared" si="69"/>
        <v>-10649.617919999371</v>
      </c>
      <c r="P221" s="241">
        <f t="shared" si="70"/>
        <v>10649.617919999371</v>
      </c>
      <c r="Q221" s="242"/>
      <c r="R221" s="242"/>
      <c r="S221" s="242"/>
    </row>
    <row r="222" spans="1:19" s="237" customFormat="1">
      <c r="A222" s="236">
        <v>41944</v>
      </c>
      <c r="C222" s="238">
        <v>214</v>
      </c>
      <c r="D222" s="239">
        <f t="shared" si="52"/>
        <v>14081</v>
      </c>
      <c r="E222" s="239">
        <f t="shared" si="62"/>
        <v>6069314</v>
      </c>
      <c r="F222" s="239">
        <f t="shared" si="63"/>
        <v>-14074</v>
      </c>
      <c r="G222" s="240">
        <f>+Inputs!$D$3</f>
        <v>0.37951000000000001</v>
      </c>
      <c r="I222" s="241">
        <f t="shared" si="64"/>
        <v>6083388</v>
      </c>
      <c r="K222" s="241">
        <f t="shared" si="65"/>
        <v>14081</v>
      </c>
      <c r="L222" s="241">
        <f t="shared" si="66"/>
        <v>6069314</v>
      </c>
      <c r="M222" s="241">
        <f t="shared" si="67"/>
        <v>5343.8803100000005</v>
      </c>
      <c r="N222" s="241">
        <f t="shared" si="68"/>
        <v>5343.8803100000005</v>
      </c>
      <c r="O222" s="241">
        <f t="shared" si="69"/>
        <v>-5305.7376099993708</v>
      </c>
      <c r="P222" s="241">
        <f t="shared" si="70"/>
        <v>5305.7376099993708</v>
      </c>
      <c r="Q222" s="242"/>
      <c r="R222" s="242"/>
      <c r="S222" s="242"/>
    </row>
    <row r="223" spans="1:19" s="237" customFormat="1">
      <c r="A223" s="243">
        <v>41974</v>
      </c>
      <c r="C223" s="238">
        <v>215</v>
      </c>
      <c r="D223" s="239">
        <f>-F222</f>
        <v>14074</v>
      </c>
      <c r="E223" s="239">
        <f t="shared" si="62"/>
        <v>6083388</v>
      </c>
      <c r="F223" s="239">
        <f t="shared" si="63"/>
        <v>0</v>
      </c>
      <c r="G223" s="240">
        <f>+Inputs!$D$3</f>
        <v>0.37951000000000001</v>
      </c>
      <c r="I223" s="241">
        <f t="shared" si="64"/>
        <v>6083388</v>
      </c>
      <c r="K223" s="241">
        <f t="shared" si="65"/>
        <v>14074</v>
      </c>
      <c r="L223" s="241">
        <f t="shared" si="66"/>
        <v>6083388</v>
      </c>
      <c r="M223" s="241">
        <f t="shared" si="67"/>
        <v>5341.2237400000004</v>
      </c>
      <c r="N223" s="241">
        <f t="shared" si="68"/>
        <v>5341.2237400000004</v>
      </c>
      <c r="O223" s="241">
        <f t="shared" si="69"/>
        <v>35.486130000629601</v>
      </c>
      <c r="P223" s="241">
        <f t="shared" si="70"/>
        <v>-35.486130000629601</v>
      </c>
      <c r="Q223" s="242"/>
      <c r="R223" s="242"/>
      <c r="S223" s="242"/>
    </row>
    <row r="224" spans="1:19">
      <c r="A224" s="30"/>
      <c r="G224" s="28"/>
    </row>
    <row r="225" spans="1:20">
      <c r="A225" s="8" t="s">
        <v>43</v>
      </c>
      <c r="B225" s="33">
        <f>SUM(B9:B224)</f>
        <v>-6083388</v>
      </c>
      <c r="D225" s="33">
        <f>SUM(D9:D224)</f>
        <v>6083388</v>
      </c>
      <c r="G225" s="28"/>
      <c r="H225" s="33">
        <f>SUM(H9:H224)</f>
        <v>6083388</v>
      </c>
      <c r="I225" s="33"/>
      <c r="J225" s="33">
        <f>SUM(J9:J224)</f>
        <v>2308645.7459999998</v>
      </c>
      <c r="K225" s="33">
        <f>SUM(K9:K224)</f>
        <v>6083388</v>
      </c>
      <c r="L225" s="33"/>
      <c r="M225" s="33">
        <f>SUM(M9:M224)</f>
        <v>2308681.2321299915</v>
      </c>
      <c r="N225" s="33">
        <f>SUM(N9:N224)</f>
        <v>35.486130000629601</v>
      </c>
      <c r="O225" s="33">
        <f>SUM(O9:O224)</f>
        <v>-212229503.3154698</v>
      </c>
      <c r="P225" s="33">
        <f>SUM(P9:P224)</f>
        <v>212229503.3154698</v>
      </c>
    </row>
    <row r="226" spans="1:20">
      <c r="G226" s="28"/>
    </row>
    <row r="227" spans="1:20">
      <c r="A227" s="4" t="s">
        <v>61</v>
      </c>
      <c r="B227" s="4" t="s">
        <v>61</v>
      </c>
      <c r="C227" s="4" t="s">
        <v>61</v>
      </c>
      <c r="D227" s="4" t="s">
        <v>61</v>
      </c>
      <c r="F227" s="4" t="s">
        <v>61</v>
      </c>
      <c r="G227" s="28" t="s">
        <v>61</v>
      </c>
      <c r="H227" s="4" t="s">
        <v>61</v>
      </c>
      <c r="J227" s="4" t="s">
        <v>61</v>
      </c>
      <c r="K227" s="4" t="s">
        <v>61</v>
      </c>
      <c r="M227" s="4" t="s">
        <v>61</v>
      </c>
      <c r="N227" s="4" t="s">
        <v>61</v>
      </c>
      <c r="P227" s="4" t="s">
        <v>61</v>
      </c>
      <c r="Q227" s="8" t="s">
        <v>61</v>
      </c>
      <c r="R227" s="8" t="s">
        <v>61</v>
      </c>
      <c r="S227" s="8" t="s">
        <v>61</v>
      </c>
      <c r="T227" s="4" t="s">
        <v>61</v>
      </c>
    </row>
    <row r="228" spans="1:20">
      <c r="G228"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sheetPr transitionEvaluation="1" codeName="Sheet28">
    <pageSetUpPr autoPageBreaks="0" fitToPage="1"/>
  </sheetPr>
  <dimension ref="A1:AE227"/>
  <sheetViews>
    <sheetView defaultGridColor="0" colorId="22" zoomScale="60" zoomScaleNormal="100" workbookViewId="0">
      <pane ySplit="8" topLeftCell="A9" activePane="bottomLeft" state="frozen"/>
      <selection activeCell="U11" sqref="U11:AE11"/>
      <selection pane="bottomLeft" activeCell="D11" sqref="D11:D12"/>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24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35521</v>
      </c>
      <c r="B9" s="32">
        <v>-1588800</v>
      </c>
      <c r="C9" s="6">
        <v>1</v>
      </c>
      <c r="D9" s="29">
        <f t="shared" ref="D9:D40" si="0">ROUND(-(+$B$9/180)*1,0)</f>
        <v>8827</v>
      </c>
      <c r="E9" s="29">
        <f>+D9</f>
        <v>8827</v>
      </c>
      <c r="F9" s="29">
        <f t="shared" ref="F9:F40" si="1">$B$9+E9</f>
        <v>-1579973</v>
      </c>
      <c r="G9" s="34">
        <f>+Inputs!$D$2</f>
        <v>0.3795</v>
      </c>
      <c r="H9" s="27">
        <f>-B9</f>
        <v>1588800</v>
      </c>
      <c r="I9" s="27">
        <f>+H9</f>
        <v>1588800</v>
      </c>
      <c r="J9" s="27">
        <f>H9*G9</f>
        <v>602949.6</v>
      </c>
      <c r="K9" s="27">
        <f t="shared" ref="K9:K40" si="2">D9</f>
        <v>8827</v>
      </c>
      <c r="L9" s="27">
        <f>+K9</f>
        <v>8827</v>
      </c>
      <c r="M9" s="27">
        <f t="shared" ref="M9:M40" si="3">K9*G9</f>
        <v>3349.8465000000001</v>
      </c>
      <c r="N9" s="27">
        <f t="shared" ref="N9:N40" si="4">M9-J9</f>
        <v>-599599.75349999999</v>
      </c>
      <c r="O9" s="27">
        <f>+N9</f>
        <v>-599599.75349999999</v>
      </c>
      <c r="P9" s="27">
        <f>-SUM(N9)</f>
        <v>599599.75349999999</v>
      </c>
      <c r="Q9" s="38">
        <f>VLOOKUP(Q8,A9:P170,5)</f>
        <v>1350531</v>
      </c>
      <c r="R9" s="38">
        <f>VLOOKUP(R8,A9:P170,5)</f>
        <v>1386270</v>
      </c>
      <c r="S9" s="38">
        <f>+R9-Q9</f>
        <v>35739</v>
      </c>
      <c r="T9" s="35" t="s">
        <v>64</v>
      </c>
      <c r="U9" s="145">
        <f t="shared" ref="U9:AE9" si="5">-IF(TYPE(VLOOKUP(U8,$A$9:$P$170,6,FALSE))=16,0,VLOOKUP(U8,$A$9:$P$170,6,FALSE))</f>
        <v>234298</v>
      </c>
      <c r="V9" s="145">
        <f t="shared" si="5"/>
        <v>230327</v>
      </c>
      <c r="W9" s="145">
        <f t="shared" si="5"/>
        <v>226356</v>
      </c>
      <c r="X9" s="145">
        <f t="shared" si="5"/>
        <v>222385</v>
      </c>
      <c r="Y9" s="145">
        <f t="shared" si="5"/>
        <v>218414</v>
      </c>
      <c r="Z9" s="145">
        <f t="shared" si="5"/>
        <v>214443</v>
      </c>
      <c r="AA9" s="145">
        <f t="shared" si="5"/>
        <v>210472</v>
      </c>
      <c r="AB9" s="145">
        <f t="shared" si="5"/>
        <v>206501</v>
      </c>
      <c r="AC9" s="145">
        <f t="shared" si="5"/>
        <v>202530</v>
      </c>
      <c r="AD9" s="145">
        <f t="shared" si="5"/>
        <v>0</v>
      </c>
      <c r="AE9" s="145">
        <f t="shared" si="5"/>
        <v>0</v>
      </c>
    </row>
    <row r="10" spans="1:31">
      <c r="A10" s="30">
        <v>35551</v>
      </c>
      <c r="B10" s="9"/>
      <c r="C10" s="6">
        <v>2</v>
      </c>
      <c r="D10" s="29">
        <f t="shared" si="0"/>
        <v>8827</v>
      </c>
      <c r="E10" s="29">
        <f t="shared" ref="E10:E41" si="6">+E9+D10</f>
        <v>17654</v>
      </c>
      <c r="F10" s="29">
        <f t="shared" si="1"/>
        <v>-1571146</v>
      </c>
      <c r="G10" s="34">
        <f>+Inputs!$D$2</f>
        <v>0.3795</v>
      </c>
      <c r="H10" s="2"/>
      <c r="I10" s="27">
        <f t="shared" ref="I10:I41" si="7">+I9+H10</f>
        <v>1588800</v>
      </c>
      <c r="J10" s="27"/>
      <c r="K10" s="27">
        <f t="shared" si="2"/>
        <v>8827</v>
      </c>
      <c r="L10" s="27">
        <f t="shared" ref="L10:L41" si="8">+L9+K10</f>
        <v>17654</v>
      </c>
      <c r="M10" s="27">
        <f t="shared" si="3"/>
        <v>3349.8465000000001</v>
      </c>
      <c r="N10" s="27">
        <f t="shared" si="4"/>
        <v>3349.8465000000001</v>
      </c>
      <c r="O10" s="27">
        <f t="shared" ref="O10:O41" si="9">+O9+N10</f>
        <v>-596249.90700000001</v>
      </c>
      <c r="P10" s="27">
        <f t="shared" ref="P10:P41" si="10">P9-N10</f>
        <v>596249.90700000001</v>
      </c>
      <c r="Q10" s="38">
        <f>VLOOKUP(Q8,A9:P170,15)</f>
        <v>-90416.02390000147</v>
      </c>
      <c r="R10" s="38">
        <f>VLOOKUP(R8,A9:P170,15)</f>
        <v>-76852.716010001488</v>
      </c>
      <c r="S10" s="38">
        <f>+R10-Q10</f>
        <v>13563.307889999982</v>
      </c>
      <c r="T10" s="36" t="s">
        <v>69</v>
      </c>
    </row>
    <row r="11" spans="1:31">
      <c r="A11" s="31">
        <v>35582</v>
      </c>
      <c r="B11" s="5"/>
      <c r="C11" s="6">
        <v>3</v>
      </c>
      <c r="D11" s="29">
        <f t="shared" si="0"/>
        <v>8827</v>
      </c>
      <c r="E11" s="29">
        <f t="shared" si="6"/>
        <v>26481</v>
      </c>
      <c r="F11" s="29">
        <f t="shared" si="1"/>
        <v>-1562319</v>
      </c>
      <c r="G11" s="34">
        <f>+Inputs!$D$2</f>
        <v>0.3795</v>
      </c>
      <c r="H11" s="2"/>
      <c r="I11" s="27">
        <f t="shared" si="7"/>
        <v>1588800</v>
      </c>
      <c r="J11" s="27"/>
      <c r="K11" s="27">
        <f t="shared" si="2"/>
        <v>8827</v>
      </c>
      <c r="L11" s="27">
        <f t="shared" si="8"/>
        <v>26481</v>
      </c>
      <c r="M11" s="27">
        <f t="shared" si="3"/>
        <v>3349.8465000000001</v>
      </c>
      <c r="N11" s="27">
        <f t="shared" si="4"/>
        <v>3349.8465000000001</v>
      </c>
      <c r="O11" s="27">
        <f t="shared" si="9"/>
        <v>-592900.06050000002</v>
      </c>
      <c r="P11" s="27">
        <f t="shared" si="10"/>
        <v>592900.06050000002</v>
      </c>
      <c r="Q11" s="38">
        <f>+VLOOKUP(Q8,A9:P170,16)</f>
        <v>90416.02390000147</v>
      </c>
      <c r="R11" s="38">
        <f>+VLOOKUP(R8,A9:P170,16)</f>
        <v>76852.716010001488</v>
      </c>
      <c r="S11" s="38">
        <f>(+Q11+R11)/2</f>
        <v>83634.369955001486</v>
      </c>
      <c r="T11" s="36" t="s">
        <v>113</v>
      </c>
      <c r="U11" s="145">
        <f t="shared" ref="U11:AE11" si="11">IF(TYPE(VLOOKUP(U8,$A$9:$P$170,16,FALSE))=16,0,VLOOKUP(U8,$A$9:$P$170,16,FALSE))</f>
        <v>88908.989690001472</v>
      </c>
      <c r="V11" s="145">
        <f t="shared" si="11"/>
        <v>87401.955480001474</v>
      </c>
      <c r="W11" s="145">
        <f t="shared" si="11"/>
        <v>85894.921270001476</v>
      </c>
      <c r="X11" s="145">
        <f t="shared" si="11"/>
        <v>84387.887060001478</v>
      </c>
      <c r="Y11" s="145">
        <f t="shared" si="11"/>
        <v>82880.85285000148</v>
      </c>
      <c r="Z11" s="145">
        <f t="shared" si="11"/>
        <v>81373.818640001482</v>
      </c>
      <c r="AA11" s="145">
        <f t="shared" si="11"/>
        <v>79866.784430001484</v>
      </c>
      <c r="AB11" s="145">
        <f t="shared" si="11"/>
        <v>78359.750220001486</v>
      </c>
      <c r="AC11" s="145">
        <f t="shared" si="11"/>
        <v>76852.716010001488</v>
      </c>
      <c r="AD11" s="145">
        <f t="shared" si="11"/>
        <v>0</v>
      </c>
      <c r="AE11" s="145">
        <f t="shared" si="11"/>
        <v>0</v>
      </c>
    </row>
    <row r="12" spans="1:31">
      <c r="A12" s="30">
        <v>35612</v>
      </c>
      <c r="B12" s="3"/>
      <c r="C12" s="6">
        <v>4</v>
      </c>
      <c r="D12" s="29">
        <f t="shared" si="0"/>
        <v>8827</v>
      </c>
      <c r="E12" s="29">
        <f t="shared" si="6"/>
        <v>35308</v>
      </c>
      <c r="F12" s="29">
        <f t="shared" si="1"/>
        <v>-1553492</v>
      </c>
      <c r="G12" s="34">
        <f>+Inputs!$D$2</f>
        <v>0.3795</v>
      </c>
      <c r="H12" s="2"/>
      <c r="I12" s="27">
        <f t="shared" si="7"/>
        <v>1588800</v>
      </c>
      <c r="J12" s="27"/>
      <c r="K12" s="27">
        <f t="shared" si="2"/>
        <v>8827</v>
      </c>
      <c r="L12" s="27">
        <f t="shared" si="8"/>
        <v>35308</v>
      </c>
      <c r="M12" s="27">
        <f t="shared" si="3"/>
        <v>3349.8465000000001</v>
      </c>
      <c r="N12" s="27">
        <f t="shared" si="4"/>
        <v>3349.8465000000001</v>
      </c>
      <c r="O12" s="27">
        <f t="shared" si="9"/>
        <v>-589550.21400000004</v>
      </c>
      <c r="P12" s="27">
        <f t="shared" si="10"/>
        <v>589550.21400000004</v>
      </c>
      <c r="Q12" s="39"/>
      <c r="R12" s="40"/>
      <c r="S12" s="40"/>
      <c r="T12" s="36"/>
    </row>
    <row r="13" spans="1:31">
      <c r="A13" s="31">
        <v>35643</v>
      </c>
      <c r="B13" s="3"/>
      <c r="C13" s="6">
        <v>5</v>
      </c>
      <c r="D13" s="29">
        <f t="shared" si="0"/>
        <v>8827</v>
      </c>
      <c r="E13" s="29">
        <f t="shared" si="6"/>
        <v>44135</v>
      </c>
      <c r="F13" s="29">
        <f t="shared" si="1"/>
        <v>-1544665</v>
      </c>
      <c r="G13" s="34">
        <f>+Inputs!$D$2</f>
        <v>0.3795</v>
      </c>
      <c r="H13" s="2"/>
      <c r="I13" s="27">
        <f t="shared" si="7"/>
        <v>1588800</v>
      </c>
      <c r="J13" s="27"/>
      <c r="K13" s="27">
        <f t="shared" si="2"/>
        <v>8827</v>
      </c>
      <c r="L13" s="27">
        <f t="shared" si="8"/>
        <v>44135</v>
      </c>
      <c r="M13" s="27">
        <f t="shared" si="3"/>
        <v>3349.8465000000001</v>
      </c>
      <c r="N13" s="27">
        <f t="shared" si="4"/>
        <v>3349.8465000000001</v>
      </c>
      <c r="O13" s="27">
        <f t="shared" si="9"/>
        <v>-586200.36750000005</v>
      </c>
      <c r="P13" s="27">
        <f t="shared" si="10"/>
        <v>586200.36750000005</v>
      </c>
      <c r="Q13" s="38">
        <f>VLOOKUP(Q8,A9:P170,9)</f>
        <v>1588800</v>
      </c>
      <c r="R13" s="38">
        <f>VLOOKUP(R8,A9:P170,9)</f>
        <v>1588800</v>
      </c>
      <c r="S13" s="38">
        <f>+R13-Q13</f>
        <v>0</v>
      </c>
      <c r="T13" s="36" t="s">
        <v>70</v>
      </c>
    </row>
    <row r="14" spans="1:31">
      <c r="A14" s="30">
        <v>35674</v>
      </c>
      <c r="B14" s="3"/>
      <c r="C14" s="6">
        <v>6</v>
      </c>
      <c r="D14" s="29">
        <f t="shared" si="0"/>
        <v>8827</v>
      </c>
      <c r="E14" s="29">
        <f t="shared" si="6"/>
        <v>52962</v>
      </c>
      <c r="F14" s="29">
        <f t="shared" si="1"/>
        <v>-1535838</v>
      </c>
      <c r="G14" s="34">
        <f>+Inputs!$D$2</f>
        <v>0.3795</v>
      </c>
      <c r="H14" s="2"/>
      <c r="I14" s="27">
        <f t="shared" si="7"/>
        <v>1588800</v>
      </c>
      <c r="J14" s="27"/>
      <c r="K14" s="27">
        <f t="shared" si="2"/>
        <v>8827</v>
      </c>
      <c r="L14" s="27">
        <f t="shared" si="8"/>
        <v>52962</v>
      </c>
      <c r="M14" s="27">
        <f t="shared" si="3"/>
        <v>3349.8465000000001</v>
      </c>
      <c r="N14" s="27">
        <f t="shared" si="4"/>
        <v>3349.8465000000001</v>
      </c>
      <c r="O14" s="27">
        <f t="shared" si="9"/>
        <v>-582850.52100000007</v>
      </c>
      <c r="P14" s="27">
        <f t="shared" si="10"/>
        <v>582850.52100000007</v>
      </c>
      <c r="Q14" s="38">
        <f>VLOOKUP(Q8,A9:P170,12)</f>
        <v>1350531</v>
      </c>
      <c r="R14" s="38">
        <f>VLOOKUP(R8,A9:P170,12)</f>
        <v>1386270</v>
      </c>
      <c r="S14" s="38">
        <f>+R14-Q14</f>
        <v>35739</v>
      </c>
      <c r="T14" s="37" t="s">
        <v>93</v>
      </c>
    </row>
    <row r="15" spans="1:31">
      <c r="A15" s="31">
        <v>35704</v>
      </c>
      <c r="B15" s="3"/>
      <c r="C15" s="6">
        <v>7</v>
      </c>
      <c r="D15" s="29">
        <f t="shared" si="0"/>
        <v>8827</v>
      </c>
      <c r="E15" s="29">
        <f t="shared" si="6"/>
        <v>61789</v>
      </c>
      <c r="F15" s="29">
        <f t="shared" si="1"/>
        <v>-1527011</v>
      </c>
      <c r="G15" s="34">
        <f>+Inputs!$D$2</f>
        <v>0.3795</v>
      </c>
      <c r="H15" s="2"/>
      <c r="I15" s="27">
        <f t="shared" si="7"/>
        <v>1588800</v>
      </c>
      <c r="J15" s="27"/>
      <c r="K15" s="27">
        <f t="shared" si="2"/>
        <v>8827</v>
      </c>
      <c r="L15" s="27">
        <f t="shared" si="8"/>
        <v>61789</v>
      </c>
      <c r="M15" s="27">
        <f t="shared" si="3"/>
        <v>3349.8465000000001</v>
      </c>
      <c r="N15" s="27">
        <f t="shared" si="4"/>
        <v>3349.8465000000001</v>
      </c>
      <c r="O15" s="27">
        <f t="shared" si="9"/>
        <v>-579500.67450000008</v>
      </c>
      <c r="P15" s="27">
        <f t="shared" si="10"/>
        <v>579500.67450000008</v>
      </c>
    </row>
    <row r="16" spans="1:31">
      <c r="A16" s="30">
        <v>35735</v>
      </c>
      <c r="B16" s="3"/>
      <c r="C16" s="6">
        <v>8</v>
      </c>
      <c r="D16" s="29">
        <f t="shared" si="0"/>
        <v>8827</v>
      </c>
      <c r="E16" s="29">
        <f t="shared" si="6"/>
        <v>70616</v>
      </c>
      <c r="F16" s="29">
        <f t="shared" si="1"/>
        <v>-1518184</v>
      </c>
      <c r="G16" s="34">
        <f>+Inputs!$D$2</f>
        <v>0.3795</v>
      </c>
      <c r="H16" s="2"/>
      <c r="I16" s="27">
        <f t="shared" si="7"/>
        <v>1588800</v>
      </c>
      <c r="J16" s="27"/>
      <c r="K16" s="27">
        <f t="shared" si="2"/>
        <v>8827</v>
      </c>
      <c r="L16" s="27">
        <f t="shared" si="8"/>
        <v>70616</v>
      </c>
      <c r="M16" s="27">
        <f t="shared" si="3"/>
        <v>3349.8465000000001</v>
      </c>
      <c r="N16" s="27">
        <f t="shared" si="4"/>
        <v>3349.8465000000001</v>
      </c>
      <c r="O16" s="27">
        <f t="shared" si="9"/>
        <v>-576150.8280000001</v>
      </c>
      <c r="P16" s="27">
        <f t="shared" si="10"/>
        <v>576150.8280000001</v>
      </c>
      <c r="Q16" s="4"/>
      <c r="R16" s="4"/>
      <c r="S16" s="4"/>
    </row>
    <row r="17" spans="1:19">
      <c r="A17" s="31">
        <v>35765</v>
      </c>
      <c r="B17" s="3"/>
      <c r="C17" s="6">
        <v>9</v>
      </c>
      <c r="D17" s="29">
        <f t="shared" si="0"/>
        <v>8827</v>
      </c>
      <c r="E17" s="29">
        <f t="shared" si="6"/>
        <v>79443</v>
      </c>
      <c r="F17" s="29">
        <f t="shared" si="1"/>
        <v>-1509357</v>
      </c>
      <c r="G17" s="34">
        <f>+Inputs!$D$2</f>
        <v>0.3795</v>
      </c>
      <c r="H17" s="2"/>
      <c r="I17" s="27">
        <f t="shared" si="7"/>
        <v>1588800</v>
      </c>
      <c r="J17" s="27"/>
      <c r="K17" s="27">
        <f t="shared" si="2"/>
        <v>8827</v>
      </c>
      <c r="L17" s="27">
        <f t="shared" si="8"/>
        <v>79443</v>
      </c>
      <c r="M17" s="27">
        <f t="shared" si="3"/>
        <v>3349.8465000000001</v>
      </c>
      <c r="N17" s="27">
        <f t="shared" si="4"/>
        <v>3349.8465000000001</v>
      </c>
      <c r="O17" s="27">
        <f t="shared" si="9"/>
        <v>-572800.98150000011</v>
      </c>
      <c r="P17" s="27">
        <f t="shared" si="10"/>
        <v>572800.98150000011</v>
      </c>
      <c r="Q17" s="4"/>
      <c r="R17" s="4"/>
      <c r="S17" s="4"/>
    </row>
    <row r="18" spans="1:19">
      <c r="A18" s="30">
        <v>35796</v>
      </c>
      <c r="B18" s="3"/>
      <c r="C18" s="6">
        <v>10</v>
      </c>
      <c r="D18" s="29">
        <f t="shared" si="0"/>
        <v>8827</v>
      </c>
      <c r="E18" s="29">
        <f t="shared" si="6"/>
        <v>88270</v>
      </c>
      <c r="F18" s="29">
        <f t="shared" si="1"/>
        <v>-1500530</v>
      </c>
      <c r="G18" s="34">
        <f>+Inputs!$D$2</f>
        <v>0.3795</v>
      </c>
      <c r="H18" s="2"/>
      <c r="I18" s="27">
        <f t="shared" si="7"/>
        <v>1588800</v>
      </c>
      <c r="J18" s="27"/>
      <c r="K18" s="27">
        <f t="shared" si="2"/>
        <v>8827</v>
      </c>
      <c r="L18" s="27">
        <f t="shared" si="8"/>
        <v>88270</v>
      </c>
      <c r="M18" s="27">
        <f t="shared" si="3"/>
        <v>3349.8465000000001</v>
      </c>
      <c r="N18" s="27">
        <f t="shared" si="4"/>
        <v>3349.8465000000001</v>
      </c>
      <c r="O18" s="27">
        <f t="shared" si="9"/>
        <v>-569451.13500000013</v>
      </c>
      <c r="P18" s="27">
        <f t="shared" si="10"/>
        <v>569451.13500000013</v>
      </c>
      <c r="Q18" s="4"/>
      <c r="R18" s="4"/>
      <c r="S18" s="4"/>
    </row>
    <row r="19" spans="1:19">
      <c r="A19" s="31">
        <v>35827</v>
      </c>
      <c r="B19" s="3"/>
      <c r="C19" s="6">
        <v>11</v>
      </c>
      <c r="D19" s="29">
        <f t="shared" si="0"/>
        <v>8827</v>
      </c>
      <c r="E19" s="29">
        <f t="shared" si="6"/>
        <v>97097</v>
      </c>
      <c r="F19" s="29">
        <f t="shared" si="1"/>
        <v>-1491703</v>
      </c>
      <c r="G19" s="34">
        <f>+Inputs!$D$2</f>
        <v>0.3795</v>
      </c>
      <c r="H19" s="2"/>
      <c r="I19" s="27">
        <f t="shared" si="7"/>
        <v>1588800</v>
      </c>
      <c r="J19" s="27"/>
      <c r="K19" s="27">
        <f t="shared" si="2"/>
        <v>8827</v>
      </c>
      <c r="L19" s="27">
        <f t="shared" si="8"/>
        <v>97097</v>
      </c>
      <c r="M19" s="27">
        <f t="shared" si="3"/>
        <v>3349.8465000000001</v>
      </c>
      <c r="N19" s="27">
        <f t="shared" si="4"/>
        <v>3349.8465000000001</v>
      </c>
      <c r="O19" s="27">
        <f t="shared" si="9"/>
        <v>-566101.28850000014</v>
      </c>
      <c r="P19" s="27">
        <f t="shared" si="10"/>
        <v>566101.28850000014</v>
      </c>
      <c r="Q19" s="4"/>
      <c r="R19" s="4"/>
      <c r="S19" s="4"/>
    </row>
    <row r="20" spans="1:19">
      <c r="A20" s="30">
        <v>35855</v>
      </c>
      <c r="B20" s="3"/>
      <c r="C20" s="6">
        <v>12</v>
      </c>
      <c r="D20" s="29">
        <f t="shared" si="0"/>
        <v>8827</v>
      </c>
      <c r="E20" s="29">
        <f t="shared" si="6"/>
        <v>105924</v>
      </c>
      <c r="F20" s="29">
        <f t="shared" si="1"/>
        <v>-1482876</v>
      </c>
      <c r="G20" s="34">
        <f>+Inputs!$D$2</f>
        <v>0.3795</v>
      </c>
      <c r="H20" s="2"/>
      <c r="I20" s="27">
        <f t="shared" si="7"/>
        <v>1588800</v>
      </c>
      <c r="J20" s="27"/>
      <c r="K20" s="27">
        <f t="shared" si="2"/>
        <v>8827</v>
      </c>
      <c r="L20" s="27">
        <f t="shared" si="8"/>
        <v>105924</v>
      </c>
      <c r="M20" s="27">
        <f t="shared" si="3"/>
        <v>3349.8465000000001</v>
      </c>
      <c r="N20" s="27">
        <f t="shared" si="4"/>
        <v>3349.8465000000001</v>
      </c>
      <c r="O20" s="27">
        <f t="shared" si="9"/>
        <v>-562751.44200000016</v>
      </c>
      <c r="P20" s="27">
        <f t="shared" si="10"/>
        <v>562751.44200000016</v>
      </c>
      <c r="Q20" s="4"/>
      <c r="R20" s="4"/>
      <c r="S20" s="4"/>
    </row>
    <row r="21" spans="1:19">
      <c r="A21" s="31">
        <v>35886</v>
      </c>
      <c r="B21" s="3"/>
      <c r="C21" s="6">
        <v>13</v>
      </c>
      <c r="D21" s="29">
        <f t="shared" si="0"/>
        <v>8827</v>
      </c>
      <c r="E21" s="29">
        <f t="shared" si="6"/>
        <v>114751</v>
      </c>
      <c r="F21" s="29">
        <f t="shared" si="1"/>
        <v>-1474049</v>
      </c>
      <c r="G21" s="34">
        <f>+Inputs!$D$2</f>
        <v>0.3795</v>
      </c>
      <c r="H21" s="2"/>
      <c r="I21" s="27">
        <f t="shared" si="7"/>
        <v>1588800</v>
      </c>
      <c r="J21" s="27"/>
      <c r="K21" s="27">
        <f t="shared" si="2"/>
        <v>8827</v>
      </c>
      <c r="L21" s="27">
        <f t="shared" si="8"/>
        <v>114751</v>
      </c>
      <c r="M21" s="27">
        <f t="shared" si="3"/>
        <v>3349.8465000000001</v>
      </c>
      <c r="N21" s="27">
        <f t="shared" si="4"/>
        <v>3349.8465000000001</v>
      </c>
      <c r="O21" s="27">
        <f t="shared" si="9"/>
        <v>-559401.59550000017</v>
      </c>
      <c r="P21" s="27">
        <f t="shared" si="10"/>
        <v>559401.59550000017</v>
      </c>
      <c r="Q21" s="4"/>
      <c r="R21" s="4"/>
      <c r="S21" s="4"/>
    </row>
    <row r="22" spans="1:19">
      <c r="A22" s="30">
        <v>35916</v>
      </c>
      <c r="B22" s="3"/>
      <c r="C22" s="6">
        <v>14</v>
      </c>
      <c r="D22" s="29">
        <f t="shared" si="0"/>
        <v>8827</v>
      </c>
      <c r="E22" s="29">
        <f t="shared" si="6"/>
        <v>123578</v>
      </c>
      <c r="F22" s="29">
        <f t="shared" si="1"/>
        <v>-1465222</v>
      </c>
      <c r="G22" s="34">
        <f>+Inputs!$D$2</f>
        <v>0.3795</v>
      </c>
      <c r="H22" s="2"/>
      <c r="I22" s="27">
        <f t="shared" si="7"/>
        <v>1588800</v>
      </c>
      <c r="J22" s="27"/>
      <c r="K22" s="27">
        <f t="shared" si="2"/>
        <v>8827</v>
      </c>
      <c r="L22" s="27">
        <f t="shared" si="8"/>
        <v>123578</v>
      </c>
      <c r="M22" s="27">
        <f t="shared" si="3"/>
        <v>3349.8465000000001</v>
      </c>
      <c r="N22" s="27">
        <f t="shared" si="4"/>
        <v>3349.8465000000001</v>
      </c>
      <c r="O22" s="27">
        <f t="shared" si="9"/>
        <v>-556051.74900000019</v>
      </c>
      <c r="P22" s="27">
        <f t="shared" si="10"/>
        <v>556051.74900000019</v>
      </c>
      <c r="Q22" s="4"/>
      <c r="R22" s="4"/>
      <c r="S22" s="4"/>
    </row>
    <row r="23" spans="1:19">
      <c r="A23" s="31">
        <v>35947</v>
      </c>
      <c r="B23" s="3"/>
      <c r="C23" s="6">
        <v>15</v>
      </c>
      <c r="D23" s="29">
        <f t="shared" si="0"/>
        <v>8827</v>
      </c>
      <c r="E23" s="29">
        <f t="shared" si="6"/>
        <v>132405</v>
      </c>
      <c r="F23" s="29">
        <f t="shared" si="1"/>
        <v>-1456395</v>
      </c>
      <c r="G23" s="34">
        <f>+Inputs!$D$2</f>
        <v>0.3795</v>
      </c>
      <c r="H23" s="2"/>
      <c r="I23" s="27">
        <f t="shared" si="7"/>
        <v>1588800</v>
      </c>
      <c r="J23" s="27"/>
      <c r="K23" s="27">
        <f t="shared" si="2"/>
        <v>8827</v>
      </c>
      <c r="L23" s="27">
        <f t="shared" si="8"/>
        <v>132405</v>
      </c>
      <c r="M23" s="27">
        <f t="shared" si="3"/>
        <v>3349.8465000000001</v>
      </c>
      <c r="N23" s="27">
        <f t="shared" si="4"/>
        <v>3349.8465000000001</v>
      </c>
      <c r="O23" s="27">
        <f t="shared" si="9"/>
        <v>-552701.9025000002</v>
      </c>
      <c r="P23" s="27">
        <f t="shared" si="10"/>
        <v>552701.9025000002</v>
      </c>
      <c r="Q23" s="4"/>
      <c r="R23" s="4"/>
      <c r="S23" s="4"/>
    </row>
    <row r="24" spans="1:19">
      <c r="A24" s="30">
        <v>35977</v>
      </c>
      <c r="B24" s="3"/>
      <c r="C24" s="6">
        <v>16</v>
      </c>
      <c r="D24" s="29">
        <f t="shared" si="0"/>
        <v>8827</v>
      </c>
      <c r="E24" s="29">
        <f t="shared" si="6"/>
        <v>141232</v>
      </c>
      <c r="F24" s="29">
        <f t="shared" si="1"/>
        <v>-1447568</v>
      </c>
      <c r="G24" s="34">
        <f>+Inputs!$D$2</f>
        <v>0.3795</v>
      </c>
      <c r="H24" s="2"/>
      <c r="I24" s="27">
        <f t="shared" si="7"/>
        <v>1588800</v>
      </c>
      <c r="J24" s="27"/>
      <c r="K24" s="27">
        <f t="shared" si="2"/>
        <v>8827</v>
      </c>
      <c r="L24" s="27">
        <f t="shared" si="8"/>
        <v>141232</v>
      </c>
      <c r="M24" s="27">
        <f t="shared" si="3"/>
        <v>3349.8465000000001</v>
      </c>
      <c r="N24" s="27">
        <f t="shared" si="4"/>
        <v>3349.8465000000001</v>
      </c>
      <c r="O24" s="27">
        <f t="shared" si="9"/>
        <v>-549352.05600000022</v>
      </c>
      <c r="P24" s="27">
        <f t="shared" si="10"/>
        <v>549352.05600000022</v>
      </c>
      <c r="Q24" s="4"/>
      <c r="R24" s="4"/>
      <c r="S24" s="4"/>
    </row>
    <row r="25" spans="1:19">
      <c r="A25" s="31">
        <v>36008</v>
      </c>
      <c r="B25" s="3"/>
      <c r="C25" s="6">
        <v>17</v>
      </c>
      <c r="D25" s="29">
        <f t="shared" si="0"/>
        <v>8827</v>
      </c>
      <c r="E25" s="29">
        <f t="shared" si="6"/>
        <v>150059</v>
      </c>
      <c r="F25" s="29">
        <f t="shared" si="1"/>
        <v>-1438741</v>
      </c>
      <c r="G25" s="34">
        <f>+Inputs!$D$2</f>
        <v>0.3795</v>
      </c>
      <c r="H25" s="2"/>
      <c r="I25" s="27">
        <f t="shared" si="7"/>
        <v>1588800</v>
      </c>
      <c r="J25" s="27"/>
      <c r="K25" s="27">
        <f t="shared" si="2"/>
        <v>8827</v>
      </c>
      <c r="L25" s="27">
        <f t="shared" si="8"/>
        <v>150059</v>
      </c>
      <c r="M25" s="27">
        <f t="shared" si="3"/>
        <v>3349.8465000000001</v>
      </c>
      <c r="N25" s="27">
        <f t="shared" si="4"/>
        <v>3349.8465000000001</v>
      </c>
      <c r="O25" s="27">
        <f t="shared" si="9"/>
        <v>-546002.20950000023</v>
      </c>
      <c r="P25" s="27">
        <f t="shared" si="10"/>
        <v>546002.20950000023</v>
      </c>
      <c r="Q25" s="4"/>
      <c r="R25" s="4"/>
      <c r="S25" s="4"/>
    </row>
    <row r="26" spans="1:19">
      <c r="A26" s="30">
        <v>36039</v>
      </c>
      <c r="B26" s="3"/>
      <c r="C26" s="6">
        <v>18</v>
      </c>
      <c r="D26" s="29">
        <f t="shared" si="0"/>
        <v>8827</v>
      </c>
      <c r="E26" s="29">
        <f t="shared" si="6"/>
        <v>158886</v>
      </c>
      <c r="F26" s="29">
        <f t="shared" si="1"/>
        <v>-1429914</v>
      </c>
      <c r="G26" s="34">
        <f>+Inputs!$D$2</f>
        <v>0.3795</v>
      </c>
      <c r="H26" s="2"/>
      <c r="I26" s="27">
        <f t="shared" si="7"/>
        <v>1588800</v>
      </c>
      <c r="J26" s="27"/>
      <c r="K26" s="27">
        <f t="shared" si="2"/>
        <v>8827</v>
      </c>
      <c r="L26" s="27">
        <f t="shared" si="8"/>
        <v>158886</v>
      </c>
      <c r="M26" s="27">
        <f t="shared" si="3"/>
        <v>3349.8465000000001</v>
      </c>
      <c r="N26" s="27">
        <f t="shared" si="4"/>
        <v>3349.8465000000001</v>
      </c>
      <c r="O26" s="27">
        <f t="shared" si="9"/>
        <v>-542652.36300000024</v>
      </c>
      <c r="P26" s="27">
        <f t="shared" si="10"/>
        <v>542652.36300000024</v>
      </c>
      <c r="Q26" s="4"/>
      <c r="R26" s="4"/>
      <c r="S26" s="4"/>
    </row>
    <row r="27" spans="1:19">
      <c r="A27" s="31">
        <v>36069</v>
      </c>
      <c r="B27" s="3"/>
      <c r="C27" s="6">
        <v>19</v>
      </c>
      <c r="D27" s="29">
        <f t="shared" si="0"/>
        <v>8827</v>
      </c>
      <c r="E27" s="29">
        <f t="shared" si="6"/>
        <v>167713</v>
      </c>
      <c r="F27" s="29">
        <f t="shared" si="1"/>
        <v>-1421087</v>
      </c>
      <c r="G27" s="34">
        <f>+Inputs!$D$2</f>
        <v>0.3795</v>
      </c>
      <c r="H27" s="2"/>
      <c r="I27" s="27">
        <f t="shared" si="7"/>
        <v>1588800</v>
      </c>
      <c r="J27" s="27"/>
      <c r="K27" s="27">
        <f t="shared" si="2"/>
        <v>8827</v>
      </c>
      <c r="L27" s="27">
        <f t="shared" si="8"/>
        <v>167713</v>
      </c>
      <c r="M27" s="27">
        <f t="shared" si="3"/>
        <v>3349.8465000000001</v>
      </c>
      <c r="N27" s="27">
        <f t="shared" si="4"/>
        <v>3349.8465000000001</v>
      </c>
      <c r="O27" s="27">
        <f t="shared" si="9"/>
        <v>-539302.51650000026</v>
      </c>
      <c r="P27" s="27">
        <f t="shared" si="10"/>
        <v>539302.51650000026</v>
      </c>
      <c r="Q27" s="4"/>
      <c r="R27" s="4"/>
      <c r="S27" s="4"/>
    </row>
    <row r="28" spans="1:19">
      <c r="A28" s="30">
        <v>36100</v>
      </c>
      <c r="B28" s="3"/>
      <c r="C28" s="6">
        <v>20</v>
      </c>
      <c r="D28" s="29">
        <f t="shared" si="0"/>
        <v>8827</v>
      </c>
      <c r="E28" s="29">
        <f t="shared" si="6"/>
        <v>176540</v>
      </c>
      <c r="F28" s="29">
        <f t="shared" si="1"/>
        <v>-1412260</v>
      </c>
      <c r="G28" s="34">
        <f>+Inputs!$D$2</f>
        <v>0.3795</v>
      </c>
      <c r="H28" s="2"/>
      <c r="I28" s="27">
        <f t="shared" si="7"/>
        <v>1588800</v>
      </c>
      <c r="J28" s="27"/>
      <c r="K28" s="27">
        <f t="shared" si="2"/>
        <v>8827</v>
      </c>
      <c r="L28" s="27">
        <f t="shared" si="8"/>
        <v>176540</v>
      </c>
      <c r="M28" s="27">
        <f t="shared" si="3"/>
        <v>3349.8465000000001</v>
      </c>
      <c r="N28" s="27">
        <f t="shared" si="4"/>
        <v>3349.8465000000001</v>
      </c>
      <c r="O28" s="27">
        <f t="shared" si="9"/>
        <v>-535952.67000000027</v>
      </c>
      <c r="P28" s="27">
        <f t="shared" si="10"/>
        <v>535952.67000000027</v>
      </c>
      <c r="Q28" s="4"/>
      <c r="R28" s="4"/>
      <c r="S28" s="4"/>
    </row>
    <row r="29" spans="1:19">
      <c r="A29" s="31">
        <v>36130</v>
      </c>
      <c r="B29" s="3"/>
      <c r="C29" s="6">
        <v>21</v>
      </c>
      <c r="D29" s="29">
        <f t="shared" si="0"/>
        <v>8827</v>
      </c>
      <c r="E29" s="29">
        <f t="shared" si="6"/>
        <v>185367</v>
      </c>
      <c r="F29" s="29">
        <f t="shared" si="1"/>
        <v>-1403433</v>
      </c>
      <c r="G29" s="34">
        <f>+Inputs!$D$2</f>
        <v>0.3795</v>
      </c>
      <c r="H29" s="2"/>
      <c r="I29" s="27">
        <f t="shared" si="7"/>
        <v>1588800</v>
      </c>
      <c r="J29" s="27"/>
      <c r="K29" s="27">
        <f t="shared" si="2"/>
        <v>8827</v>
      </c>
      <c r="L29" s="27">
        <f t="shared" si="8"/>
        <v>185367</v>
      </c>
      <c r="M29" s="27">
        <f t="shared" si="3"/>
        <v>3349.8465000000001</v>
      </c>
      <c r="N29" s="27">
        <f t="shared" si="4"/>
        <v>3349.8465000000001</v>
      </c>
      <c r="O29" s="27">
        <f t="shared" si="9"/>
        <v>-532602.82350000029</v>
      </c>
      <c r="P29" s="27">
        <f t="shared" si="10"/>
        <v>532602.82350000029</v>
      </c>
      <c r="Q29" s="4"/>
      <c r="R29" s="4"/>
      <c r="S29" s="4"/>
    </row>
    <row r="30" spans="1:19">
      <c r="A30" s="30">
        <v>36161</v>
      </c>
      <c r="B30" s="3"/>
      <c r="C30" s="6">
        <v>22</v>
      </c>
      <c r="D30" s="29">
        <f t="shared" si="0"/>
        <v>8827</v>
      </c>
      <c r="E30" s="29">
        <f t="shared" si="6"/>
        <v>194194</v>
      </c>
      <c r="F30" s="29">
        <f t="shared" si="1"/>
        <v>-1394606</v>
      </c>
      <c r="G30" s="34">
        <f>+Inputs!$D$2</f>
        <v>0.3795</v>
      </c>
      <c r="H30" s="2"/>
      <c r="I30" s="27">
        <f t="shared" si="7"/>
        <v>1588800</v>
      </c>
      <c r="J30" s="27"/>
      <c r="K30" s="27">
        <f t="shared" si="2"/>
        <v>8827</v>
      </c>
      <c r="L30" s="27">
        <f t="shared" si="8"/>
        <v>194194</v>
      </c>
      <c r="M30" s="27">
        <f t="shared" si="3"/>
        <v>3349.8465000000001</v>
      </c>
      <c r="N30" s="27">
        <f t="shared" si="4"/>
        <v>3349.8465000000001</v>
      </c>
      <c r="O30" s="27">
        <f t="shared" si="9"/>
        <v>-529252.9770000003</v>
      </c>
      <c r="P30" s="27">
        <f t="shared" si="10"/>
        <v>529252.9770000003</v>
      </c>
      <c r="Q30" s="112"/>
    </row>
    <row r="31" spans="1:19">
      <c r="A31" s="31">
        <v>36192</v>
      </c>
      <c r="B31" s="3"/>
      <c r="C31" s="6">
        <v>23</v>
      </c>
      <c r="D31" s="29">
        <f t="shared" si="0"/>
        <v>8827</v>
      </c>
      <c r="E31" s="29">
        <f t="shared" si="6"/>
        <v>203021</v>
      </c>
      <c r="F31" s="29">
        <f t="shared" si="1"/>
        <v>-1385779</v>
      </c>
      <c r="G31" s="34">
        <f>+Inputs!$D$2</f>
        <v>0.3795</v>
      </c>
      <c r="H31" s="2"/>
      <c r="I31" s="27">
        <f t="shared" si="7"/>
        <v>1588800</v>
      </c>
      <c r="J31" s="27"/>
      <c r="K31" s="27">
        <f t="shared" si="2"/>
        <v>8827</v>
      </c>
      <c r="L31" s="27">
        <f t="shared" si="8"/>
        <v>203021</v>
      </c>
      <c r="M31" s="27">
        <f t="shared" si="3"/>
        <v>3349.8465000000001</v>
      </c>
      <c r="N31" s="27">
        <f t="shared" si="4"/>
        <v>3349.8465000000001</v>
      </c>
      <c r="O31" s="27">
        <f t="shared" si="9"/>
        <v>-525903.13050000032</v>
      </c>
      <c r="P31" s="27">
        <f t="shared" si="10"/>
        <v>525903.13050000032</v>
      </c>
      <c r="Q31" s="112"/>
    </row>
    <row r="32" spans="1:19">
      <c r="A32" s="30">
        <v>36220</v>
      </c>
      <c r="B32" s="3"/>
      <c r="C32" s="6">
        <v>24</v>
      </c>
      <c r="D32" s="29">
        <f t="shared" si="0"/>
        <v>8827</v>
      </c>
      <c r="E32" s="29">
        <f t="shared" si="6"/>
        <v>211848</v>
      </c>
      <c r="F32" s="29">
        <f t="shared" si="1"/>
        <v>-1376952</v>
      </c>
      <c r="G32" s="34">
        <f>+Inputs!$D$2</f>
        <v>0.3795</v>
      </c>
      <c r="H32" s="2"/>
      <c r="I32" s="27">
        <f t="shared" si="7"/>
        <v>1588800</v>
      </c>
      <c r="J32" s="27"/>
      <c r="K32" s="27">
        <f t="shared" si="2"/>
        <v>8827</v>
      </c>
      <c r="L32" s="27">
        <f t="shared" si="8"/>
        <v>211848</v>
      </c>
      <c r="M32" s="27">
        <f t="shared" si="3"/>
        <v>3349.8465000000001</v>
      </c>
      <c r="N32" s="27">
        <f t="shared" si="4"/>
        <v>3349.8465000000001</v>
      </c>
      <c r="O32" s="27">
        <f t="shared" si="9"/>
        <v>-522553.28400000033</v>
      </c>
      <c r="P32" s="27">
        <f t="shared" si="10"/>
        <v>522553.28400000033</v>
      </c>
      <c r="Q32" s="112"/>
    </row>
    <row r="33" spans="1:21">
      <c r="A33" s="31">
        <v>36251</v>
      </c>
      <c r="B33" s="3"/>
      <c r="C33" s="6">
        <v>25</v>
      </c>
      <c r="D33" s="29">
        <f t="shared" si="0"/>
        <v>8827</v>
      </c>
      <c r="E33" s="29">
        <f t="shared" si="6"/>
        <v>220675</v>
      </c>
      <c r="F33" s="29">
        <f t="shared" si="1"/>
        <v>-1368125</v>
      </c>
      <c r="G33" s="34">
        <f>+Inputs!$D$2</f>
        <v>0.3795</v>
      </c>
      <c r="H33" s="2"/>
      <c r="I33" s="27">
        <f t="shared" si="7"/>
        <v>1588800</v>
      </c>
      <c r="J33" s="27"/>
      <c r="K33" s="27">
        <f t="shared" si="2"/>
        <v>8827</v>
      </c>
      <c r="L33" s="27">
        <f t="shared" si="8"/>
        <v>220675</v>
      </c>
      <c r="M33" s="27">
        <f t="shared" si="3"/>
        <v>3349.8465000000001</v>
      </c>
      <c r="N33" s="27">
        <f t="shared" si="4"/>
        <v>3349.8465000000001</v>
      </c>
      <c r="O33" s="27">
        <f t="shared" si="9"/>
        <v>-519203.43750000035</v>
      </c>
      <c r="P33" s="27">
        <f t="shared" si="10"/>
        <v>519203.43750000035</v>
      </c>
      <c r="Q33" s="112"/>
    </row>
    <row r="34" spans="1:21">
      <c r="A34" s="30">
        <v>36281</v>
      </c>
      <c r="B34" s="3"/>
      <c r="C34" s="6">
        <v>26</v>
      </c>
      <c r="D34" s="29">
        <f t="shared" si="0"/>
        <v>8827</v>
      </c>
      <c r="E34" s="29">
        <f t="shared" si="6"/>
        <v>229502</v>
      </c>
      <c r="F34" s="29">
        <f t="shared" si="1"/>
        <v>-1359298</v>
      </c>
      <c r="G34" s="34">
        <f>+Inputs!$D$2</f>
        <v>0.3795</v>
      </c>
      <c r="H34" s="2"/>
      <c r="I34" s="27">
        <f t="shared" si="7"/>
        <v>1588800</v>
      </c>
      <c r="J34" s="27"/>
      <c r="K34" s="27">
        <f t="shared" si="2"/>
        <v>8827</v>
      </c>
      <c r="L34" s="27">
        <f t="shared" si="8"/>
        <v>229502</v>
      </c>
      <c r="M34" s="27">
        <f t="shared" si="3"/>
        <v>3349.8465000000001</v>
      </c>
      <c r="N34" s="27">
        <f t="shared" si="4"/>
        <v>3349.8465000000001</v>
      </c>
      <c r="O34" s="27">
        <f t="shared" si="9"/>
        <v>-515853.59100000036</v>
      </c>
      <c r="P34" s="27">
        <f t="shared" si="10"/>
        <v>515853.59100000036</v>
      </c>
      <c r="Q34" s="112"/>
    </row>
    <row r="35" spans="1:21">
      <c r="A35" s="31">
        <v>36312</v>
      </c>
      <c r="B35" s="3"/>
      <c r="C35" s="6">
        <v>27</v>
      </c>
      <c r="D35" s="29">
        <f t="shared" si="0"/>
        <v>8827</v>
      </c>
      <c r="E35" s="29">
        <f t="shared" si="6"/>
        <v>238329</v>
      </c>
      <c r="F35" s="29">
        <f t="shared" si="1"/>
        <v>-1350471</v>
      </c>
      <c r="G35" s="34">
        <f>+Inputs!$D$2</f>
        <v>0.3795</v>
      </c>
      <c r="H35" s="2"/>
      <c r="I35" s="27">
        <f t="shared" si="7"/>
        <v>1588800</v>
      </c>
      <c r="J35" s="27"/>
      <c r="K35" s="27">
        <f t="shared" si="2"/>
        <v>8827</v>
      </c>
      <c r="L35" s="27">
        <f t="shared" si="8"/>
        <v>238329</v>
      </c>
      <c r="M35" s="27">
        <f t="shared" si="3"/>
        <v>3349.8465000000001</v>
      </c>
      <c r="N35" s="27">
        <f t="shared" si="4"/>
        <v>3349.8465000000001</v>
      </c>
      <c r="O35" s="27">
        <f t="shared" si="9"/>
        <v>-512503.74450000038</v>
      </c>
      <c r="P35" s="27">
        <f t="shared" si="10"/>
        <v>512503.74450000038</v>
      </c>
    </row>
    <row r="36" spans="1:21">
      <c r="A36" s="30">
        <v>36342</v>
      </c>
      <c r="B36" s="3"/>
      <c r="C36" s="6">
        <v>28</v>
      </c>
      <c r="D36" s="29">
        <f t="shared" si="0"/>
        <v>8827</v>
      </c>
      <c r="E36" s="29">
        <f t="shared" si="6"/>
        <v>247156</v>
      </c>
      <c r="F36" s="29">
        <f t="shared" si="1"/>
        <v>-1341644</v>
      </c>
      <c r="G36" s="34">
        <f>+Inputs!$D$2</f>
        <v>0.3795</v>
      </c>
      <c r="H36" s="2"/>
      <c r="I36" s="27">
        <f t="shared" si="7"/>
        <v>1588800</v>
      </c>
      <c r="J36" s="27"/>
      <c r="K36" s="27">
        <f t="shared" si="2"/>
        <v>8827</v>
      </c>
      <c r="L36" s="27">
        <f t="shared" si="8"/>
        <v>247156</v>
      </c>
      <c r="M36" s="27">
        <f t="shared" si="3"/>
        <v>3349.8465000000001</v>
      </c>
      <c r="N36" s="27">
        <f t="shared" si="4"/>
        <v>3349.8465000000001</v>
      </c>
      <c r="O36" s="27">
        <f t="shared" si="9"/>
        <v>-509153.89800000039</v>
      </c>
      <c r="P36" s="27">
        <f t="shared" si="10"/>
        <v>509153.89800000039</v>
      </c>
    </row>
    <row r="37" spans="1:21">
      <c r="A37" s="31">
        <v>36373</v>
      </c>
      <c r="B37" s="3"/>
      <c r="C37" s="6">
        <v>29</v>
      </c>
      <c r="D37" s="29">
        <f t="shared" si="0"/>
        <v>8827</v>
      </c>
      <c r="E37" s="29">
        <f t="shared" si="6"/>
        <v>255983</v>
      </c>
      <c r="F37" s="29">
        <f t="shared" si="1"/>
        <v>-1332817</v>
      </c>
      <c r="G37" s="34">
        <f>+Inputs!$D$2</f>
        <v>0.3795</v>
      </c>
      <c r="H37" s="2"/>
      <c r="I37" s="27">
        <f t="shared" si="7"/>
        <v>1588800</v>
      </c>
      <c r="J37" s="27"/>
      <c r="K37" s="27">
        <f t="shared" si="2"/>
        <v>8827</v>
      </c>
      <c r="L37" s="27">
        <f t="shared" si="8"/>
        <v>255983</v>
      </c>
      <c r="M37" s="27">
        <f t="shared" si="3"/>
        <v>3349.8465000000001</v>
      </c>
      <c r="N37" s="27">
        <f t="shared" si="4"/>
        <v>3349.8465000000001</v>
      </c>
      <c r="O37" s="27">
        <f t="shared" si="9"/>
        <v>-505804.05150000041</v>
      </c>
      <c r="P37" s="27">
        <f t="shared" si="10"/>
        <v>505804.05150000041</v>
      </c>
    </row>
    <row r="38" spans="1:21">
      <c r="A38" s="30">
        <v>36404</v>
      </c>
      <c r="B38" s="3"/>
      <c r="C38" s="6">
        <v>30</v>
      </c>
      <c r="D38" s="29">
        <f t="shared" si="0"/>
        <v>8827</v>
      </c>
      <c r="E38" s="29">
        <f t="shared" si="6"/>
        <v>264810</v>
      </c>
      <c r="F38" s="29">
        <f t="shared" si="1"/>
        <v>-1323990</v>
      </c>
      <c r="G38" s="34">
        <f>+Inputs!$D$2</f>
        <v>0.3795</v>
      </c>
      <c r="H38" s="2"/>
      <c r="I38" s="27">
        <f t="shared" si="7"/>
        <v>1588800</v>
      </c>
      <c r="J38" s="27"/>
      <c r="K38" s="27">
        <f t="shared" si="2"/>
        <v>8827</v>
      </c>
      <c r="L38" s="27">
        <f t="shared" si="8"/>
        <v>264810</v>
      </c>
      <c r="M38" s="27">
        <f t="shared" si="3"/>
        <v>3349.8465000000001</v>
      </c>
      <c r="N38" s="27">
        <f t="shared" si="4"/>
        <v>3349.8465000000001</v>
      </c>
      <c r="O38" s="27">
        <f t="shared" si="9"/>
        <v>-502454.20500000042</v>
      </c>
      <c r="P38" s="27">
        <f t="shared" si="10"/>
        <v>502454.20500000042</v>
      </c>
    </row>
    <row r="39" spans="1:21">
      <c r="A39" s="31">
        <v>36434</v>
      </c>
      <c r="B39" s="2"/>
      <c r="C39" s="6">
        <v>31</v>
      </c>
      <c r="D39" s="29">
        <f t="shared" si="0"/>
        <v>8827</v>
      </c>
      <c r="E39" s="29">
        <f t="shared" si="6"/>
        <v>273637</v>
      </c>
      <c r="F39" s="29">
        <f t="shared" si="1"/>
        <v>-1315163</v>
      </c>
      <c r="G39" s="34">
        <f>+Inputs!$D$2</f>
        <v>0.3795</v>
      </c>
      <c r="H39" s="2"/>
      <c r="I39" s="27">
        <f t="shared" si="7"/>
        <v>1588800</v>
      </c>
      <c r="J39" s="27"/>
      <c r="K39" s="27">
        <f t="shared" si="2"/>
        <v>8827</v>
      </c>
      <c r="L39" s="27">
        <f t="shared" si="8"/>
        <v>273637</v>
      </c>
      <c r="M39" s="27">
        <f t="shared" si="3"/>
        <v>3349.8465000000001</v>
      </c>
      <c r="N39" s="27">
        <f t="shared" si="4"/>
        <v>3349.8465000000001</v>
      </c>
      <c r="O39" s="27">
        <f t="shared" si="9"/>
        <v>-499104.35850000044</v>
      </c>
      <c r="P39" s="27">
        <f t="shared" si="10"/>
        <v>499104.35850000044</v>
      </c>
    </row>
    <row r="40" spans="1:21">
      <c r="A40" s="30">
        <v>36465</v>
      </c>
      <c r="B40" s="2"/>
      <c r="C40" s="6">
        <v>32</v>
      </c>
      <c r="D40" s="29">
        <f t="shared" si="0"/>
        <v>8827</v>
      </c>
      <c r="E40" s="29">
        <f t="shared" si="6"/>
        <v>282464</v>
      </c>
      <c r="F40" s="29">
        <f t="shared" si="1"/>
        <v>-1306336</v>
      </c>
      <c r="G40" s="34">
        <f>+Inputs!$D$2</f>
        <v>0.3795</v>
      </c>
      <c r="H40" s="2"/>
      <c r="I40" s="27">
        <f t="shared" si="7"/>
        <v>1588800</v>
      </c>
      <c r="J40" s="2"/>
      <c r="K40" s="27">
        <f t="shared" si="2"/>
        <v>8827</v>
      </c>
      <c r="L40" s="27">
        <f t="shared" si="8"/>
        <v>282464</v>
      </c>
      <c r="M40" s="27">
        <f t="shared" si="3"/>
        <v>3349.8465000000001</v>
      </c>
      <c r="N40" s="27">
        <f t="shared" si="4"/>
        <v>3349.8465000000001</v>
      </c>
      <c r="O40" s="27">
        <f t="shared" si="9"/>
        <v>-495754.51200000045</v>
      </c>
      <c r="P40" s="27">
        <f t="shared" si="10"/>
        <v>495754.51200000045</v>
      </c>
    </row>
    <row r="41" spans="1:21">
      <c r="A41" s="31">
        <v>36495</v>
      </c>
      <c r="C41" s="6">
        <v>33</v>
      </c>
      <c r="D41" s="29">
        <f t="shared" ref="D41:D72" si="12">ROUND(-(+$B$9/180)*1,0)</f>
        <v>8827</v>
      </c>
      <c r="E41" s="29">
        <f t="shared" si="6"/>
        <v>291291</v>
      </c>
      <c r="F41" s="29">
        <f t="shared" ref="F41:F72" si="13">$B$9+E41</f>
        <v>-1297509</v>
      </c>
      <c r="G41" s="34">
        <f>+Inputs!$D$2</f>
        <v>0.3795</v>
      </c>
      <c r="I41" s="27">
        <f t="shared" si="7"/>
        <v>1588800</v>
      </c>
      <c r="K41" s="27">
        <f t="shared" ref="K41:K72" si="14">D41</f>
        <v>8827</v>
      </c>
      <c r="L41" s="27">
        <f t="shared" si="8"/>
        <v>291291</v>
      </c>
      <c r="M41" s="27">
        <f t="shared" ref="M41:M72" si="15">K41*G41</f>
        <v>3349.8465000000001</v>
      </c>
      <c r="N41" s="27">
        <f t="shared" ref="N41:N72" si="16">M41-J41</f>
        <v>3349.8465000000001</v>
      </c>
      <c r="O41" s="27">
        <f t="shared" si="9"/>
        <v>-492404.66550000047</v>
      </c>
      <c r="P41" s="27">
        <f t="shared" si="10"/>
        <v>492404.66550000047</v>
      </c>
    </row>
    <row r="42" spans="1:21">
      <c r="A42" s="30">
        <v>36526</v>
      </c>
      <c r="C42" s="6">
        <v>34</v>
      </c>
      <c r="D42" s="29">
        <f t="shared" si="12"/>
        <v>8827</v>
      </c>
      <c r="E42" s="29">
        <f t="shared" ref="E42:E73" si="17">+E41+D42</f>
        <v>300118</v>
      </c>
      <c r="F42" s="29">
        <f t="shared" si="13"/>
        <v>-1288682</v>
      </c>
      <c r="G42" s="34">
        <f>+Inputs!$D$2</f>
        <v>0.3795</v>
      </c>
      <c r="I42" s="27">
        <f t="shared" ref="I42:I73" si="18">+I41+H42</f>
        <v>1588800</v>
      </c>
      <c r="K42" s="27">
        <f t="shared" si="14"/>
        <v>8827</v>
      </c>
      <c r="L42" s="27">
        <f t="shared" ref="L42:L73" si="19">+L41+K42</f>
        <v>300118</v>
      </c>
      <c r="M42" s="27">
        <f t="shared" si="15"/>
        <v>3349.8465000000001</v>
      </c>
      <c r="N42" s="27">
        <f t="shared" si="16"/>
        <v>3349.8465000000001</v>
      </c>
      <c r="O42" s="27">
        <f t="shared" ref="O42:O73" si="20">+O41+N42</f>
        <v>-489054.81900000048</v>
      </c>
      <c r="P42" s="27">
        <f t="shared" ref="P42:P73" si="21">P41-N42</f>
        <v>489054.81900000048</v>
      </c>
    </row>
    <row r="43" spans="1:21">
      <c r="A43" s="31">
        <v>36557</v>
      </c>
      <c r="C43" s="6">
        <v>35</v>
      </c>
      <c r="D43" s="29">
        <f t="shared" si="12"/>
        <v>8827</v>
      </c>
      <c r="E43" s="29">
        <f t="shared" si="17"/>
        <v>308945</v>
      </c>
      <c r="F43" s="29">
        <f t="shared" si="13"/>
        <v>-1279855</v>
      </c>
      <c r="G43" s="34">
        <f>+Inputs!$D$2</f>
        <v>0.3795</v>
      </c>
      <c r="I43" s="27">
        <f t="shared" si="18"/>
        <v>1588800</v>
      </c>
      <c r="K43" s="27">
        <f t="shared" si="14"/>
        <v>8827</v>
      </c>
      <c r="L43" s="27">
        <f t="shared" si="19"/>
        <v>308945</v>
      </c>
      <c r="M43" s="27">
        <f t="shared" si="15"/>
        <v>3349.8465000000001</v>
      </c>
      <c r="N43" s="27">
        <f t="shared" si="16"/>
        <v>3349.8465000000001</v>
      </c>
      <c r="O43" s="27">
        <f t="shared" si="20"/>
        <v>-485704.9725000005</v>
      </c>
      <c r="P43" s="27">
        <f t="shared" si="21"/>
        <v>485704.9725000005</v>
      </c>
    </row>
    <row r="44" spans="1:21">
      <c r="A44" s="30">
        <v>36586</v>
      </c>
      <c r="C44" s="6">
        <v>36</v>
      </c>
      <c r="D44" s="29">
        <f t="shared" si="12"/>
        <v>8827</v>
      </c>
      <c r="E44" s="29">
        <f t="shared" si="17"/>
        <v>317772</v>
      </c>
      <c r="F44" s="29">
        <f t="shared" si="13"/>
        <v>-1271028</v>
      </c>
      <c r="G44" s="34">
        <f>+Inputs!$D$2</f>
        <v>0.3795</v>
      </c>
      <c r="I44" s="27">
        <f t="shared" si="18"/>
        <v>1588800</v>
      </c>
      <c r="K44" s="27">
        <f t="shared" si="14"/>
        <v>8827</v>
      </c>
      <c r="L44" s="27">
        <f t="shared" si="19"/>
        <v>317772</v>
      </c>
      <c r="M44" s="27">
        <f t="shared" si="15"/>
        <v>3349.8465000000001</v>
      </c>
      <c r="N44" s="27">
        <f t="shared" si="16"/>
        <v>3349.8465000000001</v>
      </c>
      <c r="O44" s="27">
        <f t="shared" si="20"/>
        <v>-482355.12600000051</v>
      </c>
      <c r="P44" s="27">
        <f t="shared" si="21"/>
        <v>482355.12600000051</v>
      </c>
      <c r="U44" s="98"/>
    </row>
    <row r="45" spans="1:21">
      <c r="A45" s="31">
        <v>36617</v>
      </c>
      <c r="C45" s="6">
        <v>37</v>
      </c>
      <c r="D45" s="29">
        <f t="shared" si="12"/>
        <v>8827</v>
      </c>
      <c r="E45" s="29">
        <f t="shared" si="17"/>
        <v>326599</v>
      </c>
      <c r="F45" s="29">
        <f t="shared" si="13"/>
        <v>-1262201</v>
      </c>
      <c r="G45" s="34">
        <f>+Inputs!$D$2</f>
        <v>0.3795</v>
      </c>
      <c r="I45" s="27">
        <f t="shared" si="18"/>
        <v>1588800</v>
      </c>
      <c r="K45" s="27">
        <f t="shared" si="14"/>
        <v>8827</v>
      </c>
      <c r="L45" s="27">
        <f t="shared" si="19"/>
        <v>326599</v>
      </c>
      <c r="M45" s="27">
        <f t="shared" si="15"/>
        <v>3349.8465000000001</v>
      </c>
      <c r="N45" s="27">
        <f t="shared" si="16"/>
        <v>3349.8465000000001</v>
      </c>
      <c r="O45" s="27">
        <f t="shared" si="20"/>
        <v>-479005.27950000053</v>
      </c>
      <c r="P45" s="27">
        <f t="shared" si="21"/>
        <v>479005.27950000053</v>
      </c>
      <c r="U45" s="98"/>
    </row>
    <row r="46" spans="1:21">
      <c r="A46" s="30">
        <v>36647</v>
      </c>
      <c r="C46" s="6">
        <v>38</v>
      </c>
      <c r="D46" s="29">
        <f t="shared" si="12"/>
        <v>8827</v>
      </c>
      <c r="E46" s="29">
        <f t="shared" si="17"/>
        <v>335426</v>
      </c>
      <c r="F46" s="29">
        <f t="shared" si="13"/>
        <v>-1253374</v>
      </c>
      <c r="G46" s="34">
        <f>+Inputs!$D$2</f>
        <v>0.3795</v>
      </c>
      <c r="I46" s="27">
        <f t="shared" si="18"/>
        <v>1588800</v>
      </c>
      <c r="K46" s="27">
        <f t="shared" si="14"/>
        <v>8827</v>
      </c>
      <c r="L46" s="27">
        <f t="shared" si="19"/>
        <v>335426</v>
      </c>
      <c r="M46" s="27">
        <f t="shared" si="15"/>
        <v>3349.8465000000001</v>
      </c>
      <c r="N46" s="27">
        <f t="shared" si="16"/>
        <v>3349.8465000000001</v>
      </c>
      <c r="O46" s="27">
        <f t="shared" si="20"/>
        <v>-475655.43300000054</v>
      </c>
      <c r="P46" s="27">
        <f t="shared" si="21"/>
        <v>475655.43300000054</v>
      </c>
      <c r="U46" s="98"/>
    </row>
    <row r="47" spans="1:21">
      <c r="A47" s="31">
        <v>36678</v>
      </c>
      <c r="C47" s="6">
        <v>39</v>
      </c>
      <c r="D47" s="29">
        <f t="shared" si="12"/>
        <v>8827</v>
      </c>
      <c r="E47" s="29">
        <f t="shared" si="17"/>
        <v>344253</v>
      </c>
      <c r="F47" s="29">
        <f t="shared" si="13"/>
        <v>-1244547</v>
      </c>
      <c r="G47" s="34">
        <f>+Inputs!$D$2</f>
        <v>0.3795</v>
      </c>
      <c r="I47" s="27">
        <f t="shared" si="18"/>
        <v>1588800</v>
      </c>
      <c r="K47" s="27">
        <f t="shared" si="14"/>
        <v>8827</v>
      </c>
      <c r="L47" s="27">
        <f t="shared" si="19"/>
        <v>344253</v>
      </c>
      <c r="M47" s="27">
        <f t="shared" si="15"/>
        <v>3349.8465000000001</v>
      </c>
      <c r="N47" s="27">
        <f t="shared" si="16"/>
        <v>3349.8465000000001</v>
      </c>
      <c r="O47" s="27">
        <f t="shared" si="20"/>
        <v>-472305.58650000056</v>
      </c>
      <c r="P47" s="27">
        <f t="shared" si="21"/>
        <v>472305.58650000056</v>
      </c>
      <c r="U47" s="98"/>
    </row>
    <row r="48" spans="1:21">
      <c r="A48" s="30">
        <v>36708</v>
      </c>
      <c r="C48" s="6">
        <v>40</v>
      </c>
      <c r="D48" s="29">
        <f t="shared" si="12"/>
        <v>8827</v>
      </c>
      <c r="E48" s="29">
        <f t="shared" si="17"/>
        <v>353080</v>
      </c>
      <c r="F48" s="29">
        <f t="shared" si="13"/>
        <v>-1235720</v>
      </c>
      <c r="G48" s="34">
        <f>+Inputs!$D$2</f>
        <v>0.3795</v>
      </c>
      <c r="I48" s="27">
        <f t="shared" si="18"/>
        <v>1588800</v>
      </c>
      <c r="K48" s="27">
        <f t="shared" si="14"/>
        <v>8827</v>
      </c>
      <c r="L48" s="27">
        <f t="shared" si="19"/>
        <v>353080</v>
      </c>
      <c r="M48" s="27">
        <f t="shared" si="15"/>
        <v>3349.8465000000001</v>
      </c>
      <c r="N48" s="27">
        <f t="shared" si="16"/>
        <v>3349.8465000000001</v>
      </c>
      <c r="O48" s="27">
        <f t="shared" si="20"/>
        <v>-468955.74000000057</v>
      </c>
      <c r="P48" s="27">
        <f t="shared" si="21"/>
        <v>468955.74000000057</v>
      </c>
      <c r="U48" s="98"/>
    </row>
    <row r="49" spans="1:21">
      <c r="A49" s="31">
        <v>36739</v>
      </c>
      <c r="C49" s="6">
        <v>41</v>
      </c>
      <c r="D49" s="29">
        <f t="shared" si="12"/>
        <v>8827</v>
      </c>
      <c r="E49" s="29">
        <f t="shared" si="17"/>
        <v>361907</v>
      </c>
      <c r="F49" s="29">
        <f t="shared" si="13"/>
        <v>-1226893</v>
      </c>
      <c r="G49" s="34">
        <f>+Inputs!$D$2</f>
        <v>0.3795</v>
      </c>
      <c r="I49" s="27">
        <f t="shared" si="18"/>
        <v>1588800</v>
      </c>
      <c r="K49" s="27">
        <f t="shared" si="14"/>
        <v>8827</v>
      </c>
      <c r="L49" s="27">
        <f t="shared" si="19"/>
        <v>361907</v>
      </c>
      <c r="M49" s="27">
        <f t="shared" si="15"/>
        <v>3349.8465000000001</v>
      </c>
      <c r="N49" s="27">
        <f t="shared" si="16"/>
        <v>3349.8465000000001</v>
      </c>
      <c r="O49" s="27">
        <f t="shared" si="20"/>
        <v>-465605.89350000059</v>
      </c>
      <c r="P49" s="27">
        <f t="shared" si="21"/>
        <v>465605.89350000059</v>
      </c>
      <c r="U49" s="98"/>
    </row>
    <row r="50" spans="1:21">
      <c r="A50" s="30">
        <v>36770</v>
      </c>
      <c r="C50" s="6">
        <v>42</v>
      </c>
      <c r="D50" s="29">
        <f t="shared" si="12"/>
        <v>8827</v>
      </c>
      <c r="E50" s="29">
        <f t="shared" si="17"/>
        <v>370734</v>
      </c>
      <c r="F50" s="29">
        <f t="shared" si="13"/>
        <v>-1218066</v>
      </c>
      <c r="G50" s="34">
        <f>+Inputs!$D$2</f>
        <v>0.3795</v>
      </c>
      <c r="I50" s="27">
        <f t="shared" si="18"/>
        <v>1588800</v>
      </c>
      <c r="K50" s="27">
        <f t="shared" si="14"/>
        <v>8827</v>
      </c>
      <c r="L50" s="27">
        <f t="shared" si="19"/>
        <v>370734</v>
      </c>
      <c r="M50" s="27">
        <f t="shared" si="15"/>
        <v>3349.8465000000001</v>
      </c>
      <c r="N50" s="27">
        <f t="shared" si="16"/>
        <v>3349.8465000000001</v>
      </c>
      <c r="O50" s="27">
        <f t="shared" si="20"/>
        <v>-462256.0470000006</v>
      </c>
      <c r="P50" s="27">
        <f t="shared" si="21"/>
        <v>462256.0470000006</v>
      </c>
      <c r="U50" s="98"/>
    </row>
    <row r="51" spans="1:21">
      <c r="A51" s="31">
        <v>36800</v>
      </c>
      <c r="C51" s="6">
        <v>43</v>
      </c>
      <c r="D51" s="29">
        <f t="shared" si="12"/>
        <v>8827</v>
      </c>
      <c r="E51" s="29">
        <f t="shared" si="17"/>
        <v>379561</v>
      </c>
      <c r="F51" s="29">
        <f t="shared" si="13"/>
        <v>-1209239</v>
      </c>
      <c r="G51" s="34">
        <f>+Inputs!$D$2</f>
        <v>0.3795</v>
      </c>
      <c r="I51" s="27">
        <f t="shared" si="18"/>
        <v>1588800</v>
      </c>
      <c r="K51" s="27">
        <f t="shared" si="14"/>
        <v>8827</v>
      </c>
      <c r="L51" s="27">
        <f t="shared" si="19"/>
        <v>379561</v>
      </c>
      <c r="M51" s="27">
        <f t="shared" si="15"/>
        <v>3349.8465000000001</v>
      </c>
      <c r="N51" s="27">
        <f t="shared" si="16"/>
        <v>3349.8465000000001</v>
      </c>
      <c r="O51" s="27">
        <f t="shared" si="20"/>
        <v>-458906.20050000062</v>
      </c>
      <c r="P51" s="27">
        <f t="shared" si="21"/>
        <v>458906.20050000062</v>
      </c>
      <c r="U51" s="98"/>
    </row>
    <row r="52" spans="1:21">
      <c r="A52" s="30">
        <v>36831</v>
      </c>
      <c r="C52" s="6">
        <v>44</v>
      </c>
      <c r="D52" s="29">
        <f t="shared" si="12"/>
        <v>8827</v>
      </c>
      <c r="E52" s="29">
        <f t="shared" si="17"/>
        <v>388388</v>
      </c>
      <c r="F52" s="29">
        <f t="shared" si="13"/>
        <v>-1200412</v>
      </c>
      <c r="G52" s="34">
        <f>+Inputs!$D$2</f>
        <v>0.3795</v>
      </c>
      <c r="I52" s="27">
        <f t="shared" si="18"/>
        <v>1588800</v>
      </c>
      <c r="K52" s="27">
        <f t="shared" si="14"/>
        <v>8827</v>
      </c>
      <c r="L52" s="27">
        <f t="shared" si="19"/>
        <v>388388</v>
      </c>
      <c r="M52" s="27">
        <f t="shared" si="15"/>
        <v>3349.8465000000001</v>
      </c>
      <c r="N52" s="27">
        <f t="shared" si="16"/>
        <v>3349.8465000000001</v>
      </c>
      <c r="O52" s="27">
        <f t="shared" si="20"/>
        <v>-455556.35400000063</v>
      </c>
      <c r="P52" s="27">
        <f t="shared" si="21"/>
        <v>455556.35400000063</v>
      </c>
      <c r="U52" s="98"/>
    </row>
    <row r="53" spans="1:21">
      <c r="A53" s="31">
        <v>36861</v>
      </c>
      <c r="C53" s="6">
        <v>45</v>
      </c>
      <c r="D53" s="29">
        <f t="shared" si="12"/>
        <v>8827</v>
      </c>
      <c r="E53" s="29">
        <f t="shared" si="17"/>
        <v>397215</v>
      </c>
      <c r="F53" s="29">
        <f t="shared" si="13"/>
        <v>-1191585</v>
      </c>
      <c r="G53" s="34">
        <f>+Inputs!$D$2</f>
        <v>0.3795</v>
      </c>
      <c r="I53" s="27">
        <f t="shared" si="18"/>
        <v>1588800</v>
      </c>
      <c r="K53" s="27">
        <f t="shared" si="14"/>
        <v>8827</v>
      </c>
      <c r="L53" s="27">
        <f t="shared" si="19"/>
        <v>397215</v>
      </c>
      <c r="M53" s="27">
        <f t="shared" si="15"/>
        <v>3349.8465000000001</v>
      </c>
      <c r="N53" s="27">
        <f t="shared" si="16"/>
        <v>3349.8465000000001</v>
      </c>
      <c r="O53" s="27">
        <f t="shared" si="20"/>
        <v>-452206.50750000065</v>
      </c>
      <c r="P53" s="27">
        <f t="shared" si="21"/>
        <v>452206.50750000065</v>
      </c>
      <c r="U53" s="98"/>
    </row>
    <row r="54" spans="1:21">
      <c r="A54" s="30">
        <v>36892</v>
      </c>
      <c r="C54" s="6">
        <v>46</v>
      </c>
      <c r="D54" s="29">
        <f t="shared" si="12"/>
        <v>8827</v>
      </c>
      <c r="E54" s="29">
        <f t="shared" si="17"/>
        <v>406042</v>
      </c>
      <c r="F54" s="29">
        <f t="shared" si="13"/>
        <v>-1182758</v>
      </c>
      <c r="G54" s="34">
        <f>+Inputs!$D$2</f>
        <v>0.3795</v>
      </c>
      <c r="I54" s="27">
        <f t="shared" si="18"/>
        <v>1588800</v>
      </c>
      <c r="K54" s="27">
        <f t="shared" si="14"/>
        <v>8827</v>
      </c>
      <c r="L54" s="27">
        <f t="shared" si="19"/>
        <v>406042</v>
      </c>
      <c r="M54" s="27">
        <f t="shared" si="15"/>
        <v>3349.8465000000001</v>
      </c>
      <c r="N54" s="27">
        <f t="shared" si="16"/>
        <v>3349.8465000000001</v>
      </c>
      <c r="O54" s="27">
        <f t="shared" si="20"/>
        <v>-448856.66100000066</v>
      </c>
      <c r="P54" s="27">
        <f t="shared" si="21"/>
        <v>448856.66100000066</v>
      </c>
      <c r="U54" s="98"/>
    </row>
    <row r="55" spans="1:21">
      <c r="A55" s="31">
        <v>36923</v>
      </c>
      <c r="C55" s="6">
        <v>47</v>
      </c>
      <c r="D55" s="29">
        <f t="shared" si="12"/>
        <v>8827</v>
      </c>
      <c r="E55" s="29">
        <f t="shared" si="17"/>
        <v>414869</v>
      </c>
      <c r="F55" s="29">
        <f t="shared" si="13"/>
        <v>-1173931</v>
      </c>
      <c r="G55" s="34">
        <f>+Inputs!$D$2</f>
        <v>0.3795</v>
      </c>
      <c r="I55" s="27">
        <f t="shared" si="18"/>
        <v>1588800</v>
      </c>
      <c r="K55" s="27">
        <f t="shared" si="14"/>
        <v>8827</v>
      </c>
      <c r="L55" s="27">
        <f t="shared" si="19"/>
        <v>414869</v>
      </c>
      <c r="M55" s="27">
        <f t="shared" si="15"/>
        <v>3349.8465000000001</v>
      </c>
      <c r="N55" s="27">
        <f t="shared" si="16"/>
        <v>3349.8465000000001</v>
      </c>
      <c r="O55" s="27">
        <f t="shared" si="20"/>
        <v>-445506.81450000068</v>
      </c>
      <c r="P55" s="27">
        <f t="shared" si="21"/>
        <v>445506.81450000068</v>
      </c>
      <c r="U55" s="98"/>
    </row>
    <row r="56" spans="1:21">
      <c r="A56" s="30">
        <v>36951</v>
      </c>
      <c r="C56" s="6">
        <v>48</v>
      </c>
      <c r="D56" s="29">
        <f t="shared" si="12"/>
        <v>8827</v>
      </c>
      <c r="E56" s="29">
        <f t="shared" si="17"/>
        <v>423696</v>
      </c>
      <c r="F56" s="29">
        <f t="shared" si="13"/>
        <v>-1165104</v>
      </c>
      <c r="G56" s="34">
        <f>+Inputs!$D$2</f>
        <v>0.3795</v>
      </c>
      <c r="I56" s="27">
        <f t="shared" si="18"/>
        <v>1588800</v>
      </c>
      <c r="K56" s="27">
        <f t="shared" si="14"/>
        <v>8827</v>
      </c>
      <c r="L56" s="27">
        <f t="shared" si="19"/>
        <v>423696</v>
      </c>
      <c r="M56" s="27">
        <f t="shared" si="15"/>
        <v>3349.8465000000001</v>
      </c>
      <c r="N56" s="27">
        <f t="shared" si="16"/>
        <v>3349.8465000000001</v>
      </c>
      <c r="O56" s="27">
        <f t="shared" si="20"/>
        <v>-442156.96800000069</v>
      </c>
      <c r="P56" s="27">
        <f t="shared" si="21"/>
        <v>442156.96800000069</v>
      </c>
    </row>
    <row r="57" spans="1:21">
      <c r="A57" s="31">
        <v>36982</v>
      </c>
      <c r="C57" s="6">
        <v>49</v>
      </c>
      <c r="D57" s="29">
        <f t="shared" si="12"/>
        <v>8827</v>
      </c>
      <c r="E57" s="29">
        <f t="shared" si="17"/>
        <v>432523</v>
      </c>
      <c r="F57" s="29">
        <f t="shared" si="13"/>
        <v>-1156277</v>
      </c>
      <c r="G57" s="34">
        <f>+Inputs!$D$2</f>
        <v>0.3795</v>
      </c>
      <c r="I57" s="27">
        <f t="shared" si="18"/>
        <v>1588800</v>
      </c>
      <c r="K57" s="27">
        <f t="shared" si="14"/>
        <v>8827</v>
      </c>
      <c r="L57" s="27">
        <f t="shared" si="19"/>
        <v>432523</v>
      </c>
      <c r="M57" s="27">
        <f t="shared" si="15"/>
        <v>3349.8465000000001</v>
      </c>
      <c r="N57" s="27">
        <f t="shared" si="16"/>
        <v>3349.8465000000001</v>
      </c>
      <c r="O57" s="27">
        <f t="shared" si="20"/>
        <v>-438807.12150000071</v>
      </c>
      <c r="P57" s="27">
        <f t="shared" si="21"/>
        <v>438807.12150000071</v>
      </c>
    </row>
    <row r="58" spans="1:21">
      <c r="A58" s="30">
        <v>37012</v>
      </c>
      <c r="C58" s="6">
        <v>50</v>
      </c>
      <c r="D58" s="29">
        <f t="shared" si="12"/>
        <v>8827</v>
      </c>
      <c r="E58" s="29">
        <f t="shared" si="17"/>
        <v>441350</v>
      </c>
      <c r="F58" s="29">
        <f t="shared" si="13"/>
        <v>-1147450</v>
      </c>
      <c r="G58" s="34">
        <f>+Inputs!$D$2</f>
        <v>0.3795</v>
      </c>
      <c r="I58" s="27">
        <f t="shared" si="18"/>
        <v>1588800</v>
      </c>
      <c r="K58" s="27">
        <f t="shared" si="14"/>
        <v>8827</v>
      </c>
      <c r="L58" s="27">
        <f t="shared" si="19"/>
        <v>441350</v>
      </c>
      <c r="M58" s="27">
        <f t="shared" si="15"/>
        <v>3349.8465000000001</v>
      </c>
      <c r="N58" s="27">
        <f t="shared" si="16"/>
        <v>3349.8465000000001</v>
      </c>
      <c r="O58" s="27">
        <f t="shared" si="20"/>
        <v>-435457.27500000072</v>
      </c>
      <c r="P58" s="27">
        <f t="shared" si="21"/>
        <v>435457.27500000072</v>
      </c>
    </row>
    <row r="59" spans="1:21">
      <c r="A59" s="31">
        <v>37043</v>
      </c>
      <c r="C59" s="6">
        <v>51</v>
      </c>
      <c r="D59" s="29">
        <f t="shared" si="12"/>
        <v>8827</v>
      </c>
      <c r="E59" s="29">
        <f t="shared" si="17"/>
        <v>450177</v>
      </c>
      <c r="F59" s="29">
        <f t="shared" si="13"/>
        <v>-1138623</v>
      </c>
      <c r="G59" s="34">
        <f>+Inputs!$D$2</f>
        <v>0.3795</v>
      </c>
      <c r="I59" s="27">
        <f t="shared" si="18"/>
        <v>1588800</v>
      </c>
      <c r="K59" s="27">
        <f t="shared" si="14"/>
        <v>8827</v>
      </c>
      <c r="L59" s="27">
        <f t="shared" si="19"/>
        <v>450177</v>
      </c>
      <c r="M59" s="27">
        <f t="shared" si="15"/>
        <v>3349.8465000000001</v>
      </c>
      <c r="N59" s="27">
        <f t="shared" si="16"/>
        <v>3349.8465000000001</v>
      </c>
      <c r="O59" s="27">
        <f t="shared" si="20"/>
        <v>-432107.42850000074</v>
      </c>
      <c r="P59" s="27">
        <f t="shared" si="21"/>
        <v>432107.42850000074</v>
      </c>
    </row>
    <row r="60" spans="1:21">
      <c r="A60" s="30">
        <v>37073</v>
      </c>
      <c r="C60" s="6">
        <v>52</v>
      </c>
      <c r="D60" s="29">
        <f t="shared" si="12"/>
        <v>8827</v>
      </c>
      <c r="E60" s="29">
        <f t="shared" si="17"/>
        <v>459004</v>
      </c>
      <c r="F60" s="29">
        <f t="shared" si="13"/>
        <v>-1129796</v>
      </c>
      <c r="G60" s="34">
        <f>+Inputs!$D$2</f>
        <v>0.3795</v>
      </c>
      <c r="I60" s="27">
        <f t="shared" si="18"/>
        <v>1588800</v>
      </c>
      <c r="K60" s="27">
        <f t="shared" si="14"/>
        <v>8827</v>
      </c>
      <c r="L60" s="27">
        <f t="shared" si="19"/>
        <v>459004</v>
      </c>
      <c r="M60" s="27">
        <f t="shared" si="15"/>
        <v>3349.8465000000001</v>
      </c>
      <c r="N60" s="27">
        <f t="shared" si="16"/>
        <v>3349.8465000000001</v>
      </c>
      <c r="O60" s="27">
        <f t="shared" si="20"/>
        <v>-428757.58200000075</v>
      </c>
      <c r="P60" s="27">
        <f t="shared" si="21"/>
        <v>428757.58200000075</v>
      </c>
    </row>
    <row r="61" spans="1:21">
      <c r="A61" s="31">
        <v>37104</v>
      </c>
      <c r="C61" s="6">
        <v>53</v>
      </c>
      <c r="D61" s="29">
        <f t="shared" si="12"/>
        <v>8827</v>
      </c>
      <c r="E61" s="29">
        <f t="shared" si="17"/>
        <v>467831</v>
      </c>
      <c r="F61" s="29">
        <f t="shared" si="13"/>
        <v>-1120969</v>
      </c>
      <c r="G61" s="34">
        <f>+Inputs!$D$2</f>
        <v>0.3795</v>
      </c>
      <c r="I61" s="27">
        <f t="shared" si="18"/>
        <v>1588800</v>
      </c>
      <c r="K61" s="27">
        <f t="shared" si="14"/>
        <v>8827</v>
      </c>
      <c r="L61" s="27">
        <f t="shared" si="19"/>
        <v>467831</v>
      </c>
      <c r="M61" s="27">
        <f t="shared" si="15"/>
        <v>3349.8465000000001</v>
      </c>
      <c r="N61" s="27">
        <f t="shared" si="16"/>
        <v>3349.8465000000001</v>
      </c>
      <c r="O61" s="27">
        <f t="shared" si="20"/>
        <v>-425407.73550000077</v>
      </c>
      <c r="P61" s="27">
        <f t="shared" si="21"/>
        <v>425407.73550000077</v>
      </c>
    </row>
    <row r="62" spans="1:21">
      <c r="A62" s="30">
        <v>37135</v>
      </c>
      <c r="C62" s="6">
        <v>54</v>
      </c>
      <c r="D62" s="29">
        <f t="shared" si="12"/>
        <v>8827</v>
      </c>
      <c r="E62" s="29">
        <f t="shared" si="17"/>
        <v>476658</v>
      </c>
      <c r="F62" s="29">
        <f t="shared" si="13"/>
        <v>-1112142</v>
      </c>
      <c r="G62" s="34">
        <f>+Inputs!$D$2</f>
        <v>0.3795</v>
      </c>
      <c r="I62" s="27">
        <f t="shared" si="18"/>
        <v>1588800</v>
      </c>
      <c r="K62" s="27">
        <f t="shared" si="14"/>
        <v>8827</v>
      </c>
      <c r="L62" s="27">
        <f t="shared" si="19"/>
        <v>476658</v>
      </c>
      <c r="M62" s="27">
        <f t="shared" si="15"/>
        <v>3349.8465000000001</v>
      </c>
      <c r="N62" s="27">
        <f t="shared" si="16"/>
        <v>3349.8465000000001</v>
      </c>
      <c r="O62" s="27">
        <f t="shared" si="20"/>
        <v>-422057.88900000078</v>
      </c>
      <c r="P62" s="27">
        <f t="shared" si="21"/>
        <v>422057.88900000078</v>
      </c>
    </row>
    <row r="63" spans="1:21">
      <c r="A63" s="31">
        <v>37165</v>
      </c>
      <c r="C63" s="6">
        <v>55</v>
      </c>
      <c r="D63" s="29">
        <f t="shared" si="12"/>
        <v>8827</v>
      </c>
      <c r="E63" s="29">
        <f t="shared" si="17"/>
        <v>485485</v>
      </c>
      <c r="F63" s="29">
        <f t="shared" si="13"/>
        <v>-1103315</v>
      </c>
      <c r="G63" s="34">
        <f>+Inputs!$D$2</f>
        <v>0.3795</v>
      </c>
      <c r="I63" s="27">
        <f t="shared" si="18"/>
        <v>1588800</v>
      </c>
      <c r="K63" s="27">
        <f t="shared" si="14"/>
        <v>8827</v>
      </c>
      <c r="L63" s="27">
        <f t="shared" si="19"/>
        <v>485485</v>
      </c>
      <c r="M63" s="27">
        <f t="shared" si="15"/>
        <v>3349.8465000000001</v>
      </c>
      <c r="N63" s="27">
        <f t="shared" si="16"/>
        <v>3349.8465000000001</v>
      </c>
      <c r="O63" s="27">
        <f t="shared" si="20"/>
        <v>-418708.0425000008</v>
      </c>
      <c r="P63" s="27">
        <f t="shared" si="21"/>
        <v>418708.0425000008</v>
      </c>
    </row>
    <row r="64" spans="1:21">
      <c r="A64" s="30">
        <v>37196</v>
      </c>
      <c r="C64" s="6">
        <v>56</v>
      </c>
      <c r="D64" s="29">
        <f t="shared" si="12"/>
        <v>8827</v>
      </c>
      <c r="E64" s="29">
        <f t="shared" si="17"/>
        <v>494312</v>
      </c>
      <c r="F64" s="29">
        <f t="shared" si="13"/>
        <v>-1094488</v>
      </c>
      <c r="G64" s="34">
        <f>+Inputs!$D$2</f>
        <v>0.3795</v>
      </c>
      <c r="I64" s="27">
        <f t="shared" si="18"/>
        <v>1588800</v>
      </c>
      <c r="K64" s="27">
        <f t="shared" si="14"/>
        <v>8827</v>
      </c>
      <c r="L64" s="27">
        <f t="shared" si="19"/>
        <v>494312</v>
      </c>
      <c r="M64" s="27">
        <f t="shared" si="15"/>
        <v>3349.8465000000001</v>
      </c>
      <c r="N64" s="27">
        <f t="shared" si="16"/>
        <v>3349.8465000000001</v>
      </c>
      <c r="O64" s="27">
        <f t="shared" si="20"/>
        <v>-415358.19600000081</v>
      </c>
      <c r="P64" s="27">
        <f t="shared" si="21"/>
        <v>415358.19600000081</v>
      </c>
    </row>
    <row r="65" spans="1:16">
      <c r="A65" s="31">
        <v>37226</v>
      </c>
      <c r="C65" s="6">
        <v>57</v>
      </c>
      <c r="D65" s="29">
        <f t="shared" si="12"/>
        <v>8827</v>
      </c>
      <c r="E65" s="29">
        <f t="shared" si="17"/>
        <v>503139</v>
      </c>
      <c r="F65" s="29">
        <f t="shared" si="13"/>
        <v>-1085661</v>
      </c>
      <c r="G65" s="34">
        <f>+Inputs!$D$2</f>
        <v>0.3795</v>
      </c>
      <c r="I65" s="27">
        <f t="shared" si="18"/>
        <v>1588800</v>
      </c>
      <c r="K65" s="27">
        <f t="shared" si="14"/>
        <v>8827</v>
      </c>
      <c r="L65" s="27">
        <f t="shared" si="19"/>
        <v>503139</v>
      </c>
      <c r="M65" s="27">
        <f t="shared" si="15"/>
        <v>3349.8465000000001</v>
      </c>
      <c r="N65" s="27">
        <f t="shared" si="16"/>
        <v>3349.8465000000001</v>
      </c>
      <c r="O65" s="27">
        <f t="shared" si="20"/>
        <v>-412008.34950000083</v>
      </c>
      <c r="P65" s="27">
        <f t="shared" si="21"/>
        <v>412008.34950000083</v>
      </c>
    </row>
    <row r="66" spans="1:16">
      <c r="A66" s="30">
        <v>37257</v>
      </c>
      <c r="C66" s="6">
        <v>58</v>
      </c>
      <c r="D66" s="29">
        <f t="shared" si="12"/>
        <v>8827</v>
      </c>
      <c r="E66" s="29">
        <f t="shared" si="17"/>
        <v>511966</v>
      </c>
      <c r="F66" s="29">
        <f t="shared" si="13"/>
        <v>-1076834</v>
      </c>
      <c r="G66" s="34">
        <f>+Inputs!$D$2</f>
        <v>0.3795</v>
      </c>
      <c r="I66" s="27">
        <f t="shared" si="18"/>
        <v>1588800</v>
      </c>
      <c r="K66" s="27">
        <f t="shared" si="14"/>
        <v>8827</v>
      </c>
      <c r="L66" s="27">
        <f t="shared" si="19"/>
        <v>511966</v>
      </c>
      <c r="M66" s="27">
        <f t="shared" si="15"/>
        <v>3349.8465000000001</v>
      </c>
      <c r="N66" s="27">
        <f t="shared" si="16"/>
        <v>3349.8465000000001</v>
      </c>
      <c r="O66" s="27">
        <f t="shared" si="20"/>
        <v>-408658.50300000084</v>
      </c>
      <c r="P66" s="27">
        <f t="shared" si="21"/>
        <v>408658.50300000084</v>
      </c>
    </row>
    <row r="67" spans="1:16">
      <c r="A67" s="31">
        <v>37288</v>
      </c>
      <c r="C67" s="6">
        <v>59</v>
      </c>
      <c r="D67" s="29">
        <f t="shared" si="12"/>
        <v>8827</v>
      </c>
      <c r="E67" s="29">
        <f t="shared" si="17"/>
        <v>520793</v>
      </c>
      <c r="F67" s="29">
        <f t="shared" si="13"/>
        <v>-1068007</v>
      </c>
      <c r="G67" s="34">
        <f>+Inputs!$D$2</f>
        <v>0.3795</v>
      </c>
      <c r="I67" s="27">
        <f t="shared" si="18"/>
        <v>1588800</v>
      </c>
      <c r="K67" s="27">
        <f t="shared" si="14"/>
        <v>8827</v>
      </c>
      <c r="L67" s="27">
        <f t="shared" si="19"/>
        <v>520793</v>
      </c>
      <c r="M67" s="27">
        <f t="shared" si="15"/>
        <v>3349.8465000000001</v>
      </c>
      <c r="N67" s="27">
        <f t="shared" si="16"/>
        <v>3349.8465000000001</v>
      </c>
      <c r="O67" s="27">
        <f t="shared" si="20"/>
        <v>-405308.65650000086</v>
      </c>
      <c r="P67" s="27">
        <f t="shared" si="21"/>
        <v>405308.65650000086</v>
      </c>
    </row>
    <row r="68" spans="1:16">
      <c r="A68" s="30">
        <v>37316</v>
      </c>
      <c r="C68" s="6">
        <v>60</v>
      </c>
      <c r="D68" s="29">
        <f t="shared" si="12"/>
        <v>8827</v>
      </c>
      <c r="E68" s="29">
        <f t="shared" si="17"/>
        <v>529620</v>
      </c>
      <c r="F68" s="29">
        <f t="shared" si="13"/>
        <v>-1059180</v>
      </c>
      <c r="G68" s="34">
        <f>+Inputs!$D$2</f>
        <v>0.3795</v>
      </c>
      <c r="I68" s="27">
        <f t="shared" si="18"/>
        <v>1588800</v>
      </c>
      <c r="K68" s="27">
        <f t="shared" si="14"/>
        <v>8827</v>
      </c>
      <c r="L68" s="27">
        <f t="shared" si="19"/>
        <v>529620</v>
      </c>
      <c r="M68" s="27">
        <f t="shared" si="15"/>
        <v>3349.8465000000001</v>
      </c>
      <c r="N68" s="27">
        <f t="shared" si="16"/>
        <v>3349.8465000000001</v>
      </c>
      <c r="O68" s="27">
        <f t="shared" si="20"/>
        <v>-401958.81000000087</v>
      </c>
      <c r="P68" s="27">
        <f t="shared" si="21"/>
        <v>401958.81000000087</v>
      </c>
    </row>
    <row r="69" spans="1:16">
      <c r="A69" s="31">
        <v>37347</v>
      </c>
      <c r="C69" s="6">
        <v>61</v>
      </c>
      <c r="D69" s="29">
        <f t="shared" si="12"/>
        <v>8827</v>
      </c>
      <c r="E69" s="29">
        <f t="shared" si="17"/>
        <v>538447</v>
      </c>
      <c r="F69" s="29">
        <f t="shared" si="13"/>
        <v>-1050353</v>
      </c>
      <c r="G69" s="34">
        <f>+Inputs!$D$2</f>
        <v>0.3795</v>
      </c>
      <c r="I69" s="27">
        <f t="shared" si="18"/>
        <v>1588800</v>
      </c>
      <c r="K69" s="27">
        <f t="shared" si="14"/>
        <v>8827</v>
      </c>
      <c r="L69" s="27">
        <f t="shared" si="19"/>
        <v>538447</v>
      </c>
      <c r="M69" s="27">
        <f t="shared" si="15"/>
        <v>3349.8465000000001</v>
      </c>
      <c r="N69" s="27">
        <f t="shared" si="16"/>
        <v>3349.8465000000001</v>
      </c>
      <c r="O69" s="27">
        <f t="shared" si="20"/>
        <v>-398608.96350000089</v>
      </c>
      <c r="P69" s="27">
        <f t="shared" si="21"/>
        <v>398608.96350000089</v>
      </c>
    </row>
    <row r="70" spans="1:16">
      <c r="A70" s="30">
        <v>37377</v>
      </c>
      <c r="C70" s="6">
        <v>62</v>
      </c>
      <c r="D70" s="29">
        <f t="shared" si="12"/>
        <v>8827</v>
      </c>
      <c r="E70" s="29">
        <f t="shared" si="17"/>
        <v>547274</v>
      </c>
      <c r="F70" s="29">
        <f t="shared" si="13"/>
        <v>-1041526</v>
      </c>
      <c r="G70" s="34">
        <f>+Inputs!$D$2</f>
        <v>0.3795</v>
      </c>
      <c r="I70" s="27">
        <f t="shared" si="18"/>
        <v>1588800</v>
      </c>
      <c r="K70" s="27">
        <f t="shared" si="14"/>
        <v>8827</v>
      </c>
      <c r="L70" s="27">
        <f t="shared" si="19"/>
        <v>547274</v>
      </c>
      <c r="M70" s="27">
        <f t="shared" si="15"/>
        <v>3349.8465000000001</v>
      </c>
      <c r="N70" s="27">
        <f t="shared" si="16"/>
        <v>3349.8465000000001</v>
      </c>
      <c r="O70" s="27">
        <f t="shared" si="20"/>
        <v>-395259.1170000009</v>
      </c>
      <c r="P70" s="27">
        <f t="shared" si="21"/>
        <v>395259.1170000009</v>
      </c>
    </row>
    <row r="71" spans="1:16">
      <c r="A71" s="31">
        <v>37408</v>
      </c>
      <c r="C71" s="6">
        <v>63</v>
      </c>
      <c r="D71" s="29">
        <f t="shared" si="12"/>
        <v>8827</v>
      </c>
      <c r="E71" s="29">
        <f t="shared" si="17"/>
        <v>556101</v>
      </c>
      <c r="F71" s="29">
        <f t="shared" si="13"/>
        <v>-1032699</v>
      </c>
      <c r="G71" s="34">
        <f>+Inputs!$D$2</f>
        <v>0.3795</v>
      </c>
      <c r="I71" s="27">
        <f t="shared" si="18"/>
        <v>1588800</v>
      </c>
      <c r="K71" s="27">
        <f t="shared" si="14"/>
        <v>8827</v>
      </c>
      <c r="L71" s="27">
        <f t="shared" si="19"/>
        <v>556101</v>
      </c>
      <c r="M71" s="27">
        <f t="shared" si="15"/>
        <v>3349.8465000000001</v>
      </c>
      <c r="N71" s="27">
        <f t="shared" si="16"/>
        <v>3349.8465000000001</v>
      </c>
      <c r="O71" s="27">
        <f t="shared" si="20"/>
        <v>-391909.27050000092</v>
      </c>
      <c r="P71" s="27">
        <f t="shared" si="21"/>
        <v>391909.27050000092</v>
      </c>
    </row>
    <row r="72" spans="1:16">
      <c r="A72" s="30">
        <v>37438</v>
      </c>
      <c r="C72" s="6">
        <v>64</v>
      </c>
      <c r="D72" s="29">
        <f t="shared" si="12"/>
        <v>8827</v>
      </c>
      <c r="E72" s="29">
        <f t="shared" si="17"/>
        <v>564928</v>
      </c>
      <c r="F72" s="29">
        <f t="shared" si="13"/>
        <v>-1023872</v>
      </c>
      <c r="G72" s="34">
        <f>+Inputs!$D$2</f>
        <v>0.3795</v>
      </c>
      <c r="I72" s="27">
        <f t="shared" si="18"/>
        <v>1588800</v>
      </c>
      <c r="K72" s="27">
        <f t="shared" si="14"/>
        <v>8827</v>
      </c>
      <c r="L72" s="27">
        <f t="shared" si="19"/>
        <v>564928</v>
      </c>
      <c r="M72" s="27">
        <f t="shared" si="15"/>
        <v>3349.8465000000001</v>
      </c>
      <c r="N72" s="27">
        <f t="shared" si="16"/>
        <v>3349.8465000000001</v>
      </c>
      <c r="O72" s="27">
        <f t="shared" si="20"/>
        <v>-388559.42400000093</v>
      </c>
      <c r="P72" s="27">
        <f t="shared" si="21"/>
        <v>388559.42400000093</v>
      </c>
    </row>
    <row r="73" spans="1:16">
      <c r="A73" s="31">
        <v>37469</v>
      </c>
      <c r="C73" s="6">
        <v>65</v>
      </c>
      <c r="D73" s="29">
        <f t="shared" ref="D73:D104" si="22">ROUND(-(+$B$9/180)*1,0)</f>
        <v>8827</v>
      </c>
      <c r="E73" s="29">
        <f t="shared" si="17"/>
        <v>573755</v>
      </c>
      <c r="F73" s="29">
        <f t="shared" ref="F73:F104" si="23">$B$9+E73</f>
        <v>-1015045</v>
      </c>
      <c r="G73" s="34">
        <f>+Inputs!$D$2</f>
        <v>0.3795</v>
      </c>
      <c r="I73" s="27">
        <f t="shared" si="18"/>
        <v>1588800</v>
      </c>
      <c r="K73" s="27">
        <f t="shared" ref="K73:K104" si="24">D73</f>
        <v>8827</v>
      </c>
      <c r="L73" s="27">
        <f t="shared" si="19"/>
        <v>573755</v>
      </c>
      <c r="M73" s="27">
        <f t="shared" ref="M73:M104" si="25">K73*G73</f>
        <v>3349.8465000000001</v>
      </c>
      <c r="N73" s="27">
        <f t="shared" ref="N73:N104" si="26">M73-J73</f>
        <v>3349.8465000000001</v>
      </c>
      <c r="O73" s="27">
        <f t="shared" si="20"/>
        <v>-385209.57750000095</v>
      </c>
      <c r="P73" s="27">
        <f t="shared" si="21"/>
        <v>385209.57750000095</v>
      </c>
    </row>
    <row r="74" spans="1:16">
      <c r="A74" s="30">
        <v>37500</v>
      </c>
      <c r="C74" s="6">
        <v>66</v>
      </c>
      <c r="D74" s="29">
        <f t="shared" si="22"/>
        <v>8827</v>
      </c>
      <c r="E74" s="29">
        <f t="shared" ref="E74:E105" si="27">+E73+D74</f>
        <v>582582</v>
      </c>
      <c r="F74" s="29">
        <f t="shared" si="23"/>
        <v>-1006218</v>
      </c>
      <c r="G74" s="34">
        <f>+Inputs!$D$2</f>
        <v>0.3795</v>
      </c>
      <c r="I74" s="27">
        <f t="shared" ref="I74:I105" si="28">+I73+H74</f>
        <v>1588800</v>
      </c>
      <c r="K74" s="27">
        <f t="shared" si="24"/>
        <v>8827</v>
      </c>
      <c r="L74" s="27">
        <f t="shared" ref="L74:L105" si="29">+L73+K74</f>
        <v>582582</v>
      </c>
      <c r="M74" s="27">
        <f t="shared" si="25"/>
        <v>3349.8465000000001</v>
      </c>
      <c r="N74" s="27">
        <f t="shared" si="26"/>
        <v>3349.8465000000001</v>
      </c>
      <c r="O74" s="27">
        <f t="shared" ref="O74:O105" si="30">+O73+N74</f>
        <v>-381859.73100000096</v>
      </c>
      <c r="P74" s="27">
        <f t="shared" ref="P74:P105" si="31">P73-N74</f>
        <v>381859.73100000096</v>
      </c>
    </row>
    <row r="75" spans="1:16">
      <c r="A75" s="31">
        <v>37530</v>
      </c>
      <c r="C75" s="6">
        <v>67</v>
      </c>
      <c r="D75" s="29">
        <f t="shared" si="22"/>
        <v>8827</v>
      </c>
      <c r="E75" s="29">
        <f t="shared" si="27"/>
        <v>591409</v>
      </c>
      <c r="F75" s="29">
        <f t="shared" si="23"/>
        <v>-997391</v>
      </c>
      <c r="G75" s="34">
        <f>+Inputs!$D$2</f>
        <v>0.3795</v>
      </c>
      <c r="I75" s="27">
        <f t="shared" si="28"/>
        <v>1588800</v>
      </c>
      <c r="K75" s="27">
        <f t="shared" si="24"/>
        <v>8827</v>
      </c>
      <c r="L75" s="27">
        <f t="shared" si="29"/>
        <v>591409</v>
      </c>
      <c r="M75" s="27">
        <f t="shared" si="25"/>
        <v>3349.8465000000001</v>
      </c>
      <c r="N75" s="27">
        <f t="shared" si="26"/>
        <v>3349.8465000000001</v>
      </c>
      <c r="O75" s="27">
        <f t="shared" si="30"/>
        <v>-378509.88450000098</v>
      </c>
      <c r="P75" s="27">
        <f t="shared" si="31"/>
        <v>378509.88450000098</v>
      </c>
    </row>
    <row r="76" spans="1:16">
      <c r="A76" s="30">
        <v>37561</v>
      </c>
      <c r="C76" s="6">
        <v>68</v>
      </c>
      <c r="D76" s="29">
        <f t="shared" si="22"/>
        <v>8827</v>
      </c>
      <c r="E76" s="29">
        <f t="shared" si="27"/>
        <v>600236</v>
      </c>
      <c r="F76" s="29">
        <f t="shared" si="23"/>
        <v>-988564</v>
      </c>
      <c r="G76" s="34">
        <f>+Inputs!$D$2</f>
        <v>0.3795</v>
      </c>
      <c r="I76" s="27">
        <f t="shared" si="28"/>
        <v>1588800</v>
      </c>
      <c r="K76" s="27">
        <f t="shared" si="24"/>
        <v>8827</v>
      </c>
      <c r="L76" s="27">
        <f t="shared" si="29"/>
        <v>600236</v>
      </c>
      <c r="M76" s="27">
        <f t="shared" si="25"/>
        <v>3349.8465000000001</v>
      </c>
      <c r="N76" s="27">
        <f t="shared" si="26"/>
        <v>3349.8465000000001</v>
      </c>
      <c r="O76" s="27">
        <f t="shared" si="30"/>
        <v>-375160.03800000099</v>
      </c>
      <c r="P76" s="27">
        <f t="shared" si="31"/>
        <v>375160.03800000099</v>
      </c>
    </row>
    <row r="77" spans="1:16">
      <c r="A77" s="31">
        <v>37591</v>
      </c>
      <c r="C77" s="6">
        <v>69</v>
      </c>
      <c r="D77" s="29">
        <f t="shared" si="22"/>
        <v>8827</v>
      </c>
      <c r="E77" s="29">
        <f t="shared" si="27"/>
        <v>609063</v>
      </c>
      <c r="F77" s="29">
        <f t="shared" si="23"/>
        <v>-979737</v>
      </c>
      <c r="G77" s="34">
        <f>+Inputs!$D$2</f>
        <v>0.3795</v>
      </c>
      <c r="I77" s="27">
        <f t="shared" si="28"/>
        <v>1588800</v>
      </c>
      <c r="K77" s="27">
        <f t="shared" si="24"/>
        <v>8827</v>
      </c>
      <c r="L77" s="27">
        <f t="shared" si="29"/>
        <v>609063</v>
      </c>
      <c r="M77" s="27">
        <f t="shared" si="25"/>
        <v>3349.8465000000001</v>
      </c>
      <c r="N77" s="27">
        <f t="shared" si="26"/>
        <v>3349.8465000000001</v>
      </c>
      <c r="O77" s="27">
        <f t="shared" si="30"/>
        <v>-371810.191500001</v>
      </c>
      <c r="P77" s="27">
        <f t="shared" si="31"/>
        <v>371810.191500001</v>
      </c>
    </row>
    <row r="78" spans="1:16">
      <c r="A78" s="30">
        <v>37622</v>
      </c>
      <c r="C78" s="6">
        <v>70</v>
      </c>
      <c r="D78" s="29">
        <f t="shared" si="22"/>
        <v>8827</v>
      </c>
      <c r="E78" s="29">
        <f t="shared" si="27"/>
        <v>617890</v>
      </c>
      <c r="F78" s="29">
        <f t="shared" si="23"/>
        <v>-970910</v>
      </c>
      <c r="G78" s="34">
        <f>+Inputs!$D$2</f>
        <v>0.3795</v>
      </c>
      <c r="I78" s="27">
        <f t="shared" si="28"/>
        <v>1588800</v>
      </c>
      <c r="K78" s="27">
        <f t="shared" si="24"/>
        <v>8827</v>
      </c>
      <c r="L78" s="27">
        <f t="shared" si="29"/>
        <v>617890</v>
      </c>
      <c r="M78" s="27">
        <f t="shared" si="25"/>
        <v>3349.8465000000001</v>
      </c>
      <c r="N78" s="27">
        <f t="shared" si="26"/>
        <v>3349.8465000000001</v>
      </c>
      <c r="O78" s="27">
        <f t="shared" si="30"/>
        <v>-368460.34500000102</v>
      </c>
      <c r="P78" s="27">
        <f t="shared" si="31"/>
        <v>368460.34500000102</v>
      </c>
    </row>
    <row r="79" spans="1:16">
      <c r="A79" s="31">
        <v>37653</v>
      </c>
      <c r="C79" s="6">
        <v>71</v>
      </c>
      <c r="D79" s="29">
        <f t="shared" si="22"/>
        <v>8827</v>
      </c>
      <c r="E79" s="29">
        <f t="shared" si="27"/>
        <v>626717</v>
      </c>
      <c r="F79" s="29">
        <f t="shared" si="23"/>
        <v>-962083</v>
      </c>
      <c r="G79" s="34">
        <f>+Inputs!$D$2</f>
        <v>0.3795</v>
      </c>
      <c r="I79" s="27">
        <f t="shared" si="28"/>
        <v>1588800</v>
      </c>
      <c r="K79" s="27">
        <f t="shared" si="24"/>
        <v>8827</v>
      </c>
      <c r="L79" s="27">
        <f t="shared" si="29"/>
        <v>626717</v>
      </c>
      <c r="M79" s="27">
        <f t="shared" si="25"/>
        <v>3349.8465000000001</v>
      </c>
      <c r="N79" s="27">
        <f t="shared" si="26"/>
        <v>3349.8465000000001</v>
      </c>
      <c r="O79" s="27">
        <f t="shared" si="30"/>
        <v>-365110.49850000103</v>
      </c>
      <c r="P79" s="27">
        <f t="shared" si="31"/>
        <v>365110.49850000103</v>
      </c>
    </row>
    <row r="80" spans="1:16">
      <c r="A80" s="30">
        <v>37681</v>
      </c>
      <c r="C80" s="6">
        <v>72</v>
      </c>
      <c r="D80" s="29">
        <f t="shared" si="22"/>
        <v>8827</v>
      </c>
      <c r="E80" s="29">
        <f t="shared" si="27"/>
        <v>635544</v>
      </c>
      <c r="F80" s="29">
        <f t="shared" si="23"/>
        <v>-953256</v>
      </c>
      <c r="G80" s="34">
        <f>+Inputs!$D$2</f>
        <v>0.3795</v>
      </c>
      <c r="I80" s="27">
        <f t="shared" si="28"/>
        <v>1588800</v>
      </c>
      <c r="K80" s="27">
        <f t="shared" si="24"/>
        <v>8827</v>
      </c>
      <c r="L80" s="27">
        <f t="shared" si="29"/>
        <v>635544</v>
      </c>
      <c r="M80" s="27">
        <f t="shared" si="25"/>
        <v>3349.8465000000001</v>
      </c>
      <c r="N80" s="27">
        <f t="shared" si="26"/>
        <v>3349.8465000000001</v>
      </c>
      <c r="O80" s="27">
        <f t="shared" si="30"/>
        <v>-361760.65200000105</v>
      </c>
      <c r="P80" s="27">
        <f t="shared" si="31"/>
        <v>361760.65200000105</v>
      </c>
    </row>
    <row r="81" spans="1:16">
      <c r="A81" s="31">
        <v>37712</v>
      </c>
      <c r="C81" s="6">
        <v>73</v>
      </c>
      <c r="D81" s="29">
        <f t="shared" si="22"/>
        <v>8827</v>
      </c>
      <c r="E81" s="29">
        <f t="shared" si="27"/>
        <v>644371</v>
      </c>
      <c r="F81" s="29">
        <f t="shared" si="23"/>
        <v>-944429</v>
      </c>
      <c r="G81" s="34">
        <f>+Inputs!$D$2</f>
        <v>0.3795</v>
      </c>
      <c r="I81" s="27">
        <f t="shared" si="28"/>
        <v>1588800</v>
      </c>
      <c r="K81" s="27">
        <f t="shared" si="24"/>
        <v>8827</v>
      </c>
      <c r="L81" s="27">
        <f t="shared" si="29"/>
        <v>644371</v>
      </c>
      <c r="M81" s="27">
        <f t="shared" si="25"/>
        <v>3349.8465000000001</v>
      </c>
      <c r="N81" s="27">
        <f t="shared" si="26"/>
        <v>3349.8465000000001</v>
      </c>
      <c r="O81" s="27">
        <f t="shared" si="30"/>
        <v>-358410.80550000106</v>
      </c>
      <c r="P81" s="27">
        <f t="shared" si="31"/>
        <v>358410.80550000106</v>
      </c>
    </row>
    <row r="82" spans="1:16">
      <c r="A82" s="30">
        <v>37742</v>
      </c>
      <c r="C82" s="6">
        <v>74</v>
      </c>
      <c r="D82" s="29">
        <f t="shared" si="22"/>
        <v>8827</v>
      </c>
      <c r="E82" s="29">
        <f t="shared" si="27"/>
        <v>653198</v>
      </c>
      <c r="F82" s="29">
        <f t="shared" si="23"/>
        <v>-935602</v>
      </c>
      <c r="G82" s="34">
        <f>+Inputs!$D$3</f>
        <v>0.37951000000000001</v>
      </c>
      <c r="I82" s="27">
        <f t="shared" si="28"/>
        <v>1588800</v>
      </c>
      <c r="K82" s="27">
        <f t="shared" si="24"/>
        <v>8827</v>
      </c>
      <c r="L82" s="27">
        <f t="shared" si="29"/>
        <v>653198</v>
      </c>
      <c r="M82" s="27">
        <f t="shared" si="25"/>
        <v>3349.9347700000003</v>
      </c>
      <c r="N82" s="27">
        <f t="shared" si="26"/>
        <v>3349.9347700000003</v>
      </c>
      <c r="O82" s="27">
        <f t="shared" si="30"/>
        <v>-355060.87073000107</v>
      </c>
      <c r="P82" s="27">
        <f t="shared" si="31"/>
        <v>355060.87073000107</v>
      </c>
    </row>
    <row r="83" spans="1:16">
      <c r="A83" s="31">
        <v>37773</v>
      </c>
      <c r="C83" s="6">
        <v>75</v>
      </c>
      <c r="D83" s="29">
        <f t="shared" si="22"/>
        <v>8827</v>
      </c>
      <c r="E83" s="29">
        <f t="shared" si="27"/>
        <v>662025</v>
      </c>
      <c r="F83" s="29">
        <f t="shared" si="23"/>
        <v>-926775</v>
      </c>
      <c r="G83" s="34">
        <f>+Inputs!$D$3</f>
        <v>0.37951000000000001</v>
      </c>
      <c r="I83" s="27">
        <f t="shared" si="28"/>
        <v>1588800</v>
      </c>
      <c r="K83" s="27">
        <f t="shared" si="24"/>
        <v>8827</v>
      </c>
      <c r="L83" s="27">
        <f t="shared" si="29"/>
        <v>662025</v>
      </c>
      <c r="M83" s="27">
        <f t="shared" si="25"/>
        <v>3349.9347700000003</v>
      </c>
      <c r="N83" s="27">
        <f t="shared" si="26"/>
        <v>3349.9347700000003</v>
      </c>
      <c r="O83" s="27">
        <f t="shared" si="30"/>
        <v>-351710.93596000108</v>
      </c>
      <c r="P83" s="27">
        <f t="shared" si="31"/>
        <v>351710.93596000108</v>
      </c>
    </row>
    <row r="84" spans="1:16">
      <c r="A84" s="30">
        <v>37803</v>
      </c>
      <c r="C84" s="6">
        <v>76</v>
      </c>
      <c r="D84" s="29">
        <f t="shared" si="22"/>
        <v>8827</v>
      </c>
      <c r="E84" s="29">
        <f t="shared" si="27"/>
        <v>670852</v>
      </c>
      <c r="F84" s="29">
        <f t="shared" si="23"/>
        <v>-917948</v>
      </c>
      <c r="G84" s="34">
        <f>+Inputs!$D$3</f>
        <v>0.37951000000000001</v>
      </c>
      <c r="I84" s="27">
        <f t="shared" si="28"/>
        <v>1588800</v>
      </c>
      <c r="K84" s="27">
        <f t="shared" si="24"/>
        <v>8827</v>
      </c>
      <c r="L84" s="27">
        <f t="shared" si="29"/>
        <v>670852</v>
      </c>
      <c r="M84" s="27">
        <f t="shared" si="25"/>
        <v>3349.9347700000003</v>
      </c>
      <c r="N84" s="27">
        <f t="shared" si="26"/>
        <v>3349.9347700000003</v>
      </c>
      <c r="O84" s="27">
        <f t="shared" si="30"/>
        <v>-348361.00119000109</v>
      </c>
      <c r="P84" s="27">
        <f t="shared" si="31"/>
        <v>348361.00119000109</v>
      </c>
    </row>
    <row r="85" spans="1:16">
      <c r="A85" s="31">
        <v>37834</v>
      </c>
      <c r="C85" s="6">
        <v>77</v>
      </c>
      <c r="D85" s="29">
        <f t="shared" si="22"/>
        <v>8827</v>
      </c>
      <c r="E85" s="29">
        <f t="shared" si="27"/>
        <v>679679</v>
      </c>
      <c r="F85" s="29">
        <f t="shared" si="23"/>
        <v>-909121</v>
      </c>
      <c r="G85" s="34">
        <f>+Inputs!$D$3</f>
        <v>0.37951000000000001</v>
      </c>
      <c r="I85" s="27">
        <f t="shared" si="28"/>
        <v>1588800</v>
      </c>
      <c r="K85" s="27">
        <f t="shared" si="24"/>
        <v>8827</v>
      </c>
      <c r="L85" s="27">
        <f t="shared" si="29"/>
        <v>679679</v>
      </c>
      <c r="M85" s="27">
        <f t="shared" si="25"/>
        <v>3349.9347700000003</v>
      </c>
      <c r="N85" s="27">
        <f t="shared" si="26"/>
        <v>3349.9347700000003</v>
      </c>
      <c r="O85" s="27">
        <f t="shared" si="30"/>
        <v>-345011.06642000109</v>
      </c>
      <c r="P85" s="27">
        <f t="shared" si="31"/>
        <v>345011.06642000109</v>
      </c>
    </row>
    <row r="86" spans="1:16">
      <c r="A86" s="30">
        <v>37865</v>
      </c>
      <c r="C86" s="6">
        <v>78</v>
      </c>
      <c r="D86" s="29">
        <f t="shared" si="22"/>
        <v>8827</v>
      </c>
      <c r="E86" s="29">
        <f t="shared" si="27"/>
        <v>688506</v>
      </c>
      <c r="F86" s="29">
        <f t="shared" si="23"/>
        <v>-900294</v>
      </c>
      <c r="G86" s="34">
        <f>+Inputs!$D$3</f>
        <v>0.37951000000000001</v>
      </c>
      <c r="I86" s="27">
        <f t="shared" si="28"/>
        <v>1588800</v>
      </c>
      <c r="K86" s="27">
        <f t="shared" si="24"/>
        <v>8827</v>
      </c>
      <c r="L86" s="27">
        <f t="shared" si="29"/>
        <v>688506</v>
      </c>
      <c r="M86" s="27">
        <f t="shared" si="25"/>
        <v>3349.9347700000003</v>
      </c>
      <c r="N86" s="27">
        <f t="shared" si="26"/>
        <v>3349.9347700000003</v>
      </c>
      <c r="O86" s="27">
        <f t="shared" si="30"/>
        <v>-341661.1316500011</v>
      </c>
      <c r="P86" s="27">
        <f t="shared" si="31"/>
        <v>341661.1316500011</v>
      </c>
    </row>
    <row r="87" spans="1:16">
      <c r="A87" s="31">
        <v>37895</v>
      </c>
      <c r="C87" s="6">
        <v>79</v>
      </c>
      <c r="D87" s="29">
        <f t="shared" si="22"/>
        <v>8827</v>
      </c>
      <c r="E87" s="29">
        <f t="shared" si="27"/>
        <v>697333</v>
      </c>
      <c r="F87" s="29">
        <f t="shared" si="23"/>
        <v>-891467</v>
      </c>
      <c r="G87" s="34">
        <f>+Inputs!$D$3</f>
        <v>0.37951000000000001</v>
      </c>
      <c r="I87" s="27">
        <f t="shared" si="28"/>
        <v>1588800</v>
      </c>
      <c r="K87" s="27">
        <f t="shared" si="24"/>
        <v>8827</v>
      </c>
      <c r="L87" s="27">
        <f t="shared" si="29"/>
        <v>697333</v>
      </c>
      <c r="M87" s="27">
        <f t="shared" si="25"/>
        <v>3349.9347700000003</v>
      </c>
      <c r="N87" s="27">
        <f t="shared" si="26"/>
        <v>3349.9347700000003</v>
      </c>
      <c r="O87" s="27">
        <f t="shared" si="30"/>
        <v>-338311.19688000111</v>
      </c>
      <c r="P87" s="27">
        <f t="shared" si="31"/>
        <v>338311.19688000111</v>
      </c>
    </row>
    <row r="88" spans="1:16">
      <c r="A88" s="30">
        <v>37926</v>
      </c>
      <c r="C88" s="6">
        <v>80</v>
      </c>
      <c r="D88" s="29">
        <f t="shared" si="22"/>
        <v>8827</v>
      </c>
      <c r="E88" s="29">
        <f t="shared" si="27"/>
        <v>706160</v>
      </c>
      <c r="F88" s="29">
        <f t="shared" si="23"/>
        <v>-882640</v>
      </c>
      <c r="G88" s="34">
        <f>+Inputs!$D$3</f>
        <v>0.37951000000000001</v>
      </c>
      <c r="I88" s="27">
        <f t="shared" si="28"/>
        <v>1588800</v>
      </c>
      <c r="K88" s="27">
        <f t="shared" si="24"/>
        <v>8827</v>
      </c>
      <c r="L88" s="27">
        <f t="shared" si="29"/>
        <v>706160</v>
      </c>
      <c r="M88" s="27">
        <f t="shared" si="25"/>
        <v>3349.9347700000003</v>
      </c>
      <c r="N88" s="27">
        <f t="shared" si="26"/>
        <v>3349.9347700000003</v>
      </c>
      <c r="O88" s="27">
        <f t="shared" si="30"/>
        <v>-334961.26211000112</v>
      </c>
      <c r="P88" s="27">
        <f t="shared" si="31"/>
        <v>334961.26211000112</v>
      </c>
    </row>
    <row r="89" spans="1:16">
      <c r="A89" s="31">
        <v>37956</v>
      </c>
      <c r="C89" s="6">
        <v>81</v>
      </c>
      <c r="D89" s="29">
        <f t="shared" si="22"/>
        <v>8827</v>
      </c>
      <c r="E89" s="29">
        <f t="shared" si="27"/>
        <v>714987</v>
      </c>
      <c r="F89" s="29">
        <f t="shared" si="23"/>
        <v>-873813</v>
      </c>
      <c r="G89" s="34">
        <f>+Inputs!$D$3</f>
        <v>0.37951000000000001</v>
      </c>
      <c r="I89" s="27">
        <f t="shared" si="28"/>
        <v>1588800</v>
      </c>
      <c r="K89" s="27">
        <f t="shared" si="24"/>
        <v>8827</v>
      </c>
      <c r="L89" s="27">
        <f t="shared" si="29"/>
        <v>714987</v>
      </c>
      <c r="M89" s="27">
        <f t="shared" si="25"/>
        <v>3349.9347700000003</v>
      </c>
      <c r="N89" s="27">
        <f t="shared" si="26"/>
        <v>3349.9347700000003</v>
      </c>
      <c r="O89" s="27">
        <f t="shared" si="30"/>
        <v>-331611.32734000112</v>
      </c>
      <c r="P89" s="27">
        <f t="shared" si="31"/>
        <v>331611.32734000112</v>
      </c>
    </row>
    <row r="90" spans="1:16">
      <c r="A90" s="30">
        <v>37987</v>
      </c>
      <c r="C90" s="6">
        <v>82</v>
      </c>
      <c r="D90" s="29">
        <f t="shared" si="22"/>
        <v>8827</v>
      </c>
      <c r="E90" s="29">
        <f t="shared" si="27"/>
        <v>723814</v>
      </c>
      <c r="F90" s="29">
        <f t="shared" si="23"/>
        <v>-864986</v>
      </c>
      <c r="G90" s="34">
        <f>+Inputs!$D$3</f>
        <v>0.37951000000000001</v>
      </c>
      <c r="I90" s="27">
        <f t="shared" si="28"/>
        <v>1588800</v>
      </c>
      <c r="K90" s="27">
        <f t="shared" si="24"/>
        <v>8827</v>
      </c>
      <c r="L90" s="27">
        <f t="shared" si="29"/>
        <v>723814</v>
      </c>
      <c r="M90" s="27">
        <f t="shared" si="25"/>
        <v>3349.9347700000003</v>
      </c>
      <c r="N90" s="27">
        <f t="shared" si="26"/>
        <v>3349.9347700000003</v>
      </c>
      <c r="O90" s="27">
        <f t="shared" si="30"/>
        <v>-328261.39257000113</v>
      </c>
      <c r="P90" s="27">
        <f t="shared" si="31"/>
        <v>328261.39257000113</v>
      </c>
    </row>
    <row r="91" spans="1:16">
      <c r="A91" s="31">
        <v>38018</v>
      </c>
      <c r="C91" s="6">
        <v>83</v>
      </c>
      <c r="D91" s="29">
        <f t="shared" si="22"/>
        <v>8827</v>
      </c>
      <c r="E91" s="29">
        <f t="shared" si="27"/>
        <v>732641</v>
      </c>
      <c r="F91" s="29">
        <f t="shared" si="23"/>
        <v>-856159</v>
      </c>
      <c r="G91" s="34">
        <f>+Inputs!$D$3</f>
        <v>0.37951000000000001</v>
      </c>
      <c r="I91" s="27">
        <f t="shared" si="28"/>
        <v>1588800</v>
      </c>
      <c r="K91" s="27">
        <f t="shared" si="24"/>
        <v>8827</v>
      </c>
      <c r="L91" s="27">
        <f t="shared" si="29"/>
        <v>732641</v>
      </c>
      <c r="M91" s="27">
        <f t="shared" si="25"/>
        <v>3349.9347700000003</v>
      </c>
      <c r="N91" s="27">
        <f t="shared" si="26"/>
        <v>3349.9347700000003</v>
      </c>
      <c r="O91" s="27">
        <f t="shared" si="30"/>
        <v>-324911.45780000114</v>
      </c>
      <c r="P91" s="27">
        <f t="shared" si="31"/>
        <v>324911.45780000114</v>
      </c>
    </row>
    <row r="92" spans="1:16">
      <c r="A92" s="30">
        <v>38047</v>
      </c>
      <c r="C92" s="6">
        <v>84</v>
      </c>
      <c r="D92" s="29">
        <f t="shared" si="22"/>
        <v>8827</v>
      </c>
      <c r="E92" s="29">
        <f t="shared" si="27"/>
        <v>741468</v>
      </c>
      <c r="F92" s="29">
        <f t="shared" si="23"/>
        <v>-847332</v>
      </c>
      <c r="G92" s="34">
        <f>+Inputs!$D$3</f>
        <v>0.37951000000000001</v>
      </c>
      <c r="I92" s="27">
        <f t="shared" si="28"/>
        <v>1588800</v>
      </c>
      <c r="K92" s="27">
        <f t="shared" si="24"/>
        <v>8827</v>
      </c>
      <c r="L92" s="27">
        <f t="shared" si="29"/>
        <v>741468</v>
      </c>
      <c r="M92" s="27">
        <f t="shared" si="25"/>
        <v>3349.9347700000003</v>
      </c>
      <c r="N92" s="27">
        <f t="shared" si="26"/>
        <v>3349.9347700000003</v>
      </c>
      <c r="O92" s="27">
        <f t="shared" si="30"/>
        <v>-321561.52303000115</v>
      </c>
      <c r="P92" s="27">
        <f t="shared" si="31"/>
        <v>321561.52303000115</v>
      </c>
    </row>
    <row r="93" spans="1:16">
      <c r="A93" s="31">
        <v>38078</v>
      </c>
      <c r="C93" s="6">
        <v>85</v>
      </c>
      <c r="D93" s="29">
        <f t="shared" si="22"/>
        <v>8827</v>
      </c>
      <c r="E93" s="29">
        <f t="shared" si="27"/>
        <v>750295</v>
      </c>
      <c r="F93" s="29">
        <f t="shared" si="23"/>
        <v>-838505</v>
      </c>
      <c r="G93" s="34">
        <f>+Inputs!$D$3</f>
        <v>0.37951000000000001</v>
      </c>
      <c r="I93" s="27">
        <f t="shared" si="28"/>
        <v>1588800</v>
      </c>
      <c r="K93" s="27">
        <f t="shared" si="24"/>
        <v>8827</v>
      </c>
      <c r="L93" s="27">
        <f t="shared" si="29"/>
        <v>750295</v>
      </c>
      <c r="M93" s="27">
        <f t="shared" si="25"/>
        <v>3349.9347700000003</v>
      </c>
      <c r="N93" s="27">
        <f t="shared" si="26"/>
        <v>3349.9347700000003</v>
      </c>
      <c r="O93" s="27">
        <f t="shared" si="30"/>
        <v>-318211.58826000115</v>
      </c>
      <c r="P93" s="27">
        <f t="shared" si="31"/>
        <v>318211.58826000115</v>
      </c>
    </row>
    <row r="94" spans="1:16">
      <c r="A94" s="30">
        <v>38108</v>
      </c>
      <c r="C94" s="6">
        <v>86</v>
      </c>
      <c r="D94" s="29">
        <f t="shared" si="22"/>
        <v>8827</v>
      </c>
      <c r="E94" s="29">
        <f t="shared" si="27"/>
        <v>759122</v>
      </c>
      <c r="F94" s="29">
        <f t="shared" si="23"/>
        <v>-829678</v>
      </c>
      <c r="G94" s="34">
        <f>+Inputs!$D$3</f>
        <v>0.37951000000000001</v>
      </c>
      <c r="I94" s="27">
        <f t="shared" si="28"/>
        <v>1588800</v>
      </c>
      <c r="K94" s="27">
        <f t="shared" si="24"/>
        <v>8827</v>
      </c>
      <c r="L94" s="27">
        <f t="shared" si="29"/>
        <v>759122</v>
      </c>
      <c r="M94" s="27">
        <f t="shared" si="25"/>
        <v>3349.9347700000003</v>
      </c>
      <c r="N94" s="27">
        <f t="shared" si="26"/>
        <v>3349.9347700000003</v>
      </c>
      <c r="O94" s="27">
        <f t="shared" si="30"/>
        <v>-314861.65349000116</v>
      </c>
      <c r="P94" s="27">
        <f t="shared" si="31"/>
        <v>314861.65349000116</v>
      </c>
    </row>
    <row r="95" spans="1:16">
      <c r="A95" s="31">
        <v>38139</v>
      </c>
      <c r="C95" s="6">
        <v>87</v>
      </c>
      <c r="D95" s="29">
        <f t="shared" si="22"/>
        <v>8827</v>
      </c>
      <c r="E95" s="29">
        <f t="shared" si="27"/>
        <v>767949</v>
      </c>
      <c r="F95" s="29">
        <f t="shared" si="23"/>
        <v>-820851</v>
      </c>
      <c r="G95" s="34">
        <f>+Inputs!$D$3</f>
        <v>0.37951000000000001</v>
      </c>
      <c r="I95" s="27">
        <f t="shared" si="28"/>
        <v>1588800</v>
      </c>
      <c r="K95" s="27">
        <f t="shared" si="24"/>
        <v>8827</v>
      </c>
      <c r="L95" s="27">
        <f t="shared" si="29"/>
        <v>767949</v>
      </c>
      <c r="M95" s="27">
        <f t="shared" si="25"/>
        <v>3349.9347700000003</v>
      </c>
      <c r="N95" s="27">
        <f t="shared" si="26"/>
        <v>3349.9347700000003</v>
      </c>
      <c r="O95" s="27">
        <f t="shared" si="30"/>
        <v>-311511.71872000117</v>
      </c>
      <c r="P95" s="27">
        <f t="shared" si="31"/>
        <v>311511.71872000117</v>
      </c>
    </row>
    <row r="96" spans="1:16">
      <c r="A96" s="30">
        <v>38169</v>
      </c>
      <c r="C96" s="6">
        <v>88</v>
      </c>
      <c r="D96" s="29">
        <f t="shared" si="22"/>
        <v>8827</v>
      </c>
      <c r="E96" s="29">
        <f t="shared" si="27"/>
        <v>776776</v>
      </c>
      <c r="F96" s="29">
        <f t="shared" si="23"/>
        <v>-812024</v>
      </c>
      <c r="G96" s="34">
        <f>+Inputs!$D$3</f>
        <v>0.37951000000000001</v>
      </c>
      <c r="I96" s="27">
        <f t="shared" si="28"/>
        <v>1588800</v>
      </c>
      <c r="K96" s="27">
        <f t="shared" si="24"/>
        <v>8827</v>
      </c>
      <c r="L96" s="27">
        <f t="shared" si="29"/>
        <v>776776</v>
      </c>
      <c r="M96" s="27">
        <f t="shared" si="25"/>
        <v>3349.9347700000003</v>
      </c>
      <c r="N96" s="27">
        <f t="shared" si="26"/>
        <v>3349.9347700000003</v>
      </c>
      <c r="O96" s="27">
        <f t="shared" si="30"/>
        <v>-308161.78395000118</v>
      </c>
      <c r="P96" s="27">
        <f t="shared" si="31"/>
        <v>308161.78395000118</v>
      </c>
    </row>
    <row r="97" spans="1:16">
      <c r="A97" s="31">
        <v>38200</v>
      </c>
      <c r="C97" s="6">
        <v>89</v>
      </c>
      <c r="D97" s="29">
        <f t="shared" si="22"/>
        <v>8827</v>
      </c>
      <c r="E97" s="29">
        <f t="shared" si="27"/>
        <v>785603</v>
      </c>
      <c r="F97" s="29">
        <f t="shared" si="23"/>
        <v>-803197</v>
      </c>
      <c r="G97" s="34">
        <f>+Inputs!$D$3</f>
        <v>0.37951000000000001</v>
      </c>
      <c r="I97" s="27">
        <f t="shared" si="28"/>
        <v>1588800</v>
      </c>
      <c r="K97" s="27">
        <f t="shared" si="24"/>
        <v>8827</v>
      </c>
      <c r="L97" s="27">
        <f t="shared" si="29"/>
        <v>785603</v>
      </c>
      <c r="M97" s="27">
        <f t="shared" si="25"/>
        <v>3349.9347700000003</v>
      </c>
      <c r="N97" s="27">
        <f t="shared" si="26"/>
        <v>3349.9347700000003</v>
      </c>
      <c r="O97" s="27">
        <f t="shared" si="30"/>
        <v>-304811.84918000118</v>
      </c>
      <c r="P97" s="27">
        <f t="shared" si="31"/>
        <v>304811.84918000118</v>
      </c>
    </row>
    <row r="98" spans="1:16">
      <c r="A98" s="30">
        <v>38231</v>
      </c>
      <c r="C98" s="6">
        <v>90</v>
      </c>
      <c r="D98" s="29">
        <f t="shared" si="22"/>
        <v>8827</v>
      </c>
      <c r="E98" s="29">
        <f t="shared" si="27"/>
        <v>794430</v>
      </c>
      <c r="F98" s="29">
        <f t="shared" si="23"/>
        <v>-794370</v>
      </c>
      <c r="G98" s="34">
        <f>+Inputs!$D$3</f>
        <v>0.37951000000000001</v>
      </c>
      <c r="I98" s="27">
        <f t="shared" si="28"/>
        <v>1588800</v>
      </c>
      <c r="K98" s="27">
        <f t="shared" si="24"/>
        <v>8827</v>
      </c>
      <c r="L98" s="27">
        <f t="shared" si="29"/>
        <v>794430</v>
      </c>
      <c r="M98" s="27">
        <f t="shared" si="25"/>
        <v>3349.9347700000003</v>
      </c>
      <c r="N98" s="27">
        <f t="shared" si="26"/>
        <v>3349.9347700000003</v>
      </c>
      <c r="O98" s="27">
        <f t="shared" si="30"/>
        <v>-301461.91441000119</v>
      </c>
      <c r="P98" s="27">
        <f t="shared" si="31"/>
        <v>301461.91441000119</v>
      </c>
    </row>
    <row r="99" spans="1:16">
      <c r="A99" s="31">
        <v>38261</v>
      </c>
      <c r="C99" s="6">
        <v>91</v>
      </c>
      <c r="D99" s="29">
        <f t="shared" si="22"/>
        <v>8827</v>
      </c>
      <c r="E99" s="29">
        <f t="shared" si="27"/>
        <v>803257</v>
      </c>
      <c r="F99" s="29">
        <f t="shared" si="23"/>
        <v>-785543</v>
      </c>
      <c r="G99" s="34">
        <f>+Inputs!$D$3</f>
        <v>0.37951000000000001</v>
      </c>
      <c r="I99" s="27">
        <f t="shared" si="28"/>
        <v>1588800</v>
      </c>
      <c r="K99" s="27">
        <f t="shared" si="24"/>
        <v>8827</v>
      </c>
      <c r="L99" s="27">
        <f t="shared" si="29"/>
        <v>803257</v>
      </c>
      <c r="M99" s="27">
        <f t="shared" si="25"/>
        <v>3349.9347700000003</v>
      </c>
      <c r="N99" s="27">
        <f t="shared" si="26"/>
        <v>3349.9347700000003</v>
      </c>
      <c r="O99" s="27">
        <f t="shared" si="30"/>
        <v>-298111.9796400012</v>
      </c>
      <c r="P99" s="27">
        <f t="shared" si="31"/>
        <v>298111.9796400012</v>
      </c>
    </row>
    <row r="100" spans="1:16">
      <c r="A100" s="30">
        <v>38292</v>
      </c>
      <c r="C100" s="6">
        <v>92</v>
      </c>
      <c r="D100" s="29">
        <f t="shared" si="22"/>
        <v>8827</v>
      </c>
      <c r="E100" s="29">
        <f t="shared" si="27"/>
        <v>812084</v>
      </c>
      <c r="F100" s="29">
        <f t="shared" si="23"/>
        <v>-776716</v>
      </c>
      <c r="G100" s="34">
        <f>+Inputs!$D$3</f>
        <v>0.37951000000000001</v>
      </c>
      <c r="I100" s="27">
        <f t="shared" si="28"/>
        <v>1588800</v>
      </c>
      <c r="K100" s="27">
        <f t="shared" si="24"/>
        <v>8827</v>
      </c>
      <c r="L100" s="27">
        <f t="shared" si="29"/>
        <v>812084</v>
      </c>
      <c r="M100" s="27">
        <f t="shared" si="25"/>
        <v>3349.9347700000003</v>
      </c>
      <c r="N100" s="27">
        <f t="shared" si="26"/>
        <v>3349.9347700000003</v>
      </c>
      <c r="O100" s="27">
        <f t="shared" si="30"/>
        <v>-294762.04487000121</v>
      </c>
      <c r="P100" s="27">
        <f t="shared" si="31"/>
        <v>294762.04487000121</v>
      </c>
    </row>
    <row r="101" spans="1:16">
      <c r="A101" s="31">
        <v>38322</v>
      </c>
      <c r="C101" s="6">
        <v>93</v>
      </c>
      <c r="D101" s="29">
        <f t="shared" si="22"/>
        <v>8827</v>
      </c>
      <c r="E101" s="29">
        <f t="shared" si="27"/>
        <v>820911</v>
      </c>
      <c r="F101" s="29">
        <f t="shared" si="23"/>
        <v>-767889</v>
      </c>
      <c r="G101" s="34">
        <f>+Inputs!$D$3</f>
        <v>0.37951000000000001</v>
      </c>
      <c r="I101" s="27">
        <f t="shared" si="28"/>
        <v>1588800</v>
      </c>
      <c r="K101" s="27">
        <f t="shared" si="24"/>
        <v>8827</v>
      </c>
      <c r="L101" s="27">
        <f t="shared" si="29"/>
        <v>820911</v>
      </c>
      <c r="M101" s="27">
        <f t="shared" si="25"/>
        <v>3349.9347700000003</v>
      </c>
      <c r="N101" s="27">
        <f t="shared" si="26"/>
        <v>3349.9347700000003</v>
      </c>
      <c r="O101" s="27">
        <f t="shared" si="30"/>
        <v>-291412.11010000121</v>
      </c>
      <c r="P101" s="27">
        <f t="shared" si="31"/>
        <v>291412.11010000121</v>
      </c>
    </row>
    <row r="102" spans="1:16">
      <c r="A102" s="30">
        <v>38353</v>
      </c>
      <c r="C102" s="6">
        <v>94</v>
      </c>
      <c r="D102" s="29">
        <f t="shared" si="22"/>
        <v>8827</v>
      </c>
      <c r="E102" s="29">
        <f t="shared" si="27"/>
        <v>829738</v>
      </c>
      <c r="F102" s="29">
        <f t="shared" si="23"/>
        <v>-759062</v>
      </c>
      <c r="G102" s="34">
        <f>+Inputs!$D$3</f>
        <v>0.37951000000000001</v>
      </c>
      <c r="I102" s="27">
        <f t="shared" si="28"/>
        <v>1588800</v>
      </c>
      <c r="K102" s="27">
        <f t="shared" si="24"/>
        <v>8827</v>
      </c>
      <c r="L102" s="27">
        <f t="shared" si="29"/>
        <v>829738</v>
      </c>
      <c r="M102" s="27">
        <f t="shared" si="25"/>
        <v>3349.9347700000003</v>
      </c>
      <c r="N102" s="27">
        <f t="shared" si="26"/>
        <v>3349.9347700000003</v>
      </c>
      <c r="O102" s="27">
        <f t="shared" si="30"/>
        <v>-288062.17533000122</v>
      </c>
      <c r="P102" s="27">
        <f t="shared" si="31"/>
        <v>288062.17533000122</v>
      </c>
    </row>
    <row r="103" spans="1:16">
      <c r="A103" s="31">
        <v>38384</v>
      </c>
      <c r="C103" s="6">
        <v>95</v>
      </c>
      <c r="D103" s="29">
        <f t="shared" si="22"/>
        <v>8827</v>
      </c>
      <c r="E103" s="29">
        <f t="shared" si="27"/>
        <v>838565</v>
      </c>
      <c r="F103" s="29">
        <f t="shared" si="23"/>
        <v>-750235</v>
      </c>
      <c r="G103" s="34">
        <f>+Inputs!$D$3</f>
        <v>0.37951000000000001</v>
      </c>
      <c r="I103" s="27">
        <f t="shared" si="28"/>
        <v>1588800</v>
      </c>
      <c r="K103" s="27">
        <f t="shared" si="24"/>
        <v>8827</v>
      </c>
      <c r="L103" s="27">
        <f t="shared" si="29"/>
        <v>838565</v>
      </c>
      <c r="M103" s="27">
        <f t="shared" si="25"/>
        <v>3349.9347700000003</v>
      </c>
      <c r="N103" s="27">
        <f t="shared" si="26"/>
        <v>3349.9347700000003</v>
      </c>
      <c r="O103" s="27">
        <f t="shared" si="30"/>
        <v>-284712.24056000123</v>
      </c>
      <c r="P103" s="27">
        <f t="shared" si="31"/>
        <v>284712.24056000123</v>
      </c>
    </row>
    <row r="104" spans="1:16">
      <c r="A104" s="30">
        <v>38412</v>
      </c>
      <c r="C104" s="6">
        <v>96</v>
      </c>
      <c r="D104" s="29">
        <f t="shared" si="22"/>
        <v>8827</v>
      </c>
      <c r="E104" s="29">
        <f t="shared" si="27"/>
        <v>847392</v>
      </c>
      <c r="F104" s="29">
        <f t="shared" si="23"/>
        <v>-741408</v>
      </c>
      <c r="G104" s="34">
        <f>+Inputs!$D$3</f>
        <v>0.37951000000000001</v>
      </c>
      <c r="I104" s="27">
        <f t="shared" si="28"/>
        <v>1588800</v>
      </c>
      <c r="K104" s="27">
        <f t="shared" si="24"/>
        <v>8827</v>
      </c>
      <c r="L104" s="27">
        <f t="shared" si="29"/>
        <v>847392</v>
      </c>
      <c r="M104" s="27">
        <f t="shared" si="25"/>
        <v>3349.9347700000003</v>
      </c>
      <c r="N104" s="27">
        <f t="shared" si="26"/>
        <v>3349.9347700000003</v>
      </c>
      <c r="O104" s="27">
        <f t="shared" si="30"/>
        <v>-281362.30579000124</v>
      </c>
      <c r="P104" s="27">
        <f t="shared" si="31"/>
        <v>281362.30579000124</v>
      </c>
    </row>
    <row r="105" spans="1:16">
      <c r="A105" s="31">
        <v>38443</v>
      </c>
      <c r="C105" s="6">
        <v>97</v>
      </c>
      <c r="D105" s="29">
        <f t="shared" ref="D105:D136" si="32">ROUND(-(+$B$9/180)*1,0)</f>
        <v>8827</v>
      </c>
      <c r="E105" s="29">
        <f t="shared" si="27"/>
        <v>856219</v>
      </c>
      <c r="F105" s="29">
        <f t="shared" ref="F105:F136" si="33">$B$9+E105</f>
        <v>-732581</v>
      </c>
      <c r="G105" s="34">
        <f>+Inputs!$D$3</f>
        <v>0.37951000000000001</v>
      </c>
      <c r="I105" s="27">
        <f t="shared" si="28"/>
        <v>1588800</v>
      </c>
      <c r="K105" s="27">
        <f t="shared" ref="K105:K136" si="34">D105</f>
        <v>8827</v>
      </c>
      <c r="L105" s="27">
        <f t="shared" si="29"/>
        <v>856219</v>
      </c>
      <c r="M105" s="27">
        <f t="shared" ref="M105:M136" si="35">K105*G105</f>
        <v>3349.9347700000003</v>
      </c>
      <c r="N105" s="27">
        <f t="shared" ref="N105:N136" si="36">M105-J105</f>
        <v>3349.9347700000003</v>
      </c>
      <c r="O105" s="27">
        <f t="shared" si="30"/>
        <v>-278012.37102000124</v>
      </c>
      <c r="P105" s="27">
        <f t="shared" si="31"/>
        <v>278012.37102000124</v>
      </c>
    </row>
    <row r="106" spans="1:16">
      <c r="A106" s="30">
        <v>38473</v>
      </c>
      <c r="C106" s="6">
        <v>98</v>
      </c>
      <c r="D106" s="29">
        <f t="shared" si="32"/>
        <v>8827</v>
      </c>
      <c r="E106" s="29">
        <f t="shared" ref="E106:E137" si="37">+E105+D106</f>
        <v>865046</v>
      </c>
      <c r="F106" s="29">
        <f t="shared" si="33"/>
        <v>-723754</v>
      </c>
      <c r="G106" s="34">
        <f>+Inputs!$D$3</f>
        <v>0.37951000000000001</v>
      </c>
      <c r="I106" s="27">
        <f t="shared" ref="I106:I137" si="38">+I105+H106</f>
        <v>1588800</v>
      </c>
      <c r="K106" s="27">
        <f t="shared" si="34"/>
        <v>8827</v>
      </c>
      <c r="L106" s="27">
        <f t="shared" ref="L106:L137" si="39">+L105+K106</f>
        <v>865046</v>
      </c>
      <c r="M106" s="27">
        <f t="shared" si="35"/>
        <v>3349.9347700000003</v>
      </c>
      <c r="N106" s="27">
        <f t="shared" si="36"/>
        <v>3349.9347700000003</v>
      </c>
      <c r="O106" s="27">
        <f t="shared" ref="O106:O137" si="40">+O105+N106</f>
        <v>-274662.43625000125</v>
      </c>
      <c r="P106" s="27">
        <f t="shared" ref="P106:P137" si="41">P105-N106</f>
        <v>274662.43625000125</v>
      </c>
    </row>
    <row r="107" spans="1:16">
      <c r="A107" s="31">
        <v>38504</v>
      </c>
      <c r="C107" s="6">
        <v>99</v>
      </c>
      <c r="D107" s="29">
        <f t="shared" si="32"/>
        <v>8827</v>
      </c>
      <c r="E107" s="29">
        <f t="shared" si="37"/>
        <v>873873</v>
      </c>
      <c r="F107" s="29">
        <f t="shared" si="33"/>
        <v>-714927</v>
      </c>
      <c r="G107" s="34">
        <f>+Inputs!$D$3</f>
        <v>0.37951000000000001</v>
      </c>
      <c r="I107" s="27">
        <f t="shared" si="38"/>
        <v>1588800</v>
      </c>
      <c r="K107" s="27">
        <f t="shared" si="34"/>
        <v>8827</v>
      </c>
      <c r="L107" s="27">
        <f t="shared" si="39"/>
        <v>873873</v>
      </c>
      <c r="M107" s="27">
        <f t="shared" si="35"/>
        <v>3349.9347700000003</v>
      </c>
      <c r="N107" s="27">
        <f t="shared" si="36"/>
        <v>3349.9347700000003</v>
      </c>
      <c r="O107" s="27">
        <f t="shared" si="40"/>
        <v>-271312.50148000126</v>
      </c>
      <c r="P107" s="27">
        <f t="shared" si="41"/>
        <v>271312.50148000126</v>
      </c>
    </row>
    <row r="108" spans="1:16">
      <c r="A108" s="30">
        <v>38534</v>
      </c>
      <c r="C108" s="6">
        <v>100</v>
      </c>
      <c r="D108" s="29">
        <f t="shared" si="32"/>
        <v>8827</v>
      </c>
      <c r="E108" s="29">
        <f t="shared" si="37"/>
        <v>882700</v>
      </c>
      <c r="F108" s="29">
        <f t="shared" si="33"/>
        <v>-706100</v>
      </c>
      <c r="G108" s="34">
        <f>+Inputs!$D$3</f>
        <v>0.37951000000000001</v>
      </c>
      <c r="I108" s="27">
        <f t="shared" si="38"/>
        <v>1588800</v>
      </c>
      <c r="K108" s="27">
        <f t="shared" si="34"/>
        <v>8827</v>
      </c>
      <c r="L108" s="27">
        <f t="shared" si="39"/>
        <v>882700</v>
      </c>
      <c r="M108" s="27">
        <f t="shared" si="35"/>
        <v>3349.9347700000003</v>
      </c>
      <c r="N108" s="27">
        <f t="shared" si="36"/>
        <v>3349.9347700000003</v>
      </c>
      <c r="O108" s="27">
        <f t="shared" si="40"/>
        <v>-267962.56671000127</v>
      </c>
      <c r="P108" s="27">
        <f t="shared" si="41"/>
        <v>267962.56671000127</v>
      </c>
    </row>
    <row r="109" spans="1:16">
      <c r="A109" s="31">
        <v>38565</v>
      </c>
      <c r="C109" s="6">
        <v>101</v>
      </c>
      <c r="D109" s="29">
        <f t="shared" si="32"/>
        <v>8827</v>
      </c>
      <c r="E109" s="29">
        <f t="shared" si="37"/>
        <v>891527</v>
      </c>
      <c r="F109" s="29">
        <f t="shared" si="33"/>
        <v>-697273</v>
      </c>
      <c r="G109" s="34">
        <f>+Inputs!$D$3</f>
        <v>0.37951000000000001</v>
      </c>
      <c r="I109" s="27">
        <f t="shared" si="38"/>
        <v>1588800</v>
      </c>
      <c r="K109" s="27">
        <f t="shared" si="34"/>
        <v>8827</v>
      </c>
      <c r="L109" s="27">
        <f t="shared" si="39"/>
        <v>891527</v>
      </c>
      <c r="M109" s="27">
        <f t="shared" si="35"/>
        <v>3349.9347700000003</v>
      </c>
      <c r="N109" s="27">
        <f t="shared" si="36"/>
        <v>3349.9347700000003</v>
      </c>
      <c r="O109" s="27">
        <f t="shared" si="40"/>
        <v>-264612.63194000127</v>
      </c>
      <c r="P109" s="27">
        <f t="shared" si="41"/>
        <v>264612.63194000127</v>
      </c>
    </row>
    <row r="110" spans="1:16">
      <c r="A110" s="30">
        <v>38596</v>
      </c>
      <c r="C110" s="6">
        <v>102</v>
      </c>
      <c r="D110" s="29">
        <f t="shared" si="32"/>
        <v>8827</v>
      </c>
      <c r="E110" s="29">
        <f t="shared" si="37"/>
        <v>900354</v>
      </c>
      <c r="F110" s="29">
        <f t="shared" si="33"/>
        <v>-688446</v>
      </c>
      <c r="G110" s="34">
        <f>+Inputs!$D$3</f>
        <v>0.37951000000000001</v>
      </c>
      <c r="I110" s="27">
        <f t="shared" si="38"/>
        <v>1588800</v>
      </c>
      <c r="K110" s="27">
        <f t="shared" si="34"/>
        <v>8827</v>
      </c>
      <c r="L110" s="27">
        <f t="shared" si="39"/>
        <v>900354</v>
      </c>
      <c r="M110" s="27">
        <f t="shared" si="35"/>
        <v>3349.9347700000003</v>
      </c>
      <c r="N110" s="27">
        <f t="shared" si="36"/>
        <v>3349.9347700000003</v>
      </c>
      <c r="O110" s="27">
        <f t="shared" si="40"/>
        <v>-261262.69717000128</v>
      </c>
      <c r="P110" s="27">
        <f t="shared" si="41"/>
        <v>261262.69717000128</v>
      </c>
    </row>
    <row r="111" spans="1:16">
      <c r="A111" s="31">
        <v>38626</v>
      </c>
      <c r="C111" s="6">
        <v>103</v>
      </c>
      <c r="D111" s="29">
        <f t="shared" si="32"/>
        <v>8827</v>
      </c>
      <c r="E111" s="29">
        <f t="shared" si="37"/>
        <v>909181</v>
      </c>
      <c r="F111" s="29">
        <f t="shared" si="33"/>
        <v>-679619</v>
      </c>
      <c r="G111" s="34">
        <f>+Inputs!$D$3</f>
        <v>0.37951000000000001</v>
      </c>
      <c r="I111" s="27">
        <f t="shared" si="38"/>
        <v>1588800</v>
      </c>
      <c r="K111" s="27">
        <f t="shared" si="34"/>
        <v>8827</v>
      </c>
      <c r="L111" s="27">
        <f t="shared" si="39"/>
        <v>909181</v>
      </c>
      <c r="M111" s="27">
        <f t="shared" si="35"/>
        <v>3349.9347700000003</v>
      </c>
      <c r="N111" s="27">
        <f t="shared" si="36"/>
        <v>3349.9347700000003</v>
      </c>
      <c r="O111" s="27">
        <f t="shared" si="40"/>
        <v>-257912.76240000129</v>
      </c>
      <c r="P111" s="27">
        <f t="shared" si="41"/>
        <v>257912.76240000129</v>
      </c>
    </row>
    <row r="112" spans="1:16">
      <c r="A112" s="30">
        <v>38657</v>
      </c>
      <c r="C112" s="6">
        <v>104</v>
      </c>
      <c r="D112" s="29">
        <f t="shared" si="32"/>
        <v>8827</v>
      </c>
      <c r="E112" s="29">
        <f t="shared" si="37"/>
        <v>918008</v>
      </c>
      <c r="F112" s="29">
        <f t="shared" si="33"/>
        <v>-670792</v>
      </c>
      <c r="G112" s="34">
        <f>+Inputs!$D$3</f>
        <v>0.37951000000000001</v>
      </c>
      <c r="I112" s="27">
        <f t="shared" si="38"/>
        <v>1588800</v>
      </c>
      <c r="K112" s="27">
        <f t="shared" si="34"/>
        <v>8827</v>
      </c>
      <c r="L112" s="27">
        <f t="shared" si="39"/>
        <v>918008</v>
      </c>
      <c r="M112" s="27">
        <f t="shared" si="35"/>
        <v>3349.9347700000003</v>
      </c>
      <c r="N112" s="27">
        <f t="shared" si="36"/>
        <v>3349.9347700000003</v>
      </c>
      <c r="O112" s="27">
        <f t="shared" si="40"/>
        <v>-254562.82763000129</v>
      </c>
      <c r="P112" s="27">
        <f t="shared" si="41"/>
        <v>254562.82763000129</v>
      </c>
    </row>
    <row r="113" spans="1:16">
      <c r="A113" s="31">
        <v>38687</v>
      </c>
      <c r="C113" s="6">
        <v>105</v>
      </c>
      <c r="D113" s="29">
        <f t="shared" si="32"/>
        <v>8827</v>
      </c>
      <c r="E113" s="29">
        <f t="shared" si="37"/>
        <v>926835</v>
      </c>
      <c r="F113" s="29">
        <f t="shared" si="33"/>
        <v>-661965</v>
      </c>
      <c r="G113" s="34">
        <f>+Inputs!$D$3</f>
        <v>0.37951000000000001</v>
      </c>
      <c r="I113" s="27">
        <f t="shared" si="38"/>
        <v>1588800</v>
      </c>
      <c r="K113" s="27">
        <f t="shared" si="34"/>
        <v>8827</v>
      </c>
      <c r="L113" s="27">
        <f t="shared" si="39"/>
        <v>926835</v>
      </c>
      <c r="M113" s="27">
        <f t="shared" si="35"/>
        <v>3349.9347700000003</v>
      </c>
      <c r="N113" s="27">
        <f t="shared" si="36"/>
        <v>3349.9347700000003</v>
      </c>
      <c r="O113" s="27">
        <f t="shared" si="40"/>
        <v>-251212.8928600013</v>
      </c>
      <c r="P113" s="27">
        <f t="shared" si="41"/>
        <v>251212.8928600013</v>
      </c>
    </row>
    <row r="114" spans="1:16">
      <c r="A114" s="30">
        <v>38718</v>
      </c>
      <c r="C114" s="6">
        <v>106</v>
      </c>
      <c r="D114" s="29">
        <f t="shared" si="32"/>
        <v>8827</v>
      </c>
      <c r="E114" s="29">
        <f t="shared" si="37"/>
        <v>935662</v>
      </c>
      <c r="F114" s="29">
        <f t="shared" si="33"/>
        <v>-653138</v>
      </c>
      <c r="G114" s="34">
        <f>+Inputs!$D$3</f>
        <v>0.37951000000000001</v>
      </c>
      <c r="I114" s="27">
        <f t="shared" si="38"/>
        <v>1588800</v>
      </c>
      <c r="K114" s="27">
        <f t="shared" si="34"/>
        <v>8827</v>
      </c>
      <c r="L114" s="27">
        <f t="shared" si="39"/>
        <v>935662</v>
      </c>
      <c r="M114" s="27">
        <f t="shared" si="35"/>
        <v>3349.9347700000003</v>
      </c>
      <c r="N114" s="27">
        <f t="shared" si="36"/>
        <v>3349.9347700000003</v>
      </c>
      <c r="O114" s="27">
        <f t="shared" si="40"/>
        <v>-247862.95809000131</v>
      </c>
      <c r="P114" s="27">
        <f t="shared" si="41"/>
        <v>247862.95809000131</v>
      </c>
    </row>
    <row r="115" spans="1:16">
      <c r="A115" s="31">
        <v>38749</v>
      </c>
      <c r="C115" s="6">
        <v>107</v>
      </c>
      <c r="D115" s="29">
        <f t="shared" si="32"/>
        <v>8827</v>
      </c>
      <c r="E115" s="29">
        <f t="shared" si="37"/>
        <v>944489</v>
      </c>
      <c r="F115" s="29">
        <f t="shared" si="33"/>
        <v>-644311</v>
      </c>
      <c r="G115" s="34">
        <f>+Inputs!$D$3</f>
        <v>0.37951000000000001</v>
      </c>
      <c r="I115" s="27">
        <f t="shared" si="38"/>
        <v>1588800</v>
      </c>
      <c r="K115" s="27">
        <f t="shared" si="34"/>
        <v>8827</v>
      </c>
      <c r="L115" s="27">
        <f t="shared" si="39"/>
        <v>944489</v>
      </c>
      <c r="M115" s="27">
        <f t="shared" si="35"/>
        <v>3349.9347700000003</v>
      </c>
      <c r="N115" s="27">
        <f t="shared" si="36"/>
        <v>3349.9347700000003</v>
      </c>
      <c r="O115" s="27">
        <f t="shared" si="40"/>
        <v>-244513.02332000132</v>
      </c>
      <c r="P115" s="27">
        <f t="shared" si="41"/>
        <v>244513.02332000132</v>
      </c>
    </row>
    <row r="116" spans="1:16">
      <c r="A116" s="30">
        <v>38777</v>
      </c>
      <c r="C116" s="6">
        <v>108</v>
      </c>
      <c r="D116" s="29">
        <f t="shared" si="32"/>
        <v>8827</v>
      </c>
      <c r="E116" s="29">
        <f t="shared" si="37"/>
        <v>953316</v>
      </c>
      <c r="F116" s="29">
        <f t="shared" si="33"/>
        <v>-635484</v>
      </c>
      <c r="G116" s="34">
        <f>+Inputs!$D$3</f>
        <v>0.37951000000000001</v>
      </c>
      <c r="I116" s="27">
        <f t="shared" si="38"/>
        <v>1588800</v>
      </c>
      <c r="K116" s="27">
        <f t="shared" si="34"/>
        <v>8827</v>
      </c>
      <c r="L116" s="27">
        <f t="shared" si="39"/>
        <v>953316</v>
      </c>
      <c r="M116" s="27">
        <f t="shared" si="35"/>
        <v>3349.9347700000003</v>
      </c>
      <c r="N116" s="27">
        <f t="shared" si="36"/>
        <v>3349.9347700000003</v>
      </c>
      <c r="O116" s="27">
        <f t="shared" si="40"/>
        <v>-241163.08855000132</v>
      </c>
      <c r="P116" s="27">
        <f t="shared" si="41"/>
        <v>241163.08855000132</v>
      </c>
    </row>
    <row r="117" spans="1:16">
      <c r="A117" s="31">
        <v>38808</v>
      </c>
      <c r="C117" s="6">
        <v>109</v>
      </c>
      <c r="D117" s="29">
        <f t="shared" si="32"/>
        <v>8827</v>
      </c>
      <c r="E117" s="29">
        <f t="shared" si="37"/>
        <v>962143</v>
      </c>
      <c r="F117" s="29">
        <f t="shared" si="33"/>
        <v>-626657</v>
      </c>
      <c r="G117" s="34">
        <f>+Inputs!$D$3</f>
        <v>0.37951000000000001</v>
      </c>
      <c r="I117" s="27">
        <f t="shared" si="38"/>
        <v>1588800</v>
      </c>
      <c r="K117" s="27">
        <f t="shared" si="34"/>
        <v>8827</v>
      </c>
      <c r="L117" s="27">
        <f t="shared" si="39"/>
        <v>962143</v>
      </c>
      <c r="M117" s="27">
        <f t="shared" si="35"/>
        <v>3349.9347700000003</v>
      </c>
      <c r="N117" s="27">
        <f t="shared" si="36"/>
        <v>3349.9347700000003</v>
      </c>
      <c r="O117" s="27">
        <f t="shared" si="40"/>
        <v>-237813.15378000133</v>
      </c>
      <c r="P117" s="27">
        <f t="shared" si="41"/>
        <v>237813.15378000133</v>
      </c>
    </row>
    <row r="118" spans="1:16">
      <c r="A118" s="30">
        <v>38838</v>
      </c>
      <c r="C118" s="6">
        <v>110</v>
      </c>
      <c r="D118" s="29">
        <f t="shared" si="32"/>
        <v>8827</v>
      </c>
      <c r="E118" s="29">
        <f t="shared" si="37"/>
        <v>970970</v>
      </c>
      <c r="F118" s="29">
        <f t="shared" si="33"/>
        <v>-617830</v>
      </c>
      <c r="G118" s="34">
        <f>+Inputs!$D$3</f>
        <v>0.37951000000000001</v>
      </c>
      <c r="I118" s="27">
        <f t="shared" si="38"/>
        <v>1588800</v>
      </c>
      <c r="K118" s="27">
        <f t="shared" si="34"/>
        <v>8827</v>
      </c>
      <c r="L118" s="27">
        <f t="shared" si="39"/>
        <v>970970</v>
      </c>
      <c r="M118" s="27">
        <f t="shared" si="35"/>
        <v>3349.9347700000003</v>
      </c>
      <c r="N118" s="27">
        <f t="shared" si="36"/>
        <v>3349.9347700000003</v>
      </c>
      <c r="O118" s="27">
        <f t="shared" si="40"/>
        <v>-234463.21901000134</v>
      </c>
      <c r="P118" s="27">
        <f t="shared" si="41"/>
        <v>234463.21901000134</v>
      </c>
    </row>
    <row r="119" spans="1:16">
      <c r="A119" s="31">
        <v>38869</v>
      </c>
      <c r="C119" s="6">
        <v>111</v>
      </c>
      <c r="D119" s="29">
        <f t="shared" si="32"/>
        <v>8827</v>
      </c>
      <c r="E119" s="29">
        <f t="shared" si="37"/>
        <v>979797</v>
      </c>
      <c r="F119" s="29">
        <f t="shared" si="33"/>
        <v>-609003</v>
      </c>
      <c r="G119" s="34">
        <f>+Inputs!$D$3</f>
        <v>0.37951000000000001</v>
      </c>
      <c r="I119" s="27">
        <f t="shared" si="38"/>
        <v>1588800</v>
      </c>
      <c r="K119" s="27">
        <f t="shared" si="34"/>
        <v>8827</v>
      </c>
      <c r="L119" s="27">
        <f t="shared" si="39"/>
        <v>979797</v>
      </c>
      <c r="M119" s="27">
        <f t="shared" si="35"/>
        <v>3349.9347700000003</v>
      </c>
      <c r="N119" s="27">
        <f t="shared" si="36"/>
        <v>3349.9347700000003</v>
      </c>
      <c r="O119" s="27">
        <f t="shared" si="40"/>
        <v>-231113.28424000135</v>
      </c>
      <c r="P119" s="27">
        <f t="shared" si="41"/>
        <v>231113.28424000135</v>
      </c>
    </row>
    <row r="120" spans="1:16">
      <c r="A120" s="30">
        <v>38899</v>
      </c>
      <c r="C120" s="6">
        <v>112</v>
      </c>
      <c r="D120" s="29">
        <f t="shared" si="32"/>
        <v>8827</v>
      </c>
      <c r="E120" s="29">
        <f t="shared" si="37"/>
        <v>988624</v>
      </c>
      <c r="F120" s="29">
        <f t="shared" si="33"/>
        <v>-600176</v>
      </c>
      <c r="G120" s="34">
        <f>+Inputs!$D$3</f>
        <v>0.37951000000000001</v>
      </c>
      <c r="I120" s="27">
        <f t="shared" si="38"/>
        <v>1588800</v>
      </c>
      <c r="K120" s="27">
        <f t="shared" si="34"/>
        <v>8827</v>
      </c>
      <c r="L120" s="27">
        <f t="shared" si="39"/>
        <v>988624</v>
      </c>
      <c r="M120" s="27">
        <f t="shared" si="35"/>
        <v>3349.9347700000003</v>
      </c>
      <c r="N120" s="27">
        <f t="shared" si="36"/>
        <v>3349.9347700000003</v>
      </c>
      <c r="O120" s="27">
        <f t="shared" si="40"/>
        <v>-227763.34947000135</v>
      </c>
      <c r="P120" s="27">
        <f t="shared" si="41"/>
        <v>227763.34947000135</v>
      </c>
    </row>
    <row r="121" spans="1:16">
      <c r="A121" s="31">
        <v>38930</v>
      </c>
      <c r="C121" s="6">
        <v>113</v>
      </c>
      <c r="D121" s="29">
        <f t="shared" si="32"/>
        <v>8827</v>
      </c>
      <c r="E121" s="29">
        <f t="shared" si="37"/>
        <v>997451</v>
      </c>
      <c r="F121" s="29">
        <f t="shared" si="33"/>
        <v>-591349</v>
      </c>
      <c r="G121" s="34">
        <f>+Inputs!$D$3</f>
        <v>0.37951000000000001</v>
      </c>
      <c r="I121" s="27">
        <f t="shared" si="38"/>
        <v>1588800</v>
      </c>
      <c r="K121" s="27">
        <f t="shared" si="34"/>
        <v>8827</v>
      </c>
      <c r="L121" s="27">
        <f t="shared" si="39"/>
        <v>997451</v>
      </c>
      <c r="M121" s="27">
        <f t="shared" si="35"/>
        <v>3349.9347700000003</v>
      </c>
      <c r="N121" s="27">
        <f t="shared" si="36"/>
        <v>3349.9347700000003</v>
      </c>
      <c r="O121" s="27">
        <f t="shared" si="40"/>
        <v>-224413.41470000136</v>
      </c>
      <c r="P121" s="27">
        <f t="shared" si="41"/>
        <v>224413.41470000136</v>
      </c>
    </row>
    <row r="122" spans="1:16">
      <c r="A122" s="30">
        <v>38961</v>
      </c>
      <c r="C122" s="6">
        <v>114</v>
      </c>
      <c r="D122" s="29">
        <f t="shared" si="32"/>
        <v>8827</v>
      </c>
      <c r="E122" s="29">
        <f t="shared" si="37"/>
        <v>1006278</v>
      </c>
      <c r="F122" s="29">
        <f t="shared" si="33"/>
        <v>-582522</v>
      </c>
      <c r="G122" s="34">
        <f>+Inputs!$D$3</f>
        <v>0.37951000000000001</v>
      </c>
      <c r="I122" s="27">
        <f t="shared" si="38"/>
        <v>1588800</v>
      </c>
      <c r="K122" s="27">
        <f t="shared" si="34"/>
        <v>8827</v>
      </c>
      <c r="L122" s="27">
        <f t="shared" si="39"/>
        <v>1006278</v>
      </c>
      <c r="M122" s="27">
        <f t="shared" si="35"/>
        <v>3349.9347700000003</v>
      </c>
      <c r="N122" s="27">
        <f t="shared" si="36"/>
        <v>3349.9347700000003</v>
      </c>
      <c r="O122" s="27">
        <f t="shared" si="40"/>
        <v>-221063.47993000137</v>
      </c>
      <c r="P122" s="27">
        <f t="shared" si="41"/>
        <v>221063.47993000137</v>
      </c>
    </row>
    <row r="123" spans="1:16">
      <c r="A123" s="31">
        <v>38991</v>
      </c>
      <c r="C123" s="6">
        <v>115</v>
      </c>
      <c r="D123" s="29">
        <f t="shared" si="32"/>
        <v>8827</v>
      </c>
      <c r="E123" s="29">
        <f t="shared" si="37"/>
        <v>1015105</v>
      </c>
      <c r="F123" s="29">
        <f t="shared" si="33"/>
        <v>-573695</v>
      </c>
      <c r="G123" s="34">
        <f>+Inputs!$D$3</f>
        <v>0.37951000000000001</v>
      </c>
      <c r="I123" s="27">
        <f t="shared" si="38"/>
        <v>1588800</v>
      </c>
      <c r="K123" s="27">
        <f t="shared" si="34"/>
        <v>8827</v>
      </c>
      <c r="L123" s="27">
        <f t="shared" si="39"/>
        <v>1015105</v>
      </c>
      <c r="M123" s="27">
        <f t="shared" si="35"/>
        <v>3349.9347700000003</v>
      </c>
      <c r="N123" s="27">
        <f t="shared" si="36"/>
        <v>3349.9347700000003</v>
      </c>
      <c r="O123" s="27">
        <f t="shared" si="40"/>
        <v>-217713.54516000138</v>
      </c>
      <c r="P123" s="27">
        <f t="shared" si="41"/>
        <v>217713.54516000138</v>
      </c>
    </row>
    <row r="124" spans="1:16">
      <c r="A124" s="30">
        <v>39022</v>
      </c>
      <c r="C124" s="6">
        <v>116</v>
      </c>
      <c r="D124" s="29">
        <f t="shared" si="32"/>
        <v>8827</v>
      </c>
      <c r="E124" s="29">
        <f t="shared" si="37"/>
        <v>1023932</v>
      </c>
      <c r="F124" s="29">
        <f t="shared" si="33"/>
        <v>-564868</v>
      </c>
      <c r="G124" s="34">
        <f>+Inputs!$D$3</f>
        <v>0.37951000000000001</v>
      </c>
      <c r="I124" s="27">
        <f t="shared" si="38"/>
        <v>1588800</v>
      </c>
      <c r="K124" s="27">
        <f t="shared" si="34"/>
        <v>8827</v>
      </c>
      <c r="L124" s="27">
        <f t="shared" si="39"/>
        <v>1023932</v>
      </c>
      <c r="M124" s="27">
        <f t="shared" si="35"/>
        <v>3349.9347700000003</v>
      </c>
      <c r="N124" s="27">
        <f t="shared" si="36"/>
        <v>3349.9347700000003</v>
      </c>
      <c r="O124" s="27">
        <f t="shared" si="40"/>
        <v>-214363.61039000138</v>
      </c>
      <c r="P124" s="27">
        <f t="shared" si="41"/>
        <v>214363.61039000138</v>
      </c>
    </row>
    <row r="125" spans="1:16">
      <c r="A125" s="31">
        <v>39052</v>
      </c>
      <c r="C125" s="6">
        <v>117</v>
      </c>
      <c r="D125" s="29">
        <f t="shared" si="32"/>
        <v>8827</v>
      </c>
      <c r="E125" s="29">
        <f t="shared" si="37"/>
        <v>1032759</v>
      </c>
      <c r="F125" s="29">
        <f t="shared" si="33"/>
        <v>-556041</v>
      </c>
      <c r="G125" s="34">
        <f>+Inputs!$D$3</f>
        <v>0.37951000000000001</v>
      </c>
      <c r="I125" s="27">
        <f t="shared" si="38"/>
        <v>1588800</v>
      </c>
      <c r="K125" s="27">
        <f t="shared" si="34"/>
        <v>8827</v>
      </c>
      <c r="L125" s="27">
        <f t="shared" si="39"/>
        <v>1032759</v>
      </c>
      <c r="M125" s="27">
        <f t="shared" si="35"/>
        <v>3349.9347700000003</v>
      </c>
      <c r="N125" s="27">
        <f t="shared" si="36"/>
        <v>3349.9347700000003</v>
      </c>
      <c r="O125" s="27">
        <f t="shared" si="40"/>
        <v>-211013.67562000139</v>
      </c>
      <c r="P125" s="27">
        <f t="shared" si="41"/>
        <v>211013.67562000139</v>
      </c>
    </row>
    <row r="126" spans="1:16">
      <c r="A126" s="30">
        <v>39083</v>
      </c>
      <c r="C126" s="6">
        <v>118</v>
      </c>
      <c r="D126" s="29">
        <f t="shared" si="32"/>
        <v>8827</v>
      </c>
      <c r="E126" s="29">
        <f t="shared" si="37"/>
        <v>1041586</v>
      </c>
      <c r="F126" s="29">
        <f t="shared" si="33"/>
        <v>-547214</v>
      </c>
      <c r="G126" s="34">
        <f>+Inputs!$D$3</f>
        <v>0.37951000000000001</v>
      </c>
      <c r="I126" s="27">
        <f t="shared" si="38"/>
        <v>1588800</v>
      </c>
      <c r="K126" s="27">
        <f t="shared" si="34"/>
        <v>8827</v>
      </c>
      <c r="L126" s="27">
        <f t="shared" si="39"/>
        <v>1041586</v>
      </c>
      <c r="M126" s="27">
        <f t="shared" si="35"/>
        <v>3349.9347700000003</v>
      </c>
      <c r="N126" s="27">
        <f t="shared" si="36"/>
        <v>3349.9347700000003</v>
      </c>
      <c r="O126" s="27">
        <f t="shared" si="40"/>
        <v>-207663.7408500014</v>
      </c>
      <c r="P126" s="27">
        <f t="shared" si="41"/>
        <v>207663.7408500014</v>
      </c>
    </row>
    <row r="127" spans="1:16">
      <c r="A127" s="31">
        <v>39114</v>
      </c>
      <c r="C127" s="6">
        <v>119</v>
      </c>
      <c r="D127" s="29">
        <f t="shared" si="32"/>
        <v>8827</v>
      </c>
      <c r="E127" s="29">
        <f t="shared" si="37"/>
        <v>1050413</v>
      </c>
      <c r="F127" s="29">
        <f t="shared" si="33"/>
        <v>-538387</v>
      </c>
      <c r="G127" s="34">
        <f>+Inputs!$D$3</f>
        <v>0.37951000000000001</v>
      </c>
      <c r="I127" s="27">
        <f t="shared" si="38"/>
        <v>1588800</v>
      </c>
      <c r="K127" s="27">
        <f t="shared" si="34"/>
        <v>8827</v>
      </c>
      <c r="L127" s="27">
        <f t="shared" si="39"/>
        <v>1050413</v>
      </c>
      <c r="M127" s="27">
        <f t="shared" si="35"/>
        <v>3349.9347700000003</v>
      </c>
      <c r="N127" s="27">
        <f t="shared" si="36"/>
        <v>3349.9347700000003</v>
      </c>
      <c r="O127" s="27">
        <f t="shared" si="40"/>
        <v>-204313.80608000141</v>
      </c>
      <c r="P127" s="27">
        <f t="shared" si="41"/>
        <v>204313.80608000141</v>
      </c>
    </row>
    <row r="128" spans="1:16">
      <c r="A128" s="30">
        <v>39142</v>
      </c>
      <c r="C128" s="6">
        <v>120</v>
      </c>
      <c r="D128" s="29">
        <f t="shared" si="32"/>
        <v>8827</v>
      </c>
      <c r="E128" s="29">
        <f t="shared" si="37"/>
        <v>1059240</v>
      </c>
      <c r="F128" s="29">
        <f t="shared" si="33"/>
        <v>-529560</v>
      </c>
      <c r="G128" s="34">
        <f>+Inputs!$D$3</f>
        <v>0.37951000000000001</v>
      </c>
      <c r="I128" s="27">
        <f t="shared" si="38"/>
        <v>1588800</v>
      </c>
      <c r="K128" s="27">
        <f t="shared" si="34"/>
        <v>8827</v>
      </c>
      <c r="L128" s="27">
        <f t="shared" si="39"/>
        <v>1059240</v>
      </c>
      <c r="M128" s="27">
        <f t="shared" si="35"/>
        <v>3349.9347700000003</v>
      </c>
      <c r="N128" s="27">
        <f t="shared" si="36"/>
        <v>3349.9347700000003</v>
      </c>
      <c r="O128" s="27">
        <f t="shared" si="40"/>
        <v>-200963.87131000141</v>
      </c>
      <c r="P128" s="27">
        <f t="shared" si="41"/>
        <v>200963.87131000141</v>
      </c>
    </row>
    <row r="129" spans="1:16">
      <c r="A129" s="31">
        <v>39173</v>
      </c>
      <c r="C129" s="6">
        <v>121</v>
      </c>
      <c r="D129" s="29">
        <f t="shared" si="32"/>
        <v>8827</v>
      </c>
      <c r="E129" s="29">
        <f t="shared" si="37"/>
        <v>1068067</v>
      </c>
      <c r="F129" s="29">
        <f t="shared" si="33"/>
        <v>-520733</v>
      </c>
      <c r="G129" s="34">
        <f>+Inputs!$D$3</f>
        <v>0.37951000000000001</v>
      </c>
      <c r="I129" s="27">
        <f t="shared" si="38"/>
        <v>1588800</v>
      </c>
      <c r="K129" s="27">
        <f t="shared" si="34"/>
        <v>8827</v>
      </c>
      <c r="L129" s="27">
        <f t="shared" si="39"/>
        <v>1068067</v>
      </c>
      <c r="M129" s="27">
        <f t="shared" si="35"/>
        <v>3349.9347700000003</v>
      </c>
      <c r="N129" s="27">
        <f t="shared" si="36"/>
        <v>3349.9347700000003</v>
      </c>
      <c r="O129" s="27">
        <f t="shared" si="40"/>
        <v>-197613.93654000142</v>
      </c>
      <c r="P129" s="27">
        <f t="shared" si="41"/>
        <v>197613.93654000142</v>
      </c>
    </row>
    <row r="130" spans="1:16">
      <c r="A130" s="30">
        <v>39203</v>
      </c>
      <c r="C130" s="6">
        <v>122</v>
      </c>
      <c r="D130" s="29">
        <f t="shared" si="32"/>
        <v>8827</v>
      </c>
      <c r="E130" s="29">
        <f t="shared" si="37"/>
        <v>1076894</v>
      </c>
      <c r="F130" s="29">
        <f t="shared" si="33"/>
        <v>-511906</v>
      </c>
      <c r="G130" s="34">
        <f>+Inputs!$D$3</f>
        <v>0.37951000000000001</v>
      </c>
      <c r="I130" s="27">
        <f t="shared" si="38"/>
        <v>1588800</v>
      </c>
      <c r="K130" s="27">
        <f t="shared" si="34"/>
        <v>8827</v>
      </c>
      <c r="L130" s="27">
        <f t="shared" si="39"/>
        <v>1076894</v>
      </c>
      <c r="M130" s="27">
        <f t="shared" si="35"/>
        <v>3349.9347700000003</v>
      </c>
      <c r="N130" s="27">
        <f t="shared" si="36"/>
        <v>3349.9347700000003</v>
      </c>
      <c r="O130" s="27">
        <f t="shared" si="40"/>
        <v>-194264.00177000143</v>
      </c>
      <c r="P130" s="27">
        <f t="shared" si="41"/>
        <v>194264.00177000143</v>
      </c>
    </row>
    <row r="131" spans="1:16">
      <c r="A131" s="31">
        <v>39234</v>
      </c>
      <c r="C131" s="6">
        <v>123</v>
      </c>
      <c r="D131" s="29">
        <f t="shared" si="32"/>
        <v>8827</v>
      </c>
      <c r="E131" s="29">
        <f t="shared" si="37"/>
        <v>1085721</v>
      </c>
      <c r="F131" s="29">
        <f t="shared" si="33"/>
        <v>-503079</v>
      </c>
      <c r="G131" s="34">
        <f>+Inputs!$D$3</f>
        <v>0.37951000000000001</v>
      </c>
      <c r="I131" s="27">
        <f t="shared" si="38"/>
        <v>1588800</v>
      </c>
      <c r="K131" s="27">
        <f t="shared" si="34"/>
        <v>8827</v>
      </c>
      <c r="L131" s="27">
        <f t="shared" si="39"/>
        <v>1085721</v>
      </c>
      <c r="M131" s="27">
        <f t="shared" si="35"/>
        <v>3349.9347700000003</v>
      </c>
      <c r="N131" s="27">
        <f t="shared" si="36"/>
        <v>3349.9347700000003</v>
      </c>
      <c r="O131" s="27">
        <f t="shared" si="40"/>
        <v>-190914.06700000144</v>
      </c>
      <c r="P131" s="27">
        <f t="shared" si="41"/>
        <v>190914.06700000144</v>
      </c>
    </row>
    <row r="132" spans="1:16">
      <c r="A132" s="30">
        <v>39264</v>
      </c>
      <c r="C132" s="6">
        <v>124</v>
      </c>
      <c r="D132" s="29">
        <f t="shared" si="32"/>
        <v>8827</v>
      </c>
      <c r="E132" s="29">
        <f t="shared" si="37"/>
        <v>1094548</v>
      </c>
      <c r="F132" s="29">
        <f t="shared" si="33"/>
        <v>-494252</v>
      </c>
      <c r="G132" s="34">
        <f>+Inputs!$D$3</f>
        <v>0.37951000000000001</v>
      </c>
      <c r="I132" s="27">
        <f t="shared" si="38"/>
        <v>1588800</v>
      </c>
      <c r="K132" s="27">
        <f t="shared" si="34"/>
        <v>8827</v>
      </c>
      <c r="L132" s="27">
        <f t="shared" si="39"/>
        <v>1094548</v>
      </c>
      <c r="M132" s="27">
        <f t="shared" si="35"/>
        <v>3349.9347700000003</v>
      </c>
      <c r="N132" s="27">
        <f t="shared" si="36"/>
        <v>3349.9347700000003</v>
      </c>
      <c r="O132" s="27">
        <f t="shared" si="40"/>
        <v>-187564.13223000144</v>
      </c>
      <c r="P132" s="27">
        <f t="shared" si="41"/>
        <v>187564.13223000144</v>
      </c>
    </row>
    <row r="133" spans="1:16">
      <c r="A133" s="31">
        <v>39295</v>
      </c>
      <c r="C133" s="6">
        <v>125</v>
      </c>
      <c r="D133" s="29">
        <f t="shared" si="32"/>
        <v>8827</v>
      </c>
      <c r="E133" s="29">
        <f t="shared" si="37"/>
        <v>1103375</v>
      </c>
      <c r="F133" s="29">
        <f t="shared" si="33"/>
        <v>-485425</v>
      </c>
      <c r="G133" s="34">
        <f>+Inputs!$D$3</f>
        <v>0.37951000000000001</v>
      </c>
      <c r="I133" s="27">
        <f t="shared" si="38"/>
        <v>1588800</v>
      </c>
      <c r="K133" s="27">
        <f t="shared" si="34"/>
        <v>8827</v>
      </c>
      <c r="L133" s="27">
        <f t="shared" si="39"/>
        <v>1103375</v>
      </c>
      <c r="M133" s="27">
        <f t="shared" si="35"/>
        <v>3349.9347700000003</v>
      </c>
      <c r="N133" s="27">
        <f t="shared" si="36"/>
        <v>3349.9347700000003</v>
      </c>
      <c r="O133" s="27">
        <f t="shared" si="40"/>
        <v>-184214.19746000145</v>
      </c>
      <c r="P133" s="27">
        <f t="shared" si="41"/>
        <v>184214.19746000145</v>
      </c>
    </row>
    <row r="134" spans="1:16">
      <c r="A134" s="30">
        <v>39326</v>
      </c>
      <c r="C134" s="6">
        <v>126</v>
      </c>
      <c r="D134" s="29">
        <f t="shared" si="32"/>
        <v>8827</v>
      </c>
      <c r="E134" s="29">
        <f t="shared" si="37"/>
        <v>1112202</v>
      </c>
      <c r="F134" s="29">
        <f t="shared" si="33"/>
        <v>-476598</v>
      </c>
      <c r="G134" s="34">
        <f>+Inputs!$D$3</f>
        <v>0.37951000000000001</v>
      </c>
      <c r="I134" s="27">
        <f t="shared" si="38"/>
        <v>1588800</v>
      </c>
      <c r="K134" s="27">
        <f t="shared" si="34"/>
        <v>8827</v>
      </c>
      <c r="L134" s="27">
        <f t="shared" si="39"/>
        <v>1112202</v>
      </c>
      <c r="M134" s="27">
        <f t="shared" si="35"/>
        <v>3349.9347700000003</v>
      </c>
      <c r="N134" s="27">
        <f t="shared" si="36"/>
        <v>3349.9347700000003</v>
      </c>
      <c r="O134" s="27">
        <f t="shared" si="40"/>
        <v>-180864.26269000146</v>
      </c>
      <c r="P134" s="27">
        <f t="shared" si="41"/>
        <v>180864.26269000146</v>
      </c>
    </row>
    <row r="135" spans="1:16">
      <c r="A135" s="31">
        <v>39356</v>
      </c>
      <c r="C135" s="6">
        <v>127</v>
      </c>
      <c r="D135" s="29">
        <f t="shared" si="32"/>
        <v>8827</v>
      </c>
      <c r="E135" s="29">
        <f t="shared" si="37"/>
        <v>1121029</v>
      </c>
      <c r="F135" s="29">
        <f t="shared" si="33"/>
        <v>-467771</v>
      </c>
      <c r="G135" s="34">
        <f>+Inputs!$D$3</f>
        <v>0.37951000000000001</v>
      </c>
      <c r="I135" s="27">
        <f t="shared" si="38"/>
        <v>1588800</v>
      </c>
      <c r="K135" s="27">
        <f t="shared" si="34"/>
        <v>8827</v>
      </c>
      <c r="L135" s="27">
        <f t="shared" si="39"/>
        <v>1121029</v>
      </c>
      <c r="M135" s="27">
        <f t="shared" si="35"/>
        <v>3349.9347700000003</v>
      </c>
      <c r="N135" s="27">
        <f t="shared" si="36"/>
        <v>3349.9347700000003</v>
      </c>
      <c r="O135" s="27">
        <f t="shared" si="40"/>
        <v>-177514.32792000147</v>
      </c>
      <c r="P135" s="27">
        <f t="shared" si="41"/>
        <v>177514.32792000147</v>
      </c>
    </row>
    <row r="136" spans="1:16">
      <c r="A136" s="30">
        <v>39387</v>
      </c>
      <c r="C136" s="6">
        <v>128</v>
      </c>
      <c r="D136" s="29">
        <f t="shared" si="32"/>
        <v>8827</v>
      </c>
      <c r="E136" s="29">
        <f t="shared" si="37"/>
        <v>1129856</v>
      </c>
      <c r="F136" s="29">
        <f t="shared" si="33"/>
        <v>-458944</v>
      </c>
      <c r="G136" s="34">
        <f>+Inputs!$D$3</f>
        <v>0.37951000000000001</v>
      </c>
      <c r="I136" s="27">
        <f t="shared" si="38"/>
        <v>1588800</v>
      </c>
      <c r="K136" s="27">
        <f t="shared" si="34"/>
        <v>8827</v>
      </c>
      <c r="L136" s="27">
        <f t="shared" si="39"/>
        <v>1129856</v>
      </c>
      <c r="M136" s="27">
        <f t="shared" si="35"/>
        <v>3349.9347700000003</v>
      </c>
      <c r="N136" s="27">
        <f t="shared" si="36"/>
        <v>3349.9347700000003</v>
      </c>
      <c r="O136" s="27">
        <f t="shared" si="40"/>
        <v>-174164.39315000147</v>
      </c>
      <c r="P136" s="27">
        <f t="shared" si="41"/>
        <v>174164.39315000147</v>
      </c>
    </row>
    <row r="137" spans="1:16">
      <c r="A137" s="31">
        <v>39417</v>
      </c>
      <c r="C137" s="6">
        <v>129</v>
      </c>
      <c r="D137" s="29">
        <f t="shared" ref="D137:D161" si="42">ROUND(-(+$B$9/180)*1,0)</f>
        <v>8827</v>
      </c>
      <c r="E137" s="29">
        <f t="shared" si="37"/>
        <v>1138683</v>
      </c>
      <c r="F137" s="29">
        <f t="shared" ref="F137:F168" si="43">$B$9+E137</f>
        <v>-450117</v>
      </c>
      <c r="G137" s="34">
        <f>+Inputs!$D$3</f>
        <v>0.37951000000000001</v>
      </c>
      <c r="I137" s="27">
        <f t="shared" si="38"/>
        <v>1588800</v>
      </c>
      <c r="K137" s="27">
        <f t="shared" ref="K137:K168" si="44">D137</f>
        <v>8827</v>
      </c>
      <c r="L137" s="27">
        <f t="shared" si="39"/>
        <v>1138683</v>
      </c>
      <c r="M137" s="27">
        <f t="shared" ref="M137:M168" si="45">K137*G137</f>
        <v>3349.9347700000003</v>
      </c>
      <c r="N137" s="27">
        <f t="shared" ref="N137:N168" si="46">M137-J137</f>
        <v>3349.9347700000003</v>
      </c>
      <c r="O137" s="27">
        <f t="shared" si="40"/>
        <v>-170814.45838000148</v>
      </c>
      <c r="P137" s="27">
        <f t="shared" si="41"/>
        <v>170814.45838000148</v>
      </c>
    </row>
    <row r="138" spans="1:16">
      <c r="A138" s="30">
        <v>39448</v>
      </c>
      <c r="C138" s="6">
        <v>130</v>
      </c>
      <c r="D138" s="29">
        <f t="shared" si="42"/>
        <v>8827</v>
      </c>
      <c r="E138" s="29">
        <f t="shared" ref="E138:E169" si="47">+E137+D138</f>
        <v>1147510</v>
      </c>
      <c r="F138" s="29">
        <f t="shared" si="43"/>
        <v>-441290</v>
      </c>
      <c r="G138" s="34">
        <f>+Inputs!$D$3</f>
        <v>0.37951000000000001</v>
      </c>
      <c r="I138" s="27">
        <f t="shared" ref="I138:I169" si="48">+I137+H138</f>
        <v>1588800</v>
      </c>
      <c r="K138" s="27">
        <f t="shared" si="44"/>
        <v>8827</v>
      </c>
      <c r="L138" s="27">
        <f t="shared" ref="L138:L169" si="49">+L137+K138</f>
        <v>1147510</v>
      </c>
      <c r="M138" s="27">
        <f t="shared" si="45"/>
        <v>3349.9347700000003</v>
      </c>
      <c r="N138" s="27">
        <f t="shared" si="46"/>
        <v>3349.9347700000003</v>
      </c>
      <c r="O138" s="27">
        <f t="shared" ref="O138:O169" si="50">+O137+N138</f>
        <v>-167464.52361000149</v>
      </c>
      <c r="P138" s="27">
        <f t="shared" ref="P138:P169" si="51">P137-N138</f>
        <v>167464.52361000149</v>
      </c>
    </row>
    <row r="139" spans="1:16">
      <c r="A139" s="31">
        <v>39479</v>
      </c>
      <c r="C139" s="6">
        <v>131</v>
      </c>
      <c r="D139" s="29">
        <f t="shared" si="42"/>
        <v>8827</v>
      </c>
      <c r="E139" s="29">
        <f t="shared" si="47"/>
        <v>1156337</v>
      </c>
      <c r="F139" s="29">
        <f t="shared" si="43"/>
        <v>-432463</v>
      </c>
      <c r="G139" s="34">
        <f>+Inputs!$D$3</f>
        <v>0.37951000000000001</v>
      </c>
      <c r="I139" s="27">
        <f t="shared" si="48"/>
        <v>1588800</v>
      </c>
      <c r="K139" s="27">
        <f t="shared" si="44"/>
        <v>8827</v>
      </c>
      <c r="L139" s="27">
        <f t="shared" si="49"/>
        <v>1156337</v>
      </c>
      <c r="M139" s="27">
        <f t="shared" si="45"/>
        <v>3349.9347700000003</v>
      </c>
      <c r="N139" s="27">
        <f t="shared" si="46"/>
        <v>3349.9347700000003</v>
      </c>
      <c r="O139" s="27">
        <f t="shared" si="50"/>
        <v>-164114.5888400015</v>
      </c>
      <c r="P139" s="27">
        <f t="shared" si="51"/>
        <v>164114.5888400015</v>
      </c>
    </row>
    <row r="140" spans="1:16">
      <c r="A140" s="30">
        <v>39508</v>
      </c>
      <c r="C140" s="6">
        <v>132</v>
      </c>
      <c r="D140" s="29">
        <f t="shared" si="42"/>
        <v>8827</v>
      </c>
      <c r="E140" s="29">
        <f t="shared" si="47"/>
        <v>1165164</v>
      </c>
      <c r="F140" s="29">
        <f t="shared" si="43"/>
        <v>-423636</v>
      </c>
      <c r="G140" s="34">
        <f>+Inputs!$D$3</f>
        <v>0.37951000000000001</v>
      </c>
      <c r="I140" s="27">
        <f t="shared" si="48"/>
        <v>1588800</v>
      </c>
      <c r="K140" s="27">
        <f t="shared" si="44"/>
        <v>8827</v>
      </c>
      <c r="L140" s="27">
        <f t="shared" si="49"/>
        <v>1165164</v>
      </c>
      <c r="M140" s="27">
        <f t="shared" si="45"/>
        <v>3349.9347700000003</v>
      </c>
      <c r="N140" s="27">
        <f t="shared" si="46"/>
        <v>3349.9347700000003</v>
      </c>
      <c r="O140" s="27">
        <f t="shared" si="50"/>
        <v>-160764.6540700015</v>
      </c>
      <c r="P140" s="27">
        <f t="shared" si="51"/>
        <v>160764.6540700015</v>
      </c>
    </row>
    <row r="141" spans="1:16">
      <c r="A141" s="31">
        <v>39539</v>
      </c>
      <c r="C141" s="6">
        <v>133</v>
      </c>
      <c r="D141" s="29">
        <f t="shared" si="42"/>
        <v>8827</v>
      </c>
      <c r="E141" s="29">
        <f t="shared" si="47"/>
        <v>1173991</v>
      </c>
      <c r="F141" s="29">
        <f t="shared" si="43"/>
        <v>-414809</v>
      </c>
      <c r="G141" s="34">
        <f>+Inputs!$D$3</f>
        <v>0.37951000000000001</v>
      </c>
      <c r="I141" s="27">
        <f t="shared" si="48"/>
        <v>1588800</v>
      </c>
      <c r="K141" s="27">
        <f t="shared" si="44"/>
        <v>8827</v>
      </c>
      <c r="L141" s="27">
        <f t="shared" si="49"/>
        <v>1173991</v>
      </c>
      <c r="M141" s="27">
        <f t="shared" si="45"/>
        <v>3349.9347700000003</v>
      </c>
      <c r="N141" s="27">
        <f t="shared" si="46"/>
        <v>3349.9347700000003</v>
      </c>
      <c r="O141" s="27">
        <f t="shared" si="50"/>
        <v>-157414.71930000151</v>
      </c>
      <c r="P141" s="27">
        <f t="shared" si="51"/>
        <v>157414.71930000151</v>
      </c>
    </row>
    <row r="142" spans="1:16">
      <c r="A142" s="30">
        <v>39569</v>
      </c>
      <c r="C142" s="6">
        <v>134</v>
      </c>
      <c r="D142" s="29">
        <f t="shared" si="42"/>
        <v>8827</v>
      </c>
      <c r="E142" s="29">
        <f t="shared" si="47"/>
        <v>1182818</v>
      </c>
      <c r="F142" s="29">
        <f t="shared" si="43"/>
        <v>-405982</v>
      </c>
      <c r="G142" s="34">
        <f>+Inputs!$D$3</f>
        <v>0.37951000000000001</v>
      </c>
      <c r="I142" s="27">
        <f t="shared" si="48"/>
        <v>1588800</v>
      </c>
      <c r="K142" s="27">
        <f t="shared" si="44"/>
        <v>8827</v>
      </c>
      <c r="L142" s="27">
        <f t="shared" si="49"/>
        <v>1182818</v>
      </c>
      <c r="M142" s="27">
        <f t="shared" si="45"/>
        <v>3349.9347700000003</v>
      </c>
      <c r="N142" s="27">
        <f t="shared" si="46"/>
        <v>3349.9347700000003</v>
      </c>
      <c r="O142" s="27">
        <f t="shared" si="50"/>
        <v>-154064.78453000152</v>
      </c>
      <c r="P142" s="27">
        <f t="shared" si="51"/>
        <v>154064.78453000152</v>
      </c>
    </row>
    <row r="143" spans="1:16">
      <c r="A143" s="31">
        <v>39600</v>
      </c>
      <c r="C143" s="6">
        <v>135</v>
      </c>
      <c r="D143" s="29">
        <f t="shared" si="42"/>
        <v>8827</v>
      </c>
      <c r="E143" s="29">
        <f t="shared" si="47"/>
        <v>1191645</v>
      </c>
      <c r="F143" s="29">
        <f t="shared" si="43"/>
        <v>-397155</v>
      </c>
      <c r="G143" s="34">
        <f>+Inputs!$D$3</f>
        <v>0.37951000000000001</v>
      </c>
      <c r="I143" s="27">
        <f t="shared" si="48"/>
        <v>1588800</v>
      </c>
      <c r="K143" s="27">
        <f t="shared" si="44"/>
        <v>8827</v>
      </c>
      <c r="L143" s="27">
        <f t="shared" si="49"/>
        <v>1191645</v>
      </c>
      <c r="M143" s="27">
        <f t="shared" si="45"/>
        <v>3349.9347700000003</v>
      </c>
      <c r="N143" s="27">
        <f t="shared" si="46"/>
        <v>3349.9347700000003</v>
      </c>
      <c r="O143" s="27">
        <f t="shared" si="50"/>
        <v>-150714.84976000153</v>
      </c>
      <c r="P143" s="27">
        <f t="shared" si="51"/>
        <v>150714.84976000153</v>
      </c>
    </row>
    <row r="144" spans="1:16">
      <c r="A144" s="30">
        <v>39630</v>
      </c>
      <c r="C144" s="6">
        <v>136</v>
      </c>
      <c r="D144" s="29">
        <f t="shared" si="42"/>
        <v>8827</v>
      </c>
      <c r="E144" s="29">
        <f t="shared" si="47"/>
        <v>1200472</v>
      </c>
      <c r="F144" s="29">
        <f t="shared" si="43"/>
        <v>-388328</v>
      </c>
      <c r="G144" s="34">
        <f>+Inputs!$D$3</f>
        <v>0.37951000000000001</v>
      </c>
      <c r="I144" s="27">
        <f t="shared" si="48"/>
        <v>1588800</v>
      </c>
      <c r="K144" s="27">
        <f t="shared" si="44"/>
        <v>8827</v>
      </c>
      <c r="L144" s="27">
        <f t="shared" si="49"/>
        <v>1200472</v>
      </c>
      <c r="M144" s="27">
        <f t="shared" si="45"/>
        <v>3349.9347700000003</v>
      </c>
      <c r="N144" s="27">
        <f t="shared" si="46"/>
        <v>3349.9347700000003</v>
      </c>
      <c r="O144" s="27">
        <f t="shared" si="50"/>
        <v>-147364.91499000153</v>
      </c>
      <c r="P144" s="27">
        <f t="shared" si="51"/>
        <v>147364.91499000153</v>
      </c>
    </row>
    <row r="145" spans="1:16">
      <c r="A145" s="31">
        <v>39661</v>
      </c>
      <c r="C145" s="6">
        <v>137</v>
      </c>
      <c r="D145" s="29">
        <f t="shared" si="42"/>
        <v>8827</v>
      </c>
      <c r="E145" s="29">
        <f t="shared" si="47"/>
        <v>1209299</v>
      </c>
      <c r="F145" s="29">
        <f t="shared" si="43"/>
        <v>-379501</v>
      </c>
      <c r="G145" s="34">
        <f>+Inputs!$D$3</f>
        <v>0.37951000000000001</v>
      </c>
      <c r="I145" s="27">
        <f t="shared" si="48"/>
        <v>1588800</v>
      </c>
      <c r="K145" s="27">
        <f t="shared" si="44"/>
        <v>8827</v>
      </c>
      <c r="L145" s="27">
        <f t="shared" si="49"/>
        <v>1209299</v>
      </c>
      <c r="M145" s="27">
        <f t="shared" si="45"/>
        <v>3349.9347700000003</v>
      </c>
      <c r="N145" s="27">
        <f t="shared" si="46"/>
        <v>3349.9347700000003</v>
      </c>
      <c r="O145" s="27">
        <f t="shared" si="50"/>
        <v>-144014.98022000154</v>
      </c>
      <c r="P145" s="27">
        <f t="shared" si="51"/>
        <v>144014.98022000154</v>
      </c>
    </row>
    <row r="146" spans="1:16">
      <c r="A146" s="30">
        <v>39692</v>
      </c>
      <c r="C146" s="6">
        <v>138</v>
      </c>
      <c r="D146" s="29">
        <f t="shared" si="42"/>
        <v>8827</v>
      </c>
      <c r="E146" s="29">
        <f t="shared" si="47"/>
        <v>1218126</v>
      </c>
      <c r="F146" s="29">
        <f t="shared" si="43"/>
        <v>-370674</v>
      </c>
      <c r="G146" s="34">
        <f>+Inputs!$D$3</f>
        <v>0.37951000000000001</v>
      </c>
      <c r="I146" s="27">
        <f t="shared" si="48"/>
        <v>1588800</v>
      </c>
      <c r="K146" s="27">
        <f t="shared" si="44"/>
        <v>8827</v>
      </c>
      <c r="L146" s="27">
        <f t="shared" si="49"/>
        <v>1218126</v>
      </c>
      <c r="M146" s="27">
        <f t="shared" si="45"/>
        <v>3349.9347700000003</v>
      </c>
      <c r="N146" s="27">
        <f t="shared" si="46"/>
        <v>3349.9347700000003</v>
      </c>
      <c r="O146" s="27">
        <f t="shared" si="50"/>
        <v>-140665.04545000155</v>
      </c>
      <c r="P146" s="27">
        <f t="shared" si="51"/>
        <v>140665.04545000155</v>
      </c>
    </row>
    <row r="147" spans="1:16">
      <c r="A147" s="31">
        <v>39722</v>
      </c>
      <c r="C147" s="6">
        <v>139</v>
      </c>
      <c r="D147" s="29">
        <f t="shared" si="42"/>
        <v>8827</v>
      </c>
      <c r="E147" s="29">
        <f t="shared" si="47"/>
        <v>1226953</v>
      </c>
      <c r="F147" s="29">
        <f t="shared" si="43"/>
        <v>-361847</v>
      </c>
      <c r="G147" s="34">
        <f>+Inputs!$D$3</f>
        <v>0.37951000000000001</v>
      </c>
      <c r="I147" s="27">
        <f t="shared" si="48"/>
        <v>1588800</v>
      </c>
      <c r="K147" s="27">
        <f t="shared" si="44"/>
        <v>8827</v>
      </c>
      <c r="L147" s="27">
        <f t="shared" si="49"/>
        <v>1226953</v>
      </c>
      <c r="M147" s="27">
        <f t="shared" si="45"/>
        <v>3349.9347700000003</v>
      </c>
      <c r="N147" s="27">
        <f t="shared" si="46"/>
        <v>3349.9347700000003</v>
      </c>
      <c r="O147" s="27">
        <f t="shared" si="50"/>
        <v>-137315.11068000156</v>
      </c>
      <c r="P147" s="27">
        <f t="shared" si="51"/>
        <v>137315.11068000156</v>
      </c>
    </row>
    <row r="148" spans="1:16">
      <c r="A148" s="30">
        <v>39753</v>
      </c>
      <c r="C148" s="6">
        <v>140</v>
      </c>
      <c r="D148" s="29">
        <f t="shared" si="42"/>
        <v>8827</v>
      </c>
      <c r="E148" s="29">
        <f t="shared" si="47"/>
        <v>1235780</v>
      </c>
      <c r="F148" s="29">
        <f t="shared" si="43"/>
        <v>-353020</v>
      </c>
      <c r="G148" s="34">
        <f>+Inputs!$D$3</f>
        <v>0.37951000000000001</v>
      </c>
      <c r="I148" s="27">
        <f t="shared" si="48"/>
        <v>1588800</v>
      </c>
      <c r="K148" s="27">
        <f t="shared" si="44"/>
        <v>8827</v>
      </c>
      <c r="L148" s="27">
        <f t="shared" si="49"/>
        <v>1235780</v>
      </c>
      <c r="M148" s="27">
        <f t="shared" si="45"/>
        <v>3349.9347700000003</v>
      </c>
      <c r="N148" s="27">
        <f t="shared" si="46"/>
        <v>3349.9347700000003</v>
      </c>
      <c r="O148" s="27">
        <f t="shared" si="50"/>
        <v>-133965.17591000156</v>
      </c>
      <c r="P148" s="27">
        <f t="shared" si="51"/>
        <v>133965.17591000156</v>
      </c>
    </row>
    <row r="149" spans="1:16">
      <c r="A149" s="31">
        <v>39783</v>
      </c>
      <c r="C149" s="6">
        <v>141</v>
      </c>
      <c r="D149" s="29">
        <f t="shared" si="42"/>
        <v>8827</v>
      </c>
      <c r="E149" s="29">
        <f t="shared" si="47"/>
        <v>1244607</v>
      </c>
      <c r="F149" s="29">
        <f t="shared" si="43"/>
        <v>-344193</v>
      </c>
      <c r="G149" s="34">
        <f>+Inputs!$D$3</f>
        <v>0.37951000000000001</v>
      </c>
      <c r="I149" s="27">
        <f t="shared" si="48"/>
        <v>1588800</v>
      </c>
      <c r="K149" s="27">
        <f t="shared" si="44"/>
        <v>8827</v>
      </c>
      <c r="L149" s="27">
        <f t="shared" si="49"/>
        <v>1244607</v>
      </c>
      <c r="M149" s="27">
        <f t="shared" si="45"/>
        <v>3349.9347700000003</v>
      </c>
      <c r="N149" s="27">
        <f t="shared" si="46"/>
        <v>3349.9347700000003</v>
      </c>
      <c r="O149" s="27">
        <f t="shared" si="50"/>
        <v>-130615.24114000156</v>
      </c>
      <c r="P149" s="27">
        <f t="shared" si="51"/>
        <v>130615.24114000156</v>
      </c>
    </row>
    <row r="150" spans="1:16">
      <c r="A150" s="30">
        <v>39814</v>
      </c>
      <c r="C150" s="6">
        <v>142</v>
      </c>
      <c r="D150" s="29">
        <f t="shared" si="42"/>
        <v>8827</v>
      </c>
      <c r="E150" s="29">
        <f t="shared" si="47"/>
        <v>1253434</v>
      </c>
      <c r="F150" s="29">
        <f t="shared" si="43"/>
        <v>-335366</v>
      </c>
      <c r="G150" s="34">
        <f>+Inputs!$D$3</f>
        <v>0.37951000000000001</v>
      </c>
      <c r="I150" s="27">
        <f t="shared" si="48"/>
        <v>1588800</v>
      </c>
      <c r="K150" s="27">
        <f t="shared" si="44"/>
        <v>8827</v>
      </c>
      <c r="L150" s="27">
        <f t="shared" si="49"/>
        <v>1253434</v>
      </c>
      <c r="M150" s="27">
        <f t="shared" si="45"/>
        <v>3349.9347700000003</v>
      </c>
      <c r="N150" s="27">
        <f t="shared" si="46"/>
        <v>3349.9347700000003</v>
      </c>
      <c r="O150" s="27">
        <f t="shared" si="50"/>
        <v>-127265.30637000155</v>
      </c>
      <c r="P150" s="27">
        <f t="shared" si="51"/>
        <v>127265.30637000155</v>
      </c>
    </row>
    <row r="151" spans="1:16">
      <c r="A151" s="31">
        <v>39845</v>
      </c>
      <c r="C151" s="6">
        <v>143</v>
      </c>
      <c r="D151" s="29">
        <f t="shared" si="42"/>
        <v>8827</v>
      </c>
      <c r="E151" s="29">
        <f t="shared" si="47"/>
        <v>1262261</v>
      </c>
      <c r="F151" s="29">
        <f t="shared" si="43"/>
        <v>-326539</v>
      </c>
      <c r="G151" s="34">
        <f>+Inputs!$D$3</f>
        <v>0.37951000000000001</v>
      </c>
      <c r="I151" s="27">
        <f t="shared" si="48"/>
        <v>1588800</v>
      </c>
      <c r="K151" s="27">
        <f t="shared" si="44"/>
        <v>8827</v>
      </c>
      <c r="L151" s="27">
        <f t="shared" si="49"/>
        <v>1262261</v>
      </c>
      <c r="M151" s="27">
        <f t="shared" si="45"/>
        <v>3349.9347700000003</v>
      </c>
      <c r="N151" s="27">
        <f t="shared" si="46"/>
        <v>3349.9347700000003</v>
      </c>
      <c r="O151" s="27">
        <f t="shared" si="50"/>
        <v>-123915.37160000154</v>
      </c>
      <c r="P151" s="27">
        <f t="shared" si="51"/>
        <v>123915.37160000154</v>
      </c>
    </row>
    <row r="152" spans="1:16">
      <c r="A152" s="30">
        <v>39873</v>
      </c>
      <c r="C152" s="6">
        <v>144</v>
      </c>
      <c r="D152" s="29">
        <f t="shared" si="42"/>
        <v>8827</v>
      </c>
      <c r="E152" s="29">
        <f t="shared" si="47"/>
        <v>1271088</v>
      </c>
      <c r="F152" s="29">
        <f t="shared" si="43"/>
        <v>-317712</v>
      </c>
      <c r="G152" s="34">
        <f>+Inputs!$D$3</f>
        <v>0.37951000000000001</v>
      </c>
      <c r="I152" s="27">
        <f t="shared" si="48"/>
        <v>1588800</v>
      </c>
      <c r="K152" s="27">
        <f t="shared" si="44"/>
        <v>8827</v>
      </c>
      <c r="L152" s="27">
        <f t="shared" si="49"/>
        <v>1271088</v>
      </c>
      <c r="M152" s="27">
        <f t="shared" si="45"/>
        <v>3349.9347700000003</v>
      </c>
      <c r="N152" s="27">
        <f t="shared" si="46"/>
        <v>3349.9347700000003</v>
      </c>
      <c r="O152" s="27">
        <f t="shared" si="50"/>
        <v>-120565.43683000153</v>
      </c>
      <c r="P152" s="27">
        <f t="shared" si="51"/>
        <v>120565.43683000153</v>
      </c>
    </row>
    <row r="153" spans="1:16">
      <c r="A153" s="31">
        <v>39904</v>
      </c>
      <c r="C153" s="6">
        <v>145</v>
      </c>
      <c r="D153" s="29">
        <f t="shared" si="42"/>
        <v>8827</v>
      </c>
      <c r="E153" s="29">
        <f t="shared" si="47"/>
        <v>1279915</v>
      </c>
      <c r="F153" s="29">
        <f t="shared" si="43"/>
        <v>-308885</v>
      </c>
      <c r="G153" s="34">
        <f>+Inputs!$D$3</f>
        <v>0.37951000000000001</v>
      </c>
      <c r="I153" s="27">
        <f t="shared" si="48"/>
        <v>1588800</v>
      </c>
      <c r="K153" s="27">
        <f t="shared" si="44"/>
        <v>8827</v>
      </c>
      <c r="L153" s="27">
        <f t="shared" si="49"/>
        <v>1279915</v>
      </c>
      <c r="M153" s="27">
        <f t="shared" si="45"/>
        <v>3349.9347700000003</v>
      </c>
      <c r="N153" s="27">
        <f t="shared" si="46"/>
        <v>3349.9347700000003</v>
      </c>
      <c r="O153" s="27">
        <f t="shared" si="50"/>
        <v>-117215.50206000153</v>
      </c>
      <c r="P153" s="27">
        <f t="shared" si="51"/>
        <v>117215.50206000153</v>
      </c>
    </row>
    <row r="154" spans="1:16">
      <c r="A154" s="30">
        <v>39934</v>
      </c>
      <c r="C154" s="6">
        <v>146</v>
      </c>
      <c r="D154" s="29">
        <f t="shared" si="42"/>
        <v>8827</v>
      </c>
      <c r="E154" s="29">
        <f t="shared" si="47"/>
        <v>1288742</v>
      </c>
      <c r="F154" s="29">
        <f t="shared" si="43"/>
        <v>-300058</v>
      </c>
      <c r="G154" s="34">
        <f>+Inputs!$D$3</f>
        <v>0.37951000000000001</v>
      </c>
      <c r="I154" s="27">
        <f t="shared" si="48"/>
        <v>1588800</v>
      </c>
      <c r="K154" s="27">
        <f t="shared" si="44"/>
        <v>8827</v>
      </c>
      <c r="L154" s="27">
        <f t="shared" si="49"/>
        <v>1288742</v>
      </c>
      <c r="M154" s="27">
        <f t="shared" si="45"/>
        <v>3349.9347700000003</v>
      </c>
      <c r="N154" s="27">
        <f t="shared" si="46"/>
        <v>3349.9347700000003</v>
      </c>
      <c r="O154" s="27">
        <f t="shared" si="50"/>
        <v>-113865.56729000152</v>
      </c>
      <c r="P154" s="27">
        <f t="shared" si="51"/>
        <v>113865.56729000152</v>
      </c>
    </row>
    <row r="155" spans="1:16">
      <c r="A155" s="31">
        <v>39965</v>
      </c>
      <c r="C155" s="6">
        <v>147</v>
      </c>
      <c r="D155" s="29">
        <f t="shared" si="42"/>
        <v>8827</v>
      </c>
      <c r="E155" s="29">
        <f t="shared" si="47"/>
        <v>1297569</v>
      </c>
      <c r="F155" s="29">
        <f t="shared" si="43"/>
        <v>-291231</v>
      </c>
      <c r="G155" s="34">
        <f>+Inputs!$D$3</f>
        <v>0.37951000000000001</v>
      </c>
      <c r="I155" s="27">
        <f t="shared" si="48"/>
        <v>1588800</v>
      </c>
      <c r="K155" s="27">
        <f t="shared" si="44"/>
        <v>8827</v>
      </c>
      <c r="L155" s="27">
        <f t="shared" si="49"/>
        <v>1297569</v>
      </c>
      <c r="M155" s="27">
        <f t="shared" si="45"/>
        <v>3349.9347700000003</v>
      </c>
      <c r="N155" s="27">
        <f t="shared" si="46"/>
        <v>3349.9347700000003</v>
      </c>
      <c r="O155" s="27">
        <f t="shared" si="50"/>
        <v>-110515.63252000151</v>
      </c>
      <c r="P155" s="27">
        <f t="shared" si="51"/>
        <v>110515.63252000151</v>
      </c>
    </row>
    <row r="156" spans="1:16">
      <c r="A156" s="30">
        <v>39995</v>
      </c>
      <c r="C156" s="6">
        <v>148</v>
      </c>
      <c r="D156" s="29">
        <f t="shared" si="42"/>
        <v>8827</v>
      </c>
      <c r="E156" s="29">
        <f t="shared" si="47"/>
        <v>1306396</v>
      </c>
      <c r="F156" s="29">
        <f t="shared" si="43"/>
        <v>-282404</v>
      </c>
      <c r="G156" s="34">
        <f>+Inputs!$D$3</f>
        <v>0.37951000000000001</v>
      </c>
      <c r="I156" s="27">
        <f t="shared" si="48"/>
        <v>1588800</v>
      </c>
      <c r="K156" s="27">
        <f t="shared" si="44"/>
        <v>8827</v>
      </c>
      <c r="L156" s="27">
        <f t="shared" si="49"/>
        <v>1306396</v>
      </c>
      <c r="M156" s="27">
        <f t="shared" si="45"/>
        <v>3349.9347700000003</v>
      </c>
      <c r="N156" s="27">
        <f t="shared" si="46"/>
        <v>3349.9347700000003</v>
      </c>
      <c r="O156" s="27">
        <f t="shared" si="50"/>
        <v>-107165.69775000151</v>
      </c>
      <c r="P156" s="27">
        <f t="shared" si="51"/>
        <v>107165.69775000151</v>
      </c>
    </row>
    <row r="157" spans="1:16">
      <c r="A157" s="31">
        <v>40026</v>
      </c>
      <c r="C157" s="6">
        <v>149</v>
      </c>
      <c r="D157" s="29">
        <f t="shared" si="42"/>
        <v>8827</v>
      </c>
      <c r="E157" s="29">
        <f t="shared" si="47"/>
        <v>1315223</v>
      </c>
      <c r="F157" s="29">
        <f t="shared" si="43"/>
        <v>-273577</v>
      </c>
      <c r="G157" s="34">
        <f>+Inputs!$D$3</f>
        <v>0.37951000000000001</v>
      </c>
      <c r="I157" s="27">
        <f t="shared" si="48"/>
        <v>1588800</v>
      </c>
      <c r="K157" s="27">
        <f t="shared" si="44"/>
        <v>8827</v>
      </c>
      <c r="L157" s="27">
        <f t="shared" si="49"/>
        <v>1315223</v>
      </c>
      <c r="M157" s="27">
        <f t="shared" si="45"/>
        <v>3349.9347700000003</v>
      </c>
      <c r="N157" s="27">
        <f t="shared" si="46"/>
        <v>3349.9347700000003</v>
      </c>
      <c r="O157" s="27">
        <f t="shared" si="50"/>
        <v>-103815.7629800015</v>
      </c>
      <c r="P157" s="27">
        <f t="shared" si="51"/>
        <v>103815.7629800015</v>
      </c>
    </row>
    <row r="158" spans="1:16">
      <c r="A158" s="30">
        <v>40057</v>
      </c>
      <c r="C158" s="6">
        <v>150</v>
      </c>
      <c r="D158" s="29">
        <f t="shared" si="42"/>
        <v>8827</v>
      </c>
      <c r="E158" s="29">
        <f t="shared" si="47"/>
        <v>1324050</v>
      </c>
      <c r="F158" s="29">
        <f t="shared" si="43"/>
        <v>-264750</v>
      </c>
      <c r="G158" s="34">
        <f>+Inputs!$D$3</f>
        <v>0.37951000000000001</v>
      </c>
      <c r="I158" s="27">
        <f t="shared" si="48"/>
        <v>1588800</v>
      </c>
      <c r="K158" s="27">
        <f t="shared" si="44"/>
        <v>8827</v>
      </c>
      <c r="L158" s="27">
        <f t="shared" si="49"/>
        <v>1324050</v>
      </c>
      <c r="M158" s="27">
        <f t="shared" si="45"/>
        <v>3349.9347700000003</v>
      </c>
      <c r="N158" s="27">
        <f t="shared" si="46"/>
        <v>3349.9347700000003</v>
      </c>
      <c r="O158" s="27">
        <f t="shared" si="50"/>
        <v>-100465.82821000149</v>
      </c>
      <c r="P158" s="27">
        <f t="shared" si="51"/>
        <v>100465.82821000149</v>
      </c>
    </row>
    <row r="159" spans="1:16">
      <c r="A159" s="31">
        <v>40087</v>
      </c>
      <c r="C159" s="6">
        <v>151</v>
      </c>
      <c r="D159" s="29">
        <f t="shared" si="42"/>
        <v>8827</v>
      </c>
      <c r="E159" s="29">
        <f t="shared" si="47"/>
        <v>1332877</v>
      </c>
      <c r="F159" s="29">
        <f t="shared" si="43"/>
        <v>-255923</v>
      </c>
      <c r="G159" s="34">
        <f>+Inputs!$D$3</f>
        <v>0.37951000000000001</v>
      </c>
      <c r="I159" s="27">
        <f t="shared" si="48"/>
        <v>1588800</v>
      </c>
      <c r="K159" s="27">
        <f t="shared" si="44"/>
        <v>8827</v>
      </c>
      <c r="L159" s="27">
        <f t="shared" si="49"/>
        <v>1332877</v>
      </c>
      <c r="M159" s="27">
        <f t="shared" si="45"/>
        <v>3349.9347700000003</v>
      </c>
      <c r="N159" s="27">
        <f t="shared" si="46"/>
        <v>3349.9347700000003</v>
      </c>
      <c r="O159" s="27">
        <f t="shared" si="50"/>
        <v>-97115.893440001484</v>
      </c>
      <c r="P159" s="27">
        <f t="shared" si="51"/>
        <v>97115.893440001484</v>
      </c>
    </row>
    <row r="160" spans="1:16">
      <c r="A160" s="30">
        <v>40118</v>
      </c>
      <c r="C160" s="6">
        <v>152</v>
      </c>
      <c r="D160" s="29">
        <f t="shared" si="42"/>
        <v>8827</v>
      </c>
      <c r="E160" s="29">
        <f t="shared" si="47"/>
        <v>1341704</v>
      </c>
      <c r="F160" s="29">
        <f t="shared" si="43"/>
        <v>-247096</v>
      </c>
      <c r="G160" s="34">
        <f>+Inputs!$D$3</f>
        <v>0.37951000000000001</v>
      </c>
      <c r="I160" s="27">
        <f t="shared" si="48"/>
        <v>1588800</v>
      </c>
      <c r="K160" s="27">
        <f t="shared" si="44"/>
        <v>8827</v>
      </c>
      <c r="L160" s="27">
        <f t="shared" si="49"/>
        <v>1341704</v>
      </c>
      <c r="M160" s="27">
        <f t="shared" si="45"/>
        <v>3349.9347700000003</v>
      </c>
      <c r="N160" s="27">
        <f t="shared" si="46"/>
        <v>3349.9347700000003</v>
      </c>
      <c r="O160" s="27">
        <f t="shared" si="50"/>
        <v>-93765.958670001477</v>
      </c>
      <c r="P160" s="27">
        <f t="shared" si="51"/>
        <v>93765.958670001477</v>
      </c>
    </row>
    <row r="161" spans="1:19">
      <c r="A161" s="31">
        <v>40148</v>
      </c>
      <c r="C161" s="6">
        <v>153</v>
      </c>
      <c r="D161" s="29">
        <f t="shared" si="42"/>
        <v>8827</v>
      </c>
      <c r="E161" s="29">
        <f t="shared" si="47"/>
        <v>1350531</v>
      </c>
      <c r="F161" s="29">
        <f t="shared" si="43"/>
        <v>-238269</v>
      </c>
      <c r="G161" s="34">
        <f>+Inputs!$D$3</f>
        <v>0.37951000000000001</v>
      </c>
      <c r="I161" s="27">
        <f t="shared" si="48"/>
        <v>1588800</v>
      </c>
      <c r="K161" s="27">
        <f t="shared" si="44"/>
        <v>8827</v>
      </c>
      <c r="L161" s="27">
        <f t="shared" si="49"/>
        <v>1350531</v>
      </c>
      <c r="M161" s="27">
        <f t="shared" si="45"/>
        <v>3349.9347700000003</v>
      </c>
      <c r="N161" s="27">
        <f t="shared" si="46"/>
        <v>3349.9347700000003</v>
      </c>
      <c r="O161" s="27">
        <f t="shared" si="50"/>
        <v>-90416.02390000147</v>
      </c>
      <c r="P161" s="27">
        <f t="shared" si="51"/>
        <v>90416.02390000147</v>
      </c>
    </row>
    <row r="162" spans="1:19" s="237" customFormat="1">
      <c r="A162" s="236">
        <v>40179</v>
      </c>
      <c r="C162" s="238">
        <v>154</v>
      </c>
      <c r="D162" s="239">
        <f>ROUND(-($F$161/60)*1,0)</f>
        <v>3971</v>
      </c>
      <c r="E162" s="239">
        <f t="shared" si="47"/>
        <v>1354502</v>
      </c>
      <c r="F162" s="239">
        <f t="shared" si="43"/>
        <v>-234298</v>
      </c>
      <c r="G162" s="240">
        <f>+Inputs!$D$3</f>
        <v>0.37951000000000001</v>
      </c>
      <c r="I162" s="241">
        <f t="shared" si="48"/>
        <v>1588800</v>
      </c>
      <c r="K162" s="241">
        <f t="shared" si="44"/>
        <v>3971</v>
      </c>
      <c r="L162" s="241">
        <f t="shared" si="49"/>
        <v>1354502</v>
      </c>
      <c r="M162" s="241">
        <f t="shared" si="45"/>
        <v>1507.03421</v>
      </c>
      <c r="N162" s="241">
        <f t="shared" si="46"/>
        <v>1507.03421</v>
      </c>
      <c r="O162" s="241">
        <f t="shared" si="50"/>
        <v>-88908.989690001472</v>
      </c>
      <c r="P162" s="241">
        <f t="shared" si="51"/>
        <v>88908.989690001472</v>
      </c>
      <c r="Q162" s="242"/>
      <c r="R162" s="242"/>
      <c r="S162" s="242"/>
    </row>
    <row r="163" spans="1:19" s="237" customFormat="1">
      <c r="A163" s="243">
        <v>40210</v>
      </c>
      <c r="C163" s="238">
        <v>155</v>
      </c>
      <c r="D163" s="239">
        <f t="shared" ref="D163:D221" si="52">ROUND(-($F$161/60)*1,0)</f>
        <v>3971</v>
      </c>
      <c r="E163" s="239">
        <f t="shared" si="47"/>
        <v>1358473</v>
      </c>
      <c r="F163" s="239">
        <f t="shared" si="43"/>
        <v>-230327</v>
      </c>
      <c r="G163" s="240">
        <f>+Inputs!$D$3</f>
        <v>0.37951000000000001</v>
      </c>
      <c r="I163" s="241">
        <f t="shared" si="48"/>
        <v>1588800</v>
      </c>
      <c r="K163" s="241">
        <f t="shared" si="44"/>
        <v>3971</v>
      </c>
      <c r="L163" s="241">
        <f t="shared" si="49"/>
        <v>1358473</v>
      </c>
      <c r="M163" s="241">
        <f t="shared" si="45"/>
        <v>1507.03421</v>
      </c>
      <c r="N163" s="241">
        <f t="shared" si="46"/>
        <v>1507.03421</v>
      </c>
      <c r="O163" s="241">
        <f t="shared" si="50"/>
        <v>-87401.955480001474</v>
      </c>
      <c r="P163" s="241">
        <f t="shared" si="51"/>
        <v>87401.955480001474</v>
      </c>
      <c r="Q163" s="242"/>
      <c r="R163" s="242"/>
      <c r="S163" s="242"/>
    </row>
    <row r="164" spans="1:19" s="237" customFormat="1">
      <c r="A164" s="236">
        <v>40238</v>
      </c>
      <c r="C164" s="238">
        <v>156</v>
      </c>
      <c r="D164" s="239">
        <f t="shared" si="52"/>
        <v>3971</v>
      </c>
      <c r="E164" s="239">
        <f t="shared" si="47"/>
        <v>1362444</v>
      </c>
      <c r="F164" s="239">
        <f t="shared" si="43"/>
        <v>-226356</v>
      </c>
      <c r="G164" s="240">
        <f>+Inputs!$D$3</f>
        <v>0.37951000000000001</v>
      </c>
      <c r="I164" s="241">
        <f t="shared" si="48"/>
        <v>1588800</v>
      </c>
      <c r="K164" s="241">
        <f t="shared" si="44"/>
        <v>3971</v>
      </c>
      <c r="L164" s="241">
        <f t="shared" si="49"/>
        <v>1362444</v>
      </c>
      <c r="M164" s="241">
        <f t="shared" si="45"/>
        <v>1507.03421</v>
      </c>
      <c r="N164" s="241">
        <f t="shared" si="46"/>
        <v>1507.03421</v>
      </c>
      <c r="O164" s="241">
        <f t="shared" si="50"/>
        <v>-85894.921270001476</v>
      </c>
      <c r="P164" s="241">
        <f t="shared" si="51"/>
        <v>85894.921270001476</v>
      </c>
      <c r="Q164" s="242"/>
      <c r="R164" s="242"/>
      <c r="S164" s="242"/>
    </row>
    <row r="165" spans="1:19" s="237" customFormat="1">
      <c r="A165" s="243">
        <v>40269</v>
      </c>
      <c r="C165" s="238">
        <v>157</v>
      </c>
      <c r="D165" s="239">
        <f t="shared" si="52"/>
        <v>3971</v>
      </c>
      <c r="E165" s="239">
        <f t="shared" si="47"/>
        <v>1366415</v>
      </c>
      <c r="F165" s="239">
        <f t="shared" si="43"/>
        <v>-222385</v>
      </c>
      <c r="G165" s="240">
        <f>+Inputs!$D$3</f>
        <v>0.37951000000000001</v>
      </c>
      <c r="I165" s="241">
        <f t="shared" si="48"/>
        <v>1588800</v>
      </c>
      <c r="K165" s="241">
        <f t="shared" si="44"/>
        <v>3971</v>
      </c>
      <c r="L165" s="241">
        <f t="shared" si="49"/>
        <v>1366415</v>
      </c>
      <c r="M165" s="241">
        <f t="shared" si="45"/>
        <v>1507.03421</v>
      </c>
      <c r="N165" s="241">
        <f t="shared" si="46"/>
        <v>1507.03421</v>
      </c>
      <c r="O165" s="241">
        <f t="shared" si="50"/>
        <v>-84387.887060001478</v>
      </c>
      <c r="P165" s="241">
        <f t="shared" si="51"/>
        <v>84387.887060001478</v>
      </c>
      <c r="Q165" s="242"/>
      <c r="R165" s="242"/>
      <c r="S165" s="242"/>
    </row>
    <row r="166" spans="1:19" s="237" customFormat="1">
      <c r="A166" s="236">
        <v>40299</v>
      </c>
      <c r="C166" s="238">
        <v>158</v>
      </c>
      <c r="D166" s="239">
        <f t="shared" si="52"/>
        <v>3971</v>
      </c>
      <c r="E166" s="239">
        <f t="shared" si="47"/>
        <v>1370386</v>
      </c>
      <c r="F166" s="239">
        <f t="shared" si="43"/>
        <v>-218414</v>
      </c>
      <c r="G166" s="240">
        <f>+Inputs!$D$3</f>
        <v>0.37951000000000001</v>
      </c>
      <c r="I166" s="241">
        <f t="shared" si="48"/>
        <v>1588800</v>
      </c>
      <c r="K166" s="241">
        <f t="shared" si="44"/>
        <v>3971</v>
      </c>
      <c r="L166" s="241">
        <f t="shared" si="49"/>
        <v>1370386</v>
      </c>
      <c r="M166" s="241">
        <f t="shared" si="45"/>
        <v>1507.03421</v>
      </c>
      <c r="N166" s="241">
        <f t="shared" si="46"/>
        <v>1507.03421</v>
      </c>
      <c r="O166" s="241">
        <f t="shared" si="50"/>
        <v>-82880.85285000148</v>
      </c>
      <c r="P166" s="241">
        <f t="shared" si="51"/>
        <v>82880.85285000148</v>
      </c>
      <c r="Q166" s="242"/>
      <c r="R166" s="242"/>
      <c r="S166" s="242"/>
    </row>
    <row r="167" spans="1:19" s="237" customFormat="1">
      <c r="A167" s="243">
        <v>40330</v>
      </c>
      <c r="C167" s="238">
        <v>159</v>
      </c>
      <c r="D167" s="239">
        <f t="shared" si="52"/>
        <v>3971</v>
      </c>
      <c r="E167" s="239">
        <f t="shared" si="47"/>
        <v>1374357</v>
      </c>
      <c r="F167" s="239">
        <f t="shared" si="43"/>
        <v>-214443</v>
      </c>
      <c r="G167" s="240">
        <f>+Inputs!$D$3</f>
        <v>0.37951000000000001</v>
      </c>
      <c r="I167" s="241">
        <f t="shared" si="48"/>
        <v>1588800</v>
      </c>
      <c r="K167" s="241">
        <f t="shared" si="44"/>
        <v>3971</v>
      </c>
      <c r="L167" s="241">
        <f t="shared" si="49"/>
        <v>1374357</v>
      </c>
      <c r="M167" s="241">
        <f t="shared" si="45"/>
        <v>1507.03421</v>
      </c>
      <c r="N167" s="241">
        <f t="shared" si="46"/>
        <v>1507.03421</v>
      </c>
      <c r="O167" s="241">
        <f t="shared" si="50"/>
        <v>-81373.818640001482</v>
      </c>
      <c r="P167" s="241">
        <f t="shared" si="51"/>
        <v>81373.818640001482</v>
      </c>
      <c r="Q167" s="242"/>
      <c r="R167" s="242"/>
      <c r="S167" s="242"/>
    </row>
    <row r="168" spans="1:19" s="237" customFormat="1">
      <c r="A168" s="236">
        <v>40360</v>
      </c>
      <c r="C168" s="238">
        <v>160</v>
      </c>
      <c r="D168" s="239">
        <f t="shared" si="52"/>
        <v>3971</v>
      </c>
      <c r="E168" s="239">
        <f t="shared" si="47"/>
        <v>1378328</v>
      </c>
      <c r="F168" s="239">
        <f t="shared" si="43"/>
        <v>-210472</v>
      </c>
      <c r="G168" s="240">
        <f>+Inputs!$D$3</f>
        <v>0.37951000000000001</v>
      </c>
      <c r="I168" s="241">
        <f t="shared" si="48"/>
        <v>1588800</v>
      </c>
      <c r="K168" s="241">
        <f t="shared" si="44"/>
        <v>3971</v>
      </c>
      <c r="L168" s="241">
        <f t="shared" si="49"/>
        <v>1378328</v>
      </c>
      <c r="M168" s="241">
        <f t="shared" si="45"/>
        <v>1507.03421</v>
      </c>
      <c r="N168" s="241">
        <f t="shared" si="46"/>
        <v>1507.03421</v>
      </c>
      <c r="O168" s="241">
        <f t="shared" si="50"/>
        <v>-79866.784430001484</v>
      </c>
      <c r="P168" s="241">
        <f t="shared" si="51"/>
        <v>79866.784430001484</v>
      </c>
      <c r="Q168" s="242"/>
      <c r="R168" s="242"/>
      <c r="S168" s="242"/>
    </row>
    <row r="169" spans="1:19" s="237" customFormat="1">
      <c r="A169" s="243">
        <v>40391</v>
      </c>
      <c r="C169" s="238">
        <v>161</v>
      </c>
      <c r="D169" s="239">
        <f t="shared" si="52"/>
        <v>3971</v>
      </c>
      <c r="E169" s="239">
        <f t="shared" si="47"/>
        <v>1382299</v>
      </c>
      <c r="F169" s="239">
        <f t="shared" ref="F169:F170" si="53">$B$9+E169</f>
        <v>-206501</v>
      </c>
      <c r="G169" s="240">
        <f>+Inputs!$D$3</f>
        <v>0.37951000000000001</v>
      </c>
      <c r="I169" s="241">
        <f t="shared" si="48"/>
        <v>1588800</v>
      </c>
      <c r="K169" s="241">
        <f t="shared" ref="K169:K170" si="54">D169</f>
        <v>3971</v>
      </c>
      <c r="L169" s="241">
        <f t="shared" si="49"/>
        <v>1382299</v>
      </c>
      <c r="M169" s="241">
        <f t="shared" ref="M169:M170" si="55">K169*G169</f>
        <v>1507.03421</v>
      </c>
      <c r="N169" s="241">
        <f t="shared" ref="N169:N170" si="56">M169-J169</f>
        <v>1507.03421</v>
      </c>
      <c r="O169" s="241">
        <f t="shared" si="50"/>
        <v>-78359.750220001486</v>
      </c>
      <c r="P169" s="241">
        <f t="shared" si="51"/>
        <v>78359.750220001486</v>
      </c>
      <c r="Q169" s="242"/>
      <c r="R169" s="242"/>
      <c r="S169" s="242"/>
    </row>
    <row r="170" spans="1:19" s="237" customFormat="1">
      <c r="A170" s="236">
        <v>40422</v>
      </c>
      <c r="C170" s="238">
        <v>162</v>
      </c>
      <c r="D170" s="239">
        <f t="shared" si="52"/>
        <v>3971</v>
      </c>
      <c r="E170" s="239">
        <f t="shared" ref="E170" si="57">+E169+D170</f>
        <v>1386270</v>
      </c>
      <c r="F170" s="239">
        <f t="shared" si="53"/>
        <v>-202530</v>
      </c>
      <c r="G170" s="240">
        <f>+Inputs!$D$3</f>
        <v>0.37951000000000001</v>
      </c>
      <c r="I170" s="241">
        <f t="shared" ref="I170" si="58">+I169+H170</f>
        <v>1588800</v>
      </c>
      <c r="K170" s="241">
        <f t="shared" si="54"/>
        <v>3971</v>
      </c>
      <c r="L170" s="241">
        <f t="shared" ref="L170" si="59">+L169+K170</f>
        <v>1386270</v>
      </c>
      <c r="M170" s="241">
        <f t="shared" si="55"/>
        <v>1507.03421</v>
      </c>
      <c r="N170" s="241">
        <f t="shared" si="56"/>
        <v>1507.03421</v>
      </c>
      <c r="O170" s="241">
        <f t="shared" ref="O170" si="60">+O169+N170</f>
        <v>-76852.716010001488</v>
      </c>
      <c r="P170" s="241">
        <f t="shared" ref="P170" si="61">P169-N170</f>
        <v>76852.716010001488</v>
      </c>
      <c r="Q170" s="242"/>
      <c r="R170" s="242"/>
      <c r="S170" s="242"/>
    </row>
    <row r="171" spans="1:19" s="237" customFormat="1">
      <c r="A171" s="243">
        <v>40452</v>
      </c>
      <c r="C171" s="238">
        <v>163</v>
      </c>
      <c r="D171" s="239">
        <f t="shared" si="52"/>
        <v>3971</v>
      </c>
      <c r="E171" s="239">
        <f t="shared" ref="E171:E222" si="62">+E170+D171</f>
        <v>1390241</v>
      </c>
      <c r="F171" s="239">
        <f t="shared" ref="F171:F222" si="63">$B$9+E171</f>
        <v>-198559</v>
      </c>
      <c r="G171" s="240">
        <f>+Inputs!$D$3</f>
        <v>0.37951000000000001</v>
      </c>
      <c r="I171" s="241">
        <f t="shared" ref="I171:I222" si="64">+I170+H171</f>
        <v>1588800</v>
      </c>
      <c r="K171" s="241">
        <f t="shared" ref="K171:K222" si="65">D171</f>
        <v>3971</v>
      </c>
      <c r="L171" s="241">
        <f t="shared" ref="L171:L222" si="66">+L170+K171</f>
        <v>1390241</v>
      </c>
      <c r="M171" s="241">
        <f t="shared" ref="M171:M222" si="67">K171*G171</f>
        <v>1507.03421</v>
      </c>
      <c r="N171" s="241">
        <f t="shared" ref="N171:N222" si="68">M171-J171</f>
        <v>1507.03421</v>
      </c>
      <c r="O171" s="241">
        <f t="shared" ref="O171:O222" si="69">+O170+N171</f>
        <v>-75345.68180000149</v>
      </c>
      <c r="P171" s="241">
        <f t="shared" ref="P171:P222" si="70">P170-N171</f>
        <v>75345.68180000149</v>
      </c>
      <c r="Q171" s="242"/>
      <c r="R171" s="242"/>
      <c r="S171" s="242"/>
    </row>
    <row r="172" spans="1:19" s="237" customFormat="1">
      <c r="A172" s="236">
        <v>40483</v>
      </c>
      <c r="C172" s="238">
        <v>164</v>
      </c>
      <c r="D172" s="239">
        <f t="shared" si="52"/>
        <v>3971</v>
      </c>
      <c r="E172" s="239">
        <f t="shared" si="62"/>
        <v>1394212</v>
      </c>
      <c r="F172" s="239">
        <f t="shared" si="63"/>
        <v>-194588</v>
      </c>
      <c r="G172" s="240">
        <f>+Inputs!$D$3</f>
        <v>0.37951000000000001</v>
      </c>
      <c r="I172" s="241">
        <f t="shared" si="64"/>
        <v>1588800</v>
      </c>
      <c r="K172" s="241">
        <f t="shared" si="65"/>
        <v>3971</v>
      </c>
      <c r="L172" s="241">
        <f t="shared" si="66"/>
        <v>1394212</v>
      </c>
      <c r="M172" s="241">
        <f t="shared" si="67"/>
        <v>1507.03421</v>
      </c>
      <c r="N172" s="241">
        <f t="shared" si="68"/>
        <v>1507.03421</v>
      </c>
      <c r="O172" s="241">
        <f t="shared" si="69"/>
        <v>-73838.647590001492</v>
      </c>
      <c r="P172" s="241">
        <f t="shared" si="70"/>
        <v>73838.647590001492</v>
      </c>
      <c r="Q172" s="242"/>
      <c r="R172" s="242"/>
      <c r="S172" s="242"/>
    </row>
    <row r="173" spans="1:19" s="237" customFormat="1">
      <c r="A173" s="243">
        <v>40513</v>
      </c>
      <c r="C173" s="238">
        <v>165</v>
      </c>
      <c r="D173" s="239">
        <f t="shared" si="52"/>
        <v>3971</v>
      </c>
      <c r="E173" s="239">
        <f t="shared" si="62"/>
        <v>1398183</v>
      </c>
      <c r="F173" s="239">
        <f t="shared" si="63"/>
        <v>-190617</v>
      </c>
      <c r="G173" s="240">
        <f>+Inputs!$D$3</f>
        <v>0.37951000000000001</v>
      </c>
      <c r="I173" s="241">
        <f t="shared" si="64"/>
        <v>1588800</v>
      </c>
      <c r="K173" s="241">
        <f t="shared" si="65"/>
        <v>3971</v>
      </c>
      <c r="L173" s="241">
        <f t="shared" si="66"/>
        <v>1398183</v>
      </c>
      <c r="M173" s="241">
        <f t="shared" si="67"/>
        <v>1507.03421</v>
      </c>
      <c r="N173" s="241">
        <f t="shared" si="68"/>
        <v>1507.03421</v>
      </c>
      <c r="O173" s="241">
        <f t="shared" si="69"/>
        <v>-72331.613380001494</v>
      </c>
      <c r="P173" s="241">
        <f t="shared" si="70"/>
        <v>72331.613380001494</v>
      </c>
      <c r="Q173" s="242"/>
      <c r="R173" s="242"/>
      <c r="S173" s="242"/>
    </row>
    <row r="174" spans="1:19" s="237" customFormat="1">
      <c r="A174" s="236">
        <v>40544</v>
      </c>
      <c r="C174" s="238">
        <v>166</v>
      </c>
      <c r="D174" s="239">
        <f t="shared" si="52"/>
        <v>3971</v>
      </c>
      <c r="E174" s="239">
        <f t="shared" si="62"/>
        <v>1402154</v>
      </c>
      <c r="F174" s="239">
        <f t="shared" si="63"/>
        <v>-186646</v>
      </c>
      <c r="G174" s="240">
        <f>+Inputs!$D$3</f>
        <v>0.37951000000000001</v>
      </c>
      <c r="I174" s="241">
        <f t="shared" si="64"/>
        <v>1588800</v>
      </c>
      <c r="K174" s="241">
        <f t="shared" si="65"/>
        <v>3971</v>
      </c>
      <c r="L174" s="241">
        <f t="shared" si="66"/>
        <v>1402154</v>
      </c>
      <c r="M174" s="241">
        <f t="shared" si="67"/>
        <v>1507.03421</v>
      </c>
      <c r="N174" s="241">
        <f t="shared" si="68"/>
        <v>1507.03421</v>
      </c>
      <c r="O174" s="241">
        <f t="shared" si="69"/>
        <v>-70824.579170001496</v>
      </c>
      <c r="P174" s="241">
        <f t="shared" si="70"/>
        <v>70824.579170001496</v>
      </c>
      <c r="Q174" s="242"/>
      <c r="R174" s="242"/>
      <c r="S174" s="242"/>
    </row>
    <row r="175" spans="1:19" s="237" customFormat="1">
      <c r="A175" s="243">
        <v>40575</v>
      </c>
      <c r="C175" s="238">
        <v>167</v>
      </c>
      <c r="D175" s="239">
        <f t="shared" si="52"/>
        <v>3971</v>
      </c>
      <c r="E175" s="239">
        <f t="shared" si="62"/>
        <v>1406125</v>
      </c>
      <c r="F175" s="239">
        <f t="shared" si="63"/>
        <v>-182675</v>
      </c>
      <c r="G175" s="240">
        <f>+Inputs!$D$3</f>
        <v>0.37951000000000001</v>
      </c>
      <c r="I175" s="241">
        <f t="shared" si="64"/>
        <v>1588800</v>
      </c>
      <c r="K175" s="241">
        <f t="shared" si="65"/>
        <v>3971</v>
      </c>
      <c r="L175" s="241">
        <f t="shared" si="66"/>
        <v>1406125</v>
      </c>
      <c r="M175" s="241">
        <f t="shared" si="67"/>
        <v>1507.03421</v>
      </c>
      <c r="N175" s="241">
        <f t="shared" si="68"/>
        <v>1507.03421</v>
      </c>
      <c r="O175" s="241">
        <f t="shared" si="69"/>
        <v>-69317.544960001498</v>
      </c>
      <c r="P175" s="241">
        <f t="shared" si="70"/>
        <v>69317.544960001498</v>
      </c>
      <c r="Q175" s="242"/>
      <c r="R175" s="242"/>
      <c r="S175" s="242"/>
    </row>
    <row r="176" spans="1:19" s="237" customFormat="1">
      <c r="A176" s="236">
        <v>40603</v>
      </c>
      <c r="C176" s="238">
        <v>168</v>
      </c>
      <c r="D176" s="239">
        <f t="shared" si="52"/>
        <v>3971</v>
      </c>
      <c r="E176" s="239">
        <f t="shared" si="62"/>
        <v>1410096</v>
      </c>
      <c r="F176" s="239">
        <f t="shared" si="63"/>
        <v>-178704</v>
      </c>
      <c r="G176" s="240">
        <f>+Inputs!$D$3</f>
        <v>0.37951000000000001</v>
      </c>
      <c r="I176" s="241">
        <f t="shared" si="64"/>
        <v>1588800</v>
      </c>
      <c r="K176" s="241">
        <f t="shared" si="65"/>
        <v>3971</v>
      </c>
      <c r="L176" s="241">
        <f t="shared" si="66"/>
        <v>1410096</v>
      </c>
      <c r="M176" s="241">
        <f t="shared" si="67"/>
        <v>1507.03421</v>
      </c>
      <c r="N176" s="241">
        <f t="shared" si="68"/>
        <v>1507.03421</v>
      </c>
      <c r="O176" s="241">
        <f t="shared" si="69"/>
        <v>-67810.5107500015</v>
      </c>
      <c r="P176" s="241">
        <f t="shared" si="70"/>
        <v>67810.5107500015</v>
      </c>
      <c r="Q176" s="242"/>
      <c r="R176" s="242"/>
      <c r="S176" s="242"/>
    </row>
    <row r="177" spans="1:19" s="237" customFormat="1">
      <c r="A177" s="243">
        <v>40634</v>
      </c>
      <c r="C177" s="238">
        <v>169</v>
      </c>
      <c r="D177" s="239">
        <f t="shared" si="52"/>
        <v>3971</v>
      </c>
      <c r="E177" s="239">
        <f t="shared" si="62"/>
        <v>1414067</v>
      </c>
      <c r="F177" s="239">
        <f t="shared" si="63"/>
        <v>-174733</v>
      </c>
      <c r="G177" s="240">
        <f>+Inputs!$D$3</f>
        <v>0.37951000000000001</v>
      </c>
      <c r="I177" s="241">
        <f t="shared" si="64"/>
        <v>1588800</v>
      </c>
      <c r="K177" s="241">
        <f t="shared" si="65"/>
        <v>3971</v>
      </c>
      <c r="L177" s="241">
        <f t="shared" si="66"/>
        <v>1414067</v>
      </c>
      <c r="M177" s="241">
        <f t="shared" si="67"/>
        <v>1507.03421</v>
      </c>
      <c r="N177" s="241">
        <f t="shared" si="68"/>
        <v>1507.03421</v>
      </c>
      <c r="O177" s="241">
        <f t="shared" si="69"/>
        <v>-66303.476540001502</v>
      </c>
      <c r="P177" s="241">
        <f t="shared" si="70"/>
        <v>66303.476540001502</v>
      </c>
      <c r="Q177" s="242"/>
      <c r="R177" s="242"/>
      <c r="S177" s="242"/>
    </row>
    <row r="178" spans="1:19" s="237" customFormat="1">
      <c r="A178" s="236">
        <v>40664</v>
      </c>
      <c r="C178" s="238">
        <v>170</v>
      </c>
      <c r="D178" s="239">
        <f t="shared" si="52"/>
        <v>3971</v>
      </c>
      <c r="E178" s="239">
        <f t="shared" si="62"/>
        <v>1418038</v>
      </c>
      <c r="F178" s="239">
        <f t="shared" si="63"/>
        <v>-170762</v>
      </c>
      <c r="G178" s="240">
        <f>+Inputs!$D$3</f>
        <v>0.37951000000000001</v>
      </c>
      <c r="I178" s="241">
        <f t="shared" si="64"/>
        <v>1588800</v>
      </c>
      <c r="K178" s="241">
        <f t="shared" si="65"/>
        <v>3971</v>
      </c>
      <c r="L178" s="241">
        <f t="shared" si="66"/>
        <v>1418038</v>
      </c>
      <c r="M178" s="241">
        <f t="shared" si="67"/>
        <v>1507.03421</v>
      </c>
      <c r="N178" s="241">
        <f t="shared" si="68"/>
        <v>1507.03421</v>
      </c>
      <c r="O178" s="241">
        <f t="shared" si="69"/>
        <v>-64796.442330001504</v>
      </c>
      <c r="P178" s="241">
        <f t="shared" si="70"/>
        <v>64796.442330001504</v>
      </c>
      <c r="Q178" s="242"/>
      <c r="R178" s="242"/>
      <c r="S178" s="242"/>
    </row>
    <row r="179" spans="1:19" s="237" customFormat="1">
      <c r="A179" s="243">
        <v>40695</v>
      </c>
      <c r="C179" s="238">
        <v>171</v>
      </c>
      <c r="D179" s="239">
        <f t="shared" si="52"/>
        <v>3971</v>
      </c>
      <c r="E179" s="239">
        <f t="shared" si="62"/>
        <v>1422009</v>
      </c>
      <c r="F179" s="239">
        <f t="shared" si="63"/>
        <v>-166791</v>
      </c>
      <c r="G179" s="240">
        <f>+Inputs!$D$3</f>
        <v>0.37951000000000001</v>
      </c>
      <c r="I179" s="241">
        <f t="shared" si="64"/>
        <v>1588800</v>
      </c>
      <c r="K179" s="241">
        <f t="shared" si="65"/>
        <v>3971</v>
      </c>
      <c r="L179" s="241">
        <f t="shared" si="66"/>
        <v>1422009</v>
      </c>
      <c r="M179" s="241">
        <f t="shared" si="67"/>
        <v>1507.03421</v>
      </c>
      <c r="N179" s="241">
        <f t="shared" si="68"/>
        <v>1507.03421</v>
      </c>
      <c r="O179" s="241">
        <f t="shared" si="69"/>
        <v>-63289.408120001506</v>
      </c>
      <c r="P179" s="241">
        <f t="shared" si="70"/>
        <v>63289.408120001506</v>
      </c>
      <c r="Q179" s="242"/>
      <c r="R179" s="242"/>
      <c r="S179" s="242"/>
    </row>
    <row r="180" spans="1:19" s="237" customFormat="1">
      <c r="A180" s="236">
        <v>40725</v>
      </c>
      <c r="C180" s="238">
        <v>172</v>
      </c>
      <c r="D180" s="239">
        <f t="shared" si="52"/>
        <v>3971</v>
      </c>
      <c r="E180" s="239">
        <f t="shared" si="62"/>
        <v>1425980</v>
      </c>
      <c r="F180" s="239">
        <f t="shared" si="63"/>
        <v>-162820</v>
      </c>
      <c r="G180" s="240">
        <f>+Inputs!$D$3</f>
        <v>0.37951000000000001</v>
      </c>
      <c r="I180" s="241">
        <f t="shared" si="64"/>
        <v>1588800</v>
      </c>
      <c r="K180" s="241">
        <f t="shared" si="65"/>
        <v>3971</v>
      </c>
      <c r="L180" s="241">
        <f t="shared" si="66"/>
        <v>1425980</v>
      </c>
      <c r="M180" s="241">
        <f t="shared" si="67"/>
        <v>1507.03421</v>
      </c>
      <c r="N180" s="241">
        <f t="shared" si="68"/>
        <v>1507.03421</v>
      </c>
      <c r="O180" s="241">
        <f t="shared" si="69"/>
        <v>-61782.373910001508</v>
      </c>
      <c r="P180" s="241">
        <f t="shared" si="70"/>
        <v>61782.373910001508</v>
      </c>
      <c r="Q180" s="242"/>
      <c r="R180" s="242"/>
      <c r="S180" s="242"/>
    </row>
    <row r="181" spans="1:19" s="237" customFormat="1">
      <c r="A181" s="243">
        <v>40756</v>
      </c>
      <c r="C181" s="238">
        <v>173</v>
      </c>
      <c r="D181" s="239">
        <f t="shared" si="52"/>
        <v>3971</v>
      </c>
      <c r="E181" s="239">
        <f t="shared" si="62"/>
        <v>1429951</v>
      </c>
      <c r="F181" s="239">
        <f t="shared" si="63"/>
        <v>-158849</v>
      </c>
      <c r="G181" s="240">
        <f>+Inputs!$D$3</f>
        <v>0.37951000000000001</v>
      </c>
      <c r="I181" s="241">
        <f t="shared" si="64"/>
        <v>1588800</v>
      </c>
      <c r="K181" s="241">
        <f t="shared" si="65"/>
        <v>3971</v>
      </c>
      <c r="L181" s="241">
        <f t="shared" si="66"/>
        <v>1429951</v>
      </c>
      <c r="M181" s="241">
        <f t="shared" si="67"/>
        <v>1507.03421</v>
      </c>
      <c r="N181" s="241">
        <f t="shared" si="68"/>
        <v>1507.03421</v>
      </c>
      <c r="O181" s="241">
        <f t="shared" si="69"/>
        <v>-60275.33970000151</v>
      </c>
      <c r="P181" s="241">
        <f t="shared" si="70"/>
        <v>60275.33970000151</v>
      </c>
      <c r="Q181" s="242"/>
      <c r="R181" s="242"/>
      <c r="S181" s="242"/>
    </row>
    <row r="182" spans="1:19" s="237" customFormat="1">
      <c r="A182" s="236">
        <v>40787</v>
      </c>
      <c r="C182" s="238">
        <v>174</v>
      </c>
      <c r="D182" s="239">
        <f t="shared" si="52"/>
        <v>3971</v>
      </c>
      <c r="E182" s="239">
        <f t="shared" si="62"/>
        <v>1433922</v>
      </c>
      <c r="F182" s="239">
        <f t="shared" si="63"/>
        <v>-154878</v>
      </c>
      <c r="G182" s="240">
        <f>+Inputs!$D$3</f>
        <v>0.37951000000000001</v>
      </c>
      <c r="I182" s="241">
        <f t="shared" si="64"/>
        <v>1588800</v>
      </c>
      <c r="K182" s="241">
        <f t="shared" si="65"/>
        <v>3971</v>
      </c>
      <c r="L182" s="241">
        <f t="shared" si="66"/>
        <v>1433922</v>
      </c>
      <c r="M182" s="241">
        <f t="shared" si="67"/>
        <v>1507.03421</v>
      </c>
      <c r="N182" s="241">
        <f t="shared" si="68"/>
        <v>1507.03421</v>
      </c>
      <c r="O182" s="241">
        <f t="shared" si="69"/>
        <v>-58768.305490001512</v>
      </c>
      <c r="P182" s="241">
        <f t="shared" si="70"/>
        <v>58768.305490001512</v>
      </c>
      <c r="Q182" s="242"/>
      <c r="R182" s="242"/>
      <c r="S182" s="242"/>
    </row>
    <row r="183" spans="1:19" s="237" customFormat="1">
      <c r="A183" s="243">
        <v>40817</v>
      </c>
      <c r="C183" s="238">
        <v>175</v>
      </c>
      <c r="D183" s="239">
        <f t="shared" si="52"/>
        <v>3971</v>
      </c>
      <c r="E183" s="239">
        <f t="shared" si="62"/>
        <v>1437893</v>
      </c>
      <c r="F183" s="239">
        <f t="shared" si="63"/>
        <v>-150907</v>
      </c>
      <c r="G183" s="240">
        <f>+Inputs!$D$3</f>
        <v>0.37951000000000001</v>
      </c>
      <c r="I183" s="241">
        <f t="shared" si="64"/>
        <v>1588800</v>
      </c>
      <c r="K183" s="241">
        <f t="shared" si="65"/>
        <v>3971</v>
      </c>
      <c r="L183" s="241">
        <f t="shared" si="66"/>
        <v>1437893</v>
      </c>
      <c r="M183" s="241">
        <f t="shared" si="67"/>
        <v>1507.03421</v>
      </c>
      <c r="N183" s="241">
        <f t="shared" si="68"/>
        <v>1507.03421</v>
      </c>
      <c r="O183" s="241">
        <f t="shared" si="69"/>
        <v>-57261.271280001514</v>
      </c>
      <c r="P183" s="241">
        <f t="shared" si="70"/>
        <v>57261.271280001514</v>
      </c>
      <c r="Q183" s="242"/>
      <c r="R183" s="242"/>
      <c r="S183" s="242"/>
    </row>
    <row r="184" spans="1:19" s="237" customFormat="1">
      <c r="A184" s="236">
        <v>40848</v>
      </c>
      <c r="C184" s="238">
        <v>176</v>
      </c>
      <c r="D184" s="239">
        <f t="shared" si="52"/>
        <v>3971</v>
      </c>
      <c r="E184" s="239">
        <f t="shared" si="62"/>
        <v>1441864</v>
      </c>
      <c r="F184" s="239">
        <f t="shared" si="63"/>
        <v>-146936</v>
      </c>
      <c r="G184" s="240">
        <f>+Inputs!$D$3</f>
        <v>0.37951000000000001</v>
      </c>
      <c r="I184" s="241">
        <f t="shared" si="64"/>
        <v>1588800</v>
      </c>
      <c r="K184" s="241">
        <f t="shared" si="65"/>
        <v>3971</v>
      </c>
      <c r="L184" s="241">
        <f t="shared" si="66"/>
        <v>1441864</v>
      </c>
      <c r="M184" s="241">
        <f t="shared" si="67"/>
        <v>1507.03421</v>
      </c>
      <c r="N184" s="241">
        <f t="shared" si="68"/>
        <v>1507.03421</v>
      </c>
      <c r="O184" s="241">
        <f t="shared" si="69"/>
        <v>-55754.237070001516</v>
      </c>
      <c r="P184" s="241">
        <f t="shared" si="70"/>
        <v>55754.237070001516</v>
      </c>
      <c r="Q184" s="242"/>
      <c r="R184" s="242"/>
      <c r="S184" s="242"/>
    </row>
    <row r="185" spans="1:19" s="237" customFormat="1">
      <c r="A185" s="243">
        <v>40878</v>
      </c>
      <c r="C185" s="238">
        <v>177</v>
      </c>
      <c r="D185" s="239">
        <f t="shared" si="52"/>
        <v>3971</v>
      </c>
      <c r="E185" s="239">
        <f t="shared" si="62"/>
        <v>1445835</v>
      </c>
      <c r="F185" s="239">
        <f t="shared" si="63"/>
        <v>-142965</v>
      </c>
      <c r="G185" s="240">
        <f>+Inputs!$D$3</f>
        <v>0.37951000000000001</v>
      </c>
      <c r="I185" s="241">
        <f t="shared" si="64"/>
        <v>1588800</v>
      </c>
      <c r="K185" s="241">
        <f t="shared" si="65"/>
        <v>3971</v>
      </c>
      <c r="L185" s="241">
        <f t="shared" si="66"/>
        <v>1445835</v>
      </c>
      <c r="M185" s="241">
        <f t="shared" si="67"/>
        <v>1507.03421</v>
      </c>
      <c r="N185" s="241">
        <f t="shared" si="68"/>
        <v>1507.03421</v>
      </c>
      <c r="O185" s="241">
        <f t="shared" si="69"/>
        <v>-54247.202860001518</v>
      </c>
      <c r="P185" s="241">
        <f t="shared" si="70"/>
        <v>54247.202860001518</v>
      </c>
      <c r="Q185" s="242"/>
      <c r="R185" s="242"/>
      <c r="S185" s="242"/>
    </row>
    <row r="186" spans="1:19" s="237" customFormat="1">
      <c r="A186" s="236">
        <v>40909</v>
      </c>
      <c r="C186" s="238">
        <v>178</v>
      </c>
      <c r="D186" s="239">
        <f t="shared" si="52"/>
        <v>3971</v>
      </c>
      <c r="E186" s="239">
        <f t="shared" si="62"/>
        <v>1449806</v>
      </c>
      <c r="F186" s="239">
        <f t="shared" si="63"/>
        <v>-138994</v>
      </c>
      <c r="G186" s="240">
        <f>+Inputs!$D$3</f>
        <v>0.37951000000000001</v>
      </c>
      <c r="I186" s="241">
        <f t="shared" si="64"/>
        <v>1588800</v>
      </c>
      <c r="K186" s="241">
        <f t="shared" si="65"/>
        <v>3971</v>
      </c>
      <c r="L186" s="241">
        <f t="shared" si="66"/>
        <v>1449806</v>
      </c>
      <c r="M186" s="241">
        <f t="shared" si="67"/>
        <v>1507.03421</v>
      </c>
      <c r="N186" s="241">
        <f t="shared" si="68"/>
        <v>1507.03421</v>
      </c>
      <c r="O186" s="241">
        <f t="shared" si="69"/>
        <v>-52740.16865000152</v>
      </c>
      <c r="P186" s="241">
        <f t="shared" si="70"/>
        <v>52740.16865000152</v>
      </c>
      <c r="Q186" s="242"/>
      <c r="R186" s="242"/>
      <c r="S186" s="242"/>
    </row>
    <row r="187" spans="1:19" s="237" customFormat="1">
      <c r="A187" s="243">
        <v>40940</v>
      </c>
      <c r="C187" s="238">
        <v>179</v>
      </c>
      <c r="D187" s="239">
        <f t="shared" si="52"/>
        <v>3971</v>
      </c>
      <c r="E187" s="239">
        <f t="shared" si="62"/>
        <v>1453777</v>
      </c>
      <c r="F187" s="239">
        <f t="shared" si="63"/>
        <v>-135023</v>
      </c>
      <c r="G187" s="240">
        <f>+Inputs!$D$3</f>
        <v>0.37951000000000001</v>
      </c>
      <c r="I187" s="241">
        <f t="shared" si="64"/>
        <v>1588800</v>
      </c>
      <c r="K187" s="241">
        <f t="shared" si="65"/>
        <v>3971</v>
      </c>
      <c r="L187" s="241">
        <f t="shared" si="66"/>
        <v>1453777</v>
      </c>
      <c r="M187" s="241">
        <f t="shared" si="67"/>
        <v>1507.03421</v>
      </c>
      <c r="N187" s="241">
        <f t="shared" si="68"/>
        <v>1507.03421</v>
      </c>
      <c r="O187" s="241">
        <f t="shared" si="69"/>
        <v>-51233.134440001522</v>
      </c>
      <c r="P187" s="241">
        <f t="shared" si="70"/>
        <v>51233.134440001522</v>
      </c>
      <c r="Q187" s="242"/>
      <c r="R187" s="242"/>
      <c r="S187" s="242"/>
    </row>
    <row r="188" spans="1:19" s="237" customFormat="1">
      <c r="A188" s="236">
        <v>40969</v>
      </c>
      <c r="C188" s="238">
        <v>180</v>
      </c>
      <c r="D188" s="239">
        <f t="shared" si="52"/>
        <v>3971</v>
      </c>
      <c r="E188" s="239">
        <f t="shared" si="62"/>
        <v>1457748</v>
      </c>
      <c r="F188" s="239">
        <f t="shared" si="63"/>
        <v>-131052</v>
      </c>
      <c r="G188" s="240">
        <f>+Inputs!$D$3</f>
        <v>0.37951000000000001</v>
      </c>
      <c r="I188" s="241">
        <f t="shared" si="64"/>
        <v>1588800</v>
      </c>
      <c r="K188" s="241">
        <f t="shared" si="65"/>
        <v>3971</v>
      </c>
      <c r="L188" s="241">
        <f t="shared" si="66"/>
        <v>1457748</v>
      </c>
      <c r="M188" s="241">
        <f t="shared" si="67"/>
        <v>1507.03421</v>
      </c>
      <c r="N188" s="241">
        <f t="shared" si="68"/>
        <v>1507.03421</v>
      </c>
      <c r="O188" s="241">
        <f t="shared" si="69"/>
        <v>-49726.100230001524</v>
      </c>
      <c r="P188" s="241">
        <f t="shared" si="70"/>
        <v>49726.100230001524</v>
      </c>
      <c r="Q188" s="242"/>
      <c r="R188" s="242"/>
      <c r="S188" s="242"/>
    </row>
    <row r="189" spans="1:19" s="237" customFormat="1">
      <c r="A189" s="243">
        <v>41000</v>
      </c>
      <c r="C189" s="238">
        <v>181</v>
      </c>
      <c r="D189" s="239">
        <f t="shared" si="52"/>
        <v>3971</v>
      </c>
      <c r="E189" s="239">
        <f t="shared" si="62"/>
        <v>1461719</v>
      </c>
      <c r="F189" s="239">
        <f t="shared" si="63"/>
        <v>-127081</v>
      </c>
      <c r="G189" s="240">
        <f>+Inputs!$D$3</f>
        <v>0.37951000000000001</v>
      </c>
      <c r="I189" s="241">
        <f t="shared" si="64"/>
        <v>1588800</v>
      </c>
      <c r="K189" s="241">
        <f t="shared" si="65"/>
        <v>3971</v>
      </c>
      <c r="L189" s="241">
        <f t="shared" si="66"/>
        <v>1461719</v>
      </c>
      <c r="M189" s="241">
        <f t="shared" si="67"/>
        <v>1507.03421</v>
      </c>
      <c r="N189" s="241">
        <f t="shared" si="68"/>
        <v>1507.03421</v>
      </c>
      <c r="O189" s="241">
        <f t="shared" si="69"/>
        <v>-48219.066020001526</v>
      </c>
      <c r="P189" s="241">
        <f t="shared" si="70"/>
        <v>48219.066020001526</v>
      </c>
      <c r="Q189" s="242"/>
      <c r="R189" s="242"/>
      <c r="S189" s="242"/>
    </row>
    <row r="190" spans="1:19" s="237" customFormat="1">
      <c r="A190" s="236">
        <v>41030</v>
      </c>
      <c r="C190" s="238">
        <v>182</v>
      </c>
      <c r="D190" s="239">
        <f t="shared" si="52"/>
        <v>3971</v>
      </c>
      <c r="E190" s="239">
        <f t="shared" si="62"/>
        <v>1465690</v>
      </c>
      <c r="F190" s="239">
        <f t="shared" si="63"/>
        <v>-123110</v>
      </c>
      <c r="G190" s="240">
        <f>+Inputs!$D$3</f>
        <v>0.37951000000000001</v>
      </c>
      <c r="I190" s="241">
        <f t="shared" si="64"/>
        <v>1588800</v>
      </c>
      <c r="K190" s="241">
        <f t="shared" si="65"/>
        <v>3971</v>
      </c>
      <c r="L190" s="241">
        <f t="shared" si="66"/>
        <v>1465690</v>
      </c>
      <c r="M190" s="241">
        <f t="shared" si="67"/>
        <v>1507.03421</v>
      </c>
      <c r="N190" s="241">
        <f t="shared" si="68"/>
        <v>1507.03421</v>
      </c>
      <c r="O190" s="241">
        <f t="shared" si="69"/>
        <v>-46712.031810001528</v>
      </c>
      <c r="P190" s="241">
        <f t="shared" si="70"/>
        <v>46712.031810001528</v>
      </c>
      <c r="Q190" s="242"/>
      <c r="R190" s="242"/>
      <c r="S190" s="242"/>
    </row>
    <row r="191" spans="1:19" s="237" customFormat="1">
      <c r="A191" s="243">
        <v>41061</v>
      </c>
      <c r="C191" s="238">
        <v>183</v>
      </c>
      <c r="D191" s="239">
        <f t="shared" si="52"/>
        <v>3971</v>
      </c>
      <c r="E191" s="239">
        <f t="shared" si="62"/>
        <v>1469661</v>
      </c>
      <c r="F191" s="239">
        <f t="shared" si="63"/>
        <v>-119139</v>
      </c>
      <c r="G191" s="240">
        <f>+Inputs!$D$3</f>
        <v>0.37951000000000001</v>
      </c>
      <c r="I191" s="241">
        <f t="shared" si="64"/>
        <v>1588800</v>
      </c>
      <c r="K191" s="241">
        <f t="shared" si="65"/>
        <v>3971</v>
      </c>
      <c r="L191" s="241">
        <f t="shared" si="66"/>
        <v>1469661</v>
      </c>
      <c r="M191" s="241">
        <f t="shared" si="67"/>
        <v>1507.03421</v>
      </c>
      <c r="N191" s="241">
        <f t="shared" si="68"/>
        <v>1507.03421</v>
      </c>
      <c r="O191" s="241">
        <f t="shared" si="69"/>
        <v>-45204.99760000153</v>
      </c>
      <c r="P191" s="241">
        <f t="shared" si="70"/>
        <v>45204.99760000153</v>
      </c>
      <c r="Q191" s="242"/>
      <c r="R191" s="242"/>
      <c r="S191" s="242"/>
    </row>
    <row r="192" spans="1:19" s="237" customFormat="1">
      <c r="A192" s="236">
        <v>41091</v>
      </c>
      <c r="C192" s="238">
        <v>184</v>
      </c>
      <c r="D192" s="239">
        <f t="shared" si="52"/>
        <v>3971</v>
      </c>
      <c r="E192" s="239">
        <f t="shared" si="62"/>
        <v>1473632</v>
      </c>
      <c r="F192" s="239">
        <f t="shared" si="63"/>
        <v>-115168</v>
      </c>
      <c r="G192" s="240">
        <f>+Inputs!$D$3</f>
        <v>0.37951000000000001</v>
      </c>
      <c r="I192" s="241">
        <f t="shared" si="64"/>
        <v>1588800</v>
      </c>
      <c r="K192" s="241">
        <f t="shared" si="65"/>
        <v>3971</v>
      </c>
      <c r="L192" s="241">
        <f t="shared" si="66"/>
        <v>1473632</v>
      </c>
      <c r="M192" s="241">
        <f t="shared" si="67"/>
        <v>1507.03421</v>
      </c>
      <c r="N192" s="241">
        <f t="shared" si="68"/>
        <v>1507.03421</v>
      </c>
      <c r="O192" s="241">
        <f t="shared" si="69"/>
        <v>-43697.963390001532</v>
      </c>
      <c r="P192" s="241">
        <f t="shared" si="70"/>
        <v>43697.963390001532</v>
      </c>
      <c r="Q192" s="242"/>
      <c r="R192" s="242"/>
      <c r="S192" s="242"/>
    </row>
    <row r="193" spans="1:19" s="237" customFormat="1">
      <c r="A193" s="243">
        <v>41122</v>
      </c>
      <c r="C193" s="238">
        <v>185</v>
      </c>
      <c r="D193" s="239">
        <f t="shared" si="52"/>
        <v>3971</v>
      </c>
      <c r="E193" s="239">
        <f t="shared" si="62"/>
        <v>1477603</v>
      </c>
      <c r="F193" s="239">
        <f t="shared" si="63"/>
        <v>-111197</v>
      </c>
      <c r="G193" s="240">
        <f>+Inputs!$D$3</f>
        <v>0.37951000000000001</v>
      </c>
      <c r="I193" s="241">
        <f t="shared" si="64"/>
        <v>1588800</v>
      </c>
      <c r="K193" s="241">
        <f t="shared" si="65"/>
        <v>3971</v>
      </c>
      <c r="L193" s="241">
        <f t="shared" si="66"/>
        <v>1477603</v>
      </c>
      <c r="M193" s="241">
        <f t="shared" si="67"/>
        <v>1507.03421</v>
      </c>
      <c r="N193" s="241">
        <f t="shared" si="68"/>
        <v>1507.03421</v>
      </c>
      <c r="O193" s="241">
        <f t="shared" si="69"/>
        <v>-42190.929180001534</v>
      </c>
      <c r="P193" s="241">
        <f t="shared" si="70"/>
        <v>42190.929180001534</v>
      </c>
      <c r="Q193" s="242"/>
      <c r="R193" s="242"/>
      <c r="S193" s="242"/>
    </row>
    <row r="194" spans="1:19" s="237" customFormat="1">
      <c r="A194" s="236">
        <v>41153</v>
      </c>
      <c r="C194" s="238">
        <v>186</v>
      </c>
      <c r="D194" s="239">
        <f t="shared" si="52"/>
        <v>3971</v>
      </c>
      <c r="E194" s="239">
        <f t="shared" si="62"/>
        <v>1481574</v>
      </c>
      <c r="F194" s="239">
        <f t="shared" si="63"/>
        <v>-107226</v>
      </c>
      <c r="G194" s="240">
        <f>+Inputs!$D$3</f>
        <v>0.37951000000000001</v>
      </c>
      <c r="I194" s="241">
        <f t="shared" si="64"/>
        <v>1588800</v>
      </c>
      <c r="K194" s="241">
        <f t="shared" si="65"/>
        <v>3971</v>
      </c>
      <c r="L194" s="241">
        <f t="shared" si="66"/>
        <v>1481574</v>
      </c>
      <c r="M194" s="241">
        <f t="shared" si="67"/>
        <v>1507.03421</v>
      </c>
      <c r="N194" s="241">
        <f t="shared" si="68"/>
        <v>1507.03421</v>
      </c>
      <c r="O194" s="241">
        <f t="shared" si="69"/>
        <v>-40683.894970001536</v>
      </c>
      <c r="P194" s="241">
        <f t="shared" si="70"/>
        <v>40683.894970001536</v>
      </c>
      <c r="Q194" s="242"/>
      <c r="R194" s="242"/>
      <c r="S194" s="242"/>
    </row>
    <row r="195" spans="1:19" s="237" customFormat="1">
      <c r="A195" s="243">
        <v>41183</v>
      </c>
      <c r="C195" s="238">
        <v>187</v>
      </c>
      <c r="D195" s="239">
        <f t="shared" si="52"/>
        <v>3971</v>
      </c>
      <c r="E195" s="239">
        <f t="shared" si="62"/>
        <v>1485545</v>
      </c>
      <c r="F195" s="239">
        <f t="shared" si="63"/>
        <v>-103255</v>
      </c>
      <c r="G195" s="240">
        <f>+Inputs!$D$3</f>
        <v>0.37951000000000001</v>
      </c>
      <c r="I195" s="241">
        <f t="shared" si="64"/>
        <v>1588800</v>
      </c>
      <c r="K195" s="241">
        <f t="shared" si="65"/>
        <v>3971</v>
      </c>
      <c r="L195" s="241">
        <f t="shared" si="66"/>
        <v>1485545</v>
      </c>
      <c r="M195" s="241">
        <f t="shared" si="67"/>
        <v>1507.03421</v>
      </c>
      <c r="N195" s="241">
        <f t="shared" si="68"/>
        <v>1507.03421</v>
      </c>
      <c r="O195" s="241">
        <f t="shared" si="69"/>
        <v>-39176.860760001538</v>
      </c>
      <c r="P195" s="241">
        <f t="shared" si="70"/>
        <v>39176.860760001538</v>
      </c>
      <c r="Q195" s="242"/>
      <c r="R195" s="242"/>
      <c r="S195" s="242"/>
    </row>
    <row r="196" spans="1:19" s="237" customFormat="1">
      <c r="A196" s="236">
        <v>41214</v>
      </c>
      <c r="C196" s="238">
        <v>188</v>
      </c>
      <c r="D196" s="239">
        <f t="shared" si="52"/>
        <v>3971</v>
      </c>
      <c r="E196" s="239">
        <f t="shared" si="62"/>
        <v>1489516</v>
      </c>
      <c r="F196" s="239">
        <f t="shared" si="63"/>
        <v>-99284</v>
      </c>
      <c r="G196" s="240">
        <f>+Inputs!$D$3</f>
        <v>0.37951000000000001</v>
      </c>
      <c r="I196" s="241">
        <f t="shared" si="64"/>
        <v>1588800</v>
      </c>
      <c r="K196" s="241">
        <f t="shared" si="65"/>
        <v>3971</v>
      </c>
      <c r="L196" s="241">
        <f t="shared" si="66"/>
        <v>1489516</v>
      </c>
      <c r="M196" s="241">
        <f t="shared" si="67"/>
        <v>1507.03421</v>
      </c>
      <c r="N196" s="241">
        <f t="shared" si="68"/>
        <v>1507.03421</v>
      </c>
      <c r="O196" s="241">
        <f t="shared" si="69"/>
        <v>-37669.82655000154</v>
      </c>
      <c r="P196" s="241">
        <f t="shared" si="70"/>
        <v>37669.82655000154</v>
      </c>
      <c r="Q196" s="242"/>
      <c r="R196" s="242"/>
      <c r="S196" s="242"/>
    </row>
    <row r="197" spans="1:19" s="237" customFormat="1">
      <c r="A197" s="243">
        <v>41244</v>
      </c>
      <c r="C197" s="238">
        <v>189</v>
      </c>
      <c r="D197" s="239">
        <f t="shared" si="52"/>
        <v>3971</v>
      </c>
      <c r="E197" s="239">
        <f t="shared" si="62"/>
        <v>1493487</v>
      </c>
      <c r="F197" s="239">
        <f t="shared" si="63"/>
        <v>-95313</v>
      </c>
      <c r="G197" s="240">
        <f>+Inputs!$D$3</f>
        <v>0.37951000000000001</v>
      </c>
      <c r="I197" s="241">
        <f t="shared" si="64"/>
        <v>1588800</v>
      </c>
      <c r="K197" s="241">
        <f t="shared" si="65"/>
        <v>3971</v>
      </c>
      <c r="L197" s="241">
        <f t="shared" si="66"/>
        <v>1493487</v>
      </c>
      <c r="M197" s="241">
        <f t="shared" si="67"/>
        <v>1507.03421</v>
      </c>
      <c r="N197" s="241">
        <f t="shared" si="68"/>
        <v>1507.03421</v>
      </c>
      <c r="O197" s="241">
        <f t="shared" si="69"/>
        <v>-36162.792340001542</v>
      </c>
      <c r="P197" s="241">
        <f t="shared" si="70"/>
        <v>36162.792340001542</v>
      </c>
      <c r="Q197" s="242"/>
      <c r="R197" s="242"/>
      <c r="S197" s="242"/>
    </row>
    <row r="198" spans="1:19" s="237" customFormat="1">
      <c r="A198" s="236">
        <v>41275</v>
      </c>
      <c r="C198" s="238">
        <v>190</v>
      </c>
      <c r="D198" s="239">
        <f t="shared" si="52"/>
        <v>3971</v>
      </c>
      <c r="E198" s="239">
        <f t="shared" si="62"/>
        <v>1497458</v>
      </c>
      <c r="F198" s="239">
        <f t="shared" si="63"/>
        <v>-91342</v>
      </c>
      <c r="G198" s="240">
        <f>+Inputs!$D$3</f>
        <v>0.37951000000000001</v>
      </c>
      <c r="I198" s="241">
        <f t="shared" si="64"/>
        <v>1588800</v>
      </c>
      <c r="K198" s="241">
        <f t="shared" si="65"/>
        <v>3971</v>
      </c>
      <c r="L198" s="241">
        <f t="shared" si="66"/>
        <v>1497458</v>
      </c>
      <c r="M198" s="241">
        <f t="shared" si="67"/>
        <v>1507.03421</v>
      </c>
      <c r="N198" s="241">
        <f t="shared" si="68"/>
        <v>1507.03421</v>
      </c>
      <c r="O198" s="241">
        <f t="shared" si="69"/>
        <v>-34655.758130001544</v>
      </c>
      <c r="P198" s="241">
        <f t="shared" si="70"/>
        <v>34655.758130001544</v>
      </c>
      <c r="Q198" s="242"/>
      <c r="R198" s="242"/>
      <c r="S198" s="242"/>
    </row>
    <row r="199" spans="1:19" s="237" customFormat="1">
      <c r="A199" s="243">
        <v>41306</v>
      </c>
      <c r="C199" s="238">
        <v>191</v>
      </c>
      <c r="D199" s="239">
        <f t="shared" si="52"/>
        <v>3971</v>
      </c>
      <c r="E199" s="239">
        <f t="shared" si="62"/>
        <v>1501429</v>
      </c>
      <c r="F199" s="239">
        <f t="shared" si="63"/>
        <v>-87371</v>
      </c>
      <c r="G199" s="240">
        <f>+Inputs!$D$3</f>
        <v>0.37951000000000001</v>
      </c>
      <c r="I199" s="241">
        <f t="shared" si="64"/>
        <v>1588800</v>
      </c>
      <c r="K199" s="241">
        <f t="shared" si="65"/>
        <v>3971</v>
      </c>
      <c r="L199" s="241">
        <f t="shared" si="66"/>
        <v>1501429</v>
      </c>
      <c r="M199" s="241">
        <f t="shared" si="67"/>
        <v>1507.03421</v>
      </c>
      <c r="N199" s="241">
        <f t="shared" si="68"/>
        <v>1507.03421</v>
      </c>
      <c r="O199" s="241">
        <f t="shared" si="69"/>
        <v>-33148.723920001547</v>
      </c>
      <c r="P199" s="241">
        <f t="shared" si="70"/>
        <v>33148.723920001547</v>
      </c>
      <c r="Q199" s="242"/>
      <c r="R199" s="242"/>
      <c r="S199" s="242"/>
    </row>
    <row r="200" spans="1:19" s="237" customFormat="1">
      <c r="A200" s="236">
        <v>41334</v>
      </c>
      <c r="C200" s="238">
        <v>192</v>
      </c>
      <c r="D200" s="239">
        <f t="shared" si="52"/>
        <v>3971</v>
      </c>
      <c r="E200" s="239">
        <f t="shared" si="62"/>
        <v>1505400</v>
      </c>
      <c r="F200" s="239">
        <f t="shared" si="63"/>
        <v>-83400</v>
      </c>
      <c r="G200" s="240">
        <f>+Inputs!$D$3</f>
        <v>0.37951000000000001</v>
      </c>
      <c r="I200" s="241">
        <f t="shared" si="64"/>
        <v>1588800</v>
      </c>
      <c r="K200" s="241">
        <f t="shared" si="65"/>
        <v>3971</v>
      </c>
      <c r="L200" s="241">
        <f t="shared" si="66"/>
        <v>1505400</v>
      </c>
      <c r="M200" s="241">
        <f t="shared" si="67"/>
        <v>1507.03421</v>
      </c>
      <c r="N200" s="241">
        <f t="shared" si="68"/>
        <v>1507.03421</v>
      </c>
      <c r="O200" s="241">
        <f t="shared" si="69"/>
        <v>-31641.689710001545</v>
      </c>
      <c r="P200" s="241">
        <f t="shared" si="70"/>
        <v>31641.689710001545</v>
      </c>
      <c r="Q200" s="242"/>
      <c r="R200" s="242"/>
      <c r="S200" s="242"/>
    </row>
    <row r="201" spans="1:19" s="237" customFormat="1">
      <c r="A201" s="243">
        <v>41365</v>
      </c>
      <c r="C201" s="238">
        <v>193</v>
      </c>
      <c r="D201" s="239">
        <f t="shared" si="52"/>
        <v>3971</v>
      </c>
      <c r="E201" s="239">
        <f t="shared" si="62"/>
        <v>1509371</v>
      </c>
      <c r="F201" s="239">
        <f t="shared" si="63"/>
        <v>-79429</v>
      </c>
      <c r="G201" s="240">
        <f>+Inputs!$D$3</f>
        <v>0.37951000000000001</v>
      </c>
      <c r="I201" s="241">
        <f t="shared" si="64"/>
        <v>1588800</v>
      </c>
      <c r="K201" s="241">
        <f t="shared" si="65"/>
        <v>3971</v>
      </c>
      <c r="L201" s="241">
        <f t="shared" si="66"/>
        <v>1509371</v>
      </c>
      <c r="M201" s="241">
        <f t="shared" si="67"/>
        <v>1507.03421</v>
      </c>
      <c r="N201" s="241">
        <f t="shared" si="68"/>
        <v>1507.03421</v>
      </c>
      <c r="O201" s="241">
        <f t="shared" si="69"/>
        <v>-30134.655500001543</v>
      </c>
      <c r="P201" s="241">
        <f t="shared" si="70"/>
        <v>30134.655500001543</v>
      </c>
      <c r="Q201" s="242"/>
      <c r="R201" s="242"/>
      <c r="S201" s="242"/>
    </row>
    <row r="202" spans="1:19" s="237" customFormat="1">
      <c r="A202" s="236">
        <v>41395</v>
      </c>
      <c r="C202" s="238">
        <v>194</v>
      </c>
      <c r="D202" s="239">
        <f t="shared" si="52"/>
        <v>3971</v>
      </c>
      <c r="E202" s="239">
        <f t="shared" si="62"/>
        <v>1513342</v>
      </c>
      <c r="F202" s="239">
        <f t="shared" si="63"/>
        <v>-75458</v>
      </c>
      <c r="G202" s="240">
        <f>+Inputs!$D$3</f>
        <v>0.37951000000000001</v>
      </c>
      <c r="I202" s="241">
        <f t="shared" si="64"/>
        <v>1588800</v>
      </c>
      <c r="K202" s="241">
        <f t="shared" si="65"/>
        <v>3971</v>
      </c>
      <c r="L202" s="241">
        <f t="shared" si="66"/>
        <v>1513342</v>
      </c>
      <c r="M202" s="241">
        <f t="shared" si="67"/>
        <v>1507.03421</v>
      </c>
      <c r="N202" s="241">
        <f t="shared" si="68"/>
        <v>1507.03421</v>
      </c>
      <c r="O202" s="241">
        <f t="shared" si="69"/>
        <v>-28627.621290001542</v>
      </c>
      <c r="P202" s="241">
        <f t="shared" si="70"/>
        <v>28627.621290001542</v>
      </c>
      <c r="Q202" s="242"/>
      <c r="R202" s="242"/>
      <c r="S202" s="242"/>
    </row>
    <row r="203" spans="1:19" s="237" customFormat="1">
      <c r="A203" s="243">
        <v>41426</v>
      </c>
      <c r="C203" s="238">
        <v>195</v>
      </c>
      <c r="D203" s="239">
        <f t="shared" si="52"/>
        <v>3971</v>
      </c>
      <c r="E203" s="239">
        <f t="shared" si="62"/>
        <v>1517313</v>
      </c>
      <c r="F203" s="239">
        <f t="shared" si="63"/>
        <v>-71487</v>
      </c>
      <c r="G203" s="240">
        <f>+Inputs!$D$3</f>
        <v>0.37951000000000001</v>
      </c>
      <c r="I203" s="241">
        <f t="shared" si="64"/>
        <v>1588800</v>
      </c>
      <c r="K203" s="241">
        <f t="shared" si="65"/>
        <v>3971</v>
      </c>
      <c r="L203" s="241">
        <f t="shared" si="66"/>
        <v>1517313</v>
      </c>
      <c r="M203" s="241">
        <f t="shared" si="67"/>
        <v>1507.03421</v>
      </c>
      <c r="N203" s="241">
        <f t="shared" si="68"/>
        <v>1507.03421</v>
      </c>
      <c r="O203" s="241">
        <f t="shared" si="69"/>
        <v>-27120.58708000154</v>
      </c>
      <c r="P203" s="241">
        <f t="shared" si="70"/>
        <v>27120.58708000154</v>
      </c>
      <c r="Q203" s="242"/>
      <c r="R203" s="242"/>
      <c r="S203" s="242"/>
    </row>
    <row r="204" spans="1:19" s="237" customFormat="1">
      <c r="A204" s="236">
        <v>41456</v>
      </c>
      <c r="C204" s="238">
        <v>196</v>
      </c>
      <c r="D204" s="239">
        <f t="shared" si="52"/>
        <v>3971</v>
      </c>
      <c r="E204" s="239">
        <f t="shared" si="62"/>
        <v>1521284</v>
      </c>
      <c r="F204" s="239">
        <f t="shared" si="63"/>
        <v>-67516</v>
      </c>
      <c r="G204" s="240">
        <f>+Inputs!$D$3</f>
        <v>0.37951000000000001</v>
      </c>
      <c r="I204" s="241">
        <f t="shared" si="64"/>
        <v>1588800</v>
      </c>
      <c r="K204" s="241">
        <f t="shared" si="65"/>
        <v>3971</v>
      </c>
      <c r="L204" s="241">
        <f t="shared" si="66"/>
        <v>1521284</v>
      </c>
      <c r="M204" s="241">
        <f t="shared" si="67"/>
        <v>1507.03421</v>
      </c>
      <c r="N204" s="241">
        <f t="shared" si="68"/>
        <v>1507.03421</v>
      </c>
      <c r="O204" s="241">
        <f t="shared" si="69"/>
        <v>-25613.552870001538</v>
      </c>
      <c r="P204" s="241">
        <f t="shared" si="70"/>
        <v>25613.552870001538</v>
      </c>
      <c r="Q204" s="242"/>
      <c r="R204" s="242"/>
      <c r="S204" s="242"/>
    </row>
    <row r="205" spans="1:19" s="237" customFormat="1">
      <c r="A205" s="243">
        <v>41487</v>
      </c>
      <c r="C205" s="238">
        <v>197</v>
      </c>
      <c r="D205" s="239">
        <f t="shared" si="52"/>
        <v>3971</v>
      </c>
      <c r="E205" s="239">
        <f t="shared" si="62"/>
        <v>1525255</v>
      </c>
      <c r="F205" s="239">
        <f t="shared" si="63"/>
        <v>-63545</v>
      </c>
      <c r="G205" s="240">
        <f>+Inputs!$D$3</f>
        <v>0.37951000000000001</v>
      </c>
      <c r="I205" s="241">
        <f t="shared" si="64"/>
        <v>1588800</v>
      </c>
      <c r="K205" s="241">
        <f t="shared" si="65"/>
        <v>3971</v>
      </c>
      <c r="L205" s="241">
        <f t="shared" si="66"/>
        <v>1525255</v>
      </c>
      <c r="M205" s="241">
        <f t="shared" si="67"/>
        <v>1507.03421</v>
      </c>
      <c r="N205" s="241">
        <f t="shared" si="68"/>
        <v>1507.03421</v>
      </c>
      <c r="O205" s="241">
        <f t="shared" si="69"/>
        <v>-24106.518660001537</v>
      </c>
      <c r="P205" s="241">
        <f t="shared" si="70"/>
        <v>24106.518660001537</v>
      </c>
      <c r="Q205" s="242"/>
      <c r="R205" s="242"/>
      <c r="S205" s="242"/>
    </row>
    <row r="206" spans="1:19" s="237" customFormat="1">
      <c r="A206" s="236">
        <v>41518</v>
      </c>
      <c r="C206" s="238">
        <v>198</v>
      </c>
      <c r="D206" s="239">
        <f t="shared" si="52"/>
        <v>3971</v>
      </c>
      <c r="E206" s="239">
        <f t="shared" si="62"/>
        <v>1529226</v>
      </c>
      <c r="F206" s="239">
        <f t="shared" si="63"/>
        <v>-59574</v>
      </c>
      <c r="G206" s="240">
        <f>+Inputs!$D$3</f>
        <v>0.37951000000000001</v>
      </c>
      <c r="I206" s="241">
        <f t="shared" si="64"/>
        <v>1588800</v>
      </c>
      <c r="K206" s="241">
        <f t="shared" si="65"/>
        <v>3971</v>
      </c>
      <c r="L206" s="241">
        <f t="shared" si="66"/>
        <v>1529226</v>
      </c>
      <c r="M206" s="241">
        <f t="shared" si="67"/>
        <v>1507.03421</v>
      </c>
      <c r="N206" s="241">
        <f t="shared" si="68"/>
        <v>1507.03421</v>
      </c>
      <c r="O206" s="241">
        <f t="shared" si="69"/>
        <v>-22599.484450001535</v>
      </c>
      <c r="P206" s="241">
        <f t="shared" si="70"/>
        <v>22599.484450001535</v>
      </c>
      <c r="Q206" s="242"/>
      <c r="R206" s="242"/>
      <c r="S206" s="242"/>
    </row>
    <row r="207" spans="1:19" s="237" customFormat="1">
      <c r="A207" s="243">
        <v>41548</v>
      </c>
      <c r="C207" s="238">
        <v>199</v>
      </c>
      <c r="D207" s="239">
        <f t="shared" si="52"/>
        <v>3971</v>
      </c>
      <c r="E207" s="239">
        <f t="shared" si="62"/>
        <v>1533197</v>
      </c>
      <c r="F207" s="239">
        <f t="shared" si="63"/>
        <v>-55603</v>
      </c>
      <c r="G207" s="240">
        <f>+Inputs!$D$3</f>
        <v>0.37951000000000001</v>
      </c>
      <c r="I207" s="241">
        <f t="shared" si="64"/>
        <v>1588800</v>
      </c>
      <c r="K207" s="241">
        <f t="shared" si="65"/>
        <v>3971</v>
      </c>
      <c r="L207" s="241">
        <f t="shared" si="66"/>
        <v>1533197</v>
      </c>
      <c r="M207" s="241">
        <f t="shared" si="67"/>
        <v>1507.03421</v>
      </c>
      <c r="N207" s="241">
        <f t="shared" si="68"/>
        <v>1507.03421</v>
      </c>
      <c r="O207" s="241">
        <f t="shared" si="69"/>
        <v>-21092.450240001534</v>
      </c>
      <c r="P207" s="241">
        <f t="shared" si="70"/>
        <v>21092.450240001534</v>
      </c>
      <c r="Q207" s="242"/>
      <c r="R207" s="242"/>
      <c r="S207" s="242"/>
    </row>
    <row r="208" spans="1:19" s="237" customFormat="1">
      <c r="A208" s="236">
        <v>41579</v>
      </c>
      <c r="C208" s="238">
        <v>200</v>
      </c>
      <c r="D208" s="239">
        <f t="shared" si="52"/>
        <v>3971</v>
      </c>
      <c r="E208" s="239">
        <f t="shared" si="62"/>
        <v>1537168</v>
      </c>
      <c r="F208" s="239">
        <f t="shared" si="63"/>
        <v>-51632</v>
      </c>
      <c r="G208" s="240">
        <f>+Inputs!$D$3</f>
        <v>0.37951000000000001</v>
      </c>
      <c r="I208" s="241">
        <f t="shared" si="64"/>
        <v>1588800</v>
      </c>
      <c r="K208" s="241">
        <f t="shared" si="65"/>
        <v>3971</v>
      </c>
      <c r="L208" s="241">
        <f t="shared" si="66"/>
        <v>1537168</v>
      </c>
      <c r="M208" s="241">
        <f t="shared" si="67"/>
        <v>1507.03421</v>
      </c>
      <c r="N208" s="241">
        <f t="shared" si="68"/>
        <v>1507.03421</v>
      </c>
      <c r="O208" s="241">
        <f t="shared" si="69"/>
        <v>-19585.416030001532</v>
      </c>
      <c r="P208" s="241">
        <f t="shared" si="70"/>
        <v>19585.416030001532</v>
      </c>
      <c r="Q208" s="242"/>
      <c r="R208" s="242"/>
      <c r="S208" s="242"/>
    </row>
    <row r="209" spans="1:19" s="237" customFormat="1">
      <c r="A209" s="243">
        <v>41609</v>
      </c>
      <c r="C209" s="238">
        <v>201</v>
      </c>
      <c r="D209" s="239">
        <f t="shared" si="52"/>
        <v>3971</v>
      </c>
      <c r="E209" s="239">
        <f t="shared" si="62"/>
        <v>1541139</v>
      </c>
      <c r="F209" s="239">
        <f t="shared" si="63"/>
        <v>-47661</v>
      </c>
      <c r="G209" s="240">
        <f>+Inputs!$D$3</f>
        <v>0.37951000000000001</v>
      </c>
      <c r="I209" s="241">
        <f t="shared" si="64"/>
        <v>1588800</v>
      </c>
      <c r="K209" s="241">
        <f t="shared" si="65"/>
        <v>3971</v>
      </c>
      <c r="L209" s="241">
        <f t="shared" si="66"/>
        <v>1541139</v>
      </c>
      <c r="M209" s="241">
        <f t="shared" si="67"/>
        <v>1507.03421</v>
      </c>
      <c r="N209" s="241">
        <f t="shared" si="68"/>
        <v>1507.03421</v>
      </c>
      <c r="O209" s="241">
        <f t="shared" si="69"/>
        <v>-18078.38182000153</v>
      </c>
      <c r="P209" s="241">
        <f t="shared" si="70"/>
        <v>18078.38182000153</v>
      </c>
      <c r="Q209" s="242"/>
      <c r="R209" s="242"/>
      <c r="S209" s="242"/>
    </row>
    <row r="210" spans="1:19" s="237" customFormat="1">
      <c r="A210" s="236">
        <v>41640</v>
      </c>
      <c r="C210" s="238">
        <v>202</v>
      </c>
      <c r="D210" s="239">
        <f t="shared" si="52"/>
        <v>3971</v>
      </c>
      <c r="E210" s="239">
        <f t="shared" si="62"/>
        <v>1545110</v>
      </c>
      <c r="F210" s="239">
        <f t="shared" si="63"/>
        <v>-43690</v>
      </c>
      <c r="G210" s="240">
        <f>+Inputs!$D$3</f>
        <v>0.37951000000000001</v>
      </c>
      <c r="I210" s="241">
        <f t="shared" si="64"/>
        <v>1588800</v>
      </c>
      <c r="K210" s="241">
        <f t="shared" si="65"/>
        <v>3971</v>
      </c>
      <c r="L210" s="241">
        <f t="shared" si="66"/>
        <v>1545110</v>
      </c>
      <c r="M210" s="241">
        <f t="shared" si="67"/>
        <v>1507.03421</v>
      </c>
      <c r="N210" s="241">
        <f t="shared" si="68"/>
        <v>1507.03421</v>
      </c>
      <c r="O210" s="241">
        <f t="shared" si="69"/>
        <v>-16571.347610001529</v>
      </c>
      <c r="P210" s="241">
        <f t="shared" si="70"/>
        <v>16571.347610001529</v>
      </c>
      <c r="Q210" s="242"/>
      <c r="R210" s="242"/>
      <c r="S210" s="242"/>
    </row>
    <row r="211" spans="1:19" s="237" customFormat="1">
      <c r="A211" s="243">
        <v>41671</v>
      </c>
      <c r="C211" s="238">
        <v>203</v>
      </c>
      <c r="D211" s="239">
        <f t="shared" si="52"/>
        <v>3971</v>
      </c>
      <c r="E211" s="239">
        <f t="shared" si="62"/>
        <v>1549081</v>
      </c>
      <c r="F211" s="239">
        <f t="shared" si="63"/>
        <v>-39719</v>
      </c>
      <c r="G211" s="240">
        <f>+Inputs!$D$3</f>
        <v>0.37951000000000001</v>
      </c>
      <c r="I211" s="241">
        <f t="shared" si="64"/>
        <v>1588800</v>
      </c>
      <c r="K211" s="241">
        <f t="shared" si="65"/>
        <v>3971</v>
      </c>
      <c r="L211" s="241">
        <f t="shared" si="66"/>
        <v>1549081</v>
      </c>
      <c r="M211" s="241">
        <f t="shared" si="67"/>
        <v>1507.03421</v>
      </c>
      <c r="N211" s="241">
        <f t="shared" si="68"/>
        <v>1507.03421</v>
      </c>
      <c r="O211" s="241">
        <f t="shared" si="69"/>
        <v>-15064.313400001529</v>
      </c>
      <c r="P211" s="241">
        <f t="shared" si="70"/>
        <v>15064.313400001529</v>
      </c>
      <c r="Q211" s="242"/>
      <c r="R211" s="242"/>
      <c r="S211" s="242"/>
    </row>
    <row r="212" spans="1:19" s="237" customFormat="1">
      <c r="A212" s="236">
        <v>41699</v>
      </c>
      <c r="C212" s="238">
        <v>204</v>
      </c>
      <c r="D212" s="239">
        <f t="shared" si="52"/>
        <v>3971</v>
      </c>
      <c r="E212" s="239">
        <f t="shared" si="62"/>
        <v>1553052</v>
      </c>
      <c r="F212" s="239">
        <f t="shared" si="63"/>
        <v>-35748</v>
      </c>
      <c r="G212" s="240">
        <f>+Inputs!$D$3</f>
        <v>0.37951000000000001</v>
      </c>
      <c r="I212" s="241">
        <f t="shared" si="64"/>
        <v>1588800</v>
      </c>
      <c r="K212" s="241">
        <f t="shared" si="65"/>
        <v>3971</v>
      </c>
      <c r="L212" s="241">
        <f t="shared" si="66"/>
        <v>1553052</v>
      </c>
      <c r="M212" s="241">
        <f t="shared" si="67"/>
        <v>1507.03421</v>
      </c>
      <c r="N212" s="241">
        <f t="shared" si="68"/>
        <v>1507.03421</v>
      </c>
      <c r="O212" s="241">
        <f t="shared" si="69"/>
        <v>-13557.279190001529</v>
      </c>
      <c r="P212" s="241">
        <f t="shared" si="70"/>
        <v>13557.279190001529</v>
      </c>
      <c r="Q212" s="242"/>
      <c r="R212" s="242"/>
      <c r="S212" s="242"/>
    </row>
    <row r="213" spans="1:19" s="237" customFormat="1">
      <c r="A213" s="243">
        <v>41730</v>
      </c>
      <c r="C213" s="238">
        <v>205</v>
      </c>
      <c r="D213" s="239">
        <f t="shared" si="52"/>
        <v>3971</v>
      </c>
      <c r="E213" s="239">
        <f t="shared" si="62"/>
        <v>1557023</v>
      </c>
      <c r="F213" s="239">
        <f t="shared" si="63"/>
        <v>-31777</v>
      </c>
      <c r="G213" s="240">
        <f>+Inputs!$D$3</f>
        <v>0.37951000000000001</v>
      </c>
      <c r="I213" s="241">
        <f t="shared" si="64"/>
        <v>1588800</v>
      </c>
      <c r="K213" s="241">
        <f t="shared" si="65"/>
        <v>3971</v>
      </c>
      <c r="L213" s="241">
        <f t="shared" si="66"/>
        <v>1557023</v>
      </c>
      <c r="M213" s="241">
        <f t="shared" si="67"/>
        <v>1507.03421</v>
      </c>
      <c r="N213" s="241">
        <f t="shared" si="68"/>
        <v>1507.03421</v>
      </c>
      <c r="O213" s="241">
        <f t="shared" si="69"/>
        <v>-12050.244980001529</v>
      </c>
      <c r="P213" s="241">
        <f t="shared" si="70"/>
        <v>12050.244980001529</v>
      </c>
      <c r="Q213" s="242"/>
      <c r="R213" s="242"/>
      <c r="S213" s="242"/>
    </row>
    <row r="214" spans="1:19" s="237" customFormat="1">
      <c r="A214" s="236">
        <v>41760</v>
      </c>
      <c r="C214" s="238">
        <v>206</v>
      </c>
      <c r="D214" s="239">
        <f t="shared" si="52"/>
        <v>3971</v>
      </c>
      <c r="E214" s="239">
        <f t="shared" si="62"/>
        <v>1560994</v>
      </c>
      <c r="F214" s="239">
        <f t="shared" si="63"/>
        <v>-27806</v>
      </c>
      <c r="G214" s="240">
        <f>+Inputs!$D$3</f>
        <v>0.37951000000000001</v>
      </c>
      <c r="I214" s="241">
        <f t="shared" si="64"/>
        <v>1588800</v>
      </c>
      <c r="K214" s="241">
        <f t="shared" si="65"/>
        <v>3971</v>
      </c>
      <c r="L214" s="241">
        <f t="shared" si="66"/>
        <v>1560994</v>
      </c>
      <c r="M214" s="241">
        <f t="shared" si="67"/>
        <v>1507.03421</v>
      </c>
      <c r="N214" s="241">
        <f t="shared" si="68"/>
        <v>1507.03421</v>
      </c>
      <c r="O214" s="241">
        <f t="shared" si="69"/>
        <v>-10543.210770001529</v>
      </c>
      <c r="P214" s="241">
        <f t="shared" si="70"/>
        <v>10543.210770001529</v>
      </c>
      <c r="Q214" s="242"/>
      <c r="R214" s="242"/>
      <c r="S214" s="242"/>
    </row>
    <row r="215" spans="1:19" s="237" customFormat="1">
      <c r="A215" s="243">
        <v>41791</v>
      </c>
      <c r="C215" s="238">
        <v>207</v>
      </c>
      <c r="D215" s="239">
        <f t="shared" si="52"/>
        <v>3971</v>
      </c>
      <c r="E215" s="239">
        <f t="shared" si="62"/>
        <v>1564965</v>
      </c>
      <c r="F215" s="239">
        <f t="shared" si="63"/>
        <v>-23835</v>
      </c>
      <c r="G215" s="240">
        <f>+Inputs!$D$3</f>
        <v>0.37951000000000001</v>
      </c>
      <c r="I215" s="241">
        <f t="shared" si="64"/>
        <v>1588800</v>
      </c>
      <c r="K215" s="241">
        <f t="shared" si="65"/>
        <v>3971</v>
      </c>
      <c r="L215" s="241">
        <f t="shared" si="66"/>
        <v>1564965</v>
      </c>
      <c r="M215" s="241">
        <f t="shared" si="67"/>
        <v>1507.03421</v>
      </c>
      <c r="N215" s="241">
        <f t="shared" si="68"/>
        <v>1507.03421</v>
      </c>
      <c r="O215" s="241">
        <f t="shared" si="69"/>
        <v>-9036.1765600015297</v>
      </c>
      <c r="P215" s="241">
        <f t="shared" si="70"/>
        <v>9036.1765600015297</v>
      </c>
      <c r="Q215" s="242"/>
      <c r="R215" s="242"/>
      <c r="S215" s="242"/>
    </row>
    <row r="216" spans="1:19" s="237" customFormat="1">
      <c r="A216" s="236">
        <v>41821</v>
      </c>
      <c r="C216" s="238">
        <v>208</v>
      </c>
      <c r="D216" s="239">
        <f t="shared" si="52"/>
        <v>3971</v>
      </c>
      <c r="E216" s="239">
        <f t="shared" si="62"/>
        <v>1568936</v>
      </c>
      <c r="F216" s="239">
        <f t="shared" si="63"/>
        <v>-19864</v>
      </c>
      <c r="G216" s="240">
        <f>+Inputs!$D$3</f>
        <v>0.37951000000000001</v>
      </c>
      <c r="I216" s="241">
        <f t="shared" si="64"/>
        <v>1588800</v>
      </c>
      <c r="K216" s="241">
        <f t="shared" si="65"/>
        <v>3971</v>
      </c>
      <c r="L216" s="241">
        <f t="shared" si="66"/>
        <v>1568936</v>
      </c>
      <c r="M216" s="241">
        <f t="shared" si="67"/>
        <v>1507.03421</v>
      </c>
      <c r="N216" s="241">
        <f t="shared" si="68"/>
        <v>1507.03421</v>
      </c>
      <c r="O216" s="241">
        <f t="shared" si="69"/>
        <v>-7529.1423500015298</v>
      </c>
      <c r="P216" s="241">
        <f t="shared" si="70"/>
        <v>7529.1423500015298</v>
      </c>
      <c r="Q216" s="242"/>
      <c r="R216" s="242"/>
      <c r="S216" s="242"/>
    </row>
    <row r="217" spans="1:19" s="237" customFormat="1">
      <c r="A217" s="243">
        <v>41852</v>
      </c>
      <c r="C217" s="238">
        <v>209</v>
      </c>
      <c r="D217" s="239">
        <f t="shared" si="52"/>
        <v>3971</v>
      </c>
      <c r="E217" s="239">
        <f t="shared" si="62"/>
        <v>1572907</v>
      </c>
      <c r="F217" s="239">
        <f t="shared" si="63"/>
        <v>-15893</v>
      </c>
      <c r="G217" s="240">
        <f>+Inputs!$D$3</f>
        <v>0.37951000000000001</v>
      </c>
      <c r="I217" s="241">
        <f t="shared" si="64"/>
        <v>1588800</v>
      </c>
      <c r="K217" s="241">
        <f t="shared" si="65"/>
        <v>3971</v>
      </c>
      <c r="L217" s="241">
        <f t="shared" si="66"/>
        <v>1572907</v>
      </c>
      <c r="M217" s="241">
        <f t="shared" si="67"/>
        <v>1507.03421</v>
      </c>
      <c r="N217" s="241">
        <f t="shared" si="68"/>
        <v>1507.03421</v>
      </c>
      <c r="O217" s="241">
        <f t="shared" si="69"/>
        <v>-6022.10814000153</v>
      </c>
      <c r="P217" s="241">
        <f t="shared" si="70"/>
        <v>6022.10814000153</v>
      </c>
      <c r="Q217" s="242"/>
      <c r="R217" s="242"/>
      <c r="S217" s="242"/>
    </row>
    <row r="218" spans="1:19" s="237" customFormat="1">
      <c r="A218" s="236">
        <v>41883</v>
      </c>
      <c r="C218" s="238">
        <v>210</v>
      </c>
      <c r="D218" s="239">
        <f t="shared" si="52"/>
        <v>3971</v>
      </c>
      <c r="E218" s="239">
        <f t="shared" si="62"/>
        <v>1576878</v>
      </c>
      <c r="F218" s="239">
        <f t="shared" si="63"/>
        <v>-11922</v>
      </c>
      <c r="G218" s="240">
        <f>+Inputs!$D$3</f>
        <v>0.37951000000000001</v>
      </c>
      <c r="I218" s="241">
        <f t="shared" si="64"/>
        <v>1588800</v>
      </c>
      <c r="K218" s="241">
        <f t="shared" si="65"/>
        <v>3971</v>
      </c>
      <c r="L218" s="241">
        <f t="shared" si="66"/>
        <v>1576878</v>
      </c>
      <c r="M218" s="241">
        <f t="shared" si="67"/>
        <v>1507.03421</v>
      </c>
      <c r="N218" s="241">
        <f t="shared" si="68"/>
        <v>1507.03421</v>
      </c>
      <c r="O218" s="241">
        <f t="shared" si="69"/>
        <v>-4515.0739300015302</v>
      </c>
      <c r="P218" s="241">
        <f t="shared" si="70"/>
        <v>4515.0739300015302</v>
      </c>
      <c r="Q218" s="242"/>
      <c r="R218" s="242"/>
      <c r="S218" s="242"/>
    </row>
    <row r="219" spans="1:19" s="237" customFormat="1">
      <c r="A219" s="243">
        <v>41913</v>
      </c>
      <c r="C219" s="238">
        <v>211</v>
      </c>
      <c r="D219" s="239">
        <f t="shared" si="52"/>
        <v>3971</v>
      </c>
      <c r="E219" s="239">
        <f t="shared" si="62"/>
        <v>1580849</v>
      </c>
      <c r="F219" s="239">
        <f t="shared" si="63"/>
        <v>-7951</v>
      </c>
      <c r="G219" s="240">
        <f>+Inputs!$D$3</f>
        <v>0.37951000000000001</v>
      </c>
      <c r="I219" s="241">
        <f t="shared" si="64"/>
        <v>1588800</v>
      </c>
      <c r="K219" s="241">
        <f t="shared" si="65"/>
        <v>3971</v>
      </c>
      <c r="L219" s="241">
        <f t="shared" si="66"/>
        <v>1580849</v>
      </c>
      <c r="M219" s="241">
        <f t="shared" si="67"/>
        <v>1507.03421</v>
      </c>
      <c r="N219" s="241">
        <f t="shared" si="68"/>
        <v>1507.03421</v>
      </c>
      <c r="O219" s="241">
        <f t="shared" si="69"/>
        <v>-3008.0397200015304</v>
      </c>
      <c r="P219" s="241">
        <f t="shared" si="70"/>
        <v>3008.0397200015304</v>
      </c>
      <c r="Q219" s="242"/>
      <c r="R219" s="242"/>
      <c r="S219" s="242"/>
    </row>
    <row r="220" spans="1:19" s="237" customFormat="1">
      <c r="A220" s="236">
        <v>41944</v>
      </c>
      <c r="C220" s="238">
        <v>212</v>
      </c>
      <c r="D220" s="239">
        <f t="shared" si="52"/>
        <v>3971</v>
      </c>
      <c r="E220" s="239">
        <f t="shared" si="62"/>
        <v>1584820</v>
      </c>
      <c r="F220" s="239">
        <f t="shared" si="63"/>
        <v>-3980</v>
      </c>
      <c r="G220" s="240">
        <f>+Inputs!$D$3</f>
        <v>0.37951000000000001</v>
      </c>
      <c r="I220" s="241">
        <f t="shared" si="64"/>
        <v>1588800</v>
      </c>
      <c r="K220" s="241">
        <f t="shared" si="65"/>
        <v>3971</v>
      </c>
      <c r="L220" s="241">
        <f t="shared" si="66"/>
        <v>1584820</v>
      </c>
      <c r="M220" s="241">
        <f t="shared" si="67"/>
        <v>1507.03421</v>
      </c>
      <c r="N220" s="241">
        <f t="shared" si="68"/>
        <v>1507.03421</v>
      </c>
      <c r="O220" s="241">
        <f t="shared" si="69"/>
        <v>-1501.0055100015304</v>
      </c>
      <c r="P220" s="241">
        <f t="shared" si="70"/>
        <v>1501.0055100015304</v>
      </c>
      <c r="Q220" s="242"/>
      <c r="R220" s="242"/>
      <c r="S220" s="242"/>
    </row>
    <row r="221" spans="1:19" s="237" customFormat="1">
      <c r="A221" s="243">
        <v>41974</v>
      </c>
      <c r="C221" s="238">
        <v>213</v>
      </c>
      <c r="D221" s="239">
        <f t="shared" si="52"/>
        <v>3971</v>
      </c>
      <c r="E221" s="239">
        <f t="shared" si="62"/>
        <v>1588791</v>
      </c>
      <c r="F221" s="239">
        <f t="shared" si="63"/>
        <v>-9</v>
      </c>
      <c r="G221" s="240">
        <f>+Inputs!$D$3</f>
        <v>0.37951000000000001</v>
      </c>
      <c r="I221" s="241">
        <f t="shared" si="64"/>
        <v>1588800</v>
      </c>
      <c r="K221" s="241">
        <f t="shared" si="65"/>
        <v>3971</v>
      </c>
      <c r="L221" s="241">
        <f t="shared" si="66"/>
        <v>1588791</v>
      </c>
      <c r="M221" s="241">
        <f t="shared" si="67"/>
        <v>1507.03421</v>
      </c>
      <c r="N221" s="241">
        <f t="shared" si="68"/>
        <v>1507.03421</v>
      </c>
      <c r="O221" s="241">
        <f t="shared" si="69"/>
        <v>6.0286999984696195</v>
      </c>
      <c r="P221" s="241">
        <f t="shared" si="70"/>
        <v>-6.0286999984696195</v>
      </c>
      <c r="Q221" s="242"/>
      <c r="R221" s="242"/>
      <c r="S221" s="242"/>
    </row>
    <row r="222" spans="1:19" s="237" customFormat="1">
      <c r="A222" s="236">
        <v>42005</v>
      </c>
      <c r="C222" s="238">
        <v>214</v>
      </c>
      <c r="D222" s="239">
        <f>-F221</f>
        <v>9</v>
      </c>
      <c r="E222" s="239">
        <f t="shared" si="62"/>
        <v>1588800</v>
      </c>
      <c r="F222" s="239">
        <f t="shared" si="63"/>
        <v>0</v>
      </c>
      <c r="G222" s="240">
        <f>+Inputs!$D$3</f>
        <v>0.37951000000000001</v>
      </c>
      <c r="I222" s="241">
        <f t="shared" si="64"/>
        <v>1588800</v>
      </c>
      <c r="K222" s="241">
        <f t="shared" si="65"/>
        <v>9</v>
      </c>
      <c r="L222" s="241">
        <f t="shared" si="66"/>
        <v>1588800</v>
      </c>
      <c r="M222" s="241">
        <f t="shared" si="67"/>
        <v>3.4155899999999999</v>
      </c>
      <c r="N222" s="241">
        <f t="shared" si="68"/>
        <v>3.4155899999999999</v>
      </c>
      <c r="O222" s="241">
        <f t="shared" si="69"/>
        <v>9.4442899984696194</v>
      </c>
      <c r="P222" s="241">
        <f t="shared" si="70"/>
        <v>-9.4442899984696194</v>
      </c>
      <c r="Q222" s="242"/>
      <c r="R222" s="242"/>
      <c r="S222" s="242"/>
    </row>
    <row r="223" spans="1:19">
      <c r="A223" s="30"/>
      <c r="G223" s="28"/>
    </row>
    <row r="224" spans="1:19">
      <c r="A224" s="8" t="s">
        <v>43</v>
      </c>
      <c r="B224" s="33">
        <f>SUM(B9:B223)</f>
        <v>-1588800</v>
      </c>
      <c r="D224" s="33">
        <f>SUM(D9:D223)</f>
        <v>1588800</v>
      </c>
      <c r="G224" s="28"/>
      <c r="H224" s="33">
        <f>SUM(H9:H223)</f>
        <v>1588800</v>
      </c>
      <c r="I224" s="33"/>
      <c r="J224" s="33">
        <f>SUM(J9:J223)</f>
        <v>602949.6</v>
      </c>
      <c r="K224" s="33">
        <f>SUM(K9:K223)</f>
        <v>1588800</v>
      </c>
      <c r="L224" s="33"/>
      <c r="M224" s="33">
        <f>SUM(M9:M223)</f>
        <v>602959.04428999755</v>
      </c>
      <c r="N224" s="33">
        <f>SUM(N9:N223)</f>
        <v>9.4442899984696194</v>
      </c>
      <c r="O224" s="33">
        <f>SUM(O9:O223)</f>
        <v>-55453540.574110262</v>
      </c>
      <c r="P224" s="33">
        <f>SUM(P9:P223)</f>
        <v>55453540.574110262</v>
      </c>
    </row>
    <row r="225" spans="1:20">
      <c r="G225" s="28"/>
    </row>
    <row r="226" spans="1:20">
      <c r="A226" s="4" t="s">
        <v>61</v>
      </c>
      <c r="B226" s="4" t="s">
        <v>61</v>
      </c>
      <c r="C226" s="4" t="s">
        <v>61</v>
      </c>
      <c r="D226" s="4" t="s">
        <v>61</v>
      </c>
      <c r="F226" s="4" t="s">
        <v>61</v>
      </c>
      <c r="G226" s="28" t="s">
        <v>61</v>
      </c>
      <c r="H226" s="4" t="s">
        <v>61</v>
      </c>
      <c r="J226" s="4" t="s">
        <v>61</v>
      </c>
      <c r="K226" s="4" t="s">
        <v>61</v>
      </c>
      <c r="M226" s="4" t="s">
        <v>61</v>
      </c>
      <c r="N226" s="4" t="s">
        <v>61</v>
      </c>
      <c r="P226" s="4" t="s">
        <v>61</v>
      </c>
      <c r="Q226" s="8" t="s">
        <v>61</v>
      </c>
      <c r="R226" s="8" t="s">
        <v>61</v>
      </c>
      <c r="S226" s="8" t="s">
        <v>61</v>
      </c>
      <c r="T226" s="4" t="s">
        <v>61</v>
      </c>
    </row>
    <row r="227" spans="1:20">
      <c r="G227"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sheetPr transitionEvaluation="1" codeName="Sheet29">
    <pageSetUpPr autoPageBreaks="0" fitToPage="1"/>
  </sheetPr>
  <dimension ref="A1:AE226"/>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100</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35551</v>
      </c>
      <c r="B9" s="32">
        <v>-1100000</v>
      </c>
      <c r="C9" s="6">
        <v>1</v>
      </c>
      <c r="D9" s="29">
        <f t="shared" ref="D9:D40" si="0">ROUND(-(+$B$9/180)*1,0)</f>
        <v>6111</v>
      </c>
      <c r="E9" s="29">
        <f>+D9</f>
        <v>6111</v>
      </c>
      <c r="F9" s="29">
        <f t="shared" ref="F9:F40" si="1">$B$9+E9</f>
        <v>-1093889</v>
      </c>
      <c r="G9" s="34">
        <f>+Inputs!$D$2</f>
        <v>0.3795</v>
      </c>
      <c r="H9" s="27">
        <f>-B9</f>
        <v>1100000</v>
      </c>
      <c r="I9" s="27">
        <f>+H9</f>
        <v>1100000</v>
      </c>
      <c r="J9" s="27">
        <f>H9*G9</f>
        <v>417450</v>
      </c>
      <c r="K9" s="27">
        <f t="shared" ref="K9:K40" si="2">D9</f>
        <v>6111</v>
      </c>
      <c r="L9" s="27">
        <f>+K9</f>
        <v>6111</v>
      </c>
      <c r="M9" s="27">
        <f t="shared" ref="M9:M40" si="3">K9*G9</f>
        <v>2319.1244999999999</v>
      </c>
      <c r="N9" s="27">
        <f t="shared" ref="N9:N40" si="4">M9-J9</f>
        <v>-415130.87550000002</v>
      </c>
      <c r="O9" s="27">
        <f>+N9</f>
        <v>-415130.87550000002</v>
      </c>
      <c r="P9" s="27">
        <f>-SUM(N9)</f>
        <v>415130.87550000002</v>
      </c>
      <c r="Q9" s="38">
        <f>VLOOKUP(Q8,A9:P221,5)</f>
        <v>928872</v>
      </c>
      <c r="R9" s="38">
        <f>VLOOKUP(R8,A9:P221,5)</f>
        <v>963096</v>
      </c>
      <c r="S9" s="38">
        <f>+R9-Q9</f>
        <v>34224</v>
      </c>
      <c r="T9" s="35" t="s">
        <v>64</v>
      </c>
      <c r="U9" s="145">
        <f t="shared" ref="U9:AE9" si="5">-IF(TYPE(VLOOKUP(U8,$A$9:$P$221,6,FALSE))=16,0,VLOOKUP(U8,$A$9:$P$221,6,FALSE))</f>
        <v>168276</v>
      </c>
      <c r="V9" s="145">
        <f t="shared" si="5"/>
        <v>165424</v>
      </c>
      <c r="W9" s="145">
        <f t="shared" si="5"/>
        <v>162572</v>
      </c>
      <c r="X9" s="145">
        <f t="shared" si="5"/>
        <v>159720</v>
      </c>
      <c r="Y9" s="145">
        <f t="shared" si="5"/>
        <v>156868</v>
      </c>
      <c r="Z9" s="145">
        <f t="shared" si="5"/>
        <v>154016</v>
      </c>
      <c r="AA9" s="145">
        <f t="shared" si="5"/>
        <v>151164</v>
      </c>
      <c r="AB9" s="145">
        <f t="shared" si="5"/>
        <v>148312</v>
      </c>
      <c r="AC9" s="145">
        <f t="shared" si="5"/>
        <v>145460</v>
      </c>
      <c r="AD9" s="145">
        <f t="shared" si="5"/>
        <v>142608</v>
      </c>
      <c r="AE9" s="145">
        <f t="shared" si="5"/>
        <v>139756</v>
      </c>
    </row>
    <row r="10" spans="1:31">
      <c r="A10" s="30">
        <v>35582</v>
      </c>
      <c r="B10" s="9"/>
      <c r="C10" s="6">
        <v>2</v>
      </c>
      <c r="D10" s="29">
        <f t="shared" si="0"/>
        <v>6111</v>
      </c>
      <c r="E10" s="29">
        <f t="shared" ref="E10:E41" si="6">+E9+D10</f>
        <v>12222</v>
      </c>
      <c r="F10" s="29">
        <f t="shared" si="1"/>
        <v>-1087778</v>
      </c>
      <c r="G10" s="34">
        <f>+Inputs!$D$2</f>
        <v>0.3795</v>
      </c>
      <c r="H10" s="2"/>
      <c r="I10" s="27">
        <f t="shared" ref="I10:I41" si="7">+I9+H10</f>
        <v>1100000</v>
      </c>
      <c r="J10" s="27"/>
      <c r="K10" s="27">
        <f t="shared" si="2"/>
        <v>6111</v>
      </c>
      <c r="L10" s="27">
        <f t="shared" ref="L10:L41" si="8">+L9+K10</f>
        <v>12222</v>
      </c>
      <c r="M10" s="27">
        <f t="shared" si="3"/>
        <v>2319.1244999999999</v>
      </c>
      <c r="N10" s="27">
        <f t="shared" si="4"/>
        <v>2319.1244999999999</v>
      </c>
      <c r="O10" s="27">
        <f t="shared" ref="O10:O41" si="9">+O9+N10</f>
        <v>-412811.75100000005</v>
      </c>
      <c r="P10" s="27">
        <f t="shared" ref="P10:P41" si="10">P9-N10</f>
        <v>412811.75100000005</v>
      </c>
      <c r="Q10" s="38">
        <f>VLOOKUP(Q8,A9:P221,15)</f>
        <v>-64938.187200002241</v>
      </c>
      <c r="R10" s="38">
        <f>VLOOKUP(R8,A9:P221,15)</f>
        <v>-51949.836960002212</v>
      </c>
      <c r="S10" s="38">
        <f>+R10-Q10</f>
        <v>12988.350240000029</v>
      </c>
      <c r="T10" s="36" t="s">
        <v>69</v>
      </c>
    </row>
    <row r="11" spans="1:31">
      <c r="A11" s="31">
        <v>35612</v>
      </c>
      <c r="B11" s="5"/>
      <c r="C11" s="6">
        <v>3</v>
      </c>
      <c r="D11" s="29">
        <f t="shared" si="0"/>
        <v>6111</v>
      </c>
      <c r="E11" s="29">
        <f t="shared" si="6"/>
        <v>18333</v>
      </c>
      <c r="F11" s="29">
        <f t="shared" si="1"/>
        <v>-1081667</v>
      </c>
      <c r="G11" s="34">
        <f>+Inputs!$D$2</f>
        <v>0.3795</v>
      </c>
      <c r="H11" s="2"/>
      <c r="I11" s="27">
        <f t="shared" si="7"/>
        <v>1100000</v>
      </c>
      <c r="J11" s="27"/>
      <c r="K11" s="27">
        <f t="shared" si="2"/>
        <v>6111</v>
      </c>
      <c r="L11" s="27">
        <f t="shared" si="8"/>
        <v>18333</v>
      </c>
      <c r="M11" s="27">
        <f t="shared" si="3"/>
        <v>2319.1244999999999</v>
      </c>
      <c r="N11" s="27">
        <f t="shared" si="4"/>
        <v>2319.1244999999999</v>
      </c>
      <c r="O11" s="27">
        <f t="shared" si="9"/>
        <v>-410492.62650000007</v>
      </c>
      <c r="P11" s="27">
        <f t="shared" si="10"/>
        <v>410492.62650000007</v>
      </c>
      <c r="Q11" s="38">
        <f>+VLOOKUP(Q8,A9:P221,16)</f>
        <v>64938.187200002241</v>
      </c>
      <c r="R11" s="38">
        <f>+VLOOKUP(R8,A9:P221,16)</f>
        <v>51949.836960002212</v>
      </c>
      <c r="S11" s="38">
        <f>(+Q11+R11)/2</f>
        <v>58444.012080002227</v>
      </c>
      <c r="T11" s="36" t="s">
        <v>113</v>
      </c>
      <c r="U11" s="145">
        <f t="shared" ref="U11:AE11" si="11">IF(TYPE(VLOOKUP(U8,$A$9:$P$221,16,FALSE))=16,0,VLOOKUP(U8,$A$9:$P$221,16,FALSE))</f>
        <v>63855.824680002239</v>
      </c>
      <c r="V11" s="145">
        <f t="shared" si="11"/>
        <v>62773.462160002236</v>
      </c>
      <c r="W11" s="145">
        <f t="shared" si="11"/>
        <v>61691.099640002234</v>
      </c>
      <c r="X11" s="145">
        <f t="shared" si="11"/>
        <v>60608.737120002232</v>
      </c>
      <c r="Y11" s="145">
        <f t="shared" si="11"/>
        <v>59526.374600002229</v>
      </c>
      <c r="Z11" s="145">
        <f t="shared" si="11"/>
        <v>58444.012080002227</v>
      </c>
      <c r="AA11" s="145">
        <f t="shared" si="11"/>
        <v>57361.649560002224</v>
      </c>
      <c r="AB11" s="145">
        <f t="shared" si="11"/>
        <v>56279.287040002222</v>
      </c>
      <c r="AC11" s="145">
        <f t="shared" si="11"/>
        <v>55196.92452000222</v>
      </c>
      <c r="AD11" s="145">
        <f t="shared" si="11"/>
        <v>54114.562000002217</v>
      </c>
      <c r="AE11" s="145">
        <f t="shared" si="11"/>
        <v>53032.199480002215</v>
      </c>
    </row>
    <row r="12" spans="1:31">
      <c r="A12" s="30">
        <v>35643</v>
      </c>
      <c r="B12" s="3"/>
      <c r="C12" s="6">
        <v>4</v>
      </c>
      <c r="D12" s="29">
        <f t="shared" si="0"/>
        <v>6111</v>
      </c>
      <c r="E12" s="29">
        <f t="shared" si="6"/>
        <v>24444</v>
      </c>
      <c r="F12" s="29">
        <f t="shared" si="1"/>
        <v>-1075556</v>
      </c>
      <c r="G12" s="34">
        <f>+Inputs!$D$2</f>
        <v>0.3795</v>
      </c>
      <c r="H12" s="2"/>
      <c r="I12" s="27">
        <f t="shared" si="7"/>
        <v>1100000</v>
      </c>
      <c r="J12" s="27"/>
      <c r="K12" s="27">
        <f t="shared" si="2"/>
        <v>6111</v>
      </c>
      <c r="L12" s="27">
        <f t="shared" si="8"/>
        <v>24444</v>
      </c>
      <c r="M12" s="27">
        <f t="shared" si="3"/>
        <v>2319.1244999999999</v>
      </c>
      <c r="N12" s="27">
        <f t="shared" si="4"/>
        <v>2319.1244999999999</v>
      </c>
      <c r="O12" s="27">
        <f t="shared" si="9"/>
        <v>-408173.50200000009</v>
      </c>
      <c r="P12" s="27">
        <f t="shared" si="10"/>
        <v>408173.50200000009</v>
      </c>
      <c r="Q12" s="39"/>
      <c r="R12" s="40"/>
      <c r="S12" s="40"/>
      <c r="T12" s="36"/>
    </row>
    <row r="13" spans="1:31">
      <c r="A13" s="31">
        <v>35674</v>
      </c>
      <c r="B13" s="3"/>
      <c r="C13" s="6">
        <v>5</v>
      </c>
      <c r="D13" s="29">
        <f t="shared" si="0"/>
        <v>6111</v>
      </c>
      <c r="E13" s="29">
        <f t="shared" si="6"/>
        <v>30555</v>
      </c>
      <c r="F13" s="29">
        <f t="shared" si="1"/>
        <v>-1069445</v>
      </c>
      <c r="G13" s="34">
        <f>+Inputs!$D$2</f>
        <v>0.3795</v>
      </c>
      <c r="H13" s="2"/>
      <c r="I13" s="27">
        <f t="shared" si="7"/>
        <v>1100000</v>
      </c>
      <c r="J13" s="27"/>
      <c r="K13" s="27">
        <f t="shared" si="2"/>
        <v>6111</v>
      </c>
      <c r="L13" s="27">
        <f t="shared" si="8"/>
        <v>30555</v>
      </c>
      <c r="M13" s="27">
        <f t="shared" si="3"/>
        <v>2319.1244999999999</v>
      </c>
      <c r="N13" s="27">
        <f t="shared" si="4"/>
        <v>2319.1244999999999</v>
      </c>
      <c r="O13" s="27">
        <f t="shared" si="9"/>
        <v>-405854.37750000012</v>
      </c>
      <c r="P13" s="27">
        <f t="shared" si="10"/>
        <v>405854.37750000012</v>
      </c>
      <c r="Q13" s="38">
        <f>VLOOKUP(Q8,A9:P221,9)</f>
        <v>1100000</v>
      </c>
      <c r="R13" s="38">
        <f>VLOOKUP(R8,A9:P221,9)</f>
        <v>1100000</v>
      </c>
      <c r="S13" s="38">
        <f>+R13-Q13</f>
        <v>0</v>
      </c>
      <c r="T13" s="36" t="s">
        <v>70</v>
      </c>
    </row>
    <row r="14" spans="1:31">
      <c r="A14" s="30">
        <v>35704</v>
      </c>
      <c r="B14" s="3"/>
      <c r="C14" s="6">
        <v>6</v>
      </c>
      <c r="D14" s="29">
        <f t="shared" si="0"/>
        <v>6111</v>
      </c>
      <c r="E14" s="29">
        <f t="shared" si="6"/>
        <v>36666</v>
      </c>
      <c r="F14" s="29">
        <f t="shared" si="1"/>
        <v>-1063334</v>
      </c>
      <c r="G14" s="34">
        <f>+Inputs!$D$2</f>
        <v>0.3795</v>
      </c>
      <c r="H14" s="2"/>
      <c r="I14" s="27">
        <f t="shared" si="7"/>
        <v>1100000</v>
      </c>
      <c r="J14" s="27"/>
      <c r="K14" s="27">
        <f t="shared" si="2"/>
        <v>6111</v>
      </c>
      <c r="L14" s="27">
        <f t="shared" si="8"/>
        <v>36666</v>
      </c>
      <c r="M14" s="27">
        <f t="shared" si="3"/>
        <v>2319.1244999999999</v>
      </c>
      <c r="N14" s="27">
        <f t="shared" si="4"/>
        <v>2319.1244999999999</v>
      </c>
      <c r="O14" s="27">
        <f t="shared" si="9"/>
        <v>-403535.25300000014</v>
      </c>
      <c r="P14" s="27">
        <f t="shared" si="10"/>
        <v>403535.25300000014</v>
      </c>
      <c r="Q14" s="38">
        <f>VLOOKUP(Q8,A9:P221,12)</f>
        <v>928872</v>
      </c>
      <c r="R14" s="38">
        <f>VLOOKUP(R8,A9:P221,12)</f>
        <v>963096</v>
      </c>
      <c r="S14" s="38">
        <f>+R14-Q14</f>
        <v>34224</v>
      </c>
      <c r="T14" s="37" t="s">
        <v>93</v>
      </c>
    </row>
    <row r="15" spans="1:31">
      <c r="A15" s="31">
        <v>35735</v>
      </c>
      <c r="B15" s="3"/>
      <c r="C15" s="6">
        <v>7</v>
      </c>
      <c r="D15" s="29">
        <f t="shared" si="0"/>
        <v>6111</v>
      </c>
      <c r="E15" s="29">
        <f t="shared" si="6"/>
        <v>42777</v>
      </c>
      <c r="F15" s="29">
        <f t="shared" si="1"/>
        <v>-1057223</v>
      </c>
      <c r="G15" s="34">
        <f>+Inputs!$D$2</f>
        <v>0.3795</v>
      </c>
      <c r="H15" s="2"/>
      <c r="I15" s="27">
        <f t="shared" si="7"/>
        <v>1100000</v>
      </c>
      <c r="J15" s="27"/>
      <c r="K15" s="27">
        <f t="shared" si="2"/>
        <v>6111</v>
      </c>
      <c r="L15" s="27">
        <f t="shared" si="8"/>
        <v>42777</v>
      </c>
      <c r="M15" s="27">
        <f t="shared" si="3"/>
        <v>2319.1244999999999</v>
      </c>
      <c r="N15" s="27">
        <f t="shared" si="4"/>
        <v>2319.1244999999999</v>
      </c>
      <c r="O15" s="27">
        <f t="shared" si="9"/>
        <v>-401216.12850000017</v>
      </c>
      <c r="P15" s="27">
        <f t="shared" si="10"/>
        <v>401216.12850000017</v>
      </c>
    </row>
    <row r="16" spans="1:31">
      <c r="A16" s="30">
        <v>35765</v>
      </c>
      <c r="B16" s="3"/>
      <c r="C16" s="6">
        <v>8</v>
      </c>
      <c r="D16" s="29">
        <f t="shared" si="0"/>
        <v>6111</v>
      </c>
      <c r="E16" s="29">
        <f t="shared" si="6"/>
        <v>48888</v>
      </c>
      <c r="F16" s="29">
        <f t="shared" si="1"/>
        <v>-1051112</v>
      </c>
      <c r="G16" s="34">
        <f>+Inputs!$D$2</f>
        <v>0.3795</v>
      </c>
      <c r="H16" s="2"/>
      <c r="I16" s="27">
        <f t="shared" si="7"/>
        <v>1100000</v>
      </c>
      <c r="J16" s="27"/>
      <c r="K16" s="27">
        <f t="shared" si="2"/>
        <v>6111</v>
      </c>
      <c r="L16" s="27">
        <f t="shared" si="8"/>
        <v>48888</v>
      </c>
      <c r="M16" s="27">
        <f t="shared" si="3"/>
        <v>2319.1244999999999</v>
      </c>
      <c r="N16" s="27">
        <f t="shared" si="4"/>
        <v>2319.1244999999999</v>
      </c>
      <c r="O16" s="27">
        <f t="shared" si="9"/>
        <v>-398897.00400000019</v>
      </c>
      <c r="P16" s="27">
        <f t="shared" si="10"/>
        <v>398897.00400000019</v>
      </c>
      <c r="Q16" s="4"/>
      <c r="R16" s="4"/>
      <c r="S16" s="4"/>
    </row>
    <row r="17" spans="1:19">
      <c r="A17" s="31">
        <v>35796</v>
      </c>
      <c r="B17" s="3"/>
      <c r="C17" s="6">
        <v>9</v>
      </c>
      <c r="D17" s="29">
        <f t="shared" si="0"/>
        <v>6111</v>
      </c>
      <c r="E17" s="29">
        <f t="shared" si="6"/>
        <v>54999</v>
      </c>
      <c r="F17" s="29">
        <f t="shared" si="1"/>
        <v>-1045001</v>
      </c>
      <c r="G17" s="34">
        <f>+Inputs!$D$2</f>
        <v>0.3795</v>
      </c>
      <c r="H17" s="2"/>
      <c r="I17" s="27">
        <f t="shared" si="7"/>
        <v>1100000</v>
      </c>
      <c r="J17" s="27"/>
      <c r="K17" s="27">
        <f t="shared" si="2"/>
        <v>6111</v>
      </c>
      <c r="L17" s="27">
        <f t="shared" si="8"/>
        <v>54999</v>
      </c>
      <c r="M17" s="27">
        <f t="shared" si="3"/>
        <v>2319.1244999999999</v>
      </c>
      <c r="N17" s="27">
        <f t="shared" si="4"/>
        <v>2319.1244999999999</v>
      </c>
      <c r="O17" s="27">
        <f t="shared" si="9"/>
        <v>-396577.87950000021</v>
      </c>
      <c r="P17" s="27">
        <f t="shared" si="10"/>
        <v>396577.87950000021</v>
      </c>
      <c r="Q17" s="4"/>
      <c r="R17" s="4"/>
      <c r="S17" s="4"/>
    </row>
    <row r="18" spans="1:19">
      <c r="A18" s="30">
        <v>35827</v>
      </c>
      <c r="B18" s="3"/>
      <c r="C18" s="6">
        <v>10</v>
      </c>
      <c r="D18" s="29">
        <f t="shared" si="0"/>
        <v>6111</v>
      </c>
      <c r="E18" s="29">
        <f t="shared" si="6"/>
        <v>61110</v>
      </c>
      <c r="F18" s="29">
        <f t="shared" si="1"/>
        <v>-1038890</v>
      </c>
      <c r="G18" s="34">
        <f>+Inputs!$D$2</f>
        <v>0.3795</v>
      </c>
      <c r="H18" s="2"/>
      <c r="I18" s="27">
        <f t="shared" si="7"/>
        <v>1100000</v>
      </c>
      <c r="J18" s="27"/>
      <c r="K18" s="27">
        <f t="shared" si="2"/>
        <v>6111</v>
      </c>
      <c r="L18" s="27">
        <f t="shared" si="8"/>
        <v>61110</v>
      </c>
      <c r="M18" s="27">
        <f t="shared" si="3"/>
        <v>2319.1244999999999</v>
      </c>
      <c r="N18" s="27">
        <f t="shared" si="4"/>
        <v>2319.1244999999999</v>
      </c>
      <c r="O18" s="27">
        <f t="shared" si="9"/>
        <v>-394258.75500000024</v>
      </c>
      <c r="P18" s="27">
        <f t="shared" si="10"/>
        <v>394258.75500000024</v>
      </c>
      <c r="Q18" s="4"/>
      <c r="R18" s="4"/>
      <c r="S18" s="4"/>
    </row>
    <row r="19" spans="1:19">
      <c r="A19" s="31">
        <v>35855</v>
      </c>
      <c r="B19" s="3"/>
      <c r="C19" s="6">
        <v>11</v>
      </c>
      <c r="D19" s="29">
        <f t="shared" si="0"/>
        <v>6111</v>
      </c>
      <c r="E19" s="29">
        <f t="shared" si="6"/>
        <v>67221</v>
      </c>
      <c r="F19" s="29">
        <f t="shared" si="1"/>
        <v>-1032779</v>
      </c>
      <c r="G19" s="34">
        <f>+Inputs!$D$2</f>
        <v>0.3795</v>
      </c>
      <c r="H19" s="2"/>
      <c r="I19" s="27">
        <f t="shared" si="7"/>
        <v>1100000</v>
      </c>
      <c r="J19" s="27"/>
      <c r="K19" s="27">
        <f t="shared" si="2"/>
        <v>6111</v>
      </c>
      <c r="L19" s="27">
        <f t="shared" si="8"/>
        <v>67221</v>
      </c>
      <c r="M19" s="27">
        <f t="shared" si="3"/>
        <v>2319.1244999999999</v>
      </c>
      <c r="N19" s="27">
        <f t="shared" si="4"/>
        <v>2319.1244999999999</v>
      </c>
      <c r="O19" s="27">
        <f t="shared" si="9"/>
        <v>-391939.63050000026</v>
      </c>
      <c r="P19" s="27">
        <f t="shared" si="10"/>
        <v>391939.63050000026</v>
      </c>
      <c r="Q19" s="4"/>
      <c r="R19" s="4"/>
      <c r="S19" s="4"/>
    </row>
    <row r="20" spans="1:19">
      <c r="A20" s="30">
        <v>35886</v>
      </c>
      <c r="B20" s="3"/>
      <c r="C20" s="6">
        <v>12</v>
      </c>
      <c r="D20" s="29">
        <f t="shared" si="0"/>
        <v>6111</v>
      </c>
      <c r="E20" s="29">
        <f t="shared" si="6"/>
        <v>73332</v>
      </c>
      <c r="F20" s="29">
        <f t="shared" si="1"/>
        <v>-1026668</v>
      </c>
      <c r="G20" s="34">
        <f>+Inputs!$D$2</f>
        <v>0.3795</v>
      </c>
      <c r="H20" s="2"/>
      <c r="I20" s="27">
        <f t="shared" si="7"/>
        <v>1100000</v>
      </c>
      <c r="J20" s="27"/>
      <c r="K20" s="27">
        <f t="shared" si="2"/>
        <v>6111</v>
      </c>
      <c r="L20" s="27">
        <f t="shared" si="8"/>
        <v>73332</v>
      </c>
      <c r="M20" s="27">
        <f t="shared" si="3"/>
        <v>2319.1244999999999</v>
      </c>
      <c r="N20" s="27">
        <f t="shared" si="4"/>
        <v>2319.1244999999999</v>
      </c>
      <c r="O20" s="27">
        <f t="shared" si="9"/>
        <v>-389620.50600000028</v>
      </c>
      <c r="P20" s="27">
        <f t="shared" si="10"/>
        <v>389620.50600000028</v>
      </c>
      <c r="Q20" s="4"/>
      <c r="R20" s="4"/>
      <c r="S20" s="4"/>
    </row>
    <row r="21" spans="1:19">
      <c r="A21" s="31">
        <v>35916</v>
      </c>
      <c r="B21" s="3"/>
      <c r="C21" s="6">
        <v>13</v>
      </c>
      <c r="D21" s="29">
        <f t="shared" si="0"/>
        <v>6111</v>
      </c>
      <c r="E21" s="29">
        <f t="shared" si="6"/>
        <v>79443</v>
      </c>
      <c r="F21" s="29">
        <f t="shared" si="1"/>
        <v>-1020557</v>
      </c>
      <c r="G21" s="34">
        <f>+Inputs!$D$2</f>
        <v>0.3795</v>
      </c>
      <c r="H21" s="2"/>
      <c r="I21" s="27">
        <f t="shared" si="7"/>
        <v>1100000</v>
      </c>
      <c r="J21" s="27"/>
      <c r="K21" s="27">
        <f t="shared" si="2"/>
        <v>6111</v>
      </c>
      <c r="L21" s="27">
        <f t="shared" si="8"/>
        <v>79443</v>
      </c>
      <c r="M21" s="27">
        <f t="shared" si="3"/>
        <v>2319.1244999999999</v>
      </c>
      <c r="N21" s="27">
        <f t="shared" si="4"/>
        <v>2319.1244999999999</v>
      </c>
      <c r="O21" s="27">
        <f t="shared" si="9"/>
        <v>-387301.38150000031</v>
      </c>
      <c r="P21" s="27">
        <f t="shared" si="10"/>
        <v>387301.38150000031</v>
      </c>
      <c r="Q21" s="4"/>
      <c r="R21" s="4"/>
      <c r="S21" s="4"/>
    </row>
    <row r="22" spans="1:19">
      <c r="A22" s="30">
        <v>35947</v>
      </c>
      <c r="B22" s="3"/>
      <c r="C22" s="6">
        <v>14</v>
      </c>
      <c r="D22" s="29">
        <f t="shared" si="0"/>
        <v>6111</v>
      </c>
      <c r="E22" s="29">
        <f t="shared" si="6"/>
        <v>85554</v>
      </c>
      <c r="F22" s="29">
        <f t="shared" si="1"/>
        <v>-1014446</v>
      </c>
      <c r="G22" s="34">
        <f>+Inputs!$D$2</f>
        <v>0.3795</v>
      </c>
      <c r="H22" s="2"/>
      <c r="I22" s="27">
        <f t="shared" si="7"/>
        <v>1100000</v>
      </c>
      <c r="J22" s="27"/>
      <c r="K22" s="27">
        <f t="shared" si="2"/>
        <v>6111</v>
      </c>
      <c r="L22" s="27">
        <f t="shared" si="8"/>
        <v>85554</v>
      </c>
      <c r="M22" s="27">
        <f t="shared" si="3"/>
        <v>2319.1244999999999</v>
      </c>
      <c r="N22" s="27">
        <f t="shared" si="4"/>
        <v>2319.1244999999999</v>
      </c>
      <c r="O22" s="27">
        <f t="shared" si="9"/>
        <v>-384982.25700000033</v>
      </c>
      <c r="P22" s="27">
        <f t="shared" si="10"/>
        <v>384982.25700000033</v>
      </c>
      <c r="Q22" s="4"/>
      <c r="R22" s="4"/>
      <c r="S22" s="4"/>
    </row>
    <row r="23" spans="1:19">
      <c r="A23" s="31">
        <v>35977</v>
      </c>
      <c r="B23" s="3"/>
      <c r="C23" s="6">
        <v>15</v>
      </c>
      <c r="D23" s="29">
        <f t="shared" si="0"/>
        <v>6111</v>
      </c>
      <c r="E23" s="29">
        <f t="shared" si="6"/>
        <v>91665</v>
      </c>
      <c r="F23" s="29">
        <f t="shared" si="1"/>
        <v>-1008335</v>
      </c>
      <c r="G23" s="34">
        <f>+Inputs!$D$2</f>
        <v>0.3795</v>
      </c>
      <c r="H23" s="2"/>
      <c r="I23" s="27">
        <f t="shared" si="7"/>
        <v>1100000</v>
      </c>
      <c r="J23" s="27"/>
      <c r="K23" s="27">
        <f t="shared" si="2"/>
        <v>6111</v>
      </c>
      <c r="L23" s="27">
        <f t="shared" si="8"/>
        <v>91665</v>
      </c>
      <c r="M23" s="27">
        <f t="shared" si="3"/>
        <v>2319.1244999999999</v>
      </c>
      <c r="N23" s="27">
        <f t="shared" si="4"/>
        <v>2319.1244999999999</v>
      </c>
      <c r="O23" s="27">
        <f t="shared" si="9"/>
        <v>-382663.13250000036</v>
      </c>
      <c r="P23" s="27">
        <f t="shared" si="10"/>
        <v>382663.13250000036</v>
      </c>
      <c r="Q23" s="4"/>
      <c r="R23" s="4"/>
      <c r="S23" s="4"/>
    </row>
    <row r="24" spans="1:19">
      <c r="A24" s="30">
        <v>36008</v>
      </c>
      <c r="B24" s="3"/>
      <c r="C24" s="6">
        <v>16</v>
      </c>
      <c r="D24" s="29">
        <f t="shared" si="0"/>
        <v>6111</v>
      </c>
      <c r="E24" s="29">
        <f t="shared" si="6"/>
        <v>97776</v>
      </c>
      <c r="F24" s="29">
        <f t="shared" si="1"/>
        <v>-1002224</v>
      </c>
      <c r="G24" s="34">
        <f>+Inputs!$D$2</f>
        <v>0.3795</v>
      </c>
      <c r="H24" s="2"/>
      <c r="I24" s="27">
        <f t="shared" si="7"/>
        <v>1100000</v>
      </c>
      <c r="J24" s="27"/>
      <c r="K24" s="27">
        <f t="shared" si="2"/>
        <v>6111</v>
      </c>
      <c r="L24" s="27">
        <f t="shared" si="8"/>
        <v>97776</v>
      </c>
      <c r="M24" s="27">
        <f t="shared" si="3"/>
        <v>2319.1244999999999</v>
      </c>
      <c r="N24" s="27">
        <f t="shared" si="4"/>
        <v>2319.1244999999999</v>
      </c>
      <c r="O24" s="27">
        <f t="shared" si="9"/>
        <v>-380344.00800000038</v>
      </c>
      <c r="P24" s="27">
        <f t="shared" si="10"/>
        <v>380344.00800000038</v>
      </c>
      <c r="Q24" s="4"/>
      <c r="R24" s="4"/>
      <c r="S24" s="4"/>
    </row>
    <row r="25" spans="1:19">
      <c r="A25" s="31">
        <v>36039</v>
      </c>
      <c r="B25" s="3"/>
      <c r="C25" s="6">
        <v>17</v>
      </c>
      <c r="D25" s="29">
        <f t="shared" si="0"/>
        <v>6111</v>
      </c>
      <c r="E25" s="29">
        <f t="shared" si="6"/>
        <v>103887</v>
      </c>
      <c r="F25" s="29">
        <f t="shared" si="1"/>
        <v>-996113</v>
      </c>
      <c r="G25" s="34">
        <f>+Inputs!$D$2</f>
        <v>0.3795</v>
      </c>
      <c r="H25" s="2"/>
      <c r="I25" s="27">
        <f t="shared" si="7"/>
        <v>1100000</v>
      </c>
      <c r="J25" s="27"/>
      <c r="K25" s="27">
        <f t="shared" si="2"/>
        <v>6111</v>
      </c>
      <c r="L25" s="27">
        <f t="shared" si="8"/>
        <v>103887</v>
      </c>
      <c r="M25" s="27">
        <f t="shared" si="3"/>
        <v>2319.1244999999999</v>
      </c>
      <c r="N25" s="27">
        <f t="shared" si="4"/>
        <v>2319.1244999999999</v>
      </c>
      <c r="O25" s="27">
        <f t="shared" si="9"/>
        <v>-378024.8835000004</v>
      </c>
      <c r="P25" s="27">
        <f t="shared" si="10"/>
        <v>378024.8835000004</v>
      </c>
      <c r="Q25" s="4"/>
      <c r="R25" s="4"/>
      <c r="S25" s="4"/>
    </row>
    <row r="26" spans="1:19">
      <c r="A26" s="30">
        <v>36069</v>
      </c>
      <c r="B26" s="3"/>
      <c r="C26" s="6">
        <v>18</v>
      </c>
      <c r="D26" s="29">
        <f t="shared" si="0"/>
        <v>6111</v>
      </c>
      <c r="E26" s="29">
        <f t="shared" si="6"/>
        <v>109998</v>
      </c>
      <c r="F26" s="29">
        <f t="shared" si="1"/>
        <v>-990002</v>
      </c>
      <c r="G26" s="34">
        <f>+Inputs!$D$2</f>
        <v>0.3795</v>
      </c>
      <c r="H26" s="2"/>
      <c r="I26" s="27">
        <f t="shared" si="7"/>
        <v>1100000</v>
      </c>
      <c r="J26" s="27"/>
      <c r="K26" s="27">
        <f t="shared" si="2"/>
        <v>6111</v>
      </c>
      <c r="L26" s="27">
        <f t="shared" si="8"/>
        <v>109998</v>
      </c>
      <c r="M26" s="27">
        <f t="shared" si="3"/>
        <v>2319.1244999999999</v>
      </c>
      <c r="N26" s="27">
        <f t="shared" si="4"/>
        <v>2319.1244999999999</v>
      </c>
      <c r="O26" s="27">
        <f t="shared" si="9"/>
        <v>-375705.75900000043</v>
      </c>
      <c r="P26" s="27">
        <f t="shared" si="10"/>
        <v>375705.75900000043</v>
      </c>
      <c r="Q26" s="4"/>
      <c r="R26" s="4"/>
      <c r="S26" s="4"/>
    </row>
    <row r="27" spans="1:19">
      <c r="A27" s="31">
        <v>36100</v>
      </c>
      <c r="B27" s="3"/>
      <c r="C27" s="6">
        <v>19</v>
      </c>
      <c r="D27" s="29">
        <f t="shared" si="0"/>
        <v>6111</v>
      </c>
      <c r="E27" s="29">
        <f t="shared" si="6"/>
        <v>116109</v>
      </c>
      <c r="F27" s="29">
        <f t="shared" si="1"/>
        <v>-983891</v>
      </c>
      <c r="G27" s="34">
        <f>+Inputs!$D$2</f>
        <v>0.3795</v>
      </c>
      <c r="H27" s="2"/>
      <c r="I27" s="27">
        <f t="shared" si="7"/>
        <v>1100000</v>
      </c>
      <c r="J27" s="27"/>
      <c r="K27" s="27">
        <f t="shared" si="2"/>
        <v>6111</v>
      </c>
      <c r="L27" s="27">
        <f t="shared" si="8"/>
        <v>116109</v>
      </c>
      <c r="M27" s="27">
        <f t="shared" si="3"/>
        <v>2319.1244999999999</v>
      </c>
      <c r="N27" s="27">
        <f t="shared" si="4"/>
        <v>2319.1244999999999</v>
      </c>
      <c r="O27" s="27">
        <f t="shared" si="9"/>
        <v>-373386.63450000045</v>
      </c>
      <c r="P27" s="27">
        <f t="shared" si="10"/>
        <v>373386.63450000045</v>
      </c>
      <c r="Q27" s="4"/>
      <c r="R27" s="4"/>
      <c r="S27" s="4"/>
    </row>
    <row r="28" spans="1:19">
      <c r="A28" s="30">
        <v>36130</v>
      </c>
      <c r="B28" s="3"/>
      <c r="C28" s="6">
        <v>20</v>
      </c>
      <c r="D28" s="29">
        <f t="shared" si="0"/>
        <v>6111</v>
      </c>
      <c r="E28" s="29">
        <f t="shared" si="6"/>
        <v>122220</v>
      </c>
      <c r="F28" s="29">
        <f t="shared" si="1"/>
        <v>-977780</v>
      </c>
      <c r="G28" s="34">
        <f>+Inputs!$D$2</f>
        <v>0.3795</v>
      </c>
      <c r="H28" s="2"/>
      <c r="I28" s="27">
        <f t="shared" si="7"/>
        <v>1100000</v>
      </c>
      <c r="J28" s="27"/>
      <c r="K28" s="27">
        <f t="shared" si="2"/>
        <v>6111</v>
      </c>
      <c r="L28" s="27">
        <f t="shared" si="8"/>
        <v>122220</v>
      </c>
      <c r="M28" s="27">
        <f t="shared" si="3"/>
        <v>2319.1244999999999</v>
      </c>
      <c r="N28" s="27">
        <f t="shared" si="4"/>
        <v>2319.1244999999999</v>
      </c>
      <c r="O28" s="27">
        <f t="shared" si="9"/>
        <v>-371067.51000000047</v>
      </c>
      <c r="P28" s="27">
        <f t="shared" si="10"/>
        <v>371067.51000000047</v>
      </c>
      <c r="Q28" s="4"/>
      <c r="R28" s="4"/>
      <c r="S28" s="4"/>
    </row>
    <row r="29" spans="1:19">
      <c r="A29" s="31">
        <v>36161</v>
      </c>
      <c r="B29" s="3"/>
      <c r="C29" s="6">
        <v>21</v>
      </c>
      <c r="D29" s="29">
        <f t="shared" si="0"/>
        <v>6111</v>
      </c>
      <c r="E29" s="29">
        <f t="shared" si="6"/>
        <v>128331</v>
      </c>
      <c r="F29" s="29">
        <f t="shared" si="1"/>
        <v>-971669</v>
      </c>
      <c r="G29" s="34">
        <f>+Inputs!$D$2</f>
        <v>0.3795</v>
      </c>
      <c r="H29" s="2"/>
      <c r="I29" s="27">
        <f t="shared" si="7"/>
        <v>1100000</v>
      </c>
      <c r="J29" s="27"/>
      <c r="K29" s="27">
        <f t="shared" si="2"/>
        <v>6111</v>
      </c>
      <c r="L29" s="27">
        <f t="shared" si="8"/>
        <v>128331</v>
      </c>
      <c r="M29" s="27">
        <f t="shared" si="3"/>
        <v>2319.1244999999999</v>
      </c>
      <c r="N29" s="27">
        <f t="shared" si="4"/>
        <v>2319.1244999999999</v>
      </c>
      <c r="O29" s="27">
        <f t="shared" si="9"/>
        <v>-368748.3855000005</v>
      </c>
      <c r="P29" s="27">
        <f t="shared" si="10"/>
        <v>368748.3855000005</v>
      </c>
      <c r="Q29" s="4"/>
      <c r="R29" s="4"/>
      <c r="S29" s="4"/>
    </row>
    <row r="30" spans="1:19">
      <c r="A30" s="30">
        <v>36192</v>
      </c>
      <c r="B30" s="3"/>
      <c r="C30" s="6">
        <v>22</v>
      </c>
      <c r="D30" s="29">
        <f t="shared" si="0"/>
        <v>6111</v>
      </c>
      <c r="E30" s="29">
        <f t="shared" si="6"/>
        <v>134442</v>
      </c>
      <c r="F30" s="29">
        <f t="shared" si="1"/>
        <v>-965558</v>
      </c>
      <c r="G30" s="34">
        <f>+Inputs!$D$2</f>
        <v>0.3795</v>
      </c>
      <c r="H30" s="2"/>
      <c r="I30" s="27">
        <f t="shared" si="7"/>
        <v>1100000</v>
      </c>
      <c r="J30" s="27"/>
      <c r="K30" s="27">
        <f t="shared" si="2"/>
        <v>6111</v>
      </c>
      <c r="L30" s="27">
        <f t="shared" si="8"/>
        <v>134442</v>
      </c>
      <c r="M30" s="27">
        <f t="shared" si="3"/>
        <v>2319.1244999999999</v>
      </c>
      <c r="N30" s="27">
        <f t="shared" si="4"/>
        <v>2319.1244999999999</v>
      </c>
      <c r="O30" s="27">
        <f t="shared" si="9"/>
        <v>-366429.26100000052</v>
      </c>
      <c r="P30" s="27">
        <f t="shared" si="10"/>
        <v>366429.26100000052</v>
      </c>
      <c r="Q30" s="112"/>
    </row>
    <row r="31" spans="1:19">
      <c r="A31" s="31">
        <v>36220</v>
      </c>
      <c r="B31" s="3"/>
      <c r="C31" s="6">
        <v>23</v>
      </c>
      <c r="D31" s="29">
        <f t="shared" si="0"/>
        <v>6111</v>
      </c>
      <c r="E31" s="29">
        <f t="shared" si="6"/>
        <v>140553</v>
      </c>
      <c r="F31" s="29">
        <f t="shared" si="1"/>
        <v>-959447</v>
      </c>
      <c r="G31" s="34">
        <f>+Inputs!$D$2</f>
        <v>0.3795</v>
      </c>
      <c r="H31" s="2"/>
      <c r="I31" s="27">
        <f t="shared" si="7"/>
        <v>1100000</v>
      </c>
      <c r="J31" s="27"/>
      <c r="K31" s="27">
        <f t="shared" si="2"/>
        <v>6111</v>
      </c>
      <c r="L31" s="27">
        <f t="shared" si="8"/>
        <v>140553</v>
      </c>
      <c r="M31" s="27">
        <f t="shared" si="3"/>
        <v>2319.1244999999999</v>
      </c>
      <c r="N31" s="27">
        <f t="shared" si="4"/>
        <v>2319.1244999999999</v>
      </c>
      <c r="O31" s="27">
        <f t="shared" si="9"/>
        <v>-364110.13650000055</v>
      </c>
      <c r="P31" s="27">
        <f t="shared" si="10"/>
        <v>364110.13650000055</v>
      </c>
      <c r="Q31" s="112"/>
    </row>
    <row r="32" spans="1:19">
      <c r="A32" s="30">
        <v>36251</v>
      </c>
      <c r="B32" s="3"/>
      <c r="C32" s="6">
        <v>24</v>
      </c>
      <c r="D32" s="29">
        <f t="shared" si="0"/>
        <v>6111</v>
      </c>
      <c r="E32" s="29">
        <f t="shared" si="6"/>
        <v>146664</v>
      </c>
      <c r="F32" s="29">
        <f t="shared" si="1"/>
        <v>-953336</v>
      </c>
      <c r="G32" s="34">
        <f>+Inputs!$D$2</f>
        <v>0.3795</v>
      </c>
      <c r="H32" s="2"/>
      <c r="I32" s="27">
        <f t="shared" si="7"/>
        <v>1100000</v>
      </c>
      <c r="J32" s="27"/>
      <c r="K32" s="27">
        <f t="shared" si="2"/>
        <v>6111</v>
      </c>
      <c r="L32" s="27">
        <f t="shared" si="8"/>
        <v>146664</v>
      </c>
      <c r="M32" s="27">
        <f t="shared" si="3"/>
        <v>2319.1244999999999</v>
      </c>
      <c r="N32" s="27">
        <f t="shared" si="4"/>
        <v>2319.1244999999999</v>
      </c>
      <c r="O32" s="27">
        <f t="shared" si="9"/>
        <v>-361791.01200000057</v>
      </c>
      <c r="P32" s="27">
        <f t="shared" si="10"/>
        <v>361791.01200000057</v>
      </c>
      <c r="Q32" s="112"/>
    </row>
    <row r="33" spans="1:21">
      <c r="A33" s="31">
        <v>36281</v>
      </c>
      <c r="B33" s="3"/>
      <c r="C33" s="6">
        <v>25</v>
      </c>
      <c r="D33" s="29">
        <f t="shared" si="0"/>
        <v>6111</v>
      </c>
      <c r="E33" s="29">
        <f t="shared" si="6"/>
        <v>152775</v>
      </c>
      <c r="F33" s="29">
        <f t="shared" si="1"/>
        <v>-947225</v>
      </c>
      <c r="G33" s="34">
        <f>+Inputs!$D$2</f>
        <v>0.3795</v>
      </c>
      <c r="H33" s="2"/>
      <c r="I33" s="27">
        <f t="shared" si="7"/>
        <v>1100000</v>
      </c>
      <c r="J33" s="27"/>
      <c r="K33" s="27">
        <f t="shared" si="2"/>
        <v>6111</v>
      </c>
      <c r="L33" s="27">
        <f t="shared" si="8"/>
        <v>152775</v>
      </c>
      <c r="M33" s="27">
        <f t="shared" si="3"/>
        <v>2319.1244999999999</v>
      </c>
      <c r="N33" s="27">
        <f t="shared" si="4"/>
        <v>2319.1244999999999</v>
      </c>
      <c r="O33" s="27">
        <f t="shared" si="9"/>
        <v>-359471.88750000059</v>
      </c>
      <c r="P33" s="27">
        <f t="shared" si="10"/>
        <v>359471.88750000059</v>
      </c>
      <c r="Q33" s="112"/>
    </row>
    <row r="34" spans="1:21">
      <c r="A34" s="30">
        <v>36312</v>
      </c>
      <c r="B34" s="3"/>
      <c r="C34" s="6">
        <v>26</v>
      </c>
      <c r="D34" s="29">
        <f t="shared" si="0"/>
        <v>6111</v>
      </c>
      <c r="E34" s="29">
        <f t="shared" si="6"/>
        <v>158886</v>
      </c>
      <c r="F34" s="29">
        <f t="shared" si="1"/>
        <v>-941114</v>
      </c>
      <c r="G34" s="34">
        <f>+Inputs!$D$2</f>
        <v>0.3795</v>
      </c>
      <c r="H34" s="2"/>
      <c r="I34" s="27">
        <f t="shared" si="7"/>
        <v>1100000</v>
      </c>
      <c r="J34" s="27"/>
      <c r="K34" s="27">
        <f t="shared" si="2"/>
        <v>6111</v>
      </c>
      <c r="L34" s="27">
        <f t="shared" si="8"/>
        <v>158886</v>
      </c>
      <c r="M34" s="27">
        <f t="shared" si="3"/>
        <v>2319.1244999999999</v>
      </c>
      <c r="N34" s="27">
        <f t="shared" si="4"/>
        <v>2319.1244999999999</v>
      </c>
      <c r="O34" s="27">
        <f t="shared" si="9"/>
        <v>-357152.76300000062</v>
      </c>
      <c r="P34" s="27">
        <f t="shared" si="10"/>
        <v>357152.76300000062</v>
      </c>
      <c r="Q34" s="112"/>
    </row>
    <row r="35" spans="1:21">
      <c r="A35" s="31">
        <v>36342</v>
      </c>
      <c r="B35" s="3"/>
      <c r="C35" s="6">
        <v>27</v>
      </c>
      <c r="D35" s="29">
        <f t="shared" si="0"/>
        <v>6111</v>
      </c>
      <c r="E35" s="29">
        <f t="shared" si="6"/>
        <v>164997</v>
      </c>
      <c r="F35" s="29">
        <f t="shared" si="1"/>
        <v>-935003</v>
      </c>
      <c r="G35" s="34">
        <f>+Inputs!$D$2</f>
        <v>0.3795</v>
      </c>
      <c r="H35" s="2"/>
      <c r="I35" s="27">
        <f t="shared" si="7"/>
        <v>1100000</v>
      </c>
      <c r="J35" s="27"/>
      <c r="K35" s="27">
        <f t="shared" si="2"/>
        <v>6111</v>
      </c>
      <c r="L35" s="27">
        <f t="shared" si="8"/>
        <v>164997</v>
      </c>
      <c r="M35" s="27">
        <f t="shared" si="3"/>
        <v>2319.1244999999999</v>
      </c>
      <c r="N35" s="27">
        <f t="shared" si="4"/>
        <v>2319.1244999999999</v>
      </c>
      <c r="O35" s="27">
        <f t="shared" si="9"/>
        <v>-354833.63850000064</v>
      </c>
      <c r="P35" s="27">
        <f t="shared" si="10"/>
        <v>354833.63850000064</v>
      </c>
    </row>
    <row r="36" spans="1:21">
      <c r="A36" s="30">
        <v>36373</v>
      </c>
      <c r="B36" s="3"/>
      <c r="C36" s="6">
        <v>28</v>
      </c>
      <c r="D36" s="29">
        <f t="shared" si="0"/>
        <v>6111</v>
      </c>
      <c r="E36" s="29">
        <f t="shared" si="6"/>
        <v>171108</v>
      </c>
      <c r="F36" s="29">
        <f t="shared" si="1"/>
        <v>-928892</v>
      </c>
      <c r="G36" s="34">
        <f>+Inputs!$D$2</f>
        <v>0.3795</v>
      </c>
      <c r="H36" s="2"/>
      <c r="I36" s="27">
        <f t="shared" si="7"/>
        <v>1100000</v>
      </c>
      <c r="J36" s="27"/>
      <c r="K36" s="27">
        <f t="shared" si="2"/>
        <v>6111</v>
      </c>
      <c r="L36" s="27">
        <f t="shared" si="8"/>
        <v>171108</v>
      </c>
      <c r="M36" s="27">
        <f t="shared" si="3"/>
        <v>2319.1244999999999</v>
      </c>
      <c r="N36" s="27">
        <f t="shared" si="4"/>
        <v>2319.1244999999999</v>
      </c>
      <c r="O36" s="27">
        <f t="shared" si="9"/>
        <v>-352514.51400000066</v>
      </c>
      <c r="P36" s="27">
        <f t="shared" si="10"/>
        <v>352514.51400000066</v>
      </c>
    </row>
    <row r="37" spans="1:21">
      <c r="A37" s="31">
        <v>36404</v>
      </c>
      <c r="B37" s="3"/>
      <c r="C37" s="6">
        <v>29</v>
      </c>
      <c r="D37" s="29">
        <f t="shared" si="0"/>
        <v>6111</v>
      </c>
      <c r="E37" s="29">
        <f t="shared" si="6"/>
        <v>177219</v>
      </c>
      <c r="F37" s="29">
        <f t="shared" si="1"/>
        <v>-922781</v>
      </c>
      <c r="G37" s="34">
        <f>+Inputs!$D$2</f>
        <v>0.3795</v>
      </c>
      <c r="H37" s="2"/>
      <c r="I37" s="27">
        <f t="shared" si="7"/>
        <v>1100000</v>
      </c>
      <c r="J37" s="27"/>
      <c r="K37" s="27">
        <f t="shared" si="2"/>
        <v>6111</v>
      </c>
      <c r="L37" s="27">
        <f t="shared" si="8"/>
        <v>177219</v>
      </c>
      <c r="M37" s="27">
        <f t="shared" si="3"/>
        <v>2319.1244999999999</v>
      </c>
      <c r="N37" s="27">
        <f t="shared" si="4"/>
        <v>2319.1244999999999</v>
      </c>
      <c r="O37" s="27">
        <f t="shared" si="9"/>
        <v>-350195.38950000069</v>
      </c>
      <c r="P37" s="27">
        <f t="shared" si="10"/>
        <v>350195.38950000069</v>
      </c>
    </row>
    <row r="38" spans="1:21">
      <c r="A38" s="30">
        <v>36434</v>
      </c>
      <c r="B38" s="3"/>
      <c r="C38" s="6">
        <v>30</v>
      </c>
      <c r="D38" s="29">
        <f t="shared" si="0"/>
        <v>6111</v>
      </c>
      <c r="E38" s="29">
        <f t="shared" si="6"/>
        <v>183330</v>
      </c>
      <c r="F38" s="29">
        <f t="shared" si="1"/>
        <v>-916670</v>
      </c>
      <c r="G38" s="34">
        <f>+Inputs!$D$2</f>
        <v>0.3795</v>
      </c>
      <c r="H38" s="2"/>
      <c r="I38" s="27">
        <f t="shared" si="7"/>
        <v>1100000</v>
      </c>
      <c r="J38" s="27"/>
      <c r="K38" s="27">
        <f t="shared" si="2"/>
        <v>6111</v>
      </c>
      <c r="L38" s="27">
        <f t="shared" si="8"/>
        <v>183330</v>
      </c>
      <c r="M38" s="27">
        <f t="shared" si="3"/>
        <v>2319.1244999999999</v>
      </c>
      <c r="N38" s="27">
        <f t="shared" si="4"/>
        <v>2319.1244999999999</v>
      </c>
      <c r="O38" s="27">
        <f t="shared" si="9"/>
        <v>-347876.26500000071</v>
      </c>
      <c r="P38" s="27">
        <f t="shared" si="10"/>
        <v>347876.26500000071</v>
      </c>
    </row>
    <row r="39" spans="1:21">
      <c r="A39" s="31">
        <v>36465</v>
      </c>
      <c r="B39" s="2"/>
      <c r="C39" s="6">
        <v>31</v>
      </c>
      <c r="D39" s="29">
        <f t="shared" si="0"/>
        <v>6111</v>
      </c>
      <c r="E39" s="29">
        <f t="shared" si="6"/>
        <v>189441</v>
      </c>
      <c r="F39" s="29">
        <f t="shared" si="1"/>
        <v>-910559</v>
      </c>
      <c r="G39" s="34">
        <f>+Inputs!$D$2</f>
        <v>0.3795</v>
      </c>
      <c r="H39" s="2"/>
      <c r="I39" s="27">
        <f t="shared" si="7"/>
        <v>1100000</v>
      </c>
      <c r="J39" s="27"/>
      <c r="K39" s="27">
        <f t="shared" si="2"/>
        <v>6111</v>
      </c>
      <c r="L39" s="27">
        <f t="shared" si="8"/>
        <v>189441</v>
      </c>
      <c r="M39" s="27">
        <f t="shared" si="3"/>
        <v>2319.1244999999999</v>
      </c>
      <c r="N39" s="27">
        <f t="shared" si="4"/>
        <v>2319.1244999999999</v>
      </c>
      <c r="O39" s="27">
        <f t="shared" si="9"/>
        <v>-345557.14050000074</v>
      </c>
      <c r="P39" s="27">
        <f t="shared" si="10"/>
        <v>345557.14050000074</v>
      </c>
    </row>
    <row r="40" spans="1:21">
      <c r="A40" s="30">
        <v>36495</v>
      </c>
      <c r="B40" s="2"/>
      <c r="C40" s="6">
        <v>32</v>
      </c>
      <c r="D40" s="29">
        <f t="shared" si="0"/>
        <v>6111</v>
      </c>
      <c r="E40" s="29">
        <f t="shared" si="6"/>
        <v>195552</v>
      </c>
      <c r="F40" s="29">
        <f t="shared" si="1"/>
        <v>-904448</v>
      </c>
      <c r="G40" s="34">
        <f>+Inputs!$D$2</f>
        <v>0.3795</v>
      </c>
      <c r="H40" s="2"/>
      <c r="I40" s="27">
        <f t="shared" si="7"/>
        <v>1100000</v>
      </c>
      <c r="J40" s="2"/>
      <c r="K40" s="27">
        <f t="shared" si="2"/>
        <v>6111</v>
      </c>
      <c r="L40" s="27">
        <f t="shared" si="8"/>
        <v>195552</v>
      </c>
      <c r="M40" s="27">
        <f t="shared" si="3"/>
        <v>2319.1244999999999</v>
      </c>
      <c r="N40" s="27">
        <f t="shared" si="4"/>
        <v>2319.1244999999999</v>
      </c>
      <c r="O40" s="27">
        <f t="shared" si="9"/>
        <v>-343238.01600000076</v>
      </c>
      <c r="P40" s="27">
        <f t="shared" si="10"/>
        <v>343238.01600000076</v>
      </c>
    </row>
    <row r="41" spans="1:21">
      <c r="A41" s="31">
        <v>36526</v>
      </c>
      <c r="C41" s="6">
        <v>33</v>
      </c>
      <c r="D41" s="29">
        <f t="shared" ref="D41:D72" si="12">ROUND(-(+$B$9/180)*1,0)</f>
        <v>6111</v>
      </c>
      <c r="E41" s="29">
        <f t="shared" si="6"/>
        <v>201663</v>
      </c>
      <c r="F41" s="29">
        <f t="shared" ref="F41:F72" si="13">$B$9+E41</f>
        <v>-898337</v>
      </c>
      <c r="G41" s="34">
        <f>+Inputs!$D$2</f>
        <v>0.3795</v>
      </c>
      <c r="I41" s="27">
        <f t="shared" si="7"/>
        <v>1100000</v>
      </c>
      <c r="K41" s="27">
        <f t="shared" ref="K41:K72" si="14">D41</f>
        <v>6111</v>
      </c>
      <c r="L41" s="27">
        <f t="shared" si="8"/>
        <v>201663</v>
      </c>
      <c r="M41" s="27">
        <f t="shared" ref="M41:M72" si="15">K41*G41</f>
        <v>2319.1244999999999</v>
      </c>
      <c r="N41" s="27">
        <f t="shared" ref="N41:N72" si="16">M41-J41</f>
        <v>2319.1244999999999</v>
      </c>
      <c r="O41" s="27">
        <f t="shared" si="9"/>
        <v>-340918.89150000078</v>
      </c>
      <c r="P41" s="27">
        <f t="shared" si="10"/>
        <v>340918.89150000078</v>
      </c>
    </row>
    <row r="42" spans="1:21">
      <c r="A42" s="30">
        <v>36557</v>
      </c>
      <c r="C42" s="6">
        <v>34</v>
      </c>
      <c r="D42" s="29">
        <f t="shared" si="12"/>
        <v>6111</v>
      </c>
      <c r="E42" s="29">
        <f t="shared" ref="E42:E73" si="17">+E41+D42</f>
        <v>207774</v>
      </c>
      <c r="F42" s="29">
        <f t="shared" si="13"/>
        <v>-892226</v>
      </c>
      <c r="G42" s="34">
        <f>+Inputs!$D$2</f>
        <v>0.3795</v>
      </c>
      <c r="I42" s="27">
        <f t="shared" ref="I42:I73" si="18">+I41+H42</f>
        <v>1100000</v>
      </c>
      <c r="K42" s="27">
        <f t="shared" si="14"/>
        <v>6111</v>
      </c>
      <c r="L42" s="27">
        <f t="shared" ref="L42:L73" si="19">+L41+K42</f>
        <v>207774</v>
      </c>
      <c r="M42" s="27">
        <f t="shared" si="15"/>
        <v>2319.1244999999999</v>
      </c>
      <c r="N42" s="27">
        <f t="shared" si="16"/>
        <v>2319.1244999999999</v>
      </c>
      <c r="O42" s="27">
        <f t="shared" ref="O42:O73" si="20">+O41+N42</f>
        <v>-338599.76700000081</v>
      </c>
      <c r="P42" s="27">
        <f t="shared" ref="P42:P73" si="21">P41-N42</f>
        <v>338599.76700000081</v>
      </c>
    </row>
    <row r="43" spans="1:21">
      <c r="A43" s="31">
        <v>36586</v>
      </c>
      <c r="C43" s="6">
        <v>35</v>
      </c>
      <c r="D43" s="29">
        <f t="shared" si="12"/>
        <v>6111</v>
      </c>
      <c r="E43" s="29">
        <f t="shared" si="17"/>
        <v>213885</v>
      </c>
      <c r="F43" s="29">
        <f t="shared" si="13"/>
        <v>-886115</v>
      </c>
      <c r="G43" s="34">
        <f>+Inputs!$D$2</f>
        <v>0.3795</v>
      </c>
      <c r="I43" s="27">
        <f t="shared" si="18"/>
        <v>1100000</v>
      </c>
      <c r="K43" s="27">
        <f t="shared" si="14"/>
        <v>6111</v>
      </c>
      <c r="L43" s="27">
        <f t="shared" si="19"/>
        <v>213885</v>
      </c>
      <c r="M43" s="27">
        <f t="shared" si="15"/>
        <v>2319.1244999999999</v>
      </c>
      <c r="N43" s="27">
        <f t="shared" si="16"/>
        <v>2319.1244999999999</v>
      </c>
      <c r="O43" s="27">
        <f t="shared" si="20"/>
        <v>-336280.64250000083</v>
      </c>
      <c r="P43" s="27">
        <f t="shared" si="21"/>
        <v>336280.64250000083</v>
      </c>
    </row>
    <row r="44" spans="1:21">
      <c r="A44" s="30">
        <v>36617</v>
      </c>
      <c r="C44" s="6">
        <v>36</v>
      </c>
      <c r="D44" s="29">
        <f t="shared" si="12"/>
        <v>6111</v>
      </c>
      <c r="E44" s="29">
        <f t="shared" si="17"/>
        <v>219996</v>
      </c>
      <c r="F44" s="29">
        <f t="shared" si="13"/>
        <v>-880004</v>
      </c>
      <c r="G44" s="34">
        <f>+Inputs!$D$2</f>
        <v>0.3795</v>
      </c>
      <c r="I44" s="27">
        <f t="shared" si="18"/>
        <v>1100000</v>
      </c>
      <c r="K44" s="27">
        <f t="shared" si="14"/>
        <v>6111</v>
      </c>
      <c r="L44" s="27">
        <f t="shared" si="19"/>
        <v>219996</v>
      </c>
      <c r="M44" s="27">
        <f t="shared" si="15"/>
        <v>2319.1244999999999</v>
      </c>
      <c r="N44" s="27">
        <f t="shared" si="16"/>
        <v>2319.1244999999999</v>
      </c>
      <c r="O44" s="27">
        <f t="shared" si="20"/>
        <v>-333961.51800000085</v>
      </c>
      <c r="P44" s="27">
        <f t="shared" si="21"/>
        <v>333961.51800000085</v>
      </c>
      <c r="U44" s="98"/>
    </row>
    <row r="45" spans="1:21">
      <c r="A45" s="31">
        <v>36647</v>
      </c>
      <c r="C45" s="6">
        <v>37</v>
      </c>
      <c r="D45" s="29">
        <f t="shared" si="12"/>
        <v>6111</v>
      </c>
      <c r="E45" s="29">
        <f t="shared" si="17"/>
        <v>226107</v>
      </c>
      <c r="F45" s="29">
        <f t="shared" si="13"/>
        <v>-873893</v>
      </c>
      <c r="G45" s="34">
        <f>+Inputs!$D$2</f>
        <v>0.3795</v>
      </c>
      <c r="I45" s="27">
        <f t="shared" si="18"/>
        <v>1100000</v>
      </c>
      <c r="K45" s="27">
        <f t="shared" si="14"/>
        <v>6111</v>
      </c>
      <c r="L45" s="27">
        <f t="shared" si="19"/>
        <v>226107</v>
      </c>
      <c r="M45" s="27">
        <f t="shared" si="15"/>
        <v>2319.1244999999999</v>
      </c>
      <c r="N45" s="27">
        <f t="shared" si="16"/>
        <v>2319.1244999999999</v>
      </c>
      <c r="O45" s="27">
        <f t="shared" si="20"/>
        <v>-331642.39350000088</v>
      </c>
      <c r="P45" s="27">
        <f t="shared" si="21"/>
        <v>331642.39350000088</v>
      </c>
      <c r="U45" s="98"/>
    </row>
    <row r="46" spans="1:21">
      <c r="A46" s="30">
        <v>36678</v>
      </c>
      <c r="C46" s="6">
        <v>38</v>
      </c>
      <c r="D46" s="29">
        <f t="shared" si="12"/>
        <v>6111</v>
      </c>
      <c r="E46" s="29">
        <f t="shared" si="17"/>
        <v>232218</v>
      </c>
      <c r="F46" s="29">
        <f t="shared" si="13"/>
        <v>-867782</v>
      </c>
      <c r="G46" s="34">
        <f>+Inputs!$D$2</f>
        <v>0.3795</v>
      </c>
      <c r="I46" s="27">
        <f t="shared" si="18"/>
        <v>1100000</v>
      </c>
      <c r="K46" s="27">
        <f t="shared" si="14"/>
        <v>6111</v>
      </c>
      <c r="L46" s="27">
        <f t="shared" si="19"/>
        <v>232218</v>
      </c>
      <c r="M46" s="27">
        <f t="shared" si="15"/>
        <v>2319.1244999999999</v>
      </c>
      <c r="N46" s="27">
        <f t="shared" si="16"/>
        <v>2319.1244999999999</v>
      </c>
      <c r="O46" s="27">
        <f t="shared" si="20"/>
        <v>-329323.2690000009</v>
      </c>
      <c r="P46" s="27">
        <f t="shared" si="21"/>
        <v>329323.2690000009</v>
      </c>
      <c r="U46" s="98"/>
    </row>
    <row r="47" spans="1:21">
      <c r="A47" s="31">
        <v>36708</v>
      </c>
      <c r="C47" s="6">
        <v>39</v>
      </c>
      <c r="D47" s="29">
        <f t="shared" si="12"/>
        <v>6111</v>
      </c>
      <c r="E47" s="29">
        <f t="shared" si="17"/>
        <v>238329</v>
      </c>
      <c r="F47" s="29">
        <f t="shared" si="13"/>
        <v>-861671</v>
      </c>
      <c r="G47" s="34">
        <f>+Inputs!$D$2</f>
        <v>0.3795</v>
      </c>
      <c r="I47" s="27">
        <f t="shared" si="18"/>
        <v>1100000</v>
      </c>
      <c r="K47" s="27">
        <f t="shared" si="14"/>
        <v>6111</v>
      </c>
      <c r="L47" s="27">
        <f t="shared" si="19"/>
        <v>238329</v>
      </c>
      <c r="M47" s="27">
        <f t="shared" si="15"/>
        <v>2319.1244999999999</v>
      </c>
      <c r="N47" s="27">
        <f t="shared" si="16"/>
        <v>2319.1244999999999</v>
      </c>
      <c r="O47" s="27">
        <f t="shared" si="20"/>
        <v>-327004.14450000093</v>
      </c>
      <c r="P47" s="27">
        <f t="shared" si="21"/>
        <v>327004.14450000093</v>
      </c>
      <c r="U47" s="98"/>
    </row>
    <row r="48" spans="1:21">
      <c r="A48" s="30">
        <v>36739</v>
      </c>
      <c r="C48" s="6">
        <v>40</v>
      </c>
      <c r="D48" s="29">
        <f t="shared" si="12"/>
        <v>6111</v>
      </c>
      <c r="E48" s="29">
        <f t="shared" si="17"/>
        <v>244440</v>
      </c>
      <c r="F48" s="29">
        <f t="shared" si="13"/>
        <v>-855560</v>
      </c>
      <c r="G48" s="34">
        <f>+Inputs!$D$2</f>
        <v>0.3795</v>
      </c>
      <c r="I48" s="27">
        <f t="shared" si="18"/>
        <v>1100000</v>
      </c>
      <c r="K48" s="27">
        <f t="shared" si="14"/>
        <v>6111</v>
      </c>
      <c r="L48" s="27">
        <f t="shared" si="19"/>
        <v>244440</v>
      </c>
      <c r="M48" s="27">
        <f t="shared" si="15"/>
        <v>2319.1244999999999</v>
      </c>
      <c r="N48" s="27">
        <f t="shared" si="16"/>
        <v>2319.1244999999999</v>
      </c>
      <c r="O48" s="27">
        <f t="shared" si="20"/>
        <v>-324685.02000000095</v>
      </c>
      <c r="P48" s="27">
        <f t="shared" si="21"/>
        <v>324685.02000000095</v>
      </c>
      <c r="U48" s="98"/>
    </row>
    <row r="49" spans="1:21">
      <c r="A49" s="31">
        <v>36770</v>
      </c>
      <c r="C49" s="6">
        <v>41</v>
      </c>
      <c r="D49" s="29">
        <f t="shared" si="12"/>
        <v>6111</v>
      </c>
      <c r="E49" s="29">
        <f t="shared" si="17"/>
        <v>250551</v>
      </c>
      <c r="F49" s="29">
        <f t="shared" si="13"/>
        <v>-849449</v>
      </c>
      <c r="G49" s="34">
        <f>+Inputs!$D$2</f>
        <v>0.3795</v>
      </c>
      <c r="I49" s="27">
        <f t="shared" si="18"/>
        <v>1100000</v>
      </c>
      <c r="K49" s="27">
        <f t="shared" si="14"/>
        <v>6111</v>
      </c>
      <c r="L49" s="27">
        <f t="shared" si="19"/>
        <v>250551</v>
      </c>
      <c r="M49" s="27">
        <f t="shared" si="15"/>
        <v>2319.1244999999999</v>
      </c>
      <c r="N49" s="27">
        <f t="shared" si="16"/>
        <v>2319.1244999999999</v>
      </c>
      <c r="O49" s="27">
        <f t="shared" si="20"/>
        <v>-322365.89550000097</v>
      </c>
      <c r="P49" s="27">
        <f t="shared" si="21"/>
        <v>322365.89550000097</v>
      </c>
      <c r="U49" s="98"/>
    </row>
    <row r="50" spans="1:21">
      <c r="A50" s="30">
        <v>36800</v>
      </c>
      <c r="C50" s="6">
        <v>42</v>
      </c>
      <c r="D50" s="29">
        <f t="shared" si="12"/>
        <v>6111</v>
      </c>
      <c r="E50" s="29">
        <f t="shared" si="17"/>
        <v>256662</v>
      </c>
      <c r="F50" s="29">
        <f t="shared" si="13"/>
        <v>-843338</v>
      </c>
      <c r="G50" s="34">
        <f>+Inputs!$D$2</f>
        <v>0.3795</v>
      </c>
      <c r="I50" s="27">
        <f t="shared" si="18"/>
        <v>1100000</v>
      </c>
      <c r="K50" s="27">
        <f t="shared" si="14"/>
        <v>6111</v>
      </c>
      <c r="L50" s="27">
        <f t="shared" si="19"/>
        <v>256662</v>
      </c>
      <c r="M50" s="27">
        <f t="shared" si="15"/>
        <v>2319.1244999999999</v>
      </c>
      <c r="N50" s="27">
        <f t="shared" si="16"/>
        <v>2319.1244999999999</v>
      </c>
      <c r="O50" s="27">
        <f t="shared" si="20"/>
        <v>-320046.771000001</v>
      </c>
      <c r="P50" s="27">
        <f t="shared" si="21"/>
        <v>320046.771000001</v>
      </c>
      <c r="U50" s="98"/>
    </row>
    <row r="51" spans="1:21">
      <c r="A51" s="31">
        <v>36831</v>
      </c>
      <c r="C51" s="6">
        <v>43</v>
      </c>
      <c r="D51" s="29">
        <f t="shared" si="12"/>
        <v>6111</v>
      </c>
      <c r="E51" s="29">
        <f t="shared" si="17"/>
        <v>262773</v>
      </c>
      <c r="F51" s="29">
        <f t="shared" si="13"/>
        <v>-837227</v>
      </c>
      <c r="G51" s="34">
        <f>+Inputs!$D$2</f>
        <v>0.3795</v>
      </c>
      <c r="I51" s="27">
        <f t="shared" si="18"/>
        <v>1100000</v>
      </c>
      <c r="K51" s="27">
        <f t="shared" si="14"/>
        <v>6111</v>
      </c>
      <c r="L51" s="27">
        <f t="shared" si="19"/>
        <v>262773</v>
      </c>
      <c r="M51" s="27">
        <f t="shared" si="15"/>
        <v>2319.1244999999999</v>
      </c>
      <c r="N51" s="27">
        <f t="shared" si="16"/>
        <v>2319.1244999999999</v>
      </c>
      <c r="O51" s="27">
        <f t="shared" si="20"/>
        <v>-317727.64650000102</v>
      </c>
      <c r="P51" s="27">
        <f t="shared" si="21"/>
        <v>317727.64650000102</v>
      </c>
      <c r="U51" s="98"/>
    </row>
    <row r="52" spans="1:21">
      <c r="A52" s="30">
        <v>36861</v>
      </c>
      <c r="C52" s="6">
        <v>44</v>
      </c>
      <c r="D52" s="29">
        <f t="shared" si="12"/>
        <v>6111</v>
      </c>
      <c r="E52" s="29">
        <f t="shared" si="17"/>
        <v>268884</v>
      </c>
      <c r="F52" s="29">
        <f t="shared" si="13"/>
        <v>-831116</v>
      </c>
      <c r="G52" s="34">
        <f>+Inputs!$D$2</f>
        <v>0.3795</v>
      </c>
      <c r="I52" s="27">
        <f t="shared" si="18"/>
        <v>1100000</v>
      </c>
      <c r="K52" s="27">
        <f t="shared" si="14"/>
        <v>6111</v>
      </c>
      <c r="L52" s="27">
        <f t="shared" si="19"/>
        <v>268884</v>
      </c>
      <c r="M52" s="27">
        <f t="shared" si="15"/>
        <v>2319.1244999999999</v>
      </c>
      <c r="N52" s="27">
        <f t="shared" si="16"/>
        <v>2319.1244999999999</v>
      </c>
      <c r="O52" s="27">
        <f t="shared" si="20"/>
        <v>-315408.52200000104</v>
      </c>
      <c r="P52" s="27">
        <f t="shared" si="21"/>
        <v>315408.52200000104</v>
      </c>
      <c r="U52" s="98"/>
    </row>
    <row r="53" spans="1:21">
      <c r="A53" s="31">
        <v>36892</v>
      </c>
      <c r="C53" s="6">
        <v>45</v>
      </c>
      <c r="D53" s="29">
        <f t="shared" si="12"/>
        <v>6111</v>
      </c>
      <c r="E53" s="29">
        <f t="shared" si="17"/>
        <v>274995</v>
      </c>
      <c r="F53" s="29">
        <f t="shared" si="13"/>
        <v>-825005</v>
      </c>
      <c r="G53" s="34">
        <f>+Inputs!$D$2</f>
        <v>0.3795</v>
      </c>
      <c r="I53" s="27">
        <f t="shared" si="18"/>
        <v>1100000</v>
      </c>
      <c r="K53" s="27">
        <f t="shared" si="14"/>
        <v>6111</v>
      </c>
      <c r="L53" s="27">
        <f t="shared" si="19"/>
        <v>274995</v>
      </c>
      <c r="M53" s="27">
        <f t="shared" si="15"/>
        <v>2319.1244999999999</v>
      </c>
      <c r="N53" s="27">
        <f t="shared" si="16"/>
        <v>2319.1244999999999</v>
      </c>
      <c r="O53" s="27">
        <f t="shared" si="20"/>
        <v>-313089.39750000107</v>
      </c>
      <c r="P53" s="27">
        <f t="shared" si="21"/>
        <v>313089.39750000107</v>
      </c>
      <c r="U53" s="98"/>
    </row>
    <row r="54" spans="1:21">
      <c r="A54" s="30">
        <v>36923</v>
      </c>
      <c r="C54" s="6">
        <v>46</v>
      </c>
      <c r="D54" s="29">
        <f t="shared" si="12"/>
        <v>6111</v>
      </c>
      <c r="E54" s="29">
        <f t="shared" si="17"/>
        <v>281106</v>
      </c>
      <c r="F54" s="29">
        <f t="shared" si="13"/>
        <v>-818894</v>
      </c>
      <c r="G54" s="34">
        <f>+Inputs!$D$2</f>
        <v>0.3795</v>
      </c>
      <c r="I54" s="27">
        <f t="shared" si="18"/>
        <v>1100000</v>
      </c>
      <c r="K54" s="27">
        <f t="shared" si="14"/>
        <v>6111</v>
      </c>
      <c r="L54" s="27">
        <f t="shared" si="19"/>
        <v>281106</v>
      </c>
      <c r="M54" s="27">
        <f t="shared" si="15"/>
        <v>2319.1244999999999</v>
      </c>
      <c r="N54" s="27">
        <f t="shared" si="16"/>
        <v>2319.1244999999999</v>
      </c>
      <c r="O54" s="27">
        <f t="shared" si="20"/>
        <v>-310770.27300000109</v>
      </c>
      <c r="P54" s="27">
        <f t="shared" si="21"/>
        <v>310770.27300000109</v>
      </c>
      <c r="U54" s="98"/>
    </row>
    <row r="55" spans="1:21">
      <c r="A55" s="31">
        <v>36951</v>
      </c>
      <c r="C55" s="6">
        <v>47</v>
      </c>
      <c r="D55" s="29">
        <f t="shared" si="12"/>
        <v>6111</v>
      </c>
      <c r="E55" s="29">
        <f t="shared" si="17"/>
        <v>287217</v>
      </c>
      <c r="F55" s="29">
        <f t="shared" si="13"/>
        <v>-812783</v>
      </c>
      <c r="G55" s="34">
        <f>+Inputs!$D$2</f>
        <v>0.3795</v>
      </c>
      <c r="I55" s="27">
        <f t="shared" si="18"/>
        <v>1100000</v>
      </c>
      <c r="K55" s="27">
        <f t="shared" si="14"/>
        <v>6111</v>
      </c>
      <c r="L55" s="27">
        <f t="shared" si="19"/>
        <v>287217</v>
      </c>
      <c r="M55" s="27">
        <f t="shared" si="15"/>
        <v>2319.1244999999999</v>
      </c>
      <c r="N55" s="27">
        <f t="shared" si="16"/>
        <v>2319.1244999999999</v>
      </c>
      <c r="O55" s="27">
        <f t="shared" si="20"/>
        <v>-308451.14850000112</v>
      </c>
      <c r="P55" s="27">
        <f t="shared" si="21"/>
        <v>308451.14850000112</v>
      </c>
      <c r="U55" s="98"/>
    </row>
    <row r="56" spans="1:21">
      <c r="A56" s="30">
        <v>36982</v>
      </c>
      <c r="C56" s="6">
        <v>48</v>
      </c>
      <c r="D56" s="29">
        <f t="shared" si="12"/>
        <v>6111</v>
      </c>
      <c r="E56" s="29">
        <f t="shared" si="17"/>
        <v>293328</v>
      </c>
      <c r="F56" s="29">
        <f t="shared" si="13"/>
        <v>-806672</v>
      </c>
      <c r="G56" s="34">
        <f>+Inputs!$D$2</f>
        <v>0.3795</v>
      </c>
      <c r="I56" s="27">
        <f t="shared" si="18"/>
        <v>1100000</v>
      </c>
      <c r="K56" s="27">
        <f t="shared" si="14"/>
        <v>6111</v>
      </c>
      <c r="L56" s="27">
        <f t="shared" si="19"/>
        <v>293328</v>
      </c>
      <c r="M56" s="27">
        <f t="shared" si="15"/>
        <v>2319.1244999999999</v>
      </c>
      <c r="N56" s="27">
        <f t="shared" si="16"/>
        <v>2319.1244999999999</v>
      </c>
      <c r="O56" s="27">
        <f t="shared" si="20"/>
        <v>-306132.02400000114</v>
      </c>
      <c r="P56" s="27">
        <f t="shared" si="21"/>
        <v>306132.02400000114</v>
      </c>
    </row>
    <row r="57" spans="1:21">
      <c r="A57" s="31">
        <v>37012</v>
      </c>
      <c r="C57" s="6">
        <v>49</v>
      </c>
      <c r="D57" s="29">
        <f t="shared" si="12"/>
        <v>6111</v>
      </c>
      <c r="E57" s="29">
        <f t="shared" si="17"/>
        <v>299439</v>
      </c>
      <c r="F57" s="29">
        <f t="shared" si="13"/>
        <v>-800561</v>
      </c>
      <c r="G57" s="34">
        <f>+Inputs!$D$2</f>
        <v>0.3795</v>
      </c>
      <c r="I57" s="27">
        <f t="shared" si="18"/>
        <v>1100000</v>
      </c>
      <c r="K57" s="27">
        <f t="shared" si="14"/>
        <v>6111</v>
      </c>
      <c r="L57" s="27">
        <f t="shared" si="19"/>
        <v>299439</v>
      </c>
      <c r="M57" s="27">
        <f t="shared" si="15"/>
        <v>2319.1244999999999</v>
      </c>
      <c r="N57" s="27">
        <f t="shared" si="16"/>
        <v>2319.1244999999999</v>
      </c>
      <c r="O57" s="27">
        <f t="shared" si="20"/>
        <v>-303812.89950000116</v>
      </c>
      <c r="P57" s="27">
        <f t="shared" si="21"/>
        <v>303812.89950000116</v>
      </c>
    </row>
    <row r="58" spans="1:21">
      <c r="A58" s="30">
        <v>37043</v>
      </c>
      <c r="C58" s="6">
        <v>50</v>
      </c>
      <c r="D58" s="29">
        <f t="shared" si="12"/>
        <v>6111</v>
      </c>
      <c r="E58" s="29">
        <f t="shared" si="17"/>
        <v>305550</v>
      </c>
      <c r="F58" s="29">
        <f t="shared" si="13"/>
        <v>-794450</v>
      </c>
      <c r="G58" s="34">
        <f>+Inputs!$D$2</f>
        <v>0.3795</v>
      </c>
      <c r="I58" s="27">
        <f t="shared" si="18"/>
        <v>1100000</v>
      </c>
      <c r="K58" s="27">
        <f t="shared" si="14"/>
        <v>6111</v>
      </c>
      <c r="L58" s="27">
        <f t="shared" si="19"/>
        <v>305550</v>
      </c>
      <c r="M58" s="27">
        <f t="shared" si="15"/>
        <v>2319.1244999999999</v>
      </c>
      <c r="N58" s="27">
        <f t="shared" si="16"/>
        <v>2319.1244999999999</v>
      </c>
      <c r="O58" s="27">
        <f t="shared" si="20"/>
        <v>-301493.77500000119</v>
      </c>
      <c r="P58" s="27">
        <f t="shared" si="21"/>
        <v>301493.77500000119</v>
      </c>
    </row>
    <row r="59" spans="1:21">
      <c r="A59" s="31">
        <v>37073</v>
      </c>
      <c r="C59" s="6">
        <v>51</v>
      </c>
      <c r="D59" s="29">
        <f t="shared" si="12"/>
        <v>6111</v>
      </c>
      <c r="E59" s="29">
        <f t="shared" si="17"/>
        <v>311661</v>
      </c>
      <c r="F59" s="29">
        <f t="shared" si="13"/>
        <v>-788339</v>
      </c>
      <c r="G59" s="34">
        <f>+Inputs!$D$2</f>
        <v>0.3795</v>
      </c>
      <c r="I59" s="27">
        <f t="shared" si="18"/>
        <v>1100000</v>
      </c>
      <c r="K59" s="27">
        <f t="shared" si="14"/>
        <v>6111</v>
      </c>
      <c r="L59" s="27">
        <f t="shared" si="19"/>
        <v>311661</v>
      </c>
      <c r="M59" s="27">
        <f t="shared" si="15"/>
        <v>2319.1244999999999</v>
      </c>
      <c r="N59" s="27">
        <f t="shared" si="16"/>
        <v>2319.1244999999999</v>
      </c>
      <c r="O59" s="27">
        <f t="shared" si="20"/>
        <v>-299174.65050000121</v>
      </c>
      <c r="P59" s="27">
        <f t="shared" si="21"/>
        <v>299174.65050000121</v>
      </c>
    </row>
    <row r="60" spans="1:21">
      <c r="A60" s="30">
        <v>37104</v>
      </c>
      <c r="C60" s="6">
        <v>52</v>
      </c>
      <c r="D60" s="29">
        <f t="shared" si="12"/>
        <v>6111</v>
      </c>
      <c r="E60" s="29">
        <f t="shared" si="17"/>
        <v>317772</v>
      </c>
      <c r="F60" s="29">
        <f t="shared" si="13"/>
        <v>-782228</v>
      </c>
      <c r="G60" s="34">
        <f>+Inputs!$D$2</f>
        <v>0.3795</v>
      </c>
      <c r="I60" s="27">
        <f t="shared" si="18"/>
        <v>1100000</v>
      </c>
      <c r="K60" s="27">
        <f t="shared" si="14"/>
        <v>6111</v>
      </c>
      <c r="L60" s="27">
        <f t="shared" si="19"/>
        <v>317772</v>
      </c>
      <c r="M60" s="27">
        <f t="shared" si="15"/>
        <v>2319.1244999999999</v>
      </c>
      <c r="N60" s="27">
        <f t="shared" si="16"/>
        <v>2319.1244999999999</v>
      </c>
      <c r="O60" s="27">
        <f t="shared" si="20"/>
        <v>-296855.52600000123</v>
      </c>
      <c r="P60" s="27">
        <f t="shared" si="21"/>
        <v>296855.52600000123</v>
      </c>
    </row>
    <row r="61" spans="1:21">
      <c r="A61" s="31">
        <v>37135</v>
      </c>
      <c r="C61" s="6">
        <v>53</v>
      </c>
      <c r="D61" s="29">
        <f t="shared" si="12"/>
        <v>6111</v>
      </c>
      <c r="E61" s="29">
        <f t="shared" si="17"/>
        <v>323883</v>
      </c>
      <c r="F61" s="29">
        <f t="shared" si="13"/>
        <v>-776117</v>
      </c>
      <c r="G61" s="34">
        <f>+Inputs!$D$2</f>
        <v>0.3795</v>
      </c>
      <c r="I61" s="27">
        <f t="shared" si="18"/>
        <v>1100000</v>
      </c>
      <c r="K61" s="27">
        <f t="shared" si="14"/>
        <v>6111</v>
      </c>
      <c r="L61" s="27">
        <f t="shared" si="19"/>
        <v>323883</v>
      </c>
      <c r="M61" s="27">
        <f t="shared" si="15"/>
        <v>2319.1244999999999</v>
      </c>
      <c r="N61" s="27">
        <f t="shared" si="16"/>
        <v>2319.1244999999999</v>
      </c>
      <c r="O61" s="27">
        <f t="shared" si="20"/>
        <v>-294536.40150000126</v>
      </c>
      <c r="P61" s="27">
        <f t="shared" si="21"/>
        <v>294536.40150000126</v>
      </c>
    </row>
    <row r="62" spans="1:21">
      <c r="A62" s="30">
        <v>37165</v>
      </c>
      <c r="C62" s="6">
        <v>54</v>
      </c>
      <c r="D62" s="29">
        <f t="shared" si="12"/>
        <v>6111</v>
      </c>
      <c r="E62" s="29">
        <f t="shared" si="17"/>
        <v>329994</v>
      </c>
      <c r="F62" s="29">
        <f t="shared" si="13"/>
        <v>-770006</v>
      </c>
      <c r="G62" s="34">
        <f>+Inputs!$D$2</f>
        <v>0.3795</v>
      </c>
      <c r="I62" s="27">
        <f t="shared" si="18"/>
        <v>1100000</v>
      </c>
      <c r="K62" s="27">
        <f t="shared" si="14"/>
        <v>6111</v>
      </c>
      <c r="L62" s="27">
        <f t="shared" si="19"/>
        <v>329994</v>
      </c>
      <c r="M62" s="27">
        <f t="shared" si="15"/>
        <v>2319.1244999999999</v>
      </c>
      <c r="N62" s="27">
        <f t="shared" si="16"/>
        <v>2319.1244999999999</v>
      </c>
      <c r="O62" s="27">
        <f t="shared" si="20"/>
        <v>-292217.27700000128</v>
      </c>
      <c r="P62" s="27">
        <f t="shared" si="21"/>
        <v>292217.27700000128</v>
      </c>
    </row>
    <row r="63" spans="1:21">
      <c r="A63" s="31">
        <v>37196</v>
      </c>
      <c r="C63" s="6">
        <v>55</v>
      </c>
      <c r="D63" s="29">
        <f t="shared" si="12"/>
        <v>6111</v>
      </c>
      <c r="E63" s="29">
        <f t="shared" si="17"/>
        <v>336105</v>
      </c>
      <c r="F63" s="29">
        <f t="shared" si="13"/>
        <v>-763895</v>
      </c>
      <c r="G63" s="34">
        <f>+Inputs!$D$2</f>
        <v>0.3795</v>
      </c>
      <c r="I63" s="27">
        <f t="shared" si="18"/>
        <v>1100000</v>
      </c>
      <c r="K63" s="27">
        <f t="shared" si="14"/>
        <v>6111</v>
      </c>
      <c r="L63" s="27">
        <f t="shared" si="19"/>
        <v>336105</v>
      </c>
      <c r="M63" s="27">
        <f t="shared" si="15"/>
        <v>2319.1244999999999</v>
      </c>
      <c r="N63" s="27">
        <f t="shared" si="16"/>
        <v>2319.1244999999999</v>
      </c>
      <c r="O63" s="27">
        <f t="shared" si="20"/>
        <v>-289898.15250000131</v>
      </c>
      <c r="P63" s="27">
        <f t="shared" si="21"/>
        <v>289898.15250000131</v>
      </c>
    </row>
    <row r="64" spans="1:21">
      <c r="A64" s="30">
        <v>37226</v>
      </c>
      <c r="C64" s="6">
        <v>56</v>
      </c>
      <c r="D64" s="29">
        <f t="shared" si="12"/>
        <v>6111</v>
      </c>
      <c r="E64" s="29">
        <f t="shared" si="17"/>
        <v>342216</v>
      </c>
      <c r="F64" s="29">
        <f t="shared" si="13"/>
        <v>-757784</v>
      </c>
      <c r="G64" s="34">
        <f>+Inputs!$D$2</f>
        <v>0.3795</v>
      </c>
      <c r="I64" s="27">
        <f t="shared" si="18"/>
        <v>1100000</v>
      </c>
      <c r="K64" s="27">
        <f t="shared" si="14"/>
        <v>6111</v>
      </c>
      <c r="L64" s="27">
        <f t="shared" si="19"/>
        <v>342216</v>
      </c>
      <c r="M64" s="27">
        <f t="shared" si="15"/>
        <v>2319.1244999999999</v>
      </c>
      <c r="N64" s="27">
        <f t="shared" si="16"/>
        <v>2319.1244999999999</v>
      </c>
      <c r="O64" s="27">
        <f t="shared" si="20"/>
        <v>-287579.02800000133</v>
      </c>
      <c r="P64" s="27">
        <f t="shared" si="21"/>
        <v>287579.02800000133</v>
      </c>
    </row>
    <row r="65" spans="1:16">
      <c r="A65" s="31">
        <v>37257</v>
      </c>
      <c r="C65" s="6">
        <v>57</v>
      </c>
      <c r="D65" s="29">
        <f t="shared" si="12"/>
        <v>6111</v>
      </c>
      <c r="E65" s="29">
        <f t="shared" si="17"/>
        <v>348327</v>
      </c>
      <c r="F65" s="29">
        <f t="shared" si="13"/>
        <v>-751673</v>
      </c>
      <c r="G65" s="34">
        <f>+Inputs!$D$2</f>
        <v>0.3795</v>
      </c>
      <c r="I65" s="27">
        <f t="shared" si="18"/>
        <v>1100000</v>
      </c>
      <c r="K65" s="27">
        <f t="shared" si="14"/>
        <v>6111</v>
      </c>
      <c r="L65" s="27">
        <f t="shared" si="19"/>
        <v>348327</v>
      </c>
      <c r="M65" s="27">
        <f t="shared" si="15"/>
        <v>2319.1244999999999</v>
      </c>
      <c r="N65" s="27">
        <f t="shared" si="16"/>
        <v>2319.1244999999999</v>
      </c>
      <c r="O65" s="27">
        <f t="shared" si="20"/>
        <v>-285259.90350000135</v>
      </c>
      <c r="P65" s="27">
        <f t="shared" si="21"/>
        <v>285259.90350000135</v>
      </c>
    </row>
    <row r="66" spans="1:16">
      <c r="A66" s="30">
        <v>37288</v>
      </c>
      <c r="C66" s="6">
        <v>58</v>
      </c>
      <c r="D66" s="29">
        <f t="shared" si="12"/>
        <v>6111</v>
      </c>
      <c r="E66" s="29">
        <f t="shared" si="17"/>
        <v>354438</v>
      </c>
      <c r="F66" s="29">
        <f t="shared" si="13"/>
        <v>-745562</v>
      </c>
      <c r="G66" s="34">
        <f>+Inputs!$D$2</f>
        <v>0.3795</v>
      </c>
      <c r="I66" s="27">
        <f t="shared" si="18"/>
        <v>1100000</v>
      </c>
      <c r="K66" s="27">
        <f t="shared" si="14"/>
        <v>6111</v>
      </c>
      <c r="L66" s="27">
        <f t="shared" si="19"/>
        <v>354438</v>
      </c>
      <c r="M66" s="27">
        <f t="shared" si="15"/>
        <v>2319.1244999999999</v>
      </c>
      <c r="N66" s="27">
        <f t="shared" si="16"/>
        <v>2319.1244999999999</v>
      </c>
      <c r="O66" s="27">
        <f t="shared" si="20"/>
        <v>-282940.77900000138</v>
      </c>
      <c r="P66" s="27">
        <f t="shared" si="21"/>
        <v>282940.77900000138</v>
      </c>
    </row>
    <row r="67" spans="1:16">
      <c r="A67" s="31">
        <v>37316</v>
      </c>
      <c r="C67" s="6">
        <v>59</v>
      </c>
      <c r="D67" s="29">
        <f t="shared" si="12"/>
        <v>6111</v>
      </c>
      <c r="E67" s="29">
        <f t="shared" si="17"/>
        <v>360549</v>
      </c>
      <c r="F67" s="29">
        <f t="shared" si="13"/>
        <v>-739451</v>
      </c>
      <c r="G67" s="34">
        <f>+Inputs!$D$2</f>
        <v>0.3795</v>
      </c>
      <c r="I67" s="27">
        <f t="shared" si="18"/>
        <v>1100000</v>
      </c>
      <c r="K67" s="27">
        <f t="shared" si="14"/>
        <v>6111</v>
      </c>
      <c r="L67" s="27">
        <f t="shared" si="19"/>
        <v>360549</v>
      </c>
      <c r="M67" s="27">
        <f t="shared" si="15"/>
        <v>2319.1244999999999</v>
      </c>
      <c r="N67" s="27">
        <f t="shared" si="16"/>
        <v>2319.1244999999999</v>
      </c>
      <c r="O67" s="27">
        <f t="shared" si="20"/>
        <v>-280621.6545000014</v>
      </c>
      <c r="P67" s="27">
        <f t="shared" si="21"/>
        <v>280621.6545000014</v>
      </c>
    </row>
    <row r="68" spans="1:16">
      <c r="A68" s="30">
        <v>37347</v>
      </c>
      <c r="C68" s="6">
        <v>60</v>
      </c>
      <c r="D68" s="29">
        <f t="shared" si="12"/>
        <v>6111</v>
      </c>
      <c r="E68" s="29">
        <f t="shared" si="17"/>
        <v>366660</v>
      </c>
      <c r="F68" s="29">
        <f t="shared" si="13"/>
        <v>-733340</v>
      </c>
      <c r="G68" s="34">
        <f>+Inputs!$D$2</f>
        <v>0.3795</v>
      </c>
      <c r="I68" s="27">
        <f t="shared" si="18"/>
        <v>1100000</v>
      </c>
      <c r="K68" s="27">
        <f t="shared" si="14"/>
        <v>6111</v>
      </c>
      <c r="L68" s="27">
        <f t="shared" si="19"/>
        <v>366660</v>
      </c>
      <c r="M68" s="27">
        <f t="shared" si="15"/>
        <v>2319.1244999999999</v>
      </c>
      <c r="N68" s="27">
        <f t="shared" si="16"/>
        <v>2319.1244999999999</v>
      </c>
      <c r="O68" s="27">
        <f t="shared" si="20"/>
        <v>-278302.53000000142</v>
      </c>
      <c r="P68" s="27">
        <f t="shared" si="21"/>
        <v>278302.53000000142</v>
      </c>
    </row>
    <row r="69" spans="1:16">
      <c r="A69" s="31">
        <v>37377</v>
      </c>
      <c r="C69" s="6">
        <v>61</v>
      </c>
      <c r="D69" s="29">
        <f t="shared" si="12"/>
        <v>6111</v>
      </c>
      <c r="E69" s="29">
        <f t="shared" si="17"/>
        <v>372771</v>
      </c>
      <c r="F69" s="29">
        <f t="shared" si="13"/>
        <v>-727229</v>
      </c>
      <c r="G69" s="34">
        <f>+Inputs!$D$2</f>
        <v>0.3795</v>
      </c>
      <c r="I69" s="27">
        <f t="shared" si="18"/>
        <v>1100000</v>
      </c>
      <c r="K69" s="27">
        <f t="shared" si="14"/>
        <v>6111</v>
      </c>
      <c r="L69" s="27">
        <f t="shared" si="19"/>
        <v>372771</v>
      </c>
      <c r="M69" s="27">
        <f t="shared" si="15"/>
        <v>2319.1244999999999</v>
      </c>
      <c r="N69" s="27">
        <f t="shared" si="16"/>
        <v>2319.1244999999999</v>
      </c>
      <c r="O69" s="27">
        <f t="shared" si="20"/>
        <v>-275983.40550000145</v>
      </c>
      <c r="P69" s="27">
        <f t="shared" si="21"/>
        <v>275983.40550000145</v>
      </c>
    </row>
    <row r="70" spans="1:16">
      <c r="A70" s="30">
        <v>37408</v>
      </c>
      <c r="C70" s="6">
        <v>62</v>
      </c>
      <c r="D70" s="29">
        <f t="shared" si="12"/>
        <v>6111</v>
      </c>
      <c r="E70" s="29">
        <f t="shared" si="17"/>
        <v>378882</v>
      </c>
      <c r="F70" s="29">
        <f t="shared" si="13"/>
        <v>-721118</v>
      </c>
      <c r="G70" s="34">
        <f>+Inputs!$D$2</f>
        <v>0.3795</v>
      </c>
      <c r="I70" s="27">
        <f t="shared" si="18"/>
        <v>1100000</v>
      </c>
      <c r="K70" s="27">
        <f t="shared" si="14"/>
        <v>6111</v>
      </c>
      <c r="L70" s="27">
        <f t="shared" si="19"/>
        <v>378882</v>
      </c>
      <c r="M70" s="27">
        <f t="shared" si="15"/>
        <v>2319.1244999999999</v>
      </c>
      <c r="N70" s="27">
        <f t="shared" si="16"/>
        <v>2319.1244999999999</v>
      </c>
      <c r="O70" s="27">
        <f t="shared" si="20"/>
        <v>-273664.28100000147</v>
      </c>
      <c r="P70" s="27">
        <f t="shared" si="21"/>
        <v>273664.28100000147</v>
      </c>
    </row>
    <row r="71" spans="1:16">
      <c r="A71" s="31">
        <v>37438</v>
      </c>
      <c r="C71" s="6">
        <v>63</v>
      </c>
      <c r="D71" s="29">
        <f t="shared" si="12"/>
        <v>6111</v>
      </c>
      <c r="E71" s="29">
        <f t="shared" si="17"/>
        <v>384993</v>
      </c>
      <c r="F71" s="29">
        <f t="shared" si="13"/>
        <v>-715007</v>
      </c>
      <c r="G71" s="34">
        <f>+Inputs!$D$2</f>
        <v>0.3795</v>
      </c>
      <c r="I71" s="27">
        <f t="shared" si="18"/>
        <v>1100000</v>
      </c>
      <c r="K71" s="27">
        <f t="shared" si="14"/>
        <v>6111</v>
      </c>
      <c r="L71" s="27">
        <f t="shared" si="19"/>
        <v>384993</v>
      </c>
      <c r="M71" s="27">
        <f t="shared" si="15"/>
        <v>2319.1244999999999</v>
      </c>
      <c r="N71" s="27">
        <f t="shared" si="16"/>
        <v>2319.1244999999999</v>
      </c>
      <c r="O71" s="27">
        <f t="shared" si="20"/>
        <v>-271345.1565000015</v>
      </c>
      <c r="P71" s="27">
        <f t="shared" si="21"/>
        <v>271345.1565000015</v>
      </c>
    </row>
    <row r="72" spans="1:16">
      <c r="A72" s="30">
        <v>37469</v>
      </c>
      <c r="C72" s="6">
        <v>64</v>
      </c>
      <c r="D72" s="29">
        <f t="shared" si="12"/>
        <v>6111</v>
      </c>
      <c r="E72" s="29">
        <f t="shared" si="17"/>
        <v>391104</v>
      </c>
      <c r="F72" s="29">
        <f t="shared" si="13"/>
        <v>-708896</v>
      </c>
      <c r="G72" s="34">
        <f>+Inputs!$D$2</f>
        <v>0.3795</v>
      </c>
      <c r="I72" s="27">
        <f t="shared" si="18"/>
        <v>1100000</v>
      </c>
      <c r="K72" s="27">
        <f t="shared" si="14"/>
        <v>6111</v>
      </c>
      <c r="L72" s="27">
        <f t="shared" si="19"/>
        <v>391104</v>
      </c>
      <c r="M72" s="27">
        <f t="shared" si="15"/>
        <v>2319.1244999999999</v>
      </c>
      <c r="N72" s="27">
        <f t="shared" si="16"/>
        <v>2319.1244999999999</v>
      </c>
      <c r="O72" s="27">
        <f t="shared" si="20"/>
        <v>-269026.03200000152</v>
      </c>
      <c r="P72" s="27">
        <f t="shared" si="21"/>
        <v>269026.03200000152</v>
      </c>
    </row>
    <row r="73" spans="1:16">
      <c r="A73" s="31">
        <v>37500</v>
      </c>
      <c r="C73" s="6">
        <v>65</v>
      </c>
      <c r="D73" s="29">
        <f t="shared" ref="D73:D104" si="22">ROUND(-(+$B$9/180)*1,0)</f>
        <v>6111</v>
      </c>
      <c r="E73" s="29">
        <f t="shared" si="17"/>
        <v>397215</v>
      </c>
      <c r="F73" s="29">
        <f t="shared" ref="F73:F104" si="23">$B$9+E73</f>
        <v>-702785</v>
      </c>
      <c r="G73" s="34">
        <f>+Inputs!$D$2</f>
        <v>0.3795</v>
      </c>
      <c r="I73" s="27">
        <f t="shared" si="18"/>
        <v>1100000</v>
      </c>
      <c r="K73" s="27">
        <f t="shared" ref="K73:K104" si="24">D73</f>
        <v>6111</v>
      </c>
      <c r="L73" s="27">
        <f t="shared" si="19"/>
        <v>397215</v>
      </c>
      <c r="M73" s="27">
        <f t="shared" ref="M73:M104" si="25">K73*G73</f>
        <v>2319.1244999999999</v>
      </c>
      <c r="N73" s="27">
        <f t="shared" ref="N73:N104" si="26">M73-J73</f>
        <v>2319.1244999999999</v>
      </c>
      <c r="O73" s="27">
        <f t="shared" si="20"/>
        <v>-266706.90750000154</v>
      </c>
      <c r="P73" s="27">
        <f t="shared" si="21"/>
        <v>266706.90750000154</v>
      </c>
    </row>
    <row r="74" spans="1:16">
      <c r="A74" s="30">
        <v>37530</v>
      </c>
      <c r="C74" s="6">
        <v>66</v>
      </c>
      <c r="D74" s="29">
        <f t="shared" si="22"/>
        <v>6111</v>
      </c>
      <c r="E74" s="29">
        <f t="shared" ref="E74:E105" si="27">+E73+D74</f>
        <v>403326</v>
      </c>
      <c r="F74" s="29">
        <f t="shared" si="23"/>
        <v>-696674</v>
      </c>
      <c r="G74" s="34">
        <f>+Inputs!$D$2</f>
        <v>0.3795</v>
      </c>
      <c r="I74" s="27">
        <f t="shared" ref="I74:I105" si="28">+I73+H74</f>
        <v>1100000</v>
      </c>
      <c r="K74" s="27">
        <f t="shared" si="24"/>
        <v>6111</v>
      </c>
      <c r="L74" s="27">
        <f t="shared" ref="L74:L105" si="29">+L73+K74</f>
        <v>403326</v>
      </c>
      <c r="M74" s="27">
        <f t="shared" si="25"/>
        <v>2319.1244999999999</v>
      </c>
      <c r="N74" s="27">
        <f t="shared" si="26"/>
        <v>2319.1244999999999</v>
      </c>
      <c r="O74" s="27">
        <f t="shared" ref="O74:O105" si="30">+O73+N74</f>
        <v>-264387.78300000157</v>
      </c>
      <c r="P74" s="27">
        <f t="shared" ref="P74:P105" si="31">P73-N74</f>
        <v>264387.78300000157</v>
      </c>
    </row>
    <row r="75" spans="1:16">
      <c r="A75" s="31">
        <v>37561</v>
      </c>
      <c r="C75" s="6">
        <v>67</v>
      </c>
      <c r="D75" s="29">
        <f t="shared" si="22"/>
        <v>6111</v>
      </c>
      <c r="E75" s="29">
        <f t="shared" si="27"/>
        <v>409437</v>
      </c>
      <c r="F75" s="29">
        <f t="shared" si="23"/>
        <v>-690563</v>
      </c>
      <c r="G75" s="34">
        <f>+Inputs!$D$2</f>
        <v>0.3795</v>
      </c>
      <c r="I75" s="27">
        <f t="shared" si="28"/>
        <v>1100000</v>
      </c>
      <c r="K75" s="27">
        <f t="shared" si="24"/>
        <v>6111</v>
      </c>
      <c r="L75" s="27">
        <f t="shared" si="29"/>
        <v>409437</v>
      </c>
      <c r="M75" s="27">
        <f t="shared" si="25"/>
        <v>2319.1244999999999</v>
      </c>
      <c r="N75" s="27">
        <f t="shared" si="26"/>
        <v>2319.1244999999999</v>
      </c>
      <c r="O75" s="27">
        <f t="shared" si="30"/>
        <v>-262068.65850000156</v>
      </c>
      <c r="P75" s="27">
        <f t="shared" si="31"/>
        <v>262068.65850000156</v>
      </c>
    </row>
    <row r="76" spans="1:16">
      <c r="A76" s="30">
        <v>37591</v>
      </c>
      <c r="C76" s="6">
        <v>68</v>
      </c>
      <c r="D76" s="29">
        <f t="shared" si="22"/>
        <v>6111</v>
      </c>
      <c r="E76" s="29">
        <f t="shared" si="27"/>
        <v>415548</v>
      </c>
      <c r="F76" s="29">
        <f t="shared" si="23"/>
        <v>-684452</v>
      </c>
      <c r="G76" s="34">
        <f>+Inputs!$D$2</f>
        <v>0.3795</v>
      </c>
      <c r="I76" s="27">
        <f t="shared" si="28"/>
        <v>1100000</v>
      </c>
      <c r="K76" s="27">
        <f t="shared" si="24"/>
        <v>6111</v>
      </c>
      <c r="L76" s="27">
        <f t="shared" si="29"/>
        <v>415548</v>
      </c>
      <c r="M76" s="27">
        <f t="shared" si="25"/>
        <v>2319.1244999999999</v>
      </c>
      <c r="N76" s="27">
        <f t="shared" si="26"/>
        <v>2319.1244999999999</v>
      </c>
      <c r="O76" s="27">
        <f t="shared" si="30"/>
        <v>-259749.53400000156</v>
      </c>
      <c r="P76" s="27">
        <f t="shared" si="31"/>
        <v>259749.53400000156</v>
      </c>
    </row>
    <row r="77" spans="1:16">
      <c r="A77" s="31">
        <v>37622</v>
      </c>
      <c r="C77" s="6">
        <v>69</v>
      </c>
      <c r="D77" s="29">
        <f t="shared" si="22"/>
        <v>6111</v>
      </c>
      <c r="E77" s="29">
        <f t="shared" si="27"/>
        <v>421659</v>
      </c>
      <c r="F77" s="29">
        <f t="shared" si="23"/>
        <v>-678341</v>
      </c>
      <c r="G77" s="34">
        <f>+Inputs!$D$2</f>
        <v>0.3795</v>
      </c>
      <c r="I77" s="27">
        <f t="shared" si="28"/>
        <v>1100000</v>
      </c>
      <c r="K77" s="27">
        <f t="shared" si="24"/>
        <v>6111</v>
      </c>
      <c r="L77" s="27">
        <f t="shared" si="29"/>
        <v>421659</v>
      </c>
      <c r="M77" s="27">
        <f t="shared" si="25"/>
        <v>2319.1244999999999</v>
      </c>
      <c r="N77" s="27">
        <f t="shared" si="26"/>
        <v>2319.1244999999999</v>
      </c>
      <c r="O77" s="27">
        <f t="shared" si="30"/>
        <v>-257430.40950000155</v>
      </c>
      <c r="P77" s="27">
        <f t="shared" si="31"/>
        <v>257430.40950000155</v>
      </c>
    </row>
    <row r="78" spans="1:16">
      <c r="A78" s="30">
        <v>37653</v>
      </c>
      <c r="C78" s="6">
        <v>70</v>
      </c>
      <c r="D78" s="29">
        <f t="shared" si="22"/>
        <v>6111</v>
      </c>
      <c r="E78" s="29">
        <f t="shared" si="27"/>
        <v>427770</v>
      </c>
      <c r="F78" s="29">
        <f t="shared" si="23"/>
        <v>-672230</v>
      </c>
      <c r="G78" s="34">
        <f>+Inputs!$D$2</f>
        <v>0.3795</v>
      </c>
      <c r="I78" s="27">
        <f t="shared" si="28"/>
        <v>1100000</v>
      </c>
      <c r="K78" s="27">
        <f t="shared" si="24"/>
        <v>6111</v>
      </c>
      <c r="L78" s="27">
        <f t="shared" si="29"/>
        <v>427770</v>
      </c>
      <c r="M78" s="27">
        <f t="shared" si="25"/>
        <v>2319.1244999999999</v>
      </c>
      <c r="N78" s="27">
        <f t="shared" si="26"/>
        <v>2319.1244999999999</v>
      </c>
      <c r="O78" s="27">
        <f t="shared" si="30"/>
        <v>-255111.28500000155</v>
      </c>
      <c r="P78" s="27">
        <f t="shared" si="31"/>
        <v>255111.28500000155</v>
      </c>
    </row>
    <row r="79" spans="1:16">
      <c r="A79" s="31">
        <v>37681</v>
      </c>
      <c r="C79" s="6">
        <v>71</v>
      </c>
      <c r="D79" s="29">
        <f t="shared" si="22"/>
        <v>6111</v>
      </c>
      <c r="E79" s="29">
        <f t="shared" si="27"/>
        <v>433881</v>
      </c>
      <c r="F79" s="29">
        <f t="shared" si="23"/>
        <v>-666119</v>
      </c>
      <c r="G79" s="34">
        <f>+Inputs!$D$2</f>
        <v>0.3795</v>
      </c>
      <c r="I79" s="27">
        <f t="shared" si="28"/>
        <v>1100000</v>
      </c>
      <c r="K79" s="27">
        <f t="shared" si="24"/>
        <v>6111</v>
      </c>
      <c r="L79" s="27">
        <f t="shared" si="29"/>
        <v>433881</v>
      </c>
      <c r="M79" s="27">
        <f t="shared" si="25"/>
        <v>2319.1244999999999</v>
      </c>
      <c r="N79" s="27">
        <f t="shared" si="26"/>
        <v>2319.1244999999999</v>
      </c>
      <c r="O79" s="27">
        <f t="shared" si="30"/>
        <v>-252792.16050000154</v>
      </c>
      <c r="P79" s="27">
        <f t="shared" si="31"/>
        <v>252792.16050000154</v>
      </c>
    </row>
    <row r="80" spans="1:16">
      <c r="A80" s="30">
        <v>37712</v>
      </c>
      <c r="C80" s="6">
        <v>72</v>
      </c>
      <c r="D80" s="29">
        <f t="shared" si="22"/>
        <v>6111</v>
      </c>
      <c r="E80" s="29">
        <f t="shared" si="27"/>
        <v>439992</v>
      </c>
      <c r="F80" s="29">
        <f t="shared" si="23"/>
        <v>-660008</v>
      </c>
      <c r="G80" s="34">
        <f>+Inputs!$D$2</f>
        <v>0.3795</v>
      </c>
      <c r="I80" s="27">
        <f t="shared" si="28"/>
        <v>1100000</v>
      </c>
      <c r="K80" s="27">
        <f t="shared" si="24"/>
        <v>6111</v>
      </c>
      <c r="L80" s="27">
        <f t="shared" si="29"/>
        <v>439992</v>
      </c>
      <c r="M80" s="27">
        <f t="shared" si="25"/>
        <v>2319.1244999999999</v>
      </c>
      <c r="N80" s="27">
        <f t="shared" si="26"/>
        <v>2319.1244999999999</v>
      </c>
      <c r="O80" s="27">
        <f t="shared" si="30"/>
        <v>-250473.03600000154</v>
      </c>
      <c r="P80" s="27">
        <f t="shared" si="31"/>
        <v>250473.03600000154</v>
      </c>
    </row>
    <row r="81" spans="1:16">
      <c r="A81" s="31">
        <v>37742</v>
      </c>
      <c r="C81" s="6">
        <v>73</v>
      </c>
      <c r="D81" s="29">
        <f t="shared" si="22"/>
        <v>6111</v>
      </c>
      <c r="E81" s="29">
        <f t="shared" si="27"/>
        <v>446103</v>
      </c>
      <c r="F81" s="29">
        <f t="shared" si="23"/>
        <v>-653897</v>
      </c>
      <c r="G81" s="34">
        <f>+Inputs!$D$3</f>
        <v>0.37951000000000001</v>
      </c>
      <c r="I81" s="27">
        <f t="shared" si="28"/>
        <v>1100000</v>
      </c>
      <c r="K81" s="27">
        <f t="shared" si="24"/>
        <v>6111</v>
      </c>
      <c r="L81" s="27">
        <f t="shared" si="29"/>
        <v>446103</v>
      </c>
      <c r="M81" s="27">
        <f t="shared" si="25"/>
        <v>2319.18561</v>
      </c>
      <c r="N81" s="27">
        <f t="shared" si="26"/>
        <v>2319.18561</v>
      </c>
      <c r="O81" s="27">
        <f t="shared" si="30"/>
        <v>-248153.85039000155</v>
      </c>
      <c r="P81" s="27">
        <f t="shared" si="31"/>
        <v>248153.85039000155</v>
      </c>
    </row>
    <row r="82" spans="1:16">
      <c r="A82" s="30">
        <v>37773</v>
      </c>
      <c r="C82" s="6">
        <v>74</v>
      </c>
      <c r="D82" s="29">
        <f t="shared" si="22"/>
        <v>6111</v>
      </c>
      <c r="E82" s="29">
        <f t="shared" si="27"/>
        <v>452214</v>
      </c>
      <c r="F82" s="29">
        <f t="shared" si="23"/>
        <v>-647786</v>
      </c>
      <c r="G82" s="34">
        <f>+Inputs!$D$3</f>
        <v>0.37951000000000001</v>
      </c>
      <c r="I82" s="27">
        <f t="shared" si="28"/>
        <v>1100000</v>
      </c>
      <c r="K82" s="27">
        <f t="shared" si="24"/>
        <v>6111</v>
      </c>
      <c r="L82" s="27">
        <f t="shared" si="29"/>
        <v>452214</v>
      </c>
      <c r="M82" s="27">
        <f t="shared" si="25"/>
        <v>2319.18561</v>
      </c>
      <c r="N82" s="27">
        <f t="shared" si="26"/>
        <v>2319.18561</v>
      </c>
      <c r="O82" s="27">
        <f t="shared" si="30"/>
        <v>-245834.66478000156</v>
      </c>
      <c r="P82" s="27">
        <f t="shared" si="31"/>
        <v>245834.66478000156</v>
      </c>
    </row>
    <row r="83" spans="1:16">
      <c r="A83" s="31">
        <v>37803</v>
      </c>
      <c r="C83" s="6">
        <v>75</v>
      </c>
      <c r="D83" s="29">
        <f t="shared" si="22"/>
        <v>6111</v>
      </c>
      <c r="E83" s="29">
        <f t="shared" si="27"/>
        <v>458325</v>
      </c>
      <c r="F83" s="29">
        <f t="shared" si="23"/>
        <v>-641675</v>
      </c>
      <c r="G83" s="34">
        <f>+Inputs!$D$3</f>
        <v>0.37951000000000001</v>
      </c>
      <c r="I83" s="27">
        <f t="shared" si="28"/>
        <v>1100000</v>
      </c>
      <c r="K83" s="27">
        <f t="shared" si="24"/>
        <v>6111</v>
      </c>
      <c r="L83" s="27">
        <f t="shared" si="29"/>
        <v>458325</v>
      </c>
      <c r="M83" s="27">
        <f t="shared" si="25"/>
        <v>2319.18561</v>
      </c>
      <c r="N83" s="27">
        <f t="shared" si="26"/>
        <v>2319.18561</v>
      </c>
      <c r="O83" s="27">
        <f t="shared" si="30"/>
        <v>-243515.47917000158</v>
      </c>
      <c r="P83" s="27">
        <f t="shared" si="31"/>
        <v>243515.47917000158</v>
      </c>
    </row>
    <row r="84" spans="1:16">
      <c r="A84" s="30">
        <v>37834</v>
      </c>
      <c r="C84" s="6">
        <v>76</v>
      </c>
      <c r="D84" s="29">
        <f t="shared" si="22"/>
        <v>6111</v>
      </c>
      <c r="E84" s="29">
        <f t="shared" si="27"/>
        <v>464436</v>
      </c>
      <c r="F84" s="29">
        <f t="shared" si="23"/>
        <v>-635564</v>
      </c>
      <c r="G84" s="34">
        <f>+Inputs!$D$3</f>
        <v>0.37951000000000001</v>
      </c>
      <c r="I84" s="27">
        <f t="shared" si="28"/>
        <v>1100000</v>
      </c>
      <c r="K84" s="27">
        <f t="shared" si="24"/>
        <v>6111</v>
      </c>
      <c r="L84" s="27">
        <f t="shared" si="29"/>
        <v>464436</v>
      </c>
      <c r="M84" s="27">
        <f t="shared" si="25"/>
        <v>2319.18561</v>
      </c>
      <c r="N84" s="27">
        <f t="shared" si="26"/>
        <v>2319.18561</v>
      </c>
      <c r="O84" s="27">
        <f t="shared" si="30"/>
        <v>-241196.29356000159</v>
      </c>
      <c r="P84" s="27">
        <f t="shared" si="31"/>
        <v>241196.29356000159</v>
      </c>
    </row>
    <row r="85" spans="1:16">
      <c r="A85" s="31">
        <v>37865</v>
      </c>
      <c r="C85" s="6">
        <v>77</v>
      </c>
      <c r="D85" s="29">
        <f t="shared" si="22"/>
        <v>6111</v>
      </c>
      <c r="E85" s="29">
        <f t="shared" si="27"/>
        <v>470547</v>
      </c>
      <c r="F85" s="29">
        <f t="shared" si="23"/>
        <v>-629453</v>
      </c>
      <c r="G85" s="34">
        <f>+Inputs!$D$3</f>
        <v>0.37951000000000001</v>
      </c>
      <c r="I85" s="27">
        <f t="shared" si="28"/>
        <v>1100000</v>
      </c>
      <c r="K85" s="27">
        <f t="shared" si="24"/>
        <v>6111</v>
      </c>
      <c r="L85" s="27">
        <f t="shared" si="29"/>
        <v>470547</v>
      </c>
      <c r="M85" s="27">
        <f t="shared" si="25"/>
        <v>2319.18561</v>
      </c>
      <c r="N85" s="27">
        <f t="shared" si="26"/>
        <v>2319.18561</v>
      </c>
      <c r="O85" s="27">
        <f t="shared" si="30"/>
        <v>-238877.10795000161</v>
      </c>
      <c r="P85" s="27">
        <f t="shared" si="31"/>
        <v>238877.10795000161</v>
      </c>
    </row>
    <row r="86" spans="1:16">
      <c r="A86" s="30">
        <v>37895</v>
      </c>
      <c r="C86" s="6">
        <v>78</v>
      </c>
      <c r="D86" s="29">
        <f t="shared" si="22"/>
        <v>6111</v>
      </c>
      <c r="E86" s="29">
        <f t="shared" si="27"/>
        <v>476658</v>
      </c>
      <c r="F86" s="29">
        <f t="shared" si="23"/>
        <v>-623342</v>
      </c>
      <c r="G86" s="34">
        <f>+Inputs!$D$3</f>
        <v>0.37951000000000001</v>
      </c>
      <c r="I86" s="27">
        <f t="shared" si="28"/>
        <v>1100000</v>
      </c>
      <c r="K86" s="27">
        <f t="shared" si="24"/>
        <v>6111</v>
      </c>
      <c r="L86" s="27">
        <f t="shared" si="29"/>
        <v>476658</v>
      </c>
      <c r="M86" s="27">
        <f t="shared" si="25"/>
        <v>2319.18561</v>
      </c>
      <c r="N86" s="27">
        <f t="shared" si="26"/>
        <v>2319.18561</v>
      </c>
      <c r="O86" s="27">
        <f t="shared" si="30"/>
        <v>-236557.92234000162</v>
      </c>
      <c r="P86" s="27">
        <f t="shared" si="31"/>
        <v>236557.92234000162</v>
      </c>
    </row>
    <row r="87" spans="1:16">
      <c r="A87" s="31">
        <v>37926</v>
      </c>
      <c r="C87" s="6">
        <v>79</v>
      </c>
      <c r="D87" s="29">
        <f t="shared" si="22"/>
        <v>6111</v>
      </c>
      <c r="E87" s="29">
        <f t="shared" si="27"/>
        <v>482769</v>
      </c>
      <c r="F87" s="29">
        <f t="shared" si="23"/>
        <v>-617231</v>
      </c>
      <c r="G87" s="34">
        <f>+Inputs!$D$3</f>
        <v>0.37951000000000001</v>
      </c>
      <c r="I87" s="27">
        <f t="shared" si="28"/>
        <v>1100000</v>
      </c>
      <c r="K87" s="27">
        <f t="shared" si="24"/>
        <v>6111</v>
      </c>
      <c r="L87" s="27">
        <f t="shared" si="29"/>
        <v>482769</v>
      </c>
      <c r="M87" s="27">
        <f t="shared" si="25"/>
        <v>2319.18561</v>
      </c>
      <c r="N87" s="27">
        <f t="shared" si="26"/>
        <v>2319.18561</v>
      </c>
      <c r="O87" s="27">
        <f t="shared" si="30"/>
        <v>-234238.73673000163</v>
      </c>
      <c r="P87" s="27">
        <f t="shared" si="31"/>
        <v>234238.73673000163</v>
      </c>
    </row>
    <row r="88" spans="1:16">
      <c r="A88" s="30">
        <v>37956</v>
      </c>
      <c r="C88" s="6">
        <v>80</v>
      </c>
      <c r="D88" s="29">
        <f t="shared" si="22"/>
        <v>6111</v>
      </c>
      <c r="E88" s="29">
        <f t="shared" si="27"/>
        <v>488880</v>
      </c>
      <c r="F88" s="29">
        <f t="shared" si="23"/>
        <v>-611120</v>
      </c>
      <c r="G88" s="34">
        <f>+Inputs!$D$3</f>
        <v>0.37951000000000001</v>
      </c>
      <c r="I88" s="27">
        <f t="shared" si="28"/>
        <v>1100000</v>
      </c>
      <c r="K88" s="27">
        <f t="shared" si="24"/>
        <v>6111</v>
      </c>
      <c r="L88" s="27">
        <f t="shared" si="29"/>
        <v>488880</v>
      </c>
      <c r="M88" s="27">
        <f t="shared" si="25"/>
        <v>2319.18561</v>
      </c>
      <c r="N88" s="27">
        <f t="shared" si="26"/>
        <v>2319.18561</v>
      </c>
      <c r="O88" s="27">
        <f t="shared" si="30"/>
        <v>-231919.55112000165</v>
      </c>
      <c r="P88" s="27">
        <f t="shared" si="31"/>
        <v>231919.55112000165</v>
      </c>
    </row>
    <row r="89" spans="1:16">
      <c r="A89" s="31">
        <v>37987</v>
      </c>
      <c r="C89" s="6">
        <v>81</v>
      </c>
      <c r="D89" s="29">
        <f t="shared" si="22"/>
        <v>6111</v>
      </c>
      <c r="E89" s="29">
        <f t="shared" si="27"/>
        <v>494991</v>
      </c>
      <c r="F89" s="29">
        <f t="shared" si="23"/>
        <v>-605009</v>
      </c>
      <c r="G89" s="34">
        <f>+Inputs!$D$3</f>
        <v>0.37951000000000001</v>
      </c>
      <c r="I89" s="27">
        <f t="shared" si="28"/>
        <v>1100000</v>
      </c>
      <c r="K89" s="27">
        <f t="shared" si="24"/>
        <v>6111</v>
      </c>
      <c r="L89" s="27">
        <f t="shared" si="29"/>
        <v>494991</v>
      </c>
      <c r="M89" s="27">
        <f t="shared" si="25"/>
        <v>2319.18561</v>
      </c>
      <c r="N89" s="27">
        <f t="shared" si="26"/>
        <v>2319.18561</v>
      </c>
      <c r="O89" s="27">
        <f t="shared" si="30"/>
        <v>-229600.36551000166</v>
      </c>
      <c r="P89" s="27">
        <f t="shared" si="31"/>
        <v>229600.36551000166</v>
      </c>
    </row>
    <row r="90" spans="1:16">
      <c r="A90" s="30">
        <v>38018</v>
      </c>
      <c r="C90" s="6">
        <v>82</v>
      </c>
      <c r="D90" s="29">
        <f t="shared" si="22"/>
        <v>6111</v>
      </c>
      <c r="E90" s="29">
        <f t="shared" si="27"/>
        <v>501102</v>
      </c>
      <c r="F90" s="29">
        <f t="shared" si="23"/>
        <v>-598898</v>
      </c>
      <c r="G90" s="34">
        <f>+Inputs!$D$3</f>
        <v>0.37951000000000001</v>
      </c>
      <c r="I90" s="27">
        <f t="shared" si="28"/>
        <v>1100000</v>
      </c>
      <c r="K90" s="27">
        <f t="shared" si="24"/>
        <v>6111</v>
      </c>
      <c r="L90" s="27">
        <f t="shared" si="29"/>
        <v>501102</v>
      </c>
      <c r="M90" s="27">
        <f t="shared" si="25"/>
        <v>2319.18561</v>
      </c>
      <c r="N90" s="27">
        <f t="shared" si="26"/>
        <v>2319.18561</v>
      </c>
      <c r="O90" s="27">
        <f t="shared" si="30"/>
        <v>-227281.17990000168</v>
      </c>
      <c r="P90" s="27">
        <f t="shared" si="31"/>
        <v>227281.17990000168</v>
      </c>
    </row>
    <row r="91" spans="1:16">
      <c r="A91" s="31">
        <v>38047</v>
      </c>
      <c r="C91" s="6">
        <v>83</v>
      </c>
      <c r="D91" s="29">
        <f t="shared" si="22"/>
        <v>6111</v>
      </c>
      <c r="E91" s="29">
        <f t="shared" si="27"/>
        <v>507213</v>
      </c>
      <c r="F91" s="29">
        <f t="shared" si="23"/>
        <v>-592787</v>
      </c>
      <c r="G91" s="34">
        <f>+Inputs!$D$3</f>
        <v>0.37951000000000001</v>
      </c>
      <c r="I91" s="27">
        <f t="shared" si="28"/>
        <v>1100000</v>
      </c>
      <c r="K91" s="27">
        <f t="shared" si="24"/>
        <v>6111</v>
      </c>
      <c r="L91" s="27">
        <f t="shared" si="29"/>
        <v>507213</v>
      </c>
      <c r="M91" s="27">
        <f t="shared" si="25"/>
        <v>2319.18561</v>
      </c>
      <c r="N91" s="27">
        <f t="shared" si="26"/>
        <v>2319.18561</v>
      </c>
      <c r="O91" s="27">
        <f t="shared" si="30"/>
        <v>-224961.99429000169</v>
      </c>
      <c r="P91" s="27">
        <f t="shared" si="31"/>
        <v>224961.99429000169</v>
      </c>
    </row>
    <row r="92" spans="1:16">
      <c r="A92" s="30">
        <v>38078</v>
      </c>
      <c r="C92" s="6">
        <v>84</v>
      </c>
      <c r="D92" s="29">
        <f t="shared" si="22"/>
        <v>6111</v>
      </c>
      <c r="E92" s="29">
        <f t="shared" si="27"/>
        <v>513324</v>
      </c>
      <c r="F92" s="29">
        <f t="shared" si="23"/>
        <v>-586676</v>
      </c>
      <c r="G92" s="34">
        <f>+Inputs!$D$3</f>
        <v>0.37951000000000001</v>
      </c>
      <c r="I92" s="27">
        <f t="shared" si="28"/>
        <v>1100000</v>
      </c>
      <c r="K92" s="27">
        <f t="shared" si="24"/>
        <v>6111</v>
      </c>
      <c r="L92" s="27">
        <f t="shared" si="29"/>
        <v>513324</v>
      </c>
      <c r="M92" s="27">
        <f t="shared" si="25"/>
        <v>2319.18561</v>
      </c>
      <c r="N92" s="27">
        <f t="shared" si="26"/>
        <v>2319.18561</v>
      </c>
      <c r="O92" s="27">
        <f t="shared" si="30"/>
        <v>-222642.8086800017</v>
      </c>
      <c r="P92" s="27">
        <f t="shared" si="31"/>
        <v>222642.8086800017</v>
      </c>
    </row>
    <row r="93" spans="1:16">
      <c r="A93" s="31">
        <v>38108</v>
      </c>
      <c r="C93" s="6">
        <v>85</v>
      </c>
      <c r="D93" s="29">
        <f t="shared" si="22"/>
        <v>6111</v>
      </c>
      <c r="E93" s="29">
        <f t="shared" si="27"/>
        <v>519435</v>
      </c>
      <c r="F93" s="29">
        <f t="shared" si="23"/>
        <v>-580565</v>
      </c>
      <c r="G93" s="34">
        <f>+Inputs!$D$3</f>
        <v>0.37951000000000001</v>
      </c>
      <c r="I93" s="27">
        <f t="shared" si="28"/>
        <v>1100000</v>
      </c>
      <c r="K93" s="27">
        <f t="shared" si="24"/>
        <v>6111</v>
      </c>
      <c r="L93" s="27">
        <f t="shared" si="29"/>
        <v>519435</v>
      </c>
      <c r="M93" s="27">
        <f t="shared" si="25"/>
        <v>2319.18561</v>
      </c>
      <c r="N93" s="27">
        <f t="shared" si="26"/>
        <v>2319.18561</v>
      </c>
      <c r="O93" s="27">
        <f t="shared" si="30"/>
        <v>-220323.62307000172</v>
      </c>
      <c r="P93" s="27">
        <f t="shared" si="31"/>
        <v>220323.62307000172</v>
      </c>
    </row>
    <row r="94" spans="1:16">
      <c r="A94" s="30">
        <v>38139</v>
      </c>
      <c r="C94" s="6">
        <v>86</v>
      </c>
      <c r="D94" s="29">
        <f t="shared" si="22"/>
        <v>6111</v>
      </c>
      <c r="E94" s="29">
        <f t="shared" si="27"/>
        <v>525546</v>
      </c>
      <c r="F94" s="29">
        <f t="shared" si="23"/>
        <v>-574454</v>
      </c>
      <c r="G94" s="34">
        <f>+Inputs!$D$3</f>
        <v>0.37951000000000001</v>
      </c>
      <c r="I94" s="27">
        <f t="shared" si="28"/>
        <v>1100000</v>
      </c>
      <c r="K94" s="27">
        <f t="shared" si="24"/>
        <v>6111</v>
      </c>
      <c r="L94" s="27">
        <f t="shared" si="29"/>
        <v>525546</v>
      </c>
      <c r="M94" s="27">
        <f t="shared" si="25"/>
        <v>2319.18561</v>
      </c>
      <c r="N94" s="27">
        <f t="shared" si="26"/>
        <v>2319.18561</v>
      </c>
      <c r="O94" s="27">
        <f t="shared" si="30"/>
        <v>-218004.43746000173</v>
      </c>
      <c r="P94" s="27">
        <f t="shared" si="31"/>
        <v>218004.43746000173</v>
      </c>
    </row>
    <row r="95" spans="1:16">
      <c r="A95" s="31">
        <v>38169</v>
      </c>
      <c r="C95" s="6">
        <v>87</v>
      </c>
      <c r="D95" s="29">
        <f t="shared" si="22"/>
        <v>6111</v>
      </c>
      <c r="E95" s="29">
        <f t="shared" si="27"/>
        <v>531657</v>
      </c>
      <c r="F95" s="29">
        <f t="shared" si="23"/>
        <v>-568343</v>
      </c>
      <c r="G95" s="34">
        <f>+Inputs!$D$3</f>
        <v>0.37951000000000001</v>
      </c>
      <c r="I95" s="27">
        <f t="shared" si="28"/>
        <v>1100000</v>
      </c>
      <c r="K95" s="27">
        <f t="shared" si="24"/>
        <v>6111</v>
      </c>
      <c r="L95" s="27">
        <f t="shared" si="29"/>
        <v>531657</v>
      </c>
      <c r="M95" s="27">
        <f t="shared" si="25"/>
        <v>2319.18561</v>
      </c>
      <c r="N95" s="27">
        <f t="shared" si="26"/>
        <v>2319.18561</v>
      </c>
      <c r="O95" s="27">
        <f t="shared" si="30"/>
        <v>-215685.25185000175</v>
      </c>
      <c r="P95" s="27">
        <f t="shared" si="31"/>
        <v>215685.25185000175</v>
      </c>
    </row>
    <row r="96" spans="1:16">
      <c r="A96" s="30">
        <v>38200</v>
      </c>
      <c r="C96" s="6">
        <v>88</v>
      </c>
      <c r="D96" s="29">
        <f t="shared" si="22"/>
        <v>6111</v>
      </c>
      <c r="E96" s="29">
        <f t="shared" si="27"/>
        <v>537768</v>
      </c>
      <c r="F96" s="29">
        <f t="shared" si="23"/>
        <v>-562232</v>
      </c>
      <c r="G96" s="34">
        <f>+Inputs!$D$3</f>
        <v>0.37951000000000001</v>
      </c>
      <c r="I96" s="27">
        <f t="shared" si="28"/>
        <v>1100000</v>
      </c>
      <c r="K96" s="27">
        <f t="shared" si="24"/>
        <v>6111</v>
      </c>
      <c r="L96" s="27">
        <f t="shared" si="29"/>
        <v>537768</v>
      </c>
      <c r="M96" s="27">
        <f t="shared" si="25"/>
        <v>2319.18561</v>
      </c>
      <c r="N96" s="27">
        <f t="shared" si="26"/>
        <v>2319.18561</v>
      </c>
      <c r="O96" s="27">
        <f t="shared" si="30"/>
        <v>-213366.06624000176</v>
      </c>
      <c r="P96" s="27">
        <f t="shared" si="31"/>
        <v>213366.06624000176</v>
      </c>
    </row>
    <row r="97" spans="1:16">
      <c r="A97" s="31">
        <v>38231</v>
      </c>
      <c r="C97" s="6">
        <v>89</v>
      </c>
      <c r="D97" s="29">
        <f t="shared" si="22"/>
        <v>6111</v>
      </c>
      <c r="E97" s="29">
        <f t="shared" si="27"/>
        <v>543879</v>
      </c>
      <c r="F97" s="29">
        <f t="shared" si="23"/>
        <v>-556121</v>
      </c>
      <c r="G97" s="34">
        <f>+Inputs!$D$3</f>
        <v>0.37951000000000001</v>
      </c>
      <c r="I97" s="27">
        <f t="shared" si="28"/>
        <v>1100000</v>
      </c>
      <c r="K97" s="27">
        <f t="shared" si="24"/>
        <v>6111</v>
      </c>
      <c r="L97" s="27">
        <f t="shared" si="29"/>
        <v>543879</v>
      </c>
      <c r="M97" s="27">
        <f t="shared" si="25"/>
        <v>2319.18561</v>
      </c>
      <c r="N97" s="27">
        <f t="shared" si="26"/>
        <v>2319.18561</v>
      </c>
      <c r="O97" s="27">
        <f t="shared" si="30"/>
        <v>-211046.88063000177</v>
      </c>
      <c r="P97" s="27">
        <f t="shared" si="31"/>
        <v>211046.88063000177</v>
      </c>
    </row>
    <row r="98" spans="1:16">
      <c r="A98" s="30">
        <v>38261</v>
      </c>
      <c r="C98" s="6">
        <v>90</v>
      </c>
      <c r="D98" s="29">
        <f t="shared" si="22"/>
        <v>6111</v>
      </c>
      <c r="E98" s="29">
        <f t="shared" si="27"/>
        <v>549990</v>
      </c>
      <c r="F98" s="29">
        <f t="shared" si="23"/>
        <v>-550010</v>
      </c>
      <c r="G98" s="34">
        <f>+Inputs!$D$3</f>
        <v>0.37951000000000001</v>
      </c>
      <c r="I98" s="27">
        <f t="shared" si="28"/>
        <v>1100000</v>
      </c>
      <c r="K98" s="27">
        <f t="shared" si="24"/>
        <v>6111</v>
      </c>
      <c r="L98" s="27">
        <f t="shared" si="29"/>
        <v>549990</v>
      </c>
      <c r="M98" s="27">
        <f t="shared" si="25"/>
        <v>2319.18561</v>
      </c>
      <c r="N98" s="27">
        <f t="shared" si="26"/>
        <v>2319.18561</v>
      </c>
      <c r="O98" s="27">
        <f t="shared" si="30"/>
        <v>-208727.69502000179</v>
      </c>
      <c r="P98" s="27">
        <f t="shared" si="31"/>
        <v>208727.69502000179</v>
      </c>
    </row>
    <row r="99" spans="1:16">
      <c r="A99" s="31">
        <v>38292</v>
      </c>
      <c r="C99" s="6">
        <v>91</v>
      </c>
      <c r="D99" s="29">
        <f t="shared" si="22"/>
        <v>6111</v>
      </c>
      <c r="E99" s="29">
        <f t="shared" si="27"/>
        <v>556101</v>
      </c>
      <c r="F99" s="29">
        <f t="shared" si="23"/>
        <v>-543899</v>
      </c>
      <c r="G99" s="34">
        <f>+Inputs!$D$3</f>
        <v>0.37951000000000001</v>
      </c>
      <c r="I99" s="27">
        <f t="shared" si="28"/>
        <v>1100000</v>
      </c>
      <c r="K99" s="27">
        <f t="shared" si="24"/>
        <v>6111</v>
      </c>
      <c r="L99" s="27">
        <f t="shared" si="29"/>
        <v>556101</v>
      </c>
      <c r="M99" s="27">
        <f t="shared" si="25"/>
        <v>2319.18561</v>
      </c>
      <c r="N99" s="27">
        <f t="shared" si="26"/>
        <v>2319.18561</v>
      </c>
      <c r="O99" s="27">
        <f t="shared" si="30"/>
        <v>-206408.5094100018</v>
      </c>
      <c r="P99" s="27">
        <f t="shared" si="31"/>
        <v>206408.5094100018</v>
      </c>
    </row>
    <row r="100" spans="1:16">
      <c r="A100" s="30">
        <v>38322</v>
      </c>
      <c r="C100" s="6">
        <v>92</v>
      </c>
      <c r="D100" s="29">
        <f t="shared" si="22"/>
        <v>6111</v>
      </c>
      <c r="E100" s="29">
        <f t="shared" si="27"/>
        <v>562212</v>
      </c>
      <c r="F100" s="29">
        <f t="shared" si="23"/>
        <v>-537788</v>
      </c>
      <c r="G100" s="34">
        <f>+Inputs!$D$3</f>
        <v>0.37951000000000001</v>
      </c>
      <c r="I100" s="27">
        <f t="shared" si="28"/>
        <v>1100000</v>
      </c>
      <c r="K100" s="27">
        <f t="shared" si="24"/>
        <v>6111</v>
      </c>
      <c r="L100" s="27">
        <f t="shared" si="29"/>
        <v>562212</v>
      </c>
      <c r="M100" s="27">
        <f t="shared" si="25"/>
        <v>2319.18561</v>
      </c>
      <c r="N100" s="27">
        <f t="shared" si="26"/>
        <v>2319.18561</v>
      </c>
      <c r="O100" s="27">
        <f t="shared" si="30"/>
        <v>-204089.32380000182</v>
      </c>
      <c r="P100" s="27">
        <f t="shared" si="31"/>
        <v>204089.32380000182</v>
      </c>
    </row>
    <row r="101" spans="1:16">
      <c r="A101" s="31">
        <v>38353</v>
      </c>
      <c r="C101" s="6">
        <v>93</v>
      </c>
      <c r="D101" s="29">
        <f t="shared" si="22"/>
        <v>6111</v>
      </c>
      <c r="E101" s="29">
        <f t="shared" si="27"/>
        <v>568323</v>
      </c>
      <c r="F101" s="29">
        <f t="shared" si="23"/>
        <v>-531677</v>
      </c>
      <c r="G101" s="34">
        <f>+Inputs!$D$3</f>
        <v>0.37951000000000001</v>
      </c>
      <c r="I101" s="27">
        <f t="shared" si="28"/>
        <v>1100000</v>
      </c>
      <c r="K101" s="27">
        <f t="shared" si="24"/>
        <v>6111</v>
      </c>
      <c r="L101" s="27">
        <f t="shared" si="29"/>
        <v>568323</v>
      </c>
      <c r="M101" s="27">
        <f t="shared" si="25"/>
        <v>2319.18561</v>
      </c>
      <c r="N101" s="27">
        <f t="shared" si="26"/>
        <v>2319.18561</v>
      </c>
      <c r="O101" s="27">
        <f t="shared" si="30"/>
        <v>-201770.13819000183</v>
      </c>
      <c r="P101" s="27">
        <f t="shared" si="31"/>
        <v>201770.13819000183</v>
      </c>
    </row>
    <row r="102" spans="1:16">
      <c r="A102" s="30">
        <v>38384</v>
      </c>
      <c r="C102" s="6">
        <v>94</v>
      </c>
      <c r="D102" s="29">
        <f t="shared" si="22"/>
        <v>6111</v>
      </c>
      <c r="E102" s="29">
        <f t="shared" si="27"/>
        <v>574434</v>
      </c>
      <c r="F102" s="29">
        <f t="shared" si="23"/>
        <v>-525566</v>
      </c>
      <c r="G102" s="34">
        <f>+Inputs!$D$3</f>
        <v>0.37951000000000001</v>
      </c>
      <c r="I102" s="27">
        <f t="shared" si="28"/>
        <v>1100000</v>
      </c>
      <c r="K102" s="27">
        <f t="shared" si="24"/>
        <v>6111</v>
      </c>
      <c r="L102" s="27">
        <f t="shared" si="29"/>
        <v>574434</v>
      </c>
      <c r="M102" s="27">
        <f t="shared" si="25"/>
        <v>2319.18561</v>
      </c>
      <c r="N102" s="27">
        <f t="shared" si="26"/>
        <v>2319.18561</v>
      </c>
      <c r="O102" s="27">
        <f t="shared" si="30"/>
        <v>-199450.95258000185</v>
      </c>
      <c r="P102" s="27">
        <f t="shared" si="31"/>
        <v>199450.95258000185</v>
      </c>
    </row>
    <row r="103" spans="1:16">
      <c r="A103" s="31">
        <v>38412</v>
      </c>
      <c r="C103" s="6">
        <v>95</v>
      </c>
      <c r="D103" s="29">
        <f t="shared" si="22"/>
        <v>6111</v>
      </c>
      <c r="E103" s="29">
        <f t="shared" si="27"/>
        <v>580545</v>
      </c>
      <c r="F103" s="29">
        <f t="shared" si="23"/>
        <v>-519455</v>
      </c>
      <c r="G103" s="34">
        <f>+Inputs!$D$3</f>
        <v>0.37951000000000001</v>
      </c>
      <c r="I103" s="27">
        <f t="shared" si="28"/>
        <v>1100000</v>
      </c>
      <c r="K103" s="27">
        <f t="shared" si="24"/>
        <v>6111</v>
      </c>
      <c r="L103" s="27">
        <f t="shared" si="29"/>
        <v>580545</v>
      </c>
      <c r="M103" s="27">
        <f t="shared" si="25"/>
        <v>2319.18561</v>
      </c>
      <c r="N103" s="27">
        <f t="shared" si="26"/>
        <v>2319.18561</v>
      </c>
      <c r="O103" s="27">
        <f t="shared" si="30"/>
        <v>-197131.76697000186</v>
      </c>
      <c r="P103" s="27">
        <f t="shared" si="31"/>
        <v>197131.76697000186</v>
      </c>
    </row>
    <row r="104" spans="1:16">
      <c r="A104" s="30">
        <v>38443</v>
      </c>
      <c r="C104" s="6">
        <v>96</v>
      </c>
      <c r="D104" s="29">
        <f t="shared" si="22"/>
        <v>6111</v>
      </c>
      <c r="E104" s="29">
        <f t="shared" si="27"/>
        <v>586656</v>
      </c>
      <c r="F104" s="29">
        <f t="shared" si="23"/>
        <v>-513344</v>
      </c>
      <c r="G104" s="34">
        <f>+Inputs!$D$3</f>
        <v>0.37951000000000001</v>
      </c>
      <c r="I104" s="27">
        <f t="shared" si="28"/>
        <v>1100000</v>
      </c>
      <c r="K104" s="27">
        <f t="shared" si="24"/>
        <v>6111</v>
      </c>
      <c r="L104" s="27">
        <f t="shared" si="29"/>
        <v>586656</v>
      </c>
      <c r="M104" s="27">
        <f t="shared" si="25"/>
        <v>2319.18561</v>
      </c>
      <c r="N104" s="27">
        <f t="shared" si="26"/>
        <v>2319.18561</v>
      </c>
      <c r="O104" s="27">
        <f t="shared" si="30"/>
        <v>-194812.58136000187</v>
      </c>
      <c r="P104" s="27">
        <f t="shared" si="31"/>
        <v>194812.58136000187</v>
      </c>
    </row>
    <row r="105" spans="1:16">
      <c r="A105" s="31">
        <v>38473</v>
      </c>
      <c r="C105" s="6">
        <v>97</v>
      </c>
      <c r="D105" s="29">
        <f t="shared" ref="D105:D136" si="32">ROUND(-(+$B$9/180)*1,0)</f>
        <v>6111</v>
      </c>
      <c r="E105" s="29">
        <f t="shared" si="27"/>
        <v>592767</v>
      </c>
      <c r="F105" s="29">
        <f t="shared" ref="F105:F136" si="33">$B$9+E105</f>
        <v>-507233</v>
      </c>
      <c r="G105" s="34">
        <f>+Inputs!$D$3</f>
        <v>0.37951000000000001</v>
      </c>
      <c r="I105" s="27">
        <f t="shared" si="28"/>
        <v>1100000</v>
      </c>
      <c r="K105" s="27">
        <f t="shared" ref="K105:K136" si="34">D105</f>
        <v>6111</v>
      </c>
      <c r="L105" s="27">
        <f t="shared" si="29"/>
        <v>592767</v>
      </c>
      <c r="M105" s="27">
        <f t="shared" ref="M105:M136" si="35">K105*G105</f>
        <v>2319.18561</v>
      </c>
      <c r="N105" s="27">
        <f t="shared" ref="N105:N136" si="36">M105-J105</f>
        <v>2319.18561</v>
      </c>
      <c r="O105" s="27">
        <f t="shared" si="30"/>
        <v>-192493.39575000189</v>
      </c>
      <c r="P105" s="27">
        <f t="shared" si="31"/>
        <v>192493.39575000189</v>
      </c>
    </row>
    <row r="106" spans="1:16">
      <c r="A106" s="30">
        <v>38504</v>
      </c>
      <c r="C106" s="6">
        <v>98</v>
      </c>
      <c r="D106" s="29">
        <f t="shared" si="32"/>
        <v>6111</v>
      </c>
      <c r="E106" s="29">
        <f t="shared" ref="E106:E137" si="37">+E105+D106</f>
        <v>598878</v>
      </c>
      <c r="F106" s="29">
        <f t="shared" si="33"/>
        <v>-501122</v>
      </c>
      <c r="G106" s="34">
        <f>+Inputs!$D$3</f>
        <v>0.37951000000000001</v>
      </c>
      <c r="I106" s="27">
        <f t="shared" ref="I106:I137" si="38">+I105+H106</f>
        <v>1100000</v>
      </c>
      <c r="K106" s="27">
        <f t="shared" si="34"/>
        <v>6111</v>
      </c>
      <c r="L106" s="27">
        <f t="shared" ref="L106:L137" si="39">+L105+K106</f>
        <v>598878</v>
      </c>
      <c r="M106" s="27">
        <f t="shared" si="35"/>
        <v>2319.18561</v>
      </c>
      <c r="N106" s="27">
        <f t="shared" si="36"/>
        <v>2319.18561</v>
      </c>
      <c r="O106" s="27">
        <f t="shared" ref="O106:O137" si="40">+O105+N106</f>
        <v>-190174.2101400019</v>
      </c>
      <c r="P106" s="27">
        <f t="shared" ref="P106:P137" si="41">P105-N106</f>
        <v>190174.2101400019</v>
      </c>
    </row>
    <row r="107" spans="1:16">
      <c r="A107" s="31">
        <v>38534</v>
      </c>
      <c r="C107" s="6">
        <v>99</v>
      </c>
      <c r="D107" s="29">
        <f t="shared" si="32"/>
        <v>6111</v>
      </c>
      <c r="E107" s="29">
        <f t="shared" si="37"/>
        <v>604989</v>
      </c>
      <c r="F107" s="29">
        <f t="shared" si="33"/>
        <v>-495011</v>
      </c>
      <c r="G107" s="34">
        <f>+Inputs!$D$3</f>
        <v>0.37951000000000001</v>
      </c>
      <c r="I107" s="27">
        <f t="shared" si="38"/>
        <v>1100000</v>
      </c>
      <c r="K107" s="27">
        <f t="shared" si="34"/>
        <v>6111</v>
      </c>
      <c r="L107" s="27">
        <f t="shared" si="39"/>
        <v>604989</v>
      </c>
      <c r="M107" s="27">
        <f t="shared" si="35"/>
        <v>2319.18561</v>
      </c>
      <c r="N107" s="27">
        <f t="shared" si="36"/>
        <v>2319.18561</v>
      </c>
      <c r="O107" s="27">
        <f t="shared" si="40"/>
        <v>-187855.02453000192</v>
      </c>
      <c r="P107" s="27">
        <f t="shared" si="41"/>
        <v>187855.02453000192</v>
      </c>
    </row>
    <row r="108" spans="1:16">
      <c r="A108" s="30">
        <v>38565</v>
      </c>
      <c r="C108" s="6">
        <v>100</v>
      </c>
      <c r="D108" s="29">
        <f t="shared" si="32"/>
        <v>6111</v>
      </c>
      <c r="E108" s="29">
        <f t="shared" si="37"/>
        <v>611100</v>
      </c>
      <c r="F108" s="29">
        <f t="shared" si="33"/>
        <v>-488900</v>
      </c>
      <c r="G108" s="34">
        <f>+Inputs!$D$3</f>
        <v>0.37951000000000001</v>
      </c>
      <c r="I108" s="27">
        <f t="shared" si="38"/>
        <v>1100000</v>
      </c>
      <c r="K108" s="27">
        <f t="shared" si="34"/>
        <v>6111</v>
      </c>
      <c r="L108" s="27">
        <f t="shared" si="39"/>
        <v>611100</v>
      </c>
      <c r="M108" s="27">
        <f t="shared" si="35"/>
        <v>2319.18561</v>
      </c>
      <c r="N108" s="27">
        <f t="shared" si="36"/>
        <v>2319.18561</v>
      </c>
      <c r="O108" s="27">
        <f t="shared" si="40"/>
        <v>-185535.83892000193</v>
      </c>
      <c r="P108" s="27">
        <f t="shared" si="41"/>
        <v>185535.83892000193</v>
      </c>
    </row>
    <row r="109" spans="1:16">
      <c r="A109" s="31">
        <v>38596</v>
      </c>
      <c r="C109" s="6">
        <v>101</v>
      </c>
      <c r="D109" s="29">
        <f t="shared" si="32"/>
        <v>6111</v>
      </c>
      <c r="E109" s="29">
        <f t="shared" si="37"/>
        <v>617211</v>
      </c>
      <c r="F109" s="29">
        <f t="shared" si="33"/>
        <v>-482789</v>
      </c>
      <c r="G109" s="34">
        <f>+Inputs!$D$3</f>
        <v>0.37951000000000001</v>
      </c>
      <c r="I109" s="27">
        <f t="shared" si="38"/>
        <v>1100000</v>
      </c>
      <c r="K109" s="27">
        <f t="shared" si="34"/>
        <v>6111</v>
      </c>
      <c r="L109" s="27">
        <f t="shared" si="39"/>
        <v>617211</v>
      </c>
      <c r="M109" s="27">
        <f t="shared" si="35"/>
        <v>2319.18561</v>
      </c>
      <c r="N109" s="27">
        <f t="shared" si="36"/>
        <v>2319.18561</v>
      </c>
      <c r="O109" s="27">
        <f t="shared" si="40"/>
        <v>-183216.65331000194</v>
      </c>
      <c r="P109" s="27">
        <f t="shared" si="41"/>
        <v>183216.65331000194</v>
      </c>
    </row>
    <row r="110" spans="1:16">
      <c r="A110" s="30">
        <v>38626</v>
      </c>
      <c r="C110" s="6">
        <v>102</v>
      </c>
      <c r="D110" s="29">
        <f t="shared" si="32"/>
        <v>6111</v>
      </c>
      <c r="E110" s="29">
        <f t="shared" si="37"/>
        <v>623322</v>
      </c>
      <c r="F110" s="29">
        <f t="shared" si="33"/>
        <v>-476678</v>
      </c>
      <c r="G110" s="34">
        <f>+Inputs!$D$3</f>
        <v>0.37951000000000001</v>
      </c>
      <c r="I110" s="27">
        <f t="shared" si="38"/>
        <v>1100000</v>
      </c>
      <c r="K110" s="27">
        <f t="shared" si="34"/>
        <v>6111</v>
      </c>
      <c r="L110" s="27">
        <f t="shared" si="39"/>
        <v>623322</v>
      </c>
      <c r="M110" s="27">
        <f t="shared" si="35"/>
        <v>2319.18561</v>
      </c>
      <c r="N110" s="27">
        <f t="shared" si="36"/>
        <v>2319.18561</v>
      </c>
      <c r="O110" s="27">
        <f t="shared" si="40"/>
        <v>-180897.46770000196</v>
      </c>
      <c r="P110" s="27">
        <f t="shared" si="41"/>
        <v>180897.46770000196</v>
      </c>
    </row>
    <row r="111" spans="1:16">
      <c r="A111" s="31">
        <v>38657</v>
      </c>
      <c r="C111" s="6">
        <v>103</v>
      </c>
      <c r="D111" s="29">
        <f t="shared" si="32"/>
        <v>6111</v>
      </c>
      <c r="E111" s="29">
        <f t="shared" si="37"/>
        <v>629433</v>
      </c>
      <c r="F111" s="29">
        <f t="shared" si="33"/>
        <v>-470567</v>
      </c>
      <c r="G111" s="34">
        <f>+Inputs!$D$3</f>
        <v>0.37951000000000001</v>
      </c>
      <c r="I111" s="27">
        <f t="shared" si="38"/>
        <v>1100000</v>
      </c>
      <c r="K111" s="27">
        <f t="shared" si="34"/>
        <v>6111</v>
      </c>
      <c r="L111" s="27">
        <f t="shared" si="39"/>
        <v>629433</v>
      </c>
      <c r="M111" s="27">
        <f t="shared" si="35"/>
        <v>2319.18561</v>
      </c>
      <c r="N111" s="27">
        <f t="shared" si="36"/>
        <v>2319.18561</v>
      </c>
      <c r="O111" s="27">
        <f t="shared" si="40"/>
        <v>-178578.28209000197</v>
      </c>
      <c r="P111" s="27">
        <f t="shared" si="41"/>
        <v>178578.28209000197</v>
      </c>
    </row>
    <row r="112" spans="1:16">
      <c r="A112" s="30">
        <v>38687</v>
      </c>
      <c r="C112" s="6">
        <v>104</v>
      </c>
      <c r="D112" s="29">
        <f t="shared" si="32"/>
        <v>6111</v>
      </c>
      <c r="E112" s="29">
        <f t="shared" si="37"/>
        <v>635544</v>
      </c>
      <c r="F112" s="29">
        <f t="shared" si="33"/>
        <v>-464456</v>
      </c>
      <c r="G112" s="34">
        <f>+Inputs!$D$3</f>
        <v>0.37951000000000001</v>
      </c>
      <c r="I112" s="27">
        <f t="shared" si="38"/>
        <v>1100000</v>
      </c>
      <c r="K112" s="27">
        <f t="shared" si="34"/>
        <v>6111</v>
      </c>
      <c r="L112" s="27">
        <f t="shared" si="39"/>
        <v>635544</v>
      </c>
      <c r="M112" s="27">
        <f t="shared" si="35"/>
        <v>2319.18561</v>
      </c>
      <c r="N112" s="27">
        <f t="shared" si="36"/>
        <v>2319.18561</v>
      </c>
      <c r="O112" s="27">
        <f t="shared" si="40"/>
        <v>-176259.09648000199</v>
      </c>
      <c r="P112" s="27">
        <f t="shared" si="41"/>
        <v>176259.09648000199</v>
      </c>
    </row>
    <row r="113" spans="1:16">
      <c r="A113" s="31">
        <v>38718</v>
      </c>
      <c r="C113" s="6">
        <v>105</v>
      </c>
      <c r="D113" s="29">
        <f t="shared" si="32"/>
        <v>6111</v>
      </c>
      <c r="E113" s="29">
        <f t="shared" si="37"/>
        <v>641655</v>
      </c>
      <c r="F113" s="29">
        <f t="shared" si="33"/>
        <v>-458345</v>
      </c>
      <c r="G113" s="34">
        <f>+Inputs!$D$3</f>
        <v>0.37951000000000001</v>
      </c>
      <c r="I113" s="27">
        <f t="shared" si="38"/>
        <v>1100000</v>
      </c>
      <c r="K113" s="27">
        <f t="shared" si="34"/>
        <v>6111</v>
      </c>
      <c r="L113" s="27">
        <f t="shared" si="39"/>
        <v>641655</v>
      </c>
      <c r="M113" s="27">
        <f t="shared" si="35"/>
        <v>2319.18561</v>
      </c>
      <c r="N113" s="27">
        <f t="shared" si="36"/>
        <v>2319.18561</v>
      </c>
      <c r="O113" s="27">
        <f t="shared" si="40"/>
        <v>-173939.910870002</v>
      </c>
      <c r="P113" s="27">
        <f t="shared" si="41"/>
        <v>173939.910870002</v>
      </c>
    </row>
    <row r="114" spans="1:16">
      <c r="A114" s="30">
        <v>38749</v>
      </c>
      <c r="C114" s="6">
        <v>106</v>
      </c>
      <c r="D114" s="29">
        <f t="shared" si="32"/>
        <v>6111</v>
      </c>
      <c r="E114" s="29">
        <f t="shared" si="37"/>
        <v>647766</v>
      </c>
      <c r="F114" s="29">
        <f t="shared" si="33"/>
        <v>-452234</v>
      </c>
      <c r="G114" s="34">
        <f>+Inputs!$D$3</f>
        <v>0.37951000000000001</v>
      </c>
      <c r="I114" s="27">
        <f t="shared" si="38"/>
        <v>1100000</v>
      </c>
      <c r="K114" s="27">
        <f t="shared" si="34"/>
        <v>6111</v>
      </c>
      <c r="L114" s="27">
        <f t="shared" si="39"/>
        <v>647766</v>
      </c>
      <c r="M114" s="27">
        <f t="shared" si="35"/>
        <v>2319.18561</v>
      </c>
      <c r="N114" s="27">
        <f t="shared" si="36"/>
        <v>2319.18561</v>
      </c>
      <c r="O114" s="27">
        <f t="shared" si="40"/>
        <v>-171620.72526000201</v>
      </c>
      <c r="P114" s="27">
        <f t="shared" si="41"/>
        <v>171620.72526000201</v>
      </c>
    </row>
    <row r="115" spans="1:16">
      <c r="A115" s="31">
        <v>38777</v>
      </c>
      <c r="C115" s="6">
        <v>107</v>
      </c>
      <c r="D115" s="29">
        <f t="shared" si="32"/>
        <v>6111</v>
      </c>
      <c r="E115" s="29">
        <f t="shared" si="37"/>
        <v>653877</v>
      </c>
      <c r="F115" s="29">
        <f t="shared" si="33"/>
        <v>-446123</v>
      </c>
      <c r="G115" s="34">
        <f>+Inputs!$D$3</f>
        <v>0.37951000000000001</v>
      </c>
      <c r="I115" s="27">
        <f t="shared" si="38"/>
        <v>1100000</v>
      </c>
      <c r="K115" s="27">
        <f t="shared" si="34"/>
        <v>6111</v>
      </c>
      <c r="L115" s="27">
        <f t="shared" si="39"/>
        <v>653877</v>
      </c>
      <c r="M115" s="27">
        <f t="shared" si="35"/>
        <v>2319.18561</v>
      </c>
      <c r="N115" s="27">
        <f t="shared" si="36"/>
        <v>2319.18561</v>
      </c>
      <c r="O115" s="27">
        <f t="shared" si="40"/>
        <v>-169301.53965000203</v>
      </c>
      <c r="P115" s="27">
        <f t="shared" si="41"/>
        <v>169301.53965000203</v>
      </c>
    </row>
    <row r="116" spans="1:16">
      <c r="A116" s="30">
        <v>38808</v>
      </c>
      <c r="C116" s="6">
        <v>108</v>
      </c>
      <c r="D116" s="29">
        <f t="shared" si="32"/>
        <v>6111</v>
      </c>
      <c r="E116" s="29">
        <f t="shared" si="37"/>
        <v>659988</v>
      </c>
      <c r="F116" s="29">
        <f t="shared" si="33"/>
        <v>-440012</v>
      </c>
      <c r="G116" s="34">
        <f>+Inputs!$D$3</f>
        <v>0.37951000000000001</v>
      </c>
      <c r="I116" s="27">
        <f t="shared" si="38"/>
        <v>1100000</v>
      </c>
      <c r="K116" s="27">
        <f t="shared" si="34"/>
        <v>6111</v>
      </c>
      <c r="L116" s="27">
        <f t="shared" si="39"/>
        <v>659988</v>
      </c>
      <c r="M116" s="27">
        <f t="shared" si="35"/>
        <v>2319.18561</v>
      </c>
      <c r="N116" s="27">
        <f t="shared" si="36"/>
        <v>2319.18561</v>
      </c>
      <c r="O116" s="27">
        <f t="shared" si="40"/>
        <v>-166982.35404000204</v>
      </c>
      <c r="P116" s="27">
        <f t="shared" si="41"/>
        <v>166982.35404000204</v>
      </c>
    </row>
    <row r="117" spans="1:16">
      <c r="A117" s="31">
        <v>38838</v>
      </c>
      <c r="C117" s="6">
        <v>109</v>
      </c>
      <c r="D117" s="29">
        <f t="shared" si="32"/>
        <v>6111</v>
      </c>
      <c r="E117" s="29">
        <f t="shared" si="37"/>
        <v>666099</v>
      </c>
      <c r="F117" s="29">
        <f t="shared" si="33"/>
        <v>-433901</v>
      </c>
      <c r="G117" s="34">
        <f>+Inputs!$D$3</f>
        <v>0.37951000000000001</v>
      </c>
      <c r="I117" s="27">
        <f t="shared" si="38"/>
        <v>1100000</v>
      </c>
      <c r="K117" s="27">
        <f t="shared" si="34"/>
        <v>6111</v>
      </c>
      <c r="L117" s="27">
        <f t="shared" si="39"/>
        <v>666099</v>
      </c>
      <c r="M117" s="27">
        <f t="shared" si="35"/>
        <v>2319.18561</v>
      </c>
      <c r="N117" s="27">
        <f t="shared" si="36"/>
        <v>2319.18561</v>
      </c>
      <c r="O117" s="27">
        <f t="shared" si="40"/>
        <v>-164663.16843000206</v>
      </c>
      <c r="P117" s="27">
        <f t="shared" si="41"/>
        <v>164663.16843000206</v>
      </c>
    </row>
    <row r="118" spans="1:16">
      <c r="A118" s="30">
        <v>38869</v>
      </c>
      <c r="C118" s="6">
        <v>110</v>
      </c>
      <c r="D118" s="29">
        <f t="shared" si="32"/>
        <v>6111</v>
      </c>
      <c r="E118" s="29">
        <f t="shared" si="37"/>
        <v>672210</v>
      </c>
      <c r="F118" s="29">
        <f t="shared" si="33"/>
        <v>-427790</v>
      </c>
      <c r="G118" s="34">
        <f>+Inputs!$D$3</f>
        <v>0.37951000000000001</v>
      </c>
      <c r="I118" s="27">
        <f t="shared" si="38"/>
        <v>1100000</v>
      </c>
      <c r="K118" s="27">
        <f t="shared" si="34"/>
        <v>6111</v>
      </c>
      <c r="L118" s="27">
        <f t="shared" si="39"/>
        <v>672210</v>
      </c>
      <c r="M118" s="27">
        <f t="shared" si="35"/>
        <v>2319.18561</v>
      </c>
      <c r="N118" s="27">
        <f t="shared" si="36"/>
        <v>2319.18561</v>
      </c>
      <c r="O118" s="27">
        <f t="shared" si="40"/>
        <v>-162343.98282000207</v>
      </c>
      <c r="P118" s="27">
        <f t="shared" si="41"/>
        <v>162343.98282000207</v>
      </c>
    </row>
    <row r="119" spans="1:16">
      <c r="A119" s="31">
        <v>38899</v>
      </c>
      <c r="C119" s="6">
        <v>111</v>
      </c>
      <c r="D119" s="29">
        <f t="shared" si="32"/>
        <v>6111</v>
      </c>
      <c r="E119" s="29">
        <f t="shared" si="37"/>
        <v>678321</v>
      </c>
      <c r="F119" s="29">
        <f t="shared" si="33"/>
        <v>-421679</v>
      </c>
      <c r="G119" s="34">
        <f>+Inputs!$D$3</f>
        <v>0.37951000000000001</v>
      </c>
      <c r="I119" s="27">
        <f t="shared" si="38"/>
        <v>1100000</v>
      </c>
      <c r="K119" s="27">
        <f t="shared" si="34"/>
        <v>6111</v>
      </c>
      <c r="L119" s="27">
        <f t="shared" si="39"/>
        <v>678321</v>
      </c>
      <c r="M119" s="27">
        <f t="shared" si="35"/>
        <v>2319.18561</v>
      </c>
      <c r="N119" s="27">
        <f t="shared" si="36"/>
        <v>2319.18561</v>
      </c>
      <c r="O119" s="27">
        <f t="shared" si="40"/>
        <v>-160024.79721000209</v>
      </c>
      <c r="P119" s="27">
        <f t="shared" si="41"/>
        <v>160024.79721000209</v>
      </c>
    </row>
    <row r="120" spans="1:16">
      <c r="A120" s="30">
        <v>38930</v>
      </c>
      <c r="C120" s="6">
        <v>112</v>
      </c>
      <c r="D120" s="29">
        <f t="shared" si="32"/>
        <v>6111</v>
      </c>
      <c r="E120" s="29">
        <f t="shared" si="37"/>
        <v>684432</v>
      </c>
      <c r="F120" s="29">
        <f t="shared" si="33"/>
        <v>-415568</v>
      </c>
      <c r="G120" s="34">
        <f>+Inputs!$D$3</f>
        <v>0.37951000000000001</v>
      </c>
      <c r="I120" s="27">
        <f t="shared" si="38"/>
        <v>1100000</v>
      </c>
      <c r="K120" s="27">
        <f t="shared" si="34"/>
        <v>6111</v>
      </c>
      <c r="L120" s="27">
        <f t="shared" si="39"/>
        <v>684432</v>
      </c>
      <c r="M120" s="27">
        <f t="shared" si="35"/>
        <v>2319.18561</v>
      </c>
      <c r="N120" s="27">
        <f t="shared" si="36"/>
        <v>2319.18561</v>
      </c>
      <c r="O120" s="27">
        <f t="shared" si="40"/>
        <v>-157705.6116000021</v>
      </c>
      <c r="P120" s="27">
        <f t="shared" si="41"/>
        <v>157705.6116000021</v>
      </c>
    </row>
    <row r="121" spans="1:16">
      <c r="A121" s="31">
        <v>38961</v>
      </c>
      <c r="C121" s="6">
        <v>113</v>
      </c>
      <c r="D121" s="29">
        <f t="shared" si="32"/>
        <v>6111</v>
      </c>
      <c r="E121" s="29">
        <f t="shared" si="37"/>
        <v>690543</v>
      </c>
      <c r="F121" s="29">
        <f t="shared" si="33"/>
        <v>-409457</v>
      </c>
      <c r="G121" s="34">
        <f>+Inputs!$D$3</f>
        <v>0.37951000000000001</v>
      </c>
      <c r="I121" s="27">
        <f t="shared" si="38"/>
        <v>1100000</v>
      </c>
      <c r="K121" s="27">
        <f t="shared" si="34"/>
        <v>6111</v>
      </c>
      <c r="L121" s="27">
        <f t="shared" si="39"/>
        <v>690543</v>
      </c>
      <c r="M121" s="27">
        <f t="shared" si="35"/>
        <v>2319.18561</v>
      </c>
      <c r="N121" s="27">
        <f t="shared" si="36"/>
        <v>2319.18561</v>
      </c>
      <c r="O121" s="27">
        <f t="shared" si="40"/>
        <v>-155386.42599000211</v>
      </c>
      <c r="P121" s="27">
        <f t="shared" si="41"/>
        <v>155386.42599000211</v>
      </c>
    </row>
    <row r="122" spans="1:16">
      <c r="A122" s="30">
        <v>38991</v>
      </c>
      <c r="C122" s="6">
        <v>114</v>
      </c>
      <c r="D122" s="29">
        <f t="shared" si="32"/>
        <v>6111</v>
      </c>
      <c r="E122" s="29">
        <f t="shared" si="37"/>
        <v>696654</v>
      </c>
      <c r="F122" s="29">
        <f t="shared" si="33"/>
        <v>-403346</v>
      </c>
      <c r="G122" s="34">
        <f>+Inputs!$D$3</f>
        <v>0.37951000000000001</v>
      </c>
      <c r="I122" s="27">
        <f t="shared" si="38"/>
        <v>1100000</v>
      </c>
      <c r="K122" s="27">
        <f t="shared" si="34"/>
        <v>6111</v>
      </c>
      <c r="L122" s="27">
        <f t="shared" si="39"/>
        <v>696654</v>
      </c>
      <c r="M122" s="27">
        <f t="shared" si="35"/>
        <v>2319.18561</v>
      </c>
      <c r="N122" s="27">
        <f t="shared" si="36"/>
        <v>2319.18561</v>
      </c>
      <c r="O122" s="27">
        <f t="shared" si="40"/>
        <v>-153067.24038000213</v>
      </c>
      <c r="P122" s="27">
        <f t="shared" si="41"/>
        <v>153067.24038000213</v>
      </c>
    </row>
    <row r="123" spans="1:16">
      <c r="A123" s="31">
        <v>39022</v>
      </c>
      <c r="C123" s="6">
        <v>115</v>
      </c>
      <c r="D123" s="29">
        <f t="shared" si="32"/>
        <v>6111</v>
      </c>
      <c r="E123" s="29">
        <f t="shared" si="37"/>
        <v>702765</v>
      </c>
      <c r="F123" s="29">
        <f t="shared" si="33"/>
        <v>-397235</v>
      </c>
      <c r="G123" s="34">
        <f>+Inputs!$D$3</f>
        <v>0.37951000000000001</v>
      </c>
      <c r="I123" s="27">
        <f t="shared" si="38"/>
        <v>1100000</v>
      </c>
      <c r="K123" s="27">
        <f t="shared" si="34"/>
        <v>6111</v>
      </c>
      <c r="L123" s="27">
        <f t="shared" si="39"/>
        <v>702765</v>
      </c>
      <c r="M123" s="27">
        <f t="shared" si="35"/>
        <v>2319.18561</v>
      </c>
      <c r="N123" s="27">
        <f t="shared" si="36"/>
        <v>2319.18561</v>
      </c>
      <c r="O123" s="27">
        <f t="shared" si="40"/>
        <v>-150748.05477000214</v>
      </c>
      <c r="P123" s="27">
        <f t="shared" si="41"/>
        <v>150748.05477000214</v>
      </c>
    </row>
    <row r="124" spans="1:16">
      <c r="A124" s="30">
        <v>39052</v>
      </c>
      <c r="C124" s="6">
        <v>116</v>
      </c>
      <c r="D124" s="29">
        <f t="shared" si="32"/>
        <v>6111</v>
      </c>
      <c r="E124" s="29">
        <f t="shared" si="37"/>
        <v>708876</v>
      </c>
      <c r="F124" s="29">
        <f t="shared" si="33"/>
        <v>-391124</v>
      </c>
      <c r="G124" s="34">
        <f>+Inputs!$D$3</f>
        <v>0.37951000000000001</v>
      </c>
      <c r="I124" s="27">
        <f t="shared" si="38"/>
        <v>1100000</v>
      </c>
      <c r="K124" s="27">
        <f t="shared" si="34"/>
        <v>6111</v>
      </c>
      <c r="L124" s="27">
        <f t="shared" si="39"/>
        <v>708876</v>
      </c>
      <c r="M124" s="27">
        <f t="shared" si="35"/>
        <v>2319.18561</v>
      </c>
      <c r="N124" s="27">
        <f t="shared" si="36"/>
        <v>2319.18561</v>
      </c>
      <c r="O124" s="27">
        <f t="shared" si="40"/>
        <v>-148428.86916000216</v>
      </c>
      <c r="P124" s="27">
        <f t="shared" si="41"/>
        <v>148428.86916000216</v>
      </c>
    </row>
    <row r="125" spans="1:16">
      <c r="A125" s="31">
        <v>39083</v>
      </c>
      <c r="C125" s="6">
        <v>117</v>
      </c>
      <c r="D125" s="29">
        <f t="shared" si="32"/>
        <v>6111</v>
      </c>
      <c r="E125" s="29">
        <f t="shared" si="37"/>
        <v>714987</v>
      </c>
      <c r="F125" s="29">
        <f t="shared" si="33"/>
        <v>-385013</v>
      </c>
      <c r="G125" s="34">
        <f>+Inputs!$D$3</f>
        <v>0.37951000000000001</v>
      </c>
      <c r="I125" s="27">
        <f t="shared" si="38"/>
        <v>1100000</v>
      </c>
      <c r="K125" s="27">
        <f t="shared" si="34"/>
        <v>6111</v>
      </c>
      <c r="L125" s="27">
        <f t="shared" si="39"/>
        <v>714987</v>
      </c>
      <c r="M125" s="27">
        <f t="shared" si="35"/>
        <v>2319.18561</v>
      </c>
      <c r="N125" s="27">
        <f t="shared" si="36"/>
        <v>2319.18561</v>
      </c>
      <c r="O125" s="27">
        <f t="shared" si="40"/>
        <v>-146109.68355000217</v>
      </c>
      <c r="P125" s="27">
        <f t="shared" si="41"/>
        <v>146109.68355000217</v>
      </c>
    </row>
    <row r="126" spans="1:16">
      <c r="A126" s="30">
        <v>39114</v>
      </c>
      <c r="C126" s="6">
        <v>118</v>
      </c>
      <c r="D126" s="29">
        <f t="shared" si="32"/>
        <v>6111</v>
      </c>
      <c r="E126" s="29">
        <f t="shared" si="37"/>
        <v>721098</v>
      </c>
      <c r="F126" s="29">
        <f t="shared" si="33"/>
        <v>-378902</v>
      </c>
      <c r="G126" s="34">
        <f>+Inputs!$D$3</f>
        <v>0.37951000000000001</v>
      </c>
      <c r="I126" s="27">
        <f t="shared" si="38"/>
        <v>1100000</v>
      </c>
      <c r="K126" s="27">
        <f t="shared" si="34"/>
        <v>6111</v>
      </c>
      <c r="L126" s="27">
        <f t="shared" si="39"/>
        <v>721098</v>
      </c>
      <c r="M126" s="27">
        <f t="shared" si="35"/>
        <v>2319.18561</v>
      </c>
      <c r="N126" s="27">
        <f t="shared" si="36"/>
        <v>2319.18561</v>
      </c>
      <c r="O126" s="27">
        <f t="shared" si="40"/>
        <v>-143790.49794000218</v>
      </c>
      <c r="P126" s="27">
        <f t="shared" si="41"/>
        <v>143790.49794000218</v>
      </c>
    </row>
    <row r="127" spans="1:16">
      <c r="A127" s="31">
        <v>39142</v>
      </c>
      <c r="C127" s="6">
        <v>119</v>
      </c>
      <c r="D127" s="29">
        <f t="shared" si="32"/>
        <v>6111</v>
      </c>
      <c r="E127" s="29">
        <f t="shared" si="37"/>
        <v>727209</v>
      </c>
      <c r="F127" s="29">
        <f t="shared" si="33"/>
        <v>-372791</v>
      </c>
      <c r="G127" s="34">
        <f>+Inputs!$D$3</f>
        <v>0.37951000000000001</v>
      </c>
      <c r="I127" s="27">
        <f t="shared" si="38"/>
        <v>1100000</v>
      </c>
      <c r="K127" s="27">
        <f t="shared" si="34"/>
        <v>6111</v>
      </c>
      <c r="L127" s="27">
        <f t="shared" si="39"/>
        <v>727209</v>
      </c>
      <c r="M127" s="27">
        <f t="shared" si="35"/>
        <v>2319.18561</v>
      </c>
      <c r="N127" s="27">
        <f t="shared" si="36"/>
        <v>2319.18561</v>
      </c>
      <c r="O127" s="27">
        <f t="shared" si="40"/>
        <v>-141471.3123300022</v>
      </c>
      <c r="P127" s="27">
        <f t="shared" si="41"/>
        <v>141471.3123300022</v>
      </c>
    </row>
    <row r="128" spans="1:16">
      <c r="A128" s="30">
        <v>39173</v>
      </c>
      <c r="C128" s="6">
        <v>120</v>
      </c>
      <c r="D128" s="29">
        <f t="shared" si="32"/>
        <v>6111</v>
      </c>
      <c r="E128" s="29">
        <f t="shared" si="37"/>
        <v>733320</v>
      </c>
      <c r="F128" s="29">
        <f t="shared" si="33"/>
        <v>-366680</v>
      </c>
      <c r="G128" s="34">
        <f>+Inputs!$D$3</f>
        <v>0.37951000000000001</v>
      </c>
      <c r="I128" s="27">
        <f t="shared" si="38"/>
        <v>1100000</v>
      </c>
      <c r="K128" s="27">
        <f t="shared" si="34"/>
        <v>6111</v>
      </c>
      <c r="L128" s="27">
        <f t="shared" si="39"/>
        <v>733320</v>
      </c>
      <c r="M128" s="27">
        <f t="shared" si="35"/>
        <v>2319.18561</v>
      </c>
      <c r="N128" s="27">
        <f t="shared" si="36"/>
        <v>2319.18561</v>
      </c>
      <c r="O128" s="27">
        <f t="shared" si="40"/>
        <v>-139152.12672000221</v>
      </c>
      <c r="P128" s="27">
        <f t="shared" si="41"/>
        <v>139152.12672000221</v>
      </c>
    </row>
    <row r="129" spans="1:16">
      <c r="A129" s="31">
        <v>39203</v>
      </c>
      <c r="C129" s="6">
        <v>121</v>
      </c>
      <c r="D129" s="29">
        <f t="shared" si="32"/>
        <v>6111</v>
      </c>
      <c r="E129" s="29">
        <f t="shared" si="37"/>
        <v>739431</v>
      </c>
      <c r="F129" s="29">
        <f t="shared" si="33"/>
        <v>-360569</v>
      </c>
      <c r="G129" s="34">
        <f>+Inputs!$D$3</f>
        <v>0.37951000000000001</v>
      </c>
      <c r="I129" s="27">
        <f t="shared" si="38"/>
        <v>1100000</v>
      </c>
      <c r="K129" s="27">
        <f t="shared" si="34"/>
        <v>6111</v>
      </c>
      <c r="L129" s="27">
        <f t="shared" si="39"/>
        <v>739431</v>
      </c>
      <c r="M129" s="27">
        <f t="shared" si="35"/>
        <v>2319.18561</v>
      </c>
      <c r="N129" s="27">
        <f t="shared" si="36"/>
        <v>2319.18561</v>
      </c>
      <c r="O129" s="27">
        <f t="shared" si="40"/>
        <v>-136832.94111000223</v>
      </c>
      <c r="P129" s="27">
        <f t="shared" si="41"/>
        <v>136832.94111000223</v>
      </c>
    </row>
    <row r="130" spans="1:16">
      <c r="A130" s="30">
        <v>39234</v>
      </c>
      <c r="C130" s="6">
        <v>122</v>
      </c>
      <c r="D130" s="29">
        <f t="shared" si="32"/>
        <v>6111</v>
      </c>
      <c r="E130" s="29">
        <f t="shared" si="37"/>
        <v>745542</v>
      </c>
      <c r="F130" s="29">
        <f t="shared" si="33"/>
        <v>-354458</v>
      </c>
      <c r="G130" s="34">
        <f>+Inputs!$D$3</f>
        <v>0.37951000000000001</v>
      </c>
      <c r="I130" s="27">
        <f t="shared" si="38"/>
        <v>1100000</v>
      </c>
      <c r="K130" s="27">
        <f t="shared" si="34"/>
        <v>6111</v>
      </c>
      <c r="L130" s="27">
        <f t="shared" si="39"/>
        <v>745542</v>
      </c>
      <c r="M130" s="27">
        <f t="shared" si="35"/>
        <v>2319.18561</v>
      </c>
      <c r="N130" s="27">
        <f t="shared" si="36"/>
        <v>2319.18561</v>
      </c>
      <c r="O130" s="27">
        <f t="shared" si="40"/>
        <v>-134513.75550000224</v>
      </c>
      <c r="P130" s="27">
        <f t="shared" si="41"/>
        <v>134513.75550000224</v>
      </c>
    </row>
    <row r="131" spans="1:16">
      <c r="A131" s="31">
        <v>39264</v>
      </c>
      <c r="C131" s="6">
        <v>123</v>
      </c>
      <c r="D131" s="29">
        <f t="shared" si="32"/>
        <v>6111</v>
      </c>
      <c r="E131" s="29">
        <f t="shared" si="37"/>
        <v>751653</v>
      </c>
      <c r="F131" s="29">
        <f t="shared" si="33"/>
        <v>-348347</v>
      </c>
      <c r="G131" s="34">
        <f>+Inputs!$D$3</f>
        <v>0.37951000000000001</v>
      </c>
      <c r="I131" s="27">
        <f t="shared" si="38"/>
        <v>1100000</v>
      </c>
      <c r="K131" s="27">
        <f t="shared" si="34"/>
        <v>6111</v>
      </c>
      <c r="L131" s="27">
        <f t="shared" si="39"/>
        <v>751653</v>
      </c>
      <c r="M131" s="27">
        <f t="shared" si="35"/>
        <v>2319.18561</v>
      </c>
      <c r="N131" s="27">
        <f t="shared" si="36"/>
        <v>2319.18561</v>
      </c>
      <c r="O131" s="27">
        <f t="shared" si="40"/>
        <v>-132194.56989000225</v>
      </c>
      <c r="P131" s="27">
        <f t="shared" si="41"/>
        <v>132194.56989000225</v>
      </c>
    </row>
    <row r="132" spans="1:16">
      <c r="A132" s="30">
        <v>39295</v>
      </c>
      <c r="C132" s="6">
        <v>124</v>
      </c>
      <c r="D132" s="29">
        <f t="shared" si="32"/>
        <v>6111</v>
      </c>
      <c r="E132" s="29">
        <f t="shared" si="37"/>
        <v>757764</v>
      </c>
      <c r="F132" s="29">
        <f t="shared" si="33"/>
        <v>-342236</v>
      </c>
      <c r="G132" s="34">
        <f>+Inputs!$D$3</f>
        <v>0.37951000000000001</v>
      </c>
      <c r="I132" s="27">
        <f t="shared" si="38"/>
        <v>1100000</v>
      </c>
      <c r="K132" s="27">
        <f t="shared" si="34"/>
        <v>6111</v>
      </c>
      <c r="L132" s="27">
        <f t="shared" si="39"/>
        <v>757764</v>
      </c>
      <c r="M132" s="27">
        <f t="shared" si="35"/>
        <v>2319.18561</v>
      </c>
      <c r="N132" s="27">
        <f t="shared" si="36"/>
        <v>2319.18561</v>
      </c>
      <c r="O132" s="27">
        <f t="shared" si="40"/>
        <v>-129875.38428000225</v>
      </c>
      <c r="P132" s="27">
        <f t="shared" si="41"/>
        <v>129875.38428000225</v>
      </c>
    </row>
    <row r="133" spans="1:16">
      <c r="A133" s="31">
        <v>39326</v>
      </c>
      <c r="C133" s="6">
        <v>125</v>
      </c>
      <c r="D133" s="29">
        <f t="shared" si="32"/>
        <v>6111</v>
      </c>
      <c r="E133" s="29">
        <f t="shared" si="37"/>
        <v>763875</v>
      </c>
      <c r="F133" s="29">
        <f t="shared" si="33"/>
        <v>-336125</v>
      </c>
      <c r="G133" s="34">
        <f>+Inputs!$D$3</f>
        <v>0.37951000000000001</v>
      </c>
      <c r="I133" s="27">
        <f t="shared" si="38"/>
        <v>1100000</v>
      </c>
      <c r="K133" s="27">
        <f t="shared" si="34"/>
        <v>6111</v>
      </c>
      <c r="L133" s="27">
        <f t="shared" si="39"/>
        <v>763875</v>
      </c>
      <c r="M133" s="27">
        <f t="shared" si="35"/>
        <v>2319.18561</v>
      </c>
      <c r="N133" s="27">
        <f t="shared" si="36"/>
        <v>2319.18561</v>
      </c>
      <c r="O133" s="27">
        <f t="shared" si="40"/>
        <v>-127556.19867000225</v>
      </c>
      <c r="P133" s="27">
        <f t="shared" si="41"/>
        <v>127556.19867000225</v>
      </c>
    </row>
    <row r="134" spans="1:16">
      <c r="A134" s="30">
        <v>39356</v>
      </c>
      <c r="C134" s="6">
        <v>126</v>
      </c>
      <c r="D134" s="29">
        <f t="shared" si="32"/>
        <v>6111</v>
      </c>
      <c r="E134" s="29">
        <f t="shared" si="37"/>
        <v>769986</v>
      </c>
      <c r="F134" s="29">
        <f t="shared" si="33"/>
        <v>-330014</v>
      </c>
      <c r="G134" s="34">
        <f>+Inputs!$D$3</f>
        <v>0.37951000000000001</v>
      </c>
      <c r="I134" s="27">
        <f t="shared" si="38"/>
        <v>1100000</v>
      </c>
      <c r="K134" s="27">
        <f t="shared" si="34"/>
        <v>6111</v>
      </c>
      <c r="L134" s="27">
        <f t="shared" si="39"/>
        <v>769986</v>
      </c>
      <c r="M134" s="27">
        <f t="shared" si="35"/>
        <v>2319.18561</v>
      </c>
      <c r="N134" s="27">
        <f t="shared" si="36"/>
        <v>2319.18561</v>
      </c>
      <c r="O134" s="27">
        <f t="shared" si="40"/>
        <v>-125237.01306000225</v>
      </c>
      <c r="P134" s="27">
        <f t="shared" si="41"/>
        <v>125237.01306000225</v>
      </c>
    </row>
    <row r="135" spans="1:16">
      <c r="A135" s="31">
        <v>39387</v>
      </c>
      <c r="C135" s="6">
        <v>127</v>
      </c>
      <c r="D135" s="29">
        <f t="shared" si="32"/>
        <v>6111</v>
      </c>
      <c r="E135" s="29">
        <f t="shared" si="37"/>
        <v>776097</v>
      </c>
      <c r="F135" s="29">
        <f t="shared" si="33"/>
        <v>-323903</v>
      </c>
      <c r="G135" s="34">
        <f>+Inputs!$D$3</f>
        <v>0.37951000000000001</v>
      </c>
      <c r="I135" s="27">
        <f t="shared" si="38"/>
        <v>1100000</v>
      </c>
      <c r="K135" s="27">
        <f t="shared" si="34"/>
        <v>6111</v>
      </c>
      <c r="L135" s="27">
        <f t="shared" si="39"/>
        <v>776097</v>
      </c>
      <c r="M135" s="27">
        <f t="shared" si="35"/>
        <v>2319.18561</v>
      </c>
      <c r="N135" s="27">
        <f t="shared" si="36"/>
        <v>2319.18561</v>
      </c>
      <c r="O135" s="27">
        <f t="shared" si="40"/>
        <v>-122917.82745000225</v>
      </c>
      <c r="P135" s="27">
        <f t="shared" si="41"/>
        <v>122917.82745000225</v>
      </c>
    </row>
    <row r="136" spans="1:16">
      <c r="A136" s="30">
        <v>39417</v>
      </c>
      <c r="C136" s="6">
        <v>128</v>
      </c>
      <c r="D136" s="29">
        <f t="shared" si="32"/>
        <v>6111</v>
      </c>
      <c r="E136" s="29">
        <f t="shared" si="37"/>
        <v>782208</v>
      </c>
      <c r="F136" s="29">
        <f t="shared" si="33"/>
        <v>-317792</v>
      </c>
      <c r="G136" s="34">
        <f>+Inputs!$D$3</f>
        <v>0.37951000000000001</v>
      </c>
      <c r="I136" s="27">
        <f t="shared" si="38"/>
        <v>1100000</v>
      </c>
      <c r="K136" s="27">
        <f t="shared" si="34"/>
        <v>6111</v>
      </c>
      <c r="L136" s="27">
        <f t="shared" si="39"/>
        <v>782208</v>
      </c>
      <c r="M136" s="27">
        <f t="shared" si="35"/>
        <v>2319.18561</v>
      </c>
      <c r="N136" s="27">
        <f t="shared" si="36"/>
        <v>2319.18561</v>
      </c>
      <c r="O136" s="27">
        <f t="shared" si="40"/>
        <v>-120598.64184000225</v>
      </c>
      <c r="P136" s="27">
        <f t="shared" si="41"/>
        <v>120598.64184000225</v>
      </c>
    </row>
    <row r="137" spans="1:16">
      <c r="A137" s="31">
        <v>39448</v>
      </c>
      <c r="C137" s="6">
        <v>129</v>
      </c>
      <c r="D137" s="29">
        <f t="shared" ref="D137:D160" si="42">ROUND(-(+$B$9/180)*1,0)</f>
        <v>6111</v>
      </c>
      <c r="E137" s="29">
        <f t="shared" si="37"/>
        <v>788319</v>
      </c>
      <c r="F137" s="29">
        <f t="shared" ref="F137:F168" si="43">$B$9+E137</f>
        <v>-311681</v>
      </c>
      <c r="G137" s="34">
        <f>+Inputs!$D$3</f>
        <v>0.37951000000000001</v>
      </c>
      <c r="I137" s="27">
        <f t="shared" si="38"/>
        <v>1100000</v>
      </c>
      <c r="K137" s="27">
        <f t="shared" ref="K137:K168" si="44">D137</f>
        <v>6111</v>
      </c>
      <c r="L137" s="27">
        <f t="shared" si="39"/>
        <v>788319</v>
      </c>
      <c r="M137" s="27">
        <f t="shared" ref="M137:M168" si="45">K137*G137</f>
        <v>2319.18561</v>
      </c>
      <c r="N137" s="27">
        <f t="shared" ref="N137:N168" si="46">M137-J137</f>
        <v>2319.18561</v>
      </c>
      <c r="O137" s="27">
        <f t="shared" si="40"/>
        <v>-118279.45623000225</v>
      </c>
      <c r="P137" s="27">
        <f t="shared" si="41"/>
        <v>118279.45623000225</v>
      </c>
    </row>
    <row r="138" spans="1:16">
      <c r="A138" s="30">
        <v>39479</v>
      </c>
      <c r="C138" s="6">
        <v>130</v>
      </c>
      <c r="D138" s="29">
        <f t="shared" si="42"/>
        <v>6111</v>
      </c>
      <c r="E138" s="29">
        <f t="shared" ref="E138:E169" si="47">+E137+D138</f>
        <v>794430</v>
      </c>
      <c r="F138" s="29">
        <f t="shared" si="43"/>
        <v>-305570</v>
      </c>
      <c r="G138" s="34">
        <f>+Inputs!$D$3</f>
        <v>0.37951000000000001</v>
      </c>
      <c r="I138" s="27">
        <f t="shared" ref="I138:I169" si="48">+I137+H138</f>
        <v>1100000</v>
      </c>
      <c r="K138" s="27">
        <f t="shared" si="44"/>
        <v>6111</v>
      </c>
      <c r="L138" s="27">
        <f t="shared" ref="L138:L169" si="49">+L137+K138</f>
        <v>794430</v>
      </c>
      <c r="M138" s="27">
        <f t="shared" si="45"/>
        <v>2319.18561</v>
      </c>
      <c r="N138" s="27">
        <f t="shared" si="46"/>
        <v>2319.18561</v>
      </c>
      <c r="O138" s="27">
        <f t="shared" ref="O138:O169" si="50">+O137+N138</f>
        <v>-115960.27062000225</v>
      </c>
      <c r="P138" s="27">
        <f t="shared" ref="P138:P169" si="51">P137-N138</f>
        <v>115960.27062000225</v>
      </c>
    </row>
    <row r="139" spans="1:16">
      <c r="A139" s="31">
        <v>39508</v>
      </c>
      <c r="C139" s="6">
        <v>131</v>
      </c>
      <c r="D139" s="29">
        <f t="shared" si="42"/>
        <v>6111</v>
      </c>
      <c r="E139" s="29">
        <f t="shared" si="47"/>
        <v>800541</v>
      </c>
      <c r="F139" s="29">
        <f t="shared" si="43"/>
        <v>-299459</v>
      </c>
      <c r="G139" s="34">
        <f>+Inputs!$D$3</f>
        <v>0.37951000000000001</v>
      </c>
      <c r="I139" s="27">
        <f t="shared" si="48"/>
        <v>1100000</v>
      </c>
      <c r="K139" s="27">
        <f t="shared" si="44"/>
        <v>6111</v>
      </c>
      <c r="L139" s="27">
        <f t="shared" si="49"/>
        <v>800541</v>
      </c>
      <c r="M139" s="27">
        <f t="shared" si="45"/>
        <v>2319.18561</v>
      </c>
      <c r="N139" s="27">
        <f t="shared" si="46"/>
        <v>2319.18561</v>
      </c>
      <c r="O139" s="27">
        <f t="shared" si="50"/>
        <v>-113641.08501000225</v>
      </c>
      <c r="P139" s="27">
        <f t="shared" si="51"/>
        <v>113641.08501000225</v>
      </c>
    </row>
    <row r="140" spans="1:16">
      <c r="A140" s="30">
        <v>39539</v>
      </c>
      <c r="C140" s="6">
        <v>132</v>
      </c>
      <c r="D140" s="29">
        <f t="shared" si="42"/>
        <v>6111</v>
      </c>
      <c r="E140" s="29">
        <f t="shared" si="47"/>
        <v>806652</v>
      </c>
      <c r="F140" s="29">
        <f t="shared" si="43"/>
        <v>-293348</v>
      </c>
      <c r="G140" s="34">
        <f>+Inputs!$D$3</f>
        <v>0.37951000000000001</v>
      </c>
      <c r="I140" s="27">
        <f t="shared" si="48"/>
        <v>1100000</v>
      </c>
      <c r="K140" s="27">
        <f t="shared" si="44"/>
        <v>6111</v>
      </c>
      <c r="L140" s="27">
        <f t="shared" si="49"/>
        <v>806652</v>
      </c>
      <c r="M140" s="27">
        <f t="shared" si="45"/>
        <v>2319.18561</v>
      </c>
      <c r="N140" s="27">
        <f t="shared" si="46"/>
        <v>2319.18561</v>
      </c>
      <c r="O140" s="27">
        <f t="shared" si="50"/>
        <v>-111321.89940000225</v>
      </c>
      <c r="P140" s="27">
        <f t="shared" si="51"/>
        <v>111321.89940000225</v>
      </c>
    </row>
    <row r="141" spans="1:16">
      <c r="A141" s="31">
        <v>39569</v>
      </c>
      <c r="C141" s="6">
        <v>133</v>
      </c>
      <c r="D141" s="29">
        <f t="shared" si="42"/>
        <v>6111</v>
      </c>
      <c r="E141" s="29">
        <f t="shared" si="47"/>
        <v>812763</v>
      </c>
      <c r="F141" s="29">
        <f t="shared" si="43"/>
        <v>-287237</v>
      </c>
      <c r="G141" s="34">
        <f>+Inputs!$D$3</f>
        <v>0.37951000000000001</v>
      </c>
      <c r="I141" s="27">
        <f t="shared" si="48"/>
        <v>1100000</v>
      </c>
      <c r="K141" s="27">
        <f t="shared" si="44"/>
        <v>6111</v>
      </c>
      <c r="L141" s="27">
        <f t="shared" si="49"/>
        <v>812763</v>
      </c>
      <c r="M141" s="27">
        <f t="shared" si="45"/>
        <v>2319.18561</v>
      </c>
      <c r="N141" s="27">
        <f t="shared" si="46"/>
        <v>2319.18561</v>
      </c>
      <c r="O141" s="27">
        <f t="shared" si="50"/>
        <v>-109002.71379000225</v>
      </c>
      <c r="P141" s="27">
        <f t="shared" si="51"/>
        <v>109002.71379000225</v>
      </c>
    </row>
    <row r="142" spans="1:16">
      <c r="A142" s="30">
        <v>39600</v>
      </c>
      <c r="C142" s="6">
        <v>134</v>
      </c>
      <c r="D142" s="29">
        <f t="shared" si="42"/>
        <v>6111</v>
      </c>
      <c r="E142" s="29">
        <f t="shared" si="47"/>
        <v>818874</v>
      </c>
      <c r="F142" s="29">
        <f t="shared" si="43"/>
        <v>-281126</v>
      </c>
      <c r="G142" s="34">
        <f>+Inputs!$D$3</f>
        <v>0.37951000000000001</v>
      </c>
      <c r="I142" s="27">
        <f t="shared" si="48"/>
        <v>1100000</v>
      </c>
      <c r="K142" s="27">
        <f t="shared" si="44"/>
        <v>6111</v>
      </c>
      <c r="L142" s="27">
        <f t="shared" si="49"/>
        <v>818874</v>
      </c>
      <c r="M142" s="27">
        <f t="shared" si="45"/>
        <v>2319.18561</v>
      </c>
      <c r="N142" s="27">
        <f t="shared" si="46"/>
        <v>2319.18561</v>
      </c>
      <c r="O142" s="27">
        <f t="shared" si="50"/>
        <v>-106683.52818000225</v>
      </c>
      <c r="P142" s="27">
        <f t="shared" si="51"/>
        <v>106683.52818000225</v>
      </c>
    </row>
    <row r="143" spans="1:16">
      <c r="A143" s="31">
        <v>39630</v>
      </c>
      <c r="C143" s="6">
        <v>135</v>
      </c>
      <c r="D143" s="29">
        <f t="shared" si="42"/>
        <v>6111</v>
      </c>
      <c r="E143" s="29">
        <f t="shared" si="47"/>
        <v>824985</v>
      </c>
      <c r="F143" s="29">
        <f t="shared" si="43"/>
        <v>-275015</v>
      </c>
      <c r="G143" s="34">
        <f>+Inputs!$D$3</f>
        <v>0.37951000000000001</v>
      </c>
      <c r="I143" s="27">
        <f t="shared" si="48"/>
        <v>1100000</v>
      </c>
      <c r="K143" s="27">
        <f t="shared" si="44"/>
        <v>6111</v>
      </c>
      <c r="L143" s="27">
        <f t="shared" si="49"/>
        <v>824985</v>
      </c>
      <c r="M143" s="27">
        <f t="shared" si="45"/>
        <v>2319.18561</v>
      </c>
      <c r="N143" s="27">
        <f t="shared" si="46"/>
        <v>2319.18561</v>
      </c>
      <c r="O143" s="27">
        <f t="shared" si="50"/>
        <v>-104364.34257000225</v>
      </c>
      <c r="P143" s="27">
        <f t="shared" si="51"/>
        <v>104364.34257000225</v>
      </c>
    </row>
    <row r="144" spans="1:16">
      <c r="A144" s="30">
        <v>39661</v>
      </c>
      <c r="C144" s="6">
        <v>136</v>
      </c>
      <c r="D144" s="29">
        <f t="shared" si="42"/>
        <v>6111</v>
      </c>
      <c r="E144" s="29">
        <f t="shared" si="47"/>
        <v>831096</v>
      </c>
      <c r="F144" s="29">
        <f t="shared" si="43"/>
        <v>-268904</v>
      </c>
      <c r="G144" s="34">
        <f>+Inputs!$D$3</f>
        <v>0.37951000000000001</v>
      </c>
      <c r="I144" s="27">
        <f t="shared" si="48"/>
        <v>1100000</v>
      </c>
      <c r="K144" s="27">
        <f t="shared" si="44"/>
        <v>6111</v>
      </c>
      <c r="L144" s="27">
        <f t="shared" si="49"/>
        <v>831096</v>
      </c>
      <c r="M144" s="27">
        <f t="shared" si="45"/>
        <v>2319.18561</v>
      </c>
      <c r="N144" s="27">
        <f t="shared" si="46"/>
        <v>2319.18561</v>
      </c>
      <c r="O144" s="27">
        <f t="shared" si="50"/>
        <v>-102045.15696000225</v>
      </c>
      <c r="P144" s="27">
        <f t="shared" si="51"/>
        <v>102045.15696000225</v>
      </c>
    </row>
    <row r="145" spans="1:16">
      <c r="A145" s="31">
        <v>39692</v>
      </c>
      <c r="C145" s="6">
        <v>137</v>
      </c>
      <c r="D145" s="29">
        <f t="shared" si="42"/>
        <v>6111</v>
      </c>
      <c r="E145" s="29">
        <f t="shared" si="47"/>
        <v>837207</v>
      </c>
      <c r="F145" s="29">
        <f t="shared" si="43"/>
        <v>-262793</v>
      </c>
      <c r="G145" s="34">
        <f>+Inputs!$D$3</f>
        <v>0.37951000000000001</v>
      </c>
      <c r="I145" s="27">
        <f t="shared" si="48"/>
        <v>1100000</v>
      </c>
      <c r="K145" s="27">
        <f t="shared" si="44"/>
        <v>6111</v>
      </c>
      <c r="L145" s="27">
        <f t="shared" si="49"/>
        <v>837207</v>
      </c>
      <c r="M145" s="27">
        <f t="shared" si="45"/>
        <v>2319.18561</v>
      </c>
      <c r="N145" s="27">
        <f t="shared" si="46"/>
        <v>2319.18561</v>
      </c>
      <c r="O145" s="27">
        <f t="shared" si="50"/>
        <v>-99725.971350002248</v>
      </c>
      <c r="P145" s="27">
        <f t="shared" si="51"/>
        <v>99725.971350002248</v>
      </c>
    </row>
    <row r="146" spans="1:16">
      <c r="A146" s="30">
        <v>39722</v>
      </c>
      <c r="C146" s="6">
        <v>138</v>
      </c>
      <c r="D146" s="29">
        <f t="shared" si="42"/>
        <v>6111</v>
      </c>
      <c r="E146" s="29">
        <f t="shared" si="47"/>
        <v>843318</v>
      </c>
      <c r="F146" s="29">
        <f t="shared" si="43"/>
        <v>-256682</v>
      </c>
      <c r="G146" s="34">
        <f>+Inputs!$D$3</f>
        <v>0.37951000000000001</v>
      </c>
      <c r="I146" s="27">
        <f t="shared" si="48"/>
        <v>1100000</v>
      </c>
      <c r="K146" s="27">
        <f t="shared" si="44"/>
        <v>6111</v>
      </c>
      <c r="L146" s="27">
        <f t="shared" si="49"/>
        <v>843318</v>
      </c>
      <c r="M146" s="27">
        <f t="shared" si="45"/>
        <v>2319.18561</v>
      </c>
      <c r="N146" s="27">
        <f t="shared" si="46"/>
        <v>2319.18561</v>
      </c>
      <c r="O146" s="27">
        <f t="shared" si="50"/>
        <v>-97406.785740002248</v>
      </c>
      <c r="P146" s="27">
        <f t="shared" si="51"/>
        <v>97406.785740002248</v>
      </c>
    </row>
    <row r="147" spans="1:16">
      <c r="A147" s="31">
        <v>39753</v>
      </c>
      <c r="C147" s="6">
        <v>139</v>
      </c>
      <c r="D147" s="29">
        <f t="shared" si="42"/>
        <v>6111</v>
      </c>
      <c r="E147" s="29">
        <f t="shared" si="47"/>
        <v>849429</v>
      </c>
      <c r="F147" s="29">
        <f t="shared" si="43"/>
        <v>-250571</v>
      </c>
      <c r="G147" s="34">
        <f>+Inputs!$D$3</f>
        <v>0.37951000000000001</v>
      </c>
      <c r="I147" s="27">
        <f t="shared" si="48"/>
        <v>1100000</v>
      </c>
      <c r="K147" s="27">
        <f t="shared" si="44"/>
        <v>6111</v>
      </c>
      <c r="L147" s="27">
        <f t="shared" si="49"/>
        <v>849429</v>
      </c>
      <c r="M147" s="27">
        <f t="shared" si="45"/>
        <v>2319.18561</v>
      </c>
      <c r="N147" s="27">
        <f t="shared" si="46"/>
        <v>2319.18561</v>
      </c>
      <c r="O147" s="27">
        <f t="shared" si="50"/>
        <v>-95087.600130002247</v>
      </c>
      <c r="P147" s="27">
        <f t="shared" si="51"/>
        <v>95087.600130002247</v>
      </c>
    </row>
    <row r="148" spans="1:16">
      <c r="A148" s="30">
        <v>39783</v>
      </c>
      <c r="C148" s="6">
        <v>140</v>
      </c>
      <c r="D148" s="29">
        <f t="shared" si="42"/>
        <v>6111</v>
      </c>
      <c r="E148" s="29">
        <f t="shared" si="47"/>
        <v>855540</v>
      </c>
      <c r="F148" s="29">
        <f t="shared" si="43"/>
        <v>-244460</v>
      </c>
      <c r="G148" s="34">
        <f>+Inputs!$D$3</f>
        <v>0.37951000000000001</v>
      </c>
      <c r="I148" s="27">
        <f t="shared" si="48"/>
        <v>1100000</v>
      </c>
      <c r="K148" s="27">
        <f t="shared" si="44"/>
        <v>6111</v>
      </c>
      <c r="L148" s="27">
        <f t="shared" si="49"/>
        <v>855540</v>
      </c>
      <c r="M148" s="27">
        <f t="shared" si="45"/>
        <v>2319.18561</v>
      </c>
      <c r="N148" s="27">
        <f t="shared" si="46"/>
        <v>2319.18561</v>
      </c>
      <c r="O148" s="27">
        <f t="shared" si="50"/>
        <v>-92768.414520002247</v>
      </c>
      <c r="P148" s="27">
        <f t="shared" si="51"/>
        <v>92768.414520002247</v>
      </c>
    </row>
    <row r="149" spans="1:16">
      <c r="A149" s="31">
        <v>39814</v>
      </c>
      <c r="C149" s="6">
        <v>141</v>
      </c>
      <c r="D149" s="29">
        <f t="shared" si="42"/>
        <v>6111</v>
      </c>
      <c r="E149" s="29">
        <f t="shared" si="47"/>
        <v>861651</v>
      </c>
      <c r="F149" s="29">
        <f t="shared" si="43"/>
        <v>-238349</v>
      </c>
      <c r="G149" s="34">
        <f>+Inputs!$D$3</f>
        <v>0.37951000000000001</v>
      </c>
      <c r="I149" s="27">
        <f t="shared" si="48"/>
        <v>1100000</v>
      </c>
      <c r="K149" s="27">
        <f t="shared" si="44"/>
        <v>6111</v>
      </c>
      <c r="L149" s="27">
        <f t="shared" si="49"/>
        <v>861651</v>
      </c>
      <c r="M149" s="27">
        <f t="shared" si="45"/>
        <v>2319.18561</v>
      </c>
      <c r="N149" s="27">
        <f t="shared" si="46"/>
        <v>2319.18561</v>
      </c>
      <c r="O149" s="27">
        <f t="shared" si="50"/>
        <v>-90449.228910002246</v>
      </c>
      <c r="P149" s="27">
        <f t="shared" si="51"/>
        <v>90449.228910002246</v>
      </c>
    </row>
    <row r="150" spans="1:16">
      <c r="A150" s="30">
        <v>39845</v>
      </c>
      <c r="C150" s="6">
        <v>142</v>
      </c>
      <c r="D150" s="29">
        <f t="shared" si="42"/>
        <v>6111</v>
      </c>
      <c r="E150" s="29">
        <f t="shared" si="47"/>
        <v>867762</v>
      </c>
      <c r="F150" s="29">
        <f t="shared" si="43"/>
        <v>-232238</v>
      </c>
      <c r="G150" s="34">
        <f>+Inputs!$D$3</f>
        <v>0.37951000000000001</v>
      </c>
      <c r="I150" s="27">
        <f t="shared" si="48"/>
        <v>1100000</v>
      </c>
      <c r="K150" s="27">
        <f t="shared" si="44"/>
        <v>6111</v>
      </c>
      <c r="L150" s="27">
        <f t="shared" si="49"/>
        <v>867762</v>
      </c>
      <c r="M150" s="27">
        <f t="shared" si="45"/>
        <v>2319.18561</v>
      </c>
      <c r="N150" s="27">
        <f t="shared" si="46"/>
        <v>2319.18561</v>
      </c>
      <c r="O150" s="27">
        <f t="shared" si="50"/>
        <v>-88130.043300002246</v>
      </c>
      <c r="P150" s="27">
        <f t="shared" si="51"/>
        <v>88130.043300002246</v>
      </c>
    </row>
    <row r="151" spans="1:16">
      <c r="A151" s="31">
        <v>39873</v>
      </c>
      <c r="C151" s="6">
        <v>143</v>
      </c>
      <c r="D151" s="29">
        <f t="shared" si="42"/>
        <v>6111</v>
      </c>
      <c r="E151" s="29">
        <f t="shared" si="47"/>
        <v>873873</v>
      </c>
      <c r="F151" s="29">
        <f t="shared" si="43"/>
        <v>-226127</v>
      </c>
      <c r="G151" s="34">
        <f>+Inputs!$D$3</f>
        <v>0.37951000000000001</v>
      </c>
      <c r="I151" s="27">
        <f t="shared" si="48"/>
        <v>1100000</v>
      </c>
      <c r="K151" s="27">
        <f t="shared" si="44"/>
        <v>6111</v>
      </c>
      <c r="L151" s="27">
        <f t="shared" si="49"/>
        <v>873873</v>
      </c>
      <c r="M151" s="27">
        <f t="shared" si="45"/>
        <v>2319.18561</v>
      </c>
      <c r="N151" s="27">
        <f t="shared" si="46"/>
        <v>2319.18561</v>
      </c>
      <c r="O151" s="27">
        <f t="shared" si="50"/>
        <v>-85810.857690002245</v>
      </c>
      <c r="P151" s="27">
        <f t="shared" si="51"/>
        <v>85810.857690002245</v>
      </c>
    </row>
    <row r="152" spans="1:16">
      <c r="A152" s="30">
        <v>39904</v>
      </c>
      <c r="C152" s="6">
        <v>144</v>
      </c>
      <c r="D152" s="29">
        <f t="shared" si="42"/>
        <v>6111</v>
      </c>
      <c r="E152" s="29">
        <f t="shared" si="47"/>
        <v>879984</v>
      </c>
      <c r="F152" s="29">
        <f t="shared" si="43"/>
        <v>-220016</v>
      </c>
      <c r="G152" s="34">
        <f>+Inputs!$D$3</f>
        <v>0.37951000000000001</v>
      </c>
      <c r="I152" s="27">
        <f t="shared" si="48"/>
        <v>1100000</v>
      </c>
      <c r="K152" s="27">
        <f t="shared" si="44"/>
        <v>6111</v>
      </c>
      <c r="L152" s="27">
        <f t="shared" si="49"/>
        <v>879984</v>
      </c>
      <c r="M152" s="27">
        <f t="shared" si="45"/>
        <v>2319.18561</v>
      </c>
      <c r="N152" s="27">
        <f t="shared" si="46"/>
        <v>2319.18561</v>
      </c>
      <c r="O152" s="27">
        <f t="shared" si="50"/>
        <v>-83491.672080002245</v>
      </c>
      <c r="P152" s="27">
        <f t="shared" si="51"/>
        <v>83491.672080002245</v>
      </c>
    </row>
    <row r="153" spans="1:16">
      <c r="A153" s="31">
        <v>39934</v>
      </c>
      <c r="C153" s="6">
        <v>145</v>
      </c>
      <c r="D153" s="29">
        <f t="shared" si="42"/>
        <v>6111</v>
      </c>
      <c r="E153" s="29">
        <f t="shared" si="47"/>
        <v>886095</v>
      </c>
      <c r="F153" s="29">
        <f t="shared" si="43"/>
        <v>-213905</v>
      </c>
      <c r="G153" s="34">
        <f>+Inputs!$D$3</f>
        <v>0.37951000000000001</v>
      </c>
      <c r="I153" s="27">
        <f t="shared" si="48"/>
        <v>1100000</v>
      </c>
      <c r="K153" s="27">
        <f t="shared" si="44"/>
        <v>6111</v>
      </c>
      <c r="L153" s="27">
        <f t="shared" si="49"/>
        <v>886095</v>
      </c>
      <c r="M153" s="27">
        <f t="shared" si="45"/>
        <v>2319.18561</v>
      </c>
      <c r="N153" s="27">
        <f t="shared" si="46"/>
        <v>2319.18561</v>
      </c>
      <c r="O153" s="27">
        <f t="shared" si="50"/>
        <v>-81172.486470002244</v>
      </c>
      <c r="P153" s="27">
        <f t="shared" si="51"/>
        <v>81172.486470002244</v>
      </c>
    </row>
    <row r="154" spans="1:16">
      <c r="A154" s="30">
        <v>39965</v>
      </c>
      <c r="C154" s="6">
        <v>146</v>
      </c>
      <c r="D154" s="29">
        <f t="shared" si="42"/>
        <v>6111</v>
      </c>
      <c r="E154" s="29">
        <f t="shared" si="47"/>
        <v>892206</v>
      </c>
      <c r="F154" s="29">
        <f t="shared" si="43"/>
        <v>-207794</v>
      </c>
      <c r="G154" s="34">
        <f>+Inputs!$D$3</f>
        <v>0.37951000000000001</v>
      </c>
      <c r="I154" s="27">
        <f t="shared" si="48"/>
        <v>1100000</v>
      </c>
      <c r="K154" s="27">
        <f t="shared" si="44"/>
        <v>6111</v>
      </c>
      <c r="L154" s="27">
        <f t="shared" si="49"/>
        <v>892206</v>
      </c>
      <c r="M154" s="27">
        <f t="shared" si="45"/>
        <v>2319.18561</v>
      </c>
      <c r="N154" s="27">
        <f t="shared" si="46"/>
        <v>2319.18561</v>
      </c>
      <c r="O154" s="27">
        <f t="shared" si="50"/>
        <v>-78853.300860002244</v>
      </c>
      <c r="P154" s="27">
        <f t="shared" si="51"/>
        <v>78853.300860002244</v>
      </c>
    </row>
    <row r="155" spans="1:16">
      <c r="A155" s="31">
        <v>39995</v>
      </c>
      <c r="C155" s="6">
        <v>147</v>
      </c>
      <c r="D155" s="29">
        <f t="shared" si="42"/>
        <v>6111</v>
      </c>
      <c r="E155" s="29">
        <f t="shared" si="47"/>
        <v>898317</v>
      </c>
      <c r="F155" s="29">
        <f t="shared" si="43"/>
        <v>-201683</v>
      </c>
      <c r="G155" s="34">
        <f>+Inputs!$D$3</f>
        <v>0.37951000000000001</v>
      </c>
      <c r="I155" s="27">
        <f t="shared" si="48"/>
        <v>1100000</v>
      </c>
      <c r="K155" s="27">
        <f t="shared" si="44"/>
        <v>6111</v>
      </c>
      <c r="L155" s="27">
        <f t="shared" si="49"/>
        <v>898317</v>
      </c>
      <c r="M155" s="27">
        <f t="shared" si="45"/>
        <v>2319.18561</v>
      </c>
      <c r="N155" s="27">
        <f t="shared" si="46"/>
        <v>2319.18561</v>
      </c>
      <c r="O155" s="27">
        <f t="shared" si="50"/>
        <v>-76534.115250002244</v>
      </c>
      <c r="P155" s="27">
        <f t="shared" si="51"/>
        <v>76534.115250002244</v>
      </c>
    </row>
    <row r="156" spans="1:16">
      <c r="A156" s="30">
        <v>40026</v>
      </c>
      <c r="C156" s="6">
        <v>148</v>
      </c>
      <c r="D156" s="29">
        <f t="shared" si="42"/>
        <v>6111</v>
      </c>
      <c r="E156" s="29">
        <f t="shared" si="47"/>
        <v>904428</v>
      </c>
      <c r="F156" s="29">
        <f t="shared" si="43"/>
        <v>-195572</v>
      </c>
      <c r="G156" s="34">
        <f>+Inputs!$D$3</f>
        <v>0.37951000000000001</v>
      </c>
      <c r="I156" s="27">
        <f t="shared" si="48"/>
        <v>1100000</v>
      </c>
      <c r="K156" s="27">
        <f t="shared" si="44"/>
        <v>6111</v>
      </c>
      <c r="L156" s="27">
        <f t="shared" si="49"/>
        <v>904428</v>
      </c>
      <c r="M156" s="27">
        <f t="shared" si="45"/>
        <v>2319.18561</v>
      </c>
      <c r="N156" s="27">
        <f t="shared" si="46"/>
        <v>2319.18561</v>
      </c>
      <c r="O156" s="27">
        <f t="shared" si="50"/>
        <v>-74214.929640002243</v>
      </c>
      <c r="P156" s="27">
        <f t="shared" si="51"/>
        <v>74214.929640002243</v>
      </c>
    </row>
    <row r="157" spans="1:16">
      <c r="A157" s="31">
        <v>40057</v>
      </c>
      <c r="C157" s="6">
        <v>149</v>
      </c>
      <c r="D157" s="29">
        <f t="shared" si="42"/>
        <v>6111</v>
      </c>
      <c r="E157" s="29">
        <f t="shared" si="47"/>
        <v>910539</v>
      </c>
      <c r="F157" s="29">
        <f t="shared" si="43"/>
        <v>-189461</v>
      </c>
      <c r="G157" s="34">
        <f>+Inputs!$D$3</f>
        <v>0.37951000000000001</v>
      </c>
      <c r="I157" s="27">
        <f t="shared" si="48"/>
        <v>1100000</v>
      </c>
      <c r="K157" s="27">
        <f t="shared" si="44"/>
        <v>6111</v>
      </c>
      <c r="L157" s="27">
        <f t="shared" si="49"/>
        <v>910539</v>
      </c>
      <c r="M157" s="27">
        <f t="shared" si="45"/>
        <v>2319.18561</v>
      </c>
      <c r="N157" s="27">
        <f t="shared" si="46"/>
        <v>2319.18561</v>
      </c>
      <c r="O157" s="27">
        <f t="shared" si="50"/>
        <v>-71895.744030002243</v>
      </c>
      <c r="P157" s="27">
        <f t="shared" si="51"/>
        <v>71895.744030002243</v>
      </c>
    </row>
    <row r="158" spans="1:16">
      <c r="A158" s="30">
        <v>40087</v>
      </c>
      <c r="C158" s="6">
        <v>150</v>
      </c>
      <c r="D158" s="29">
        <f t="shared" si="42"/>
        <v>6111</v>
      </c>
      <c r="E158" s="29">
        <f t="shared" si="47"/>
        <v>916650</v>
      </c>
      <c r="F158" s="29">
        <f t="shared" si="43"/>
        <v>-183350</v>
      </c>
      <c r="G158" s="34">
        <f>+Inputs!$D$3</f>
        <v>0.37951000000000001</v>
      </c>
      <c r="I158" s="27">
        <f t="shared" si="48"/>
        <v>1100000</v>
      </c>
      <c r="K158" s="27">
        <f t="shared" si="44"/>
        <v>6111</v>
      </c>
      <c r="L158" s="27">
        <f t="shared" si="49"/>
        <v>916650</v>
      </c>
      <c r="M158" s="27">
        <f t="shared" si="45"/>
        <v>2319.18561</v>
      </c>
      <c r="N158" s="27">
        <f t="shared" si="46"/>
        <v>2319.18561</v>
      </c>
      <c r="O158" s="27">
        <f t="shared" si="50"/>
        <v>-69576.558420002242</v>
      </c>
      <c r="P158" s="27">
        <f t="shared" si="51"/>
        <v>69576.558420002242</v>
      </c>
    </row>
    <row r="159" spans="1:16">
      <c r="A159" s="31">
        <v>40118</v>
      </c>
      <c r="C159" s="6">
        <v>151</v>
      </c>
      <c r="D159" s="29">
        <f t="shared" si="42"/>
        <v>6111</v>
      </c>
      <c r="E159" s="29">
        <f t="shared" si="47"/>
        <v>922761</v>
      </c>
      <c r="F159" s="29">
        <f t="shared" si="43"/>
        <v>-177239</v>
      </c>
      <c r="G159" s="34">
        <f>+Inputs!$D$3</f>
        <v>0.37951000000000001</v>
      </c>
      <c r="I159" s="27">
        <f t="shared" si="48"/>
        <v>1100000</v>
      </c>
      <c r="K159" s="27">
        <f t="shared" si="44"/>
        <v>6111</v>
      </c>
      <c r="L159" s="27">
        <f t="shared" si="49"/>
        <v>922761</v>
      </c>
      <c r="M159" s="27">
        <f t="shared" si="45"/>
        <v>2319.18561</v>
      </c>
      <c r="N159" s="27">
        <f t="shared" si="46"/>
        <v>2319.18561</v>
      </c>
      <c r="O159" s="27">
        <f t="shared" si="50"/>
        <v>-67257.372810002242</v>
      </c>
      <c r="P159" s="27">
        <f t="shared" si="51"/>
        <v>67257.372810002242</v>
      </c>
    </row>
    <row r="160" spans="1:16">
      <c r="A160" s="30">
        <v>40148</v>
      </c>
      <c r="C160" s="6">
        <v>152</v>
      </c>
      <c r="D160" s="29">
        <f t="shared" si="42"/>
        <v>6111</v>
      </c>
      <c r="E160" s="29">
        <f t="shared" si="47"/>
        <v>928872</v>
      </c>
      <c r="F160" s="29">
        <f t="shared" si="43"/>
        <v>-171128</v>
      </c>
      <c r="G160" s="34">
        <f>+Inputs!$D$3</f>
        <v>0.37951000000000001</v>
      </c>
      <c r="I160" s="27">
        <f t="shared" si="48"/>
        <v>1100000</v>
      </c>
      <c r="K160" s="27">
        <f t="shared" si="44"/>
        <v>6111</v>
      </c>
      <c r="L160" s="27">
        <f t="shared" si="49"/>
        <v>928872</v>
      </c>
      <c r="M160" s="27">
        <f t="shared" si="45"/>
        <v>2319.18561</v>
      </c>
      <c r="N160" s="27">
        <f t="shared" si="46"/>
        <v>2319.18561</v>
      </c>
      <c r="O160" s="27">
        <f t="shared" si="50"/>
        <v>-64938.187200002241</v>
      </c>
      <c r="P160" s="27">
        <f t="shared" si="51"/>
        <v>64938.187200002241</v>
      </c>
    </row>
    <row r="161" spans="1:19" s="237" customFormat="1">
      <c r="A161" s="243">
        <v>40179</v>
      </c>
      <c r="C161" s="238">
        <v>153</v>
      </c>
      <c r="D161" s="239">
        <f>ROUND(-($F$160/60)*1,0)</f>
        <v>2852</v>
      </c>
      <c r="E161" s="239">
        <f t="shared" si="47"/>
        <v>931724</v>
      </c>
      <c r="F161" s="239">
        <f t="shared" si="43"/>
        <v>-168276</v>
      </c>
      <c r="G161" s="240">
        <f>+Inputs!$D$3</f>
        <v>0.37951000000000001</v>
      </c>
      <c r="I161" s="241">
        <f t="shared" si="48"/>
        <v>1100000</v>
      </c>
      <c r="K161" s="241">
        <f t="shared" si="44"/>
        <v>2852</v>
      </c>
      <c r="L161" s="241">
        <f t="shared" si="49"/>
        <v>931724</v>
      </c>
      <c r="M161" s="241">
        <f t="shared" si="45"/>
        <v>1082.3625200000001</v>
      </c>
      <c r="N161" s="241">
        <f t="shared" si="46"/>
        <v>1082.3625200000001</v>
      </c>
      <c r="O161" s="241">
        <f t="shared" si="50"/>
        <v>-63855.824680002239</v>
      </c>
      <c r="P161" s="241">
        <f t="shared" si="51"/>
        <v>63855.824680002239</v>
      </c>
      <c r="Q161" s="242"/>
      <c r="R161" s="242"/>
      <c r="S161" s="242"/>
    </row>
    <row r="162" spans="1:19" s="237" customFormat="1">
      <c r="A162" s="236">
        <v>40210</v>
      </c>
      <c r="C162" s="238">
        <v>154</v>
      </c>
      <c r="D162" s="239">
        <f t="shared" ref="D162:D220" si="52">ROUND(-($F$160/60)*1,0)</f>
        <v>2852</v>
      </c>
      <c r="E162" s="239">
        <f t="shared" si="47"/>
        <v>934576</v>
      </c>
      <c r="F162" s="239">
        <f t="shared" si="43"/>
        <v>-165424</v>
      </c>
      <c r="G162" s="240">
        <f>+Inputs!$D$3</f>
        <v>0.37951000000000001</v>
      </c>
      <c r="I162" s="241">
        <f t="shared" si="48"/>
        <v>1100000</v>
      </c>
      <c r="K162" s="241">
        <f t="shared" si="44"/>
        <v>2852</v>
      </c>
      <c r="L162" s="241">
        <f t="shared" si="49"/>
        <v>934576</v>
      </c>
      <c r="M162" s="241">
        <f t="shared" si="45"/>
        <v>1082.3625200000001</v>
      </c>
      <c r="N162" s="241">
        <f t="shared" si="46"/>
        <v>1082.3625200000001</v>
      </c>
      <c r="O162" s="241">
        <f t="shared" si="50"/>
        <v>-62773.462160002236</v>
      </c>
      <c r="P162" s="241">
        <f t="shared" si="51"/>
        <v>62773.462160002236</v>
      </c>
      <c r="Q162" s="242"/>
      <c r="R162" s="242"/>
      <c r="S162" s="242"/>
    </row>
    <row r="163" spans="1:19" s="237" customFormat="1">
      <c r="A163" s="243">
        <v>40238</v>
      </c>
      <c r="C163" s="238">
        <v>155</v>
      </c>
      <c r="D163" s="239">
        <f t="shared" si="52"/>
        <v>2852</v>
      </c>
      <c r="E163" s="239">
        <f t="shared" si="47"/>
        <v>937428</v>
      </c>
      <c r="F163" s="239">
        <f t="shared" si="43"/>
        <v>-162572</v>
      </c>
      <c r="G163" s="240">
        <f>+Inputs!$D$3</f>
        <v>0.37951000000000001</v>
      </c>
      <c r="I163" s="241">
        <f t="shared" si="48"/>
        <v>1100000</v>
      </c>
      <c r="K163" s="241">
        <f t="shared" si="44"/>
        <v>2852</v>
      </c>
      <c r="L163" s="241">
        <f t="shared" si="49"/>
        <v>937428</v>
      </c>
      <c r="M163" s="241">
        <f t="shared" si="45"/>
        <v>1082.3625200000001</v>
      </c>
      <c r="N163" s="241">
        <f t="shared" si="46"/>
        <v>1082.3625200000001</v>
      </c>
      <c r="O163" s="241">
        <f t="shared" si="50"/>
        <v>-61691.099640002234</v>
      </c>
      <c r="P163" s="241">
        <f t="shared" si="51"/>
        <v>61691.099640002234</v>
      </c>
      <c r="Q163" s="242"/>
      <c r="R163" s="242"/>
      <c r="S163" s="242"/>
    </row>
    <row r="164" spans="1:19" s="237" customFormat="1">
      <c r="A164" s="236">
        <v>40269</v>
      </c>
      <c r="C164" s="238">
        <v>156</v>
      </c>
      <c r="D164" s="239">
        <f t="shared" si="52"/>
        <v>2852</v>
      </c>
      <c r="E164" s="239">
        <f t="shared" si="47"/>
        <v>940280</v>
      </c>
      <c r="F164" s="239">
        <f t="shared" si="43"/>
        <v>-159720</v>
      </c>
      <c r="G164" s="240">
        <f>+Inputs!$D$3</f>
        <v>0.37951000000000001</v>
      </c>
      <c r="I164" s="241">
        <f t="shared" si="48"/>
        <v>1100000</v>
      </c>
      <c r="K164" s="241">
        <f t="shared" si="44"/>
        <v>2852</v>
      </c>
      <c r="L164" s="241">
        <f t="shared" si="49"/>
        <v>940280</v>
      </c>
      <c r="M164" s="241">
        <f t="shared" si="45"/>
        <v>1082.3625200000001</v>
      </c>
      <c r="N164" s="241">
        <f t="shared" si="46"/>
        <v>1082.3625200000001</v>
      </c>
      <c r="O164" s="241">
        <f t="shared" si="50"/>
        <v>-60608.737120002232</v>
      </c>
      <c r="P164" s="241">
        <f t="shared" si="51"/>
        <v>60608.737120002232</v>
      </c>
      <c r="Q164" s="242"/>
      <c r="R164" s="242"/>
      <c r="S164" s="242"/>
    </row>
    <row r="165" spans="1:19" s="237" customFormat="1">
      <c r="A165" s="243">
        <v>40299</v>
      </c>
      <c r="C165" s="238">
        <v>157</v>
      </c>
      <c r="D165" s="239">
        <f t="shared" si="52"/>
        <v>2852</v>
      </c>
      <c r="E165" s="239">
        <f t="shared" si="47"/>
        <v>943132</v>
      </c>
      <c r="F165" s="239">
        <f t="shared" si="43"/>
        <v>-156868</v>
      </c>
      <c r="G165" s="240">
        <f>+Inputs!$D$3</f>
        <v>0.37951000000000001</v>
      </c>
      <c r="I165" s="241">
        <f t="shared" si="48"/>
        <v>1100000</v>
      </c>
      <c r="K165" s="241">
        <f t="shared" si="44"/>
        <v>2852</v>
      </c>
      <c r="L165" s="241">
        <f t="shared" si="49"/>
        <v>943132</v>
      </c>
      <c r="M165" s="241">
        <f t="shared" si="45"/>
        <v>1082.3625200000001</v>
      </c>
      <c r="N165" s="241">
        <f t="shared" si="46"/>
        <v>1082.3625200000001</v>
      </c>
      <c r="O165" s="241">
        <f t="shared" si="50"/>
        <v>-59526.374600002229</v>
      </c>
      <c r="P165" s="241">
        <f t="shared" si="51"/>
        <v>59526.374600002229</v>
      </c>
      <c r="Q165" s="242"/>
      <c r="R165" s="242"/>
      <c r="S165" s="242"/>
    </row>
    <row r="166" spans="1:19" s="237" customFormat="1">
      <c r="A166" s="236">
        <v>40330</v>
      </c>
      <c r="C166" s="238">
        <v>158</v>
      </c>
      <c r="D166" s="239">
        <f t="shared" si="52"/>
        <v>2852</v>
      </c>
      <c r="E166" s="239">
        <f t="shared" si="47"/>
        <v>945984</v>
      </c>
      <c r="F166" s="239">
        <f t="shared" si="43"/>
        <v>-154016</v>
      </c>
      <c r="G166" s="240">
        <f>+Inputs!$D$3</f>
        <v>0.37951000000000001</v>
      </c>
      <c r="I166" s="241">
        <f t="shared" si="48"/>
        <v>1100000</v>
      </c>
      <c r="K166" s="241">
        <f t="shared" si="44"/>
        <v>2852</v>
      </c>
      <c r="L166" s="241">
        <f t="shared" si="49"/>
        <v>945984</v>
      </c>
      <c r="M166" s="241">
        <f t="shared" si="45"/>
        <v>1082.3625200000001</v>
      </c>
      <c r="N166" s="241">
        <f t="shared" si="46"/>
        <v>1082.3625200000001</v>
      </c>
      <c r="O166" s="241">
        <f t="shared" si="50"/>
        <v>-58444.012080002227</v>
      </c>
      <c r="P166" s="241">
        <f t="shared" si="51"/>
        <v>58444.012080002227</v>
      </c>
      <c r="Q166" s="242"/>
      <c r="R166" s="242"/>
      <c r="S166" s="242"/>
    </row>
    <row r="167" spans="1:19" s="237" customFormat="1">
      <c r="A167" s="243">
        <v>40360</v>
      </c>
      <c r="C167" s="238">
        <v>159</v>
      </c>
      <c r="D167" s="239">
        <f t="shared" si="52"/>
        <v>2852</v>
      </c>
      <c r="E167" s="239">
        <f t="shared" si="47"/>
        <v>948836</v>
      </c>
      <c r="F167" s="239">
        <f t="shared" si="43"/>
        <v>-151164</v>
      </c>
      <c r="G167" s="240">
        <f>+Inputs!$D$3</f>
        <v>0.37951000000000001</v>
      </c>
      <c r="I167" s="241">
        <f t="shared" si="48"/>
        <v>1100000</v>
      </c>
      <c r="K167" s="241">
        <f t="shared" si="44"/>
        <v>2852</v>
      </c>
      <c r="L167" s="241">
        <f t="shared" si="49"/>
        <v>948836</v>
      </c>
      <c r="M167" s="241">
        <f t="shared" si="45"/>
        <v>1082.3625200000001</v>
      </c>
      <c r="N167" s="241">
        <f t="shared" si="46"/>
        <v>1082.3625200000001</v>
      </c>
      <c r="O167" s="241">
        <f t="shared" si="50"/>
        <v>-57361.649560002224</v>
      </c>
      <c r="P167" s="241">
        <f t="shared" si="51"/>
        <v>57361.649560002224</v>
      </c>
      <c r="Q167" s="242"/>
      <c r="R167" s="242"/>
      <c r="S167" s="242"/>
    </row>
    <row r="168" spans="1:19" s="237" customFormat="1">
      <c r="A168" s="236">
        <v>40391</v>
      </c>
      <c r="C168" s="238">
        <v>160</v>
      </c>
      <c r="D168" s="239">
        <f t="shared" si="52"/>
        <v>2852</v>
      </c>
      <c r="E168" s="239">
        <f t="shared" si="47"/>
        <v>951688</v>
      </c>
      <c r="F168" s="239">
        <f t="shared" si="43"/>
        <v>-148312</v>
      </c>
      <c r="G168" s="240">
        <f>+Inputs!$D$3</f>
        <v>0.37951000000000001</v>
      </c>
      <c r="I168" s="241">
        <f t="shared" si="48"/>
        <v>1100000</v>
      </c>
      <c r="K168" s="241">
        <f t="shared" si="44"/>
        <v>2852</v>
      </c>
      <c r="L168" s="241">
        <f t="shared" si="49"/>
        <v>951688</v>
      </c>
      <c r="M168" s="241">
        <f t="shared" si="45"/>
        <v>1082.3625200000001</v>
      </c>
      <c r="N168" s="241">
        <f t="shared" si="46"/>
        <v>1082.3625200000001</v>
      </c>
      <c r="O168" s="241">
        <f t="shared" si="50"/>
        <v>-56279.287040002222</v>
      </c>
      <c r="P168" s="241">
        <f t="shared" si="51"/>
        <v>56279.287040002222</v>
      </c>
      <c r="Q168" s="242"/>
      <c r="R168" s="242"/>
      <c r="S168" s="242"/>
    </row>
    <row r="169" spans="1:19" s="237" customFormat="1">
      <c r="A169" s="243">
        <v>40422</v>
      </c>
      <c r="C169" s="238">
        <v>161</v>
      </c>
      <c r="D169" s="239">
        <f t="shared" si="52"/>
        <v>2852</v>
      </c>
      <c r="E169" s="239">
        <f t="shared" si="47"/>
        <v>954540</v>
      </c>
      <c r="F169" s="239">
        <f t="shared" ref="F169" si="53">$B$9+E169</f>
        <v>-145460</v>
      </c>
      <c r="G169" s="240">
        <f>+Inputs!$D$3</f>
        <v>0.37951000000000001</v>
      </c>
      <c r="I169" s="241">
        <f t="shared" si="48"/>
        <v>1100000</v>
      </c>
      <c r="K169" s="241">
        <f t="shared" ref="K169" si="54">D169</f>
        <v>2852</v>
      </c>
      <c r="L169" s="241">
        <f t="shared" si="49"/>
        <v>954540</v>
      </c>
      <c r="M169" s="241">
        <f t="shared" ref="M169" si="55">K169*G169</f>
        <v>1082.3625200000001</v>
      </c>
      <c r="N169" s="241">
        <f t="shared" ref="N169" si="56">M169-J169</f>
        <v>1082.3625200000001</v>
      </c>
      <c r="O169" s="241">
        <f t="shared" si="50"/>
        <v>-55196.92452000222</v>
      </c>
      <c r="P169" s="241">
        <f t="shared" si="51"/>
        <v>55196.92452000222</v>
      </c>
      <c r="Q169" s="242"/>
      <c r="R169" s="242"/>
      <c r="S169" s="242"/>
    </row>
    <row r="170" spans="1:19" s="237" customFormat="1">
      <c r="A170" s="236">
        <v>40452</v>
      </c>
      <c r="C170" s="238">
        <v>162</v>
      </c>
      <c r="D170" s="239">
        <f t="shared" si="52"/>
        <v>2852</v>
      </c>
      <c r="E170" s="239">
        <f t="shared" ref="E170:E221" si="57">+E169+D170</f>
        <v>957392</v>
      </c>
      <c r="F170" s="239">
        <f t="shared" ref="F170:F221" si="58">$B$9+E170</f>
        <v>-142608</v>
      </c>
      <c r="G170" s="240">
        <f>+Inputs!$D$3</f>
        <v>0.37951000000000001</v>
      </c>
      <c r="I170" s="241">
        <f t="shared" ref="I170:I221" si="59">+I169+H170</f>
        <v>1100000</v>
      </c>
      <c r="K170" s="241">
        <f t="shared" ref="K170:K221" si="60">D170</f>
        <v>2852</v>
      </c>
      <c r="L170" s="241">
        <f t="shared" ref="L170:L221" si="61">+L169+K170</f>
        <v>957392</v>
      </c>
      <c r="M170" s="241">
        <f t="shared" ref="M170:M221" si="62">K170*G170</f>
        <v>1082.3625200000001</v>
      </c>
      <c r="N170" s="241">
        <f t="shared" ref="N170:N221" si="63">M170-J170</f>
        <v>1082.3625200000001</v>
      </c>
      <c r="O170" s="241">
        <f t="shared" ref="O170:O221" si="64">+O169+N170</f>
        <v>-54114.562000002217</v>
      </c>
      <c r="P170" s="241">
        <f t="shared" ref="P170:P221" si="65">P169-N170</f>
        <v>54114.562000002217</v>
      </c>
      <c r="Q170" s="242"/>
      <c r="R170" s="242"/>
      <c r="S170" s="242"/>
    </row>
    <row r="171" spans="1:19" s="237" customFormat="1">
      <c r="A171" s="243">
        <v>40483</v>
      </c>
      <c r="C171" s="238">
        <v>163</v>
      </c>
      <c r="D171" s="239">
        <f t="shared" si="52"/>
        <v>2852</v>
      </c>
      <c r="E171" s="239">
        <f t="shared" si="57"/>
        <v>960244</v>
      </c>
      <c r="F171" s="239">
        <f t="shared" si="58"/>
        <v>-139756</v>
      </c>
      <c r="G171" s="240">
        <f>+Inputs!$D$3</f>
        <v>0.37951000000000001</v>
      </c>
      <c r="I171" s="241">
        <f t="shared" si="59"/>
        <v>1100000</v>
      </c>
      <c r="K171" s="241">
        <f t="shared" si="60"/>
        <v>2852</v>
      </c>
      <c r="L171" s="241">
        <f t="shared" si="61"/>
        <v>960244</v>
      </c>
      <c r="M171" s="241">
        <f t="shared" si="62"/>
        <v>1082.3625200000001</v>
      </c>
      <c r="N171" s="241">
        <f t="shared" si="63"/>
        <v>1082.3625200000001</v>
      </c>
      <c r="O171" s="241">
        <f t="shared" si="64"/>
        <v>-53032.199480002215</v>
      </c>
      <c r="P171" s="241">
        <f t="shared" si="65"/>
        <v>53032.199480002215</v>
      </c>
      <c r="Q171" s="242"/>
      <c r="R171" s="242"/>
      <c r="S171" s="242"/>
    </row>
    <row r="172" spans="1:19" s="237" customFormat="1">
      <c r="A172" s="236">
        <v>40513</v>
      </c>
      <c r="C172" s="238">
        <v>164</v>
      </c>
      <c r="D172" s="239">
        <f t="shared" si="52"/>
        <v>2852</v>
      </c>
      <c r="E172" s="239">
        <f t="shared" si="57"/>
        <v>963096</v>
      </c>
      <c r="F172" s="239">
        <f t="shared" si="58"/>
        <v>-136904</v>
      </c>
      <c r="G172" s="240">
        <f>+Inputs!$D$3</f>
        <v>0.37951000000000001</v>
      </c>
      <c r="I172" s="241">
        <f t="shared" si="59"/>
        <v>1100000</v>
      </c>
      <c r="K172" s="241">
        <f t="shared" si="60"/>
        <v>2852</v>
      </c>
      <c r="L172" s="241">
        <f t="shared" si="61"/>
        <v>963096</v>
      </c>
      <c r="M172" s="241">
        <f t="shared" si="62"/>
        <v>1082.3625200000001</v>
      </c>
      <c r="N172" s="241">
        <f t="shared" si="63"/>
        <v>1082.3625200000001</v>
      </c>
      <c r="O172" s="241">
        <f t="shared" si="64"/>
        <v>-51949.836960002212</v>
      </c>
      <c r="P172" s="241">
        <f t="shared" si="65"/>
        <v>51949.836960002212</v>
      </c>
      <c r="Q172" s="242"/>
      <c r="R172" s="242"/>
      <c r="S172" s="242"/>
    </row>
    <row r="173" spans="1:19" s="237" customFormat="1">
      <c r="A173" s="243">
        <v>40544</v>
      </c>
      <c r="C173" s="238">
        <v>165</v>
      </c>
      <c r="D173" s="239">
        <f t="shared" si="52"/>
        <v>2852</v>
      </c>
      <c r="E173" s="239">
        <f t="shared" si="57"/>
        <v>965948</v>
      </c>
      <c r="F173" s="239">
        <f t="shared" si="58"/>
        <v>-134052</v>
      </c>
      <c r="G173" s="240">
        <f>+Inputs!$D$3</f>
        <v>0.37951000000000001</v>
      </c>
      <c r="I173" s="241">
        <f t="shared" si="59"/>
        <v>1100000</v>
      </c>
      <c r="K173" s="241">
        <f t="shared" si="60"/>
        <v>2852</v>
      </c>
      <c r="L173" s="241">
        <f t="shared" si="61"/>
        <v>965948</v>
      </c>
      <c r="M173" s="241">
        <f t="shared" si="62"/>
        <v>1082.3625200000001</v>
      </c>
      <c r="N173" s="241">
        <f t="shared" si="63"/>
        <v>1082.3625200000001</v>
      </c>
      <c r="O173" s="241">
        <f t="shared" si="64"/>
        <v>-50867.47444000221</v>
      </c>
      <c r="P173" s="241">
        <f t="shared" si="65"/>
        <v>50867.47444000221</v>
      </c>
      <c r="Q173" s="242"/>
      <c r="R173" s="242"/>
      <c r="S173" s="242"/>
    </row>
    <row r="174" spans="1:19" s="237" customFormat="1">
      <c r="A174" s="236">
        <v>40575</v>
      </c>
      <c r="C174" s="238">
        <v>166</v>
      </c>
      <c r="D174" s="239">
        <f t="shared" si="52"/>
        <v>2852</v>
      </c>
      <c r="E174" s="239">
        <f t="shared" si="57"/>
        <v>968800</v>
      </c>
      <c r="F174" s="239">
        <f t="shared" si="58"/>
        <v>-131200</v>
      </c>
      <c r="G174" s="240">
        <f>+Inputs!$D$3</f>
        <v>0.37951000000000001</v>
      </c>
      <c r="I174" s="241">
        <f t="shared" si="59"/>
        <v>1100000</v>
      </c>
      <c r="K174" s="241">
        <f t="shared" si="60"/>
        <v>2852</v>
      </c>
      <c r="L174" s="241">
        <f t="shared" si="61"/>
        <v>968800</v>
      </c>
      <c r="M174" s="241">
        <f t="shared" si="62"/>
        <v>1082.3625200000001</v>
      </c>
      <c r="N174" s="241">
        <f t="shared" si="63"/>
        <v>1082.3625200000001</v>
      </c>
      <c r="O174" s="241">
        <f t="shared" si="64"/>
        <v>-49785.111920002208</v>
      </c>
      <c r="P174" s="241">
        <f t="shared" si="65"/>
        <v>49785.111920002208</v>
      </c>
      <c r="Q174" s="242"/>
      <c r="R174" s="242"/>
      <c r="S174" s="242"/>
    </row>
    <row r="175" spans="1:19" s="237" customFormat="1">
      <c r="A175" s="243">
        <v>40603</v>
      </c>
      <c r="C175" s="238">
        <v>167</v>
      </c>
      <c r="D175" s="239">
        <f t="shared" si="52"/>
        <v>2852</v>
      </c>
      <c r="E175" s="239">
        <f t="shared" si="57"/>
        <v>971652</v>
      </c>
      <c r="F175" s="239">
        <f t="shared" si="58"/>
        <v>-128348</v>
      </c>
      <c r="G175" s="240">
        <f>+Inputs!$D$3</f>
        <v>0.37951000000000001</v>
      </c>
      <c r="I175" s="241">
        <f t="shared" si="59"/>
        <v>1100000</v>
      </c>
      <c r="K175" s="241">
        <f t="shared" si="60"/>
        <v>2852</v>
      </c>
      <c r="L175" s="241">
        <f t="shared" si="61"/>
        <v>971652</v>
      </c>
      <c r="M175" s="241">
        <f t="shared" si="62"/>
        <v>1082.3625200000001</v>
      </c>
      <c r="N175" s="241">
        <f t="shared" si="63"/>
        <v>1082.3625200000001</v>
      </c>
      <c r="O175" s="241">
        <f t="shared" si="64"/>
        <v>-48702.749400002205</v>
      </c>
      <c r="P175" s="241">
        <f t="shared" si="65"/>
        <v>48702.749400002205</v>
      </c>
      <c r="Q175" s="242"/>
      <c r="R175" s="242"/>
      <c r="S175" s="242"/>
    </row>
    <row r="176" spans="1:19" s="237" customFormat="1">
      <c r="A176" s="236">
        <v>40634</v>
      </c>
      <c r="C176" s="238">
        <v>168</v>
      </c>
      <c r="D176" s="239">
        <f t="shared" si="52"/>
        <v>2852</v>
      </c>
      <c r="E176" s="239">
        <f t="shared" si="57"/>
        <v>974504</v>
      </c>
      <c r="F176" s="239">
        <f t="shared" si="58"/>
        <v>-125496</v>
      </c>
      <c r="G176" s="240">
        <f>+Inputs!$D$3</f>
        <v>0.37951000000000001</v>
      </c>
      <c r="I176" s="241">
        <f t="shared" si="59"/>
        <v>1100000</v>
      </c>
      <c r="K176" s="241">
        <f t="shared" si="60"/>
        <v>2852</v>
      </c>
      <c r="L176" s="241">
        <f t="shared" si="61"/>
        <v>974504</v>
      </c>
      <c r="M176" s="241">
        <f t="shared" si="62"/>
        <v>1082.3625200000001</v>
      </c>
      <c r="N176" s="241">
        <f t="shared" si="63"/>
        <v>1082.3625200000001</v>
      </c>
      <c r="O176" s="241">
        <f t="shared" si="64"/>
        <v>-47620.386880002203</v>
      </c>
      <c r="P176" s="241">
        <f t="shared" si="65"/>
        <v>47620.386880002203</v>
      </c>
      <c r="Q176" s="242"/>
      <c r="R176" s="242"/>
      <c r="S176" s="242"/>
    </row>
    <row r="177" spans="1:19" s="237" customFormat="1">
      <c r="A177" s="243">
        <v>40664</v>
      </c>
      <c r="C177" s="238">
        <v>169</v>
      </c>
      <c r="D177" s="239">
        <f t="shared" si="52"/>
        <v>2852</v>
      </c>
      <c r="E177" s="239">
        <f t="shared" si="57"/>
        <v>977356</v>
      </c>
      <c r="F177" s="239">
        <f t="shared" si="58"/>
        <v>-122644</v>
      </c>
      <c r="G177" s="240">
        <f>+Inputs!$D$3</f>
        <v>0.37951000000000001</v>
      </c>
      <c r="I177" s="241">
        <f t="shared" si="59"/>
        <v>1100000</v>
      </c>
      <c r="K177" s="241">
        <f t="shared" si="60"/>
        <v>2852</v>
      </c>
      <c r="L177" s="241">
        <f t="shared" si="61"/>
        <v>977356</v>
      </c>
      <c r="M177" s="241">
        <f t="shared" si="62"/>
        <v>1082.3625200000001</v>
      </c>
      <c r="N177" s="241">
        <f t="shared" si="63"/>
        <v>1082.3625200000001</v>
      </c>
      <c r="O177" s="241">
        <f t="shared" si="64"/>
        <v>-46538.0243600022</v>
      </c>
      <c r="P177" s="241">
        <f t="shared" si="65"/>
        <v>46538.0243600022</v>
      </c>
      <c r="Q177" s="242"/>
      <c r="R177" s="242"/>
      <c r="S177" s="242"/>
    </row>
    <row r="178" spans="1:19" s="237" customFormat="1">
      <c r="A178" s="236">
        <v>40695</v>
      </c>
      <c r="C178" s="238">
        <v>170</v>
      </c>
      <c r="D178" s="239">
        <f t="shared" si="52"/>
        <v>2852</v>
      </c>
      <c r="E178" s="239">
        <f t="shared" si="57"/>
        <v>980208</v>
      </c>
      <c r="F178" s="239">
        <f t="shared" si="58"/>
        <v>-119792</v>
      </c>
      <c r="G178" s="240">
        <f>+Inputs!$D$3</f>
        <v>0.37951000000000001</v>
      </c>
      <c r="I178" s="241">
        <f t="shared" si="59"/>
        <v>1100000</v>
      </c>
      <c r="K178" s="241">
        <f t="shared" si="60"/>
        <v>2852</v>
      </c>
      <c r="L178" s="241">
        <f t="shared" si="61"/>
        <v>980208</v>
      </c>
      <c r="M178" s="241">
        <f t="shared" si="62"/>
        <v>1082.3625200000001</v>
      </c>
      <c r="N178" s="241">
        <f t="shared" si="63"/>
        <v>1082.3625200000001</v>
      </c>
      <c r="O178" s="241">
        <f t="shared" si="64"/>
        <v>-45455.661840002198</v>
      </c>
      <c r="P178" s="241">
        <f t="shared" si="65"/>
        <v>45455.661840002198</v>
      </c>
      <c r="Q178" s="242"/>
      <c r="R178" s="242"/>
      <c r="S178" s="242"/>
    </row>
    <row r="179" spans="1:19" s="237" customFormat="1">
      <c r="A179" s="243">
        <v>40725</v>
      </c>
      <c r="C179" s="238">
        <v>171</v>
      </c>
      <c r="D179" s="239">
        <f t="shared" si="52"/>
        <v>2852</v>
      </c>
      <c r="E179" s="239">
        <f t="shared" si="57"/>
        <v>983060</v>
      </c>
      <c r="F179" s="239">
        <f t="shared" si="58"/>
        <v>-116940</v>
      </c>
      <c r="G179" s="240">
        <f>+Inputs!$D$3</f>
        <v>0.37951000000000001</v>
      </c>
      <c r="I179" s="241">
        <f t="shared" si="59"/>
        <v>1100000</v>
      </c>
      <c r="K179" s="241">
        <f t="shared" si="60"/>
        <v>2852</v>
      </c>
      <c r="L179" s="241">
        <f t="shared" si="61"/>
        <v>983060</v>
      </c>
      <c r="M179" s="241">
        <f t="shared" si="62"/>
        <v>1082.3625200000001</v>
      </c>
      <c r="N179" s="241">
        <f t="shared" si="63"/>
        <v>1082.3625200000001</v>
      </c>
      <c r="O179" s="241">
        <f t="shared" si="64"/>
        <v>-44373.299320002196</v>
      </c>
      <c r="P179" s="241">
        <f t="shared" si="65"/>
        <v>44373.299320002196</v>
      </c>
      <c r="Q179" s="242"/>
      <c r="R179" s="242"/>
      <c r="S179" s="242"/>
    </row>
    <row r="180" spans="1:19" s="237" customFormat="1">
      <c r="A180" s="236">
        <v>40756</v>
      </c>
      <c r="C180" s="238">
        <v>172</v>
      </c>
      <c r="D180" s="239">
        <f t="shared" si="52"/>
        <v>2852</v>
      </c>
      <c r="E180" s="239">
        <f t="shared" si="57"/>
        <v>985912</v>
      </c>
      <c r="F180" s="239">
        <f t="shared" si="58"/>
        <v>-114088</v>
      </c>
      <c r="G180" s="240">
        <f>+Inputs!$D$3</f>
        <v>0.37951000000000001</v>
      </c>
      <c r="I180" s="241">
        <f t="shared" si="59"/>
        <v>1100000</v>
      </c>
      <c r="K180" s="241">
        <f t="shared" si="60"/>
        <v>2852</v>
      </c>
      <c r="L180" s="241">
        <f t="shared" si="61"/>
        <v>985912</v>
      </c>
      <c r="M180" s="241">
        <f t="shared" si="62"/>
        <v>1082.3625200000001</v>
      </c>
      <c r="N180" s="241">
        <f t="shared" si="63"/>
        <v>1082.3625200000001</v>
      </c>
      <c r="O180" s="241">
        <f t="shared" si="64"/>
        <v>-43290.936800002193</v>
      </c>
      <c r="P180" s="241">
        <f t="shared" si="65"/>
        <v>43290.936800002193</v>
      </c>
      <c r="Q180" s="242"/>
      <c r="R180" s="242"/>
      <c r="S180" s="242"/>
    </row>
    <row r="181" spans="1:19" s="237" customFormat="1">
      <c r="A181" s="243">
        <v>40787</v>
      </c>
      <c r="C181" s="238">
        <v>173</v>
      </c>
      <c r="D181" s="239">
        <f t="shared" si="52"/>
        <v>2852</v>
      </c>
      <c r="E181" s="239">
        <f t="shared" si="57"/>
        <v>988764</v>
      </c>
      <c r="F181" s="239">
        <f t="shared" si="58"/>
        <v>-111236</v>
      </c>
      <c r="G181" s="240">
        <f>+Inputs!$D$3</f>
        <v>0.37951000000000001</v>
      </c>
      <c r="I181" s="241">
        <f t="shared" si="59"/>
        <v>1100000</v>
      </c>
      <c r="K181" s="241">
        <f t="shared" si="60"/>
        <v>2852</v>
      </c>
      <c r="L181" s="241">
        <f t="shared" si="61"/>
        <v>988764</v>
      </c>
      <c r="M181" s="241">
        <f t="shared" si="62"/>
        <v>1082.3625200000001</v>
      </c>
      <c r="N181" s="241">
        <f t="shared" si="63"/>
        <v>1082.3625200000001</v>
      </c>
      <c r="O181" s="241">
        <f t="shared" si="64"/>
        <v>-42208.574280002191</v>
      </c>
      <c r="P181" s="241">
        <f t="shared" si="65"/>
        <v>42208.574280002191</v>
      </c>
      <c r="Q181" s="242"/>
      <c r="R181" s="242"/>
      <c r="S181" s="242"/>
    </row>
    <row r="182" spans="1:19" s="237" customFormat="1">
      <c r="A182" s="236">
        <v>40817</v>
      </c>
      <c r="C182" s="238">
        <v>174</v>
      </c>
      <c r="D182" s="239">
        <f t="shared" si="52"/>
        <v>2852</v>
      </c>
      <c r="E182" s="239">
        <f t="shared" si="57"/>
        <v>991616</v>
      </c>
      <c r="F182" s="239">
        <f t="shared" si="58"/>
        <v>-108384</v>
      </c>
      <c r="G182" s="240">
        <f>+Inputs!$D$3</f>
        <v>0.37951000000000001</v>
      </c>
      <c r="I182" s="241">
        <f t="shared" si="59"/>
        <v>1100000</v>
      </c>
      <c r="K182" s="241">
        <f t="shared" si="60"/>
        <v>2852</v>
      </c>
      <c r="L182" s="241">
        <f t="shared" si="61"/>
        <v>991616</v>
      </c>
      <c r="M182" s="241">
        <f t="shared" si="62"/>
        <v>1082.3625200000001</v>
      </c>
      <c r="N182" s="241">
        <f t="shared" si="63"/>
        <v>1082.3625200000001</v>
      </c>
      <c r="O182" s="241">
        <f t="shared" si="64"/>
        <v>-41126.211760002188</v>
      </c>
      <c r="P182" s="241">
        <f t="shared" si="65"/>
        <v>41126.211760002188</v>
      </c>
      <c r="Q182" s="242"/>
      <c r="R182" s="242"/>
      <c r="S182" s="242"/>
    </row>
    <row r="183" spans="1:19" s="237" customFormat="1">
      <c r="A183" s="243">
        <v>40848</v>
      </c>
      <c r="C183" s="238">
        <v>175</v>
      </c>
      <c r="D183" s="239">
        <f t="shared" si="52"/>
        <v>2852</v>
      </c>
      <c r="E183" s="239">
        <f t="shared" si="57"/>
        <v>994468</v>
      </c>
      <c r="F183" s="239">
        <f t="shared" si="58"/>
        <v>-105532</v>
      </c>
      <c r="G183" s="240">
        <f>+Inputs!$D$3</f>
        <v>0.37951000000000001</v>
      </c>
      <c r="I183" s="241">
        <f t="shared" si="59"/>
        <v>1100000</v>
      </c>
      <c r="K183" s="241">
        <f t="shared" si="60"/>
        <v>2852</v>
      </c>
      <c r="L183" s="241">
        <f t="shared" si="61"/>
        <v>994468</v>
      </c>
      <c r="M183" s="241">
        <f t="shared" si="62"/>
        <v>1082.3625200000001</v>
      </c>
      <c r="N183" s="241">
        <f t="shared" si="63"/>
        <v>1082.3625200000001</v>
      </c>
      <c r="O183" s="241">
        <f t="shared" si="64"/>
        <v>-40043.849240002186</v>
      </c>
      <c r="P183" s="241">
        <f t="shared" si="65"/>
        <v>40043.849240002186</v>
      </c>
      <c r="Q183" s="242"/>
      <c r="R183" s="242"/>
      <c r="S183" s="242"/>
    </row>
    <row r="184" spans="1:19" s="237" customFormat="1">
      <c r="A184" s="236">
        <v>40878</v>
      </c>
      <c r="C184" s="238">
        <v>176</v>
      </c>
      <c r="D184" s="239">
        <f t="shared" si="52"/>
        <v>2852</v>
      </c>
      <c r="E184" s="239">
        <f t="shared" si="57"/>
        <v>997320</v>
      </c>
      <c r="F184" s="239">
        <f t="shared" si="58"/>
        <v>-102680</v>
      </c>
      <c r="G184" s="240">
        <f>+Inputs!$D$3</f>
        <v>0.37951000000000001</v>
      </c>
      <c r="I184" s="241">
        <f t="shared" si="59"/>
        <v>1100000</v>
      </c>
      <c r="K184" s="241">
        <f t="shared" si="60"/>
        <v>2852</v>
      </c>
      <c r="L184" s="241">
        <f t="shared" si="61"/>
        <v>997320</v>
      </c>
      <c r="M184" s="241">
        <f t="shared" si="62"/>
        <v>1082.3625200000001</v>
      </c>
      <c r="N184" s="241">
        <f t="shared" si="63"/>
        <v>1082.3625200000001</v>
      </c>
      <c r="O184" s="241">
        <f t="shared" si="64"/>
        <v>-38961.486720002184</v>
      </c>
      <c r="P184" s="241">
        <f t="shared" si="65"/>
        <v>38961.486720002184</v>
      </c>
      <c r="Q184" s="242"/>
      <c r="R184" s="242"/>
      <c r="S184" s="242"/>
    </row>
    <row r="185" spans="1:19" s="237" customFormat="1">
      <c r="A185" s="243">
        <v>40909</v>
      </c>
      <c r="C185" s="238">
        <v>177</v>
      </c>
      <c r="D185" s="239">
        <f t="shared" si="52"/>
        <v>2852</v>
      </c>
      <c r="E185" s="239">
        <f t="shared" si="57"/>
        <v>1000172</v>
      </c>
      <c r="F185" s="239">
        <f t="shared" si="58"/>
        <v>-99828</v>
      </c>
      <c r="G185" s="240">
        <f>+Inputs!$D$3</f>
        <v>0.37951000000000001</v>
      </c>
      <c r="I185" s="241">
        <f t="shared" si="59"/>
        <v>1100000</v>
      </c>
      <c r="K185" s="241">
        <f t="shared" si="60"/>
        <v>2852</v>
      </c>
      <c r="L185" s="241">
        <f t="shared" si="61"/>
        <v>1000172</v>
      </c>
      <c r="M185" s="241">
        <f t="shared" si="62"/>
        <v>1082.3625200000001</v>
      </c>
      <c r="N185" s="241">
        <f t="shared" si="63"/>
        <v>1082.3625200000001</v>
      </c>
      <c r="O185" s="241">
        <f t="shared" si="64"/>
        <v>-37879.124200002181</v>
      </c>
      <c r="P185" s="241">
        <f t="shared" si="65"/>
        <v>37879.124200002181</v>
      </c>
      <c r="Q185" s="242"/>
      <c r="R185" s="242"/>
      <c r="S185" s="242"/>
    </row>
    <row r="186" spans="1:19" s="237" customFormat="1">
      <c r="A186" s="236">
        <v>40940</v>
      </c>
      <c r="C186" s="238">
        <v>178</v>
      </c>
      <c r="D186" s="239">
        <f t="shared" si="52"/>
        <v>2852</v>
      </c>
      <c r="E186" s="239">
        <f t="shared" si="57"/>
        <v>1003024</v>
      </c>
      <c r="F186" s="239">
        <f t="shared" si="58"/>
        <v>-96976</v>
      </c>
      <c r="G186" s="240">
        <f>+Inputs!$D$3</f>
        <v>0.37951000000000001</v>
      </c>
      <c r="I186" s="241">
        <f t="shared" si="59"/>
        <v>1100000</v>
      </c>
      <c r="K186" s="241">
        <f t="shared" si="60"/>
        <v>2852</v>
      </c>
      <c r="L186" s="241">
        <f t="shared" si="61"/>
        <v>1003024</v>
      </c>
      <c r="M186" s="241">
        <f t="shared" si="62"/>
        <v>1082.3625200000001</v>
      </c>
      <c r="N186" s="241">
        <f t="shared" si="63"/>
        <v>1082.3625200000001</v>
      </c>
      <c r="O186" s="241">
        <f t="shared" si="64"/>
        <v>-36796.761680002179</v>
      </c>
      <c r="P186" s="241">
        <f t="shared" si="65"/>
        <v>36796.761680002179</v>
      </c>
      <c r="Q186" s="242"/>
      <c r="R186" s="242"/>
      <c r="S186" s="242"/>
    </row>
    <row r="187" spans="1:19" s="237" customFormat="1">
      <c r="A187" s="243">
        <v>40969</v>
      </c>
      <c r="C187" s="238">
        <v>179</v>
      </c>
      <c r="D187" s="239">
        <f t="shared" si="52"/>
        <v>2852</v>
      </c>
      <c r="E187" s="239">
        <f t="shared" si="57"/>
        <v>1005876</v>
      </c>
      <c r="F187" s="239">
        <f t="shared" si="58"/>
        <v>-94124</v>
      </c>
      <c r="G187" s="240">
        <f>+Inputs!$D$3</f>
        <v>0.37951000000000001</v>
      </c>
      <c r="I187" s="241">
        <f t="shared" si="59"/>
        <v>1100000</v>
      </c>
      <c r="K187" s="241">
        <f t="shared" si="60"/>
        <v>2852</v>
      </c>
      <c r="L187" s="241">
        <f t="shared" si="61"/>
        <v>1005876</v>
      </c>
      <c r="M187" s="241">
        <f t="shared" si="62"/>
        <v>1082.3625200000001</v>
      </c>
      <c r="N187" s="241">
        <f t="shared" si="63"/>
        <v>1082.3625200000001</v>
      </c>
      <c r="O187" s="241">
        <f t="shared" si="64"/>
        <v>-35714.399160002176</v>
      </c>
      <c r="P187" s="241">
        <f t="shared" si="65"/>
        <v>35714.399160002176</v>
      </c>
      <c r="Q187" s="242"/>
      <c r="R187" s="242"/>
      <c r="S187" s="242"/>
    </row>
    <row r="188" spans="1:19" s="237" customFormat="1">
      <c r="A188" s="236">
        <v>41000</v>
      </c>
      <c r="C188" s="238">
        <v>180</v>
      </c>
      <c r="D188" s="239">
        <f t="shared" si="52"/>
        <v>2852</v>
      </c>
      <c r="E188" s="239">
        <f t="shared" si="57"/>
        <v>1008728</v>
      </c>
      <c r="F188" s="239">
        <f t="shared" si="58"/>
        <v>-91272</v>
      </c>
      <c r="G188" s="240">
        <f>+Inputs!$D$3</f>
        <v>0.37951000000000001</v>
      </c>
      <c r="I188" s="241">
        <f t="shared" si="59"/>
        <v>1100000</v>
      </c>
      <c r="K188" s="241">
        <f t="shared" si="60"/>
        <v>2852</v>
      </c>
      <c r="L188" s="241">
        <f t="shared" si="61"/>
        <v>1008728</v>
      </c>
      <c r="M188" s="241">
        <f t="shared" si="62"/>
        <v>1082.3625200000001</v>
      </c>
      <c r="N188" s="241">
        <f t="shared" si="63"/>
        <v>1082.3625200000001</v>
      </c>
      <c r="O188" s="241">
        <f t="shared" si="64"/>
        <v>-34632.036640002174</v>
      </c>
      <c r="P188" s="241">
        <f t="shared" si="65"/>
        <v>34632.036640002174</v>
      </c>
      <c r="Q188" s="242"/>
      <c r="R188" s="242"/>
      <c r="S188" s="242"/>
    </row>
    <row r="189" spans="1:19" s="237" customFormat="1">
      <c r="A189" s="243">
        <v>41030</v>
      </c>
      <c r="C189" s="238">
        <v>181</v>
      </c>
      <c r="D189" s="239">
        <f t="shared" si="52"/>
        <v>2852</v>
      </c>
      <c r="E189" s="239">
        <f t="shared" si="57"/>
        <v>1011580</v>
      </c>
      <c r="F189" s="239">
        <f t="shared" si="58"/>
        <v>-88420</v>
      </c>
      <c r="G189" s="240">
        <f>+Inputs!$D$3</f>
        <v>0.37951000000000001</v>
      </c>
      <c r="I189" s="241">
        <f t="shared" si="59"/>
        <v>1100000</v>
      </c>
      <c r="K189" s="241">
        <f t="shared" si="60"/>
        <v>2852</v>
      </c>
      <c r="L189" s="241">
        <f t="shared" si="61"/>
        <v>1011580</v>
      </c>
      <c r="M189" s="241">
        <f t="shared" si="62"/>
        <v>1082.3625200000001</v>
      </c>
      <c r="N189" s="241">
        <f t="shared" si="63"/>
        <v>1082.3625200000001</v>
      </c>
      <c r="O189" s="241">
        <f t="shared" si="64"/>
        <v>-33549.674120002172</v>
      </c>
      <c r="P189" s="241">
        <f t="shared" si="65"/>
        <v>33549.674120002172</v>
      </c>
      <c r="Q189" s="242"/>
      <c r="R189" s="242"/>
      <c r="S189" s="242"/>
    </row>
    <row r="190" spans="1:19" s="237" customFormat="1">
      <c r="A190" s="236">
        <v>41061</v>
      </c>
      <c r="C190" s="238">
        <v>182</v>
      </c>
      <c r="D190" s="239">
        <f t="shared" si="52"/>
        <v>2852</v>
      </c>
      <c r="E190" s="239">
        <f t="shared" si="57"/>
        <v>1014432</v>
      </c>
      <c r="F190" s="239">
        <f t="shared" si="58"/>
        <v>-85568</v>
      </c>
      <c r="G190" s="240">
        <f>+Inputs!$D$3</f>
        <v>0.37951000000000001</v>
      </c>
      <c r="I190" s="241">
        <f t="shared" si="59"/>
        <v>1100000</v>
      </c>
      <c r="K190" s="241">
        <f t="shared" si="60"/>
        <v>2852</v>
      </c>
      <c r="L190" s="241">
        <f t="shared" si="61"/>
        <v>1014432</v>
      </c>
      <c r="M190" s="241">
        <f t="shared" si="62"/>
        <v>1082.3625200000001</v>
      </c>
      <c r="N190" s="241">
        <f t="shared" si="63"/>
        <v>1082.3625200000001</v>
      </c>
      <c r="O190" s="241">
        <f t="shared" si="64"/>
        <v>-32467.311600002173</v>
      </c>
      <c r="P190" s="241">
        <f t="shared" si="65"/>
        <v>32467.311600002173</v>
      </c>
      <c r="Q190" s="242"/>
      <c r="R190" s="242"/>
      <c r="S190" s="242"/>
    </row>
    <row r="191" spans="1:19" s="237" customFormat="1">
      <c r="A191" s="243">
        <v>41091</v>
      </c>
      <c r="C191" s="238">
        <v>183</v>
      </c>
      <c r="D191" s="239">
        <f t="shared" si="52"/>
        <v>2852</v>
      </c>
      <c r="E191" s="239">
        <f t="shared" si="57"/>
        <v>1017284</v>
      </c>
      <c r="F191" s="239">
        <f t="shared" si="58"/>
        <v>-82716</v>
      </c>
      <c r="G191" s="240">
        <f>+Inputs!$D$3</f>
        <v>0.37951000000000001</v>
      </c>
      <c r="I191" s="241">
        <f t="shared" si="59"/>
        <v>1100000</v>
      </c>
      <c r="K191" s="241">
        <f t="shared" si="60"/>
        <v>2852</v>
      </c>
      <c r="L191" s="241">
        <f t="shared" si="61"/>
        <v>1017284</v>
      </c>
      <c r="M191" s="241">
        <f t="shared" si="62"/>
        <v>1082.3625200000001</v>
      </c>
      <c r="N191" s="241">
        <f t="shared" si="63"/>
        <v>1082.3625200000001</v>
      </c>
      <c r="O191" s="241">
        <f t="shared" si="64"/>
        <v>-31384.949080002174</v>
      </c>
      <c r="P191" s="241">
        <f t="shared" si="65"/>
        <v>31384.949080002174</v>
      </c>
      <c r="Q191" s="242"/>
      <c r="R191" s="242"/>
      <c r="S191" s="242"/>
    </row>
    <row r="192" spans="1:19" s="237" customFormat="1">
      <c r="A192" s="236">
        <v>41122</v>
      </c>
      <c r="C192" s="238">
        <v>184</v>
      </c>
      <c r="D192" s="239">
        <f t="shared" si="52"/>
        <v>2852</v>
      </c>
      <c r="E192" s="239">
        <f t="shared" si="57"/>
        <v>1020136</v>
      </c>
      <c r="F192" s="239">
        <f t="shared" si="58"/>
        <v>-79864</v>
      </c>
      <c r="G192" s="240">
        <f>+Inputs!$D$3</f>
        <v>0.37951000000000001</v>
      </c>
      <c r="I192" s="241">
        <f t="shared" si="59"/>
        <v>1100000</v>
      </c>
      <c r="K192" s="241">
        <f t="shared" si="60"/>
        <v>2852</v>
      </c>
      <c r="L192" s="241">
        <f t="shared" si="61"/>
        <v>1020136</v>
      </c>
      <c r="M192" s="241">
        <f t="shared" si="62"/>
        <v>1082.3625200000001</v>
      </c>
      <c r="N192" s="241">
        <f t="shared" si="63"/>
        <v>1082.3625200000001</v>
      </c>
      <c r="O192" s="241">
        <f t="shared" si="64"/>
        <v>-30302.586560002175</v>
      </c>
      <c r="P192" s="241">
        <f t="shared" si="65"/>
        <v>30302.586560002175</v>
      </c>
      <c r="Q192" s="242"/>
      <c r="R192" s="242"/>
      <c r="S192" s="242"/>
    </row>
    <row r="193" spans="1:19" s="237" customFormat="1">
      <c r="A193" s="243">
        <v>41153</v>
      </c>
      <c r="C193" s="238">
        <v>185</v>
      </c>
      <c r="D193" s="239">
        <f t="shared" si="52"/>
        <v>2852</v>
      </c>
      <c r="E193" s="239">
        <f t="shared" si="57"/>
        <v>1022988</v>
      </c>
      <c r="F193" s="239">
        <f t="shared" si="58"/>
        <v>-77012</v>
      </c>
      <c r="G193" s="240">
        <f>+Inputs!$D$3</f>
        <v>0.37951000000000001</v>
      </c>
      <c r="I193" s="241">
        <f t="shared" si="59"/>
        <v>1100000</v>
      </c>
      <c r="K193" s="241">
        <f t="shared" si="60"/>
        <v>2852</v>
      </c>
      <c r="L193" s="241">
        <f t="shared" si="61"/>
        <v>1022988</v>
      </c>
      <c r="M193" s="241">
        <f t="shared" si="62"/>
        <v>1082.3625200000001</v>
      </c>
      <c r="N193" s="241">
        <f t="shared" si="63"/>
        <v>1082.3625200000001</v>
      </c>
      <c r="O193" s="241">
        <f t="shared" si="64"/>
        <v>-29220.224040002176</v>
      </c>
      <c r="P193" s="241">
        <f t="shared" si="65"/>
        <v>29220.224040002176</v>
      </c>
      <c r="Q193" s="242"/>
      <c r="R193" s="242"/>
      <c r="S193" s="242"/>
    </row>
    <row r="194" spans="1:19" s="237" customFormat="1">
      <c r="A194" s="236">
        <v>41183</v>
      </c>
      <c r="C194" s="238">
        <v>186</v>
      </c>
      <c r="D194" s="239">
        <f t="shared" si="52"/>
        <v>2852</v>
      </c>
      <c r="E194" s="239">
        <f t="shared" si="57"/>
        <v>1025840</v>
      </c>
      <c r="F194" s="239">
        <f t="shared" si="58"/>
        <v>-74160</v>
      </c>
      <c r="G194" s="240">
        <f>+Inputs!$D$3</f>
        <v>0.37951000000000001</v>
      </c>
      <c r="I194" s="241">
        <f t="shared" si="59"/>
        <v>1100000</v>
      </c>
      <c r="K194" s="241">
        <f t="shared" si="60"/>
        <v>2852</v>
      </c>
      <c r="L194" s="241">
        <f t="shared" si="61"/>
        <v>1025840</v>
      </c>
      <c r="M194" s="241">
        <f t="shared" si="62"/>
        <v>1082.3625200000001</v>
      </c>
      <c r="N194" s="241">
        <f t="shared" si="63"/>
        <v>1082.3625200000001</v>
      </c>
      <c r="O194" s="241">
        <f t="shared" si="64"/>
        <v>-28137.861520002178</v>
      </c>
      <c r="P194" s="241">
        <f t="shared" si="65"/>
        <v>28137.861520002178</v>
      </c>
      <c r="Q194" s="242"/>
      <c r="R194" s="242"/>
      <c r="S194" s="242"/>
    </row>
    <row r="195" spans="1:19" s="237" customFormat="1">
      <c r="A195" s="243">
        <v>41214</v>
      </c>
      <c r="C195" s="238">
        <v>187</v>
      </c>
      <c r="D195" s="239">
        <f t="shared" si="52"/>
        <v>2852</v>
      </c>
      <c r="E195" s="239">
        <f t="shared" si="57"/>
        <v>1028692</v>
      </c>
      <c r="F195" s="239">
        <f t="shared" si="58"/>
        <v>-71308</v>
      </c>
      <c r="G195" s="240">
        <f>+Inputs!$D$3</f>
        <v>0.37951000000000001</v>
      </c>
      <c r="I195" s="241">
        <f t="shared" si="59"/>
        <v>1100000</v>
      </c>
      <c r="K195" s="241">
        <f t="shared" si="60"/>
        <v>2852</v>
      </c>
      <c r="L195" s="241">
        <f t="shared" si="61"/>
        <v>1028692</v>
      </c>
      <c r="M195" s="241">
        <f t="shared" si="62"/>
        <v>1082.3625200000001</v>
      </c>
      <c r="N195" s="241">
        <f t="shared" si="63"/>
        <v>1082.3625200000001</v>
      </c>
      <c r="O195" s="241">
        <f t="shared" si="64"/>
        <v>-27055.499000002179</v>
      </c>
      <c r="P195" s="241">
        <f t="shared" si="65"/>
        <v>27055.499000002179</v>
      </c>
      <c r="Q195" s="242"/>
      <c r="R195" s="242"/>
      <c r="S195" s="242"/>
    </row>
    <row r="196" spans="1:19" s="237" customFormat="1">
      <c r="A196" s="236">
        <v>41244</v>
      </c>
      <c r="C196" s="238">
        <v>188</v>
      </c>
      <c r="D196" s="239">
        <f t="shared" si="52"/>
        <v>2852</v>
      </c>
      <c r="E196" s="239">
        <f t="shared" si="57"/>
        <v>1031544</v>
      </c>
      <c r="F196" s="239">
        <f t="shared" si="58"/>
        <v>-68456</v>
      </c>
      <c r="G196" s="240">
        <f>+Inputs!$D$3</f>
        <v>0.37951000000000001</v>
      </c>
      <c r="I196" s="241">
        <f t="shared" si="59"/>
        <v>1100000</v>
      </c>
      <c r="K196" s="241">
        <f t="shared" si="60"/>
        <v>2852</v>
      </c>
      <c r="L196" s="241">
        <f t="shared" si="61"/>
        <v>1031544</v>
      </c>
      <c r="M196" s="241">
        <f t="shared" si="62"/>
        <v>1082.3625200000001</v>
      </c>
      <c r="N196" s="241">
        <f t="shared" si="63"/>
        <v>1082.3625200000001</v>
      </c>
      <c r="O196" s="241">
        <f t="shared" si="64"/>
        <v>-25973.13648000218</v>
      </c>
      <c r="P196" s="241">
        <f t="shared" si="65"/>
        <v>25973.13648000218</v>
      </c>
      <c r="Q196" s="242"/>
      <c r="R196" s="242"/>
      <c r="S196" s="242"/>
    </row>
    <row r="197" spans="1:19" s="237" customFormat="1">
      <c r="A197" s="243">
        <v>41275</v>
      </c>
      <c r="C197" s="238">
        <v>189</v>
      </c>
      <c r="D197" s="239">
        <f t="shared" si="52"/>
        <v>2852</v>
      </c>
      <c r="E197" s="239">
        <f t="shared" si="57"/>
        <v>1034396</v>
      </c>
      <c r="F197" s="239">
        <f t="shared" si="58"/>
        <v>-65604</v>
      </c>
      <c r="G197" s="240">
        <f>+Inputs!$D$3</f>
        <v>0.37951000000000001</v>
      </c>
      <c r="I197" s="241">
        <f t="shared" si="59"/>
        <v>1100000</v>
      </c>
      <c r="K197" s="241">
        <f t="shared" si="60"/>
        <v>2852</v>
      </c>
      <c r="L197" s="241">
        <f t="shared" si="61"/>
        <v>1034396</v>
      </c>
      <c r="M197" s="241">
        <f t="shared" si="62"/>
        <v>1082.3625200000001</v>
      </c>
      <c r="N197" s="241">
        <f t="shared" si="63"/>
        <v>1082.3625200000001</v>
      </c>
      <c r="O197" s="241">
        <f t="shared" si="64"/>
        <v>-24890.773960002181</v>
      </c>
      <c r="P197" s="241">
        <f t="shared" si="65"/>
        <v>24890.773960002181</v>
      </c>
      <c r="Q197" s="242"/>
      <c r="R197" s="242"/>
      <c r="S197" s="242"/>
    </row>
    <row r="198" spans="1:19" s="237" customFormat="1">
      <c r="A198" s="236">
        <v>41306</v>
      </c>
      <c r="C198" s="238">
        <v>190</v>
      </c>
      <c r="D198" s="239">
        <f t="shared" si="52"/>
        <v>2852</v>
      </c>
      <c r="E198" s="239">
        <f t="shared" si="57"/>
        <v>1037248</v>
      </c>
      <c r="F198" s="239">
        <f t="shared" si="58"/>
        <v>-62752</v>
      </c>
      <c r="G198" s="240">
        <f>+Inputs!$D$3</f>
        <v>0.37951000000000001</v>
      </c>
      <c r="I198" s="241">
        <f t="shared" si="59"/>
        <v>1100000</v>
      </c>
      <c r="K198" s="241">
        <f t="shared" si="60"/>
        <v>2852</v>
      </c>
      <c r="L198" s="241">
        <f t="shared" si="61"/>
        <v>1037248</v>
      </c>
      <c r="M198" s="241">
        <f t="shared" si="62"/>
        <v>1082.3625200000001</v>
      </c>
      <c r="N198" s="241">
        <f t="shared" si="63"/>
        <v>1082.3625200000001</v>
      </c>
      <c r="O198" s="241">
        <f t="shared" si="64"/>
        <v>-23808.411440002183</v>
      </c>
      <c r="P198" s="241">
        <f t="shared" si="65"/>
        <v>23808.411440002183</v>
      </c>
      <c r="Q198" s="242"/>
      <c r="R198" s="242"/>
      <c r="S198" s="242"/>
    </row>
    <row r="199" spans="1:19" s="237" customFormat="1">
      <c r="A199" s="243">
        <v>41334</v>
      </c>
      <c r="C199" s="238">
        <v>191</v>
      </c>
      <c r="D199" s="239">
        <f t="shared" si="52"/>
        <v>2852</v>
      </c>
      <c r="E199" s="239">
        <f t="shared" si="57"/>
        <v>1040100</v>
      </c>
      <c r="F199" s="239">
        <f t="shared" si="58"/>
        <v>-59900</v>
      </c>
      <c r="G199" s="240">
        <f>+Inputs!$D$3</f>
        <v>0.37951000000000001</v>
      </c>
      <c r="I199" s="241">
        <f t="shared" si="59"/>
        <v>1100000</v>
      </c>
      <c r="K199" s="241">
        <f t="shared" si="60"/>
        <v>2852</v>
      </c>
      <c r="L199" s="241">
        <f t="shared" si="61"/>
        <v>1040100</v>
      </c>
      <c r="M199" s="241">
        <f t="shared" si="62"/>
        <v>1082.3625200000001</v>
      </c>
      <c r="N199" s="241">
        <f t="shared" si="63"/>
        <v>1082.3625200000001</v>
      </c>
      <c r="O199" s="241">
        <f t="shared" si="64"/>
        <v>-22726.048920002184</v>
      </c>
      <c r="P199" s="241">
        <f t="shared" si="65"/>
        <v>22726.048920002184</v>
      </c>
      <c r="Q199" s="242"/>
      <c r="R199" s="242"/>
      <c r="S199" s="242"/>
    </row>
    <row r="200" spans="1:19" s="237" customFormat="1">
      <c r="A200" s="236">
        <v>41365</v>
      </c>
      <c r="C200" s="238">
        <v>192</v>
      </c>
      <c r="D200" s="239">
        <f t="shared" si="52"/>
        <v>2852</v>
      </c>
      <c r="E200" s="239">
        <f t="shared" si="57"/>
        <v>1042952</v>
      </c>
      <c r="F200" s="239">
        <f t="shared" si="58"/>
        <v>-57048</v>
      </c>
      <c r="G200" s="240">
        <f>+Inputs!$D$3</f>
        <v>0.37951000000000001</v>
      </c>
      <c r="I200" s="241">
        <f t="shared" si="59"/>
        <v>1100000</v>
      </c>
      <c r="K200" s="241">
        <f t="shared" si="60"/>
        <v>2852</v>
      </c>
      <c r="L200" s="241">
        <f t="shared" si="61"/>
        <v>1042952</v>
      </c>
      <c r="M200" s="241">
        <f t="shared" si="62"/>
        <v>1082.3625200000001</v>
      </c>
      <c r="N200" s="241">
        <f t="shared" si="63"/>
        <v>1082.3625200000001</v>
      </c>
      <c r="O200" s="241">
        <f t="shared" si="64"/>
        <v>-21643.686400002185</v>
      </c>
      <c r="P200" s="241">
        <f t="shared" si="65"/>
        <v>21643.686400002185</v>
      </c>
      <c r="Q200" s="242"/>
      <c r="R200" s="242"/>
      <c r="S200" s="242"/>
    </row>
    <row r="201" spans="1:19" s="237" customFormat="1">
      <c r="A201" s="243">
        <v>41395</v>
      </c>
      <c r="C201" s="238">
        <v>193</v>
      </c>
      <c r="D201" s="239">
        <f t="shared" si="52"/>
        <v>2852</v>
      </c>
      <c r="E201" s="239">
        <f t="shared" si="57"/>
        <v>1045804</v>
      </c>
      <c r="F201" s="239">
        <f t="shared" si="58"/>
        <v>-54196</v>
      </c>
      <c r="G201" s="240">
        <f>+Inputs!$D$3</f>
        <v>0.37951000000000001</v>
      </c>
      <c r="I201" s="241">
        <f t="shared" si="59"/>
        <v>1100000</v>
      </c>
      <c r="K201" s="241">
        <f t="shared" si="60"/>
        <v>2852</v>
      </c>
      <c r="L201" s="241">
        <f t="shared" si="61"/>
        <v>1045804</v>
      </c>
      <c r="M201" s="241">
        <f t="shared" si="62"/>
        <v>1082.3625200000001</v>
      </c>
      <c r="N201" s="241">
        <f t="shared" si="63"/>
        <v>1082.3625200000001</v>
      </c>
      <c r="O201" s="241">
        <f t="shared" si="64"/>
        <v>-20561.323880002186</v>
      </c>
      <c r="P201" s="241">
        <f t="shared" si="65"/>
        <v>20561.323880002186</v>
      </c>
      <c r="Q201" s="242"/>
      <c r="R201" s="242"/>
      <c r="S201" s="242"/>
    </row>
    <row r="202" spans="1:19" s="237" customFormat="1">
      <c r="A202" s="236">
        <v>41426</v>
      </c>
      <c r="C202" s="238">
        <v>194</v>
      </c>
      <c r="D202" s="239">
        <f t="shared" si="52"/>
        <v>2852</v>
      </c>
      <c r="E202" s="239">
        <f t="shared" si="57"/>
        <v>1048656</v>
      </c>
      <c r="F202" s="239">
        <f t="shared" si="58"/>
        <v>-51344</v>
      </c>
      <c r="G202" s="240">
        <f>+Inputs!$D$3</f>
        <v>0.37951000000000001</v>
      </c>
      <c r="I202" s="241">
        <f t="shared" si="59"/>
        <v>1100000</v>
      </c>
      <c r="K202" s="241">
        <f t="shared" si="60"/>
        <v>2852</v>
      </c>
      <c r="L202" s="241">
        <f t="shared" si="61"/>
        <v>1048656</v>
      </c>
      <c r="M202" s="241">
        <f t="shared" si="62"/>
        <v>1082.3625200000001</v>
      </c>
      <c r="N202" s="241">
        <f t="shared" si="63"/>
        <v>1082.3625200000001</v>
      </c>
      <c r="O202" s="241">
        <f t="shared" si="64"/>
        <v>-19478.961360002188</v>
      </c>
      <c r="P202" s="241">
        <f t="shared" si="65"/>
        <v>19478.961360002188</v>
      </c>
      <c r="Q202" s="242"/>
      <c r="R202" s="242"/>
      <c r="S202" s="242"/>
    </row>
    <row r="203" spans="1:19" s="237" customFormat="1">
      <c r="A203" s="243">
        <v>41456</v>
      </c>
      <c r="C203" s="238">
        <v>195</v>
      </c>
      <c r="D203" s="239">
        <f t="shared" si="52"/>
        <v>2852</v>
      </c>
      <c r="E203" s="239">
        <f t="shared" si="57"/>
        <v>1051508</v>
      </c>
      <c r="F203" s="239">
        <f t="shared" si="58"/>
        <v>-48492</v>
      </c>
      <c r="G203" s="240">
        <f>+Inputs!$D$3</f>
        <v>0.37951000000000001</v>
      </c>
      <c r="I203" s="241">
        <f t="shared" si="59"/>
        <v>1100000</v>
      </c>
      <c r="K203" s="241">
        <f t="shared" si="60"/>
        <v>2852</v>
      </c>
      <c r="L203" s="241">
        <f t="shared" si="61"/>
        <v>1051508</v>
      </c>
      <c r="M203" s="241">
        <f t="shared" si="62"/>
        <v>1082.3625200000001</v>
      </c>
      <c r="N203" s="241">
        <f t="shared" si="63"/>
        <v>1082.3625200000001</v>
      </c>
      <c r="O203" s="241">
        <f t="shared" si="64"/>
        <v>-18396.598840002189</v>
      </c>
      <c r="P203" s="241">
        <f t="shared" si="65"/>
        <v>18396.598840002189</v>
      </c>
      <c r="Q203" s="242"/>
      <c r="R203" s="242"/>
      <c r="S203" s="242"/>
    </row>
    <row r="204" spans="1:19" s="237" customFormat="1">
      <c r="A204" s="236">
        <v>41487</v>
      </c>
      <c r="C204" s="238">
        <v>196</v>
      </c>
      <c r="D204" s="239">
        <f t="shared" si="52"/>
        <v>2852</v>
      </c>
      <c r="E204" s="239">
        <f t="shared" si="57"/>
        <v>1054360</v>
      </c>
      <c r="F204" s="239">
        <f t="shared" si="58"/>
        <v>-45640</v>
      </c>
      <c r="G204" s="240">
        <f>+Inputs!$D$3</f>
        <v>0.37951000000000001</v>
      </c>
      <c r="I204" s="241">
        <f t="shared" si="59"/>
        <v>1100000</v>
      </c>
      <c r="K204" s="241">
        <f t="shared" si="60"/>
        <v>2852</v>
      </c>
      <c r="L204" s="241">
        <f t="shared" si="61"/>
        <v>1054360</v>
      </c>
      <c r="M204" s="241">
        <f t="shared" si="62"/>
        <v>1082.3625200000001</v>
      </c>
      <c r="N204" s="241">
        <f t="shared" si="63"/>
        <v>1082.3625200000001</v>
      </c>
      <c r="O204" s="241">
        <f t="shared" si="64"/>
        <v>-17314.23632000219</v>
      </c>
      <c r="P204" s="241">
        <f t="shared" si="65"/>
        <v>17314.23632000219</v>
      </c>
      <c r="Q204" s="242"/>
      <c r="R204" s="242"/>
      <c r="S204" s="242"/>
    </row>
    <row r="205" spans="1:19" s="237" customFormat="1">
      <c r="A205" s="243">
        <v>41518</v>
      </c>
      <c r="C205" s="238">
        <v>197</v>
      </c>
      <c r="D205" s="239">
        <f t="shared" si="52"/>
        <v>2852</v>
      </c>
      <c r="E205" s="239">
        <f t="shared" si="57"/>
        <v>1057212</v>
      </c>
      <c r="F205" s="239">
        <f t="shared" si="58"/>
        <v>-42788</v>
      </c>
      <c r="G205" s="240">
        <f>+Inputs!$D$3</f>
        <v>0.37951000000000001</v>
      </c>
      <c r="I205" s="241">
        <f t="shared" si="59"/>
        <v>1100000</v>
      </c>
      <c r="K205" s="241">
        <f t="shared" si="60"/>
        <v>2852</v>
      </c>
      <c r="L205" s="241">
        <f t="shared" si="61"/>
        <v>1057212</v>
      </c>
      <c r="M205" s="241">
        <f t="shared" si="62"/>
        <v>1082.3625200000001</v>
      </c>
      <c r="N205" s="241">
        <f t="shared" si="63"/>
        <v>1082.3625200000001</v>
      </c>
      <c r="O205" s="241">
        <f t="shared" si="64"/>
        <v>-16231.873800002189</v>
      </c>
      <c r="P205" s="241">
        <f t="shared" si="65"/>
        <v>16231.873800002189</v>
      </c>
      <c r="Q205" s="242"/>
      <c r="R205" s="242"/>
      <c r="S205" s="242"/>
    </row>
    <row r="206" spans="1:19" s="237" customFormat="1">
      <c r="A206" s="236">
        <v>41548</v>
      </c>
      <c r="C206" s="238">
        <v>198</v>
      </c>
      <c r="D206" s="239">
        <f t="shared" si="52"/>
        <v>2852</v>
      </c>
      <c r="E206" s="239">
        <f t="shared" si="57"/>
        <v>1060064</v>
      </c>
      <c r="F206" s="239">
        <f t="shared" si="58"/>
        <v>-39936</v>
      </c>
      <c r="G206" s="240">
        <f>+Inputs!$D$3</f>
        <v>0.37951000000000001</v>
      </c>
      <c r="I206" s="241">
        <f t="shared" si="59"/>
        <v>1100000</v>
      </c>
      <c r="K206" s="241">
        <f t="shared" si="60"/>
        <v>2852</v>
      </c>
      <c r="L206" s="241">
        <f t="shared" si="61"/>
        <v>1060064</v>
      </c>
      <c r="M206" s="241">
        <f t="shared" si="62"/>
        <v>1082.3625200000001</v>
      </c>
      <c r="N206" s="241">
        <f t="shared" si="63"/>
        <v>1082.3625200000001</v>
      </c>
      <c r="O206" s="241">
        <f t="shared" si="64"/>
        <v>-15149.511280002189</v>
      </c>
      <c r="P206" s="241">
        <f t="shared" si="65"/>
        <v>15149.511280002189</v>
      </c>
      <c r="Q206" s="242"/>
      <c r="R206" s="242"/>
      <c r="S206" s="242"/>
    </row>
    <row r="207" spans="1:19" s="237" customFormat="1">
      <c r="A207" s="243">
        <v>41579</v>
      </c>
      <c r="C207" s="238">
        <v>199</v>
      </c>
      <c r="D207" s="239">
        <f t="shared" si="52"/>
        <v>2852</v>
      </c>
      <c r="E207" s="239">
        <f t="shared" si="57"/>
        <v>1062916</v>
      </c>
      <c r="F207" s="239">
        <f t="shared" si="58"/>
        <v>-37084</v>
      </c>
      <c r="G207" s="240">
        <f>+Inputs!$D$3</f>
        <v>0.37951000000000001</v>
      </c>
      <c r="I207" s="241">
        <f t="shared" si="59"/>
        <v>1100000</v>
      </c>
      <c r="K207" s="241">
        <f t="shared" si="60"/>
        <v>2852</v>
      </c>
      <c r="L207" s="241">
        <f t="shared" si="61"/>
        <v>1062916</v>
      </c>
      <c r="M207" s="241">
        <f t="shared" si="62"/>
        <v>1082.3625200000001</v>
      </c>
      <c r="N207" s="241">
        <f t="shared" si="63"/>
        <v>1082.3625200000001</v>
      </c>
      <c r="O207" s="241">
        <f t="shared" si="64"/>
        <v>-14067.148760002188</v>
      </c>
      <c r="P207" s="241">
        <f t="shared" si="65"/>
        <v>14067.148760002188</v>
      </c>
      <c r="Q207" s="242"/>
      <c r="R207" s="242"/>
      <c r="S207" s="242"/>
    </row>
    <row r="208" spans="1:19" s="237" customFormat="1">
      <c r="A208" s="236">
        <v>41609</v>
      </c>
      <c r="C208" s="238">
        <v>200</v>
      </c>
      <c r="D208" s="239">
        <f t="shared" si="52"/>
        <v>2852</v>
      </c>
      <c r="E208" s="239">
        <f t="shared" si="57"/>
        <v>1065768</v>
      </c>
      <c r="F208" s="239">
        <f t="shared" si="58"/>
        <v>-34232</v>
      </c>
      <c r="G208" s="240">
        <f>+Inputs!$D$3</f>
        <v>0.37951000000000001</v>
      </c>
      <c r="I208" s="241">
        <f t="shared" si="59"/>
        <v>1100000</v>
      </c>
      <c r="K208" s="241">
        <f t="shared" si="60"/>
        <v>2852</v>
      </c>
      <c r="L208" s="241">
        <f t="shared" si="61"/>
        <v>1065768</v>
      </c>
      <c r="M208" s="241">
        <f t="shared" si="62"/>
        <v>1082.3625200000001</v>
      </c>
      <c r="N208" s="241">
        <f t="shared" si="63"/>
        <v>1082.3625200000001</v>
      </c>
      <c r="O208" s="241">
        <f t="shared" si="64"/>
        <v>-12984.786240002188</v>
      </c>
      <c r="P208" s="241">
        <f t="shared" si="65"/>
        <v>12984.786240002188</v>
      </c>
      <c r="Q208" s="242"/>
      <c r="R208" s="242"/>
      <c r="S208" s="242"/>
    </row>
    <row r="209" spans="1:19" s="237" customFormat="1">
      <c r="A209" s="243">
        <v>41640</v>
      </c>
      <c r="C209" s="238">
        <v>201</v>
      </c>
      <c r="D209" s="239">
        <f t="shared" si="52"/>
        <v>2852</v>
      </c>
      <c r="E209" s="239">
        <f t="shared" si="57"/>
        <v>1068620</v>
      </c>
      <c r="F209" s="239">
        <f t="shared" si="58"/>
        <v>-31380</v>
      </c>
      <c r="G209" s="240">
        <f>+Inputs!$D$3</f>
        <v>0.37951000000000001</v>
      </c>
      <c r="I209" s="241">
        <f t="shared" si="59"/>
        <v>1100000</v>
      </c>
      <c r="K209" s="241">
        <f t="shared" si="60"/>
        <v>2852</v>
      </c>
      <c r="L209" s="241">
        <f t="shared" si="61"/>
        <v>1068620</v>
      </c>
      <c r="M209" s="241">
        <f t="shared" si="62"/>
        <v>1082.3625200000001</v>
      </c>
      <c r="N209" s="241">
        <f t="shared" si="63"/>
        <v>1082.3625200000001</v>
      </c>
      <c r="O209" s="241">
        <f t="shared" si="64"/>
        <v>-11902.423720002187</v>
      </c>
      <c r="P209" s="241">
        <f t="shared" si="65"/>
        <v>11902.423720002187</v>
      </c>
      <c r="Q209" s="242"/>
      <c r="R209" s="242"/>
      <c r="S209" s="242"/>
    </row>
    <row r="210" spans="1:19" s="237" customFormat="1">
      <c r="A210" s="236">
        <v>41671</v>
      </c>
      <c r="C210" s="238">
        <v>202</v>
      </c>
      <c r="D210" s="239">
        <f t="shared" si="52"/>
        <v>2852</v>
      </c>
      <c r="E210" s="239">
        <f t="shared" si="57"/>
        <v>1071472</v>
      </c>
      <c r="F210" s="239">
        <f t="shared" si="58"/>
        <v>-28528</v>
      </c>
      <c r="G210" s="240">
        <f>+Inputs!$D$3</f>
        <v>0.37951000000000001</v>
      </c>
      <c r="I210" s="241">
        <f t="shared" si="59"/>
        <v>1100000</v>
      </c>
      <c r="K210" s="241">
        <f t="shared" si="60"/>
        <v>2852</v>
      </c>
      <c r="L210" s="241">
        <f t="shared" si="61"/>
        <v>1071472</v>
      </c>
      <c r="M210" s="241">
        <f t="shared" si="62"/>
        <v>1082.3625200000001</v>
      </c>
      <c r="N210" s="241">
        <f t="shared" si="63"/>
        <v>1082.3625200000001</v>
      </c>
      <c r="O210" s="241">
        <f t="shared" si="64"/>
        <v>-10820.061200002187</v>
      </c>
      <c r="P210" s="241">
        <f t="shared" si="65"/>
        <v>10820.061200002187</v>
      </c>
      <c r="Q210" s="242"/>
      <c r="R210" s="242"/>
      <c r="S210" s="242"/>
    </row>
    <row r="211" spans="1:19" s="237" customFormat="1">
      <c r="A211" s="243">
        <v>41699</v>
      </c>
      <c r="C211" s="238">
        <v>203</v>
      </c>
      <c r="D211" s="239">
        <f t="shared" si="52"/>
        <v>2852</v>
      </c>
      <c r="E211" s="239">
        <f t="shared" si="57"/>
        <v>1074324</v>
      </c>
      <c r="F211" s="239">
        <f t="shared" si="58"/>
        <v>-25676</v>
      </c>
      <c r="G211" s="240">
        <f>+Inputs!$D$3</f>
        <v>0.37951000000000001</v>
      </c>
      <c r="I211" s="241">
        <f t="shared" si="59"/>
        <v>1100000</v>
      </c>
      <c r="K211" s="241">
        <f t="shared" si="60"/>
        <v>2852</v>
      </c>
      <c r="L211" s="241">
        <f t="shared" si="61"/>
        <v>1074324</v>
      </c>
      <c r="M211" s="241">
        <f t="shared" si="62"/>
        <v>1082.3625200000001</v>
      </c>
      <c r="N211" s="241">
        <f t="shared" si="63"/>
        <v>1082.3625200000001</v>
      </c>
      <c r="O211" s="241">
        <f t="shared" si="64"/>
        <v>-9737.6986800021859</v>
      </c>
      <c r="P211" s="241">
        <f t="shared" si="65"/>
        <v>9737.6986800021859</v>
      </c>
      <c r="Q211" s="242"/>
      <c r="R211" s="242"/>
      <c r="S211" s="242"/>
    </row>
    <row r="212" spans="1:19" s="237" customFormat="1">
      <c r="A212" s="236">
        <v>41730</v>
      </c>
      <c r="C212" s="238">
        <v>204</v>
      </c>
      <c r="D212" s="239">
        <f t="shared" si="52"/>
        <v>2852</v>
      </c>
      <c r="E212" s="239">
        <f t="shared" si="57"/>
        <v>1077176</v>
      </c>
      <c r="F212" s="239">
        <f t="shared" si="58"/>
        <v>-22824</v>
      </c>
      <c r="G212" s="240">
        <f>+Inputs!$D$3</f>
        <v>0.37951000000000001</v>
      </c>
      <c r="I212" s="241">
        <f t="shared" si="59"/>
        <v>1100000</v>
      </c>
      <c r="K212" s="241">
        <f t="shared" si="60"/>
        <v>2852</v>
      </c>
      <c r="L212" s="241">
        <f t="shared" si="61"/>
        <v>1077176</v>
      </c>
      <c r="M212" s="241">
        <f t="shared" si="62"/>
        <v>1082.3625200000001</v>
      </c>
      <c r="N212" s="241">
        <f t="shared" si="63"/>
        <v>1082.3625200000001</v>
      </c>
      <c r="O212" s="241">
        <f t="shared" si="64"/>
        <v>-8655.3361600021854</v>
      </c>
      <c r="P212" s="241">
        <f t="shared" si="65"/>
        <v>8655.3361600021854</v>
      </c>
      <c r="Q212" s="242"/>
      <c r="R212" s="242"/>
      <c r="S212" s="242"/>
    </row>
    <row r="213" spans="1:19" s="237" customFormat="1">
      <c r="A213" s="243">
        <v>41760</v>
      </c>
      <c r="C213" s="238">
        <v>205</v>
      </c>
      <c r="D213" s="239">
        <f t="shared" si="52"/>
        <v>2852</v>
      </c>
      <c r="E213" s="239">
        <f t="shared" si="57"/>
        <v>1080028</v>
      </c>
      <c r="F213" s="239">
        <f t="shared" si="58"/>
        <v>-19972</v>
      </c>
      <c r="G213" s="240">
        <f>+Inputs!$D$3</f>
        <v>0.37951000000000001</v>
      </c>
      <c r="I213" s="241">
        <f t="shared" si="59"/>
        <v>1100000</v>
      </c>
      <c r="K213" s="241">
        <f t="shared" si="60"/>
        <v>2852</v>
      </c>
      <c r="L213" s="241">
        <f t="shared" si="61"/>
        <v>1080028</v>
      </c>
      <c r="M213" s="241">
        <f t="shared" si="62"/>
        <v>1082.3625200000001</v>
      </c>
      <c r="N213" s="241">
        <f t="shared" si="63"/>
        <v>1082.3625200000001</v>
      </c>
      <c r="O213" s="241">
        <f t="shared" si="64"/>
        <v>-7572.9736400021848</v>
      </c>
      <c r="P213" s="241">
        <f t="shared" si="65"/>
        <v>7572.9736400021848</v>
      </c>
      <c r="Q213" s="242"/>
      <c r="R213" s="242"/>
      <c r="S213" s="242"/>
    </row>
    <row r="214" spans="1:19" s="237" customFormat="1">
      <c r="A214" s="236">
        <v>41791</v>
      </c>
      <c r="C214" s="238">
        <v>206</v>
      </c>
      <c r="D214" s="239">
        <f t="shared" si="52"/>
        <v>2852</v>
      </c>
      <c r="E214" s="239">
        <f t="shared" si="57"/>
        <v>1082880</v>
      </c>
      <c r="F214" s="239">
        <f t="shared" si="58"/>
        <v>-17120</v>
      </c>
      <c r="G214" s="240">
        <f>+Inputs!$D$3</f>
        <v>0.37951000000000001</v>
      </c>
      <c r="I214" s="241">
        <f t="shared" si="59"/>
        <v>1100000</v>
      </c>
      <c r="K214" s="241">
        <f t="shared" si="60"/>
        <v>2852</v>
      </c>
      <c r="L214" s="241">
        <f t="shared" si="61"/>
        <v>1082880</v>
      </c>
      <c r="M214" s="241">
        <f t="shared" si="62"/>
        <v>1082.3625200000001</v>
      </c>
      <c r="N214" s="241">
        <f t="shared" si="63"/>
        <v>1082.3625200000001</v>
      </c>
      <c r="O214" s="241">
        <f t="shared" si="64"/>
        <v>-6490.6111200021842</v>
      </c>
      <c r="P214" s="241">
        <f t="shared" si="65"/>
        <v>6490.6111200021842</v>
      </c>
      <c r="Q214" s="242"/>
      <c r="R214" s="242"/>
      <c r="S214" s="242"/>
    </row>
    <row r="215" spans="1:19" s="237" customFormat="1">
      <c r="A215" s="243">
        <v>41821</v>
      </c>
      <c r="C215" s="238">
        <v>207</v>
      </c>
      <c r="D215" s="239">
        <f t="shared" si="52"/>
        <v>2852</v>
      </c>
      <c r="E215" s="239">
        <f t="shared" si="57"/>
        <v>1085732</v>
      </c>
      <c r="F215" s="239">
        <f t="shared" si="58"/>
        <v>-14268</v>
      </c>
      <c r="G215" s="240">
        <f>+Inputs!$D$3</f>
        <v>0.37951000000000001</v>
      </c>
      <c r="I215" s="241">
        <f t="shared" si="59"/>
        <v>1100000</v>
      </c>
      <c r="K215" s="241">
        <f t="shared" si="60"/>
        <v>2852</v>
      </c>
      <c r="L215" s="241">
        <f t="shared" si="61"/>
        <v>1085732</v>
      </c>
      <c r="M215" s="241">
        <f t="shared" si="62"/>
        <v>1082.3625200000001</v>
      </c>
      <c r="N215" s="241">
        <f t="shared" si="63"/>
        <v>1082.3625200000001</v>
      </c>
      <c r="O215" s="241">
        <f t="shared" si="64"/>
        <v>-5408.2486000021836</v>
      </c>
      <c r="P215" s="241">
        <f t="shared" si="65"/>
        <v>5408.2486000021836</v>
      </c>
      <c r="Q215" s="242"/>
      <c r="R215" s="242"/>
      <c r="S215" s="242"/>
    </row>
    <row r="216" spans="1:19" s="237" customFormat="1">
      <c r="A216" s="236">
        <v>41852</v>
      </c>
      <c r="C216" s="238">
        <v>208</v>
      </c>
      <c r="D216" s="239">
        <f t="shared" si="52"/>
        <v>2852</v>
      </c>
      <c r="E216" s="239">
        <f t="shared" si="57"/>
        <v>1088584</v>
      </c>
      <c r="F216" s="239">
        <f t="shared" si="58"/>
        <v>-11416</v>
      </c>
      <c r="G216" s="240">
        <f>+Inputs!$D$3</f>
        <v>0.37951000000000001</v>
      </c>
      <c r="I216" s="241">
        <f t="shared" si="59"/>
        <v>1100000</v>
      </c>
      <c r="K216" s="241">
        <f t="shared" si="60"/>
        <v>2852</v>
      </c>
      <c r="L216" s="241">
        <f t="shared" si="61"/>
        <v>1088584</v>
      </c>
      <c r="M216" s="241">
        <f t="shared" si="62"/>
        <v>1082.3625200000001</v>
      </c>
      <c r="N216" s="241">
        <f t="shared" si="63"/>
        <v>1082.3625200000001</v>
      </c>
      <c r="O216" s="241">
        <f t="shared" si="64"/>
        <v>-4325.886080002183</v>
      </c>
      <c r="P216" s="241">
        <f t="shared" si="65"/>
        <v>4325.886080002183</v>
      </c>
      <c r="Q216" s="242"/>
      <c r="R216" s="242"/>
      <c r="S216" s="242"/>
    </row>
    <row r="217" spans="1:19" s="237" customFormat="1">
      <c r="A217" s="243">
        <v>41883</v>
      </c>
      <c r="C217" s="238">
        <v>209</v>
      </c>
      <c r="D217" s="239">
        <f t="shared" si="52"/>
        <v>2852</v>
      </c>
      <c r="E217" s="239">
        <f t="shared" si="57"/>
        <v>1091436</v>
      </c>
      <c r="F217" s="239">
        <f t="shared" si="58"/>
        <v>-8564</v>
      </c>
      <c r="G217" s="240">
        <f>+Inputs!$D$3</f>
        <v>0.37951000000000001</v>
      </c>
      <c r="I217" s="241">
        <f t="shared" si="59"/>
        <v>1100000</v>
      </c>
      <c r="K217" s="241">
        <f t="shared" si="60"/>
        <v>2852</v>
      </c>
      <c r="L217" s="241">
        <f t="shared" si="61"/>
        <v>1091436</v>
      </c>
      <c r="M217" s="241">
        <f t="shared" si="62"/>
        <v>1082.3625200000001</v>
      </c>
      <c r="N217" s="241">
        <f t="shared" si="63"/>
        <v>1082.3625200000001</v>
      </c>
      <c r="O217" s="241">
        <f t="shared" si="64"/>
        <v>-3243.5235600021829</v>
      </c>
      <c r="P217" s="241">
        <f t="shared" si="65"/>
        <v>3243.5235600021829</v>
      </c>
      <c r="Q217" s="242"/>
      <c r="R217" s="242"/>
      <c r="S217" s="242"/>
    </row>
    <row r="218" spans="1:19" s="237" customFormat="1">
      <c r="A218" s="236">
        <v>41913</v>
      </c>
      <c r="C218" s="238">
        <v>210</v>
      </c>
      <c r="D218" s="239">
        <f t="shared" si="52"/>
        <v>2852</v>
      </c>
      <c r="E218" s="239">
        <f t="shared" si="57"/>
        <v>1094288</v>
      </c>
      <c r="F218" s="239">
        <f t="shared" si="58"/>
        <v>-5712</v>
      </c>
      <c r="G218" s="240">
        <f>+Inputs!$D$3</f>
        <v>0.37951000000000001</v>
      </c>
      <c r="I218" s="241">
        <f t="shared" si="59"/>
        <v>1100000</v>
      </c>
      <c r="K218" s="241">
        <f t="shared" si="60"/>
        <v>2852</v>
      </c>
      <c r="L218" s="241">
        <f t="shared" si="61"/>
        <v>1094288</v>
      </c>
      <c r="M218" s="241">
        <f t="shared" si="62"/>
        <v>1082.3625200000001</v>
      </c>
      <c r="N218" s="241">
        <f t="shared" si="63"/>
        <v>1082.3625200000001</v>
      </c>
      <c r="O218" s="241">
        <f t="shared" si="64"/>
        <v>-2161.1610400021827</v>
      </c>
      <c r="P218" s="241">
        <f t="shared" si="65"/>
        <v>2161.1610400021827</v>
      </c>
      <c r="Q218" s="242"/>
      <c r="R218" s="242"/>
      <c r="S218" s="242"/>
    </row>
    <row r="219" spans="1:19" s="237" customFormat="1">
      <c r="A219" s="243">
        <v>41944</v>
      </c>
      <c r="C219" s="238">
        <v>211</v>
      </c>
      <c r="D219" s="239">
        <f t="shared" si="52"/>
        <v>2852</v>
      </c>
      <c r="E219" s="239">
        <f t="shared" si="57"/>
        <v>1097140</v>
      </c>
      <c r="F219" s="239">
        <f t="shared" si="58"/>
        <v>-2860</v>
      </c>
      <c r="G219" s="240">
        <f>+Inputs!$D$3</f>
        <v>0.37951000000000001</v>
      </c>
      <c r="I219" s="241">
        <f t="shared" si="59"/>
        <v>1100000</v>
      </c>
      <c r="K219" s="241">
        <f t="shared" si="60"/>
        <v>2852</v>
      </c>
      <c r="L219" s="241">
        <f t="shared" si="61"/>
        <v>1097140</v>
      </c>
      <c r="M219" s="241">
        <f t="shared" si="62"/>
        <v>1082.3625200000001</v>
      </c>
      <c r="N219" s="241">
        <f t="shared" si="63"/>
        <v>1082.3625200000001</v>
      </c>
      <c r="O219" s="241">
        <f t="shared" si="64"/>
        <v>-1078.7985200021826</v>
      </c>
      <c r="P219" s="241">
        <f t="shared" si="65"/>
        <v>1078.7985200021826</v>
      </c>
      <c r="Q219" s="242"/>
      <c r="R219" s="242"/>
      <c r="S219" s="242"/>
    </row>
    <row r="220" spans="1:19" s="237" customFormat="1">
      <c r="A220" s="236">
        <v>41974</v>
      </c>
      <c r="C220" s="238">
        <v>212</v>
      </c>
      <c r="D220" s="239">
        <f t="shared" si="52"/>
        <v>2852</v>
      </c>
      <c r="E220" s="239">
        <f t="shared" si="57"/>
        <v>1099992</v>
      </c>
      <c r="F220" s="239">
        <f t="shared" si="58"/>
        <v>-8</v>
      </c>
      <c r="G220" s="240">
        <f>+Inputs!$D$3</f>
        <v>0.37951000000000001</v>
      </c>
      <c r="I220" s="241">
        <f t="shared" si="59"/>
        <v>1100000</v>
      </c>
      <c r="K220" s="241">
        <f t="shared" si="60"/>
        <v>2852</v>
      </c>
      <c r="L220" s="241">
        <f t="shared" si="61"/>
        <v>1099992</v>
      </c>
      <c r="M220" s="241">
        <f t="shared" si="62"/>
        <v>1082.3625200000001</v>
      </c>
      <c r="N220" s="241">
        <f t="shared" si="63"/>
        <v>1082.3625200000001</v>
      </c>
      <c r="O220" s="241">
        <f t="shared" si="64"/>
        <v>3.5639999978175183</v>
      </c>
      <c r="P220" s="241">
        <f t="shared" si="65"/>
        <v>-3.5639999978175183</v>
      </c>
      <c r="Q220" s="242"/>
      <c r="R220" s="242"/>
      <c r="S220" s="242"/>
    </row>
    <row r="221" spans="1:19" s="237" customFormat="1">
      <c r="A221" s="243">
        <v>42005</v>
      </c>
      <c r="C221" s="238">
        <v>213</v>
      </c>
      <c r="D221" s="239">
        <f>-F220</f>
        <v>8</v>
      </c>
      <c r="E221" s="239">
        <f t="shared" si="57"/>
        <v>1100000</v>
      </c>
      <c r="F221" s="239">
        <f t="shared" si="58"/>
        <v>0</v>
      </c>
      <c r="G221" s="240">
        <f>+Inputs!$D$3</f>
        <v>0.37951000000000001</v>
      </c>
      <c r="I221" s="241">
        <f t="shared" si="59"/>
        <v>1100000</v>
      </c>
      <c r="K221" s="241">
        <f t="shared" si="60"/>
        <v>8</v>
      </c>
      <c r="L221" s="241">
        <f t="shared" si="61"/>
        <v>1100000</v>
      </c>
      <c r="M221" s="241">
        <f t="shared" si="62"/>
        <v>3.0360800000000001</v>
      </c>
      <c r="N221" s="241">
        <f t="shared" si="63"/>
        <v>3.0360800000000001</v>
      </c>
      <c r="O221" s="241">
        <f t="shared" si="64"/>
        <v>6.6000799978175184</v>
      </c>
      <c r="P221" s="241">
        <f t="shared" si="65"/>
        <v>-6.6000799978175184</v>
      </c>
      <c r="Q221" s="242"/>
      <c r="R221" s="242"/>
      <c r="S221" s="242"/>
    </row>
    <row r="222" spans="1:19">
      <c r="A222" s="30"/>
      <c r="G222" s="28"/>
    </row>
    <row r="223" spans="1:19">
      <c r="A223" s="8" t="s">
        <v>43</v>
      </c>
      <c r="B223" s="33">
        <f>SUM(B9:B222)</f>
        <v>-1100000</v>
      </c>
      <c r="D223" s="33">
        <f>SUM(D9:D222)</f>
        <v>1100000</v>
      </c>
      <c r="G223" s="28"/>
      <c r="H223" s="33">
        <f>SUM(H9:H222)</f>
        <v>1100000</v>
      </c>
      <c r="I223" s="33"/>
      <c r="J223" s="33">
        <f>SUM(J9:J222)</f>
        <v>417450</v>
      </c>
      <c r="K223" s="33">
        <f>SUM(K9:K222)</f>
        <v>1100000</v>
      </c>
      <c r="L223" s="33"/>
      <c r="M223" s="33">
        <f>SUM(M9:M222)</f>
        <v>417456.60008000053</v>
      </c>
      <c r="N223" s="33">
        <f>SUM(N9:N222)</f>
        <v>6.6000799978175184</v>
      </c>
      <c r="O223" s="33">
        <f>SUM(O9:O222)</f>
        <v>-38400983.537920311</v>
      </c>
      <c r="P223" s="33">
        <f>SUM(P9:P222)</f>
        <v>38400983.537920311</v>
      </c>
    </row>
    <row r="224" spans="1:19">
      <c r="G224" s="28"/>
    </row>
    <row r="225" spans="1:20">
      <c r="A225" s="4" t="s">
        <v>61</v>
      </c>
      <c r="B225" s="4" t="s">
        <v>61</v>
      </c>
      <c r="C225" s="4" t="s">
        <v>61</v>
      </c>
      <c r="D225" s="4" t="s">
        <v>61</v>
      </c>
      <c r="F225" s="4" t="s">
        <v>61</v>
      </c>
      <c r="G225" s="28" t="s">
        <v>61</v>
      </c>
      <c r="H225" s="4" t="s">
        <v>61</v>
      </c>
      <c r="J225" s="4" t="s">
        <v>61</v>
      </c>
      <c r="K225" s="4" t="s">
        <v>61</v>
      </c>
      <c r="M225" s="4" t="s">
        <v>61</v>
      </c>
      <c r="N225" s="4" t="s">
        <v>61</v>
      </c>
      <c r="P225" s="4" t="s">
        <v>61</v>
      </c>
      <c r="Q225" s="8" t="s">
        <v>61</v>
      </c>
      <c r="R225" s="8" t="s">
        <v>61</v>
      </c>
      <c r="S225" s="8" t="s">
        <v>61</v>
      </c>
      <c r="T225" s="4" t="s">
        <v>61</v>
      </c>
    </row>
    <row r="226" spans="1:20">
      <c r="G226"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sheetPr transitionEvaluation="1" codeName="Sheet30">
    <pageSetUpPr autoPageBreaks="0" fitToPage="1"/>
  </sheetPr>
  <dimension ref="A1:AE224"/>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101</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35582</v>
      </c>
      <c r="B9" s="32">
        <v>-2182250</v>
      </c>
      <c r="C9" s="6">
        <v>1</v>
      </c>
      <c r="D9" s="29">
        <f t="shared" ref="D9:D40" si="0">ROUND(-(+$B$9/180)*1,0)</f>
        <v>12124</v>
      </c>
      <c r="E9" s="29">
        <f>+D9</f>
        <v>12124</v>
      </c>
      <c r="F9" s="29">
        <f t="shared" ref="F9:F40" si="1">$B$9+E9</f>
        <v>-2170126</v>
      </c>
      <c r="G9" s="34">
        <f>+Inputs!$D$2</f>
        <v>0.3795</v>
      </c>
      <c r="H9" s="27">
        <f>-B9</f>
        <v>2182250</v>
      </c>
      <c r="I9" s="27">
        <f>+H9</f>
        <v>2182250</v>
      </c>
      <c r="J9" s="27">
        <f>H9*G9</f>
        <v>828163.875</v>
      </c>
      <c r="K9" s="27">
        <f t="shared" ref="K9:K40" si="2">D9</f>
        <v>12124</v>
      </c>
      <c r="L9" s="27">
        <f>+K9</f>
        <v>12124</v>
      </c>
      <c r="M9" s="27">
        <f t="shared" ref="M9:M40" si="3">K9*G9</f>
        <v>4601.058</v>
      </c>
      <c r="N9" s="27">
        <f t="shared" ref="N9:N40" si="4">M9-J9</f>
        <v>-823562.81700000004</v>
      </c>
      <c r="O9" s="27">
        <f>+N9</f>
        <v>-823562.81700000004</v>
      </c>
      <c r="P9" s="27">
        <f>-SUM(N9)</f>
        <v>823562.81700000004</v>
      </c>
      <c r="Q9" s="38">
        <f>VLOOKUP(Q8,A9:P169,5)</f>
        <v>1830724</v>
      </c>
      <c r="R9" s="38">
        <f>VLOOKUP(R8,A9:P169,5)</f>
        <v>1889314</v>
      </c>
      <c r="S9" s="38">
        <f>+R9-Q9</f>
        <v>58590</v>
      </c>
      <c r="T9" s="35" t="s">
        <v>64</v>
      </c>
      <c r="U9" s="145">
        <f t="shared" ref="U9:AE9" si="5">-IF(TYPE(VLOOKUP(U8,$A$9:$P$169,6,FALSE))=16,0,VLOOKUP(U8,$A$9:$P$169,6,FALSE))</f>
        <v>345667</v>
      </c>
      <c r="V9" s="145">
        <f t="shared" si="5"/>
        <v>339808</v>
      </c>
      <c r="W9" s="145">
        <f t="shared" si="5"/>
        <v>333949</v>
      </c>
      <c r="X9" s="145">
        <f t="shared" si="5"/>
        <v>328090</v>
      </c>
      <c r="Y9" s="145">
        <f t="shared" si="5"/>
        <v>322231</v>
      </c>
      <c r="Z9" s="145">
        <f t="shared" si="5"/>
        <v>316372</v>
      </c>
      <c r="AA9" s="145">
        <f t="shared" si="5"/>
        <v>310513</v>
      </c>
      <c r="AB9" s="145">
        <f t="shared" si="5"/>
        <v>304654</v>
      </c>
      <c r="AC9" s="145">
        <f t="shared" si="5"/>
        <v>298795</v>
      </c>
      <c r="AD9" s="145">
        <f t="shared" si="5"/>
        <v>292936</v>
      </c>
      <c r="AE9" s="145">
        <f t="shared" si="5"/>
        <v>0</v>
      </c>
    </row>
    <row r="10" spans="1:31">
      <c r="A10" s="30">
        <v>35612</v>
      </c>
      <c r="B10" s="9"/>
      <c r="C10" s="6">
        <v>2</v>
      </c>
      <c r="D10" s="29">
        <f t="shared" si="0"/>
        <v>12124</v>
      </c>
      <c r="E10" s="29">
        <f t="shared" ref="E10:E41" si="6">+E9+D10</f>
        <v>24248</v>
      </c>
      <c r="F10" s="29">
        <f t="shared" si="1"/>
        <v>-2158002</v>
      </c>
      <c r="G10" s="34">
        <f>+Inputs!$D$2</f>
        <v>0.3795</v>
      </c>
      <c r="H10" s="2"/>
      <c r="I10" s="27">
        <f t="shared" ref="I10:I41" si="7">+I9+H10</f>
        <v>2182250</v>
      </c>
      <c r="J10" s="27"/>
      <c r="K10" s="27">
        <f t="shared" si="2"/>
        <v>12124</v>
      </c>
      <c r="L10" s="27">
        <f t="shared" ref="L10:L41" si="8">+L9+K10</f>
        <v>24248</v>
      </c>
      <c r="M10" s="27">
        <f t="shared" si="3"/>
        <v>4601.058</v>
      </c>
      <c r="N10" s="27">
        <f t="shared" si="4"/>
        <v>4601.058</v>
      </c>
      <c r="O10" s="27">
        <f t="shared" ref="O10:O41" si="9">+O9+N10</f>
        <v>-818961.75900000008</v>
      </c>
      <c r="P10" s="27">
        <f t="shared" ref="P10:P41" si="10">P9-N10</f>
        <v>818961.75900000008</v>
      </c>
      <c r="Q10" s="38">
        <f>VLOOKUP(Q8,A9:P169,15)</f>
        <v>-133394.41780000116</v>
      </c>
      <c r="R10" s="38">
        <f>VLOOKUP(R8,A9:P169,15)</f>
        <v>-111158.92690000117</v>
      </c>
      <c r="S10" s="38">
        <f>+R10-Q10</f>
        <v>22235.49089999999</v>
      </c>
      <c r="T10" s="36" t="s">
        <v>69</v>
      </c>
    </row>
    <row r="11" spans="1:31">
      <c r="A11" s="31">
        <v>35643</v>
      </c>
      <c r="B11" s="5"/>
      <c r="C11" s="6">
        <v>3</v>
      </c>
      <c r="D11" s="29">
        <f t="shared" si="0"/>
        <v>12124</v>
      </c>
      <c r="E11" s="29">
        <f t="shared" si="6"/>
        <v>36372</v>
      </c>
      <c r="F11" s="29">
        <f t="shared" si="1"/>
        <v>-2145878</v>
      </c>
      <c r="G11" s="34">
        <f>+Inputs!$D$2</f>
        <v>0.3795</v>
      </c>
      <c r="H11" s="2"/>
      <c r="I11" s="27">
        <f t="shared" si="7"/>
        <v>2182250</v>
      </c>
      <c r="J11" s="27"/>
      <c r="K11" s="27">
        <f t="shared" si="2"/>
        <v>12124</v>
      </c>
      <c r="L11" s="27">
        <f t="shared" si="8"/>
        <v>36372</v>
      </c>
      <c r="M11" s="27">
        <f t="shared" si="3"/>
        <v>4601.058</v>
      </c>
      <c r="N11" s="27">
        <f t="shared" si="4"/>
        <v>4601.058</v>
      </c>
      <c r="O11" s="27">
        <f t="shared" si="9"/>
        <v>-814360.70100000012</v>
      </c>
      <c r="P11" s="27">
        <f t="shared" si="10"/>
        <v>814360.70100000012</v>
      </c>
      <c r="Q11" s="38">
        <f>+VLOOKUP(Q8,A9:P169,16)</f>
        <v>133394.41780000116</v>
      </c>
      <c r="R11" s="38">
        <f>+VLOOKUP(R8,A9:P169,16)</f>
        <v>111158.92690000117</v>
      </c>
      <c r="S11" s="38">
        <f>(+Q11+R11)/2</f>
        <v>122276.67235000117</v>
      </c>
      <c r="T11" s="36" t="s">
        <v>113</v>
      </c>
      <c r="U11" s="145">
        <f t="shared" ref="U11:AE11" si="11">IF(TYPE(VLOOKUP(U8,$A$9:$P$169,16,FALSE))=16,0,VLOOKUP(U8,$A$9:$P$169,16,FALSE))</f>
        <v>131170.86871000117</v>
      </c>
      <c r="V11" s="145">
        <f t="shared" si="11"/>
        <v>128947.31962000117</v>
      </c>
      <c r="W11" s="145">
        <f t="shared" si="11"/>
        <v>126723.77053000117</v>
      </c>
      <c r="X11" s="145">
        <f t="shared" si="11"/>
        <v>124500.22144000117</v>
      </c>
      <c r="Y11" s="145">
        <f t="shared" si="11"/>
        <v>122276.67235000117</v>
      </c>
      <c r="Z11" s="145">
        <f t="shared" si="11"/>
        <v>120053.12326000117</v>
      </c>
      <c r="AA11" s="145">
        <f t="shared" si="11"/>
        <v>117829.57417000117</v>
      </c>
      <c r="AB11" s="145">
        <f t="shared" si="11"/>
        <v>115606.02508000117</v>
      </c>
      <c r="AC11" s="145">
        <f t="shared" si="11"/>
        <v>113382.47599000117</v>
      </c>
      <c r="AD11" s="145">
        <f t="shared" si="11"/>
        <v>111158.92690000117</v>
      </c>
      <c r="AE11" s="145">
        <f t="shared" si="11"/>
        <v>0</v>
      </c>
    </row>
    <row r="12" spans="1:31">
      <c r="A12" s="30">
        <v>35674</v>
      </c>
      <c r="B12" s="3"/>
      <c r="C12" s="6">
        <v>4</v>
      </c>
      <c r="D12" s="29">
        <f t="shared" si="0"/>
        <v>12124</v>
      </c>
      <c r="E12" s="29">
        <f t="shared" si="6"/>
        <v>48496</v>
      </c>
      <c r="F12" s="29">
        <f t="shared" si="1"/>
        <v>-2133754</v>
      </c>
      <c r="G12" s="34">
        <f>+Inputs!$D$2</f>
        <v>0.3795</v>
      </c>
      <c r="H12" s="2"/>
      <c r="I12" s="27">
        <f t="shared" si="7"/>
        <v>2182250</v>
      </c>
      <c r="J12" s="27"/>
      <c r="K12" s="27">
        <f t="shared" si="2"/>
        <v>12124</v>
      </c>
      <c r="L12" s="27">
        <f t="shared" si="8"/>
        <v>48496</v>
      </c>
      <c r="M12" s="27">
        <f t="shared" si="3"/>
        <v>4601.058</v>
      </c>
      <c r="N12" s="27">
        <f t="shared" si="4"/>
        <v>4601.058</v>
      </c>
      <c r="O12" s="27">
        <f t="shared" si="9"/>
        <v>-809759.64300000016</v>
      </c>
      <c r="P12" s="27">
        <f t="shared" si="10"/>
        <v>809759.64300000016</v>
      </c>
      <c r="Q12" s="39"/>
      <c r="R12" s="40"/>
      <c r="S12" s="40"/>
      <c r="T12" s="36"/>
    </row>
    <row r="13" spans="1:31">
      <c r="A13" s="31">
        <v>35704</v>
      </c>
      <c r="B13" s="3"/>
      <c r="C13" s="6">
        <v>5</v>
      </c>
      <c r="D13" s="29">
        <f t="shared" si="0"/>
        <v>12124</v>
      </c>
      <c r="E13" s="29">
        <f t="shared" si="6"/>
        <v>60620</v>
      </c>
      <c r="F13" s="29">
        <f t="shared" si="1"/>
        <v>-2121630</v>
      </c>
      <c r="G13" s="34">
        <f>+Inputs!$D$2</f>
        <v>0.3795</v>
      </c>
      <c r="H13" s="2"/>
      <c r="I13" s="27">
        <f t="shared" si="7"/>
        <v>2182250</v>
      </c>
      <c r="J13" s="27"/>
      <c r="K13" s="27">
        <f t="shared" si="2"/>
        <v>12124</v>
      </c>
      <c r="L13" s="27">
        <f t="shared" si="8"/>
        <v>60620</v>
      </c>
      <c r="M13" s="27">
        <f t="shared" si="3"/>
        <v>4601.058</v>
      </c>
      <c r="N13" s="27">
        <f t="shared" si="4"/>
        <v>4601.058</v>
      </c>
      <c r="O13" s="27">
        <f t="shared" si="9"/>
        <v>-805158.5850000002</v>
      </c>
      <c r="P13" s="27">
        <f t="shared" si="10"/>
        <v>805158.5850000002</v>
      </c>
      <c r="Q13" s="38">
        <f>VLOOKUP(Q8,A9:P169,9)</f>
        <v>2182250</v>
      </c>
      <c r="R13" s="38">
        <f>VLOOKUP(R8,A9:P169,9)</f>
        <v>2182250</v>
      </c>
      <c r="S13" s="38">
        <f>+R13-Q13</f>
        <v>0</v>
      </c>
      <c r="T13" s="36" t="s">
        <v>70</v>
      </c>
    </row>
    <row r="14" spans="1:31">
      <c r="A14" s="30">
        <v>35735</v>
      </c>
      <c r="B14" s="3"/>
      <c r="C14" s="6">
        <v>6</v>
      </c>
      <c r="D14" s="29">
        <f t="shared" si="0"/>
        <v>12124</v>
      </c>
      <c r="E14" s="29">
        <f t="shared" si="6"/>
        <v>72744</v>
      </c>
      <c r="F14" s="29">
        <f t="shared" si="1"/>
        <v>-2109506</v>
      </c>
      <c r="G14" s="34">
        <f>+Inputs!$D$2</f>
        <v>0.3795</v>
      </c>
      <c r="H14" s="2"/>
      <c r="I14" s="27">
        <f t="shared" si="7"/>
        <v>2182250</v>
      </c>
      <c r="J14" s="27"/>
      <c r="K14" s="27">
        <f t="shared" si="2"/>
        <v>12124</v>
      </c>
      <c r="L14" s="27">
        <f t="shared" si="8"/>
        <v>72744</v>
      </c>
      <c r="M14" s="27">
        <f t="shared" si="3"/>
        <v>4601.058</v>
      </c>
      <c r="N14" s="27">
        <f t="shared" si="4"/>
        <v>4601.058</v>
      </c>
      <c r="O14" s="27">
        <f t="shared" si="9"/>
        <v>-800557.52700000023</v>
      </c>
      <c r="P14" s="27">
        <f t="shared" si="10"/>
        <v>800557.52700000023</v>
      </c>
      <c r="Q14" s="38">
        <f>VLOOKUP(Q8,A9:P169,12)</f>
        <v>1830724</v>
      </c>
      <c r="R14" s="38">
        <f>VLOOKUP(R8,A9:P169,12)</f>
        <v>1889314</v>
      </c>
      <c r="S14" s="38">
        <f>+R14-Q14</f>
        <v>58590</v>
      </c>
      <c r="T14" s="37" t="s">
        <v>93</v>
      </c>
    </row>
    <row r="15" spans="1:31">
      <c r="A15" s="31">
        <v>35765</v>
      </c>
      <c r="B15" s="3"/>
      <c r="C15" s="6">
        <v>7</v>
      </c>
      <c r="D15" s="29">
        <f t="shared" si="0"/>
        <v>12124</v>
      </c>
      <c r="E15" s="29">
        <f t="shared" si="6"/>
        <v>84868</v>
      </c>
      <c r="F15" s="29">
        <f t="shared" si="1"/>
        <v>-2097382</v>
      </c>
      <c r="G15" s="34">
        <f>+Inputs!$D$2</f>
        <v>0.3795</v>
      </c>
      <c r="H15" s="2"/>
      <c r="I15" s="27">
        <f t="shared" si="7"/>
        <v>2182250</v>
      </c>
      <c r="J15" s="27"/>
      <c r="K15" s="27">
        <f t="shared" si="2"/>
        <v>12124</v>
      </c>
      <c r="L15" s="27">
        <f t="shared" si="8"/>
        <v>84868</v>
      </c>
      <c r="M15" s="27">
        <f t="shared" si="3"/>
        <v>4601.058</v>
      </c>
      <c r="N15" s="27">
        <f t="shared" si="4"/>
        <v>4601.058</v>
      </c>
      <c r="O15" s="27">
        <f t="shared" si="9"/>
        <v>-795956.46900000027</v>
      </c>
      <c r="P15" s="27">
        <f t="shared" si="10"/>
        <v>795956.46900000027</v>
      </c>
    </row>
    <row r="16" spans="1:31">
      <c r="A16" s="30">
        <v>35796</v>
      </c>
      <c r="B16" s="3"/>
      <c r="C16" s="6">
        <v>8</v>
      </c>
      <c r="D16" s="29">
        <f t="shared" si="0"/>
        <v>12124</v>
      </c>
      <c r="E16" s="29">
        <f t="shared" si="6"/>
        <v>96992</v>
      </c>
      <c r="F16" s="29">
        <f t="shared" si="1"/>
        <v>-2085258</v>
      </c>
      <c r="G16" s="34">
        <f>+Inputs!$D$2</f>
        <v>0.3795</v>
      </c>
      <c r="H16" s="2"/>
      <c r="I16" s="27">
        <f t="shared" si="7"/>
        <v>2182250</v>
      </c>
      <c r="J16" s="27"/>
      <c r="K16" s="27">
        <f t="shared" si="2"/>
        <v>12124</v>
      </c>
      <c r="L16" s="27">
        <f t="shared" si="8"/>
        <v>96992</v>
      </c>
      <c r="M16" s="27">
        <f t="shared" si="3"/>
        <v>4601.058</v>
      </c>
      <c r="N16" s="27">
        <f t="shared" si="4"/>
        <v>4601.058</v>
      </c>
      <c r="O16" s="27">
        <f t="shared" si="9"/>
        <v>-791355.41100000031</v>
      </c>
      <c r="P16" s="27">
        <f t="shared" si="10"/>
        <v>791355.41100000031</v>
      </c>
      <c r="Q16" s="4"/>
      <c r="R16" s="4"/>
      <c r="S16" s="4"/>
    </row>
    <row r="17" spans="1:19">
      <c r="A17" s="31">
        <v>35827</v>
      </c>
      <c r="B17" s="3"/>
      <c r="C17" s="6">
        <v>9</v>
      </c>
      <c r="D17" s="29">
        <f t="shared" si="0"/>
        <v>12124</v>
      </c>
      <c r="E17" s="29">
        <f t="shared" si="6"/>
        <v>109116</v>
      </c>
      <c r="F17" s="29">
        <f t="shared" si="1"/>
        <v>-2073134</v>
      </c>
      <c r="G17" s="34">
        <f>+Inputs!$D$2</f>
        <v>0.3795</v>
      </c>
      <c r="H17" s="2"/>
      <c r="I17" s="27">
        <f t="shared" si="7"/>
        <v>2182250</v>
      </c>
      <c r="J17" s="27"/>
      <c r="K17" s="27">
        <f t="shared" si="2"/>
        <v>12124</v>
      </c>
      <c r="L17" s="27">
        <f t="shared" si="8"/>
        <v>109116</v>
      </c>
      <c r="M17" s="27">
        <f t="shared" si="3"/>
        <v>4601.058</v>
      </c>
      <c r="N17" s="27">
        <f t="shared" si="4"/>
        <v>4601.058</v>
      </c>
      <c r="O17" s="27">
        <f t="shared" si="9"/>
        <v>-786754.35300000035</v>
      </c>
      <c r="P17" s="27">
        <f t="shared" si="10"/>
        <v>786754.35300000035</v>
      </c>
      <c r="Q17" s="4"/>
      <c r="R17" s="4"/>
      <c r="S17" s="4"/>
    </row>
    <row r="18" spans="1:19">
      <c r="A18" s="30">
        <v>35855</v>
      </c>
      <c r="B18" s="3"/>
      <c r="C18" s="6">
        <v>10</v>
      </c>
      <c r="D18" s="29">
        <f t="shared" si="0"/>
        <v>12124</v>
      </c>
      <c r="E18" s="29">
        <f t="shared" si="6"/>
        <v>121240</v>
      </c>
      <c r="F18" s="29">
        <f t="shared" si="1"/>
        <v>-2061010</v>
      </c>
      <c r="G18" s="34">
        <f>+Inputs!$D$2</f>
        <v>0.3795</v>
      </c>
      <c r="H18" s="2"/>
      <c r="I18" s="27">
        <f t="shared" si="7"/>
        <v>2182250</v>
      </c>
      <c r="J18" s="27"/>
      <c r="K18" s="27">
        <f t="shared" si="2"/>
        <v>12124</v>
      </c>
      <c r="L18" s="27">
        <f t="shared" si="8"/>
        <v>121240</v>
      </c>
      <c r="M18" s="27">
        <f t="shared" si="3"/>
        <v>4601.058</v>
      </c>
      <c r="N18" s="27">
        <f t="shared" si="4"/>
        <v>4601.058</v>
      </c>
      <c r="O18" s="27">
        <f t="shared" si="9"/>
        <v>-782153.29500000039</v>
      </c>
      <c r="P18" s="27">
        <f t="shared" si="10"/>
        <v>782153.29500000039</v>
      </c>
      <c r="Q18" s="4"/>
      <c r="R18" s="4"/>
      <c r="S18" s="4"/>
    </row>
    <row r="19" spans="1:19">
      <c r="A19" s="31">
        <v>35886</v>
      </c>
      <c r="B19" s="3"/>
      <c r="C19" s="6">
        <v>11</v>
      </c>
      <c r="D19" s="29">
        <f t="shared" si="0"/>
        <v>12124</v>
      </c>
      <c r="E19" s="29">
        <f t="shared" si="6"/>
        <v>133364</v>
      </c>
      <c r="F19" s="29">
        <f t="shared" si="1"/>
        <v>-2048886</v>
      </c>
      <c r="G19" s="34">
        <f>+Inputs!$D$2</f>
        <v>0.3795</v>
      </c>
      <c r="H19" s="2"/>
      <c r="I19" s="27">
        <f t="shared" si="7"/>
        <v>2182250</v>
      </c>
      <c r="J19" s="27"/>
      <c r="K19" s="27">
        <f t="shared" si="2"/>
        <v>12124</v>
      </c>
      <c r="L19" s="27">
        <f t="shared" si="8"/>
        <v>133364</v>
      </c>
      <c r="M19" s="27">
        <f t="shared" si="3"/>
        <v>4601.058</v>
      </c>
      <c r="N19" s="27">
        <f t="shared" si="4"/>
        <v>4601.058</v>
      </c>
      <c r="O19" s="27">
        <f t="shared" si="9"/>
        <v>-777552.23700000043</v>
      </c>
      <c r="P19" s="27">
        <f t="shared" si="10"/>
        <v>777552.23700000043</v>
      </c>
      <c r="Q19" s="4"/>
      <c r="R19" s="4"/>
      <c r="S19" s="4"/>
    </row>
    <row r="20" spans="1:19">
      <c r="A20" s="30">
        <v>35916</v>
      </c>
      <c r="B20" s="3"/>
      <c r="C20" s="6">
        <v>12</v>
      </c>
      <c r="D20" s="29">
        <f t="shared" si="0"/>
        <v>12124</v>
      </c>
      <c r="E20" s="29">
        <f t="shared" si="6"/>
        <v>145488</v>
      </c>
      <c r="F20" s="29">
        <f t="shared" si="1"/>
        <v>-2036762</v>
      </c>
      <c r="G20" s="34">
        <f>+Inputs!$D$2</f>
        <v>0.3795</v>
      </c>
      <c r="H20" s="2"/>
      <c r="I20" s="27">
        <f t="shared" si="7"/>
        <v>2182250</v>
      </c>
      <c r="J20" s="27"/>
      <c r="K20" s="27">
        <f t="shared" si="2"/>
        <v>12124</v>
      </c>
      <c r="L20" s="27">
        <f t="shared" si="8"/>
        <v>145488</v>
      </c>
      <c r="M20" s="27">
        <f t="shared" si="3"/>
        <v>4601.058</v>
      </c>
      <c r="N20" s="27">
        <f t="shared" si="4"/>
        <v>4601.058</v>
      </c>
      <c r="O20" s="27">
        <f t="shared" si="9"/>
        <v>-772951.17900000047</v>
      </c>
      <c r="P20" s="27">
        <f t="shared" si="10"/>
        <v>772951.17900000047</v>
      </c>
      <c r="Q20" s="4"/>
      <c r="R20" s="4"/>
      <c r="S20" s="4"/>
    </row>
    <row r="21" spans="1:19">
      <c r="A21" s="31">
        <v>35947</v>
      </c>
      <c r="B21" s="3"/>
      <c r="C21" s="6">
        <v>13</v>
      </c>
      <c r="D21" s="29">
        <f t="shared" si="0"/>
        <v>12124</v>
      </c>
      <c r="E21" s="29">
        <f t="shared" si="6"/>
        <v>157612</v>
      </c>
      <c r="F21" s="29">
        <f t="shared" si="1"/>
        <v>-2024638</v>
      </c>
      <c r="G21" s="34">
        <f>+Inputs!$D$2</f>
        <v>0.3795</v>
      </c>
      <c r="H21" s="2"/>
      <c r="I21" s="27">
        <f t="shared" si="7"/>
        <v>2182250</v>
      </c>
      <c r="J21" s="27"/>
      <c r="K21" s="27">
        <f t="shared" si="2"/>
        <v>12124</v>
      </c>
      <c r="L21" s="27">
        <f t="shared" si="8"/>
        <v>157612</v>
      </c>
      <c r="M21" s="27">
        <f t="shared" si="3"/>
        <v>4601.058</v>
      </c>
      <c r="N21" s="27">
        <f t="shared" si="4"/>
        <v>4601.058</v>
      </c>
      <c r="O21" s="27">
        <f t="shared" si="9"/>
        <v>-768350.12100000051</v>
      </c>
      <c r="P21" s="27">
        <f t="shared" si="10"/>
        <v>768350.12100000051</v>
      </c>
      <c r="Q21" s="4"/>
      <c r="R21" s="4"/>
      <c r="S21" s="4"/>
    </row>
    <row r="22" spans="1:19">
      <c r="A22" s="30">
        <v>35977</v>
      </c>
      <c r="B22" s="3"/>
      <c r="C22" s="6">
        <v>14</v>
      </c>
      <c r="D22" s="29">
        <f t="shared" si="0"/>
        <v>12124</v>
      </c>
      <c r="E22" s="29">
        <f t="shared" si="6"/>
        <v>169736</v>
      </c>
      <c r="F22" s="29">
        <f t="shared" si="1"/>
        <v>-2012514</v>
      </c>
      <c r="G22" s="34">
        <f>+Inputs!$D$2</f>
        <v>0.3795</v>
      </c>
      <c r="H22" s="2"/>
      <c r="I22" s="27">
        <f t="shared" si="7"/>
        <v>2182250</v>
      </c>
      <c r="J22" s="27"/>
      <c r="K22" s="27">
        <f t="shared" si="2"/>
        <v>12124</v>
      </c>
      <c r="L22" s="27">
        <f t="shared" si="8"/>
        <v>169736</v>
      </c>
      <c r="M22" s="27">
        <f t="shared" si="3"/>
        <v>4601.058</v>
      </c>
      <c r="N22" s="27">
        <f t="shared" si="4"/>
        <v>4601.058</v>
      </c>
      <c r="O22" s="27">
        <f t="shared" si="9"/>
        <v>-763749.06300000055</v>
      </c>
      <c r="P22" s="27">
        <f t="shared" si="10"/>
        <v>763749.06300000055</v>
      </c>
      <c r="Q22" s="4"/>
      <c r="R22" s="4"/>
      <c r="S22" s="4"/>
    </row>
    <row r="23" spans="1:19">
      <c r="A23" s="31">
        <v>36008</v>
      </c>
      <c r="B23" s="3"/>
      <c r="C23" s="6">
        <v>15</v>
      </c>
      <c r="D23" s="29">
        <f t="shared" si="0"/>
        <v>12124</v>
      </c>
      <c r="E23" s="29">
        <f t="shared" si="6"/>
        <v>181860</v>
      </c>
      <c r="F23" s="29">
        <f t="shared" si="1"/>
        <v>-2000390</v>
      </c>
      <c r="G23" s="34">
        <f>+Inputs!$D$2</f>
        <v>0.3795</v>
      </c>
      <c r="H23" s="2"/>
      <c r="I23" s="27">
        <f t="shared" si="7"/>
        <v>2182250</v>
      </c>
      <c r="J23" s="27"/>
      <c r="K23" s="27">
        <f t="shared" si="2"/>
        <v>12124</v>
      </c>
      <c r="L23" s="27">
        <f t="shared" si="8"/>
        <v>181860</v>
      </c>
      <c r="M23" s="27">
        <f t="shared" si="3"/>
        <v>4601.058</v>
      </c>
      <c r="N23" s="27">
        <f t="shared" si="4"/>
        <v>4601.058</v>
      </c>
      <c r="O23" s="27">
        <f t="shared" si="9"/>
        <v>-759148.00500000059</v>
      </c>
      <c r="P23" s="27">
        <f t="shared" si="10"/>
        <v>759148.00500000059</v>
      </c>
      <c r="Q23" s="4"/>
      <c r="R23" s="4"/>
      <c r="S23" s="4"/>
    </row>
    <row r="24" spans="1:19">
      <c r="A24" s="30">
        <v>36039</v>
      </c>
      <c r="B24" s="3"/>
      <c r="C24" s="6">
        <v>16</v>
      </c>
      <c r="D24" s="29">
        <f t="shared" si="0"/>
        <v>12124</v>
      </c>
      <c r="E24" s="29">
        <f t="shared" si="6"/>
        <v>193984</v>
      </c>
      <c r="F24" s="29">
        <f t="shared" si="1"/>
        <v>-1988266</v>
      </c>
      <c r="G24" s="34">
        <f>+Inputs!$D$2</f>
        <v>0.3795</v>
      </c>
      <c r="H24" s="2"/>
      <c r="I24" s="27">
        <f t="shared" si="7"/>
        <v>2182250</v>
      </c>
      <c r="J24" s="27"/>
      <c r="K24" s="27">
        <f t="shared" si="2"/>
        <v>12124</v>
      </c>
      <c r="L24" s="27">
        <f t="shared" si="8"/>
        <v>193984</v>
      </c>
      <c r="M24" s="27">
        <f t="shared" si="3"/>
        <v>4601.058</v>
      </c>
      <c r="N24" s="27">
        <f t="shared" si="4"/>
        <v>4601.058</v>
      </c>
      <c r="O24" s="27">
        <f t="shared" si="9"/>
        <v>-754546.94700000063</v>
      </c>
      <c r="P24" s="27">
        <f t="shared" si="10"/>
        <v>754546.94700000063</v>
      </c>
      <c r="Q24" s="4"/>
      <c r="R24" s="4"/>
      <c r="S24" s="4"/>
    </row>
    <row r="25" spans="1:19">
      <c r="A25" s="31">
        <v>36069</v>
      </c>
      <c r="B25" s="3"/>
      <c r="C25" s="6">
        <v>17</v>
      </c>
      <c r="D25" s="29">
        <f t="shared" si="0"/>
        <v>12124</v>
      </c>
      <c r="E25" s="29">
        <f t="shared" si="6"/>
        <v>206108</v>
      </c>
      <c r="F25" s="29">
        <f t="shared" si="1"/>
        <v>-1976142</v>
      </c>
      <c r="G25" s="34">
        <f>+Inputs!$D$2</f>
        <v>0.3795</v>
      </c>
      <c r="H25" s="2"/>
      <c r="I25" s="27">
        <f t="shared" si="7"/>
        <v>2182250</v>
      </c>
      <c r="J25" s="27"/>
      <c r="K25" s="27">
        <f t="shared" si="2"/>
        <v>12124</v>
      </c>
      <c r="L25" s="27">
        <f t="shared" si="8"/>
        <v>206108</v>
      </c>
      <c r="M25" s="27">
        <f t="shared" si="3"/>
        <v>4601.058</v>
      </c>
      <c r="N25" s="27">
        <f t="shared" si="4"/>
        <v>4601.058</v>
      </c>
      <c r="O25" s="27">
        <f t="shared" si="9"/>
        <v>-749945.88900000066</v>
      </c>
      <c r="P25" s="27">
        <f t="shared" si="10"/>
        <v>749945.88900000066</v>
      </c>
      <c r="Q25" s="4"/>
      <c r="R25" s="4"/>
      <c r="S25" s="4"/>
    </row>
    <row r="26" spans="1:19">
      <c r="A26" s="30">
        <v>36100</v>
      </c>
      <c r="B26" s="3"/>
      <c r="C26" s="6">
        <v>18</v>
      </c>
      <c r="D26" s="29">
        <f t="shared" si="0"/>
        <v>12124</v>
      </c>
      <c r="E26" s="29">
        <f t="shared" si="6"/>
        <v>218232</v>
      </c>
      <c r="F26" s="29">
        <f t="shared" si="1"/>
        <v>-1964018</v>
      </c>
      <c r="G26" s="34">
        <f>+Inputs!$D$2</f>
        <v>0.3795</v>
      </c>
      <c r="H26" s="2"/>
      <c r="I26" s="27">
        <f t="shared" si="7"/>
        <v>2182250</v>
      </c>
      <c r="J26" s="27"/>
      <c r="K26" s="27">
        <f t="shared" si="2"/>
        <v>12124</v>
      </c>
      <c r="L26" s="27">
        <f t="shared" si="8"/>
        <v>218232</v>
      </c>
      <c r="M26" s="27">
        <f t="shared" si="3"/>
        <v>4601.058</v>
      </c>
      <c r="N26" s="27">
        <f t="shared" si="4"/>
        <v>4601.058</v>
      </c>
      <c r="O26" s="27">
        <f t="shared" si="9"/>
        <v>-745344.8310000007</v>
      </c>
      <c r="P26" s="27">
        <f t="shared" si="10"/>
        <v>745344.8310000007</v>
      </c>
      <c r="Q26" s="4"/>
      <c r="R26" s="4"/>
      <c r="S26" s="4"/>
    </row>
    <row r="27" spans="1:19">
      <c r="A27" s="31">
        <v>36130</v>
      </c>
      <c r="B27" s="3"/>
      <c r="C27" s="6">
        <v>19</v>
      </c>
      <c r="D27" s="29">
        <f t="shared" si="0"/>
        <v>12124</v>
      </c>
      <c r="E27" s="29">
        <f t="shared" si="6"/>
        <v>230356</v>
      </c>
      <c r="F27" s="29">
        <f t="shared" si="1"/>
        <v>-1951894</v>
      </c>
      <c r="G27" s="34">
        <f>+Inputs!$D$2</f>
        <v>0.3795</v>
      </c>
      <c r="H27" s="2"/>
      <c r="I27" s="27">
        <f t="shared" si="7"/>
        <v>2182250</v>
      </c>
      <c r="J27" s="27"/>
      <c r="K27" s="27">
        <f t="shared" si="2"/>
        <v>12124</v>
      </c>
      <c r="L27" s="27">
        <f t="shared" si="8"/>
        <v>230356</v>
      </c>
      <c r="M27" s="27">
        <f t="shared" si="3"/>
        <v>4601.058</v>
      </c>
      <c r="N27" s="27">
        <f t="shared" si="4"/>
        <v>4601.058</v>
      </c>
      <c r="O27" s="27">
        <f t="shared" si="9"/>
        <v>-740743.77300000074</v>
      </c>
      <c r="P27" s="27">
        <f t="shared" si="10"/>
        <v>740743.77300000074</v>
      </c>
      <c r="Q27" s="4"/>
      <c r="R27" s="4"/>
      <c r="S27" s="4"/>
    </row>
    <row r="28" spans="1:19">
      <c r="A28" s="30">
        <v>36161</v>
      </c>
      <c r="B28" s="3"/>
      <c r="C28" s="6">
        <v>20</v>
      </c>
      <c r="D28" s="29">
        <f t="shared" si="0"/>
        <v>12124</v>
      </c>
      <c r="E28" s="29">
        <f t="shared" si="6"/>
        <v>242480</v>
      </c>
      <c r="F28" s="29">
        <f t="shared" si="1"/>
        <v>-1939770</v>
      </c>
      <c r="G28" s="34">
        <f>+Inputs!$D$2</f>
        <v>0.3795</v>
      </c>
      <c r="H28" s="2"/>
      <c r="I28" s="27">
        <f t="shared" si="7"/>
        <v>2182250</v>
      </c>
      <c r="J28" s="27"/>
      <c r="K28" s="27">
        <f t="shared" si="2"/>
        <v>12124</v>
      </c>
      <c r="L28" s="27">
        <f t="shared" si="8"/>
        <v>242480</v>
      </c>
      <c r="M28" s="27">
        <f t="shared" si="3"/>
        <v>4601.058</v>
      </c>
      <c r="N28" s="27">
        <f t="shared" si="4"/>
        <v>4601.058</v>
      </c>
      <c r="O28" s="27">
        <f t="shared" si="9"/>
        <v>-736142.71500000078</v>
      </c>
      <c r="P28" s="27">
        <f t="shared" si="10"/>
        <v>736142.71500000078</v>
      </c>
      <c r="Q28" s="4"/>
      <c r="R28" s="4"/>
      <c r="S28" s="4"/>
    </row>
    <row r="29" spans="1:19">
      <c r="A29" s="31">
        <v>36192</v>
      </c>
      <c r="B29" s="3"/>
      <c r="C29" s="6">
        <v>21</v>
      </c>
      <c r="D29" s="29">
        <f t="shared" si="0"/>
        <v>12124</v>
      </c>
      <c r="E29" s="29">
        <f t="shared" si="6"/>
        <v>254604</v>
      </c>
      <c r="F29" s="29">
        <f t="shared" si="1"/>
        <v>-1927646</v>
      </c>
      <c r="G29" s="34">
        <f>+Inputs!$D$2</f>
        <v>0.3795</v>
      </c>
      <c r="H29" s="2"/>
      <c r="I29" s="27">
        <f t="shared" si="7"/>
        <v>2182250</v>
      </c>
      <c r="J29" s="27"/>
      <c r="K29" s="27">
        <f t="shared" si="2"/>
        <v>12124</v>
      </c>
      <c r="L29" s="27">
        <f t="shared" si="8"/>
        <v>254604</v>
      </c>
      <c r="M29" s="27">
        <f t="shared" si="3"/>
        <v>4601.058</v>
      </c>
      <c r="N29" s="27">
        <f t="shared" si="4"/>
        <v>4601.058</v>
      </c>
      <c r="O29" s="27">
        <f t="shared" si="9"/>
        <v>-731541.65700000082</v>
      </c>
      <c r="P29" s="27">
        <f t="shared" si="10"/>
        <v>731541.65700000082</v>
      </c>
      <c r="Q29" s="4"/>
      <c r="R29" s="4"/>
      <c r="S29" s="4"/>
    </row>
    <row r="30" spans="1:19">
      <c r="A30" s="30">
        <v>36220</v>
      </c>
      <c r="B30" s="3"/>
      <c r="C30" s="6">
        <v>22</v>
      </c>
      <c r="D30" s="29">
        <f t="shared" si="0"/>
        <v>12124</v>
      </c>
      <c r="E30" s="29">
        <f t="shared" si="6"/>
        <v>266728</v>
      </c>
      <c r="F30" s="29">
        <f t="shared" si="1"/>
        <v>-1915522</v>
      </c>
      <c r="G30" s="34">
        <f>+Inputs!$D$2</f>
        <v>0.3795</v>
      </c>
      <c r="H30" s="2"/>
      <c r="I30" s="27">
        <f t="shared" si="7"/>
        <v>2182250</v>
      </c>
      <c r="J30" s="27"/>
      <c r="K30" s="27">
        <f t="shared" si="2"/>
        <v>12124</v>
      </c>
      <c r="L30" s="27">
        <f t="shared" si="8"/>
        <v>266728</v>
      </c>
      <c r="M30" s="27">
        <f t="shared" si="3"/>
        <v>4601.058</v>
      </c>
      <c r="N30" s="27">
        <f t="shared" si="4"/>
        <v>4601.058</v>
      </c>
      <c r="O30" s="27">
        <f t="shared" si="9"/>
        <v>-726940.59900000086</v>
      </c>
      <c r="P30" s="27">
        <f t="shared" si="10"/>
        <v>726940.59900000086</v>
      </c>
      <c r="Q30" s="112"/>
    </row>
    <row r="31" spans="1:19">
      <c r="A31" s="31">
        <v>36251</v>
      </c>
      <c r="B31" s="3"/>
      <c r="C31" s="6">
        <v>23</v>
      </c>
      <c r="D31" s="29">
        <f t="shared" si="0"/>
        <v>12124</v>
      </c>
      <c r="E31" s="29">
        <f t="shared" si="6"/>
        <v>278852</v>
      </c>
      <c r="F31" s="29">
        <f t="shared" si="1"/>
        <v>-1903398</v>
      </c>
      <c r="G31" s="34">
        <f>+Inputs!$D$2</f>
        <v>0.3795</v>
      </c>
      <c r="H31" s="2"/>
      <c r="I31" s="27">
        <f t="shared" si="7"/>
        <v>2182250</v>
      </c>
      <c r="J31" s="27"/>
      <c r="K31" s="27">
        <f t="shared" si="2"/>
        <v>12124</v>
      </c>
      <c r="L31" s="27">
        <f t="shared" si="8"/>
        <v>278852</v>
      </c>
      <c r="M31" s="27">
        <f t="shared" si="3"/>
        <v>4601.058</v>
      </c>
      <c r="N31" s="27">
        <f t="shared" si="4"/>
        <v>4601.058</v>
      </c>
      <c r="O31" s="27">
        <f t="shared" si="9"/>
        <v>-722339.5410000009</v>
      </c>
      <c r="P31" s="27">
        <f t="shared" si="10"/>
        <v>722339.5410000009</v>
      </c>
      <c r="Q31" s="112"/>
    </row>
    <row r="32" spans="1:19">
      <c r="A32" s="30">
        <v>36281</v>
      </c>
      <c r="B32" s="3"/>
      <c r="C32" s="6">
        <v>24</v>
      </c>
      <c r="D32" s="29">
        <f t="shared" si="0"/>
        <v>12124</v>
      </c>
      <c r="E32" s="29">
        <f t="shared" si="6"/>
        <v>290976</v>
      </c>
      <c r="F32" s="29">
        <f t="shared" si="1"/>
        <v>-1891274</v>
      </c>
      <c r="G32" s="34">
        <f>+Inputs!$D$2</f>
        <v>0.3795</v>
      </c>
      <c r="H32" s="2"/>
      <c r="I32" s="27">
        <f t="shared" si="7"/>
        <v>2182250</v>
      </c>
      <c r="J32" s="27"/>
      <c r="K32" s="27">
        <f t="shared" si="2"/>
        <v>12124</v>
      </c>
      <c r="L32" s="27">
        <f t="shared" si="8"/>
        <v>290976</v>
      </c>
      <c r="M32" s="27">
        <f t="shared" si="3"/>
        <v>4601.058</v>
      </c>
      <c r="N32" s="27">
        <f t="shared" si="4"/>
        <v>4601.058</v>
      </c>
      <c r="O32" s="27">
        <f t="shared" si="9"/>
        <v>-717738.48300000094</v>
      </c>
      <c r="P32" s="27">
        <f t="shared" si="10"/>
        <v>717738.48300000094</v>
      </c>
      <c r="Q32" s="112"/>
    </row>
    <row r="33" spans="1:21">
      <c r="A33" s="31">
        <v>36312</v>
      </c>
      <c r="B33" s="3"/>
      <c r="C33" s="6">
        <v>25</v>
      </c>
      <c r="D33" s="29">
        <f t="shared" si="0"/>
        <v>12124</v>
      </c>
      <c r="E33" s="29">
        <f t="shared" si="6"/>
        <v>303100</v>
      </c>
      <c r="F33" s="29">
        <f t="shared" si="1"/>
        <v>-1879150</v>
      </c>
      <c r="G33" s="34">
        <f>+Inputs!$D$2</f>
        <v>0.3795</v>
      </c>
      <c r="H33" s="2"/>
      <c r="I33" s="27">
        <f t="shared" si="7"/>
        <v>2182250</v>
      </c>
      <c r="J33" s="27"/>
      <c r="K33" s="27">
        <f t="shared" si="2"/>
        <v>12124</v>
      </c>
      <c r="L33" s="27">
        <f t="shared" si="8"/>
        <v>303100</v>
      </c>
      <c r="M33" s="27">
        <f t="shared" si="3"/>
        <v>4601.058</v>
      </c>
      <c r="N33" s="27">
        <f t="shared" si="4"/>
        <v>4601.058</v>
      </c>
      <c r="O33" s="27">
        <f t="shared" si="9"/>
        <v>-713137.42500000098</v>
      </c>
      <c r="P33" s="27">
        <f t="shared" si="10"/>
        <v>713137.42500000098</v>
      </c>
      <c r="Q33" s="112"/>
    </row>
    <row r="34" spans="1:21">
      <c r="A34" s="30">
        <v>36342</v>
      </c>
      <c r="B34" s="3"/>
      <c r="C34" s="6">
        <v>26</v>
      </c>
      <c r="D34" s="29">
        <f t="shared" si="0"/>
        <v>12124</v>
      </c>
      <c r="E34" s="29">
        <f t="shared" si="6"/>
        <v>315224</v>
      </c>
      <c r="F34" s="29">
        <f t="shared" si="1"/>
        <v>-1867026</v>
      </c>
      <c r="G34" s="34">
        <f>+Inputs!$D$2</f>
        <v>0.3795</v>
      </c>
      <c r="H34" s="2"/>
      <c r="I34" s="27">
        <f t="shared" si="7"/>
        <v>2182250</v>
      </c>
      <c r="J34" s="27"/>
      <c r="K34" s="27">
        <f t="shared" si="2"/>
        <v>12124</v>
      </c>
      <c r="L34" s="27">
        <f t="shared" si="8"/>
        <v>315224</v>
      </c>
      <c r="M34" s="27">
        <f t="shared" si="3"/>
        <v>4601.058</v>
      </c>
      <c r="N34" s="27">
        <f t="shared" si="4"/>
        <v>4601.058</v>
      </c>
      <c r="O34" s="27">
        <f t="shared" si="9"/>
        <v>-708536.36700000102</v>
      </c>
      <c r="P34" s="27">
        <f t="shared" si="10"/>
        <v>708536.36700000102</v>
      </c>
      <c r="Q34" s="112"/>
    </row>
    <row r="35" spans="1:21">
      <c r="A35" s="31">
        <v>36373</v>
      </c>
      <c r="B35" s="3"/>
      <c r="C35" s="6">
        <v>27</v>
      </c>
      <c r="D35" s="29">
        <f t="shared" si="0"/>
        <v>12124</v>
      </c>
      <c r="E35" s="29">
        <f t="shared" si="6"/>
        <v>327348</v>
      </c>
      <c r="F35" s="29">
        <f t="shared" si="1"/>
        <v>-1854902</v>
      </c>
      <c r="G35" s="34">
        <f>+Inputs!$D$2</f>
        <v>0.3795</v>
      </c>
      <c r="H35" s="2"/>
      <c r="I35" s="27">
        <f t="shared" si="7"/>
        <v>2182250</v>
      </c>
      <c r="J35" s="27"/>
      <c r="K35" s="27">
        <f t="shared" si="2"/>
        <v>12124</v>
      </c>
      <c r="L35" s="27">
        <f t="shared" si="8"/>
        <v>327348</v>
      </c>
      <c r="M35" s="27">
        <f t="shared" si="3"/>
        <v>4601.058</v>
      </c>
      <c r="N35" s="27">
        <f t="shared" si="4"/>
        <v>4601.058</v>
      </c>
      <c r="O35" s="27">
        <f t="shared" si="9"/>
        <v>-703935.30900000106</v>
      </c>
      <c r="P35" s="27">
        <f t="shared" si="10"/>
        <v>703935.30900000106</v>
      </c>
    </row>
    <row r="36" spans="1:21">
      <c r="A36" s="30">
        <v>36404</v>
      </c>
      <c r="B36" s="3"/>
      <c r="C36" s="6">
        <v>28</v>
      </c>
      <c r="D36" s="29">
        <f t="shared" si="0"/>
        <v>12124</v>
      </c>
      <c r="E36" s="29">
        <f t="shared" si="6"/>
        <v>339472</v>
      </c>
      <c r="F36" s="29">
        <f t="shared" si="1"/>
        <v>-1842778</v>
      </c>
      <c r="G36" s="34">
        <f>+Inputs!$D$2</f>
        <v>0.3795</v>
      </c>
      <c r="H36" s="2"/>
      <c r="I36" s="27">
        <f t="shared" si="7"/>
        <v>2182250</v>
      </c>
      <c r="J36" s="27"/>
      <c r="K36" s="27">
        <f t="shared" si="2"/>
        <v>12124</v>
      </c>
      <c r="L36" s="27">
        <f t="shared" si="8"/>
        <v>339472</v>
      </c>
      <c r="M36" s="27">
        <f t="shared" si="3"/>
        <v>4601.058</v>
      </c>
      <c r="N36" s="27">
        <f t="shared" si="4"/>
        <v>4601.058</v>
      </c>
      <c r="O36" s="27">
        <f t="shared" si="9"/>
        <v>-699334.2510000011</v>
      </c>
      <c r="P36" s="27">
        <f t="shared" si="10"/>
        <v>699334.2510000011</v>
      </c>
    </row>
    <row r="37" spans="1:21">
      <c r="A37" s="31">
        <v>36434</v>
      </c>
      <c r="B37" s="3"/>
      <c r="C37" s="6">
        <v>29</v>
      </c>
      <c r="D37" s="29">
        <f t="shared" si="0"/>
        <v>12124</v>
      </c>
      <c r="E37" s="29">
        <f t="shared" si="6"/>
        <v>351596</v>
      </c>
      <c r="F37" s="29">
        <f t="shared" si="1"/>
        <v>-1830654</v>
      </c>
      <c r="G37" s="34">
        <f>+Inputs!$D$2</f>
        <v>0.3795</v>
      </c>
      <c r="H37" s="2"/>
      <c r="I37" s="27">
        <f t="shared" si="7"/>
        <v>2182250</v>
      </c>
      <c r="J37" s="27"/>
      <c r="K37" s="27">
        <f t="shared" si="2"/>
        <v>12124</v>
      </c>
      <c r="L37" s="27">
        <f t="shared" si="8"/>
        <v>351596</v>
      </c>
      <c r="M37" s="27">
        <f t="shared" si="3"/>
        <v>4601.058</v>
      </c>
      <c r="N37" s="27">
        <f t="shared" si="4"/>
        <v>4601.058</v>
      </c>
      <c r="O37" s="27">
        <f t="shared" si="9"/>
        <v>-694733.19300000113</v>
      </c>
      <c r="P37" s="27">
        <f t="shared" si="10"/>
        <v>694733.19300000113</v>
      </c>
    </row>
    <row r="38" spans="1:21">
      <c r="A38" s="30">
        <v>36465</v>
      </c>
      <c r="B38" s="3"/>
      <c r="C38" s="6">
        <v>30</v>
      </c>
      <c r="D38" s="29">
        <f t="shared" si="0"/>
        <v>12124</v>
      </c>
      <c r="E38" s="29">
        <f t="shared" si="6"/>
        <v>363720</v>
      </c>
      <c r="F38" s="29">
        <f t="shared" si="1"/>
        <v>-1818530</v>
      </c>
      <c r="G38" s="34">
        <f>+Inputs!$D$2</f>
        <v>0.3795</v>
      </c>
      <c r="H38" s="2"/>
      <c r="I38" s="27">
        <f t="shared" si="7"/>
        <v>2182250</v>
      </c>
      <c r="J38" s="27"/>
      <c r="K38" s="27">
        <f t="shared" si="2"/>
        <v>12124</v>
      </c>
      <c r="L38" s="27">
        <f t="shared" si="8"/>
        <v>363720</v>
      </c>
      <c r="M38" s="27">
        <f t="shared" si="3"/>
        <v>4601.058</v>
      </c>
      <c r="N38" s="27">
        <f t="shared" si="4"/>
        <v>4601.058</v>
      </c>
      <c r="O38" s="27">
        <f t="shared" si="9"/>
        <v>-690132.13500000117</v>
      </c>
      <c r="P38" s="27">
        <f t="shared" si="10"/>
        <v>690132.13500000117</v>
      </c>
    </row>
    <row r="39" spans="1:21">
      <c r="A39" s="31">
        <v>36495</v>
      </c>
      <c r="B39" s="2"/>
      <c r="C39" s="6">
        <v>31</v>
      </c>
      <c r="D39" s="29">
        <f t="shared" si="0"/>
        <v>12124</v>
      </c>
      <c r="E39" s="29">
        <f t="shared" si="6"/>
        <v>375844</v>
      </c>
      <c r="F39" s="29">
        <f t="shared" si="1"/>
        <v>-1806406</v>
      </c>
      <c r="G39" s="34">
        <f>+Inputs!$D$2</f>
        <v>0.3795</v>
      </c>
      <c r="H39" s="2"/>
      <c r="I39" s="27">
        <f t="shared" si="7"/>
        <v>2182250</v>
      </c>
      <c r="J39" s="27"/>
      <c r="K39" s="27">
        <f t="shared" si="2"/>
        <v>12124</v>
      </c>
      <c r="L39" s="27">
        <f t="shared" si="8"/>
        <v>375844</v>
      </c>
      <c r="M39" s="27">
        <f t="shared" si="3"/>
        <v>4601.058</v>
      </c>
      <c r="N39" s="27">
        <f t="shared" si="4"/>
        <v>4601.058</v>
      </c>
      <c r="O39" s="27">
        <f t="shared" si="9"/>
        <v>-685531.07700000121</v>
      </c>
      <c r="P39" s="27">
        <f t="shared" si="10"/>
        <v>685531.07700000121</v>
      </c>
    </row>
    <row r="40" spans="1:21">
      <c r="A40" s="30">
        <v>36526</v>
      </c>
      <c r="B40" s="2"/>
      <c r="C40" s="6">
        <v>32</v>
      </c>
      <c r="D40" s="29">
        <f t="shared" si="0"/>
        <v>12124</v>
      </c>
      <c r="E40" s="29">
        <f t="shared" si="6"/>
        <v>387968</v>
      </c>
      <c r="F40" s="29">
        <f t="shared" si="1"/>
        <v>-1794282</v>
      </c>
      <c r="G40" s="34">
        <f>+Inputs!$D$2</f>
        <v>0.3795</v>
      </c>
      <c r="H40" s="2"/>
      <c r="I40" s="27">
        <f t="shared" si="7"/>
        <v>2182250</v>
      </c>
      <c r="J40" s="2"/>
      <c r="K40" s="27">
        <f t="shared" si="2"/>
        <v>12124</v>
      </c>
      <c r="L40" s="27">
        <f t="shared" si="8"/>
        <v>387968</v>
      </c>
      <c r="M40" s="27">
        <f t="shared" si="3"/>
        <v>4601.058</v>
      </c>
      <c r="N40" s="27">
        <f t="shared" si="4"/>
        <v>4601.058</v>
      </c>
      <c r="O40" s="27">
        <f t="shared" si="9"/>
        <v>-680930.01900000125</v>
      </c>
      <c r="P40" s="27">
        <f t="shared" si="10"/>
        <v>680930.01900000125</v>
      </c>
    </row>
    <row r="41" spans="1:21">
      <c r="A41" s="31">
        <v>36557</v>
      </c>
      <c r="C41" s="6">
        <v>33</v>
      </c>
      <c r="D41" s="29">
        <f t="shared" ref="D41:D72" si="12">ROUND(-(+$B$9/180)*1,0)</f>
        <v>12124</v>
      </c>
      <c r="E41" s="29">
        <f t="shared" si="6"/>
        <v>400092</v>
      </c>
      <c r="F41" s="29">
        <f t="shared" ref="F41:F72" si="13">$B$9+E41</f>
        <v>-1782158</v>
      </c>
      <c r="G41" s="34">
        <f>+Inputs!$D$2</f>
        <v>0.3795</v>
      </c>
      <c r="I41" s="27">
        <f t="shared" si="7"/>
        <v>2182250</v>
      </c>
      <c r="K41" s="27">
        <f t="shared" ref="K41:K72" si="14">D41</f>
        <v>12124</v>
      </c>
      <c r="L41" s="27">
        <f t="shared" si="8"/>
        <v>400092</v>
      </c>
      <c r="M41" s="27">
        <f t="shared" ref="M41:M72" si="15">K41*G41</f>
        <v>4601.058</v>
      </c>
      <c r="N41" s="27">
        <f t="shared" ref="N41:N72" si="16">M41-J41</f>
        <v>4601.058</v>
      </c>
      <c r="O41" s="27">
        <f t="shared" si="9"/>
        <v>-676328.96100000129</v>
      </c>
      <c r="P41" s="27">
        <f t="shared" si="10"/>
        <v>676328.96100000129</v>
      </c>
    </row>
    <row r="42" spans="1:21">
      <c r="A42" s="30">
        <v>36586</v>
      </c>
      <c r="C42" s="6">
        <v>34</v>
      </c>
      <c r="D42" s="29">
        <f t="shared" si="12"/>
        <v>12124</v>
      </c>
      <c r="E42" s="29">
        <f t="shared" ref="E42:E73" si="17">+E41+D42</f>
        <v>412216</v>
      </c>
      <c r="F42" s="29">
        <f t="shared" si="13"/>
        <v>-1770034</v>
      </c>
      <c r="G42" s="34">
        <f>+Inputs!$D$2</f>
        <v>0.3795</v>
      </c>
      <c r="I42" s="27">
        <f t="shared" ref="I42:I73" si="18">+I41+H42</f>
        <v>2182250</v>
      </c>
      <c r="K42" s="27">
        <f t="shared" si="14"/>
        <v>12124</v>
      </c>
      <c r="L42" s="27">
        <f t="shared" ref="L42:L73" si="19">+L41+K42</f>
        <v>412216</v>
      </c>
      <c r="M42" s="27">
        <f t="shared" si="15"/>
        <v>4601.058</v>
      </c>
      <c r="N42" s="27">
        <f t="shared" si="16"/>
        <v>4601.058</v>
      </c>
      <c r="O42" s="27">
        <f t="shared" ref="O42:O73" si="20">+O41+N42</f>
        <v>-671727.90300000133</v>
      </c>
      <c r="P42" s="27">
        <f t="shared" ref="P42:P73" si="21">P41-N42</f>
        <v>671727.90300000133</v>
      </c>
    </row>
    <row r="43" spans="1:21">
      <c r="A43" s="31">
        <v>36617</v>
      </c>
      <c r="C43" s="6">
        <v>35</v>
      </c>
      <c r="D43" s="29">
        <f t="shared" si="12"/>
        <v>12124</v>
      </c>
      <c r="E43" s="29">
        <f t="shared" si="17"/>
        <v>424340</v>
      </c>
      <c r="F43" s="29">
        <f t="shared" si="13"/>
        <v>-1757910</v>
      </c>
      <c r="G43" s="34">
        <f>+Inputs!$D$2</f>
        <v>0.3795</v>
      </c>
      <c r="I43" s="27">
        <f t="shared" si="18"/>
        <v>2182250</v>
      </c>
      <c r="K43" s="27">
        <f t="shared" si="14"/>
        <v>12124</v>
      </c>
      <c r="L43" s="27">
        <f t="shared" si="19"/>
        <v>424340</v>
      </c>
      <c r="M43" s="27">
        <f t="shared" si="15"/>
        <v>4601.058</v>
      </c>
      <c r="N43" s="27">
        <f t="shared" si="16"/>
        <v>4601.058</v>
      </c>
      <c r="O43" s="27">
        <f t="shared" si="20"/>
        <v>-667126.84500000137</v>
      </c>
      <c r="P43" s="27">
        <f t="shared" si="21"/>
        <v>667126.84500000137</v>
      </c>
    </row>
    <row r="44" spans="1:21">
      <c r="A44" s="30">
        <v>36647</v>
      </c>
      <c r="C44" s="6">
        <v>36</v>
      </c>
      <c r="D44" s="29">
        <f t="shared" si="12"/>
        <v>12124</v>
      </c>
      <c r="E44" s="29">
        <f t="shared" si="17"/>
        <v>436464</v>
      </c>
      <c r="F44" s="29">
        <f t="shared" si="13"/>
        <v>-1745786</v>
      </c>
      <c r="G44" s="34">
        <f>+Inputs!$D$2</f>
        <v>0.3795</v>
      </c>
      <c r="I44" s="27">
        <f t="shared" si="18"/>
        <v>2182250</v>
      </c>
      <c r="K44" s="27">
        <f t="shared" si="14"/>
        <v>12124</v>
      </c>
      <c r="L44" s="27">
        <f t="shared" si="19"/>
        <v>436464</v>
      </c>
      <c r="M44" s="27">
        <f t="shared" si="15"/>
        <v>4601.058</v>
      </c>
      <c r="N44" s="27">
        <f t="shared" si="16"/>
        <v>4601.058</v>
      </c>
      <c r="O44" s="27">
        <f t="shared" si="20"/>
        <v>-662525.78700000141</v>
      </c>
      <c r="P44" s="27">
        <f t="shared" si="21"/>
        <v>662525.78700000141</v>
      </c>
      <c r="U44" s="98"/>
    </row>
    <row r="45" spans="1:21">
      <c r="A45" s="31">
        <v>36678</v>
      </c>
      <c r="C45" s="6">
        <v>37</v>
      </c>
      <c r="D45" s="29">
        <f t="shared" si="12"/>
        <v>12124</v>
      </c>
      <c r="E45" s="29">
        <f t="shared" si="17"/>
        <v>448588</v>
      </c>
      <c r="F45" s="29">
        <f t="shared" si="13"/>
        <v>-1733662</v>
      </c>
      <c r="G45" s="34">
        <f>+Inputs!$D$2</f>
        <v>0.3795</v>
      </c>
      <c r="I45" s="27">
        <f t="shared" si="18"/>
        <v>2182250</v>
      </c>
      <c r="K45" s="27">
        <f t="shared" si="14"/>
        <v>12124</v>
      </c>
      <c r="L45" s="27">
        <f t="shared" si="19"/>
        <v>448588</v>
      </c>
      <c r="M45" s="27">
        <f t="shared" si="15"/>
        <v>4601.058</v>
      </c>
      <c r="N45" s="27">
        <f t="shared" si="16"/>
        <v>4601.058</v>
      </c>
      <c r="O45" s="27">
        <f t="shared" si="20"/>
        <v>-657924.72900000145</v>
      </c>
      <c r="P45" s="27">
        <f t="shared" si="21"/>
        <v>657924.72900000145</v>
      </c>
      <c r="U45" s="98"/>
    </row>
    <row r="46" spans="1:21">
      <c r="A46" s="30">
        <v>36708</v>
      </c>
      <c r="C46" s="6">
        <v>38</v>
      </c>
      <c r="D46" s="29">
        <f t="shared" si="12"/>
        <v>12124</v>
      </c>
      <c r="E46" s="29">
        <f t="shared" si="17"/>
        <v>460712</v>
      </c>
      <c r="F46" s="29">
        <f t="shared" si="13"/>
        <v>-1721538</v>
      </c>
      <c r="G46" s="34">
        <f>+Inputs!$D$2</f>
        <v>0.3795</v>
      </c>
      <c r="I46" s="27">
        <f t="shared" si="18"/>
        <v>2182250</v>
      </c>
      <c r="K46" s="27">
        <f t="shared" si="14"/>
        <v>12124</v>
      </c>
      <c r="L46" s="27">
        <f t="shared" si="19"/>
        <v>460712</v>
      </c>
      <c r="M46" s="27">
        <f t="shared" si="15"/>
        <v>4601.058</v>
      </c>
      <c r="N46" s="27">
        <f t="shared" si="16"/>
        <v>4601.058</v>
      </c>
      <c r="O46" s="27">
        <f t="shared" si="20"/>
        <v>-653323.67100000149</v>
      </c>
      <c r="P46" s="27">
        <f t="shared" si="21"/>
        <v>653323.67100000149</v>
      </c>
      <c r="U46" s="98"/>
    </row>
    <row r="47" spans="1:21">
      <c r="A47" s="31">
        <v>36739</v>
      </c>
      <c r="C47" s="6">
        <v>39</v>
      </c>
      <c r="D47" s="29">
        <f t="shared" si="12"/>
        <v>12124</v>
      </c>
      <c r="E47" s="29">
        <f t="shared" si="17"/>
        <v>472836</v>
      </c>
      <c r="F47" s="29">
        <f t="shared" si="13"/>
        <v>-1709414</v>
      </c>
      <c r="G47" s="34">
        <f>+Inputs!$D$2</f>
        <v>0.3795</v>
      </c>
      <c r="I47" s="27">
        <f t="shared" si="18"/>
        <v>2182250</v>
      </c>
      <c r="K47" s="27">
        <f t="shared" si="14"/>
        <v>12124</v>
      </c>
      <c r="L47" s="27">
        <f t="shared" si="19"/>
        <v>472836</v>
      </c>
      <c r="M47" s="27">
        <f t="shared" si="15"/>
        <v>4601.058</v>
      </c>
      <c r="N47" s="27">
        <f t="shared" si="16"/>
        <v>4601.058</v>
      </c>
      <c r="O47" s="27">
        <f t="shared" si="20"/>
        <v>-648722.61300000153</v>
      </c>
      <c r="P47" s="27">
        <f t="shared" si="21"/>
        <v>648722.61300000153</v>
      </c>
      <c r="U47" s="98"/>
    </row>
    <row r="48" spans="1:21">
      <c r="A48" s="30">
        <v>36770</v>
      </c>
      <c r="C48" s="6">
        <v>40</v>
      </c>
      <c r="D48" s="29">
        <f t="shared" si="12"/>
        <v>12124</v>
      </c>
      <c r="E48" s="29">
        <f t="shared" si="17"/>
        <v>484960</v>
      </c>
      <c r="F48" s="29">
        <f t="shared" si="13"/>
        <v>-1697290</v>
      </c>
      <c r="G48" s="34">
        <f>+Inputs!$D$2</f>
        <v>0.3795</v>
      </c>
      <c r="I48" s="27">
        <f t="shared" si="18"/>
        <v>2182250</v>
      </c>
      <c r="K48" s="27">
        <f t="shared" si="14"/>
        <v>12124</v>
      </c>
      <c r="L48" s="27">
        <f t="shared" si="19"/>
        <v>484960</v>
      </c>
      <c r="M48" s="27">
        <f t="shared" si="15"/>
        <v>4601.058</v>
      </c>
      <c r="N48" s="27">
        <f t="shared" si="16"/>
        <v>4601.058</v>
      </c>
      <c r="O48" s="27">
        <f t="shared" si="20"/>
        <v>-644121.55500000156</v>
      </c>
      <c r="P48" s="27">
        <f t="shared" si="21"/>
        <v>644121.55500000156</v>
      </c>
      <c r="U48" s="98"/>
    </row>
    <row r="49" spans="1:21">
      <c r="A49" s="31">
        <v>36800</v>
      </c>
      <c r="C49" s="6">
        <v>41</v>
      </c>
      <c r="D49" s="29">
        <f t="shared" si="12"/>
        <v>12124</v>
      </c>
      <c r="E49" s="29">
        <f t="shared" si="17"/>
        <v>497084</v>
      </c>
      <c r="F49" s="29">
        <f t="shared" si="13"/>
        <v>-1685166</v>
      </c>
      <c r="G49" s="34">
        <f>+Inputs!$D$2</f>
        <v>0.3795</v>
      </c>
      <c r="I49" s="27">
        <f t="shared" si="18"/>
        <v>2182250</v>
      </c>
      <c r="K49" s="27">
        <f t="shared" si="14"/>
        <v>12124</v>
      </c>
      <c r="L49" s="27">
        <f t="shared" si="19"/>
        <v>497084</v>
      </c>
      <c r="M49" s="27">
        <f t="shared" si="15"/>
        <v>4601.058</v>
      </c>
      <c r="N49" s="27">
        <f t="shared" si="16"/>
        <v>4601.058</v>
      </c>
      <c r="O49" s="27">
        <f t="shared" si="20"/>
        <v>-639520.4970000016</v>
      </c>
      <c r="P49" s="27">
        <f t="shared" si="21"/>
        <v>639520.4970000016</v>
      </c>
      <c r="U49" s="98"/>
    </row>
    <row r="50" spans="1:21">
      <c r="A50" s="30">
        <v>36831</v>
      </c>
      <c r="C50" s="6">
        <v>42</v>
      </c>
      <c r="D50" s="29">
        <f t="shared" si="12"/>
        <v>12124</v>
      </c>
      <c r="E50" s="29">
        <f t="shared" si="17"/>
        <v>509208</v>
      </c>
      <c r="F50" s="29">
        <f t="shared" si="13"/>
        <v>-1673042</v>
      </c>
      <c r="G50" s="34">
        <f>+Inputs!$D$2</f>
        <v>0.3795</v>
      </c>
      <c r="I50" s="27">
        <f t="shared" si="18"/>
        <v>2182250</v>
      </c>
      <c r="K50" s="27">
        <f t="shared" si="14"/>
        <v>12124</v>
      </c>
      <c r="L50" s="27">
        <f t="shared" si="19"/>
        <v>509208</v>
      </c>
      <c r="M50" s="27">
        <f t="shared" si="15"/>
        <v>4601.058</v>
      </c>
      <c r="N50" s="27">
        <f t="shared" si="16"/>
        <v>4601.058</v>
      </c>
      <c r="O50" s="27">
        <f t="shared" si="20"/>
        <v>-634919.43900000164</v>
      </c>
      <c r="P50" s="27">
        <f t="shared" si="21"/>
        <v>634919.43900000164</v>
      </c>
      <c r="U50" s="98"/>
    </row>
    <row r="51" spans="1:21">
      <c r="A51" s="31">
        <v>36861</v>
      </c>
      <c r="C51" s="6">
        <v>43</v>
      </c>
      <c r="D51" s="29">
        <f t="shared" si="12"/>
        <v>12124</v>
      </c>
      <c r="E51" s="29">
        <f t="shared" si="17"/>
        <v>521332</v>
      </c>
      <c r="F51" s="29">
        <f t="shared" si="13"/>
        <v>-1660918</v>
      </c>
      <c r="G51" s="34">
        <f>+Inputs!$D$2</f>
        <v>0.3795</v>
      </c>
      <c r="I51" s="27">
        <f t="shared" si="18"/>
        <v>2182250</v>
      </c>
      <c r="K51" s="27">
        <f t="shared" si="14"/>
        <v>12124</v>
      </c>
      <c r="L51" s="27">
        <f t="shared" si="19"/>
        <v>521332</v>
      </c>
      <c r="M51" s="27">
        <f t="shared" si="15"/>
        <v>4601.058</v>
      </c>
      <c r="N51" s="27">
        <f t="shared" si="16"/>
        <v>4601.058</v>
      </c>
      <c r="O51" s="27">
        <f t="shared" si="20"/>
        <v>-630318.38100000168</v>
      </c>
      <c r="P51" s="27">
        <f t="shared" si="21"/>
        <v>630318.38100000168</v>
      </c>
      <c r="U51" s="98"/>
    </row>
    <row r="52" spans="1:21">
      <c r="A52" s="30">
        <v>36892</v>
      </c>
      <c r="C52" s="6">
        <v>44</v>
      </c>
      <c r="D52" s="29">
        <f t="shared" si="12"/>
        <v>12124</v>
      </c>
      <c r="E52" s="29">
        <f t="shared" si="17"/>
        <v>533456</v>
      </c>
      <c r="F52" s="29">
        <f t="shared" si="13"/>
        <v>-1648794</v>
      </c>
      <c r="G52" s="34">
        <f>+Inputs!$D$2</f>
        <v>0.3795</v>
      </c>
      <c r="I52" s="27">
        <f t="shared" si="18"/>
        <v>2182250</v>
      </c>
      <c r="K52" s="27">
        <f t="shared" si="14"/>
        <v>12124</v>
      </c>
      <c r="L52" s="27">
        <f t="shared" si="19"/>
        <v>533456</v>
      </c>
      <c r="M52" s="27">
        <f t="shared" si="15"/>
        <v>4601.058</v>
      </c>
      <c r="N52" s="27">
        <f t="shared" si="16"/>
        <v>4601.058</v>
      </c>
      <c r="O52" s="27">
        <f t="shared" si="20"/>
        <v>-625717.32300000172</v>
      </c>
      <c r="P52" s="27">
        <f t="shared" si="21"/>
        <v>625717.32300000172</v>
      </c>
      <c r="U52" s="98"/>
    </row>
    <row r="53" spans="1:21">
      <c r="A53" s="31">
        <v>36923</v>
      </c>
      <c r="C53" s="6">
        <v>45</v>
      </c>
      <c r="D53" s="29">
        <f t="shared" si="12"/>
        <v>12124</v>
      </c>
      <c r="E53" s="29">
        <f t="shared" si="17"/>
        <v>545580</v>
      </c>
      <c r="F53" s="29">
        <f t="shared" si="13"/>
        <v>-1636670</v>
      </c>
      <c r="G53" s="34">
        <f>+Inputs!$D$2</f>
        <v>0.3795</v>
      </c>
      <c r="I53" s="27">
        <f t="shared" si="18"/>
        <v>2182250</v>
      </c>
      <c r="K53" s="27">
        <f t="shared" si="14"/>
        <v>12124</v>
      </c>
      <c r="L53" s="27">
        <f t="shared" si="19"/>
        <v>545580</v>
      </c>
      <c r="M53" s="27">
        <f t="shared" si="15"/>
        <v>4601.058</v>
      </c>
      <c r="N53" s="27">
        <f t="shared" si="16"/>
        <v>4601.058</v>
      </c>
      <c r="O53" s="27">
        <f t="shared" si="20"/>
        <v>-621116.26500000176</v>
      </c>
      <c r="P53" s="27">
        <f t="shared" si="21"/>
        <v>621116.26500000176</v>
      </c>
      <c r="U53" s="98"/>
    </row>
    <row r="54" spans="1:21">
      <c r="A54" s="30">
        <v>36951</v>
      </c>
      <c r="C54" s="6">
        <v>46</v>
      </c>
      <c r="D54" s="29">
        <f t="shared" si="12"/>
        <v>12124</v>
      </c>
      <c r="E54" s="29">
        <f t="shared" si="17"/>
        <v>557704</v>
      </c>
      <c r="F54" s="29">
        <f t="shared" si="13"/>
        <v>-1624546</v>
      </c>
      <c r="G54" s="34">
        <f>+Inputs!$D$2</f>
        <v>0.3795</v>
      </c>
      <c r="I54" s="27">
        <f t="shared" si="18"/>
        <v>2182250</v>
      </c>
      <c r="K54" s="27">
        <f t="shared" si="14"/>
        <v>12124</v>
      </c>
      <c r="L54" s="27">
        <f t="shared" si="19"/>
        <v>557704</v>
      </c>
      <c r="M54" s="27">
        <f t="shared" si="15"/>
        <v>4601.058</v>
      </c>
      <c r="N54" s="27">
        <f t="shared" si="16"/>
        <v>4601.058</v>
      </c>
      <c r="O54" s="27">
        <f t="shared" si="20"/>
        <v>-616515.2070000018</v>
      </c>
      <c r="P54" s="27">
        <f t="shared" si="21"/>
        <v>616515.2070000018</v>
      </c>
      <c r="U54" s="98"/>
    </row>
    <row r="55" spans="1:21">
      <c r="A55" s="31">
        <v>36982</v>
      </c>
      <c r="C55" s="6">
        <v>47</v>
      </c>
      <c r="D55" s="29">
        <f t="shared" si="12"/>
        <v>12124</v>
      </c>
      <c r="E55" s="29">
        <f t="shared" si="17"/>
        <v>569828</v>
      </c>
      <c r="F55" s="29">
        <f t="shared" si="13"/>
        <v>-1612422</v>
      </c>
      <c r="G55" s="34">
        <f>+Inputs!$D$2</f>
        <v>0.3795</v>
      </c>
      <c r="I55" s="27">
        <f t="shared" si="18"/>
        <v>2182250</v>
      </c>
      <c r="K55" s="27">
        <f t="shared" si="14"/>
        <v>12124</v>
      </c>
      <c r="L55" s="27">
        <f t="shared" si="19"/>
        <v>569828</v>
      </c>
      <c r="M55" s="27">
        <f t="shared" si="15"/>
        <v>4601.058</v>
      </c>
      <c r="N55" s="27">
        <f t="shared" si="16"/>
        <v>4601.058</v>
      </c>
      <c r="O55" s="27">
        <f t="shared" si="20"/>
        <v>-611914.14900000184</v>
      </c>
      <c r="P55" s="27">
        <f t="shared" si="21"/>
        <v>611914.14900000184</v>
      </c>
      <c r="U55" s="98"/>
    </row>
    <row r="56" spans="1:21">
      <c r="A56" s="30">
        <v>37012</v>
      </c>
      <c r="C56" s="6">
        <v>48</v>
      </c>
      <c r="D56" s="29">
        <f t="shared" si="12"/>
        <v>12124</v>
      </c>
      <c r="E56" s="29">
        <f t="shared" si="17"/>
        <v>581952</v>
      </c>
      <c r="F56" s="29">
        <f t="shared" si="13"/>
        <v>-1600298</v>
      </c>
      <c r="G56" s="34">
        <f>+Inputs!$D$2</f>
        <v>0.3795</v>
      </c>
      <c r="I56" s="27">
        <f t="shared" si="18"/>
        <v>2182250</v>
      </c>
      <c r="K56" s="27">
        <f t="shared" si="14"/>
        <v>12124</v>
      </c>
      <c r="L56" s="27">
        <f t="shared" si="19"/>
        <v>581952</v>
      </c>
      <c r="M56" s="27">
        <f t="shared" si="15"/>
        <v>4601.058</v>
      </c>
      <c r="N56" s="27">
        <f t="shared" si="16"/>
        <v>4601.058</v>
      </c>
      <c r="O56" s="27">
        <f t="shared" si="20"/>
        <v>-607313.09100000188</v>
      </c>
      <c r="P56" s="27">
        <f t="shared" si="21"/>
        <v>607313.09100000188</v>
      </c>
    </row>
    <row r="57" spans="1:21">
      <c r="A57" s="31">
        <v>37043</v>
      </c>
      <c r="C57" s="6">
        <v>49</v>
      </c>
      <c r="D57" s="29">
        <f t="shared" si="12"/>
        <v>12124</v>
      </c>
      <c r="E57" s="29">
        <f t="shared" si="17"/>
        <v>594076</v>
      </c>
      <c r="F57" s="29">
        <f t="shared" si="13"/>
        <v>-1588174</v>
      </c>
      <c r="G57" s="34">
        <f>+Inputs!$D$2</f>
        <v>0.3795</v>
      </c>
      <c r="I57" s="27">
        <f t="shared" si="18"/>
        <v>2182250</v>
      </c>
      <c r="K57" s="27">
        <f t="shared" si="14"/>
        <v>12124</v>
      </c>
      <c r="L57" s="27">
        <f t="shared" si="19"/>
        <v>594076</v>
      </c>
      <c r="M57" s="27">
        <f t="shared" si="15"/>
        <v>4601.058</v>
      </c>
      <c r="N57" s="27">
        <f t="shared" si="16"/>
        <v>4601.058</v>
      </c>
      <c r="O57" s="27">
        <f t="shared" si="20"/>
        <v>-602712.03300000192</v>
      </c>
      <c r="P57" s="27">
        <f t="shared" si="21"/>
        <v>602712.03300000192</v>
      </c>
    </row>
    <row r="58" spans="1:21">
      <c r="A58" s="30">
        <v>37073</v>
      </c>
      <c r="C58" s="6">
        <v>50</v>
      </c>
      <c r="D58" s="29">
        <f t="shared" si="12"/>
        <v>12124</v>
      </c>
      <c r="E58" s="29">
        <f t="shared" si="17"/>
        <v>606200</v>
      </c>
      <c r="F58" s="29">
        <f t="shared" si="13"/>
        <v>-1576050</v>
      </c>
      <c r="G58" s="34">
        <f>+Inputs!$D$2</f>
        <v>0.3795</v>
      </c>
      <c r="I58" s="27">
        <f t="shared" si="18"/>
        <v>2182250</v>
      </c>
      <c r="K58" s="27">
        <f t="shared" si="14"/>
        <v>12124</v>
      </c>
      <c r="L58" s="27">
        <f t="shared" si="19"/>
        <v>606200</v>
      </c>
      <c r="M58" s="27">
        <f t="shared" si="15"/>
        <v>4601.058</v>
      </c>
      <c r="N58" s="27">
        <f t="shared" si="16"/>
        <v>4601.058</v>
      </c>
      <c r="O58" s="27">
        <f t="shared" si="20"/>
        <v>-598110.97500000196</v>
      </c>
      <c r="P58" s="27">
        <f t="shared" si="21"/>
        <v>598110.97500000196</v>
      </c>
    </row>
    <row r="59" spans="1:21">
      <c r="A59" s="31">
        <v>37104</v>
      </c>
      <c r="C59" s="6">
        <v>51</v>
      </c>
      <c r="D59" s="29">
        <f t="shared" si="12"/>
        <v>12124</v>
      </c>
      <c r="E59" s="29">
        <f t="shared" si="17"/>
        <v>618324</v>
      </c>
      <c r="F59" s="29">
        <f t="shared" si="13"/>
        <v>-1563926</v>
      </c>
      <c r="G59" s="34">
        <f>+Inputs!$D$2</f>
        <v>0.3795</v>
      </c>
      <c r="I59" s="27">
        <f t="shared" si="18"/>
        <v>2182250</v>
      </c>
      <c r="K59" s="27">
        <f t="shared" si="14"/>
        <v>12124</v>
      </c>
      <c r="L59" s="27">
        <f t="shared" si="19"/>
        <v>618324</v>
      </c>
      <c r="M59" s="27">
        <f t="shared" si="15"/>
        <v>4601.058</v>
      </c>
      <c r="N59" s="27">
        <f t="shared" si="16"/>
        <v>4601.058</v>
      </c>
      <c r="O59" s="27">
        <f t="shared" si="20"/>
        <v>-593509.91700000199</v>
      </c>
      <c r="P59" s="27">
        <f t="shared" si="21"/>
        <v>593509.91700000199</v>
      </c>
    </row>
    <row r="60" spans="1:21">
      <c r="A60" s="30">
        <v>37135</v>
      </c>
      <c r="C60" s="6">
        <v>52</v>
      </c>
      <c r="D60" s="29">
        <f t="shared" si="12"/>
        <v>12124</v>
      </c>
      <c r="E60" s="29">
        <f t="shared" si="17"/>
        <v>630448</v>
      </c>
      <c r="F60" s="29">
        <f t="shared" si="13"/>
        <v>-1551802</v>
      </c>
      <c r="G60" s="34">
        <f>+Inputs!$D$2</f>
        <v>0.3795</v>
      </c>
      <c r="I60" s="27">
        <f t="shared" si="18"/>
        <v>2182250</v>
      </c>
      <c r="K60" s="27">
        <f t="shared" si="14"/>
        <v>12124</v>
      </c>
      <c r="L60" s="27">
        <f t="shared" si="19"/>
        <v>630448</v>
      </c>
      <c r="M60" s="27">
        <f t="shared" si="15"/>
        <v>4601.058</v>
      </c>
      <c r="N60" s="27">
        <f t="shared" si="16"/>
        <v>4601.058</v>
      </c>
      <c r="O60" s="27">
        <f t="shared" si="20"/>
        <v>-588908.85900000203</v>
      </c>
      <c r="P60" s="27">
        <f t="shared" si="21"/>
        <v>588908.85900000203</v>
      </c>
    </row>
    <row r="61" spans="1:21">
      <c r="A61" s="31">
        <v>37165</v>
      </c>
      <c r="C61" s="6">
        <v>53</v>
      </c>
      <c r="D61" s="29">
        <f t="shared" si="12"/>
        <v>12124</v>
      </c>
      <c r="E61" s="29">
        <f t="shared" si="17"/>
        <v>642572</v>
      </c>
      <c r="F61" s="29">
        <f t="shared" si="13"/>
        <v>-1539678</v>
      </c>
      <c r="G61" s="34">
        <f>+Inputs!$D$2</f>
        <v>0.3795</v>
      </c>
      <c r="I61" s="27">
        <f t="shared" si="18"/>
        <v>2182250</v>
      </c>
      <c r="K61" s="27">
        <f t="shared" si="14"/>
        <v>12124</v>
      </c>
      <c r="L61" s="27">
        <f t="shared" si="19"/>
        <v>642572</v>
      </c>
      <c r="M61" s="27">
        <f t="shared" si="15"/>
        <v>4601.058</v>
      </c>
      <c r="N61" s="27">
        <f t="shared" si="16"/>
        <v>4601.058</v>
      </c>
      <c r="O61" s="27">
        <f t="shared" si="20"/>
        <v>-584307.80100000207</v>
      </c>
      <c r="P61" s="27">
        <f t="shared" si="21"/>
        <v>584307.80100000207</v>
      </c>
    </row>
    <row r="62" spans="1:21">
      <c r="A62" s="30">
        <v>37196</v>
      </c>
      <c r="C62" s="6">
        <v>54</v>
      </c>
      <c r="D62" s="29">
        <f t="shared" si="12"/>
        <v>12124</v>
      </c>
      <c r="E62" s="29">
        <f t="shared" si="17"/>
        <v>654696</v>
      </c>
      <c r="F62" s="29">
        <f t="shared" si="13"/>
        <v>-1527554</v>
      </c>
      <c r="G62" s="34">
        <f>+Inputs!$D$2</f>
        <v>0.3795</v>
      </c>
      <c r="I62" s="27">
        <f t="shared" si="18"/>
        <v>2182250</v>
      </c>
      <c r="K62" s="27">
        <f t="shared" si="14"/>
        <v>12124</v>
      </c>
      <c r="L62" s="27">
        <f t="shared" si="19"/>
        <v>654696</v>
      </c>
      <c r="M62" s="27">
        <f t="shared" si="15"/>
        <v>4601.058</v>
      </c>
      <c r="N62" s="27">
        <f t="shared" si="16"/>
        <v>4601.058</v>
      </c>
      <c r="O62" s="27">
        <f t="shared" si="20"/>
        <v>-579706.74300000211</v>
      </c>
      <c r="P62" s="27">
        <f t="shared" si="21"/>
        <v>579706.74300000211</v>
      </c>
    </row>
    <row r="63" spans="1:21">
      <c r="A63" s="31">
        <v>37226</v>
      </c>
      <c r="C63" s="6">
        <v>55</v>
      </c>
      <c r="D63" s="29">
        <f t="shared" si="12"/>
        <v>12124</v>
      </c>
      <c r="E63" s="29">
        <f t="shared" si="17"/>
        <v>666820</v>
      </c>
      <c r="F63" s="29">
        <f t="shared" si="13"/>
        <v>-1515430</v>
      </c>
      <c r="G63" s="34">
        <f>+Inputs!$D$2</f>
        <v>0.3795</v>
      </c>
      <c r="I63" s="27">
        <f t="shared" si="18"/>
        <v>2182250</v>
      </c>
      <c r="K63" s="27">
        <f t="shared" si="14"/>
        <v>12124</v>
      </c>
      <c r="L63" s="27">
        <f t="shared" si="19"/>
        <v>666820</v>
      </c>
      <c r="M63" s="27">
        <f t="shared" si="15"/>
        <v>4601.058</v>
      </c>
      <c r="N63" s="27">
        <f t="shared" si="16"/>
        <v>4601.058</v>
      </c>
      <c r="O63" s="27">
        <f t="shared" si="20"/>
        <v>-575105.68500000215</v>
      </c>
      <c r="P63" s="27">
        <f t="shared" si="21"/>
        <v>575105.68500000215</v>
      </c>
    </row>
    <row r="64" spans="1:21">
      <c r="A64" s="30">
        <v>37257</v>
      </c>
      <c r="C64" s="6">
        <v>56</v>
      </c>
      <c r="D64" s="29">
        <f t="shared" si="12"/>
        <v>12124</v>
      </c>
      <c r="E64" s="29">
        <f t="shared" si="17"/>
        <v>678944</v>
      </c>
      <c r="F64" s="29">
        <f t="shared" si="13"/>
        <v>-1503306</v>
      </c>
      <c r="G64" s="34">
        <f>+Inputs!$D$2</f>
        <v>0.3795</v>
      </c>
      <c r="I64" s="27">
        <f t="shared" si="18"/>
        <v>2182250</v>
      </c>
      <c r="K64" s="27">
        <f t="shared" si="14"/>
        <v>12124</v>
      </c>
      <c r="L64" s="27">
        <f t="shared" si="19"/>
        <v>678944</v>
      </c>
      <c r="M64" s="27">
        <f t="shared" si="15"/>
        <v>4601.058</v>
      </c>
      <c r="N64" s="27">
        <f t="shared" si="16"/>
        <v>4601.058</v>
      </c>
      <c r="O64" s="27">
        <f t="shared" si="20"/>
        <v>-570504.62700000219</v>
      </c>
      <c r="P64" s="27">
        <f t="shared" si="21"/>
        <v>570504.62700000219</v>
      </c>
    </row>
    <row r="65" spans="1:16">
      <c r="A65" s="31">
        <v>37288</v>
      </c>
      <c r="C65" s="6">
        <v>57</v>
      </c>
      <c r="D65" s="29">
        <f t="shared" si="12"/>
        <v>12124</v>
      </c>
      <c r="E65" s="29">
        <f t="shared" si="17"/>
        <v>691068</v>
      </c>
      <c r="F65" s="29">
        <f t="shared" si="13"/>
        <v>-1491182</v>
      </c>
      <c r="G65" s="34">
        <f>+Inputs!$D$2</f>
        <v>0.3795</v>
      </c>
      <c r="I65" s="27">
        <f t="shared" si="18"/>
        <v>2182250</v>
      </c>
      <c r="K65" s="27">
        <f t="shared" si="14"/>
        <v>12124</v>
      </c>
      <c r="L65" s="27">
        <f t="shared" si="19"/>
        <v>691068</v>
      </c>
      <c r="M65" s="27">
        <f t="shared" si="15"/>
        <v>4601.058</v>
      </c>
      <c r="N65" s="27">
        <f t="shared" si="16"/>
        <v>4601.058</v>
      </c>
      <c r="O65" s="27">
        <f t="shared" si="20"/>
        <v>-565903.56900000223</v>
      </c>
      <c r="P65" s="27">
        <f t="shared" si="21"/>
        <v>565903.56900000223</v>
      </c>
    </row>
    <row r="66" spans="1:16">
      <c r="A66" s="30">
        <v>37316</v>
      </c>
      <c r="C66" s="6">
        <v>58</v>
      </c>
      <c r="D66" s="29">
        <f t="shared" si="12"/>
        <v>12124</v>
      </c>
      <c r="E66" s="29">
        <f t="shared" si="17"/>
        <v>703192</v>
      </c>
      <c r="F66" s="29">
        <f t="shared" si="13"/>
        <v>-1479058</v>
      </c>
      <c r="G66" s="34">
        <f>+Inputs!$D$2</f>
        <v>0.3795</v>
      </c>
      <c r="I66" s="27">
        <f t="shared" si="18"/>
        <v>2182250</v>
      </c>
      <c r="K66" s="27">
        <f t="shared" si="14"/>
        <v>12124</v>
      </c>
      <c r="L66" s="27">
        <f t="shared" si="19"/>
        <v>703192</v>
      </c>
      <c r="M66" s="27">
        <f t="shared" si="15"/>
        <v>4601.058</v>
      </c>
      <c r="N66" s="27">
        <f t="shared" si="16"/>
        <v>4601.058</v>
      </c>
      <c r="O66" s="27">
        <f t="shared" si="20"/>
        <v>-561302.51100000227</v>
      </c>
      <c r="P66" s="27">
        <f t="shared" si="21"/>
        <v>561302.51100000227</v>
      </c>
    </row>
    <row r="67" spans="1:16">
      <c r="A67" s="31">
        <v>37347</v>
      </c>
      <c r="C67" s="6">
        <v>59</v>
      </c>
      <c r="D67" s="29">
        <f t="shared" si="12"/>
        <v>12124</v>
      </c>
      <c r="E67" s="29">
        <f t="shared" si="17"/>
        <v>715316</v>
      </c>
      <c r="F67" s="29">
        <f t="shared" si="13"/>
        <v>-1466934</v>
      </c>
      <c r="G67" s="34">
        <f>+Inputs!$D$2</f>
        <v>0.3795</v>
      </c>
      <c r="I67" s="27">
        <f t="shared" si="18"/>
        <v>2182250</v>
      </c>
      <c r="K67" s="27">
        <f t="shared" si="14"/>
        <v>12124</v>
      </c>
      <c r="L67" s="27">
        <f t="shared" si="19"/>
        <v>715316</v>
      </c>
      <c r="M67" s="27">
        <f t="shared" si="15"/>
        <v>4601.058</v>
      </c>
      <c r="N67" s="27">
        <f t="shared" si="16"/>
        <v>4601.058</v>
      </c>
      <c r="O67" s="27">
        <f t="shared" si="20"/>
        <v>-556701.45300000231</v>
      </c>
      <c r="P67" s="27">
        <f t="shared" si="21"/>
        <v>556701.45300000231</v>
      </c>
    </row>
    <row r="68" spans="1:16">
      <c r="A68" s="30">
        <v>37377</v>
      </c>
      <c r="C68" s="6">
        <v>60</v>
      </c>
      <c r="D68" s="29">
        <f t="shared" si="12"/>
        <v>12124</v>
      </c>
      <c r="E68" s="29">
        <f t="shared" si="17"/>
        <v>727440</v>
      </c>
      <c r="F68" s="29">
        <f t="shared" si="13"/>
        <v>-1454810</v>
      </c>
      <c r="G68" s="34">
        <f>+Inputs!$D$2</f>
        <v>0.3795</v>
      </c>
      <c r="I68" s="27">
        <f t="shared" si="18"/>
        <v>2182250</v>
      </c>
      <c r="K68" s="27">
        <f t="shared" si="14"/>
        <v>12124</v>
      </c>
      <c r="L68" s="27">
        <f t="shared" si="19"/>
        <v>727440</v>
      </c>
      <c r="M68" s="27">
        <f t="shared" si="15"/>
        <v>4601.058</v>
      </c>
      <c r="N68" s="27">
        <f t="shared" si="16"/>
        <v>4601.058</v>
      </c>
      <c r="O68" s="27">
        <f t="shared" si="20"/>
        <v>-552100.39500000235</v>
      </c>
      <c r="P68" s="27">
        <f t="shared" si="21"/>
        <v>552100.39500000235</v>
      </c>
    </row>
    <row r="69" spans="1:16">
      <c r="A69" s="31">
        <v>37408</v>
      </c>
      <c r="C69" s="6">
        <v>61</v>
      </c>
      <c r="D69" s="29">
        <f t="shared" si="12"/>
        <v>12124</v>
      </c>
      <c r="E69" s="29">
        <f t="shared" si="17"/>
        <v>739564</v>
      </c>
      <c r="F69" s="29">
        <f t="shared" si="13"/>
        <v>-1442686</v>
      </c>
      <c r="G69" s="34">
        <f>+Inputs!$D$2</f>
        <v>0.3795</v>
      </c>
      <c r="I69" s="27">
        <f t="shared" si="18"/>
        <v>2182250</v>
      </c>
      <c r="K69" s="27">
        <f t="shared" si="14"/>
        <v>12124</v>
      </c>
      <c r="L69" s="27">
        <f t="shared" si="19"/>
        <v>739564</v>
      </c>
      <c r="M69" s="27">
        <f t="shared" si="15"/>
        <v>4601.058</v>
      </c>
      <c r="N69" s="27">
        <f t="shared" si="16"/>
        <v>4601.058</v>
      </c>
      <c r="O69" s="27">
        <f t="shared" si="20"/>
        <v>-547499.33700000239</v>
      </c>
      <c r="P69" s="27">
        <f t="shared" si="21"/>
        <v>547499.33700000239</v>
      </c>
    </row>
    <row r="70" spans="1:16">
      <c r="A70" s="30">
        <v>37438</v>
      </c>
      <c r="C70" s="6">
        <v>62</v>
      </c>
      <c r="D70" s="29">
        <f t="shared" si="12"/>
        <v>12124</v>
      </c>
      <c r="E70" s="29">
        <f t="shared" si="17"/>
        <v>751688</v>
      </c>
      <c r="F70" s="29">
        <f t="shared" si="13"/>
        <v>-1430562</v>
      </c>
      <c r="G70" s="34">
        <f>+Inputs!$D$2</f>
        <v>0.3795</v>
      </c>
      <c r="I70" s="27">
        <f t="shared" si="18"/>
        <v>2182250</v>
      </c>
      <c r="K70" s="27">
        <f t="shared" si="14"/>
        <v>12124</v>
      </c>
      <c r="L70" s="27">
        <f t="shared" si="19"/>
        <v>751688</v>
      </c>
      <c r="M70" s="27">
        <f t="shared" si="15"/>
        <v>4601.058</v>
      </c>
      <c r="N70" s="27">
        <f t="shared" si="16"/>
        <v>4601.058</v>
      </c>
      <c r="O70" s="27">
        <f t="shared" si="20"/>
        <v>-542898.27900000243</v>
      </c>
      <c r="P70" s="27">
        <f t="shared" si="21"/>
        <v>542898.27900000243</v>
      </c>
    </row>
    <row r="71" spans="1:16">
      <c r="A71" s="31">
        <v>37469</v>
      </c>
      <c r="C71" s="6">
        <v>63</v>
      </c>
      <c r="D71" s="29">
        <f t="shared" si="12"/>
        <v>12124</v>
      </c>
      <c r="E71" s="29">
        <f t="shared" si="17"/>
        <v>763812</v>
      </c>
      <c r="F71" s="29">
        <f t="shared" si="13"/>
        <v>-1418438</v>
      </c>
      <c r="G71" s="34">
        <f>+Inputs!$D$2</f>
        <v>0.3795</v>
      </c>
      <c r="I71" s="27">
        <f t="shared" si="18"/>
        <v>2182250</v>
      </c>
      <c r="K71" s="27">
        <f t="shared" si="14"/>
        <v>12124</v>
      </c>
      <c r="L71" s="27">
        <f t="shared" si="19"/>
        <v>763812</v>
      </c>
      <c r="M71" s="27">
        <f t="shared" si="15"/>
        <v>4601.058</v>
      </c>
      <c r="N71" s="27">
        <f t="shared" si="16"/>
        <v>4601.058</v>
      </c>
      <c r="O71" s="27">
        <f t="shared" si="20"/>
        <v>-538297.22100000246</v>
      </c>
      <c r="P71" s="27">
        <f t="shared" si="21"/>
        <v>538297.22100000246</v>
      </c>
    </row>
    <row r="72" spans="1:16">
      <c r="A72" s="30">
        <v>37500</v>
      </c>
      <c r="C72" s="6">
        <v>64</v>
      </c>
      <c r="D72" s="29">
        <f t="shared" si="12"/>
        <v>12124</v>
      </c>
      <c r="E72" s="29">
        <f t="shared" si="17"/>
        <v>775936</v>
      </c>
      <c r="F72" s="29">
        <f t="shared" si="13"/>
        <v>-1406314</v>
      </c>
      <c r="G72" s="34">
        <f>+Inputs!$D$2</f>
        <v>0.3795</v>
      </c>
      <c r="I72" s="27">
        <f t="shared" si="18"/>
        <v>2182250</v>
      </c>
      <c r="K72" s="27">
        <f t="shared" si="14"/>
        <v>12124</v>
      </c>
      <c r="L72" s="27">
        <f t="shared" si="19"/>
        <v>775936</v>
      </c>
      <c r="M72" s="27">
        <f t="shared" si="15"/>
        <v>4601.058</v>
      </c>
      <c r="N72" s="27">
        <f t="shared" si="16"/>
        <v>4601.058</v>
      </c>
      <c r="O72" s="27">
        <f t="shared" si="20"/>
        <v>-533696.1630000025</v>
      </c>
      <c r="P72" s="27">
        <f t="shared" si="21"/>
        <v>533696.1630000025</v>
      </c>
    </row>
    <row r="73" spans="1:16">
      <c r="A73" s="31">
        <v>37530</v>
      </c>
      <c r="C73" s="6">
        <v>65</v>
      </c>
      <c r="D73" s="29">
        <f t="shared" ref="D73:D104" si="22">ROUND(-(+$B$9/180)*1,0)</f>
        <v>12124</v>
      </c>
      <c r="E73" s="29">
        <f t="shared" si="17"/>
        <v>788060</v>
      </c>
      <c r="F73" s="29">
        <f t="shared" ref="F73:F104" si="23">$B$9+E73</f>
        <v>-1394190</v>
      </c>
      <c r="G73" s="34">
        <f>+Inputs!$D$2</f>
        <v>0.3795</v>
      </c>
      <c r="I73" s="27">
        <f t="shared" si="18"/>
        <v>2182250</v>
      </c>
      <c r="K73" s="27">
        <f t="shared" ref="K73:K104" si="24">D73</f>
        <v>12124</v>
      </c>
      <c r="L73" s="27">
        <f t="shared" si="19"/>
        <v>788060</v>
      </c>
      <c r="M73" s="27">
        <f t="shared" ref="M73:M104" si="25">K73*G73</f>
        <v>4601.058</v>
      </c>
      <c r="N73" s="27">
        <f t="shared" ref="N73:N104" si="26">M73-J73</f>
        <v>4601.058</v>
      </c>
      <c r="O73" s="27">
        <f t="shared" si="20"/>
        <v>-529095.10500000254</v>
      </c>
      <c r="P73" s="27">
        <f t="shared" si="21"/>
        <v>529095.10500000254</v>
      </c>
    </row>
    <row r="74" spans="1:16">
      <c r="A74" s="30">
        <v>37561</v>
      </c>
      <c r="C74" s="6">
        <v>66</v>
      </c>
      <c r="D74" s="29">
        <f t="shared" si="22"/>
        <v>12124</v>
      </c>
      <c r="E74" s="29">
        <f t="shared" ref="E74:E105" si="27">+E73+D74</f>
        <v>800184</v>
      </c>
      <c r="F74" s="29">
        <f t="shared" si="23"/>
        <v>-1382066</v>
      </c>
      <c r="G74" s="34">
        <f>+Inputs!$D$2</f>
        <v>0.3795</v>
      </c>
      <c r="I74" s="27">
        <f t="shared" ref="I74:I105" si="28">+I73+H74</f>
        <v>2182250</v>
      </c>
      <c r="K74" s="27">
        <f t="shared" si="24"/>
        <v>12124</v>
      </c>
      <c r="L74" s="27">
        <f t="shared" ref="L74:L105" si="29">+L73+K74</f>
        <v>800184</v>
      </c>
      <c r="M74" s="27">
        <f t="shared" si="25"/>
        <v>4601.058</v>
      </c>
      <c r="N74" s="27">
        <f t="shared" si="26"/>
        <v>4601.058</v>
      </c>
      <c r="O74" s="27">
        <f t="shared" ref="O74:O105" si="30">+O73+N74</f>
        <v>-524494.04700000258</v>
      </c>
      <c r="P74" s="27">
        <f t="shared" ref="P74:P105" si="31">P73-N74</f>
        <v>524494.04700000258</v>
      </c>
    </row>
    <row r="75" spans="1:16">
      <c r="A75" s="31">
        <v>37591</v>
      </c>
      <c r="C75" s="6">
        <v>67</v>
      </c>
      <c r="D75" s="29">
        <f t="shared" si="22"/>
        <v>12124</v>
      </c>
      <c r="E75" s="29">
        <f t="shared" si="27"/>
        <v>812308</v>
      </c>
      <c r="F75" s="29">
        <f t="shared" si="23"/>
        <v>-1369942</v>
      </c>
      <c r="G75" s="34">
        <f>+Inputs!$D$2</f>
        <v>0.3795</v>
      </c>
      <c r="I75" s="27">
        <f t="shared" si="28"/>
        <v>2182250</v>
      </c>
      <c r="K75" s="27">
        <f t="shared" si="24"/>
        <v>12124</v>
      </c>
      <c r="L75" s="27">
        <f t="shared" si="29"/>
        <v>812308</v>
      </c>
      <c r="M75" s="27">
        <f t="shared" si="25"/>
        <v>4601.058</v>
      </c>
      <c r="N75" s="27">
        <f t="shared" si="26"/>
        <v>4601.058</v>
      </c>
      <c r="O75" s="27">
        <f t="shared" si="30"/>
        <v>-519892.98900000256</v>
      </c>
      <c r="P75" s="27">
        <f t="shared" si="31"/>
        <v>519892.98900000256</v>
      </c>
    </row>
    <row r="76" spans="1:16">
      <c r="A76" s="30">
        <v>37622</v>
      </c>
      <c r="C76" s="6">
        <v>68</v>
      </c>
      <c r="D76" s="29">
        <f t="shared" si="22"/>
        <v>12124</v>
      </c>
      <c r="E76" s="29">
        <f t="shared" si="27"/>
        <v>824432</v>
      </c>
      <c r="F76" s="29">
        <f t="shared" si="23"/>
        <v>-1357818</v>
      </c>
      <c r="G76" s="34">
        <f>+Inputs!$D$2</f>
        <v>0.3795</v>
      </c>
      <c r="I76" s="27">
        <f t="shared" si="28"/>
        <v>2182250</v>
      </c>
      <c r="K76" s="27">
        <f t="shared" si="24"/>
        <v>12124</v>
      </c>
      <c r="L76" s="27">
        <f t="shared" si="29"/>
        <v>824432</v>
      </c>
      <c r="M76" s="27">
        <f t="shared" si="25"/>
        <v>4601.058</v>
      </c>
      <c r="N76" s="27">
        <f t="shared" si="26"/>
        <v>4601.058</v>
      </c>
      <c r="O76" s="27">
        <f t="shared" si="30"/>
        <v>-515291.93100000254</v>
      </c>
      <c r="P76" s="27">
        <f t="shared" si="31"/>
        <v>515291.93100000254</v>
      </c>
    </row>
    <row r="77" spans="1:16">
      <c r="A77" s="31">
        <v>37653</v>
      </c>
      <c r="C77" s="6">
        <v>69</v>
      </c>
      <c r="D77" s="29">
        <f t="shared" si="22"/>
        <v>12124</v>
      </c>
      <c r="E77" s="29">
        <f t="shared" si="27"/>
        <v>836556</v>
      </c>
      <c r="F77" s="29">
        <f t="shared" si="23"/>
        <v>-1345694</v>
      </c>
      <c r="G77" s="34">
        <f>+Inputs!$D$2</f>
        <v>0.3795</v>
      </c>
      <c r="I77" s="27">
        <f t="shared" si="28"/>
        <v>2182250</v>
      </c>
      <c r="K77" s="27">
        <f t="shared" si="24"/>
        <v>12124</v>
      </c>
      <c r="L77" s="27">
        <f t="shared" si="29"/>
        <v>836556</v>
      </c>
      <c r="M77" s="27">
        <f t="shared" si="25"/>
        <v>4601.058</v>
      </c>
      <c r="N77" s="27">
        <f t="shared" si="26"/>
        <v>4601.058</v>
      </c>
      <c r="O77" s="27">
        <f t="shared" si="30"/>
        <v>-510690.87300000252</v>
      </c>
      <c r="P77" s="27">
        <f t="shared" si="31"/>
        <v>510690.87300000252</v>
      </c>
    </row>
    <row r="78" spans="1:16">
      <c r="A78" s="30">
        <v>37681</v>
      </c>
      <c r="C78" s="6">
        <v>70</v>
      </c>
      <c r="D78" s="29">
        <f t="shared" si="22"/>
        <v>12124</v>
      </c>
      <c r="E78" s="29">
        <f t="shared" si="27"/>
        <v>848680</v>
      </c>
      <c r="F78" s="29">
        <f t="shared" si="23"/>
        <v>-1333570</v>
      </c>
      <c r="G78" s="34">
        <f>+Inputs!$D$2</f>
        <v>0.3795</v>
      </c>
      <c r="I78" s="27">
        <f t="shared" si="28"/>
        <v>2182250</v>
      </c>
      <c r="K78" s="27">
        <f t="shared" si="24"/>
        <v>12124</v>
      </c>
      <c r="L78" s="27">
        <f t="shared" si="29"/>
        <v>848680</v>
      </c>
      <c r="M78" s="27">
        <f t="shared" si="25"/>
        <v>4601.058</v>
      </c>
      <c r="N78" s="27">
        <f t="shared" si="26"/>
        <v>4601.058</v>
      </c>
      <c r="O78" s="27">
        <f t="shared" si="30"/>
        <v>-506089.81500000251</v>
      </c>
      <c r="P78" s="27">
        <f t="shared" si="31"/>
        <v>506089.81500000251</v>
      </c>
    </row>
    <row r="79" spans="1:16">
      <c r="A79" s="31">
        <v>37712</v>
      </c>
      <c r="C79" s="6">
        <v>71</v>
      </c>
      <c r="D79" s="29">
        <f t="shared" si="22"/>
        <v>12124</v>
      </c>
      <c r="E79" s="29">
        <f t="shared" si="27"/>
        <v>860804</v>
      </c>
      <c r="F79" s="29">
        <f t="shared" si="23"/>
        <v>-1321446</v>
      </c>
      <c r="G79" s="34">
        <f>+Inputs!$D$2</f>
        <v>0.3795</v>
      </c>
      <c r="I79" s="27">
        <f t="shared" si="28"/>
        <v>2182250</v>
      </c>
      <c r="K79" s="27">
        <f t="shared" si="24"/>
        <v>12124</v>
      </c>
      <c r="L79" s="27">
        <f t="shared" si="29"/>
        <v>860804</v>
      </c>
      <c r="M79" s="27">
        <f t="shared" si="25"/>
        <v>4601.058</v>
      </c>
      <c r="N79" s="27">
        <f t="shared" si="26"/>
        <v>4601.058</v>
      </c>
      <c r="O79" s="27">
        <f t="shared" si="30"/>
        <v>-501488.75700000249</v>
      </c>
      <c r="P79" s="27">
        <f t="shared" si="31"/>
        <v>501488.75700000249</v>
      </c>
    </row>
    <row r="80" spans="1:16">
      <c r="A80" s="30">
        <v>37742</v>
      </c>
      <c r="C80" s="6">
        <v>72</v>
      </c>
      <c r="D80" s="29">
        <f t="shared" si="22"/>
        <v>12124</v>
      </c>
      <c r="E80" s="29">
        <f t="shared" si="27"/>
        <v>872928</v>
      </c>
      <c r="F80" s="29">
        <f t="shared" si="23"/>
        <v>-1309322</v>
      </c>
      <c r="G80" s="34">
        <f>+Inputs!$D$3</f>
        <v>0.37951000000000001</v>
      </c>
      <c r="I80" s="27">
        <f t="shared" si="28"/>
        <v>2182250</v>
      </c>
      <c r="K80" s="27">
        <f t="shared" si="24"/>
        <v>12124</v>
      </c>
      <c r="L80" s="27">
        <f t="shared" si="29"/>
        <v>872928</v>
      </c>
      <c r="M80" s="27">
        <f t="shared" si="25"/>
        <v>4601.1792400000004</v>
      </c>
      <c r="N80" s="27">
        <f t="shared" si="26"/>
        <v>4601.1792400000004</v>
      </c>
      <c r="O80" s="27">
        <f t="shared" si="30"/>
        <v>-496887.57776000246</v>
      </c>
      <c r="P80" s="27">
        <f t="shared" si="31"/>
        <v>496887.57776000246</v>
      </c>
    </row>
    <row r="81" spans="1:16">
      <c r="A81" s="31">
        <v>37773</v>
      </c>
      <c r="C81" s="6">
        <v>73</v>
      </c>
      <c r="D81" s="29">
        <f t="shared" si="22"/>
        <v>12124</v>
      </c>
      <c r="E81" s="29">
        <f t="shared" si="27"/>
        <v>885052</v>
      </c>
      <c r="F81" s="29">
        <f t="shared" si="23"/>
        <v>-1297198</v>
      </c>
      <c r="G81" s="34">
        <f>+Inputs!$D$3</f>
        <v>0.37951000000000001</v>
      </c>
      <c r="I81" s="27">
        <f t="shared" si="28"/>
        <v>2182250</v>
      </c>
      <c r="K81" s="27">
        <f t="shared" si="24"/>
        <v>12124</v>
      </c>
      <c r="L81" s="27">
        <f t="shared" si="29"/>
        <v>885052</v>
      </c>
      <c r="M81" s="27">
        <f t="shared" si="25"/>
        <v>4601.1792400000004</v>
      </c>
      <c r="N81" s="27">
        <f t="shared" si="26"/>
        <v>4601.1792400000004</v>
      </c>
      <c r="O81" s="27">
        <f t="shared" si="30"/>
        <v>-492286.39852000243</v>
      </c>
      <c r="P81" s="27">
        <f t="shared" si="31"/>
        <v>492286.39852000243</v>
      </c>
    </row>
    <row r="82" spans="1:16">
      <c r="A82" s="30">
        <v>37803</v>
      </c>
      <c r="C82" s="6">
        <v>74</v>
      </c>
      <c r="D82" s="29">
        <f t="shared" si="22"/>
        <v>12124</v>
      </c>
      <c r="E82" s="29">
        <f t="shared" si="27"/>
        <v>897176</v>
      </c>
      <c r="F82" s="29">
        <f t="shared" si="23"/>
        <v>-1285074</v>
      </c>
      <c r="G82" s="34">
        <f>+Inputs!$D$3</f>
        <v>0.37951000000000001</v>
      </c>
      <c r="I82" s="27">
        <f t="shared" si="28"/>
        <v>2182250</v>
      </c>
      <c r="K82" s="27">
        <f t="shared" si="24"/>
        <v>12124</v>
      </c>
      <c r="L82" s="27">
        <f t="shared" si="29"/>
        <v>897176</v>
      </c>
      <c r="M82" s="27">
        <f t="shared" si="25"/>
        <v>4601.1792400000004</v>
      </c>
      <c r="N82" s="27">
        <f t="shared" si="26"/>
        <v>4601.1792400000004</v>
      </c>
      <c r="O82" s="27">
        <f t="shared" si="30"/>
        <v>-487685.21928000241</v>
      </c>
      <c r="P82" s="27">
        <f t="shared" si="31"/>
        <v>487685.21928000241</v>
      </c>
    </row>
    <row r="83" spans="1:16">
      <c r="A83" s="31">
        <v>37834</v>
      </c>
      <c r="C83" s="6">
        <v>75</v>
      </c>
      <c r="D83" s="29">
        <f t="shared" si="22"/>
        <v>12124</v>
      </c>
      <c r="E83" s="29">
        <f t="shared" si="27"/>
        <v>909300</v>
      </c>
      <c r="F83" s="29">
        <f t="shared" si="23"/>
        <v>-1272950</v>
      </c>
      <c r="G83" s="34">
        <f>+Inputs!$D$3</f>
        <v>0.37951000000000001</v>
      </c>
      <c r="I83" s="27">
        <f t="shared" si="28"/>
        <v>2182250</v>
      </c>
      <c r="K83" s="27">
        <f t="shared" si="24"/>
        <v>12124</v>
      </c>
      <c r="L83" s="27">
        <f t="shared" si="29"/>
        <v>909300</v>
      </c>
      <c r="M83" s="27">
        <f t="shared" si="25"/>
        <v>4601.1792400000004</v>
      </c>
      <c r="N83" s="27">
        <f t="shared" si="26"/>
        <v>4601.1792400000004</v>
      </c>
      <c r="O83" s="27">
        <f t="shared" si="30"/>
        <v>-483084.04004000238</v>
      </c>
      <c r="P83" s="27">
        <f t="shared" si="31"/>
        <v>483084.04004000238</v>
      </c>
    </row>
    <row r="84" spans="1:16">
      <c r="A84" s="30">
        <v>37865</v>
      </c>
      <c r="C84" s="6">
        <v>76</v>
      </c>
      <c r="D84" s="29">
        <f t="shared" si="22"/>
        <v>12124</v>
      </c>
      <c r="E84" s="29">
        <f t="shared" si="27"/>
        <v>921424</v>
      </c>
      <c r="F84" s="29">
        <f t="shared" si="23"/>
        <v>-1260826</v>
      </c>
      <c r="G84" s="34">
        <f>+Inputs!$D$3</f>
        <v>0.37951000000000001</v>
      </c>
      <c r="I84" s="27">
        <f t="shared" si="28"/>
        <v>2182250</v>
      </c>
      <c r="K84" s="27">
        <f t="shared" si="24"/>
        <v>12124</v>
      </c>
      <c r="L84" s="27">
        <f t="shared" si="29"/>
        <v>921424</v>
      </c>
      <c r="M84" s="27">
        <f t="shared" si="25"/>
        <v>4601.1792400000004</v>
      </c>
      <c r="N84" s="27">
        <f t="shared" si="26"/>
        <v>4601.1792400000004</v>
      </c>
      <c r="O84" s="27">
        <f t="shared" si="30"/>
        <v>-478482.86080000235</v>
      </c>
      <c r="P84" s="27">
        <f t="shared" si="31"/>
        <v>478482.86080000235</v>
      </c>
    </row>
    <row r="85" spans="1:16">
      <c r="A85" s="31">
        <v>37895</v>
      </c>
      <c r="C85" s="6">
        <v>77</v>
      </c>
      <c r="D85" s="29">
        <f t="shared" si="22"/>
        <v>12124</v>
      </c>
      <c r="E85" s="29">
        <f t="shared" si="27"/>
        <v>933548</v>
      </c>
      <c r="F85" s="29">
        <f t="shared" si="23"/>
        <v>-1248702</v>
      </c>
      <c r="G85" s="34">
        <f>+Inputs!$D$3</f>
        <v>0.37951000000000001</v>
      </c>
      <c r="I85" s="27">
        <f t="shared" si="28"/>
        <v>2182250</v>
      </c>
      <c r="K85" s="27">
        <f t="shared" si="24"/>
        <v>12124</v>
      </c>
      <c r="L85" s="27">
        <f t="shared" si="29"/>
        <v>933548</v>
      </c>
      <c r="M85" s="27">
        <f t="shared" si="25"/>
        <v>4601.1792400000004</v>
      </c>
      <c r="N85" s="27">
        <f t="shared" si="26"/>
        <v>4601.1792400000004</v>
      </c>
      <c r="O85" s="27">
        <f t="shared" si="30"/>
        <v>-473881.68156000233</v>
      </c>
      <c r="P85" s="27">
        <f t="shared" si="31"/>
        <v>473881.68156000233</v>
      </c>
    </row>
    <row r="86" spans="1:16">
      <c r="A86" s="30">
        <v>37926</v>
      </c>
      <c r="C86" s="6">
        <v>78</v>
      </c>
      <c r="D86" s="29">
        <f t="shared" si="22"/>
        <v>12124</v>
      </c>
      <c r="E86" s="29">
        <f t="shared" si="27"/>
        <v>945672</v>
      </c>
      <c r="F86" s="29">
        <f t="shared" si="23"/>
        <v>-1236578</v>
      </c>
      <c r="G86" s="34">
        <f>+Inputs!$D$3</f>
        <v>0.37951000000000001</v>
      </c>
      <c r="I86" s="27">
        <f t="shared" si="28"/>
        <v>2182250</v>
      </c>
      <c r="K86" s="27">
        <f t="shared" si="24"/>
        <v>12124</v>
      </c>
      <c r="L86" s="27">
        <f t="shared" si="29"/>
        <v>945672</v>
      </c>
      <c r="M86" s="27">
        <f t="shared" si="25"/>
        <v>4601.1792400000004</v>
      </c>
      <c r="N86" s="27">
        <f t="shared" si="26"/>
        <v>4601.1792400000004</v>
      </c>
      <c r="O86" s="27">
        <f t="shared" si="30"/>
        <v>-469280.5023200023</v>
      </c>
      <c r="P86" s="27">
        <f t="shared" si="31"/>
        <v>469280.5023200023</v>
      </c>
    </row>
    <row r="87" spans="1:16">
      <c r="A87" s="31">
        <v>37956</v>
      </c>
      <c r="C87" s="6">
        <v>79</v>
      </c>
      <c r="D87" s="29">
        <f t="shared" si="22"/>
        <v>12124</v>
      </c>
      <c r="E87" s="29">
        <f t="shared" si="27"/>
        <v>957796</v>
      </c>
      <c r="F87" s="29">
        <f t="shared" si="23"/>
        <v>-1224454</v>
      </c>
      <c r="G87" s="34">
        <f>+Inputs!$D$3</f>
        <v>0.37951000000000001</v>
      </c>
      <c r="I87" s="27">
        <f t="shared" si="28"/>
        <v>2182250</v>
      </c>
      <c r="K87" s="27">
        <f t="shared" si="24"/>
        <v>12124</v>
      </c>
      <c r="L87" s="27">
        <f t="shared" si="29"/>
        <v>957796</v>
      </c>
      <c r="M87" s="27">
        <f t="shared" si="25"/>
        <v>4601.1792400000004</v>
      </c>
      <c r="N87" s="27">
        <f t="shared" si="26"/>
        <v>4601.1792400000004</v>
      </c>
      <c r="O87" s="27">
        <f t="shared" si="30"/>
        <v>-464679.32308000227</v>
      </c>
      <c r="P87" s="27">
        <f t="shared" si="31"/>
        <v>464679.32308000227</v>
      </c>
    </row>
    <row r="88" spans="1:16">
      <c r="A88" s="30">
        <v>37987</v>
      </c>
      <c r="C88" s="6">
        <v>80</v>
      </c>
      <c r="D88" s="29">
        <f t="shared" si="22"/>
        <v>12124</v>
      </c>
      <c r="E88" s="29">
        <f t="shared" si="27"/>
        <v>969920</v>
      </c>
      <c r="F88" s="29">
        <f t="shared" si="23"/>
        <v>-1212330</v>
      </c>
      <c r="G88" s="34">
        <f>+Inputs!$D$3</f>
        <v>0.37951000000000001</v>
      </c>
      <c r="I88" s="27">
        <f t="shared" si="28"/>
        <v>2182250</v>
      </c>
      <c r="K88" s="27">
        <f t="shared" si="24"/>
        <v>12124</v>
      </c>
      <c r="L88" s="27">
        <f t="shared" si="29"/>
        <v>969920</v>
      </c>
      <c r="M88" s="27">
        <f t="shared" si="25"/>
        <v>4601.1792400000004</v>
      </c>
      <c r="N88" s="27">
        <f t="shared" si="26"/>
        <v>4601.1792400000004</v>
      </c>
      <c r="O88" s="27">
        <f t="shared" si="30"/>
        <v>-460078.14384000225</v>
      </c>
      <c r="P88" s="27">
        <f t="shared" si="31"/>
        <v>460078.14384000225</v>
      </c>
    </row>
    <row r="89" spans="1:16">
      <c r="A89" s="31">
        <v>38018</v>
      </c>
      <c r="C89" s="6">
        <v>81</v>
      </c>
      <c r="D89" s="29">
        <f t="shared" si="22"/>
        <v>12124</v>
      </c>
      <c r="E89" s="29">
        <f t="shared" si="27"/>
        <v>982044</v>
      </c>
      <c r="F89" s="29">
        <f t="shared" si="23"/>
        <v>-1200206</v>
      </c>
      <c r="G89" s="34">
        <f>+Inputs!$D$3</f>
        <v>0.37951000000000001</v>
      </c>
      <c r="I89" s="27">
        <f t="shared" si="28"/>
        <v>2182250</v>
      </c>
      <c r="K89" s="27">
        <f t="shared" si="24"/>
        <v>12124</v>
      </c>
      <c r="L89" s="27">
        <f t="shared" si="29"/>
        <v>982044</v>
      </c>
      <c r="M89" s="27">
        <f t="shared" si="25"/>
        <v>4601.1792400000004</v>
      </c>
      <c r="N89" s="27">
        <f t="shared" si="26"/>
        <v>4601.1792400000004</v>
      </c>
      <c r="O89" s="27">
        <f t="shared" si="30"/>
        <v>-455476.96460000222</v>
      </c>
      <c r="P89" s="27">
        <f t="shared" si="31"/>
        <v>455476.96460000222</v>
      </c>
    </row>
    <row r="90" spans="1:16">
      <c r="A90" s="30">
        <v>38047</v>
      </c>
      <c r="C90" s="6">
        <v>82</v>
      </c>
      <c r="D90" s="29">
        <f t="shared" si="22"/>
        <v>12124</v>
      </c>
      <c r="E90" s="29">
        <f t="shared" si="27"/>
        <v>994168</v>
      </c>
      <c r="F90" s="29">
        <f t="shared" si="23"/>
        <v>-1188082</v>
      </c>
      <c r="G90" s="34">
        <f>+Inputs!$D$3</f>
        <v>0.37951000000000001</v>
      </c>
      <c r="I90" s="27">
        <f t="shared" si="28"/>
        <v>2182250</v>
      </c>
      <c r="K90" s="27">
        <f t="shared" si="24"/>
        <v>12124</v>
      </c>
      <c r="L90" s="27">
        <f t="shared" si="29"/>
        <v>994168</v>
      </c>
      <c r="M90" s="27">
        <f t="shared" si="25"/>
        <v>4601.1792400000004</v>
      </c>
      <c r="N90" s="27">
        <f t="shared" si="26"/>
        <v>4601.1792400000004</v>
      </c>
      <c r="O90" s="27">
        <f t="shared" si="30"/>
        <v>-450875.78536000219</v>
      </c>
      <c r="P90" s="27">
        <f t="shared" si="31"/>
        <v>450875.78536000219</v>
      </c>
    </row>
    <row r="91" spans="1:16">
      <c r="A91" s="31">
        <v>38078</v>
      </c>
      <c r="C91" s="6">
        <v>83</v>
      </c>
      <c r="D91" s="29">
        <f t="shared" si="22"/>
        <v>12124</v>
      </c>
      <c r="E91" s="29">
        <f t="shared" si="27"/>
        <v>1006292</v>
      </c>
      <c r="F91" s="29">
        <f t="shared" si="23"/>
        <v>-1175958</v>
      </c>
      <c r="G91" s="34">
        <f>+Inputs!$D$3</f>
        <v>0.37951000000000001</v>
      </c>
      <c r="I91" s="27">
        <f t="shared" si="28"/>
        <v>2182250</v>
      </c>
      <c r="K91" s="27">
        <f t="shared" si="24"/>
        <v>12124</v>
      </c>
      <c r="L91" s="27">
        <f t="shared" si="29"/>
        <v>1006292</v>
      </c>
      <c r="M91" s="27">
        <f t="shared" si="25"/>
        <v>4601.1792400000004</v>
      </c>
      <c r="N91" s="27">
        <f t="shared" si="26"/>
        <v>4601.1792400000004</v>
      </c>
      <c r="O91" s="27">
        <f t="shared" si="30"/>
        <v>-446274.60612000216</v>
      </c>
      <c r="P91" s="27">
        <f t="shared" si="31"/>
        <v>446274.60612000216</v>
      </c>
    </row>
    <row r="92" spans="1:16">
      <c r="A92" s="30">
        <v>38108</v>
      </c>
      <c r="C92" s="6">
        <v>84</v>
      </c>
      <c r="D92" s="29">
        <f t="shared" si="22"/>
        <v>12124</v>
      </c>
      <c r="E92" s="29">
        <f t="shared" si="27"/>
        <v>1018416</v>
      </c>
      <c r="F92" s="29">
        <f t="shared" si="23"/>
        <v>-1163834</v>
      </c>
      <c r="G92" s="34">
        <f>+Inputs!$D$3</f>
        <v>0.37951000000000001</v>
      </c>
      <c r="I92" s="27">
        <f t="shared" si="28"/>
        <v>2182250</v>
      </c>
      <c r="K92" s="27">
        <f t="shared" si="24"/>
        <v>12124</v>
      </c>
      <c r="L92" s="27">
        <f t="shared" si="29"/>
        <v>1018416</v>
      </c>
      <c r="M92" s="27">
        <f t="shared" si="25"/>
        <v>4601.1792400000004</v>
      </c>
      <c r="N92" s="27">
        <f t="shared" si="26"/>
        <v>4601.1792400000004</v>
      </c>
      <c r="O92" s="27">
        <f t="shared" si="30"/>
        <v>-441673.42688000214</v>
      </c>
      <c r="P92" s="27">
        <f t="shared" si="31"/>
        <v>441673.42688000214</v>
      </c>
    </row>
    <row r="93" spans="1:16">
      <c r="A93" s="31">
        <v>38139</v>
      </c>
      <c r="C93" s="6">
        <v>85</v>
      </c>
      <c r="D93" s="29">
        <f t="shared" si="22"/>
        <v>12124</v>
      </c>
      <c r="E93" s="29">
        <f t="shared" si="27"/>
        <v>1030540</v>
      </c>
      <c r="F93" s="29">
        <f t="shared" si="23"/>
        <v>-1151710</v>
      </c>
      <c r="G93" s="34">
        <f>+Inputs!$D$3</f>
        <v>0.37951000000000001</v>
      </c>
      <c r="I93" s="27">
        <f t="shared" si="28"/>
        <v>2182250</v>
      </c>
      <c r="K93" s="27">
        <f t="shared" si="24"/>
        <v>12124</v>
      </c>
      <c r="L93" s="27">
        <f t="shared" si="29"/>
        <v>1030540</v>
      </c>
      <c r="M93" s="27">
        <f t="shared" si="25"/>
        <v>4601.1792400000004</v>
      </c>
      <c r="N93" s="27">
        <f t="shared" si="26"/>
        <v>4601.1792400000004</v>
      </c>
      <c r="O93" s="27">
        <f t="shared" si="30"/>
        <v>-437072.24764000211</v>
      </c>
      <c r="P93" s="27">
        <f t="shared" si="31"/>
        <v>437072.24764000211</v>
      </c>
    </row>
    <row r="94" spans="1:16">
      <c r="A94" s="30">
        <v>38169</v>
      </c>
      <c r="C94" s="6">
        <v>86</v>
      </c>
      <c r="D94" s="29">
        <f t="shared" si="22"/>
        <v>12124</v>
      </c>
      <c r="E94" s="29">
        <f t="shared" si="27"/>
        <v>1042664</v>
      </c>
      <c r="F94" s="29">
        <f t="shared" si="23"/>
        <v>-1139586</v>
      </c>
      <c r="G94" s="34">
        <f>+Inputs!$D$3</f>
        <v>0.37951000000000001</v>
      </c>
      <c r="I94" s="27">
        <f t="shared" si="28"/>
        <v>2182250</v>
      </c>
      <c r="K94" s="27">
        <f t="shared" si="24"/>
        <v>12124</v>
      </c>
      <c r="L94" s="27">
        <f t="shared" si="29"/>
        <v>1042664</v>
      </c>
      <c r="M94" s="27">
        <f t="shared" si="25"/>
        <v>4601.1792400000004</v>
      </c>
      <c r="N94" s="27">
        <f t="shared" si="26"/>
        <v>4601.1792400000004</v>
      </c>
      <c r="O94" s="27">
        <f t="shared" si="30"/>
        <v>-432471.06840000208</v>
      </c>
      <c r="P94" s="27">
        <f t="shared" si="31"/>
        <v>432471.06840000208</v>
      </c>
    </row>
    <row r="95" spans="1:16">
      <c r="A95" s="31">
        <v>38200</v>
      </c>
      <c r="C95" s="6">
        <v>87</v>
      </c>
      <c r="D95" s="29">
        <f t="shared" si="22"/>
        <v>12124</v>
      </c>
      <c r="E95" s="29">
        <f t="shared" si="27"/>
        <v>1054788</v>
      </c>
      <c r="F95" s="29">
        <f t="shared" si="23"/>
        <v>-1127462</v>
      </c>
      <c r="G95" s="34">
        <f>+Inputs!$D$3</f>
        <v>0.37951000000000001</v>
      </c>
      <c r="I95" s="27">
        <f t="shared" si="28"/>
        <v>2182250</v>
      </c>
      <c r="K95" s="27">
        <f t="shared" si="24"/>
        <v>12124</v>
      </c>
      <c r="L95" s="27">
        <f t="shared" si="29"/>
        <v>1054788</v>
      </c>
      <c r="M95" s="27">
        <f t="shared" si="25"/>
        <v>4601.1792400000004</v>
      </c>
      <c r="N95" s="27">
        <f t="shared" si="26"/>
        <v>4601.1792400000004</v>
      </c>
      <c r="O95" s="27">
        <f t="shared" si="30"/>
        <v>-427869.88916000206</v>
      </c>
      <c r="P95" s="27">
        <f t="shared" si="31"/>
        <v>427869.88916000206</v>
      </c>
    </row>
    <row r="96" spans="1:16">
      <c r="A96" s="30">
        <v>38231</v>
      </c>
      <c r="C96" s="6">
        <v>88</v>
      </c>
      <c r="D96" s="29">
        <f t="shared" si="22"/>
        <v>12124</v>
      </c>
      <c r="E96" s="29">
        <f t="shared" si="27"/>
        <v>1066912</v>
      </c>
      <c r="F96" s="29">
        <f t="shared" si="23"/>
        <v>-1115338</v>
      </c>
      <c r="G96" s="34">
        <f>+Inputs!$D$3</f>
        <v>0.37951000000000001</v>
      </c>
      <c r="I96" s="27">
        <f t="shared" si="28"/>
        <v>2182250</v>
      </c>
      <c r="K96" s="27">
        <f t="shared" si="24"/>
        <v>12124</v>
      </c>
      <c r="L96" s="27">
        <f t="shared" si="29"/>
        <v>1066912</v>
      </c>
      <c r="M96" s="27">
        <f t="shared" si="25"/>
        <v>4601.1792400000004</v>
      </c>
      <c r="N96" s="27">
        <f t="shared" si="26"/>
        <v>4601.1792400000004</v>
      </c>
      <c r="O96" s="27">
        <f t="shared" si="30"/>
        <v>-423268.70992000203</v>
      </c>
      <c r="P96" s="27">
        <f t="shared" si="31"/>
        <v>423268.70992000203</v>
      </c>
    </row>
    <row r="97" spans="1:16">
      <c r="A97" s="31">
        <v>38261</v>
      </c>
      <c r="C97" s="6">
        <v>89</v>
      </c>
      <c r="D97" s="29">
        <f t="shared" si="22"/>
        <v>12124</v>
      </c>
      <c r="E97" s="29">
        <f t="shared" si="27"/>
        <v>1079036</v>
      </c>
      <c r="F97" s="29">
        <f t="shared" si="23"/>
        <v>-1103214</v>
      </c>
      <c r="G97" s="34">
        <f>+Inputs!$D$3</f>
        <v>0.37951000000000001</v>
      </c>
      <c r="I97" s="27">
        <f t="shared" si="28"/>
        <v>2182250</v>
      </c>
      <c r="K97" s="27">
        <f t="shared" si="24"/>
        <v>12124</v>
      </c>
      <c r="L97" s="27">
        <f t="shared" si="29"/>
        <v>1079036</v>
      </c>
      <c r="M97" s="27">
        <f t="shared" si="25"/>
        <v>4601.1792400000004</v>
      </c>
      <c r="N97" s="27">
        <f t="shared" si="26"/>
        <v>4601.1792400000004</v>
      </c>
      <c r="O97" s="27">
        <f t="shared" si="30"/>
        <v>-418667.530680002</v>
      </c>
      <c r="P97" s="27">
        <f t="shared" si="31"/>
        <v>418667.530680002</v>
      </c>
    </row>
    <row r="98" spans="1:16">
      <c r="A98" s="30">
        <v>38292</v>
      </c>
      <c r="C98" s="6">
        <v>90</v>
      </c>
      <c r="D98" s="29">
        <f t="shared" si="22"/>
        <v>12124</v>
      </c>
      <c r="E98" s="29">
        <f t="shared" si="27"/>
        <v>1091160</v>
      </c>
      <c r="F98" s="29">
        <f t="shared" si="23"/>
        <v>-1091090</v>
      </c>
      <c r="G98" s="34">
        <f>+Inputs!$D$3</f>
        <v>0.37951000000000001</v>
      </c>
      <c r="I98" s="27">
        <f t="shared" si="28"/>
        <v>2182250</v>
      </c>
      <c r="K98" s="27">
        <f t="shared" si="24"/>
        <v>12124</v>
      </c>
      <c r="L98" s="27">
        <f t="shared" si="29"/>
        <v>1091160</v>
      </c>
      <c r="M98" s="27">
        <f t="shared" si="25"/>
        <v>4601.1792400000004</v>
      </c>
      <c r="N98" s="27">
        <f t="shared" si="26"/>
        <v>4601.1792400000004</v>
      </c>
      <c r="O98" s="27">
        <f t="shared" si="30"/>
        <v>-414066.35144000198</v>
      </c>
      <c r="P98" s="27">
        <f t="shared" si="31"/>
        <v>414066.35144000198</v>
      </c>
    </row>
    <row r="99" spans="1:16">
      <c r="A99" s="31">
        <v>38322</v>
      </c>
      <c r="C99" s="6">
        <v>91</v>
      </c>
      <c r="D99" s="29">
        <f t="shared" si="22"/>
        <v>12124</v>
      </c>
      <c r="E99" s="29">
        <f t="shared" si="27"/>
        <v>1103284</v>
      </c>
      <c r="F99" s="29">
        <f t="shared" si="23"/>
        <v>-1078966</v>
      </c>
      <c r="G99" s="34">
        <f>+Inputs!$D$3</f>
        <v>0.37951000000000001</v>
      </c>
      <c r="I99" s="27">
        <f t="shared" si="28"/>
        <v>2182250</v>
      </c>
      <c r="K99" s="27">
        <f t="shared" si="24"/>
        <v>12124</v>
      </c>
      <c r="L99" s="27">
        <f t="shared" si="29"/>
        <v>1103284</v>
      </c>
      <c r="M99" s="27">
        <f t="shared" si="25"/>
        <v>4601.1792400000004</v>
      </c>
      <c r="N99" s="27">
        <f t="shared" si="26"/>
        <v>4601.1792400000004</v>
      </c>
      <c r="O99" s="27">
        <f t="shared" si="30"/>
        <v>-409465.17220000195</v>
      </c>
      <c r="P99" s="27">
        <f t="shared" si="31"/>
        <v>409465.17220000195</v>
      </c>
    </row>
    <row r="100" spans="1:16">
      <c r="A100" s="30">
        <v>38353</v>
      </c>
      <c r="C100" s="6">
        <v>92</v>
      </c>
      <c r="D100" s="29">
        <f t="shared" si="22"/>
        <v>12124</v>
      </c>
      <c r="E100" s="29">
        <f t="shared" si="27"/>
        <v>1115408</v>
      </c>
      <c r="F100" s="29">
        <f t="shared" si="23"/>
        <v>-1066842</v>
      </c>
      <c r="G100" s="34">
        <f>+Inputs!$D$3</f>
        <v>0.37951000000000001</v>
      </c>
      <c r="I100" s="27">
        <f t="shared" si="28"/>
        <v>2182250</v>
      </c>
      <c r="K100" s="27">
        <f t="shared" si="24"/>
        <v>12124</v>
      </c>
      <c r="L100" s="27">
        <f t="shared" si="29"/>
        <v>1115408</v>
      </c>
      <c r="M100" s="27">
        <f t="shared" si="25"/>
        <v>4601.1792400000004</v>
      </c>
      <c r="N100" s="27">
        <f t="shared" si="26"/>
        <v>4601.1792400000004</v>
      </c>
      <c r="O100" s="27">
        <f t="shared" si="30"/>
        <v>-404863.99296000192</v>
      </c>
      <c r="P100" s="27">
        <f t="shared" si="31"/>
        <v>404863.99296000192</v>
      </c>
    </row>
    <row r="101" spans="1:16">
      <c r="A101" s="31">
        <v>38384</v>
      </c>
      <c r="C101" s="6">
        <v>93</v>
      </c>
      <c r="D101" s="29">
        <f t="shared" si="22"/>
        <v>12124</v>
      </c>
      <c r="E101" s="29">
        <f t="shared" si="27"/>
        <v>1127532</v>
      </c>
      <c r="F101" s="29">
        <f t="shared" si="23"/>
        <v>-1054718</v>
      </c>
      <c r="G101" s="34">
        <f>+Inputs!$D$3</f>
        <v>0.37951000000000001</v>
      </c>
      <c r="I101" s="27">
        <f t="shared" si="28"/>
        <v>2182250</v>
      </c>
      <c r="K101" s="27">
        <f t="shared" si="24"/>
        <v>12124</v>
      </c>
      <c r="L101" s="27">
        <f t="shared" si="29"/>
        <v>1127532</v>
      </c>
      <c r="M101" s="27">
        <f t="shared" si="25"/>
        <v>4601.1792400000004</v>
      </c>
      <c r="N101" s="27">
        <f t="shared" si="26"/>
        <v>4601.1792400000004</v>
      </c>
      <c r="O101" s="27">
        <f t="shared" si="30"/>
        <v>-400262.8137200019</v>
      </c>
      <c r="P101" s="27">
        <f t="shared" si="31"/>
        <v>400262.8137200019</v>
      </c>
    </row>
    <row r="102" spans="1:16">
      <c r="A102" s="30">
        <v>38412</v>
      </c>
      <c r="C102" s="6">
        <v>94</v>
      </c>
      <c r="D102" s="29">
        <f t="shared" si="22"/>
        <v>12124</v>
      </c>
      <c r="E102" s="29">
        <f t="shared" si="27"/>
        <v>1139656</v>
      </c>
      <c r="F102" s="29">
        <f t="shared" si="23"/>
        <v>-1042594</v>
      </c>
      <c r="G102" s="34">
        <f>+Inputs!$D$3</f>
        <v>0.37951000000000001</v>
      </c>
      <c r="I102" s="27">
        <f t="shared" si="28"/>
        <v>2182250</v>
      </c>
      <c r="K102" s="27">
        <f t="shared" si="24"/>
        <v>12124</v>
      </c>
      <c r="L102" s="27">
        <f t="shared" si="29"/>
        <v>1139656</v>
      </c>
      <c r="M102" s="27">
        <f t="shared" si="25"/>
        <v>4601.1792400000004</v>
      </c>
      <c r="N102" s="27">
        <f t="shared" si="26"/>
        <v>4601.1792400000004</v>
      </c>
      <c r="O102" s="27">
        <f t="shared" si="30"/>
        <v>-395661.63448000187</v>
      </c>
      <c r="P102" s="27">
        <f t="shared" si="31"/>
        <v>395661.63448000187</v>
      </c>
    </row>
    <row r="103" spans="1:16">
      <c r="A103" s="31">
        <v>38443</v>
      </c>
      <c r="C103" s="6">
        <v>95</v>
      </c>
      <c r="D103" s="29">
        <f t="shared" si="22"/>
        <v>12124</v>
      </c>
      <c r="E103" s="29">
        <f t="shared" si="27"/>
        <v>1151780</v>
      </c>
      <c r="F103" s="29">
        <f t="shared" si="23"/>
        <v>-1030470</v>
      </c>
      <c r="G103" s="34">
        <f>+Inputs!$D$3</f>
        <v>0.37951000000000001</v>
      </c>
      <c r="I103" s="27">
        <f t="shared" si="28"/>
        <v>2182250</v>
      </c>
      <c r="K103" s="27">
        <f t="shared" si="24"/>
        <v>12124</v>
      </c>
      <c r="L103" s="27">
        <f t="shared" si="29"/>
        <v>1151780</v>
      </c>
      <c r="M103" s="27">
        <f t="shared" si="25"/>
        <v>4601.1792400000004</v>
      </c>
      <c r="N103" s="27">
        <f t="shared" si="26"/>
        <v>4601.1792400000004</v>
      </c>
      <c r="O103" s="27">
        <f t="shared" si="30"/>
        <v>-391060.45524000184</v>
      </c>
      <c r="P103" s="27">
        <f t="shared" si="31"/>
        <v>391060.45524000184</v>
      </c>
    </row>
    <row r="104" spans="1:16">
      <c r="A104" s="30">
        <v>38473</v>
      </c>
      <c r="C104" s="6">
        <v>96</v>
      </c>
      <c r="D104" s="29">
        <f t="shared" si="22"/>
        <v>12124</v>
      </c>
      <c r="E104" s="29">
        <f t="shared" si="27"/>
        <v>1163904</v>
      </c>
      <c r="F104" s="29">
        <f t="shared" si="23"/>
        <v>-1018346</v>
      </c>
      <c r="G104" s="34">
        <f>+Inputs!$D$3</f>
        <v>0.37951000000000001</v>
      </c>
      <c r="I104" s="27">
        <f t="shared" si="28"/>
        <v>2182250</v>
      </c>
      <c r="K104" s="27">
        <f t="shared" si="24"/>
        <v>12124</v>
      </c>
      <c r="L104" s="27">
        <f t="shared" si="29"/>
        <v>1163904</v>
      </c>
      <c r="M104" s="27">
        <f t="shared" si="25"/>
        <v>4601.1792400000004</v>
      </c>
      <c r="N104" s="27">
        <f t="shared" si="26"/>
        <v>4601.1792400000004</v>
      </c>
      <c r="O104" s="27">
        <f t="shared" si="30"/>
        <v>-386459.27600000182</v>
      </c>
      <c r="P104" s="27">
        <f t="shared" si="31"/>
        <v>386459.27600000182</v>
      </c>
    </row>
    <row r="105" spans="1:16">
      <c r="A105" s="31">
        <v>38504</v>
      </c>
      <c r="C105" s="6">
        <v>97</v>
      </c>
      <c r="D105" s="29">
        <f t="shared" ref="D105:D136" si="32">ROUND(-(+$B$9/180)*1,0)</f>
        <v>12124</v>
      </c>
      <c r="E105" s="29">
        <f t="shared" si="27"/>
        <v>1176028</v>
      </c>
      <c r="F105" s="29">
        <f t="shared" ref="F105:F136" si="33">$B$9+E105</f>
        <v>-1006222</v>
      </c>
      <c r="G105" s="34">
        <f>+Inputs!$D$3</f>
        <v>0.37951000000000001</v>
      </c>
      <c r="I105" s="27">
        <f t="shared" si="28"/>
        <v>2182250</v>
      </c>
      <c r="K105" s="27">
        <f t="shared" ref="K105:K136" si="34">D105</f>
        <v>12124</v>
      </c>
      <c r="L105" s="27">
        <f t="shared" si="29"/>
        <v>1176028</v>
      </c>
      <c r="M105" s="27">
        <f t="shared" ref="M105:M136" si="35">K105*G105</f>
        <v>4601.1792400000004</v>
      </c>
      <c r="N105" s="27">
        <f t="shared" ref="N105:N136" si="36">M105-J105</f>
        <v>4601.1792400000004</v>
      </c>
      <c r="O105" s="27">
        <f t="shared" si="30"/>
        <v>-381858.09676000179</v>
      </c>
      <c r="P105" s="27">
        <f t="shared" si="31"/>
        <v>381858.09676000179</v>
      </c>
    </row>
    <row r="106" spans="1:16">
      <c r="A106" s="30">
        <v>38534</v>
      </c>
      <c r="C106" s="6">
        <v>98</v>
      </c>
      <c r="D106" s="29">
        <f t="shared" si="32"/>
        <v>12124</v>
      </c>
      <c r="E106" s="29">
        <f t="shared" ref="E106:E137" si="37">+E105+D106</f>
        <v>1188152</v>
      </c>
      <c r="F106" s="29">
        <f t="shared" si="33"/>
        <v>-994098</v>
      </c>
      <c r="G106" s="34">
        <f>+Inputs!$D$3</f>
        <v>0.37951000000000001</v>
      </c>
      <c r="I106" s="27">
        <f t="shared" ref="I106:I137" si="38">+I105+H106</f>
        <v>2182250</v>
      </c>
      <c r="K106" s="27">
        <f t="shared" si="34"/>
        <v>12124</v>
      </c>
      <c r="L106" s="27">
        <f t="shared" ref="L106:L137" si="39">+L105+K106</f>
        <v>1188152</v>
      </c>
      <c r="M106" s="27">
        <f t="shared" si="35"/>
        <v>4601.1792400000004</v>
      </c>
      <c r="N106" s="27">
        <f t="shared" si="36"/>
        <v>4601.1792400000004</v>
      </c>
      <c r="O106" s="27">
        <f t="shared" ref="O106:O137" si="40">+O105+N106</f>
        <v>-377256.91752000176</v>
      </c>
      <c r="P106" s="27">
        <f t="shared" ref="P106:P137" si="41">P105-N106</f>
        <v>377256.91752000176</v>
      </c>
    </row>
    <row r="107" spans="1:16">
      <c r="A107" s="31">
        <v>38565</v>
      </c>
      <c r="C107" s="6">
        <v>99</v>
      </c>
      <c r="D107" s="29">
        <f t="shared" si="32"/>
        <v>12124</v>
      </c>
      <c r="E107" s="29">
        <f t="shared" si="37"/>
        <v>1200276</v>
      </c>
      <c r="F107" s="29">
        <f t="shared" si="33"/>
        <v>-981974</v>
      </c>
      <c r="G107" s="34">
        <f>+Inputs!$D$3</f>
        <v>0.37951000000000001</v>
      </c>
      <c r="I107" s="27">
        <f t="shared" si="38"/>
        <v>2182250</v>
      </c>
      <c r="K107" s="27">
        <f t="shared" si="34"/>
        <v>12124</v>
      </c>
      <c r="L107" s="27">
        <f t="shared" si="39"/>
        <v>1200276</v>
      </c>
      <c r="M107" s="27">
        <f t="shared" si="35"/>
        <v>4601.1792400000004</v>
      </c>
      <c r="N107" s="27">
        <f t="shared" si="36"/>
        <v>4601.1792400000004</v>
      </c>
      <c r="O107" s="27">
        <f t="shared" si="40"/>
        <v>-372655.73828000174</v>
      </c>
      <c r="P107" s="27">
        <f t="shared" si="41"/>
        <v>372655.73828000174</v>
      </c>
    </row>
    <row r="108" spans="1:16">
      <c r="A108" s="30">
        <v>38596</v>
      </c>
      <c r="C108" s="6">
        <v>100</v>
      </c>
      <c r="D108" s="29">
        <f t="shared" si="32"/>
        <v>12124</v>
      </c>
      <c r="E108" s="29">
        <f t="shared" si="37"/>
        <v>1212400</v>
      </c>
      <c r="F108" s="29">
        <f t="shared" si="33"/>
        <v>-969850</v>
      </c>
      <c r="G108" s="34">
        <f>+Inputs!$D$3</f>
        <v>0.37951000000000001</v>
      </c>
      <c r="I108" s="27">
        <f t="shared" si="38"/>
        <v>2182250</v>
      </c>
      <c r="K108" s="27">
        <f t="shared" si="34"/>
        <v>12124</v>
      </c>
      <c r="L108" s="27">
        <f t="shared" si="39"/>
        <v>1212400</v>
      </c>
      <c r="M108" s="27">
        <f t="shared" si="35"/>
        <v>4601.1792400000004</v>
      </c>
      <c r="N108" s="27">
        <f t="shared" si="36"/>
        <v>4601.1792400000004</v>
      </c>
      <c r="O108" s="27">
        <f t="shared" si="40"/>
        <v>-368054.55904000171</v>
      </c>
      <c r="P108" s="27">
        <f t="shared" si="41"/>
        <v>368054.55904000171</v>
      </c>
    </row>
    <row r="109" spans="1:16">
      <c r="A109" s="31">
        <v>38626</v>
      </c>
      <c r="C109" s="6">
        <v>101</v>
      </c>
      <c r="D109" s="29">
        <f t="shared" si="32"/>
        <v>12124</v>
      </c>
      <c r="E109" s="29">
        <f t="shared" si="37"/>
        <v>1224524</v>
      </c>
      <c r="F109" s="29">
        <f t="shared" si="33"/>
        <v>-957726</v>
      </c>
      <c r="G109" s="34">
        <f>+Inputs!$D$3</f>
        <v>0.37951000000000001</v>
      </c>
      <c r="I109" s="27">
        <f t="shared" si="38"/>
        <v>2182250</v>
      </c>
      <c r="K109" s="27">
        <f t="shared" si="34"/>
        <v>12124</v>
      </c>
      <c r="L109" s="27">
        <f t="shared" si="39"/>
        <v>1224524</v>
      </c>
      <c r="M109" s="27">
        <f t="shared" si="35"/>
        <v>4601.1792400000004</v>
      </c>
      <c r="N109" s="27">
        <f t="shared" si="36"/>
        <v>4601.1792400000004</v>
      </c>
      <c r="O109" s="27">
        <f t="shared" si="40"/>
        <v>-363453.37980000168</v>
      </c>
      <c r="P109" s="27">
        <f t="shared" si="41"/>
        <v>363453.37980000168</v>
      </c>
    </row>
    <row r="110" spans="1:16">
      <c r="A110" s="30">
        <v>38657</v>
      </c>
      <c r="C110" s="6">
        <v>102</v>
      </c>
      <c r="D110" s="29">
        <f t="shared" si="32"/>
        <v>12124</v>
      </c>
      <c r="E110" s="29">
        <f t="shared" si="37"/>
        <v>1236648</v>
      </c>
      <c r="F110" s="29">
        <f t="shared" si="33"/>
        <v>-945602</v>
      </c>
      <c r="G110" s="34">
        <f>+Inputs!$D$3</f>
        <v>0.37951000000000001</v>
      </c>
      <c r="I110" s="27">
        <f t="shared" si="38"/>
        <v>2182250</v>
      </c>
      <c r="K110" s="27">
        <f t="shared" si="34"/>
        <v>12124</v>
      </c>
      <c r="L110" s="27">
        <f t="shared" si="39"/>
        <v>1236648</v>
      </c>
      <c r="M110" s="27">
        <f t="shared" si="35"/>
        <v>4601.1792400000004</v>
      </c>
      <c r="N110" s="27">
        <f t="shared" si="36"/>
        <v>4601.1792400000004</v>
      </c>
      <c r="O110" s="27">
        <f t="shared" si="40"/>
        <v>-358852.20056000166</v>
      </c>
      <c r="P110" s="27">
        <f t="shared" si="41"/>
        <v>358852.20056000166</v>
      </c>
    </row>
    <row r="111" spans="1:16">
      <c r="A111" s="31">
        <v>38687</v>
      </c>
      <c r="C111" s="6">
        <v>103</v>
      </c>
      <c r="D111" s="29">
        <f t="shared" si="32"/>
        <v>12124</v>
      </c>
      <c r="E111" s="29">
        <f t="shared" si="37"/>
        <v>1248772</v>
      </c>
      <c r="F111" s="29">
        <f t="shared" si="33"/>
        <v>-933478</v>
      </c>
      <c r="G111" s="34">
        <f>+Inputs!$D$3</f>
        <v>0.37951000000000001</v>
      </c>
      <c r="I111" s="27">
        <f t="shared" si="38"/>
        <v>2182250</v>
      </c>
      <c r="K111" s="27">
        <f t="shared" si="34"/>
        <v>12124</v>
      </c>
      <c r="L111" s="27">
        <f t="shared" si="39"/>
        <v>1248772</v>
      </c>
      <c r="M111" s="27">
        <f t="shared" si="35"/>
        <v>4601.1792400000004</v>
      </c>
      <c r="N111" s="27">
        <f t="shared" si="36"/>
        <v>4601.1792400000004</v>
      </c>
      <c r="O111" s="27">
        <f t="shared" si="40"/>
        <v>-354251.02132000163</v>
      </c>
      <c r="P111" s="27">
        <f t="shared" si="41"/>
        <v>354251.02132000163</v>
      </c>
    </row>
    <row r="112" spans="1:16">
      <c r="A112" s="30">
        <v>38718</v>
      </c>
      <c r="C112" s="6">
        <v>104</v>
      </c>
      <c r="D112" s="29">
        <f t="shared" si="32"/>
        <v>12124</v>
      </c>
      <c r="E112" s="29">
        <f t="shared" si="37"/>
        <v>1260896</v>
      </c>
      <c r="F112" s="29">
        <f t="shared" si="33"/>
        <v>-921354</v>
      </c>
      <c r="G112" s="34">
        <f>+Inputs!$D$3</f>
        <v>0.37951000000000001</v>
      </c>
      <c r="I112" s="27">
        <f t="shared" si="38"/>
        <v>2182250</v>
      </c>
      <c r="K112" s="27">
        <f t="shared" si="34"/>
        <v>12124</v>
      </c>
      <c r="L112" s="27">
        <f t="shared" si="39"/>
        <v>1260896</v>
      </c>
      <c r="M112" s="27">
        <f t="shared" si="35"/>
        <v>4601.1792400000004</v>
      </c>
      <c r="N112" s="27">
        <f t="shared" si="36"/>
        <v>4601.1792400000004</v>
      </c>
      <c r="O112" s="27">
        <f t="shared" si="40"/>
        <v>-349649.8420800016</v>
      </c>
      <c r="P112" s="27">
        <f t="shared" si="41"/>
        <v>349649.8420800016</v>
      </c>
    </row>
    <row r="113" spans="1:16">
      <c r="A113" s="31">
        <v>38749</v>
      </c>
      <c r="C113" s="6">
        <v>105</v>
      </c>
      <c r="D113" s="29">
        <f t="shared" si="32"/>
        <v>12124</v>
      </c>
      <c r="E113" s="29">
        <f t="shared" si="37"/>
        <v>1273020</v>
      </c>
      <c r="F113" s="29">
        <f t="shared" si="33"/>
        <v>-909230</v>
      </c>
      <c r="G113" s="34">
        <f>+Inputs!$D$3</f>
        <v>0.37951000000000001</v>
      </c>
      <c r="I113" s="27">
        <f t="shared" si="38"/>
        <v>2182250</v>
      </c>
      <c r="K113" s="27">
        <f t="shared" si="34"/>
        <v>12124</v>
      </c>
      <c r="L113" s="27">
        <f t="shared" si="39"/>
        <v>1273020</v>
      </c>
      <c r="M113" s="27">
        <f t="shared" si="35"/>
        <v>4601.1792400000004</v>
      </c>
      <c r="N113" s="27">
        <f t="shared" si="36"/>
        <v>4601.1792400000004</v>
      </c>
      <c r="O113" s="27">
        <f t="shared" si="40"/>
        <v>-345048.66284000158</v>
      </c>
      <c r="P113" s="27">
        <f t="shared" si="41"/>
        <v>345048.66284000158</v>
      </c>
    </row>
    <row r="114" spans="1:16">
      <c r="A114" s="30">
        <v>38777</v>
      </c>
      <c r="C114" s="6">
        <v>106</v>
      </c>
      <c r="D114" s="29">
        <f t="shared" si="32"/>
        <v>12124</v>
      </c>
      <c r="E114" s="29">
        <f t="shared" si="37"/>
        <v>1285144</v>
      </c>
      <c r="F114" s="29">
        <f t="shared" si="33"/>
        <v>-897106</v>
      </c>
      <c r="G114" s="34">
        <f>+Inputs!$D$3</f>
        <v>0.37951000000000001</v>
      </c>
      <c r="I114" s="27">
        <f t="shared" si="38"/>
        <v>2182250</v>
      </c>
      <c r="K114" s="27">
        <f t="shared" si="34"/>
        <v>12124</v>
      </c>
      <c r="L114" s="27">
        <f t="shared" si="39"/>
        <v>1285144</v>
      </c>
      <c r="M114" s="27">
        <f t="shared" si="35"/>
        <v>4601.1792400000004</v>
      </c>
      <c r="N114" s="27">
        <f t="shared" si="36"/>
        <v>4601.1792400000004</v>
      </c>
      <c r="O114" s="27">
        <f t="shared" si="40"/>
        <v>-340447.48360000155</v>
      </c>
      <c r="P114" s="27">
        <f t="shared" si="41"/>
        <v>340447.48360000155</v>
      </c>
    </row>
    <row r="115" spans="1:16">
      <c r="A115" s="31">
        <v>38808</v>
      </c>
      <c r="C115" s="6">
        <v>107</v>
      </c>
      <c r="D115" s="29">
        <f t="shared" si="32"/>
        <v>12124</v>
      </c>
      <c r="E115" s="29">
        <f t="shared" si="37"/>
        <v>1297268</v>
      </c>
      <c r="F115" s="29">
        <f t="shared" si="33"/>
        <v>-884982</v>
      </c>
      <c r="G115" s="34">
        <f>+Inputs!$D$3</f>
        <v>0.37951000000000001</v>
      </c>
      <c r="I115" s="27">
        <f t="shared" si="38"/>
        <v>2182250</v>
      </c>
      <c r="K115" s="27">
        <f t="shared" si="34"/>
        <v>12124</v>
      </c>
      <c r="L115" s="27">
        <f t="shared" si="39"/>
        <v>1297268</v>
      </c>
      <c r="M115" s="27">
        <f t="shared" si="35"/>
        <v>4601.1792400000004</v>
      </c>
      <c r="N115" s="27">
        <f t="shared" si="36"/>
        <v>4601.1792400000004</v>
      </c>
      <c r="O115" s="27">
        <f t="shared" si="40"/>
        <v>-335846.30436000152</v>
      </c>
      <c r="P115" s="27">
        <f t="shared" si="41"/>
        <v>335846.30436000152</v>
      </c>
    </row>
    <row r="116" spans="1:16">
      <c r="A116" s="30">
        <v>38838</v>
      </c>
      <c r="C116" s="6">
        <v>108</v>
      </c>
      <c r="D116" s="29">
        <f t="shared" si="32"/>
        <v>12124</v>
      </c>
      <c r="E116" s="29">
        <f t="shared" si="37"/>
        <v>1309392</v>
      </c>
      <c r="F116" s="29">
        <f t="shared" si="33"/>
        <v>-872858</v>
      </c>
      <c r="G116" s="34">
        <f>+Inputs!$D$3</f>
        <v>0.37951000000000001</v>
      </c>
      <c r="I116" s="27">
        <f t="shared" si="38"/>
        <v>2182250</v>
      </c>
      <c r="K116" s="27">
        <f t="shared" si="34"/>
        <v>12124</v>
      </c>
      <c r="L116" s="27">
        <f t="shared" si="39"/>
        <v>1309392</v>
      </c>
      <c r="M116" s="27">
        <f t="shared" si="35"/>
        <v>4601.1792400000004</v>
      </c>
      <c r="N116" s="27">
        <f t="shared" si="36"/>
        <v>4601.1792400000004</v>
      </c>
      <c r="O116" s="27">
        <f t="shared" si="40"/>
        <v>-331245.1251200015</v>
      </c>
      <c r="P116" s="27">
        <f t="shared" si="41"/>
        <v>331245.1251200015</v>
      </c>
    </row>
    <row r="117" spans="1:16">
      <c r="A117" s="31">
        <v>38869</v>
      </c>
      <c r="C117" s="6">
        <v>109</v>
      </c>
      <c r="D117" s="29">
        <f t="shared" si="32"/>
        <v>12124</v>
      </c>
      <c r="E117" s="29">
        <f t="shared" si="37"/>
        <v>1321516</v>
      </c>
      <c r="F117" s="29">
        <f t="shared" si="33"/>
        <v>-860734</v>
      </c>
      <c r="G117" s="34">
        <f>+Inputs!$D$3</f>
        <v>0.37951000000000001</v>
      </c>
      <c r="I117" s="27">
        <f t="shared" si="38"/>
        <v>2182250</v>
      </c>
      <c r="K117" s="27">
        <f t="shared" si="34"/>
        <v>12124</v>
      </c>
      <c r="L117" s="27">
        <f t="shared" si="39"/>
        <v>1321516</v>
      </c>
      <c r="M117" s="27">
        <f t="shared" si="35"/>
        <v>4601.1792400000004</v>
      </c>
      <c r="N117" s="27">
        <f t="shared" si="36"/>
        <v>4601.1792400000004</v>
      </c>
      <c r="O117" s="27">
        <f t="shared" si="40"/>
        <v>-326643.94588000147</v>
      </c>
      <c r="P117" s="27">
        <f t="shared" si="41"/>
        <v>326643.94588000147</v>
      </c>
    </row>
    <row r="118" spans="1:16">
      <c r="A118" s="30">
        <v>38899</v>
      </c>
      <c r="C118" s="6">
        <v>110</v>
      </c>
      <c r="D118" s="29">
        <f t="shared" si="32"/>
        <v>12124</v>
      </c>
      <c r="E118" s="29">
        <f t="shared" si="37"/>
        <v>1333640</v>
      </c>
      <c r="F118" s="29">
        <f t="shared" si="33"/>
        <v>-848610</v>
      </c>
      <c r="G118" s="34">
        <f>+Inputs!$D$3</f>
        <v>0.37951000000000001</v>
      </c>
      <c r="I118" s="27">
        <f t="shared" si="38"/>
        <v>2182250</v>
      </c>
      <c r="K118" s="27">
        <f t="shared" si="34"/>
        <v>12124</v>
      </c>
      <c r="L118" s="27">
        <f t="shared" si="39"/>
        <v>1333640</v>
      </c>
      <c r="M118" s="27">
        <f t="shared" si="35"/>
        <v>4601.1792400000004</v>
      </c>
      <c r="N118" s="27">
        <f t="shared" si="36"/>
        <v>4601.1792400000004</v>
      </c>
      <c r="O118" s="27">
        <f t="shared" si="40"/>
        <v>-322042.76664000144</v>
      </c>
      <c r="P118" s="27">
        <f t="shared" si="41"/>
        <v>322042.76664000144</v>
      </c>
    </row>
    <row r="119" spans="1:16">
      <c r="A119" s="31">
        <v>38930</v>
      </c>
      <c r="C119" s="6">
        <v>111</v>
      </c>
      <c r="D119" s="29">
        <f t="shared" si="32"/>
        <v>12124</v>
      </c>
      <c r="E119" s="29">
        <f t="shared" si="37"/>
        <v>1345764</v>
      </c>
      <c r="F119" s="29">
        <f t="shared" si="33"/>
        <v>-836486</v>
      </c>
      <c r="G119" s="34">
        <f>+Inputs!$D$3</f>
        <v>0.37951000000000001</v>
      </c>
      <c r="I119" s="27">
        <f t="shared" si="38"/>
        <v>2182250</v>
      </c>
      <c r="K119" s="27">
        <f t="shared" si="34"/>
        <v>12124</v>
      </c>
      <c r="L119" s="27">
        <f t="shared" si="39"/>
        <v>1345764</v>
      </c>
      <c r="M119" s="27">
        <f t="shared" si="35"/>
        <v>4601.1792400000004</v>
      </c>
      <c r="N119" s="27">
        <f t="shared" si="36"/>
        <v>4601.1792400000004</v>
      </c>
      <c r="O119" s="27">
        <f t="shared" si="40"/>
        <v>-317441.58740000142</v>
      </c>
      <c r="P119" s="27">
        <f t="shared" si="41"/>
        <v>317441.58740000142</v>
      </c>
    </row>
    <row r="120" spans="1:16">
      <c r="A120" s="30">
        <v>38961</v>
      </c>
      <c r="C120" s="6">
        <v>112</v>
      </c>
      <c r="D120" s="29">
        <f t="shared" si="32"/>
        <v>12124</v>
      </c>
      <c r="E120" s="29">
        <f t="shared" si="37"/>
        <v>1357888</v>
      </c>
      <c r="F120" s="29">
        <f t="shared" si="33"/>
        <v>-824362</v>
      </c>
      <c r="G120" s="34">
        <f>+Inputs!$D$3</f>
        <v>0.37951000000000001</v>
      </c>
      <c r="I120" s="27">
        <f t="shared" si="38"/>
        <v>2182250</v>
      </c>
      <c r="K120" s="27">
        <f t="shared" si="34"/>
        <v>12124</v>
      </c>
      <c r="L120" s="27">
        <f t="shared" si="39"/>
        <v>1357888</v>
      </c>
      <c r="M120" s="27">
        <f t="shared" si="35"/>
        <v>4601.1792400000004</v>
      </c>
      <c r="N120" s="27">
        <f t="shared" si="36"/>
        <v>4601.1792400000004</v>
      </c>
      <c r="O120" s="27">
        <f t="shared" si="40"/>
        <v>-312840.40816000139</v>
      </c>
      <c r="P120" s="27">
        <f t="shared" si="41"/>
        <v>312840.40816000139</v>
      </c>
    </row>
    <row r="121" spans="1:16">
      <c r="A121" s="31">
        <v>38991</v>
      </c>
      <c r="C121" s="6">
        <v>113</v>
      </c>
      <c r="D121" s="29">
        <f t="shared" si="32"/>
        <v>12124</v>
      </c>
      <c r="E121" s="29">
        <f t="shared" si="37"/>
        <v>1370012</v>
      </c>
      <c r="F121" s="29">
        <f t="shared" si="33"/>
        <v>-812238</v>
      </c>
      <c r="G121" s="34">
        <f>+Inputs!$D$3</f>
        <v>0.37951000000000001</v>
      </c>
      <c r="I121" s="27">
        <f t="shared" si="38"/>
        <v>2182250</v>
      </c>
      <c r="K121" s="27">
        <f t="shared" si="34"/>
        <v>12124</v>
      </c>
      <c r="L121" s="27">
        <f t="shared" si="39"/>
        <v>1370012</v>
      </c>
      <c r="M121" s="27">
        <f t="shared" si="35"/>
        <v>4601.1792400000004</v>
      </c>
      <c r="N121" s="27">
        <f t="shared" si="36"/>
        <v>4601.1792400000004</v>
      </c>
      <c r="O121" s="27">
        <f t="shared" si="40"/>
        <v>-308239.22892000136</v>
      </c>
      <c r="P121" s="27">
        <f t="shared" si="41"/>
        <v>308239.22892000136</v>
      </c>
    </row>
    <row r="122" spans="1:16">
      <c r="A122" s="30">
        <v>39022</v>
      </c>
      <c r="C122" s="6">
        <v>114</v>
      </c>
      <c r="D122" s="29">
        <f t="shared" si="32"/>
        <v>12124</v>
      </c>
      <c r="E122" s="29">
        <f t="shared" si="37"/>
        <v>1382136</v>
      </c>
      <c r="F122" s="29">
        <f t="shared" si="33"/>
        <v>-800114</v>
      </c>
      <c r="G122" s="34">
        <f>+Inputs!$D$3</f>
        <v>0.37951000000000001</v>
      </c>
      <c r="I122" s="27">
        <f t="shared" si="38"/>
        <v>2182250</v>
      </c>
      <c r="K122" s="27">
        <f t="shared" si="34"/>
        <v>12124</v>
      </c>
      <c r="L122" s="27">
        <f t="shared" si="39"/>
        <v>1382136</v>
      </c>
      <c r="M122" s="27">
        <f t="shared" si="35"/>
        <v>4601.1792400000004</v>
      </c>
      <c r="N122" s="27">
        <f t="shared" si="36"/>
        <v>4601.1792400000004</v>
      </c>
      <c r="O122" s="27">
        <f t="shared" si="40"/>
        <v>-303638.04968000134</v>
      </c>
      <c r="P122" s="27">
        <f t="shared" si="41"/>
        <v>303638.04968000134</v>
      </c>
    </row>
    <row r="123" spans="1:16">
      <c r="A123" s="31">
        <v>39052</v>
      </c>
      <c r="C123" s="6">
        <v>115</v>
      </c>
      <c r="D123" s="29">
        <f t="shared" si="32"/>
        <v>12124</v>
      </c>
      <c r="E123" s="29">
        <f t="shared" si="37"/>
        <v>1394260</v>
      </c>
      <c r="F123" s="29">
        <f t="shared" si="33"/>
        <v>-787990</v>
      </c>
      <c r="G123" s="34">
        <f>+Inputs!$D$3</f>
        <v>0.37951000000000001</v>
      </c>
      <c r="I123" s="27">
        <f t="shared" si="38"/>
        <v>2182250</v>
      </c>
      <c r="K123" s="27">
        <f t="shared" si="34"/>
        <v>12124</v>
      </c>
      <c r="L123" s="27">
        <f t="shared" si="39"/>
        <v>1394260</v>
      </c>
      <c r="M123" s="27">
        <f t="shared" si="35"/>
        <v>4601.1792400000004</v>
      </c>
      <c r="N123" s="27">
        <f t="shared" si="36"/>
        <v>4601.1792400000004</v>
      </c>
      <c r="O123" s="27">
        <f t="shared" si="40"/>
        <v>-299036.87044000131</v>
      </c>
      <c r="P123" s="27">
        <f t="shared" si="41"/>
        <v>299036.87044000131</v>
      </c>
    </row>
    <row r="124" spans="1:16">
      <c r="A124" s="30">
        <v>39083</v>
      </c>
      <c r="C124" s="6">
        <v>116</v>
      </c>
      <c r="D124" s="29">
        <f t="shared" si="32"/>
        <v>12124</v>
      </c>
      <c r="E124" s="29">
        <f t="shared" si="37"/>
        <v>1406384</v>
      </c>
      <c r="F124" s="29">
        <f t="shared" si="33"/>
        <v>-775866</v>
      </c>
      <c r="G124" s="34">
        <f>+Inputs!$D$3</f>
        <v>0.37951000000000001</v>
      </c>
      <c r="I124" s="27">
        <f t="shared" si="38"/>
        <v>2182250</v>
      </c>
      <c r="K124" s="27">
        <f t="shared" si="34"/>
        <v>12124</v>
      </c>
      <c r="L124" s="27">
        <f t="shared" si="39"/>
        <v>1406384</v>
      </c>
      <c r="M124" s="27">
        <f t="shared" si="35"/>
        <v>4601.1792400000004</v>
      </c>
      <c r="N124" s="27">
        <f t="shared" si="36"/>
        <v>4601.1792400000004</v>
      </c>
      <c r="O124" s="27">
        <f t="shared" si="40"/>
        <v>-294435.69120000128</v>
      </c>
      <c r="P124" s="27">
        <f t="shared" si="41"/>
        <v>294435.69120000128</v>
      </c>
    </row>
    <row r="125" spans="1:16">
      <c r="A125" s="31">
        <v>39114</v>
      </c>
      <c r="C125" s="6">
        <v>117</v>
      </c>
      <c r="D125" s="29">
        <f t="shared" si="32"/>
        <v>12124</v>
      </c>
      <c r="E125" s="29">
        <f t="shared" si="37"/>
        <v>1418508</v>
      </c>
      <c r="F125" s="29">
        <f t="shared" si="33"/>
        <v>-763742</v>
      </c>
      <c r="G125" s="34">
        <f>+Inputs!$D$3</f>
        <v>0.37951000000000001</v>
      </c>
      <c r="I125" s="27">
        <f t="shared" si="38"/>
        <v>2182250</v>
      </c>
      <c r="K125" s="27">
        <f t="shared" si="34"/>
        <v>12124</v>
      </c>
      <c r="L125" s="27">
        <f t="shared" si="39"/>
        <v>1418508</v>
      </c>
      <c r="M125" s="27">
        <f t="shared" si="35"/>
        <v>4601.1792400000004</v>
      </c>
      <c r="N125" s="27">
        <f t="shared" si="36"/>
        <v>4601.1792400000004</v>
      </c>
      <c r="O125" s="27">
        <f t="shared" si="40"/>
        <v>-289834.51196000125</v>
      </c>
      <c r="P125" s="27">
        <f t="shared" si="41"/>
        <v>289834.51196000125</v>
      </c>
    </row>
    <row r="126" spans="1:16">
      <c r="A126" s="30">
        <v>39142</v>
      </c>
      <c r="C126" s="6">
        <v>118</v>
      </c>
      <c r="D126" s="29">
        <f t="shared" si="32"/>
        <v>12124</v>
      </c>
      <c r="E126" s="29">
        <f t="shared" si="37"/>
        <v>1430632</v>
      </c>
      <c r="F126" s="29">
        <f t="shared" si="33"/>
        <v>-751618</v>
      </c>
      <c r="G126" s="34">
        <f>+Inputs!$D$3</f>
        <v>0.37951000000000001</v>
      </c>
      <c r="I126" s="27">
        <f t="shared" si="38"/>
        <v>2182250</v>
      </c>
      <c r="K126" s="27">
        <f t="shared" si="34"/>
        <v>12124</v>
      </c>
      <c r="L126" s="27">
        <f t="shared" si="39"/>
        <v>1430632</v>
      </c>
      <c r="M126" s="27">
        <f t="shared" si="35"/>
        <v>4601.1792400000004</v>
      </c>
      <c r="N126" s="27">
        <f t="shared" si="36"/>
        <v>4601.1792400000004</v>
      </c>
      <c r="O126" s="27">
        <f t="shared" si="40"/>
        <v>-285233.33272000123</v>
      </c>
      <c r="P126" s="27">
        <f t="shared" si="41"/>
        <v>285233.33272000123</v>
      </c>
    </row>
    <row r="127" spans="1:16">
      <c r="A127" s="31">
        <v>39173</v>
      </c>
      <c r="C127" s="6">
        <v>119</v>
      </c>
      <c r="D127" s="29">
        <f t="shared" si="32"/>
        <v>12124</v>
      </c>
      <c r="E127" s="29">
        <f t="shared" si="37"/>
        <v>1442756</v>
      </c>
      <c r="F127" s="29">
        <f t="shared" si="33"/>
        <v>-739494</v>
      </c>
      <c r="G127" s="34">
        <f>+Inputs!$D$3</f>
        <v>0.37951000000000001</v>
      </c>
      <c r="I127" s="27">
        <f t="shared" si="38"/>
        <v>2182250</v>
      </c>
      <c r="K127" s="27">
        <f t="shared" si="34"/>
        <v>12124</v>
      </c>
      <c r="L127" s="27">
        <f t="shared" si="39"/>
        <v>1442756</v>
      </c>
      <c r="M127" s="27">
        <f t="shared" si="35"/>
        <v>4601.1792400000004</v>
      </c>
      <c r="N127" s="27">
        <f t="shared" si="36"/>
        <v>4601.1792400000004</v>
      </c>
      <c r="O127" s="27">
        <f t="shared" si="40"/>
        <v>-280632.1534800012</v>
      </c>
      <c r="P127" s="27">
        <f t="shared" si="41"/>
        <v>280632.1534800012</v>
      </c>
    </row>
    <row r="128" spans="1:16">
      <c r="A128" s="30">
        <v>39203</v>
      </c>
      <c r="C128" s="6">
        <v>120</v>
      </c>
      <c r="D128" s="29">
        <f t="shared" si="32"/>
        <v>12124</v>
      </c>
      <c r="E128" s="29">
        <f t="shared" si="37"/>
        <v>1454880</v>
      </c>
      <c r="F128" s="29">
        <f t="shared" si="33"/>
        <v>-727370</v>
      </c>
      <c r="G128" s="34">
        <f>+Inputs!$D$3</f>
        <v>0.37951000000000001</v>
      </c>
      <c r="I128" s="27">
        <f t="shared" si="38"/>
        <v>2182250</v>
      </c>
      <c r="K128" s="27">
        <f t="shared" si="34"/>
        <v>12124</v>
      </c>
      <c r="L128" s="27">
        <f t="shared" si="39"/>
        <v>1454880</v>
      </c>
      <c r="M128" s="27">
        <f t="shared" si="35"/>
        <v>4601.1792400000004</v>
      </c>
      <c r="N128" s="27">
        <f t="shared" si="36"/>
        <v>4601.1792400000004</v>
      </c>
      <c r="O128" s="27">
        <f t="shared" si="40"/>
        <v>-276030.97424000117</v>
      </c>
      <c r="P128" s="27">
        <f t="shared" si="41"/>
        <v>276030.97424000117</v>
      </c>
    </row>
    <row r="129" spans="1:16">
      <c r="A129" s="31">
        <v>39234</v>
      </c>
      <c r="C129" s="6">
        <v>121</v>
      </c>
      <c r="D129" s="29">
        <f t="shared" si="32"/>
        <v>12124</v>
      </c>
      <c r="E129" s="29">
        <f t="shared" si="37"/>
        <v>1467004</v>
      </c>
      <c r="F129" s="29">
        <f t="shared" si="33"/>
        <v>-715246</v>
      </c>
      <c r="G129" s="34">
        <f>+Inputs!$D$3</f>
        <v>0.37951000000000001</v>
      </c>
      <c r="I129" s="27">
        <f t="shared" si="38"/>
        <v>2182250</v>
      </c>
      <c r="K129" s="27">
        <f t="shared" si="34"/>
        <v>12124</v>
      </c>
      <c r="L129" s="27">
        <f t="shared" si="39"/>
        <v>1467004</v>
      </c>
      <c r="M129" s="27">
        <f t="shared" si="35"/>
        <v>4601.1792400000004</v>
      </c>
      <c r="N129" s="27">
        <f t="shared" si="36"/>
        <v>4601.1792400000004</v>
      </c>
      <c r="O129" s="27">
        <f t="shared" si="40"/>
        <v>-271429.79500000115</v>
      </c>
      <c r="P129" s="27">
        <f t="shared" si="41"/>
        <v>271429.79500000115</v>
      </c>
    </row>
    <row r="130" spans="1:16">
      <c r="A130" s="30">
        <v>39264</v>
      </c>
      <c r="C130" s="6">
        <v>122</v>
      </c>
      <c r="D130" s="29">
        <f t="shared" si="32"/>
        <v>12124</v>
      </c>
      <c r="E130" s="29">
        <f t="shared" si="37"/>
        <v>1479128</v>
      </c>
      <c r="F130" s="29">
        <f t="shared" si="33"/>
        <v>-703122</v>
      </c>
      <c r="G130" s="34">
        <f>+Inputs!$D$3</f>
        <v>0.37951000000000001</v>
      </c>
      <c r="I130" s="27">
        <f t="shared" si="38"/>
        <v>2182250</v>
      </c>
      <c r="K130" s="27">
        <f t="shared" si="34"/>
        <v>12124</v>
      </c>
      <c r="L130" s="27">
        <f t="shared" si="39"/>
        <v>1479128</v>
      </c>
      <c r="M130" s="27">
        <f t="shared" si="35"/>
        <v>4601.1792400000004</v>
      </c>
      <c r="N130" s="27">
        <f t="shared" si="36"/>
        <v>4601.1792400000004</v>
      </c>
      <c r="O130" s="27">
        <f t="shared" si="40"/>
        <v>-266828.61576000112</v>
      </c>
      <c r="P130" s="27">
        <f t="shared" si="41"/>
        <v>266828.61576000112</v>
      </c>
    </row>
    <row r="131" spans="1:16">
      <c r="A131" s="31">
        <v>39295</v>
      </c>
      <c r="C131" s="6">
        <v>123</v>
      </c>
      <c r="D131" s="29">
        <f t="shared" si="32"/>
        <v>12124</v>
      </c>
      <c r="E131" s="29">
        <f t="shared" si="37"/>
        <v>1491252</v>
      </c>
      <c r="F131" s="29">
        <f t="shared" si="33"/>
        <v>-690998</v>
      </c>
      <c r="G131" s="34">
        <f>+Inputs!$D$3</f>
        <v>0.37951000000000001</v>
      </c>
      <c r="I131" s="27">
        <f t="shared" si="38"/>
        <v>2182250</v>
      </c>
      <c r="K131" s="27">
        <f t="shared" si="34"/>
        <v>12124</v>
      </c>
      <c r="L131" s="27">
        <f t="shared" si="39"/>
        <v>1491252</v>
      </c>
      <c r="M131" s="27">
        <f t="shared" si="35"/>
        <v>4601.1792400000004</v>
      </c>
      <c r="N131" s="27">
        <f t="shared" si="36"/>
        <v>4601.1792400000004</v>
      </c>
      <c r="O131" s="27">
        <f t="shared" si="40"/>
        <v>-262227.43652000109</v>
      </c>
      <c r="P131" s="27">
        <f t="shared" si="41"/>
        <v>262227.43652000109</v>
      </c>
    </row>
    <row r="132" spans="1:16">
      <c r="A132" s="30">
        <v>39326</v>
      </c>
      <c r="C132" s="6">
        <v>124</v>
      </c>
      <c r="D132" s="29">
        <f t="shared" si="32"/>
        <v>12124</v>
      </c>
      <c r="E132" s="29">
        <f t="shared" si="37"/>
        <v>1503376</v>
      </c>
      <c r="F132" s="29">
        <f t="shared" si="33"/>
        <v>-678874</v>
      </c>
      <c r="G132" s="34">
        <f>+Inputs!$D$3</f>
        <v>0.37951000000000001</v>
      </c>
      <c r="I132" s="27">
        <f t="shared" si="38"/>
        <v>2182250</v>
      </c>
      <c r="K132" s="27">
        <f t="shared" si="34"/>
        <v>12124</v>
      </c>
      <c r="L132" s="27">
        <f t="shared" si="39"/>
        <v>1503376</v>
      </c>
      <c r="M132" s="27">
        <f t="shared" si="35"/>
        <v>4601.1792400000004</v>
      </c>
      <c r="N132" s="27">
        <f t="shared" si="36"/>
        <v>4601.1792400000004</v>
      </c>
      <c r="O132" s="27">
        <f t="shared" si="40"/>
        <v>-257626.2572800011</v>
      </c>
      <c r="P132" s="27">
        <f t="shared" si="41"/>
        <v>257626.2572800011</v>
      </c>
    </row>
    <row r="133" spans="1:16">
      <c r="A133" s="31">
        <v>39356</v>
      </c>
      <c r="C133" s="6">
        <v>125</v>
      </c>
      <c r="D133" s="29">
        <f t="shared" si="32"/>
        <v>12124</v>
      </c>
      <c r="E133" s="29">
        <f t="shared" si="37"/>
        <v>1515500</v>
      </c>
      <c r="F133" s="29">
        <f t="shared" si="33"/>
        <v>-666750</v>
      </c>
      <c r="G133" s="34">
        <f>+Inputs!$D$3</f>
        <v>0.37951000000000001</v>
      </c>
      <c r="I133" s="27">
        <f t="shared" si="38"/>
        <v>2182250</v>
      </c>
      <c r="K133" s="27">
        <f t="shared" si="34"/>
        <v>12124</v>
      </c>
      <c r="L133" s="27">
        <f t="shared" si="39"/>
        <v>1515500</v>
      </c>
      <c r="M133" s="27">
        <f t="shared" si="35"/>
        <v>4601.1792400000004</v>
      </c>
      <c r="N133" s="27">
        <f t="shared" si="36"/>
        <v>4601.1792400000004</v>
      </c>
      <c r="O133" s="27">
        <f t="shared" si="40"/>
        <v>-253025.0780400011</v>
      </c>
      <c r="P133" s="27">
        <f t="shared" si="41"/>
        <v>253025.0780400011</v>
      </c>
    </row>
    <row r="134" spans="1:16">
      <c r="A134" s="30">
        <v>39387</v>
      </c>
      <c r="C134" s="6">
        <v>126</v>
      </c>
      <c r="D134" s="29">
        <f t="shared" si="32"/>
        <v>12124</v>
      </c>
      <c r="E134" s="29">
        <f t="shared" si="37"/>
        <v>1527624</v>
      </c>
      <c r="F134" s="29">
        <f t="shared" si="33"/>
        <v>-654626</v>
      </c>
      <c r="G134" s="34">
        <f>+Inputs!$D$3</f>
        <v>0.37951000000000001</v>
      </c>
      <c r="I134" s="27">
        <f t="shared" si="38"/>
        <v>2182250</v>
      </c>
      <c r="K134" s="27">
        <f t="shared" si="34"/>
        <v>12124</v>
      </c>
      <c r="L134" s="27">
        <f t="shared" si="39"/>
        <v>1527624</v>
      </c>
      <c r="M134" s="27">
        <f t="shared" si="35"/>
        <v>4601.1792400000004</v>
      </c>
      <c r="N134" s="27">
        <f t="shared" si="36"/>
        <v>4601.1792400000004</v>
      </c>
      <c r="O134" s="27">
        <f t="shared" si="40"/>
        <v>-248423.8988000011</v>
      </c>
      <c r="P134" s="27">
        <f t="shared" si="41"/>
        <v>248423.8988000011</v>
      </c>
    </row>
    <row r="135" spans="1:16">
      <c r="A135" s="31">
        <v>39417</v>
      </c>
      <c r="C135" s="6">
        <v>127</v>
      </c>
      <c r="D135" s="29">
        <f t="shared" si="32"/>
        <v>12124</v>
      </c>
      <c r="E135" s="29">
        <f t="shared" si="37"/>
        <v>1539748</v>
      </c>
      <c r="F135" s="29">
        <f t="shared" si="33"/>
        <v>-642502</v>
      </c>
      <c r="G135" s="34">
        <f>+Inputs!$D$3</f>
        <v>0.37951000000000001</v>
      </c>
      <c r="I135" s="27">
        <f t="shared" si="38"/>
        <v>2182250</v>
      </c>
      <c r="K135" s="27">
        <f t="shared" si="34"/>
        <v>12124</v>
      </c>
      <c r="L135" s="27">
        <f t="shared" si="39"/>
        <v>1539748</v>
      </c>
      <c r="M135" s="27">
        <f t="shared" si="35"/>
        <v>4601.1792400000004</v>
      </c>
      <c r="N135" s="27">
        <f t="shared" si="36"/>
        <v>4601.1792400000004</v>
      </c>
      <c r="O135" s="27">
        <f t="shared" si="40"/>
        <v>-243822.7195600011</v>
      </c>
      <c r="P135" s="27">
        <f t="shared" si="41"/>
        <v>243822.7195600011</v>
      </c>
    </row>
    <row r="136" spans="1:16">
      <c r="A136" s="30">
        <v>39448</v>
      </c>
      <c r="C136" s="6">
        <v>128</v>
      </c>
      <c r="D136" s="29">
        <f t="shared" si="32"/>
        <v>12124</v>
      </c>
      <c r="E136" s="29">
        <f t="shared" si="37"/>
        <v>1551872</v>
      </c>
      <c r="F136" s="29">
        <f t="shared" si="33"/>
        <v>-630378</v>
      </c>
      <c r="G136" s="34">
        <f>+Inputs!$D$3</f>
        <v>0.37951000000000001</v>
      </c>
      <c r="I136" s="27">
        <f t="shared" si="38"/>
        <v>2182250</v>
      </c>
      <c r="K136" s="27">
        <f t="shared" si="34"/>
        <v>12124</v>
      </c>
      <c r="L136" s="27">
        <f t="shared" si="39"/>
        <v>1551872</v>
      </c>
      <c r="M136" s="27">
        <f t="shared" si="35"/>
        <v>4601.1792400000004</v>
      </c>
      <c r="N136" s="27">
        <f t="shared" si="36"/>
        <v>4601.1792400000004</v>
      </c>
      <c r="O136" s="27">
        <f t="shared" si="40"/>
        <v>-239221.54032000111</v>
      </c>
      <c r="P136" s="27">
        <f t="shared" si="41"/>
        <v>239221.54032000111</v>
      </c>
    </row>
    <row r="137" spans="1:16">
      <c r="A137" s="31">
        <v>39479</v>
      </c>
      <c r="C137" s="6">
        <v>129</v>
      </c>
      <c r="D137" s="29">
        <f t="shared" ref="D137:D159" si="42">ROUND(-(+$B$9/180)*1,0)</f>
        <v>12124</v>
      </c>
      <c r="E137" s="29">
        <f t="shared" si="37"/>
        <v>1563996</v>
      </c>
      <c r="F137" s="29">
        <f t="shared" ref="F137:F168" si="43">$B$9+E137</f>
        <v>-618254</v>
      </c>
      <c r="G137" s="34">
        <f>+Inputs!$D$3</f>
        <v>0.37951000000000001</v>
      </c>
      <c r="I137" s="27">
        <f t="shared" si="38"/>
        <v>2182250</v>
      </c>
      <c r="K137" s="27">
        <f t="shared" ref="K137:K168" si="44">D137</f>
        <v>12124</v>
      </c>
      <c r="L137" s="27">
        <f t="shared" si="39"/>
        <v>1563996</v>
      </c>
      <c r="M137" s="27">
        <f t="shared" ref="M137:M168" si="45">K137*G137</f>
        <v>4601.1792400000004</v>
      </c>
      <c r="N137" s="27">
        <f t="shared" ref="N137:N168" si="46">M137-J137</f>
        <v>4601.1792400000004</v>
      </c>
      <c r="O137" s="27">
        <f t="shared" si="40"/>
        <v>-234620.36108000111</v>
      </c>
      <c r="P137" s="27">
        <f t="shared" si="41"/>
        <v>234620.36108000111</v>
      </c>
    </row>
    <row r="138" spans="1:16">
      <c r="A138" s="30">
        <v>39508</v>
      </c>
      <c r="C138" s="6">
        <v>130</v>
      </c>
      <c r="D138" s="29">
        <f t="shared" si="42"/>
        <v>12124</v>
      </c>
      <c r="E138" s="29">
        <f t="shared" ref="E138:E169" si="47">+E137+D138</f>
        <v>1576120</v>
      </c>
      <c r="F138" s="29">
        <f t="shared" si="43"/>
        <v>-606130</v>
      </c>
      <c r="G138" s="34">
        <f>+Inputs!$D$3</f>
        <v>0.37951000000000001</v>
      </c>
      <c r="I138" s="27">
        <f t="shared" ref="I138:I169" si="48">+I137+H138</f>
        <v>2182250</v>
      </c>
      <c r="K138" s="27">
        <f t="shared" si="44"/>
        <v>12124</v>
      </c>
      <c r="L138" s="27">
        <f t="shared" ref="L138:L169" si="49">+L137+K138</f>
        <v>1576120</v>
      </c>
      <c r="M138" s="27">
        <f t="shared" si="45"/>
        <v>4601.1792400000004</v>
      </c>
      <c r="N138" s="27">
        <f t="shared" si="46"/>
        <v>4601.1792400000004</v>
      </c>
      <c r="O138" s="27">
        <f t="shared" ref="O138:O169" si="50">+O137+N138</f>
        <v>-230019.18184000111</v>
      </c>
      <c r="P138" s="27">
        <f t="shared" ref="P138:P169" si="51">P137-N138</f>
        <v>230019.18184000111</v>
      </c>
    </row>
    <row r="139" spans="1:16">
      <c r="A139" s="31">
        <v>39539</v>
      </c>
      <c r="C139" s="6">
        <v>131</v>
      </c>
      <c r="D139" s="29">
        <f t="shared" si="42"/>
        <v>12124</v>
      </c>
      <c r="E139" s="29">
        <f t="shared" si="47"/>
        <v>1588244</v>
      </c>
      <c r="F139" s="29">
        <f t="shared" si="43"/>
        <v>-594006</v>
      </c>
      <c r="G139" s="34">
        <f>+Inputs!$D$3</f>
        <v>0.37951000000000001</v>
      </c>
      <c r="I139" s="27">
        <f t="shared" si="48"/>
        <v>2182250</v>
      </c>
      <c r="K139" s="27">
        <f t="shared" si="44"/>
        <v>12124</v>
      </c>
      <c r="L139" s="27">
        <f t="shared" si="49"/>
        <v>1588244</v>
      </c>
      <c r="M139" s="27">
        <f t="shared" si="45"/>
        <v>4601.1792400000004</v>
      </c>
      <c r="N139" s="27">
        <f t="shared" si="46"/>
        <v>4601.1792400000004</v>
      </c>
      <c r="O139" s="27">
        <f t="shared" si="50"/>
        <v>-225418.00260000111</v>
      </c>
      <c r="P139" s="27">
        <f t="shared" si="51"/>
        <v>225418.00260000111</v>
      </c>
    </row>
    <row r="140" spans="1:16">
      <c r="A140" s="30">
        <v>39569</v>
      </c>
      <c r="C140" s="6">
        <v>132</v>
      </c>
      <c r="D140" s="29">
        <f t="shared" si="42"/>
        <v>12124</v>
      </c>
      <c r="E140" s="29">
        <f t="shared" si="47"/>
        <v>1600368</v>
      </c>
      <c r="F140" s="29">
        <f t="shared" si="43"/>
        <v>-581882</v>
      </c>
      <c r="G140" s="34">
        <f>+Inputs!$D$3</f>
        <v>0.37951000000000001</v>
      </c>
      <c r="I140" s="27">
        <f t="shared" si="48"/>
        <v>2182250</v>
      </c>
      <c r="K140" s="27">
        <f t="shared" si="44"/>
        <v>12124</v>
      </c>
      <c r="L140" s="27">
        <f t="shared" si="49"/>
        <v>1600368</v>
      </c>
      <c r="M140" s="27">
        <f t="shared" si="45"/>
        <v>4601.1792400000004</v>
      </c>
      <c r="N140" s="27">
        <f t="shared" si="46"/>
        <v>4601.1792400000004</v>
      </c>
      <c r="O140" s="27">
        <f t="shared" si="50"/>
        <v>-220816.82336000112</v>
      </c>
      <c r="P140" s="27">
        <f t="shared" si="51"/>
        <v>220816.82336000112</v>
      </c>
    </row>
    <row r="141" spans="1:16">
      <c r="A141" s="31">
        <v>39600</v>
      </c>
      <c r="C141" s="6">
        <v>133</v>
      </c>
      <c r="D141" s="29">
        <f t="shared" si="42"/>
        <v>12124</v>
      </c>
      <c r="E141" s="29">
        <f t="shared" si="47"/>
        <v>1612492</v>
      </c>
      <c r="F141" s="29">
        <f t="shared" si="43"/>
        <v>-569758</v>
      </c>
      <c r="G141" s="34">
        <f>+Inputs!$D$3</f>
        <v>0.37951000000000001</v>
      </c>
      <c r="I141" s="27">
        <f t="shared" si="48"/>
        <v>2182250</v>
      </c>
      <c r="K141" s="27">
        <f t="shared" si="44"/>
        <v>12124</v>
      </c>
      <c r="L141" s="27">
        <f t="shared" si="49"/>
        <v>1612492</v>
      </c>
      <c r="M141" s="27">
        <f t="shared" si="45"/>
        <v>4601.1792400000004</v>
      </c>
      <c r="N141" s="27">
        <f t="shared" si="46"/>
        <v>4601.1792400000004</v>
      </c>
      <c r="O141" s="27">
        <f t="shared" si="50"/>
        <v>-216215.64412000112</v>
      </c>
      <c r="P141" s="27">
        <f t="shared" si="51"/>
        <v>216215.64412000112</v>
      </c>
    </row>
    <row r="142" spans="1:16">
      <c r="A142" s="30">
        <v>39630</v>
      </c>
      <c r="C142" s="6">
        <v>134</v>
      </c>
      <c r="D142" s="29">
        <f t="shared" si="42"/>
        <v>12124</v>
      </c>
      <c r="E142" s="29">
        <f t="shared" si="47"/>
        <v>1624616</v>
      </c>
      <c r="F142" s="29">
        <f t="shared" si="43"/>
        <v>-557634</v>
      </c>
      <c r="G142" s="34">
        <f>+Inputs!$D$3</f>
        <v>0.37951000000000001</v>
      </c>
      <c r="I142" s="27">
        <f t="shared" si="48"/>
        <v>2182250</v>
      </c>
      <c r="K142" s="27">
        <f t="shared" si="44"/>
        <v>12124</v>
      </c>
      <c r="L142" s="27">
        <f t="shared" si="49"/>
        <v>1624616</v>
      </c>
      <c r="M142" s="27">
        <f t="shared" si="45"/>
        <v>4601.1792400000004</v>
      </c>
      <c r="N142" s="27">
        <f t="shared" si="46"/>
        <v>4601.1792400000004</v>
      </c>
      <c r="O142" s="27">
        <f t="shared" si="50"/>
        <v>-211614.46488000112</v>
      </c>
      <c r="P142" s="27">
        <f t="shared" si="51"/>
        <v>211614.46488000112</v>
      </c>
    </row>
    <row r="143" spans="1:16">
      <c r="A143" s="31">
        <v>39661</v>
      </c>
      <c r="C143" s="6">
        <v>135</v>
      </c>
      <c r="D143" s="29">
        <f t="shared" si="42"/>
        <v>12124</v>
      </c>
      <c r="E143" s="29">
        <f t="shared" si="47"/>
        <v>1636740</v>
      </c>
      <c r="F143" s="29">
        <f t="shared" si="43"/>
        <v>-545510</v>
      </c>
      <c r="G143" s="34">
        <f>+Inputs!$D$3</f>
        <v>0.37951000000000001</v>
      </c>
      <c r="I143" s="27">
        <f t="shared" si="48"/>
        <v>2182250</v>
      </c>
      <c r="K143" s="27">
        <f t="shared" si="44"/>
        <v>12124</v>
      </c>
      <c r="L143" s="27">
        <f t="shared" si="49"/>
        <v>1636740</v>
      </c>
      <c r="M143" s="27">
        <f t="shared" si="45"/>
        <v>4601.1792400000004</v>
      </c>
      <c r="N143" s="27">
        <f t="shared" si="46"/>
        <v>4601.1792400000004</v>
      </c>
      <c r="O143" s="27">
        <f t="shared" si="50"/>
        <v>-207013.28564000112</v>
      </c>
      <c r="P143" s="27">
        <f t="shared" si="51"/>
        <v>207013.28564000112</v>
      </c>
    </row>
    <row r="144" spans="1:16">
      <c r="A144" s="30">
        <v>39692</v>
      </c>
      <c r="C144" s="6">
        <v>136</v>
      </c>
      <c r="D144" s="29">
        <f t="shared" si="42"/>
        <v>12124</v>
      </c>
      <c r="E144" s="29">
        <f t="shared" si="47"/>
        <v>1648864</v>
      </c>
      <c r="F144" s="29">
        <f t="shared" si="43"/>
        <v>-533386</v>
      </c>
      <c r="G144" s="34">
        <f>+Inputs!$D$3</f>
        <v>0.37951000000000001</v>
      </c>
      <c r="I144" s="27">
        <f t="shared" si="48"/>
        <v>2182250</v>
      </c>
      <c r="K144" s="27">
        <f t="shared" si="44"/>
        <v>12124</v>
      </c>
      <c r="L144" s="27">
        <f t="shared" si="49"/>
        <v>1648864</v>
      </c>
      <c r="M144" s="27">
        <f t="shared" si="45"/>
        <v>4601.1792400000004</v>
      </c>
      <c r="N144" s="27">
        <f t="shared" si="46"/>
        <v>4601.1792400000004</v>
      </c>
      <c r="O144" s="27">
        <f t="shared" si="50"/>
        <v>-202412.10640000112</v>
      </c>
      <c r="P144" s="27">
        <f t="shared" si="51"/>
        <v>202412.10640000112</v>
      </c>
    </row>
    <row r="145" spans="1:19">
      <c r="A145" s="31">
        <v>39722</v>
      </c>
      <c r="C145" s="6">
        <v>137</v>
      </c>
      <c r="D145" s="29">
        <f t="shared" si="42"/>
        <v>12124</v>
      </c>
      <c r="E145" s="29">
        <f t="shared" si="47"/>
        <v>1660988</v>
      </c>
      <c r="F145" s="29">
        <f t="shared" si="43"/>
        <v>-521262</v>
      </c>
      <c r="G145" s="34">
        <f>+Inputs!$D$3</f>
        <v>0.37951000000000001</v>
      </c>
      <c r="I145" s="27">
        <f t="shared" si="48"/>
        <v>2182250</v>
      </c>
      <c r="K145" s="27">
        <f t="shared" si="44"/>
        <v>12124</v>
      </c>
      <c r="L145" s="27">
        <f t="shared" si="49"/>
        <v>1660988</v>
      </c>
      <c r="M145" s="27">
        <f t="shared" si="45"/>
        <v>4601.1792400000004</v>
      </c>
      <c r="N145" s="27">
        <f t="shared" si="46"/>
        <v>4601.1792400000004</v>
      </c>
      <c r="O145" s="27">
        <f t="shared" si="50"/>
        <v>-197810.92716000113</v>
      </c>
      <c r="P145" s="27">
        <f t="shared" si="51"/>
        <v>197810.92716000113</v>
      </c>
    </row>
    <row r="146" spans="1:19">
      <c r="A146" s="30">
        <v>39753</v>
      </c>
      <c r="C146" s="6">
        <v>138</v>
      </c>
      <c r="D146" s="29">
        <f t="shared" si="42"/>
        <v>12124</v>
      </c>
      <c r="E146" s="29">
        <f t="shared" si="47"/>
        <v>1673112</v>
      </c>
      <c r="F146" s="29">
        <f t="shared" si="43"/>
        <v>-509138</v>
      </c>
      <c r="G146" s="34">
        <f>+Inputs!$D$3</f>
        <v>0.37951000000000001</v>
      </c>
      <c r="I146" s="27">
        <f t="shared" si="48"/>
        <v>2182250</v>
      </c>
      <c r="K146" s="27">
        <f t="shared" si="44"/>
        <v>12124</v>
      </c>
      <c r="L146" s="27">
        <f t="shared" si="49"/>
        <v>1673112</v>
      </c>
      <c r="M146" s="27">
        <f t="shared" si="45"/>
        <v>4601.1792400000004</v>
      </c>
      <c r="N146" s="27">
        <f t="shared" si="46"/>
        <v>4601.1792400000004</v>
      </c>
      <c r="O146" s="27">
        <f t="shared" si="50"/>
        <v>-193209.74792000113</v>
      </c>
      <c r="P146" s="27">
        <f t="shared" si="51"/>
        <v>193209.74792000113</v>
      </c>
    </row>
    <row r="147" spans="1:19">
      <c r="A147" s="31">
        <v>39783</v>
      </c>
      <c r="C147" s="6">
        <v>139</v>
      </c>
      <c r="D147" s="29">
        <f t="shared" si="42"/>
        <v>12124</v>
      </c>
      <c r="E147" s="29">
        <f t="shared" si="47"/>
        <v>1685236</v>
      </c>
      <c r="F147" s="29">
        <f t="shared" si="43"/>
        <v>-497014</v>
      </c>
      <c r="G147" s="34">
        <f>+Inputs!$D$3</f>
        <v>0.37951000000000001</v>
      </c>
      <c r="I147" s="27">
        <f t="shared" si="48"/>
        <v>2182250</v>
      </c>
      <c r="K147" s="27">
        <f t="shared" si="44"/>
        <v>12124</v>
      </c>
      <c r="L147" s="27">
        <f t="shared" si="49"/>
        <v>1685236</v>
      </c>
      <c r="M147" s="27">
        <f t="shared" si="45"/>
        <v>4601.1792400000004</v>
      </c>
      <c r="N147" s="27">
        <f t="shared" si="46"/>
        <v>4601.1792400000004</v>
      </c>
      <c r="O147" s="27">
        <f t="shared" si="50"/>
        <v>-188608.56868000113</v>
      </c>
      <c r="P147" s="27">
        <f t="shared" si="51"/>
        <v>188608.56868000113</v>
      </c>
    </row>
    <row r="148" spans="1:19">
      <c r="A148" s="30">
        <v>39814</v>
      </c>
      <c r="C148" s="6">
        <v>140</v>
      </c>
      <c r="D148" s="29">
        <f t="shared" si="42"/>
        <v>12124</v>
      </c>
      <c r="E148" s="29">
        <f t="shared" si="47"/>
        <v>1697360</v>
      </c>
      <c r="F148" s="29">
        <f t="shared" si="43"/>
        <v>-484890</v>
      </c>
      <c r="G148" s="34">
        <f>+Inputs!$D$3</f>
        <v>0.37951000000000001</v>
      </c>
      <c r="I148" s="27">
        <f t="shared" si="48"/>
        <v>2182250</v>
      </c>
      <c r="K148" s="27">
        <f t="shared" si="44"/>
        <v>12124</v>
      </c>
      <c r="L148" s="27">
        <f t="shared" si="49"/>
        <v>1697360</v>
      </c>
      <c r="M148" s="27">
        <f t="shared" si="45"/>
        <v>4601.1792400000004</v>
      </c>
      <c r="N148" s="27">
        <f t="shared" si="46"/>
        <v>4601.1792400000004</v>
      </c>
      <c r="O148" s="27">
        <f t="shared" si="50"/>
        <v>-184007.38944000113</v>
      </c>
      <c r="P148" s="27">
        <f t="shared" si="51"/>
        <v>184007.38944000113</v>
      </c>
    </row>
    <row r="149" spans="1:19">
      <c r="A149" s="31">
        <v>39845</v>
      </c>
      <c r="C149" s="6">
        <v>141</v>
      </c>
      <c r="D149" s="29">
        <f t="shared" si="42"/>
        <v>12124</v>
      </c>
      <c r="E149" s="29">
        <f t="shared" si="47"/>
        <v>1709484</v>
      </c>
      <c r="F149" s="29">
        <f t="shared" si="43"/>
        <v>-472766</v>
      </c>
      <c r="G149" s="34">
        <f>+Inputs!$D$3</f>
        <v>0.37951000000000001</v>
      </c>
      <c r="I149" s="27">
        <f t="shared" si="48"/>
        <v>2182250</v>
      </c>
      <c r="K149" s="27">
        <f t="shared" si="44"/>
        <v>12124</v>
      </c>
      <c r="L149" s="27">
        <f t="shared" si="49"/>
        <v>1709484</v>
      </c>
      <c r="M149" s="27">
        <f t="shared" si="45"/>
        <v>4601.1792400000004</v>
      </c>
      <c r="N149" s="27">
        <f t="shared" si="46"/>
        <v>4601.1792400000004</v>
      </c>
      <c r="O149" s="27">
        <f t="shared" si="50"/>
        <v>-179406.21020000114</v>
      </c>
      <c r="P149" s="27">
        <f t="shared" si="51"/>
        <v>179406.21020000114</v>
      </c>
    </row>
    <row r="150" spans="1:19">
      <c r="A150" s="30">
        <v>39873</v>
      </c>
      <c r="C150" s="6">
        <v>142</v>
      </c>
      <c r="D150" s="29">
        <f t="shared" si="42"/>
        <v>12124</v>
      </c>
      <c r="E150" s="29">
        <f t="shared" si="47"/>
        <v>1721608</v>
      </c>
      <c r="F150" s="29">
        <f t="shared" si="43"/>
        <v>-460642</v>
      </c>
      <c r="G150" s="34">
        <f>+Inputs!$D$3</f>
        <v>0.37951000000000001</v>
      </c>
      <c r="I150" s="27">
        <f t="shared" si="48"/>
        <v>2182250</v>
      </c>
      <c r="K150" s="27">
        <f t="shared" si="44"/>
        <v>12124</v>
      </c>
      <c r="L150" s="27">
        <f t="shared" si="49"/>
        <v>1721608</v>
      </c>
      <c r="M150" s="27">
        <f t="shared" si="45"/>
        <v>4601.1792400000004</v>
      </c>
      <c r="N150" s="27">
        <f t="shared" si="46"/>
        <v>4601.1792400000004</v>
      </c>
      <c r="O150" s="27">
        <f t="shared" si="50"/>
        <v>-174805.03096000114</v>
      </c>
      <c r="P150" s="27">
        <f t="shared" si="51"/>
        <v>174805.03096000114</v>
      </c>
    </row>
    <row r="151" spans="1:19">
      <c r="A151" s="31">
        <v>39904</v>
      </c>
      <c r="C151" s="6">
        <v>143</v>
      </c>
      <c r="D151" s="29">
        <f t="shared" si="42"/>
        <v>12124</v>
      </c>
      <c r="E151" s="29">
        <f t="shared" si="47"/>
        <v>1733732</v>
      </c>
      <c r="F151" s="29">
        <f t="shared" si="43"/>
        <v>-448518</v>
      </c>
      <c r="G151" s="34">
        <f>+Inputs!$D$3</f>
        <v>0.37951000000000001</v>
      </c>
      <c r="I151" s="27">
        <f t="shared" si="48"/>
        <v>2182250</v>
      </c>
      <c r="K151" s="27">
        <f t="shared" si="44"/>
        <v>12124</v>
      </c>
      <c r="L151" s="27">
        <f t="shared" si="49"/>
        <v>1733732</v>
      </c>
      <c r="M151" s="27">
        <f t="shared" si="45"/>
        <v>4601.1792400000004</v>
      </c>
      <c r="N151" s="27">
        <f t="shared" si="46"/>
        <v>4601.1792400000004</v>
      </c>
      <c r="O151" s="27">
        <f t="shared" si="50"/>
        <v>-170203.85172000114</v>
      </c>
      <c r="P151" s="27">
        <f t="shared" si="51"/>
        <v>170203.85172000114</v>
      </c>
    </row>
    <row r="152" spans="1:19">
      <c r="A152" s="30">
        <v>39934</v>
      </c>
      <c r="C152" s="6">
        <v>144</v>
      </c>
      <c r="D152" s="29">
        <f t="shared" si="42"/>
        <v>12124</v>
      </c>
      <c r="E152" s="29">
        <f t="shared" si="47"/>
        <v>1745856</v>
      </c>
      <c r="F152" s="29">
        <f t="shared" si="43"/>
        <v>-436394</v>
      </c>
      <c r="G152" s="34">
        <f>+Inputs!$D$3</f>
        <v>0.37951000000000001</v>
      </c>
      <c r="I152" s="27">
        <f t="shared" si="48"/>
        <v>2182250</v>
      </c>
      <c r="K152" s="27">
        <f t="shared" si="44"/>
        <v>12124</v>
      </c>
      <c r="L152" s="27">
        <f t="shared" si="49"/>
        <v>1745856</v>
      </c>
      <c r="M152" s="27">
        <f t="shared" si="45"/>
        <v>4601.1792400000004</v>
      </c>
      <c r="N152" s="27">
        <f t="shared" si="46"/>
        <v>4601.1792400000004</v>
      </c>
      <c r="O152" s="27">
        <f t="shared" si="50"/>
        <v>-165602.67248000114</v>
      </c>
      <c r="P152" s="27">
        <f t="shared" si="51"/>
        <v>165602.67248000114</v>
      </c>
    </row>
    <row r="153" spans="1:19">
      <c r="A153" s="31">
        <v>39965</v>
      </c>
      <c r="C153" s="6">
        <v>145</v>
      </c>
      <c r="D153" s="29">
        <f t="shared" si="42"/>
        <v>12124</v>
      </c>
      <c r="E153" s="29">
        <f t="shared" si="47"/>
        <v>1757980</v>
      </c>
      <c r="F153" s="29">
        <f t="shared" si="43"/>
        <v>-424270</v>
      </c>
      <c r="G153" s="34">
        <f>+Inputs!$D$3</f>
        <v>0.37951000000000001</v>
      </c>
      <c r="I153" s="27">
        <f t="shared" si="48"/>
        <v>2182250</v>
      </c>
      <c r="K153" s="27">
        <f t="shared" si="44"/>
        <v>12124</v>
      </c>
      <c r="L153" s="27">
        <f t="shared" si="49"/>
        <v>1757980</v>
      </c>
      <c r="M153" s="27">
        <f t="shared" si="45"/>
        <v>4601.1792400000004</v>
      </c>
      <c r="N153" s="27">
        <f t="shared" si="46"/>
        <v>4601.1792400000004</v>
      </c>
      <c r="O153" s="27">
        <f t="shared" si="50"/>
        <v>-161001.49324000115</v>
      </c>
      <c r="P153" s="27">
        <f t="shared" si="51"/>
        <v>161001.49324000115</v>
      </c>
    </row>
    <row r="154" spans="1:19">
      <c r="A154" s="30">
        <v>39995</v>
      </c>
      <c r="C154" s="6">
        <v>146</v>
      </c>
      <c r="D154" s="29">
        <f t="shared" si="42"/>
        <v>12124</v>
      </c>
      <c r="E154" s="29">
        <f t="shared" si="47"/>
        <v>1770104</v>
      </c>
      <c r="F154" s="29">
        <f t="shared" si="43"/>
        <v>-412146</v>
      </c>
      <c r="G154" s="34">
        <f>+Inputs!$D$3</f>
        <v>0.37951000000000001</v>
      </c>
      <c r="I154" s="27">
        <f t="shared" si="48"/>
        <v>2182250</v>
      </c>
      <c r="K154" s="27">
        <f t="shared" si="44"/>
        <v>12124</v>
      </c>
      <c r="L154" s="27">
        <f t="shared" si="49"/>
        <v>1770104</v>
      </c>
      <c r="M154" s="27">
        <f t="shared" si="45"/>
        <v>4601.1792400000004</v>
      </c>
      <c r="N154" s="27">
        <f t="shared" si="46"/>
        <v>4601.1792400000004</v>
      </c>
      <c r="O154" s="27">
        <f t="shared" si="50"/>
        <v>-156400.31400000115</v>
      </c>
      <c r="P154" s="27">
        <f t="shared" si="51"/>
        <v>156400.31400000115</v>
      </c>
    </row>
    <row r="155" spans="1:19">
      <c r="A155" s="31">
        <v>40026</v>
      </c>
      <c r="C155" s="6">
        <v>147</v>
      </c>
      <c r="D155" s="29">
        <f t="shared" si="42"/>
        <v>12124</v>
      </c>
      <c r="E155" s="29">
        <f t="shared" si="47"/>
        <v>1782228</v>
      </c>
      <c r="F155" s="29">
        <f t="shared" si="43"/>
        <v>-400022</v>
      </c>
      <c r="G155" s="34">
        <f>+Inputs!$D$3</f>
        <v>0.37951000000000001</v>
      </c>
      <c r="I155" s="27">
        <f t="shared" si="48"/>
        <v>2182250</v>
      </c>
      <c r="K155" s="27">
        <f t="shared" si="44"/>
        <v>12124</v>
      </c>
      <c r="L155" s="27">
        <f t="shared" si="49"/>
        <v>1782228</v>
      </c>
      <c r="M155" s="27">
        <f t="shared" si="45"/>
        <v>4601.1792400000004</v>
      </c>
      <c r="N155" s="27">
        <f t="shared" si="46"/>
        <v>4601.1792400000004</v>
      </c>
      <c r="O155" s="27">
        <f t="shared" si="50"/>
        <v>-151799.13476000115</v>
      </c>
      <c r="P155" s="27">
        <f t="shared" si="51"/>
        <v>151799.13476000115</v>
      </c>
    </row>
    <row r="156" spans="1:19">
      <c r="A156" s="30">
        <v>40057</v>
      </c>
      <c r="C156" s="6">
        <v>148</v>
      </c>
      <c r="D156" s="29">
        <f t="shared" si="42"/>
        <v>12124</v>
      </c>
      <c r="E156" s="29">
        <f t="shared" si="47"/>
        <v>1794352</v>
      </c>
      <c r="F156" s="29">
        <f t="shared" si="43"/>
        <v>-387898</v>
      </c>
      <c r="G156" s="34">
        <f>+Inputs!$D$3</f>
        <v>0.37951000000000001</v>
      </c>
      <c r="I156" s="27">
        <f t="shared" si="48"/>
        <v>2182250</v>
      </c>
      <c r="K156" s="27">
        <f t="shared" si="44"/>
        <v>12124</v>
      </c>
      <c r="L156" s="27">
        <f t="shared" si="49"/>
        <v>1794352</v>
      </c>
      <c r="M156" s="27">
        <f t="shared" si="45"/>
        <v>4601.1792400000004</v>
      </c>
      <c r="N156" s="27">
        <f t="shared" si="46"/>
        <v>4601.1792400000004</v>
      </c>
      <c r="O156" s="27">
        <f t="shared" si="50"/>
        <v>-147197.95552000115</v>
      </c>
      <c r="P156" s="27">
        <f t="shared" si="51"/>
        <v>147197.95552000115</v>
      </c>
    </row>
    <row r="157" spans="1:19">
      <c r="A157" s="31">
        <v>40087</v>
      </c>
      <c r="C157" s="6">
        <v>149</v>
      </c>
      <c r="D157" s="29">
        <f t="shared" si="42"/>
        <v>12124</v>
      </c>
      <c r="E157" s="29">
        <f t="shared" si="47"/>
        <v>1806476</v>
      </c>
      <c r="F157" s="29">
        <f t="shared" si="43"/>
        <v>-375774</v>
      </c>
      <c r="G157" s="34">
        <f>+Inputs!$D$3</f>
        <v>0.37951000000000001</v>
      </c>
      <c r="I157" s="27">
        <f t="shared" si="48"/>
        <v>2182250</v>
      </c>
      <c r="K157" s="27">
        <f t="shared" si="44"/>
        <v>12124</v>
      </c>
      <c r="L157" s="27">
        <f t="shared" si="49"/>
        <v>1806476</v>
      </c>
      <c r="M157" s="27">
        <f t="shared" si="45"/>
        <v>4601.1792400000004</v>
      </c>
      <c r="N157" s="27">
        <f t="shared" si="46"/>
        <v>4601.1792400000004</v>
      </c>
      <c r="O157" s="27">
        <f t="shared" si="50"/>
        <v>-142596.77628000116</v>
      </c>
      <c r="P157" s="27">
        <f t="shared" si="51"/>
        <v>142596.77628000116</v>
      </c>
    </row>
    <row r="158" spans="1:19">
      <c r="A158" s="30">
        <v>40118</v>
      </c>
      <c r="C158" s="6">
        <v>150</v>
      </c>
      <c r="D158" s="29">
        <f t="shared" si="42"/>
        <v>12124</v>
      </c>
      <c r="E158" s="29">
        <f t="shared" si="47"/>
        <v>1818600</v>
      </c>
      <c r="F158" s="29">
        <f t="shared" si="43"/>
        <v>-363650</v>
      </c>
      <c r="G158" s="34">
        <f>+Inputs!$D$3</f>
        <v>0.37951000000000001</v>
      </c>
      <c r="I158" s="27">
        <f t="shared" si="48"/>
        <v>2182250</v>
      </c>
      <c r="K158" s="27">
        <f t="shared" si="44"/>
        <v>12124</v>
      </c>
      <c r="L158" s="27">
        <f t="shared" si="49"/>
        <v>1818600</v>
      </c>
      <c r="M158" s="27">
        <f t="shared" si="45"/>
        <v>4601.1792400000004</v>
      </c>
      <c r="N158" s="27">
        <f t="shared" si="46"/>
        <v>4601.1792400000004</v>
      </c>
      <c r="O158" s="27">
        <f t="shared" si="50"/>
        <v>-137995.59704000116</v>
      </c>
      <c r="P158" s="27">
        <f t="shared" si="51"/>
        <v>137995.59704000116</v>
      </c>
    </row>
    <row r="159" spans="1:19">
      <c r="A159" s="31">
        <v>40148</v>
      </c>
      <c r="C159" s="6">
        <v>151</v>
      </c>
      <c r="D159" s="29">
        <f t="shared" si="42"/>
        <v>12124</v>
      </c>
      <c r="E159" s="29">
        <f t="shared" si="47"/>
        <v>1830724</v>
      </c>
      <c r="F159" s="29">
        <f t="shared" si="43"/>
        <v>-351526</v>
      </c>
      <c r="G159" s="34">
        <f>+Inputs!$D$3</f>
        <v>0.37951000000000001</v>
      </c>
      <c r="I159" s="27">
        <f t="shared" si="48"/>
        <v>2182250</v>
      </c>
      <c r="K159" s="27">
        <f t="shared" si="44"/>
        <v>12124</v>
      </c>
      <c r="L159" s="27">
        <f t="shared" si="49"/>
        <v>1830724</v>
      </c>
      <c r="M159" s="27">
        <f t="shared" si="45"/>
        <v>4601.1792400000004</v>
      </c>
      <c r="N159" s="27">
        <f t="shared" si="46"/>
        <v>4601.1792400000004</v>
      </c>
      <c r="O159" s="27">
        <f t="shared" si="50"/>
        <v>-133394.41780000116</v>
      </c>
      <c r="P159" s="27">
        <f t="shared" si="51"/>
        <v>133394.41780000116</v>
      </c>
    </row>
    <row r="160" spans="1:19" s="237" customFormat="1">
      <c r="A160" s="236">
        <v>40179</v>
      </c>
      <c r="C160" s="238">
        <v>152</v>
      </c>
      <c r="D160" s="239">
        <f>ROUND(-($F$159/60)*1,0)</f>
        <v>5859</v>
      </c>
      <c r="E160" s="239">
        <f t="shared" si="47"/>
        <v>1836583</v>
      </c>
      <c r="F160" s="239">
        <f t="shared" si="43"/>
        <v>-345667</v>
      </c>
      <c r="G160" s="240">
        <f>+Inputs!$D$3</f>
        <v>0.37951000000000001</v>
      </c>
      <c r="I160" s="241">
        <f t="shared" si="48"/>
        <v>2182250</v>
      </c>
      <c r="K160" s="241">
        <f t="shared" si="44"/>
        <v>5859</v>
      </c>
      <c r="L160" s="241">
        <f t="shared" si="49"/>
        <v>1836583</v>
      </c>
      <c r="M160" s="241">
        <f t="shared" si="45"/>
        <v>2223.54909</v>
      </c>
      <c r="N160" s="241">
        <f t="shared" si="46"/>
        <v>2223.54909</v>
      </c>
      <c r="O160" s="241">
        <f t="shared" si="50"/>
        <v>-131170.86871000117</v>
      </c>
      <c r="P160" s="241">
        <f t="shared" si="51"/>
        <v>131170.86871000117</v>
      </c>
      <c r="Q160" s="242"/>
      <c r="R160" s="242"/>
      <c r="S160" s="242"/>
    </row>
    <row r="161" spans="1:19" s="237" customFormat="1">
      <c r="A161" s="243">
        <v>40210</v>
      </c>
      <c r="C161" s="238">
        <v>153</v>
      </c>
      <c r="D161" s="239">
        <f t="shared" ref="D161:D218" si="52">ROUND(-($F$159/60)*1,0)</f>
        <v>5859</v>
      </c>
      <c r="E161" s="239">
        <f t="shared" si="47"/>
        <v>1842442</v>
      </c>
      <c r="F161" s="239">
        <f t="shared" si="43"/>
        <v>-339808</v>
      </c>
      <c r="G161" s="240">
        <f>+Inputs!$D$3</f>
        <v>0.37951000000000001</v>
      </c>
      <c r="I161" s="241">
        <f t="shared" si="48"/>
        <v>2182250</v>
      </c>
      <c r="K161" s="241">
        <f t="shared" si="44"/>
        <v>5859</v>
      </c>
      <c r="L161" s="241">
        <f t="shared" si="49"/>
        <v>1842442</v>
      </c>
      <c r="M161" s="241">
        <f t="shared" si="45"/>
        <v>2223.54909</v>
      </c>
      <c r="N161" s="241">
        <f t="shared" si="46"/>
        <v>2223.54909</v>
      </c>
      <c r="O161" s="241">
        <f t="shared" si="50"/>
        <v>-128947.31962000117</v>
      </c>
      <c r="P161" s="241">
        <f t="shared" si="51"/>
        <v>128947.31962000117</v>
      </c>
      <c r="Q161" s="242"/>
      <c r="R161" s="242"/>
      <c r="S161" s="242"/>
    </row>
    <row r="162" spans="1:19" s="237" customFormat="1">
      <c r="A162" s="236">
        <v>40238</v>
      </c>
      <c r="C162" s="238">
        <v>154</v>
      </c>
      <c r="D162" s="239">
        <f t="shared" si="52"/>
        <v>5859</v>
      </c>
      <c r="E162" s="239">
        <f t="shared" si="47"/>
        <v>1848301</v>
      </c>
      <c r="F162" s="239">
        <f t="shared" si="43"/>
        <v>-333949</v>
      </c>
      <c r="G162" s="240">
        <f>+Inputs!$D$3</f>
        <v>0.37951000000000001</v>
      </c>
      <c r="I162" s="241">
        <f t="shared" si="48"/>
        <v>2182250</v>
      </c>
      <c r="K162" s="241">
        <f t="shared" si="44"/>
        <v>5859</v>
      </c>
      <c r="L162" s="241">
        <f t="shared" si="49"/>
        <v>1848301</v>
      </c>
      <c r="M162" s="241">
        <f t="shared" si="45"/>
        <v>2223.54909</v>
      </c>
      <c r="N162" s="241">
        <f t="shared" si="46"/>
        <v>2223.54909</v>
      </c>
      <c r="O162" s="241">
        <f t="shared" si="50"/>
        <v>-126723.77053000117</v>
      </c>
      <c r="P162" s="241">
        <f t="shared" si="51"/>
        <v>126723.77053000117</v>
      </c>
      <c r="Q162" s="242"/>
      <c r="R162" s="242"/>
      <c r="S162" s="242"/>
    </row>
    <row r="163" spans="1:19" s="237" customFormat="1">
      <c r="A163" s="243">
        <v>40269</v>
      </c>
      <c r="C163" s="238">
        <v>155</v>
      </c>
      <c r="D163" s="239">
        <f t="shared" si="52"/>
        <v>5859</v>
      </c>
      <c r="E163" s="239">
        <f t="shared" si="47"/>
        <v>1854160</v>
      </c>
      <c r="F163" s="239">
        <f t="shared" si="43"/>
        <v>-328090</v>
      </c>
      <c r="G163" s="240">
        <f>+Inputs!$D$3</f>
        <v>0.37951000000000001</v>
      </c>
      <c r="I163" s="241">
        <f t="shared" si="48"/>
        <v>2182250</v>
      </c>
      <c r="K163" s="241">
        <f t="shared" si="44"/>
        <v>5859</v>
      </c>
      <c r="L163" s="241">
        <f t="shared" si="49"/>
        <v>1854160</v>
      </c>
      <c r="M163" s="241">
        <f t="shared" si="45"/>
        <v>2223.54909</v>
      </c>
      <c r="N163" s="241">
        <f t="shared" si="46"/>
        <v>2223.54909</v>
      </c>
      <c r="O163" s="241">
        <f t="shared" si="50"/>
        <v>-124500.22144000117</v>
      </c>
      <c r="P163" s="241">
        <f t="shared" si="51"/>
        <v>124500.22144000117</v>
      </c>
      <c r="Q163" s="242"/>
      <c r="R163" s="242"/>
      <c r="S163" s="242"/>
    </row>
    <row r="164" spans="1:19" s="237" customFormat="1">
      <c r="A164" s="236">
        <v>40299</v>
      </c>
      <c r="C164" s="238">
        <v>156</v>
      </c>
      <c r="D164" s="239">
        <f t="shared" si="52"/>
        <v>5859</v>
      </c>
      <c r="E164" s="239">
        <f t="shared" si="47"/>
        <v>1860019</v>
      </c>
      <c r="F164" s="239">
        <f t="shared" si="43"/>
        <v>-322231</v>
      </c>
      <c r="G164" s="240">
        <f>+Inputs!$D$3</f>
        <v>0.37951000000000001</v>
      </c>
      <c r="I164" s="241">
        <f t="shared" si="48"/>
        <v>2182250</v>
      </c>
      <c r="K164" s="241">
        <f t="shared" si="44"/>
        <v>5859</v>
      </c>
      <c r="L164" s="241">
        <f t="shared" si="49"/>
        <v>1860019</v>
      </c>
      <c r="M164" s="241">
        <f t="shared" si="45"/>
        <v>2223.54909</v>
      </c>
      <c r="N164" s="241">
        <f t="shared" si="46"/>
        <v>2223.54909</v>
      </c>
      <c r="O164" s="241">
        <f t="shared" si="50"/>
        <v>-122276.67235000117</v>
      </c>
      <c r="P164" s="241">
        <f t="shared" si="51"/>
        <v>122276.67235000117</v>
      </c>
      <c r="Q164" s="242"/>
      <c r="R164" s="242"/>
      <c r="S164" s="242"/>
    </row>
    <row r="165" spans="1:19" s="237" customFormat="1">
      <c r="A165" s="243">
        <v>40330</v>
      </c>
      <c r="C165" s="238">
        <v>157</v>
      </c>
      <c r="D165" s="239">
        <f t="shared" si="52"/>
        <v>5859</v>
      </c>
      <c r="E165" s="239">
        <f t="shared" si="47"/>
        <v>1865878</v>
      </c>
      <c r="F165" s="239">
        <f t="shared" si="43"/>
        <v>-316372</v>
      </c>
      <c r="G165" s="240">
        <f>+Inputs!$D$3</f>
        <v>0.37951000000000001</v>
      </c>
      <c r="I165" s="241">
        <f t="shared" si="48"/>
        <v>2182250</v>
      </c>
      <c r="K165" s="241">
        <f t="shared" si="44"/>
        <v>5859</v>
      </c>
      <c r="L165" s="241">
        <f t="shared" si="49"/>
        <v>1865878</v>
      </c>
      <c r="M165" s="241">
        <f t="shared" si="45"/>
        <v>2223.54909</v>
      </c>
      <c r="N165" s="241">
        <f t="shared" si="46"/>
        <v>2223.54909</v>
      </c>
      <c r="O165" s="241">
        <f t="shared" si="50"/>
        <v>-120053.12326000117</v>
      </c>
      <c r="P165" s="241">
        <f t="shared" si="51"/>
        <v>120053.12326000117</v>
      </c>
      <c r="Q165" s="242"/>
      <c r="R165" s="242"/>
      <c r="S165" s="242"/>
    </row>
    <row r="166" spans="1:19" s="237" customFormat="1">
      <c r="A166" s="236">
        <v>40360</v>
      </c>
      <c r="C166" s="238">
        <v>158</v>
      </c>
      <c r="D166" s="239">
        <f t="shared" si="52"/>
        <v>5859</v>
      </c>
      <c r="E166" s="239">
        <f t="shared" si="47"/>
        <v>1871737</v>
      </c>
      <c r="F166" s="239">
        <f t="shared" si="43"/>
        <v>-310513</v>
      </c>
      <c r="G166" s="240">
        <f>+Inputs!$D$3</f>
        <v>0.37951000000000001</v>
      </c>
      <c r="I166" s="241">
        <f t="shared" si="48"/>
        <v>2182250</v>
      </c>
      <c r="K166" s="241">
        <f t="shared" si="44"/>
        <v>5859</v>
      </c>
      <c r="L166" s="241">
        <f t="shared" si="49"/>
        <v>1871737</v>
      </c>
      <c r="M166" s="241">
        <f t="shared" si="45"/>
        <v>2223.54909</v>
      </c>
      <c r="N166" s="241">
        <f t="shared" si="46"/>
        <v>2223.54909</v>
      </c>
      <c r="O166" s="241">
        <f t="shared" si="50"/>
        <v>-117829.57417000117</v>
      </c>
      <c r="P166" s="241">
        <f t="shared" si="51"/>
        <v>117829.57417000117</v>
      </c>
      <c r="Q166" s="242"/>
      <c r="R166" s="242"/>
      <c r="S166" s="242"/>
    </row>
    <row r="167" spans="1:19" s="237" customFormat="1">
      <c r="A167" s="243">
        <v>40391</v>
      </c>
      <c r="C167" s="238">
        <v>159</v>
      </c>
      <c r="D167" s="239">
        <f t="shared" si="52"/>
        <v>5859</v>
      </c>
      <c r="E167" s="239">
        <f t="shared" si="47"/>
        <v>1877596</v>
      </c>
      <c r="F167" s="239">
        <f t="shared" si="43"/>
        <v>-304654</v>
      </c>
      <c r="G167" s="240">
        <f>+Inputs!$D$3</f>
        <v>0.37951000000000001</v>
      </c>
      <c r="I167" s="241">
        <f t="shared" si="48"/>
        <v>2182250</v>
      </c>
      <c r="K167" s="241">
        <f t="shared" si="44"/>
        <v>5859</v>
      </c>
      <c r="L167" s="241">
        <f t="shared" si="49"/>
        <v>1877596</v>
      </c>
      <c r="M167" s="241">
        <f t="shared" si="45"/>
        <v>2223.54909</v>
      </c>
      <c r="N167" s="241">
        <f t="shared" si="46"/>
        <v>2223.54909</v>
      </c>
      <c r="O167" s="241">
        <f t="shared" si="50"/>
        <v>-115606.02508000117</v>
      </c>
      <c r="P167" s="241">
        <f t="shared" si="51"/>
        <v>115606.02508000117</v>
      </c>
      <c r="Q167" s="242"/>
      <c r="R167" s="242"/>
      <c r="S167" s="242"/>
    </row>
    <row r="168" spans="1:19" s="237" customFormat="1">
      <c r="A168" s="236">
        <v>40422</v>
      </c>
      <c r="C168" s="238">
        <v>160</v>
      </c>
      <c r="D168" s="239">
        <f t="shared" si="52"/>
        <v>5859</v>
      </c>
      <c r="E168" s="239">
        <f t="shared" si="47"/>
        <v>1883455</v>
      </c>
      <c r="F168" s="239">
        <f t="shared" si="43"/>
        <v>-298795</v>
      </c>
      <c r="G168" s="240">
        <f>+Inputs!$D$3</f>
        <v>0.37951000000000001</v>
      </c>
      <c r="I168" s="241">
        <f t="shared" si="48"/>
        <v>2182250</v>
      </c>
      <c r="K168" s="241">
        <f t="shared" si="44"/>
        <v>5859</v>
      </c>
      <c r="L168" s="241">
        <f t="shared" si="49"/>
        <v>1883455</v>
      </c>
      <c r="M168" s="241">
        <f t="shared" si="45"/>
        <v>2223.54909</v>
      </c>
      <c r="N168" s="241">
        <f t="shared" si="46"/>
        <v>2223.54909</v>
      </c>
      <c r="O168" s="241">
        <f t="shared" si="50"/>
        <v>-113382.47599000117</v>
      </c>
      <c r="P168" s="241">
        <f t="shared" si="51"/>
        <v>113382.47599000117</v>
      </c>
      <c r="Q168" s="242"/>
      <c r="R168" s="242"/>
      <c r="S168" s="242"/>
    </row>
    <row r="169" spans="1:19" s="237" customFormat="1">
      <c r="A169" s="243">
        <v>40452</v>
      </c>
      <c r="C169" s="238">
        <v>161</v>
      </c>
      <c r="D169" s="239">
        <f t="shared" si="52"/>
        <v>5859</v>
      </c>
      <c r="E169" s="239">
        <f t="shared" si="47"/>
        <v>1889314</v>
      </c>
      <c r="F169" s="239">
        <f t="shared" ref="F169" si="53">$B$9+E169</f>
        <v>-292936</v>
      </c>
      <c r="G169" s="240">
        <f>+Inputs!$D$3</f>
        <v>0.37951000000000001</v>
      </c>
      <c r="I169" s="241">
        <f t="shared" si="48"/>
        <v>2182250</v>
      </c>
      <c r="K169" s="241">
        <f t="shared" ref="K169" si="54">D169</f>
        <v>5859</v>
      </c>
      <c r="L169" s="241">
        <f t="shared" si="49"/>
        <v>1889314</v>
      </c>
      <c r="M169" s="241">
        <f t="shared" ref="M169" si="55">K169*G169</f>
        <v>2223.54909</v>
      </c>
      <c r="N169" s="241">
        <f t="shared" ref="N169" si="56">M169-J169</f>
        <v>2223.54909</v>
      </c>
      <c r="O169" s="241">
        <f t="shared" si="50"/>
        <v>-111158.92690000117</v>
      </c>
      <c r="P169" s="241">
        <f t="shared" si="51"/>
        <v>111158.92690000117</v>
      </c>
      <c r="Q169" s="242"/>
      <c r="R169" s="242"/>
      <c r="S169" s="242"/>
    </row>
    <row r="170" spans="1:19" s="237" customFormat="1">
      <c r="A170" s="236">
        <v>40483</v>
      </c>
      <c r="C170" s="238">
        <v>162</v>
      </c>
      <c r="D170" s="239">
        <f t="shared" si="52"/>
        <v>5859</v>
      </c>
      <c r="E170" s="239">
        <f t="shared" ref="E170:E219" si="57">+E169+D170</f>
        <v>1895173</v>
      </c>
      <c r="F170" s="239">
        <f t="shared" ref="F170:F219" si="58">$B$9+E170</f>
        <v>-287077</v>
      </c>
      <c r="G170" s="240">
        <f>+Inputs!$D$3</f>
        <v>0.37951000000000001</v>
      </c>
      <c r="I170" s="241">
        <f t="shared" ref="I170:I219" si="59">+I169+H170</f>
        <v>2182250</v>
      </c>
      <c r="K170" s="241">
        <f t="shared" ref="K170:K219" si="60">D170</f>
        <v>5859</v>
      </c>
      <c r="L170" s="241">
        <f t="shared" ref="L170:L219" si="61">+L169+K170</f>
        <v>1895173</v>
      </c>
      <c r="M170" s="241">
        <f t="shared" ref="M170:M219" si="62">K170*G170</f>
        <v>2223.54909</v>
      </c>
      <c r="N170" s="241">
        <f t="shared" ref="N170:N219" si="63">M170-J170</f>
        <v>2223.54909</v>
      </c>
      <c r="O170" s="241">
        <f t="shared" ref="O170:O219" si="64">+O169+N170</f>
        <v>-108935.37781000117</v>
      </c>
      <c r="P170" s="241">
        <f t="shared" ref="P170:P219" si="65">P169-N170</f>
        <v>108935.37781000117</v>
      </c>
      <c r="Q170" s="242"/>
      <c r="R170" s="242"/>
      <c r="S170" s="242"/>
    </row>
    <row r="171" spans="1:19" s="237" customFormat="1">
      <c r="A171" s="243">
        <v>40513</v>
      </c>
      <c r="C171" s="238">
        <v>163</v>
      </c>
      <c r="D171" s="239">
        <f t="shared" si="52"/>
        <v>5859</v>
      </c>
      <c r="E171" s="239">
        <f t="shared" si="57"/>
        <v>1901032</v>
      </c>
      <c r="F171" s="239">
        <f t="shared" si="58"/>
        <v>-281218</v>
      </c>
      <c r="G171" s="240">
        <f>+Inputs!$D$3</f>
        <v>0.37951000000000001</v>
      </c>
      <c r="I171" s="241">
        <f t="shared" si="59"/>
        <v>2182250</v>
      </c>
      <c r="K171" s="241">
        <f t="shared" si="60"/>
        <v>5859</v>
      </c>
      <c r="L171" s="241">
        <f t="shared" si="61"/>
        <v>1901032</v>
      </c>
      <c r="M171" s="241">
        <f t="shared" si="62"/>
        <v>2223.54909</v>
      </c>
      <c r="N171" s="241">
        <f t="shared" si="63"/>
        <v>2223.54909</v>
      </c>
      <c r="O171" s="241">
        <f t="shared" si="64"/>
        <v>-106711.82872000117</v>
      </c>
      <c r="P171" s="241">
        <f t="shared" si="65"/>
        <v>106711.82872000117</v>
      </c>
      <c r="Q171" s="242"/>
      <c r="R171" s="242"/>
      <c r="S171" s="242"/>
    </row>
    <row r="172" spans="1:19" s="237" customFormat="1">
      <c r="A172" s="236">
        <v>40544</v>
      </c>
      <c r="C172" s="238">
        <v>164</v>
      </c>
      <c r="D172" s="239">
        <f t="shared" si="52"/>
        <v>5859</v>
      </c>
      <c r="E172" s="239">
        <f t="shared" si="57"/>
        <v>1906891</v>
      </c>
      <c r="F172" s="239">
        <f t="shared" si="58"/>
        <v>-275359</v>
      </c>
      <c r="G172" s="240">
        <f>+Inputs!$D$3</f>
        <v>0.37951000000000001</v>
      </c>
      <c r="I172" s="241">
        <f t="shared" si="59"/>
        <v>2182250</v>
      </c>
      <c r="K172" s="241">
        <f t="shared" si="60"/>
        <v>5859</v>
      </c>
      <c r="L172" s="241">
        <f t="shared" si="61"/>
        <v>1906891</v>
      </c>
      <c r="M172" s="241">
        <f t="shared" si="62"/>
        <v>2223.54909</v>
      </c>
      <c r="N172" s="241">
        <f t="shared" si="63"/>
        <v>2223.54909</v>
      </c>
      <c r="O172" s="241">
        <f t="shared" si="64"/>
        <v>-104488.27963000117</v>
      </c>
      <c r="P172" s="241">
        <f t="shared" si="65"/>
        <v>104488.27963000117</v>
      </c>
      <c r="Q172" s="242"/>
      <c r="R172" s="242"/>
      <c r="S172" s="242"/>
    </row>
    <row r="173" spans="1:19" s="237" customFormat="1">
      <c r="A173" s="243">
        <v>40575</v>
      </c>
      <c r="C173" s="238">
        <v>165</v>
      </c>
      <c r="D173" s="239">
        <f t="shared" si="52"/>
        <v>5859</v>
      </c>
      <c r="E173" s="239">
        <f t="shared" si="57"/>
        <v>1912750</v>
      </c>
      <c r="F173" s="239">
        <f t="shared" si="58"/>
        <v>-269500</v>
      </c>
      <c r="G173" s="240">
        <f>+Inputs!$D$3</f>
        <v>0.37951000000000001</v>
      </c>
      <c r="I173" s="241">
        <f t="shared" si="59"/>
        <v>2182250</v>
      </c>
      <c r="K173" s="241">
        <f t="shared" si="60"/>
        <v>5859</v>
      </c>
      <c r="L173" s="241">
        <f t="shared" si="61"/>
        <v>1912750</v>
      </c>
      <c r="M173" s="241">
        <f t="shared" si="62"/>
        <v>2223.54909</v>
      </c>
      <c r="N173" s="241">
        <f t="shared" si="63"/>
        <v>2223.54909</v>
      </c>
      <c r="O173" s="241">
        <f t="shared" si="64"/>
        <v>-102264.73054000117</v>
      </c>
      <c r="P173" s="241">
        <f t="shared" si="65"/>
        <v>102264.73054000117</v>
      </c>
      <c r="Q173" s="242"/>
      <c r="R173" s="242"/>
      <c r="S173" s="242"/>
    </row>
    <row r="174" spans="1:19" s="237" customFormat="1">
      <c r="A174" s="236">
        <v>40603</v>
      </c>
      <c r="C174" s="238">
        <v>166</v>
      </c>
      <c r="D174" s="239">
        <f t="shared" si="52"/>
        <v>5859</v>
      </c>
      <c r="E174" s="239">
        <f t="shared" si="57"/>
        <v>1918609</v>
      </c>
      <c r="F174" s="239">
        <f t="shared" si="58"/>
        <v>-263641</v>
      </c>
      <c r="G174" s="240">
        <f>+Inputs!$D$3</f>
        <v>0.37951000000000001</v>
      </c>
      <c r="I174" s="241">
        <f t="shared" si="59"/>
        <v>2182250</v>
      </c>
      <c r="K174" s="241">
        <f t="shared" si="60"/>
        <v>5859</v>
      </c>
      <c r="L174" s="241">
        <f t="shared" si="61"/>
        <v>1918609</v>
      </c>
      <c r="M174" s="241">
        <f t="shared" si="62"/>
        <v>2223.54909</v>
      </c>
      <c r="N174" s="241">
        <f t="shared" si="63"/>
        <v>2223.54909</v>
      </c>
      <c r="O174" s="241">
        <f t="shared" si="64"/>
        <v>-100041.18145000117</v>
      </c>
      <c r="P174" s="241">
        <f t="shared" si="65"/>
        <v>100041.18145000117</v>
      </c>
      <c r="Q174" s="242"/>
      <c r="R174" s="242"/>
      <c r="S174" s="242"/>
    </row>
    <row r="175" spans="1:19" s="237" customFormat="1">
      <c r="A175" s="243">
        <v>40634</v>
      </c>
      <c r="C175" s="238">
        <v>167</v>
      </c>
      <c r="D175" s="239">
        <f t="shared" si="52"/>
        <v>5859</v>
      </c>
      <c r="E175" s="239">
        <f t="shared" si="57"/>
        <v>1924468</v>
      </c>
      <c r="F175" s="239">
        <f t="shared" si="58"/>
        <v>-257782</v>
      </c>
      <c r="G175" s="240">
        <f>+Inputs!$D$3</f>
        <v>0.37951000000000001</v>
      </c>
      <c r="I175" s="241">
        <f t="shared" si="59"/>
        <v>2182250</v>
      </c>
      <c r="K175" s="241">
        <f t="shared" si="60"/>
        <v>5859</v>
      </c>
      <c r="L175" s="241">
        <f t="shared" si="61"/>
        <v>1924468</v>
      </c>
      <c r="M175" s="241">
        <f t="shared" si="62"/>
        <v>2223.54909</v>
      </c>
      <c r="N175" s="241">
        <f t="shared" si="63"/>
        <v>2223.54909</v>
      </c>
      <c r="O175" s="241">
        <f t="shared" si="64"/>
        <v>-97817.632360001167</v>
      </c>
      <c r="P175" s="241">
        <f t="shared" si="65"/>
        <v>97817.632360001167</v>
      </c>
      <c r="Q175" s="242"/>
      <c r="R175" s="242"/>
      <c r="S175" s="242"/>
    </row>
    <row r="176" spans="1:19" s="237" customFormat="1">
      <c r="A176" s="236">
        <v>40664</v>
      </c>
      <c r="C176" s="238">
        <v>168</v>
      </c>
      <c r="D176" s="239">
        <f t="shared" si="52"/>
        <v>5859</v>
      </c>
      <c r="E176" s="239">
        <f t="shared" si="57"/>
        <v>1930327</v>
      </c>
      <c r="F176" s="239">
        <f t="shared" si="58"/>
        <v>-251923</v>
      </c>
      <c r="G176" s="240">
        <f>+Inputs!$D$3</f>
        <v>0.37951000000000001</v>
      </c>
      <c r="I176" s="241">
        <f t="shared" si="59"/>
        <v>2182250</v>
      </c>
      <c r="K176" s="241">
        <f t="shared" si="60"/>
        <v>5859</v>
      </c>
      <c r="L176" s="241">
        <f t="shared" si="61"/>
        <v>1930327</v>
      </c>
      <c r="M176" s="241">
        <f t="shared" si="62"/>
        <v>2223.54909</v>
      </c>
      <c r="N176" s="241">
        <f t="shared" si="63"/>
        <v>2223.54909</v>
      </c>
      <c r="O176" s="241">
        <f t="shared" si="64"/>
        <v>-95594.083270001167</v>
      </c>
      <c r="P176" s="241">
        <f t="shared" si="65"/>
        <v>95594.083270001167</v>
      </c>
      <c r="Q176" s="242"/>
      <c r="R176" s="242"/>
      <c r="S176" s="242"/>
    </row>
    <row r="177" spans="1:19" s="237" customFormat="1">
      <c r="A177" s="243">
        <v>40695</v>
      </c>
      <c r="C177" s="238">
        <v>169</v>
      </c>
      <c r="D177" s="239">
        <f t="shared" si="52"/>
        <v>5859</v>
      </c>
      <c r="E177" s="239">
        <f t="shared" si="57"/>
        <v>1936186</v>
      </c>
      <c r="F177" s="239">
        <f t="shared" si="58"/>
        <v>-246064</v>
      </c>
      <c r="G177" s="240">
        <f>+Inputs!$D$3</f>
        <v>0.37951000000000001</v>
      </c>
      <c r="I177" s="241">
        <f t="shared" si="59"/>
        <v>2182250</v>
      </c>
      <c r="K177" s="241">
        <f t="shared" si="60"/>
        <v>5859</v>
      </c>
      <c r="L177" s="241">
        <f t="shared" si="61"/>
        <v>1936186</v>
      </c>
      <c r="M177" s="241">
        <f t="shared" si="62"/>
        <v>2223.54909</v>
      </c>
      <c r="N177" s="241">
        <f t="shared" si="63"/>
        <v>2223.54909</v>
      </c>
      <c r="O177" s="241">
        <f t="shared" si="64"/>
        <v>-93370.534180001167</v>
      </c>
      <c r="P177" s="241">
        <f t="shared" si="65"/>
        <v>93370.534180001167</v>
      </c>
      <c r="Q177" s="242"/>
      <c r="R177" s="242"/>
      <c r="S177" s="242"/>
    </row>
    <row r="178" spans="1:19" s="237" customFormat="1">
      <c r="A178" s="236">
        <v>40725</v>
      </c>
      <c r="C178" s="238">
        <v>170</v>
      </c>
      <c r="D178" s="239">
        <f t="shared" si="52"/>
        <v>5859</v>
      </c>
      <c r="E178" s="239">
        <f t="shared" si="57"/>
        <v>1942045</v>
      </c>
      <c r="F178" s="239">
        <f t="shared" si="58"/>
        <v>-240205</v>
      </c>
      <c r="G178" s="240">
        <f>+Inputs!$D$3</f>
        <v>0.37951000000000001</v>
      </c>
      <c r="I178" s="241">
        <f t="shared" si="59"/>
        <v>2182250</v>
      </c>
      <c r="K178" s="241">
        <f t="shared" si="60"/>
        <v>5859</v>
      </c>
      <c r="L178" s="241">
        <f t="shared" si="61"/>
        <v>1942045</v>
      </c>
      <c r="M178" s="241">
        <f t="shared" si="62"/>
        <v>2223.54909</v>
      </c>
      <c r="N178" s="241">
        <f t="shared" si="63"/>
        <v>2223.54909</v>
      </c>
      <c r="O178" s="241">
        <f t="shared" si="64"/>
        <v>-91146.985090001166</v>
      </c>
      <c r="P178" s="241">
        <f t="shared" si="65"/>
        <v>91146.985090001166</v>
      </c>
      <c r="Q178" s="242"/>
      <c r="R178" s="242"/>
      <c r="S178" s="242"/>
    </row>
    <row r="179" spans="1:19" s="237" customFormat="1">
      <c r="A179" s="243">
        <v>40756</v>
      </c>
      <c r="C179" s="238">
        <v>171</v>
      </c>
      <c r="D179" s="239">
        <f t="shared" si="52"/>
        <v>5859</v>
      </c>
      <c r="E179" s="239">
        <f t="shared" si="57"/>
        <v>1947904</v>
      </c>
      <c r="F179" s="239">
        <f t="shared" si="58"/>
        <v>-234346</v>
      </c>
      <c r="G179" s="240">
        <f>+Inputs!$D$3</f>
        <v>0.37951000000000001</v>
      </c>
      <c r="I179" s="241">
        <f t="shared" si="59"/>
        <v>2182250</v>
      </c>
      <c r="K179" s="241">
        <f t="shared" si="60"/>
        <v>5859</v>
      </c>
      <c r="L179" s="241">
        <f t="shared" si="61"/>
        <v>1947904</v>
      </c>
      <c r="M179" s="241">
        <f t="shared" si="62"/>
        <v>2223.54909</v>
      </c>
      <c r="N179" s="241">
        <f t="shared" si="63"/>
        <v>2223.54909</v>
      </c>
      <c r="O179" s="241">
        <f t="shared" si="64"/>
        <v>-88923.436000001166</v>
      </c>
      <c r="P179" s="241">
        <f t="shared" si="65"/>
        <v>88923.436000001166</v>
      </c>
      <c r="Q179" s="242"/>
      <c r="R179" s="242"/>
      <c r="S179" s="242"/>
    </row>
    <row r="180" spans="1:19" s="237" customFormat="1">
      <c r="A180" s="236">
        <v>40787</v>
      </c>
      <c r="C180" s="238">
        <v>172</v>
      </c>
      <c r="D180" s="239">
        <f t="shared" si="52"/>
        <v>5859</v>
      </c>
      <c r="E180" s="239">
        <f t="shared" si="57"/>
        <v>1953763</v>
      </c>
      <c r="F180" s="239">
        <f t="shared" si="58"/>
        <v>-228487</v>
      </c>
      <c r="G180" s="240">
        <f>+Inputs!$D$3</f>
        <v>0.37951000000000001</v>
      </c>
      <c r="I180" s="241">
        <f t="shared" si="59"/>
        <v>2182250</v>
      </c>
      <c r="K180" s="241">
        <f t="shared" si="60"/>
        <v>5859</v>
      </c>
      <c r="L180" s="241">
        <f t="shared" si="61"/>
        <v>1953763</v>
      </c>
      <c r="M180" s="241">
        <f t="shared" si="62"/>
        <v>2223.54909</v>
      </c>
      <c r="N180" s="241">
        <f t="shared" si="63"/>
        <v>2223.54909</v>
      </c>
      <c r="O180" s="241">
        <f t="shared" si="64"/>
        <v>-86699.886910001165</v>
      </c>
      <c r="P180" s="241">
        <f t="shared" si="65"/>
        <v>86699.886910001165</v>
      </c>
      <c r="Q180" s="242"/>
      <c r="R180" s="242"/>
      <c r="S180" s="242"/>
    </row>
    <row r="181" spans="1:19" s="237" customFormat="1">
      <c r="A181" s="243">
        <v>40817</v>
      </c>
      <c r="C181" s="238">
        <v>173</v>
      </c>
      <c r="D181" s="239">
        <f t="shared" si="52"/>
        <v>5859</v>
      </c>
      <c r="E181" s="239">
        <f t="shared" si="57"/>
        <v>1959622</v>
      </c>
      <c r="F181" s="239">
        <f t="shared" si="58"/>
        <v>-222628</v>
      </c>
      <c r="G181" s="240">
        <f>+Inputs!$D$3</f>
        <v>0.37951000000000001</v>
      </c>
      <c r="I181" s="241">
        <f t="shared" si="59"/>
        <v>2182250</v>
      </c>
      <c r="K181" s="241">
        <f t="shared" si="60"/>
        <v>5859</v>
      </c>
      <c r="L181" s="241">
        <f t="shared" si="61"/>
        <v>1959622</v>
      </c>
      <c r="M181" s="241">
        <f t="shared" si="62"/>
        <v>2223.54909</v>
      </c>
      <c r="N181" s="241">
        <f t="shared" si="63"/>
        <v>2223.54909</v>
      </c>
      <c r="O181" s="241">
        <f t="shared" si="64"/>
        <v>-84476.337820001165</v>
      </c>
      <c r="P181" s="241">
        <f t="shared" si="65"/>
        <v>84476.337820001165</v>
      </c>
      <c r="Q181" s="242"/>
      <c r="R181" s="242"/>
      <c r="S181" s="242"/>
    </row>
    <row r="182" spans="1:19" s="237" customFormat="1">
      <c r="A182" s="236">
        <v>40848</v>
      </c>
      <c r="C182" s="238">
        <v>174</v>
      </c>
      <c r="D182" s="239">
        <f t="shared" si="52"/>
        <v>5859</v>
      </c>
      <c r="E182" s="239">
        <f t="shared" si="57"/>
        <v>1965481</v>
      </c>
      <c r="F182" s="239">
        <f t="shared" si="58"/>
        <v>-216769</v>
      </c>
      <c r="G182" s="240">
        <f>+Inputs!$D$3</f>
        <v>0.37951000000000001</v>
      </c>
      <c r="I182" s="241">
        <f t="shared" si="59"/>
        <v>2182250</v>
      </c>
      <c r="K182" s="241">
        <f t="shared" si="60"/>
        <v>5859</v>
      </c>
      <c r="L182" s="241">
        <f t="shared" si="61"/>
        <v>1965481</v>
      </c>
      <c r="M182" s="241">
        <f t="shared" si="62"/>
        <v>2223.54909</v>
      </c>
      <c r="N182" s="241">
        <f t="shared" si="63"/>
        <v>2223.54909</v>
      </c>
      <c r="O182" s="241">
        <f t="shared" si="64"/>
        <v>-82252.788730001164</v>
      </c>
      <c r="P182" s="241">
        <f t="shared" si="65"/>
        <v>82252.788730001164</v>
      </c>
      <c r="Q182" s="242"/>
      <c r="R182" s="242"/>
      <c r="S182" s="242"/>
    </row>
    <row r="183" spans="1:19" s="237" customFormat="1">
      <c r="A183" s="243">
        <v>40878</v>
      </c>
      <c r="C183" s="238">
        <v>175</v>
      </c>
      <c r="D183" s="239">
        <f t="shared" si="52"/>
        <v>5859</v>
      </c>
      <c r="E183" s="239">
        <f t="shared" si="57"/>
        <v>1971340</v>
      </c>
      <c r="F183" s="239">
        <f t="shared" si="58"/>
        <v>-210910</v>
      </c>
      <c r="G183" s="240">
        <f>+Inputs!$D$3</f>
        <v>0.37951000000000001</v>
      </c>
      <c r="I183" s="241">
        <f t="shared" si="59"/>
        <v>2182250</v>
      </c>
      <c r="K183" s="241">
        <f t="shared" si="60"/>
        <v>5859</v>
      </c>
      <c r="L183" s="241">
        <f t="shared" si="61"/>
        <v>1971340</v>
      </c>
      <c r="M183" s="241">
        <f t="shared" si="62"/>
        <v>2223.54909</v>
      </c>
      <c r="N183" s="241">
        <f t="shared" si="63"/>
        <v>2223.54909</v>
      </c>
      <c r="O183" s="241">
        <f t="shared" si="64"/>
        <v>-80029.239640001164</v>
      </c>
      <c r="P183" s="241">
        <f t="shared" si="65"/>
        <v>80029.239640001164</v>
      </c>
      <c r="Q183" s="242"/>
      <c r="R183" s="242"/>
      <c r="S183" s="242"/>
    </row>
    <row r="184" spans="1:19" s="237" customFormat="1">
      <c r="A184" s="236">
        <v>40909</v>
      </c>
      <c r="C184" s="238">
        <v>176</v>
      </c>
      <c r="D184" s="239">
        <f t="shared" si="52"/>
        <v>5859</v>
      </c>
      <c r="E184" s="239">
        <f t="shared" si="57"/>
        <v>1977199</v>
      </c>
      <c r="F184" s="239">
        <f t="shared" si="58"/>
        <v>-205051</v>
      </c>
      <c r="G184" s="240">
        <f>+Inputs!$D$3</f>
        <v>0.37951000000000001</v>
      </c>
      <c r="I184" s="241">
        <f t="shared" si="59"/>
        <v>2182250</v>
      </c>
      <c r="K184" s="241">
        <f t="shared" si="60"/>
        <v>5859</v>
      </c>
      <c r="L184" s="241">
        <f t="shared" si="61"/>
        <v>1977199</v>
      </c>
      <c r="M184" s="241">
        <f t="shared" si="62"/>
        <v>2223.54909</v>
      </c>
      <c r="N184" s="241">
        <f t="shared" si="63"/>
        <v>2223.54909</v>
      </c>
      <c r="O184" s="241">
        <f t="shared" si="64"/>
        <v>-77805.690550001164</v>
      </c>
      <c r="P184" s="241">
        <f t="shared" si="65"/>
        <v>77805.690550001164</v>
      </c>
      <c r="Q184" s="242"/>
      <c r="R184" s="242"/>
      <c r="S184" s="242"/>
    </row>
    <row r="185" spans="1:19" s="237" customFormat="1">
      <c r="A185" s="243">
        <v>40940</v>
      </c>
      <c r="C185" s="238">
        <v>177</v>
      </c>
      <c r="D185" s="239">
        <f t="shared" si="52"/>
        <v>5859</v>
      </c>
      <c r="E185" s="239">
        <f t="shared" si="57"/>
        <v>1983058</v>
      </c>
      <c r="F185" s="239">
        <f t="shared" si="58"/>
        <v>-199192</v>
      </c>
      <c r="G185" s="240">
        <f>+Inputs!$D$3</f>
        <v>0.37951000000000001</v>
      </c>
      <c r="I185" s="241">
        <f t="shared" si="59"/>
        <v>2182250</v>
      </c>
      <c r="K185" s="241">
        <f t="shared" si="60"/>
        <v>5859</v>
      </c>
      <c r="L185" s="241">
        <f t="shared" si="61"/>
        <v>1983058</v>
      </c>
      <c r="M185" s="241">
        <f t="shared" si="62"/>
        <v>2223.54909</v>
      </c>
      <c r="N185" s="241">
        <f t="shared" si="63"/>
        <v>2223.54909</v>
      </c>
      <c r="O185" s="241">
        <f t="shared" si="64"/>
        <v>-75582.141460001163</v>
      </c>
      <c r="P185" s="241">
        <f t="shared" si="65"/>
        <v>75582.141460001163</v>
      </c>
      <c r="Q185" s="242"/>
      <c r="R185" s="242"/>
      <c r="S185" s="242"/>
    </row>
    <row r="186" spans="1:19" s="237" customFormat="1">
      <c r="A186" s="236">
        <v>40969</v>
      </c>
      <c r="C186" s="238">
        <v>178</v>
      </c>
      <c r="D186" s="239">
        <f t="shared" si="52"/>
        <v>5859</v>
      </c>
      <c r="E186" s="239">
        <f t="shared" si="57"/>
        <v>1988917</v>
      </c>
      <c r="F186" s="239">
        <f t="shared" si="58"/>
        <v>-193333</v>
      </c>
      <c r="G186" s="240">
        <f>+Inputs!$D$3</f>
        <v>0.37951000000000001</v>
      </c>
      <c r="I186" s="241">
        <f t="shared" si="59"/>
        <v>2182250</v>
      </c>
      <c r="K186" s="241">
        <f t="shared" si="60"/>
        <v>5859</v>
      </c>
      <c r="L186" s="241">
        <f t="shared" si="61"/>
        <v>1988917</v>
      </c>
      <c r="M186" s="241">
        <f t="shared" si="62"/>
        <v>2223.54909</v>
      </c>
      <c r="N186" s="241">
        <f t="shared" si="63"/>
        <v>2223.54909</v>
      </c>
      <c r="O186" s="241">
        <f t="shared" si="64"/>
        <v>-73358.592370001163</v>
      </c>
      <c r="P186" s="241">
        <f t="shared" si="65"/>
        <v>73358.592370001163</v>
      </c>
      <c r="Q186" s="242"/>
      <c r="R186" s="242"/>
      <c r="S186" s="242"/>
    </row>
    <row r="187" spans="1:19" s="237" customFormat="1">
      <c r="A187" s="243">
        <v>41000</v>
      </c>
      <c r="C187" s="238">
        <v>179</v>
      </c>
      <c r="D187" s="239">
        <f t="shared" si="52"/>
        <v>5859</v>
      </c>
      <c r="E187" s="239">
        <f t="shared" si="57"/>
        <v>1994776</v>
      </c>
      <c r="F187" s="239">
        <f t="shared" si="58"/>
        <v>-187474</v>
      </c>
      <c r="G187" s="240">
        <f>+Inputs!$D$3</f>
        <v>0.37951000000000001</v>
      </c>
      <c r="I187" s="241">
        <f t="shared" si="59"/>
        <v>2182250</v>
      </c>
      <c r="K187" s="241">
        <f t="shared" si="60"/>
        <v>5859</v>
      </c>
      <c r="L187" s="241">
        <f t="shared" si="61"/>
        <v>1994776</v>
      </c>
      <c r="M187" s="241">
        <f t="shared" si="62"/>
        <v>2223.54909</v>
      </c>
      <c r="N187" s="241">
        <f t="shared" si="63"/>
        <v>2223.54909</v>
      </c>
      <c r="O187" s="241">
        <f t="shared" si="64"/>
        <v>-71135.043280001162</v>
      </c>
      <c r="P187" s="241">
        <f t="shared" si="65"/>
        <v>71135.043280001162</v>
      </c>
      <c r="Q187" s="242"/>
      <c r="R187" s="242"/>
      <c r="S187" s="242"/>
    </row>
    <row r="188" spans="1:19" s="237" customFormat="1">
      <c r="A188" s="236">
        <v>41030</v>
      </c>
      <c r="C188" s="238">
        <v>180</v>
      </c>
      <c r="D188" s="239">
        <f t="shared" si="52"/>
        <v>5859</v>
      </c>
      <c r="E188" s="239">
        <f t="shared" si="57"/>
        <v>2000635</v>
      </c>
      <c r="F188" s="239">
        <f t="shared" si="58"/>
        <v>-181615</v>
      </c>
      <c r="G188" s="240">
        <f>+Inputs!$D$3</f>
        <v>0.37951000000000001</v>
      </c>
      <c r="I188" s="241">
        <f t="shared" si="59"/>
        <v>2182250</v>
      </c>
      <c r="K188" s="241">
        <f t="shared" si="60"/>
        <v>5859</v>
      </c>
      <c r="L188" s="241">
        <f t="shared" si="61"/>
        <v>2000635</v>
      </c>
      <c r="M188" s="241">
        <f t="shared" si="62"/>
        <v>2223.54909</v>
      </c>
      <c r="N188" s="241">
        <f t="shared" si="63"/>
        <v>2223.54909</v>
      </c>
      <c r="O188" s="241">
        <f t="shared" si="64"/>
        <v>-68911.494190001162</v>
      </c>
      <c r="P188" s="241">
        <f t="shared" si="65"/>
        <v>68911.494190001162</v>
      </c>
      <c r="Q188" s="242"/>
      <c r="R188" s="242"/>
      <c r="S188" s="242"/>
    </row>
    <row r="189" spans="1:19" s="237" customFormat="1">
      <c r="A189" s="243">
        <v>41061</v>
      </c>
      <c r="C189" s="238">
        <v>181</v>
      </c>
      <c r="D189" s="239">
        <f t="shared" si="52"/>
        <v>5859</v>
      </c>
      <c r="E189" s="239">
        <f t="shared" si="57"/>
        <v>2006494</v>
      </c>
      <c r="F189" s="239">
        <f t="shared" si="58"/>
        <v>-175756</v>
      </c>
      <c r="G189" s="240">
        <f>+Inputs!$D$3</f>
        <v>0.37951000000000001</v>
      </c>
      <c r="I189" s="241">
        <f t="shared" si="59"/>
        <v>2182250</v>
      </c>
      <c r="K189" s="241">
        <f t="shared" si="60"/>
        <v>5859</v>
      </c>
      <c r="L189" s="241">
        <f t="shared" si="61"/>
        <v>2006494</v>
      </c>
      <c r="M189" s="241">
        <f t="shared" si="62"/>
        <v>2223.54909</v>
      </c>
      <c r="N189" s="241">
        <f t="shared" si="63"/>
        <v>2223.54909</v>
      </c>
      <c r="O189" s="241">
        <f t="shared" si="64"/>
        <v>-66687.945100001161</v>
      </c>
      <c r="P189" s="241">
        <f t="shared" si="65"/>
        <v>66687.945100001161</v>
      </c>
      <c r="Q189" s="242"/>
      <c r="R189" s="242"/>
      <c r="S189" s="242"/>
    </row>
    <row r="190" spans="1:19" s="237" customFormat="1">
      <c r="A190" s="236">
        <v>41091</v>
      </c>
      <c r="C190" s="238">
        <v>182</v>
      </c>
      <c r="D190" s="239">
        <f t="shared" si="52"/>
        <v>5859</v>
      </c>
      <c r="E190" s="239">
        <f t="shared" si="57"/>
        <v>2012353</v>
      </c>
      <c r="F190" s="239">
        <f t="shared" si="58"/>
        <v>-169897</v>
      </c>
      <c r="G190" s="240">
        <f>+Inputs!$D$3</f>
        <v>0.37951000000000001</v>
      </c>
      <c r="I190" s="241">
        <f t="shared" si="59"/>
        <v>2182250</v>
      </c>
      <c r="K190" s="241">
        <f t="shared" si="60"/>
        <v>5859</v>
      </c>
      <c r="L190" s="241">
        <f t="shared" si="61"/>
        <v>2012353</v>
      </c>
      <c r="M190" s="241">
        <f t="shared" si="62"/>
        <v>2223.54909</v>
      </c>
      <c r="N190" s="241">
        <f t="shared" si="63"/>
        <v>2223.54909</v>
      </c>
      <c r="O190" s="241">
        <f t="shared" si="64"/>
        <v>-64464.396010001161</v>
      </c>
      <c r="P190" s="241">
        <f t="shared" si="65"/>
        <v>64464.396010001161</v>
      </c>
      <c r="Q190" s="242"/>
      <c r="R190" s="242"/>
      <c r="S190" s="242"/>
    </row>
    <row r="191" spans="1:19" s="237" customFormat="1">
      <c r="A191" s="243">
        <v>41122</v>
      </c>
      <c r="C191" s="238">
        <v>183</v>
      </c>
      <c r="D191" s="239">
        <f t="shared" si="52"/>
        <v>5859</v>
      </c>
      <c r="E191" s="239">
        <f t="shared" si="57"/>
        <v>2018212</v>
      </c>
      <c r="F191" s="239">
        <f t="shared" si="58"/>
        <v>-164038</v>
      </c>
      <c r="G191" s="240">
        <f>+Inputs!$D$3</f>
        <v>0.37951000000000001</v>
      </c>
      <c r="I191" s="241">
        <f t="shared" si="59"/>
        <v>2182250</v>
      </c>
      <c r="K191" s="241">
        <f t="shared" si="60"/>
        <v>5859</v>
      </c>
      <c r="L191" s="241">
        <f t="shared" si="61"/>
        <v>2018212</v>
      </c>
      <c r="M191" s="241">
        <f t="shared" si="62"/>
        <v>2223.54909</v>
      </c>
      <c r="N191" s="241">
        <f t="shared" si="63"/>
        <v>2223.54909</v>
      </c>
      <c r="O191" s="241">
        <f t="shared" si="64"/>
        <v>-62240.84692000116</v>
      </c>
      <c r="P191" s="241">
        <f t="shared" si="65"/>
        <v>62240.84692000116</v>
      </c>
      <c r="Q191" s="242"/>
      <c r="R191" s="242"/>
      <c r="S191" s="242"/>
    </row>
    <row r="192" spans="1:19" s="237" customFormat="1">
      <c r="A192" s="236">
        <v>41153</v>
      </c>
      <c r="C192" s="238">
        <v>184</v>
      </c>
      <c r="D192" s="239">
        <f t="shared" si="52"/>
        <v>5859</v>
      </c>
      <c r="E192" s="239">
        <f t="shared" si="57"/>
        <v>2024071</v>
      </c>
      <c r="F192" s="239">
        <f t="shared" si="58"/>
        <v>-158179</v>
      </c>
      <c r="G192" s="240">
        <f>+Inputs!$D$3</f>
        <v>0.37951000000000001</v>
      </c>
      <c r="I192" s="241">
        <f t="shared" si="59"/>
        <v>2182250</v>
      </c>
      <c r="K192" s="241">
        <f t="shared" si="60"/>
        <v>5859</v>
      </c>
      <c r="L192" s="241">
        <f t="shared" si="61"/>
        <v>2024071</v>
      </c>
      <c r="M192" s="241">
        <f t="shared" si="62"/>
        <v>2223.54909</v>
      </c>
      <c r="N192" s="241">
        <f t="shared" si="63"/>
        <v>2223.54909</v>
      </c>
      <c r="O192" s="241">
        <f t="shared" si="64"/>
        <v>-60017.29783000116</v>
      </c>
      <c r="P192" s="241">
        <f t="shared" si="65"/>
        <v>60017.29783000116</v>
      </c>
      <c r="Q192" s="242"/>
      <c r="R192" s="242"/>
      <c r="S192" s="242"/>
    </row>
    <row r="193" spans="1:19" s="237" customFormat="1">
      <c r="A193" s="243">
        <v>41183</v>
      </c>
      <c r="C193" s="238">
        <v>185</v>
      </c>
      <c r="D193" s="239">
        <f t="shared" si="52"/>
        <v>5859</v>
      </c>
      <c r="E193" s="239">
        <f t="shared" si="57"/>
        <v>2029930</v>
      </c>
      <c r="F193" s="239">
        <f t="shared" si="58"/>
        <v>-152320</v>
      </c>
      <c r="G193" s="240">
        <f>+Inputs!$D$3</f>
        <v>0.37951000000000001</v>
      </c>
      <c r="I193" s="241">
        <f t="shared" si="59"/>
        <v>2182250</v>
      </c>
      <c r="K193" s="241">
        <f t="shared" si="60"/>
        <v>5859</v>
      </c>
      <c r="L193" s="241">
        <f t="shared" si="61"/>
        <v>2029930</v>
      </c>
      <c r="M193" s="241">
        <f t="shared" si="62"/>
        <v>2223.54909</v>
      </c>
      <c r="N193" s="241">
        <f t="shared" si="63"/>
        <v>2223.54909</v>
      </c>
      <c r="O193" s="241">
        <f t="shared" si="64"/>
        <v>-57793.74874000116</v>
      </c>
      <c r="P193" s="241">
        <f t="shared" si="65"/>
        <v>57793.74874000116</v>
      </c>
      <c r="Q193" s="242"/>
      <c r="R193" s="242"/>
      <c r="S193" s="242"/>
    </row>
    <row r="194" spans="1:19" s="237" customFormat="1">
      <c r="A194" s="236">
        <v>41214</v>
      </c>
      <c r="C194" s="238">
        <v>186</v>
      </c>
      <c r="D194" s="239">
        <f t="shared" si="52"/>
        <v>5859</v>
      </c>
      <c r="E194" s="239">
        <f t="shared" si="57"/>
        <v>2035789</v>
      </c>
      <c r="F194" s="239">
        <f t="shared" si="58"/>
        <v>-146461</v>
      </c>
      <c r="G194" s="240">
        <f>+Inputs!$D$3</f>
        <v>0.37951000000000001</v>
      </c>
      <c r="I194" s="241">
        <f t="shared" si="59"/>
        <v>2182250</v>
      </c>
      <c r="K194" s="241">
        <f t="shared" si="60"/>
        <v>5859</v>
      </c>
      <c r="L194" s="241">
        <f t="shared" si="61"/>
        <v>2035789</v>
      </c>
      <c r="M194" s="241">
        <f t="shared" si="62"/>
        <v>2223.54909</v>
      </c>
      <c r="N194" s="241">
        <f t="shared" si="63"/>
        <v>2223.54909</v>
      </c>
      <c r="O194" s="241">
        <f t="shared" si="64"/>
        <v>-55570.199650001159</v>
      </c>
      <c r="P194" s="241">
        <f t="shared" si="65"/>
        <v>55570.199650001159</v>
      </c>
      <c r="Q194" s="242"/>
      <c r="R194" s="242"/>
      <c r="S194" s="242"/>
    </row>
    <row r="195" spans="1:19" s="237" customFormat="1">
      <c r="A195" s="243">
        <v>41244</v>
      </c>
      <c r="C195" s="238">
        <v>187</v>
      </c>
      <c r="D195" s="239">
        <f t="shared" si="52"/>
        <v>5859</v>
      </c>
      <c r="E195" s="239">
        <f t="shared" si="57"/>
        <v>2041648</v>
      </c>
      <c r="F195" s="239">
        <f t="shared" si="58"/>
        <v>-140602</v>
      </c>
      <c r="G195" s="240">
        <f>+Inputs!$D$3</f>
        <v>0.37951000000000001</v>
      </c>
      <c r="I195" s="241">
        <f t="shared" si="59"/>
        <v>2182250</v>
      </c>
      <c r="K195" s="241">
        <f t="shared" si="60"/>
        <v>5859</v>
      </c>
      <c r="L195" s="241">
        <f t="shared" si="61"/>
        <v>2041648</v>
      </c>
      <c r="M195" s="241">
        <f t="shared" si="62"/>
        <v>2223.54909</v>
      </c>
      <c r="N195" s="241">
        <f t="shared" si="63"/>
        <v>2223.54909</v>
      </c>
      <c r="O195" s="241">
        <f t="shared" si="64"/>
        <v>-53346.650560001159</v>
      </c>
      <c r="P195" s="241">
        <f t="shared" si="65"/>
        <v>53346.650560001159</v>
      </c>
      <c r="Q195" s="242"/>
      <c r="R195" s="242"/>
      <c r="S195" s="242"/>
    </row>
    <row r="196" spans="1:19" s="237" customFormat="1">
      <c r="A196" s="236">
        <v>41275</v>
      </c>
      <c r="C196" s="238">
        <v>188</v>
      </c>
      <c r="D196" s="239">
        <f t="shared" si="52"/>
        <v>5859</v>
      </c>
      <c r="E196" s="239">
        <f t="shared" si="57"/>
        <v>2047507</v>
      </c>
      <c r="F196" s="239">
        <f t="shared" si="58"/>
        <v>-134743</v>
      </c>
      <c r="G196" s="240">
        <f>+Inputs!$D$3</f>
        <v>0.37951000000000001</v>
      </c>
      <c r="I196" s="241">
        <f t="shared" si="59"/>
        <v>2182250</v>
      </c>
      <c r="K196" s="241">
        <f t="shared" si="60"/>
        <v>5859</v>
      </c>
      <c r="L196" s="241">
        <f t="shared" si="61"/>
        <v>2047507</v>
      </c>
      <c r="M196" s="241">
        <f t="shared" si="62"/>
        <v>2223.54909</v>
      </c>
      <c r="N196" s="241">
        <f t="shared" si="63"/>
        <v>2223.54909</v>
      </c>
      <c r="O196" s="241">
        <f t="shared" si="64"/>
        <v>-51123.101470001158</v>
      </c>
      <c r="P196" s="241">
        <f t="shared" si="65"/>
        <v>51123.101470001158</v>
      </c>
      <c r="Q196" s="242"/>
      <c r="R196" s="242"/>
      <c r="S196" s="242"/>
    </row>
    <row r="197" spans="1:19" s="237" customFormat="1">
      <c r="A197" s="243">
        <v>41306</v>
      </c>
      <c r="C197" s="238">
        <v>189</v>
      </c>
      <c r="D197" s="239">
        <f t="shared" si="52"/>
        <v>5859</v>
      </c>
      <c r="E197" s="239">
        <f t="shared" si="57"/>
        <v>2053366</v>
      </c>
      <c r="F197" s="239">
        <f t="shared" si="58"/>
        <v>-128884</v>
      </c>
      <c r="G197" s="240">
        <f>+Inputs!$D$3</f>
        <v>0.37951000000000001</v>
      </c>
      <c r="I197" s="241">
        <f t="shared" si="59"/>
        <v>2182250</v>
      </c>
      <c r="K197" s="241">
        <f t="shared" si="60"/>
        <v>5859</v>
      </c>
      <c r="L197" s="241">
        <f t="shared" si="61"/>
        <v>2053366</v>
      </c>
      <c r="M197" s="241">
        <f t="shared" si="62"/>
        <v>2223.54909</v>
      </c>
      <c r="N197" s="241">
        <f t="shared" si="63"/>
        <v>2223.54909</v>
      </c>
      <c r="O197" s="241">
        <f t="shared" si="64"/>
        <v>-48899.552380001158</v>
      </c>
      <c r="P197" s="241">
        <f t="shared" si="65"/>
        <v>48899.552380001158</v>
      </c>
      <c r="Q197" s="242"/>
      <c r="R197" s="242"/>
      <c r="S197" s="242"/>
    </row>
    <row r="198" spans="1:19" s="237" customFormat="1">
      <c r="A198" s="236">
        <v>41334</v>
      </c>
      <c r="C198" s="238">
        <v>190</v>
      </c>
      <c r="D198" s="239">
        <f t="shared" si="52"/>
        <v>5859</v>
      </c>
      <c r="E198" s="239">
        <f t="shared" si="57"/>
        <v>2059225</v>
      </c>
      <c r="F198" s="239">
        <f t="shared" si="58"/>
        <v>-123025</v>
      </c>
      <c r="G198" s="240">
        <f>+Inputs!$D$3</f>
        <v>0.37951000000000001</v>
      </c>
      <c r="I198" s="241">
        <f t="shared" si="59"/>
        <v>2182250</v>
      </c>
      <c r="K198" s="241">
        <f t="shared" si="60"/>
        <v>5859</v>
      </c>
      <c r="L198" s="241">
        <f t="shared" si="61"/>
        <v>2059225</v>
      </c>
      <c r="M198" s="241">
        <f t="shared" si="62"/>
        <v>2223.54909</v>
      </c>
      <c r="N198" s="241">
        <f t="shared" si="63"/>
        <v>2223.54909</v>
      </c>
      <c r="O198" s="241">
        <f t="shared" si="64"/>
        <v>-46676.003290001157</v>
      </c>
      <c r="P198" s="241">
        <f t="shared" si="65"/>
        <v>46676.003290001157</v>
      </c>
      <c r="Q198" s="242"/>
      <c r="R198" s="242"/>
      <c r="S198" s="242"/>
    </row>
    <row r="199" spans="1:19" s="237" customFormat="1">
      <c r="A199" s="243">
        <v>41365</v>
      </c>
      <c r="C199" s="238">
        <v>191</v>
      </c>
      <c r="D199" s="239">
        <f t="shared" si="52"/>
        <v>5859</v>
      </c>
      <c r="E199" s="239">
        <f t="shared" si="57"/>
        <v>2065084</v>
      </c>
      <c r="F199" s="239">
        <f t="shared" si="58"/>
        <v>-117166</v>
      </c>
      <c r="G199" s="240">
        <f>+Inputs!$D$3</f>
        <v>0.37951000000000001</v>
      </c>
      <c r="I199" s="241">
        <f t="shared" si="59"/>
        <v>2182250</v>
      </c>
      <c r="K199" s="241">
        <f t="shared" si="60"/>
        <v>5859</v>
      </c>
      <c r="L199" s="241">
        <f t="shared" si="61"/>
        <v>2065084</v>
      </c>
      <c r="M199" s="241">
        <f t="shared" si="62"/>
        <v>2223.54909</v>
      </c>
      <c r="N199" s="241">
        <f t="shared" si="63"/>
        <v>2223.54909</v>
      </c>
      <c r="O199" s="241">
        <f t="shared" si="64"/>
        <v>-44452.454200001157</v>
      </c>
      <c r="P199" s="241">
        <f t="shared" si="65"/>
        <v>44452.454200001157</v>
      </c>
      <c r="Q199" s="242"/>
      <c r="R199" s="242"/>
      <c r="S199" s="242"/>
    </row>
    <row r="200" spans="1:19" s="237" customFormat="1">
      <c r="A200" s="236">
        <v>41395</v>
      </c>
      <c r="C200" s="238">
        <v>192</v>
      </c>
      <c r="D200" s="239">
        <f t="shared" si="52"/>
        <v>5859</v>
      </c>
      <c r="E200" s="239">
        <f t="shared" si="57"/>
        <v>2070943</v>
      </c>
      <c r="F200" s="239">
        <f t="shared" si="58"/>
        <v>-111307</v>
      </c>
      <c r="G200" s="240">
        <f>+Inputs!$D$3</f>
        <v>0.37951000000000001</v>
      </c>
      <c r="I200" s="241">
        <f t="shared" si="59"/>
        <v>2182250</v>
      </c>
      <c r="K200" s="241">
        <f t="shared" si="60"/>
        <v>5859</v>
      </c>
      <c r="L200" s="241">
        <f t="shared" si="61"/>
        <v>2070943</v>
      </c>
      <c r="M200" s="241">
        <f t="shared" si="62"/>
        <v>2223.54909</v>
      </c>
      <c r="N200" s="241">
        <f t="shared" si="63"/>
        <v>2223.54909</v>
      </c>
      <c r="O200" s="241">
        <f t="shared" si="64"/>
        <v>-42228.905110001157</v>
      </c>
      <c r="P200" s="241">
        <f t="shared" si="65"/>
        <v>42228.905110001157</v>
      </c>
      <c r="Q200" s="242"/>
      <c r="R200" s="242"/>
      <c r="S200" s="242"/>
    </row>
    <row r="201" spans="1:19" s="237" customFormat="1">
      <c r="A201" s="243">
        <v>41426</v>
      </c>
      <c r="C201" s="238">
        <v>193</v>
      </c>
      <c r="D201" s="239">
        <f t="shared" si="52"/>
        <v>5859</v>
      </c>
      <c r="E201" s="239">
        <f t="shared" si="57"/>
        <v>2076802</v>
      </c>
      <c r="F201" s="239">
        <f t="shared" si="58"/>
        <v>-105448</v>
      </c>
      <c r="G201" s="240">
        <f>+Inputs!$D$3</f>
        <v>0.37951000000000001</v>
      </c>
      <c r="I201" s="241">
        <f t="shared" si="59"/>
        <v>2182250</v>
      </c>
      <c r="K201" s="241">
        <f t="shared" si="60"/>
        <v>5859</v>
      </c>
      <c r="L201" s="241">
        <f t="shared" si="61"/>
        <v>2076802</v>
      </c>
      <c r="M201" s="241">
        <f t="shared" si="62"/>
        <v>2223.54909</v>
      </c>
      <c r="N201" s="241">
        <f t="shared" si="63"/>
        <v>2223.54909</v>
      </c>
      <c r="O201" s="241">
        <f t="shared" si="64"/>
        <v>-40005.356020001156</v>
      </c>
      <c r="P201" s="241">
        <f t="shared" si="65"/>
        <v>40005.356020001156</v>
      </c>
      <c r="Q201" s="242"/>
      <c r="R201" s="242"/>
      <c r="S201" s="242"/>
    </row>
    <row r="202" spans="1:19" s="237" customFormat="1">
      <c r="A202" s="236">
        <v>41456</v>
      </c>
      <c r="C202" s="238">
        <v>194</v>
      </c>
      <c r="D202" s="239">
        <f t="shared" si="52"/>
        <v>5859</v>
      </c>
      <c r="E202" s="239">
        <f t="shared" si="57"/>
        <v>2082661</v>
      </c>
      <c r="F202" s="239">
        <f t="shared" si="58"/>
        <v>-99589</v>
      </c>
      <c r="G202" s="240">
        <f>+Inputs!$D$3</f>
        <v>0.37951000000000001</v>
      </c>
      <c r="I202" s="241">
        <f t="shared" si="59"/>
        <v>2182250</v>
      </c>
      <c r="K202" s="241">
        <f t="shared" si="60"/>
        <v>5859</v>
      </c>
      <c r="L202" s="241">
        <f t="shared" si="61"/>
        <v>2082661</v>
      </c>
      <c r="M202" s="241">
        <f t="shared" si="62"/>
        <v>2223.54909</v>
      </c>
      <c r="N202" s="241">
        <f t="shared" si="63"/>
        <v>2223.54909</v>
      </c>
      <c r="O202" s="241">
        <f t="shared" si="64"/>
        <v>-37781.806930001156</v>
      </c>
      <c r="P202" s="241">
        <f t="shared" si="65"/>
        <v>37781.806930001156</v>
      </c>
      <c r="Q202" s="242"/>
      <c r="R202" s="242"/>
      <c r="S202" s="242"/>
    </row>
    <row r="203" spans="1:19" s="237" customFormat="1">
      <c r="A203" s="243">
        <v>41487</v>
      </c>
      <c r="C203" s="238">
        <v>195</v>
      </c>
      <c r="D203" s="239">
        <f t="shared" si="52"/>
        <v>5859</v>
      </c>
      <c r="E203" s="239">
        <f t="shared" si="57"/>
        <v>2088520</v>
      </c>
      <c r="F203" s="239">
        <f t="shared" si="58"/>
        <v>-93730</v>
      </c>
      <c r="G203" s="240">
        <f>+Inputs!$D$3</f>
        <v>0.37951000000000001</v>
      </c>
      <c r="I203" s="241">
        <f t="shared" si="59"/>
        <v>2182250</v>
      </c>
      <c r="K203" s="241">
        <f t="shared" si="60"/>
        <v>5859</v>
      </c>
      <c r="L203" s="241">
        <f t="shared" si="61"/>
        <v>2088520</v>
      </c>
      <c r="M203" s="241">
        <f t="shared" si="62"/>
        <v>2223.54909</v>
      </c>
      <c r="N203" s="241">
        <f t="shared" si="63"/>
        <v>2223.54909</v>
      </c>
      <c r="O203" s="241">
        <f t="shared" si="64"/>
        <v>-35558.257840001155</v>
      </c>
      <c r="P203" s="241">
        <f t="shared" si="65"/>
        <v>35558.257840001155</v>
      </c>
      <c r="Q203" s="242"/>
      <c r="R203" s="242"/>
      <c r="S203" s="242"/>
    </row>
    <row r="204" spans="1:19" s="237" customFormat="1">
      <c r="A204" s="236">
        <v>41518</v>
      </c>
      <c r="C204" s="238">
        <v>196</v>
      </c>
      <c r="D204" s="239">
        <f t="shared" si="52"/>
        <v>5859</v>
      </c>
      <c r="E204" s="239">
        <f t="shared" si="57"/>
        <v>2094379</v>
      </c>
      <c r="F204" s="239">
        <f t="shared" si="58"/>
        <v>-87871</v>
      </c>
      <c r="G204" s="240">
        <f>+Inputs!$D$3</f>
        <v>0.37951000000000001</v>
      </c>
      <c r="I204" s="241">
        <f t="shared" si="59"/>
        <v>2182250</v>
      </c>
      <c r="K204" s="241">
        <f t="shared" si="60"/>
        <v>5859</v>
      </c>
      <c r="L204" s="241">
        <f t="shared" si="61"/>
        <v>2094379</v>
      </c>
      <c r="M204" s="241">
        <f t="shared" si="62"/>
        <v>2223.54909</v>
      </c>
      <c r="N204" s="241">
        <f t="shared" si="63"/>
        <v>2223.54909</v>
      </c>
      <c r="O204" s="241">
        <f t="shared" si="64"/>
        <v>-33334.708750001155</v>
      </c>
      <c r="P204" s="241">
        <f t="shared" si="65"/>
        <v>33334.708750001155</v>
      </c>
      <c r="Q204" s="242"/>
      <c r="R204" s="242"/>
      <c r="S204" s="242"/>
    </row>
    <row r="205" spans="1:19" s="237" customFormat="1">
      <c r="A205" s="243">
        <v>41548</v>
      </c>
      <c r="C205" s="238">
        <v>197</v>
      </c>
      <c r="D205" s="239">
        <f t="shared" si="52"/>
        <v>5859</v>
      </c>
      <c r="E205" s="239">
        <f t="shared" si="57"/>
        <v>2100238</v>
      </c>
      <c r="F205" s="239">
        <f t="shared" si="58"/>
        <v>-82012</v>
      </c>
      <c r="G205" s="240">
        <f>+Inputs!$D$3</f>
        <v>0.37951000000000001</v>
      </c>
      <c r="I205" s="241">
        <f t="shared" si="59"/>
        <v>2182250</v>
      </c>
      <c r="K205" s="241">
        <f t="shared" si="60"/>
        <v>5859</v>
      </c>
      <c r="L205" s="241">
        <f t="shared" si="61"/>
        <v>2100238</v>
      </c>
      <c r="M205" s="241">
        <f t="shared" si="62"/>
        <v>2223.54909</v>
      </c>
      <c r="N205" s="241">
        <f t="shared" si="63"/>
        <v>2223.54909</v>
      </c>
      <c r="O205" s="241">
        <f t="shared" si="64"/>
        <v>-31111.159660001154</v>
      </c>
      <c r="P205" s="241">
        <f t="shared" si="65"/>
        <v>31111.159660001154</v>
      </c>
      <c r="Q205" s="242"/>
      <c r="R205" s="242"/>
      <c r="S205" s="242"/>
    </row>
    <row r="206" spans="1:19" s="237" customFormat="1">
      <c r="A206" s="236">
        <v>41579</v>
      </c>
      <c r="C206" s="238">
        <v>198</v>
      </c>
      <c r="D206" s="239">
        <f t="shared" si="52"/>
        <v>5859</v>
      </c>
      <c r="E206" s="239">
        <f t="shared" si="57"/>
        <v>2106097</v>
      </c>
      <c r="F206" s="239">
        <f t="shared" si="58"/>
        <v>-76153</v>
      </c>
      <c r="G206" s="240">
        <f>+Inputs!$D$3</f>
        <v>0.37951000000000001</v>
      </c>
      <c r="I206" s="241">
        <f t="shared" si="59"/>
        <v>2182250</v>
      </c>
      <c r="K206" s="241">
        <f t="shared" si="60"/>
        <v>5859</v>
      </c>
      <c r="L206" s="241">
        <f t="shared" si="61"/>
        <v>2106097</v>
      </c>
      <c r="M206" s="241">
        <f t="shared" si="62"/>
        <v>2223.54909</v>
      </c>
      <c r="N206" s="241">
        <f t="shared" si="63"/>
        <v>2223.54909</v>
      </c>
      <c r="O206" s="241">
        <f t="shared" si="64"/>
        <v>-28887.610570001154</v>
      </c>
      <c r="P206" s="241">
        <f t="shared" si="65"/>
        <v>28887.610570001154</v>
      </c>
      <c r="Q206" s="242"/>
      <c r="R206" s="242"/>
      <c r="S206" s="242"/>
    </row>
    <row r="207" spans="1:19" s="237" customFormat="1">
      <c r="A207" s="243">
        <v>41609</v>
      </c>
      <c r="C207" s="238">
        <v>199</v>
      </c>
      <c r="D207" s="239">
        <f t="shared" si="52"/>
        <v>5859</v>
      </c>
      <c r="E207" s="239">
        <f t="shared" si="57"/>
        <v>2111956</v>
      </c>
      <c r="F207" s="239">
        <f t="shared" si="58"/>
        <v>-70294</v>
      </c>
      <c r="G207" s="240">
        <f>+Inputs!$D$3</f>
        <v>0.37951000000000001</v>
      </c>
      <c r="I207" s="241">
        <f t="shared" si="59"/>
        <v>2182250</v>
      </c>
      <c r="K207" s="241">
        <f t="shared" si="60"/>
        <v>5859</v>
      </c>
      <c r="L207" s="241">
        <f t="shared" si="61"/>
        <v>2111956</v>
      </c>
      <c r="M207" s="241">
        <f t="shared" si="62"/>
        <v>2223.54909</v>
      </c>
      <c r="N207" s="241">
        <f t="shared" si="63"/>
        <v>2223.54909</v>
      </c>
      <c r="O207" s="241">
        <f t="shared" si="64"/>
        <v>-26664.061480001154</v>
      </c>
      <c r="P207" s="241">
        <f t="shared" si="65"/>
        <v>26664.061480001154</v>
      </c>
      <c r="Q207" s="242"/>
      <c r="R207" s="242"/>
      <c r="S207" s="242"/>
    </row>
    <row r="208" spans="1:19" s="237" customFormat="1">
      <c r="A208" s="236">
        <v>41640</v>
      </c>
      <c r="C208" s="238">
        <v>200</v>
      </c>
      <c r="D208" s="239">
        <f t="shared" si="52"/>
        <v>5859</v>
      </c>
      <c r="E208" s="239">
        <f t="shared" si="57"/>
        <v>2117815</v>
      </c>
      <c r="F208" s="239">
        <f t="shared" si="58"/>
        <v>-64435</v>
      </c>
      <c r="G208" s="240">
        <f>+Inputs!$D$3</f>
        <v>0.37951000000000001</v>
      </c>
      <c r="I208" s="241">
        <f t="shared" si="59"/>
        <v>2182250</v>
      </c>
      <c r="K208" s="241">
        <f t="shared" si="60"/>
        <v>5859</v>
      </c>
      <c r="L208" s="241">
        <f t="shared" si="61"/>
        <v>2117815</v>
      </c>
      <c r="M208" s="241">
        <f t="shared" si="62"/>
        <v>2223.54909</v>
      </c>
      <c r="N208" s="241">
        <f t="shared" si="63"/>
        <v>2223.54909</v>
      </c>
      <c r="O208" s="241">
        <f t="shared" si="64"/>
        <v>-24440.512390001153</v>
      </c>
      <c r="P208" s="241">
        <f t="shared" si="65"/>
        <v>24440.512390001153</v>
      </c>
      <c r="Q208" s="242"/>
      <c r="R208" s="242"/>
      <c r="S208" s="242"/>
    </row>
    <row r="209" spans="1:20" s="237" customFormat="1">
      <c r="A209" s="243">
        <v>41671</v>
      </c>
      <c r="C209" s="238">
        <v>201</v>
      </c>
      <c r="D209" s="239">
        <f t="shared" si="52"/>
        <v>5859</v>
      </c>
      <c r="E209" s="239">
        <f t="shared" si="57"/>
        <v>2123674</v>
      </c>
      <c r="F209" s="239">
        <f t="shared" si="58"/>
        <v>-58576</v>
      </c>
      <c r="G209" s="240">
        <f>+Inputs!$D$3</f>
        <v>0.37951000000000001</v>
      </c>
      <c r="I209" s="241">
        <f t="shared" si="59"/>
        <v>2182250</v>
      </c>
      <c r="K209" s="241">
        <f t="shared" si="60"/>
        <v>5859</v>
      </c>
      <c r="L209" s="241">
        <f t="shared" si="61"/>
        <v>2123674</v>
      </c>
      <c r="M209" s="241">
        <f t="shared" si="62"/>
        <v>2223.54909</v>
      </c>
      <c r="N209" s="241">
        <f t="shared" si="63"/>
        <v>2223.54909</v>
      </c>
      <c r="O209" s="241">
        <f t="shared" si="64"/>
        <v>-22216.963300001153</v>
      </c>
      <c r="P209" s="241">
        <f t="shared" si="65"/>
        <v>22216.963300001153</v>
      </c>
      <c r="Q209" s="242"/>
      <c r="R209" s="242"/>
      <c r="S209" s="242"/>
    </row>
    <row r="210" spans="1:20" s="237" customFormat="1">
      <c r="A210" s="236">
        <v>41699</v>
      </c>
      <c r="C210" s="238">
        <v>202</v>
      </c>
      <c r="D210" s="239">
        <f t="shared" si="52"/>
        <v>5859</v>
      </c>
      <c r="E210" s="239">
        <f t="shared" si="57"/>
        <v>2129533</v>
      </c>
      <c r="F210" s="239">
        <f t="shared" si="58"/>
        <v>-52717</v>
      </c>
      <c r="G210" s="240">
        <f>+Inputs!$D$3</f>
        <v>0.37951000000000001</v>
      </c>
      <c r="I210" s="241">
        <f t="shared" si="59"/>
        <v>2182250</v>
      </c>
      <c r="K210" s="241">
        <f t="shared" si="60"/>
        <v>5859</v>
      </c>
      <c r="L210" s="241">
        <f t="shared" si="61"/>
        <v>2129533</v>
      </c>
      <c r="M210" s="241">
        <f t="shared" si="62"/>
        <v>2223.54909</v>
      </c>
      <c r="N210" s="241">
        <f t="shared" si="63"/>
        <v>2223.54909</v>
      </c>
      <c r="O210" s="241">
        <f t="shared" si="64"/>
        <v>-19993.414210001152</v>
      </c>
      <c r="P210" s="241">
        <f t="shared" si="65"/>
        <v>19993.414210001152</v>
      </c>
      <c r="Q210" s="242"/>
      <c r="R210" s="242"/>
      <c r="S210" s="242"/>
    </row>
    <row r="211" spans="1:20" s="237" customFormat="1">
      <c r="A211" s="243">
        <v>41730</v>
      </c>
      <c r="C211" s="238">
        <v>203</v>
      </c>
      <c r="D211" s="239">
        <f t="shared" si="52"/>
        <v>5859</v>
      </c>
      <c r="E211" s="239">
        <f t="shared" si="57"/>
        <v>2135392</v>
      </c>
      <c r="F211" s="239">
        <f t="shared" si="58"/>
        <v>-46858</v>
      </c>
      <c r="G211" s="240">
        <f>+Inputs!$D$3</f>
        <v>0.37951000000000001</v>
      </c>
      <c r="I211" s="241">
        <f t="shared" si="59"/>
        <v>2182250</v>
      </c>
      <c r="K211" s="241">
        <f t="shared" si="60"/>
        <v>5859</v>
      </c>
      <c r="L211" s="241">
        <f t="shared" si="61"/>
        <v>2135392</v>
      </c>
      <c r="M211" s="241">
        <f t="shared" si="62"/>
        <v>2223.54909</v>
      </c>
      <c r="N211" s="241">
        <f t="shared" si="63"/>
        <v>2223.54909</v>
      </c>
      <c r="O211" s="241">
        <f t="shared" si="64"/>
        <v>-17769.865120001152</v>
      </c>
      <c r="P211" s="241">
        <f t="shared" si="65"/>
        <v>17769.865120001152</v>
      </c>
      <c r="Q211" s="242"/>
      <c r="R211" s="242"/>
      <c r="S211" s="242"/>
    </row>
    <row r="212" spans="1:20" s="237" customFormat="1">
      <c r="A212" s="236">
        <v>41760</v>
      </c>
      <c r="C212" s="238">
        <v>204</v>
      </c>
      <c r="D212" s="239">
        <f t="shared" si="52"/>
        <v>5859</v>
      </c>
      <c r="E212" s="239">
        <f t="shared" si="57"/>
        <v>2141251</v>
      </c>
      <c r="F212" s="239">
        <f t="shared" si="58"/>
        <v>-40999</v>
      </c>
      <c r="G212" s="240">
        <f>+Inputs!$D$3</f>
        <v>0.37951000000000001</v>
      </c>
      <c r="I212" s="241">
        <f t="shared" si="59"/>
        <v>2182250</v>
      </c>
      <c r="K212" s="241">
        <f t="shared" si="60"/>
        <v>5859</v>
      </c>
      <c r="L212" s="241">
        <f t="shared" si="61"/>
        <v>2141251</v>
      </c>
      <c r="M212" s="241">
        <f t="shared" si="62"/>
        <v>2223.54909</v>
      </c>
      <c r="N212" s="241">
        <f t="shared" si="63"/>
        <v>2223.54909</v>
      </c>
      <c r="O212" s="241">
        <f t="shared" si="64"/>
        <v>-15546.316030001151</v>
      </c>
      <c r="P212" s="241">
        <f t="shared" si="65"/>
        <v>15546.316030001151</v>
      </c>
      <c r="Q212" s="242"/>
      <c r="R212" s="242"/>
      <c r="S212" s="242"/>
    </row>
    <row r="213" spans="1:20" s="237" customFormat="1">
      <c r="A213" s="243">
        <v>41791</v>
      </c>
      <c r="C213" s="238">
        <v>205</v>
      </c>
      <c r="D213" s="239">
        <f t="shared" si="52"/>
        <v>5859</v>
      </c>
      <c r="E213" s="239">
        <f t="shared" si="57"/>
        <v>2147110</v>
      </c>
      <c r="F213" s="239">
        <f t="shared" si="58"/>
        <v>-35140</v>
      </c>
      <c r="G213" s="240">
        <f>+Inputs!$D$3</f>
        <v>0.37951000000000001</v>
      </c>
      <c r="I213" s="241">
        <f t="shared" si="59"/>
        <v>2182250</v>
      </c>
      <c r="K213" s="241">
        <f t="shared" si="60"/>
        <v>5859</v>
      </c>
      <c r="L213" s="241">
        <f t="shared" si="61"/>
        <v>2147110</v>
      </c>
      <c r="M213" s="241">
        <f t="shared" si="62"/>
        <v>2223.54909</v>
      </c>
      <c r="N213" s="241">
        <f t="shared" si="63"/>
        <v>2223.54909</v>
      </c>
      <c r="O213" s="241">
        <f t="shared" si="64"/>
        <v>-13322.766940001151</v>
      </c>
      <c r="P213" s="241">
        <f t="shared" si="65"/>
        <v>13322.766940001151</v>
      </c>
      <c r="Q213" s="242"/>
      <c r="R213" s="242"/>
      <c r="S213" s="242"/>
    </row>
    <row r="214" spans="1:20" s="237" customFormat="1">
      <c r="A214" s="236">
        <v>41821</v>
      </c>
      <c r="C214" s="238">
        <v>206</v>
      </c>
      <c r="D214" s="239">
        <f t="shared" si="52"/>
        <v>5859</v>
      </c>
      <c r="E214" s="239">
        <f t="shared" si="57"/>
        <v>2152969</v>
      </c>
      <c r="F214" s="239">
        <f t="shared" si="58"/>
        <v>-29281</v>
      </c>
      <c r="G214" s="240">
        <f>+Inputs!$D$3</f>
        <v>0.37951000000000001</v>
      </c>
      <c r="I214" s="241">
        <f t="shared" si="59"/>
        <v>2182250</v>
      </c>
      <c r="K214" s="241">
        <f t="shared" si="60"/>
        <v>5859</v>
      </c>
      <c r="L214" s="241">
        <f t="shared" si="61"/>
        <v>2152969</v>
      </c>
      <c r="M214" s="241">
        <f t="shared" si="62"/>
        <v>2223.54909</v>
      </c>
      <c r="N214" s="241">
        <f t="shared" si="63"/>
        <v>2223.54909</v>
      </c>
      <c r="O214" s="241">
        <f t="shared" si="64"/>
        <v>-11099.217850001151</v>
      </c>
      <c r="P214" s="241">
        <f t="shared" si="65"/>
        <v>11099.217850001151</v>
      </c>
      <c r="Q214" s="242"/>
      <c r="R214" s="242"/>
      <c r="S214" s="242"/>
    </row>
    <row r="215" spans="1:20" s="237" customFormat="1">
      <c r="A215" s="243">
        <v>41852</v>
      </c>
      <c r="C215" s="238">
        <v>207</v>
      </c>
      <c r="D215" s="239">
        <f t="shared" si="52"/>
        <v>5859</v>
      </c>
      <c r="E215" s="239">
        <f t="shared" si="57"/>
        <v>2158828</v>
      </c>
      <c r="F215" s="239">
        <f t="shared" si="58"/>
        <v>-23422</v>
      </c>
      <c r="G215" s="240">
        <f>+Inputs!$D$3</f>
        <v>0.37951000000000001</v>
      </c>
      <c r="I215" s="241">
        <f t="shared" si="59"/>
        <v>2182250</v>
      </c>
      <c r="K215" s="241">
        <f t="shared" si="60"/>
        <v>5859</v>
      </c>
      <c r="L215" s="241">
        <f t="shared" si="61"/>
        <v>2158828</v>
      </c>
      <c r="M215" s="241">
        <f t="shared" si="62"/>
        <v>2223.54909</v>
      </c>
      <c r="N215" s="241">
        <f t="shared" si="63"/>
        <v>2223.54909</v>
      </c>
      <c r="O215" s="241">
        <f t="shared" si="64"/>
        <v>-8875.6687600011501</v>
      </c>
      <c r="P215" s="241">
        <f t="shared" si="65"/>
        <v>8875.6687600011501</v>
      </c>
      <c r="Q215" s="242"/>
      <c r="R215" s="242"/>
      <c r="S215" s="242"/>
    </row>
    <row r="216" spans="1:20" s="237" customFormat="1">
      <c r="A216" s="236">
        <v>41883</v>
      </c>
      <c r="C216" s="238">
        <v>208</v>
      </c>
      <c r="D216" s="239">
        <f t="shared" si="52"/>
        <v>5859</v>
      </c>
      <c r="E216" s="239">
        <f t="shared" si="57"/>
        <v>2164687</v>
      </c>
      <c r="F216" s="239">
        <f t="shared" si="58"/>
        <v>-17563</v>
      </c>
      <c r="G216" s="240">
        <f>+Inputs!$D$3</f>
        <v>0.37951000000000001</v>
      </c>
      <c r="I216" s="241">
        <f t="shared" si="59"/>
        <v>2182250</v>
      </c>
      <c r="K216" s="241">
        <f t="shared" si="60"/>
        <v>5859</v>
      </c>
      <c r="L216" s="241">
        <f t="shared" si="61"/>
        <v>2164687</v>
      </c>
      <c r="M216" s="241">
        <f t="shared" si="62"/>
        <v>2223.54909</v>
      </c>
      <c r="N216" s="241">
        <f t="shared" si="63"/>
        <v>2223.54909</v>
      </c>
      <c r="O216" s="241">
        <f t="shared" si="64"/>
        <v>-6652.1196700011496</v>
      </c>
      <c r="P216" s="241">
        <f t="shared" si="65"/>
        <v>6652.1196700011496</v>
      </c>
      <c r="Q216" s="242"/>
      <c r="R216" s="242"/>
      <c r="S216" s="242"/>
    </row>
    <row r="217" spans="1:20" s="237" customFormat="1">
      <c r="A217" s="243">
        <v>41913</v>
      </c>
      <c r="C217" s="238">
        <v>209</v>
      </c>
      <c r="D217" s="239">
        <f t="shared" si="52"/>
        <v>5859</v>
      </c>
      <c r="E217" s="239">
        <f t="shared" si="57"/>
        <v>2170546</v>
      </c>
      <c r="F217" s="239">
        <f t="shared" si="58"/>
        <v>-11704</v>
      </c>
      <c r="G217" s="240">
        <f>+Inputs!$D$3</f>
        <v>0.37951000000000001</v>
      </c>
      <c r="I217" s="241">
        <f t="shared" si="59"/>
        <v>2182250</v>
      </c>
      <c r="K217" s="241">
        <f t="shared" si="60"/>
        <v>5859</v>
      </c>
      <c r="L217" s="241">
        <f t="shared" si="61"/>
        <v>2170546</v>
      </c>
      <c r="M217" s="241">
        <f t="shared" si="62"/>
        <v>2223.54909</v>
      </c>
      <c r="N217" s="241">
        <f t="shared" si="63"/>
        <v>2223.54909</v>
      </c>
      <c r="O217" s="241">
        <f t="shared" si="64"/>
        <v>-4428.5705800011492</v>
      </c>
      <c r="P217" s="241">
        <f t="shared" si="65"/>
        <v>4428.5705800011492</v>
      </c>
      <c r="Q217" s="242"/>
      <c r="R217" s="242"/>
      <c r="S217" s="242"/>
    </row>
    <row r="218" spans="1:20" s="237" customFormat="1">
      <c r="A218" s="236">
        <v>41944</v>
      </c>
      <c r="C218" s="238">
        <v>210</v>
      </c>
      <c r="D218" s="239">
        <f t="shared" si="52"/>
        <v>5859</v>
      </c>
      <c r="E218" s="239">
        <f t="shared" si="57"/>
        <v>2176405</v>
      </c>
      <c r="F218" s="239">
        <f t="shared" si="58"/>
        <v>-5845</v>
      </c>
      <c r="G218" s="240">
        <f>+Inputs!$D$3</f>
        <v>0.37951000000000001</v>
      </c>
      <c r="I218" s="241">
        <f t="shared" si="59"/>
        <v>2182250</v>
      </c>
      <c r="K218" s="241">
        <f t="shared" si="60"/>
        <v>5859</v>
      </c>
      <c r="L218" s="241">
        <f t="shared" si="61"/>
        <v>2176405</v>
      </c>
      <c r="M218" s="241">
        <f t="shared" si="62"/>
        <v>2223.54909</v>
      </c>
      <c r="N218" s="241">
        <f t="shared" si="63"/>
        <v>2223.54909</v>
      </c>
      <c r="O218" s="241">
        <f t="shared" si="64"/>
        <v>-2205.0214900011492</v>
      </c>
      <c r="P218" s="241">
        <f t="shared" si="65"/>
        <v>2205.0214900011492</v>
      </c>
      <c r="Q218" s="242"/>
      <c r="R218" s="242"/>
      <c r="S218" s="242"/>
    </row>
    <row r="219" spans="1:20" s="237" customFormat="1">
      <c r="A219" s="243">
        <v>41974</v>
      </c>
      <c r="C219" s="238">
        <v>211</v>
      </c>
      <c r="D219" s="239">
        <f>-F218</f>
        <v>5845</v>
      </c>
      <c r="E219" s="239">
        <f t="shared" si="57"/>
        <v>2182250</v>
      </c>
      <c r="F219" s="239">
        <f t="shared" si="58"/>
        <v>0</v>
      </c>
      <c r="G219" s="240">
        <f>+Inputs!$D$3</f>
        <v>0.37951000000000001</v>
      </c>
      <c r="I219" s="241">
        <f t="shared" si="59"/>
        <v>2182250</v>
      </c>
      <c r="K219" s="241">
        <f t="shared" si="60"/>
        <v>5845</v>
      </c>
      <c r="L219" s="241">
        <f t="shared" si="61"/>
        <v>2182250</v>
      </c>
      <c r="M219" s="241">
        <f t="shared" si="62"/>
        <v>2218.2359500000002</v>
      </c>
      <c r="N219" s="241">
        <f t="shared" si="63"/>
        <v>2218.2359500000002</v>
      </c>
      <c r="O219" s="241">
        <f t="shared" si="64"/>
        <v>13.214459998850998</v>
      </c>
      <c r="P219" s="241">
        <f t="shared" si="65"/>
        <v>-13.214459998850998</v>
      </c>
      <c r="Q219" s="242"/>
      <c r="R219" s="242"/>
      <c r="S219" s="242"/>
    </row>
    <row r="220" spans="1:20">
      <c r="A220" s="30"/>
      <c r="G220" s="28"/>
    </row>
    <row r="221" spans="1:20">
      <c r="A221" s="8" t="s">
        <v>43</v>
      </c>
      <c r="B221" s="33">
        <f>SUM(B9:B220)</f>
        <v>-2182250</v>
      </c>
      <c r="D221" s="33">
        <f>SUM(D9:D220)</f>
        <v>2182250</v>
      </c>
      <c r="G221" s="28"/>
      <c r="H221" s="33">
        <f>SUM(H9:H220)</f>
        <v>2182250</v>
      </c>
      <c r="I221" s="33"/>
      <c r="J221" s="33">
        <f>SUM(J9:J220)</f>
        <v>828163.875</v>
      </c>
      <c r="K221" s="33">
        <f>SUM(K9:K220)</f>
        <v>2182250</v>
      </c>
      <c r="L221" s="33"/>
      <c r="M221" s="33">
        <f>SUM(M9:M220)</f>
        <v>828177.08945999912</v>
      </c>
      <c r="N221" s="33">
        <f>SUM(N9:N220)</f>
        <v>13.214459998850998</v>
      </c>
      <c r="O221" s="33">
        <f>SUM(O9:O220)</f>
        <v>-76185186.245840296</v>
      </c>
      <c r="P221" s="33">
        <f>SUM(P9:P220)</f>
        <v>76185186.245840296</v>
      </c>
    </row>
    <row r="222" spans="1:20">
      <c r="G222" s="28"/>
    </row>
    <row r="223" spans="1:20">
      <c r="A223" s="4" t="s">
        <v>61</v>
      </c>
      <c r="B223" s="4" t="s">
        <v>61</v>
      </c>
      <c r="C223" s="4" t="s">
        <v>61</v>
      </c>
      <c r="D223" s="4" t="s">
        <v>61</v>
      </c>
      <c r="F223" s="4" t="s">
        <v>61</v>
      </c>
      <c r="G223" s="28" t="s">
        <v>61</v>
      </c>
      <c r="H223" s="4" t="s">
        <v>61</v>
      </c>
      <c r="J223" s="4" t="s">
        <v>61</v>
      </c>
      <c r="K223" s="4" t="s">
        <v>61</v>
      </c>
      <c r="M223" s="4" t="s">
        <v>61</v>
      </c>
      <c r="N223" s="4" t="s">
        <v>61</v>
      </c>
      <c r="P223" s="4" t="s">
        <v>61</v>
      </c>
      <c r="Q223" s="8" t="s">
        <v>61</v>
      </c>
      <c r="R223" s="8" t="s">
        <v>61</v>
      </c>
      <c r="S223" s="8" t="s">
        <v>61</v>
      </c>
      <c r="T223" s="4" t="s">
        <v>61</v>
      </c>
    </row>
    <row r="224" spans="1:20">
      <c r="G224"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sheetPr transitionEvaluation="1" codeName="Sheet31">
    <pageSetUpPr autoPageBreaks="0" fitToPage="1"/>
  </sheetPr>
  <dimension ref="A1:AE224"/>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102</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35612</v>
      </c>
      <c r="B9" s="32">
        <v>-1175500</v>
      </c>
      <c r="C9" s="6">
        <v>1</v>
      </c>
      <c r="D9" s="29">
        <f t="shared" ref="D9:D40" si="0">ROUND(-(+$B$9/180)*1,0)</f>
        <v>6531</v>
      </c>
      <c r="E9" s="29">
        <f>+D9</f>
        <v>6531</v>
      </c>
      <c r="F9" s="29">
        <f t="shared" ref="F9:F40" si="1">$B$9+E9</f>
        <v>-1168969</v>
      </c>
      <c r="G9" s="34">
        <f>+Inputs!$D$2</f>
        <v>0.3795</v>
      </c>
      <c r="H9" s="27">
        <f>-B9</f>
        <v>1175500</v>
      </c>
      <c r="I9" s="27">
        <f>+H9</f>
        <v>1175500</v>
      </c>
      <c r="J9" s="27">
        <f>H9*G9</f>
        <v>446102.25</v>
      </c>
      <c r="K9" s="27">
        <f t="shared" ref="K9:K40" si="2">D9</f>
        <v>6531</v>
      </c>
      <c r="L9" s="27">
        <f>+K9</f>
        <v>6531</v>
      </c>
      <c r="M9" s="27">
        <f t="shared" ref="M9:M40" si="3">K9*G9</f>
        <v>2478.5145000000002</v>
      </c>
      <c r="N9" s="27">
        <f t="shared" ref="N9:N40" si="4">M9-J9</f>
        <v>-443623.73550000001</v>
      </c>
      <c r="O9" s="27">
        <f>+N9</f>
        <v>-443623.73550000001</v>
      </c>
      <c r="P9" s="27">
        <f>-SUM(N9)</f>
        <v>443623.73550000001</v>
      </c>
      <c r="Q9" s="38">
        <f>VLOOKUP(Q8,A9:P188,5)</f>
        <v>979650</v>
      </c>
      <c r="R9" s="38">
        <f>VLOOKUP(R8,A9:P188,5)</f>
        <v>1018818</v>
      </c>
      <c r="S9" s="38">
        <f>+R9-Q9</f>
        <v>39168</v>
      </c>
      <c r="T9" s="35" t="s">
        <v>64</v>
      </c>
      <c r="U9" s="145">
        <f>-IF(TYPE(VLOOKUP(U8,$A$9:$P$188,6,FALSE))=16,0,VLOOKUP(U8,$A$9:$P$188,6,FALSE))</f>
        <v>192586</v>
      </c>
      <c r="V9" s="145">
        <f>-IF(TYPE(VLOOKUP(V8,$A$9:$P$188,6,FALSE))=16,0,VLOOKUP(V8,$A$9:$P$188,6,FALSE))</f>
        <v>189322</v>
      </c>
      <c r="W9" s="145">
        <f t="shared" ref="W9:AE9" si="5">-IF(TYPE(VLOOKUP(W8,$A$9:$P$188,6,FALSE))=16,0,VLOOKUP(W8,$A$9:$P$188,6,FALSE))</f>
        <v>186058</v>
      </c>
      <c r="X9" s="145">
        <f t="shared" si="5"/>
        <v>182794</v>
      </c>
      <c r="Y9" s="145">
        <f t="shared" si="5"/>
        <v>179530</v>
      </c>
      <c r="Z9" s="145">
        <f t="shared" si="5"/>
        <v>176266</v>
      </c>
      <c r="AA9" s="145">
        <f t="shared" si="5"/>
        <v>173002</v>
      </c>
      <c r="AB9" s="145">
        <f t="shared" si="5"/>
        <v>169738</v>
      </c>
      <c r="AC9" s="145">
        <f t="shared" si="5"/>
        <v>166474</v>
      </c>
      <c r="AD9" s="145">
        <f t="shared" si="5"/>
        <v>163210</v>
      </c>
      <c r="AE9" s="145">
        <f t="shared" si="5"/>
        <v>159946</v>
      </c>
    </row>
    <row r="10" spans="1:31">
      <c r="A10" s="30">
        <v>35643</v>
      </c>
      <c r="B10" s="9"/>
      <c r="C10" s="6">
        <v>2</v>
      </c>
      <c r="D10" s="29">
        <f t="shared" si="0"/>
        <v>6531</v>
      </c>
      <c r="E10" s="29">
        <f t="shared" ref="E10:E41" si="6">+E9+D10</f>
        <v>13062</v>
      </c>
      <c r="F10" s="29">
        <f t="shared" si="1"/>
        <v>-1162438</v>
      </c>
      <c r="G10" s="34">
        <f>+Inputs!$D$2</f>
        <v>0.3795</v>
      </c>
      <c r="H10" s="2"/>
      <c r="I10" s="27">
        <f t="shared" ref="I10:I41" si="7">+I9+H10</f>
        <v>1175500</v>
      </c>
      <c r="J10" s="27"/>
      <c r="K10" s="27">
        <f t="shared" si="2"/>
        <v>6531</v>
      </c>
      <c r="L10" s="27">
        <f t="shared" ref="L10:L41" si="8">+L9+K10</f>
        <v>13062</v>
      </c>
      <c r="M10" s="27">
        <f t="shared" si="3"/>
        <v>2478.5145000000002</v>
      </c>
      <c r="N10" s="27">
        <f t="shared" si="4"/>
        <v>2478.5145000000002</v>
      </c>
      <c r="O10" s="27">
        <f t="shared" ref="O10:O41" si="9">+O9+N10</f>
        <v>-441145.22100000002</v>
      </c>
      <c r="P10" s="27">
        <f t="shared" ref="P10:P41" si="10">P9-N10</f>
        <v>441145.22100000002</v>
      </c>
      <c r="Q10" s="38">
        <f>VLOOKUP(Q8,A9:P188,15)</f>
        <v>-74319.850200000918</v>
      </c>
      <c r="R10" s="38">
        <f>VLOOKUP(R8,A9:P188,15)</f>
        <v>-59455.202520000923</v>
      </c>
      <c r="S10" s="38">
        <f>+R10-Q10</f>
        <v>14864.647679999995</v>
      </c>
      <c r="T10" s="36" t="s">
        <v>69</v>
      </c>
    </row>
    <row r="11" spans="1:31">
      <c r="A11" s="31">
        <v>35674</v>
      </c>
      <c r="B11" s="5"/>
      <c r="C11" s="6">
        <v>3</v>
      </c>
      <c r="D11" s="29">
        <f t="shared" si="0"/>
        <v>6531</v>
      </c>
      <c r="E11" s="29">
        <f t="shared" si="6"/>
        <v>19593</v>
      </c>
      <c r="F11" s="29">
        <f t="shared" si="1"/>
        <v>-1155907</v>
      </c>
      <c r="G11" s="34">
        <f>+Inputs!$D$2</f>
        <v>0.3795</v>
      </c>
      <c r="H11" s="2"/>
      <c r="I11" s="27">
        <f t="shared" si="7"/>
        <v>1175500</v>
      </c>
      <c r="J11" s="27"/>
      <c r="K11" s="27">
        <f t="shared" si="2"/>
        <v>6531</v>
      </c>
      <c r="L11" s="27">
        <f t="shared" si="8"/>
        <v>19593</v>
      </c>
      <c r="M11" s="27">
        <f t="shared" si="3"/>
        <v>2478.5145000000002</v>
      </c>
      <c r="N11" s="27">
        <f t="shared" si="4"/>
        <v>2478.5145000000002</v>
      </c>
      <c r="O11" s="27">
        <f t="shared" si="9"/>
        <v>-438666.70650000003</v>
      </c>
      <c r="P11" s="27">
        <f t="shared" si="10"/>
        <v>438666.70650000003</v>
      </c>
      <c r="Q11" s="38">
        <f>+VLOOKUP(Q8,A9:P188,16)</f>
        <v>74319.850200000918</v>
      </c>
      <c r="R11" s="38">
        <f>+VLOOKUP(R8,A9:P188,16)</f>
        <v>59455.202520000923</v>
      </c>
      <c r="S11" s="38">
        <f>(+Q11+R11)/2</f>
        <v>66887.52636000092</v>
      </c>
      <c r="T11" s="36" t="s">
        <v>113</v>
      </c>
      <c r="U11" s="145">
        <f>IF(TYPE(VLOOKUP(U8,$A$9:$P$188,16,FALSE))=16,0,VLOOKUP(U8,$A$9:$P$188,16,FALSE))</f>
        <v>73081.129560000918</v>
      </c>
      <c r="V11" s="145">
        <f t="shared" ref="V11:AE11" si="11">IF(TYPE(VLOOKUP(V8,$A$9:$P$188,16,FALSE))=16,0,VLOOKUP(V8,$A$9:$P$188,16,FALSE))</f>
        <v>71842.408920000918</v>
      </c>
      <c r="W11" s="145">
        <f t="shared" si="11"/>
        <v>70603.688280000919</v>
      </c>
      <c r="X11" s="145">
        <f t="shared" si="11"/>
        <v>69364.967640000919</v>
      </c>
      <c r="Y11" s="145">
        <f t="shared" si="11"/>
        <v>68126.24700000092</v>
      </c>
      <c r="Z11" s="145">
        <f t="shared" si="11"/>
        <v>66887.52636000092</v>
      </c>
      <c r="AA11" s="145">
        <f t="shared" si="11"/>
        <v>65648.805720000921</v>
      </c>
      <c r="AB11" s="145">
        <f t="shared" si="11"/>
        <v>64410.085080000921</v>
      </c>
      <c r="AC11" s="145">
        <f t="shared" si="11"/>
        <v>63171.364440000922</v>
      </c>
      <c r="AD11" s="145">
        <f t="shared" si="11"/>
        <v>61932.643800000922</v>
      </c>
      <c r="AE11" s="145">
        <f t="shared" si="11"/>
        <v>60693.923160000923</v>
      </c>
    </row>
    <row r="12" spans="1:31">
      <c r="A12" s="30">
        <v>35704</v>
      </c>
      <c r="B12" s="3"/>
      <c r="C12" s="6">
        <v>4</v>
      </c>
      <c r="D12" s="29">
        <f t="shared" si="0"/>
        <v>6531</v>
      </c>
      <c r="E12" s="29">
        <f t="shared" si="6"/>
        <v>26124</v>
      </c>
      <c r="F12" s="29">
        <f t="shared" si="1"/>
        <v>-1149376</v>
      </c>
      <c r="G12" s="34">
        <f>+Inputs!$D$2</f>
        <v>0.3795</v>
      </c>
      <c r="H12" s="2"/>
      <c r="I12" s="27">
        <f t="shared" si="7"/>
        <v>1175500</v>
      </c>
      <c r="J12" s="27"/>
      <c r="K12" s="27">
        <f t="shared" si="2"/>
        <v>6531</v>
      </c>
      <c r="L12" s="27">
        <f t="shared" si="8"/>
        <v>26124</v>
      </c>
      <c r="M12" s="27">
        <f t="shared" si="3"/>
        <v>2478.5145000000002</v>
      </c>
      <c r="N12" s="27">
        <f t="shared" si="4"/>
        <v>2478.5145000000002</v>
      </c>
      <c r="O12" s="27">
        <f t="shared" si="9"/>
        <v>-436188.19200000004</v>
      </c>
      <c r="P12" s="27">
        <f t="shared" si="10"/>
        <v>436188.19200000004</v>
      </c>
      <c r="Q12" s="39"/>
      <c r="R12" s="40"/>
      <c r="S12" s="40"/>
      <c r="T12" s="36"/>
    </row>
    <row r="13" spans="1:31">
      <c r="A13" s="31">
        <v>35735</v>
      </c>
      <c r="B13" s="3"/>
      <c r="C13" s="6">
        <v>5</v>
      </c>
      <c r="D13" s="29">
        <f t="shared" si="0"/>
        <v>6531</v>
      </c>
      <c r="E13" s="29">
        <f t="shared" si="6"/>
        <v>32655</v>
      </c>
      <c r="F13" s="29">
        <f t="shared" si="1"/>
        <v>-1142845</v>
      </c>
      <c r="G13" s="34">
        <f>+Inputs!$D$2</f>
        <v>0.3795</v>
      </c>
      <c r="H13" s="2"/>
      <c r="I13" s="27">
        <f t="shared" si="7"/>
        <v>1175500</v>
      </c>
      <c r="J13" s="27"/>
      <c r="K13" s="27">
        <f t="shared" si="2"/>
        <v>6531</v>
      </c>
      <c r="L13" s="27">
        <f t="shared" si="8"/>
        <v>32655</v>
      </c>
      <c r="M13" s="27">
        <f t="shared" si="3"/>
        <v>2478.5145000000002</v>
      </c>
      <c r="N13" s="27">
        <f t="shared" si="4"/>
        <v>2478.5145000000002</v>
      </c>
      <c r="O13" s="27">
        <f t="shared" si="9"/>
        <v>-433709.67750000005</v>
      </c>
      <c r="P13" s="27">
        <f t="shared" si="10"/>
        <v>433709.67750000005</v>
      </c>
      <c r="Q13" s="38">
        <f>VLOOKUP(Q8,A9:P188,9)</f>
        <v>1175500</v>
      </c>
      <c r="R13" s="38">
        <f>VLOOKUP(R8,A9:P188,9)</f>
        <v>1175500</v>
      </c>
      <c r="S13" s="38">
        <f>+R13-Q13</f>
        <v>0</v>
      </c>
      <c r="T13" s="36" t="s">
        <v>70</v>
      </c>
    </row>
    <row r="14" spans="1:31">
      <c r="A14" s="30">
        <v>35765</v>
      </c>
      <c r="B14" s="3"/>
      <c r="C14" s="6">
        <v>6</v>
      </c>
      <c r="D14" s="29">
        <f t="shared" si="0"/>
        <v>6531</v>
      </c>
      <c r="E14" s="29">
        <f t="shared" si="6"/>
        <v>39186</v>
      </c>
      <c r="F14" s="29">
        <f t="shared" si="1"/>
        <v>-1136314</v>
      </c>
      <c r="G14" s="34">
        <f>+Inputs!$D$2</f>
        <v>0.3795</v>
      </c>
      <c r="H14" s="2"/>
      <c r="I14" s="27">
        <f t="shared" si="7"/>
        <v>1175500</v>
      </c>
      <c r="J14" s="27"/>
      <c r="K14" s="27">
        <f t="shared" si="2"/>
        <v>6531</v>
      </c>
      <c r="L14" s="27">
        <f t="shared" si="8"/>
        <v>39186</v>
      </c>
      <c r="M14" s="27">
        <f t="shared" si="3"/>
        <v>2478.5145000000002</v>
      </c>
      <c r="N14" s="27">
        <f t="shared" si="4"/>
        <v>2478.5145000000002</v>
      </c>
      <c r="O14" s="27">
        <f t="shared" si="9"/>
        <v>-431231.16300000006</v>
      </c>
      <c r="P14" s="27">
        <f t="shared" si="10"/>
        <v>431231.16300000006</v>
      </c>
      <c r="Q14" s="38">
        <f>VLOOKUP(Q8,A9:P188,12)</f>
        <v>979650</v>
      </c>
      <c r="R14" s="38">
        <f>VLOOKUP(R8,A9:P188,12)</f>
        <v>1018818</v>
      </c>
      <c r="S14" s="38">
        <f>+R14-Q14</f>
        <v>39168</v>
      </c>
      <c r="T14" s="37" t="s">
        <v>93</v>
      </c>
    </row>
    <row r="15" spans="1:31">
      <c r="A15" s="31">
        <v>35796</v>
      </c>
      <c r="B15" s="3"/>
      <c r="C15" s="6">
        <v>7</v>
      </c>
      <c r="D15" s="29">
        <f t="shared" si="0"/>
        <v>6531</v>
      </c>
      <c r="E15" s="29">
        <f t="shared" si="6"/>
        <v>45717</v>
      </c>
      <c r="F15" s="29">
        <f t="shared" si="1"/>
        <v>-1129783</v>
      </c>
      <c r="G15" s="34">
        <f>+Inputs!$D$2</f>
        <v>0.3795</v>
      </c>
      <c r="H15" s="2"/>
      <c r="I15" s="27">
        <f t="shared" si="7"/>
        <v>1175500</v>
      </c>
      <c r="J15" s="27"/>
      <c r="K15" s="27">
        <f t="shared" si="2"/>
        <v>6531</v>
      </c>
      <c r="L15" s="27">
        <f t="shared" si="8"/>
        <v>45717</v>
      </c>
      <c r="M15" s="27">
        <f t="shared" si="3"/>
        <v>2478.5145000000002</v>
      </c>
      <c r="N15" s="27">
        <f t="shared" si="4"/>
        <v>2478.5145000000002</v>
      </c>
      <c r="O15" s="27">
        <f t="shared" si="9"/>
        <v>-428752.64850000007</v>
      </c>
      <c r="P15" s="27">
        <f t="shared" si="10"/>
        <v>428752.64850000007</v>
      </c>
    </row>
    <row r="16" spans="1:31">
      <c r="A16" s="30">
        <v>35827</v>
      </c>
      <c r="B16" s="3"/>
      <c r="C16" s="6">
        <v>8</v>
      </c>
      <c r="D16" s="29">
        <f t="shared" si="0"/>
        <v>6531</v>
      </c>
      <c r="E16" s="29">
        <f t="shared" si="6"/>
        <v>52248</v>
      </c>
      <c r="F16" s="29">
        <f t="shared" si="1"/>
        <v>-1123252</v>
      </c>
      <c r="G16" s="34">
        <f>+Inputs!$D$2</f>
        <v>0.3795</v>
      </c>
      <c r="H16" s="2"/>
      <c r="I16" s="27">
        <f t="shared" si="7"/>
        <v>1175500</v>
      </c>
      <c r="J16" s="27"/>
      <c r="K16" s="27">
        <f t="shared" si="2"/>
        <v>6531</v>
      </c>
      <c r="L16" s="27">
        <f t="shared" si="8"/>
        <v>52248</v>
      </c>
      <c r="M16" s="27">
        <f t="shared" si="3"/>
        <v>2478.5145000000002</v>
      </c>
      <c r="N16" s="27">
        <f t="shared" si="4"/>
        <v>2478.5145000000002</v>
      </c>
      <c r="O16" s="27">
        <f t="shared" si="9"/>
        <v>-426274.13400000008</v>
      </c>
      <c r="P16" s="27">
        <f t="shared" si="10"/>
        <v>426274.13400000008</v>
      </c>
      <c r="Q16" s="4"/>
      <c r="R16" s="4"/>
      <c r="S16" s="4"/>
    </row>
    <row r="17" spans="1:19">
      <c r="A17" s="31">
        <v>35855</v>
      </c>
      <c r="B17" s="3"/>
      <c r="C17" s="6">
        <v>9</v>
      </c>
      <c r="D17" s="29">
        <f t="shared" si="0"/>
        <v>6531</v>
      </c>
      <c r="E17" s="29">
        <f t="shared" si="6"/>
        <v>58779</v>
      </c>
      <c r="F17" s="29">
        <f t="shared" si="1"/>
        <v>-1116721</v>
      </c>
      <c r="G17" s="34">
        <f>+Inputs!$D$2</f>
        <v>0.3795</v>
      </c>
      <c r="H17" s="2"/>
      <c r="I17" s="27">
        <f t="shared" si="7"/>
        <v>1175500</v>
      </c>
      <c r="J17" s="27"/>
      <c r="K17" s="27">
        <f t="shared" si="2"/>
        <v>6531</v>
      </c>
      <c r="L17" s="27">
        <f t="shared" si="8"/>
        <v>58779</v>
      </c>
      <c r="M17" s="27">
        <f t="shared" si="3"/>
        <v>2478.5145000000002</v>
      </c>
      <c r="N17" s="27">
        <f t="shared" si="4"/>
        <v>2478.5145000000002</v>
      </c>
      <c r="O17" s="27">
        <f t="shared" si="9"/>
        <v>-423795.61950000009</v>
      </c>
      <c r="P17" s="27">
        <f t="shared" si="10"/>
        <v>423795.61950000009</v>
      </c>
      <c r="Q17" s="4"/>
      <c r="R17" s="4"/>
      <c r="S17" s="4"/>
    </row>
    <row r="18" spans="1:19">
      <c r="A18" s="30">
        <v>35886</v>
      </c>
      <c r="B18" s="3"/>
      <c r="C18" s="6">
        <v>10</v>
      </c>
      <c r="D18" s="29">
        <f t="shared" si="0"/>
        <v>6531</v>
      </c>
      <c r="E18" s="29">
        <f t="shared" si="6"/>
        <v>65310</v>
      </c>
      <c r="F18" s="29">
        <f t="shared" si="1"/>
        <v>-1110190</v>
      </c>
      <c r="G18" s="34">
        <f>+Inputs!$D$2</f>
        <v>0.3795</v>
      </c>
      <c r="H18" s="2"/>
      <c r="I18" s="27">
        <f t="shared" si="7"/>
        <v>1175500</v>
      </c>
      <c r="J18" s="27"/>
      <c r="K18" s="27">
        <f t="shared" si="2"/>
        <v>6531</v>
      </c>
      <c r="L18" s="27">
        <f t="shared" si="8"/>
        <v>65310</v>
      </c>
      <c r="M18" s="27">
        <f t="shared" si="3"/>
        <v>2478.5145000000002</v>
      </c>
      <c r="N18" s="27">
        <f t="shared" si="4"/>
        <v>2478.5145000000002</v>
      </c>
      <c r="O18" s="27">
        <f t="shared" si="9"/>
        <v>-421317.1050000001</v>
      </c>
      <c r="P18" s="27">
        <f t="shared" si="10"/>
        <v>421317.1050000001</v>
      </c>
      <c r="Q18" s="4"/>
      <c r="R18" s="4"/>
      <c r="S18" s="4"/>
    </row>
    <row r="19" spans="1:19">
      <c r="A19" s="31">
        <v>35916</v>
      </c>
      <c r="B19" s="3"/>
      <c r="C19" s="6">
        <v>11</v>
      </c>
      <c r="D19" s="29">
        <f t="shared" si="0"/>
        <v>6531</v>
      </c>
      <c r="E19" s="29">
        <f t="shared" si="6"/>
        <v>71841</v>
      </c>
      <c r="F19" s="29">
        <f t="shared" si="1"/>
        <v>-1103659</v>
      </c>
      <c r="G19" s="34">
        <f>+Inputs!$D$2</f>
        <v>0.3795</v>
      </c>
      <c r="H19" s="2"/>
      <c r="I19" s="27">
        <f t="shared" si="7"/>
        <v>1175500</v>
      </c>
      <c r="J19" s="27"/>
      <c r="K19" s="27">
        <f t="shared" si="2"/>
        <v>6531</v>
      </c>
      <c r="L19" s="27">
        <f t="shared" si="8"/>
        <v>71841</v>
      </c>
      <c r="M19" s="27">
        <f t="shared" si="3"/>
        <v>2478.5145000000002</v>
      </c>
      <c r="N19" s="27">
        <f t="shared" si="4"/>
        <v>2478.5145000000002</v>
      </c>
      <c r="O19" s="27">
        <f t="shared" si="9"/>
        <v>-418838.59050000011</v>
      </c>
      <c r="P19" s="27">
        <f t="shared" si="10"/>
        <v>418838.59050000011</v>
      </c>
      <c r="Q19" s="4"/>
      <c r="R19" s="4"/>
      <c r="S19" s="4"/>
    </row>
    <row r="20" spans="1:19">
      <c r="A20" s="30">
        <v>35947</v>
      </c>
      <c r="B20" s="3"/>
      <c r="C20" s="6">
        <v>12</v>
      </c>
      <c r="D20" s="29">
        <f t="shared" si="0"/>
        <v>6531</v>
      </c>
      <c r="E20" s="29">
        <f t="shared" si="6"/>
        <v>78372</v>
      </c>
      <c r="F20" s="29">
        <f t="shared" si="1"/>
        <v>-1097128</v>
      </c>
      <c r="G20" s="34">
        <f>+Inputs!$D$2</f>
        <v>0.3795</v>
      </c>
      <c r="H20" s="2"/>
      <c r="I20" s="27">
        <f t="shared" si="7"/>
        <v>1175500</v>
      </c>
      <c r="J20" s="27"/>
      <c r="K20" s="27">
        <f t="shared" si="2"/>
        <v>6531</v>
      </c>
      <c r="L20" s="27">
        <f t="shared" si="8"/>
        <v>78372</v>
      </c>
      <c r="M20" s="27">
        <f t="shared" si="3"/>
        <v>2478.5145000000002</v>
      </c>
      <c r="N20" s="27">
        <f t="shared" si="4"/>
        <v>2478.5145000000002</v>
      </c>
      <c r="O20" s="27">
        <f t="shared" si="9"/>
        <v>-416360.07600000012</v>
      </c>
      <c r="P20" s="27">
        <f t="shared" si="10"/>
        <v>416360.07600000012</v>
      </c>
      <c r="Q20" s="4"/>
      <c r="R20" s="4"/>
      <c r="S20" s="4"/>
    </row>
    <row r="21" spans="1:19">
      <c r="A21" s="31">
        <v>35977</v>
      </c>
      <c r="B21" s="3"/>
      <c r="C21" s="6">
        <v>13</v>
      </c>
      <c r="D21" s="29">
        <f t="shared" si="0"/>
        <v>6531</v>
      </c>
      <c r="E21" s="29">
        <f t="shared" si="6"/>
        <v>84903</v>
      </c>
      <c r="F21" s="29">
        <f t="shared" si="1"/>
        <v>-1090597</v>
      </c>
      <c r="G21" s="34">
        <f>+Inputs!$D$2</f>
        <v>0.3795</v>
      </c>
      <c r="H21" s="2"/>
      <c r="I21" s="27">
        <f t="shared" si="7"/>
        <v>1175500</v>
      </c>
      <c r="J21" s="27"/>
      <c r="K21" s="27">
        <f t="shared" si="2"/>
        <v>6531</v>
      </c>
      <c r="L21" s="27">
        <f t="shared" si="8"/>
        <v>84903</v>
      </c>
      <c r="M21" s="27">
        <f t="shared" si="3"/>
        <v>2478.5145000000002</v>
      </c>
      <c r="N21" s="27">
        <f t="shared" si="4"/>
        <v>2478.5145000000002</v>
      </c>
      <c r="O21" s="27">
        <f t="shared" si="9"/>
        <v>-413881.56150000013</v>
      </c>
      <c r="P21" s="27">
        <f t="shared" si="10"/>
        <v>413881.56150000013</v>
      </c>
      <c r="Q21" s="4"/>
      <c r="R21" s="4"/>
      <c r="S21" s="4"/>
    </row>
    <row r="22" spans="1:19">
      <c r="A22" s="30">
        <v>36008</v>
      </c>
      <c r="B22" s="3"/>
      <c r="C22" s="6">
        <v>14</v>
      </c>
      <c r="D22" s="29">
        <f t="shared" si="0"/>
        <v>6531</v>
      </c>
      <c r="E22" s="29">
        <f t="shared" si="6"/>
        <v>91434</v>
      </c>
      <c r="F22" s="29">
        <f t="shared" si="1"/>
        <v>-1084066</v>
      </c>
      <c r="G22" s="34">
        <f>+Inputs!$D$2</f>
        <v>0.3795</v>
      </c>
      <c r="H22" s="2"/>
      <c r="I22" s="27">
        <f t="shared" si="7"/>
        <v>1175500</v>
      </c>
      <c r="J22" s="27"/>
      <c r="K22" s="27">
        <f t="shared" si="2"/>
        <v>6531</v>
      </c>
      <c r="L22" s="27">
        <f t="shared" si="8"/>
        <v>91434</v>
      </c>
      <c r="M22" s="27">
        <f t="shared" si="3"/>
        <v>2478.5145000000002</v>
      </c>
      <c r="N22" s="27">
        <f t="shared" si="4"/>
        <v>2478.5145000000002</v>
      </c>
      <c r="O22" s="27">
        <f t="shared" si="9"/>
        <v>-411403.04700000014</v>
      </c>
      <c r="P22" s="27">
        <f t="shared" si="10"/>
        <v>411403.04700000014</v>
      </c>
      <c r="Q22" s="4"/>
      <c r="R22" s="4"/>
      <c r="S22" s="4"/>
    </row>
    <row r="23" spans="1:19">
      <c r="A23" s="31">
        <v>36039</v>
      </c>
      <c r="B23" s="3"/>
      <c r="C23" s="6">
        <v>15</v>
      </c>
      <c r="D23" s="29">
        <f t="shared" si="0"/>
        <v>6531</v>
      </c>
      <c r="E23" s="29">
        <f t="shared" si="6"/>
        <v>97965</v>
      </c>
      <c r="F23" s="29">
        <f t="shared" si="1"/>
        <v>-1077535</v>
      </c>
      <c r="G23" s="34">
        <f>+Inputs!$D$2</f>
        <v>0.3795</v>
      </c>
      <c r="H23" s="2"/>
      <c r="I23" s="27">
        <f t="shared" si="7"/>
        <v>1175500</v>
      </c>
      <c r="J23" s="27"/>
      <c r="K23" s="27">
        <f t="shared" si="2"/>
        <v>6531</v>
      </c>
      <c r="L23" s="27">
        <f t="shared" si="8"/>
        <v>97965</v>
      </c>
      <c r="M23" s="27">
        <f t="shared" si="3"/>
        <v>2478.5145000000002</v>
      </c>
      <c r="N23" s="27">
        <f t="shared" si="4"/>
        <v>2478.5145000000002</v>
      </c>
      <c r="O23" s="27">
        <f t="shared" si="9"/>
        <v>-408924.53250000015</v>
      </c>
      <c r="P23" s="27">
        <f t="shared" si="10"/>
        <v>408924.53250000015</v>
      </c>
      <c r="Q23" s="4"/>
      <c r="R23" s="4"/>
      <c r="S23" s="4"/>
    </row>
    <row r="24" spans="1:19">
      <c r="A24" s="30">
        <v>36069</v>
      </c>
      <c r="B24" s="3"/>
      <c r="C24" s="6">
        <v>16</v>
      </c>
      <c r="D24" s="29">
        <f t="shared" si="0"/>
        <v>6531</v>
      </c>
      <c r="E24" s="29">
        <f t="shared" si="6"/>
        <v>104496</v>
      </c>
      <c r="F24" s="29">
        <f t="shared" si="1"/>
        <v>-1071004</v>
      </c>
      <c r="G24" s="34">
        <f>+Inputs!$D$2</f>
        <v>0.3795</v>
      </c>
      <c r="H24" s="2"/>
      <c r="I24" s="27">
        <f t="shared" si="7"/>
        <v>1175500</v>
      </c>
      <c r="J24" s="27"/>
      <c r="K24" s="27">
        <f t="shared" si="2"/>
        <v>6531</v>
      </c>
      <c r="L24" s="27">
        <f t="shared" si="8"/>
        <v>104496</v>
      </c>
      <c r="M24" s="27">
        <f t="shared" si="3"/>
        <v>2478.5145000000002</v>
      </c>
      <c r="N24" s="27">
        <f t="shared" si="4"/>
        <v>2478.5145000000002</v>
      </c>
      <c r="O24" s="27">
        <f t="shared" si="9"/>
        <v>-406446.01800000016</v>
      </c>
      <c r="P24" s="27">
        <f t="shared" si="10"/>
        <v>406446.01800000016</v>
      </c>
      <c r="Q24" s="4"/>
      <c r="R24" s="4"/>
      <c r="S24" s="4"/>
    </row>
    <row r="25" spans="1:19">
      <c r="A25" s="31">
        <v>36100</v>
      </c>
      <c r="B25" s="3"/>
      <c r="C25" s="6">
        <v>17</v>
      </c>
      <c r="D25" s="29">
        <f t="shared" si="0"/>
        <v>6531</v>
      </c>
      <c r="E25" s="29">
        <f t="shared" si="6"/>
        <v>111027</v>
      </c>
      <c r="F25" s="29">
        <f t="shared" si="1"/>
        <v>-1064473</v>
      </c>
      <c r="G25" s="34">
        <f>+Inputs!$D$2</f>
        <v>0.3795</v>
      </c>
      <c r="H25" s="2"/>
      <c r="I25" s="27">
        <f t="shared" si="7"/>
        <v>1175500</v>
      </c>
      <c r="J25" s="27"/>
      <c r="K25" s="27">
        <f t="shared" si="2"/>
        <v>6531</v>
      </c>
      <c r="L25" s="27">
        <f t="shared" si="8"/>
        <v>111027</v>
      </c>
      <c r="M25" s="27">
        <f t="shared" si="3"/>
        <v>2478.5145000000002</v>
      </c>
      <c r="N25" s="27">
        <f t="shared" si="4"/>
        <v>2478.5145000000002</v>
      </c>
      <c r="O25" s="27">
        <f t="shared" si="9"/>
        <v>-403967.50350000017</v>
      </c>
      <c r="P25" s="27">
        <f t="shared" si="10"/>
        <v>403967.50350000017</v>
      </c>
      <c r="Q25" s="4"/>
      <c r="R25" s="4"/>
      <c r="S25" s="4"/>
    </row>
    <row r="26" spans="1:19">
      <c r="A26" s="30">
        <v>36130</v>
      </c>
      <c r="B26" s="3"/>
      <c r="C26" s="6">
        <v>18</v>
      </c>
      <c r="D26" s="29">
        <f t="shared" si="0"/>
        <v>6531</v>
      </c>
      <c r="E26" s="29">
        <f t="shared" si="6"/>
        <v>117558</v>
      </c>
      <c r="F26" s="29">
        <f t="shared" si="1"/>
        <v>-1057942</v>
      </c>
      <c r="G26" s="34">
        <f>+Inputs!$D$2</f>
        <v>0.3795</v>
      </c>
      <c r="H26" s="2"/>
      <c r="I26" s="27">
        <f t="shared" si="7"/>
        <v>1175500</v>
      </c>
      <c r="J26" s="27"/>
      <c r="K26" s="27">
        <f t="shared" si="2"/>
        <v>6531</v>
      </c>
      <c r="L26" s="27">
        <f t="shared" si="8"/>
        <v>117558</v>
      </c>
      <c r="M26" s="27">
        <f t="shared" si="3"/>
        <v>2478.5145000000002</v>
      </c>
      <c r="N26" s="27">
        <f t="shared" si="4"/>
        <v>2478.5145000000002</v>
      </c>
      <c r="O26" s="27">
        <f t="shared" si="9"/>
        <v>-401488.98900000018</v>
      </c>
      <c r="P26" s="27">
        <f t="shared" si="10"/>
        <v>401488.98900000018</v>
      </c>
      <c r="Q26" s="4"/>
      <c r="R26" s="4"/>
      <c r="S26" s="4"/>
    </row>
    <row r="27" spans="1:19">
      <c r="A27" s="31">
        <v>36161</v>
      </c>
      <c r="B27" s="3"/>
      <c r="C27" s="6">
        <v>19</v>
      </c>
      <c r="D27" s="29">
        <f t="shared" si="0"/>
        <v>6531</v>
      </c>
      <c r="E27" s="29">
        <f t="shared" si="6"/>
        <v>124089</v>
      </c>
      <c r="F27" s="29">
        <f t="shared" si="1"/>
        <v>-1051411</v>
      </c>
      <c r="G27" s="34">
        <f>+Inputs!$D$2</f>
        <v>0.3795</v>
      </c>
      <c r="H27" s="2"/>
      <c r="I27" s="27">
        <f t="shared" si="7"/>
        <v>1175500</v>
      </c>
      <c r="J27" s="27"/>
      <c r="K27" s="27">
        <f t="shared" si="2"/>
        <v>6531</v>
      </c>
      <c r="L27" s="27">
        <f t="shared" si="8"/>
        <v>124089</v>
      </c>
      <c r="M27" s="27">
        <f t="shared" si="3"/>
        <v>2478.5145000000002</v>
      </c>
      <c r="N27" s="27">
        <f t="shared" si="4"/>
        <v>2478.5145000000002</v>
      </c>
      <c r="O27" s="27">
        <f t="shared" si="9"/>
        <v>-399010.47450000019</v>
      </c>
      <c r="P27" s="27">
        <f t="shared" si="10"/>
        <v>399010.47450000019</v>
      </c>
      <c r="Q27" s="4"/>
      <c r="R27" s="4"/>
      <c r="S27" s="4"/>
    </row>
    <row r="28" spans="1:19">
      <c r="A28" s="30">
        <v>36192</v>
      </c>
      <c r="B28" s="3"/>
      <c r="C28" s="6">
        <v>20</v>
      </c>
      <c r="D28" s="29">
        <f t="shared" si="0"/>
        <v>6531</v>
      </c>
      <c r="E28" s="29">
        <f t="shared" si="6"/>
        <v>130620</v>
      </c>
      <c r="F28" s="29">
        <f t="shared" si="1"/>
        <v>-1044880</v>
      </c>
      <c r="G28" s="34">
        <f>+Inputs!$D$2</f>
        <v>0.3795</v>
      </c>
      <c r="H28" s="2"/>
      <c r="I28" s="27">
        <f t="shared" si="7"/>
        <v>1175500</v>
      </c>
      <c r="J28" s="27"/>
      <c r="K28" s="27">
        <f t="shared" si="2"/>
        <v>6531</v>
      </c>
      <c r="L28" s="27">
        <f t="shared" si="8"/>
        <v>130620</v>
      </c>
      <c r="M28" s="27">
        <f t="shared" si="3"/>
        <v>2478.5145000000002</v>
      </c>
      <c r="N28" s="27">
        <f t="shared" si="4"/>
        <v>2478.5145000000002</v>
      </c>
      <c r="O28" s="27">
        <f t="shared" si="9"/>
        <v>-396531.9600000002</v>
      </c>
      <c r="P28" s="27">
        <f t="shared" si="10"/>
        <v>396531.9600000002</v>
      </c>
      <c r="Q28" s="4"/>
      <c r="R28" s="4"/>
      <c r="S28" s="4"/>
    </row>
    <row r="29" spans="1:19">
      <c r="A29" s="31">
        <v>36220</v>
      </c>
      <c r="B29" s="3"/>
      <c r="C29" s="6">
        <v>21</v>
      </c>
      <c r="D29" s="29">
        <f t="shared" si="0"/>
        <v>6531</v>
      </c>
      <c r="E29" s="29">
        <f t="shared" si="6"/>
        <v>137151</v>
      </c>
      <c r="F29" s="29">
        <f t="shared" si="1"/>
        <v>-1038349</v>
      </c>
      <c r="G29" s="34">
        <f>+Inputs!$D$2</f>
        <v>0.3795</v>
      </c>
      <c r="H29" s="2"/>
      <c r="I29" s="27">
        <f t="shared" si="7"/>
        <v>1175500</v>
      </c>
      <c r="J29" s="27"/>
      <c r="K29" s="27">
        <f t="shared" si="2"/>
        <v>6531</v>
      </c>
      <c r="L29" s="27">
        <f t="shared" si="8"/>
        <v>137151</v>
      </c>
      <c r="M29" s="27">
        <f t="shared" si="3"/>
        <v>2478.5145000000002</v>
      </c>
      <c r="N29" s="27">
        <f t="shared" si="4"/>
        <v>2478.5145000000002</v>
      </c>
      <c r="O29" s="27">
        <f t="shared" si="9"/>
        <v>-394053.44550000021</v>
      </c>
      <c r="P29" s="27">
        <f t="shared" si="10"/>
        <v>394053.44550000021</v>
      </c>
      <c r="Q29" s="4"/>
      <c r="R29" s="4"/>
      <c r="S29" s="4"/>
    </row>
    <row r="30" spans="1:19">
      <c r="A30" s="30">
        <v>36251</v>
      </c>
      <c r="B30" s="3"/>
      <c r="C30" s="6">
        <v>22</v>
      </c>
      <c r="D30" s="29">
        <f t="shared" si="0"/>
        <v>6531</v>
      </c>
      <c r="E30" s="29">
        <f t="shared" si="6"/>
        <v>143682</v>
      </c>
      <c r="F30" s="29">
        <f t="shared" si="1"/>
        <v>-1031818</v>
      </c>
      <c r="G30" s="34">
        <f>+Inputs!$D$2</f>
        <v>0.3795</v>
      </c>
      <c r="H30" s="2"/>
      <c r="I30" s="27">
        <f t="shared" si="7"/>
        <v>1175500</v>
      </c>
      <c r="J30" s="27"/>
      <c r="K30" s="27">
        <f t="shared" si="2"/>
        <v>6531</v>
      </c>
      <c r="L30" s="27">
        <f t="shared" si="8"/>
        <v>143682</v>
      </c>
      <c r="M30" s="27">
        <f t="shared" si="3"/>
        <v>2478.5145000000002</v>
      </c>
      <c r="N30" s="27">
        <f t="shared" si="4"/>
        <v>2478.5145000000002</v>
      </c>
      <c r="O30" s="27">
        <f t="shared" si="9"/>
        <v>-391574.93100000022</v>
      </c>
      <c r="P30" s="27">
        <f t="shared" si="10"/>
        <v>391574.93100000022</v>
      </c>
      <c r="Q30" s="112"/>
    </row>
    <row r="31" spans="1:19">
      <c r="A31" s="31">
        <v>36281</v>
      </c>
      <c r="B31" s="3"/>
      <c r="C31" s="6">
        <v>23</v>
      </c>
      <c r="D31" s="29">
        <f t="shared" si="0"/>
        <v>6531</v>
      </c>
      <c r="E31" s="29">
        <f t="shared" si="6"/>
        <v>150213</v>
      </c>
      <c r="F31" s="29">
        <f t="shared" si="1"/>
        <v>-1025287</v>
      </c>
      <c r="G31" s="34">
        <f>+Inputs!$D$2</f>
        <v>0.3795</v>
      </c>
      <c r="H31" s="2"/>
      <c r="I31" s="27">
        <f t="shared" si="7"/>
        <v>1175500</v>
      </c>
      <c r="J31" s="27"/>
      <c r="K31" s="27">
        <f t="shared" si="2"/>
        <v>6531</v>
      </c>
      <c r="L31" s="27">
        <f t="shared" si="8"/>
        <v>150213</v>
      </c>
      <c r="M31" s="27">
        <f t="shared" si="3"/>
        <v>2478.5145000000002</v>
      </c>
      <c r="N31" s="27">
        <f t="shared" si="4"/>
        <v>2478.5145000000002</v>
      </c>
      <c r="O31" s="27">
        <f t="shared" si="9"/>
        <v>-389096.41650000022</v>
      </c>
      <c r="P31" s="27">
        <f t="shared" si="10"/>
        <v>389096.41650000022</v>
      </c>
      <c r="Q31" s="112"/>
    </row>
    <row r="32" spans="1:19">
      <c r="A32" s="30">
        <v>36312</v>
      </c>
      <c r="B32" s="3"/>
      <c r="C32" s="6">
        <v>24</v>
      </c>
      <c r="D32" s="29">
        <f t="shared" si="0"/>
        <v>6531</v>
      </c>
      <c r="E32" s="29">
        <f t="shared" si="6"/>
        <v>156744</v>
      </c>
      <c r="F32" s="29">
        <f t="shared" si="1"/>
        <v>-1018756</v>
      </c>
      <c r="G32" s="34">
        <f>+Inputs!$D$2</f>
        <v>0.3795</v>
      </c>
      <c r="H32" s="2"/>
      <c r="I32" s="27">
        <f t="shared" si="7"/>
        <v>1175500</v>
      </c>
      <c r="J32" s="27"/>
      <c r="K32" s="27">
        <f t="shared" si="2"/>
        <v>6531</v>
      </c>
      <c r="L32" s="27">
        <f t="shared" si="8"/>
        <v>156744</v>
      </c>
      <c r="M32" s="27">
        <f t="shared" si="3"/>
        <v>2478.5145000000002</v>
      </c>
      <c r="N32" s="27">
        <f t="shared" si="4"/>
        <v>2478.5145000000002</v>
      </c>
      <c r="O32" s="27">
        <f t="shared" si="9"/>
        <v>-386617.90200000023</v>
      </c>
      <c r="P32" s="27">
        <f t="shared" si="10"/>
        <v>386617.90200000023</v>
      </c>
      <c r="Q32" s="112"/>
    </row>
    <row r="33" spans="1:21">
      <c r="A33" s="31">
        <v>36342</v>
      </c>
      <c r="B33" s="3"/>
      <c r="C33" s="6">
        <v>25</v>
      </c>
      <c r="D33" s="29">
        <f t="shared" si="0"/>
        <v>6531</v>
      </c>
      <c r="E33" s="29">
        <f t="shared" si="6"/>
        <v>163275</v>
      </c>
      <c r="F33" s="29">
        <f t="shared" si="1"/>
        <v>-1012225</v>
      </c>
      <c r="G33" s="34">
        <f>+Inputs!$D$2</f>
        <v>0.3795</v>
      </c>
      <c r="H33" s="2"/>
      <c r="I33" s="27">
        <f t="shared" si="7"/>
        <v>1175500</v>
      </c>
      <c r="J33" s="27"/>
      <c r="K33" s="27">
        <f t="shared" si="2"/>
        <v>6531</v>
      </c>
      <c r="L33" s="27">
        <f t="shared" si="8"/>
        <v>163275</v>
      </c>
      <c r="M33" s="27">
        <f t="shared" si="3"/>
        <v>2478.5145000000002</v>
      </c>
      <c r="N33" s="27">
        <f t="shared" si="4"/>
        <v>2478.5145000000002</v>
      </c>
      <c r="O33" s="27">
        <f t="shared" si="9"/>
        <v>-384139.38750000024</v>
      </c>
      <c r="P33" s="27">
        <f t="shared" si="10"/>
        <v>384139.38750000024</v>
      </c>
      <c r="Q33" s="112"/>
    </row>
    <row r="34" spans="1:21">
      <c r="A34" s="30">
        <v>36373</v>
      </c>
      <c r="B34" s="3"/>
      <c r="C34" s="6">
        <v>26</v>
      </c>
      <c r="D34" s="29">
        <f t="shared" si="0"/>
        <v>6531</v>
      </c>
      <c r="E34" s="29">
        <f t="shared" si="6"/>
        <v>169806</v>
      </c>
      <c r="F34" s="29">
        <f t="shared" si="1"/>
        <v>-1005694</v>
      </c>
      <c r="G34" s="34">
        <f>+Inputs!$D$2</f>
        <v>0.3795</v>
      </c>
      <c r="H34" s="2"/>
      <c r="I34" s="27">
        <f t="shared" si="7"/>
        <v>1175500</v>
      </c>
      <c r="J34" s="27"/>
      <c r="K34" s="27">
        <f t="shared" si="2"/>
        <v>6531</v>
      </c>
      <c r="L34" s="27">
        <f t="shared" si="8"/>
        <v>169806</v>
      </c>
      <c r="M34" s="27">
        <f t="shared" si="3"/>
        <v>2478.5145000000002</v>
      </c>
      <c r="N34" s="27">
        <f t="shared" si="4"/>
        <v>2478.5145000000002</v>
      </c>
      <c r="O34" s="27">
        <f t="shared" si="9"/>
        <v>-381660.87300000025</v>
      </c>
      <c r="P34" s="27">
        <f t="shared" si="10"/>
        <v>381660.87300000025</v>
      </c>
      <c r="Q34" s="112"/>
    </row>
    <row r="35" spans="1:21">
      <c r="A35" s="31">
        <v>36404</v>
      </c>
      <c r="B35" s="3"/>
      <c r="C35" s="6">
        <v>27</v>
      </c>
      <c r="D35" s="29">
        <f t="shared" si="0"/>
        <v>6531</v>
      </c>
      <c r="E35" s="29">
        <f t="shared" si="6"/>
        <v>176337</v>
      </c>
      <c r="F35" s="29">
        <f t="shared" si="1"/>
        <v>-999163</v>
      </c>
      <c r="G35" s="34">
        <f>+Inputs!$D$2</f>
        <v>0.3795</v>
      </c>
      <c r="H35" s="2"/>
      <c r="I35" s="27">
        <f t="shared" si="7"/>
        <v>1175500</v>
      </c>
      <c r="J35" s="27"/>
      <c r="K35" s="27">
        <f t="shared" si="2"/>
        <v>6531</v>
      </c>
      <c r="L35" s="27">
        <f t="shared" si="8"/>
        <v>176337</v>
      </c>
      <c r="M35" s="27">
        <f t="shared" si="3"/>
        <v>2478.5145000000002</v>
      </c>
      <c r="N35" s="27">
        <f t="shared" si="4"/>
        <v>2478.5145000000002</v>
      </c>
      <c r="O35" s="27">
        <f t="shared" si="9"/>
        <v>-379182.35850000026</v>
      </c>
      <c r="P35" s="27">
        <f t="shared" si="10"/>
        <v>379182.35850000026</v>
      </c>
    </row>
    <row r="36" spans="1:21">
      <c r="A36" s="30">
        <v>36434</v>
      </c>
      <c r="B36" s="3"/>
      <c r="C36" s="6">
        <v>28</v>
      </c>
      <c r="D36" s="29">
        <f t="shared" si="0"/>
        <v>6531</v>
      </c>
      <c r="E36" s="29">
        <f t="shared" si="6"/>
        <v>182868</v>
      </c>
      <c r="F36" s="29">
        <f t="shared" si="1"/>
        <v>-992632</v>
      </c>
      <c r="G36" s="34">
        <f>+Inputs!$D$2</f>
        <v>0.3795</v>
      </c>
      <c r="H36" s="2"/>
      <c r="I36" s="27">
        <f t="shared" si="7"/>
        <v>1175500</v>
      </c>
      <c r="J36" s="27"/>
      <c r="K36" s="27">
        <f t="shared" si="2"/>
        <v>6531</v>
      </c>
      <c r="L36" s="27">
        <f t="shared" si="8"/>
        <v>182868</v>
      </c>
      <c r="M36" s="27">
        <f t="shared" si="3"/>
        <v>2478.5145000000002</v>
      </c>
      <c r="N36" s="27">
        <f t="shared" si="4"/>
        <v>2478.5145000000002</v>
      </c>
      <c r="O36" s="27">
        <f t="shared" si="9"/>
        <v>-376703.84400000027</v>
      </c>
      <c r="P36" s="27">
        <f t="shared" si="10"/>
        <v>376703.84400000027</v>
      </c>
    </row>
    <row r="37" spans="1:21">
      <c r="A37" s="31">
        <v>36465</v>
      </c>
      <c r="B37" s="3"/>
      <c r="C37" s="6">
        <v>29</v>
      </c>
      <c r="D37" s="29">
        <f t="shared" si="0"/>
        <v>6531</v>
      </c>
      <c r="E37" s="29">
        <f t="shared" si="6"/>
        <v>189399</v>
      </c>
      <c r="F37" s="29">
        <f t="shared" si="1"/>
        <v>-986101</v>
      </c>
      <c r="G37" s="34">
        <f>+Inputs!$D$2</f>
        <v>0.3795</v>
      </c>
      <c r="H37" s="2"/>
      <c r="I37" s="27">
        <f t="shared" si="7"/>
        <v>1175500</v>
      </c>
      <c r="J37" s="27"/>
      <c r="K37" s="27">
        <f t="shared" si="2"/>
        <v>6531</v>
      </c>
      <c r="L37" s="27">
        <f t="shared" si="8"/>
        <v>189399</v>
      </c>
      <c r="M37" s="27">
        <f t="shared" si="3"/>
        <v>2478.5145000000002</v>
      </c>
      <c r="N37" s="27">
        <f t="shared" si="4"/>
        <v>2478.5145000000002</v>
      </c>
      <c r="O37" s="27">
        <f t="shared" si="9"/>
        <v>-374225.32950000028</v>
      </c>
      <c r="P37" s="27">
        <f t="shared" si="10"/>
        <v>374225.32950000028</v>
      </c>
    </row>
    <row r="38" spans="1:21">
      <c r="A38" s="30">
        <v>36495</v>
      </c>
      <c r="B38" s="3"/>
      <c r="C38" s="6">
        <v>30</v>
      </c>
      <c r="D38" s="29">
        <f t="shared" si="0"/>
        <v>6531</v>
      </c>
      <c r="E38" s="29">
        <f t="shared" si="6"/>
        <v>195930</v>
      </c>
      <c r="F38" s="29">
        <f t="shared" si="1"/>
        <v>-979570</v>
      </c>
      <c r="G38" s="34">
        <f>+Inputs!$D$2</f>
        <v>0.3795</v>
      </c>
      <c r="H38" s="2"/>
      <c r="I38" s="27">
        <f t="shared" si="7"/>
        <v>1175500</v>
      </c>
      <c r="J38" s="27"/>
      <c r="K38" s="27">
        <f t="shared" si="2"/>
        <v>6531</v>
      </c>
      <c r="L38" s="27">
        <f t="shared" si="8"/>
        <v>195930</v>
      </c>
      <c r="M38" s="27">
        <f t="shared" si="3"/>
        <v>2478.5145000000002</v>
      </c>
      <c r="N38" s="27">
        <f t="shared" si="4"/>
        <v>2478.5145000000002</v>
      </c>
      <c r="O38" s="27">
        <f t="shared" si="9"/>
        <v>-371746.81500000029</v>
      </c>
      <c r="P38" s="27">
        <f t="shared" si="10"/>
        <v>371746.81500000029</v>
      </c>
    </row>
    <row r="39" spans="1:21">
      <c r="A39" s="31">
        <v>36526</v>
      </c>
      <c r="B39" s="2"/>
      <c r="C39" s="6">
        <v>31</v>
      </c>
      <c r="D39" s="29">
        <f t="shared" si="0"/>
        <v>6531</v>
      </c>
      <c r="E39" s="29">
        <f t="shared" si="6"/>
        <v>202461</v>
      </c>
      <c r="F39" s="29">
        <f t="shared" si="1"/>
        <v>-973039</v>
      </c>
      <c r="G39" s="34">
        <f>+Inputs!$D$2</f>
        <v>0.3795</v>
      </c>
      <c r="H39" s="2"/>
      <c r="I39" s="27">
        <f t="shared" si="7"/>
        <v>1175500</v>
      </c>
      <c r="J39" s="27"/>
      <c r="K39" s="27">
        <f t="shared" si="2"/>
        <v>6531</v>
      </c>
      <c r="L39" s="27">
        <f t="shared" si="8"/>
        <v>202461</v>
      </c>
      <c r="M39" s="27">
        <f t="shared" si="3"/>
        <v>2478.5145000000002</v>
      </c>
      <c r="N39" s="27">
        <f t="shared" si="4"/>
        <v>2478.5145000000002</v>
      </c>
      <c r="O39" s="27">
        <f t="shared" si="9"/>
        <v>-369268.3005000003</v>
      </c>
      <c r="P39" s="27">
        <f t="shared" si="10"/>
        <v>369268.3005000003</v>
      </c>
    </row>
    <row r="40" spans="1:21">
      <c r="A40" s="30">
        <v>36557</v>
      </c>
      <c r="B40" s="2"/>
      <c r="C40" s="6">
        <v>32</v>
      </c>
      <c r="D40" s="29">
        <f t="shared" si="0"/>
        <v>6531</v>
      </c>
      <c r="E40" s="29">
        <f t="shared" si="6"/>
        <v>208992</v>
      </c>
      <c r="F40" s="29">
        <f t="shared" si="1"/>
        <v>-966508</v>
      </c>
      <c r="G40" s="34">
        <f>+Inputs!$D$2</f>
        <v>0.3795</v>
      </c>
      <c r="H40" s="2"/>
      <c r="I40" s="27">
        <f t="shared" si="7"/>
        <v>1175500</v>
      </c>
      <c r="J40" s="2"/>
      <c r="K40" s="27">
        <f t="shared" si="2"/>
        <v>6531</v>
      </c>
      <c r="L40" s="27">
        <f t="shared" si="8"/>
        <v>208992</v>
      </c>
      <c r="M40" s="27">
        <f t="shared" si="3"/>
        <v>2478.5145000000002</v>
      </c>
      <c r="N40" s="27">
        <f t="shared" si="4"/>
        <v>2478.5145000000002</v>
      </c>
      <c r="O40" s="27">
        <f t="shared" si="9"/>
        <v>-366789.78600000031</v>
      </c>
      <c r="P40" s="27">
        <f t="shared" si="10"/>
        <v>366789.78600000031</v>
      </c>
    </row>
    <row r="41" spans="1:21">
      <c r="A41" s="31">
        <v>36586</v>
      </c>
      <c r="C41" s="6">
        <v>33</v>
      </c>
      <c r="D41" s="29">
        <f t="shared" ref="D41:D72" si="12">ROUND(-(+$B$9/180)*1,0)</f>
        <v>6531</v>
      </c>
      <c r="E41" s="29">
        <f t="shared" si="6"/>
        <v>215523</v>
      </c>
      <c r="F41" s="29">
        <f t="shared" ref="F41:F72" si="13">$B$9+E41</f>
        <v>-959977</v>
      </c>
      <c r="G41" s="34">
        <f>+Inputs!$D$2</f>
        <v>0.3795</v>
      </c>
      <c r="I41" s="27">
        <f t="shared" si="7"/>
        <v>1175500</v>
      </c>
      <c r="K41" s="27">
        <f t="shared" ref="K41:K72" si="14">D41</f>
        <v>6531</v>
      </c>
      <c r="L41" s="27">
        <f t="shared" si="8"/>
        <v>215523</v>
      </c>
      <c r="M41" s="27">
        <f t="shared" ref="M41:M72" si="15">K41*G41</f>
        <v>2478.5145000000002</v>
      </c>
      <c r="N41" s="27">
        <f t="shared" ref="N41:N72" si="16">M41-J41</f>
        <v>2478.5145000000002</v>
      </c>
      <c r="O41" s="27">
        <f t="shared" si="9"/>
        <v>-364311.27150000032</v>
      </c>
      <c r="P41" s="27">
        <f t="shared" si="10"/>
        <v>364311.27150000032</v>
      </c>
    </row>
    <row r="42" spans="1:21">
      <c r="A42" s="30">
        <v>36617</v>
      </c>
      <c r="C42" s="6">
        <v>34</v>
      </c>
      <c r="D42" s="29">
        <f t="shared" si="12"/>
        <v>6531</v>
      </c>
      <c r="E42" s="29">
        <f t="shared" ref="E42:E73" si="17">+E41+D42</f>
        <v>222054</v>
      </c>
      <c r="F42" s="29">
        <f t="shared" si="13"/>
        <v>-953446</v>
      </c>
      <c r="G42" s="34">
        <f>+Inputs!$D$2</f>
        <v>0.3795</v>
      </c>
      <c r="I42" s="27">
        <f t="shared" ref="I42:I73" si="18">+I41+H42</f>
        <v>1175500</v>
      </c>
      <c r="K42" s="27">
        <f t="shared" si="14"/>
        <v>6531</v>
      </c>
      <c r="L42" s="27">
        <f t="shared" ref="L42:L73" si="19">+L41+K42</f>
        <v>222054</v>
      </c>
      <c r="M42" s="27">
        <f t="shared" si="15"/>
        <v>2478.5145000000002</v>
      </c>
      <c r="N42" s="27">
        <f t="shared" si="16"/>
        <v>2478.5145000000002</v>
      </c>
      <c r="O42" s="27">
        <f t="shared" ref="O42:O73" si="20">+O41+N42</f>
        <v>-361832.75700000033</v>
      </c>
      <c r="P42" s="27">
        <f t="shared" ref="P42:P73" si="21">P41-N42</f>
        <v>361832.75700000033</v>
      </c>
    </row>
    <row r="43" spans="1:21">
      <c r="A43" s="31">
        <v>36647</v>
      </c>
      <c r="C43" s="6">
        <v>35</v>
      </c>
      <c r="D43" s="29">
        <f t="shared" si="12"/>
        <v>6531</v>
      </c>
      <c r="E43" s="29">
        <f t="shared" si="17"/>
        <v>228585</v>
      </c>
      <c r="F43" s="29">
        <f t="shared" si="13"/>
        <v>-946915</v>
      </c>
      <c r="G43" s="34">
        <f>+Inputs!$D$2</f>
        <v>0.3795</v>
      </c>
      <c r="I43" s="27">
        <f t="shared" si="18"/>
        <v>1175500</v>
      </c>
      <c r="K43" s="27">
        <f t="shared" si="14"/>
        <v>6531</v>
      </c>
      <c r="L43" s="27">
        <f t="shared" si="19"/>
        <v>228585</v>
      </c>
      <c r="M43" s="27">
        <f t="shared" si="15"/>
        <v>2478.5145000000002</v>
      </c>
      <c r="N43" s="27">
        <f t="shared" si="16"/>
        <v>2478.5145000000002</v>
      </c>
      <c r="O43" s="27">
        <f t="shared" si="20"/>
        <v>-359354.24250000034</v>
      </c>
      <c r="P43" s="27">
        <f t="shared" si="21"/>
        <v>359354.24250000034</v>
      </c>
    </row>
    <row r="44" spans="1:21">
      <c r="A44" s="30">
        <v>36678</v>
      </c>
      <c r="C44" s="6">
        <v>36</v>
      </c>
      <c r="D44" s="29">
        <f t="shared" si="12"/>
        <v>6531</v>
      </c>
      <c r="E44" s="29">
        <f t="shared" si="17"/>
        <v>235116</v>
      </c>
      <c r="F44" s="29">
        <f t="shared" si="13"/>
        <v>-940384</v>
      </c>
      <c r="G44" s="34">
        <f>+Inputs!$D$2</f>
        <v>0.3795</v>
      </c>
      <c r="I44" s="27">
        <f t="shared" si="18"/>
        <v>1175500</v>
      </c>
      <c r="K44" s="27">
        <f t="shared" si="14"/>
        <v>6531</v>
      </c>
      <c r="L44" s="27">
        <f t="shared" si="19"/>
        <v>235116</v>
      </c>
      <c r="M44" s="27">
        <f t="shared" si="15"/>
        <v>2478.5145000000002</v>
      </c>
      <c r="N44" s="27">
        <f t="shared" si="16"/>
        <v>2478.5145000000002</v>
      </c>
      <c r="O44" s="27">
        <f t="shared" si="20"/>
        <v>-356875.72800000035</v>
      </c>
      <c r="P44" s="27">
        <f t="shared" si="21"/>
        <v>356875.72800000035</v>
      </c>
      <c r="U44" s="98"/>
    </row>
    <row r="45" spans="1:21">
      <c r="A45" s="31">
        <v>36708</v>
      </c>
      <c r="C45" s="6">
        <v>37</v>
      </c>
      <c r="D45" s="29">
        <f t="shared" si="12"/>
        <v>6531</v>
      </c>
      <c r="E45" s="29">
        <f t="shared" si="17"/>
        <v>241647</v>
      </c>
      <c r="F45" s="29">
        <f t="shared" si="13"/>
        <v>-933853</v>
      </c>
      <c r="G45" s="34">
        <f>+Inputs!$D$2</f>
        <v>0.3795</v>
      </c>
      <c r="I45" s="27">
        <f t="shared" si="18"/>
        <v>1175500</v>
      </c>
      <c r="K45" s="27">
        <f t="shared" si="14"/>
        <v>6531</v>
      </c>
      <c r="L45" s="27">
        <f t="shared" si="19"/>
        <v>241647</v>
      </c>
      <c r="M45" s="27">
        <f t="shared" si="15"/>
        <v>2478.5145000000002</v>
      </c>
      <c r="N45" s="27">
        <f t="shared" si="16"/>
        <v>2478.5145000000002</v>
      </c>
      <c r="O45" s="27">
        <f t="shared" si="20"/>
        <v>-354397.21350000036</v>
      </c>
      <c r="P45" s="27">
        <f t="shared" si="21"/>
        <v>354397.21350000036</v>
      </c>
      <c r="U45" s="98"/>
    </row>
    <row r="46" spans="1:21">
      <c r="A46" s="30">
        <v>36739</v>
      </c>
      <c r="C46" s="6">
        <v>38</v>
      </c>
      <c r="D46" s="29">
        <f t="shared" si="12"/>
        <v>6531</v>
      </c>
      <c r="E46" s="29">
        <f t="shared" si="17"/>
        <v>248178</v>
      </c>
      <c r="F46" s="29">
        <f t="shared" si="13"/>
        <v>-927322</v>
      </c>
      <c r="G46" s="34">
        <f>+Inputs!$D$2</f>
        <v>0.3795</v>
      </c>
      <c r="I46" s="27">
        <f t="shared" si="18"/>
        <v>1175500</v>
      </c>
      <c r="K46" s="27">
        <f t="shared" si="14"/>
        <v>6531</v>
      </c>
      <c r="L46" s="27">
        <f t="shared" si="19"/>
        <v>248178</v>
      </c>
      <c r="M46" s="27">
        <f t="shared" si="15"/>
        <v>2478.5145000000002</v>
      </c>
      <c r="N46" s="27">
        <f t="shared" si="16"/>
        <v>2478.5145000000002</v>
      </c>
      <c r="O46" s="27">
        <f t="shared" si="20"/>
        <v>-351918.69900000037</v>
      </c>
      <c r="P46" s="27">
        <f t="shared" si="21"/>
        <v>351918.69900000037</v>
      </c>
      <c r="U46" s="98"/>
    </row>
    <row r="47" spans="1:21">
      <c r="A47" s="31">
        <v>36770</v>
      </c>
      <c r="C47" s="6">
        <v>39</v>
      </c>
      <c r="D47" s="29">
        <f t="shared" si="12"/>
        <v>6531</v>
      </c>
      <c r="E47" s="29">
        <f t="shared" si="17"/>
        <v>254709</v>
      </c>
      <c r="F47" s="29">
        <f t="shared" si="13"/>
        <v>-920791</v>
      </c>
      <c r="G47" s="34">
        <f>+Inputs!$D$2</f>
        <v>0.3795</v>
      </c>
      <c r="I47" s="27">
        <f t="shared" si="18"/>
        <v>1175500</v>
      </c>
      <c r="K47" s="27">
        <f t="shared" si="14"/>
        <v>6531</v>
      </c>
      <c r="L47" s="27">
        <f t="shared" si="19"/>
        <v>254709</v>
      </c>
      <c r="M47" s="27">
        <f t="shared" si="15"/>
        <v>2478.5145000000002</v>
      </c>
      <c r="N47" s="27">
        <f t="shared" si="16"/>
        <v>2478.5145000000002</v>
      </c>
      <c r="O47" s="27">
        <f t="shared" si="20"/>
        <v>-349440.18450000038</v>
      </c>
      <c r="P47" s="27">
        <f t="shared" si="21"/>
        <v>349440.18450000038</v>
      </c>
      <c r="U47" s="98"/>
    </row>
    <row r="48" spans="1:21">
      <c r="A48" s="30">
        <v>36800</v>
      </c>
      <c r="C48" s="6">
        <v>40</v>
      </c>
      <c r="D48" s="29">
        <f t="shared" si="12"/>
        <v>6531</v>
      </c>
      <c r="E48" s="29">
        <f t="shared" si="17"/>
        <v>261240</v>
      </c>
      <c r="F48" s="29">
        <f t="shared" si="13"/>
        <v>-914260</v>
      </c>
      <c r="G48" s="34">
        <f>+Inputs!$D$2</f>
        <v>0.3795</v>
      </c>
      <c r="I48" s="27">
        <f t="shared" si="18"/>
        <v>1175500</v>
      </c>
      <c r="K48" s="27">
        <f t="shared" si="14"/>
        <v>6531</v>
      </c>
      <c r="L48" s="27">
        <f t="shared" si="19"/>
        <v>261240</v>
      </c>
      <c r="M48" s="27">
        <f t="shared" si="15"/>
        <v>2478.5145000000002</v>
      </c>
      <c r="N48" s="27">
        <f t="shared" si="16"/>
        <v>2478.5145000000002</v>
      </c>
      <c r="O48" s="27">
        <f t="shared" si="20"/>
        <v>-346961.67000000039</v>
      </c>
      <c r="P48" s="27">
        <f t="shared" si="21"/>
        <v>346961.67000000039</v>
      </c>
      <c r="U48" s="98"/>
    </row>
    <row r="49" spans="1:21">
      <c r="A49" s="31">
        <v>36831</v>
      </c>
      <c r="C49" s="6">
        <v>41</v>
      </c>
      <c r="D49" s="29">
        <f t="shared" si="12"/>
        <v>6531</v>
      </c>
      <c r="E49" s="29">
        <f t="shared" si="17"/>
        <v>267771</v>
      </c>
      <c r="F49" s="29">
        <f t="shared" si="13"/>
        <v>-907729</v>
      </c>
      <c r="G49" s="34">
        <f>+Inputs!$D$2</f>
        <v>0.3795</v>
      </c>
      <c r="I49" s="27">
        <f t="shared" si="18"/>
        <v>1175500</v>
      </c>
      <c r="K49" s="27">
        <f t="shared" si="14"/>
        <v>6531</v>
      </c>
      <c r="L49" s="27">
        <f t="shared" si="19"/>
        <v>267771</v>
      </c>
      <c r="M49" s="27">
        <f t="shared" si="15"/>
        <v>2478.5145000000002</v>
      </c>
      <c r="N49" s="27">
        <f t="shared" si="16"/>
        <v>2478.5145000000002</v>
      </c>
      <c r="O49" s="27">
        <f t="shared" si="20"/>
        <v>-344483.1555000004</v>
      </c>
      <c r="P49" s="27">
        <f t="shared" si="21"/>
        <v>344483.1555000004</v>
      </c>
      <c r="U49" s="98"/>
    </row>
    <row r="50" spans="1:21">
      <c r="A50" s="30">
        <v>36861</v>
      </c>
      <c r="C50" s="6">
        <v>42</v>
      </c>
      <c r="D50" s="29">
        <f t="shared" si="12"/>
        <v>6531</v>
      </c>
      <c r="E50" s="29">
        <f t="shared" si="17"/>
        <v>274302</v>
      </c>
      <c r="F50" s="29">
        <f t="shared" si="13"/>
        <v>-901198</v>
      </c>
      <c r="G50" s="34">
        <f>+Inputs!$D$2</f>
        <v>0.3795</v>
      </c>
      <c r="I50" s="27">
        <f t="shared" si="18"/>
        <v>1175500</v>
      </c>
      <c r="K50" s="27">
        <f t="shared" si="14"/>
        <v>6531</v>
      </c>
      <c r="L50" s="27">
        <f t="shared" si="19"/>
        <v>274302</v>
      </c>
      <c r="M50" s="27">
        <f t="shared" si="15"/>
        <v>2478.5145000000002</v>
      </c>
      <c r="N50" s="27">
        <f t="shared" si="16"/>
        <v>2478.5145000000002</v>
      </c>
      <c r="O50" s="27">
        <f t="shared" si="20"/>
        <v>-342004.64100000041</v>
      </c>
      <c r="P50" s="27">
        <f t="shared" si="21"/>
        <v>342004.64100000041</v>
      </c>
      <c r="U50" s="98"/>
    </row>
    <row r="51" spans="1:21">
      <c r="A51" s="31">
        <v>36892</v>
      </c>
      <c r="C51" s="6">
        <v>43</v>
      </c>
      <c r="D51" s="29">
        <f t="shared" si="12"/>
        <v>6531</v>
      </c>
      <c r="E51" s="29">
        <f t="shared" si="17"/>
        <v>280833</v>
      </c>
      <c r="F51" s="29">
        <f t="shared" si="13"/>
        <v>-894667</v>
      </c>
      <c r="G51" s="34">
        <f>+Inputs!$D$2</f>
        <v>0.3795</v>
      </c>
      <c r="I51" s="27">
        <f t="shared" si="18"/>
        <v>1175500</v>
      </c>
      <c r="K51" s="27">
        <f t="shared" si="14"/>
        <v>6531</v>
      </c>
      <c r="L51" s="27">
        <f t="shared" si="19"/>
        <v>280833</v>
      </c>
      <c r="M51" s="27">
        <f t="shared" si="15"/>
        <v>2478.5145000000002</v>
      </c>
      <c r="N51" s="27">
        <f t="shared" si="16"/>
        <v>2478.5145000000002</v>
      </c>
      <c r="O51" s="27">
        <f t="shared" si="20"/>
        <v>-339526.12650000042</v>
      </c>
      <c r="P51" s="27">
        <f t="shared" si="21"/>
        <v>339526.12650000042</v>
      </c>
      <c r="U51" s="98"/>
    </row>
    <row r="52" spans="1:21">
      <c r="A52" s="30">
        <v>36923</v>
      </c>
      <c r="C52" s="6">
        <v>44</v>
      </c>
      <c r="D52" s="29">
        <f t="shared" si="12"/>
        <v>6531</v>
      </c>
      <c r="E52" s="29">
        <f t="shared" si="17"/>
        <v>287364</v>
      </c>
      <c r="F52" s="29">
        <f t="shared" si="13"/>
        <v>-888136</v>
      </c>
      <c r="G52" s="34">
        <f>+Inputs!$D$2</f>
        <v>0.3795</v>
      </c>
      <c r="I52" s="27">
        <f t="shared" si="18"/>
        <v>1175500</v>
      </c>
      <c r="K52" s="27">
        <f t="shared" si="14"/>
        <v>6531</v>
      </c>
      <c r="L52" s="27">
        <f t="shared" si="19"/>
        <v>287364</v>
      </c>
      <c r="M52" s="27">
        <f t="shared" si="15"/>
        <v>2478.5145000000002</v>
      </c>
      <c r="N52" s="27">
        <f t="shared" si="16"/>
        <v>2478.5145000000002</v>
      </c>
      <c r="O52" s="27">
        <f t="shared" si="20"/>
        <v>-337047.61200000043</v>
      </c>
      <c r="P52" s="27">
        <f t="shared" si="21"/>
        <v>337047.61200000043</v>
      </c>
      <c r="U52" s="98"/>
    </row>
    <row r="53" spans="1:21">
      <c r="A53" s="31">
        <v>36951</v>
      </c>
      <c r="C53" s="6">
        <v>45</v>
      </c>
      <c r="D53" s="29">
        <f t="shared" si="12"/>
        <v>6531</v>
      </c>
      <c r="E53" s="29">
        <f t="shared" si="17"/>
        <v>293895</v>
      </c>
      <c r="F53" s="29">
        <f t="shared" si="13"/>
        <v>-881605</v>
      </c>
      <c r="G53" s="34">
        <f>+Inputs!$D$2</f>
        <v>0.3795</v>
      </c>
      <c r="I53" s="27">
        <f t="shared" si="18"/>
        <v>1175500</v>
      </c>
      <c r="K53" s="27">
        <f t="shared" si="14"/>
        <v>6531</v>
      </c>
      <c r="L53" s="27">
        <f t="shared" si="19"/>
        <v>293895</v>
      </c>
      <c r="M53" s="27">
        <f t="shared" si="15"/>
        <v>2478.5145000000002</v>
      </c>
      <c r="N53" s="27">
        <f t="shared" si="16"/>
        <v>2478.5145000000002</v>
      </c>
      <c r="O53" s="27">
        <f t="shared" si="20"/>
        <v>-334569.09750000044</v>
      </c>
      <c r="P53" s="27">
        <f t="shared" si="21"/>
        <v>334569.09750000044</v>
      </c>
      <c r="U53" s="98"/>
    </row>
    <row r="54" spans="1:21">
      <c r="A54" s="30">
        <v>36982</v>
      </c>
      <c r="C54" s="6">
        <v>46</v>
      </c>
      <c r="D54" s="29">
        <f t="shared" si="12"/>
        <v>6531</v>
      </c>
      <c r="E54" s="29">
        <f t="shared" si="17"/>
        <v>300426</v>
      </c>
      <c r="F54" s="29">
        <f t="shared" si="13"/>
        <v>-875074</v>
      </c>
      <c r="G54" s="34">
        <f>+Inputs!$D$2</f>
        <v>0.3795</v>
      </c>
      <c r="I54" s="27">
        <f t="shared" si="18"/>
        <v>1175500</v>
      </c>
      <c r="K54" s="27">
        <f t="shared" si="14"/>
        <v>6531</v>
      </c>
      <c r="L54" s="27">
        <f t="shared" si="19"/>
        <v>300426</v>
      </c>
      <c r="M54" s="27">
        <f t="shared" si="15"/>
        <v>2478.5145000000002</v>
      </c>
      <c r="N54" s="27">
        <f t="shared" si="16"/>
        <v>2478.5145000000002</v>
      </c>
      <c r="O54" s="27">
        <f t="shared" si="20"/>
        <v>-332090.58300000045</v>
      </c>
      <c r="P54" s="27">
        <f t="shared" si="21"/>
        <v>332090.58300000045</v>
      </c>
      <c r="U54" s="98"/>
    </row>
    <row r="55" spans="1:21">
      <c r="A55" s="31">
        <v>37012</v>
      </c>
      <c r="C55" s="6">
        <v>47</v>
      </c>
      <c r="D55" s="29">
        <f t="shared" si="12"/>
        <v>6531</v>
      </c>
      <c r="E55" s="29">
        <f t="shared" si="17"/>
        <v>306957</v>
      </c>
      <c r="F55" s="29">
        <f t="shared" si="13"/>
        <v>-868543</v>
      </c>
      <c r="G55" s="34">
        <f>+Inputs!$D$2</f>
        <v>0.3795</v>
      </c>
      <c r="I55" s="27">
        <f t="shared" si="18"/>
        <v>1175500</v>
      </c>
      <c r="K55" s="27">
        <f t="shared" si="14"/>
        <v>6531</v>
      </c>
      <c r="L55" s="27">
        <f t="shared" si="19"/>
        <v>306957</v>
      </c>
      <c r="M55" s="27">
        <f t="shared" si="15"/>
        <v>2478.5145000000002</v>
      </c>
      <c r="N55" s="27">
        <f t="shared" si="16"/>
        <v>2478.5145000000002</v>
      </c>
      <c r="O55" s="27">
        <f t="shared" si="20"/>
        <v>-329612.06850000046</v>
      </c>
      <c r="P55" s="27">
        <f t="shared" si="21"/>
        <v>329612.06850000046</v>
      </c>
      <c r="U55" s="98"/>
    </row>
    <row r="56" spans="1:21">
      <c r="A56" s="30">
        <v>37043</v>
      </c>
      <c r="C56" s="6">
        <v>48</v>
      </c>
      <c r="D56" s="29">
        <f t="shared" si="12"/>
        <v>6531</v>
      </c>
      <c r="E56" s="29">
        <f t="shared" si="17"/>
        <v>313488</v>
      </c>
      <c r="F56" s="29">
        <f t="shared" si="13"/>
        <v>-862012</v>
      </c>
      <c r="G56" s="34">
        <f>+Inputs!$D$2</f>
        <v>0.3795</v>
      </c>
      <c r="I56" s="27">
        <f t="shared" si="18"/>
        <v>1175500</v>
      </c>
      <c r="K56" s="27">
        <f t="shared" si="14"/>
        <v>6531</v>
      </c>
      <c r="L56" s="27">
        <f t="shared" si="19"/>
        <v>313488</v>
      </c>
      <c r="M56" s="27">
        <f t="shared" si="15"/>
        <v>2478.5145000000002</v>
      </c>
      <c r="N56" s="27">
        <f t="shared" si="16"/>
        <v>2478.5145000000002</v>
      </c>
      <c r="O56" s="27">
        <f t="shared" si="20"/>
        <v>-327133.55400000047</v>
      </c>
      <c r="P56" s="27">
        <f t="shared" si="21"/>
        <v>327133.55400000047</v>
      </c>
    </row>
    <row r="57" spans="1:21">
      <c r="A57" s="31">
        <v>37073</v>
      </c>
      <c r="C57" s="6">
        <v>49</v>
      </c>
      <c r="D57" s="29">
        <f t="shared" si="12"/>
        <v>6531</v>
      </c>
      <c r="E57" s="29">
        <f t="shared" si="17"/>
        <v>320019</v>
      </c>
      <c r="F57" s="29">
        <f t="shared" si="13"/>
        <v>-855481</v>
      </c>
      <c r="G57" s="34">
        <f>+Inputs!$D$2</f>
        <v>0.3795</v>
      </c>
      <c r="I57" s="27">
        <f t="shared" si="18"/>
        <v>1175500</v>
      </c>
      <c r="K57" s="27">
        <f t="shared" si="14"/>
        <v>6531</v>
      </c>
      <c r="L57" s="27">
        <f t="shared" si="19"/>
        <v>320019</v>
      </c>
      <c r="M57" s="27">
        <f t="shared" si="15"/>
        <v>2478.5145000000002</v>
      </c>
      <c r="N57" s="27">
        <f t="shared" si="16"/>
        <v>2478.5145000000002</v>
      </c>
      <c r="O57" s="27">
        <f t="shared" si="20"/>
        <v>-324655.03950000048</v>
      </c>
      <c r="P57" s="27">
        <f t="shared" si="21"/>
        <v>324655.03950000048</v>
      </c>
    </row>
    <row r="58" spans="1:21">
      <c r="A58" s="30">
        <v>37104</v>
      </c>
      <c r="C58" s="6">
        <v>50</v>
      </c>
      <c r="D58" s="29">
        <f t="shared" si="12"/>
        <v>6531</v>
      </c>
      <c r="E58" s="29">
        <f t="shared" si="17"/>
        <v>326550</v>
      </c>
      <c r="F58" s="29">
        <f t="shared" si="13"/>
        <v>-848950</v>
      </c>
      <c r="G58" s="34">
        <f>+Inputs!$D$2</f>
        <v>0.3795</v>
      </c>
      <c r="I58" s="27">
        <f t="shared" si="18"/>
        <v>1175500</v>
      </c>
      <c r="K58" s="27">
        <f t="shared" si="14"/>
        <v>6531</v>
      </c>
      <c r="L58" s="27">
        <f t="shared" si="19"/>
        <v>326550</v>
      </c>
      <c r="M58" s="27">
        <f t="shared" si="15"/>
        <v>2478.5145000000002</v>
      </c>
      <c r="N58" s="27">
        <f t="shared" si="16"/>
        <v>2478.5145000000002</v>
      </c>
      <c r="O58" s="27">
        <f t="shared" si="20"/>
        <v>-322176.52500000049</v>
      </c>
      <c r="P58" s="27">
        <f t="shared" si="21"/>
        <v>322176.52500000049</v>
      </c>
    </row>
    <row r="59" spans="1:21">
      <c r="A59" s="31">
        <v>37135</v>
      </c>
      <c r="C59" s="6">
        <v>51</v>
      </c>
      <c r="D59" s="29">
        <f t="shared" si="12"/>
        <v>6531</v>
      </c>
      <c r="E59" s="29">
        <f t="shared" si="17"/>
        <v>333081</v>
      </c>
      <c r="F59" s="29">
        <f t="shared" si="13"/>
        <v>-842419</v>
      </c>
      <c r="G59" s="34">
        <f>+Inputs!$D$2</f>
        <v>0.3795</v>
      </c>
      <c r="I59" s="27">
        <f t="shared" si="18"/>
        <v>1175500</v>
      </c>
      <c r="K59" s="27">
        <f t="shared" si="14"/>
        <v>6531</v>
      </c>
      <c r="L59" s="27">
        <f t="shared" si="19"/>
        <v>333081</v>
      </c>
      <c r="M59" s="27">
        <f t="shared" si="15"/>
        <v>2478.5145000000002</v>
      </c>
      <c r="N59" s="27">
        <f t="shared" si="16"/>
        <v>2478.5145000000002</v>
      </c>
      <c r="O59" s="27">
        <f t="shared" si="20"/>
        <v>-319698.0105000005</v>
      </c>
      <c r="P59" s="27">
        <f t="shared" si="21"/>
        <v>319698.0105000005</v>
      </c>
    </row>
    <row r="60" spans="1:21">
      <c r="A60" s="30">
        <v>37165</v>
      </c>
      <c r="C60" s="6">
        <v>52</v>
      </c>
      <c r="D60" s="29">
        <f t="shared" si="12"/>
        <v>6531</v>
      </c>
      <c r="E60" s="29">
        <f t="shared" si="17"/>
        <v>339612</v>
      </c>
      <c r="F60" s="29">
        <f t="shared" si="13"/>
        <v>-835888</v>
      </c>
      <c r="G60" s="34">
        <f>+Inputs!$D$2</f>
        <v>0.3795</v>
      </c>
      <c r="I60" s="27">
        <f t="shared" si="18"/>
        <v>1175500</v>
      </c>
      <c r="K60" s="27">
        <f t="shared" si="14"/>
        <v>6531</v>
      </c>
      <c r="L60" s="27">
        <f t="shared" si="19"/>
        <v>339612</v>
      </c>
      <c r="M60" s="27">
        <f t="shared" si="15"/>
        <v>2478.5145000000002</v>
      </c>
      <c r="N60" s="27">
        <f t="shared" si="16"/>
        <v>2478.5145000000002</v>
      </c>
      <c r="O60" s="27">
        <f t="shared" si="20"/>
        <v>-317219.49600000051</v>
      </c>
      <c r="P60" s="27">
        <f t="shared" si="21"/>
        <v>317219.49600000051</v>
      </c>
    </row>
    <row r="61" spans="1:21">
      <c r="A61" s="31">
        <v>37196</v>
      </c>
      <c r="C61" s="6">
        <v>53</v>
      </c>
      <c r="D61" s="29">
        <f t="shared" si="12"/>
        <v>6531</v>
      </c>
      <c r="E61" s="29">
        <f t="shared" si="17"/>
        <v>346143</v>
      </c>
      <c r="F61" s="29">
        <f t="shared" si="13"/>
        <v>-829357</v>
      </c>
      <c r="G61" s="34">
        <f>+Inputs!$D$2</f>
        <v>0.3795</v>
      </c>
      <c r="I61" s="27">
        <f t="shared" si="18"/>
        <v>1175500</v>
      </c>
      <c r="K61" s="27">
        <f t="shared" si="14"/>
        <v>6531</v>
      </c>
      <c r="L61" s="27">
        <f t="shared" si="19"/>
        <v>346143</v>
      </c>
      <c r="M61" s="27">
        <f t="shared" si="15"/>
        <v>2478.5145000000002</v>
      </c>
      <c r="N61" s="27">
        <f t="shared" si="16"/>
        <v>2478.5145000000002</v>
      </c>
      <c r="O61" s="27">
        <f t="shared" si="20"/>
        <v>-314740.98150000052</v>
      </c>
      <c r="P61" s="27">
        <f t="shared" si="21"/>
        <v>314740.98150000052</v>
      </c>
    </row>
    <row r="62" spans="1:21">
      <c r="A62" s="30">
        <v>37226</v>
      </c>
      <c r="C62" s="6">
        <v>54</v>
      </c>
      <c r="D62" s="29">
        <f t="shared" si="12"/>
        <v>6531</v>
      </c>
      <c r="E62" s="29">
        <f t="shared" si="17"/>
        <v>352674</v>
      </c>
      <c r="F62" s="29">
        <f t="shared" si="13"/>
        <v>-822826</v>
      </c>
      <c r="G62" s="34">
        <f>+Inputs!$D$2</f>
        <v>0.3795</v>
      </c>
      <c r="I62" s="27">
        <f t="shared" si="18"/>
        <v>1175500</v>
      </c>
      <c r="K62" s="27">
        <f t="shared" si="14"/>
        <v>6531</v>
      </c>
      <c r="L62" s="27">
        <f t="shared" si="19"/>
        <v>352674</v>
      </c>
      <c r="M62" s="27">
        <f t="shared" si="15"/>
        <v>2478.5145000000002</v>
      </c>
      <c r="N62" s="27">
        <f t="shared" si="16"/>
        <v>2478.5145000000002</v>
      </c>
      <c r="O62" s="27">
        <f t="shared" si="20"/>
        <v>-312262.46700000053</v>
      </c>
      <c r="P62" s="27">
        <f t="shared" si="21"/>
        <v>312262.46700000053</v>
      </c>
    </row>
    <row r="63" spans="1:21">
      <c r="A63" s="31">
        <v>37257</v>
      </c>
      <c r="C63" s="6">
        <v>55</v>
      </c>
      <c r="D63" s="29">
        <f t="shared" si="12"/>
        <v>6531</v>
      </c>
      <c r="E63" s="29">
        <f t="shared" si="17"/>
        <v>359205</v>
      </c>
      <c r="F63" s="29">
        <f t="shared" si="13"/>
        <v>-816295</v>
      </c>
      <c r="G63" s="34">
        <f>+Inputs!$D$2</f>
        <v>0.3795</v>
      </c>
      <c r="I63" s="27">
        <f t="shared" si="18"/>
        <v>1175500</v>
      </c>
      <c r="K63" s="27">
        <f t="shared" si="14"/>
        <v>6531</v>
      </c>
      <c r="L63" s="27">
        <f t="shared" si="19"/>
        <v>359205</v>
      </c>
      <c r="M63" s="27">
        <f t="shared" si="15"/>
        <v>2478.5145000000002</v>
      </c>
      <c r="N63" s="27">
        <f t="shared" si="16"/>
        <v>2478.5145000000002</v>
      </c>
      <c r="O63" s="27">
        <f t="shared" si="20"/>
        <v>-309783.95250000054</v>
      </c>
      <c r="P63" s="27">
        <f t="shared" si="21"/>
        <v>309783.95250000054</v>
      </c>
    </row>
    <row r="64" spans="1:21">
      <c r="A64" s="30">
        <v>37288</v>
      </c>
      <c r="C64" s="6">
        <v>56</v>
      </c>
      <c r="D64" s="29">
        <f t="shared" si="12"/>
        <v>6531</v>
      </c>
      <c r="E64" s="29">
        <f t="shared" si="17"/>
        <v>365736</v>
      </c>
      <c r="F64" s="29">
        <f t="shared" si="13"/>
        <v>-809764</v>
      </c>
      <c r="G64" s="34">
        <f>+Inputs!$D$2</f>
        <v>0.3795</v>
      </c>
      <c r="I64" s="27">
        <f t="shared" si="18"/>
        <v>1175500</v>
      </c>
      <c r="K64" s="27">
        <f t="shared" si="14"/>
        <v>6531</v>
      </c>
      <c r="L64" s="27">
        <f t="shared" si="19"/>
        <v>365736</v>
      </c>
      <c r="M64" s="27">
        <f t="shared" si="15"/>
        <v>2478.5145000000002</v>
      </c>
      <c r="N64" s="27">
        <f t="shared" si="16"/>
        <v>2478.5145000000002</v>
      </c>
      <c r="O64" s="27">
        <f t="shared" si="20"/>
        <v>-307305.43800000055</v>
      </c>
      <c r="P64" s="27">
        <f t="shared" si="21"/>
        <v>307305.43800000055</v>
      </c>
    </row>
    <row r="65" spans="1:16">
      <c r="A65" s="31">
        <v>37316</v>
      </c>
      <c r="C65" s="6">
        <v>57</v>
      </c>
      <c r="D65" s="29">
        <f t="shared" si="12"/>
        <v>6531</v>
      </c>
      <c r="E65" s="29">
        <f t="shared" si="17"/>
        <v>372267</v>
      </c>
      <c r="F65" s="29">
        <f t="shared" si="13"/>
        <v>-803233</v>
      </c>
      <c r="G65" s="34">
        <f>+Inputs!$D$2</f>
        <v>0.3795</v>
      </c>
      <c r="I65" s="27">
        <f t="shared" si="18"/>
        <v>1175500</v>
      </c>
      <c r="K65" s="27">
        <f t="shared" si="14"/>
        <v>6531</v>
      </c>
      <c r="L65" s="27">
        <f t="shared" si="19"/>
        <v>372267</v>
      </c>
      <c r="M65" s="27">
        <f t="shared" si="15"/>
        <v>2478.5145000000002</v>
      </c>
      <c r="N65" s="27">
        <f t="shared" si="16"/>
        <v>2478.5145000000002</v>
      </c>
      <c r="O65" s="27">
        <f t="shared" si="20"/>
        <v>-304826.92350000056</v>
      </c>
      <c r="P65" s="27">
        <f t="shared" si="21"/>
        <v>304826.92350000056</v>
      </c>
    </row>
    <row r="66" spans="1:16">
      <c r="A66" s="30">
        <v>37347</v>
      </c>
      <c r="C66" s="6">
        <v>58</v>
      </c>
      <c r="D66" s="29">
        <f t="shared" si="12"/>
        <v>6531</v>
      </c>
      <c r="E66" s="29">
        <f t="shared" si="17"/>
        <v>378798</v>
      </c>
      <c r="F66" s="29">
        <f t="shared" si="13"/>
        <v>-796702</v>
      </c>
      <c r="G66" s="34">
        <f>+Inputs!$D$2</f>
        <v>0.3795</v>
      </c>
      <c r="I66" s="27">
        <f t="shared" si="18"/>
        <v>1175500</v>
      </c>
      <c r="K66" s="27">
        <f t="shared" si="14"/>
        <v>6531</v>
      </c>
      <c r="L66" s="27">
        <f t="shared" si="19"/>
        <v>378798</v>
      </c>
      <c r="M66" s="27">
        <f t="shared" si="15"/>
        <v>2478.5145000000002</v>
      </c>
      <c r="N66" s="27">
        <f t="shared" si="16"/>
        <v>2478.5145000000002</v>
      </c>
      <c r="O66" s="27">
        <f t="shared" si="20"/>
        <v>-302348.40900000057</v>
      </c>
      <c r="P66" s="27">
        <f t="shared" si="21"/>
        <v>302348.40900000057</v>
      </c>
    </row>
    <row r="67" spans="1:16">
      <c r="A67" s="31">
        <v>37377</v>
      </c>
      <c r="C67" s="6">
        <v>59</v>
      </c>
      <c r="D67" s="29">
        <f t="shared" si="12"/>
        <v>6531</v>
      </c>
      <c r="E67" s="29">
        <f t="shared" si="17"/>
        <v>385329</v>
      </c>
      <c r="F67" s="29">
        <f t="shared" si="13"/>
        <v>-790171</v>
      </c>
      <c r="G67" s="34">
        <f>+Inputs!$D$2</f>
        <v>0.3795</v>
      </c>
      <c r="I67" s="27">
        <f t="shared" si="18"/>
        <v>1175500</v>
      </c>
      <c r="K67" s="27">
        <f t="shared" si="14"/>
        <v>6531</v>
      </c>
      <c r="L67" s="27">
        <f t="shared" si="19"/>
        <v>385329</v>
      </c>
      <c r="M67" s="27">
        <f t="shared" si="15"/>
        <v>2478.5145000000002</v>
      </c>
      <c r="N67" s="27">
        <f t="shared" si="16"/>
        <v>2478.5145000000002</v>
      </c>
      <c r="O67" s="27">
        <f t="shared" si="20"/>
        <v>-299869.89450000058</v>
      </c>
      <c r="P67" s="27">
        <f t="shared" si="21"/>
        <v>299869.89450000058</v>
      </c>
    </row>
    <row r="68" spans="1:16">
      <c r="A68" s="30">
        <v>37408</v>
      </c>
      <c r="C68" s="6">
        <v>60</v>
      </c>
      <c r="D68" s="29">
        <f t="shared" si="12"/>
        <v>6531</v>
      </c>
      <c r="E68" s="29">
        <f t="shared" si="17"/>
        <v>391860</v>
      </c>
      <c r="F68" s="29">
        <f t="shared" si="13"/>
        <v>-783640</v>
      </c>
      <c r="G68" s="34">
        <f>+Inputs!$D$2</f>
        <v>0.3795</v>
      </c>
      <c r="I68" s="27">
        <f t="shared" si="18"/>
        <v>1175500</v>
      </c>
      <c r="K68" s="27">
        <f t="shared" si="14"/>
        <v>6531</v>
      </c>
      <c r="L68" s="27">
        <f t="shared" si="19"/>
        <v>391860</v>
      </c>
      <c r="M68" s="27">
        <f t="shared" si="15"/>
        <v>2478.5145000000002</v>
      </c>
      <c r="N68" s="27">
        <f t="shared" si="16"/>
        <v>2478.5145000000002</v>
      </c>
      <c r="O68" s="27">
        <f t="shared" si="20"/>
        <v>-297391.38000000059</v>
      </c>
      <c r="P68" s="27">
        <f t="shared" si="21"/>
        <v>297391.38000000059</v>
      </c>
    </row>
    <row r="69" spans="1:16">
      <c r="A69" s="31">
        <v>37438</v>
      </c>
      <c r="C69" s="6">
        <v>61</v>
      </c>
      <c r="D69" s="29">
        <f t="shared" si="12"/>
        <v>6531</v>
      </c>
      <c r="E69" s="29">
        <f t="shared" si="17"/>
        <v>398391</v>
      </c>
      <c r="F69" s="29">
        <f t="shared" si="13"/>
        <v>-777109</v>
      </c>
      <c r="G69" s="34">
        <f>+Inputs!$D$2</f>
        <v>0.3795</v>
      </c>
      <c r="I69" s="27">
        <f t="shared" si="18"/>
        <v>1175500</v>
      </c>
      <c r="K69" s="27">
        <f t="shared" si="14"/>
        <v>6531</v>
      </c>
      <c r="L69" s="27">
        <f t="shared" si="19"/>
        <v>398391</v>
      </c>
      <c r="M69" s="27">
        <f t="shared" si="15"/>
        <v>2478.5145000000002</v>
      </c>
      <c r="N69" s="27">
        <f t="shared" si="16"/>
        <v>2478.5145000000002</v>
      </c>
      <c r="O69" s="27">
        <f t="shared" si="20"/>
        <v>-294912.8655000006</v>
      </c>
      <c r="P69" s="27">
        <f t="shared" si="21"/>
        <v>294912.8655000006</v>
      </c>
    </row>
    <row r="70" spans="1:16">
      <c r="A70" s="30">
        <v>37469</v>
      </c>
      <c r="C70" s="6">
        <v>62</v>
      </c>
      <c r="D70" s="29">
        <f t="shared" si="12"/>
        <v>6531</v>
      </c>
      <c r="E70" s="29">
        <f t="shared" si="17"/>
        <v>404922</v>
      </c>
      <c r="F70" s="29">
        <f t="shared" si="13"/>
        <v>-770578</v>
      </c>
      <c r="G70" s="34">
        <f>+Inputs!$D$2</f>
        <v>0.3795</v>
      </c>
      <c r="I70" s="27">
        <f t="shared" si="18"/>
        <v>1175500</v>
      </c>
      <c r="K70" s="27">
        <f t="shared" si="14"/>
        <v>6531</v>
      </c>
      <c r="L70" s="27">
        <f t="shared" si="19"/>
        <v>404922</v>
      </c>
      <c r="M70" s="27">
        <f t="shared" si="15"/>
        <v>2478.5145000000002</v>
      </c>
      <c r="N70" s="27">
        <f t="shared" si="16"/>
        <v>2478.5145000000002</v>
      </c>
      <c r="O70" s="27">
        <f t="shared" si="20"/>
        <v>-292434.35100000061</v>
      </c>
      <c r="P70" s="27">
        <f t="shared" si="21"/>
        <v>292434.35100000061</v>
      </c>
    </row>
    <row r="71" spans="1:16">
      <c r="A71" s="31">
        <v>37500</v>
      </c>
      <c r="C71" s="6">
        <v>63</v>
      </c>
      <c r="D71" s="29">
        <f t="shared" si="12"/>
        <v>6531</v>
      </c>
      <c r="E71" s="29">
        <f t="shared" si="17"/>
        <v>411453</v>
      </c>
      <c r="F71" s="29">
        <f t="shared" si="13"/>
        <v>-764047</v>
      </c>
      <c r="G71" s="34">
        <f>+Inputs!$D$2</f>
        <v>0.3795</v>
      </c>
      <c r="I71" s="27">
        <f t="shared" si="18"/>
        <v>1175500</v>
      </c>
      <c r="K71" s="27">
        <f t="shared" si="14"/>
        <v>6531</v>
      </c>
      <c r="L71" s="27">
        <f t="shared" si="19"/>
        <v>411453</v>
      </c>
      <c r="M71" s="27">
        <f t="shared" si="15"/>
        <v>2478.5145000000002</v>
      </c>
      <c r="N71" s="27">
        <f t="shared" si="16"/>
        <v>2478.5145000000002</v>
      </c>
      <c r="O71" s="27">
        <f t="shared" si="20"/>
        <v>-289955.83650000062</v>
      </c>
      <c r="P71" s="27">
        <f t="shared" si="21"/>
        <v>289955.83650000062</v>
      </c>
    </row>
    <row r="72" spans="1:16">
      <c r="A72" s="30">
        <v>37530</v>
      </c>
      <c r="C72" s="6">
        <v>64</v>
      </c>
      <c r="D72" s="29">
        <f t="shared" si="12"/>
        <v>6531</v>
      </c>
      <c r="E72" s="29">
        <f t="shared" si="17"/>
        <v>417984</v>
      </c>
      <c r="F72" s="29">
        <f t="shared" si="13"/>
        <v>-757516</v>
      </c>
      <c r="G72" s="34">
        <f>+Inputs!$D$2</f>
        <v>0.3795</v>
      </c>
      <c r="I72" s="27">
        <f t="shared" si="18"/>
        <v>1175500</v>
      </c>
      <c r="K72" s="27">
        <f t="shared" si="14"/>
        <v>6531</v>
      </c>
      <c r="L72" s="27">
        <f t="shared" si="19"/>
        <v>417984</v>
      </c>
      <c r="M72" s="27">
        <f t="shared" si="15"/>
        <v>2478.5145000000002</v>
      </c>
      <c r="N72" s="27">
        <f t="shared" si="16"/>
        <v>2478.5145000000002</v>
      </c>
      <c r="O72" s="27">
        <f t="shared" si="20"/>
        <v>-287477.32200000063</v>
      </c>
      <c r="P72" s="27">
        <f t="shared" si="21"/>
        <v>287477.32200000063</v>
      </c>
    </row>
    <row r="73" spans="1:16">
      <c r="A73" s="31">
        <v>37561</v>
      </c>
      <c r="C73" s="6">
        <v>65</v>
      </c>
      <c r="D73" s="29">
        <f t="shared" ref="D73:D104" si="22">ROUND(-(+$B$9/180)*1,0)</f>
        <v>6531</v>
      </c>
      <c r="E73" s="29">
        <f t="shared" si="17"/>
        <v>424515</v>
      </c>
      <c r="F73" s="29">
        <f t="shared" ref="F73:F104" si="23">$B$9+E73</f>
        <v>-750985</v>
      </c>
      <c r="G73" s="34">
        <f>+Inputs!$D$2</f>
        <v>0.3795</v>
      </c>
      <c r="I73" s="27">
        <f t="shared" si="18"/>
        <v>1175500</v>
      </c>
      <c r="K73" s="27">
        <f t="shared" ref="K73:K104" si="24">D73</f>
        <v>6531</v>
      </c>
      <c r="L73" s="27">
        <f t="shared" si="19"/>
        <v>424515</v>
      </c>
      <c r="M73" s="27">
        <f t="shared" ref="M73:M104" si="25">K73*G73</f>
        <v>2478.5145000000002</v>
      </c>
      <c r="N73" s="27">
        <f t="shared" ref="N73:N104" si="26">M73-J73</f>
        <v>2478.5145000000002</v>
      </c>
      <c r="O73" s="27">
        <f t="shared" si="20"/>
        <v>-284998.80750000064</v>
      </c>
      <c r="P73" s="27">
        <f t="shared" si="21"/>
        <v>284998.80750000064</v>
      </c>
    </row>
    <row r="74" spans="1:16">
      <c r="A74" s="30">
        <v>37591</v>
      </c>
      <c r="C74" s="6">
        <v>66</v>
      </c>
      <c r="D74" s="29">
        <f t="shared" si="22"/>
        <v>6531</v>
      </c>
      <c r="E74" s="29">
        <f t="shared" ref="E74:E105" si="27">+E73+D74</f>
        <v>431046</v>
      </c>
      <c r="F74" s="29">
        <f t="shared" si="23"/>
        <v>-744454</v>
      </c>
      <c r="G74" s="34">
        <f>+Inputs!$D$2</f>
        <v>0.3795</v>
      </c>
      <c r="I74" s="27">
        <f t="shared" ref="I74:I105" si="28">+I73+H74</f>
        <v>1175500</v>
      </c>
      <c r="K74" s="27">
        <f t="shared" si="24"/>
        <v>6531</v>
      </c>
      <c r="L74" s="27">
        <f t="shared" ref="L74:L105" si="29">+L73+K74</f>
        <v>431046</v>
      </c>
      <c r="M74" s="27">
        <f t="shared" si="25"/>
        <v>2478.5145000000002</v>
      </c>
      <c r="N74" s="27">
        <f t="shared" si="26"/>
        <v>2478.5145000000002</v>
      </c>
      <c r="O74" s="27">
        <f t="shared" ref="O74:O105" si="30">+O73+N74</f>
        <v>-282520.29300000065</v>
      </c>
      <c r="P74" s="27">
        <f t="shared" ref="P74:P105" si="31">P73-N74</f>
        <v>282520.29300000065</v>
      </c>
    </row>
    <row r="75" spans="1:16">
      <c r="A75" s="31">
        <v>37622</v>
      </c>
      <c r="C75" s="6">
        <v>67</v>
      </c>
      <c r="D75" s="29">
        <f t="shared" si="22"/>
        <v>6531</v>
      </c>
      <c r="E75" s="29">
        <f t="shared" si="27"/>
        <v>437577</v>
      </c>
      <c r="F75" s="29">
        <f t="shared" si="23"/>
        <v>-737923</v>
      </c>
      <c r="G75" s="34">
        <f>+Inputs!$D$2</f>
        <v>0.3795</v>
      </c>
      <c r="I75" s="27">
        <f t="shared" si="28"/>
        <v>1175500</v>
      </c>
      <c r="K75" s="27">
        <f t="shared" si="24"/>
        <v>6531</v>
      </c>
      <c r="L75" s="27">
        <f t="shared" si="29"/>
        <v>437577</v>
      </c>
      <c r="M75" s="27">
        <f t="shared" si="25"/>
        <v>2478.5145000000002</v>
      </c>
      <c r="N75" s="27">
        <f t="shared" si="26"/>
        <v>2478.5145000000002</v>
      </c>
      <c r="O75" s="27">
        <f t="shared" si="30"/>
        <v>-280041.77850000066</v>
      </c>
      <c r="P75" s="27">
        <f t="shared" si="31"/>
        <v>280041.77850000066</v>
      </c>
    </row>
    <row r="76" spans="1:16">
      <c r="A76" s="30">
        <v>37653</v>
      </c>
      <c r="C76" s="6">
        <v>68</v>
      </c>
      <c r="D76" s="29">
        <f t="shared" si="22"/>
        <v>6531</v>
      </c>
      <c r="E76" s="29">
        <f t="shared" si="27"/>
        <v>444108</v>
      </c>
      <c r="F76" s="29">
        <f t="shared" si="23"/>
        <v>-731392</v>
      </c>
      <c r="G76" s="34">
        <f>+Inputs!$D$2</f>
        <v>0.3795</v>
      </c>
      <c r="I76" s="27">
        <f t="shared" si="28"/>
        <v>1175500</v>
      </c>
      <c r="K76" s="27">
        <f t="shared" si="24"/>
        <v>6531</v>
      </c>
      <c r="L76" s="27">
        <f t="shared" si="29"/>
        <v>444108</v>
      </c>
      <c r="M76" s="27">
        <f t="shared" si="25"/>
        <v>2478.5145000000002</v>
      </c>
      <c r="N76" s="27">
        <f t="shared" si="26"/>
        <v>2478.5145000000002</v>
      </c>
      <c r="O76" s="27">
        <f t="shared" si="30"/>
        <v>-277563.26400000066</v>
      </c>
      <c r="P76" s="27">
        <f t="shared" si="31"/>
        <v>277563.26400000066</v>
      </c>
    </row>
    <row r="77" spans="1:16">
      <c r="A77" s="31">
        <v>37681</v>
      </c>
      <c r="C77" s="6">
        <v>69</v>
      </c>
      <c r="D77" s="29">
        <f t="shared" si="22"/>
        <v>6531</v>
      </c>
      <c r="E77" s="29">
        <f t="shared" si="27"/>
        <v>450639</v>
      </c>
      <c r="F77" s="29">
        <f t="shared" si="23"/>
        <v>-724861</v>
      </c>
      <c r="G77" s="34">
        <f>+Inputs!$D$2</f>
        <v>0.3795</v>
      </c>
      <c r="I77" s="27">
        <f t="shared" si="28"/>
        <v>1175500</v>
      </c>
      <c r="K77" s="27">
        <f t="shared" si="24"/>
        <v>6531</v>
      </c>
      <c r="L77" s="27">
        <f t="shared" si="29"/>
        <v>450639</v>
      </c>
      <c r="M77" s="27">
        <f t="shared" si="25"/>
        <v>2478.5145000000002</v>
      </c>
      <c r="N77" s="27">
        <f t="shared" si="26"/>
        <v>2478.5145000000002</v>
      </c>
      <c r="O77" s="27">
        <f t="shared" si="30"/>
        <v>-275084.74950000067</v>
      </c>
      <c r="P77" s="27">
        <f t="shared" si="31"/>
        <v>275084.74950000067</v>
      </c>
    </row>
    <row r="78" spans="1:16">
      <c r="A78" s="30">
        <v>37712</v>
      </c>
      <c r="C78" s="6">
        <v>70</v>
      </c>
      <c r="D78" s="29">
        <f t="shared" si="22"/>
        <v>6531</v>
      </c>
      <c r="E78" s="29">
        <f t="shared" si="27"/>
        <v>457170</v>
      </c>
      <c r="F78" s="29">
        <f t="shared" si="23"/>
        <v>-718330</v>
      </c>
      <c r="G78" s="34">
        <f>+Inputs!$D$2</f>
        <v>0.3795</v>
      </c>
      <c r="I78" s="27">
        <f t="shared" si="28"/>
        <v>1175500</v>
      </c>
      <c r="K78" s="27">
        <f t="shared" si="24"/>
        <v>6531</v>
      </c>
      <c r="L78" s="27">
        <f t="shared" si="29"/>
        <v>457170</v>
      </c>
      <c r="M78" s="27">
        <f t="shared" si="25"/>
        <v>2478.5145000000002</v>
      </c>
      <c r="N78" s="27">
        <f t="shared" si="26"/>
        <v>2478.5145000000002</v>
      </c>
      <c r="O78" s="27">
        <f t="shared" si="30"/>
        <v>-272606.23500000068</v>
      </c>
      <c r="P78" s="27">
        <f t="shared" si="31"/>
        <v>272606.23500000068</v>
      </c>
    </row>
    <row r="79" spans="1:16">
      <c r="A79" s="31">
        <v>37742</v>
      </c>
      <c r="C79" s="6">
        <v>71</v>
      </c>
      <c r="D79" s="29">
        <f t="shared" si="22"/>
        <v>6531</v>
      </c>
      <c r="E79" s="29">
        <f t="shared" si="27"/>
        <v>463701</v>
      </c>
      <c r="F79" s="29">
        <f t="shared" si="23"/>
        <v>-711799</v>
      </c>
      <c r="G79" s="34">
        <f>+Inputs!$D$3</f>
        <v>0.37951000000000001</v>
      </c>
      <c r="I79" s="27">
        <f t="shared" si="28"/>
        <v>1175500</v>
      </c>
      <c r="K79" s="27">
        <f t="shared" si="24"/>
        <v>6531</v>
      </c>
      <c r="L79" s="27">
        <f t="shared" si="29"/>
        <v>463701</v>
      </c>
      <c r="M79" s="27">
        <f t="shared" si="25"/>
        <v>2478.5798100000002</v>
      </c>
      <c r="N79" s="27">
        <f t="shared" si="26"/>
        <v>2478.5798100000002</v>
      </c>
      <c r="O79" s="27">
        <f t="shared" si="30"/>
        <v>-270127.65519000066</v>
      </c>
      <c r="P79" s="27">
        <f t="shared" si="31"/>
        <v>270127.65519000066</v>
      </c>
    </row>
    <row r="80" spans="1:16">
      <c r="A80" s="30">
        <v>37773</v>
      </c>
      <c r="C80" s="6">
        <v>72</v>
      </c>
      <c r="D80" s="29">
        <f t="shared" si="22"/>
        <v>6531</v>
      </c>
      <c r="E80" s="29">
        <f t="shared" si="27"/>
        <v>470232</v>
      </c>
      <c r="F80" s="29">
        <f t="shared" si="23"/>
        <v>-705268</v>
      </c>
      <c r="G80" s="34">
        <f>+Inputs!$D$3</f>
        <v>0.37951000000000001</v>
      </c>
      <c r="I80" s="27">
        <f t="shared" si="28"/>
        <v>1175500</v>
      </c>
      <c r="K80" s="27">
        <f t="shared" si="24"/>
        <v>6531</v>
      </c>
      <c r="L80" s="27">
        <f t="shared" si="29"/>
        <v>470232</v>
      </c>
      <c r="M80" s="27">
        <f t="shared" si="25"/>
        <v>2478.5798100000002</v>
      </c>
      <c r="N80" s="27">
        <f t="shared" si="26"/>
        <v>2478.5798100000002</v>
      </c>
      <c r="O80" s="27">
        <f t="shared" si="30"/>
        <v>-267649.07538000064</v>
      </c>
      <c r="P80" s="27">
        <f t="shared" si="31"/>
        <v>267649.07538000064</v>
      </c>
    </row>
    <row r="81" spans="1:16">
      <c r="A81" s="31">
        <v>37803</v>
      </c>
      <c r="C81" s="6">
        <v>73</v>
      </c>
      <c r="D81" s="29">
        <f t="shared" si="22"/>
        <v>6531</v>
      </c>
      <c r="E81" s="29">
        <f t="shared" si="27"/>
        <v>476763</v>
      </c>
      <c r="F81" s="29">
        <f t="shared" si="23"/>
        <v>-698737</v>
      </c>
      <c r="G81" s="34">
        <f>+Inputs!$D$3</f>
        <v>0.37951000000000001</v>
      </c>
      <c r="I81" s="27">
        <f t="shared" si="28"/>
        <v>1175500</v>
      </c>
      <c r="K81" s="27">
        <f t="shared" si="24"/>
        <v>6531</v>
      </c>
      <c r="L81" s="27">
        <f t="shared" si="29"/>
        <v>476763</v>
      </c>
      <c r="M81" s="27">
        <f t="shared" si="25"/>
        <v>2478.5798100000002</v>
      </c>
      <c r="N81" s="27">
        <f t="shared" si="26"/>
        <v>2478.5798100000002</v>
      </c>
      <c r="O81" s="27">
        <f t="shared" si="30"/>
        <v>-265170.49557000061</v>
      </c>
      <c r="P81" s="27">
        <f t="shared" si="31"/>
        <v>265170.49557000061</v>
      </c>
    </row>
    <row r="82" spans="1:16">
      <c r="A82" s="30">
        <v>37834</v>
      </c>
      <c r="C82" s="6">
        <v>74</v>
      </c>
      <c r="D82" s="29">
        <f t="shared" si="22"/>
        <v>6531</v>
      </c>
      <c r="E82" s="29">
        <f t="shared" si="27"/>
        <v>483294</v>
      </c>
      <c r="F82" s="29">
        <f t="shared" si="23"/>
        <v>-692206</v>
      </c>
      <c r="G82" s="34">
        <f>+Inputs!$D$3</f>
        <v>0.37951000000000001</v>
      </c>
      <c r="I82" s="27">
        <f t="shared" si="28"/>
        <v>1175500</v>
      </c>
      <c r="K82" s="27">
        <f t="shared" si="24"/>
        <v>6531</v>
      </c>
      <c r="L82" s="27">
        <f t="shared" si="29"/>
        <v>483294</v>
      </c>
      <c r="M82" s="27">
        <f t="shared" si="25"/>
        <v>2478.5798100000002</v>
      </c>
      <c r="N82" s="27">
        <f t="shared" si="26"/>
        <v>2478.5798100000002</v>
      </c>
      <c r="O82" s="27">
        <f t="shared" si="30"/>
        <v>-262691.91576000059</v>
      </c>
      <c r="P82" s="27">
        <f t="shared" si="31"/>
        <v>262691.91576000059</v>
      </c>
    </row>
    <row r="83" spans="1:16">
      <c r="A83" s="31">
        <v>37865</v>
      </c>
      <c r="C83" s="6">
        <v>75</v>
      </c>
      <c r="D83" s="29">
        <f t="shared" si="22"/>
        <v>6531</v>
      </c>
      <c r="E83" s="29">
        <f t="shared" si="27"/>
        <v>489825</v>
      </c>
      <c r="F83" s="29">
        <f t="shared" si="23"/>
        <v>-685675</v>
      </c>
      <c r="G83" s="34">
        <f>+Inputs!$D$3</f>
        <v>0.37951000000000001</v>
      </c>
      <c r="I83" s="27">
        <f t="shared" si="28"/>
        <v>1175500</v>
      </c>
      <c r="K83" s="27">
        <f t="shared" si="24"/>
        <v>6531</v>
      </c>
      <c r="L83" s="27">
        <f t="shared" si="29"/>
        <v>489825</v>
      </c>
      <c r="M83" s="27">
        <f t="shared" si="25"/>
        <v>2478.5798100000002</v>
      </c>
      <c r="N83" s="27">
        <f t="shared" si="26"/>
        <v>2478.5798100000002</v>
      </c>
      <c r="O83" s="27">
        <f t="shared" si="30"/>
        <v>-260213.33595000059</v>
      </c>
      <c r="P83" s="27">
        <f t="shared" si="31"/>
        <v>260213.33595000059</v>
      </c>
    </row>
    <row r="84" spans="1:16">
      <c r="A84" s="30">
        <v>37895</v>
      </c>
      <c r="C84" s="6">
        <v>76</v>
      </c>
      <c r="D84" s="29">
        <f t="shared" si="22"/>
        <v>6531</v>
      </c>
      <c r="E84" s="29">
        <f t="shared" si="27"/>
        <v>496356</v>
      </c>
      <c r="F84" s="29">
        <f t="shared" si="23"/>
        <v>-679144</v>
      </c>
      <c r="G84" s="34">
        <f>+Inputs!$D$3</f>
        <v>0.37951000000000001</v>
      </c>
      <c r="I84" s="27">
        <f t="shared" si="28"/>
        <v>1175500</v>
      </c>
      <c r="K84" s="27">
        <f t="shared" si="24"/>
        <v>6531</v>
      </c>
      <c r="L84" s="27">
        <f t="shared" si="29"/>
        <v>496356</v>
      </c>
      <c r="M84" s="27">
        <f t="shared" si="25"/>
        <v>2478.5798100000002</v>
      </c>
      <c r="N84" s="27">
        <f t="shared" si="26"/>
        <v>2478.5798100000002</v>
      </c>
      <c r="O84" s="27">
        <f t="shared" si="30"/>
        <v>-257734.75614000059</v>
      </c>
      <c r="P84" s="27">
        <f t="shared" si="31"/>
        <v>257734.75614000059</v>
      </c>
    </row>
    <row r="85" spans="1:16">
      <c r="A85" s="31">
        <v>37926</v>
      </c>
      <c r="C85" s="6">
        <v>77</v>
      </c>
      <c r="D85" s="29">
        <f t="shared" si="22"/>
        <v>6531</v>
      </c>
      <c r="E85" s="29">
        <f t="shared" si="27"/>
        <v>502887</v>
      </c>
      <c r="F85" s="29">
        <f t="shared" si="23"/>
        <v>-672613</v>
      </c>
      <c r="G85" s="34">
        <f>+Inputs!$D$3</f>
        <v>0.37951000000000001</v>
      </c>
      <c r="I85" s="27">
        <f t="shared" si="28"/>
        <v>1175500</v>
      </c>
      <c r="K85" s="27">
        <f t="shared" si="24"/>
        <v>6531</v>
      </c>
      <c r="L85" s="27">
        <f t="shared" si="29"/>
        <v>502887</v>
      </c>
      <c r="M85" s="27">
        <f t="shared" si="25"/>
        <v>2478.5798100000002</v>
      </c>
      <c r="N85" s="27">
        <f t="shared" si="26"/>
        <v>2478.5798100000002</v>
      </c>
      <c r="O85" s="27">
        <f t="shared" si="30"/>
        <v>-255256.1763300006</v>
      </c>
      <c r="P85" s="27">
        <f t="shared" si="31"/>
        <v>255256.1763300006</v>
      </c>
    </row>
    <row r="86" spans="1:16">
      <c r="A86" s="30">
        <v>37956</v>
      </c>
      <c r="C86" s="6">
        <v>78</v>
      </c>
      <c r="D86" s="29">
        <f t="shared" si="22"/>
        <v>6531</v>
      </c>
      <c r="E86" s="29">
        <f t="shared" si="27"/>
        <v>509418</v>
      </c>
      <c r="F86" s="29">
        <f t="shared" si="23"/>
        <v>-666082</v>
      </c>
      <c r="G86" s="34">
        <f>+Inputs!$D$3</f>
        <v>0.37951000000000001</v>
      </c>
      <c r="I86" s="27">
        <f t="shared" si="28"/>
        <v>1175500</v>
      </c>
      <c r="K86" s="27">
        <f t="shared" si="24"/>
        <v>6531</v>
      </c>
      <c r="L86" s="27">
        <f t="shared" si="29"/>
        <v>509418</v>
      </c>
      <c r="M86" s="27">
        <f t="shared" si="25"/>
        <v>2478.5798100000002</v>
      </c>
      <c r="N86" s="27">
        <f t="shared" si="26"/>
        <v>2478.5798100000002</v>
      </c>
      <c r="O86" s="27">
        <f t="shared" si="30"/>
        <v>-252777.5965200006</v>
      </c>
      <c r="P86" s="27">
        <f t="shared" si="31"/>
        <v>252777.5965200006</v>
      </c>
    </row>
    <row r="87" spans="1:16">
      <c r="A87" s="31">
        <v>37987</v>
      </c>
      <c r="C87" s="6">
        <v>79</v>
      </c>
      <c r="D87" s="29">
        <f t="shared" si="22"/>
        <v>6531</v>
      </c>
      <c r="E87" s="29">
        <f t="shared" si="27"/>
        <v>515949</v>
      </c>
      <c r="F87" s="29">
        <f t="shared" si="23"/>
        <v>-659551</v>
      </c>
      <c r="G87" s="34">
        <f>+Inputs!$D$3</f>
        <v>0.37951000000000001</v>
      </c>
      <c r="I87" s="27">
        <f t="shared" si="28"/>
        <v>1175500</v>
      </c>
      <c r="K87" s="27">
        <f t="shared" si="24"/>
        <v>6531</v>
      </c>
      <c r="L87" s="27">
        <f t="shared" si="29"/>
        <v>515949</v>
      </c>
      <c r="M87" s="27">
        <f t="shared" si="25"/>
        <v>2478.5798100000002</v>
      </c>
      <c r="N87" s="27">
        <f t="shared" si="26"/>
        <v>2478.5798100000002</v>
      </c>
      <c r="O87" s="27">
        <f t="shared" si="30"/>
        <v>-250299.01671000061</v>
      </c>
      <c r="P87" s="27">
        <f t="shared" si="31"/>
        <v>250299.01671000061</v>
      </c>
    </row>
    <row r="88" spans="1:16">
      <c r="A88" s="30">
        <v>38018</v>
      </c>
      <c r="C88" s="6">
        <v>80</v>
      </c>
      <c r="D88" s="29">
        <f t="shared" si="22"/>
        <v>6531</v>
      </c>
      <c r="E88" s="29">
        <f t="shared" si="27"/>
        <v>522480</v>
      </c>
      <c r="F88" s="29">
        <f t="shared" si="23"/>
        <v>-653020</v>
      </c>
      <c r="G88" s="34">
        <f>+Inputs!$D$3</f>
        <v>0.37951000000000001</v>
      </c>
      <c r="I88" s="27">
        <f t="shared" si="28"/>
        <v>1175500</v>
      </c>
      <c r="K88" s="27">
        <f t="shared" si="24"/>
        <v>6531</v>
      </c>
      <c r="L88" s="27">
        <f t="shared" si="29"/>
        <v>522480</v>
      </c>
      <c r="M88" s="27">
        <f t="shared" si="25"/>
        <v>2478.5798100000002</v>
      </c>
      <c r="N88" s="27">
        <f t="shared" si="26"/>
        <v>2478.5798100000002</v>
      </c>
      <c r="O88" s="27">
        <f t="shared" si="30"/>
        <v>-247820.43690000061</v>
      </c>
      <c r="P88" s="27">
        <f t="shared" si="31"/>
        <v>247820.43690000061</v>
      </c>
    </row>
    <row r="89" spans="1:16">
      <c r="A89" s="31">
        <v>38047</v>
      </c>
      <c r="C89" s="6">
        <v>81</v>
      </c>
      <c r="D89" s="29">
        <f t="shared" si="22"/>
        <v>6531</v>
      </c>
      <c r="E89" s="29">
        <f t="shared" si="27"/>
        <v>529011</v>
      </c>
      <c r="F89" s="29">
        <f t="shared" si="23"/>
        <v>-646489</v>
      </c>
      <c r="G89" s="34">
        <f>+Inputs!$D$3</f>
        <v>0.37951000000000001</v>
      </c>
      <c r="I89" s="27">
        <f t="shared" si="28"/>
        <v>1175500</v>
      </c>
      <c r="K89" s="27">
        <f t="shared" si="24"/>
        <v>6531</v>
      </c>
      <c r="L89" s="27">
        <f t="shared" si="29"/>
        <v>529011</v>
      </c>
      <c r="M89" s="27">
        <f t="shared" si="25"/>
        <v>2478.5798100000002</v>
      </c>
      <c r="N89" s="27">
        <f t="shared" si="26"/>
        <v>2478.5798100000002</v>
      </c>
      <c r="O89" s="27">
        <f t="shared" si="30"/>
        <v>-245341.85709000062</v>
      </c>
      <c r="P89" s="27">
        <f t="shared" si="31"/>
        <v>245341.85709000062</v>
      </c>
    </row>
    <row r="90" spans="1:16">
      <c r="A90" s="30">
        <v>38078</v>
      </c>
      <c r="C90" s="6">
        <v>82</v>
      </c>
      <c r="D90" s="29">
        <f t="shared" si="22"/>
        <v>6531</v>
      </c>
      <c r="E90" s="29">
        <f t="shared" si="27"/>
        <v>535542</v>
      </c>
      <c r="F90" s="29">
        <f t="shared" si="23"/>
        <v>-639958</v>
      </c>
      <c r="G90" s="34">
        <f>+Inputs!$D$3</f>
        <v>0.37951000000000001</v>
      </c>
      <c r="I90" s="27">
        <f t="shared" si="28"/>
        <v>1175500</v>
      </c>
      <c r="K90" s="27">
        <f t="shared" si="24"/>
        <v>6531</v>
      </c>
      <c r="L90" s="27">
        <f t="shared" si="29"/>
        <v>535542</v>
      </c>
      <c r="M90" s="27">
        <f t="shared" si="25"/>
        <v>2478.5798100000002</v>
      </c>
      <c r="N90" s="27">
        <f t="shared" si="26"/>
        <v>2478.5798100000002</v>
      </c>
      <c r="O90" s="27">
        <f t="shared" si="30"/>
        <v>-242863.27728000062</v>
      </c>
      <c r="P90" s="27">
        <f t="shared" si="31"/>
        <v>242863.27728000062</v>
      </c>
    </row>
    <row r="91" spans="1:16">
      <c r="A91" s="31">
        <v>38108</v>
      </c>
      <c r="C91" s="6">
        <v>83</v>
      </c>
      <c r="D91" s="29">
        <f t="shared" si="22"/>
        <v>6531</v>
      </c>
      <c r="E91" s="29">
        <f t="shared" si="27"/>
        <v>542073</v>
      </c>
      <c r="F91" s="29">
        <f t="shared" si="23"/>
        <v>-633427</v>
      </c>
      <c r="G91" s="34">
        <f>+Inputs!$D$3</f>
        <v>0.37951000000000001</v>
      </c>
      <c r="I91" s="27">
        <f t="shared" si="28"/>
        <v>1175500</v>
      </c>
      <c r="K91" s="27">
        <f t="shared" si="24"/>
        <v>6531</v>
      </c>
      <c r="L91" s="27">
        <f t="shared" si="29"/>
        <v>542073</v>
      </c>
      <c r="M91" s="27">
        <f t="shared" si="25"/>
        <v>2478.5798100000002</v>
      </c>
      <c r="N91" s="27">
        <f t="shared" si="26"/>
        <v>2478.5798100000002</v>
      </c>
      <c r="O91" s="27">
        <f t="shared" si="30"/>
        <v>-240384.69747000062</v>
      </c>
      <c r="P91" s="27">
        <f t="shared" si="31"/>
        <v>240384.69747000062</v>
      </c>
    </row>
    <row r="92" spans="1:16">
      <c r="A92" s="30">
        <v>38139</v>
      </c>
      <c r="C92" s="6">
        <v>84</v>
      </c>
      <c r="D92" s="29">
        <f t="shared" si="22"/>
        <v>6531</v>
      </c>
      <c r="E92" s="29">
        <f t="shared" si="27"/>
        <v>548604</v>
      </c>
      <c r="F92" s="29">
        <f t="shared" si="23"/>
        <v>-626896</v>
      </c>
      <c r="G92" s="34">
        <f>+Inputs!$D$3</f>
        <v>0.37951000000000001</v>
      </c>
      <c r="I92" s="27">
        <f t="shared" si="28"/>
        <v>1175500</v>
      </c>
      <c r="K92" s="27">
        <f t="shared" si="24"/>
        <v>6531</v>
      </c>
      <c r="L92" s="27">
        <f t="shared" si="29"/>
        <v>548604</v>
      </c>
      <c r="M92" s="27">
        <f t="shared" si="25"/>
        <v>2478.5798100000002</v>
      </c>
      <c r="N92" s="27">
        <f t="shared" si="26"/>
        <v>2478.5798100000002</v>
      </c>
      <c r="O92" s="27">
        <f t="shared" si="30"/>
        <v>-237906.11766000063</v>
      </c>
      <c r="P92" s="27">
        <f t="shared" si="31"/>
        <v>237906.11766000063</v>
      </c>
    </row>
    <row r="93" spans="1:16">
      <c r="A93" s="31">
        <v>38169</v>
      </c>
      <c r="C93" s="6">
        <v>85</v>
      </c>
      <c r="D93" s="29">
        <f t="shared" si="22"/>
        <v>6531</v>
      </c>
      <c r="E93" s="29">
        <f t="shared" si="27"/>
        <v>555135</v>
      </c>
      <c r="F93" s="29">
        <f t="shared" si="23"/>
        <v>-620365</v>
      </c>
      <c r="G93" s="34">
        <f>+Inputs!$D$3</f>
        <v>0.37951000000000001</v>
      </c>
      <c r="I93" s="27">
        <f t="shared" si="28"/>
        <v>1175500</v>
      </c>
      <c r="K93" s="27">
        <f t="shared" si="24"/>
        <v>6531</v>
      </c>
      <c r="L93" s="27">
        <f t="shared" si="29"/>
        <v>555135</v>
      </c>
      <c r="M93" s="27">
        <f t="shared" si="25"/>
        <v>2478.5798100000002</v>
      </c>
      <c r="N93" s="27">
        <f t="shared" si="26"/>
        <v>2478.5798100000002</v>
      </c>
      <c r="O93" s="27">
        <f t="shared" si="30"/>
        <v>-235427.53785000063</v>
      </c>
      <c r="P93" s="27">
        <f t="shared" si="31"/>
        <v>235427.53785000063</v>
      </c>
    </row>
    <row r="94" spans="1:16">
      <c r="A94" s="30">
        <v>38200</v>
      </c>
      <c r="C94" s="6">
        <v>86</v>
      </c>
      <c r="D94" s="29">
        <f t="shared" si="22"/>
        <v>6531</v>
      </c>
      <c r="E94" s="29">
        <f t="shared" si="27"/>
        <v>561666</v>
      </c>
      <c r="F94" s="29">
        <f t="shared" si="23"/>
        <v>-613834</v>
      </c>
      <c r="G94" s="34">
        <f>+Inputs!$D$3</f>
        <v>0.37951000000000001</v>
      </c>
      <c r="I94" s="27">
        <f t="shared" si="28"/>
        <v>1175500</v>
      </c>
      <c r="K94" s="27">
        <f t="shared" si="24"/>
        <v>6531</v>
      </c>
      <c r="L94" s="27">
        <f t="shared" si="29"/>
        <v>561666</v>
      </c>
      <c r="M94" s="27">
        <f t="shared" si="25"/>
        <v>2478.5798100000002</v>
      </c>
      <c r="N94" s="27">
        <f t="shared" si="26"/>
        <v>2478.5798100000002</v>
      </c>
      <c r="O94" s="27">
        <f t="shared" si="30"/>
        <v>-232948.95804000064</v>
      </c>
      <c r="P94" s="27">
        <f t="shared" si="31"/>
        <v>232948.95804000064</v>
      </c>
    </row>
    <row r="95" spans="1:16">
      <c r="A95" s="31">
        <v>38231</v>
      </c>
      <c r="C95" s="6">
        <v>87</v>
      </c>
      <c r="D95" s="29">
        <f t="shared" si="22"/>
        <v>6531</v>
      </c>
      <c r="E95" s="29">
        <f t="shared" si="27"/>
        <v>568197</v>
      </c>
      <c r="F95" s="29">
        <f t="shared" si="23"/>
        <v>-607303</v>
      </c>
      <c r="G95" s="34">
        <f>+Inputs!$D$3</f>
        <v>0.37951000000000001</v>
      </c>
      <c r="I95" s="27">
        <f t="shared" si="28"/>
        <v>1175500</v>
      </c>
      <c r="K95" s="27">
        <f t="shared" si="24"/>
        <v>6531</v>
      </c>
      <c r="L95" s="27">
        <f t="shared" si="29"/>
        <v>568197</v>
      </c>
      <c r="M95" s="27">
        <f t="shared" si="25"/>
        <v>2478.5798100000002</v>
      </c>
      <c r="N95" s="27">
        <f t="shared" si="26"/>
        <v>2478.5798100000002</v>
      </c>
      <c r="O95" s="27">
        <f t="shared" si="30"/>
        <v>-230470.37823000064</v>
      </c>
      <c r="P95" s="27">
        <f t="shared" si="31"/>
        <v>230470.37823000064</v>
      </c>
    </row>
    <row r="96" spans="1:16">
      <c r="A96" s="30">
        <v>38261</v>
      </c>
      <c r="C96" s="6">
        <v>88</v>
      </c>
      <c r="D96" s="29">
        <f t="shared" si="22"/>
        <v>6531</v>
      </c>
      <c r="E96" s="29">
        <f t="shared" si="27"/>
        <v>574728</v>
      </c>
      <c r="F96" s="29">
        <f t="shared" si="23"/>
        <v>-600772</v>
      </c>
      <c r="G96" s="34">
        <f>+Inputs!$D$3</f>
        <v>0.37951000000000001</v>
      </c>
      <c r="I96" s="27">
        <f t="shared" si="28"/>
        <v>1175500</v>
      </c>
      <c r="K96" s="27">
        <f t="shared" si="24"/>
        <v>6531</v>
      </c>
      <c r="L96" s="27">
        <f t="shared" si="29"/>
        <v>574728</v>
      </c>
      <c r="M96" s="27">
        <f t="shared" si="25"/>
        <v>2478.5798100000002</v>
      </c>
      <c r="N96" s="27">
        <f t="shared" si="26"/>
        <v>2478.5798100000002</v>
      </c>
      <c r="O96" s="27">
        <f t="shared" si="30"/>
        <v>-227991.79842000065</v>
      </c>
      <c r="P96" s="27">
        <f t="shared" si="31"/>
        <v>227991.79842000065</v>
      </c>
    </row>
    <row r="97" spans="1:16">
      <c r="A97" s="31">
        <v>38292</v>
      </c>
      <c r="C97" s="6">
        <v>89</v>
      </c>
      <c r="D97" s="29">
        <f t="shared" si="22"/>
        <v>6531</v>
      </c>
      <c r="E97" s="29">
        <f t="shared" si="27"/>
        <v>581259</v>
      </c>
      <c r="F97" s="29">
        <f t="shared" si="23"/>
        <v>-594241</v>
      </c>
      <c r="G97" s="34">
        <f>+Inputs!$D$3</f>
        <v>0.37951000000000001</v>
      </c>
      <c r="I97" s="27">
        <f t="shared" si="28"/>
        <v>1175500</v>
      </c>
      <c r="K97" s="27">
        <f t="shared" si="24"/>
        <v>6531</v>
      </c>
      <c r="L97" s="27">
        <f t="shared" si="29"/>
        <v>581259</v>
      </c>
      <c r="M97" s="27">
        <f t="shared" si="25"/>
        <v>2478.5798100000002</v>
      </c>
      <c r="N97" s="27">
        <f t="shared" si="26"/>
        <v>2478.5798100000002</v>
      </c>
      <c r="O97" s="27">
        <f t="shared" si="30"/>
        <v>-225513.21861000065</v>
      </c>
      <c r="P97" s="27">
        <f t="shared" si="31"/>
        <v>225513.21861000065</v>
      </c>
    </row>
    <row r="98" spans="1:16">
      <c r="A98" s="30">
        <v>38322</v>
      </c>
      <c r="C98" s="6">
        <v>90</v>
      </c>
      <c r="D98" s="29">
        <f t="shared" si="22"/>
        <v>6531</v>
      </c>
      <c r="E98" s="29">
        <f t="shared" si="27"/>
        <v>587790</v>
      </c>
      <c r="F98" s="29">
        <f t="shared" si="23"/>
        <v>-587710</v>
      </c>
      <c r="G98" s="34">
        <f>+Inputs!$D$3</f>
        <v>0.37951000000000001</v>
      </c>
      <c r="I98" s="27">
        <f t="shared" si="28"/>
        <v>1175500</v>
      </c>
      <c r="K98" s="27">
        <f t="shared" si="24"/>
        <v>6531</v>
      </c>
      <c r="L98" s="27">
        <f t="shared" si="29"/>
        <v>587790</v>
      </c>
      <c r="M98" s="27">
        <f t="shared" si="25"/>
        <v>2478.5798100000002</v>
      </c>
      <c r="N98" s="27">
        <f t="shared" si="26"/>
        <v>2478.5798100000002</v>
      </c>
      <c r="O98" s="27">
        <f t="shared" si="30"/>
        <v>-223034.63880000066</v>
      </c>
      <c r="P98" s="27">
        <f t="shared" si="31"/>
        <v>223034.63880000066</v>
      </c>
    </row>
    <row r="99" spans="1:16">
      <c r="A99" s="31">
        <v>38353</v>
      </c>
      <c r="C99" s="6">
        <v>91</v>
      </c>
      <c r="D99" s="29">
        <f t="shared" si="22"/>
        <v>6531</v>
      </c>
      <c r="E99" s="29">
        <f t="shared" si="27"/>
        <v>594321</v>
      </c>
      <c r="F99" s="29">
        <f t="shared" si="23"/>
        <v>-581179</v>
      </c>
      <c r="G99" s="34">
        <f>+Inputs!$D$3</f>
        <v>0.37951000000000001</v>
      </c>
      <c r="I99" s="27">
        <f t="shared" si="28"/>
        <v>1175500</v>
      </c>
      <c r="K99" s="27">
        <f t="shared" si="24"/>
        <v>6531</v>
      </c>
      <c r="L99" s="27">
        <f t="shared" si="29"/>
        <v>594321</v>
      </c>
      <c r="M99" s="27">
        <f t="shared" si="25"/>
        <v>2478.5798100000002</v>
      </c>
      <c r="N99" s="27">
        <f t="shared" si="26"/>
        <v>2478.5798100000002</v>
      </c>
      <c r="O99" s="27">
        <f t="shared" si="30"/>
        <v>-220556.05899000066</v>
      </c>
      <c r="P99" s="27">
        <f t="shared" si="31"/>
        <v>220556.05899000066</v>
      </c>
    </row>
    <row r="100" spans="1:16">
      <c r="A100" s="30">
        <v>38384</v>
      </c>
      <c r="C100" s="6">
        <v>92</v>
      </c>
      <c r="D100" s="29">
        <f t="shared" si="22"/>
        <v>6531</v>
      </c>
      <c r="E100" s="29">
        <f t="shared" si="27"/>
        <v>600852</v>
      </c>
      <c r="F100" s="29">
        <f t="shared" si="23"/>
        <v>-574648</v>
      </c>
      <c r="G100" s="34">
        <f>+Inputs!$D$3</f>
        <v>0.37951000000000001</v>
      </c>
      <c r="I100" s="27">
        <f t="shared" si="28"/>
        <v>1175500</v>
      </c>
      <c r="K100" s="27">
        <f t="shared" si="24"/>
        <v>6531</v>
      </c>
      <c r="L100" s="27">
        <f t="shared" si="29"/>
        <v>600852</v>
      </c>
      <c r="M100" s="27">
        <f t="shared" si="25"/>
        <v>2478.5798100000002</v>
      </c>
      <c r="N100" s="27">
        <f t="shared" si="26"/>
        <v>2478.5798100000002</v>
      </c>
      <c r="O100" s="27">
        <f t="shared" si="30"/>
        <v>-218077.47918000066</v>
      </c>
      <c r="P100" s="27">
        <f t="shared" si="31"/>
        <v>218077.47918000066</v>
      </c>
    </row>
    <row r="101" spans="1:16">
      <c r="A101" s="31">
        <v>38412</v>
      </c>
      <c r="C101" s="6">
        <v>93</v>
      </c>
      <c r="D101" s="29">
        <f t="shared" si="22"/>
        <v>6531</v>
      </c>
      <c r="E101" s="29">
        <f t="shared" si="27"/>
        <v>607383</v>
      </c>
      <c r="F101" s="29">
        <f t="shared" si="23"/>
        <v>-568117</v>
      </c>
      <c r="G101" s="34">
        <f>+Inputs!$D$3</f>
        <v>0.37951000000000001</v>
      </c>
      <c r="I101" s="27">
        <f t="shared" si="28"/>
        <v>1175500</v>
      </c>
      <c r="K101" s="27">
        <f t="shared" si="24"/>
        <v>6531</v>
      </c>
      <c r="L101" s="27">
        <f t="shared" si="29"/>
        <v>607383</v>
      </c>
      <c r="M101" s="27">
        <f t="shared" si="25"/>
        <v>2478.5798100000002</v>
      </c>
      <c r="N101" s="27">
        <f t="shared" si="26"/>
        <v>2478.5798100000002</v>
      </c>
      <c r="O101" s="27">
        <f t="shared" si="30"/>
        <v>-215598.89937000067</v>
      </c>
      <c r="P101" s="27">
        <f t="shared" si="31"/>
        <v>215598.89937000067</v>
      </c>
    </row>
    <row r="102" spans="1:16">
      <c r="A102" s="30">
        <v>38443</v>
      </c>
      <c r="C102" s="6">
        <v>94</v>
      </c>
      <c r="D102" s="29">
        <f t="shared" si="22"/>
        <v>6531</v>
      </c>
      <c r="E102" s="29">
        <f t="shared" si="27"/>
        <v>613914</v>
      </c>
      <c r="F102" s="29">
        <f t="shared" si="23"/>
        <v>-561586</v>
      </c>
      <c r="G102" s="34">
        <f>+Inputs!$D$3</f>
        <v>0.37951000000000001</v>
      </c>
      <c r="I102" s="27">
        <f t="shared" si="28"/>
        <v>1175500</v>
      </c>
      <c r="K102" s="27">
        <f t="shared" si="24"/>
        <v>6531</v>
      </c>
      <c r="L102" s="27">
        <f t="shared" si="29"/>
        <v>613914</v>
      </c>
      <c r="M102" s="27">
        <f t="shared" si="25"/>
        <v>2478.5798100000002</v>
      </c>
      <c r="N102" s="27">
        <f t="shared" si="26"/>
        <v>2478.5798100000002</v>
      </c>
      <c r="O102" s="27">
        <f t="shared" si="30"/>
        <v>-213120.31956000067</v>
      </c>
      <c r="P102" s="27">
        <f t="shared" si="31"/>
        <v>213120.31956000067</v>
      </c>
    </row>
    <row r="103" spans="1:16">
      <c r="A103" s="31">
        <v>38473</v>
      </c>
      <c r="C103" s="6">
        <v>95</v>
      </c>
      <c r="D103" s="29">
        <f t="shared" si="22"/>
        <v>6531</v>
      </c>
      <c r="E103" s="29">
        <f t="shared" si="27"/>
        <v>620445</v>
      </c>
      <c r="F103" s="29">
        <f t="shared" si="23"/>
        <v>-555055</v>
      </c>
      <c r="G103" s="34">
        <f>+Inputs!$D$3</f>
        <v>0.37951000000000001</v>
      </c>
      <c r="I103" s="27">
        <f t="shared" si="28"/>
        <v>1175500</v>
      </c>
      <c r="K103" s="27">
        <f t="shared" si="24"/>
        <v>6531</v>
      </c>
      <c r="L103" s="27">
        <f t="shared" si="29"/>
        <v>620445</v>
      </c>
      <c r="M103" s="27">
        <f t="shared" si="25"/>
        <v>2478.5798100000002</v>
      </c>
      <c r="N103" s="27">
        <f t="shared" si="26"/>
        <v>2478.5798100000002</v>
      </c>
      <c r="O103" s="27">
        <f t="shared" si="30"/>
        <v>-210641.73975000068</v>
      </c>
      <c r="P103" s="27">
        <f t="shared" si="31"/>
        <v>210641.73975000068</v>
      </c>
    </row>
    <row r="104" spans="1:16">
      <c r="A104" s="30">
        <v>38504</v>
      </c>
      <c r="C104" s="6">
        <v>96</v>
      </c>
      <c r="D104" s="29">
        <f t="shared" si="22"/>
        <v>6531</v>
      </c>
      <c r="E104" s="29">
        <f t="shared" si="27"/>
        <v>626976</v>
      </c>
      <c r="F104" s="29">
        <f t="shared" si="23"/>
        <v>-548524</v>
      </c>
      <c r="G104" s="34">
        <f>+Inputs!$D$3</f>
        <v>0.37951000000000001</v>
      </c>
      <c r="I104" s="27">
        <f t="shared" si="28"/>
        <v>1175500</v>
      </c>
      <c r="K104" s="27">
        <f t="shared" si="24"/>
        <v>6531</v>
      </c>
      <c r="L104" s="27">
        <f t="shared" si="29"/>
        <v>626976</v>
      </c>
      <c r="M104" s="27">
        <f t="shared" si="25"/>
        <v>2478.5798100000002</v>
      </c>
      <c r="N104" s="27">
        <f t="shared" si="26"/>
        <v>2478.5798100000002</v>
      </c>
      <c r="O104" s="27">
        <f t="shared" si="30"/>
        <v>-208163.15994000068</v>
      </c>
      <c r="P104" s="27">
        <f t="shared" si="31"/>
        <v>208163.15994000068</v>
      </c>
    </row>
    <row r="105" spans="1:16">
      <c r="A105" s="31">
        <v>38534</v>
      </c>
      <c r="C105" s="6">
        <v>97</v>
      </c>
      <c r="D105" s="29">
        <f t="shared" ref="D105:D136" si="32">ROUND(-(+$B$9/180)*1,0)</f>
        <v>6531</v>
      </c>
      <c r="E105" s="29">
        <f t="shared" si="27"/>
        <v>633507</v>
      </c>
      <c r="F105" s="29">
        <f t="shared" ref="F105:F136" si="33">$B$9+E105</f>
        <v>-541993</v>
      </c>
      <c r="G105" s="34">
        <f>+Inputs!$D$3</f>
        <v>0.37951000000000001</v>
      </c>
      <c r="I105" s="27">
        <f t="shared" si="28"/>
        <v>1175500</v>
      </c>
      <c r="K105" s="27">
        <f t="shared" ref="K105:K136" si="34">D105</f>
        <v>6531</v>
      </c>
      <c r="L105" s="27">
        <f t="shared" si="29"/>
        <v>633507</v>
      </c>
      <c r="M105" s="27">
        <f t="shared" ref="M105:M136" si="35">K105*G105</f>
        <v>2478.5798100000002</v>
      </c>
      <c r="N105" s="27">
        <f t="shared" ref="N105:N136" si="36">M105-J105</f>
        <v>2478.5798100000002</v>
      </c>
      <c r="O105" s="27">
        <f t="shared" si="30"/>
        <v>-205684.58013000069</v>
      </c>
      <c r="P105" s="27">
        <f t="shared" si="31"/>
        <v>205684.58013000069</v>
      </c>
    </row>
    <row r="106" spans="1:16">
      <c r="A106" s="30">
        <v>38565</v>
      </c>
      <c r="C106" s="6">
        <v>98</v>
      </c>
      <c r="D106" s="29">
        <f t="shared" si="32"/>
        <v>6531</v>
      </c>
      <c r="E106" s="29">
        <f t="shared" ref="E106:E137" si="37">+E105+D106</f>
        <v>640038</v>
      </c>
      <c r="F106" s="29">
        <f t="shared" si="33"/>
        <v>-535462</v>
      </c>
      <c r="G106" s="34">
        <f>+Inputs!$D$3</f>
        <v>0.37951000000000001</v>
      </c>
      <c r="I106" s="27">
        <f t="shared" ref="I106:I137" si="38">+I105+H106</f>
        <v>1175500</v>
      </c>
      <c r="K106" s="27">
        <f t="shared" si="34"/>
        <v>6531</v>
      </c>
      <c r="L106" s="27">
        <f t="shared" ref="L106:L137" si="39">+L105+K106</f>
        <v>640038</v>
      </c>
      <c r="M106" s="27">
        <f t="shared" si="35"/>
        <v>2478.5798100000002</v>
      </c>
      <c r="N106" s="27">
        <f t="shared" si="36"/>
        <v>2478.5798100000002</v>
      </c>
      <c r="O106" s="27">
        <f t="shared" ref="O106:O137" si="40">+O105+N106</f>
        <v>-203206.00032000069</v>
      </c>
      <c r="P106" s="27">
        <f t="shared" ref="P106:P137" si="41">P105-N106</f>
        <v>203206.00032000069</v>
      </c>
    </row>
    <row r="107" spans="1:16">
      <c r="A107" s="31">
        <v>38596</v>
      </c>
      <c r="C107" s="6">
        <v>99</v>
      </c>
      <c r="D107" s="29">
        <f t="shared" si="32"/>
        <v>6531</v>
      </c>
      <c r="E107" s="29">
        <f t="shared" si="37"/>
        <v>646569</v>
      </c>
      <c r="F107" s="29">
        <f t="shared" si="33"/>
        <v>-528931</v>
      </c>
      <c r="G107" s="34">
        <f>+Inputs!$D$3</f>
        <v>0.37951000000000001</v>
      </c>
      <c r="I107" s="27">
        <f t="shared" si="38"/>
        <v>1175500</v>
      </c>
      <c r="K107" s="27">
        <f t="shared" si="34"/>
        <v>6531</v>
      </c>
      <c r="L107" s="27">
        <f t="shared" si="39"/>
        <v>646569</v>
      </c>
      <c r="M107" s="27">
        <f t="shared" si="35"/>
        <v>2478.5798100000002</v>
      </c>
      <c r="N107" s="27">
        <f t="shared" si="36"/>
        <v>2478.5798100000002</v>
      </c>
      <c r="O107" s="27">
        <f t="shared" si="40"/>
        <v>-200727.42051000069</v>
      </c>
      <c r="P107" s="27">
        <f t="shared" si="41"/>
        <v>200727.42051000069</v>
      </c>
    </row>
    <row r="108" spans="1:16">
      <c r="A108" s="30">
        <v>38626</v>
      </c>
      <c r="C108" s="6">
        <v>100</v>
      </c>
      <c r="D108" s="29">
        <f t="shared" si="32"/>
        <v>6531</v>
      </c>
      <c r="E108" s="29">
        <f t="shared" si="37"/>
        <v>653100</v>
      </c>
      <c r="F108" s="29">
        <f t="shared" si="33"/>
        <v>-522400</v>
      </c>
      <c r="G108" s="34">
        <f>+Inputs!$D$3</f>
        <v>0.37951000000000001</v>
      </c>
      <c r="I108" s="27">
        <f t="shared" si="38"/>
        <v>1175500</v>
      </c>
      <c r="K108" s="27">
        <f t="shared" si="34"/>
        <v>6531</v>
      </c>
      <c r="L108" s="27">
        <f t="shared" si="39"/>
        <v>653100</v>
      </c>
      <c r="M108" s="27">
        <f t="shared" si="35"/>
        <v>2478.5798100000002</v>
      </c>
      <c r="N108" s="27">
        <f t="shared" si="36"/>
        <v>2478.5798100000002</v>
      </c>
      <c r="O108" s="27">
        <f t="shared" si="40"/>
        <v>-198248.8407000007</v>
      </c>
      <c r="P108" s="27">
        <f t="shared" si="41"/>
        <v>198248.8407000007</v>
      </c>
    </row>
    <row r="109" spans="1:16">
      <c r="A109" s="31">
        <v>38657</v>
      </c>
      <c r="C109" s="6">
        <v>101</v>
      </c>
      <c r="D109" s="29">
        <f t="shared" si="32"/>
        <v>6531</v>
      </c>
      <c r="E109" s="29">
        <f t="shared" si="37"/>
        <v>659631</v>
      </c>
      <c r="F109" s="29">
        <f t="shared" si="33"/>
        <v>-515869</v>
      </c>
      <c r="G109" s="34">
        <f>+Inputs!$D$3</f>
        <v>0.37951000000000001</v>
      </c>
      <c r="I109" s="27">
        <f t="shared" si="38"/>
        <v>1175500</v>
      </c>
      <c r="K109" s="27">
        <f t="shared" si="34"/>
        <v>6531</v>
      </c>
      <c r="L109" s="27">
        <f t="shared" si="39"/>
        <v>659631</v>
      </c>
      <c r="M109" s="27">
        <f t="shared" si="35"/>
        <v>2478.5798100000002</v>
      </c>
      <c r="N109" s="27">
        <f t="shared" si="36"/>
        <v>2478.5798100000002</v>
      </c>
      <c r="O109" s="27">
        <f t="shared" si="40"/>
        <v>-195770.2608900007</v>
      </c>
      <c r="P109" s="27">
        <f t="shared" si="41"/>
        <v>195770.2608900007</v>
      </c>
    </row>
    <row r="110" spans="1:16">
      <c r="A110" s="30">
        <v>38687</v>
      </c>
      <c r="C110" s="6">
        <v>102</v>
      </c>
      <c r="D110" s="29">
        <f t="shared" si="32"/>
        <v>6531</v>
      </c>
      <c r="E110" s="29">
        <f t="shared" si="37"/>
        <v>666162</v>
      </c>
      <c r="F110" s="29">
        <f t="shared" si="33"/>
        <v>-509338</v>
      </c>
      <c r="G110" s="34">
        <f>+Inputs!$D$3</f>
        <v>0.37951000000000001</v>
      </c>
      <c r="I110" s="27">
        <f t="shared" si="38"/>
        <v>1175500</v>
      </c>
      <c r="K110" s="27">
        <f t="shared" si="34"/>
        <v>6531</v>
      </c>
      <c r="L110" s="27">
        <f t="shared" si="39"/>
        <v>666162</v>
      </c>
      <c r="M110" s="27">
        <f t="shared" si="35"/>
        <v>2478.5798100000002</v>
      </c>
      <c r="N110" s="27">
        <f t="shared" si="36"/>
        <v>2478.5798100000002</v>
      </c>
      <c r="O110" s="27">
        <f t="shared" si="40"/>
        <v>-193291.68108000071</v>
      </c>
      <c r="P110" s="27">
        <f t="shared" si="41"/>
        <v>193291.68108000071</v>
      </c>
    </row>
    <row r="111" spans="1:16">
      <c r="A111" s="31">
        <v>38718</v>
      </c>
      <c r="C111" s="6">
        <v>103</v>
      </c>
      <c r="D111" s="29">
        <f t="shared" si="32"/>
        <v>6531</v>
      </c>
      <c r="E111" s="29">
        <f t="shared" si="37"/>
        <v>672693</v>
      </c>
      <c r="F111" s="29">
        <f t="shared" si="33"/>
        <v>-502807</v>
      </c>
      <c r="G111" s="34">
        <f>+Inputs!$D$3</f>
        <v>0.37951000000000001</v>
      </c>
      <c r="I111" s="27">
        <f t="shared" si="38"/>
        <v>1175500</v>
      </c>
      <c r="K111" s="27">
        <f t="shared" si="34"/>
        <v>6531</v>
      </c>
      <c r="L111" s="27">
        <f t="shared" si="39"/>
        <v>672693</v>
      </c>
      <c r="M111" s="27">
        <f t="shared" si="35"/>
        <v>2478.5798100000002</v>
      </c>
      <c r="N111" s="27">
        <f t="shared" si="36"/>
        <v>2478.5798100000002</v>
      </c>
      <c r="O111" s="27">
        <f t="shared" si="40"/>
        <v>-190813.10127000071</v>
      </c>
      <c r="P111" s="27">
        <f t="shared" si="41"/>
        <v>190813.10127000071</v>
      </c>
    </row>
    <row r="112" spans="1:16">
      <c r="A112" s="30">
        <v>38749</v>
      </c>
      <c r="C112" s="6">
        <v>104</v>
      </c>
      <c r="D112" s="29">
        <f t="shared" si="32"/>
        <v>6531</v>
      </c>
      <c r="E112" s="29">
        <f t="shared" si="37"/>
        <v>679224</v>
      </c>
      <c r="F112" s="29">
        <f t="shared" si="33"/>
        <v>-496276</v>
      </c>
      <c r="G112" s="34">
        <f>+Inputs!$D$3</f>
        <v>0.37951000000000001</v>
      </c>
      <c r="I112" s="27">
        <f t="shared" si="38"/>
        <v>1175500</v>
      </c>
      <c r="K112" s="27">
        <f t="shared" si="34"/>
        <v>6531</v>
      </c>
      <c r="L112" s="27">
        <f t="shared" si="39"/>
        <v>679224</v>
      </c>
      <c r="M112" s="27">
        <f t="shared" si="35"/>
        <v>2478.5798100000002</v>
      </c>
      <c r="N112" s="27">
        <f t="shared" si="36"/>
        <v>2478.5798100000002</v>
      </c>
      <c r="O112" s="27">
        <f t="shared" si="40"/>
        <v>-188334.52146000072</v>
      </c>
      <c r="P112" s="27">
        <f t="shared" si="41"/>
        <v>188334.52146000072</v>
      </c>
    </row>
    <row r="113" spans="1:16">
      <c r="A113" s="31">
        <v>38777</v>
      </c>
      <c r="C113" s="6">
        <v>105</v>
      </c>
      <c r="D113" s="29">
        <f t="shared" si="32"/>
        <v>6531</v>
      </c>
      <c r="E113" s="29">
        <f t="shared" si="37"/>
        <v>685755</v>
      </c>
      <c r="F113" s="29">
        <f t="shared" si="33"/>
        <v>-489745</v>
      </c>
      <c r="G113" s="34">
        <f>+Inputs!$D$3</f>
        <v>0.37951000000000001</v>
      </c>
      <c r="I113" s="27">
        <f t="shared" si="38"/>
        <v>1175500</v>
      </c>
      <c r="K113" s="27">
        <f t="shared" si="34"/>
        <v>6531</v>
      </c>
      <c r="L113" s="27">
        <f t="shared" si="39"/>
        <v>685755</v>
      </c>
      <c r="M113" s="27">
        <f t="shared" si="35"/>
        <v>2478.5798100000002</v>
      </c>
      <c r="N113" s="27">
        <f t="shared" si="36"/>
        <v>2478.5798100000002</v>
      </c>
      <c r="O113" s="27">
        <f t="shared" si="40"/>
        <v>-185855.94165000072</v>
      </c>
      <c r="P113" s="27">
        <f t="shared" si="41"/>
        <v>185855.94165000072</v>
      </c>
    </row>
    <row r="114" spans="1:16">
      <c r="A114" s="30">
        <v>38808</v>
      </c>
      <c r="C114" s="6">
        <v>106</v>
      </c>
      <c r="D114" s="29">
        <f t="shared" si="32"/>
        <v>6531</v>
      </c>
      <c r="E114" s="29">
        <f t="shared" si="37"/>
        <v>692286</v>
      </c>
      <c r="F114" s="29">
        <f t="shared" si="33"/>
        <v>-483214</v>
      </c>
      <c r="G114" s="34">
        <f>+Inputs!$D$3</f>
        <v>0.37951000000000001</v>
      </c>
      <c r="I114" s="27">
        <f t="shared" si="38"/>
        <v>1175500</v>
      </c>
      <c r="K114" s="27">
        <f t="shared" si="34"/>
        <v>6531</v>
      </c>
      <c r="L114" s="27">
        <f t="shared" si="39"/>
        <v>692286</v>
      </c>
      <c r="M114" s="27">
        <f t="shared" si="35"/>
        <v>2478.5798100000002</v>
      </c>
      <c r="N114" s="27">
        <f t="shared" si="36"/>
        <v>2478.5798100000002</v>
      </c>
      <c r="O114" s="27">
        <f t="shared" si="40"/>
        <v>-183377.36184000073</v>
      </c>
      <c r="P114" s="27">
        <f t="shared" si="41"/>
        <v>183377.36184000073</v>
      </c>
    </row>
    <row r="115" spans="1:16">
      <c r="A115" s="31">
        <v>38838</v>
      </c>
      <c r="C115" s="6">
        <v>107</v>
      </c>
      <c r="D115" s="29">
        <f t="shared" si="32"/>
        <v>6531</v>
      </c>
      <c r="E115" s="29">
        <f t="shared" si="37"/>
        <v>698817</v>
      </c>
      <c r="F115" s="29">
        <f t="shared" si="33"/>
        <v>-476683</v>
      </c>
      <c r="G115" s="34">
        <f>+Inputs!$D$3</f>
        <v>0.37951000000000001</v>
      </c>
      <c r="I115" s="27">
        <f t="shared" si="38"/>
        <v>1175500</v>
      </c>
      <c r="K115" s="27">
        <f t="shared" si="34"/>
        <v>6531</v>
      </c>
      <c r="L115" s="27">
        <f t="shared" si="39"/>
        <v>698817</v>
      </c>
      <c r="M115" s="27">
        <f t="shared" si="35"/>
        <v>2478.5798100000002</v>
      </c>
      <c r="N115" s="27">
        <f t="shared" si="36"/>
        <v>2478.5798100000002</v>
      </c>
      <c r="O115" s="27">
        <f t="shared" si="40"/>
        <v>-180898.78203000073</v>
      </c>
      <c r="P115" s="27">
        <f t="shared" si="41"/>
        <v>180898.78203000073</v>
      </c>
    </row>
    <row r="116" spans="1:16">
      <c r="A116" s="30">
        <v>38869</v>
      </c>
      <c r="C116" s="6">
        <v>108</v>
      </c>
      <c r="D116" s="29">
        <f t="shared" si="32"/>
        <v>6531</v>
      </c>
      <c r="E116" s="29">
        <f t="shared" si="37"/>
        <v>705348</v>
      </c>
      <c r="F116" s="29">
        <f t="shared" si="33"/>
        <v>-470152</v>
      </c>
      <c r="G116" s="34">
        <f>+Inputs!$D$3</f>
        <v>0.37951000000000001</v>
      </c>
      <c r="I116" s="27">
        <f t="shared" si="38"/>
        <v>1175500</v>
      </c>
      <c r="K116" s="27">
        <f t="shared" si="34"/>
        <v>6531</v>
      </c>
      <c r="L116" s="27">
        <f t="shared" si="39"/>
        <v>705348</v>
      </c>
      <c r="M116" s="27">
        <f t="shared" si="35"/>
        <v>2478.5798100000002</v>
      </c>
      <c r="N116" s="27">
        <f t="shared" si="36"/>
        <v>2478.5798100000002</v>
      </c>
      <c r="O116" s="27">
        <f t="shared" si="40"/>
        <v>-178420.20222000073</v>
      </c>
      <c r="P116" s="27">
        <f t="shared" si="41"/>
        <v>178420.20222000073</v>
      </c>
    </row>
    <row r="117" spans="1:16">
      <c r="A117" s="31">
        <v>38899</v>
      </c>
      <c r="C117" s="6">
        <v>109</v>
      </c>
      <c r="D117" s="29">
        <f t="shared" si="32"/>
        <v>6531</v>
      </c>
      <c r="E117" s="29">
        <f t="shared" si="37"/>
        <v>711879</v>
      </c>
      <c r="F117" s="29">
        <f t="shared" si="33"/>
        <v>-463621</v>
      </c>
      <c r="G117" s="34">
        <f>+Inputs!$D$3</f>
        <v>0.37951000000000001</v>
      </c>
      <c r="I117" s="27">
        <f t="shared" si="38"/>
        <v>1175500</v>
      </c>
      <c r="K117" s="27">
        <f t="shared" si="34"/>
        <v>6531</v>
      </c>
      <c r="L117" s="27">
        <f t="shared" si="39"/>
        <v>711879</v>
      </c>
      <c r="M117" s="27">
        <f t="shared" si="35"/>
        <v>2478.5798100000002</v>
      </c>
      <c r="N117" s="27">
        <f t="shared" si="36"/>
        <v>2478.5798100000002</v>
      </c>
      <c r="O117" s="27">
        <f t="shared" si="40"/>
        <v>-175941.62241000074</v>
      </c>
      <c r="P117" s="27">
        <f t="shared" si="41"/>
        <v>175941.62241000074</v>
      </c>
    </row>
    <row r="118" spans="1:16">
      <c r="A118" s="30">
        <v>38930</v>
      </c>
      <c r="C118" s="6">
        <v>110</v>
      </c>
      <c r="D118" s="29">
        <f t="shared" si="32"/>
        <v>6531</v>
      </c>
      <c r="E118" s="29">
        <f t="shared" si="37"/>
        <v>718410</v>
      </c>
      <c r="F118" s="29">
        <f t="shared" si="33"/>
        <v>-457090</v>
      </c>
      <c r="G118" s="34">
        <f>+Inputs!$D$3</f>
        <v>0.37951000000000001</v>
      </c>
      <c r="I118" s="27">
        <f t="shared" si="38"/>
        <v>1175500</v>
      </c>
      <c r="K118" s="27">
        <f t="shared" si="34"/>
        <v>6531</v>
      </c>
      <c r="L118" s="27">
        <f t="shared" si="39"/>
        <v>718410</v>
      </c>
      <c r="M118" s="27">
        <f t="shared" si="35"/>
        <v>2478.5798100000002</v>
      </c>
      <c r="N118" s="27">
        <f t="shared" si="36"/>
        <v>2478.5798100000002</v>
      </c>
      <c r="O118" s="27">
        <f t="shared" si="40"/>
        <v>-173463.04260000074</v>
      </c>
      <c r="P118" s="27">
        <f t="shared" si="41"/>
        <v>173463.04260000074</v>
      </c>
    </row>
    <row r="119" spans="1:16">
      <c r="A119" s="31">
        <v>38961</v>
      </c>
      <c r="C119" s="6">
        <v>111</v>
      </c>
      <c r="D119" s="29">
        <f t="shared" si="32"/>
        <v>6531</v>
      </c>
      <c r="E119" s="29">
        <f t="shared" si="37"/>
        <v>724941</v>
      </c>
      <c r="F119" s="29">
        <f t="shared" si="33"/>
        <v>-450559</v>
      </c>
      <c r="G119" s="34">
        <f>+Inputs!$D$3</f>
        <v>0.37951000000000001</v>
      </c>
      <c r="I119" s="27">
        <f t="shared" si="38"/>
        <v>1175500</v>
      </c>
      <c r="K119" s="27">
        <f t="shared" si="34"/>
        <v>6531</v>
      </c>
      <c r="L119" s="27">
        <f t="shared" si="39"/>
        <v>724941</v>
      </c>
      <c r="M119" s="27">
        <f t="shared" si="35"/>
        <v>2478.5798100000002</v>
      </c>
      <c r="N119" s="27">
        <f t="shared" si="36"/>
        <v>2478.5798100000002</v>
      </c>
      <c r="O119" s="27">
        <f t="shared" si="40"/>
        <v>-170984.46279000075</v>
      </c>
      <c r="P119" s="27">
        <f t="shared" si="41"/>
        <v>170984.46279000075</v>
      </c>
    </row>
    <row r="120" spans="1:16">
      <c r="A120" s="30">
        <v>38991</v>
      </c>
      <c r="C120" s="6">
        <v>112</v>
      </c>
      <c r="D120" s="29">
        <f t="shared" si="32"/>
        <v>6531</v>
      </c>
      <c r="E120" s="29">
        <f t="shared" si="37"/>
        <v>731472</v>
      </c>
      <c r="F120" s="29">
        <f t="shared" si="33"/>
        <v>-444028</v>
      </c>
      <c r="G120" s="34">
        <f>+Inputs!$D$3</f>
        <v>0.37951000000000001</v>
      </c>
      <c r="I120" s="27">
        <f t="shared" si="38"/>
        <v>1175500</v>
      </c>
      <c r="K120" s="27">
        <f t="shared" si="34"/>
        <v>6531</v>
      </c>
      <c r="L120" s="27">
        <f t="shared" si="39"/>
        <v>731472</v>
      </c>
      <c r="M120" s="27">
        <f t="shared" si="35"/>
        <v>2478.5798100000002</v>
      </c>
      <c r="N120" s="27">
        <f t="shared" si="36"/>
        <v>2478.5798100000002</v>
      </c>
      <c r="O120" s="27">
        <f t="shared" si="40"/>
        <v>-168505.88298000075</v>
      </c>
      <c r="P120" s="27">
        <f t="shared" si="41"/>
        <v>168505.88298000075</v>
      </c>
    </row>
    <row r="121" spans="1:16">
      <c r="A121" s="31">
        <v>39022</v>
      </c>
      <c r="C121" s="6">
        <v>113</v>
      </c>
      <c r="D121" s="29">
        <f t="shared" si="32"/>
        <v>6531</v>
      </c>
      <c r="E121" s="29">
        <f t="shared" si="37"/>
        <v>738003</v>
      </c>
      <c r="F121" s="29">
        <f t="shared" si="33"/>
        <v>-437497</v>
      </c>
      <c r="G121" s="34">
        <f>+Inputs!$D$3</f>
        <v>0.37951000000000001</v>
      </c>
      <c r="I121" s="27">
        <f t="shared" si="38"/>
        <v>1175500</v>
      </c>
      <c r="K121" s="27">
        <f t="shared" si="34"/>
        <v>6531</v>
      </c>
      <c r="L121" s="27">
        <f t="shared" si="39"/>
        <v>738003</v>
      </c>
      <c r="M121" s="27">
        <f t="shared" si="35"/>
        <v>2478.5798100000002</v>
      </c>
      <c r="N121" s="27">
        <f t="shared" si="36"/>
        <v>2478.5798100000002</v>
      </c>
      <c r="O121" s="27">
        <f t="shared" si="40"/>
        <v>-166027.30317000076</v>
      </c>
      <c r="P121" s="27">
        <f t="shared" si="41"/>
        <v>166027.30317000076</v>
      </c>
    </row>
    <row r="122" spans="1:16">
      <c r="A122" s="30">
        <v>39052</v>
      </c>
      <c r="C122" s="6">
        <v>114</v>
      </c>
      <c r="D122" s="29">
        <f t="shared" si="32"/>
        <v>6531</v>
      </c>
      <c r="E122" s="29">
        <f t="shared" si="37"/>
        <v>744534</v>
      </c>
      <c r="F122" s="29">
        <f t="shared" si="33"/>
        <v>-430966</v>
      </c>
      <c r="G122" s="34">
        <f>+Inputs!$D$3</f>
        <v>0.37951000000000001</v>
      </c>
      <c r="I122" s="27">
        <f t="shared" si="38"/>
        <v>1175500</v>
      </c>
      <c r="K122" s="27">
        <f t="shared" si="34"/>
        <v>6531</v>
      </c>
      <c r="L122" s="27">
        <f t="shared" si="39"/>
        <v>744534</v>
      </c>
      <c r="M122" s="27">
        <f t="shared" si="35"/>
        <v>2478.5798100000002</v>
      </c>
      <c r="N122" s="27">
        <f t="shared" si="36"/>
        <v>2478.5798100000002</v>
      </c>
      <c r="O122" s="27">
        <f t="shared" si="40"/>
        <v>-163548.72336000076</v>
      </c>
      <c r="P122" s="27">
        <f t="shared" si="41"/>
        <v>163548.72336000076</v>
      </c>
    </row>
    <row r="123" spans="1:16">
      <c r="A123" s="31">
        <v>39083</v>
      </c>
      <c r="C123" s="6">
        <v>115</v>
      </c>
      <c r="D123" s="29">
        <f t="shared" si="32"/>
        <v>6531</v>
      </c>
      <c r="E123" s="29">
        <f t="shared" si="37"/>
        <v>751065</v>
      </c>
      <c r="F123" s="29">
        <f t="shared" si="33"/>
        <v>-424435</v>
      </c>
      <c r="G123" s="34">
        <f>+Inputs!$D$3</f>
        <v>0.37951000000000001</v>
      </c>
      <c r="I123" s="27">
        <f t="shared" si="38"/>
        <v>1175500</v>
      </c>
      <c r="K123" s="27">
        <f t="shared" si="34"/>
        <v>6531</v>
      </c>
      <c r="L123" s="27">
        <f t="shared" si="39"/>
        <v>751065</v>
      </c>
      <c r="M123" s="27">
        <f t="shared" si="35"/>
        <v>2478.5798100000002</v>
      </c>
      <c r="N123" s="27">
        <f t="shared" si="36"/>
        <v>2478.5798100000002</v>
      </c>
      <c r="O123" s="27">
        <f t="shared" si="40"/>
        <v>-161070.14355000076</v>
      </c>
      <c r="P123" s="27">
        <f t="shared" si="41"/>
        <v>161070.14355000076</v>
      </c>
    </row>
    <row r="124" spans="1:16">
      <c r="A124" s="30">
        <v>39114</v>
      </c>
      <c r="C124" s="6">
        <v>116</v>
      </c>
      <c r="D124" s="29">
        <f t="shared" si="32"/>
        <v>6531</v>
      </c>
      <c r="E124" s="29">
        <f t="shared" si="37"/>
        <v>757596</v>
      </c>
      <c r="F124" s="29">
        <f t="shared" si="33"/>
        <v>-417904</v>
      </c>
      <c r="G124" s="34">
        <f>+Inputs!$D$3</f>
        <v>0.37951000000000001</v>
      </c>
      <c r="I124" s="27">
        <f t="shared" si="38"/>
        <v>1175500</v>
      </c>
      <c r="K124" s="27">
        <f t="shared" si="34"/>
        <v>6531</v>
      </c>
      <c r="L124" s="27">
        <f t="shared" si="39"/>
        <v>757596</v>
      </c>
      <c r="M124" s="27">
        <f t="shared" si="35"/>
        <v>2478.5798100000002</v>
      </c>
      <c r="N124" s="27">
        <f t="shared" si="36"/>
        <v>2478.5798100000002</v>
      </c>
      <c r="O124" s="27">
        <f t="shared" si="40"/>
        <v>-158591.56374000077</v>
      </c>
      <c r="P124" s="27">
        <f t="shared" si="41"/>
        <v>158591.56374000077</v>
      </c>
    </row>
    <row r="125" spans="1:16">
      <c r="A125" s="31">
        <v>39142</v>
      </c>
      <c r="C125" s="6">
        <v>117</v>
      </c>
      <c r="D125" s="29">
        <f t="shared" si="32"/>
        <v>6531</v>
      </c>
      <c r="E125" s="29">
        <f t="shared" si="37"/>
        <v>764127</v>
      </c>
      <c r="F125" s="29">
        <f t="shared" si="33"/>
        <v>-411373</v>
      </c>
      <c r="G125" s="34">
        <f>+Inputs!$D$3</f>
        <v>0.37951000000000001</v>
      </c>
      <c r="I125" s="27">
        <f t="shared" si="38"/>
        <v>1175500</v>
      </c>
      <c r="K125" s="27">
        <f t="shared" si="34"/>
        <v>6531</v>
      </c>
      <c r="L125" s="27">
        <f t="shared" si="39"/>
        <v>764127</v>
      </c>
      <c r="M125" s="27">
        <f t="shared" si="35"/>
        <v>2478.5798100000002</v>
      </c>
      <c r="N125" s="27">
        <f t="shared" si="36"/>
        <v>2478.5798100000002</v>
      </c>
      <c r="O125" s="27">
        <f t="shared" si="40"/>
        <v>-156112.98393000077</v>
      </c>
      <c r="P125" s="27">
        <f t="shared" si="41"/>
        <v>156112.98393000077</v>
      </c>
    </row>
    <row r="126" spans="1:16">
      <c r="A126" s="30">
        <v>39173</v>
      </c>
      <c r="C126" s="6">
        <v>118</v>
      </c>
      <c r="D126" s="29">
        <f t="shared" si="32"/>
        <v>6531</v>
      </c>
      <c r="E126" s="29">
        <f t="shared" si="37"/>
        <v>770658</v>
      </c>
      <c r="F126" s="29">
        <f t="shared" si="33"/>
        <v>-404842</v>
      </c>
      <c r="G126" s="34">
        <f>+Inputs!$D$3</f>
        <v>0.37951000000000001</v>
      </c>
      <c r="I126" s="27">
        <f t="shared" si="38"/>
        <v>1175500</v>
      </c>
      <c r="K126" s="27">
        <f t="shared" si="34"/>
        <v>6531</v>
      </c>
      <c r="L126" s="27">
        <f t="shared" si="39"/>
        <v>770658</v>
      </c>
      <c r="M126" s="27">
        <f t="shared" si="35"/>
        <v>2478.5798100000002</v>
      </c>
      <c r="N126" s="27">
        <f t="shared" si="36"/>
        <v>2478.5798100000002</v>
      </c>
      <c r="O126" s="27">
        <f t="shared" si="40"/>
        <v>-153634.40412000078</v>
      </c>
      <c r="P126" s="27">
        <f t="shared" si="41"/>
        <v>153634.40412000078</v>
      </c>
    </row>
    <row r="127" spans="1:16">
      <c r="A127" s="31">
        <v>39203</v>
      </c>
      <c r="C127" s="6">
        <v>119</v>
      </c>
      <c r="D127" s="29">
        <f t="shared" si="32"/>
        <v>6531</v>
      </c>
      <c r="E127" s="29">
        <f t="shared" si="37"/>
        <v>777189</v>
      </c>
      <c r="F127" s="29">
        <f t="shared" si="33"/>
        <v>-398311</v>
      </c>
      <c r="G127" s="34">
        <f>+Inputs!$D$3</f>
        <v>0.37951000000000001</v>
      </c>
      <c r="I127" s="27">
        <f t="shared" si="38"/>
        <v>1175500</v>
      </c>
      <c r="K127" s="27">
        <f t="shared" si="34"/>
        <v>6531</v>
      </c>
      <c r="L127" s="27">
        <f t="shared" si="39"/>
        <v>777189</v>
      </c>
      <c r="M127" s="27">
        <f t="shared" si="35"/>
        <v>2478.5798100000002</v>
      </c>
      <c r="N127" s="27">
        <f t="shared" si="36"/>
        <v>2478.5798100000002</v>
      </c>
      <c r="O127" s="27">
        <f t="shared" si="40"/>
        <v>-151155.82431000078</v>
      </c>
      <c r="P127" s="27">
        <f t="shared" si="41"/>
        <v>151155.82431000078</v>
      </c>
    </row>
    <row r="128" spans="1:16">
      <c r="A128" s="30">
        <v>39234</v>
      </c>
      <c r="C128" s="6">
        <v>120</v>
      </c>
      <c r="D128" s="29">
        <f t="shared" si="32"/>
        <v>6531</v>
      </c>
      <c r="E128" s="29">
        <f t="shared" si="37"/>
        <v>783720</v>
      </c>
      <c r="F128" s="29">
        <f t="shared" si="33"/>
        <v>-391780</v>
      </c>
      <c r="G128" s="34">
        <f>+Inputs!$D$3</f>
        <v>0.37951000000000001</v>
      </c>
      <c r="I128" s="27">
        <f t="shared" si="38"/>
        <v>1175500</v>
      </c>
      <c r="K128" s="27">
        <f t="shared" si="34"/>
        <v>6531</v>
      </c>
      <c r="L128" s="27">
        <f t="shared" si="39"/>
        <v>783720</v>
      </c>
      <c r="M128" s="27">
        <f t="shared" si="35"/>
        <v>2478.5798100000002</v>
      </c>
      <c r="N128" s="27">
        <f t="shared" si="36"/>
        <v>2478.5798100000002</v>
      </c>
      <c r="O128" s="27">
        <f t="shared" si="40"/>
        <v>-148677.24450000079</v>
      </c>
      <c r="P128" s="27">
        <f t="shared" si="41"/>
        <v>148677.24450000079</v>
      </c>
    </row>
    <row r="129" spans="1:16">
      <c r="A129" s="31">
        <v>39264</v>
      </c>
      <c r="C129" s="6">
        <v>121</v>
      </c>
      <c r="D129" s="29">
        <f t="shared" si="32"/>
        <v>6531</v>
      </c>
      <c r="E129" s="29">
        <f t="shared" si="37"/>
        <v>790251</v>
      </c>
      <c r="F129" s="29">
        <f t="shared" si="33"/>
        <v>-385249</v>
      </c>
      <c r="G129" s="34">
        <f>+Inputs!$D$3</f>
        <v>0.37951000000000001</v>
      </c>
      <c r="I129" s="27">
        <f t="shared" si="38"/>
        <v>1175500</v>
      </c>
      <c r="K129" s="27">
        <f t="shared" si="34"/>
        <v>6531</v>
      </c>
      <c r="L129" s="27">
        <f t="shared" si="39"/>
        <v>790251</v>
      </c>
      <c r="M129" s="27">
        <f t="shared" si="35"/>
        <v>2478.5798100000002</v>
      </c>
      <c r="N129" s="27">
        <f t="shared" si="36"/>
        <v>2478.5798100000002</v>
      </c>
      <c r="O129" s="27">
        <f t="shared" si="40"/>
        <v>-146198.66469000079</v>
      </c>
      <c r="P129" s="27">
        <f t="shared" si="41"/>
        <v>146198.66469000079</v>
      </c>
    </row>
    <row r="130" spans="1:16">
      <c r="A130" s="30">
        <v>39295</v>
      </c>
      <c r="C130" s="6">
        <v>122</v>
      </c>
      <c r="D130" s="29">
        <f t="shared" si="32"/>
        <v>6531</v>
      </c>
      <c r="E130" s="29">
        <f t="shared" si="37"/>
        <v>796782</v>
      </c>
      <c r="F130" s="29">
        <f t="shared" si="33"/>
        <v>-378718</v>
      </c>
      <c r="G130" s="34">
        <f>+Inputs!$D$3</f>
        <v>0.37951000000000001</v>
      </c>
      <c r="I130" s="27">
        <f t="shared" si="38"/>
        <v>1175500</v>
      </c>
      <c r="K130" s="27">
        <f t="shared" si="34"/>
        <v>6531</v>
      </c>
      <c r="L130" s="27">
        <f t="shared" si="39"/>
        <v>796782</v>
      </c>
      <c r="M130" s="27">
        <f t="shared" si="35"/>
        <v>2478.5798100000002</v>
      </c>
      <c r="N130" s="27">
        <f t="shared" si="36"/>
        <v>2478.5798100000002</v>
      </c>
      <c r="O130" s="27">
        <f t="shared" si="40"/>
        <v>-143720.0848800008</v>
      </c>
      <c r="P130" s="27">
        <f t="shared" si="41"/>
        <v>143720.0848800008</v>
      </c>
    </row>
    <row r="131" spans="1:16">
      <c r="A131" s="31">
        <v>39326</v>
      </c>
      <c r="C131" s="6">
        <v>123</v>
      </c>
      <c r="D131" s="29">
        <f t="shared" si="32"/>
        <v>6531</v>
      </c>
      <c r="E131" s="29">
        <f t="shared" si="37"/>
        <v>803313</v>
      </c>
      <c r="F131" s="29">
        <f t="shared" si="33"/>
        <v>-372187</v>
      </c>
      <c r="G131" s="34">
        <f>+Inputs!$D$3</f>
        <v>0.37951000000000001</v>
      </c>
      <c r="I131" s="27">
        <f t="shared" si="38"/>
        <v>1175500</v>
      </c>
      <c r="K131" s="27">
        <f t="shared" si="34"/>
        <v>6531</v>
      </c>
      <c r="L131" s="27">
        <f t="shared" si="39"/>
        <v>803313</v>
      </c>
      <c r="M131" s="27">
        <f t="shared" si="35"/>
        <v>2478.5798100000002</v>
      </c>
      <c r="N131" s="27">
        <f t="shared" si="36"/>
        <v>2478.5798100000002</v>
      </c>
      <c r="O131" s="27">
        <f t="shared" si="40"/>
        <v>-141241.5050700008</v>
      </c>
      <c r="P131" s="27">
        <f t="shared" si="41"/>
        <v>141241.5050700008</v>
      </c>
    </row>
    <row r="132" spans="1:16">
      <c r="A132" s="30">
        <v>39356</v>
      </c>
      <c r="C132" s="6">
        <v>124</v>
      </c>
      <c r="D132" s="29">
        <f t="shared" si="32"/>
        <v>6531</v>
      </c>
      <c r="E132" s="29">
        <f t="shared" si="37"/>
        <v>809844</v>
      </c>
      <c r="F132" s="29">
        <f t="shared" si="33"/>
        <v>-365656</v>
      </c>
      <c r="G132" s="34">
        <f>+Inputs!$D$3</f>
        <v>0.37951000000000001</v>
      </c>
      <c r="I132" s="27">
        <f t="shared" si="38"/>
        <v>1175500</v>
      </c>
      <c r="K132" s="27">
        <f t="shared" si="34"/>
        <v>6531</v>
      </c>
      <c r="L132" s="27">
        <f t="shared" si="39"/>
        <v>809844</v>
      </c>
      <c r="M132" s="27">
        <f t="shared" si="35"/>
        <v>2478.5798100000002</v>
      </c>
      <c r="N132" s="27">
        <f t="shared" si="36"/>
        <v>2478.5798100000002</v>
      </c>
      <c r="O132" s="27">
        <f t="shared" si="40"/>
        <v>-138762.9252600008</v>
      </c>
      <c r="P132" s="27">
        <f t="shared" si="41"/>
        <v>138762.9252600008</v>
      </c>
    </row>
    <row r="133" spans="1:16">
      <c r="A133" s="31">
        <v>39387</v>
      </c>
      <c r="C133" s="6">
        <v>125</v>
      </c>
      <c r="D133" s="29">
        <f t="shared" si="32"/>
        <v>6531</v>
      </c>
      <c r="E133" s="29">
        <f t="shared" si="37"/>
        <v>816375</v>
      </c>
      <c r="F133" s="29">
        <f t="shared" si="33"/>
        <v>-359125</v>
      </c>
      <c r="G133" s="34">
        <f>+Inputs!$D$3</f>
        <v>0.37951000000000001</v>
      </c>
      <c r="I133" s="27">
        <f t="shared" si="38"/>
        <v>1175500</v>
      </c>
      <c r="K133" s="27">
        <f t="shared" si="34"/>
        <v>6531</v>
      </c>
      <c r="L133" s="27">
        <f t="shared" si="39"/>
        <v>816375</v>
      </c>
      <c r="M133" s="27">
        <f t="shared" si="35"/>
        <v>2478.5798100000002</v>
      </c>
      <c r="N133" s="27">
        <f t="shared" si="36"/>
        <v>2478.5798100000002</v>
      </c>
      <c r="O133" s="27">
        <f t="shared" si="40"/>
        <v>-136284.34545000081</v>
      </c>
      <c r="P133" s="27">
        <f t="shared" si="41"/>
        <v>136284.34545000081</v>
      </c>
    </row>
    <row r="134" spans="1:16">
      <c r="A134" s="30">
        <v>39417</v>
      </c>
      <c r="C134" s="6">
        <v>126</v>
      </c>
      <c r="D134" s="29">
        <f t="shared" si="32"/>
        <v>6531</v>
      </c>
      <c r="E134" s="29">
        <f t="shared" si="37"/>
        <v>822906</v>
      </c>
      <c r="F134" s="29">
        <f t="shared" si="33"/>
        <v>-352594</v>
      </c>
      <c r="G134" s="34">
        <f>+Inputs!$D$3</f>
        <v>0.37951000000000001</v>
      </c>
      <c r="I134" s="27">
        <f t="shared" si="38"/>
        <v>1175500</v>
      </c>
      <c r="K134" s="27">
        <f t="shared" si="34"/>
        <v>6531</v>
      </c>
      <c r="L134" s="27">
        <f t="shared" si="39"/>
        <v>822906</v>
      </c>
      <c r="M134" s="27">
        <f t="shared" si="35"/>
        <v>2478.5798100000002</v>
      </c>
      <c r="N134" s="27">
        <f t="shared" si="36"/>
        <v>2478.5798100000002</v>
      </c>
      <c r="O134" s="27">
        <f t="shared" si="40"/>
        <v>-133805.76564000081</v>
      </c>
      <c r="P134" s="27">
        <f t="shared" si="41"/>
        <v>133805.76564000081</v>
      </c>
    </row>
    <row r="135" spans="1:16">
      <c r="A135" s="31">
        <v>39448</v>
      </c>
      <c r="C135" s="6">
        <v>127</v>
      </c>
      <c r="D135" s="29">
        <f t="shared" si="32"/>
        <v>6531</v>
      </c>
      <c r="E135" s="29">
        <f t="shared" si="37"/>
        <v>829437</v>
      </c>
      <c r="F135" s="29">
        <f t="shared" si="33"/>
        <v>-346063</v>
      </c>
      <c r="G135" s="34">
        <f>+Inputs!$D$3</f>
        <v>0.37951000000000001</v>
      </c>
      <c r="I135" s="27">
        <f t="shared" si="38"/>
        <v>1175500</v>
      </c>
      <c r="K135" s="27">
        <f t="shared" si="34"/>
        <v>6531</v>
      </c>
      <c r="L135" s="27">
        <f t="shared" si="39"/>
        <v>829437</v>
      </c>
      <c r="M135" s="27">
        <f t="shared" si="35"/>
        <v>2478.5798100000002</v>
      </c>
      <c r="N135" s="27">
        <f t="shared" si="36"/>
        <v>2478.5798100000002</v>
      </c>
      <c r="O135" s="27">
        <f t="shared" si="40"/>
        <v>-131327.18583000082</v>
      </c>
      <c r="P135" s="27">
        <f t="shared" si="41"/>
        <v>131327.18583000082</v>
      </c>
    </row>
    <row r="136" spans="1:16">
      <c r="A136" s="30">
        <v>39479</v>
      </c>
      <c r="C136" s="6">
        <v>128</v>
      </c>
      <c r="D136" s="29">
        <f t="shared" si="32"/>
        <v>6531</v>
      </c>
      <c r="E136" s="29">
        <f t="shared" si="37"/>
        <v>835968</v>
      </c>
      <c r="F136" s="29">
        <f t="shared" si="33"/>
        <v>-339532</v>
      </c>
      <c r="G136" s="34">
        <f>+Inputs!$D$3</f>
        <v>0.37951000000000001</v>
      </c>
      <c r="I136" s="27">
        <f t="shared" si="38"/>
        <v>1175500</v>
      </c>
      <c r="K136" s="27">
        <f t="shared" si="34"/>
        <v>6531</v>
      </c>
      <c r="L136" s="27">
        <f t="shared" si="39"/>
        <v>835968</v>
      </c>
      <c r="M136" s="27">
        <f t="shared" si="35"/>
        <v>2478.5798100000002</v>
      </c>
      <c r="N136" s="27">
        <f t="shared" si="36"/>
        <v>2478.5798100000002</v>
      </c>
      <c r="O136" s="27">
        <f t="shared" si="40"/>
        <v>-128848.60602000082</v>
      </c>
      <c r="P136" s="27">
        <f t="shared" si="41"/>
        <v>128848.60602000082</v>
      </c>
    </row>
    <row r="137" spans="1:16">
      <c r="A137" s="31">
        <v>39508</v>
      </c>
      <c r="C137" s="6">
        <v>129</v>
      </c>
      <c r="D137" s="29">
        <f t="shared" ref="D137:D158" si="42">ROUND(-(+$B$9/180)*1,0)</f>
        <v>6531</v>
      </c>
      <c r="E137" s="29">
        <f t="shared" si="37"/>
        <v>842499</v>
      </c>
      <c r="F137" s="29">
        <f t="shared" ref="F137:F168" si="43">$B$9+E137</f>
        <v>-333001</v>
      </c>
      <c r="G137" s="34">
        <f>+Inputs!$D$3</f>
        <v>0.37951000000000001</v>
      </c>
      <c r="I137" s="27">
        <f t="shared" si="38"/>
        <v>1175500</v>
      </c>
      <c r="K137" s="27">
        <f t="shared" ref="K137:K168" si="44">D137</f>
        <v>6531</v>
      </c>
      <c r="L137" s="27">
        <f t="shared" si="39"/>
        <v>842499</v>
      </c>
      <c r="M137" s="27">
        <f t="shared" ref="M137:M168" si="45">K137*G137</f>
        <v>2478.5798100000002</v>
      </c>
      <c r="N137" s="27">
        <f t="shared" ref="N137:N168" si="46">M137-J137</f>
        <v>2478.5798100000002</v>
      </c>
      <c r="O137" s="27">
        <f t="shared" si="40"/>
        <v>-126370.02621000083</v>
      </c>
      <c r="P137" s="27">
        <f t="shared" si="41"/>
        <v>126370.02621000083</v>
      </c>
    </row>
    <row r="138" spans="1:16">
      <c r="A138" s="30">
        <v>39539</v>
      </c>
      <c r="C138" s="6">
        <v>130</v>
      </c>
      <c r="D138" s="29">
        <f t="shared" si="42"/>
        <v>6531</v>
      </c>
      <c r="E138" s="29">
        <f t="shared" ref="E138:E169" si="47">+E137+D138</f>
        <v>849030</v>
      </c>
      <c r="F138" s="29">
        <f t="shared" si="43"/>
        <v>-326470</v>
      </c>
      <c r="G138" s="34">
        <f>+Inputs!$D$3</f>
        <v>0.37951000000000001</v>
      </c>
      <c r="I138" s="27">
        <f t="shared" ref="I138:I169" si="48">+I137+H138</f>
        <v>1175500</v>
      </c>
      <c r="K138" s="27">
        <f t="shared" si="44"/>
        <v>6531</v>
      </c>
      <c r="L138" s="27">
        <f t="shared" ref="L138:L169" si="49">+L137+K138</f>
        <v>849030</v>
      </c>
      <c r="M138" s="27">
        <f t="shared" si="45"/>
        <v>2478.5798100000002</v>
      </c>
      <c r="N138" s="27">
        <f t="shared" si="46"/>
        <v>2478.5798100000002</v>
      </c>
      <c r="O138" s="27">
        <f t="shared" ref="O138:O169" si="50">+O137+N138</f>
        <v>-123891.44640000083</v>
      </c>
      <c r="P138" s="27">
        <f t="shared" ref="P138:P169" si="51">P137-N138</f>
        <v>123891.44640000083</v>
      </c>
    </row>
    <row r="139" spans="1:16">
      <c r="A139" s="31">
        <v>39569</v>
      </c>
      <c r="C139" s="6">
        <v>131</v>
      </c>
      <c r="D139" s="29">
        <f t="shared" si="42"/>
        <v>6531</v>
      </c>
      <c r="E139" s="29">
        <f t="shared" si="47"/>
        <v>855561</v>
      </c>
      <c r="F139" s="29">
        <f t="shared" si="43"/>
        <v>-319939</v>
      </c>
      <c r="G139" s="34">
        <f>+Inputs!$D$3</f>
        <v>0.37951000000000001</v>
      </c>
      <c r="I139" s="27">
        <f t="shared" si="48"/>
        <v>1175500</v>
      </c>
      <c r="K139" s="27">
        <f t="shared" si="44"/>
        <v>6531</v>
      </c>
      <c r="L139" s="27">
        <f t="shared" si="49"/>
        <v>855561</v>
      </c>
      <c r="M139" s="27">
        <f t="shared" si="45"/>
        <v>2478.5798100000002</v>
      </c>
      <c r="N139" s="27">
        <f t="shared" si="46"/>
        <v>2478.5798100000002</v>
      </c>
      <c r="O139" s="27">
        <f t="shared" si="50"/>
        <v>-121412.86659000083</v>
      </c>
      <c r="P139" s="27">
        <f t="shared" si="51"/>
        <v>121412.86659000083</v>
      </c>
    </row>
    <row r="140" spans="1:16">
      <c r="A140" s="30">
        <v>39600</v>
      </c>
      <c r="C140" s="6">
        <v>132</v>
      </c>
      <c r="D140" s="29">
        <f t="shared" si="42"/>
        <v>6531</v>
      </c>
      <c r="E140" s="29">
        <f t="shared" si="47"/>
        <v>862092</v>
      </c>
      <c r="F140" s="29">
        <f t="shared" si="43"/>
        <v>-313408</v>
      </c>
      <c r="G140" s="34">
        <f>+Inputs!$D$3</f>
        <v>0.37951000000000001</v>
      </c>
      <c r="I140" s="27">
        <f t="shared" si="48"/>
        <v>1175500</v>
      </c>
      <c r="K140" s="27">
        <f t="shared" si="44"/>
        <v>6531</v>
      </c>
      <c r="L140" s="27">
        <f t="shared" si="49"/>
        <v>862092</v>
      </c>
      <c r="M140" s="27">
        <f t="shared" si="45"/>
        <v>2478.5798100000002</v>
      </c>
      <c r="N140" s="27">
        <f t="shared" si="46"/>
        <v>2478.5798100000002</v>
      </c>
      <c r="O140" s="27">
        <f t="shared" si="50"/>
        <v>-118934.28678000084</v>
      </c>
      <c r="P140" s="27">
        <f t="shared" si="51"/>
        <v>118934.28678000084</v>
      </c>
    </row>
    <row r="141" spans="1:16">
      <c r="A141" s="31">
        <v>39630</v>
      </c>
      <c r="C141" s="6">
        <v>133</v>
      </c>
      <c r="D141" s="29">
        <f t="shared" si="42"/>
        <v>6531</v>
      </c>
      <c r="E141" s="29">
        <f t="shared" si="47"/>
        <v>868623</v>
      </c>
      <c r="F141" s="29">
        <f t="shared" si="43"/>
        <v>-306877</v>
      </c>
      <c r="G141" s="34">
        <f>+Inputs!$D$3</f>
        <v>0.37951000000000001</v>
      </c>
      <c r="I141" s="27">
        <f t="shared" si="48"/>
        <v>1175500</v>
      </c>
      <c r="K141" s="27">
        <f t="shared" si="44"/>
        <v>6531</v>
      </c>
      <c r="L141" s="27">
        <f t="shared" si="49"/>
        <v>868623</v>
      </c>
      <c r="M141" s="27">
        <f t="shared" si="45"/>
        <v>2478.5798100000002</v>
      </c>
      <c r="N141" s="27">
        <f t="shared" si="46"/>
        <v>2478.5798100000002</v>
      </c>
      <c r="O141" s="27">
        <f t="shared" si="50"/>
        <v>-116455.70697000084</v>
      </c>
      <c r="P141" s="27">
        <f t="shared" si="51"/>
        <v>116455.70697000084</v>
      </c>
    </row>
    <row r="142" spans="1:16">
      <c r="A142" s="30">
        <v>39661</v>
      </c>
      <c r="C142" s="6">
        <v>134</v>
      </c>
      <c r="D142" s="29">
        <f t="shared" si="42"/>
        <v>6531</v>
      </c>
      <c r="E142" s="29">
        <f t="shared" si="47"/>
        <v>875154</v>
      </c>
      <c r="F142" s="29">
        <f t="shared" si="43"/>
        <v>-300346</v>
      </c>
      <c r="G142" s="34">
        <f>+Inputs!$D$3</f>
        <v>0.37951000000000001</v>
      </c>
      <c r="I142" s="27">
        <f t="shared" si="48"/>
        <v>1175500</v>
      </c>
      <c r="K142" s="27">
        <f t="shared" si="44"/>
        <v>6531</v>
      </c>
      <c r="L142" s="27">
        <f t="shared" si="49"/>
        <v>875154</v>
      </c>
      <c r="M142" s="27">
        <f t="shared" si="45"/>
        <v>2478.5798100000002</v>
      </c>
      <c r="N142" s="27">
        <f t="shared" si="46"/>
        <v>2478.5798100000002</v>
      </c>
      <c r="O142" s="27">
        <f t="shared" si="50"/>
        <v>-113977.12716000085</v>
      </c>
      <c r="P142" s="27">
        <f t="shared" si="51"/>
        <v>113977.12716000085</v>
      </c>
    </row>
    <row r="143" spans="1:16">
      <c r="A143" s="31">
        <v>39692</v>
      </c>
      <c r="C143" s="6">
        <v>135</v>
      </c>
      <c r="D143" s="29">
        <f t="shared" si="42"/>
        <v>6531</v>
      </c>
      <c r="E143" s="29">
        <f t="shared" si="47"/>
        <v>881685</v>
      </c>
      <c r="F143" s="29">
        <f t="shared" si="43"/>
        <v>-293815</v>
      </c>
      <c r="G143" s="34">
        <f>+Inputs!$D$3</f>
        <v>0.37951000000000001</v>
      </c>
      <c r="I143" s="27">
        <f t="shared" si="48"/>
        <v>1175500</v>
      </c>
      <c r="K143" s="27">
        <f t="shared" si="44"/>
        <v>6531</v>
      </c>
      <c r="L143" s="27">
        <f t="shared" si="49"/>
        <v>881685</v>
      </c>
      <c r="M143" s="27">
        <f t="shared" si="45"/>
        <v>2478.5798100000002</v>
      </c>
      <c r="N143" s="27">
        <f t="shared" si="46"/>
        <v>2478.5798100000002</v>
      </c>
      <c r="O143" s="27">
        <f t="shared" si="50"/>
        <v>-111498.54735000085</v>
      </c>
      <c r="P143" s="27">
        <f t="shared" si="51"/>
        <v>111498.54735000085</v>
      </c>
    </row>
    <row r="144" spans="1:16">
      <c r="A144" s="30">
        <v>39722</v>
      </c>
      <c r="C144" s="6">
        <v>136</v>
      </c>
      <c r="D144" s="29">
        <f t="shared" si="42"/>
        <v>6531</v>
      </c>
      <c r="E144" s="29">
        <f t="shared" si="47"/>
        <v>888216</v>
      </c>
      <c r="F144" s="29">
        <f t="shared" si="43"/>
        <v>-287284</v>
      </c>
      <c r="G144" s="34">
        <f>+Inputs!$D$3</f>
        <v>0.37951000000000001</v>
      </c>
      <c r="I144" s="27">
        <f t="shared" si="48"/>
        <v>1175500</v>
      </c>
      <c r="K144" s="27">
        <f t="shared" si="44"/>
        <v>6531</v>
      </c>
      <c r="L144" s="27">
        <f t="shared" si="49"/>
        <v>888216</v>
      </c>
      <c r="M144" s="27">
        <f t="shared" si="45"/>
        <v>2478.5798100000002</v>
      </c>
      <c r="N144" s="27">
        <f t="shared" si="46"/>
        <v>2478.5798100000002</v>
      </c>
      <c r="O144" s="27">
        <f t="shared" si="50"/>
        <v>-109019.96754000086</v>
      </c>
      <c r="P144" s="27">
        <f t="shared" si="51"/>
        <v>109019.96754000086</v>
      </c>
    </row>
    <row r="145" spans="1:19">
      <c r="A145" s="31">
        <v>39753</v>
      </c>
      <c r="C145" s="6">
        <v>137</v>
      </c>
      <c r="D145" s="29">
        <f t="shared" si="42"/>
        <v>6531</v>
      </c>
      <c r="E145" s="29">
        <f t="shared" si="47"/>
        <v>894747</v>
      </c>
      <c r="F145" s="29">
        <f t="shared" si="43"/>
        <v>-280753</v>
      </c>
      <c r="G145" s="34">
        <f>+Inputs!$D$3</f>
        <v>0.37951000000000001</v>
      </c>
      <c r="I145" s="27">
        <f t="shared" si="48"/>
        <v>1175500</v>
      </c>
      <c r="K145" s="27">
        <f t="shared" si="44"/>
        <v>6531</v>
      </c>
      <c r="L145" s="27">
        <f t="shared" si="49"/>
        <v>894747</v>
      </c>
      <c r="M145" s="27">
        <f t="shared" si="45"/>
        <v>2478.5798100000002</v>
      </c>
      <c r="N145" s="27">
        <f t="shared" si="46"/>
        <v>2478.5798100000002</v>
      </c>
      <c r="O145" s="27">
        <f t="shared" si="50"/>
        <v>-106541.38773000086</v>
      </c>
      <c r="P145" s="27">
        <f t="shared" si="51"/>
        <v>106541.38773000086</v>
      </c>
    </row>
    <row r="146" spans="1:19">
      <c r="A146" s="30">
        <v>39783</v>
      </c>
      <c r="C146" s="6">
        <v>138</v>
      </c>
      <c r="D146" s="29">
        <f t="shared" si="42"/>
        <v>6531</v>
      </c>
      <c r="E146" s="29">
        <f t="shared" si="47"/>
        <v>901278</v>
      </c>
      <c r="F146" s="29">
        <f t="shared" si="43"/>
        <v>-274222</v>
      </c>
      <c r="G146" s="34">
        <f>+Inputs!$D$3</f>
        <v>0.37951000000000001</v>
      </c>
      <c r="I146" s="27">
        <f t="shared" si="48"/>
        <v>1175500</v>
      </c>
      <c r="K146" s="27">
        <f t="shared" si="44"/>
        <v>6531</v>
      </c>
      <c r="L146" s="27">
        <f t="shared" si="49"/>
        <v>901278</v>
      </c>
      <c r="M146" s="27">
        <f t="shared" si="45"/>
        <v>2478.5798100000002</v>
      </c>
      <c r="N146" s="27">
        <f t="shared" si="46"/>
        <v>2478.5798100000002</v>
      </c>
      <c r="O146" s="27">
        <f t="shared" si="50"/>
        <v>-104062.80792000087</v>
      </c>
      <c r="P146" s="27">
        <f t="shared" si="51"/>
        <v>104062.80792000087</v>
      </c>
    </row>
    <row r="147" spans="1:19">
      <c r="A147" s="31">
        <v>39814</v>
      </c>
      <c r="C147" s="6">
        <v>139</v>
      </c>
      <c r="D147" s="29">
        <f t="shared" si="42"/>
        <v>6531</v>
      </c>
      <c r="E147" s="29">
        <f t="shared" si="47"/>
        <v>907809</v>
      </c>
      <c r="F147" s="29">
        <f t="shared" si="43"/>
        <v>-267691</v>
      </c>
      <c r="G147" s="34">
        <f>+Inputs!$D$3</f>
        <v>0.37951000000000001</v>
      </c>
      <c r="I147" s="27">
        <f t="shared" si="48"/>
        <v>1175500</v>
      </c>
      <c r="K147" s="27">
        <f t="shared" si="44"/>
        <v>6531</v>
      </c>
      <c r="L147" s="27">
        <f t="shared" si="49"/>
        <v>907809</v>
      </c>
      <c r="M147" s="27">
        <f t="shared" si="45"/>
        <v>2478.5798100000002</v>
      </c>
      <c r="N147" s="27">
        <f t="shared" si="46"/>
        <v>2478.5798100000002</v>
      </c>
      <c r="O147" s="27">
        <f t="shared" si="50"/>
        <v>-101584.22811000087</v>
      </c>
      <c r="P147" s="27">
        <f t="shared" si="51"/>
        <v>101584.22811000087</v>
      </c>
    </row>
    <row r="148" spans="1:19">
      <c r="A148" s="30">
        <v>39845</v>
      </c>
      <c r="C148" s="6">
        <v>140</v>
      </c>
      <c r="D148" s="29">
        <f t="shared" si="42"/>
        <v>6531</v>
      </c>
      <c r="E148" s="29">
        <f t="shared" si="47"/>
        <v>914340</v>
      </c>
      <c r="F148" s="29">
        <f t="shared" si="43"/>
        <v>-261160</v>
      </c>
      <c r="G148" s="34">
        <f>+Inputs!$D$3</f>
        <v>0.37951000000000001</v>
      </c>
      <c r="I148" s="27">
        <f t="shared" si="48"/>
        <v>1175500</v>
      </c>
      <c r="K148" s="27">
        <f t="shared" si="44"/>
        <v>6531</v>
      </c>
      <c r="L148" s="27">
        <f t="shared" si="49"/>
        <v>914340</v>
      </c>
      <c r="M148" s="27">
        <f t="shared" si="45"/>
        <v>2478.5798100000002</v>
      </c>
      <c r="N148" s="27">
        <f t="shared" si="46"/>
        <v>2478.5798100000002</v>
      </c>
      <c r="O148" s="27">
        <f t="shared" si="50"/>
        <v>-99105.648300000874</v>
      </c>
      <c r="P148" s="27">
        <f t="shared" si="51"/>
        <v>99105.648300000874</v>
      </c>
    </row>
    <row r="149" spans="1:19">
      <c r="A149" s="31">
        <v>39873</v>
      </c>
      <c r="C149" s="6">
        <v>141</v>
      </c>
      <c r="D149" s="29">
        <f t="shared" si="42"/>
        <v>6531</v>
      </c>
      <c r="E149" s="29">
        <f t="shared" si="47"/>
        <v>920871</v>
      </c>
      <c r="F149" s="29">
        <f t="shared" si="43"/>
        <v>-254629</v>
      </c>
      <c r="G149" s="34">
        <f>+Inputs!$D$3</f>
        <v>0.37951000000000001</v>
      </c>
      <c r="I149" s="27">
        <f t="shared" si="48"/>
        <v>1175500</v>
      </c>
      <c r="K149" s="27">
        <f t="shared" si="44"/>
        <v>6531</v>
      </c>
      <c r="L149" s="27">
        <f t="shared" si="49"/>
        <v>920871</v>
      </c>
      <c r="M149" s="27">
        <f t="shared" si="45"/>
        <v>2478.5798100000002</v>
      </c>
      <c r="N149" s="27">
        <f t="shared" si="46"/>
        <v>2478.5798100000002</v>
      </c>
      <c r="O149" s="27">
        <f t="shared" si="50"/>
        <v>-96627.068490000878</v>
      </c>
      <c r="P149" s="27">
        <f t="shared" si="51"/>
        <v>96627.068490000878</v>
      </c>
    </row>
    <row r="150" spans="1:19">
      <c r="A150" s="30">
        <v>39904</v>
      </c>
      <c r="C150" s="6">
        <v>142</v>
      </c>
      <c r="D150" s="29">
        <f t="shared" si="42"/>
        <v>6531</v>
      </c>
      <c r="E150" s="29">
        <f t="shared" si="47"/>
        <v>927402</v>
      </c>
      <c r="F150" s="29">
        <f t="shared" si="43"/>
        <v>-248098</v>
      </c>
      <c r="G150" s="34">
        <f>+Inputs!$D$3</f>
        <v>0.37951000000000001</v>
      </c>
      <c r="I150" s="27">
        <f t="shared" si="48"/>
        <v>1175500</v>
      </c>
      <c r="K150" s="27">
        <f t="shared" si="44"/>
        <v>6531</v>
      </c>
      <c r="L150" s="27">
        <f t="shared" si="49"/>
        <v>927402</v>
      </c>
      <c r="M150" s="27">
        <f t="shared" si="45"/>
        <v>2478.5798100000002</v>
      </c>
      <c r="N150" s="27">
        <f t="shared" si="46"/>
        <v>2478.5798100000002</v>
      </c>
      <c r="O150" s="27">
        <f t="shared" si="50"/>
        <v>-94148.488680000883</v>
      </c>
      <c r="P150" s="27">
        <f t="shared" si="51"/>
        <v>94148.488680000883</v>
      </c>
    </row>
    <row r="151" spans="1:19">
      <c r="A151" s="31">
        <v>39934</v>
      </c>
      <c r="C151" s="6">
        <v>143</v>
      </c>
      <c r="D151" s="29">
        <f t="shared" si="42"/>
        <v>6531</v>
      </c>
      <c r="E151" s="29">
        <f t="shared" si="47"/>
        <v>933933</v>
      </c>
      <c r="F151" s="29">
        <f t="shared" si="43"/>
        <v>-241567</v>
      </c>
      <c r="G151" s="34">
        <f>+Inputs!$D$3</f>
        <v>0.37951000000000001</v>
      </c>
      <c r="I151" s="27">
        <f t="shared" si="48"/>
        <v>1175500</v>
      </c>
      <c r="K151" s="27">
        <f t="shared" si="44"/>
        <v>6531</v>
      </c>
      <c r="L151" s="27">
        <f t="shared" si="49"/>
        <v>933933</v>
      </c>
      <c r="M151" s="27">
        <f t="shared" si="45"/>
        <v>2478.5798100000002</v>
      </c>
      <c r="N151" s="27">
        <f t="shared" si="46"/>
        <v>2478.5798100000002</v>
      </c>
      <c r="O151" s="27">
        <f t="shared" si="50"/>
        <v>-91669.908870000887</v>
      </c>
      <c r="P151" s="27">
        <f t="shared" si="51"/>
        <v>91669.908870000887</v>
      </c>
    </row>
    <row r="152" spans="1:19">
      <c r="A152" s="30">
        <v>39965</v>
      </c>
      <c r="C152" s="6">
        <v>144</v>
      </c>
      <c r="D152" s="29">
        <f t="shared" si="42"/>
        <v>6531</v>
      </c>
      <c r="E152" s="29">
        <f t="shared" si="47"/>
        <v>940464</v>
      </c>
      <c r="F152" s="29">
        <f t="shared" si="43"/>
        <v>-235036</v>
      </c>
      <c r="G152" s="34">
        <f>+Inputs!$D$3</f>
        <v>0.37951000000000001</v>
      </c>
      <c r="I152" s="27">
        <f t="shared" si="48"/>
        <v>1175500</v>
      </c>
      <c r="K152" s="27">
        <f t="shared" si="44"/>
        <v>6531</v>
      </c>
      <c r="L152" s="27">
        <f t="shared" si="49"/>
        <v>940464</v>
      </c>
      <c r="M152" s="27">
        <f t="shared" si="45"/>
        <v>2478.5798100000002</v>
      </c>
      <c r="N152" s="27">
        <f t="shared" si="46"/>
        <v>2478.5798100000002</v>
      </c>
      <c r="O152" s="27">
        <f t="shared" si="50"/>
        <v>-89191.329060000891</v>
      </c>
      <c r="P152" s="27">
        <f t="shared" si="51"/>
        <v>89191.329060000891</v>
      </c>
    </row>
    <row r="153" spans="1:19">
      <c r="A153" s="31">
        <v>39995</v>
      </c>
      <c r="C153" s="6">
        <v>145</v>
      </c>
      <c r="D153" s="29">
        <f t="shared" si="42"/>
        <v>6531</v>
      </c>
      <c r="E153" s="29">
        <f t="shared" si="47"/>
        <v>946995</v>
      </c>
      <c r="F153" s="29">
        <f t="shared" si="43"/>
        <v>-228505</v>
      </c>
      <c r="G153" s="34">
        <f>+Inputs!$D$3</f>
        <v>0.37951000000000001</v>
      </c>
      <c r="I153" s="27">
        <f t="shared" si="48"/>
        <v>1175500</v>
      </c>
      <c r="K153" s="27">
        <f t="shared" si="44"/>
        <v>6531</v>
      </c>
      <c r="L153" s="27">
        <f t="shared" si="49"/>
        <v>946995</v>
      </c>
      <c r="M153" s="27">
        <f t="shared" si="45"/>
        <v>2478.5798100000002</v>
      </c>
      <c r="N153" s="27">
        <f t="shared" si="46"/>
        <v>2478.5798100000002</v>
      </c>
      <c r="O153" s="27">
        <f t="shared" si="50"/>
        <v>-86712.749250000896</v>
      </c>
      <c r="P153" s="27">
        <f t="shared" si="51"/>
        <v>86712.749250000896</v>
      </c>
    </row>
    <row r="154" spans="1:19">
      <c r="A154" s="30">
        <v>40026</v>
      </c>
      <c r="C154" s="6">
        <v>146</v>
      </c>
      <c r="D154" s="29">
        <f t="shared" si="42"/>
        <v>6531</v>
      </c>
      <c r="E154" s="29">
        <f t="shared" si="47"/>
        <v>953526</v>
      </c>
      <c r="F154" s="29">
        <f t="shared" si="43"/>
        <v>-221974</v>
      </c>
      <c r="G154" s="34">
        <f>+Inputs!$D$3</f>
        <v>0.37951000000000001</v>
      </c>
      <c r="I154" s="27">
        <f t="shared" si="48"/>
        <v>1175500</v>
      </c>
      <c r="K154" s="27">
        <f t="shared" si="44"/>
        <v>6531</v>
      </c>
      <c r="L154" s="27">
        <f t="shared" si="49"/>
        <v>953526</v>
      </c>
      <c r="M154" s="27">
        <f t="shared" si="45"/>
        <v>2478.5798100000002</v>
      </c>
      <c r="N154" s="27">
        <f t="shared" si="46"/>
        <v>2478.5798100000002</v>
      </c>
      <c r="O154" s="27">
        <f t="shared" si="50"/>
        <v>-84234.1694400009</v>
      </c>
      <c r="P154" s="27">
        <f t="shared" si="51"/>
        <v>84234.1694400009</v>
      </c>
    </row>
    <row r="155" spans="1:19">
      <c r="A155" s="31">
        <v>40057</v>
      </c>
      <c r="C155" s="6">
        <v>147</v>
      </c>
      <c r="D155" s="29">
        <f t="shared" si="42"/>
        <v>6531</v>
      </c>
      <c r="E155" s="29">
        <f t="shared" si="47"/>
        <v>960057</v>
      </c>
      <c r="F155" s="29">
        <f t="shared" si="43"/>
        <v>-215443</v>
      </c>
      <c r="G155" s="34">
        <f>+Inputs!$D$3</f>
        <v>0.37951000000000001</v>
      </c>
      <c r="I155" s="27">
        <f t="shared" si="48"/>
        <v>1175500</v>
      </c>
      <c r="K155" s="27">
        <f t="shared" si="44"/>
        <v>6531</v>
      </c>
      <c r="L155" s="27">
        <f t="shared" si="49"/>
        <v>960057</v>
      </c>
      <c r="M155" s="27">
        <f t="shared" si="45"/>
        <v>2478.5798100000002</v>
      </c>
      <c r="N155" s="27">
        <f t="shared" si="46"/>
        <v>2478.5798100000002</v>
      </c>
      <c r="O155" s="27">
        <f t="shared" si="50"/>
        <v>-81755.589630000904</v>
      </c>
      <c r="P155" s="27">
        <f t="shared" si="51"/>
        <v>81755.589630000904</v>
      </c>
    </row>
    <row r="156" spans="1:19">
      <c r="A156" s="30">
        <v>40087</v>
      </c>
      <c r="C156" s="6">
        <v>148</v>
      </c>
      <c r="D156" s="29">
        <f t="shared" si="42"/>
        <v>6531</v>
      </c>
      <c r="E156" s="29">
        <f t="shared" si="47"/>
        <v>966588</v>
      </c>
      <c r="F156" s="29">
        <f t="shared" si="43"/>
        <v>-208912</v>
      </c>
      <c r="G156" s="34">
        <f>+Inputs!$D$3</f>
        <v>0.37951000000000001</v>
      </c>
      <c r="I156" s="27">
        <f t="shared" si="48"/>
        <v>1175500</v>
      </c>
      <c r="K156" s="27">
        <f t="shared" si="44"/>
        <v>6531</v>
      </c>
      <c r="L156" s="27">
        <f t="shared" si="49"/>
        <v>966588</v>
      </c>
      <c r="M156" s="27">
        <f t="shared" si="45"/>
        <v>2478.5798100000002</v>
      </c>
      <c r="N156" s="27">
        <f t="shared" si="46"/>
        <v>2478.5798100000002</v>
      </c>
      <c r="O156" s="27">
        <f t="shared" si="50"/>
        <v>-79277.009820000909</v>
      </c>
      <c r="P156" s="27">
        <f t="shared" si="51"/>
        <v>79277.009820000909</v>
      </c>
    </row>
    <row r="157" spans="1:19">
      <c r="A157" s="31">
        <v>40118</v>
      </c>
      <c r="C157" s="6">
        <v>149</v>
      </c>
      <c r="D157" s="29">
        <f t="shared" si="42"/>
        <v>6531</v>
      </c>
      <c r="E157" s="29">
        <f t="shared" si="47"/>
        <v>973119</v>
      </c>
      <c r="F157" s="29">
        <f t="shared" si="43"/>
        <v>-202381</v>
      </c>
      <c r="G157" s="34">
        <f>+Inputs!$D$3</f>
        <v>0.37951000000000001</v>
      </c>
      <c r="I157" s="27">
        <f t="shared" si="48"/>
        <v>1175500</v>
      </c>
      <c r="K157" s="27">
        <f t="shared" si="44"/>
        <v>6531</v>
      </c>
      <c r="L157" s="27">
        <f t="shared" si="49"/>
        <v>973119</v>
      </c>
      <c r="M157" s="27">
        <f t="shared" si="45"/>
        <v>2478.5798100000002</v>
      </c>
      <c r="N157" s="27">
        <f t="shared" si="46"/>
        <v>2478.5798100000002</v>
      </c>
      <c r="O157" s="27">
        <f t="shared" si="50"/>
        <v>-76798.430010000913</v>
      </c>
      <c r="P157" s="27">
        <f t="shared" si="51"/>
        <v>76798.430010000913</v>
      </c>
    </row>
    <row r="158" spans="1:19">
      <c r="A158" s="30">
        <v>40148</v>
      </c>
      <c r="C158" s="6">
        <v>150</v>
      </c>
      <c r="D158" s="29">
        <f t="shared" si="42"/>
        <v>6531</v>
      </c>
      <c r="E158" s="29">
        <f t="shared" si="47"/>
        <v>979650</v>
      </c>
      <c r="F158" s="29">
        <f t="shared" si="43"/>
        <v>-195850</v>
      </c>
      <c r="G158" s="34">
        <f>+Inputs!$D$3</f>
        <v>0.37951000000000001</v>
      </c>
      <c r="I158" s="27">
        <f t="shared" si="48"/>
        <v>1175500</v>
      </c>
      <c r="K158" s="27">
        <f t="shared" si="44"/>
        <v>6531</v>
      </c>
      <c r="L158" s="27">
        <f t="shared" si="49"/>
        <v>979650</v>
      </c>
      <c r="M158" s="27">
        <f t="shared" si="45"/>
        <v>2478.5798100000002</v>
      </c>
      <c r="N158" s="27">
        <f t="shared" si="46"/>
        <v>2478.5798100000002</v>
      </c>
      <c r="O158" s="27">
        <f t="shared" si="50"/>
        <v>-74319.850200000918</v>
      </c>
      <c r="P158" s="27">
        <f t="shared" si="51"/>
        <v>74319.850200000918</v>
      </c>
    </row>
    <row r="159" spans="1:19" s="237" customFormat="1">
      <c r="A159" s="243">
        <v>40179</v>
      </c>
      <c r="C159" s="238">
        <v>151</v>
      </c>
      <c r="D159" s="239">
        <f>ROUND(-($F$158/60)*1,0)</f>
        <v>3264</v>
      </c>
      <c r="E159" s="239">
        <f t="shared" si="47"/>
        <v>982914</v>
      </c>
      <c r="F159" s="239">
        <f t="shared" si="43"/>
        <v>-192586</v>
      </c>
      <c r="G159" s="240">
        <f>+Inputs!$D$3</f>
        <v>0.37951000000000001</v>
      </c>
      <c r="I159" s="241">
        <f t="shared" si="48"/>
        <v>1175500</v>
      </c>
      <c r="K159" s="241">
        <f t="shared" si="44"/>
        <v>3264</v>
      </c>
      <c r="L159" s="241">
        <f t="shared" si="49"/>
        <v>982914</v>
      </c>
      <c r="M159" s="241">
        <f t="shared" si="45"/>
        <v>1238.72064</v>
      </c>
      <c r="N159" s="241">
        <f t="shared" si="46"/>
        <v>1238.72064</v>
      </c>
      <c r="O159" s="241">
        <f t="shared" si="50"/>
        <v>-73081.129560000918</v>
      </c>
      <c r="P159" s="241">
        <f t="shared" si="51"/>
        <v>73081.129560000918</v>
      </c>
      <c r="Q159" s="242"/>
      <c r="R159" s="242"/>
      <c r="S159" s="242"/>
    </row>
    <row r="160" spans="1:19" s="237" customFormat="1">
      <c r="A160" s="236">
        <v>40210</v>
      </c>
      <c r="C160" s="238">
        <v>152</v>
      </c>
      <c r="D160" s="239">
        <f t="shared" ref="D160:D218" si="52">ROUND(-($F$158/60)*1,0)</f>
        <v>3264</v>
      </c>
      <c r="E160" s="239">
        <f t="shared" si="47"/>
        <v>986178</v>
      </c>
      <c r="F160" s="239">
        <f t="shared" si="43"/>
        <v>-189322</v>
      </c>
      <c r="G160" s="240">
        <f>+Inputs!$D$3</f>
        <v>0.37951000000000001</v>
      </c>
      <c r="I160" s="241">
        <f t="shared" si="48"/>
        <v>1175500</v>
      </c>
      <c r="K160" s="241">
        <f t="shared" si="44"/>
        <v>3264</v>
      </c>
      <c r="L160" s="241">
        <f t="shared" si="49"/>
        <v>986178</v>
      </c>
      <c r="M160" s="241">
        <f t="shared" si="45"/>
        <v>1238.72064</v>
      </c>
      <c r="N160" s="241">
        <f t="shared" si="46"/>
        <v>1238.72064</v>
      </c>
      <c r="O160" s="241">
        <f t="shared" si="50"/>
        <v>-71842.408920000918</v>
      </c>
      <c r="P160" s="241">
        <f t="shared" si="51"/>
        <v>71842.408920000918</v>
      </c>
      <c r="Q160" s="242"/>
      <c r="R160" s="242"/>
      <c r="S160" s="242"/>
    </row>
    <row r="161" spans="1:19" s="237" customFormat="1">
      <c r="A161" s="243">
        <v>40238</v>
      </c>
      <c r="C161" s="238">
        <v>153</v>
      </c>
      <c r="D161" s="239">
        <f t="shared" si="52"/>
        <v>3264</v>
      </c>
      <c r="E161" s="239">
        <f t="shared" si="47"/>
        <v>989442</v>
      </c>
      <c r="F161" s="239">
        <f t="shared" si="43"/>
        <v>-186058</v>
      </c>
      <c r="G161" s="240">
        <f>+Inputs!$D$3</f>
        <v>0.37951000000000001</v>
      </c>
      <c r="I161" s="241">
        <f t="shared" si="48"/>
        <v>1175500</v>
      </c>
      <c r="K161" s="241">
        <f t="shared" si="44"/>
        <v>3264</v>
      </c>
      <c r="L161" s="241">
        <f t="shared" si="49"/>
        <v>989442</v>
      </c>
      <c r="M161" s="241">
        <f t="shared" si="45"/>
        <v>1238.72064</v>
      </c>
      <c r="N161" s="241">
        <f t="shared" si="46"/>
        <v>1238.72064</v>
      </c>
      <c r="O161" s="241">
        <f t="shared" si="50"/>
        <v>-70603.688280000919</v>
      </c>
      <c r="P161" s="241">
        <f t="shared" si="51"/>
        <v>70603.688280000919</v>
      </c>
      <c r="Q161" s="242"/>
      <c r="R161" s="242"/>
      <c r="S161" s="242"/>
    </row>
    <row r="162" spans="1:19" s="237" customFormat="1">
      <c r="A162" s="236">
        <v>40269</v>
      </c>
      <c r="C162" s="238">
        <v>154</v>
      </c>
      <c r="D162" s="239">
        <f t="shared" si="52"/>
        <v>3264</v>
      </c>
      <c r="E162" s="239">
        <f t="shared" si="47"/>
        <v>992706</v>
      </c>
      <c r="F162" s="239">
        <f t="shared" si="43"/>
        <v>-182794</v>
      </c>
      <c r="G162" s="240">
        <f>+Inputs!$D$3</f>
        <v>0.37951000000000001</v>
      </c>
      <c r="I162" s="241">
        <f t="shared" si="48"/>
        <v>1175500</v>
      </c>
      <c r="K162" s="241">
        <f t="shared" si="44"/>
        <v>3264</v>
      </c>
      <c r="L162" s="241">
        <f t="shared" si="49"/>
        <v>992706</v>
      </c>
      <c r="M162" s="241">
        <f t="shared" si="45"/>
        <v>1238.72064</v>
      </c>
      <c r="N162" s="241">
        <f t="shared" si="46"/>
        <v>1238.72064</v>
      </c>
      <c r="O162" s="241">
        <f t="shared" si="50"/>
        <v>-69364.967640000919</v>
      </c>
      <c r="P162" s="241">
        <f t="shared" si="51"/>
        <v>69364.967640000919</v>
      </c>
      <c r="Q162" s="242"/>
      <c r="R162" s="242"/>
      <c r="S162" s="242"/>
    </row>
    <row r="163" spans="1:19" s="237" customFormat="1">
      <c r="A163" s="243">
        <v>40299</v>
      </c>
      <c r="C163" s="238">
        <v>155</v>
      </c>
      <c r="D163" s="239">
        <f t="shared" si="52"/>
        <v>3264</v>
      </c>
      <c r="E163" s="239">
        <f t="shared" si="47"/>
        <v>995970</v>
      </c>
      <c r="F163" s="239">
        <f t="shared" si="43"/>
        <v>-179530</v>
      </c>
      <c r="G163" s="240">
        <f>+Inputs!$D$3</f>
        <v>0.37951000000000001</v>
      </c>
      <c r="I163" s="241">
        <f t="shared" si="48"/>
        <v>1175500</v>
      </c>
      <c r="K163" s="241">
        <f t="shared" si="44"/>
        <v>3264</v>
      </c>
      <c r="L163" s="241">
        <f t="shared" si="49"/>
        <v>995970</v>
      </c>
      <c r="M163" s="241">
        <f t="shared" si="45"/>
        <v>1238.72064</v>
      </c>
      <c r="N163" s="241">
        <f t="shared" si="46"/>
        <v>1238.72064</v>
      </c>
      <c r="O163" s="241">
        <f t="shared" si="50"/>
        <v>-68126.24700000092</v>
      </c>
      <c r="P163" s="241">
        <f t="shared" si="51"/>
        <v>68126.24700000092</v>
      </c>
      <c r="Q163" s="242"/>
      <c r="R163" s="242"/>
      <c r="S163" s="242"/>
    </row>
    <row r="164" spans="1:19" s="237" customFormat="1">
      <c r="A164" s="236">
        <v>40330</v>
      </c>
      <c r="C164" s="238">
        <v>156</v>
      </c>
      <c r="D164" s="239">
        <f t="shared" si="52"/>
        <v>3264</v>
      </c>
      <c r="E164" s="239">
        <f t="shared" si="47"/>
        <v>999234</v>
      </c>
      <c r="F164" s="239">
        <f t="shared" si="43"/>
        <v>-176266</v>
      </c>
      <c r="G164" s="240">
        <f>+Inputs!$D$3</f>
        <v>0.37951000000000001</v>
      </c>
      <c r="I164" s="241">
        <f t="shared" si="48"/>
        <v>1175500</v>
      </c>
      <c r="K164" s="241">
        <f t="shared" si="44"/>
        <v>3264</v>
      </c>
      <c r="L164" s="241">
        <f t="shared" si="49"/>
        <v>999234</v>
      </c>
      <c r="M164" s="241">
        <f t="shared" si="45"/>
        <v>1238.72064</v>
      </c>
      <c r="N164" s="241">
        <f t="shared" si="46"/>
        <v>1238.72064</v>
      </c>
      <c r="O164" s="241">
        <f t="shared" si="50"/>
        <v>-66887.52636000092</v>
      </c>
      <c r="P164" s="241">
        <f t="shared" si="51"/>
        <v>66887.52636000092</v>
      </c>
      <c r="Q164" s="242"/>
      <c r="R164" s="242"/>
      <c r="S164" s="242"/>
    </row>
    <row r="165" spans="1:19" s="237" customFormat="1">
      <c r="A165" s="243">
        <v>40360</v>
      </c>
      <c r="C165" s="238">
        <v>157</v>
      </c>
      <c r="D165" s="239">
        <f t="shared" si="52"/>
        <v>3264</v>
      </c>
      <c r="E165" s="239">
        <f t="shared" si="47"/>
        <v>1002498</v>
      </c>
      <c r="F165" s="239">
        <f t="shared" si="43"/>
        <v>-173002</v>
      </c>
      <c r="G165" s="240">
        <f>+Inputs!$D$3</f>
        <v>0.37951000000000001</v>
      </c>
      <c r="I165" s="241">
        <f t="shared" si="48"/>
        <v>1175500</v>
      </c>
      <c r="K165" s="241">
        <f t="shared" si="44"/>
        <v>3264</v>
      </c>
      <c r="L165" s="241">
        <f t="shared" si="49"/>
        <v>1002498</v>
      </c>
      <c r="M165" s="241">
        <f t="shared" si="45"/>
        <v>1238.72064</v>
      </c>
      <c r="N165" s="241">
        <f t="shared" si="46"/>
        <v>1238.72064</v>
      </c>
      <c r="O165" s="241">
        <f t="shared" si="50"/>
        <v>-65648.805720000921</v>
      </c>
      <c r="P165" s="241">
        <f t="shared" si="51"/>
        <v>65648.805720000921</v>
      </c>
      <c r="Q165" s="242"/>
      <c r="R165" s="242"/>
      <c r="S165" s="242"/>
    </row>
    <row r="166" spans="1:19" s="237" customFormat="1">
      <c r="A166" s="236">
        <v>40391</v>
      </c>
      <c r="C166" s="238">
        <v>158</v>
      </c>
      <c r="D166" s="239">
        <f t="shared" si="52"/>
        <v>3264</v>
      </c>
      <c r="E166" s="239">
        <f t="shared" si="47"/>
        <v>1005762</v>
      </c>
      <c r="F166" s="239">
        <f t="shared" si="43"/>
        <v>-169738</v>
      </c>
      <c r="G166" s="240">
        <f>+Inputs!$D$3</f>
        <v>0.37951000000000001</v>
      </c>
      <c r="I166" s="241">
        <f t="shared" si="48"/>
        <v>1175500</v>
      </c>
      <c r="K166" s="241">
        <f t="shared" si="44"/>
        <v>3264</v>
      </c>
      <c r="L166" s="241">
        <f t="shared" si="49"/>
        <v>1005762</v>
      </c>
      <c r="M166" s="241">
        <f t="shared" si="45"/>
        <v>1238.72064</v>
      </c>
      <c r="N166" s="241">
        <f t="shared" si="46"/>
        <v>1238.72064</v>
      </c>
      <c r="O166" s="241">
        <f t="shared" si="50"/>
        <v>-64410.085080000921</v>
      </c>
      <c r="P166" s="241">
        <f t="shared" si="51"/>
        <v>64410.085080000921</v>
      </c>
      <c r="Q166" s="242"/>
      <c r="R166" s="242"/>
      <c r="S166" s="242"/>
    </row>
    <row r="167" spans="1:19" s="237" customFormat="1">
      <c r="A167" s="243">
        <v>40422</v>
      </c>
      <c r="C167" s="238">
        <v>159</v>
      </c>
      <c r="D167" s="239">
        <f t="shared" si="52"/>
        <v>3264</v>
      </c>
      <c r="E167" s="239">
        <f t="shared" si="47"/>
        <v>1009026</v>
      </c>
      <c r="F167" s="239">
        <f t="shared" si="43"/>
        <v>-166474</v>
      </c>
      <c r="G167" s="240">
        <f>+Inputs!$D$3</f>
        <v>0.37951000000000001</v>
      </c>
      <c r="I167" s="241">
        <f t="shared" si="48"/>
        <v>1175500</v>
      </c>
      <c r="K167" s="241">
        <f t="shared" si="44"/>
        <v>3264</v>
      </c>
      <c r="L167" s="241">
        <f t="shared" si="49"/>
        <v>1009026</v>
      </c>
      <c r="M167" s="241">
        <f t="shared" si="45"/>
        <v>1238.72064</v>
      </c>
      <c r="N167" s="241">
        <f t="shared" si="46"/>
        <v>1238.72064</v>
      </c>
      <c r="O167" s="241">
        <f t="shared" si="50"/>
        <v>-63171.364440000922</v>
      </c>
      <c r="P167" s="241">
        <f t="shared" si="51"/>
        <v>63171.364440000922</v>
      </c>
      <c r="Q167" s="242"/>
      <c r="R167" s="242"/>
      <c r="S167" s="242"/>
    </row>
    <row r="168" spans="1:19" s="237" customFormat="1">
      <c r="A168" s="236">
        <v>40452</v>
      </c>
      <c r="C168" s="238">
        <v>160</v>
      </c>
      <c r="D168" s="239">
        <f t="shared" si="52"/>
        <v>3264</v>
      </c>
      <c r="E168" s="239">
        <f t="shared" si="47"/>
        <v>1012290</v>
      </c>
      <c r="F168" s="239">
        <f t="shared" si="43"/>
        <v>-163210</v>
      </c>
      <c r="G168" s="240">
        <f>+Inputs!$D$3</f>
        <v>0.37951000000000001</v>
      </c>
      <c r="I168" s="241">
        <f t="shared" si="48"/>
        <v>1175500</v>
      </c>
      <c r="K168" s="241">
        <f t="shared" si="44"/>
        <v>3264</v>
      </c>
      <c r="L168" s="241">
        <f t="shared" si="49"/>
        <v>1012290</v>
      </c>
      <c r="M168" s="241">
        <f t="shared" si="45"/>
        <v>1238.72064</v>
      </c>
      <c r="N168" s="241">
        <f t="shared" si="46"/>
        <v>1238.72064</v>
      </c>
      <c r="O168" s="241">
        <f t="shared" si="50"/>
        <v>-61932.643800000922</v>
      </c>
      <c r="P168" s="241">
        <f t="shared" si="51"/>
        <v>61932.643800000922</v>
      </c>
      <c r="Q168" s="242"/>
      <c r="R168" s="242"/>
      <c r="S168" s="242"/>
    </row>
    <row r="169" spans="1:19" s="237" customFormat="1">
      <c r="A169" s="243">
        <v>40483</v>
      </c>
      <c r="C169" s="238">
        <v>161</v>
      </c>
      <c r="D169" s="239">
        <f t="shared" si="52"/>
        <v>3264</v>
      </c>
      <c r="E169" s="239">
        <f t="shared" si="47"/>
        <v>1015554</v>
      </c>
      <c r="F169" s="239">
        <f t="shared" ref="F169:F188" si="53">$B$9+E169</f>
        <v>-159946</v>
      </c>
      <c r="G169" s="240">
        <f>+Inputs!$D$3</f>
        <v>0.37951000000000001</v>
      </c>
      <c r="I169" s="241">
        <f t="shared" si="48"/>
        <v>1175500</v>
      </c>
      <c r="K169" s="241">
        <f t="shared" ref="K169:K188" si="54">D169</f>
        <v>3264</v>
      </c>
      <c r="L169" s="241">
        <f t="shared" si="49"/>
        <v>1015554</v>
      </c>
      <c r="M169" s="241">
        <f t="shared" ref="M169:M188" si="55">K169*G169</f>
        <v>1238.72064</v>
      </c>
      <c r="N169" s="241">
        <f t="shared" ref="N169:N188" si="56">M169-J169</f>
        <v>1238.72064</v>
      </c>
      <c r="O169" s="241">
        <f t="shared" si="50"/>
        <v>-60693.923160000923</v>
      </c>
      <c r="P169" s="241">
        <f t="shared" si="51"/>
        <v>60693.923160000923</v>
      </c>
      <c r="Q169" s="242"/>
      <c r="R169" s="242"/>
      <c r="S169" s="242"/>
    </row>
    <row r="170" spans="1:19" s="237" customFormat="1">
      <c r="A170" s="236">
        <v>40513</v>
      </c>
      <c r="C170" s="238">
        <v>162</v>
      </c>
      <c r="D170" s="239">
        <f t="shared" si="52"/>
        <v>3264</v>
      </c>
      <c r="E170" s="239">
        <f t="shared" ref="E170:E188" si="57">+E169+D170</f>
        <v>1018818</v>
      </c>
      <c r="F170" s="239">
        <f t="shared" si="53"/>
        <v>-156682</v>
      </c>
      <c r="G170" s="240">
        <f>+Inputs!$D$3</f>
        <v>0.37951000000000001</v>
      </c>
      <c r="I170" s="241">
        <f t="shared" ref="I170:I188" si="58">+I169+H170</f>
        <v>1175500</v>
      </c>
      <c r="K170" s="241">
        <f t="shared" si="54"/>
        <v>3264</v>
      </c>
      <c r="L170" s="241">
        <f t="shared" ref="L170:L188" si="59">+L169+K170</f>
        <v>1018818</v>
      </c>
      <c r="M170" s="241">
        <f t="shared" si="55"/>
        <v>1238.72064</v>
      </c>
      <c r="N170" s="241">
        <f t="shared" si="56"/>
        <v>1238.72064</v>
      </c>
      <c r="O170" s="241">
        <f t="shared" ref="O170:O188" si="60">+O169+N170</f>
        <v>-59455.202520000923</v>
      </c>
      <c r="P170" s="241">
        <f t="shared" ref="P170:P188" si="61">P169-N170</f>
        <v>59455.202520000923</v>
      </c>
      <c r="Q170" s="242"/>
      <c r="R170" s="242"/>
      <c r="S170" s="242"/>
    </row>
    <row r="171" spans="1:19" s="237" customFormat="1">
      <c r="A171" s="243">
        <v>40544</v>
      </c>
      <c r="C171" s="238">
        <v>163</v>
      </c>
      <c r="D171" s="239">
        <f t="shared" si="52"/>
        <v>3264</v>
      </c>
      <c r="E171" s="239">
        <f t="shared" si="57"/>
        <v>1022082</v>
      </c>
      <c r="F171" s="239">
        <f t="shared" si="53"/>
        <v>-153418</v>
      </c>
      <c r="G171" s="240">
        <f>+Inputs!$D$3</f>
        <v>0.37951000000000001</v>
      </c>
      <c r="I171" s="241">
        <f t="shared" si="58"/>
        <v>1175500</v>
      </c>
      <c r="K171" s="241">
        <f t="shared" si="54"/>
        <v>3264</v>
      </c>
      <c r="L171" s="241">
        <f t="shared" si="59"/>
        <v>1022082</v>
      </c>
      <c r="M171" s="241">
        <f t="shared" si="55"/>
        <v>1238.72064</v>
      </c>
      <c r="N171" s="241">
        <f t="shared" si="56"/>
        <v>1238.72064</v>
      </c>
      <c r="O171" s="241">
        <f t="shared" si="60"/>
        <v>-58216.481880000923</v>
      </c>
      <c r="P171" s="241">
        <f t="shared" si="61"/>
        <v>58216.481880000923</v>
      </c>
      <c r="Q171" s="242"/>
      <c r="R171" s="242"/>
      <c r="S171" s="242"/>
    </row>
    <row r="172" spans="1:19" s="237" customFormat="1">
      <c r="A172" s="236">
        <v>40575</v>
      </c>
      <c r="C172" s="238">
        <v>164</v>
      </c>
      <c r="D172" s="239">
        <f t="shared" si="52"/>
        <v>3264</v>
      </c>
      <c r="E172" s="239">
        <f t="shared" si="57"/>
        <v>1025346</v>
      </c>
      <c r="F172" s="239">
        <f t="shared" si="53"/>
        <v>-150154</v>
      </c>
      <c r="G172" s="240">
        <f>+Inputs!$D$3</f>
        <v>0.37951000000000001</v>
      </c>
      <c r="I172" s="241">
        <f t="shared" si="58"/>
        <v>1175500</v>
      </c>
      <c r="K172" s="241">
        <f t="shared" si="54"/>
        <v>3264</v>
      </c>
      <c r="L172" s="241">
        <f t="shared" si="59"/>
        <v>1025346</v>
      </c>
      <c r="M172" s="241">
        <f t="shared" si="55"/>
        <v>1238.72064</v>
      </c>
      <c r="N172" s="241">
        <f t="shared" si="56"/>
        <v>1238.72064</v>
      </c>
      <c r="O172" s="241">
        <f t="shared" si="60"/>
        <v>-56977.761240000924</v>
      </c>
      <c r="P172" s="241">
        <f t="shared" si="61"/>
        <v>56977.761240000924</v>
      </c>
      <c r="Q172" s="242"/>
      <c r="R172" s="242"/>
      <c r="S172" s="242"/>
    </row>
    <row r="173" spans="1:19" s="237" customFormat="1">
      <c r="A173" s="243">
        <v>40603</v>
      </c>
      <c r="C173" s="238">
        <v>165</v>
      </c>
      <c r="D173" s="239">
        <f t="shared" si="52"/>
        <v>3264</v>
      </c>
      <c r="E173" s="239">
        <f t="shared" si="57"/>
        <v>1028610</v>
      </c>
      <c r="F173" s="239">
        <f t="shared" si="53"/>
        <v>-146890</v>
      </c>
      <c r="G173" s="240">
        <f>+Inputs!$D$3</f>
        <v>0.37951000000000001</v>
      </c>
      <c r="I173" s="241">
        <f t="shared" si="58"/>
        <v>1175500</v>
      </c>
      <c r="K173" s="241">
        <f t="shared" si="54"/>
        <v>3264</v>
      </c>
      <c r="L173" s="241">
        <f t="shared" si="59"/>
        <v>1028610</v>
      </c>
      <c r="M173" s="241">
        <f t="shared" si="55"/>
        <v>1238.72064</v>
      </c>
      <c r="N173" s="241">
        <f t="shared" si="56"/>
        <v>1238.72064</v>
      </c>
      <c r="O173" s="241">
        <f t="shared" si="60"/>
        <v>-55739.040600000924</v>
      </c>
      <c r="P173" s="241">
        <f t="shared" si="61"/>
        <v>55739.040600000924</v>
      </c>
      <c r="Q173" s="242"/>
      <c r="R173" s="242"/>
      <c r="S173" s="242"/>
    </row>
    <row r="174" spans="1:19" s="237" customFormat="1">
      <c r="A174" s="236">
        <v>40634</v>
      </c>
      <c r="C174" s="238">
        <v>166</v>
      </c>
      <c r="D174" s="239">
        <f t="shared" si="52"/>
        <v>3264</v>
      </c>
      <c r="E174" s="239">
        <f t="shared" si="57"/>
        <v>1031874</v>
      </c>
      <c r="F174" s="239">
        <f t="shared" si="53"/>
        <v>-143626</v>
      </c>
      <c r="G174" s="240">
        <f>+Inputs!$D$3</f>
        <v>0.37951000000000001</v>
      </c>
      <c r="I174" s="241">
        <f t="shared" si="58"/>
        <v>1175500</v>
      </c>
      <c r="K174" s="241">
        <f t="shared" si="54"/>
        <v>3264</v>
      </c>
      <c r="L174" s="241">
        <f t="shared" si="59"/>
        <v>1031874</v>
      </c>
      <c r="M174" s="241">
        <f t="shared" si="55"/>
        <v>1238.72064</v>
      </c>
      <c r="N174" s="241">
        <f t="shared" si="56"/>
        <v>1238.72064</v>
      </c>
      <c r="O174" s="241">
        <f t="shared" si="60"/>
        <v>-54500.319960000925</v>
      </c>
      <c r="P174" s="241">
        <f t="shared" si="61"/>
        <v>54500.319960000925</v>
      </c>
      <c r="Q174" s="242"/>
      <c r="R174" s="242"/>
      <c r="S174" s="242"/>
    </row>
    <row r="175" spans="1:19" s="237" customFormat="1">
      <c r="A175" s="243">
        <v>40664</v>
      </c>
      <c r="C175" s="238">
        <v>167</v>
      </c>
      <c r="D175" s="239">
        <f t="shared" si="52"/>
        <v>3264</v>
      </c>
      <c r="E175" s="239">
        <f t="shared" si="57"/>
        <v>1035138</v>
      </c>
      <c r="F175" s="239">
        <f t="shared" si="53"/>
        <v>-140362</v>
      </c>
      <c r="G175" s="240">
        <f>+Inputs!$D$3</f>
        <v>0.37951000000000001</v>
      </c>
      <c r="I175" s="241">
        <f t="shared" si="58"/>
        <v>1175500</v>
      </c>
      <c r="K175" s="241">
        <f t="shared" si="54"/>
        <v>3264</v>
      </c>
      <c r="L175" s="241">
        <f t="shared" si="59"/>
        <v>1035138</v>
      </c>
      <c r="M175" s="241">
        <f t="shared" si="55"/>
        <v>1238.72064</v>
      </c>
      <c r="N175" s="241">
        <f t="shared" si="56"/>
        <v>1238.72064</v>
      </c>
      <c r="O175" s="241">
        <f t="shared" si="60"/>
        <v>-53261.599320000925</v>
      </c>
      <c r="P175" s="241">
        <f t="shared" si="61"/>
        <v>53261.599320000925</v>
      </c>
      <c r="Q175" s="242"/>
      <c r="R175" s="242"/>
      <c r="S175" s="242"/>
    </row>
    <row r="176" spans="1:19" s="237" customFormat="1">
      <c r="A176" s="236">
        <v>40695</v>
      </c>
      <c r="C176" s="238">
        <v>168</v>
      </c>
      <c r="D176" s="239">
        <f t="shared" si="52"/>
        <v>3264</v>
      </c>
      <c r="E176" s="239">
        <f t="shared" si="57"/>
        <v>1038402</v>
      </c>
      <c r="F176" s="239">
        <f t="shared" si="53"/>
        <v>-137098</v>
      </c>
      <c r="G176" s="240">
        <f>+Inputs!$D$3</f>
        <v>0.37951000000000001</v>
      </c>
      <c r="I176" s="241">
        <f t="shared" si="58"/>
        <v>1175500</v>
      </c>
      <c r="K176" s="241">
        <f t="shared" si="54"/>
        <v>3264</v>
      </c>
      <c r="L176" s="241">
        <f t="shared" si="59"/>
        <v>1038402</v>
      </c>
      <c r="M176" s="241">
        <f t="shared" si="55"/>
        <v>1238.72064</v>
      </c>
      <c r="N176" s="241">
        <f t="shared" si="56"/>
        <v>1238.72064</v>
      </c>
      <c r="O176" s="241">
        <f t="shared" si="60"/>
        <v>-52022.878680000926</v>
      </c>
      <c r="P176" s="241">
        <f t="shared" si="61"/>
        <v>52022.878680000926</v>
      </c>
      <c r="Q176" s="242"/>
      <c r="R176" s="242"/>
      <c r="S176" s="242"/>
    </row>
    <row r="177" spans="1:19" s="237" customFormat="1">
      <c r="A177" s="243">
        <v>40725</v>
      </c>
      <c r="C177" s="238">
        <v>169</v>
      </c>
      <c r="D177" s="239">
        <f t="shared" si="52"/>
        <v>3264</v>
      </c>
      <c r="E177" s="239">
        <f t="shared" si="57"/>
        <v>1041666</v>
      </c>
      <c r="F177" s="239">
        <f t="shared" si="53"/>
        <v>-133834</v>
      </c>
      <c r="G177" s="240">
        <f>+Inputs!$D$3</f>
        <v>0.37951000000000001</v>
      </c>
      <c r="I177" s="241">
        <f t="shared" si="58"/>
        <v>1175500</v>
      </c>
      <c r="K177" s="241">
        <f t="shared" si="54"/>
        <v>3264</v>
      </c>
      <c r="L177" s="241">
        <f t="shared" si="59"/>
        <v>1041666</v>
      </c>
      <c r="M177" s="241">
        <f t="shared" si="55"/>
        <v>1238.72064</v>
      </c>
      <c r="N177" s="241">
        <f t="shared" si="56"/>
        <v>1238.72064</v>
      </c>
      <c r="O177" s="241">
        <f t="shared" si="60"/>
        <v>-50784.158040000926</v>
      </c>
      <c r="P177" s="241">
        <f t="shared" si="61"/>
        <v>50784.158040000926</v>
      </c>
      <c r="Q177" s="242"/>
      <c r="R177" s="242"/>
      <c r="S177" s="242"/>
    </row>
    <row r="178" spans="1:19" s="237" customFormat="1">
      <c r="A178" s="236">
        <v>40756</v>
      </c>
      <c r="C178" s="238">
        <v>170</v>
      </c>
      <c r="D178" s="239">
        <f t="shared" si="52"/>
        <v>3264</v>
      </c>
      <c r="E178" s="239">
        <f t="shared" si="57"/>
        <v>1044930</v>
      </c>
      <c r="F178" s="239">
        <f t="shared" si="53"/>
        <v>-130570</v>
      </c>
      <c r="G178" s="240">
        <f>+Inputs!$D$3</f>
        <v>0.37951000000000001</v>
      </c>
      <c r="I178" s="241">
        <f t="shared" si="58"/>
        <v>1175500</v>
      </c>
      <c r="K178" s="241">
        <f t="shared" si="54"/>
        <v>3264</v>
      </c>
      <c r="L178" s="241">
        <f t="shared" si="59"/>
        <v>1044930</v>
      </c>
      <c r="M178" s="241">
        <f t="shared" si="55"/>
        <v>1238.72064</v>
      </c>
      <c r="N178" s="241">
        <f t="shared" si="56"/>
        <v>1238.72064</v>
      </c>
      <c r="O178" s="241">
        <f t="shared" si="60"/>
        <v>-49545.437400000927</v>
      </c>
      <c r="P178" s="241">
        <f t="shared" si="61"/>
        <v>49545.437400000927</v>
      </c>
      <c r="Q178" s="242"/>
      <c r="R178" s="242"/>
      <c r="S178" s="242"/>
    </row>
    <row r="179" spans="1:19" s="237" customFormat="1">
      <c r="A179" s="243">
        <v>40787</v>
      </c>
      <c r="C179" s="238">
        <v>171</v>
      </c>
      <c r="D179" s="239">
        <f t="shared" si="52"/>
        <v>3264</v>
      </c>
      <c r="E179" s="239">
        <f t="shared" si="57"/>
        <v>1048194</v>
      </c>
      <c r="F179" s="239">
        <f t="shared" si="53"/>
        <v>-127306</v>
      </c>
      <c r="G179" s="240">
        <f>+Inputs!$D$3</f>
        <v>0.37951000000000001</v>
      </c>
      <c r="I179" s="241">
        <f t="shared" si="58"/>
        <v>1175500</v>
      </c>
      <c r="K179" s="241">
        <f t="shared" si="54"/>
        <v>3264</v>
      </c>
      <c r="L179" s="241">
        <f t="shared" si="59"/>
        <v>1048194</v>
      </c>
      <c r="M179" s="241">
        <f t="shared" si="55"/>
        <v>1238.72064</v>
      </c>
      <c r="N179" s="241">
        <f t="shared" si="56"/>
        <v>1238.72064</v>
      </c>
      <c r="O179" s="241">
        <f t="shared" si="60"/>
        <v>-48306.716760000927</v>
      </c>
      <c r="P179" s="241">
        <f t="shared" si="61"/>
        <v>48306.716760000927</v>
      </c>
      <c r="Q179" s="242"/>
      <c r="R179" s="242"/>
      <c r="S179" s="242"/>
    </row>
    <row r="180" spans="1:19" s="237" customFormat="1">
      <c r="A180" s="236">
        <v>40817</v>
      </c>
      <c r="C180" s="238">
        <v>172</v>
      </c>
      <c r="D180" s="239">
        <f t="shared" si="52"/>
        <v>3264</v>
      </c>
      <c r="E180" s="239">
        <f t="shared" si="57"/>
        <v>1051458</v>
      </c>
      <c r="F180" s="239">
        <f t="shared" si="53"/>
        <v>-124042</v>
      </c>
      <c r="G180" s="240">
        <f>+Inputs!$D$3</f>
        <v>0.37951000000000001</v>
      </c>
      <c r="I180" s="241">
        <f t="shared" si="58"/>
        <v>1175500</v>
      </c>
      <c r="K180" s="241">
        <f t="shared" si="54"/>
        <v>3264</v>
      </c>
      <c r="L180" s="241">
        <f t="shared" si="59"/>
        <v>1051458</v>
      </c>
      <c r="M180" s="241">
        <f t="shared" si="55"/>
        <v>1238.72064</v>
      </c>
      <c r="N180" s="241">
        <f t="shared" si="56"/>
        <v>1238.72064</v>
      </c>
      <c r="O180" s="241">
        <f t="shared" si="60"/>
        <v>-47067.996120000927</v>
      </c>
      <c r="P180" s="241">
        <f t="shared" si="61"/>
        <v>47067.996120000927</v>
      </c>
      <c r="Q180" s="242"/>
      <c r="R180" s="242"/>
      <c r="S180" s="242"/>
    </row>
    <row r="181" spans="1:19" s="237" customFormat="1">
      <c r="A181" s="243">
        <v>40848</v>
      </c>
      <c r="C181" s="238">
        <v>173</v>
      </c>
      <c r="D181" s="239">
        <f t="shared" si="52"/>
        <v>3264</v>
      </c>
      <c r="E181" s="239">
        <f t="shared" si="57"/>
        <v>1054722</v>
      </c>
      <c r="F181" s="239">
        <f t="shared" si="53"/>
        <v>-120778</v>
      </c>
      <c r="G181" s="240">
        <f>+Inputs!$D$3</f>
        <v>0.37951000000000001</v>
      </c>
      <c r="I181" s="241">
        <f t="shared" si="58"/>
        <v>1175500</v>
      </c>
      <c r="K181" s="241">
        <f t="shared" si="54"/>
        <v>3264</v>
      </c>
      <c r="L181" s="241">
        <f t="shared" si="59"/>
        <v>1054722</v>
      </c>
      <c r="M181" s="241">
        <f t="shared" si="55"/>
        <v>1238.72064</v>
      </c>
      <c r="N181" s="241">
        <f t="shared" si="56"/>
        <v>1238.72064</v>
      </c>
      <c r="O181" s="241">
        <f t="shared" si="60"/>
        <v>-45829.275480000928</v>
      </c>
      <c r="P181" s="241">
        <f t="shared" si="61"/>
        <v>45829.275480000928</v>
      </c>
      <c r="Q181" s="242"/>
      <c r="R181" s="242"/>
      <c r="S181" s="242"/>
    </row>
    <row r="182" spans="1:19" s="237" customFormat="1">
      <c r="A182" s="236">
        <v>40878</v>
      </c>
      <c r="C182" s="238">
        <v>174</v>
      </c>
      <c r="D182" s="239">
        <f t="shared" si="52"/>
        <v>3264</v>
      </c>
      <c r="E182" s="239">
        <f t="shared" si="57"/>
        <v>1057986</v>
      </c>
      <c r="F182" s="239">
        <f t="shared" si="53"/>
        <v>-117514</v>
      </c>
      <c r="G182" s="240">
        <f>+Inputs!$D$3</f>
        <v>0.37951000000000001</v>
      </c>
      <c r="I182" s="241">
        <f t="shared" si="58"/>
        <v>1175500</v>
      </c>
      <c r="K182" s="241">
        <f t="shared" si="54"/>
        <v>3264</v>
      </c>
      <c r="L182" s="241">
        <f t="shared" si="59"/>
        <v>1057986</v>
      </c>
      <c r="M182" s="241">
        <f t="shared" si="55"/>
        <v>1238.72064</v>
      </c>
      <c r="N182" s="241">
        <f t="shared" si="56"/>
        <v>1238.72064</v>
      </c>
      <c r="O182" s="241">
        <f t="shared" si="60"/>
        <v>-44590.554840000928</v>
      </c>
      <c r="P182" s="241">
        <f t="shared" si="61"/>
        <v>44590.554840000928</v>
      </c>
      <c r="Q182" s="242"/>
      <c r="R182" s="242"/>
      <c r="S182" s="242"/>
    </row>
    <row r="183" spans="1:19" s="237" customFormat="1">
      <c r="A183" s="243">
        <v>40909</v>
      </c>
      <c r="C183" s="238">
        <v>175</v>
      </c>
      <c r="D183" s="239">
        <f t="shared" si="52"/>
        <v>3264</v>
      </c>
      <c r="E183" s="239">
        <f t="shared" si="57"/>
        <v>1061250</v>
      </c>
      <c r="F183" s="239">
        <f t="shared" si="53"/>
        <v>-114250</v>
      </c>
      <c r="G183" s="240">
        <f>+Inputs!$D$3</f>
        <v>0.37951000000000001</v>
      </c>
      <c r="I183" s="241">
        <f t="shared" si="58"/>
        <v>1175500</v>
      </c>
      <c r="K183" s="241">
        <f t="shared" si="54"/>
        <v>3264</v>
      </c>
      <c r="L183" s="241">
        <f t="shared" si="59"/>
        <v>1061250</v>
      </c>
      <c r="M183" s="241">
        <f t="shared" si="55"/>
        <v>1238.72064</v>
      </c>
      <c r="N183" s="241">
        <f t="shared" si="56"/>
        <v>1238.72064</v>
      </c>
      <c r="O183" s="241">
        <f t="shared" si="60"/>
        <v>-43351.834200000929</v>
      </c>
      <c r="P183" s="241">
        <f t="shared" si="61"/>
        <v>43351.834200000929</v>
      </c>
      <c r="Q183" s="242"/>
      <c r="R183" s="242"/>
      <c r="S183" s="242"/>
    </row>
    <row r="184" spans="1:19" s="237" customFormat="1">
      <c r="A184" s="236">
        <v>40940</v>
      </c>
      <c r="C184" s="238">
        <v>176</v>
      </c>
      <c r="D184" s="239">
        <f t="shared" si="52"/>
        <v>3264</v>
      </c>
      <c r="E184" s="239">
        <f t="shared" si="57"/>
        <v>1064514</v>
      </c>
      <c r="F184" s="239">
        <f t="shared" si="53"/>
        <v>-110986</v>
      </c>
      <c r="G184" s="240">
        <f>+Inputs!$D$3</f>
        <v>0.37951000000000001</v>
      </c>
      <c r="I184" s="241">
        <f t="shared" si="58"/>
        <v>1175500</v>
      </c>
      <c r="K184" s="241">
        <f t="shared" si="54"/>
        <v>3264</v>
      </c>
      <c r="L184" s="241">
        <f t="shared" si="59"/>
        <v>1064514</v>
      </c>
      <c r="M184" s="241">
        <f t="shared" si="55"/>
        <v>1238.72064</v>
      </c>
      <c r="N184" s="241">
        <f t="shared" si="56"/>
        <v>1238.72064</v>
      </c>
      <c r="O184" s="241">
        <f t="shared" si="60"/>
        <v>-42113.113560000929</v>
      </c>
      <c r="P184" s="241">
        <f t="shared" si="61"/>
        <v>42113.113560000929</v>
      </c>
      <c r="Q184" s="242"/>
      <c r="R184" s="242"/>
      <c r="S184" s="242"/>
    </row>
    <row r="185" spans="1:19" s="237" customFormat="1">
      <c r="A185" s="243">
        <v>40969</v>
      </c>
      <c r="C185" s="238">
        <v>177</v>
      </c>
      <c r="D185" s="239">
        <f t="shared" si="52"/>
        <v>3264</v>
      </c>
      <c r="E185" s="239">
        <f t="shared" si="57"/>
        <v>1067778</v>
      </c>
      <c r="F185" s="239">
        <f t="shared" si="53"/>
        <v>-107722</v>
      </c>
      <c r="G185" s="240">
        <f>+Inputs!$D$3</f>
        <v>0.37951000000000001</v>
      </c>
      <c r="I185" s="241">
        <f t="shared" si="58"/>
        <v>1175500</v>
      </c>
      <c r="K185" s="241">
        <f t="shared" si="54"/>
        <v>3264</v>
      </c>
      <c r="L185" s="241">
        <f t="shared" si="59"/>
        <v>1067778</v>
      </c>
      <c r="M185" s="241">
        <f t="shared" si="55"/>
        <v>1238.72064</v>
      </c>
      <c r="N185" s="241">
        <f t="shared" si="56"/>
        <v>1238.72064</v>
      </c>
      <c r="O185" s="241">
        <f t="shared" si="60"/>
        <v>-40874.39292000093</v>
      </c>
      <c r="P185" s="241">
        <f t="shared" si="61"/>
        <v>40874.39292000093</v>
      </c>
      <c r="Q185" s="242"/>
      <c r="R185" s="242"/>
      <c r="S185" s="242"/>
    </row>
    <row r="186" spans="1:19" s="237" customFormat="1">
      <c r="A186" s="236">
        <v>41000</v>
      </c>
      <c r="C186" s="238">
        <v>178</v>
      </c>
      <c r="D186" s="239">
        <f t="shared" si="52"/>
        <v>3264</v>
      </c>
      <c r="E186" s="239">
        <f t="shared" si="57"/>
        <v>1071042</v>
      </c>
      <c r="F186" s="239">
        <f t="shared" si="53"/>
        <v>-104458</v>
      </c>
      <c r="G186" s="240">
        <f>+Inputs!$D$3</f>
        <v>0.37951000000000001</v>
      </c>
      <c r="I186" s="241">
        <f t="shared" si="58"/>
        <v>1175500</v>
      </c>
      <c r="K186" s="241">
        <f t="shared" si="54"/>
        <v>3264</v>
      </c>
      <c r="L186" s="241">
        <f t="shared" si="59"/>
        <v>1071042</v>
      </c>
      <c r="M186" s="241">
        <f t="shared" si="55"/>
        <v>1238.72064</v>
      </c>
      <c r="N186" s="241">
        <f t="shared" si="56"/>
        <v>1238.72064</v>
      </c>
      <c r="O186" s="241">
        <f t="shared" si="60"/>
        <v>-39635.67228000093</v>
      </c>
      <c r="P186" s="241">
        <f t="shared" si="61"/>
        <v>39635.67228000093</v>
      </c>
      <c r="Q186" s="242"/>
      <c r="R186" s="242"/>
      <c r="S186" s="242"/>
    </row>
    <row r="187" spans="1:19" s="237" customFormat="1">
      <c r="A187" s="243">
        <v>41030</v>
      </c>
      <c r="C187" s="238">
        <v>179</v>
      </c>
      <c r="D187" s="239">
        <f t="shared" si="52"/>
        <v>3264</v>
      </c>
      <c r="E187" s="239">
        <f t="shared" si="57"/>
        <v>1074306</v>
      </c>
      <c r="F187" s="239">
        <f t="shared" si="53"/>
        <v>-101194</v>
      </c>
      <c r="G187" s="240">
        <f>+Inputs!$D$3</f>
        <v>0.37951000000000001</v>
      </c>
      <c r="I187" s="241">
        <f t="shared" si="58"/>
        <v>1175500</v>
      </c>
      <c r="K187" s="241">
        <f t="shared" si="54"/>
        <v>3264</v>
      </c>
      <c r="L187" s="241">
        <f t="shared" si="59"/>
        <v>1074306</v>
      </c>
      <c r="M187" s="241">
        <f t="shared" si="55"/>
        <v>1238.72064</v>
      </c>
      <c r="N187" s="241">
        <f t="shared" si="56"/>
        <v>1238.72064</v>
      </c>
      <c r="O187" s="241">
        <f t="shared" si="60"/>
        <v>-38396.951640000931</v>
      </c>
      <c r="P187" s="241">
        <f t="shared" si="61"/>
        <v>38396.951640000931</v>
      </c>
      <c r="Q187" s="242"/>
      <c r="R187" s="242"/>
      <c r="S187" s="242"/>
    </row>
    <row r="188" spans="1:19" s="237" customFormat="1">
      <c r="A188" s="236">
        <v>41061</v>
      </c>
      <c r="C188" s="238">
        <v>180</v>
      </c>
      <c r="D188" s="239">
        <f t="shared" si="52"/>
        <v>3264</v>
      </c>
      <c r="E188" s="239">
        <f t="shared" si="57"/>
        <v>1077570</v>
      </c>
      <c r="F188" s="239">
        <f t="shared" si="53"/>
        <v>-97930</v>
      </c>
      <c r="G188" s="240">
        <f>+Inputs!$D$3</f>
        <v>0.37951000000000001</v>
      </c>
      <c r="I188" s="241">
        <f t="shared" si="58"/>
        <v>1175500</v>
      </c>
      <c r="K188" s="241">
        <f t="shared" si="54"/>
        <v>3264</v>
      </c>
      <c r="L188" s="241">
        <f t="shared" si="59"/>
        <v>1077570</v>
      </c>
      <c r="M188" s="241">
        <f t="shared" si="55"/>
        <v>1238.72064</v>
      </c>
      <c r="N188" s="241">
        <f t="shared" si="56"/>
        <v>1238.72064</v>
      </c>
      <c r="O188" s="241">
        <f t="shared" si="60"/>
        <v>-37158.231000000931</v>
      </c>
      <c r="P188" s="241">
        <f t="shared" si="61"/>
        <v>37158.231000000931</v>
      </c>
      <c r="Q188" s="242"/>
      <c r="R188" s="242"/>
      <c r="S188" s="242"/>
    </row>
    <row r="189" spans="1:19" s="237" customFormat="1">
      <c r="A189" s="243">
        <v>41091</v>
      </c>
      <c r="C189" s="238">
        <v>181</v>
      </c>
      <c r="D189" s="239">
        <f t="shared" si="52"/>
        <v>3264</v>
      </c>
      <c r="E189" s="239">
        <f t="shared" ref="E189:E219" si="62">+E188+D189</f>
        <v>1080834</v>
      </c>
      <c r="F189" s="239">
        <f t="shared" ref="F189:F219" si="63">$B$9+E189</f>
        <v>-94666</v>
      </c>
      <c r="G189" s="240">
        <f>+Inputs!$D$3</f>
        <v>0.37951000000000001</v>
      </c>
      <c r="I189" s="241">
        <f t="shared" ref="I189:I219" si="64">+I188+H189</f>
        <v>1175500</v>
      </c>
      <c r="K189" s="241">
        <f t="shared" ref="K189:K219" si="65">D189</f>
        <v>3264</v>
      </c>
      <c r="L189" s="241">
        <f t="shared" ref="L189:L219" si="66">+L188+K189</f>
        <v>1080834</v>
      </c>
      <c r="M189" s="241">
        <f t="shared" ref="M189:M219" si="67">K189*G189</f>
        <v>1238.72064</v>
      </c>
      <c r="N189" s="241">
        <f t="shared" ref="N189:N219" si="68">M189-J189</f>
        <v>1238.72064</v>
      </c>
      <c r="O189" s="241">
        <f t="shared" ref="O189:O219" si="69">+O188+N189</f>
        <v>-35919.510360000932</v>
      </c>
      <c r="P189" s="241">
        <f t="shared" ref="P189:P219" si="70">P188-N189</f>
        <v>35919.510360000932</v>
      </c>
      <c r="Q189" s="242"/>
      <c r="R189" s="242"/>
      <c r="S189" s="242"/>
    </row>
    <row r="190" spans="1:19" s="237" customFormat="1">
      <c r="A190" s="236">
        <v>41122</v>
      </c>
      <c r="C190" s="238">
        <v>182</v>
      </c>
      <c r="D190" s="239">
        <f t="shared" si="52"/>
        <v>3264</v>
      </c>
      <c r="E190" s="239">
        <f t="shared" si="62"/>
        <v>1084098</v>
      </c>
      <c r="F190" s="239">
        <f t="shared" si="63"/>
        <v>-91402</v>
      </c>
      <c r="G190" s="240">
        <f>+Inputs!$D$3</f>
        <v>0.37951000000000001</v>
      </c>
      <c r="I190" s="241">
        <f t="shared" si="64"/>
        <v>1175500</v>
      </c>
      <c r="K190" s="241">
        <f t="shared" si="65"/>
        <v>3264</v>
      </c>
      <c r="L190" s="241">
        <f t="shared" si="66"/>
        <v>1084098</v>
      </c>
      <c r="M190" s="241">
        <f t="shared" si="67"/>
        <v>1238.72064</v>
      </c>
      <c r="N190" s="241">
        <f t="shared" si="68"/>
        <v>1238.72064</v>
      </c>
      <c r="O190" s="241">
        <f t="shared" si="69"/>
        <v>-34680.789720000932</v>
      </c>
      <c r="P190" s="241">
        <f t="shared" si="70"/>
        <v>34680.789720000932</v>
      </c>
      <c r="Q190" s="242"/>
      <c r="R190" s="242"/>
      <c r="S190" s="242"/>
    </row>
    <row r="191" spans="1:19" s="237" customFormat="1">
      <c r="A191" s="243">
        <v>41153</v>
      </c>
      <c r="C191" s="238">
        <v>183</v>
      </c>
      <c r="D191" s="239">
        <f t="shared" si="52"/>
        <v>3264</v>
      </c>
      <c r="E191" s="239">
        <f t="shared" si="62"/>
        <v>1087362</v>
      </c>
      <c r="F191" s="239">
        <f t="shared" si="63"/>
        <v>-88138</v>
      </c>
      <c r="G191" s="240">
        <f>+Inputs!$D$3</f>
        <v>0.37951000000000001</v>
      </c>
      <c r="I191" s="241">
        <f t="shared" si="64"/>
        <v>1175500</v>
      </c>
      <c r="K191" s="241">
        <f t="shared" si="65"/>
        <v>3264</v>
      </c>
      <c r="L191" s="241">
        <f t="shared" si="66"/>
        <v>1087362</v>
      </c>
      <c r="M191" s="241">
        <f t="shared" si="67"/>
        <v>1238.72064</v>
      </c>
      <c r="N191" s="241">
        <f t="shared" si="68"/>
        <v>1238.72064</v>
      </c>
      <c r="O191" s="241">
        <f t="shared" si="69"/>
        <v>-33442.069080000932</v>
      </c>
      <c r="P191" s="241">
        <f t="shared" si="70"/>
        <v>33442.069080000932</v>
      </c>
      <c r="Q191" s="242"/>
      <c r="R191" s="242"/>
      <c r="S191" s="242"/>
    </row>
    <row r="192" spans="1:19" s="237" customFormat="1">
      <c r="A192" s="236">
        <v>41183</v>
      </c>
      <c r="C192" s="238">
        <v>184</v>
      </c>
      <c r="D192" s="239">
        <f t="shared" si="52"/>
        <v>3264</v>
      </c>
      <c r="E192" s="239">
        <f t="shared" si="62"/>
        <v>1090626</v>
      </c>
      <c r="F192" s="239">
        <f t="shared" si="63"/>
        <v>-84874</v>
      </c>
      <c r="G192" s="240">
        <f>+Inputs!$D$3</f>
        <v>0.37951000000000001</v>
      </c>
      <c r="I192" s="241">
        <f t="shared" si="64"/>
        <v>1175500</v>
      </c>
      <c r="K192" s="241">
        <f t="shared" si="65"/>
        <v>3264</v>
      </c>
      <c r="L192" s="241">
        <f t="shared" si="66"/>
        <v>1090626</v>
      </c>
      <c r="M192" s="241">
        <f t="shared" si="67"/>
        <v>1238.72064</v>
      </c>
      <c r="N192" s="241">
        <f t="shared" si="68"/>
        <v>1238.72064</v>
      </c>
      <c r="O192" s="241">
        <f t="shared" si="69"/>
        <v>-32203.348440000933</v>
      </c>
      <c r="P192" s="241">
        <f t="shared" si="70"/>
        <v>32203.348440000933</v>
      </c>
      <c r="Q192" s="242"/>
      <c r="R192" s="242"/>
      <c r="S192" s="242"/>
    </row>
    <row r="193" spans="1:19" s="237" customFormat="1">
      <c r="A193" s="243">
        <v>41214</v>
      </c>
      <c r="C193" s="238">
        <v>185</v>
      </c>
      <c r="D193" s="239">
        <f t="shared" si="52"/>
        <v>3264</v>
      </c>
      <c r="E193" s="239">
        <f t="shared" si="62"/>
        <v>1093890</v>
      </c>
      <c r="F193" s="239">
        <f t="shared" si="63"/>
        <v>-81610</v>
      </c>
      <c r="G193" s="240">
        <f>+Inputs!$D$3</f>
        <v>0.37951000000000001</v>
      </c>
      <c r="I193" s="241">
        <f t="shared" si="64"/>
        <v>1175500</v>
      </c>
      <c r="K193" s="241">
        <f t="shared" si="65"/>
        <v>3264</v>
      </c>
      <c r="L193" s="241">
        <f t="shared" si="66"/>
        <v>1093890</v>
      </c>
      <c r="M193" s="241">
        <f t="shared" si="67"/>
        <v>1238.72064</v>
      </c>
      <c r="N193" s="241">
        <f t="shared" si="68"/>
        <v>1238.72064</v>
      </c>
      <c r="O193" s="241">
        <f t="shared" si="69"/>
        <v>-30964.627800000933</v>
      </c>
      <c r="P193" s="241">
        <f t="shared" si="70"/>
        <v>30964.627800000933</v>
      </c>
      <c r="Q193" s="242"/>
      <c r="R193" s="242"/>
      <c r="S193" s="242"/>
    </row>
    <row r="194" spans="1:19" s="237" customFormat="1">
      <c r="A194" s="236">
        <v>41244</v>
      </c>
      <c r="C194" s="238">
        <v>186</v>
      </c>
      <c r="D194" s="239">
        <f t="shared" si="52"/>
        <v>3264</v>
      </c>
      <c r="E194" s="239">
        <f t="shared" si="62"/>
        <v>1097154</v>
      </c>
      <c r="F194" s="239">
        <f t="shared" si="63"/>
        <v>-78346</v>
      </c>
      <c r="G194" s="240">
        <f>+Inputs!$D$3</f>
        <v>0.37951000000000001</v>
      </c>
      <c r="I194" s="241">
        <f t="shared" si="64"/>
        <v>1175500</v>
      </c>
      <c r="K194" s="241">
        <f t="shared" si="65"/>
        <v>3264</v>
      </c>
      <c r="L194" s="241">
        <f t="shared" si="66"/>
        <v>1097154</v>
      </c>
      <c r="M194" s="241">
        <f t="shared" si="67"/>
        <v>1238.72064</v>
      </c>
      <c r="N194" s="241">
        <f t="shared" si="68"/>
        <v>1238.72064</v>
      </c>
      <c r="O194" s="241">
        <f t="shared" si="69"/>
        <v>-29725.907160000934</v>
      </c>
      <c r="P194" s="241">
        <f t="shared" si="70"/>
        <v>29725.907160000934</v>
      </c>
      <c r="Q194" s="242"/>
      <c r="R194" s="242"/>
      <c r="S194" s="242"/>
    </row>
    <row r="195" spans="1:19" s="237" customFormat="1">
      <c r="A195" s="243">
        <v>41275</v>
      </c>
      <c r="C195" s="238">
        <v>187</v>
      </c>
      <c r="D195" s="239">
        <f t="shared" si="52"/>
        <v>3264</v>
      </c>
      <c r="E195" s="239">
        <f t="shared" si="62"/>
        <v>1100418</v>
      </c>
      <c r="F195" s="239">
        <f t="shared" si="63"/>
        <v>-75082</v>
      </c>
      <c r="G195" s="240">
        <f>+Inputs!$D$3</f>
        <v>0.37951000000000001</v>
      </c>
      <c r="I195" s="241">
        <f t="shared" si="64"/>
        <v>1175500</v>
      </c>
      <c r="K195" s="241">
        <f t="shared" si="65"/>
        <v>3264</v>
      </c>
      <c r="L195" s="241">
        <f t="shared" si="66"/>
        <v>1100418</v>
      </c>
      <c r="M195" s="241">
        <f t="shared" si="67"/>
        <v>1238.72064</v>
      </c>
      <c r="N195" s="241">
        <f t="shared" si="68"/>
        <v>1238.72064</v>
      </c>
      <c r="O195" s="241">
        <f t="shared" si="69"/>
        <v>-28487.186520000934</v>
      </c>
      <c r="P195" s="241">
        <f t="shared" si="70"/>
        <v>28487.186520000934</v>
      </c>
      <c r="Q195" s="242"/>
      <c r="R195" s="242"/>
      <c r="S195" s="242"/>
    </row>
    <row r="196" spans="1:19" s="237" customFormat="1">
      <c r="A196" s="236">
        <v>41306</v>
      </c>
      <c r="C196" s="238">
        <v>188</v>
      </c>
      <c r="D196" s="239">
        <f t="shared" si="52"/>
        <v>3264</v>
      </c>
      <c r="E196" s="239">
        <f t="shared" si="62"/>
        <v>1103682</v>
      </c>
      <c r="F196" s="239">
        <f t="shared" si="63"/>
        <v>-71818</v>
      </c>
      <c r="G196" s="240">
        <f>+Inputs!$D$3</f>
        <v>0.37951000000000001</v>
      </c>
      <c r="I196" s="241">
        <f t="shared" si="64"/>
        <v>1175500</v>
      </c>
      <c r="K196" s="241">
        <f t="shared" si="65"/>
        <v>3264</v>
      </c>
      <c r="L196" s="241">
        <f t="shared" si="66"/>
        <v>1103682</v>
      </c>
      <c r="M196" s="241">
        <f t="shared" si="67"/>
        <v>1238.72064</v>
      </c>
      <c r="N196" s="241">
        <f t="shared" si="68"/>
        <v>1238.72064</v>
      </c>
      <c r="O196" s="241">
        <f t="shared" si="69"/>
        <v>-27248.465880000935</v>
      </c>
      <c r="P196" s="241">
        <f t="shared" si="70"/>
        <v>27248.465880000935</v>
      </c>
      <c r="Q196" s="242"/>
      <c r="R196" s="242"/>
      <c r="S196" s="242"/>
    </row>
    <row r="197" spans="1:19" s="237" customFormat="1">
      <c r="A197" s="243">
        <v>41334</v>
      </c>
      <c r="C197" s="238">
        <v>189</v>
      </c>
      <c r="D197" s="239">
        <f t="shared" si="52"/>
        <v>3264</v>
      </c>
      <c r="E197" s="239">
        <f t="shared" si="62"/>
        <v>1106946</v>
      </c>
      <c r="F197" s="239">
        <f t="shared" si="63"/>
        <v>-68554</v>
      </c>
      <c r="G197" s="240">
        <f>+Inputs!$D$3</f>
        <v>0.37951000000000001</v>
      </c>
      <c r="I197" s="241">
        <f t="shared" si="64"/>
        <v>1175500</v>
      </c>
      <c r="K197" s="241">
        <f t="shared" si="65"/>
        <v>3264</v>
      </c>
      <c r="L197" s="241">
        <f t="shared" si="66"/>
        <v>1106946</v>
      </c>
      <c r="M197" s="241">
        <f t="shared" si="67"/>
        <v>1238.72064</v>
      </c>
      <c r="N197" s="241">
        <f t="shared" si="68"/>
        <v>1238.72064</v>
      </c>
      <c r="O197" s="241">
        <f t="shared" si="69"/>
        <v>-26009.745240000935</v>
      </c>
      <c r="P197" s="241">
        <f t="shared" si="70"/>
        <v>26009.745240000935</v>
      </c>
      <c r="Q197" s="242"/>
      <c r="R197" s="242"/>
      <c r="S197" s="242"/>
    </row>
    <row r="198" spans="1:19" s="237" customFormat="1">
      <c r="A198" s="236">
        <v>41365</v>
      </c>
      <c r="C198" s="238">
        <v>190</v>
      </c>
      <c r="D198" s="239">
        <f t="shared" si="52"/>
        <v>3264</v>
      </c>
      <c r="E198" s="239">
        <f t="shared" si="62"/>
        <v>1110210</v>
      </c>
      <c r="F198" s="239">
        <f t="shared" si="63"/>
        <v>-65290</v>
      </c>
      <c r="G198" s="240">
        <f>+Inputs!$D$3</f>
        <v>0.37951000000000001</v>
      </c>
      <c r="I198" s="241">
        <f t="shared" si="64"/>
        <v>1175500</v>
      </c>
      <c r="K198" s="241">
        <f t="shared" si="65"/>
        <v>3264</v>
      </c>
      <c r="L198" s="241">
        <f t="shared" si="66"/>
        <v>1110210</v>
      </c>
      <c r="M198" s="241">
        <f t="shared" si="67"/>
        <v>1238.72064</v>
      </c>
      <c r="N198" s="241">
        <f t="shared" si="68"/>
        <v>1238.72064</v>
      </c>
      <c r="O198" s="241">
        <f t="shared" si="69"/>
        <v>-24771.024600000936</v>
      </c>
      <c r="P198" s="241">
        <f t="shared" si="70"/>
        <v>24771.024600000936</v>
      </c>
      <c r="Q198" s="242"/>
      <c r="R198" s="242"/>
      <c r="S198" s="242"/>
    </row>
    <row r="199" spans="1:19" s="237" customFormat="1">
      <c r="A199" s="243">
        <v>41395</v>
      </c>
      <c r="C199" s="238">
        <v>191</v>
      </c>
      <c r="D199" s="239">
        <f t="shared" si="52"/>
        <v>3264</v>
      </c>
      <c r="E199" s="239">
        <f t="shared" si="62"/>
        <v>1113474</v>
      </c>
      <c r="F199" s="239">
        <f t="shared" si="63"/>
        <v>-62026</v>
      </c>
      <c r="G199" s="240">
        <f>+Inputs!$D$3</f>
        <v>0.37951000000000001</v>
      </c>
      <c r="I199" s="241">
        <f t="shared" si="64"/>
        <v>1175500</v>
      </c>
      <c r="K199" s="241">
        <f t="shared" si="65"/>
        <v>3264</v>
      </c>
      <c r="L199" s="241">
        <f t="shared" si="66"/>
        <v>1113474</v>
      </c>
      <c r="M199" s="241">
        <f t="shared" si="67"/>
        <v>1238.72064</v>
      </c>
      <c r="N199" s="241">
        <f t="shared" si="68"/>
        <v>1238.72064</v>
      </c>
      <c r="O199" s="241">
        <f t="shared" si="69"/>
        <v>-23532.303960000936</v>
      </c>
      <c r="P199" s="241">
        <f t="shared" si="70"/>
        <v>23532.303960000936</v>
      </c>
      <c r="Q199" s="242"/>
      <c r="R199" s="242"/>
      <c r="S199" s="242"/>
    </row>
    <row r="200" spans="1:19" s="237" customFormat="1">
      <c r="A200" s="236">
        <v>41426</v>
      </c>
      <c r="C200" s="238">
        <v>192</v>
      </c>
      <c r="D200" s="239">
        <f t="shared" si="52"/>
        <v>3264</v>
      </c>
      <c r="E200" s="239">
        <f t="shared" si="62"/>
        <v>1116738</v>
      </c>
      <c r="F200" s="239">
        <f t="shared" si="63"/>
        <v>-58762</v>
      </c>
      <c r="G200" s="240">
        <f>+Inputs!$D$3</f>
        <v>0.37951000000000001</v>
      </c>
      <c r="I200" s="241">
        <f t="shared" si="64"/>
        <v>1175500</v>
      </c>
      <c r="K200" s="241">
        <f t="shared" si="65"/>
        <v>3264</v>
      </c>
      <c r="L200" s="241">
        <f t="shared" si="66"/>
        <v>1116738</v>
      </c>
      <c r="M200" s="241">
        <f t="shared" si="67"/>
        <v>1238.72064</v>
      </c>
      <c r="N200" s="241">
        <f t="shared" si="68"/>
        <v>1238.72064</v>
      </c>
      <c r="O200" s="241">
        <f t="shared" si="69"/>
        <v>-22293.583320000937</v>
      </c>
      <c r="P200" s="241">
        <f t="shared" si="70"/>
        <v>22293.583320000937</v>
      </c>
      <c r="Q200" s="242"/>
      <c r="R200" s="242"/>
      <c r="S200" s="242"/>
    </row>
    <row r="201" spans="1:19" s="237" customFormat="1">
      <c r="A201" s="243">
        <v>41456</v>
      </c>
      <c r="C201" s="238">
        <v>193</v>
      </c>
      <c r="D201" s="239">
        <f t="shared" si="52"/>
        <v>3264</v>
      </c>
      <c r="E201" s="239">
        <f t="shared" si="62"/>
        <v>1120002</v>
      </c>
      <c r="F201" s="239">
        <f t="shared" si="63"/>
        <v>-55498</v>
      </c>
      <c r="G201" s="240">
        <f>+Inputs!$D$3</f>
        <v>0.37951000000000001</v>
      </c>
      <c r="I201" s="241">
        <f t="shared" si="64"/>
        <v>1175500</v>
      </c>
      <c r="K201" s="241">
        <f t="shared" si="65"/>
        <v>3264</v>
      </c>
      <c r="L201" s="241">
        <f t="shared" si="66"/>
        <v>1120002</v>
      </c>
      <c r="M201" s="241">
        <f t="shared" si="67"/>
        <v>1238.72064</v>
      </c>
      <c r="N201" s="241">
        <f t="shared" si="68"/>
        <v>1238.72064</v>
      </c>
      <c r="O201" s="241">
        <f t="shared" si="69"/>
        <v>-21054.862680000937</v>
      </c>
      <c r="P201" s="241">
        <f t="shared" si="70"/>
        <v>21054.862680000937</v>
      </c>
      <c r="Q201" s="242"/>
      <c r="R201" s="242"/>
      <c r="S201" s="242"/>
    </row>
    <row r="202" spans="1:19" s="237" customFormat="1">
      <c r="A202" s="236">
        <v>41487</v>
      </c>
      <c r="C202" s="238">
        <v>194</v>
      </c>
      <c r="D202" s="239">
        <f t="shared" si="52"/>
        <v>3264</v>
      </c>
      <c r="E202" s="239">
        <f t="shared" si="62"/>
        <v>1123266</v>
      </c>
      <c r="F202" s="239">
        <f t="shared" si="63"/>
        <v>-52234</v>
      </c>
      <c r="G202" s="240">
        <f>+Inputs!$D$3</f>
        <v>0.37951000000000001</v>
      </c>
      <c r="I202" s="241">
        <f t="shared" si="64"/>
        <v>1175500</v>
      </c>
      <c r="K202" s="241">
        <f t="shared" si="65"/>
        <v>3264</v>
      </c>
      <c r="L202" s="241">
        <f t="shared" si="66"/>
        <v>1123266</v>
      </c>
      <c r="M202" s="241">
        <f t="shared" si="67"/>
        <v>1238.72064</v>
      </c>
      <c r="N202" s="241">
        <f t="shared" si="68"/>
        <v>1238.72064</v>
      </c>
      <c r="O202" s="241">
        <f t="shared" si="69"/>
        <v>-19816.142040000937</v>
      </c>
      <c r="P202" s="241">
        <f t="shared" si="70"/>
        <v>19816.142040000937</v>
      </c>
      <c r="Q202" s="242"/>
      <c r="R202" s="242"/>
      <c r="S202" s="242"/>
    </row>
    <row r="203" spans="1:19" s="237" customFormat="1">
      <c r="A203" s="243">
        <v>41518</v>
      </c>
      <c r="C203" s="238">
        <v>195</v>
      </c>
      <c r="D203" s="239">
        <f t="shared" si="52"/>
        <v>3264</v>
      </c>
      <c r="E203" s="239">
        <f t="shared" si="62"/>
        <v>1126530</v>
      </c>
      <c r="F203" s="239">
        <f t="shared" si="63"/>
        <v>-48970</v>
      </c>
      <c r="G203" s="240">
        <f>+Inputs!$D$3</f>
        <v>0.37951000000000001</v>
      </c>
      <c r="I203" s="241">
        <f t="shared" si="64"/>
        <v>1175500</v>
      </c>
      <c r="K203" s="241">
        <f t="shared" si="65"/>
        <v>3264</v>
      </c>
      <c r="L203" s="241">
        <f t="shared" si="66"/>
        <v>1126530</v>
      </c>
      <c r="M203" s="241">
        <f t="shared" si="67"/>
        <v>1238.72064</v>
      </c>
      <c r="N203" s="241">
        <f t="shared" si="68"/>
        <v>1238.72064</v>
      </c>
      <c r="O203" s="241">
        <f t="shared" si="69"/>
        <v>-18577.421400000938</v>
      </c>
      <c r="P203" s="241">
        <f t="shared" si="70"/>
        <v>18577.421400000938</v>
      </c>
      <c r="Q203" s="242"/>
      <c r="R203" s="242"/>
      <c r="S203" s="242"/>
    </row>
    <row r="204" spans="1:19" s="237" customFormat="1">
      <c r="A204" s="236">
        <v>41548</v>
      </c>
      <c r="C204" s="238">
        <v>196</v>
      </c>
      <c r="D204" s="239">
        <f t="shared" si="52"/>
        <v>3264</v>
      </c>
      <c r="E204" s="239">
        <f t="shared" si="62"/>
        <v>1129794</v>
      </c>
      <c r="F204" s="239">
        <f t="shared" si="63"/>
        <v>-45706</v>
      </c>
      <c r="G204" s="240">
        <f>+Inputs!$D$3</f>
        <v>0.37951000000000001</v>
      </c>
      <c r="I204" s="241">
        <f t="shared" si="64"/>
        <v>1175500</v>
      </c>
      <c r="K204" s="241">
        <f t="shared" si="65"/>
        <v>3264</v>
      </c>
      <c r="L204" s="241">
        <f t="shared" si="66"/>
        <v>1129794</v>
      </c>
      <c r="M204" s="241">
        <f t="shared" si="67"/>
        <v>1238.72064</v>
      </c>
      <c r="N204" s="241">
        <f t="shared" si="68"/>
        <v>1238.72064</v>
      </c>
      <c r="O204" s="241">
        <f t="shared" si="69"/>
        <v>-17338.700760000938</v>
      </c>
      <c r="P204" s="241">
        <f t="shared" si="70"/>
        <v>17338.700760000938</v>
      </c>
      <c r="Q204" s="242"/>
      <c r="R204" s="242"/>
      <c r="S204" s="242"/>
    </row>
    <row r="205" spans="1:19" s="237" customFormat="1">
      <c r="A205" s="243">
        <v>41579</v>
      </c>
      <c r="C205" s="238">
        <v>197</v>
      </c>
      <c r="D205" s="239">
        <f t="shared" si="52"/>
        <v>3264</v>
      </c>
      <c r="E205" s="239">
        <f t="shared" si="62"/>
        <v>1133058</v>
      </c>
      <c r="F205" s="239">
        <f t="shared" si="63"/>
        <v>-42442</v>
      </c>
      <c r="G205" s="240">
        <f>+Inputs!$D$3</f>
        <v>0.37951000000000001</v>
      </c>
      <c r="I205" s="241">
        <f t="shared" si="64"/>
        <v>1175500</v>
      </c>
      <c r="K205" s="241">
        <f t="shared" si="65"/>
        <v>3264</v>
      </c>
      <c r="L205" s="241">
        <f t="shared" si="66"/>
        <v>1133058</v>
      </c>
      <c r="M205" s="241">
        <f t="shared" si="67"/>
        <v>1238.72064</v>
      </c>
      <c r="N205" s="241">
        <f t="shared" si="68"/>
        <v>1238.72064</v>
      </c>
      <c r="O205" s="241">
        <f t="shared" si="69"/>
        <v>-16099.980120000939</v>
      </c>
      <c r="P205" s="241">
        <f t="shared" si="70"/>
        <v>16099.980120000939</v>
      </c>
      <c r="Q205" s="242"/>
      <c r="R205" s="242"/>
      <c r="S205" s="242"/>
    </row>
    <row r="206" spans="1:19" s="237" customFormat="1">
      <c r="A206" s="236">
        <v>41609</v>
      </c>
      <c r="C206" s="238">
        <v>198</v>
      </c>
      <c r="D206" s="239">
        <f t="shared" si="52"/>
        <v>3264</v>
      </c>
      <c r="E206" s="239">
        <f t="shared" si="62"/>
        <v>1136322</v>
      </c>
      <c r="F206" s="239">
        <f t="shared" si="63"/>
        <v>-39178</v>
      </c>
      <c r="G206" s="240">
        <f>+Inputs!$D$3</f>
        <v>0.37951000000000001</v>
      </c>
      <c r="I206" s="241">
        <f t="shared" si="64"/>
        <v>1175500</v>
      </c>
      <c r="K206" s="241">
        <f t="shared" si="65"/>
        <v>3264</v>
      </c>
      <c r="L206" s="241">
        <f t="shared" si="66"/>
        <v>1136322</v>
      </c>
      <c r="M206" s="241">
        <f t="shared" si="67"/>
        <v>1238.72064</v>
      </c>
      <c r="N206" s="241">
        <f t="shared" si="68"/>
        <v>1238.72064</v>
      </c>
      <c r="O206" s="241">
        <f t="shared" si="69"/>
        <v>-14861.259480000939</v>
      </c>
      <c r="P206" s="241">
        <f t="shared" si="70"/>
        <v>14861.259480000939</v>
      </c>
      <c r="Q206" s="242"/>
      <c r="R206" s="242"/>
      <c r="S206" s="242"/>
    </row>
    <row r="207" spans="1:19" s="237" customFormat="1">
      <c r="A207" s="243">
        <v>41640</v>
      </c>
      <c r="C207" s="238">
        <v>199</v>
      </c>
      <c r="D207" s="239">
        <f t="shared" si="52"/>
        <v>3264</v>
      </c>
      <c r="E207" s="239">
        <f t="shared" si="62"/>
        <v>1139586</v>
      </c>
      <c r="F207" s="239">
        <f t="shared" si="63"/>
        <v>-35914</v>
      </c>
      <c r="G207" s="240">
        <f>+Inputs!$D$3</f>
        <v>0.37951000000000001</v>
      </c>
      <c r="I207" s="241">
        <f t="shared" si="64"/>
        <v>1175500</v>
      </c>
      <c r="K207" s="241">
        <f t="shared" si="65"/>
        <v>3264</v>
      </c>
      <c r="L207" s="241">
        <f t="shared" si="66"/>
        <v>1139586</v>
      </c>
      <c r="M207" s="241">
        <f t="shared" si="67"/>
        <v>1238.72064</v>
      </c>
      <c r="N207" s="241">
        <f t="shared" si="68"/>
        <v>1238.72064</v>
      </c>
      <c r="O207" s="241">
        <f t="shared" si="69"/>
        <v>-13622.53884000094</v>
      </c>
      <c r="P207" s="241">
        <f t="shared" si="70"/>
        <v>13622.53884000094</v>
      </c>
      <c r="Q207" s="242"/>
      <c r="R207" s="242"/>
      <c r="S207" s="242"/>
    </row>
    <row r="208" spans="1:19" s="237" customFormat="1">
      <c r="A208" s="236">
        <v>41671</v>
      </c>
      <c r="C208" s="238">
        <v>200</v>
      </c>
      <c r="D208" s="239">
        <f t="shared" si="52"/>
        <v>3264</v>
      </c>
      <c r="E208" s="239">
        <f t="shared" si="62"/>
        <v>1142850</v>
      </c>
      <c r="F208" s="239">
        <f t="shared" si="63"/>
        <v>-32650</v>
      </c>
      <c r="G208" s="240">
        <f>+Inputs!$D$3</f>
        <v>0.37951000000000001</v>
      </c>
      <c r="I208" s="241">
        <f t="shared" si="64"/>
        <v>1175500</v>
      </c>
      <c r="K208" s="241">
        <f t="shared" si="65"/>
        <v>3264</v>
      </c>
      <c r="L208" s="241">
        <f t="shared" si="66"/>
        <v>1142850</v>
      </c>
      <c r="M208" s="241">
        <f t="shared" si="67"/>
        <v>1238.72064</v>
      </c>
      <c r="N208" s="241">
        <f t="shared" si="68"/>
        <v>1238.72064</v>
      </c>
      <c r="O208" s="241">
        <f t="shared" si="69"/>
        <v>-12383.81820000094</v>
      </c>
      <c r="P208" s="241">
        <f t="shared" si="70"/>
        <v>12383.81820000094</v>
      </c>
      <c r="Q208" s="242"/>
      <c r="R208" s="242"/>
      <c r="S208" s="242"/>
    </row>
    <row r="209" spans="1:20" s="237" customFormat="1">
      <c r="A209" s="243">
        <v>41699</v>
      </c>
      <c r="C209" s="238">
        <v>201</v>
      </c>
      <c r="D209" s="239">
        <f t="shared" si="52"/>
        <v>3264</v>
      </c>
      <c r="E209" s="239">
        <f t="shared" si="62"/>
        <v>1146114</v>
      </c>
      <c r="F209" s="239">
        <f t="shared" si="63"/>
        <v>-29386</v>
      </c>
      <c r="G209" s="240">
        <f>+Inputs!$D$3</f>
        <v>0.37951000000000001</v>
      </c>
      <c r="I209" s="241">
        <f t="shared" si="64"/>
        <v>1175500</v>
      </c>
      <c r="K209" s="241">
        <f t="shared" si="65"/>
        <v>3264</v>
      </c>
      <c r="L209" s="241">
        <f t="shared" si="66"/>
        <v>1146114</v>
      </c>
      <c r="M209" s="241">
        <f t="shared" si="67"/>
        <v>1238.72064</v>
      </c>
      <c r="N209" s="241">
        <f t="shared" si="68"/>
        <v>1238.72064</v>
      </c>
      <c r="O209" s="241">
        <f t="shared" si="69"/>
        <v>-11145.097560000941</v>
      </c>
      <c r="P209" s="241">
        <f t="shared" si="70"/>
        <v>11145.097560000941</v>
      </c>
      <c r="Q209" s="242"/>
      <c r="R209" s="242"/>
      <c r="S209" s="242"/>
    </row>
    <row r="210" spans="1:20" s="237" customFormat="1">
      <c r="A210" s="236">
        <v>41730</v>
      </c>
      <c r="C210" s="238">
        <v>202</v>
      </c>
      <c r="D210" s="239">
        <f t="shared" si="52"/>
        <v>3264</v>
      </c>
      <c r="E210" s="239">
        <f t="shared" si="62"/>
        <v>1149378</v>
      </c>
      <c r="F210" s="239">
        <f t="shared" si="63"/>
        <v>-26122</v>
      </c>
      <c r="G210" s="240">
        <f>+Inputs!$D$3</f>
        <v>0.37951000000000001</v>
      </c>
      <c r="I210" s="241">
        <f t="shared" si="64"/>
        <v>1175500</v>
      </c>
      <c r="K210" s="241">
        <f t="shared" si="65"/>
        <v>3264</v>
      </c>
      <c r="L210" s="241">
        <f t="shared" si="66"/>
        <v>1149378</v>
      </c>
      <c r="M210" s="241">
        <f t="shared" si="67"/>
        <v>1238.72064</v>
      </c>
      <c r="N210" s="241">
        <f t="shared" si="68"/>
        <v>1238.72064</v>
      </c>
      <c r="O210" s="241">
        <f t="shared" si="69"/>
        <v>-9906.376920000941</v>
      </c>
      <c r="P210" s="241">
        <f t="shared" si="70"/>
        <v>9906.376920000941</v>
      </c>
      <c r="Q210" s="242"/>
      <c r="R210" s="242"/>
      <c r="S210" s="242"/>
    </row>
    <row r="211" spans="1:20" s="237" customFormat="1">
      <c r="A211" s="243">
        <v>41760</v>
      </c>
      <c r="C211" s="238">
        <v>203</v>
      </c>
      <c r="D211" s="239">
        <f t="shared" si="52"/>
        <v>3264</v>
      </c>
      <c r="E211" s="239">
        <f t="shared" si="62"/>
        <v>1152642</v>
      </c>
      <c r="F211" s="239">
        <f t="shared" si="63"/>
        <v>-22858</v>
      </c>
      <c r="G211" s="240">
        <f>+Inputs!$D$3</f>
        <v>0.37951000000000001</v>
      </c>
      <c r="I211" s="241">
        <f t="shared" si="64"/>
        <v>1175500</v>
      </c>
      <c r="K211" s="241">
        <f t="shared" si="65"/>
        <v>3264</v>
      </c>
      <c r="L211" s="241">
        <f t="shared" si="66"/>
        <v>1152642</v>
      </c>
      <c r="M211" s="241">
        <f t="shared" si="67"/>
        <v>1238.72064</v>
      </c>
      <c r="N211" s="241">
        <f t="shared" si="68"/>
        <v>1238.72064</v>
      </c>
      <c r="O211" s="241">
        <f t="shared" si="69"/>
        <v>-8667.6562800009415</v>
      </c>
      <c r="P211" s="241">
        <f t="shared" si="70"/>
        <v>8667.6562800009415</v>
      </c>
      <c r="Q211" s="242"/>
      <c r="R211" s="242"/>
      <c r="S211" s="242"/>
    </row>
    <row r="212" spans="1:20" s="237" customFormat="1">
      <c r="A212" s="236">
        <v>41791</v>
      </c>
      <c r="C212" s="238">
        <v>204</v>
      </c>
      <c r="D212" s="239">
        <f t="shared" si="52"/>
        <v>3264</v>
      </c>
      <c r="E212" s="239">
        <f t="shared" si="62"/>
        <v>1155906</v>
      </c>
      <c r="F212" s="239">
        <f t="shared" si="63"/>
        <v>-19594</v>
      </c>
      <c r="G212" s="240">
        <f>+Inputs!$D$3</f>
        <v>0.37951000000000001</v>
      </c>
      <c r="I212" s="241">
        <f t="shared" si="64"/>
        <v>1175500</v>
      </c>
      <c r="K212" s="241">
        <f t="shared" si="65"/>
        <v>3264</v>
      </c>
      <c r="L212" s="241">
        <f t="shared" si="66"/>
        <v>1155906</v>
      </c>
      <c r="M212" s="241">
        <f t="shared" si="67"/>
        <v>1238.72064</v>
      </c>
      <c r="N212" s="241">
        <f t="shared" si="68"/>
        <v>1238.72064</v>
      </c>
      <c r="O212" s="241">
        <f t="shared" si="69"/>
        <v>-7428.9356400009419</v>
      </c>
      <c r="P212" s="241">
        <f t="shared" si="70"/>
        <v>7428.9356400009419</v>
      </c>
      <c r="Q212" s="242"/>
      <c r="R212" s="242"/>
      <c r="S212" s="242"/>
    </row>
    <row r="213" spans="1:20" s="237" customFormat="1">
      <c r="A213" s="243">
        <v>41821</v>
      </c>
      <c r="C213" s="238">
        <v>205</v>
      </c>
      <c r="D213" s="239">
        <f t="shared" si="52"/>
        <v>3264</v>
      </c>
      <c r="E213" s="239">
        <f t="shared" si="62"/>
        <v>1159170</v>
      </c>
      <c r="F213" s="239">
        <f t="shared" si="63"/>
        <v>-16330</v>
      </c>
      <c r="G213" s="240">
        <f>+Inputs!$D$3</f>
        <v>0.37951000000000001</v>
      </c>
      <c r="I213" s="241">
        <f t="shared" si="64"/>
        <v>1175500</v>
      </c>
      <c r="K213" s="241">
        <f t="shared" si="65"/>
        <v>3264</v>
      </c>
      <c r="L213" s="241">
        <f t="shared" si="66"/>
        <v>1159170</v>
      </c>
      <c r="M213" s="241">
        <f t="shared" si="67"/>
        <v>1238.72064</v>
      </c>
      <c r="N213" s="241">
        <f t="shared" si="68"/>
        <v>1238.72064</v>
      </c>
      <c r="O213" s="241">
        <f t="shared" si="69"/>
        <v>-6190.2150000009424</v>
      </c>
      <c r="P213" s="241">
        <f t="shared" si="70"/>
        <v>6190.2150000009424</v>
      </c>
      <c r="Q213" s="242"/>
      <c r="R213" s="242"/>
      <c r="S213" s="242"/>
    </row>
    <row r="214" spans="1:20" s="237" customFormat="1">
      <c r="A214" s="236">
        <v>41852</v>
      </c>
      <c r="C214" s="238">
        <v>206</v>
      </c>
      <c r="D214" s="239">
        <f t="shared" si="52"/>
        <v>3264</v>
      </c>
      <c r="E214" s="239">
        <f t="shared" si="62"/>
        <v>1162434</v>
      </c>
      <c r="F214" s="239">
        <f t="shared" si="63"/>
        <v>-13066</v>
      </c>
      <c r="G214" s="240">
        <f>+Inputs!$D$3</f>
        <v>0.37951000000000001</v>
      </c>
      <c r="I214" s="241">
        <f t="shared" si="64"/>
        <v>1175500</v>
      </c>
      <c r="K214" s="241">
        <f t="shared" si="65"/>
        <v>3264</v>
      </c>
      <c r="L214" s="241">
        <f t="shared" si="66"/>
        <v>1162434</v>
      </c>
      <c r="M214" s="241">
        <f t="shared" si="67"/>
        <v>1238.72064</v>
      </c>
      <c r="N214" s="241">
        <f t="shared" si="68"/>
        <v>1238.72064</v>
      </c>
      <c r="O214" s="241">
        <f t="shared" si="69"/>
        <v>-4951.4943600009428</v>
      </c>
      <c r="P214" s="241">
        <f t="shared" si="70"/>
        <v>4951.4943600009428</v>
      </c>
      <c r="Q214" s="242"/>
      <c r="R214" s="242"/>
      <c r="S214" s="242"/>
    </row>
    <row r="215" spans="1:20" s="237" customFormat="1">
      <c r="A215" s="243">
        <v>41883</v>
      </c>
      <c r="C215" s="238">
        <v>207</v>
      </c>
      <c r="D215" s="239">
        <f t="shared" si="52"/>
        <v>3264</v>
      </c>
      <c r="E215" s="239">
        <f t="shared" si="62"/>
        <v>1165698</v>
      </c>
      <c r="F215" s="239">
        <f t="shared" si="63"/>
        <v>-9802</v>
      </c>
      <c r="G215" s="240">
        <f>+Inputs!$D$3</f>
        <v>0.37951000000000001</v>
      </c>
      <c r="I215" s="241">
        <f t="shared" si="64"/>
        <v>1175500</v>
      </c>
      <c r="K215" s="241">
        <f t="shared" si="65"/>
        <v>3264</v>
      </c>
      <c r="L215" s="241">
        <f t="shared" si="66"/>
        <v>1165698</v>
      </c>
      <c r="M215" s="241">
        <f t="shared" si="67"/>
        <v>1238.72064</v>
      </c>
      <c r="N215" s="241">
        <f t="shared" si="68"/>
        <v>1238.72064</v>
      </c>
      <c r="O215" s="241">
        <f t="shared" si="69"/>
        <v>-3712.7737200009428</v>
      </c>
      <c r="P215" s="241">
        <f t="shared" si="70"/>
        <v>3712.7737200009428</v>
      </c>
      <c r="Q215" s="242"/>
      <c r="R215" s="242"/>
      <c r="S215" s="242"/>
    </row>
    <row r="216" spans="1:20" s="237" customFormat="1">
      <c r="A216" s="236">
        <v>41913</v>
      </c>
      <c r="C216" s="238">
        <v>208</v>
      </c>
      <c r="D216" s="239">
        <f t="shared" si="52"/>
        <v>3264</v>
      </c>
      <c r="E216" s="239">
        <f t="shared" si="62"/>
        <v>1168962</v>
      </c>
      <c r="F216" s="239">
        <f t="shared" si="63"/>
        <v>-6538</v>
      </c>
      <c r="G216" s="240">
        <f>+Inputs!$D$3</f>
        <v>0.37951000000000001</v>
      </c>
      <c r="I216" s="241">
        <f t="shared" si="64"/>
        <v>1175500</v>
      </c>
      <c r="K216" s="241">
        <f t="shared" si="65"/>
        <v>3264</v>
      </c>
      <c r="L216" s="241">
        <f t="shared" si="66"/>
        <v>1168962</v>
      </c>
      <c r="M216" s="241">
        <f t="shared" si="67"/>
        <v>1238.72064</v>
      </c>
      <c r="N216" s="241">
        <f t="shared" si="68"/>
        <v>1238.72064</v>
      </c>
      <c r="O216" s="241">
        <f t="shared" si="69"/>
        <v>-2474.0530800009428</v>
      </c>
      <c r="P216" s="241">
        <f t="shared" si="70"/>
        <v>2474.0530800009428</v>
      </c>
      <c r="Q216" s="242"/>
      <c r="R216" s="242"/>
      <c r="S216" s="242"/>
    </row>
    <row r="217" spans="1:20" s="237" customFormat="1">
      <c r="A217" s="243">
        <v>41944</v>
      </c>
      <c r="C217" s="238">
        <v>209</v>
      </c>
      <c r="D217" s="239">
        <f t="shared" si="52"/>
        <v>3264</v>
      </c>
      <c r="E217" s="239">
        <f t="shared" si="62"/>
        <v>1172226</v>
      </c>
      <c r="F217" s="239">
        <f t="shared" si="63"/>
        <v>-3274</v>
      </c>
      <c r="G217" s="240">
        <f>+Inputs!$D$3</f>
        <v>0.37951000000000001</v>
      </c>
      <c r="I217" s="241">
        <f t="shared" si="64"/>
        <v>1175500</v>
      </c>
      <c r="K217" s="241">
        <f t="shared" si="65"/>
        <v>3264</v>
      </c>
      <c r="L217" s="241">
        <f t="shared" si="66"/>
        <v>1172226</v>
      </c>
      <c r="M217" s="241">
        <f t="shared" si="67"/>
        <v>1238.72064</v>
      </c>
      <c r="N217" s="241">
        <f t="shared" si="68"/>
        <v>1238.72064</v>
      </c>
      <c r="O217" s="241">
        <f t="shared" si="69"/>
        <v>-1235.3324400009428</v>
      </c>
      <c r="P217" s="241">
        <f t="shared" si="70"/>
        <v>1235.3324400009428</v>
      </c>
      <c r="Q217" s="242"/>
      <c r="R217" s="242"/>
      <c r="S217" s="242"/>
    </row>
    <row r="218" spans="1:20" s="237" customFormat="1">
      <c r="A218" s="236">
        <v>41974</v>
      </c>
      <c r="C218" s="238">
        <v>210</v>
      </c>
      <c r="D218" s="239">
        <f t="shared" si="52"/>
        <v>3264</v>
      </c>
      <c r="E218" s="239">
        <f t="shared" si="62"/>
        <v>1175490</v>
      </c>
      <c r="F218" s="239">
        <f t="shared" si="63"/>
        <v>-10</v>
      </c>
      <c r="G218" s="240">
        <f>+Inputs!$D$3</f>
        <v>0.37951000000000001</v>
      </c>
      <c r="I218" s="241">
        <f t="shared" si="64"/>
        <v>1175500</v>
      </c>
      <c r="K218" s="241">
        <f t="shared" si="65"/>
        <v>3264</v>
      </c>
      <c r="L218" s="241">
        <f t="shared" si="66"/>
        <v>1175490</v>
      </c>
      <c r="M218" s="241">
        <f t="shared" si="67"/>
        <v>1238.72064</v>
      </c>
      <c r="N218" s="241">
        <f t="shared" si="68"/>
        <v>1238.72064</v>
      </c>
      <c r="O218" s="241">
        <f t="shared" si="69"/>
        <v>3.3881999990571785</v>
      </c>
      <c r="P218" s="241">
        <f t="shared" si="70"/>
        <v>-3.3881999990571785</v>
      </c>
      <c r="Q218" s="242"/>
      <c r="R218" s="242"/>
      <c r="S218" s="242"/>
    </row>
    <row r="219" spans="1:20" s="237" customFormat="1">
      <c r="A219" s="243">
        <v>42005</v>
      </c>
      <c r="C219" s="238">
        <v>211</v>
      </c>
      <c r="D219" s="239">
        <f>-F218</f>
        <v>10</v>
      </c>
      <c r="E219" s="239">
        <f t="shared" si="62"/>
        <v>1175500</v>
      </c>
      <c r="F219" s="239">
        <f t="shared" si="63"/>
        <v>0</v>
      </c>
      <c r="G219" s="240">
        <f>+Inputs!$D$3</f>
        <v>0.37951000000000001</v>
      </c>
      <c r="I219" s="241">
        <f t="shared" si="64"/>
        <v>1175500</v>
      </c>
      <c r="K219" s="241">
        <f t="shared" si="65"/>
        <v>10</v>
      </c>
      <c r="L219" s="241">
        <f t="shared" si="66"/>
        <v>1175500</v>
      </c>
      <c r="M219" s="241">
        <f t="shared" si="67"/>
        <v>3.7951000000000001</v>
      </c>
      <c r="N219" s="241">
        <f t="shared" si="68"/>
        <v>3.7951000000000001</v>
      </c>
      <c r="O219" s="241">
        <f t="shared" si="69"/>
        <v>7.1832999990571782</v>
      </c>
      <c r="P219" s="241">
        <f t="shared" si="70"/>
        <v>-7.1832999990571782</v>
      </c>
      <c r="Q219" s="242"/>
      <c r="R219" s="242"/>
      <c r="S219" s="242"/>
    </row>
    <row r="220" spans="1:20">
      <c r="A220" s="30"/>
      <c r="G220" s="28"/>
    </row>
    <row r="221" spans="1:20">
      <c r="A221" s="8" t="s">
        <v>43</v>
      </c>
      <c r="B221" s="33">
        <f>SUM(B9:B220)</f>
        <v>-1175500</v>
      </c>
      <c r="D221" s="33">
        <f>SUM(D9:D220)</f>
        <v>1175500</v>
      </c>
      <c r="G221" s="28"/>
      <c r="H221" s="33">
        <f>SUM(H9:H220)</f>
        <v>1175500</v>
      </c>
      <c r="I221" s="33"/>
      <c r="J221" s="33">
        <f>SUM(J9:J220)</f>
        <v>446102.25</v>
      </c>
      <c r="K221" s="33">
        <f>SUM(K9:K220)</f>
        <v>1175500</v>
      </c>
      <c r="L221" s="33"/>
      <c r="M221" s="33">
        <f>SUM(M9:M220)</f>
        <v>446109.43330000172</v>
      </c>
      <c r="N221" s="33">
        <f>SUM(N9:N220)</f>
        <v>7.1832999990571782</v>
      </c>
      <c r="O221" s="33">
        <f>SUM(O9:O220)</f>
        <v>-41038274.240600124</v>
      </c>
      <c r="P221" s="33">
        <f>SUM(P9:P220)</f>
        <v>41038274.240600124</v>
      </c>
    </row>
    <row r="222" spans="1:20">
      <c r="G222" s="28"/>
    </row>
    <row r="223" spans="1:20">
      <c r="A223" s="4" t="s">
        <v>61</v>
      </c>
      <c r="B223" s="4" t="s">
        <v>61</v>
      </c>
      <c r="C223" s="4" t="s">
        <v>61</v>
      </c>
      <c r="D223" s="4" t="s">
        <v>61</v>
      </c>
      <c r="F223" s="4" t="s">
        <v>61</v>
      </c>
      <c r="G223" s="28" t="s">
        <v>61</v>
      </c>
      <c r="H223" s="4" t="s">
        <v>61</v>
      </c>
      <c r="J223" s="4" t="s">
        <v>61</v>
      </c>
      <c r="K223" s="4" t="s">
        <v>61</v>
      </c>
      <c r="M223" s="4" t="s">
        <v>61</v>
      </c>
      <c r="N223" s="4" t="s">
        <v>61</v>
      </c>
      <c r="P223" s="4" t="s">
        <v>61</v>
      </c>
      <c r="Q223" s="8" t="s">
        <v>61</v>
      </c>
      <c r="R223" s="8" t="s">
        <v>61</v>
      </c>
      <c r="S223" s="8" t="s">
        <v>61</v>
      </c>
      <c r="T223" s="4" t="s">
        <v>61</v>
      </c>
    </row>
    <row r="224" spans="1:20">
      <c r="G224"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sheetPr transitionEvaluation="1" codeName="Sheet32">
    <pageSetUpPr autoPageBreaks="0" fitToPage="1"/>
  </sheetPr>
  <dimension ref="A1:AE222"/>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35674</v>
      </c>
      <c r="B9" s="32">
        <v>-2070215</v>
      </c>
      <c r="C9" s="6">
        <v>1</v>
      </c>
      <c r="D9" s="29">
        <f t="shared" ref="D9:D40" si="0">ROUND(-(+$B$9/180)*1,0)</f>
        <v>11501</v>
      </c>
      <c r="E9" s="29">
        <f>+D9</f>
        <v>11501</v>
      </c>
      <c r="F9" s="29">
        <f t="shared" ref="F9:F40" si="1">$B$9+E9</f>
        <v>-2058714</v>
      </c>
      <c r="G9" s="34">
        <f>+Inputs!$D$2</f>
        <v>0.3795</v>
      </c>
      <c r="H9" s="27">
        <f>-B9</f>
        <v>2070215</v>
      </c>
      <c r="I9" s="27">
        <f>+H9</f>
        <v>2070215</v>
      </c>
      <c r="J9" s="27">
        <f>H9*G9</f>
        <v>785646.59250000003</v>
      </c>
      <c r="K9" s="27">
        <f t="shared" ref="K9:K40" si="2">D9</f>
        <v>11501</v>
      </c>
      <c r="L9" s="27">
        <f>+K9</f>
        <v>11501</v>
      </c>
      <c r="M9" s="27">
        <f t="shared" ref="M9:M40" si="3">K9*G9</f>
        <v>4364.6295</v>
      </c>
      <c r="N9" s="27">
        <f t="shared" ref="N9:N40" si="4">M9-J9</f>
        <v>-781281.96299999999</v>
      </c>
      <c r="O9" s="27">
        <f>+N9</f>
        <v>-781281.96299999999</v>
      </c>
      <c r="P9" s="27">
        <f>-SUM(N9)</f>
        <v>781281.96299999999</v>
      </c>
      <c r="Q9" s="38">
        <f>VLOOKUP(Q8,A9:P188,5)</f>
        <v>1702148</v>
      </c>
      <c r="R9" s="38">
        <f>VLOOKUP(R8,A9:P188,5)</f>
        <v>1775756</v>
      </c>
      <c r="S9" s="38">
        <f>+R9-Q9</f>
        <v>73608</v>
      </c>
      <c r="T9" s="35" t="s">
        <v>64</v>
      </c>
      <c r="U9" s="145">
        <f>-IF(TYPE(VLOOKUP(U8,$A$9:$P$188,6,FALSE))=16,0,VLOOKUP(U8,$A$9:$P$188,6,FALSE))</f>
        <v>361933</v>
      </c>
      <c r="V9" s="145">
        <f>-IF(TYPE(VLOOKUP(V8,$A$9:$P$188,6,FALSE))=16,0,VLOOKUP(V8,$A$9:$P$188,6,FALSE))</f>
        <v>355799</v>
      </c>
      <c r="W9" s="145">
        <f t="shared" ref="W9:AE9" si="5">-IF(TYPE(VLOOKUP(W8,$A$9:$P$188,6,FALSE))=16,0,VLOOKUP(W8,$A$9:$P$188,6,FALSE))</f>
        <v>349665</v>
      </c>
      <c r="X9" s="145">
        <f t="shared" si="5"/>
        <v>343531</v>
      </c>
      <c r="Y9" s="145">
        <f t="shared" si="5"/>
        <v>337397</v>
      </c>
      <c r="Z9" s="145">
        <f t="shared" si="5"/>
        <v>331263</v>
      </c>
      <c r="AA9" s="145">
        <f t="shared" si="5"/>
        <v>325129</v>
      </c>
      <c r="AB9" s="145">
        <f t="shared" si="5"/>
        <v>318995</v>
      </c>
      <c r="AC9" s="145">
        <f t="shared" si="5"/>
        <v>312861</v>
      </c>
      <c r="AD9" s="145">
        <f t="shared" si="5"/>
        <v>306727</v>
      </c>
      <c r="AE9" s="145">
        <f t="shared" si="5"/>
        <v>300593</v>
      </c>
    </row>
    <row r="10" spans="1:31">
      <c r="A10" s="30">
        <v>35704</v>
      </c>
      <c r="B10" s="9"/>
      <c r="C10" s="6">
        <v>2</v>
      </c>
      <c r="D10" s="29">
        <f t="shared" si="0"/>
        <v>11501</v>
      </c>
      <c r="E10" s="29">
        <f t="shared" ref="E10:E41" si="6">+E9+D10</f>
        <v>23002</v>
      </c>
      <c r="F10" s="29">
        <f t="shared" si="1"/>
        <v>-2047213</v>
      </c>
      <c r="G10" s="34">
        <f>+Inputs!$D$2</f>
        <v>0.3795</v>
      </c>
      <c r="H10" s="2"/>
      <c r="I10" s="27">
        <f t="shared" ref="I10:I41" si="7">+I9+H10</f>
        <v>2070215</v>
      </c>
      <c r="J10" s="27"/>
      <c r="K10" s="27">
        <f t="shared" si="2"/>
        <v>11501</v>
      </c>
      <c r="L10" s="27">
        <f t="shared" ref="L10:L41" si="8">+L9+K10</f>
        <v>23002</v>
      </c>
      <c r="M10" s="27">
        <f t="shared" si="3"/>
        <v>4364.6295</v>
      </c>
      <c r="N10" s="27">
        <f t="shared" si="4"/>
        <v>4364.6295</v>
      </c>
      <c r="O10" s="27">
        <f t="shared" ref="O10:O41" si="9">+O9+N10</f>
        <v>-776917.33349999995</v>
      </c>
      <c r="P10" s="27">
        <f t="shared" ref="P10:P41" si="10">P9-N10</f>
        <v>776917.33349999995</v>
      </c>
      <c r="Q10" s="38">
        <f>VLOOKUP(Q8,A9:P188,15)</f>
        <v>-139672.22569999873</v>
      </c>
      <c r="R10" s="38">
        <f>VLOOKUP(R8,A9:P188,15)</f>
        <v>-111737.25361999874</v>
      </c>
      <c r="S10" s="38">
        <f>+R10-Q10</f>
        <v>27934.972079999992</v>
      </c>
      <c r="T10" s="36" t="s">
        <v>69</v>
      </c>
    </row>
    <row r="11" spans="1:31">
      <c r="A11" s="31">
        <v>35735</v>
      </c>
      <c r="B11" s="5"/>
      <c r="C11" s="6">
        <v>3</v>
      </c>
      <c r="D11" s="29">
        <f t="shared" si="0"/>
        <v>11501</v>
      </c>
      <c r="E11" s="29">
        <f t="shared" si="6"/>
        <v>34503</v>
      </c>
      <c r="F11" s="29">
        <f t="shared" si="1"/>
        <v>-2035712</v>
      </c>
      <c r="G11" s="34">
        <f>+Inputs!$D$2</f>
        <v>0.3795</v>
      </c>
      <c r="H11" s="2"/>
      <c r="I11" s="27">
        <f t="shared" si="7"/>
        <v>2070215</v>
      </c>
      <c r="J11" s="27"/>
      <c r="K11" s="27">
        <f t="shared" si="2"/>
        <v>11501</v>
      </c>
      <c r="L11" s="27">
        <f t="shared" si="8"/>
        <v>34503</v>
      </c>
      <c r="M11" s="27">
        <f t="shared" si="3"/>
        <v>4364.6295</v>
      </c>
      <c r="N11" s="27">
        <f t="shared" si="4"/>
        <v>4364.6295</v>
      </c>
      <c r="O11" s="27">
        <f t="shared" si="9"/>
        <v>-772552.70399999991</v>
      </c>
      <c r="P11" s="27">
        <f t="shared" si="10"/>
        <v>772552.70399999991</v>
      </c>
      <c r="Q11" s="38">
        <f>+VLOOKUP(Q8,A9:P188,16)</f>
        <v>139672.22569999873</v>
      </c>
      <c r="R11" s="38">
        <f>+VLOOKUP(R8,A9:P188,16)</f>
        <v>111737.25361999874</v>
      </c>
      <c r="S11" s="38">
        <f>(+Q11+R11)/2</f>
        <v>125704.73965999874</v>
      </c>
      <c r="T11" s="36" t="s">
        <v>113</v>
      </c>
      <c r="U11" s="145">
        <f>IF(TYPE(VLOOKUP(U8,$A$9:$P$188,16,FALSE))=16,0,VLOOKUP(U8,$A$9:$P$188,16,FALSE))</f>
        <v>137344.31135999874</v>
      </c>
      <c r="V11" s="145">
        <f t="shared" ref="V11:AE11" si="11">IF(TYPE(VLOOKUP(V8,$A$9:$P$188,16,FALSE))=16,0,VLOOKUP(V8,$A$9:$P$188,16,FALSE))</f>
        <v>135016.39701999875</v>
      </c>
      <c r="W11" s="145">
        <f t="shared" si="11"/>
        <v>132688.48267999876</v>
      </c>
      <c r="X11" s="145">
        <f t="shared" si="11"/>
        <v>130360.56833999876</v>
      </c>
      <c r="Y11" s="145">
        <f t="shared" si="11"/>
        <v>128032.65399999876</v>
      </c>
      <c r="Z11" s="145">
        <f t="shared" si="11"/>
        <v>125704.73965999876</v>
      </c>
      <c r="AA11" s="145">
        <f t="shared" si="11"/>
        <v>123376.82531999875</v>
      </c>
      <c r="AB11" s="145">
        <f t="shared" si="11"/>
        <v>121048.91097999875</v>
      </c>
      <c r="AC11" s="145">
        <f t="shared" si="11"/>
        <v>118720.99663999875</v>
      </c>
      <c r="AD11" s="145">
        <f t="shared" si="11"/>
        <v>116393.08229999874</v>
      </c>
      <c r="AE11" s="145">
        <f t="shared" si="11"/>
        <v>114065.16795999874</v>
      </c>
    </row>
    <row r="12" spans="1:31">
      <c r="A12" s="30">
        <v>35765</v>
      </c>
      <c r="B12" s="3"/>
      <c r="C12" s="6">
        <v>4</v>
      </c>
      <c r="D12" s="29">
        <f t="shared" si="0"/>
        <v>11501</v>
      </c>
      <c r="E12" s="29">
        <f t="shared" si="6"/>
        <v>46004</v>
      </c>
      <c r="F12" s="29">
        <f t="shared" si="1"/>
        <v>-2024211</v>
      </c>
      <c r="G12" s="34">
        <f>+Inputs!$D$2</f>
        <v>0.3795</v>
      </c>
      <c r="H12" s="2"/>
      <c r="I12" s="27">
        <f t="shared" si="7"/>
        <v>2070215</v>
      </c>
      <c r="J12" s="27"/>
      <c r="K12" s="27">
        <f t="shared" si="2"/>
        <v>11501</v>
      </c>
      <c r="L12" s="27">
        <f t="shared" si="8"/>
        <v>46004</v>
      </c>
      <c r="M12" s="27">
        <f t="shared" si="3"/>
        <v>4364.6295</v>
      </c>
      <c r="N12" s="27">
        <f t="shared" si="4"/>
        <v>4364.6295</v>
      </c>
      <c r="O12" s="27">
        <f t="shared" si="9"/>
        <v>-768188.07449999987</v>
      </c>
      <c r="P12" s="27">
        <f t="shared" si="10"/>
        <v>768188.07449999987</v>
      </c>
      <c r="Q12" s="39"/>
      <c r="R12" s="40"/>
      <c r="S12" s="40"/>
      <c r="T12" s="36"/>
    </row>
    <row r="13" spans="1:31">
      <c r="A13" s="31">
        <v>35796</v>
      </c>
      <c r="B13" s="3"/>
      <c r="C13" s="6">
        <v>5</v>
      </c>
      <c r="D13" s="29">
        <f t="shared" si="0"/>
        <v>11501</v>
      </c>
      <c r="E13" s="29">
        <f t="shared" si="6"/>
        <v>57505</v>
      </c>
      <c r="F13" s="29">
        <f t="shared" si="1"/>
        <v>-2012710</v>
      </c>
      <c r="G13" s="34">
        <f>+Inputs!$D$2</f>
        <v>0.3795</v>
      </c>
      <c r="H13" s="2"/>
      <c r="I13" s="27">
        <f t="shared" si="7"/>
        <v>2070215</v>
      </c>
      <c r="J13" s="27"/>
      <c r="K13" s="27">
        <f t="shared" si="2"/>
        <v>11501</v>
      </c>
      <c r="L13" s="27">
        <f t="shared" si="8"/>
        <v>57505</v>
      </c>
      <c r="M13" s="27">
        <f t="shared" si="3"/>
        <v>4364.6295</v>
      </c>
      <c r="N13" s="27">
        <f t="shared" si="4"/>
        <v>4364.6295</v>
      </c>
      <c r="O13" s="27">
        <f t="shared" si="9"/>
        <v>-763823.44499999983</v>
      </c>
      <c r="P13" s="27">
        <f t="shared" si="10"/>
        <v>763823.44499999983</v>
      </c>
      <c r="Q13" s="38">
        <f>VLOOKUP(Q8,A9:P188,9)</f>
        <v>2070215</v>
      </c>
      <c r="R13" s="38">
        <f>VLOOKUP(R8,A9:P188,9)</f>
        <v>2070215</v>
      </c>
      <c r="S13" s="38">
        <f>+R13-Q13</f>
        <v>0</v>
      </c>
      <c r="T13" s="36" t="s">
        <v>70</v>
      </c>
    </row>
    <row r="14" spans="1:31">
      <c r="A14" s="30">
        <v>35827</v>
      </c>
      <c r="B14" s="3"/>
      <c r="C14" s="6">
        <v>6</v>
      </c>
      <c r="D14" s="29">
        <f t="shared" si="0"/>
        <v>11501</v>
      </c>
      <c r="E14" s="29">
        <f t="shared" si="6"/>
        <v>69006</v>
      </c>
      <c r="F14" s="29">
        <f t="shared" si="1"/>
        <v>-2001209</v>
      </c>
      <c r="G14" s="34">
        <f>+Inputs!$D$2</f>
        <v>0.3795</v>
      </c>
      <c r="H14" s="2"/>
      <c r="I14" s="27">
        <f t="shared" si="7"/>
        <v>2070215</v>
      </c>
      <c r="J14" s="27"/>
      <c r="K14" s="27">
        <f t="shared" si="2"/>
        <v>11501</v>
      </c>
      <c r="L14" s="27">
        <f t="shared" si="8"/>
        <v>69006</v>
      </c>
      <c r="M14" s="27">
        <f t="shared" si="3"/>
        <v>4364.6295</v>
      </c>
      <c r="N14" s="27">
        <f t="shared" si="4"/>
        <v>4364.6295</v>
      </c>
      <c r="O14" s="27">
        <f t="shared" si="9"/>
        <v>-759458.81549999979</v>
      </c>
      <c r="P14" s="27">
        <f t="shared" si="10"/>
        <v>759458.81549999979</v>
      </c>
      <c r="Q14" s="38">
        <f>VLOOKUP(Q8,A9:P188,12)</f>
        <v>1702148</v>
      </c>
      <c r="R14" s="38">
        <f>VLOOKUP(R8,A9:P188,12)</f>
        <v>1775756</v>
      </c>
      <c r="S14" s="38">
        <f>+R14-Q14</f>
        <v>73608</v>
      </c>
      <c r="T14" s="37" t="s">
        <v>93</v>
      </c>
    </row>
    <row r="15" spans="1:31">
      <c r="A15" s="31">
        <v>35855</v>
      </c>
      <c r="B15" s="3"/>
      <c r="C15" s="6">
        <v>7</v>
      </c>
      <c r="D15" s="29">
        <f t="shared" si="0"/>
        <v>11501</v>
      </c>
      <c r="E15" s="29">
        <f t="shared" si="6"/>
        <v>80507</v>
      </c>
      <c r="F15" s="29">
        <f t="shared" si="1"/>
        <v>-1989708</v>
      </c>
      <c r="G15" s="34">
        <f>+Inputs!$D$2</f>
        <v>0.3795</v>
      </c>
      <c r="H15" s="2"/>
      <c r="I15" s="27">
        <f t="shared" si="7"/>
        <v>2070215</v>
      </c>
      <c r="J15" s="27"/>
      <c r="K15" s="27">
        <f t="shared" si="2"/>
        <v>11501</v>
      </c>
      <c r="L15" s="27">
        <f t="shared" si="8"/>
        <v>80507</v>
      </c>
      <c r="M15" s="27">
        <f t="shared" si="3"/>
        <v>4364.6295</v>
      </c>
      <c r="N15" s="27">
        <f t="shared" si="4"/>
        <v>4364.6295</v>
      </c>
      <c r="O15" s="27">
        <f t="shared" si="9"/>
        <v>-755094.18599999975</v>
      </c>
      <c r="P15" s="27">
        <f t="shared" si="10"/>
        <v>755094.18599999975</v>
      </c>
    </row>
    <row r="16" spans="1:31">
      <c r="A16" s="30">
        <v>35886</v>
      </c>
      <c r="B16" s="3"/>
      <c r="C16" s="6">
        <v>8</v>
      </c>
      <c r="D16" s="29">
        <f t="shared" si="0"/>
        <v>11501</v>
      </c>
      <c r="E16" s="29">
        <f t="shared" si="6"/>
        <v>92008</v>
      </c>
      <c r="F16" s="29">
        <f t="shared" si="1"/>
        <v>-1978207</v>
      </c>
      <c r="G16" s="34">
        <f>+Inputs!$D$2</f>
        <v>0.3795</v>
      </c>
      <c r="H16" s="2"/>
      <c r="I16" s="27">
        <f t="shared" si="7"/>
        <v>2070215</v>
      </c>
      <c r="J16" s="27"/>
      <c r="K16" s="27">
        <f t="shared" si="2"/>
        <v>11501</v>
      </c>
      <c r="L16" s="27">
        <f t="shared" si="8"/>
        <v>92008</v>
      </c>
      <c r="M16" s="27">
        <f t="shared" si="3"/>
        <v>4364.6295</v>
      </c>
      <c r="N16" s="27">
        <f t="shared" si="4"/>
        <v>4364.6295</v>
      </c>
      <c r="O16" s="27">
        <f t="shared" si="9"/>
        <v>-750729.55649999972</v>
      </c>
      <c r="P16" s="27">
        <f t="shared" si="10"/>
        <v>750729.55649999972</v>
      </c>
      <c r="Q16" s="4"/>
      <c r="R16" s="4"/>
      <c r="S16" s="4"/>
    </row>
    <row r="17" spans="1:19">
      <c r="A17" s="31">
        <v>35916</v>
      </c>
      <c r="B17" s="3"/>
      <c r="C17" s="6">
        <v>9</v>
      </c>
      <c r="D17" s="29">
        <f t="shared" si="0"/>
        <v>11501</v>
      </c>
      <c r="E17" s="29">
        <f t="shared" si="6"/>
        <v>103509</v>
      </c>
      <c r="F17" s="29">
        <f t="shared" si="1"/>
        <v>-1966706</v>
      </c>
      <c r="G17" s="34">
        <f>+Inputs!$D$2</f>
        <v>0.3795</v>
      </c>
      <c r="H17" s="2"/>
      <c r="I17" s="27">
        <f t="shared" si="7"/>
        <v>2070215</v>
      </c>
      <c r="J17" s="27"/>
      <c r="K17" s="27">
        <f t="shared" si="2"/>
        <v>11501</v>
      </c>
      <c r="L17" s="27">
        <f t="shared" si="8"/>
        <v>103509</v>
      </c>
      <c r="M17" s="27">
        <f t="shared" si="3"/>
        <v>4364.6295</v>
      </c>
      <c r="N17" s="27">
        <f t="shared" si="4"/>
        <v>4364.6295</v>
      </c>
      <c r="O17" s="27">
        <f t="shared" si="9"/>
        <v>-746364.92699999968</v>
      </c>
      <c r="P17" s="27">
        <f t="shared" si="10"/>
        <v>746364.92699999968</v>
      </c>
      <c r="Q17" s="4"/>
      <c r="R17" s="4"/>
      <c r="S17" s="4"/>
    </row>
    <row r="18" spans="1:19">
      <c r="A18" s="30">
        <v>35947</v>
      </c>
      <c r="B18" s="3"/>
      <c r="C18" s="6">
        <v>10</v>
      </c>
      <c r="D18" s="29">
        <f t="shared" si="0"/>
        <v>11501</v>
      </c>
      <c r="E18" s="29">
        <f t="shared" si="6"/>
        <v>115010</v>
      </c>
      <c r="F18" s="29">
        <f t="shared" si="1"/>
        <v>-1955205</v>
      </c>
      <c r="G18" s="34">
        <f>+Inputs!$D$2</f>
        <v>0.3795</v>
      </c>
      <c r="H18" s="2"/>
      <c r="I18" s="27">
        <f t="shared" si="7"/>
        <v>2070215</v>
      </c>
      <c r="J18" s="27"/>
      <c r="K18" s="27">
        <f t="shared" si="2"/>
        <v>11501</v>
      </c>
      <c r="L18" s="27">
        <f t="shared" si="8"/>
        <v>115010</v>
      </c>
      <c r="M18" s="27">
        <f t="shared" si="3"/>
        <v>4364.6295</v>
      </c>
      <c r="N18" s="27">
        <f t="shared" si="4"/>
        <v>4364.6295</v>
      </c>
      <c r="O18" s="27">
        <f t="shared" si="9"/>
        <v>-742000.29749999964</v>
      </c>
      <c r="P18" s="27">
        <f t="shared" si="10"/>
        <v>742000.29749999964</v>
      </c>
      <c r="Q18" s="4"/>
      <c r="R18" s="4"/>
      <c r="S18" s="4"/>
    </row>
    <row r="19" spans="1:19">
      <c r="A19" s="31">
        <v>35977</v>
      </c>
      <c r="B19" s="3"/>
      <c r="C19" s="6">
        <v>11</v>
      </c>
      <c r="D19" s="29">
        <f t="shared" si="0"/>
        <v>11501</v>
      </c>
      <c r="E19" s="29">
        <f t="shared" si="6"/>
        <v>126511</v>
      </c>
      <c r="F19" s="29">
        <f t="shared" si="1"/>
        <v>-1943704</v>
      </c>
      <c r="G19" s="34">
        <f>+Inputs!$D$2</f>
        <v>0.3795</v>
      </c>
      <c r="H19" s="2"/>
      <c r="I19" s="27">
        <f t="shared" si="7"/>
        <v>2070215</v>
      </c>
      <c r="J19" s="27"/>
      <c r="K19" s="27">
        <f t="shared" si="2"/>
        <v>11501</v>
      </c>
      <c r="L19" s="27">
        <f t="shared" si="8"/>
        <v>126511</v>
      </c>
      <c r="M19" s="27">
        <f t="shared" si="3"/>
        <v>4364.6295</v>
      </c>
      <c r="N19" s="27">
        <f t="shared" si="4"/>
        <v>4364.6295</v>
      </c>
      <c r="O19" s="27">
        <f t="shared" si="9"/>
        <v>-737635.6679999996</v>
      </c>
      <c r="P19" s="27">
        <f t="shared" si="10"/>
        <v>737635.6679999996</v>
      </c>
      <c r="Q19" s="4"/>
      <c r="R19" s="4"/>
      <c r="S19" s="4"/>
    </row>
    <row r="20" spans="1:19">
      <c r="A20" s="30">
        <v>36008</v>
      </c>
      <c r="B20" s="3"/>
      <c r="C20" s="6">
        <v>12</v>
      </c>
      <c r="D20" s="29">
        <f t="shared" si="0"/>
        <v>11501</v>
      </c>
      <c r="E20" s="29">
        <f t="shared" si="6"/>
        <v>138012</v>
      </c>
      <c r="F20" s="29">
        <f t="shared" si="1"/>
        <v>-1932203</v>
      </c>
      <c r="G20" s="34">
        <f>+Inputs!$D$2</f>
        <v>0.3795</v>
      </c>
      <c r="H20" s="2"/>
      <c r="I20" s="27">
        <f t="shared" si="7"/>
        <v>2070215</v>
      </c>
      <c r="J20" s="27"/>
      <c r="K20" s="27">
        <f t="shared" si="2"/>
        <v>11501</v>
      </c>
      <c r="L20" s="27">
        <f t="shared" si="8"/>
        <v>138012</v>
      </c>
      <c r="M20" s="27">
        <f t="shared" si="3"/>
        <v>4364.6295</v>
      </c>
      <c r="N20" s="27">
        <f t="shared" si="4"/>
        <v>4364.6295</v>
      </c>
      <c r="O20" s="27">
        <f t="shared" si="9"/>
        <v>-733271.03849999956</v>
      </c>
      <c r="P20" s="27">
        <f t="shared" si="10"/>
        <v>733271.03849999956</v>
      </c>
      <c r="Q20" s="4"/>
      <c r="R20" s="4"/>
      <c r="S20" s="4"/>
    </row>
    <row r="21" spans="1:19">
      <c r="A21" s="31">
        <v>36039</v>
      </c>
      <c r="B21" s="3"/>
      <c r="C21" s="6">
        <v>13</v>
      </c>
      <c r="D21" s="29">
        <f t="shared" si="0"/>
        <v>11501</v>
      </c>
      <c r="E21" s="29">
        <f t="shared" si="6"/>
        <v>149513</v>
      </c>
      <c r="F21" s="29">
        <f t="shared" si="1"/>
        <v>-1920702</v>
      </c>
      <c r="G21" s="34">
        <f>+Inputs!$D$2</f>
        <v>0.3795</v>
      </c>
      <c r="H21" s="2"/>
      <c r="I21" s="27">
        <f t="shared" si="7"/>
        <v>2070215</v>
      </c>
      <c r="J21" s="27"/>
      <c r="K21" s="27">
        <f t="shared" si="2"/>
        <v>11501</v>
      </c>
      <c r="L21" s="27">
        <f t="shared" si="8"/>
        <v>149513</v>
      </c>
      <c r="M21" s="27">
        <f t="shared" si="3"/>
        <v>4364.6295</v>
      </c>
      <c r="N21" s="27">
        <f t="shared" si="4"/>
        <v>4364.6295</v>
      </c>
      <c r="O21" s="27">
        <f t="shared" si="9"/>
        <v>-728906.40899999952</v>
      </c>
      <c r="P21" s="27">
        <f t="shared" si="10"/>
        <v>728906.40899999952</v>
      </c>
      <c r="Q21" s="4"/>
      <c r="R21" s="4"/>
      <c r="S21" s="4"/>
    </row>
    <row r="22" spans="1:19">
      <c r="A22" s="30">
        <v>36069</v>
      </c>
      <c r="B22" s="3"/>
      <c r="C22" s="6">
        <v>14</v>
      </c>
      <c r="D22" s="29">
        <f t="shared" si="0"/>
        <v>11501</v>
      </c>
      <c r="E22" s="29">
        <f t="shared" si="6"/>
        <v>161014</v>
      </c>
      <c r="F22" s="29">
        <f t="shared" si="1"/>
        <v>-1909201</v>
      </c>
      <c r="G22" s="34">
        <f>+Inputs!$D$2</f>
        <v>0.3795</v>
      </c>
      <c r="H22" s="2"/>
      <c r="I22" s="27">
        <f t="shared" si="7"/>
        <v>2070215</v>
      </c>
      <c r="J22" s="27"/>
      <c r="K22" s="27">
        <f t="shared" si="2"/>
        <v>11501</v>
      </c>
      <c r="L22" s="27">
        <f t="shared" si="8"/>
        <v>161014</v>
      </c>
      <c r="M22" s="27">
        <f t="shared" si="3"/>
        <v>4364.6295</v>
      </c>
      <c r="N22" s="27">
        <f t="shared" si="4"/>
        <v>4364.6295</v>
      </c>
      <c r="O22" s="27">
        <f t="shared" si="9"/>
        <v>-724541.77949999948</v>
      </c>
      <c r="P22" s="27">
        <f t="shared" si="10"/>
        <v>724541.77949999948</v>
      </c>
      <c r="Q22" s="4"/>
      <c r="R22" s="4"/>
      <c r="S22" s="4"/>
    </row>
    <row r="23" spans="1:19">
      <c r="A23" s="31">
        <v>36100</v>
      </c>
      <c r="B23" s="3"/>
      <c r="C23" s="6">
        <v>15</v>
      </c>
      <c r="D23" s="29">
        <f t="shared" si="0"/>
        <v>11501</v>
      </c>
      <c r="E23" s="29">
        <f t="shared" si="6"/>
        <v>172515</v>
      </c>
      <c r="F23" s="29">
        <f t="shared" si="1"/>
        <v>-1897700</v>
      </c>
      <c r="G23" s="34">
        <f>+Inputs!$D$2</f>
        <v>0.3795</v>
      </c>
      <c r="H23" s="2"/>
      <c r="I23" s="27">
        <f t="shared" si="7"/>
        <v>2070215</v>
      </c>
      <c r="J23" s="27"/>
      <c r="K23" s="27">
        <f t="shared" si="2"/>
        <v>11501</v>
      </c>
      <c r="L23" s="27">
        <f t="shared" si="8"/>
        <v>172515</v>
      </c>
      <c r="M23" s="27">
        <f t="shared" si="3"/>
        <v>4364.6295</v>
      </c>
      <c r="N23" s="27">
        <f t="shared" si="4"/>
        <v>4364.6295</v>
      </c>
      <c r="O23" s="27">
        <f t="shared" si="9"/>
        <v>-720177.14999999944</v>
      </c>
      <c r="P23" s="27">
        <f t="shared" si="10"/>
        <v>720177.14999999944</v>
      </c>
      <c r="Q23" s="4"/>
      <c r="R23" s="4"/>
      <c r="S23" s="4"/>
    </row>
    <row r="24" spans="1:19">
      <c r="A24" s="30">
        <v>36130</v>
      </c>
      <c r="B24" s="3"/>
      <c r="C24" s="6">
        <v>16</v>
      </c>
      <c r="D24" s="29">
        <f t="shared" si="0"/>
        <v>11501</v>
      </c>
      <c r="E24" s="29">
        <f t="shared" si="6"/>
        <v>184016</v>
      </c>
      <c r="F24" s="29">
        <f t="shared" si="1"/>
        <v>-1886199</v>
      </c>
      <c r="G24" s="34">
        <f>+Inputs!$D$2</f>
        <v>0.3795</v>
      </c>
      <c r="H24" s="2"/>
      <c r="I24" s="27">
        <f t="shared" si="7"/>
        <v>2070215</v>
      </c>
      <c r="J24" s="27"/>
      <c r="K24" s="27">
        <f t="shared" si="2"/>
        <v>11501</v>
      </c>
      <c r="L24" s="27">
        <f t="shared" si="8"/>
        <v>184016</v>
      </c>
      <c r="M24" s="27">
        <f t="shared" si="3"/>
        <v>4364.6295</v>
      </c>
      <c r="N24" s="27">
        <f t="shared" si="4"/>
        <v>4364.6295</v>
      </c>
      <c r="O24" s="27">
        <f t="shared" si="9"/>
        <v>-715812.5204999994</v>
      </c>
      <c r="P24" s="27">
        <f t="shared" si="10"/>
        <v>715812.5204999994</v>
      </c>
      <c r="Q24" s="4"/>
      <c r="R24" s="4"/>
      <c r="S24" s="4"/>
    </row>
    <row r="25" spans="1:19">
      <c r="A25" s="31">
        <v>36161</v>
      </c>
      <c r="B25" s="3"/>
      <c r="C25" s="6">
        <v>17</v>
      </c>
      <c r="D25" s="29">
        <f t="shared" si="0"/>
        <v>11501</v>
      </c>
      <c r="E25" s="29">
        <f t="shared" si="6"/>
        <v>195517</v>
      </c>
      <c r="F25" s="29">
        <f t="shared" si="1"/>
        <v>-1874698</v>
      </c>
      <c r="G25" s="34">
        <f>+Inputs!$D$2</f>
        <v>0.3795</v>
      </c>
      <c r="H25" s="2"/>
      <c r="I25" s="27">
        <f t="shared" si="7"/>
        <v>2070215</v>
      </c>
      <c r="J25" s="27"/>
      <c r="K25" s="27">
        <f t="shared" si="2"/>
        <v>11501</v>
      </c>
      <c r="L25" s="27">
        <f t="shared" si="8"/>
        <v>195517</v>
      </c>
      <c r="M25" s="27">
        <f t="shared" si="3"/>
        <v>4364.6295</v>
      </c>
      <c r="N25" s="27">
        <f t="shared" si="4"/>
        <v>4364.6295</v>
      </c>
      <c r="O25" s="27">
        <f t="shared" si="9"/>
        <v>-711447.89099999936</v>
      </c>
      <c r="P25" s="27">
        <f t="shared" si="10"/>
        <v>711447.89099999936</v>
      </c>
      <c r="Q25" s="4"/>
      <c r="R25" s="4"/>
      <c r="S25" s="4"/>
    </row>
    <row r="26" spans="1:19">
      <c r="A26" s="30">
        <v>36192</v>
      </c>
      <c r="B26" s="3"/>
      <c r="C26" s="6">
        <v>18</v>
      </c>
      <c r="D26" s="29">
        <f t="shared" si="0"/>
        <v>11501</v>
      </c>
      <c r="E26" s="29">
        <f t="shared" si="6"/>
        <v>207018</v>
      </c>
      <c r="F26" s="29">
        <f t="shared" si="1"/>
        <v>-1863197</v>
      </c>
      <c r="G26" s="34">
        <f>+Inputs!$D$2</f>
        <v>0.3795</v>
      </c>
      <c r="H26" s="2"/>
      <c r="I26" s="27">
        <f t="shared" si="7"/>
        <v>2070215</v>
      </c>
      <c r="J26" s="27"/>
      <c r="K26" s="27">
        <f t="shared" si="2"/>
        <v>11501</v>
      </c>
      <c r="L26" s="27">
        <f t="shared" si="8"/>
        <v>207018</v>
      </c>
      <c r="M26" s="27">
        <f t="shared" si="3"/>
        <v>4364.6295</v>
      </c>
      <c r="N26" s="27">
        <f t="shared" si="4"/>
        <v>4364.6295</v>
      </c>
      <c r="O26" s="27">
        <f t="shared" si="9"/>
        <v>-707083.26149999932</v>
      </c>
      <c r="P26" s="27">
        <f t="shared" si="10"/>
        <v>707083.26149999932</v>
      </c>
      <c r="Q26" s="4"/>
      <c r="R26" s="4"/>
      <c r="S26" s="4"/>
    </row>
    <row r="27" spans="1:19">
      <c r="A27" s="31">
        <v>36220</v>
      </c>
      <c r="B27" s="3"/>
      <c r="C27" s="6">
        <v>19</v>
      </c>
      <c r="D27" s="29">
        <f t="shared" si="0"/>
        <v>11501</v>
      </c>
      <c r="E27" s="29">
        <f t="shared" si="6"/>
        <v>218519</v>
      </c>
      <c r="F27" s="29">
        <f t="shared" si="1"/>
        <v>-1851696</v>
      </c>
      <c r="G27" s="34">
        <f>+Inputs!$D$2</f>
        <v>0.3795</v>
      </c>
      <c r="H27" s="2"/>
      <c r="I27" s="27">
        <f t="shared" si="7"/>
        <v>2070215</v>
      </c>
      <c r="J27" s="27"/>
      <c r="K27" s="27">
        <f t="shared" si="2"/>
        <v>11501</v>
      </c>
      <c r="L27" s="27">
        <f t="shared" si="8"/>
        <v>218519</v>
      </c>
      <c r="M27" s="27">
        <f t="shared" si="3"/>
        <v>4364.6295</v>
      </c>
      <c r="N27" s="27">
        <f t="shared" si="4"/>
        <v>4364.6295</v>
      </c>
      <c r="O27" s="27">
        <f t="shared" si="9"/>
        <v>-702718.63199999928</v>
      </c>
      <c r="P27" s="27">
        <f t="shared" si="10"/>
        <v>702718.63199999928</v>
      </c>
      <c r="Q27" s="4"/>
      <c r="R27" s="4"/>
      <c r="S27" s="4"/>
    </row>
    <row r="28" spans="1:19">
      <c r="A28" s="30">
        <v>36251</v>
      </c>
      <c r="B28" s="3"/>
      <c r="C28" s="6">
        <v>20</v>
      </c>
      <c r="D28" s="29">
        <f t="shared" si="0"/>
        <v>11501</v>
      </c>
      <c r="E28" s="29">
        <f t="shared" si="6"/>
        <v>230020</v>
      </c>
      <c r="F28" s="29">
        <f t="shared" si="1"/>
        <v>-1840195</v>
      </c>
      <c r="G28" s="34">
        <f>+Inputs!$D$2</f>
        <v>0.3795</v>
      </c>
      <c r="H28" s="2"/>
      <c r="I28" s="27">
        <f t="shared" si="7"/>
        <v>2070215</v>
      </c>
      <c r="J28" s="27"/>
      <c r="K28" s="27">
        <f t="shared" si="2"/>
        <v>11501</v>
      </c>
      <c r="L28" s="27">
        <f t="shared" si="8"/>
        <v>230020</v>
      </c>
      <c r="M28" s="27">
        <f t="shared" si="3"/>
        <v>4364.6295</v>
      </c>
      <c r="N28" s="27">
        <f t="shared" si="4"/>
        <v>4364.6295</v>
      </c>
      <c r="O28" s="27">
        <f t="shared" si="9"/>
        <v>-698354.00249999925</v>
      </c>
      <c r="P28" s="27">
        <f t="shared" si="10"/>
        <v>698354.00249999925</v>
      </c>
      <c r="Q28" s="4"/>
      <c r="R28" s="4"/>
      <c r="S28" s="4"/>
    </row>
    <row r="29" spans="1:19">
      <c r="A29" s="31">
        <v>36281</v>
      </c>
      <c r="B29" s="3"/>
      <c r="C29" s="6">
        <v>21</v>
      </c>
      <c r="D29" s="29">
        <f t="shared" si="0"/>
        <v>11501</v>
      </c>
      <c r="E29" s="29">
        <f t="shared" si="6"/>
        <v>241521</v>
      </c>
      <c r="F29" s="29">
        <f t="shared" si="1"/>
        <v>-1828694</v>
      </c>
      <c r="G29" s="34">
        <f>+Inputs!$D$2</f>
        <v>0.3795</v>
      </c>
      <c r="H29" s="2"/>
      <c r="I29" s="27">
        <f t="shared" si="7"/>
        <v>2070215</v>
      </c>
      <c r="J29" s="27"/>
      <c r="K29" s="27">
        <f t="shared" si="2"/>
        <v>11501</v>
      </c>
      <c r="L29" s="27">
        <f t="shared" si="8"/>
        <v>241521</v>
      </c>
      <c r="M29" s="27">
        <f t="shared" si="3"/>
        <v>4364.6295</v>
      </c>
      <c r="N29" s="27">
        <f t="shared" si="4"/>
        <v>4364.6295</v>
      </c>
      <c r="O29" s="27">
        <f t="shared" si="9"/>
        <v>-693989.37299999921</v>
      </c>
      <c r="P29" s="27">
        <f t="shared" si="10"/>
        <v>693989.37299999921</v>
      </c>
      <c r="Q29" s="4"/>
      <c r="R29" s="4"/>
      <c r="S29" s="4"/>
    </row>
    <row r="30" spans="1:19">
      <c r="A30" s="30">
        <v>36312</v>
      </c>
      <c r="B30" s="3"/>
      <c r="C30" s="6">
        <v>22</v>
      </c>
      <c r="D30" s="29">
        <f t="shared" si="0"/>
        <v>11501</v>
      </c>
      <c r="E30" s="29">
        <f t="shared" si="6"/>
        <v>253022</v>
      </c>
      <c r="F30" s="29">
        <f t="shared" si="1"/>
        <v>-1817193</v>
      </c>
      <c r="G30" s="34">
        <f>+Inputs!$D$2</f>
        <v>0.3795</v>
      </c>
      <c r="H30" s="2"/>
      <c r="I30" s="27">
        <f t="shared" si="7"/>
        <v>2070215</v>
      </c>
      <c r="J30" s="27"/>
      <c r="K30" s="27">
        <f t="shared" si="2"/>
        <v>11501</v>
      </c>
      <c r="L30" s="27">
        <f t="shared" si="8"/>
        <v>253022</v>
      </c>
      <c r="M30" s="27">
        <f t="shared" si="3"/>
        <v>4364.6295</v>
      </c>
      <c r="N30" s="27">
        <f t="shared" si="4"/>
        <v>4364.6295</v>
      </c>
      <c r="O30" s="27">
        <f t="shared" si="9"/>
        <v>-689624.74349999917</v>
      </c>
      <c r="P30" s="27">
        <f t="shared" si="10"/>
        <v>689624.74349999917</v>
      </c>
      <c r="Q30" s="112"/>
    </row>
    <row r="31" spans="1:19">
      <c r="A31" s="31">
        <v>36342</v>
      </c>
      <c r="B31" s="3"/>
      <c r="C31" s="6">
        <v>23</v>
      </c>
      <c r="D31" s="29">
        <f t="shared" si="0"/>
        <v>11501</v>
      </c>
      <c r="E31" s="29">
        <f t="shared" si="6"/>
        <v>264523</v>
      </c>
      <c r="F31" s="29">
        <f t="shared" si="1"/>
        <v>-1805692</v>
      </c>
      <c r="G31" s="34">
        <f>+Inputs!$D$2</f>
        <v>0.3795</v>
      </c>
      <c r="H31" s="2"/>
      <c r="I31" s="27">
        <f t="shared" si="7"/>
        <v>2070215</v>
      </c>
      <c r="J31" s="27"/>
      <c r="K31" s="27">
        <f t="shared" si="2"/>
        <v>11501</v>
      </c>
      <c r="L31" s="27">
        <f t="shared" si="8"/>
        <v>264523</v>
      </c>
      <c r="M31" s="27">
        <f t="shared" si="3"/>
        <v>4364.6295</v>
      </c>
      <c r="N31" s="27">
        <f t="shared" si="4"/>
        <v>4364.6295</v>
      </c>
      <c r="O31" s="27">
        <f t="shared" si="9"/>
        <v>-685260.11399999913</v>
      </c>
      <c r="P31" s="27">
        <f t="shared" si="10"/>
        <v>685260.11399999913</v>
      </c>
      <c r="Q31" s="112"/>
    </row>
    <row r="32" spans="1:19">
      <c r="A32" s="30">
        <v>36373</v>
      </c>
      <c r="B32" s="3"/>
      <c r="C32" s="6">
        <v>24</v>
      </c>
      <c r="D32" s="29">
        <f t="shared" si="0"/>
        <v>11501</v>
      </c>
      <c r="E32" s="29">
        <f t="shared" si="6"/>
        <v>276024</v>
      </c>
      <c r="F32" s="29">
        <f t="shared" si="1"/>
        <v>-1794191</v>
      </c>
      <c r="G32" s="34">
        <f>+Inputs!$D$2</f>
        <v>0.3795</v>
      </c>
      <c r="H32" s="2"/>
      <c r="I32" s="27">
        <f t="shared" si="7"/>
        <v>2070215</v>
      </c>
      <c r="J32" s="27"/>
      <c r="K32" s="27">
        <f t="shared" si="2"/>
        <v>11501</v>
      </c>
      <c r="L32" s="27">
        <f t="shared" si="8"/>
        <v>276024</v>
      </c>
      <c r="M32" s="27">
        <f t="shared" si="3"/>
        <v>4364.6295</v>
      </c>
      <c r="N32" s="27">
        <f t="shared" si="4"/>
        <v>4364.6295</v>
      </c>
      <c r="O32" s="27">
        <f t="shared" si="9"/>
        <v>-680895.48449999909</v>
      </c>
      <c r="P32" s="27">
        <f t="shared" si="10"/>
        <v>680895.48449999909</v>
      </c>
      <c r="Q32" s="112"/>
    </row>
    <row r="33" spans="1:21">
      <c r="A33" s="31">
        <v>36404</v>
      </c>
      <c r="B33" s="3"/>
      <c r="C33" s="6">
        <v>25</v>
      </c>
      <c r="D33" s="29">
        <f t="shared" si="0"/>
        <v>11501</v>
      </c>
      <c r="E33" s="29">
        <f t="shared" si="6"/>
        <v>287525</v>
      </c>
      <c r="F33" s="29">
        <f t="shared" si="1"/>
        <v>-1782690</v>
      </c>
      <c r="G33" s="34">
        <f>+Inputs!$D$2</f>
        <v>0.3795</v>
      </c>
      <c r="H33" s="2"/>
      <c r="I33" s="27">
        <f t="shared" si="7"/>
        <v>2070215</v>
      </c>
      <c r="J33" s="27"/>
      <c r="K33" s="27">
        <f t="shared" si="2"/>
        <v>11501</v>
      </c>
      <c r="L33" s="27">
        <f t="shared" si="8"/>
        <v>287525</v>
      </c>
      <c r="M33" s="27">
        <f t="shared" si="3"/>
        <v>4364.6295</v>
      </c>
      <c r="N33" s="27">
        <f t="shared" si="4"/>
        <v>4364.6295</v>
      </c>
      <c r="O33" s="27">
        <f t="shared" si="9"/>
        <v>-676530.85499999905</v>
      </c>
      <c r="P33" s="27">
        <f t="shared" si="10"/>
        <v>676530.85499999905</v>
      </c>
      <c r="Q33" s="112"/>
    </row>
    <row r="34" spans="1:21">
      <c r="A34" s="30">
        <v>36434</v>
      </c>
      <c r="B34" s="3"/>
      <c r="C34" s="6">
        <v>26</v>
      </c>
      <c r="D34" s="29">
        <f t="shared" si="0"/>
        <v>11501</v>
      </c>
      <c r="E34" s="29">
        <f t="shared" si="6"/>
        <v>299026</v>
      </c>
      <c r="F34" s="29">
        <f t="shared" si="1"/>
        <v>-1771189</v>
      </c>
      <c r="G34" s="34">
        <f>+Inputs!$D$2</f>
        <v>0.3795</v>
      </c>
      <c r="H34" s="2"/>
      <c r="I34" s="27">
        <f t="shared" si="7"/>
        <v>2070215</v>
      </c>
      <c r="J34" s="27"/>
      <c r="K34" s="27">
        <f t="shared" si="2"/>
        <v>11501</v>
      </c>
      <c r="L34" s="27">
        <f t="shared" si="8"/>
        <v>299026</v>
      </c>
      <c r="M34" s="27">
        <f t="shared" si="3"/>
        <v>4364.6295</v>
      </c>
      <c r="N34" s="27">
        <f t="shared" si="4"/>
        <v>4364.6295</v>
      </c>
      <c r="O34" s="27">
        <f t="shared" si="9"/>
        <v>-672166.22549999901</v>
      </c>
      <c r="P34" s="27">
        <f t="shared" si="10"/>
        <v>672166.22549999901</v>
      </c>
      <c r="Q34" s="112"/>
    </row>
    <row r="35" spans="1:21">
      <c r="A35" s="31">
        <v>36465</v>
      </c>
      <c r="B35" s="3"/>
      <c r="C35" s="6">
        <v>27</v>
      </c>
      <c r="D35" s="29">
        <f t="shared" si="0"/>
        <v>11501</v>
      </c>
      <c r="E35" s="29">
        <f t="shared" si="6"/>
        <v>310527</v>
      </c>
      <c r="F35" s="29">
        <f t="shared" si="1"/>
        <v>-1759688</v>
      </c>
      <c r="G35" s="34">
        <f>+Inputs!$D$2</f>
        <v>0.3795</v>
      </c>
      <c r="H35" s="2"/>
      <c r="I35" s="27">
        <f t="shared" si="7"/>
        <v>2070215</v>
      </c>
      <c r="J35" s="27"/>
      <c r="K35" s="27">
        <f t="shared" si="2"/>
        <v>11501</v>
      </c>
      <c r="L35" s="27">
        <f t="shared" si="8"/>
        <v>310527</v>
      </c>
      <c r="M35" s="27">
        <f t="shared" si="3"/>
        <v>4364.6295</v>
      </c>
      <c r="N35" s="27">
        <f t="shared" si="4"/>
        <v>4364.6295</v>
      </c>
      <c r="O35" s="27">
        <f t="shared" si="9"/>
        <v>-667801.59599999897</v>
      </c>
      <c r="P35" s="27">
        <f t="shared" si="10"/>
        <v>667801.59599999897</v>
      </c>
    </row>
    <row r="36" spans="1:21">
      <c r="A36" s="30">
        <v>36495</v>
      </c>
      <c r="B36" s="3"/>
      <c r="C36" s="6">
        <v>28</v>
      </c>
      <c r="D36" s="29">
        <f t="shared" si="0"/>
        <v>11501</v>
      </c>
      <c r="E36" s="29">
        <f t="shared" si="6"/>
        <v>322028</v>
      </c>
      <c r="F36" s="29">
        <f t="shared" si="1"/>
        <v>-1748187</v>
      </c>
      <c r="G36" s="34">
        <f>+Inputs!$D$2</f>
        <v>0.3795</v>
      </c>
      <c r="H36" s="2"/>
      <c r="I36" s="27">
        <f t="shared" si="7"/>
        <v>2070215</v>
      </c>
      <c r="J36" s="27"/>
      <c r="K36" s="27">
        <f t="shared" si="2"/>
        <v>11501</v>
      </c>
      <c r="L36" s="27">
        <f t="shared" si="8"/>
        <v>322028</v>
      </c>
      <c r="M36" s="27">
        <f t="shared" si="3"/>
        <v>4364.6295</v>
      </c>
      <c r="N36" s="27">
        <f t="shared" si="4"/>
        <v>4364.6295</v>
      </c>
      <c r="O36" s="27">
        <f t="shared" si="9"/>
        <v>-663436.96649999893</v>
      </c>
      <c r="P36" s="27">
        <f t="shared" si="10"/>
        <v>663436.96649999893</v>
      </c>
    </row>
    <row r="37" spans="1:21">
      <c r="A37" s="31">
        <v>36526</v>
      </c>
      <c r="B37" s="3"/>
      <c r="C37" s="6">
        <v>29</v>
      </c>
      <c r="D37" s="29">
        <f t="shared" si="0"/>
        <v>11501</v>
      </c>
      <c r="E37" s="29">
        <f t="shared" si="6"/>
        <v>333529</v>
      </c>
      <c r="F37" s="29">
        <f t="shared" si="1"/>
        <v>-1736686</v>
      </c>
      <c r="G37" s="34">
        <f>+Inputs!$D$2</f>
        <v>0.3795</v>
      </c>
      <c r="H37" s="2"/>
      <c r="I37" s="27">
        <f t="shared" si="7"/>
        <v>2070215</v>
      </c>
      <c r="J37" s="27"/>
      <c r="K37" s="27">
        <f t="shared" si="2"/>
        <v>11501</v>
      </c>
      <c r="L37" s="27">
        <f t="shared" si="8"/>
        <v>333529</v>
      </c>
      <c r="M37" s="27">
        <f t="shared" si="3"/>
        <v>4364.6295</v>
      </c>
      <c r="N37" s="27">
        <f t="shared" si="4"/>
        <v>4364.6295</v>
      </c>
      <c r="O37" s="27">
        <f t="shared" si="9"/>
        <v>-659072.33699999889</v>
      </c>
      <c r="P37" s="27">
        <f t="shared" si="10"/>
        <v>659072.33699999889</v>
      </c>
    </row>
    <row r="38" spans="1:21">
      <c r="A38" s="30">
        <v>36557</v>
      </c>
      <c r="B38" s="3"/>
      <c r="C38" s="6">
        <v>30</v>
      </c>
      <c r="D38" s="29">
        <f t="shared" si="0"/>
        <v>11501</v>
      </c>
      <c r="E38" s="29">
        <f t="shared" si="6"/>
        <v>345030</v>
      </c>
      <c r="F38" s="29">
        <f t="shared" si="1"/>
        <v>-1725185</v>
      </c>
      <c r="G38" s="34">
        <f>+Inputs!$D$2</f>
        <v>0.3795</v>
      </c>
      <c r="H38" s="2"/>
      <c r="I38" s="27">
        <f t="shared" si="7"/>
        <v>2070215</v>
      </c>
      <c r="J38" s="27"/>
      <c r="K38" s="27">
        <f t="shared" si="2"/>
        <v>11501</v>
      </c>
      <c r="L38" s="27">
        <f t="shared" si="8"/>
        <v>345030</v>
      </c>
      <c r="M38" s="27">
        <f t="shared" si="3"/>
        <v>4364.6295</v>
      </c>
      <c r="N38" s="27">
        <f t="shared" si="4"/>
        <v>4364.6295</v>
      </c>
      <c r="O38" s="27">
        <f t="shared" si="9"/>
        <v>-654707.70749999885</v>
      </c>
      <c r="P38" s="27">
        <f t="shared" si="10"/>
        <v>654707.70749999885</v>
      </c>
    </row>
    <row r="39" spans="1:21">
      <c r="A39" s="31">
        <v>36586</v>
      </c>
      <c r="B39" s="2"/>
      <c r="C39" s="6">
        <v>31</v>
      </c>
      <c r="D39" s="29">
        <f t="shared" si="0"/>
        <v>11501</v>
      </c>
      <c r="E39" s="29">
        <f t="shared" si="6"/>
        <v>356531</v>
      </c>
      <c r="F39" s="29">
        <f t="shared" si="1"/>
        <v>-1713684</v>
      </c>
      <c r="G39" s="34">
        <f>+Inputs!$D$2</f>
        <v>0.3795</v>
      </c>
      <c r="H39" s="2"/>
      <c r="I39" s="27">
        <f t="shared" si="7"/>
        <v>2070215</v>
      </c>
      <c r="J39" s="27"/>
      <c r="K39" s="27">
        <f t="shared" si="2"/>
        <v>11501</v>
      </c>
      <c r="L39" s="27">
        <f t="shared" si="8"/>
        <v>356531</v>
      </c>
      <c r="M39" s="27">
        <f t="shared" si="3"/>
        <v>4364.6295</v>
      </c>
      <c r="N39" s="27">
        <f t="shared" si="4"/>
        <v>4364.6295</v>
      </c>
      <c r="O39" s="27">
        <f t="shared" si="9"/>
        <v>-650343.07799999882</v>
      </c>
      <c r="P39" s="27">
        <f t="shared" si="10"/>
        <v>650343.07799999882</v>
      </c>
    </row>
    <row r="40" spans="1:21">
      <c r="A40" s="30">
        <v>36617</v>
      </c>
      <c r="B40" s="2"/>
      <c r="C40" s="6">
        <v>32</v>
      </c>
      <c r="D40" s="29">
        <f t="shared" si="0"/>
        <v>11501</v>
      </c>
      <c r="E40" s="29">
        <f t="shared" si="6"/>
        <v>368032</v>
      </c>
      <c r="F40" s="29">
        <f t="shared" si="1"/>
        <v>-1702183</v>
      </c>
      <c r="G40" s="34">
        <f>+Inputs!$D$2</f>
        <v>0.3795</v>
      </c>
      <c r="H40" s="2"/>
      <c r="I40" s="27">
        <f t="shared" si="7"/>
        <v>2070215</v>
      </c>
      <c r="J40" s="2"/>
      <c r="K40" s="27">
        <f t="shared" si="2"/>
        <v>11501</v>
      </c>
      <c r="L40" s="27">
        <f t="shared" si="8"/>
        <v>368032</v>
      </c>
      <c r="M40" s="27">
        <f t="shared" si="3"/>
        <v>4364.6295</v>
      </c>
      <c r="N40" s="27">
        <f t="shared" si="4"/>
        <v>4364.6295</v>
      </c>
      <c r="O40" s="27">
        <f t="shared" si="9"/>
        <v>-645978.44849999878</v>
      </c>
      <c r="P40" s="27">
        <f t="shared" si="10"/>
        <v>645978.44849999878</v>
      </c>
    </row>
    <row r="41" spans="1:21">
      <c r="A41" s="31">
        <v>36647</v>
      </c>
      <c r="C41" s="6">
        <v>33</v>
      </c>
      <c r="D41" s="29">
        <f t="shared" ref="D41:D72" si="12">ROUND(-(+$B$9/180)*1,0)</f>
        <v>11501</v>
      </c>
      <c r="E41" s="29">
        <f t="shared" si="6"/>
        <v>379533</v>
      </c>
      <c r="F41" s="29">
        <f t="shared" ref="F41:F72" si="13">$B$9+E41</f>
        <v>-1690682</v>
      </c>
      <c r="G41" s="34">
        <f>+Inputs!$D$2</f>
        <v>0.3795</v>
      </c>
      <c r="I41" s="27">
        <f t="shared" si="7"/>
        <v>2070215</v>
      </c>
      <c r="K41" s="27">
        <f t="shared" ref="K41:K72" si="14">D41</f>
        <v>11501</v>
      </c>
      <c r="L41" s="27">
        <f t="shared" si="8"/>
        <v>379533</v>
      </c>
      <c r="M41" s="27">
        <f t="shared" ref="M41:M72" si="15">K41*G41</f>
        <v>4364.6295</v>
      </c>
      <c r="N41" s="27">
        <f t="shared" ref="N41:N72" si="16">M41-J41</f>
        <v>4364.6295</v>
      </c>
      <c r="O41" s="27">
        <f t="shared" si="9"/>
        <v>-641613.81899999874</v>
      </c>
      <c r="P41" s="27">
        <f t="shared" si="10"/>
        <v>641613.81899999874</v>
      </c>
    </row>
    <row r="42" spans="1:21">
      <c r="A42" s="30">
        <v>36678</v>
      </c>
      <c r="C42" s="6">
        <v>34</v>
      </c>
      <c r="D42" s="29">
        <f t="shared" si="12"/>
        <v>11501</v>
      </c>
      <c r="E42" s="29">
        <f t="shared" ref="E42:E73" si="17">+E41+D42</f>
        <v>391034</v>
      </c>
      <c r="F42" s="29">
        <f t="shared" si="13"/>
        <v>-1679181</v>
      </c>
      <c r="G42" s="34">
        <f>+Inputs!$D$2</f>
        <v>0.3795</v>
      </c>
      <c r="I42" s="27">
        <f t="shared" ref="I42:I73" si="18">+I41+H42</f>
        <v>2070215</v>
      </c>
      <c r="K42" s="27">
        <f t="shared" si="14"/>
        <v>11501</v>
      </c>
      <c r="L42" s="27">
        <f t="shared" ref="L42:L73" si="19">+L41+K42</f>
        <v>391034</v>
      </c>
      <c r="M42" s="27">
        <f t="shared" si="15"/>
        <v>4364.6295</v>
      </c>
      <c r="N42" s="27">
        <f t="shared" si="16"/>
        <v>4364.6295</v>
      </c>
      <c r="O42" s="27">
        <f t="shared" ref="O42:O73" si="20">+O41+N42</f>
        <v>-637249.1894999987</v>
      </c>
      <c r="P42" s="27">
        <f t="shared" ref="P42:P73" si="21">P41-N42</f>
        <v>637249.1894999987</v>
      </c>
    </row>
    <row r="43" spans="1:21">
      <c r="A43" s="31">
        <v>36708</v>
      </c>
      <c r="C43" s="6">
        <v>35</v>
      </c>
      <c r="D43" s="29">
        <f t="shared" si="12"/>
        <v>11501</v>
      </c>
      <c r="E43" s="29">
        <f t="shared" si="17"/>
        <v>402535</v>
      </c>
      <c r="F43" s="29">
        <f t="shared" si="13"/>
        <v>-1667680</v>
      </c>
      <c r="G43" s="34">
        <f>+Inputs!$D$2</f>
        <v>0.3795</v>
      </c>
      <c r="I43" s="27">
        <f t="shared" si="18"/>
        <v>2070215</v>
      </c>
      <c r="K43" s="27">
        <f t="shared" si="14"/>
        <v>11501</v>
      </c>
      <c r="L43" s="27">
        <f t="shared" si="19"/>
        <v>402535</v>
      </c>
      <c r="M43" s="27">
        <f t="shared" si="15"/>
        <v>4364.6295</v>
      </c>
      <c r="N43" s="27">
        <f t="shared" si="16"/>
        <v>4364.6295</v>
      </c>
      <c r="O43" s="27">
        <f t="shared" si="20"/>
        <v>-632884.55999999866</v>
      </c>
      <c r="P43" s="27">
        <f t="shared" si="21"/>
        <v>632884.55999999866</v>
      </c>
    </row>
    <row r="44" spans="1:21">
      <c r="A44" s="30">
        <v>36739</v>
      </c>
      <c r="C44" s="6">
        <v>36</v>
      </c>
      <c r="D44" s="29">
        <f t="shared" si="12"/>
        <v>11501</v>
      </c>
      <c r="E44" s="29">
        <f t="shared" si="17"/>
        <v>414036</v>
      </c>
      <c r="F44" s="29">
        <f t="shared" si="13"/>
        <v>-1656179</v>
      </c>
      <c r="G44" s="34">
        <f>+Inputs!$D$2</f>
        <v>0.3795</v>
      </c>
      <c r="I44" s="27">
        <f t="shared" si="18"/>
        <v>2070215</v>
      </c>
      <c r="K44" s="27">
        <f t="shared" si="14"/>
        <v>11501</v>
      </c>
      <c r="L44" s="27">
        <f t="shared" si="19"/>
        <v>414036</v>
      </c>
      <c r="M44" s="27">
        <f t="shared" si="15"/>
        <v>4364.6295</v>
      </c>
      <c r="N44" s="27">
        <f t="shared" si="16"/>
        <v>4364.6295</v>
      </c>
      <c r="O44" s="27">
        <f t="shared" si="20"/>
        <v>-628519.93049999862</v>
      </c>
      <c r="P44" s="27">
        <f t="shared" si="21"/>
        <v>628519.93049999862</v>
      </c>
      <c r="U44" s="98"/>
    </row>
    <row r="45" spans="1:21">
      <c r="A45" s="31">
        <v>36770</v>
      </c>
      <c r="C45" s="6">
        <v>37</v>
      </c>
      <c r="D45" s="29">
        <f t="shared" si="12"/>
        <v>11501</v>
      </c>
      <c r="E45" s="29">
        <f t="shared" si="17"/>
        <v>425537</v>
      </c>
      <c r="F45" s="29">
        <f t="shared" si="13"/>
        <v>-1644678</v>
      </c>
      <c r="G45" s="34">
        <f>+Inputs!$D$2</f>
        <v>0.3795</v>
      </c>
      <c r="I45" s="27">
        <f t="shared" si="18"/>
        <v>2070215</v>
      </c>
      <c r="K45" s="27">
        <f t="shared" si="14"/>
        <v>11501</v>
      </c>
      <c r="L45" s="27">
        <f t="shared" si="19"/>
        <v>425537</v>
      </c>
      <c r="M45" s="27">
        <f t="shared" si="15"/>
        <v>4364.6295</v>
      </c>
      <c r="N45" s="27">
        <f t="shared" si="16"/>
        <v>4364.6295</v>
      </c>
      <c r="O45" s="27">
        <f t="shared" si="20"/>
        <v>-624155.30099999858</v>
      </c>
      <c r="P45" s="27">
        <f t="shared" si="21"/>
        <v>624155.30099999858</v>
      </c>
      <c r="U45" s="98"/>
    </row>
    <row r="46" spans="1:21">
      <c r="A46" s="30">
        <v>36800</v>
      </c>
      <c r="C46" s="6">
        <v>38</v>
      </c>
      <c r="D46" s="29">
        <f t="shared" si="12"/>
        <v>11501</v>
      </c>
      <c r="E46" s="29">
        <f t="shared" si="17"/>
        <v>437038</v>
      </c>
      <c r="F46" s="29">
        <f t="shared" si="13"/>
        <v>-1633177</v>
      </c>
      <c r="G46" s="34">
        <f>+Inputs!$D$2</f>
        <v>0.3795</v>
      </c>
      <c r="I46" s="27">
        <f t="shared" si="18"/>
        <v>2070215</v>
      </c>
      <c r="K46" s="27">
        <f t="shared" si="14"/>
        <v>11501</v>
      </c>
      <c r="L46" s="27">
        <f t="shared" si="19"/>
        <v>437038</v>
      </c>
      <c r="M46" s="27">
        <f t="shared" si="15"/>
        <v>4364.6295</v>
      </c>
      <c r="N46" s="27">
        <f t="shared" si="16"/>
        <v>4364.6295</v>
      </c>
      <c r="O46" s="27">
        <f t="shared" si="20"/>
        <v>-619790.67149999854</v>
      </c>
      <c r="P46" s="27">
        <f t="shared" si="21"/>
        <v>619790.67149999854</v>
      </c>
      <c r="U46" s="98"/>
    </row>
    <row r="47" spans="1:21">
      <c r="A47" s="31">
        <v>36831</v>
      </c>
      <c r="C47" s="6">
        <v>39</v>
      </c>
      <c r="D47" s="29">
        <f t="shared" si="12"/>
        <v>11501</v>
      </c>
      <c r="E47" s="29">
        <f t="shared" si="17"/>
        <v>448539</v>
      </c>
      <c r="F47" s="29">
        <f t="shared" si="13"/>
        <v>-1621676</v>
      </c>
      <c r="G47" s="34">
        <f>+Inputs!$D$2</f>
        <v>0.3795</v>
      </c>
      <c r="I47" s="27">
        <f t="shared" si="18"/>
        <v>2070215</v>
      </c>
      <c r="K47" s="27">
        <f t="shared" si="14"/>
        <v>11501</v>
      </c>
      <c r="L47" s="27">
        <f t="shared" si="19"/>
        <v>448539</v>
      </c>
      <c r="M47" s="27">
        <f t="shared" si="15"/>
        <v>4364.6295</v>
      </c>
      <c r="N47" s="27">
        <f t="shared" si="16"/>
        <v>4364.6295</v>
      </c>
      <c r="O47" s="27">
        <f t="shared" si="20"/>
        <v>-615426.0419999985</v>
      </c>
      <c r="P47" s="27">
        <f t="shared" si="21"/>
        <v>615426.0419999985</v>
      </c>
      <c r="U47" s="98"/>
    </row>
    <row r="48" spans="1:21">
      <c r="A48" s="30">
        <v>36861</v>
      </c>
      <c r="C48" s="6">
        <v>40</v>
      </c>
      <c r="D48" s="29">
        <f t="shared" si="12"/>
        <v>11501</v>
      </c>
      <c r="E48" s="29">
        <f t="shared" si="17"/>
        <v>460040</v>
      </c>
      <c r="F48" s="29">
        <f t="shared" si="13"/>
        <v>-1610175</v>
      </c>
      <c r="G48" s="34">
        <f>+Inputs!$D$2</f>
        <v>0.3795</v>
      </c>
      <c r="I48" s="27">
        <f t="shared" si="18"/>
        <v>2070215</v>
      </c>
      <c r="K48" s="27">
        <f t="shared" si="14"/>
        <v>11501</v>
      </c>
      <c r="L48" s="27">
        <f t="shared" si="19"/>
        <v>460040</v>
      </c>
      <c r="M48" s="27">
        <f t="shared" si="15"/>
        <v>4364.6295</v>
      </c>
      <c r="N48" s="27">
        <f t="shared" si="16"/>
        <v>4364.6295</v>
      </c>
      <c r="O48" s="27">
        <f t="shared" si="20"/>
        <v>-611061.41249999846</v>
      </c>
      <c r="P48" s="27">
        <f t="shared" si="21"/>
        <v>611061.41249999846</v>
      </c>
      <c r="U48" s="98"/>
    </row>
    <row r="49" spans="1:21">
      <c r="A49" s="31">
        <v>36892</v>
      </c>
      <c r="C49" s="6">
        <v>41</v>
      </c>
      <c r="D49" s="29">
        <f t="shared" si="12"/>
        <v>11501</v>
      </c>
      <c r="E49" s="29">
        <f t="shared" si="17"/>
        <v>471541</v>
      </c>
      <c r="F49" s="29">
        <f t="shared" si="13"/>
        <v>-1598674</v>
      </c>
      <c r="G49" s="34">
        <f>+Inputs!$D$2</f>
        <v>0.3795</v>
      </c>
      <c r="I49" s="27">
        <f t="shared" si="18"/>
        <v>2070215</v>
      </c>
      <c r="K49" s="27">
        <f t="shared" si="14"/>
        <v>11501</v>
      </c>
      <c r="L49" s="27">
        <f t="shared" si="19"/>
        <v>471541</v>
      </c>
      <c r="M49" s="27">
        <f t="shared" si="15"/>
        <v>4364.6295</v>
      </c>
      <c r="N49" s="27">
        <f t="shared" si="16"/>
        <v>4364.6295</v>
      </c>
      <c r="O49" s="27">
        <f t="shared" si="20"/>
        <v>-606696.78299999842</v>
      </c>
      <c r="P49" s="27">
        <f t="shared" si="21"/>
        <v>606696.78299999842</v>
      </c>
      <c r="U49" s="98"/>
    </row>
    <row r="50" spans="1:21">
      <c r="A50" s="30">
        <v>36923</v>
      </c>
      <c r="C50" s="6">
        <v>42</v>
      </c>
      <c r="D50" s="29">
        <f t="shared" si="12"/>
        <v>11501</v>
      </c>
      <c r="E50" s="29">
        <f t="shared" si="17"/>
        <v>483042</v>
      </c>
      <c r="F50" s="29">
        <f t="shared" si="13"/>
        <v>-1587173</v>
      </c>
      <c r="G50" s="34">
        <f>+Inputs!$D$2</f>
        <v>0.3795</v>
      </c>
      <c r="I50" s="27">
        <f t="shared" si="18"/>
        <v>2070215</v>
      </c>
      <c r="K50" s="27">
        <f t="shared" si="14"/>
        <v>11501</v>
      </c>
      <c r="L50" s="27">
        <f t="shared" si="19"/>
        <v>483042</v>
      </c>
      <c r="M50" s="27">
        <f t="shared" si="15"/>
        <v>4364.6295</v>
      </c>
      <c r="N50" s="27">
        <f t="shared" si="16"/>
        <v>4364.6295</v>
      </c>
      <c r="O50" s="27">
        <f t="shared" si="20"/>
        <v>-602332.15349999839</v>
      </c>
      <c r="P50" s="27">
        <f t="shared" si="21"/>
        <v>602332.15349999839</v>
      </c>
      <c r="U50" s="98"/>
    </row>
    <row r="51" spans="1:21">
      <c r="A51" s="31">
        <v>36951</v>
      </c>
      <c r="C51" s="6">
        <v>43</v>
      </c>
      <c r="D51" s="29">
        <f t="shared" si="12"/>
        <v>11501</v>
      </c>
      <c r="E51" s="29">
        <f t="shared" si="17"/>
        <v>494543</v>
      </c>
      <c r="F51" s="29">
        <f t="shared" si="13"/>
        <v>-1575672</v>
      </c>
      <c r="G51" s="34">
        <f>+Inputs!$D$2</f>
        <v>0.3795</v>
      </c>
      <c r="I51" s="27">
        <f t="shared" si="18"/>
        <v>2070215</v>
      </c>
      <c r="K51" s="27">
        <f t="shared" si="14"/>
        <v>11501</v>
      </c>
      <c r="L51" s="27">
        <f t="shared" si="19"/>
        <v>494543</v>
      </c>
      <c r="M51" s="27">
        <f t="shared" si="15"/>
        <v>4364.6295</v>
      </c>
      <c r="N51" s="27">
        <f t="shared" si="16"/>
        <v>4364.6295</v>
      </c>
      <c r="O51" s="27">
        <f t="shared" si="20"/>
        <v>-597967.52399999835</v>
      </c>
      <c r="P51" s="27">
        <f t="shared" si="21"/>
        <v>597967.52399999835</v>
      </c>
      <c r="U51" s="98"/>
    </row>
    <row r="52" spans="1:21">
      <c r="A52" s="30">
        <v>36982</v>
      </c>
      <c r="C52" s="6">
        <v>44</v>
      </c>
      <c r="D52" s="29">
        <f t="shared" si="12"/>
        <v>11501</v>
      </c>
      <c r="E52" s="29">
        <f t="shared" si="17"/>
        <v>506044</v>
      </c>
      <c r="F52" s="29">
        <f t="shared" si="13"/>
        <v>-1564171</v>
      </c>
      <c r="G52" s="34">
        <f>+Inputs!$D$2</f>
        <v>0.3795</v>
      </c>
      <c r="I52" s="27">
        <f t="shared" si="18"/>
        <v>2070215</v>
      </c>
      <c r="K52" s="27">
        <f t="shared" si="14"/>
        <v>11501</v>
      </c>
      <c r="L52" s="27">
        <f t="shared" si="19"/>
        <v>506044</v>
      </c>
      <c r="M52" s="27">
        <f t="shared" si="15"/>
        <v>4364.6295</v>
      </c>
      <c r="N52" s="27">
        <f t="shared" si="16"/>
        <v>4364.6295</v>
      </c>
      <c r="O52" s="27">
        <f t="shared" si="20"/>
        <v>-593602.89449999831</v>
      </c>
      <c r="P52" s="27">
        <f t="shared" si="21"/>
        <v>593602.89449999831</v>
      </c>
      <c r="U52" s="98"/>
    </row>
    <row r="53" spans="1:21">
      <c r="A53" s="31">
        <v>37012</v>
      </c>
      <c r="C53" s="6">
        <v>45</v>
      </c>
      <c r="D53" s="29">
        <f t="shared" si="12"/>
        <v>11501</v>
      </c>
      <c r="E53" s="29">
        <f t="shared" si="17"/>
        <v>517545</v>
      </c>
      <c r="F53" s="29">
        <f t="shared" si="13"/>
        <v>-1552670</v>
      </c>
      <c r="G53" s="34">
        <f>+Inputs!$D$2</f>
        <v>0.3795</v>
      </c>
      <c r="I53" s="27">
        <f t="shared" si="18"/>
        <v>2070215</v>
      </c>
      <c r="K53" s="27">
        <f t="shared" si="14"/>
        <v>11501</v>
      </c>
      <c r="L53" s="27">
        <f t="shared" si="19"/>
        <v>517545</v>
      </c>
      <c r="M53" s="27">
        <f t="shared" si="15"/>
        <v>4364.6295</v>
      </c>
      <c r="N53" s="27">
        <f t="shared" si="16"/>
        <v>4364.6295</v>
      </c>
      <c r="O53" s="27">
        <f t="shared" si="20"/>
        <v>-589238.26499999827</v>
      </c>
      <c r="P53" s="27">
        <f t="shared" si="21"/>
        <v>589238.26499999827</v>
      </c>
      <c r="U53" s="98"/>
    </row>
    <row r="54" spans="1:21">
      <c r="A54" s="30">
        <v>37043</v>
      </c>
      <c r="C54" s="6">
        <v>46</v>
      </c>
      <c r="D54" s="29">
        <f t="shared" si="12"/>
        <v>11501</v>
      </c>
      <c r="E54" s="29">
        <f t="shared" si="17"/>
        <v>529046</v>
      </c>
      <c r="F54" s="29">
        <f t="shared" si="13"/>
        <v>-1541169</v>
      </c>
      <c r="G54" s="34">
        <f>+Inputs!$D$2</f>
        <v>0.3795</v>
      </c>
      <c r="I54" s="27">
        <f t="shared" si="18"/>
        <v>2070215</v>
      </c>
      <c r="K54" s="27">
        <f t="shared" si="14"/>
        <v>11501</v>
      </c>
      <c r="L54" s="27">
        <f t="shared" si="19"/>
        <v>529046</v>
      </c>
      <c r="M54" s="27">
        <f t="shared" si="15"/>
        <v>4364.6295</v>
      </c>
      <c r="N54" s="27">
        <f t="shared" si="16"/>
        <v>4364.6295</v>
      </c>
      <c r="O54" s="27">
        <f t="shared" si="20"/>
        <v>-584873.63549999823</v>
      </c>
      <c r="P54" s="27">
        <f t="shared" si="21"/>
        <v>584873.63549999823</v>
      </c>
      <c r="U54" s="98"/>
    </row>
    <row r="55" spans="1:21">
      <c r="A55" s="31">
        <v>37073</v>
      </c>
      <c r="C55" s="6">
        <v>47</v>
      </c>
      <c r="D55" s="29">
        <f t="shared" si="12"/>
        <v>11501</v>
      </c>
      <c r="E55" s="29">
        <f t="shared" si="17"/>
        <v>540547</v>
      </c>
      <c r="F55" s="29">
        <f t="shared" si="13"/>
        <v>-1529668</v>
      </c>
      <c r="G55" s="34">
        <f>+Inputs!$D$2</f>
        <v>0.3795</v>
      </c>
      <c r="I55" s="27">
        <f t="shared" si="18"/>
        <v>2070215</v>
      </c>
      <c r="K55" s="27">
        <f t="shared" si="14"/>
        <v>11501</v>
      </c>
      <c r="L55" s="27">
        <f t="shared" si="19"/>
        <v>540547</v>
      </c>
      <c r="M55" s="27">
        <f t="shared" si="15"/>
        <v>4364.6295</v>
      </c>
      <c r="N55" s="27">
        <f t="shared" si="16"/>
        <v>4364.6295</v>
      </c>
      <c r="O55" s="27">
        <f t="shared" si="20"/>
        <v>-580509.00599999819</v>
      </c>
      <c r="P55" s="27">
        <f t="shared" si="21"/>
        <v>580509.00599999819</v>
      </c>
      <c r="U55" s="98"/>
    </row>
    <row r="56" spans="1:21">
      <c r="A56" s="30">
        <v>37104</v>
      </c>
      <c r="C56" s="6">
        <v>48</v>
      </c>
      <c r="D56" s="29">
        <f t="shared" si="12"/>
        <v>11501</v>
      </c>
      <c r="E56" s="29">
        <f t="shared" si="17"/>
        <v>552048</v>
      </c>
      <c r="F56" s="29">
        <f t="shared" si="13"/>
        <v>-1518167</v>
      </c>
      <c r="G56" s="34">
        <f>+Inputs!$D$2</f>
        <v>0.3795</v>
      </c>
      <c r="I56" s="27">
        <f t="shared" si="18"/>
        <v>2070215</v>
      </c>
      <c r="K56" s="27">
        <f t="shared" si="14"/>
        <v>11501</v>
      </c>
      <c r="L56" s="27">
        <f t="shared" si="19"/>
        <v>552048</v>
      </c>
      <c r="M56" s="27">
        <f t="shared" si="15"/>
        <v>4364.6295</v>
      </c>
      <c r="N56" s="27">
        <f t="shared" si="16"/>
        <v>4364.6295</v>
      </c>
      <c r="O56" s="27">
        <f t="shared" si="20"/>
        <v>-576144.37649999815</v>
      </c>
      <c r="P56" s="27">
        <f t="shared" si="21"/>
        <v>576144.37649999815</v>
      </c>
    </row>
    <row r="57" spans="1:21">
      <c r="A57" s="31">
        <v>37135</v>
      </c>
      <c r="C57" s="6">
        <v>49</v>
      </c>
      <c r="D57" s="29">
        <f t="shared" si="12"/>
        <v>11501</v>
      </c>
      <c r="E57" s="29">
        <f t="shared" si="17"/>
        <v>563549</v>
      </c>
      <c r="F57" s="29">
        <f t="shared" si="13"/>
        <v>-1506666</v>
      </c>
      <c r="G57" s="34">
        <f>+Inputs!$D$2</f>
        <v>0.3795</v>
      </c>
      <c r="I57" s="27">
        <f t="shared" si="18"/>
        <v>2070215</v>
      </c>
      <c r="K57" s="27">
        <f t="shared" si="14"/>
        <v>11501</v>
      </c>
      <c r="L57" s="27">
        <f t="shared" si="19"/>
        <v>563549</v>
      </c>
      <c r="M57" s="27">
        <f t="shared" si="15"/>
        <v>4364.6295</v>
      </c>
      <c r="N57" s="27">
        <f t="shared" si="16"/>
        <v>4364.6295</v>
      </c>
      <c r="O57" s="27">
        <f t="shared" si="20"/>
        <v>-571779.74699999811</v>
      </c>
      <c r="P57" s="27">
        <f t="shared" si="21"/>
        <v>571779.74699999811</v>
      </c>
    </row>
    <row r="58" spans="1:21">
      <c r="A58" s="30">
        <v>37165</v>
      </c>
      <c r="C58" s="6">
        <v>50</v>
      </c>
      <c r="D58" s="29">
        <f t="shared" si="12"/>
        <v>11501</v>
      </c>
      <c r="E58" s="29">
        <f t="shared" si="17"/>
        <v>575050</v>
      </c>
      <c r="F58" s="29">
        <f t="shared" si="13"/>
        <v>-1495165</v>
      </c>
      <c r="G58" s="34">
        <f>+Inputs!$D$2</f>
        <v>0.3795</v>
      </c>
      <c r="I58" s="27">
        <f t="shared" si="18"/>
        <v>2070215</v>
      </c>
      <c r="K58" s="27">
        <f t="shared" si="14"/>
        <v>11501</v>
      </c>
      <c r="L58" s="27">
        <f t="shared" si="19"/>
        <v>575050</v>
      </c>
      <c r="M58" s="27">
        <f t="shared" si="15"/>
        <v>4364.6295</v>
      </c>
      <c r="N58" s="27">
        <f t="shared" si="16"/>
        <v>4364.6295</v>
      </c>
      <c r="O58" s="27">
        <f t="shared" si="20"/>
        <v>-567415.11749999807</v>
      </c>
      <c r="P58" s="27">
        <f t="shared" si="21"/>
        <v>567415.11749999807</v>
      </c>
    </row>
    <row r="59" spans="1:21">
      <c r="A59" s="31">
        <v>37196</v>
      </c>
      <c r="C59" s="6">
        <v>51</v>
      </c>
      <c r="D59" s="29">
        <f t="shared" si="12"/>
        <v>11501</v>
      </c>
      <c r="E59" s="29">
        <f t="shared" si="17"/>
        <v>586551</v>
      </c>
      <c r="F59" s="29">
        <f t="shared" si="13"/>
        <v>-1483664</v>
      </c>
      <c r="G59" s="34">
        <f>+Inputs!$D$2</f>
        <v>0.3795</v>
      </c>
      <c r="I59" s="27">
        <f t="shared" si="18"/>
        <v>2070215</v>
      </c>
      <c r="K59" s="27">
        <f t="shared" si="14"/>
        <v>11501</v>
      </c>
      <c r="L59" s="27">
        <f t="shared" si="19"/>
        <v>586551</v>
      </c>
      <c r="M59" s="27">
        <f t="shared" si="15"/>
        <v>4364.6295</v>
      </c>
      <c r="N59" s="27">
        <f t="shared" si="16"/>
        <v>4364.6295</v>
      </c>
      <c r="O59" s="27">
        <f t="shared" si="20"/>
        <v>-563050.48799999803</v>
      </c>
      <c r="P59" s="27">
        <f t="shared" si="21"/>
        <v>563050.48799999803</v>
      </c>
    </row>
    <row r="60" spans="1:21">
      <c r="A60" s="30">
        <v>37226</v>
      </c>
      <c r="C60" s="6">
        <v>52</v>
      </c>
      <c r="D60" s="29">
        <f t="shared" si="12"/>
        <v>11501</v>
      </c>
      <c r="E60" s="29">
        <f t="shared" si="17"/>
        <v>598052</v>
      </c>
      <c r="F60" s="29">
        <f t="shared" si="13"/>
        <v>-1472163</v>
      </c>
      <c r="G60" s="34">
        <f>+Inputs!$D$2</f>
        <v>0.3795</v>
      </c>
      <c r="I60" s="27">
        <f t="shared" si="18"/>
        <v>2070215</v>
      </c>
      <c r="K60" s="27">
        <f t="shared" si="14"/>
        <v>11501</v>
      </c>
      <c r="L60" s="27">
        <f t="shared" si="19"/>
        <v>598052</v>
      </c>
      <c r="M60" s="27">
        <f t="shared" si="15"/>
        <v>4364.6295</v>
      </c>
      <c r="N60" s="27">
        <f t="shared" si="16"/>
        <v>4364.6295</v>
      </c>
      <c r="O60" s="27">
        <f t="shared" si="20"/>
        <v>-558685.85849999799</v>
      </c>
      <c r="P60" s="27">
        <f t="shared" si="21"/>
        <v>558685.85849999799</v>
      </c>
    </row>
    <row r="61" spans="1:21">
      <c r="A61" s="31">
        <v>37257</v>
      </c>
      <c r="C61" s="6">
        <v>53</v>
      </c>
      <c r="D61" s="29">
        <f t="shared" si="12"/>
        <v>11501</v>
      </c>
      <c r="E61" s="29">
        <f t="shared" si="17"/>
        <v>609553</v>
      </c>
      <c r="F61" s="29">
        <f t="shared" si="13"/>
        <v>-1460662</v>
      </c>
      <c r="G61" s="34">
        <f>+Inputs!$D$2</f>
        <v>0.3795</v>
      </c>
      <c r="I61" s="27">
        <f t="shared" si="18"/>
        <v>2070215</v>
      </c>
      <c r="K61" s="27">
        <f t="shared" si="14"/>
        <v>11501</v>
      </c>
      <c r="L61" s="27">
        <f t="shared" si="19"/>
        <v>609553</v>
      </c>
      <c r="M61" s="27">
        <f t="shared" si="15"/>
        <v>4364.6295</v>
      </c>
      <c r="N61" s="27">
        <f t="shared" si="16"/>
        <v>4364.6295</v>
      </c>
      <c r="O61" s="27">
        <f t="shared" si="20"/>
        <v>-554321.22899999795</v>
      </c>
      <c r="P61" s="27">
        <f t="shared" si="21"/>
        <v>554321.22899999795</v>
      </c>
    </row>
    <row r="62" spans="1:21">
      <c r="A62" s="30">
        <v>37288</v>
      </c>
      <c r="C62" s="6">
        <v>54</v>
      </c>
      <c r="D62" s="29">
        <f t="shared" si="12"/>
        <v>11501</v>
      </c>
      <c r="E62" s="29">
        <f t="shared" si="17"/>
        <v>621054</v>
      </c>
      <c r="F62" s="29">
        <f t="shared" si="13"/>
        <v>-1449161</v>
      </c>
      <c r="G62" s="34">
        <f>+Inputs!$D$2</f>
        <v>0.3795</v>
      </c>
      <c r="I62" s="27">
        <f t="shared" si="18"/>
        <v>2070215</v>
      </c>
      <c r="K62" s="27">
        <f t="shared" si="14"/>
        <v>11501</v>
      </c>
      <c r="L62" s="27">
        <f t="shared" si="19"/>
        <v>621054</v>
      </c>
      <c r="M62" s="27">
        <f t="shared" si="15"/>
        <v>4364.6295</v>
      </c>
      <c r="N62" s="27">
        <f t="shared" si="16"/>
        <v>4364.6295</v>
      </c>
      <c r="O62" s="27">
        <f t="shared" si="20"/>
        <v>-549956.59949999792</v>
      </c>
      <c r="P62" s="27">
        <f t="shared" si="21"/>
        <v>549956.59949999792</v>
      </c>
    </row>
    <row r="63" spans="1:21">
      <c r="A63" s="31">
        <v>37316</v>
      </c>
      <c r="C63" s="6">
        <v>55</v>
      </c>
      <c r="D63" s="29">
        <f t="shared" si="12"/>
        <v>11501</v>
      </c>
      <c r="E63" s="29">
        <f t="shared" si="17"/>
        <v>632555</v>
      </c>
      <c r="F63" s="29">
        <f t="shared" si="13"/>
        <v>-1437660</v>
      </c>
      <c r="G63" s="34">
        <f>+Inputs!$D$2</f>
        <v>0.3795</v>
      </c>
      <c r="I63" s="27">
        <f t="shared" si="18"/>
        <v>2070215</v>
      </c>
      <c r="K63" s="27">
        <f t="shared" si="14"/>
        <v>11501</v>
      </c>
      <c r="L63" s="27">
        <f t="shared" si="19"/>
        <v>632555</v>
      </c>
      <c r="M63" s="27">
        <f t="shared" si="15"/>
        <v>4364.6295</v>
      </c>
      <c r="N63" s="27">
        <f t="shared" si="16"/>
        <v>4364.6295</v>
      </c>
      <c r="O63" s="27">
        <f t="shared" si="20"/>
        <v>-545591.96999999788</v>
      </c>
      <c r="P63" s="27">
        <f t="shared" si="21"/>
        <v>545591.96999999788</v>
      </c>
    </row>
    <row r="64" spans="1:21">
      <c r="A64" s="30">
        <v>37347</v>
      </c>
      <c r="C64" s="6">
        <v>56</v>
      </c>
      <c r="D64" s="29">
        <f t="shared" si="12"/>
        <v>11501</v>
      </c>
      <c r="E64" s="29">
        <f t="shared" si="17"/>
        <v>644056</v>
      </c>
      <c r="F64" s="29">
        <f t="shared" si="13"/>
        <v>-1426159</v>
      </c>
      <c r="G64" s="34">
        <f>+Inputs!$D$2</f>
        <v>0.3795</v>
      </c>
      <c r="I64" s="27">
        <f t="shared" si="18"/>
        <v>2070215</v>
      </c>
      <c r="K64" s="27">
        <f t="shared" si="14"/>
        <v>11501</v>
      </c>
      <c r="L64" s="27">
        <f t="shared" si="19"/>
        <v>644056</v>
      </c>
      <c r="M64" s="27">
        <f t="shared" si="15"/>
        <v>4364.6295</v>
      </c>
      <c r="N64" s="27">
        <f t="shared" si="16"/>
        <v>4364.6295</v>
      </c>
      <c r="O64" s="27">
        <f t="shared" si="20"/>
        <v>-541227.34049999784</v>
      </c>
      <c r="P64" s="27">
        <f t="shared" si="21"/>
        <v>541227.34049999784</v>
      </c>
    </row>
    <row r="65" spans="1:16">
      <c r="A65" s="31">
        <v>37377</v>
      </c>
      <c r="C65" s="6">
        <v>57</v>
      </c>
      <c r="D65" s="29">
        <f t="shared" si="12"/>
        <v>11501</v>
      </c>
      <c r="E65" s="29">
        <f t="shared" si="17"/>
        <v>655557</v>
      </c>
      <c r="F65" s="29">
        <f t="shared" si="13"/>
        <v>-1414658</v>
      </c>
      <c r="G65" s="34">
        <f>+Inputs!$D$2</f>
        <v>0.3795</v>
      </c>
      <c r="I65" s="27">
        <f t="shared" si="18"/>
        <v>2070215</v>
      </c>
      <c r="K65" s="27">
        <f t="shared" si="14"/>
        <v>11501</v>
      </c>
      <c r="L65" s="27">
        <f t="shared" si="19"/>
        <v>655557</v>
      </c>
      <c r="M65" s="27">
        <f t="shared" si="15"/>
        <v>4364.6295</v>
      </c>
      <c r="N65" s="27">
        <f t="shared" si="16"/>
        <v>4364.6295</v>
      </c>
      <c r="O65" s="27">
        <f t="shared" si="20"/>
        <v>-536862.7109999978</v>
      </c>
      <c r="P65" s="27">
        <f t="shared" si="21"/>
        <v>536862.7109999978</v>
      </c>
    </row>
    <row r="66" spans="1:16">
      <c r="A66" s="30">
        <v>37408</v>
      </c>
      <c r="C66" s="6">
        <v>58</v>
      </c>
      <c r="D66" s="29">
        <f t="shared" si="12"/>
        <v>11501</v>
      </c>
      <c r="E66" s="29">
        <f t="shared" si="17"/>
        <v>667058</v>
      </c>
      <c r="F66" s="29">
        <f t="shared" si="13"/>
        <v>-1403157</v>
      </c>
      <c r="G66" s="34">
        <f>+Inputs!$D$2</f>
        <v>0.3795</v>
      </c>
      <c r="I66" s="27">
        <f t="shared" si="18"/>
        <v>2070215</v>
      </c>
      <c r="K66" s="27">
        <f t="shared" si="14"/>
        <v>11501</v>
      </c>
      <c r="L66" s="27">
        <f t="shared" si="19"/>
        <v>667058</v>
      </c>
      <c r="M66" s="27">
        <f t="shared" si="15"/>
        <v>4364.6295</v>
      </c>
      <c r="N66" s="27">
        <f t="shared" si="16"/>
        <v>4364.6295</v>
      </c>
      <c r="O66" s="27">
        <f t="shared" si="20"/>
        <v>-532498.08149999776</v>
      </c>
      <c r="P66" s="27">
        <f t="shared" si="21"/>
        <v>532498.08149999776</v>
      </c>
    </row>
    <row r="67" spans="1:16">
      <c r="A67" s="31">
        <v>37438</v>
      </c>
      <c r="C67" s="6">
        <v>59</v>
      </c>
      <c r="D67" s="29">
        <f t="shared" si="12"/>
        <v>11501</v>
      </c>
      <c r="E67" s="29">
        <f t="shared" si="17"/>
        <v>678559</v>
      </c>
      <c r="F67" s="29">
        <f t="shared" si="13"/>
        <v>-1391656</v>
      </c>
      <c r="G67" s="34">
        <f>+Inputs!$D$2</f>
        <v>0.3795</v>
      </c>
      <c r="I67" s="27">
        <f t="shared" si="18"/>
        <v>2070215</v>
      </c>
      <c r="K67" s="27">
        <f t="shared" si="14"/>
        <v>11501</v>
      </c>
      <c r="L67" s="27">
        <f t="shared" si="19"/>
        <v>678559</v>
      </c>
      <c r="M67" s="27">
        <f t="shared" si="15"/>
        <v>4364.6295</v>
      </c>
      <c r="N67" s="27">
        <f t="shared" si="16"/>
        <v>4364.6295</v>
      </c>
      <c r="O67" s="27">
        <f t="shared" si="20"/>
        <v>-528133.45199999772</v>
      </c>
      <c r="P67" s="27">
        <f t="shared" si="21"/>
        <v>528133.45199999772</v>
      </c>
    </row>
    <row r="68" spans="1:16">
      <c r="A68" s="30">
        <v>37469</v>
      </c>
      <c r="C68" s="6">
        <v>60</v>
      </c>
      <c r="D68" s="29">
        <f t="shared" si="12"/>
        <v>11501</v>
      </c>
      <c r="E68" s="29">
        <f t="shared" si="17"/>
        <v>690060</v>
      </c>
      <c r="F68" s="29">
        <f t="shared" si="13"/>
        <v>-1380155</v>
      </c>
      <c r="G68" s="34">
        <f>+Inputs!$D$2</f>
        <v>0.3795</v>
      </c>
      <c r="I68" s="27">
        <f t="shared" si="18"/>
        <v>2070215</v>
      </c>
      <c r="K68" s="27">
        <f t="shared" si="14"/>
        <v>11501</v>
      </c>
      <c r="L68" s="27">
        <f t="shared" si="19"/>
        <v>690060</v>
      </c>
      <c r="M68" s="27">
        <f t="shared" si="15"/>
        <v>4364.6295</v>
      </c>
      <c r="N68" s="27">
        <f t="shared" si="16"/>
        <v>4364.6295</v>
      </c>
      <c r="O68" s="27">
        <f t="shared" si="20"/>
        <v>-523768.82249999774</v>
      </c>
      <c r="P68" s="27">
        <f t="shared" si="21"/>
        <v>523768.82249999774</v>
      </c>
    </row>
    <row r="69" spans="1:16">
      <c r="A69" s="31">
        <v>37500</v>
      </c>
      <c r="C69" s="6">
        <v>61</v>
      </c>
      <c r="D69" s="29">
        <f t="shared" si="12"/>
        <v>11501</v>
      </c>
      <c r="E69" s="29">
        <f t="shared" si="17"/>
        <v>701561</v>
      </c>
      <c r="F69" s="29">
        <f t="shared" si="13"/>
        <v>-1368654</v>
      </c>
      <c r="G69" s="34">
        <f>+Inputs!$D$2</f>
        <v>0.3795</v>
      </c>
      <c r="I69" s="27">
        <f t="shared" si="18"/>
        <v>2070215</v>
      </c>
      <c r="K69" s="27">
        <f t="shared" si="14"/>
        <v>11501</v>
      </c>
      <c r="L69" s="27">
        <f t="shared" si="19"/>
        <v>701561</v>
      </c>
      <c r="M69" s="27">
        <f t="shared" si="15"/>
        <v>4364.6295</v>
      </c>
      <c r="N69" s="27">
        <f t="shared" si="16"/>
        <v>4364.6295</v>
      </c>
      <c r="O69" s="27">
        <f t="shared" si="20"/>
        <v>-519404.19299999776</v>
      </c>
      <c r="P69" s="27">
        <f t="shared" si="21"/>
        <v>519404.19299999776</v>
      </c>
    </row>
    <row r="70" spans="1:16">
      <c r="A70" s="30">
        <v>37530</v>
      </c>
      <c r="C70" s="6">
        <v>62</v>
      </c>
      <c r="D70" s="29">
        <f t="shared" si="12"/>
        <v>11501</v>
      </c>
      <c r="E70" s="29">
        <f t="shared" si="17"/>
        <v>713062</v>
      </c>
      <c r="F70" s="29">
        <f t="shared" si="13"/>
        <v>-1357153</v>
      </c>
      <c r="G70" s="34">
        <f>+Inputs!$D$2</f>
        <v>0.3795</v>
      </c>
      <c r="I70" s="27">
        <f t="shared" si="18"/>
        <v>2070215</v>
      </c>
      <c r="K70" s="27">
        <f t="shared" si="14"/>
        <v>11501</v>
      </c>
      <c r="L70" s="27">
        <f t="shared" si="19"/>
        <v>713062</v>
      </c>
      <c r="M70" s="27">
        <f t="shared" si="15"/>
        <v>4364.6295</v>
      </c>
      <c r="N70" s="27">
        <f t="shared" si="16"/>
        <v>4364.6295</v>
      </c>
      <c r="O70" s="27">
        <f t="shared" si="20"/>
        <v>-515039.56349999778</v>
      </c>
      <c r="P70" s="27">
        <f t="shared" si="21"/>
        <v>515039.56349999778</v>
      </c>
    </row>
    <row r="71" spans="1:16">
      <c r="A71" s="31">
        <v>37561</v>
      </c>
      <c r="C71" s="6">
        <v>63</v>
      </c>
      <c r="D71" s="29">
        <f t="shared" si="12"/>
        <v>11501</v>
      </c>
      <c r="E71" s="29">
        <f t="shared" si="17"/>
        <v>724563</v>
      </c>
      <c r="F71" s="29">
        <f t="shared" si="13"/>
        <v>-1345652</v>
      </c>
      <c r="G71" s="34">
        <f>+Inputs!$D$2</f>
        <v>0.3795</v>
      </c>
      <c r="I71" s="27">
        <f t="shared" si="18"/>
        <v>2070215</v>
      </c>
      <c r="K71" s="27">
        <f t="shared" si="14"/>
        <v>11501</v>
      </c>
      <c r="L71" s="27">
        <f t="shared" si="19"/>
        <v>724563</v>
      </c>
      <c r="M71" s="27">
        <f t="shared" si="15"/>
        <v>4364.6295</v>
      </c>
      <c r="N71" s="27">
        <f t="shared" si="16"/>
        <v>4364.6295</v>
      </c>
      <c r="O71" s="27">
        <f t="shared" si="20"/>
        <v>-510674.9339999978</v>
      </c>
      <c r="P71" s="27">
        <f t="shared" si="21"/>
        <v>510674.9339999978</v>
      </c>
    </row>
    <row r="72" spans="1:16">
      <c r="A72" s="30">
        <v>37591</v>
      </c>
      <c r="C72" s="6">
        <v>64</v>
      </c>
      <c r="D72" s="29">
        <f t="shared" si="12"/>
        <v>11501</v>
      </c>
      <c r="E72" s="29">
        <f t="shared" si="17"/>
        <v>736064</v>
      </c>
      <c r="F72" s="29">
        <f t="shared" si="13"/>
        <v>-1334151</v>
      </c>
      <c r="G72" s="34">
        <f>+Inputs!$D$2</f>
        <v>0.3795</v>
      </c>
      <c r="I72" s="27">
        <f t="shared" si="18"/>
        <v>2070215</v>
      </c>
      <c r="K72" s="27">
        <f t="shared" si="14"/>
        <v>11501</v>
      </c>
      <c r="L72" s="27">
        <f t="shared" si="19"/>
        <v>736064</v>
      </c>
      <c r="M72" s="27">
        <f t="shared" si="15"/>
        <v>4364.6295</v>
      </c>
      <c r="N72" s="27">
        <f t="shared" si="16"/>
        <v>4364.6295</v>
      </c>
      <c r="O72" s="27">
        <f t="shared" si="20"/>
        <v>-506310.30449999782</v>
      </c>
      <c r="P72" s="27">
        <f t="shared" si="21"/>
        <v>506310.30449999782</v>
      </c>
    </row>
    <row r="73" spans="1:16">
      <c r="A73" s="31">
        <v>37622</v>
      </c>
      <c r="C73" s="6">
        <v>65</v>
      </c>
      <c r="D73" s="29">
        <f t="shared" ref="D73:D104" si="22">ROUND(-(+$B$9/180)*1,0)</f>
        <v>11501</v>
      </c>
      <c r="E73" s="29">
        <f t="shared" si="17"/>
        <v>747565</v>
      </c>
      <c r="F73" s="29">
        <f t="shared" ref="F73:F104" si="23">$B$9+E73</f>
        <v>-1322650</v>
      </c>
      <c r="G73" s="34">
        <f>+Inputs!$D$2</f>
        <v>0.3795</v>
      </c>
      <c r="I73" s="27">
        <f t="shared" si="18"/>
        <v>2070215</v>
      </c>
      <c r="K73" s="27">
        <f t="shared" ref="K73:K104" si="24">D73</f>
        <v>11501</v>
      </c>
      <c r="L73" s="27">
        <f t="shared" si="19"/>
        <v>747565</v>
      </c>
      <c r="M73" s="27">
        <f t="shared" ref="M73:M104" si="25">K73*G73</f>
        <v>4364.6295</v>
      </c>
      <c r="N73" s="27">
        <f t="shared" ref="N73:N104" si="26">M73-J73</f>
        <v>4364.6295</v>
      </c>
      <c r="O73" s="27">
        <f t="shared" si="20"/>
        <v>-501945.67499999783</v>
      </c>
      <c r="P73" s="27">
        <f t="shared" si="21"/>
        <v>501945.67499999783</v>
      </c>
    </row>
    <row r="74" spans="1:16">
      <c r="A74" s="30">
        <v>37653</v>
      </c>
      <c r="C74" s="6">
        <v>66</v>
      </c>
      <c r="D74" s="29">
        <f t="shared" si="22"/>
        <v>11501</v>
      </c>
      <c r="E74" s="29">
        <f t="shared" ref="E74:E105" si="27">+E73+D74</f>
        <v>759066</v>
      </c>
      <c r="F74" s="29">
        <f t="shared" si="23"/>
        <v>-1311149</v>
      </c>
      <c r="G74" s="34">
        <f>+Inputs!$D$2</f>
        <v>0.3795</v>
      </c>
      <c r="I74" s="27">
        <f t="shared" ref="I74:I105" si="28">+I73+H74</f>
        <v>2070215</v>
      </c>
      <c r="K74" s="27">
        <f t="shared" si="24"/>
        <v>11501</v>
      </c>
      <c r="L74" s="27">
        <f t="shared" ref="L74:L105" si="29">+L73+K74</f>
        <v>759066</v>
      </c>
      <c r="M74" s="27">
        <f t="shared" si="25"/>
        <v>4364.6295</v>
      </c>
      <c r="N74" s="27">
        <f t="shared" si="26"/>
        <v>4364.6295</v>
      </c>
      <c r="O74" s="27">
        <f t="shared" ref="O74:O105" si="30">+O73+N74</f>
        <v>-497581.04549999785</v>
      </c>
      <c r="P74" s="27">
        <f t="shared" ref="P74:P105" si="31">P73-N74</f>
        <v>497581.04549999785</v>
      </c>
    </row>
    <row r="75" spans="1:16">
      <c r="A75" s="31">
        <v>37681</v>
      </c>
      <c r="C75" s="6">
        <v>67</v>
      </c>
      <c r="D75" s="29">
        <f t="shared" si="22"/>
        <v>11501</v>
      </c>
      <c r="E75" s="29">
        <f t="shared" si="27"/>
        <v>770567</v>
      </c>
      <c r="F75" s="29">
        <f t="shared" si="23"/>
        <v>-1299648</v>
      </c>
      <c r="G75" s="34">
        <f>+Inputs!$D$2</f>
        <v>0.3795</v>
      </c>
      <c r="I75" s="27">
        <f t="shared" si="28"/>
        <v>2070215</v>
      </c>
      <c r="K75" s="27">
        <f t="shared" si="24"/>
        <v>11501</v>
      </c>
      <c r="L75" s="27">
        <f t="shared" si="29"/>
        <v>770567</v>
      </c>
      <c r="M75" s="27">
        <f t="shared" si="25"/>
        <v>4364.6295</v>
      </c>
      <c r="N75" s="27">
        <f t="shared" si="26"/>
        <v>4364.6295</v>
      </c>
      <c r="O75" s="27">
        <f t="shared" si="30"/>
        <v>-493216.41599999787</v>
      </c>
      <c r="P75" s="27">
        <f t="shared" si="31"/>
        <v>493216.41599999787</v>
      </c>
    </row>
    <row r="76" spans="1:16">
      <c r="A76" s="30">
        <v>37712</v>
      </c>
      <c r="C76" s="6">
        <v>68</v>
      </c>
      <c r="D76" s="29">
        <f t="shared" si="22"/>
        <v>11501</v>
      </c>
      <c r="E76" s="29">
        <f t="shared" si="27"/>
        <v>782068</v>
      </c>
      <c r="F76" s="29">
        <f t="shared" si="23"/>
        <v>-1288147</v>
      </c>
      <c r="G76" s="34">
        <f>+Inputs!$D$2</f>
        <v>0.3795</v>
      </c>
      <c r="I76" s="27">
        <f t="shared" si="28"/>
        <v>2070215</v>
      </c>
      <c r="K76" s="27">
        <f t="shared" si="24"/>
        <v>11501</v>
      </c>
      <c r="L76" s="27">
        <f t="shared" si="29"/>
        <v>782068</v>
      </c>
      <c r="M76" s="27">
        <f t="shared" si="25"/>
        <v>4364.6295</v>
      </c>
      <c r="N76" s="27">
        <f t="shared" si="26"/>
        <v>4364.6295</v>
      </c>
      <c r="O76" s="27">
        <f t="shared" si="30"/>
        <v>-488851.78649999789</v>
      </c>
      <c r="P76" s="27">
        <f t="shared" si="31"/>
        <v>488851.78649999789</v>
      </c>
    </row>
    <row r="77" spans="1:16">
      <c r="A77" s="31">
        <v>37742</v>
      </c>
      <c r="C77" s="6">
        <v>69</v>
      </c>
      <c r="D77" s="29">
        <f t="shared" si="22"/>
        <v>11501</v>
      </c>
      <c r="E77" s="29">
        <f t="shared" si="27"/>
        <v>793569</v>
      </c>
      <c r="F77" s="29">
        <f t="shared" si="23"/>
        <v>-1276646</v>
      </c>
      <c r="G77" s="34">
        <f>+Inputs!$D$3</f>
        <v>0.37951000000000001</v>
      </c>
      <c r="I77" s="27">
        <f t="shared" si="28"/>
        <v>2070215</v>
      </c>
      <c r="K77" s="27">
        <f t="shared" si="24"/>
        <v>11501</v>
      </c>
      <c r="L77" s="27">
        <f t="shared" si="29"/>
        <v>793569</v>
      </c>
      <c r="M77" s="27">
        <f t="shared" si="25"/>
        <v>4364.7445100000004</v>
      </c>
      <c r="N77" s="27">
        <f t="shared" si="26"/>
        <v>4364.7445100000004</v>
      </c>
      <c r="O77" s="27">
        <f t="shared" si="30"/>
        <v>-484487.0419899979</v>
      </c>
      <c r="P77" s="27">
        <f t="shared" si="31"/>
        <v>484487.0419899979</v>
      </c>
    </row>
    <row r="78" spans="1:16">
      <c r="A78" s="30">
        <v>37773</v>
      </c>
      <c r="C78" s="6">
        <v>70</v>
      </c>
      <c r="D78" s="29">
        <f t="shared" si="22"/>
        <v>11501</v>
      </c>
      <c r="E78" s="29">
        <f t="shared" si="27"/>
        <v>805070</v>
      </c>
      <c r="F78" s="29">
        <f t="shared" si="23"/>
        <v>-1265145</v>
      </c>
      <c r="G78" s="34">
        <f>+Inputs!$D$3</f>
        <v>0.37951000000000001</v>
      </c>
      <c r="I78" s="27">
        <f t="shared" si="28"/>
        <v>2070215</v>
      </c>
      <c r="K78" s="27">
        <f t="shared" si="24"/>
        <v>11501</v>
      </c>
      <c r="L78" s="27">
        <f t="shared" si="29"/>
        <v>805070</v>
      </c>
      <c r="M78" s="27">
        <f t="shared" si="25"/>
        <v>4364.7445100000004</v>
      </c>
      <c r="N78" s="27">
        <f t="shared" si="26"/>
        <v>4364.7445100000004</v>
      </c>
      <c r="O78" s="27">
        <f t="shared" si="30"/>
        <v>-480122.29747999791</v>
      </c>
      <c r="P78" s="27">
        <f t="shared" si="31"/>
        <v>480122.29747999791</v>
      </c>
    </row>
    <row r="79" spans="1:16">
      <c r="A79" s="31">
        <v>37803</v>
      </c>
      <c r="C79" s="6">
        <v>71</v>
      </c>
      <c r="D79" s="29">
        <f t="shared" si="22"/>
        <v>11501</v>
      </c>
      <c r="E79" s="29">
        <f t="shared" si="27"/>
        <v>816571</v>
      </c>
      <c r="F79" s="29">
        <f t="shared" si="23"/>
        <v>-1253644</v>
      </c>
      <c r="G79" s="34">
        <f>+Inputs!$D$3</f>
        <v>0.37951000000000001</v>
      </c>
      <c r="I79" s="27">
        <f t="shared" si="28"/>
        <v>2070215</v>
      </c>
      <c r="K79" s="27">
        <f t="shared" si="24"/>
        <v>11501</v>
      </c>
      <c r="L79" s="27">
        <f t="shared" si="29"/>
        <v>816571</v>
      </c>
      <c r="M79" s="27">
        <f t="shared" si="25"/>
        <v>4364.7445100000004</v>
      </c>
      <c r="N79" s="27">
        <f t="shared" si="26"/>
        <v>4364.7445100000004</v>
      </c>
      <c r="O79" s="27">
        <f t="shared" si="30"/>
        <v>-475757.55296999792</v>
      </c>
      <c r="P79" s="27">
        <f t="shared" si="31"/>
        <v>475757.55296999792</v>
      </c>
    </row>
    <row r="80" spans="1:16">
      <c r="A80" s="30">
        <v>37834</v>
      </c>
      <c r="C80" s="6">
        <v>72</v>
      </c>
      <c r="D80" s="29">
        <f t="shared" si="22"/>
        <v>11501</v>
      </c>
      <c r="E80" s="29">
        <f t="shared" si="27"/>
        <v>828072</v>
      </c>
      <c r="F80" s="29">
        <f t="shared" si="23"/>
        <v>-1242143</v>
      </c>
      <c r="G80" s="34">
        <f>+Inputs!$D$3</f>
        <v>0.37951000000000001</v>
      </c>
      <c r="I80" s="27">
        <f t="shared" si="28"/>
        <v>2070215</v>
      </c>
      <c r="K80" s="27">
        <f t="shared" si="24"/>
        <v>11501</v>
      </c>
      <c r="L80" s="27">
        <f t="shared" si="29"/>
        <v>828072</v>
      </c>
      <c r="M80" s="27">
        <f t="shared" si="25"/>
        <v>4364.7445100000004</v>
      </c>
      <c r="N80" s="27">
        <f t="shared" si="26"/>
        <v>4364.7445100000004</v>
      </c>
      <c r="O80" s="27">
        <f t="shared" si="30"/>
        <v>-471392.80845999793</v>
      </c>
      <c r="P80" s="27">
        <f t="shared" si="31"/>
        <v>471392.80845999793</v>
      </c>
    </row>
    <row r="81" spans="1:16">
      <c r="A81" s="31">
        <v>37865</v>
      </c>
      <c r="C81" s="6">
        <v>73</v>
      </c>
      <c r="D81" s="29">
        <f t="shared" si="22"/>
        <v>11501</v>
      </c>
      <c r="E81" s="29">
        <f t="shared" si="27"/>
        <v>839573</v>
      </c>
      <c r="F81" s="29">
        <f t="shared" si="23"/>
        <v>-1230642</v>
      </c>
      <c r="G81" s="34">
        <f>+Inputs!$D$3</f>
        <v>0.37951000000000001</v>
      </c>
      <c r="I81" s="27">
        <f t="shared" si="28"/>
        <v>2070215</v>
      </c>
      <c r="K81" s="27">
        <f t="shared" si="24"/>
        <v>11501</v>
      </c>
      <c r="L81" s="27">
        <f t="shared" si="29"/>
        <v>839573</v>
      </c>
      <c r="M81" s="27">
        <f t="shared" si="25"/>
        <v>4364.7445100000004</v>
      </c>
      <c r="N81" s="27">
        <f t="shared" si="26"/>
        <v>4364.7445100000004</v>
      </c>
      <c r="O81" s="27">
        <f t="shared" si="30"/>
        <v>-467028.06394999794</v>
      </c>
      <c r="P81" s="27">
        <f t="shared" si="31"/>
        <v>467028.06394999794</v>
      </c>
    </row>
    <row r="82" spans="1:16">
      <c r="A82" s="30">
        <v>37895</v>
      </c>
      <c r="C82" s="6">
        <v>74</v>
      </c>
      <c r="D82" s="29">
        <f t="shared" si="22"/>
        <v>11501</v>
      </c>
      <c r="E82" s="29">
        <f t="shared" si="27"/>
        <v>851074</v>
      </c>
      <c r="F82" s="29">
        <f t="shared" si="23"/>
        <v>-1219141</v>
      </c>
      <c r="G82" s="34">
        <f>+Inputs!$D$3</f>
        <v>0.37951000000000001</v>
      </c>
      <c r="I82" s="27">
        <f t="shared" si="28"/>
        <v>2070215</v>
      </c>
      <c r="K82" s="27">
        <f t="shared" si="24"/>
        <v>11501</v>
      </c>
      <c r="L82" s="27">
        <f t="shared" si="29"/>
        <v>851074</v>
      </c>
      <c r="M82" s="27">
        <f t="shared" si="25"/>
        <v>4364.7445100000004</v>
      </c>
      <c r="N82" s="27">
        <f t="shared" si="26"/>
        <v>4364.7445100000004</v>
      </c>
      <c r="O82" s="27">
        <f t="shared" si="30"/>
        <v>-462663.31943999795</v>
      </c>
      <c r="P82" s="27">
        <f t="shared" si="31"/>
        <v>462663.31943999795</v>
      </c>
    </row>
    <row r="83" spans="1:16">
      <c r="A83" s="31">
        <v>37926</v>
      </c>
      <c r="C83" s="6">
        <v>75</v>
      </c>
      <c r="D83" s="29">
        <f t="shared" si="22"/>
        <v>11501</v>
      </c>
      <c r="E83" s="29">
        <f t="shared" si="27"/>
        <v>862575</v>
      </c>
      <c r="F83" s="29">
        <f t="shared" si="23"/>
        <v>-1207640</v>
      </c>
      <c r="G83" s="34">
        <f>+Inputs!$D$3</f>
        <v>0.37951000000000001</v>
      </c>
      <c r="I83" s="27">
        <f t="shared" si="28"/>
        <v>2070215</v>
      </c>
      <c r="K83" s="27">
        <f t="shared" si="24"/>
        <v>11501</v>
      </c>
      <c r="L83" s="27">
        <f t="shared" si="29"/>
        <v>862575</v>
      </c>
      <c r="M83" s="27">
        <f t="shared" si="25"/>
        <v>4364.7445100000004</v>
      </c>
      <c r="N83" s="27">
        <f t="shared" si="26"/>
        <v>4364.7445100000004</v>
      </c>
      <c r="O83" s="27">
        <f t="shared" si="30"/>
        <v>-458298.57492999797</v>
      </c>
      <c r="P83" s="27">
        <f t="shared" si="31"/>
        <v>458298.57492999797</v>
      </c>
    </row>
    <row r="84" spans="1:16">
      <c r="A84" s="30">
        <v>37956</v>
      </c>
      <c r="C84" s="6">
        <v>76</v>
      </c>
      <c r="D84" s="29">
        <f t="shared" si="22"/>
        <v>11501</v>
      </c>
      <c r="E84" s="29">
        <f t="shared" si="27"/>
        <v>874076</v>
      </c>
      <c r="F84" s="29">
        <f t="shared" si="23"/>
        <v>-1196139</v>
      </c>
      <c r="G84" s="34">
        <f>+Inputs!$D$3</f>
        <v>0.37951000000000001</v>
      </c>
      <c r="I84" s="27">
        <f t="shared" si="28"/>
        <v>2070215</v>
      </c>
      <c r="K84" s="27">
        <f t="shared" si="24"/>
        <v>11501</v>
      </c>
      <c r="L84" s="27">
        <f t="shared" si="29"/>
        <v>874076</v>
      </c>
      <c r="M84" s="27">
        <f t="shared" si="25"/>
        <v>4364.7445100000004</v>
      </c>
      <c r="N84" s="27">
        <f t="shared" si="26"/>
        <v>4364.7445100000004</v>
      </c>
      <c r="O84" s="27">
        <f t="shared" si="30"/>
        <v>-453933.83041999798</v>
      </c>
      <c r="P84" s="27">
        <f t="shared" si="31"/>
        <v>453933.83041999798</v>
      </c>
    </row>
    <row r="85" spans="1:16">
      <c r="A85" s="31">
        <v>37987</v>
      </c>
      <c r="C85" s="6">
        <v>77</v>
      </c>
      <c r="D85" s="29">
        <f t="shared" si="22"/>
        <v>11501</v>
      </c>
      <c r="E85" s="29">
        <f t="shared" si="27"/>
        <v>885577</v>
      </c>
      <c r="F85" s="29">
        <f t="shared" si="23"/>
        <v>-1184638</v>
      </c>
      <c r="G85" s="34">
        <f>+Inputs!$D$3</f>
        <v>0.37951000000000001</v>
      </c>
      <c r="I85" s="27">
        <f t="shared" si="28"/>
        <v>2070215</v>
      </c>
      <c r="K85" s="27">
        <f t="shared" si="24"/>
        <v>11501</v>
      </c>
      <c r="L85" s="27">
        <f t="shared" si="29"/>
        <v>885577</v>
      </c>
      <c r="M85" s="27">
        <f t="shared" si="25"/>
        <v>4364.7445100000004</v>
      </c>
      <c r="N85" s="27">
        <f t="shared" si="26"/>
        <v>4364.7445100000004</v>
      </c>
      <c r="O85" s="27">
        <f t="shared" si="30"/>
        <v>-449569.08590999799</v>
      </c>
      <c r="P85" s="27">
        <f t="shared" si="31"/>
        <v>449569.08590999799</v>
      </c>
    </row>
    <row r="86" spans="1:16">
      <c r="A86" s="30">
        <v>38018</v>
      </c>
      <c r="C86" s="6">
        <v>78</v>
      </c>
      <c r="D86" s="29">
        <f t="shared" si="22"/>
        <v>11501</v>
      </c>
      <c r="E86" s="29">
        <f t="shared" si="27"/>
        <v>897078</v>
      </c>
      <c r="F86" s="29">
        <f t="shared" si="23"/>
        <v>-1173137</v>
      </c>
      <c r="G86" s="34">
        <f>+Inputs!$D$3</f>
        <v>0.37951000000000001</v>
      </c>
      <c r="I86" s="27">
        <f t="shared" si="28"/>
        <v>2070215</v>
      </c>
      <c r="K86" s="27">
        <f t="shared" si="24"/>
        <v>11501</v>
      </c>
      <c r="L86" s="27">
        <f t="shared" si="29"/>
        <v>897078</v>
      </c>
      <c r="M86" s="27">
        <f t="shared" si="25"/>
        <v>4364.7445100000004</v>
      </c>
      <c r="N86" s="27">
        <f t="shared" si="26"/>
        <v>4364.7445100000004</v>
      </c>
      <c r="O86" s="27">
        <f t="shared" si="30"/>
        <v>-445204.341399998</v>
      </c>
      <c r="P86" s="27">
        <f t="shared" si="31"/>
        <v>445204.341399998</v>
      </c>
    </row>
    <row r="87" spans="1:16">
      <c r="A87" s="31">
        <v>38047</v>
      </c>
      <c r="C87" s="6">
        <v>79</v>
      </c>
      <c r="D87" s="29">
        <f t="shared" si="22"/>
        <v>11501</v>
      </c>
      <c r="E87" s="29">
        <f t="shared" si="27"/>
        <v>908579</v>
      </c>
      <c r="F87" s="29">
        <f t="shared" si="23"/>
        <v>-1161636</v>
      </c>
      <c r="G87" s="34">
        <f>+Inputs!$D$3</f>
        <v>0.37951000000000001</v>
      </c>
      <c r="I87" s="27">
        <f t="shared" si="28"/>
        <v>2070215</v>
      </c>
      <c r="K87" s="27">
        <f t="shared" si="24"/>
        <v>11501</v>
      </c>
      <c r="L87" s="27">
        <f t="shared" si="29"/>
        <v>908579</v>
      </c>
      <c r="M87" s="27">
        <f t="shared" si="25"/>
        <v>4364.7445100000004</v>
      </c>
      <c r="N87" s="27">
        <f t="shared" si="26"/>
        <v>4364.7445100000004</v>
      </c>
      <c r="O87" s="27">
        <f t="shared" si="30"/>
        <v>-440839.59688999801</v>
      </c>
      <c r="P87" s="27">
        <f t="shared" si="31"/>
        <v>440839.59688999801</v>
      </c>
    </row>
    <row r="88" spans="1:16">
      <c r="A88" s="30">
        <v>38078</v>
      </c>
      <c r="C88" s="6">
        <v>80</v>
      </c>
      <c r="D88" s="29">
        <f t="shared" si="22"/>
        <v>11501</v>
      </c>
      <c r="E88" s="29">
        <f t="shared" si="27"/>
        <v>920080</v>
      </c>
      <c r="F88" s="29">
        <f t="shared" si="23"/>
        <v>-1150135</v>
      </c>
      <c r="G88" s="34">
        <f>+Inputs!$D$3</f>
        <v>0.37951000000000001</v>
      </c>
      <c r="I88" s="27">
        <f t="shared" si="28"/>
        <v>2070215</v>
      </c>
      <c r="K88" s="27">
        <f t="shared" si="24"/>
        <v>11501</v>
      </c>
      <c r="L88" s="27">
        <f t="shared" si="29"/>
        <v>920080</v>
      </c>
      <c r="M88" s="27">
        <f t="shared" si="25"/>
        <v>4364.7445100000004</v>
      </c>
      <c r="N88" s="27">
        <f t="shared" si="26"/>
        <v>4364.7445100000004</v>
      </c>
      <c r="O88" s="27">
        <f t="shared" si="30"/>
        <v>-436474.85237999802</v>
      </c>
      <c r="P88" s="27">
        <f t="shared" si="31"/>
        <v>436474.85237999802</v>
      </c>
    </row>
    <row r="89" spans="1:16">
      <c r="A89" s="31">
        <v>38108</v>
      </c>
      <c r="C89" s="6">
        <v>81</v>
      </c>
      <c r="D89" s="29">
        <f t="shared" si="22"/>
        <v>11501</v>
      </c>
      <c r="E89" s="29">
        <f t="shared" si="27"/>
        <v>931581</v>
      </c>
      <c r="F89" s="29">
        <f t="shared" si="23"/>
        <v>-1138634</v>
      </c>
      <c r="G89" s="34">
        <f>+Inputs!$D$3</f>
        <v>0.37951000000000001</v>
      </c>
      <c r="I89" s="27">
        <f t="shared" si="28"/>
        <v>2070215</v>
      </c>
      <c r="K89" s="27">
        <f t="shared" si="24"/>
        <v>11501</v>
      </c>
      <c r="L89" s="27">
        <f t="shared" si="29"/>
        <v>931581</v>
      </c>
      <c r="M89" s="27">
        <f t="shared" si="25"/>
        <v>4364.7445100000004</v>
      </c>
      <c r="N89" s="27">
        <f t="shared" si="26"/>
        <v>4364.7445100000004</v>
      </c>
      <c r="O89" s="27">
        <f t="shared" si="30"/>
        <v>-432110.10786999803</v>
      </c>
      <c r="P89" s="27">
        <f t="shared" si="31"/>
        <v>432110.10786999803</v>
      </c>
    </row>
    <row r="90" spans="1:16">
      <c r="A90" s="30">
        <v>38139</v>
      </c>
      <c r="C90" s="6">
        <v>82</v>
      </c>
      <c r="D90" s="29">
        <f t="shared" si="22"/>
        <v>11501</v>
      </c>
      <c r="E90" s="29">
        <f t="shared" si="27"/>
        <v>943082</v>
      </c>
      <c r="F90" s="29">
        <f t="shared" si="23"/>
        <v>-1127133</v>
      </c>
      <c r="G90" s="34">
        <f>+Inputs!$D$3</f>
        <v>0.37951000000000001</v>
      </c>
      <c r="I90" s="27">
        <f t="shared" si="28"/>
        <v>2070215</v>
      </c>
      <c r="K90" s="27">
        <f t="shared" si="24"/>
        <v>11501</v>
      </c>
      <c r="L90" s="27">
        <f t="shared" si="29"/>
        <v>943082</v>
      </c>
      <c r="M90" s="27">
        <f t="shared" si="25"/>
        <v>4364.7445100000004</v>
      </c>
      <c r="N90" s="27">
        <f t="shared" si="26"/>
        <v>4364.7445100000004</v>
      </c>
      <c r="O90" s="27">
        <f t="shared" si="30"/>
        <v>-427745.36335999804</v>
      </c>
      <c r="P90" s="27">
        <f t="shared" si="31"/>
        <v>427745.36335999804</v>
      </c>
    </row>
    <row r="91" spans="1:16">
      <c r="A91" s="31">
        <v>38169</v>
      </c>
      <c r="C91" s="6">
        <v>83</v>
      </c>
      <c r="D91" s="29">
        <f t="shared" si="22"/>
        <v>11501</v>
      </c>
      <c r="E91" s="29">
        <f t="shared" si="27"/>
        <v>954583</v>
      </c>
      <c r="F91" s="29">
        <f t="shared" si="23"/>
        <v>-1115632</v>
      </c>
      <c r="G91" s="34">
        <f>+Inputs!$D$3</f>
        <v>0.37951000000000001</v>
      </c>
      <c r="I91" s="27">
        <f t="shared" si="28"/>
        <v>2070215</v>
      </c>
      <c r="K91" s="27">
        <f t="shared" si="24"/>
        <v>11501</v>
      </c>
      <c r="L91" s="27">
        <f t="shared" si="29"/>
        <v>954583</v>
      </c>
      <c r="M91" s="27">
        <f t="shared" si="25"/>
        <v>4364.7445100000004</v>
      </c>
      <c r="N91" s="27">
        <f t="shared" si="26"/>
        <v>4364.7445100000004</v>
      </c>
      <c r="O91" s="27">
        <f t="shared" si="30"/>
        <v>-423380.61884999805</v>
      </c>
      <c r="P91" s="27">
        <f t="shared" si="31"/>
        <v>423380.61884999805</v>
      </c>
    </row>
    <row r="92" spans="1:16">
      <c r="A92" s="30">
        <v>38200</v>
      </c>
      <c r="C92" s="6">
        <v>84</v>
      </c>
      <c r="D92" s="29">
        <f t="shared" si="22"/>
        <v>11501</v>
      </c>
      <c r="E92" s="29">
        <f t="shared" si="27"/>
        <v>966084</v>
      </c>
      <c r="F92" s="29">
        <f t="shared" si="23"/>
        <v>-1104131</v>
      </c>
      <c r="G92" s="34">
        <f>+Inputs!$D$3</f>
        <v>0.37951000000000001</v>
      </c>
      <c r="I92" s="27">
        <f t="shared" si="28"/>
        <v>2070215</v>
      </c>
      <c r="K92" s="27">
        <f t="shared" si="24"/>
        <v>11501</v>
      </c>
      <c r="L92" s="27">
        <f t="shared" si="29"/>
        <v>966084</v>
      </c>
      <c r="M92" s="27">
        <f t="shared" si="25"/>
        <v>4364.7445100000004</v>
      </c>
      <c r="N92" s="27">
        <f t="shared" si="26"/>
        <v>4364.7445100000004</v>
      </c>
      <c r="O92" s="27">
        <f t="shared" si="30"/>
        <v>-419015.87433999806</v>
      </c>
      <c r="P92" s="27">
        <f t="shared" si="31"/>
        <v>419015.87433999806</v>
      </c>
    </row>
    <row r="93" spans="1:16">
      <c r="A93" s="31">
        <v>38231</v>
      </c>
      <c r="C93" s="6">
        <v>85</v>
      </c>
      <c r="D93" s="29">
        <f t="shared" si="22"/>
        <v>11501</v>
      </c>
      <c r="E93" s="29">
        <f t="shared" si="27"/>
        <v>977585</v>
      </c>
      <c r="F93" s="29">
        <f t="shared" si="23"/>
        <v>-1092630</v>
      </c>
      <c r="G93" s="34">
        <f>+Inputs!$D$3</f>
        <v>0.37951000000000001</v>
      </c>
      <c r="I93" s="27">
        <f t="shared" si="28"/>
        <v>2070215</v>
      </c>
      <c r="K93" s="27">
        <f t="shared" si="24"/>
        <v>11501</v>
      </c>
      <c r="L93" s="27">
        <f t="shared" si="29"/>
        <v>977585</v>
      </c>
      <c r="M93" s="27">
        <f t="shared" si="25"/>
        <v>4364.7445100000004</v>
      </c>
      <c r="N93" s="27">
        <f t="shared" si="26"/>
        <v>4364.7445100000004</v>
      </c>
      <c r="O93" s="27">
        <f t="shared" si="30"/>
        <v>-414651.12982999807</v>
      </c>
      <c r="P93" s="27">
        <f t="shared" si="31"/>
        <v>414651.12982999807</v>
      </c>
    </row>
    <row r="94" spans="1:16">
      <c r="A94" s="30">
        <v>38261</v>
      </c>
      <c r="C94" s="6">
        <v>86</v>
      </c>
      <c r="D94" s="29">
        <f t="shared" si="22"/>
        <v>11501</v>
      </c>
      <c r="E94" s="29">
        <f t="shared" si="27"/>
        <v>989086</v>
      </c>
      <c r="F94" s="29">
        <f t="shared" si="23"/>
        <v>-1081129</v>
      </c>
      <c r="G94" s="34">
        <f>+Inputs!$D$3</f>
        <v>0.37951000000000001</v>
      </c>
      <c r="I94" s="27">
        <f t="shared" si="28"/>
        <v>2070215</v>
      </c>
      <c r="K94" s="27">
        <f t="shared" si="24"/>
        <v>11501</v>
      </c>
      <c r="L94" s="27">
        <f t="shared" si="29"/>
        <v>989086</v>
      </c>
      <c r="M94" s="27">
        <f t="shared" si="25"/>
        <v>4364.7445100000004</v>
      </c>
      <c r="N94" s="27">
        <f t="shared" si="26"/>
        <v>4364.7445100000004</v>
      </c>
      <c r="O94" s="27">
        <f t="shared" si="30"/>
        <v>-410286.38531999808</v>
      </c>
      <c r="P94" s="27">
        <f t="shared" si="31"/>
        <v>410286.38531999808</v>
      </c>
    </row>
    <row r="95" spans="1:16">
      <c r="A95" s="31">
        <v>38292</v>
      </c>
      <c r="C95" s="6">
        <v>87</v>
      </c>
      <c r="D95" s="29">
        <f t="shared" si="22"/>
        <v>11501</v>
      </c>
      <c r="E95" s="29">
        <f t="shared" si="27"/>
        <v>1000587</v>
      </c>
      <c r="F95" s="29">
        <f t="shared" si="23"/>
        <v>-1069628</v>
      </c>
      <c r="G95" s="34">
        <f>+Inputs!$D$3</f>
        <v>0.37951000000000001</v>
      </c>
      <c r="I95" s="27">
        <f t="shared" si="28"/>
        <v>2070215</v>
      </c>
      <c r="K95" s="27">
        <f t="shared" si="24"/>
        <v>11501</v>
      </c>
      <c r="L95" s="27">
        <f t="shared" si="29"/>
        <v>1000587</v>
      </c>
      <c r="M95" s="27">
        <f t="shared" si="25"/>
        <v>4364.7445100000004</v>
      </c>
      <c r="N95" s="27">
        <f t="shared" si="26"/>
        <v>4364.7445100000004</v>
      </c>
      <c r="O95" s="27">
        <f t="shared" si="30"/>
        <v>-405921.64080999809</v>
      </c>
      <c r="P95" s="27">
        <f t="shared" si="31"/>
        <v>405921.64080999809</v>
      </c>
    </row>
    <row r="96" spans="1:16">
      <c r="A96" s="30">
        <v>38322</v>
      </c>
      <c r="C96" s="6">
        <v>88</v>
      </c>
      <c r="D96" s="29">
        <f t="shared" si="22"/>
        <v>11501</v>
      </c>
      <c r="E96" s="29">
        <f t="shared" si="27"/>
        <v>1012088</v>
      </c>
      <c r="F96" s="29">
        <f t="shared" si="23"/>
        <v>-1058127</v>
      </c>
      <c r="G96" s="34">
        <f>+Inputs!$D$3</f>
        <v>0.37951000000000001</v>
      </c>
      <c r="I96" s="27">
        <f t="shared" si="28"/>
        <v>2070215</v>
      </c>
      <c r="K96" s="27">
        <f t="shared" si="24"/>
        <v>11501</v>
      </c>
      <c r="L96" s="27">
        <f t="shared" si="29"/>
        <v>1012088</v>
      </c>
      <c r="M96" s="27">
        <f t="shared" si="25"/>
        <v>4364.7445100000004</v>
      </c>
      <c r="N96" s="27">
        <f t="shared" si="26"/>
        <v>4364.7445100000004</v>
      </c>
      <c r="O96" s="27">
        <f t="shared" si="30"/>
        <v>-401556.8962999981</v>
      </c>
      <c r="P96" s="27">
        <f t="shared" si="31"/>
        <v>401556.8962999981</v>
      </c>
    </row>
    <row r="97" spans="1:16">
      <c r="A97" s="31">
        <v>38353</v>
      </c>
      <c r="C97" s="6">
        <v>89</v>
      </c>
      <c r="D97" s="29">
        <f t="shared" si="22"/>
        <v>11501</v>
      </c>
      <c r="E97" s="29">
        <f t="shared" si="27"/>
        <v>1023589</v>
      </c>
      <c r="F97" s="29">
        <f t="shared" si="23"/>
        <v>-1046626</v>
      </c>
      <c r="G97" s="34">
        <f>+Inputs!$D$3</f>
        <v>0.37951000000000001</v>
      </c>
      <c r="I97" s="27">
        <f t="shared" si="28"/>
        <v>2070215</v>
      </c>
      <c r="K97" s="27">
        <f t="shared" si="24"/>
        <v>11501</v>
      </c>
      <c r="L97" s="27">
        <f t="shared" si="29"/>
        <v>1023589</v>
      </c>
      <c r="M97" s="27">
        <f t="shared" si="25"/>
        <v>4364.7445100000004</v>
      </c>
      <c r="N97" s="27">
        <f t="shared" si="26"/>
        <v>4364.7445100000004</v>
      </c>
      <c r="O97" s="27">
        <f t="shared" si="30"/>
        <v>-397192.15178999811</v>
      </c>
      <c r="P97" s="27">
        <f t="shared" si="31"/>
        <v>397192.15178999811</v>
      </c>
    </row>
    <row r="98" spans="1:16">
      <c r="A98" s="30">
        <v>38384</v>
      </c>
      <c r="C98" s="6">
        <v>90</v>
      </c>
      <c r="D98" s="29">
        <f t="shared" si="22"/>
        <v>11501</v>
      </c>
      <c r="E98" s="29">
        <f t="shared" si="27"/>
        <v>1035090</v>
      </c>
      <c r="F98" s="29">
        <f t="shared" si="23"/>
        <v>-1035125</v>
      </c>
      <c r="G98" s="34">
        <f>+Inputs!$D$3</f>
        <v>0.37951000000000001</v>
      </c>
      <c r="I98" s="27">
        <f t="shared" si="28"/>
        <v>2070215</v>
      </c>
      <c r="K98" s="27">
        <f t="shared" si="24"/>
        <v>11501</v>
      </c>
      <c r="L98" s="27">
        <f t="shared" si="29"/>
        <v>1035090</v>
      </c>
      <c r="M98" s="27">
        <f t="shared" si="25"/>
        <v>4364.7445100000004</v>
      </c>
      <c r="N98" s="27">
        <f t="shared" si="26"/>
        <v>4364.7445100000004</v>
      </c>
      <c r="O98" s="27">
        <f t="shared" si="30"/>
        <v>-392827.40727999812</v>
      </c>
      <c r="P98" s="27">
        <f t="shared" si="31"/>
        <v>392827.40727999812</v>
      </c>
    </row>
    <row r="99" spans="1:16">
      <c r="A99" s="31">
        <v>38412</v>
      </c>
      <c r="C99" s="6">
        <v>91</v>
      </c>
      <c r="D99" s="29">
        <f t="shared" si="22"/>
        <v>11501</v>
      </c>
      <c r="E99" s="29">
        <f t="shared" si="27"/>
        <v>1046591</v>
      </c>
      <c r="F99" s="29">
        <f t="shared" si="23"/>
        <v>-1023624</v>
      </c>
      <c r="G99" s="34">
        <f>+Inputs!$D$3</f>
        <v>0.37951000000000001</v>
      </c>
      <c r="I99" s="27">
        <f t="shared" si="28"/>
        <v>2070215</v>
      </c>
      <c r="K99" s="27">
        <f t="shared" si="24"/>
        <v>11501</v>
      </c>
      <c r="L99" s="27">
        <f t="shared" si="29"/>
        <v>1046591</v>
      </c>
      <c r="M99" s="27">
        <f t="shared" si="25"/>
        <v>4364.7445100000004</v>
      </c>
      <c r="N99" s="27">
        <f t="shared" si="26"/>
        <v>4364.7445100000004</v>
      </c>
      <c r="O99" s="27">
        <f t="shared" si="30"/>
        <v>-388462.66276999813</v>
      </c>
      <c r="P99" s="27">
        <f t="shared" si="31"/>
        <v>388462.66276999813</v>
      </c>
    </row>
    <row r="100" spans="1:16">
      <c r="A100" s="30">
        <v>38443</v>
      </c>
      <c r="C100" s="6">
        <v>92</v>
      </c>
      <c r="D100" s="29">
        <f t="shared" si="22"/>
        <v>11501</v>
      </c>
      <c r="E100" s="29">
        <f t="shared" si="27"/>
        <v>1058092</v>
      </c>
      <c r="F100" s="29">
        <f t="shared" si="23"/>
        <v>-1012123</v>
      </c>
      <c r="G100" s="34">
        <f>+Inputs!$D$3</f>
        <v>0.37951000000000001</v>
      </c>
      <c r="I100" s="27">
        <f t="shared" si="28"/>
        <v>2070215</v>
      </c>
      <c r="K100" s="27">
        <f t="shared" si="24"/>
        <v>11501</v>
      </c>
      <c r="L100" s="27">
        <f t="shared" si="29"/>
        <v>1058092</v>
      </c>
      <c r="M100" s="27">
        <f t="shared" si="25"/>
        <v>4364.7445100000004</v>
      </c>
      <c r="N100" s="27">
        <f t="shared" si="26"/>
        <v>4364.7445100000004</v>
      </c>
      <c r="O100" s="27">
        <f t="shared" si="30"/>
        <v>-384097.91825999814</v>
      </c>
      <c r="P100" s="27">
        <f t="shared" si="31"/>
        <v>384097.91825999814</v>
      </c>
    </row>
    <row r="101" spans="1:16">
      <c r="A101" s="31">
        <v>38473</v>
      </c>
      <c r="C101" s="6">
        <v>93</v>
      </c>
      <c r="D101" s="29">
        <f t="shared" si="22"/>
        <v>11501</v>
      </c>
      <c r="E101" s="29">
        <f t="shared" si="27"/>
        <v>1069593</v>
      </c>
      <c r="F101" s="29">
        <f t="shared" si="23"/>
        <v>-1000622</v>
      </c>
      <c r="G101" s="34">
        <f>+Inputs!$D$3</f>
        <v>0.37951000000000001</v>
      </c>
      <c r="I101" s="27">
        <f t="shared" si="28"/>
        <v>2070215</v>
      </c>
      <c r="K101" s="27">
        <f t="shared" si="24"/>
        <v>11501</v>
      </c>
      <c r="L101" s="27">
        <f t="shared" si="29"/>
        <v>1069593</v>
      </c>
      <c r="M101" s="27">
        <f t="shared" si="25"/>
        <v>4364.7445100000004</v>
      </c>
      <c r="N101" s="27">
        <f t="shared" si="26"/>
        <v>4364.7445100000004</v>
      </c>
      <c r="O101" s="27">
        <f t="shared" si="30"/>
        <v>-379733.17374999815</v>
      </c>
      <c r="P101" s="27">
        <f t="shared" si="31"/>
        <v>379733.17374999815</v>
      </c>
    </row>
    <row r="102" spans="1:16">
      <c r="A102" s="30">
        <v>38504</v>
      </c>
      <c r="C102" s="6">
        <v>94</v>
      </c>
      <c r="D102" s="29">
        <f t="shared" si="22"/>
        <v>11501</v>
      </c>
      <c r="E102" s="29">
        <f t="shared" si="27"/>
        <v>1081094</v>
      </c>
      <c r="F102" s="29">
        <f t="shared" si="23"/>
        <v>-989121</v>
      </c>
      <c r="G102" s="34">
        <f>+Inputs!$D$3</f>
        <v>0.37951000000000001</v>
      </c>
      <c r="I102" s="27">
        <f t="shared" si="28"/>
        <v>2070215</v>
      </c>
      <c r="K102" s="27">
        <f t="shared" si="24"/>
        <v>11501</v>
      </c>
      <c r="L102" s="27">
        <f t="shared" si="29"/>
        <v>1081094</v>
      </c>
      <c r="M102" s="27">
        <f t="shared" si="25"/>
        <v>4364.7445100000004</v>
      </c>
      <c r="N102" s="27">
        <f t="shared" si="26"/>
        <v>4364.7445100000004</v>
      </c>
      <c r="O102" s="27">
        <f t="shared" si="30"/>
        <v>-375368.42923999816</v>
      </c>
      <c r="P102" s="27">
        <f t="shared" si="31"/>
        <v>375368.42923999816</v>
      </c>
    </row>
    <row r="103" spans="1:16">
      <c r="A103" s="31">
        <v>38534</v>
      </c>
      <c r="C103" s="6">
        <v>95</v>
      </c>
      <c r="D103" s="29">
        <f t="shared" si="22"/>
        <v>11501</v>
      </c>
      <c r="E103" s="29">
        <f t="shared" si="27"/>
        <v>1092595</v>
      </c>
      <c r="F103" s="29">
        <f t="shared" si="23"/>
        <v>-977620</v>
      </c>
      <c r="G103" s="34">
        <f>+Inputs!$D$3</f>
        <v>0.37951000000000001</v>
      </c>
      <c r="I103" s="27">
        <f t="shared" si="28"/>
        <v>2070215</v>
      </c>
      <c r="K103" s="27">
        <f t="shared" si="24"/>
        <v>11501</v>
      </c>
      <c r="L103" s="27">
        <f t="shared" si="29"/>
        <v>1092595</v>
      </c>
      <c r="M103" s="27">
        <f t="shared" si="25"/>
        <v>4364.7445100000004</v>
      </c>
      <c r="N103" s="27">
        <f t="shared" si="26"/>
        <v>4364.7445100000004</v>
      </c>
      <c r="O103" s="27">
        <f t="shared" si="30"/>
        <v>-371003.68472999817</v>
      </c>
      <c r="P103" s="27">
        <f t="shared" si="31"/>
        <v>371003.68472999817</v>
      </c>
    </row>
    <row r="104" spans="1:16">
      <c r="A104" s="30">
        <v>38565</v>
      </c>
      <c r="C104" s="6">
        <v>96</v>
      </c>
      <c r="D104" s="29">
        <f t="shared" si="22"/>
        <v>11501</v>
      </c>
      <c r="E104" s="29">
        <f t="shared" si="27"/>
        <v>1104096</v>
      </c>
      <c r="F104" s="29">
        <f t="shared" si="23"/>
        <v>-966119</v>
      </c>
      <c r="G104" s="34">
        <f>+Inputs!$D$3</f>
        <v>0.37951000000000001</v>
      </c>
      <c r="I104" s="27">
        <f t="shared" si="28"/>
        <v>2070215</v>
      </c>
      <c r="K104" s="27">
        <f t="shared" si="24"/>
        <v>11501</v>
      </c>
      <c r="L104" s="27">
        <f t="shared" si="29"/>
        <v>1104096</v>
      </c>
      <c r="M104" s="27">
        <f t="shared" si="25"/>
        <v>4364.7445100000004</v>
      </c>
      <c r="N104" s="27">
        <f t="shared" si="26"/>
        <v>4364.7445100000004</v>
      </c>
      <c r="O104" s="27">
        <f t="shared" si="30"/>
        <v>-366638.94021999819</v>
      </c>
      <c r="P104" s="27">
        <f t="shared" si="31"/>
        <v>366638.94021999819</v>
      </c>
    </row>
    <row r="105" spans="1:16">
      <c r="A105" s="31">
        <v>38596</v>
      </c>
      <c r="C105" s="6">
        <v>97</v>
      </c>
      <c r="D105" s="29">
        <f t="shared" ref="D105:D136" si="32">ROUND(-(+$B$9/180)*1,0)</f>
        <v>11501</v>
      </c>
      <c r="E105" s="29">
        <f t="shared" si="27"/>
        <v>1115597</v>
      </c>
      <c r="F105" s="29">
        <f t="shared" ref="F105:F136" si="33">$B$9+E105</f>
        <v>-954618</v>
      </c>
      <c r="G105" s="34">
        <f>+Inputs!$D$3</f>
        <v>0.37951000000000001</v>
      </c>
      <c r="I105" s="27">
        <f t="shared" si="28"/>
        <v>2070215</v>
      </c>
      <c r="K105" s="27">
        <f t="shared" ref="K105:K136" si="34">D105</f>
        <v>11501</v>
      </c>
      <c r="L105" s="27">
        <f t="shared" si="29"/>
        <v>1115597</v>
      </c>
      <c r="M105" s="27">
        <f t="shared" ref="M105:M136" si="35">K105*G105</f>
        <v>4364.7445100000004</v>
      </c>
      <c r="N105" s="27">
        <f t="shared" ref="N105:N136" si="36">M105-J105</f>
        <v>4364.7445100000004</v>
      </c>
      <c r="O105" s="27">
        <f t="shared" si="30"/>
        <v>-362274.1957099982</v>
      </c>
      <c r="P105" s="27">
        <f t="shared" si="31"/>
        <v>362274.1957099982</v>
      </c>
    </row>
    <row r="106" spans="1:16">
      <c r="A106" s="30">
        <v>38626</v>
      </c>
      <c r="C106" s="6">
        <v>98</v>
      </c>
      <c r="D106" s="29">
        <f t="shared" si="32"/>
        <v>11501</v>
      </c>
      <c r="E106" s="29">
        <f t="shared" ref="E106:E137" si="37">+E105+D106</f>
        <v>1127098</v>
      </c>
      <c r="F106" s="29">
        <f t="shared" si="33"/>
        <v>-943117</v>
      </c>
      <c r="G106" s="34">
        <f>+Inputs!$D$3</f>
        <v>0.37951000000000001</v>
      </c>
      <c r="I106" s="27">
        <f t="shared" ref="I106:I137" si="38">+I105+H106</f>
        <v>2070215</v>
      </c>
      <c r="K106" s="27">
        <f t="shared" si="34"/>
        <v>11501</v>
      </c>
      <c r="L106" s="27">
        <f t="shared" ref="L106:L137" si="39">+L105+K106</f>
        <v>1127098</v>
      </c>
      <c r="M106" s="27">
        <f t="shared" si="35"/>
        <v>4364.7445100000004</v>
      </c>
      <c r="N106" s="27">
        <f t="shared" si="36"/>
        <v>4364.7445100000004</v>
      </c>
      <c r="O106" s="27">
        <f t="shared" ref="O106:O137" si="40">+O105+N106</f>
        <v>-357909.45119999821</v>
      </c>
      <c r="P106" s="27">
        <f t="shared" ref="P106:P137" si="41">P105-N106</f>
        <v>357909.45119999821</v>
      </c>
    </row>
    <row r="107" spans="1:16">
      <c r="A107" s="31">
        <v>38657</v>
      </c>
      <c r="C107" s="6">
        <v>99</v>
      </c>
      <c r="D107" s="29">
        <f t="shared" si="32"/>
        <v>11501</v>
      </c>
      <c r="E107" s="29">
        <f t="shared" si="37"/>
        <v>1138599</v>
      </c>
      <c r="F107" s="29">
        <f t="shared" si="33"/>
        <v>-931616</v>
      </c>
      <c r="G107" s="34">
        <f>+Inputs!$D$3</f>
        <v>0.37951000000000001</v>
      </c>
      <c r="I107" s="27">
        <f t="shared" si="38"/>
        <v>2070215</v>
      </c>
      <c r="K107" s="27">
        <f t="shared" si="34"/>
        <v>11501</v>
      </c>
      <c r="L107" s="27">
        <f t="shared" si="39"/>
        <v>1138599</v>
      </c>
      <c r="M107" s="27">
        <f t="shared" si="35"/>
        <v>4364.7445100000004</v>
      </c>
      <c r="N107" s="27">
        <f t="shared" si="36"/>
        <v>4364.7445100000004</v>
      </c>
      <c r="O107" s="27">
        <f t="shared" si="40"/>
        <v>-353544.70668999822</v>
      </c>
      <c r="P107" s="27">
        <f t="shared" si="41"/>
        <v>353544.70668999822</v>
      </c>
    </row>
    <row r="108" spans="1:16">
      <c r="A108" s="30">
        <v>38687</v>
      </c>
      <c r="C108" s="6">
        <v>100</v>
      </c>
      <c r="D108" s="29">
        <f t="shared" si="32"/>
        <v>11501</v>
      </c>
      <c r="E108" s="29">
        <f t="shared" si="37"/>
        <v>1150100</v>
      </c>
      <c r="F108" s="29">
        <f t="shared" si="33"/>
        <v>-920115</v>
      </c>
      <c r="G108" s="34">
        <f>+Inputs!$D$3</f>
        <v>0.37951000000000001</v>
      </c>
      <c r="I108" s="27">
        <f t="shared" si="38"/>
        <v>2070215</v>
      </c>
      <c r="K108" s="27">
        <f t="shared" si="34"/>
        <v>11501</v>
      </c>
      <c r="L108" s="27">
        <f t="shared" si="39"/>
        <v>1150100</v>
      </c>
      <c r="M108" s="27">
        <f t="shared" si="35"/>
        <v>4364.7445100000004</v>
      </c>
      <c r="N108" s="27">
        <f t="shared" si="36"/>
        <v>4364.7445100000004</v>
      </c>
      <c r="O108" s="27">
        <f t="shared" si="40"/>
        <v>-349179.96217999823</v>
      </c>
      <c r="P108" s="27">
        <f t="shared" si="41"/>
        <v>349179.96217999823</v>
      </c>
    </row>
    <row r="109" spans="1:16">
      <c r="A109" s="31">
        <v>38718</v>
      </c>
      <c r="C109" s="6">
        <v>101</v>
      </c>
      <c r="D109" s="29">
        <f t="shared" si="32"/>
        <v>11501</v>
      </c>
      <c r="E109" s="29">
        <f t="shared" si="37"/>
        <v>1161601</v>
      </c>
      <c r="F109" s="29">
        <f t="shared" si="33"/>
        <v>-908614</v>
      </c>
      <c r="G109" s="34">
        <f>+Inputs!$D$3</f>
        <v>0.37951000000000001</v>
      </c>
      <c r="I109" s="27">
        <f t="shared" si="38"/>
        <v>2070215</v>
      </c>
      <c r="K109" s="27">
        <f t="shared" si="34"/>
        <v>11501</v>
      </c>
      <c r="L109" s="27">
        <f t="shared" si="39"/>
        <v>1161601</v>
      </c>
      <c r="M109" s="27">
        <f t="shared" si="35"/>
        <v>4364.7445100000004</v>
      </c>
      <c r="N109" s="27">
        <f t="shared" si="36"/>
        <v>4364.7445100000004</v>
      </c>
      <c r="O109" s="27">
        <f t="shared" si="40"/>
        <v>-344815.21766999824</v>
      </c>
      <c r="P109" s="27">
        <f t="shared" si="41"/>
        <v>344815.21766999824</v>
      </c>
    </row>
    <row r="110" spans="1:16">
      <c r="A110" s="30">
        <v>38749</v>
      </c>
      <c r="C110" s="6">
        <v>102</v>
      </c>
      <c r="D110" s="29">
        <f t="shared" si="32"/>
        <v>11501</v>
      </c>
      <c r="E110" s="29">
        <f t="shared" si="37"/>
        <v>1173102</v>
      </c>
      <c r="F110" s="29">
        <f t="shared" si="33"/>
        <v>-897113</v>
      </c>
      <c r="G110" s="34">
        <f>+Inputs!$D$3</f>
        <v>0.37951000000000001</v>
      </c>
      <c r="I110" s="27">
        <f t="shared" si="38"/>
        <v>2070215</v>
      </c>
      <c r="K110" s="27">
        <f t="shared" si="34"/>
        <v>11501</v>
      </c>
      <c r="L110" s="27">
        <f t="shared" si="39"/>
        <v>1173102</v>
      </c>
      <c r="M110" s="27">
        <f t="shared" si="35"/>
        <v>4364.7445100000004</v>
      </c>
      <c r="N110" s="27">
        <f t="shared" si="36"/>
        <v>4364.7445100000004</v>
      </c>
      <c r="O110" s="27">
        <f t="shared" si="40"/>
        <v>-340450.47315999825</v>
      </c>
      <c r="P110" s="27">
        <f t="shared" si="41"/>
        <v>340450.47315999825</v>
      </c>
    </row>
    <row r="111" spans="1:16">
      <c r="A111" s="31">
        <v>38777</v>
      </c>
      <c r="C111" s="6">
        <v>103</v>
      </c>
      <c r="D111" s="29">
        <f t="shared" si="32"/>
        <v>11501</v>
      </c>
      <c r="E111" s="29">
        <f t="shared" si="37"/>
        <v>1184603</v>
      </c>
      <c r="F111" s="29">
        <f t="shared" si="33"/>
        <v>-885612</v>
      </c>
      <c r="G111" s="34">
        <f>+Inputs!$D$3</f>
        <v>0.37951000000000001</v>
      </c>
      <c r="I111" s="27">
        <f t="shared" si="38"/>
        <v>2070215</v>
      </c>
      <c r="K111" s="27">
        <f t="shared" si="34"/>
        <v>11501</v>
      </c>
      <c r="L111" s="27">
        <f t="shared" si="39"/>
        <v>1184603</v>
      </c>
      <c r="M111" s="27">
        <f t="shared" si="35"/>
        <v>4364.7445100000004</v>
      </c>
      <c r="N111" s="27">
        <f t="shared" si="36"/>
        <v>4364.7445100000004</v>
      </c>
      <c r="O111" s="27">
        <f t="shared" si="40"/>
        <v>-336085.72864999826</v>
      </c>
      <c r="P111" s="27">
        <f t="shared" si="41"/>
        <v>336085.72864999826</v>
      </c>
    </row>
    <row r="112" spans="1:16">
      <c r="A112" s="30">
        <v>38808</v>
      </c>
      <c r="C112" s="6">
        <v>104</v>
      </c>
      <c r="D112" s="29">
        <f t="shared" si="32"/>
        <v>11501</v>
      </c>
      <c r="E112" s="29">
        <f t="shared" si="37"/>
        <v>1196104</v>
      </c>
      <c r="F112" s="29">
        <f t="shared" si="33"/>
        <v>-874111</v>
      </c>
      <c r="G112" s="34">
        <f>+Inputs!$D$3</f>
        <v>0.37951000000000001</v>
      </c>
      <c r="I112" s="27">
        <f t="shared" si="38"/>
        <v>2070215</v>
      </c>
      <c r="K112" s="27">
        <f t="shared" si="34"/>
        <v>11501</v>
      </c>
      <c r="L112" s="27">
        <f t="shared" si="39"/>
        <v>1196104</v>
      </c>
      <c r="M112" s="27">
        <f t="shared" si="35"/>
        <v>4364.7445100000004</v>
      </c>
      <c r="N112" s="27">
        <f t="shared" si="36"/>
        <v>4364.7445100000004</v>
      </c>
      <c r="O112" s="27">
        <f t="shared" si="40"/>
        <v>-331720.98413999827</v>
      </c>
      <c r="P112" s="27">
        <f t="shared" si="41"/>
        <v>331720.98413999827</v>
      </c>
    </row>
    <row r="113" spans="1:16">
      <c r="A113" s="31">
        <v>38838</v>
      </c>
      <c r="C113" s="6">
        <v>105</v>
      </c>
      <c r="D113" s="29">
        <f t="shared" si="32"/>
        <v>11501</v>
      </c>
      <c r="E113" s="29">
        <f t="shared" si="37"/>
        <v>1207605</v>
      </c>
      <c r="F113" s="29">
        <f t="shared" si="33"/>
        <v>-862610</v>
      </c>
      <c r="G113" s="34">
        <f>+Inputs!$D$3</f>
        <v>0.37951000000000001</v>
      </c>
      <c r="I113" s="27">
        <f t="shared" si="38"/>
        <v>2070215</v>
      </c>
      <c r="K113" s="27">
        <f t="shared" si="34"/>
        <v>11501</v>
      </c>
      <c r="L113" s="27">
        <f t="shared" si="39"/>
        <v>1207605</v>
      </c>
      <c r="M113" s="27">
        <f t="shared" si="35"/>
        <v>4364.7445100000004</v>
      </c>
      <c r="N113" s="27">
        <f t="shared" si="36"/>
        <v>4364.7445100000004</v>
      </c>
      <c r="O113" s="27">
        <f t="shared" si="40"/>
        <v>-327356.23962999828</v>
      </c>
      <c r="P113" s="27">
        <f t="shared" si="41"/>
        <v>327356.23962999828</v>
      </c>
    </row>
    <row r="114" spans="1:16">
      <c r="A114" s="30">
        <v>38869</v>
      </c>
      <c r="C114" s="6">
        <v>106</v>
      </c>
      <c r="D114" s="29">
        <f t="shared" si="32"/>
        <v>11501</v>
      </c>
      <c r="E114" s="29">
        <f t="shared" si="37"/>
        <v>1219106</v>
      </c>
      <c r="F114" s="29">
        <f t="shared" si="33"/>
        <v>-851109</v>
      </c>
      <c r="G114" s="34">
        <f>+Inputs!$D$3</f>
        <v>0.37951000000000001</v>
      </c>
      <c r="I114" s="27">
        <f t="shared" si="38"/>
        <v>2070215</v>
      </c>
      <c r="K114" s="27">
        <f t="shared" si="34"/>
        <v>11501</v>
      </c>
      <c r="L114" s="27">
        <f t="shared" si="39"/>
        <v>1219106</v>
      </c>
      <c r="M114" s="27">
        <f t="shared" si="35"/>
        <v>4364.7445100000004</v>
      </c>
      <c r="N114" s="27">
        <f t="shared" si="36"/>
        <v>4364.7445100000004</v>
      </c>
      <c r="O114" s="27">
        <f t="shared" si="40"/>
        <v>-322991.49511999829</v>
      </c>
      <c r="P114" s="27">
        <f t="shared" si="41"/>
        <v>322991.49511999829</v>
      </c>
    </row>
    <row r="115" spans="1:16">
      <c r="A115" s="31">
        <v>38899</v>
      </c>
      <c r="C115" s="6">
        <v>107</v>
      </c>
      <c r="D115" s="29">
        <f t="shared" si="32"/>
        <v>11501</v>
      </c>
      <c r="E115" s="29">
        <f t="shared" si="37"/>
        <v>1230607</v>
      </c>
      <c r="F115" s="29">
        <f t="shared" si="33"/>
        <v>-839608</v>
      </c>
      <c r="G115" s="34">
        <f>+Inputs!$D$3</f>
        <v>0.37951000000000001</v>
      </c>
      <c r="I115" s="27">
        <f t="shared" si="38"/>
        <v>2070215</v>
      </c>
      <c r="K115" s="27">
        <f t="shared" si="34"/>
        <v>11501</v>
      </c>
      <c r="L115" s="27">
        <f t="shared" si="39"/>
        <v>1230607</v>
      </c>
      <c r="M115" s="27">
        <f t="shared" si="35"/>
        <v>4364.7445100000004</v>
      </c>
      <c r="N115" s="27">
        <f t="shared" si="36"/>
        <v>4364.7445100000004</v>
      </c>
      <c r="O115" s="27">
        <f t="shared" si="40"/>
        <v>-318626.7506099983</v>
      </c>
      <c r="P115" s="27">
        <f t="shared" si="41"/>
        <v>318626.7506099983</v>
      </c>
    </row>
    <row r="116" spans="1:16">
      <c r="A116" s="30">
        <v>38930</v>
      </c>
      <c r="C116" s="6">
        <v>108</v>
      </c>
      <c r="D116" s="29">
        <f t="shared" si="32"/>
        <v>11501</v>
      </c>
      <c r="E116" s="29">
        <f t="shared" si="37"/>
        <v>1242108</v>
      </c>
      <c r="F116" s="29">
        <f t="shared" si="33"/>
        <v>-828107</v>
      </c>
      <c r="G116" s="34">
        <f>+Inputs!$D$3</f>
        <v>0.37951000000000001</v>
      </c>
      <c r="I116" s="27">
        <f t="shared" si="38"/>
        <v>2070215</v>
      </c>
      <c r="K116" s="27">
        <f t="shared" si="34"/>
        <v>11501</v>
      </c>
      <c r="L116" s="27">
        <f t="shared" si="39"/>
        <v>1242108</v>
      </c>
      <c r="M116" s="27">
        <f t="shared" si="35"/>
        <v>4364.7445100000004</v>
      </c>
      <c r="N116" s="27">
        <f t="shared" si="36"/>
        <v>4364.7445100000004</v>
      </c>
      <c r="O116" s="27">
        <f t="shared" si="40"/>
        <v>-314262.00609999831</v>
      </c>
      <c r="P116" s="27">
        <f t="shared" si="41"/>
        <v>314262.00609999831</v>
      </c>
    </row>
    <row r="117" spans="1:16">
      <c r="A117" s="31">
        <v>38961</v>
      </c>
      <c r="C117" s="6">
        <v>109</v>
      </c>
      <c r="D117" s="29">
        <f t="shared" si="32"/>
        <v>11501</v>
      </c>
      <c r="E117" s="29">
        <f t="shared" si="37"/>
        <v>1253609</v>
      </c>
      <c r="F117" s="29">
        <f t="shared" si="33"/>
        <v>-816606</v>
      </c>
      <c r="G117" s="34">
        <f>+Inputs!$D$3</f>
        <v>0.37951000000000001</v>
      </c>
      <c r="I117" s="27">
        <f t="shared" si="38"/>
        <v>2070215</v>
      </c>
      <c r="K117" s="27">
        <f t="shared" si="34"/>
        <v>11501</v>
      </c>
      <c r="L117" s="27">
        <f t="shared" si="39"/>
        <v>1253609</v>
      </c>
      <c r="M117" s="27">
        <f t="shared" si="35"/>
        <v>4364.7445100000004</v>
      </c>
      <c r="N117" s="27">
        <f t="shared" si="36"/>
        <v>4364.7445100000004</v>
      </c>
      <c r="O117" s="27">
        <f t="shared" si="40"/>
        <v>-309897.26158999832</v>
      </c>
      <c r="P117" s="27">
        <f t="shared" si="41"/>
        <v>309897.26158999832</v>
      </c>
    </row>
    <row r="118" spans="1:16">
      <c r="A118" s="30">
        <v>38991</v>
      </c>
      <c r="C118" s="6">
        <v>110</v>
      </c>
      <c r="D118" s="29">
        <f t="shared" si="32"/>
        <v>11501</v>
      </c>
      <c r="E118" s="29">
        <f t="shared" si="37"/>
        <v>1265110</v>
      </c>
      <c r="F118" s="29">
        <f t="shared" si="33"/>
        <v>-805105</v>
      </c>
      <c r="G118" s="34">
        <f>+Inputs!$D$3</f>
        <v>0.37951000000000001</v>
      </c>
      <c r="I118" s="27">
        <f t="shared" si="38"/>
        <v>2070215</v>
      </c>
      <c r="K118" s="27">
        <f t="shared" si="34"/>
        <v>11501</v>
      </c>
      <c r="L118" s="27">
        <f t="shared" si="39"/>
        <v>1265110</v>
      </c>
      <c r="M118" s="27">
        <f t="shared" si="35"/>
        <v>4364.7445100000004</v>
      </c>
      <c r="N118" s="27">
        <f t="shared" si="36"/>
        <v>4364.7445100000004</v>
      </c>
      <c r="O118" s="27">
        <f t="shared" si="40"/>
        <v>-305532.51707999833</v>
      </c>
      <c r="P118" s="27">
        <f t="shared" si="41"/>
        <v>305532.51707999833</v>
      </c>
    </row>
    <row r="119" spans="1:16">
      <c r="A119" s="31">
        <v>39022</v>
      </c>
      <c r="C119" s="6">
        <v>111</v>
      </c>
      <c r="D119" s="29">
        <f t="shared" si="32"/>
        <v>11501</v>
      </c>
      <c r="E119" s="29">
        <f t="shared" si="37"/>
        <v>1276611</v>
      </c>
      <c r="F119" s="29">
        <f t="shared" si="33"/>
        <v>-793604</v>
      </c>
      <c r="G119" s="34">
        <f>+Inputs!$D$3</f>
        <v>0.37951000000000001</v>
      </c>
      <c r="I119" s="27">
        <f t="shared" si="38"/>
        <v>2070215</v>
      </c>
      <c r="K119" s="27">
        <f t="shared" si="34"/>
        <v>11501</v>
      </c>
      <c r="L119" s="27">
        <f t="shared" si="39"/>
        <v>1276611</v>
      </c>
      <c r="M119" s="27">
        <f t="shared" si="35"/>
        <v>4364.7445100000004</v>
      </c>
      <c r="N119" s="27">
        <f t="shared" si="36"/>
        <v>4364.7445100000004</v>
      </c>
      <c r="O119" s="27">
        <f t="shared" si="40"/>
        <v>-301167.77256999834</v>
      </c>
      <c r="P119" s="27">
        <f t="shared" si="41"/>
        <v>301167.77256999834</v>
      </c>
    </row>
    <row r="120" spans="1:16">
      <c r="A120" s="30">
        <v>39052</v>
      </c>
      <c r="C120" s="6">
        <v>112</v>
      </c>
      <c r="D120" s="29">
        <f t="shared" si="32"/>
        <v>11501</v>
      </c>
      <c r="E120" s="29">
        <f t="shared" si="37"/>
        <v>1288112</v>
      </c>
      <c r="F120" s="29">
        <f t="shared" si="33"/>
        <v>-782103</v>
      </c>
      <c r="G120" s="34">
        <f>+Inputs!$D$3</f>
        <v>0.37951000000000001</v>
      </c>
      <c r="I120" s="27">
        <f t="shared" si="38"/>
        <v>2070215</v>
      </c>
      <c r="K120" s="27">
        <f t="shared" si="34"/>
        <v>11501</v>
      </c>
      <c r="L120" s="27">
        <f t="shared" si="39"/>
        <v>1288112</v>
      </c>
      <c r="M120" s="27">
        <f t="shared" si="35"/>
        <v>4364.7445100000004</v>
      </c>
      <c r="N120" s="27">
        <f t="shared" si="36"/>
        <v>4364.7445100000004</v>
      </c>
      <c r="O120" s="27">
        <f t="shared" si="40"/>
        <v>-296803.02805999835</v>
      </c>
      <c r="P120" s="27">
        <f t="shared" si="41"/>
        <v>296803.02805999835</v>
      </c>
    </row>
    <row r="121" spans="1:16">
      <c r="A121" s="31">
        <v>39083</v>
      </c>
      <c r="C121" s="6">
        <v>113</v>
      </c>
      <c r="D121" s="29">
        <f t="shared" si="32"/>
        <v>11501</v>
      </c>
      <c r="E121" s="29">
        <f t="shared" si="37"/>
        <v>1299613</v>
      </c>
      <c r="F121" s="29">
        <f t="shared" si="33"/>
        <v>-770602</v>
      </c>
      <c r="G121" s="34">
        <f>+Inputs!$D$3</f>
        <v>0.37951000000000001</v>
      </c>
      <c r="I121" s="27">
        <f t="shared" si="38"/>
        <v>2070215</v>
      </c>
      <c r="K121" s="27">
        <f t="shared" si="34"/>
        <v>11501</v>
      </c>
      <c r="L121" s="27">
        <f t="shared" si="39"/>
        <v>1299613</v>
      </c>
      <c r="M121" s="27">
        <f t="shared" si="35"/>
        <v>4364.7445100000004</v>
      </c>
      <c r="N121" s="27">
        <f t="shared" si="36"/>
        <v>4364.7445100000004</v>
      </c>
      <c r="O121" s="27">
        <f t="shared" si="40"/>
        <v>-292438.28354999836</v>
      </c>
      <c r="P121" s="27">
        <f t="shared" si="41"/>
        <v>292438.28354999836</v>
      </c>
    </row>
    <row r="122" spans="1:16">
      <c r="A122" s="30">
        <v>39114</v>
      </c>
      <c r="C122" s="6">
        <v>114</v>
      </c>
      <c r="D122" s="29">
        <f t="shared" si="32"/>
        <v>11501</v>
      </c>
      <c r="E122" s="29">
        <f t="shared" si="37"/>
        <v>1311114</v>
      </c>
      <c r="F122" s="29">
        <f t="shared" si="33"/>
        <v>-759101</v>
      </c>
      <c r="G122" s="34">
        <f>+Inputs!$D$3</f>
        <v>0.37951000000000001</v>
      </c>
      <c r="I122" s="27">
        <f t="shared" si="38"/>
        <v>2070215</v>
      </c>
      <c r="K122" s="27">
        <f t="shared" si="34"/>
        <v>11501</v>
      </c>
      <c r="L122" s="27">
        <f t="shared" si="39"/>
        <v>1311114</v>
      </c>
      <c r="M122" s="27">
        <f t="shared" si="35"/>
        <v>4364.7445100000004</v>
      </c>
      <c r="N122" s="27">
        <f t="shared" si="36"/>
        <v>4364.7445100000004</v>
      </c>
      <c r="O122" s="27">
        <f t="shared" si="40"/>
        <v>-288073.53903999837</v>
      </c>
      <c r="P122" s="27">
        <f t="shared" si="41"/>
        <v>288073.53903999837</v>
      </c>
    </row>
    <row r="123" spans="1:16">
      <c r="A123" s="31">
        <v>39142</v>
      </c>
      <c r="C123" s="6">
        <v>115</v>
      </c>
      <c r="D123" s="29">
        <f t="shared" si="32"/>
        <v>11501</v>
      </c>
      <c r="E123" s="29">
        <f t="shared" si="37"/>
        <v>1322615</v>
      </c>
      <c r="F123" s="29">
        <f t="shared" si="33"/>
        <v>-747600</v>
      </c>
      <c r="G123" s="34">
        <f>+Inputs!$D$3</f>
        <v>0.37951000000000001</v>
      </c>
      <c r="I123" s="27">
        <f t="shared" si="38"/>
        <v>2070215</v>
      </c>
      <c r="K123" s="27">
        <f t="shared" si="34"/>
        <v>11501</v>
      </c>
      <c r="L123" s="27">
        <f t="shared" si="39"/>
        <v>1322615</v>
      </c>
      <c r="M123" s="27">
        <f t="shared" si="35"/>
        <v>4364.7445100000004</v>
      </c>
      <c r="N123" s="27">
        <f t="shared" si="36"/>
        <v>4364.7445100000004</v>
      </c>
      <c r="O123" s="27">
        <f t="shared" si="40"/>
        <v>-283708.79452999838</v>
      </c>
      <c r="P123" s="27">
        <f t="shared" si="41"/>
        <v>283708.79452999838</v>
      </c>
    </row>
    <row r="124" spans="1:16">
      <c r="A124" s="30">
        <v>39173</v>
      </c>
      <c r="C124" s="6">
        <v>116</v>
      </c>
      <c r="D124" s="29">
        <f t="shared" si="32"/>
        <v>11501</v>
      </c>
      <c r="E124" s="29">
        <f t="shared" si="37"/>
        <v>1334116</v>
      </c>
      <c r="F124" s="29">
        <f t="shared" si="33"/>
        <v>-736099</v>
      </c>
      <c r="G124" s="34">
        <f>+Inputs!$D$3</f>
        <v>0.37951000000000001</v>
      </c>
      <c r="I124" s="27">
        <f t="shared" si="38"/>
        <v>2070215</v>
      </c>
      <c r="K124" s="27">
        <f t="shared" si="34"/>
        <v>11501</v>
      </c>
      <c r="L124" s="27">
        <f t="shared" si="39"/>
        <v>1334116</v>
      </c>
      <c r="M124" s="27">
        <f t="shared" si="35"/>
        <v>4364.7445100000004</v>
      </c>
      <c r="N124" s="27">
        <f t="shared" si="36"/>
        <v>4364.7445100000004</v>
      </c>
      <c r="O124" s="27">
        <f t="shared" si="40"/>
        <v>-279344.05001999839</v>
      </c>
      <c r="P124" s="27">
        <f t="shared" si="41"/>
        <v>279344.05001999839</v>
      </c>
    </row>
    <row r="125" spans="1:16">
      <c r="A125" s="31">
        <v>39203</v>
      </c>
      <c r="C125" s="6">
        <v>117</v>
      </c>
      <c r="D125" s="29">
        <f t="shared" si="32"/>
        <v>11501</v>
      </c>
      <c r="E125" s="29">
        <f t="shared" si="37"/>
        <v>1345617</v>
      </c>
      <c r="F125" s="29">
        <f t="shared" si="33"/>
        <v>-724598</v>
      </c>
      <c r="G125" s="34">
        <f>+Inputs!$D$3</f>
        <v>0.37951000000000001</v>
      </c>
      <c r="I125" s="27">
        <f t="shared" si="38"/>
        <v>2070215</v>
      </c>
      <c r="K125" s="27">
        <f t="shared" si="34"/>
        <v>11501</v>
      </c>
      <c r="L125" s="27">
        <f t="shared" si="39"/>
        <v>1345617</v>
      </c>
      <c r="M125" s="27">
        <f t="shared" si="35"/>
        <v>4364.7445100000004</v>
      </c>
      <c r="N125" s="27">
        <f t="shared" si="36"/>
        <v>4364.7445100000004</v>
      </c>
      <c r="O125" s="27">
        <f t="shared" si="40"/>
        <v>-274979.3055099984</v>
      </c>
      <c r="P125" s="27">
        <f t="shared" si="41"/>
        <v>274979.3055099984</v>
      </c>
    </row>
    <row r="126" spans="1:16">
      <c r="A126" s="30">
        <v>39234</v>
      </c>
      <c r="C126" s="6">
        <v>118</v>
      </c>
      <c r="D126" s="29">
        <f t="shared" si="32"/>
        <v>11501</v>
      </c>
      <c r="E126" s="29">
        <f t="shared" si="37"/>
        <v>1357118</v>
      </c>
      <c r="F126" s="29">
        <f t="shared" si="33"/>
        <v>-713097</v>
      </c>
      <c r="G126" s="34">
        <f>+Inputs!$D$3</f>
        <v>0.37951000000000001</v>
      </c>
      <c r="I126" s="27">
        <f t="shared" si="38"/>
        <v>2070215</v>
      </c>
      <c r="K126" s="27">
        <f t="shared" si="34"/>
        <v>11501</v>
      </c>
      <c r="L126" s="27">
        <f t="shared" si="39"/>
        <v>1357118</v>
      </c>
      <c r="M126" s="27">
        <f t="shared" si="35"/>
        <v>4364.7445100000004</v>
      </c>
      <c r="N126" s="27">
        <f t="shared" si="36"/>
        <v>4364.7445100000004</v>
      </c>
      <c r="O126" s="27">
        <f t="shared" si="40"/>
        <v>-270614.56099999842</v>
      </c>
      <c r="P126" s="27">
        <f t="shared" si="41"/>
        <v>270614.56099999842</v>
      </c>
    </row>
    <row r="127" spans="1:16">
      <c r="A127" s="31">
        <v>39264</v>
      </c>
      <c r="C127" s="6">
        <v>119</v>
      </c>
      <c r="D127" s="29">
        <f t="shared" si="32"/>
        <v>11501</v>
      </c>
      <c r="E127" s="29">
        <f t="shared" si="37"/>
        <v>1368619</v>
      </c>
      <c r="F127" s="29">
        <f t="shared" si="33"/>
        <v>-701596</v>
      </c>
      <c r="G127" s="34">
        <f>+Inputs!$D$3</f>
        <v>0.37951000000000001</v>
      </c>
      <c r="I127" s="27">
        <f t="shared" si="38"/>
        <v>2070215</v>
      </c>
      <c r="K127" s="27">
        <f t="shared" si="34"/>
        <v>11501</v>
      </c>
      <c r="L127" s="27">
        <f t="shared" si="39"/>
        <v>1368619</v>
      </c>
      <c r="M127" s="27">
        <f t="shared" si="35"/>
        <v>4364.7445100000004</v>
      </c>
      <c r="N127" s="27">
        <f t="shared" si="36"/>
        <v>4364.7445100000004</v>
      </c>
      <c r="O127" s="27">
        <f t="shared" si="40"/>
        <v>-266249.81648999843</v>
      </c>
      <c r="P127" s="27">
        <f t="shared" si="41"/>
        <v>266249.81648999843</v>
      </c>
    </row>
    <row r="128" spans="1:16">
      <c r="A128" s="30">
        <v>39295</v>
      </c>
      <c r="C128" s="6">
        <v>120</v>
      </c>
      <c r="D128" s="29">
        <f t="shared" si="32"/>
        <v>11501</v>
      </c>
      <c r="E128" s="29">
        <f t="shared" si="37"/>
        <v>1380120</v>
      </c>
      <c r="F128" s="29">
        <f t="shared" si="33"/>
        <v>-690095</v>
      </c>
      <c r="G128" s="34">
        <f>+Inputs!$D$3</f>
        <v>0.37951000000000001</v>
      </c>
      <c r="I128" s="27">
        <f t="shared" si="38"/>
        <v>2070215</v>
      </c>
      <c r="K128" s="27">
        <f t="shared" si="34"/>
        <v>11501</v>
      </c>
      <c r="L128" s="27">
        <f t="shared" si="39"/>
        <v>1380120</v>
      </c>
      <c r="M128" s="27">
        <f t="shared" si="35"/>
        <v>4364.7445100000004</v>
      </c>
      <c r="N128" s="27">
        <f t="shared" si="36"/>
        <v>4364.7445100000004</v>
      </c>
      <c r="O128" s="27">
        <f t="shared" si="40"/>
        <v>-261885.07197999844</v>
      </c>
      <c r="P128" s="27">
        <f t="shared" si="41"/>
        <v>261885.07197999844</v>
      </c>
    </row>
    <row r="129" spans="1:16">
      <c r="A129" s="31">
        <v>39326</v>
      </c>
      <c r="C129" s="6">
        <v>121</v>
      </c>
      <c r="D129" s="29">
        <f t="shared" si="32"/>
        <v>11501</v>
      </c>
      <c r="E129" s="29">
        <f t="shared" si="37"/>
        <v>1391621</v>
      </c>
      <c r="F129" s="29">
        <f t="shared" si="33"/>
        <v>-678594</v>
      </c>
      <c r="G129" s="34">
        <f>+Inputs!$D$3</f>
        <v>0.37951000000000001</v>
      </c>
      <c r="I129" s="27">
        <f t="shared" si="38"/>
        <v>2070215</v>
      </c>
      <c r="K129" s="27">
        <f t="shared" si="34"/>
        <v>11501</v>
      </c>
      <c r="L129" s="27">
        <f t="shared" si="39"/>
        <v>1391621</v>
      </c>
      <c r="M129" s="27">
        <f t="shared" si="35"/>
        <v>4364.7445100000004</v>
      </c>
      <c r="N129" s="27">
        <f t="shared" si="36"/>
        <v>4364.7445100000004</v>
      </c>
      <c r="O129" s="27">
        <f t="shared" si="40"/>
        <v>-257520.32746999845</v>
      </c>
      <c r="P129" s="27">
        <f t="shared" si="41"/>
        <v>257520.32746999845</v>
      </c>
    </row>
    <row r="130" spans="1:16">
      <c r="A130" s="30">
        <v>39356</v>
      </c>
      <c r="C130" s="6">
        <v>122</v>
      </c>
      <c r="D130" s="29">
        <f t="shared" si="32"/>
        <v>11501</v>
      </c>
      <c r="E130" s="29">
        <f t="shared" si="37"/>
        <v>1403122</v>
      </c>
      <c r="F130" s="29">
        <f t="shared" si="33"/>
        <v>-667093</v>
      </c>
      <c r="G130" s="34">
        <f>+Inputs!$D$3</f>
        <v>0.37951000000000001</v>
      </c>
      <c r="I130" s="27">
        <f t="shared" si="38"/>
        <v>2070215</v>
      </c>
      <c r="K130" s="27">
        <f t="shared" si="34"/>
        <v>11501</v>
      </c>
      <c r="L130" s="27">
        <f t="shared" si="39"/>
        <v>1403122</v>
      </c>
      <c r="M130" s="27">
        <f t="shared" si="35"/>
        <v>4364.7445100000004</v>
      </c>
      <c r="N130" s="27">
        <f t="shared" si="36"/>
        <v>4364.7445100000004</v>
      </c>
      <c r="O130" s="27">
        <f t="shared" si="40"/>
        <v>-253155.58295999846</v>
      </c>
      <c r="P130" s="27">
        <f t="shared" si="41"/>
        <v>253155.58295999846</v>
      </c>
    </row>
    <row r="131" spans="1:16">
      <c r="A131" s="31">
        <v>39387</v>
      </c>
      <c r="C131" s="6">
        <v>123</v>
      </c>
      <c r="D131" s="29">
        <f t="shared" si="32"/>
        <v>11501</v>
      </c>
      <c r="E131" s="29">
        <f t="shared" si="37"/>
        <v>1414623</v>
      </c>
      <c r="F131" s="29">
        <f t="shared" si="33"/>
        <v>-655592</v>
      </c>
      <c r="G131" s="34">
        <f>+Inputs!$D$3</f>
        <v>0.37951000000000001</v>
      </c>
      <c r="I131" s="27">
        <f t="shared" si="38"/>
        <v>2070215</v>
      </c>
      <c r="K131" s="27">
        <f t="shared" si="34"/>
        <v>11501</v>
      </c>
      <c r="L131" s="27">
        <f t="shared" si="39"/>
        <v>1414623</v>
      </c>
      <c r="M131" s="27">
        <f t="shared" si="35"/>
        <v>4364.7445100000004</v>
      </c>
      <c r="N131" s="27">
        <f t="shared" si="36"/>
        <v>4364.7445100000004</v>
      </c>
      <c r="O131" s="27">
        <f t="shared" si="40"/>
        <v>-248790.83844999847</v>
      </c>
      <c r="P131" s="27">
        <f t="shared" si="41"/>
        <v>248790.83844999847</v>
      </c>
    </row>
    <row r="132" spans="1:16">
      <c r="A132" s="30">
        <v>39417</v>
      </c>
      <c r="C132" s="6">
        <v>124</v>
      </c>
      <c r="D132" s="29">
        <f t="shared" si="32"/>
        <v>11501</v>
      </c>
      <c r="E132" s="29">
        <f t="shared" si="37"/>
        <v>1426124</v>
      </c>
      <c r="F132" s="29">
        <f t="shared" si="33"/>
        <v>-644091</v>
      </c>
      <c r="G132" s="34">
        <f>+Inputs!$D$3</f>
        <v>0.37951000000000001</v>
      </c>
      <c r="I132" s="27">
        <f t="shared" si="38"/>
        <v>2070215</v>
      </c>
      <c r="K132" s="27">
        <f t="shared" si="34"/>
        <v>11501</v>
      </c>
      <c r="L132" s="27">
        <f t="shared" si="39"/>
        <v>1426124</v>
      </c>
      <c r="M132" s="27">
        <f t="shared" si="35"/>
        <v>4364.7445100000004</v>
      </c>
      <c r="N132" s="27">
        <f t="shared" si="36"/>
        <v>4364.7445100000004</v>
      </c>
      <c r="O132" s="27">
        <f t="shared" si="40"/>
        <v>-244426.09393999848</v>
      </c>
      <c r="P132" s="27">
        <f t="shared" si="41"/>
        <v>244426.09393999848</v>
      </c>
    </row>
    <row r="133" spans="1:16">
      <c r="A133" s="31">
        <v>39448</v>
      </c>
      <c r="C133" s="6">
        <v>125</v>
      </c>
      <c r="D133" s="29">
        <f t="shared" si="32"/>
        <v>11501</v>
      </c>
      <c r="E133" s="29">
        <f t="shared" si="37"/>
        <v>1437625</v>
      </c>
      <c r="F133" s="29">
        <f t="shared" si="33"/>
        <v>-632590</v>
      </c>
      <c r="G133" s="34">
        <f>+Inputs!$D$3</f>
        <v>0.37951000000000001</v>
      </c>
      <c r="I133" s="27">
        <f t="shared" si="38"/>
        <v>2070215</v>
      </c>
      <c r="K133" s="27">
        <f t="shared" si="34"/>
        <v>11501</v>
      </c>
      <c r="L133" s="27">
        <f t="shared" si="39"/>
        <v>1437625</v>
      </c>
      <c r="M133" s="27">
        <f t="shared" si="35"/>
        <v>4364.7445100000004</v>
      </c>
      <c r="N133" s="27">
        <f t="shared" si="36"/>
        <v>4364.7445100000004</v>
      </c>
      <c r="O133" s="27">
        <f t="shared" si="40"/>
        <v>-240061.34942999849</v>
      </c>
      <c r="P133" s="27">
        <f t="shared" si="41"/>
        <v>240061.34942999849</v>
      </c>
    </row>
    <row r="134" spans="1:16">
      <c r="A134" s="30">
        <v>39479</v>
      </c>
      <c r="C134" s="6">
        <v>126</v>
      </c>
      <c r="D134" s="29">
        <f t="shared" si="32"/>
        <v>11501</v>
      </c>
      <c r="E134" s="29">
        <f t="shared" si="37"/>
        <v>1449126</v>
      </c>
      <c r="F134" s="29">
        <f t="shared" si="33"/>
        <v>-621089</v>
      </c>
      <c r="G134" s="34">
        <f>+Inputs!$D$3</f>
        <v>0.37951000000000001</v>
      </c>
      <c r="I134" s="27">
        <f t="shared" si="38"/>
        <v>2070215</v>
      </c>
      <c r="K134" s="27">
        <f t="shared" si="34"/>
        <v>11501</v>
      </c>
      <c r="L134" s="27">
        <f t="shared" si="39"/>
        <v>1449126</v>
      </c>
      <c r="M134" s="27">
        <f t="shared" si="35"/>
        <v>4364.7445100000004</v>
      </c>
      <c r="N134" s="27">
        <f t="shared" si="36"/>
        <v>4364.7445100000004</v>
      </c>
      <c r="O134" s="27">
        <f t="shared" si="40"/>
        <v>-235696.6049199985</v>
      </c>
      <c r="P134" s="27">
        <f t="shared" si="41"/>
        <v>235696.6049199985</v>
      </c>
    </row>
    <row r="135" spans="1:16">
      <c r="A135" s="31">
        <v>39508</v>
      </c>
      <c r="C135" s="6">
        <v>127</v>
      </c>
      <c r="D135" s="29">
        <f t="shared" si="32"/>
        <v>11501</v>
      </c>
      <c r="E135" s="29">
        <f t="shared" si="37"/>
        <v>1460627</v>
      </c>
      <c r="F135" s="29">
        <f t="shared" si="33"/>
        <v>-609588</v>
      </c>
      <c r="G135" s="34">
        <f>+Inputs!$D$3</f>
        <v>0.37951000000000001</v>
      </c>
      <c r="I135" s="27">
        <f t="shared" si="38"/>
        <v>2070215</v>
      </c>
      <c r="K135" s="27">
        <f t="shared" si="34"/>
        <v>11501</v>
      </c>
      <c r="L135" s="27">
        <f t="shared" si="39"/>
        <v>1460627</v>
      </c>
      <c r="M135" s="27">
        <f t="shared" si="35"/>
        <v>4364.7445100000004</v>
      </c>
      <c r="N135" s="27">
        <f t="shared" si="36"/>
        <v>4364.7445100000004</v>
      </c>
      <c r="O135" s="27">
        <f t="shared" si="40"/>
        <v>-231331.86040999851</v>
      </c>
      <c r="P135" s="27">
        <f t="shared" si="41"/>
        <v>231331.86040999851</v>
      </c>
    </row>
    <row r="136" spans="1:16">
      <c r="A136" s="30">
        <v>39539</v>
      </c>
      <c r="C136" s="6">
        <v>128</v>
      </c>
      <c r="D136" s="29">
        <f t="shared" si="32"/>
        <v>11501</v>
      </c>
      <c r="E136" s="29">
        <f t="shared" si="37"/>
        <v>1472128</v>
      </c>
      <c r="F136" s="29">
        <f t="shared" si="33"/>
        <v>-598087</v>
      </c>
      <c r="G136" s="34">
        <f>+Inputs!$D$3</f>
        <v>0.37951000000000001</v>
      </c>
      <c r="I136" s="27">
        <f t="shared" si="38"/>
        <v>2070215</v>
      </c>
      <c r="K136" s="27">
        <f t="shared" si="34"/>
        <v>11501</v>
      </c>
      <c r="L136" s="27">
        <f t="shared" si="39"/>
        <v>1472128</v>
      </c>
      <c r="M136" s="27">
        <f t="shared" si="35"/>
        <v>4364.7445100000004</v>
      </c>
      <c r="N136" s="27">
        <f t="shared" si="36"/>
        <v>4364.7445100000004</v>
      </c>
      <c r="O136" s="27">
        <f t="shared" si="40"/>
        <v>-226967.11589999852</v>
      </c>
      <c r="P136" s="27">
        <f t="shared" si="41"/>
        <v>226967.11589999852</v>
      </c>
    </row>
    <row r="137" spans="1:16">
      <c r="A137" s="31">
        <v>39569</v>
      </c>
      <c r="C137" s="6">
        <v>129</v>
      </c>
      <c r="D137" s="29">
        <f t="shared" ref="D137:D156" si="42">ROUND(-(+$B$9/180)*1,0)</f>
        <v>11501</v>
      </c>
      <c r="E137" s="29">
        <f t="shared" si="37"/>
        <v>1483629</v>
      </c>
      <c r="F137" s="29">
        <f t="shared" ref="F137:F168" si="43">$B$9+E137</f>
        <v>-586586</v>
      </c>
      <c r="G137" s="34">
        <f>+Inputs!$D$3</f>
        <v>0.37951000000000001</v>
      </c>
      <c r="I137" s="27">
        <f t="shared" si="38"/>
        <v>2070215</v>
      </c>
      <c r="K137" s="27">
        <f t="shared" ref="K137:K168" si="44">D137</f>
        <v>11501</v>
      </c>
      <c r="L137" s="27">
        <f t="shared" si="39"/>
        <v>1483629</v>
      </c>
      <c r="M137" s="27">
        <f t="shared" ref="M137:M168" si="45">K137*G137</f>
        <v>4364.7445100000004</v>
      </c>
      <c r="N137" s="27">
        <f t="shared" ref="N137:N168" si="46">M137-J137</f>
        <v>4364.7445100000004</v>
      </c>
      <c r="O137" s="27">
        <f t="shared" si="40"/>
        <v>-222602.37138999853</v>
      </c>
      <c r="P137" s="27">
        <f t="shared" si="41"/>
        <v>222602.37138999853</v>
      </c>
    </row>
    <row r="138" spans="1:16">
      <c r="A138" s="30">
        <v>39600</v>
      </c>
      <c r="C138" s="6">
        <v>130</v>
      </c>
      <c r="D138" s="29">
        <f t="shared" si="42"/>
        <v>11501</v>
      </c>
      <c r="E138" s="29">
        <f t="shared" ref="E138:E169" si="47">+E137+D138</f>
        <v>1495130</v>
      </c>
      <c r="F138" s="29">
        <f t="shared" si="43"/>
        <v>-575085</v>
      </c>
      <c r="G138" s="34">
        <f>+Inputs!$D$3</f>
        <v>0.37951000000000001</v>
      </c>
      <c r="I138" s="27">
        <f t="shared" ref="I138:I169" si="48">+I137+H138</f>
        <v>2070215</v>
      </c>
      <c r="K138" s="27">
        <f t="shared" si="44"/>
        <v>11501</v>
      </c>
      <c r="L138" s="27">
        <f t="shared" ref="L138:L169" si="49">+L137+K138</f>
        <v>1495130</v>
      </c>
      <c r="M138" s="27">
        <f t="shared" si="45"/>
        <v>4364.7445100000004</v>
      </c>
      <c r="N138" s="27">
        <f t="shared" si="46"/>
        <v>4364.7445100000004</v>
      </c>
      <c r="O138" s="27">
        <f t="shared" ref="O138:O169" si="50">+O137+N138</f>
        <v>-218237.62687999854</v>
      </c>
      <c r="P138" s="27">
        <f t="shared" ref="P138:P169" si="51">P137-N138</f>
        <v>218237.62687999854</v>
      </c>
    </row>
    <row r="139" spans="1:16">
      <c r="A139" s="31">
        <v>39630</v>
      </c>
      <c r="C139" s="6">
        <v>131</v>
      </c>
      <c r="D139" s="29">
        <f t="shared" si="42"/>
        <v>11501</v>
      </c>
      <c r="E139" s="29">
        <f t="shared" si="47"/>
        <v>1506631</v>
      </c>
      <c r="F139" s="29">
        <f t="shared" si="43"/>
        <v>-563584</v>
      </c>
      <c r="G139" s="34">
        <f>+Inputs!$D$3</f>
        <v>0.37951000000000001</v>
      </c>
      <c r="I139" s="27">
        <f t="shared" si="48"/>
        <v>2070215</v>
      </c>
      <c r="K139" s="27">
        <f t="shared" si="44"/>
        <v>11501</v>
      </c>
      <c r="L139" s="27">
        <f t="shared" si="49"/>
        <v>1506631</v>
      </c>
      <c r="M139" s="27">
        <f t="shared" si="45"/>
        <v>4364.7445100000004</v>
      </c>
      <c r="N139" s="27">
        <f t="shared" si="46"/>
        <v>4364.7445100000004</v>
      </c>
      <c r="O139" s="27">
        <f t="shared" si="50"/>
        <v>-213872.88236999855</v>
      </c>
      <c r="P139" s="27">
        <f t="shared" si="51"/>
        <v>213872.88236999855</v>
      </c>
    </row>
    <row r="140" spans="1:16">
      <c r="A140" s="30">
        <v>39661</v>
      </c>
      <c r="C140" s="6">
        <v>132</v>
      </c>
      <c r="D140" s="29">
        <f t="shared" si="42"/>
        <v>11501</v>
      </c>
      <c r="E140" s="29">
        <f t="shared" si="47"/>
        <v>1518132</v>
      </c>
      <c r="F140" s="29">
        <f t="shared" si="43"/>
        <v>-552083</v>
      </c>
      <c r="G140" s="34">
        <f>+Inputs!$D$3</f>
        <v>0.37951000000000001</v>
      </c>
      <c r="I140" s="27">
        <f t="shared" si="48"/>
        <v>2070215</v>
      </c>
      <c r="K140" s="27">
        <f t="shared" si="44"/>
        <v>11501</v>
      </c>
      <c r="L140" s="27">
        <f t="shared" si="49"/>
        <v>1518132</v>
      </c>
      <c r="M140" s="27">
        <f t="shared" si="45"/>
        <v>4364.7445100000004</v>
      </c>
      <c r="N140" s="27">
        <f t="shared" si="46"/>
        <v>4364.7445100000004</v>
      </c>
      <c r="O140" s="27">
        <f t="shared" si="50"/>
        <v>-209508.13785999856</v>
      </c>
      <c r="P140" s="27">
        <f t="shared" si="51"/>
        <v>209508.13785999856</v>
      </c>
    </row>
    <row r="141" spans="1:16">
      <c r="A141" s="31">
        <v>39692</v>
      </c>
      <c r="C141" s="6">
        <v>133</v>
      </c>
      <c r="D141" s="29">
        <f t="shared" si="42"/>
        <v>11501</v>
      </c>
      <c r="E141" s="29">
        <f t="shared" si="47"/>
        <v>1529633</v>
      </c>
      <c r="F141" s="29">
        <f t="shared" si="43"/>
        <v>-540582</v>
      </c>
      <c r="G141" s="34">
        <f>+Inputs!$D$3</f>
        <v>0.37951000000000001</v>
      </c>
      <c r="I141" s="27">
        <f t="shared" si="48"/>
        <v>2070215</v>
      </c>
      <c r="K141" s="27">
        <f t="shared" si="44"/>
        <v>11501</v>
      </c>
      <c r="L141" s="27">
        <f t="shared" si="49"/>
        <v>1529633</v>
      </c>
      <c r="M141" s="27">
        <f t="shared" si="45"/>
        <v>4364.7445100000004</v>
      </c>
      <c r="N141" s="27">
        <f t="shared" si="46"/>
        <v>4364.7445100000004</v>
      </c>
      <c r="O141" s="27">
        <f t="shared" si="50"/>
        <v>-205143.39334999857</v>
      </c>
      <c r="P141" s="27">
        <f t="shared" si="51"/>
        <v>205143.39334999857</v>
      </c>
    </row>
    <row r="142" spans="1:16">
      <c r="A142" s="30">
        <v>39722</v>
      </c>
      <c r="C142" s="6">
        <v>134</v>
      </c>
      <c r="D142" s="29">
        <f t="shared" si="42"/>
        <v>11501</v>
      </c>
      <c r="E142" s="29">
        <f t="shared" si="47"/>
        <v>1541134</v>
      </c>
      <c r="F142" s="29">
        <f t="shared" si="43"/>
        <v>-529081</v>
      </c>
      <c r="G142" s="34">
        <f>+Inputs!$D$3</f>
        <v>0.37951000000000001</v>
      </c>
      <c r="I142" s="27">
        <f t="shared" si="48"/>
        <v>2070215</v>
      </c>
      <c r="K142" s="27">
        <f t="shared" si="44"/>
        <v>11501</v>
      </c>
      <c r="L142" s="27">
        <f t="shared" si="49"/>
        <v>1541134</v>
      </c>
      <c r="M142" s="27">
        <f t="shared" si="45"/>
        <v>4364.7445100000004</v>
      </c>
      <c r="N142" s="27">
        <f t="shared" si="46"/>
        <v>4364.7445100000004</v>
      </c>
      <c r="O142" s="27">
        <f t="shared" si="50"/>
        <v>-200778.64883999858</v>
      </c>
      <c r="P142" s="27">
        <f t="shared" si="51"/>
        <v>200778.64883999858</v>
      </c>
    </row>
    <row r="143" spans="1:16">
      <c r="A143" s="31">
        <v>39753</v>
      </c>
      <c r="C143" s="6">
        <v>135</v>
      </c>
      <c r="D143" s="29">
        <f t="shared" si="42"/>
        <v>11501</v>
      </c>
      <c r="E143" s="29">
        <f t="shared" si="47"/>
        <v>1552635</v>
      </c>
      <c r="F143" s="29">
        <f t="shared" si="43"/>
        <v>-517580</v>
      </c>
      <c r="G143" s="34">
        <f>+Inputs!$D$3</f>
        <v>0.37951000000000001</v>
      </c>
      <c r="I143" s="27">
        <f t="shared" si="48"/>
        <v>2070215</v>
      </c>
      <c r="K143" s="27">
        <f t="shared" si="44"/>
        <v>11501</v>
      </c>
      <c r="L143" s="27">
        <f t="shared" si="49"/>
        <v>1552635</v>
      </c>
      <c r="M143" s="27">
        <f t="shared" si="45"/>
        <v>4364.7445100000004</v>
      </c>
      <c r="N143" s="27">
        <f t="shared" si="46"/>
        <v>4364.7445100000004</v>
      </c>
      <c r="O143" s="27">
        <f t="shared" si="50"/>
        <v>-196413.90432999859</v>
      </c>
      <c r="P143" s="27">
        <f t="shared" si="51"/>
        <v>196413.90432999859</v>
      </c>
    </row>
    <row r="144" spans="1:16">
      <c r="A144" s="30">
        <v>39783</v>
      </c>
      <c r="C144" s="6">
        <v>136</v>
      </c>
      <c r="D144" s="29">
        <f t="shared" si="42"/>
        <v>11501</v>
      </c>
      <c r="E144" s="29">
        <f t="shared" si="47"/>
        <v>1564136</v>
      </c>
      <c r="F144" s="29">
        <f t="shared" si="43"/>
        <v>-506079</v>
      </c>
      <c r="G144" s="34">
        <f>+Inputs!$D$3</f>
        <v>0.37951000000000001</v>
      </c>
      <c r="I144" s="27">
        <f t="shared" si="48"/>
        <v>2070215</v>
      </c>
      <c r="K144" s="27">
        <f t="shared" si="44"/>
        <v>11501</v>
      </c>
      <c r="L144" s="27">
        <f t="shared" si="49"/>
        <v>1564136</v>
      </c>
      <c r="M144" s="27">
        <f t="shared" si="45"/>
        <v>4364.7445100000004</v>
      </c>
      <c r="N144" s="27">
        <f t="shared" si="46"/>
        <v>4364.7445100000004</v>
      </c>
      <c r="O144" s="27">
        <f t="shared" si="50"/>
        <v>-192049.1598199986</v>
      </c>
      <c r="P144" s="27">
        <f t="shared" si="51"/>
        <v>192049.1598199986</v>
      </c>
    </row>
    <row r="145" spans="1:19">
      <c r="A145" s="31">
        <v>39814</v>
      </c>
      <c r="C145" s="6">
        <v>137</v>
      </c>
      <c r="D145" s="29">
        <f t="shared" si="42"/>
        <v>11501</v>
      </c>
      <c r="E145" s="29">
        <f t="shared" si="47"/>
        <v>1575637</v>
      </c>
      <c r="F145" s="29">
        <f t="shared" si="43"/>
        <v>-494578</v>
      </c>
      <c r="G145" s="34">
        <f>+Inputs!$D$3</f>
        <v>0.37951000000000001</v>
      </c>
      <c r="I145" s="27">
        <f t="shared" si="48"/>
        <v>2070215</v>
      </c>
      <c r="K145" s="27">
        <f t="shared" si="44"/>
        <v>11501</v>
      </c>
      <c r="L145" s="27">
        <f t="shared" si="49"/>
        <v>1575637</v>
      </c>
      <c r="M145" s="27">
        <f t="shared" si="45"/>
        <v>4364.7445100000004</v>
      </c>
      <c r="N145" s="27">
        <f t="shared" si="46"/>
        <v>4364.7445100000004</v>
      </c>
      <c r="O145" s="27">
        <f t="shared" si="50"/>
        <v>-187684.41530999861</v>
      </c>
      <c r="P145" s="27">
        <f t="shared" si="51"/>
        <v>187684.41530999861</v>
      </c>
    </row>
    <row r="146" spans="1:19">
      <c r="A146" s="30">
        <v>39845</v>
      </c>
      <c r="C146" s="6">
        <v>138</v>
      </c>
      <c r="D146" s="29">
        <f t="shared" si="42"/>
        <v>11501</v>
      </c>
      <c r="E146" s="29">
        <f t="shared" si="47"/>
        <v>1587138</v>
      </c>
      <c r="F146" s="29">
        <f t="shared" si="43"/>
        <v>-483077</v>
      </c>
      <c r="G146" s="34">
        <f>+Inputs!$D$3</f>
        <v>0.37951000000000001</v>
      </c>
      <c r="I146" s="27">
        <f t="shared" si="48"/>
        <v>2070215</v>
      </c>
      <c r="K146" s="27">
        <f t="shared" si="44"/>
        <v>11501</v>
      </c>
      <c r="L146" s="27">
        <f t="shared" si="49"/>
        <v>1587138</v>
      </c>
      <c r="M146" s="27">
        <f t="shared" si="45"/>
        <v>4364.7445100000004</v>
      </c>
      <c r="N146" s="27">
        <f t="shared" si="46"/>
        <v>4364.7445100000004</v>
      </c>
      <c r="O146" s="27">
        <f t="shared" si="50"/>
        <v>-183319.67079999862</v>
      </c>
      <c r="P146" s="27">
        <f t="shared" si="51"/>
        <v>183319.67079999862</v>
      </c>
    </row>
    <row r="147" spans="1:19">
      <c r="A147" s="31">
        <v>39873</v>
      </c>
      <c r="C147" s="6">
        <v>139</v>
      </c>
      <c r="D147" s="29">
        <f t="shared" si="42"/>
        <v>11501</v>
      </c>
      <c r="E147" s="29">
        <f t="shared" si="47"/>
        <v>1598639</v>
      </c>
      <c r="F147" s="29">
        <f t="shared" si="43"/>
        <v>-471576</v>
      </c>
      <c r="G147" s="34">
        <f>+Inputs!$D$3</f>
        <v>0.37951000000000001</v>
      </c>
      <c r="I147" s="27">
        <f t="shared" si="48"/>
        <v>2070215</v>
      </c>
      <c r="K147" s="27">
        <f t="shared" si="44"/>
        <v>11501</v>
      </c>
      <c r="L147" s="27">
        <f t="shared" si="49"/>
        <v>1598639</v>
      </c>
      <c r="M147" s="27">
        <f t="shared" si="45"/>
        <v>4364.7445100000004</v>
      </c>
      <c r="N147" s="27">
        <f t="shared" si="46"/>
        <v>4364.7445100000004</v>
      </c>
      <c r="O147" s="27">
        <f t="shared" si="50"/>
        <v>-178954.92628999864</v>
      </c>
      <c r="P147" s="27">
        <f t="shared" si="51"/>
        <v>178954.92628999864</v>
      </c>
    </row>
    <row r="148" spans="1:19">
      <c r="A148" s="30">
        <v>39904</v>
      </c>
      <c r="C148" s="6">
        <v>140</v>
      </c>
      <c r="D148" s="29">
        <f t="shared" si="42"/>
        <v>11501</v>
      </c>
      <c r="E148" s="29">
        <f t="shared" si="47"/>
        <v>1610140</v>
      </c>
      <c r="F148" s="29">
        <f t="shared" si="43"/>
        <v>-460075</v>
      </c>
      <c r="G148" s="34">
        <f>+Inputs!$D$3</f>
        <v>0.37951000000000001</v>
      </c>
      <c r="I148" s="27">
        <f t="shared" si="48"/>
        <v>2070215</v>
      </c>
      <c r="K148" s="27">
        <f t="shared" si="44"/>
        <v>11501</v>
      </c>
      <c r="L148" s="27">
        <f t="shared" si="49"/>
        <v>1610140</v>
      </c>
      <c r="M148" s="27">
        <f t="shared" si="45"/>
        <v>4364.7445100000004</v>
      </c>
      <c r="N148" s="27">
        <f t="shared" si="46"/>
        <v>4364.7445100000004</v>
      </c>
      <c r="O148" s="27">
        <f t="shared" si="50"/>
        <v>-174590.18177999865</v>
      </c>
      <c r="P148" s="27">
        <f t="shared" si="51"/>
        <v>174590.18177999865</v>
      </c>
    </row>
    <row r="149" spans="1:19">
      <c r="A149" s="31">
        <v>39934</v>
      </c>
      <c r="C149" s="6">
        <v>141</v>
      </c>
      <c r="D149" s="29">
        <f t="shared" si="42"/>
        <v>11501</v>
      </c>
      <c r="E149" s="29">
        <f t="shared" si="47"/>
        <v>1621641</v>
      </c>
      <c r="F149" s="29">
        <f t="shared" si="43"/>
        <v>-448574</v>
      </c>
      <c r="G149" s="34">
        <f>+Inputs!$D$3</f>
        <v>0.37951000000000001</v>
      </c>
      <c r="I149" s="27">
        <f t="shared" si="48"/>
        <v>2070215</v>
      </c>
      <c r="K149" s="27">
        <f t="shared" si="44"/>
        <v>11501</v>
      </c>
      <c r="L149" s="27">
        <f t="shared" si="49"/>
        <v>1621641</v>
      </c>
      <c r="M149" s="27">
        <f t="shared" si="45"/>
        <v>4364.7445100000004</v>
      </c>
      <c r="N149" s="27">
        <f t="shared" si="46"/>
        <v>4364.7445100000004</v>
      </c>
      <c r="O149" s="27">
        <f t="shared" si="50"/>
        <v>-170225.43726999866</v>
      </c>
      <c r="P149" s="27">
        <f t="shared" si="51"/>
        <v>170225.43726999866</v>
      </c>
    </row>
    <row r="150" spans="1:19">
      <c r="A150" s="30">
        <v>39965</v>
      </c>
      <c r="C150" s="6">
        <v>142</v>
      </c>
      <c r="D150" s="29">
        <f t="shared" si="42"/>
        <v>11501</v>
      </c>
      <c r="E150" s="29">
        <f t="shared" si="47"/>
        <v>1633142</v>
      </c>
      <c r="F150" s="29">
        <f t="shared" si="43"/>
        <v>-437073</v>
      </c>
      <c r="G150" s="34">
        <f>+Inputs!$D$3</f>
        <v>0.37951000000000001</v>
      </c>
      <c r="I150" s="27">
        <f t="shared" si="48"/>
        <v>2070215</v>
      </c>
      <c r="K150" s="27">
        <f t="shared" si="44"/>
        <v>11501</v>
      </c>
      <c r="L150" s="27">
        <f t="shared" si="49"/>
        <v>1633142</v>
      </c>
      <c r="M150" s="27">
        <f t="shared" si="45"/>
        <v>4364.7445100000004</v>
      </c>
      <c r="N150" s="27">
        <f t="shared" si="46"/>
        <v>4364.7445100000004</v>
      </c>
      <c r="O150" s="27">
        <f t="shared" si="50"/>
        <v>-165860.69275999867</v>
      </c>
      <c r="P150" s="27">
        <f t="shared" si="51"/>
        <v>165860.69275999867</v>
      </c>
    </row>
    <row r="151" spans="1:19">
      <c r="A151" s="31">
        <v>39995</v>
      </c>
      <c r="C151" s="6">
        <v>143</v>
      </c>
      <c r="D151" s="29">
        <f t="shared" si="42"/>
        <v>11501</v>
      </c>
      <c r="E151" s="29">
        <f t="shared" si="47"/>
        <v>1644643</v>
      </c>
      <c r="F151" s="29">
        <f t="shared" si="43"/>
        <v>-425572</v>
      </c>
      <c r="G151" s="34">
        <f>+Inputs!$D$3</f>
        <v>0.37951000000000001</v>
      </c>
      <c r="I151" s="27">
        <f t="shared" si="48"/>
        <v>2070215</v>
      </c>
      <c r="K151" s="27">
        <f t="shared" si="44"/>
        <v>11501</v>
      </c>
      <c r="L151" s="27">
        <f t="shared" si="49"/>
        <v>1644643</v>
      </c>
      <c r="M151" s="27">
        <f t="shared" si="45"/>
        <v>4364.7445100000004</v>
      </c>
      <c r="N151" s="27">
        <f t="shared" si="46"/>
        <v>4364.7445100000004</v>
      </c>
      <c r="O151" s="27">
        <f t="shared" si="50"/>
        <v>-161495.94824999868</v>
      </c>
      <c r="P151" s="27">
        <f t="shared" si="51"/>
        <v>161495.94824999868</v>
      </c>
    </row>
    <row r="152" spans="1:19">
      <c r="A152" s="30">
        <v>40026</v>
      </c>
      <c r="C152" s="6">
        <v>144</v>
      </c>
      <c r="D152" s="29">
        <f t="shared" si="42"/>
        <v>11501</v>
      </c>
      <c r="E152" s="29">
        <f t="shared" si="47"/>
        <v>1656144</v>
      </c>
      <c r="F152" s="29">
        <f t="shared" si="43"/>
        <v>-414071</v>
      </c>
      <c r="G152" s="34">
        <f>+Inputs!$D$3</f>
        <v>0.37951000000000001</v>
      </c>
      <c r="I152" s="27">
        <f t="shared" si="48"/>
        <v>2070215</v>
      </c>
      <c r="K152" s="27">
        <f t="shared" si="44"/>
        <v>11501</v>
      </c>
      <c r="L152" s="27">
        <f t="shared" si="49"/>
        <v>1656144</v>
      </c>
      <c r="M152" s="27">
        <f t="shared" si="45"/>
        <v>4364.7445100000004</v>
      </c>
      <c r="N152" s="27">
        <f t="shared" si="46"/>
        <v>4364.7445100000004</v>
      </c>
      <c r="O152" s="27">
        <f t="shared" si="50"/>
        <v>-157131.20373999869</v>
      </c>
      <c r="P152" s="27">
        <f t="shared" si="51"/>
        <v>157131.20373999869</v>
      </c>
    </row>
    <row r="153" spans="1:19">
      <c r="A153" s="31">
        <v>40057</v>
      </c>
      <c r="C153" s="6">
        <v>145</v>
      </c>
      <c r="D153" s="29">
        <f t="shared" si="42"/>
        <v>11501</v>
      </c>
      <c r="E153" s="29">
        <f t="shared" si="47"/>
        <v>1667645</v>
      </c>
      <c r="F153" s="29">
        <f t="shared" si="43"/>
        <v>-402570</v>
      </c>
      <c r="G153" s="34">
        <f>+Inputs!$D$3</f>
        <v>0.37951000000000001</v>
      </c>
      <c r="I153" s="27">
        <f t="shared" si="48"/>
        <v>2070215</v>
      </c>
      <c r="K153" s="27">
        <f t="shared" si="44"/>
        <v>11501</v>
      </c>
      <c r="L153" s="27">
        <f t="shared" si="49"/>
        <v>1667645</v>
      </c>
      <c r="M153" s="27">
        <f t="shared" si="45"/>
        <v>4364.7445100000004</v>
      </c>
      <c r="N153" s="27">
        <f t="shared" si="46"/>
        <v>4364.7445100000004</v>
      </c>
      <c r="O153" s="27">
        <f t="shared" si="50"/>
        <v>-152766.4592299987</v>
      </c>
      <c r="P153" s="27">
        <f t="shared" si="51"/>
        <v>152766.4592299987</v>
      </c>
    </row>
    <row r="154" spans="1:19">
      <c r="A154" s="30">
        <v>40087</v>
      </c>
      <c r="C154" s="6">
        <v>146</v>
      </c>
      <c r="D154" s="29">
        <f t="shared" si="42"/>
        <v>11501</v>
      </c>
      <c r="E154" s="29">
        <f t="shared" si="47"/>
        <v>1679146</v>
      </c>
      <c r="F154" s="29">
        <f t="shared" si="43"/>
        <v>-391069</v>
      </c>
      <c r="G154" s="34">
        <f>+Inputs!$D$3</f>
        <v>0.37951000000000001</v>
      </c>
      <c r="I154" s="27">
        <f t="shared" si="48"/>
        <v>2070215</v>
      </c>
      <c r="K154" s="27">
        <f t="shared" si="44"/>
        <v>11501</v>
      </c>
      <c r="L154" s="27">
        <f t="shared" si="49"/>
        <v>1679146</v>
      </c>
      <c r="M154" s="27">
        <f t="shared" si="45"/>
        <v>4364.7445100000004</v>
      </c>
      <c r="N154" s="27">
        <f t="shared" si="46"/>
        <v>4364.7445100000004</v>
      </c>
      <c r="O154" s="27">
        <f t="shared" si="50"/>
        <v>-148401.71471999871</v>
      </c>
      <c r="P154" s="27">
        <f t="shared" si="51"/>
        <v>148401.71471999871</v>
      </c>
    </row>
    <row r="155" spans="1:19">
      <c r="A155" s="31">
        <v>40118</v>
      </c>
      <c r="C155" s="6">
        <v>147</v>
      </c>
      <c r="D155" s="29">
        <f t="shared" si="42"/>
        <v>11501</v>
      </c>
      <c r="E155" s="29">
        <f t="shared" si="47"/>
        <v>1690647</v>
      </c>
      <c r="F155" s="29">
        <f t="shared" si="43"/>
        <v>-379568</v>
      </c>
      <c r="G155" s="34">
        <f>+Inputs!$D$3</f>
        <v>0.37951000000000001</v>
      </c>
      <c r="I155" s="27">
        <f t="shared" si="48"/>
        <v>2070215</v>
      </c>
      <c r="K155" s="27">
        <f t="shared" si="44"/>
        <v>11501</v>
      </c>
      <c r="L155" s="27">
        <f t="shared" si="49"/>
        <v>1690647</v>
      </c>
      <c r="M155" s="27">
        <f t="shared" si="45"/>
        <v>4364.7445100000004</v>
      </c>
      <c r="N155" s="27">
        <f t="shared" si="46"/>
        <v>4364.7445100000004</v>
      </c>
      <c r="O155" s="27">
        <f t="shared" si="50"/>
        <v>-144036.97020999872</v>
      </c>
      <c r="P155" s="27">
        <f t="shared" si="51"/>
        <v>144036.97020999872</v>
      </c>
    </row>
    <row r="156" spans="1:19">
      <c r="A156" s="30">
        <v>40148</v>
      </c>
      <c r="C156" s="6">
        <v>148</v>
      </c>
      <c r="D156" s="29">
        <f t="shared" si="42"/>
        <v>11501</v>
      </c>
      <c r="E156" s="29">
        <f t="shared" si="47"/>
        <v>1702148</v>
      </c>
      <c r="F156" s="29">
        <f t="shared" si="43"/>
        <v>-368067</v>
      </c>
      <c r="G156" s="34">
        <f>+Inputs!$D$3</f>
        <v>0.37951000000000001</v>
      </c>
      <c r="I156" s="27">
        <f t="shared" si="48"/>
        <v>2070215</v>
      </c>
      <c r="K156" s="27">
        <f t="shared" si="44"/>
        <v>11501</v>
      </c>
      <c r="L156" s="27">
        <f t="shared" si="49"/>
        <v>1702148</v>
      </c>
      <c r="M156" s="27">
        <f t="shared" si="45"/>
        <v>4364.7445100000004</v>
      </c>
      <c r="N156" s="27">
        <f t="shared" si="46"/>
        <v>4364.7445100000004</v>
      </c>
      <c r="O156" s="27">
        <f t="shared" si="50"/>
        <v>-139672.22569999873</v>
      </c>
      <c r="P156" s="27">
        <f t="shared" si="51"/>
        <v>139672.22569999873</v>
      </c>
    </row>
    <row r="157" spans="1:19" s="237" customFormat="1">
      <c r="A157" s="243">
        <v>40179</v>
      </c>
      <c r="C157" s="238">
        <v>149</v>
      </c>
      <c r="D157" s="239">
        <f>ROUND(-(+$F$156/60)*1,0)</f>
        <v>6134</v>
      </c>
      <c r="E157" s="239">
        <f t="shared" si="47"/>
        <v>1708282</v>
      </c>
      <c r="F157" s="239">
        <f t="shared" si="43"/>
        <v>-361933</v>
      </c>
      <c r="G157" s="240">
        <f>+Inputs!$D$3</f>
        <v>0.37951000000000001</v>
      </c>
      <c r="I157" s="241">
        <f t="shared" si="48"/>
        <v>2070215</v>
      </c>
      <c r="K157" s="241">
        <f t="shared" si="44"/>
        <v>6134</v>
      </c>
      <c r="L157" s="241">
        <f t="shared" si="49"/>
        <v>1708282</v>
      </c>
      <c r="M157" s="241">
        <f t="shared" si="45"/>
        <v>2327.9143400000003</v>
      </c>
      <c r="N157" s="241">
        <f t="shared" si="46"/>
        <v>2327.9143400000003</v>
      </c>
      <c r="O157" s="241">
        <f t="shared" si="50"/>
        <v>-137344.31135999874</v>
      </c>
      <c r="P157" s="241">
        <f t="shared" si="51"/>
        <v>137344.31135999874</v>
      </c>
      <c r="Q157" s="242"/>
      <c r="R157" s="242"/>
      <c r="S157" s="242"/>
    </row>
    <row r="158" spans="1:19" s="237" customFormat="1">
      <c r="A158" s="236">
        <v>40210</v>
      </c>
      <c r="C158" s="238">
        <v>150</v>
      </c>
      <c r="D158" s="239">
        <f t="shared" ref="D158:D216" si="52">ROUND(-(+$F$156/60)*1,0)</f>
        <v>6134</v>
      </c>
      <c r="E158" s="239">
        <f t="shared" si="47"/>
        <v>1714416</v>
      </c>
      <c r="F158" s="239">
        <f t="shared" si="43"/>
        <v>-355799</v>
      </c>
      <c r="G158" s="240">
        <f>+Inputs!$D$3</f>
        <v>0.37951000000000001</v>
      </c>
      <c r="I158" s="241">
        <f t="shared" si="48"/>
        <v>2070215</v>
      </c>
      <c r="K158" s="241">
        <f t="shared" si="44"/>
        <v>6134</v>
      </c>
      <c r="L158" s="241">
        <f t="shared" si="49"/>
        <v>1714416</v>
      </c>
      <c r="M158" s="241">
        <f t="shared" si="45"/>
        <v>2327.9143400000003</v>
      </c>
      <c r="N158" s="241">
        <f t="shared" si="46"/>
        <v>2327.9143400000003</v>
      </c>
      <c r="O158" s="241">
        <f t="shared" si="50"/>
        <v>-135016.39701999875</v>
      </c>
      <c r="P158" s="241">
        <f t="shared" si="51"/>
        <v>135016.39701999875</v>
      </c>
      <c r="Q158" s="242"/>
      <c r="R158" s="242"/>
      <c r="S158" s="242"/>
    </row>
    <row r="159" spans="1:19" s="237" customFormat="1">
      <c r="A159" s="243">
        <v>40238</v>
      </c>
      <c r="C159" s="238">
        <v>151</v>
      </c>
      <c r="D159" s="239">
        <f t="shared" si="52"/>
        <v>6134</v>
      </c>
      <c r="E159" s="239">
        <f t="shared" si="47"/>
        <v>1720550</v>
      </c>
      <c r="F159" s="239">
        <f t="shared" si="43"/>
        <v>-349665</v>
      </c>
      <c r="G159" s="240">
        <f>+Inputs!$D$3</f>
        <v>0.37951000000000001</v>
      </c>
      <c r="I159" s="241">
        <f t="shared" si="48"/>
        <v>2070215</v>
      </c>
      <c r="K159" s="241">
        <f t="shared" si="44"/>
        <v>6134</v>
      </c>
      <c r="L159" s="241">
        <f t="shared" si="49"/>
        <v>1720550</v>
      </c>
      <c r="M159" s="241">
        <f t="shared" si="45"/>
        <v>2327.9143400000003</v>
      </c>
      <c r="N159" s="241">
        <f t="shared" si="46"/>
        <v>2327.9143400000003</v>
      </c>
      <c r="O159" s="241">
        <f t="shared" si="50"/>
        <v>-132688.48267999876</v>
      </c>
      <c r="P159" s="241">
        <f t="shared" si="51"/>
        <v>132688.48267999876</v>
      </c>
      <c r="Q159" s="242"/>
      <c r="R159" s="242"/>
      <c r="S159" s="242"/>
    </row>
    <row r="160" spans="1:19" s="237" customFormat="1">
      <c r="A160" s="236">
        <v>40269</v>
      </c>
      <c r="C160" s="238">
        <v>152</v>
      </c>
      <c r="D160" s="239">
        <f t="shared" si="52"/>
        <v>6134</v>
      </c>
      <c r="E160" s="239">
        <f t="shared" si="47"/>
        <v>1726684</v>
      </c>
      <c r="F160" s="239">
        <f t="shared" si="43"/>
        <v>-343531</v>
      </c>
      <c r="G160" s="240">
        <f>+Inputs!$D$3</f>
        <v>0.37951000000000001</v>
      </c>
      <c r="I160" s="241">
        <f t="shared" si="48"/>
        <v>2070215</v>
      </c>
      <c r="K160" s="241">
        <f t="shared" si="44"/>
        <v>6134</v>
      </c>
      <c r="L160" s="241">
        <f t="shared" si="49"/>
        <v>1726684</v>
      </c>
      <c r="M160" s="241">
        <f t="shared" si="45"/>
        <v>2327.9143400000003</v>
      </c>
      <c r="N160" s="241">
        <f t="shared" si="46"/>
        <v>2327.9143400000003</v>
      </c>
      <c r="O160" s="241">
        <f t="shared" si="50"/>
        <v>-130360.56833999876</v>
      </c>
      <c r="P160" s="241">
        <f t="shared" si="51"/>
        <v>130360.56833999876</v>
      </c>
      <c r="Q160" s="242"/>
      <c r="R160" s="242"/>
      <c r="S160" s="242"/>
    </row>
    <row r="161" spans="1:19" s="237" customFormat="1">
      <c r="A161" s="243">
        <v>40299</v>
      </c>
      <c r="C161" s="238">
        <v>153</v>
      </c>
      <c r="D161" s="239">
        <f t="shared" si="52"/>
        <v>6134</v>
      </c>
      <c r="E161" s="239">
        <f t="shared" si="47"/>
        <v>1732818</v>
      </c>
      <c r="F161" s="239">
        <f t="shared" si="43"/>
        <v>-337397</v>
      </c>
      <c r="G161" s="240">
        <f>+Inputs!$D$3</f>
        <v>0.37951000000000001</v>
      </c>
      <c r="I161" s="241">
        <f t="shared" si="48"/>
        <v>2070215</v>
      </c>
      <c r="K161" s="241">
        <f t="shared" si="44"/>
        <v>6134</v>
      </c>
      <c r="L161" s="241">
        <f t="shared" si="49"/>
        <v>1732818</v>
      </c>
      <c r="M161" s="241">
        <f t="shared" si="45"/>
        <v>2327.9143400000003</v>
      </c>
      <c r="N161" s="241">
        <f t="shared" si="46"/>
        <v>2327.9143400000003</v>
      </c>
      <c r="O161" s="241">
        <f t="shared" si="50"/>
        <v>-128032.65399999876</v>
      </c>
      <c r="P161" s="241">
        <f t="shared" si="51"/>
        <v>128032.65399999876</v>
      </c>
      <c r="Q161" s="242"/>
      <c r="R161" s="242"/>
      <c r="S161" s="242"/>
    </row>
    <row r="162" spans="1:19" s="237" customFormat="1">
      <c r="A162" s="236">
        <v>40330</v>
      </c>
      <c r="C162" s="238">
        <v>154</v>
      </c>
      <c r="D162" s="239">
        <f t="shared" si="52"/>
        <v>6134</v>
      </c>
      <c r="E162" s="239">
        <f t="shared" si="47"/>
        <v>1738952</v>
      </c>
      <c r="F162" s="239">
        <f t="shared" si="43"/>
        <v>-331263</v>
      </c>
      <c r="G162" s="240">
        <f>+Inputs!$D$3</f>
        <v>0.37951000000000001</v>
      </c>
      <c r="I162" s="241">
        <f t="shared" si="48"/>
        <v>2070215</v>
      </c>
      <c r="K162" s="241">
        <f t="shared" si="44"/>
        <v>6134</v>
      </c>
      <c r="L162" s="241">
        <f t="shared" si="49"/>
        <v>1738952</v>
      </c>
      <c r="M162" s="241">
        <f t="shared" si="45"/>
        <v>2327.9143400000003</v>
      </c>
      <c r="N162" s="241">
        <f t="shared" si="46"/>
        <v>2327.9143400000003</v>
      </c>
      <c r="O162" s="241">
        <f t="shared" si="50"/>
        <v>-125704.73965999876</v>
      </c>
      <c r="P162" s="241">
        <f t="shared" si="51"/>
        <v>125704.73965999876</v>
      </c>
      <c r="Q162" s="242"/>
      <c r="R162" s="242"/>
      <c r="S162" s="242"/>
    </row>
    <row r="163" spans="1:19" s="237" customFormat="1">
      <c r="A163" s="243">
        <v>40360</v>
      </c>
      <c r="C163" s="238">
        <v>155</v>
      </c>
      <c r="D163" s="239">
        <f t="shared" si="52"/>
        <v>6134</v>
      </c>
      <c r="E163" s="239">
        <f t="shared" si="47"/>
        <v>1745086</v>
      </c>
      <c r="F163" s="239">
        <f t="shared" si="43"/>
        <v>-325129</v>
      </c>
      <c r="G163" s="240">
        <f>+Inputs!$D$3</f>
        <v>0.37951000000000001</v>
      </c>
      <c r="I163" s="241">
        <f t="shared" si="48"/>
        <v>2070215</v>
      </c>
      <c r="K163" s="241">
        <f t="shared" si="44"/>
        <v>6134</v>
      </c>
      <c r="L163" s="241">
        <f t="shared" si="49"/>
        <v>1745086</v>
      </c>
      <c r="M163" s="241">
        <f t="shared" si="45"/>
        <v>2327.9143400000003</v>
      </c>
      <c r="N163" s="241">
        <f t="shared" si="46"/>
        <v>2327.9143400000003</v>
      </c>
      <c r="O163" s="241">
        <f t="shared" si="50"/>
        <v>-123376.82531999875</v>
      </c>
      <c r="P163" s="241">
        <f t="shared" si="51"/>
        <v>123376.82531999875</v>
      </c>
      <c r="Q163" s="242"/>
      <c r="R163" s="242"/>
      <c r="S163" s="242"/>
    </row>
    <row r="164" spans="1:19" s="237" customFormat="1">
      <c r="A164" s="236">
        <v>40391</v>
      </c>
      <c r="C164" s="238">
        <v>156</v>
      </c>
      <c r="D164" s="239">
        <f t="shared" si="52"/>
        <v>6134</v>
      </c>
      <c r="E164" s="239">
        <f t="shared" si="47"/>
        <v>1751220</v>
      </c>
      <c r="F164" s="239">
        <f t="shared" si="43"/>
        <v>-318995</v>
      </c>
      <c r="G164" s="240">
        <f>+Inputs!$D$3</f>
        <v>0.37951000000000001</v>
      </c>
      <c r="I164" s="241">
        <f t="shared" si="48"/>
        <v>2070215</v>
      </c>
      <c r="K164" s="241">
        <f t="shared" si="44"/>
        <v>6134</v>
      </c>
      <c r="L164" s="241">
        <f t="shared" si="49"/>
        <v>1751220</v>
      </c>
      <c r="M164" s="241">
        <f t="shared" si="45"/>
        <v>2327.9143400000003</v>
      </c>
      <c r="N164" s="241">
        <f t="shared" si="46"/>
        <v>2327.9143400000003</v>
      </c>
      <c r="O164" s="241">
        <f t="shared" si="50"/>
        <v>-121048.91097999875</v>
      </c>
      <c r="P164" s="241">
        <f t="shared" si="51"/>
        <v>121048.91097999875</v>
      </c>
      <c r="Q164" s="242"/>
      <c r="R164" s="242"/>
      <c r="S164" s="242"/>
    </row>
    <row r="165" spans="1:19" s="237" customFormat="1">
      <c r="A165" s="243">
        <v>40422</v>
      </c>
      <c r="C165" s="238">
        <v>157</v>
      </c>
      <c r="D165" s="239">
        <f t="shared" si="52"/>
        <v>6134</v>
      </c>
      <c r="E165" s="239">
        <f t="shared" si="47"/>
        <v>1757354</v>
      </c>
      <c r="F165" s="239">
        <f t="shared" si="43"/>
        <v>-312861</v>
      </c>
      <c r="G165" s="240">
        <f>+Inputs!$D$3</f>
        <v>0.37951000000000001</v>
      </c>
      <c r="I165" s="241">
        <f t="shared" si="48"/>
        <v>2070215</v>
      </c>
      <c r="K165" s="241">
        <f t="shared" si="44"/>
        <v>6134</v>
      </c>
      <c r="L165" s="241">
        <f t="shared" si="49"/>
        <v>1757354</v>
      </c>
      <c r="M165" s="241">
        <f t="shared" si="45"/>
        <v>2327.9143400000003</v>
      </c>
      <c r="N165" s="241">
        <f t="shared" si="46"/>
        <v>2327.9143400000003</v>
      </c>
      <c r="O165" s="241">
        <f t="shared" si="50"/>
        <v>-118720.99663999875</v>
      </c>
      <c r="P165" s="241">
        <f t="shared" si="51"/>
        <v>118720.99663999875</v>
      </c>
      <c r="Q165" s="242"/>
      <c r="R165" s="242"/>
      <c r="S165" s="242"/>
    </row>
    <row r="166" spans="1:19" s="237" customFormat="1">
      <c r="A166" s="236">
        <v>40452</v>
      </c>
      <c r="C166" s="238">
        <v>158</v>
      </c>
      <c r="D166" s="239">
        <f t="shared" si="52"/>
        <v>6134</v>
      </c>
      <c r="E166" s="239">
        <f t="shared" si="47"/>
        <v>1763488</v>
      </c>
      <c r="F166" s="239">
        <f t="shared" si="43"/>
        <v>-306727</v>
      </c>
      <c r="G166" s="240">
        <f>+Inputs!$D$3</f>
        <v>0.37951000000000001</v>
      </c>
      <c r="I166" s="241">
        <f t="shared" si="48"/>
        <v>2070215</v>
      </c>
      <c r="K166" s="241">
        <f t="shared" si="44"/>
        <v>6134</v>
      </c>
      <c r="L166" s="241">
        <f t="shared" si="49"/>
        <v>1763488</v>
      </c>
      <c r="M166" s="241">
        <f t="shared" si="45"/>
        <v>2327.9143400000003</v>
      </c>
      <c r="N166" s="241">
        <f t="shared" si="46"/>
        <v>2327.9143400000003</v>
      </c>
      <c r="O166" s="241">
        <f t="shared" si="50"/>
        <v>-116393.08229999874</v>
      </c>
      <c r="P166" s="241">
        <f t="shared" si="51"/>
        <v>116393.08229999874</v>
      </c>
      <c r="Q166" s="242"/>
      <c r="R166" s="242"/>
      <c r="S166" s="242"/>
    </row>
    <row r="167" spans="1:19" s="237" customFormat="1">
      <c r="A167" s="243">
        <v>40483</v>
      </c>
      <c r="C167" s="238">
        <v>159</v>
      </c>
      <c r="D167" s="239">
        <f t="shared" si="52"/>
        <v>6134</v>
      </c>
      <c r="E167" s="239">
        <f t="shared" si="47"/>
        <v>1769622</v>
      </c>
      <c r="F167" s="239">
        <f t="shared" si="43"/>
        <v>-300593</v>
      </c>
      <c r="G167" s="240">
        <f>+Inputs!$D$3</f>
        <v>0.37951000000000001</v>
      </c>
      <c r="I167" s="241">
        <f t="shared" si="48"/>
        <v>2070215</v>
      </c>
      <c r="K167" s="241">
        <f t="shared" si="44"/>
        <v>6134</v>
      </c>
      <c r="L167" s="241">
        <f t="shared" si="49"/>
        <v>1769622</v>
      </c>
      <c r="M167" s="241">
        <f t="shared" si="45"/>
        <v>2327.9143400000003</v>
      </c>
      <c r="N167" s="241">
        <f t="shared" si="46"/>
        <v>2327.9143400000003</v>
      </c>
      <c r="O167" s="241">
        <f t="shared" si="50"/>
        <v>-114065.16795999874</v>
      </c>
      <c r="P167" s="241">
        <f t="shared" si="51"/>
        <v>114065.16795999874</v>
      </c>
      <c r="Q167" s="242"/>
      <c r="R167" s="242"/>
      <c r="S167" s="242"/>
    </row>
    <row r="168" spans="1:19" s="237" customFormat="1">
      <c r="A168" s="236">
        <v>40513</v>
      </c>
      <c r="C168" s="238">
        <v>160</v>
      </c>
      <c r="D168" s="239">
        <f t="shared" si="52"/>
        <v>6134</v>
      </c>
      <c r="E168" s="239">
        <f t="shared" si="47"/>
        <v>1775756</v>
      </c>
      <c r="F168" s="239">
        <f t="shared" si="43"/>
        <v>-294459</v>
      </c>
      <c r="G168" s="240">
        <f>+Inputs!$D$3</f>
        <v>0.37951000000000001</v>
      </c>
      <c r="I168" s="241">
        <f t="shared" si="48"/>
        <v>2070215</v>
      </c>
      <c r="K168" s="241">
        <f t="shared" si="44"/>
        <v>6134</v>
      </c>
      <c r="L168" s="241">
        <f t="shared" si="49"/>
        <v>1775756</v>
      </c>
      <c r="M168" s="241">
        <f t="shared" si="45"/>
        <v>2327.9143400000003</v>
      </c>
      <c r="N168" s="241">
        <f t="shared" si="46"/>
        <v>2327.9143400000003</v>
      </c>
      <c r="O168" s="241">
        <f t="shared" si="50"/>
        <v>-111737.25361999874</v>
      </c>
      <c r="P168" s="241">
        <f t="shared" si="51"/>
        <v>111737.25361999874</v>
      </c>
      <c r="Q168" s="242"/>
      <c r="R168" s="242"/>
      <c r="S168" s="242"/>
    </row>
    <row r="169" spans="1:19" s="237" customFormat="1">
      <c r="A169" s="243">
        <v>40544</v>
      </c>
      <c r="C169" s="238">
        <v>161</v>
      </c>
      <c r="D169" s="239">
        <f t="shared" si="52"/>
        <v>6134</v>
      </c>
      <c r="E169" s="239">
        <f t="shared" si="47"/>
        <v>1781890</v>
      </c>
      <c r="F169" s="239">
        <f t="shared" ref="F169:F188" si="53">$B$9+E169</f>
        <v>-288325</v>
      </c>
      <c r="G169" s="240">
        <f>+Inputs!$D$3</f>
        <v>0.37951000000000001</v>
      </c>
      <c r="I169" s="241">
        <f t="shared" si="48"/>
        <v>2070215</v>
      </c>
      <c r="K169" s="241">
        <f t="shared" ref="K169:K188" si="54">D169</f>
        <v>6134</v>
      </c>
      <c r="L169" s="241">
        <f t="shared" si="49"/>
        <v>1781890</v>
      </c>
      <c r="M169" s="241">
        <f t="shared" ref="M169:M188" si="55">K169*G169</f>
        <v>2327.9143400000003</v>
      </c>
      <c r="N169" s="241">
        <f t="shared" ref="N169:N188" si="56">M169-J169</f>
        <v>2327.9143400000003</v>
      </c>
      <c r="O169" s="241">
        <f t="shared" si="50"/>
        <v>-109409.33927999873</v>
      </c>
      <c r="P169" s="241">
        <f t="shared" si="51"/>
        <v>109409.33927999873</v>
      </c>
      <c r="Q169" s="242"/>
      <c r="R169" s="242"/>
      <c r="S169" s="242"/>
    </row>
    <row r="170" spans="1:19" s="237" customFormat="1">
      <c r="A170" s="236">
        <v>40575</v>
      </c>
      <c r="C170" s="238">
        <v>162</v>
      </c>
      <c r="D170" s="239">
        <f t="shared" si="52"/>
        <v>6134</v>
      </c>
      <c r="E170" s="239">
        <f t="shared" ref="E170:E188" si="57">+E169+D170</f>
        <v>1788024</v>
      </c>
      <c r="F170" s="239">
        <f t="shared" si="53"/>
        <v>-282191</v>
      </c>
      <c r="G170" s="240">
        <f>+Inputs!$D$3</f>
        <v>0.37951000000000001</v>
      </c>
      <c r="I170" s="241">
        <f t="shared" ref="I170:I188" si="58">+I169+H170</f>
        <v>2070215</v>
      </c>
      <c r="K170" s="241">
        <f t="shared" si="54"/>
        <v>6134</v>
      </c>
      <c r="L170" s="241">
        <f t="shared" ref="L170:L188" si="59">+L169+K170</f>
        <v>1788024</v>
      </c>
      <c r="M170" s="241">
        <f t="shared" si="55"/>
        <v>2327.9143400000003</v>
      </c>
      <c r="N170" s="241">
        <f t="shared" si="56"/>
        <v>2327.9143400000003</v>
      </c>
      <c r="O170" s="241">
        <f t="shared" ref="O170:O188" si="60">+O169+N170</f>
        <v>-107081.42493999873</v>
      </c>
      <c r="P170" s="241">
        <f t="shared" ref="P170:P188" si="61">P169-N170</f>
        <v>107081.42493999873</v>
      </c>
      <c r="Q170" s="242"/>
      <c r="R170" s="242"/>
      <c r="S170" s="242"/>
    </row>
    <row r="171" spans="1:19" s="237" customFormat="1">
      <c r="A171" s="243">
        <v>40603</v>
      </c>
      <c r="C171" s="238">
        <v>163</v>
      </c>
      <c r="D171" s="239">
        <f t="shared" si="52"/>
        <v>6134</v>
      </c>
      <c r="E171" s="239">
        <f t="shared" si="57"/>
        <v>1794158</v>
      </c>
      <c r="F171" s="239">
        <f t="shared" si="53"/>
        <v>-276057</v>
      </c>
      <c r="G171" s="240">
        <f>+Inputs!$D$3</f>
        <v>0.37951000000000001</v>
      </c>
      <c r="I171" s="241">
        <f t="shared" si="58"/>
        <v>2070215</v>
      </c>
      <c r="K171" s="241">
        <f t="shared" si="54"/>
        <v>6134</v>
      </c>
      <c r="L171" s="241">
        <f t="shared" si="59"/>
        <v>1794158</v>
      </c>
      <c r="M171" s="241">
        <f t="shared" si="55"/>
        <v>2327.9143400000003</v>
      </c>
      <c r="N171" s="241">
        <f t="shared" si="56"/>
        <v>2327.9143400000003</v>
      </c>
      <c r="O171" s="241">
        <f t="shared" si="60"/>
        <v>-104753.51059999873</v>
      </c>
      <c r="P171" s="241">
        <f t="shared" si="61"/>
        <v>104753.51059999873</v>
      </c>
      <c r="Q171" s="242"/>
      <c r="R171" s="242"/>
      <c r="S171" s="242"/>
    </row>
    <row r="172" spans="1:19" s="237" customFormat="1">
      <c r="A172" s="236">
        <v>40634</v>
      </c>
      <c r="C172" s="238">
        <v>164</v>
      </c>
      <c r="D172" s="239">
        <f t="shared" si="52"/>
        <v>6134</v>
      </c>
      <c r="E172" s="239">
        <f t="shared" si="57"/>
        <v>1800292</v>
      </c>
      <c r="F172" s="239">
        <f t="shared" si="53"/>
        <v>-269923</v>
      </c>
      <c r="G172" s="240">
        <f>+Inputs!$D$3</f>
        <v>0.37951000000000001</v>
      </c>
      <c r="I172" s="241">
        <f t="shared" si="58"/>
        <v>2070215</v>
      </c>
      <c r="K172" s="241">
        <f t="shared" si="54"/>
        <v>6134</v>
      </c>
      <c r="L172" s="241">
        <f t="shared" si="59"/>
        <v>1800292</v>
      </c>
      <c r="M172" s="241">
        <f t="shared" si="55"/>
        <v>2327.9143400000003</v>
      </c>
      <c r="N172" s="241">
        <f t="shared" si="56"/>
        <v>2327.9143400000003</v>
      </c>
      <c r="O172" s="241">
        <f t="shared" si="60"/>
        <v>-102425.59625999873</v>
      </c>
      <c r="P172" s="241">
        <f t="shared" si="61"/>
        <v>102425.59625999873</v>
      </c>
      <c r="Q172" s="242"/>
      <c r="R172" s="242"/>
      <c r="S172" s="242"/>
    </row>
    <row r="173" spans="1:19" s="237" customFormat="1">
      <c r="A173" s="243">
        <v>40664</v>
      </c>
      <c r="C173" s="238">
        <v>165</v>
      </c>
      <c r="D173" s="239">
        <f t="shared" si="52"/>
        <v>6134</v>
      </c>
      <c r="E173" s="239">
        <f t="shared" si="57"/>
        <v>1806426</v>
      </c>
      <c r="F173" s="239">
        <f t="shared" si="53"/>
        <v>-263789</v>
      </c>
      <c r="G173" s="240">
        <f>+Inputs!$D$3</f>
        <v>0.37951000000000001</v>
      </c>
      <c r="I173" s="241">
        <f t="shared" si="58"/>
        <v>2070215</v>
      </c>
      <c r="K173" s="241">
        <f t="shared" si="54"/>
        <v>6134</v>
      </c>
      <c r="L173" s="241">
        <f t="shared" si="59"/>
        <v>1806426</v>
      </c>
      <c r="M173" s="241">
        <f t="shared" si="55"/>
        <v>2327.9143400000003</v>
      </c>
      <c r="N173" s="241">
        <f t="shared" si="56"/>
        <v>2327.9143400000003</v>
      </c>
      <c r="O173" s="241">
        <f t="shared" si="60"/>
        <v>-100097.68191999872</v>
      </c>
      <c r="P173" s="241">
        <f t="shared" si="61"/>
        <v>100097.68191999872</v>
      </c>
      <c r="Q173" s="242"/>
      <c r="R173" s="242"/>
      <c r="S173" s="242"/>
    </row>
    <row r="174" spans="1:19" s="237" customFormat="1">
      <c r="A174" s="236">
        <v>40695</v>
      </c>
      <c r="C174" s="238">
        <v>166</v>
      </c>
      <c r="D174" s="239">
        <f t="shared" si="52"/>
        <v>6134</v>
      </c>
      <c r="E174" s="239">
        <f t="shared" si="57"/>
        <v>1812560</v>
      </c>
      <c r="F174" s="239">
        <f t="shared" si="53"/>
        <v>-257655</v>
      </c>
      <c r="G174" s="240">
        <f>+Inputs!$D$3</f>
        <v>0.37951000000000001</v>
      </c>
      <c r="I174" s="241">
        <f t="shared" si="58"/>
        <v>2070215</v>
      </c>
      <c r="K174" s="241">
        <f t="shared" si="54"/>
        <v>6134</v>
      </c>
      <c r="L174" s="241">
        <f t="shared" si="59"/>
        <v>1812560</v>
      </c>
      <c r="M174" s="241">
        <f t="shared" si="55"/>
        <v>2327.9143400000003</v>
      </c>
      <c r="N174" s="241">
        <f t="shared" si="56"/>
        <v>2327.9143400000003</v>
      </c>
      <c r="O174" s="241">
        <f t="shared" si="60"/>
        <v>-97769.767579998719</v>
      </c>
      <c r="P174" s="241">
        <f t="shared" si="61"/>
        <v>97769.767579998719</v>
      </c>
      <c r="Q174" s="242"/>
      <c r="R174" s="242"/>
      <c r="S174" s="242"/>
    </row>
    <row r="175" spans="1:19" s="237" customFormat="1">
      <c r="A175" s="243">
        <v>40725</v>
      </c>
      <c r="C175" s="238">
        <v>167</v>
      </c>
      <c r="D175" s="239">
        <f t="shared" si="52"/>
        <v>6134</v>
      </c>
      <c r="E175" s="239">
        <f t="shared" si="57"/>
        <v>1818694</v>
      </c>
      <c r="F175" s="239">
        <f t="shared" si="53"/>
        <v>-251521</v>
      </c>
      <c r="G175" s="240">
        <f>+Inputs!$D$3</f>
        <v>0.37951000000000001</v>
      </c>
      <c r="I175" s="241">
        <f t="shared" si="58"/>
        <v>2070215</v>
      </c>
      <c r="K175" s="241">
        <f t="shared" si="54"/>
        <v>6134</v>
      </c>
      <c r="L175" s="241">
        <f t="shared" si="59"/>
        <v>1818694</v>
      </c>
      <c r="M175" s="241">
        <f t="shared" si="55"/>
        <v>2327.9143400000003</v>
      </c>
      <c r="N175" s="241">
        <f t="shared" si="56"/>
        <v>2327.9143400000003</v>
      </c>
      <c r="O175" s="241">
        <f t="shared" si="60"/>
        <v>-95441.853239998716</v>
      </c>
      <c r="P175" s="241">
        <f t="shared" si="61"/>
        <v>95441.853239998716</v>
      </c>
      <c r="Q175" s="242"/>
      <c r="R175" s="242"/>
      <c r="S175" s="242"/>
    </row>
    <row r="176" spans="1:19" s="237" customFormat="1">
      <c r="A176" s="236">
        <v>40756</v>
      </c>
      <c r="C176" s="238">
        <v>168</v>
      </c>
      <c r="D176" s="239">
        <f t="shared" si="52"/>
        <v>6134</v>
      </c>
      <c r="E176" s="239">
        <f t="shared" si="57"/>
        <v>1824828</v>
      </c>
      <c r="F176" s="239">
        <f t="shared" si="53"/>
        <v>-245387</v>
      </c>
      <c r="G176" s="240">
        <f>+Inputs!$D$3</f>
        <v>0.37951000000000001</v>
      </c>
      <c r="I176" s="241">
        <f t="shared" si="58"/>
        <v>2070215</v>
      </c>
      <c r="K176" s="241">
        <f t="shared" si="54"/>
        <v>6134</v>
      </c>
      <c r="L176" s="241">
        <f t="shared" si="59"/>
        <v>1824828</v>
      </c>
      <c r="M176" s="241">
        <f t="shared" si="55"/>
        <v>2327.9143400000003</v>
      </c>
      <c r="N176" s="241">
        <f t="shared" si="56"/>
        <v>2327.9143400000003</v>
      </c>
      <c r="O176" s="241">
        <f t="shared" si="60"/>
        <v>-93113.938899998713</v>
      </c>
      <c r="P176" s="241">
        <f t="shared" si="61"/>
        <v>93113.938899998713</v>
      </c>
      <c r="Q176" s="242"/>
      <c r="R176" s="242"/>
      <c r="S176" s="242"/>
    </row>
    <row r="177" spans="1:19" s="237" customFormat="1">
      <c r="A177" s="243">
        <v>40787</v>
      </c>
      <c r="C177" s="238">
        <v>169</v>
      </c>
      <c r="D177" s="239">
        <f t="shared" si="52"/>
        <v>6134</v>
      </c>
      <c r="E177" s="239">
        <f t="shared" si="57"/>
        <v>1830962</v>
      </c>
      <c r="F177" s="239">
        <f t="shared" si="53"/>
        <v>-239253</v>
      </c>
      <c r="G177" s="240">
        <f>+Inputs!$D$3</f>
        <v>0.37951000000000001</v>
      </c>
      <c r="I177" s="241">
        <f t="shared" si="58"/>
        <v>2070215</v>
      </c>
      <c r="K177" s="241">
        <f t="shared" si="54"/>
        <v>6134</v>
      </c>
      <c r="L177" s="241">
        <f t="shared" si="59"/>
        <v>1830962</v>
      </c>
      <c r="M177" s="241">
        <f t="shared" si="55"/>
        <v>2327.9143400000003</v>
      </c>
      <c r="N177" s="241">
        <f t="shared" si="56"/>
        <v>2327.9143400000003</v>
      </c>
      <c r="O177" s="241">
        <f t="shared" si="60"/>
        <v>-90786.02455999871</v>
      </c>
      <c r="P177" s="241">
        <f t="shared" si="61"/>
        <v>90786.02455999871</v>
      </c>
      <c r="Q177" s="242"/>
      <c r="R177" s="242"/>
      <c r="S177" s="242"/>
    </row>
    <row r="178" spans="1:19" s="237" customFormat="1">
      <c r="A178" s="236">
        <v>40817</v>
      </c>
      <c r="C178" s="238">
        <v>170</v>
      </c>
      <c r="D178" s="239">
        <f t="shared" si="52"/>
        <v>6134</v>
      </c>
      <c r="E178" s="239">
        <f t="shared" si="57"/>
        <v>1837096</v>
      </c>
      <c r="F178" s="239">
        <f t="shared" si="53"/>
        <v>-233119</v>
      </c>
      <c r="G178" s="240">
        <f>+Inputs!$D$3</f>
        <v>0.37951000000000001</v>
      </c>
      <c r="I178" s="241">
        <f t="shared" si="58"/>
        <v>2070215</v>
      </c>
      <c r="K178" s="241">
        <f t="shared" si="54"/>
        <v>6134</v>
      </c>
      <c r="L178" s="241">
        <f t="shared" si="59"/>
        <v>1837096</v>
      </c>
      <c r="M178" s="241">
        <f t="shared" si="55"/>
        <v>2327.9143400000003</v>
      </c>
      <c r="N178" s="241">
        <f t="shared" si="56"/>
        <v>2327.9143400000003</v>
      </c>
      <c r="O178" s="241">
        <f t="shared" si="60"/>
        <v>-88458.110219998707</v>
      </c>
      <c r="P178" s="241">
        <f t="shared" si="61"/>
        <v>88458.110219998707</v>
      </c>
      <c r="Q178" s="242"/>
      <c r="R178" s="242"/>
      <c r="S178" s="242"/>
    </row>
    <row r="179" spans="1:19" s="237" customFormat="1">
      <c r="A179" s="243">
        <v>40848</v>
      </c>
      <c r="C179" s="238">
        <v>171</v>
      </c>
      <c r="D179" s="239">
        <f t="shared" si="52"/>
        <v>6134</v>
      </c>
      <c r="E179" s="239">
        <f t="shared" si="57"/>
        <v>1843230</v>
      </c>
      <c r="F179" s="239">
        <f t="shared" si="53"/>
        <v>-226985</v>
      </c>
      <c r="G179" s="240">
        <f>+Inputs!$D$3</f>
        <v>0.37951000000000001</v>
      </c>
      <c r="I179" s="241">
        <f t="shared" si="58"/>
        <v>2070215</v>
      </c>
      <c r="K179" s="241">
        <f t="shared" si="54"/>
        <v>6134</v>
      </c>
      <c r="L179" s="241">
        <f t="shared" si="59"/>
        <v>1843230</v>
      </c>
      <c r="M179" s="241">
        <f t="shared" si="55"/>
        <v>2327.9143400000003</v>
      </c>
      <c r="N179" s="241">
        <f t="shared" si="56"/>
        <v>2327.9143400000003</v>
      </c>
      <c r="O179" s="241">
        <f t="shared" si="60"/>
        <v>-86130.195879998704</v>
      </c>
      <c r="P179" s="241">
        <f t="shared" si="61"/>
        <v>86130.195879998704</v>
      </c>
      <c r="Q179" s="242"/>
      <c r="R179" s="242"/>
      <c r="S179" s="242"/>
    </row>
    <row r="180" spans="1:19" s="237" customFormat="1">
      <c r="A180" s="236">
        <v>40878</v>
      </c>
      <c r="C180" s="238">
        <v>172</v>
      </c>
      <c r="D180" s="239">
        <f t="shared" si="52"/>
        <v>6134</v>
      </c>
      <c r="E180" s="239">
        <f t="shared" si="57"/>
        <v>1849364</v>
      </c>
      <c r="F180" s="239">
        <f t="shared" si="53"/>
        <v>-220851</v>
      </c>
      <c r="G180" s="240">
        <f>+Inputs!$D$3</f>
        <v>0.37951000000000001</v>
      </c>
      <c r="I180" s="241">
        <f t="shared" si="58"/>
        <v>2070215</v>
      </c>
      <c r="K180" s="241">
        <f t="shared" si="54"/>
        <v>6134</v>
      </c>
      <c r="L180" s="241">
        <f t="shared" si="59"/>
        <v>1849364</v>
      </c>
      <c r="M180" s="241">
        <f t="shared" si="55"/>
        <v>2327.9143400000003</v>
      </c>
      <c r="N180" s="241">
        <f t="shared" si="56"/>
        <v>2327.9143400000003</v>
      </c>
      <c r="O180" s="241">
        <f t="shared" si="60"/>
        <v>-83802.281539998701</v>
      </c>
      <c r="P180" s="241">
        <f t="shared" si="61"/>
        <v>83802.281539998701</v>
      </c>
      <c r="Q180" s="242"/>
      <c r="R180" s="242"/>
      <c r="S180" s="242"/>
    </row>
    <row r="181" spans="1:19" s="237" customFormat="1">
      <c r="A181" s="243">
        <v>40909</v>
      </c>
      <c r="C181" s="238">
        <v>173</v>
      </c>
      <c r="D181" s="239">
        <f t="shared" si="52"/>
        <v>6134</v>
      </c>
      <c r="E181" s="239">
        <f t="shared" si="57"/>
        <v>1855498</v>
      </c>
      <c r="F181" s="239">
        <f t="shared" si="53"/>
        <v>-214717</v>
      </c>
      <c r="G181" s="240">
        <f>+Inputs!$D$3</f>
        <v>0.37951000000000001</v>
      </c>
      <c r="I181" s="241">
        <f t="shared" si="58"/>
        <v>2070215</v>
      </c>
      <c r="K181" s="241">
        <f t="shared" si="54"/>
        <v>6134</v>
      </c>
      <c r="L181" s="241">
        <f t="shared" si="59"/>
        <v>1855498</v>
      </c>
      <c r="M181" s="241">
        <f t="shared" si="55"/>
        <v>2327.9143400000003</v>
      </c>
      <c r="N181" s="241">
        <f t="shared" si="56"/>
        <v>2327.9143400000003</v>
      </c>
      <c r="O181" s="241">
        <f t="shared" si="60"/>
        <v>-81474.367199998698</v>
      </c>
      <c r="P181" s="241">
        <f t="shared" si="61"/>
        <v>81474.367199998698</v>
      </c>
      <c r="Q181" s="242"/>
      <c r="R181" s="242"/>
      <c r="S181" s="242"/>
    </row>
    <row r="182" spans="1:19" s="237" customFormat="1">
      <c r="A182" s="236">
        <v>40940</v>
      </c>
      <c r="C182" s="238">
        <v>174</v>
      </c>
      <c r="D182" s="239">
        <f t="shared" si="52"/>
        <v>6134</v>
      </c>
      <c r="E182" s="239">
        <f t="shared" si="57"/>
        <v>1861632</v>
      </c>
      <c r="F182" s="239">
        <f t="shared" si="53"/>
        <v>-208583</v>
      </c>
      <c r="G182" s="240">
        <f>+Inputs!$D$3</f>
        <v>0.37951000000000001</v>
      </c>
      <c r="I182" s="241">
        <f t="shared" si="58"/>
        <v>2070215</v>
      </c>
      <c r="K182" s="241">
        <f t="shared" si="54"/>
        <v>6134</v>
      </c>
      <c r="L182" s="241">
        <f t="shared" si="59"/>
        <v>1861632</v>
      </c>
      <c r="M182" s="241">
        <f t="shared" si="55"/>
        <v>2327.9143400000003</v>
      </c>
      <c r="N182" s="241">
        <f t="shared" si="56"/>
        <v>2327.9143400000003</v>
      </c>
      <c r="O182" s="241">
        <f t="shared" si="60"/>
        <v>-79146.452859998695</v>
      </c>
      <c r="P182" s="241">
        <f t="shared" si="61"/>
        <v>79146.452859998695</v>
      </c>
      <c r="Q182" s="242"/>
      <c r="R182" s="242"/>
      <c r="S182" s="242"/>
    </row>
    <row r="183" spans="1:19" s="237" customFormat="1">
      <c r="A183" s="243">
        <v>40969</v>
      </c>
      <c r="C183" s="238">
        <v>175</v>
      </c>
      <c r="D183" s="239">
        <f t="shared" si="52"/>
        <v>6134</v>
      </c>
      <c r="E183" s="239">
        <f t="shared" si="57"/>
        <v>1867766</v>
      </c>
      <c r="F183" s="239">
        <f t="shared" si="53"/>
        <v>-202449</v>
      </c>
      <c r="G183" s="240">
        <f>+Inputs!$D$3</f>
        <v>0.37951000000000001</v>
      </c>
      <c r="I183" s="241">
        <f t="shared" si="58"/>
        <v>2070215</v>
      </c>
      <c r="K183" s="241">
        <f t="shared" si="54"/>
        <v>6134</v>
      </c>
      <c r="L183" s="241">
        <f t="shared" si="59"/>
        <v>1867766</v>
      </c>
      <c r="M183" s="241">
        <f t="shared" si="55"/>
        <v>2327.9143400000003</v>
      </c>
      <c r="N183" s="241">
        <f t="shared" si="56"/>
        <v>2327.9143400000003</v>
      </c>
      <c r="O183" s="241">
        <f t="shared" si="60"/>
        <v>-76818.538519998692</v>
      </c>
      <c r="P183" s="241">
        <f t="shared" si="61"/>
        <v>76818.538519998692</v>
      </c>
      <c r="Q183" s="242"/>
      <c r="R183" s="242"/>
      <c r="S183" s="242"/>
    </row>
    <row r="184" spans="1:19" s="237" customFormat="1">
      <c r="A184" s="236">
        <v>41000</v>
      </c>
      <c r="C184" s="238">
        <v>176</v>
      </c>
      <c r="D184" s="239">
        <f t="shared" si="52"/>
        <v>6134</v>
      </c>
      <c r="E184" s="239">
        <f t="shared" si="57"/>
        <v>1873900</v>
      </c>
      <c r="F184" s="239">
        <f t="shared" si="53"/>
        <v>-196315</v>
      </c>
      <c r="G184" s="240">
        <f>+Inputs!$D$3</f>
        <v>0.37951000000000001</v>
      </c>
      <c r="I184" s="241">
        <f t="shared" si="58"/>
        <v>2070215</v>
      </c>
      <c r="K184" s="241">
        <f t="shared" si="54"/>
        <v>6134</v>
      </c>
      <c r="L184" s="241">
        <f t="shared" si="59"/>
        <v>1873900</v>
      </c>
      <c r="M184" s="241">
        <f t="shared" si="55"/>
        <v>2327.9143400000003</v>
      </c>
      <c r="N184" s="241">
        <f t="shared" si="56"/>
        <v>2327.9143400000003</v>
      </c>
      <c r="O184" s="241">
        <f t="shared" si="60"/>
        <v>-74490.624179998689</v>
      </c>
      <c r="P184" s="241">
        <f t="shared" si="61"/>
        <v>74490.624179998689</v>
      </c>
      <c r="Q184" s="242"/>
      <c r="R184" s="242"/>
      <c r="S184" s="242"/>
    </row>
    <row r="185" spans="1:19" s="237" customFormat="1">
      <c r="A185" s="243">
        <v>41030</v>
      </c>
      <c r="C185" s="238">
        <v>177</v>
      </c>
      <c r="D185" s="239">
        <f t="shared" si="52"/>
        <v>6134</v>
      </c>
      <c r="E185" s="239">
        <f t="shared" si="57"/>
        <v>1880034</v>
      </c>
      <c r="F185" s="239">
        <f t="shared" si="53"/>
        <v>-190181</v>
      </c>
      <c r="G185" s="240">
        <f>+Inputs!$D$3</f>
        <v>0.37951000000000001</v>
      </c>
      <c r="I185" s="241">
        <f t="shared" si="58"/>
        <v>2070215</v>
      </c>
      <c r="K185" s="241">
        <f t="shared" si="54"/>
        <v>6134</v>
      </c>
      <c r="L185" s="241">
        <f t="shared" si="59"/>
        <v>1880034</v>
      </c>
      <c r="M185" s="241">
        <f t="shared" si="55"/>
        <v>2327.9143400000003</v>
      </c>
      <c r="N185" s="241">
        <f t="shared" si="56"/>
        <v>2327.9143400000003</v>
      </c>
      <c r="O185" s="241">
        <f t="shared" si="60"/>
        <v>-72162.709839998686</v>
      </c>
      <c r="P185" s="241">
        <f t="shared" si="61"/>
        <v>72162.709839998686</v>
      </c>
      <c r="Q185" s="242"/>
      <c r="R185" s="242"/>
      <c r="S185" s="242"/>
    </row>
    <row r="186" spans="1:19" s="237" customFormat="1">
      <c r="A186" s="236">
        <v>41061</v>
      </c>
      <c r="C186" s="238">
        <v>178</v>
      </c>
      <c r="D186" s="239">
        <f t="shared" si="52"/>
        <v>6134</v>
      </c>
      <c r="E186" s="239">
        <f t="shared" si="57"/>
        <v>1886168</v>
      </c>
      <c r="F186" s="239">
        <f t="shared" si="53"/>
        <v>-184047</v>
      </c>
      <c r="G186" s="240">
        <f>+Inputs!$D$3</f>
        <v>0.37951000000000001</v>
      </c>
      <c r="I186" s="241">
        <f t="shared" si="58"/>
        <v>2070215</v>
      </c>
      <c r="K186" s="241">
        <f t="shared" si="54"/>
        <v>6134</v>
      </c>
      <c r="L186" s="241">
        <f t="shared" si="59"/>
        <v>1886168</v>
      </c>
      <c r="M186" s="241">
        <f t="shared" si="55"/>
        <v>2327.9143400000003</v>
      </c>
      <c r="N186" s="241">
        <f t="shared" si="56"/>
        <v>2327.9143400000003</v>
      </c>
      <c r="O186" s="241">
        <f t="shared" si="60"/>
        <v>-69834.795499998683</v>
      </c>
      <c r="P186" s="241">
        <f t="shared" si="61"/>
        <v>69834.795499998683</v>
      </c>
      <c r="Q186" s="242"/>
      <c r="R186" s="242"/>
      <c r="S186" s="242"/>
    </row>
    <row r="187" spans="1:19" s="237" customFormat="1">
      <c r="A187" s="243">
        <v>41091</v>
      </c>
      <c r="C187" s="238">
        <v>179</v>
      </c>
      <c r="D187" s="239">
        <f t="shared" si="52"/>
        <v>6134</v>
      </c>
      <c r="E187" s="239">
        <f t="shared" si="57"/>
        <v>1892302</v>
      </c>
      <c r="F187" s="239">
        <f t="shared" si="53"/>
        <v>-177913</v>
      </c>
      <c r="G187" s="240">
        <f>+Inputs!$D$3</f>
        <v>0.37951000000000001</v>
      </c>
      <c r="I187" s="241">
        <f t="shared" si="58"/>
        <v>2070215</v>
      </c>
      <c r="K187" s="241">
        <f t="shared" si="54"/>
        <v>6134</v>
      </c>
      <c r="L187" s="241">
        <f t="shared" si="59"/>
        <v>1892302</v>
      </c>
      <c r="M187" s="241">
        <f t="shared" si="55"/>
        <v>2327.9143400000003</v>
      </c>
      <c r="N187" s="241">
        <f t="shared" si="56"/>
        <v>2327.9143400000003</v>
      </c>
      <c r="O187" s="241">
        <f t="shared" si="60"/>
        <v>-67506.88115999868</v>
      </c>
      <c r="P187" s="241">
        <f t="shared" si="61"/>
        <v>67506.88115999868</v>
      </c>
      <c r="Q187" s="242"/>
      <c r="R187" s="242"/>
      <c r="S187" s="242"/>
    </row>
    <row r="188" spans="1:19" s="237" customFormat="1">
      <c r="A188" s="236">
        <v>41122</v>
      </c>
      <c r="C188" s="238">
        <v>180</v>
      </c>
      <c r="D188" s="239">
        <f t="shared" si="52"/>
        <v>6134</v>
      </c>
      <c r="E188" s="239">
        <f t="shared" si="57"/>
        <v>1898436</v>
      </c>
      <c r="F188" s="239">
        <f t="shared" si="53"/>
        <v>-171779</v>
      </c>
      <c r="G188" s="240">
        <f>+Inputs!$D$3</f>
        <v>0.37951000000000001</v>
      </c>
      <c r="I188" s="241">
        <f t="shared" si="58"/>
        <v>2070215</v>
      </c>
      <c r="K188" s="241">
        <f t="shared" si="54"/>
        <v>6134</v>
      </c>
      <c r="L188" s="241">
        <f t="shared" si="59"/>
        <v>1898436</v>
      </c>
      <c r="M188" s="241">
        <f t="shared" si="55"/>
        <v>2327.9143400000003</v>
      </c>
      <c r="N188" s="241">
        <f t="shared" si="56"/>
        <v>2327.9143400000003</v>
      </c>
      <c r="O188" s="241">
        <f t="shared" si="60"/>
        <v>-65178.966819998677</v>
      </c>
      <c r="P188" s="241">
        <f t="shared" si="61"/>
        <v>65178.966819998677</v>
      </c>
      <c r="Q188" s="242"/>
      <c r="R188" s="242"/>
      <c r="S188" s="242"/>
    </row>
    <row r="189" spans="1:19" s="237" customFormat="1">
      <c r="A189" s="243">
        <v>41153</v>
      </c>
      <c r="C189" s="238">
        <v>181</v>
      </c>
      <c r="D189" s="239">
        <f t="shared" si="52"/>
        <v>6134</v>
      </c>
      <c r="E189" s="239">
        <f t="shared" ref="E189:E217" si="62">+E188+D189</f>
        <v>1904570</v>
      </c>
      <c r="F189" s="239">
        <f t="shared" ref="F189:F217" si="63">$B$9+E189</f>
        <v>-165645</v>
      </c>
      <c r="G189" s="240">
        <f>+Inputs!$D$3</f>
        <v>0.37951000000000001</v>
      </c>
      <c r="I189" s="241">
        <f t="shared" ref="I189:I217" si="64">+I188+H189</f>
        <v>2070215</v>
      </c>
      <c r="K189" s="241">
        <f t="shared" ref="K189:K217" si="65">D189</f>
        <v>6134</v>
      </c>
      <c r="L189" s="241">
        <f t="shared" ref="L189:L217" si="66">+L188+K189</f>
        <v>1904570</v>
      </c>
      <c r="M189" s="241">
        <f t="shared" ref="M189:M217" si="67">K189*G189</f>
        <v>2327.9143400000003</v>
      </c>
      <c r="N189" s="241">
        <f t="shared" ref="N189:N217" si="68">M189-J189</f>
        <v>2327.9143400000003</v>
      </c>
      <c r="O189" s="241">
        <f t="shared" ref="O189:O217" si="69">+O188+N189</f>
        <v>-62851.052479998674</v>
      </c>
      <c r="P189" s="241">
        <f t="shared" ref="P189:P217" si="70">P188-N189</f>
        <v>62851.052479998674</v>
      </c>
      <c r="Q189" s="242"/>
      <c r="R189" s="242"/>
      <c r="S189" s="242"/>
    </row>
    <row r="190" spans="1:19" s="237" customFormat="1">
      <c r="A190" s="236">
        <v>41183</v>
      </c>
      <c r="C190" s="238">
        <v>182</v>
      </c>
      <c r="D190" s="239">
        <f t="shared" si="52"/>
        <v>6134</v>
      </c>
      <c r="E190" s="239">
        <f t="shared" si="62"/>
        <v>1910704</v>
      </c>
      <c r="F190" s="239">
        <f t="shared" si="63"/>
        <v>-159511</v>
      </c>
      <c r="G190" s="240">
        <f>+Inputs!$D$3</f>
        <v>0.37951000000000001</v>
      </c>
      <c r="I190" s="241">
        <f t="shared" si="64"/>
        <v>2070215</v>
      </c>
      <c r="K190" s="241">
        <f t="shared" si="65"/>
        <v>6134</v>
      </c>
      <c r="L190" s="241">
        <f t="shared" si="66"/>
        <v>1910704</v>
      </c>
      <c r="M190" s="241">
        <f t="shared" si="67"/>
        <v>2327.9143400000003</v>
      </c>
      <c r="N190" s="241">
        <f t="shared" si="68"/>
        <v>2327.9143400000003</v>
      </c>
      <c r="O190" s="241">
        <f t="shared" si="69"/>
        <v>-60523.138139998671</v>
      </c>
      <c r="P190" s="241">
        <f t="shared" si="70"/>
        <v>60523.138139998671</v>
      </c>
      <c r="Q190" s="242"/>
      <c r="R190" s="242"/>
      <c r="S190" s="242"/>
    </row>
    <row r="191" spans="1:19" s="237" customFormat="1">
      <c r="A191" s="243">
        <v>41214</v>
      </c>
      <c r="C191" s="238">
        <v>183</v>
      </c>
      <c r="D191" s="239">
        <f t="shared" si="52"/>
        <v>6134</v>
      </c>
      <c r="E191" s="239">
        <f t="shared" si="62"/>
        <v>1916838</v>
      </c>
      <c r="F191" s="239">
        <f t="shared" si="63"/>
        <v>-153377</v>
      </c>
      <c r="G191" s="240">
        <f>+Inputs!$D$3</f>
        <v>0.37951000000000001</v>
      </c>
      <c r="I191" s="241">
        <f t="shared" si="64"/>
        <v>2070215</v>
      </c>
      <c r="K191" s="241">
        <f t="shared" si="65"/>
        <v>6134</v>
      </c>
      <c r="L191" s="241">
        <f t="shared" si="66"/>
        <v>1916838</v>
      </c>
      <c r="M191" s="241">
        <f t="shared" si="67"/>
        <v>2327.9143400000003</v>
      </c>
      <c r="N191" s="241">
        <f t="shared" si="68"/>
        <v>2327.9143400000003</v>
      </c>
      <c r="O191" s="241">
        <f t="shared" si="69"/>
        <v>-58195.223799998668</v>
      </c>
      <c r="P191" s="241">
        <f t="shared" si="70"/>
        <v>58195.223799998668</v>
      </c>
      <c r="Q191" s="242"/>
      <c r="R191" s="242"/>
      <c r="S191" s="242"/>
    </row>
    <row r="192" spans="1:19" s="237" customFormat="1">
      <c r="A192" s="236">
        <v>41244</v>
      </c>
      <c r="C192" s="238">
        <v>184</v>
      </c>
      <c r="D192" s="239">
        <f t="shared" si="52"/>
        <v>6134</v>
      </c>
      <c r="E192" s="239">
        <f t="shared" si="62"/>
        <v>1922972</v>
      </c>
      <c r="F192" s="239">
        <f t="shared" si="63"/>
        <v>-147243</v>
      </c>
      <c r="G192" s="240">
        <f>+Inputs!$D$3</f>
        <v>0.37951000000000001</v>
      </c>
      <c r="I192" s="241">
        <f t="shared" si="64"/>
        <v>2070215</v>
      </c>
      <c r="K192" s="241">
        <f t="shared" si="65"/>
        <v>6134</v>
      </c>
      <c r="L192" s="241">
        <f t="shared" si="66"/>
        <v>1922972</v>
      </c>
      <c r="M192" s="241">
        <f t="shared" si="67"/>
        <v>2327.9143400000003</v>
      </c>
      <c r="N192" s="241">
        <f t="shared" si="68"/>
        <v>2327.9143400000003</v>
      </c>
      <c r="O192" s="241">
        <f t="shared" si="69"/>
        <v>-55867.309459998665</v>
      </c>
      <c r="P192" s="241">
        <f t="shared" si="70"/>
        <v>55867.309459998665</v>
      </c>
      <c r="Q192" s="242"/>
      <c r="R192" s="242"/>
      <c r="S192" s="242"/>
    </row>
    <row r="193" spans="1:19" s="237" customFormat="1">
      <c r="A193" s="243">
        <v>41275</v>
      </c>
      <c r="C193" s="238">
        <v>185</v>
      </c>
      <c r="D193" s="239">
        <f t="shared" si="52"/>
        <v>6134</v>
      </c>
      <c r="E193" s="239">
        <f t="shared" si="62"/>
        <v>1929106</v>
      </c>
      <c r="F193" s="239">
        <f t="shared" si="63"/>
        <v>-141109</v>
      </c>
      <c r="G193" s="240">
        <f>+Inputs!$D$3</f>
        <v>0.37951000000000001</v>
      </c>
      <c r="I193" s="241">
        <f t="shared" si="64"/>
        <v>2070215</v>
      </c>
      <c r="K193" s="241">
        <f t="shared" si="65"/>
        <v>6134</v>
      </c>
      <c r="L193" s="241">
        <f t="shared" si="66"/>
        <v>1929106</v>
      </c>
      <c r="M193" s="241">
        <f t="shared" si="67"/>
        <v>2327.9143400000003</v>
      </c>
      <c r="N193" s="241">
        <f t="shared" si="68"/>
        <v>2327.9143400000003</v>
      </c>
      <c r="O193" s="241">
        <f t="shared" si="69"/>
        <v>-53539.395119998662</v>
      </c>
      <c r="P193" s="241">
        <f t="shared" si="70"/>
        <v>53539.395119998662</v>
      </c>
      <c r="Q193" s="242"/>
      <c r="R193" s="242"/>
      <c r="S193" s="242"/>
    </row>
    <row r="194" spans="1:19" s="237" customFormat="1">
      <c r="A194" s="236">
        <v>41306</v>
      </c>
      <c r="C194" s="238">
        <v>186</v>
      </c>
      <c r="D194" s="239">
        <f t="shared" si="52"/>
        <v>6134</v>
      </c>
      <c r="E194" s="239">
        <f t="shared" si="62"/>
        <v>1935240</v>
      </c>
      <c r="F194" s="239">
        <f t="shared" si="63"/>
        <v>-134975</v>
      </c>
      <c r="G194" s="240">
        <f>+Inputs!$D$3</f>
        <v>0.37951000000000001</v>
      </c>
      <c r="I194" s="241">
        <f t="shared" si="64"/>
        <v>2070215</v>
      </c>
      <c r="K194" s="241">
        <f t="shared" si="65"/>
        <v>6134</v>
      </c>
      <c r="L194" s="241">
        <f t="shared" si="66"/>
        <v>1935240</v>
      </c>
      <c r="M194" s="241">
        <f t="shared" si="67"/>
        <v>2327.9143400000003</v>
      </c>
      <c r="N194" s="241">
        <f t="shared" si="68"/>
        <v>2327.9143400000003</v>
      </c>
      <c r="O194" s="241">
        <f t="shared" si="69"/>
        <v>-51211.480779998659</v>
      </c>
      <c r="P194" s="241">
        <f t="shared" si="70"/>
        <v>51211.480779998659</v>
      </c>
      <c r="Q194" s="242"/>
      <c r="R194" s="242"/>
      <c r="S194" s="242"/>
    </row>
    <row r="195" spans="1:19" s="237" customFormat="1">
      <c r="A195" s="243">
        <v>41334</v>
      </c>
      <c r="C195" s="238">
        <v>187</v>
      </c>
      <c r="D195" s="239">
        <f t="shared" si="52"/>
        <v>6134</v>
      </c>
      <c r="E195" s="239">
        <f t="shared" si="62"/>
        <v>1941374</v>
      </c>
      <c r="F195" s="239">
        <f t="shared" si="63"/>
        <v>-128841</v>
      </c>
      <c r="G195" s="240">
        <f>+Inputs!$D$3</f>
        <v>0.37951000000000001</v>
      </c>
      <c r="I195" s="241">
        <f t="shared" si="64"/>
        <v>2070215</v>
      </c>
      <c r="K195" s="241">
        <f t="shared" si="65"/>
        <v>6134</v>
      </c>
      <c r="L195" s="241">
        <f t="shared" si="66"/>
        <v>1941374</v>
      </c>
      <c r="M195" s="241">
        <f t="shared" si="67"/>
        <v>2327.9143400000003</v>
      </c>
      <c r="N195" s="241">
        <f t="shared" si="68"/>
        <v>2327.9143400000003</v>
      </c>
      <c r="O195" s="241">
        <f t="shared" si="69"/>
        <v>-48883.566439998656</v>
      </c>
      <c r="P195" s="241">
        <f t="shared" si="70"/>
        <v>48883.566439998656</v>
      </c>
      <c r="Q195" s="242"/>
      <c r="R195" s="242"/>
      <c r="S195" s="242"/>
    </row>
    <row r="196" spans="1:19" s="237" customFormat="1">
      <c r="A196" s="236">
        <v>41365</v>
      </c>
      <c r="C196" s="238">
        <v>188</v>
      </c>
      <c r="D196" s="239">
        <f t="shared" si="52"/>
        <v>6134</v>
      </c>
      <c r="E196" s="239">
        <f t="shared" si="62"/>
        <v>1947508</v>
      </c>
      <c r="F196" s="239">
        <f t="shared" si="63"/>
        <v>-122707</v>
      </c>
      <c r="G196" s="240">
        <f>+Inputs!$D$3</f>
        <v>0.37951000000000001</v>
      </c>
      <c r="I196" s="241">
        <f t="shared" si="64"/>
        <v>2070215</v>
      </c>
      <c r="K196" s="241">
        <f t="shared" si="65"/>
        <v>6134</v>
      </c>
      <c r="L196" s="241">
        <f t="shared" si="66"/>
        <v>1947508</v>
      </c>
      <c r="M196" s="241">
        <f t="shared" si="67"/>
        <v>2327.9143400000003</v>
      </c>
      <c r="N196" s="241">
        <f t="shared" si="68"/>
        <v>2327.9143400000003</v>
      </c>
      <c r="O196" s="241">
        <f t="shared" si="69"/>
        <v>-46555.652099998653</v>
      </c>
      <c r="P196" s="241">
        <f t="shared" si="70"/>
        <v>46555.652099998653</v>
      </c>
      <c r="Q196" s="242"/>
      <c r="R196" s="242"/>
      <c r="S196" s="242"/>
    </row>
    <row r="197" spans="1:19" s="237" customFormat="1">
      <c r="A197" s="243">
        <v>41395</v>
      </c>
      <c r="C197" s="238">
        <v>189</v>
      </c>
      <c r="D197" s="239">
        <f t="shared" si="52"/>
        <v>6134</v>
      </c>
      <c r="E197" s="239">
        <f t="shared" si="62"/>
        <v>1953642</v>
      </c>
      <c r="F197" s="239">
        <f t="shared" si="63"/>
        <v>-116573</v>
      </c>
      <c r="G197" s="240">
        <f>+Inputs!$D$3</f>
        <v>0.37951000000000001</v>
      </c>
      <c r="I197" s="241">
        <f t="shared" si="64"/>
        <v>2070215</v>
      </c>
      <c r="K197" s="241">
        <f t="shared" si="65"/>
        <v>6134</v>
      </c>
      <c r="L197" s="241">
        <f t="shared" si="66"/>
        <v>1953642</v>
      </c>
      <c r="M197" s="241">
        <f t="shared" si="67"/>
        <v>2327.9143400000003</v>
      </c>
      <c r="N197" s="241">
        <f t="shared" si="68"/>
        <v>2327.9143400000003</v>
      </c>
      <c r="O197" s="241">
        <f t="shared" si="69"/>
        <v>-44227.73775999865</v>
      </c>
      <c r="P197" s="241">
        <f t="shared" si="70"/>
        <v>44227.73775999865</v>
      </c>
      <c r="Q197" s="242"/>
      <c r="R197" s="242"/>
      <c r="S197" s="242"/>
    </row>
    <row r="198" spans="1:19" s="237" customFormat="1">
      <c r="A198" s="236">
        <v>41426</v>
      </c>
      <c r="C198" s="238">
        <v>190</v>
      </c>
      <c r="D198" s="239">
        <f t="shared" si="52"/>
        <v>6134</v>
      </c>
      <c r="E198" s="239">
        <f t="shared" si="62"/>
        <v>1959776</v>
      </c>
      <c r="F198" s="239">
        <f t="shared" si="63"/>
        <v>-110439</v>
      </c>
      <c r="G198" s="240">
        <f>+Inputs!$D$3</f>
        <v>0.37951000000000001</v>
      </c>
      <c r="I198" s="241">
        <f t="shared" si="64"/>
        <v>2070215</v>
      </c>
      <c r="K198" s="241">
        <f t="shared" si="65"/>
        <v>6134</v>
      </c>
      <c r="L198" s="241">
        <f t="shared" si="66"/>
        <v>1959776</v>
      </c>
      <c r="M198" s="241">
        <f t="shared" si="67"/>
        <v>2327.9143400000003</v>
      </c>
      <c r="N198" s="241">
        <f t="shared" si="68"/>
        <v>2327.9143400000003</v>
      </c>
      <c r="O198" s="241">
        <f t="shared" si="69"/>
        <v>-41899.823419998647</v>
      </c>
      <c r="P198" s="241">
        <f t="shared" si="70"/>
        <v>41899.823419998647</v>
      </c>
      <c r="Q198" s="242"/>
      <c r="R198" s="242"/>
      <c r="S198" s="242"/>
    </row>
    <row r="199" spans="1:19" s="237" customFormat="1">
      <c r="A199" s="243">
        <v>41456</v>
      </c>
      <c r="C199" s="238">
        <v>191</v>
      </c>
      <c r="D199" s="239">
        <f t="shared" si="52"/>
        <v>6134</v>
      </c>
      <c r="E199" s="239">
        <f t="shared" si="62"/>
        <v>1965910</v>
      </c>
      <c r="F199" s="239">
        <f t="shared" si="63"/>
        <v>-104305</v>
      </c>
      <c r="G199" s="240">
        <f>+Inputs!$D$3</f>
        <v>0.37951000000000001</v>
      </c>
      <c r="I199" s="241">
        <f t="shared" si="64"/>
        <v>2070215</v>
      </c>
      <c r="K199" s="241">
        <f t="shared" si="65"/>
        <v>6134</v>
      </c>
      <c r="L199" s="241">
        <f t="shared" si="66"/>
        <v>1965910</v>
      </c>
      <c r="M199" s="241">
        <f t="shared" si="67"/>
        <v>2327.9143400000003</v>
      </c>
      <c r="N199" s="241">
        <f t="shared" si="68"/>
        <v>2327.9143400000003</v>
      </c>
      <c r="O199" s="241">
        <f t="shared" si="69"/>
        <v>-39571.909079998644</v>
      </c>
      <c r="P199" s="241">
        <f t="shared" si="70"/>
        <v>39571.909079998644</v>
      </c>
      <c r="Q199" s="242"/>
      <c r="R199" s="242"/>
      <c r="S199" s="242"/>
    </row>
    <row r="200" spans="1:19" s="237" customFormat="1">
      <c r="A200" s="236">
        <v>41487</v>
      </c>
      <c r="C200" s="238">
        <v>192</v>
      </c>
      <c r="D200" s="239">
        <f t="shared" si="52"/>
        <v>6134</v>
      </c>
      <c r="E200" s="239">
        <f t="shared" si="62"/>
        <v>1972044</v>
      </c>
      <c r="F200" s="239">
        <f t="shared" si="63"/>
        <v>-98171</v>
      </c>
      <c r="G200" s="240">
        <f>+Inputs!$D$3</f>
        <v>0.37951000000000001</v>
      </c>
      <c r="I200" s="241">
        <f t="shared" si="64"/>
        <v>2070215</v>
      </c>
      <c r="K200" s="241">
        <f t="shared" si="65"/>
        <v>6134</v>
      </c>
      <c r="L200" s="241">
        <f t="shared" si="66"/>
        <v>1972044</v>
      </c>
      <c r="M200" s="241">
        <f t="shared" si="67"/>
        <v>2327.9143400000003</v>
      </c>
      <c r="N200" s="241">
        <f t="shared" si="68"/>
        <v>2327.9143400000003</v>
      </c>
      <c r="O200" s="241">
        <f t="shared" si="69"/>
        <v>-37243.994739998641</v>
      </c>
      <c r="P200" s="241">
        <f t="shared" si="70"/>
        <v>37243.994739998641</v>
      </c>
      <c r="Q200" s="242"/>
      <c r="R200" s="242"/>
      <c r="S200" s="242"/>
    </row>
    <row r="201" spans="1:19" s="237" customFormat="1">
      <c r="A201" s="243">
        <v>41518</v>
      </c>
      <c r="C201" s="238">
        <v>193</v>
      </c>
      <c r="D201" s="239">
        <f t="shared" si="52"/>
        <v>6134</v>
      </c>
      <c r="E201" s="239">
        <f t="shared" si="62"/>
        <v>1978178</v>
      </c>
      <c r="F201" s="239">
        <f t="shared" si="63"/>
        <v>-92037</v>
      </c>
      <c r="G201" s="240">
        <f>+Inputs!$D$3</f>
        <v>0.37951000000000001</v>
      </c>
      <c r="I201" s="241">
        <f t="shared" si="64"/>
        <v>2070215</v>
      </c>
      <c r="K201" s="241">
        <f t="shared" si="65"/>
        <v>6134</v>
      </c>
      <c r="L201" s="241">
        <f t="shared" si="66"/>
        <v>1978178</v>
      </c>
      <c r="M201" s="241">
        <f t="shared" si="67"/>
        <v>2327.9143400000003</v>
      </c>
      <c r="N201" s="241">
        <f t="shared" si="68"/>
        <v>2327.9143400000003</v>
      </c>
      <c r="O201" s="241">
        <f t="shared" si="69"/>
        <v>-34916.080399998638</v>
      </c>
      <c r="P201" s="241">
        <f t="shared" si="70"/>
        <v>34916.080399998638</v>
      </c>
      <c r="Q201" s="242"/>
      <c r="R201" s="242"/>
      <c r="S201" s="242"/>
    </row>
    <row r="202" spans="1:19" s="237" customFormat="1">
      <c r="A202" s="236">
        <v>41548</v>
      </c>
      <c r="C202" s="238">
        <v>194</v>
      </c>
      <c r="D202" s="239">
        <f t="shared" si="52"/>
        <v>6134</v>
      </c>
      <c r="E202" s="239">
        <f t="shared" si="62"/>
        <v>1984312</v>
      </c>
      <c r="F202" s="239">
        <f t="shared" si="63"/>
        <v>-85903</v>
      </c>
      <c r="G202" s="240">
        <f>+Inputs!$D$3</f>
        <v>0.37951000000000001</v>
      </c>
      <c r="I202" s="241">
        <f t="shared" si="64"/>
        <v>2070215</v>
      </c>
      <c r="K202" s="241">
        <f t="shared" si="65"/>
        <v>6134</v>
      </c>
      <c r="L202" s="241">
        <f t="shared" si="66"/>
        <v>1984312</v>
      </c>
      <c r="M202" s="241">
        <f t="shared" si="67"/>
        <v>2327.9143400000003</v>
      </c>
      <c r="N202" s="241">
        <f t="shared" si="68"/>
        <v>2327.9143400000003</v>
      </c>
      <c r="O202" s="241">
        <f t="shared" si="69"/>
        <v>-32588.166059998639</v>
      </c>
      <c r="P202" s="241">
        <f t="shared" si="70"/>
        <v>32588.166059998639</v>
      </c>
      <c r="Q202" s="242"/>
      <c r="R202" s="242"/>
      <c r="S202" s="242"/>
    </row>
    <row r="203" spans="1:19" s="237" customFormat="1">
      <c r="A203" s="243">
        <v>41579</v>
      </c>
      <c r="C203" s="238">
        <v>195</v>
      </c>
      <c r="D203" s="239">
        <f t="shared" si="52"/>
        <v>6134</v>
      </c>
      <c r="E203" s="239">
        <f t="shared" si="62"/>
        <v>1990446</v>
      </c>
      <c r="F203" s="239">
        <f t="shared" si="63"/>
        <v>-79769</v>
      </c>
      <c r="G203" s="240">
        <f>+Inputs!$D$3</f>
        <v>0.37951000000000001</v>
      </c>
      <c r="I203" s="241">
        <f t="shared" si="64"/>
        <v>2070215</v>
      </c>
      <c r="K203" s="241">
        <f t="shared" si="65"/>
        <v>6134</v>
      </c>
      <c r="L203" s="241">
        <f t="shared" si="66"/>
        <v>1990446</v>
      </c>
      <c r="M203" s="241">
        <f t="shared" si="67"/>
        <v>2327.9143400000003</v>
      </c>
      <c r="N203" s="241">
        <f t="shared" si="68"/>
        <v>2327.9143400000003</v>
      </c>
      <c r="O203" s="241">
        <f t="shared" si="69"/>
        <v>-30260.25171999864</v>
      </c>
      <c r="P203" s="241">
        <f t="shared" si="70"/>
        <v>30260.25171999864</v>
      </c>
      <c r="Q203" s="242"/>
      <c r="R203" s="242"/>
      <c r="S203" s="242"/>
    </row>
    <row r="204" spans="1:19" s="237" customFormat="1">
      <c r="A204" s="236">
        <v>41609</v>
      </c>
      <c r="C204" s="238">
        <v>196</v>
      </c>
      <c r="D204" s="239">
        <f t="shared" si="52"/>
        <v>6134</v>
      </c>
      <c r="E204" s="239">
        <f t="shared" si="62"/>
        <v>1996580</v>
      </c>
      <c r="F204" s="239">
        <f t="shared" si="63"/>
        <v>-73635</v>
      </c>
      <c r="G204" s="240">
        <f>+Inputs!$D$3</f>
        <v>0.37951000000000001</v>
      </c>
      <c r="I204" s="241">
        <f t="shared" si="64"/>
        <v>2070215</v>
      </c>
      <c r="K204" s="241">
        <f t="shared" si="65"/>
        <v>6134</v>
      </c>
      <c r="L204" s="241">
        <f t="shared" si="66"/>
        <v>1996580</v>
      </c>
      <c r="M204" s="241">
        <f t="shared" si="67"/>
        <v>2327.9143400000003</v>
      </c>
      <c r="N204" s="241">
        <f t="shared" si="68"/>
        <v>2327.9143400000003</v>
      </c>
      <c r="O204" s="241">
        <f t="shared" si="69"/>
        <v>-27932.33737999864</v>
      </c>
      <c r="P204" s="241">
        <f t="shared" si="70"/>
        <v>27932.33737999864</v>
      </c>
      <c r="Q204" s="242"/>
      <c r="R204" s="242"/>
      <c r="S204" s="242"/>
    </row>
    <row r="205" spans="1:19" s="237" customFormat="1">
      <c r="A205" s="243">
        <v>41640</v>
      </c>
      <c r="C205" s="238">
        <v>197</v>
      </c>
      <c r="D205" s="239">
        <f t="shared" si="52"/>
        <v>6134</v>
      </c>
      <c r="E205" s="239">
        <f t="shared" si="62"/>
        <v>2002714</v>
      </c>
      <c r="F205" s="239">
        <f t="shared" si="63"/>
        <v>-67501</v>
      </c>
      <c r="G205" s="240">
        <f>+Inputs!$D$3</f>
        <v>0.37951000000000001</v>
      </c>
      <c r="I205" s="241">
        <f t="shared" si="64"/>
        <v>2070215</v>
      </c>
      <c r="K205" s="241">
        <f t="shared" si="65"/>
        <v>6134</v>
      </c>
      <c r="L205" s="241">
        <f t="shared" si="66"/>
        <v>2002714</v>
      </c>
      <c r="M205" s="241">
        <f t="shared" si="67"/>
        <v>2327.9143400000003</v>
      </c>
      <c r="N205" s="241">
        <f t="shared" si="68"/>
        <v>2327.9143400000003</v>
      </c>
      <c r="O205" s="241">
        <f t="shared" si="69"/>
        <v>-25604.423039998641</v>
      </c>
      <c r="P205" s="241">
        <f t="shared" si="70"/>
        <v>25604.423039998641</v>
      </c>
      <c r="Q205" s="242"/>
      <c r="R205" s="242"/>
      <c r="S205" s="242"/>
    </row>
    <row r="206" spans="1:19" s="237" customFormat="1">
      <c r="A206" s="236">
        <v>41671</v>
      </c>
      <c r="C206" s="238">
        <v>198</v>
      </c>
      <c r="D206" s="239">
        <f t="shared" si="52"/>
        <v>6134</v>
      </c>
      <c r="E206" s="239">
        <f t="shared" si="62"/>
        <v>2008848</v>
      </c>
      <c r="F206" s="239">
        <f t="shared" si="63"/>
        <v>-61367</v>
      </c>
      <c r="G206" s="240">
        <f>+Inputs!$D$3</f>
        <v>0.37951000000000001</v>
      </c>
      <c r="I206" s="241">
        <f t="shared" si="64"/>
        <v>2070215</v>
      </c>
      <c r="K206" s="241">
        <f t="shared" si="65"/>
        <v>6134</v>
      </c>
      <c r="L206" s="241">
        <f t="shared" si="66"/>
        <v>2008848</v>
      </c>
      <c r="M206" s="241">
        <f t="shared" si="67"/>
        <v>2327.9143400000003</v>
      </c>
      <c r="N206" s="241">
        <f t="shared" si="68"/>
        <v>2327.9143400000003</v>
      </c>
      <c r="O206" s="241">
        <f t="shared" si="69"/>
        <v>-23276.508699998642</v>
      </c>
      <c r="P206" s="241">
        <f t="shared" si="70"/>
        <v>23276.508699998642</v>
      </c>
      <c r="Q206" s="242"/>
      <c r="R206" s="242"/>
      <c r="S206" s="242"/>
    </row>
    <row r="207" spans="1:19" s="237" customFormat="1">
      <c r="A207" s="243">
        <v>41699</v>
      </c>
      <c r="C207" s="238">
        <v>199</v>
      </c>
      <c r="D207" s="239">
        <f t="shared" si="52"/>
        <v>6134</v>
      </c>
      <c r="E207" s="239">
        <f t="shared" si="62"/>
        <v>2014982</v>
      </c>
      <c r="F207" s="239">
        <f t="shared" si="63"/>
        <v>-55233</v>
      </c>
      <c r="G207" s="240">
        <f>+Inputs!$D$3</f>
        <v>0.37951000000000001</v>
      </c>
      <c r="I207" s="241">
        <f t="shared" si="64"/>
        <v>2070215</v>
      </c>
      <c r="K207" s="241">
        <f t="shared" si="65"/>
        <v>6134</v>
      </c>
      <c r="L207" s="241">
        <f t="shared" si="66"/>
        <v>2014982</v>
      </c>
      <c r="M207" s="241">
        <f t="shared" si="67"/>
        <v>2327.9143400000003</v>
      </c>
      <c r="N207" s="241">
        <f t="shared" si="68"/>
        <v>2327.9143400000003</v>
      </c>
      <c r="O207" s="241">
        <f t="shared" si="69"/>
        <v>-20948.594359998642</v>
      </c>
      <c r="P207" s="241">
        <f t="shared" si="70"/>
        <v>20948.594359998642</v>
      </c>
      <c r="Q207" s="242"/>
      <c r="R207" s="242"/>
      <c r="S207" s="242"/>
    </row>
    <row r="208" spans="1:19" s="237" customFormat="1">
      <c r="A208" s="236">
        <v>41730</v>
      </c>
      <c r="C208" s="238">
        <v>200</v>
      </c>
      <c r="D208" s="239">
        <f t="shared" si="52"/>
        <v>6134</v>
      </c>
      <c r="E208" s="239">
        <f t="shared" si="62"/>
        <v>2021116</v>
      </c>
      <c r="F208" s="239">
        <f t="shared" si="63"/>
        <v>-49099</v>
      </c>
      <c r="G208" s="240">
        <f>+Inputs!$D$3</f>
        <v>0.37951000000000001</v>
      </c>
      <c r="I208" s="241">
        <f t="shared" si="64"/>
        <v>2070215</v>
      </c>
      <c r="K208" s="241">
        <f t="shared" si="65"/>
        <v>6134</v>
      </c>
      <c r="L208" s="241">
        <f t="shared" si="66"/>
        <v>2021116</v>
      </c>
      <c r="M208" s="241">
        <f t="shared" si="67"/>
        <v>2327.9143400000003</v>
      </c>
      <c r="N208" s="241">
        <f t="shared" si="68"/>
        <v>2327.9143400000003</v>
      </c>
      <c r="O208" s="241">
        <f t="shared" si="69"/>
        <v>-18620.680019998643</v>
      </c>
      <c r="P208" s="241">
        <f t="shared" si="70"/>
        <v>18620.680019998643</v>
      </c>
      <c r="Q208" s="242"/>
      <c r="R208" s="242"/>
      <c r="S208" s="242"/>
    </row>
    <row r="209" spans="1:20" s="237" customFormat="1">
      <c r="A209" s="243">
        <v>41760</v>
      </c>
      <c r="C209" s="238">
        <v>201</v>
      </c>
      <c r="D209" s="239">
        <f t="shared" si="52"/>
        <v>6134</v>
      </c>
      <c r="E209" s="239">
        <f t="shared" si="62"/>
        <v>2027250</v>
      </c>
      <c r="F209" s="239">
        <f t="shared" si="63"/>
        <v>-42965</v>
      </c>
      <c r="G209" s="240">
        <f>+Inputs!$D$3</f>
        <v>0.37951000000000001</v>
      </c>
      <c r="I209" s="241">
        <f t="shared" si="64"/>
        <v>2070215</v>
      </c>
      <c r="K209" s="241">
        <f t="shared" si="65"/>
        <v>6134</v>
      </c>
      <c r="L209" s="241">
        <f t="shared" si="66"/>
        <v>2027250</v>
      </c>
      <c r="M209" s="241">
        <f t="shared" si="67"/>
        <v>2327.9143400000003</v>
      </c>
      <c r="N209" s="241">
        <f t="shared" si="68"/>
        <v>2327.9143400000003</v>
      </c>
      <c r="O209" s="241">
        <f t="shared" si="69"/>
        <v>-16292.765679998643</v>
      </c>
      <c r="P209" s="241">
        <f t="shared" si="70"/>
        <v>16292.765679998643</v>
      </c>
      <c r="Q209" s="242"/>
      <c r="R209" s="242"/>
      <c r="S209" s="242"/>
    </row>
    <row r="210" spans="1:20" s="237" customFormat="1">
      <c r="A210" s="236">
        <v>41791</v>
      </c>
      <c r="C210" s="238">
        <v>202</v>
      </c>
      <c r="D210" s="239">
        <f t="shared" si="52"/>
        <v>6134</v>
      </c>
      <c r="E210" s="239">
        <f t="shared" si="62"/>
        <v>2033384</v>
      </c>
      <c r="F210" s="239">
        <f t="shared" si="63"/>
        <v>-36831</v>
      </c>
      <c r="G210" s="240">
        <f>+Inputs!$D$3</f>
        <v>0.37951000000000001</v>
      </c>
      <c r="I210" s="241">
        <f t="shared" si="64"/>
        <v>2070215</v>
      </c>
      <c r="K210" s="241">
        <f t="shared" si="65"/>
        <v>6134</v>
      </c>
      <c r="L210" s="241">
        <f t="shared" si="66"/>
        <v>2033384</v>
      </c>
      <c r="M210" s="241">
        <f t="shared" si="67"/>
        <v>2327.9143400000003</v>
      </c>
      <c r="N210" s="241">
        <f t="shared" si="68"/>
        <v>2327.9143400000003</v>
      </c>
      <c r="O210" s="241">
        <f t="shared" si="69"/>
        <v>-13964.851339998644</v>
      </c>
      <c r="P210" s="241">
        <f t="shared" si="70"/>
        <v>13964.851339998644</v>
      </c>
      <c r="Q210" s="242"/>
      <c r="R210" s="242"/>
      <c r="S210" s="242"/>
    </row>
    <row r="211" spans="1:20" s="237" customFormat="1">
      <c r="A211" s="243">
        <v>41821</v>
      </c>
      <c r="C211" s="238">
        <v>203</v>
      </c>
      <c r="D211" s="239">
        <f t="shared" si="52"/>
        <v>6134</v>
      </c>
      <c r="E211" s="239">
        <f t="shared" si="62"/>
        <v>2039518</v>
      </c>
      <c r="F211" s="239">
        <f t="shared" si="63"/>
        <v>-30697</v>
      </c>
      <c r="G211" s="240">
        <f>+Inputs!$D$3</f>
        <v>0.37951000000000001</v>
      </c>
      <c r="I211" s="241">
        <f t="shared" si="64"/>
        <v>2070215</v>
      </c>
      <c r="K211" s="241">
        <f t="shared" si="65"/>
        <v>6134</v>
      </c>
      <c r="L211" s="241">
        <f t="shared" si="66"/>
        <v>2039518</v>
      </c>
      <c r="M211" s="241">
        <f t="shared" si="67"/>
        <v>2327.9143400000003</v>
      </c>
      <c r="N211" s="241">
        <f t="shared" si="68"/>
        <v>2327.9143400000003</v>
      </c>
      <c r="O211" s="241">
        <f t="shared" si="69"/>
        <v>-11636.936999998645</v>
      </c>
      <c r="P211" s="241">
        <f t="shared" si="70"/>
        <v>11636.936999998645</v>
      </c>
      <c r="Q211" s="242"/>
      <c r="R211" s="242"/>
      <c r="S211" s="242"/>
    </row>
    <row r="212" spans="1:20" s="237" customFormat="1">
      <c r="A212" s="236">
        <v>41852</v>
      </c>
      <c r="C212" s="238">
        <v>204</v>
      </c>
      <c r="D212" s="239">
        <f t="shared" si="52"/>
        <v>6134</v>
      </c>
      <c r="E212" s="239">
        <f t="shared" si="62"/>
        <v>2045652</v>
      </c>
      <c r="F212" s="239">
        <f t="shared" si="63"/>
        <v>-24563</v>
      </c>
      <c r="G212" s="240">
        <f>+Inputs!$D$3</f>
        <v>0.37951000000000001</v>
      </c>
      <c r="I212" s="241">
        <f t="shared" si="64"/>
        <v>2070215</v>
      </c>
      <c r="K212" s="241">
        <f t="shared" si="65"/>
        <v>6134</v>
      </c>
      <c r="L212" s="241">
        <f t="shared" si="66"/>
        <v>2045652</v>
      </c>
      <c r="M212" s="241">
        <f t="shared" si="67"/>
        <v>2327.9143400000003</v>
      </c>
      <c r="N212" s="241">
        <f t="shared" si="68"/>
        <v>2327.9143400000003</v>
      </c>
      <c r="O212" s="241">
        <f t="shared" si="69"/>
        <v>-9309.0226599986454</v>
      </c>
      <c r="P212" s="241">
        <f t="shared" si="70"/>
        <v>9309.0226599986454</v>
      </c>
      <c r="Q212" s="242"/>
      <c r="R212" s="242"/>
      <c r="S212" s="242"/>
    </row>
    <row r="213" spans="1:20" s="237" customFormat="1">
      <c r="A213" s="243">
        <v>41883</v>
      </c>
      <c r="C213" s="238">
        <v>205</v>
      </c>
      <c r="D213" s="239">
        <f t="shared" si="52"/>
        <v>6134</v>
      </c>
      <c r="E213" s="239">
        <f t="shared" si="62"/>
        <v>2051786</v>
      </c>
      <c r="F213" s="239">
        <f t="shared" si="63"/>
        <v>-18429</v>
      </c>
      <c r="G213" s="240">
        <f>+Inputs!$D$3</f>
        <v>0.37951000000000001</v>
      </c>
      <c r="I213" s="241">
        <f t="shared" si="64"/>
        <v>2070215</v>
      </c>
      <c r="K213" s="241">
        <f t="shared" si="65"/>
        <v>6134</v>
      </c>
      <c r="L213" s="241">
        <f t="shared" si="66"/>
        <v>2051786</v>
      </c>
      <c r="M213" s="241">
        <f t="shared" si="67"/>
        <v>2327.9143400000003</v>
      </c>
      <c r="N213" s="241">
        <f t="shared" si="68"/>
        <v>2327.9143400000003</v>
      </c>
      <c r="O213" s="241">
        <f t="shared" si="69"/>
        <v>-6981.1083199986451</v>
      </c>
      <c r="P213" s="241">
        <f t="shared" si="70"/>
        <v>6981.1083199986451</v>
      </c>
      <c r="Q213" s="242"/>
      <c r="R213" s="242"/>
      <c r="S213" s="242"/>
    </row>
    <row r="214" spans="1:20" s="237" customFormat="1">
      <c r="A214" s="236">
        <v>41913</v>
      </c>
      <c r="C214" s="238">
        <v>206</v>
      </c>
      <c r="D214" s="239">
        <f t="shared" si="52"/>
        <v>6134</v>
      </c>
      <c r="E214" s="239">
        <f t="shared" si="62"/>
        <v>2057920</v>
      </c>
      <c r="F214" s="239">
        <f t="shared" si="63"/>
        <v>-12295</v>
      </c>
      <c r="G214" s="240">
        <f>+Inputs!$D$3</f>
        <v>0.37951000000000001</v>
      </c>
      <c r="I214" s="241">
        <f t="shared" si="64"/>
        <v>2070215</v>
      </c>
      <c r="K214" s="241">
        <f t="shared" si="65"/>
        <v>6134</v>
      </c>
      <c r="L214" s="241">
        <f t="shared" si="66"/>
        <v>2057920</v>
      </c>
      <c r="M214" s="241">
        <f t="shared" si="67"/>
        <v>2327.9143400000003</v>
      </c>
      <c r="N214" s="241">
        <f t="shared" si="68"/>
        <v>2327.9143400000003</v>
      </c>
      <c r="O214" s="241">
        <f t="shared" si="69"/>
        <v>-4653.1939799986449</v>
      </c>
      <c r="P214" s="241">
        <f t="shared" si="70"/>
        <v>4653.1939799986449</v>
      </c>
      <c r="Q214" s="242"/>
      <c r="R214" s="242"/>
      <c r="S214" s="242"/>
    </row>
    <row r="215" spans="1:20" s="237" customFormat="1">
      <c r="A215" s="243">
        <v>41944</v>
      </c>
      <c r="C215" s="238">
        <v>207</v>
      </c>
      <c r="D215" s="239">
        <f t="shared" si="52"/>
        <v>6134</v>
      </c>
      <c r="E215" s="239">
        <f t="shared" si="62"/>
        <v>2064054</v>
      </c>
      <c r="F215" s="239">
        <f t="shared" si="63"/>
        <v>-6161</v>
      </c>
      <c r="G215" s="240">
        <f>+Inputs!$D$3</f>
        <v>0.37951000000000001</v>
      </c>
      <c r="I215" s="241">
        <f t="shared" si="64"/>
        <v>2070215</v>
      </c>
      <c r="K215" s="241">
        <f t="shared" si="65"/>
        <v>6134</v>
      </c>
      <c r="L215" s="241">
        <f t="shared" si="66"/>
        <v>2064054</v>
      </c>
      <c r="M215" s="241">
        <f t="shared" si="67"/>
        <v>2327.9143400000003</v>
      </c>
      <c r="N215" s="241">
        <f t="shared" si="68"/>
        <v>2327.9143400000003</v>
      </c>
      <c r="O215" s="241">
        <f t="shared" si="69"/>
        <v>-2325.2796399986446</v>
      </c>
      <c r="P215" s="241">
        <f t="shared" si="70"/>
        <v>2325.2796399986446</v>
      </c>
      <c r="Q215" s="242"/>
      <c r="R215" s="242"/>
      <c r="S215" s="242"/>
    </row>
    <row r="216" spans="1:20" s="237" customFormat="1">
      <c r="A216" s="236">
        <v>41974</v>
      </c>
      <c r="C216" s="238">
        <v>208</v>
      </c>
      <c r="D216" s="239">
        <f t="shared" si="52"/>
        <v>6134</v>
      </c>
      <c r="E216" s="239">
        <f t="shared" si="62"/>
        <v>2070188</v>
      </c>
      <c r="F216" s="239">
        <f t="shared" si="63"/>
        <v>-27</v>
      </c>
      <c r="G216" s="240">
        <f>+Inputs!$D$3</f>
        <v>0.37951000000000001</v>
      </c>
      <c r="I216" s="241">
        <f t="shared" si="64"/>
        <v>2070215</v>
      </c>
      <c r="K216" s="241">
        <f t="shared" si="65"/>
        <v>6134</v>
      </c>
      <c r="L216" s="241">
        <f t="shared" si="66"/>
        <v>2070188</v>
      </c>
      <c r="M216" s="241">
        <f t="shared" si="67"/>
        <v>2327.9143400000003</v>
      </c>
      <c r="N216" s="241">
        <f t="shared" si="68"/>
        <v>2327.9143400000003</v>
      </c>
      <c r="O216" s="241">
        <f t="shared" si="69"/>
        <v>2.6347000013556681</v>
      </c>
      <c r="P216" s="241">
        <f t="shared" si="70"/>
        <v>-2.6347000013556681</v>
      </c>
      <c r="Q216" s="242"/>
      <c r="R216" s="242"/>
      <c r="S216" s="242"/>
    </row>
    <row r="217" spans="1:20" s="237" customFormat="1">
      <c r="A217" s="243">
        <v>42005</v>
      </c>
      <c r="C217" s="238">
        <v>209</v>
      </c>
      <c r="D217" s="239">
        <f>-F216</f>
        <v>27</v>
      </c>
      <c r="E217" s="239">
        <f t="shared" si="62"/>
        <v>2070215</v>
      </c>
      <c r="F217" s="239">
        <f t="shared" si="63"/>
        <v>0</v>
      </c>
      <c r="G217" s="240">
        <f>+Inputs!$D$3</f>
        <v>0.37951000000000001</v>
      </c>
      <c r="I217" s="241">
        <f t="shared" si="64"/>
        <v>2070215</v>
      </c>
      <c r="K217" s="241">
        <f t="shared" si="65"/>
        <v>27</v>
      </c>
      <c r="L217" s="241">
        <f t="shared" si="66"/>
        <v>2070215</v>
      </c>
      <c r="M217" s="241">
        <f t="shared" si="67"/>
        <v>10.24677</v>
      </c>
      <c r="N217" s="241">
        <f t="shared" si="68"/>
        <v>10.24677</v>
      </c>
      <c r="O217" s="241">
        <f t="shared" si="69"/>
        <v>12.881470001355668</v>
      </c>
      <c r="P217" s="241">
        <f t="shared" si="70"/>
        <v>-12.881470001355668</v>
      </c>
      <c r="Q217" s="242"/>
      <c r="R217" s="242"/>
      <c r="S217" s="242"/>
    </row>
    <row r="218" spans="1:20">
      <c r="A218" s="30"/>
      <c r="G218" s="28"/>
    </row>
    <row r="219" spans="1:20">
      <c r="A219" s="8" t="s">
        <v>43</v>
      </c>
      <c r="B219" s="33">
        <f>SUM(B9:B218)</f>
        <v>-2070215</v>
      </c>
      <c r="D219" s="33">
        <f>SUM(D9:D218)</f>
        <v>2070215</v>
      </c>
      <c r="G219" s="28"/>
      <c r="H219" s="33">
        <f>SUM(H9:H218)</f>
        <v>2070215</v>
      </c>
      <c r="I219" s="33"/>
      <c r="J219" s="33">
        <f>SUM(J9:J218)</f>
        <v>785646.59250000003</v>
      </c>
      <c r="K219" s="33">
        <f>SUM(K9:K218)</f>
        <v>2070215</v>
      </c>
      <c r="L219" s="33"/>
      <c r="M219" s="33">
        <f>SUM(M9:M218)</f>
        <v>785659.47397000028</v>
      </c>
      <c r="N219" s="33">
        <f>SUM(N9:N218)</f>
        <v>12.881470001355668</v>
      </c>
      <c r="O219" s="33">
        <f>SUM(O9:O218)</f>
        <v>-72271155.608929724</v>
      </c>
      <c r="P219" s="33">
        <f>SUM(P9:P218)</f>
        <v>72271155.608929724</v>
      </c>
    </row>
    <row r="220" spans="1:20">
      <c r="G220" s="28"/>
    </row>
    <row r="221" spans="1:20">
      <c r="A221" s="4" t="s">
        <v>61</v>
      </c>
      <c r="B221" s="4" t="s">
        <v>61</v>
      </c>
      <c r="C221" s="4" t="s">
        <v>61</v>
      </c>
      <c r="D221" s="4" t="s">
        <v>61</v>
      </c>
      <c r="F221" s="4" t="s">
        <v>61</v>
      </c>
      <c r="G221" s="28" t="s">
        <v>61</v>
      </c>
      <c r="H221" s="4" t="s">
        <v>61</v>
      </c>
      <c r="J221" s="4" t="s">
        <v>61</v>
      </c>
      <c r="K221" s="4" t="s">
        <v>61</v>
      </c>
      <c r="M221" s="4" t="s">
        <v>61</v>
      </c>
      <c r="N221" s="4" t="s">
        <v>61</v>
      </c>
      <c r="P221" s="4" t="s">
        <v>61</v>
      </c>
      <c r="Q221" s="8" t="s">
        <v>61</v>
      </c>
      <c r="R221" s="8" t="s">
        <v>61</v>
      </c>
      <c r="S221" s="8" t="s">
        <v>61</v>
      </c>
      <c r="T221" s="4" t="s">
        <v>61</v>
      </c>
    </row>
    <row r="222" spans="1:20">
      <c r="G222"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dimension ref="A1:E30"/>
  <sheetViews>
    <sheetView view="pageBreakPreview" zoomScale="85" zoomScaleNormal="85" zoomScaleSheetLayoutView="85" workbookViewId="0">
      <selection activeCell="E20" sqref="E20"/>
    </sheetView>
  </sheetViews>
  <sheetFormatPr defaultRowHeight="12.75"/>
  <cols>
    <col min="1" max="1" width="8.88671875" style="210"/>
    <col min="2" max="2" width="7.5546875" style="210" customWidth="1"/>
    <col min="3" max="3" width="13.44140625" style="210" bestFit="1" customWidth="1"/>
    <col min="4" max="4" width="13.33203125" style="210" customWidth="1"/>
    <col min="5" max="5" width="12.21875" style="210" customWidth="1"/>
    <col min="6" max="16384" width="8.88671875" style="210"/>
  </cols>
  <sheetData>
    <row r="1" spans="1:4">
      <c r="A1" s="209" t="s">
        <v>0</v>
      </c>
    </row>
    <row r="2" spans="1:4">
      <c r="A2" s="209" t="s">
        <v>228</v>
      </c>
    </row>
    <row r="3" spans="1:4">
      <c r="A3" s="209" t="s">
        <v>162</v>
      </c>
    </row>
    <row r="4" spans="1:4" s="206" customFormat="1">
      <c r="A4" s="206" t="s">
        <v>220</v>
      </c>
      <c r="C4" s="207"/>
      <c r="D4" s="207"/>
    </row>
    <row r="5" spans="1:4" s="206" customFormat="1">
      <c r="C5" s="207"/>
      <c r="D5" s="207"/>
    </row>
    <row r="6" spans="1:4" s="206" customFormat="1">
      <c r="C6" s="207"/>
      <c r="D6" s="207"/>
    </row>
    <row r="7" spans="1:4" s="206" customFormat="1">
      <c r="A7" s="211" t="s">
        <v>201</v>
      </c>
      <c r="B7" s="211" t="s">
        <v>202</v>
      </c>
      <c r="C7" s="212" t="s">
        <v>203</v>
      </c>
      <c r="D7" s="212" t="s">
        <v>110</v>
      </c>
    </row>
    <row r="8" spans="1:4" s="206" customFormat="1">
      <c r="A8" s="206">
        <v>2009</v>
      </c>
      <c r="B8" s="206">
        <v>1</v>
      </c>
      <c r="C8" s="213">
        <v>-194500</v>
      </c>
      <c r="D8" s="213">
        <f>+C8</f>
        <v>-194500</v>
      </c>
    </row>
    <row r="9" spans="1:4" s="206" customFormat="1">
      <c r="A9" s="206">
        <v>2009</v>
      </c>
      <c r="B9" s="206">
        <v>2</v>
      </c>
      <c r="C9" s="213">
        <v>0</v>
      </c>
      <c r="D9" s="213">
        <f>+D8+C9</f>
        <v>-194500</v>
      </c>
    </row>
    <row r="10" spans="1:4" s="206" customFormat="1">
      <c r="A10" s="206">
        <v>2009</v>
      </c>
      <c r="B10" s="206">
        <v>3</v>
      </c>
      <c r="C10" s="213">
        <v>0</v>
      </c>
      <c r="D10" s="213">
        <f t="shared" ref="D10:D19" si="0">+D9+C10</f>
        <v>-194500</v>
      </c>
    </row>
    <row r="11" spans="1:4" s="206" customFormat="1">
      <c r="A11" s="206">
        <v>2009</v>
      </c>
      <c r="B11" s="206">
        <v>4</v>
      </c>
      <c r="C11" s="213">
        <v>-173141.2</v>
      </c>
      <c r="D11" s="213">
        <f t="shared" si="0"/>
        <v>-367641.2</v>
      </c>
    </row>
    <row r="12" spans="1:4" s="206" customFormat="1">
      <c r="A12" s="206">
        <v>2009</v>
      </c>
      <c r="B12" s="206">
        <v>5</v>
      </c>
      <c r="C12" s="213">
        <v>0</v>
      </c>
      <c r="D12" s="213">
        <f t="shared" si="0"/>
        <v>-367641.2</v>
      </c>
    </row>
    <row r="13" spans="1:4" s="206" customFormat="1">
      <c r="A13" s="206">
        <v>2009</v>
      </c>
      <c r="B13" s="206">
        <v>6</v>
      </c>
      <c r="C13" s="213">
        <v>-1017500</v>
      </c>
      <c r="D13" s="213">
        <f t="shared" si="0"/>
        <v>-1385141.2</v>
      </c>
    </row>
    <row r="14" spans="1:4" s="206" customFormat="1">
      <c r="A14" s="206">
        <v>2009</v>
      </c>
      <c r="B14" s="206">
        <v>7</v>
      </c>
      <c r="C14" s="213">
        <v>0</v>
      </c>
      <c r="D14" s="213">
        <f t="shared" si="0"/>
        <v>-1385141.2</v>
      </c>
    </row>
    <row r="15" spans="1:4" s="206" customFormat="1">
      <c r="A15" s="206">
        <v>2009</v>
      </c>
      <c r="B15" s="206">
        <v>8</v>
      </c>
      <c r="C15" s="213">
        <v>-1455000</v>
      </c>
      <c r="D15" s="213">
        <f t="shared" si="0"/>
        <v>-2840141.2</v>
      </c>
    </row>
    <row r="16" spans="1:4" s="206" customFormat="1">
      <c r="A16" s="206">
        <v>2009</v>
      </c>
      <c r="B16" s="206">
        <v>9</v>
      </c>
      <c r="C16" s="213">
        <v>-950750</v>
      </c>
      <c r="D16" s="213">
        <f t="shared" si="0"/>
        <v>-3790891.2</v>
      </c>
    </row>
    <row r="17" spans="1:5" s="206" customFormat="1">
      <c r="A17" s="206">
        <v>2009</v>
      </c>
      <c r="B17" s="206">
        <v>10</v>
      </c>
      <c r="C17" s="213">
        <v>0</v>
      </c>
      <c r="D17" s="213">
        <f t="shared" si="0"/>
        <v>-3790891.2</v>
      </c>
    </row>
    <row r="18" spans="1:5" s="206" customFormat="1">
      <c r="A18" s="206">
        <v>2009</v>
      </c>
      <c r="B18" s="206">
        <v>11</v>
      </c>
      <c r="C18" s="213">
        <v>0</v>
      </c>
      <c r="D18" s="213">
        <f t="shared" si="0"/>
        <v>-3790891.2</v>
      </c>
    </row>
    <row r="19" spans="1:5" s="206" customFormat="1">
      <c r="A19" s="206">
        <v>2009</v>
      </c>
      <c r="B19" s="206">
        <v>12</v>
      </c>
      <c r="C19" s="213">
        <v>0</v>
      </c>
      <c r="D19" s="214">
        <f t="shared" si="0"/>
        <v>-3790891.2</v>
      </c>
      <c r="E19" s="208" t="s">
        <v>240</v>
      </c>
    </row>
    <row r="20" spans="1:5">
      <c r="A20" s="215"/>
      <c r="B20" s="216"/>
      <c r="C20" s="217"/>
      <c r="D20" s="218"/>
      <c r="E20" s="219"/>
    </row>
    <row r="21" spans="1:5">
      <c r="A21" s="215"/>
      <c r="B21" s="216"/>
      <c r="C21" s="217"/>
      <c r="D21" s="218"/>
      <c r="E21" s="219"/>
    </row>
    <row r="22" spans="1:5">
      <c r="A22" s="215"/>
      <c r="B22" s="216"/>
      <c r="C22" s="217"/>
      <c r="D22" s="218"/>
      <c r="E22" s="219"/>
    </row>
    <row r="23" spans="1:5">
      <c r="A23" s="220"/>
      <c r="B23" s="216"/>
      <c r="C23" s="217"/>
      <c r="D23" s="218"/>
      <c r="E23" s="219"/>
    </row>
    <row r="24" spans="1:5">
      <c r="A24" s="219"/>
      <c r="B24" s="216"/>
      <c r="C24" s="217"/>
      <c r="D24" s="218"/>
      <c r="E24" s="219"/>
    </row>
    <row r="25" spans="1:5">
      <c r="A25" s="219"/>
      <c r="B25" s="216"/>
      <c r="C25" s="217"/>
      <c r="D25" s="218"/>
      <c r="E25" s="219"/>
    </row>
    <row r="26" spans="1:5">
      <c r="A26" s="219"/>
      <c r="B26" s="216"/>
      <c r="C26" s="217"/>
      <c r="D26" s="218"/>
      <c r="E26" s="219"/>
    </row>
    <row r="27" spans="1:5">
      <c r="A27" s="219"/>
      <c r="B27" s="216"/>
      <c r="C27" s="217"/>
      <c r="D27" s="218"/>
      <c r="E27" s="219"/>
    </row>
    <row r="28" spans="1:5">
      <c r="A28" s="219"/>
      <c r="B28" s="216"/>
      <c r="C28" s="217"/>
      <c r="D28" s="218"/>
      <c r="E28" s="219"/>
    </row>
    <row r="29" spans="1:5">
      <c r="A29" s="219"/>
      <c r="B29" s="216"/>
      <c r="C29" s="217"/>
      <c r="D29" s="218"/>
      <c r="E29" s="219"/>
    </row>
    <row r="30" spans="1:5">
      <c r="A30" s="219"/>
      <c r="B30" s="216"/>
      <c r="C30" s="217"/>
      <c r="D30" s="218"/>
      <c r="E30" s="219"/>
    </row>
  </sheetData>
  <phoneticPr fontId="22" type="noConversion"/>
  <pageMargins left="0.75" right="0.75" top="1" bottom="1" header="1" footer="0.5"/>
  <pageSetup scale="85" orientation="portrait" r:id="rId1"/>
  <headerFooter alignWithMargins="0">
    <oddHeader xml:space="preserve">&amp;R&amp;10Exhibit No.___(RBD-6) - Revised 12/10/10
Page 12.4.4
</oddHeader>
  </headerFooter>
  <drawing r:id="rId2"/>
</worksheet>
</file>

<file path=xl/worksheets/sheet30.xml><?xml version="1.0" encoding="utf-8"?>
<worksheet xmlns="http://schemas.openxmlformats.org/spreadsheetml/2006/main" xmlns:r="http://schemas.openxmlformats.org/officeDocument/2006/relationships">
  <sheetPr transitionEvaluation="1" codeName="Sheet33">
    <pageSetUpPr autoPageBreaks="0" fitToPage="1"/>
  </sheetPr>
  <dimension ref="A1:AE221"/>
  <sheetViews>
    <sheetView defaultGridColor="0" colorId="22" zoomScale="60" zoomScaleNormal="100" workbookViewId="0">
      <pane ySplit="8" topLeftCell="A9" activePane="bottomLeft" state="frozen"/>
      <selection activeCell="U11" sqref="U11:AE11"/>
      <selection pane="bottomLeft" activeCell="B9" sqref="B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109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24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35704</v>
      </c>
      <c r="B9" s="260">
        <v>225898</v>
      </c>
      <c r="C9" s="6">
        <v>1</v>
      </c>
      <c r="D9" s="29">
        <f t="shared" ref="D9:D40" si="0">ROUND(-(+$B$9/180)*1,0)</f>
        <v>-1255</v>
      </c>
      <c r="E9" s="29">
        <f>+D9</f>
        <v>-1255</v>
      </c>
      <c r="F9" s="29">
        <f t="shared" ref="F9:F40" si="1">$B$9+E9</f>
        <v>224643</v>
      </c>
      <c r="G9" s="34">
        <f>+Inputs!$D$2</f>
        <v>0.3795</v>
      </c>
      <c r="H9" s="27">
        <f>-B9</f>
        <v>-225898</v>
      </c>
      <c r="I9" s="27">
        <f>+H9</f>
        <v>-225898</v>
      </c>
      <c r="J9" s="27">
        <f>H9*G9</f>
        <v>-85728.290999999997</v>
      </c>
      <c r="K9" s="27">
        <f t="shared" ref="K9:K40" si="2">D9</f>
        <v>-1255</v>
      </c>
      <c r="L9" s="27">
        <f>+K9</f>
        <v>-1255</v>
      </c>
      <c r="M9" s="27">
        <f t="shared" ref="M9:M40" si="3">K9*G9</f>
        <v>-476.27249999999998</v>
      </c>
      <c r="N9" s="27">
        <f t="shared" ref="N9:N40" si="4">M9-J9</f>
        <v>85252.018499999991</v>
      </c>
      <c r="O9" s="27">
        <f>+N9</f>
        <v>85252.018499999991</v>
      </c>
      <c r="P9" s="27">
        <f>-SUM(N9)</f>
        <v>-85252.018499999991</v>
      </c>
      <c r="Q9" s="38">
        <f>VLOOKUP(Q8,A9:P188,5)</f>
        <v>-184485</v>
      </c>
      <c r="R9" s="38">
        <f>VLOOKUP(R8,A9:P188,5)</f>
        <v>-192765</v>
      </c>
      <c r="S9" s="38">
        <f>+R9-Q9</f>
        <v>-8280</v>
      </c>
      <c r="T9" s="35" t="s">
        <v>64</v>
      </c>
      <c r="U9" s="145">
        <f>-IF(TYPE(VLOOKUP(U8,$A$9:$P$188,6,FALSE))=16,0,VLOOKUP(U8,$A$9:$P$188,6,FALSE))</f>
        <v>-40723</v>
      </c>
      <c r="V9" s="145">
        <f>-IF(TYPE(VLOOKUP(V8,$A$9:$P$188,6,FALSE))=16,0,VLOOKUP(V8,$A$9:$P$188,6,FALSE))</f>
        <v>-40033</v>
      </c>
      <c r="W9" s="145">
        <f t="shared" ref="W9:AE9" si="5">-IF(TYPE(VLOOKUP(W8,$A$9:$P$188,6,FALSE))=16,0,VLOOKUP(W8,$A$9:$P$188,6,FALSE))</f>
        <v>-39343</v>
      </c>
      <c r="X9" s="145">
        <f t="shared" si="5"/>
        <v>-38653</v>
      </c>
      <c r="Y9" s="145">
        <f t="shared" si="5"/>
        <v>-37963</v>
      </c>
      <c r="Z9" s="145">
        <f t="shared" si="5"/>
        <v>-37273</v>
      </c>
      <c r="AA9" s="145">
        <f t="shared" si="5"/>
        <v>-36583</v>
      </c>
      <c r="AB9" s="145">
        <f t="shared" si="5"/>
        <v>-35893</v>
      </c>
      <c r="AC9" s="145">
        <f t="shared" si="5"/>
        <v>-35203</v>
      </c>
      <c r="AD9" s="145">
        <f t="shared" si="5"/>
        <v>-34513</v>
      </c>
      <c r="AE9" s="145">
        <f t="shared" si="5"/>
        <v>-33823</v>
      </c>
    </row>
    <row r="10" spans="1:31">
      <c r="A10" s="30">
        <v>35735</v>
      </c>
      <c r="B10" s="9"/>
      <c r="C10" s="6">
        <v>2</v>
      </c>
      <c r="D10" s="29">
        <f t="shared" si="0"/>
        <v>-1255</v>
      </c>
      <c r="E10" s="29">
        <f t="shared" ref="E10:E41" si="6">+E9+D10</f>
        <v>-2510</v>
      </c>
      <c r="F10" s="29">
        <f t="shared" si="1"/>
        <v>223388</v>
      </c>
      <c r="G10" s="34">
        <f>+Inputs!$D$2</f>
        <v>0.3795</v>
      </c>
      <c r="H10" s="2"/>
      <c r="I10" s="27">
        <f t="shared" ref="I10:I41" si="7">+I9+H10</f>
        <v>-225898</v>
      </c>
      <c r="J10" s="27"/>
      <c r="K10" s="27">
        <f t="shared" si="2"/>
        <v>-1255</v>
      </c>
      <c r="L10" s="27">
        <f t="shared" ref="L10:L41" si="8">+L9+K10</f>
        <v>-2510</v>
      </c>
      <c r="M10" s="27">
        <f t="shared" si="3"/>
        <v>-476.27249999999998</v>
      </c>
      <c r="N10" s="27">
        <f t="shared" si="4"/>
        <v>-476.27249999999998</v>
      </c>
      <c r="O10" s="27">
        <f t="shared" ref="O10:O41" si="9">+O9+N10</f>
        <v>84775.745999999985</v>
      </c>
      <c r="P10" s="27">
        <f t="shared" ref="P10:P41" si="10">P9-N10</f>
        <v>-84775.745999999985</v>
      </c>
      <c r="Q10" s="38">
        <f>VLOOKUP(Q8,A9:P188,15)</f>
        <v>15715.229499999859</v>
      </c>
      <c r="R10" s="38">
        <f>VLOOKUP(R8,A9:P188,15)</f>
        <v>12572.886699999861</v>
      </c>
      <c r="S10" s="38">
        <f>+R10-Q10</f>
        <v>-3142.3427999999985</v>
      </c>
      <c r="T10" s="36" t="s">
        <v>69</v>
      </c>
    </row>
    <row r="11" spans="1:31">
      <c r="A11" s="31">
        <v>35765</v>
      </c>
      <c r="B11" s="5"/>
      <c r="C11" s="6">
        <v>3</v>
      </c>
      <c r="D11" s="29">
        <f t="shared" si="0"/>
        <v>-1255</v>
      </c>
      <c r="E11" s="29">
        <f t="shared" si="6"/>
        <v>-3765</v>
      </c>
      <c r="F11" s="29">
        <f t="shared" si="1"/>
        <v>222133</v>
      </c>
      <c r="G11" s="34">
        <f>+Inputs!$D$2</f>
        <v>0.3795</v>
      </c>
      <c r="H11" s="2"/>
      <c r="I11" s="27">
        <f t="shared" si="7"/>
        <v>-225898</v>
      </c>
      <c r="J11" s="27"/>
      <c r="K11" s="27">
        <f t="shared" si="2"/>
        <v>-1255</v>
      </c>
      <c r="L11" s="27">
        <f t="shared" si="8"/>
        <v>-3765</v>
      </c>
      <c r="M11" s="27">
        <f t="shared" si="3"/>
        <v>-476.27249999999998</v>
      </c>
      <c r="N11" s="27">
        <f t="shared" si="4"/>
        <v>-476.27249999999998</v>
      </c>
      <c r="O11" s="27">
        <f t="shared" si="9"/>
        <v>84299.473499999978</v>
      </c>
      <c r="P11" s="27">
        <f t="shared" si="10"/>
        <v>-84299.473499999978</v>
      </c>
      <c r="Q11" s="38">
        <f>+VLOOKUP(Q8,A9:P188,16)</f>
        <v>-15715.229499999859</v>
      </c>
      <c r="R11" s="38">
        <f>+VLOOKUP(R8,A9:P188,16)</f>
        <v>-12572.886699999861</v>
      </c>
      <c r="S11" s="38">
        <f>(+Q11+R11)/2</f>
        <v>-14144.05809999986</v>
      </c>
      <c r="T11" s="36" t="s">
        <v>113</v>
      </c>
      <c r="U11" s="145">
        <f>IF(TYPE(VLOOKUP(U8,$A$9:$P$188,16,FALSE))=16,0,VLOOKUP(U8,$A$9:$P$188,16,FALSE))</f>
        <v>-15453.36759999986</v>
      </c>
      <c r="V11" s="145">
        <f t="shared" ref="V11:AE11" si="11">IF(TYPE(VLOOKUP(V8,$A$9:$P$188,16,FALSE))=16,0,VLOOKUP(V8,$A$9:$P$188,16,FALSE))</f>
        <v>-15191.50569999986</v>
      </c>
      <c r="W11" s="145">
        <f t="shared" si="11"/>
        <v>-14929.64379999986</v>
      </c>
      <c r="X11" s="145">
        <f t="shared" si="11"/>
        <v>-14667.78189999986</v>
      </c>
      <c r="Y11" s="145">
        <f t="shared" si="11"/>
        <v>-14405.91999999986</v>
      </c>
      <c r="Z11" s="145">
        <f t="shared" si="11"/>
        <v>-14144.05809999986</v>
      </c>
      <c r="AA11" s="145">
        <f t="shared" si="11"/>
        <v>-13882.19619999986</v>
      </c>
      <c r="AB11" s="145">
        <f t="shared" si="11"/>
        <v>-13620.33429999986</v>
      </c>
      <c r="AC11" s="145">
        <f t="shared" si="11"/>
        <v>-13358.47239999986</v>
      </c>
      <c r="AD11" s="145">
        <f t="shared" si="11"/>
        <v>-13096.610499999861</v>
      </c>
      <c r="AE11" s="145">
        <f t="shared" si="11"/>
        <v>-12834.748599999861</v>
      </c>
    </row>
    <row r="12" spans="1:31">
      <c r="A12" s="30">
        <v>35796</v>
      </c>
      <c r="B12" s="3"/>
      <c r="C12" s="6">
        <v>4</v>
      </c>
      <c r="D12" s="29">
        <f t="shared" si="0"/>
        <v>-1255</v>
      </c>
      <c r="E12" s="29">
        <f t="shared" si="6"/>
        <v>-5020</v>
      </c>
      <c r="F12" s="29">
        <f t="shared" si="1"/>
        <v>220878</v>
      </c>
      <c r="G12" s="34">
        <f>+Inputs!$D$2</f>
        <v>0.3795</v>
      </c>
      <c r="H12" s="2"/>
      <c r="I12" s="27">
        <f t="shared" si="7"/>
        <v>-225898</v>
      </c>
      <c r="J12" s="27"/>
      <c r="K12" s="27">
        <f t="shared" si="2"/>
        <v>-1255</v>
      </c>
      <c r="L12" s="27">
        <f t="shared" si="8"/>
        <v>-5020</v>
      </c>
      <c r="M12" s="27">
        <f t="shared" si="3"/>
        <v>-476.27249999999998</v>
      </c>
      <c r="N12" s="27">
        <f t="shared" si="4"/>
        <v>-476.27249999999998</v>
      </c>
      <c r="O12" s="27">
        <f t="shared" si="9"/>
        <v>83823.200999999972</v>
      </c>
      <c r="P12" s="27">
        <f t="shared" si="10"/>
        <v>-83823.200999999972</v>
      </c>
      <c r="Q12" s="39"/>
      <c r="R12" s="40"/>
      <c r="S12" s="40"/>
      <c r="T12" s="36"/>
    </row>
    <row r="13" spans="1:31">
      <c r="A13" s="31">
        <v>35827</v>
      </c>
      <c r="B13" s="3"/>
      <c r="C13" s="6">
        <v>5</v>
      </c>
      <c r="D13" s="29">
        <f t="shared" si="0"/>
        <v>-1255</v>
      </c>
      <c r="E13" s="29">
        <f t="shared" si="6"/>
        <v>-6275</v>
      </c>
      <c r="F13" s="29">
        <f t="shared" si="1"/>
        <v>219623</v>
      </c>
      <c r="G13" s="34">
        <f>+Inputs!$D$2</f>
        <v>0.3795</v>
      </c>
      <c r="H13" s="2"/>
      <c r="I13" s="27">
        <f t="shared" si="7"/>
        <v>-225898</v>
      </c>
      <c r="J13" s="27"/>
      <c r="K13" s="27">
        <f t="shared" si="2"/>
        <v>-1255</v>
      </c>
      <c r="L13" s="27">
        <f t="shared" si="8"/>
        <v>-6275</v>
      </c>
      <c r="M13" s="27">
        <f t="shared" si="3"/>
        <v>-476.27249999999998</v>
      </c>
      <c r="N13" s="27">
        <f t="shared" si="4"/>
        <v>-476.27249999999998</v>
      </c>
      <c r="O13" s="27">
        <f t="shared" si="9"/>
        <v>83346.928499999965</v>
      </c>
      <c r="P13" s="27">
        <f t="shared" si="10"/>
        <v>-83346.928499999965</v>
      </c>
      <c r="Q13" s="38">
        <f>VLOOKUP(Q8,A9:P188,9)</f>
        <v>-225898</v>
      </c>
      <c r="R13" s="38">
        <f>VLOOKUP(R8,A9:P188,9)</f>
        <v>-225898</v>
      </c>
      <c r="S13" s="38">
        <f>+R13-Q13</f>
        <v>0</v>
      </c>
      <c r="T13" s="36" t="s">
        <v>70</v>
      </c>
    </row>
    <row r="14" spans="1:31">
      <c r="A14" s="30">
        <v>35855</v>
      </c>
      <c r="B14" s="3"/>
      <c r="C14" s="6">
        <v>6</v>
      </c>
      <c r="D14" s="29">
        <f t="shared" si="0"/>
        <v>-1255</v>
      </c>
      <c r="E14" s="29">
        <f t="shared" si="6"/>
        <v>-7530</v>
      </c>
      <c r="F14" s="29">
        <f t="shared" si="1"/>
        <v>218368</v>
      </c>
      <c r="G14" s="34">
        <f>+Inputs!$D$2</f>
        <v>0.3795</v>
      </c>
      <c r="H14" s="2"/>
      <c r="I14" s="27">
        <f t="shared" si="7"/>
        <v>-225898</v>
      </c>
      <c r="J14" s="27"/>
      <c r="K14" s="27">
        <f t="shared" si="2"/>
        <v>-1255</v>
      </c>
      <c r="L14" s="27">
        <f t="shared" si="8"/>
        <v>-7530</v>
      </c>
      <c r="M14" s="27">
        <f t="shared" si="3"/>
        <v>-476.27249999999998</v>
      </c>
      <c r="N14" s="27">
        <f t="shared" si="4"/>
        <v>-476.27249999999998</v>
      </c>
      <c r="O14" s="27">
        <f t="shared" si="9"/>
        <v>82870.655999999959</v>
      </c>
      <c r="P14" s="27">
        <f t="shared" si="10"/>
        <v>-82870.655999999959</v>
      </c>
      <c r="Q14" s="38">
        <f>VLOOKUP(Q8,A9:P188,12)</f>
        <v>-184485</v>
      </c>
      <c r="R14" s="38">
        <f>VLOOKUP(R8,A9:P188,12)</f>
        <v>-192765</v>
      </c>
      <c r="S14" s="38">
        <f>+R14-Q14</f>
        <v>-8280</v>
      </c>
      <c r="T14" s="37" t="s">
        <v>93</v>
      </c>
    </row>
    <row r="15" spans="1:31">
      <c r="A15" s="31">
        <v>35886</v>
      </c>
      <c r="B15" s="3"/>
      <c r="C15" s="6">
        <v>7</v>
      </c>
      <c r="D15" s="29">
        <f t="shared" si="0"/>
        <v>-1255</v>
      </c>
      <c r="E15" s="29">
        <f t="shared" si="6"/>
        <v>-8785</v>
      </c>
      <c r="F15" s="29">
        <f t="shared" si="1"/>
        <v>217113</v>
      </c>
      <c r="G15" s="34">
        <f>+Inputs!$D$2</f>
        <v>0.3795</v>
      </c>
      <c r="H15" s="2"/>
      <c r="I15" s="27">
        <f t="shared" si="7"/>
        <v>-225898</v>
      </c>
      <c r="J15" s="27"/>
      <c r="K15" s="27">
        <f t="shared" si="2"/>
        <v>-1255</v>
      </c>
      <c r="L15" s="27">
        <f t="shared" si="8"/>
        <v>-8785</v>
      </c>
      <c r="M15" s="27">
        <f t="shared" si="3"/>
        <v>-476.27249999999998</v>
      </c>
      <c r="N15" s="27">
        <f t="shared" si="4"/>
        <v>-476.27249999999998</v>
      </c>
      <c r="O15" s="27">
        <f t="shared" si="9"/>
        <v>82394.383499999953</v>
      </c>
      <c r="P15" s="27">
        <f t="shared" si="10"/>
        <v>-82394.383499999953</v>
      </c>
    </row>
    <row r="16" spans="1:31">
      <c r="A16" s="30">
        <v>35916</v>
      </c>
      <c r="B16" s="3"/>
      <c r="C16" s="6">
        <v>8</v>
      </c>
      <c r="D16" s="29">
        <f t="shared" si="0"/>
        <v>-1255</v>
      </c>
      <c r="E16" s="29">
        <f t="shared" si="6"/>
        <v>-10040</v>
      </c>
      <c r="F16" s="29">
        <f t="shared" si="1"/>
        <v>215858</v>
      </c>
      <c r="G16" s="34">
        <f>+Inputs!$D$2</f>
        <v>0.3795</v>
      </c>
      <c r="H16" s="2"/>
      <c r="I16" s="27">
        <f t="shared" si="7"/>
        <v>-225898</v>
      </c>
      <c r="J16" s="27"/>
      <c r="K16" s="27">
        <f t="shared" si="2"/>
        <v>-1255</v>
      </c>
      <c r="L16" s="27">
        <f t="shared" si="8"/>
        <v>-10040</v>
      </c>
      <c r="M16" s="27">
        <f t="shared" si="3"/>
        <v>-476.27249999999998</v>
      </c>
      <c r="N16" s="27">
        <f t="shared" si="4"/>
        <v>-476.27249999999998</v>
      </c>
      <c r="O16" s="27">
        <f t="shared" si="9"/>
        <v>81918.110999999946</v>
      </c>
      <c r="P16" s="27">
        <f t="shared" si="10"/>
        <v>-81918.110999999946</v>
      </c>
      <c r="Q16" s="4"/>
      <c r="R16" s="4"/>
      <c r="S16" s="4"/>
    </row>
    <row r="17" spans="1:19">
      <c r="A17" s="31">
        <v>35947</v>
      </c>
      <c r="B17" s="3"/>
      <c r="C17" s="6">
        <v>9</v>
      </c>
      <c r="D17" s="29">
        <f t="shared" si="0"/>
        <v>-1255</v>
      </c>
      <c r="E17" s="29">
        <f t="shared" si="6"/>
        <v>-11295</v>
      </c>
      <c r="F17" s="29">
        <f t="shared" si="1"/>
        <v>214603</v>
      </c>
      <c r="G17" s="34">
        <f>+Inputs!$D$2</f>
        <v>0.3795</v>
      </c>
      <c r="H17" s="2"/>
      <c r="I17" s="27">
        <f t="shared" si="7"/>
        <v>-225898</v>
      </c>
      <c r="J17" s="27"/>
      <c r="K17" s="27">
        <f t="shared" si="2"/>
        <v>-1255</v>
      </c>
      <c r="L17" s="27">
        <f t="shared" si="8"/>
        <v>-11295</v>
      </c>
      <c r="M17" s="27">
        <f t="shared" si="3"/>
        <v>-476.27249999999998</v>
      </c>
      <c r="N17" s="27">
        <f t="shared" si="4"/>
        <v>-476.27249999999998</v>
      </c>
      <c r="O17" s="27">
        <f t="shared" si="9"/>
        <v>81441.83849999994</v>
      </c>
      <c r="P17" s="27">
        <f t="shared" si="10"/>
        <v>-81441.83849999994</v>
      </c>
      <c r="Q17" s="4"/>
      <c r="R17" s="4"/>
      <c r="S17" s="4"/>
    </row>
    <row r="18" spans="1:19">
      <c r="A18" s="30">
        <v>35977</v>
      </c>
      <c r="B18" s="3"/>
      <c r="C18" s="6">
        <v>10</v>
      </c>
      <c r="D18" s="29">
        <f t="shared" si="0"/>
        <v>-1255</v>
      </c>
      <c r="E18" s="29">
        <f t="shared" si="6"/>
        <v>-12550</v>
      </c>
      <c r="F18" s="29">
        <f t="shared" si="1"/>
        <v>213348</v>
      </c>
      <c r="G18" s="34">
        <f>+Inputs!$D$2</f>
        <v>0.3795</v>
      </c>
      <c r="H18" s="2"/>
      <c r="I18" s="27">
        <f t="shared" si="7"/>
        <v>-225898</v>
      </c>
      <c r="J18" s="27"/>
      <c r="K18" s="27">
        <f t="shared" si="2"/>
        <v>-1255</v>
      </c>
      <c r="L18" s="27">
        <f t="shared" si="8"/>
        <v>-12550</v>
      </c>
      <c r="M18" s="27">
        <f t="shared" si="3"/>
        <v>-476.27249999999998</v>
      </c>
      <c r="N18" s="27">
        <f t="shared" si="4"/>
        <v>-476.27249999999998</v>
      </c>
      <c r="O18" s="27">
        <f t="shared" si="9"/>
        <v>80965.565999999933</v>
      </c>
      <c r="P18" s="27">
        <f t="shared" si="10"/>
        <v>-80965.565999999933</v>
      </c>
      <c r="Q18" s="4"/>
      <c r="R18" s="4"/>
      <c r="S18" s="4"/>
    </row>
    <row r="19" spans="1:19">
      <c r="A19" s="31">
        <v>36008</v>
      </c>
      <c r="B19" s="3"/>
      <c r="C19" s="6">
        <v>11</v>
      </c>
      <c r="D19" s="29">
        <f t="shared" si="0"/>
        <v>-1255</v>
      </c>
      <c r="E19" s="29">
        <f t="shared" si="6"/>
        <v>-13805</v>
      </c>
      <c r="F19" s="29">
        <f t="shared" si="1"/>
        <v>212093</v>
      </c>
      <c r="G19" s="34">
        <f>+Inputs!$D$2</f>
        <v>0.3795</v>
      </c>
      <c r="H19" s="2"/>
      <c r="I19" s="27">
        <f t="shared" si="7"/>
        <v>-225898</v>
      </c>
      <c r="J19" s="27"/>
      <c r="K19" s="27">
        <f t="shared" si="2"/>
        <v>-1255</v>
      </c>
      <c r="L19" s="27">
        <f t="shared" si="8"/>
        <v>-13805</v>
      </c>
      <c r="M19" s="27">
        <f t="shared" si="3"/>
        <v>-476.27249999999998</v>
      </c>
      <c r="N19" s="27">
        <f t="shared" si="4"/>
        <v>-476.27249999999998</v>
      </c>
      <c r="O19" s="27">
        <f t="shared" si="9"/>
        <v>80489.293499999927</v>
      </c>
      <c r="P19" s="27">
        <f t="shared" si="10"/>
        <v>-80489.293499999927</v>
      </c>
      <c r="Q19" s="4"/>
      <c r="R19" s="4"/>
      <c r="S19" s="4"/>
    </row>
    <row r="20" spans="1:19">
      <c r="A20" s="30">
        <v>36039</v>
      </c>
      <c r="B20" s="3"/>
      <c r="C20" s="6">
        <v>12</v>
      </c>
      <c r="D20" s="29">
        <f t="shared" si="0"/>
        <v>-1255</v>
      </c>
      <c r="E20" s="29">
        <f t="shared" si="6"/>
        <v>-15060</v>
      </c>
      <c r="F20" s="29">
        <f t="shared" si="1"/>
        <v>210838</v>
      </c>
      <c r="G20" s="34">
        <f>+Inputs!$D$2</f>
        <v>0.3795</v>
      </c>
      <c r="H20" s="2"/>
      <c r="I20" s="27">
        <f t="shared" si="7"/>
        <v>-225898</v>
      </c>
      <c r="J20" s="27"/>
      <c r="K20" s="27">
        <f t="shared" si="2"/>
        <v>-1255</v>
      </c>
      <c r="L20" s="27">
        <f t="shared" si="8"/>
        <v>-15060</v>
      </c>
      <c r="M20" s="27">
        <f t="shared" si="3"/>
        <v>-476.27249999999998</v>
      </c>
      <c r="N20" s="27">
        <f t="shared" si="4"/>
        <v>-476.27249999999998</v>
      </c>
      <c r="O20" s="27">
        <f t="shared" si="9"/>
        <v>80013.020999999921</v>
      </c>
      <c r="P20" s="27">
        <f t="shared" si="10"/>
        <v>-80013.020999999921</v>
      </c>
      <c r="Q20" s="4"/>
      <c r="R20" s="4"/>
      <c r="S20" s="4"/>
    </row>
    <row r="21" spans="1:19">
      <c r="A21" s="31">
        <v>36069</v>
      </c>
      <c r="B21" s="3"/>
      <c r="C21" s="6">
        <v>13</v>
      </c>
      <c r="D21" s="29">
        <f t="shared" si="0"/>
        <v>-1255</v>
      </c>
      <c r="E21" s="29">
        <f t="shared" si="6"/>
        <v>-16315</v>
      </c>
      <c r="F21" s="29">
        <f t="shared" si="1"/>
        <v>209583</v>
      </c>
      <c r="G21" s="34">
        <f>+Inputs!$D$2</f>
        <v>0.3795</v>
      </c>
      <c r="H21" s="2"/>
      <c r="I21" s="27">
        <f t="shared" si="7"/>
        <v>-225898</v>
      </c>
      <c r="J21" s="27"/>
      <c r="K21" s="27">
        <f t="shared" si="2"/>
        <v>-1255</v>
      </c>
      <c r="L21" s="27">
        <f t="shared" si="8"/>
        <v>-16315</v>
      </c>
      <c r="M21" s="27">
        <f t="shared" si="3"/>
        <v>-476.27249999999998</v>
      </c>
      <c r="N21" s="27">
        <f t="shared" si="4"/>
        <v>-476.27249999999998</v>
      </c>
      <c r="O21" s="27">
        <f t="shared" si="9"/>
        <v>79536.748499999914</v>
      </c>
      <c r="P21" s="27">
        <f t="shared" si="10"/>
        <v>-79536.748499999914</v>
      </c>
      <c r="Q21" s="4"/>
      <c r="R21" s="4"/>
      <c r="S21" s="4"/>
    </row>
    <row r="22" spans="1:19">
      <c r="A22" s="30">
        <v>36100</v>
      </c>
      <c r="B22" s="3"/>
      <c r="C22" s="6">
        <v>14</v>
      </c>
      <c r="D22" s="29">
        <f t="shared" si="0"/>
        <v>-1255</v>
      </c>
      <c r="E22" s="29">
        <f t="shared" si="6"/>
        <v>-17570</v>
      </c>
      <c r="F22" s="29">
        <f t="shared" si="1"/>
        <v>208328</v>
      </c>
      <c r="G22" s="34">
        <f>+Inputs!$D$2</f>
        <v>0.3795</v>
      </c>
      <c r="H22" s="2"/>
      <c r="I22" s="27">
        <f t="shared" si="7"/>
        <v>-225898</v>
      </c>
      <c r="J22" s="27"/>
      <c r="K22" s="27">
        <f t="shared" si="2"/>
        <v>-1255</v>
      </c>
      <c r="L22" s="27">
        <f t="shared" si="8"/>
        <v>-17570</v>
      </c>
      <c r="M22" s="27">
        <f t="shared" si="3"/>
        <v>-476.27249999999998</v>
      </c>
      <c r="N22" s="27">
        <f t="shared" si="4"/>
        <v>-476.27249999999998</v>
      </c>
      <c r="O22" s="27">
        <f t="shared" si="9"/>
        <v>79060.475999999908</v>
      </c>
      <c r="P22" s="27">
        <f t="shared" si="10"/>
        <v>-79060.475999999908</v>
      </c>
      <c r="Q22" s="4"/>
      <c r="R22" s="4"/>
      <c r="S22" s="4"/>
    </row>
    <row r="23" spans="1:19">
      <c r="A23" s="31">
        <v>36130</v>
      </c>
      <c r="B23" s="3"/>
      <c r="C23" s="6">
        <v>15</v>
      </c>
      <c r="D23" s="29">
        <f t="shared" si="0"/>
        <v>-1255</v>
      </c>
      <c r="E23" s="29">
        <f t="shared" si="6"/>
        <v>-18825</v>
      </c>
      <c r="F23" s="29">
        <f t="shared" si="1"/>
        <v>207073</v>
      </c>
      <c r="G23" s="34">
        <f>+Inputs!$D$2</f>
        <v>0.3795</v>
      </c>
      <c r="H23" s="2"/>
      <c r="I23" s="27">
        <f t="shared" si="7"/>
        <v>-225898</v>
      </c>
      <c r="J23" s="27"/>
      <c r="K23" s="27">
        <f t="shared" si="2"/>
        <v>-1255</v>
      </c>
      <c r="L23" s="27">
        <f t="shared" si="8"/>
        <v>-18825</v>
      </c>
      <c r="M23" s="27">
        <f t="shared" si="3"/>
        <v>-476.27249999999998</v>
      </c>
      <c r="N23" s="27">
        <f t="shared" si="4"/>
        <v>-476.27249999999998</v>
      </c>
      <c r="O23" s="27">
        <f t="shared" si="9"/>
        <v>78584.203499999901</v>
      </c>
      <c r="P23" s="27">
        <f t="shared" si="10"/>
        <v>-78584.203499999901</v>
      </c>
      <c r="Q23" s="4"/>
      <c r="R23" s="4"/>
      <c r="S23" s="4"/>
    </row>
    <row r="24" spans="1:19">
      <c r="A24" s="30">
        <v>36161</v>
      </c>
      <c r="B24" s="3"/>
      <c r="C24" s="6">
        <v>16</v>
      </c>
      <c r="D24" s="29">
        <f t="shared" si="0"/>
        <v>-1255</v>
      </c>
      <c r="E24" s="29">
        <f t="shared" si="6"/>
        <v>-20080</v>
      </c>
      <c r="F24" s="29">
        <f t="shared" si="1"/>
        <v>205818</v>
      </c>
      <c r="G24" s="34">
        <f>+Inputs!$D$2</f>
        <v>0.3795</v>
      </c>
      <c r="H24" s="2"/>
      <c r="I24" s="27">
        <f t="shared" si="7"/>
        <v>-225898</v>
      </c>
      <c r="J24" s="27"/>
      <c r="K24" s="27">
        <f t="shared" si="2"/>
        <v>-1255</v>
      </c>
      <c r="L24" s="27">
        <f t="shared" si="8"/>
        <v>-20080</v>
      </c>
      <c r="M24" s="27">
        <f t="shared" si="3"/>
        <v>-476.27249999999998</v>
      </c>
      <c r="N24" s="27">
        <f t="shared" si="4"/>
        <v>-476.27249999999998</v>
      </c>
      <c r="O24" s="27">
        <f t="shared" si="9"/>
        <v>78107.930999999895</v>
      </c>
      <c r="P24" s="27">
        <f t="shared" si="10"/>
        <v>-78107.930999999895</v>
      </c>
      <c r="Q24" s="4"/>
      <c r="R24" s="4"/>
      <c r="S24" s="4"/>
    </row>
    <row r="25" spans="1:19">
      <c r="A25" s="31">
        <v>36192</v>
      </c>
      <c r="B25" s="3"/>
      <c r="C25" s="6">
        <v>17</v>
      </c>
      <c r="D25" s="29">
        <f t="shared" si="0"/>
        <v>-1255</v>
      </c>
      <c r="E25" s="29">
        <f t="shared" si="6"/>
        <v>-21335</v>
      </c>
      <c r="F25" s="29">
        <f t="shared" si="1"/>
        <v>204563</v>
      </c>
      <c r="G25" s="34">
        <f>+Inputs!$D$2</f>
        <v>0.3795</v>
      </c>
      <c r="H25" s="2"/>
      <c r="I25" s="27">
        <f t="shared" si="7"/>
        <v>-225898</v>
      </c>
      <c r="J25" s="27"/>
      <c r="K25" s="27">
        <f t="shared" si="2"/>
        <v>-1255</v>
      </c>
      <c r="L25" s="27">
        <f t="shared" si="8"/>
        <v>-21335</v>
      </c>
      <c r="M25" s="27">
        <f t="shared" si="3"/>
        <v>-476.27249999999998</v>
      </c>
      <c r="N25" s="27">
        <f t="shared" si="4"/>
        <v>-476.27249999999998</v>
      </c>
      <c r="O25" s="27">
        <f t="shared" si="9"/>
        <v>77631.658499999889</v>
      </c>
      <c r="P25" s="27">
        <f t="shared" si="10"/>
        <v>-77631.658499999889</v>
      </c>
      <c r="Q25" s="4"/>
      <c r="R25" s="4"/>
      <c r="S25" s="4"/>
    </row>
    <row r="26" spans="1:19">
      <c r="A26" s="30">
        <v>36220</v>
      </c>
      <c r="B26" s="3"/>
      <c r="C26" s="6">
        <v>18</v>
      </c>
      <c r="D26" s="29">
        <f t="shared" si="0"/>
        <v>-1255</v>
      </c>
      <c r="E26" s="29">
        <f t="shared" si="6"/>
        <v>-22590</v>
      </c>
      <c r="F26" s="29">
        <f t="shared" si="1"/>
        <v>203308</v>
      </c>
      <c r="G26" s="34">
        <f>+Inputs!$D$2</f>
        <v>0.3795</v>
      </c>
      <c r="H26" s="2"/>
      <c r="I26" s="27">
        <f t="shared" si="7"/>
        <v>-225898</v>
      </c>
      <c r="J26" s="27"/>
      <c r="K26" s="27">
        <f t="shared" si="2"/>
        <v>-1255</v>
      </c>
      <c r="L26" s="27">
        <f t="shared" si="8"/>
        <v>-22590</v>
      </c>
      <c r="M26" s="27">
        <f t="shared" si="3"/>
        <v>-476.27249999999998</v>
      </c>
      <c r="N26" s="27">
        <f t="shared" si="4"/>
        <v>-476.27249999999998</v>
      </c>
      <c r="O26" s="27">
        <f t="shared" si="9"/>
        <v>77155.385999999882</v>
      </c>
      <c r="P26" s="27">
        <f t="shared" si="10"/>
        <v>-77155.385999999882</v>
      </c>
      <c r="Q26" s="4"/>
      <c r="R26" s="4"/>
      <c r="S26" s="4"/>
    </row>
    <row r="27" spans="1:19">
      <c r="A27" s="31">
        <v>36251</v>
      </c>
      <c r="B27" s="3"/>
      <c r="C27" s="6">
        <v>19</v>
      </c>
      <c r="D27" s="29">
        <f t="shared" si="0"/>
        <v>-1255</v>
      </c>
      <c r="E27" s="29">
        <f t="shared" si="6"/>
        <v>-23845</v>
      </c>
      <c r="F27" s="29">
        <f t="shared" si="1"/>
        <v>202053</v>
      </c>
      <c r="G27" s="34">
        <f>+Inputs!$D$2</f>
        <v>0.3795</v>
      </c>
      <c r="H27" s="2"/>
      <c r="I27" s="27">
        <f t="shared" si="7"/>
        <v>-225898</v>
      </c>
      <c r="J27" s="27"/>
      <c r="K27" s="27">
        <f t="shared" si="2"/>
        <v>-1255</v>
      </c>
      <c r="L27" s="27">
        <f t="shared" si="8"/>
        <v>-23845</v>
      </c>
      <c r="M27" s="27">
        <f t="shared" si="3"/>
        <v>-476.27249999999998</v>
      </c>
      <c r="N27" s="27">
        <f t="shared" si="4"/>
        <v>-476.27249999999998</v>
      </c>
      <c r="O27" s="27">
        <f t="shared" si="9"/>
        <v>76679.113499999876</v>
      </c>
      <c r="P27" s="27">
        <f t="shared" si="10"/>
        <v>-76679.113499999876</v>
      </c>
      <c r="Q27" s="4"/>
      <c r="R27" s="4"/>
      <c r="S27" s="4"/>
    </row>
    <row r="28" spans="1:19">
      <c r="A28" s="30">
        <v>36281</v>
      </c>
      <c r="B28" s="3"/>
      <c r="C28" s="6">
        <v>20</v>
      </c>
      <c r="D28" s="29">
        <f t="shared" si="0"/>
        <v>-1255</v>
      </c>
      <c r="E28" s="29">
        <f t="shared" si="6"/>
        <v>-25100</v>
      </c>
      <c r="F28" s="29">
        <f t="shared" si="1"/>
        <v>200798</v>
      </c>
      <c r="G28" s="34">
        <f>+Inputs!$D$2</f>
        <v>0.3795</v>
      </c>
      <c r="H28" s="2"/>
      <c r="I28" s="27">
        <f t="shared" si="7"/>
        <v>-225898</v>
      </c>
      <c r="J28" s="27"/>
      <c r="K28" s="27">
        <f t="shared" si="2"/>
        <v>-1255</v>
      </c>
      <c r="L28" s="27">
        <f t="shared" si="8"/>
        <v>-25100</v>
      </c>
      <c r="M28" s="27">
        <f t="shared" si="3"/>
        <v>-476.27249999999998</v>
      </c>
      <c r="N28" s="27">
        <f t="shared" si="4"/>
        <v>-476.27249999999998</v>
      </c>
      <c r="O28" s="27">
        <f t="shared" si="9"/>
        <v>76202.840999999869</v>
      </c>
      <c r="P28" s="27">
        <f t="shared" si="10"/>
        <v>-76202.840999999869</v>
      </c>
      <c r="Q28" s="4"/>
      <c r="R28" s="4"/>
      <c r="S28" s="4"/>
    </row>
    <row r="29" spans="1:19">
      <c r="A29" s="31">
        <v>36312</v>
      </c>
      <c r="B29" s="3"/>
      <c r="C29" s="6">
        <v>21</v>
      </c>
      <c r="D29" s="29">
        <f t="shared" si="0"/>
        <v>-1255</v>
      </c>
      <c r="E29" s="29">
        <f t="shared" si="6"/>
        <v>-26355</v>
      </c>
      <c r="F29" s="29">
        <f t="shared" si="1"/>
        <v>199543</v>
      </c>
      <c r="G29" s="34">
        <f>+Inputs!$D$2</f>
        <v>0.3795</v>
      </c>
      <c r="H29" s="2"/>
      <c r="I29" s="27">
        <f t="shared" si="7"/>
        <v>-225898</v>
      </c>
      <c r="J29" s="27"/>
      <c r="K29" s="27">
        <f t="shared" si="2"/>
        <v>-1255</v>
      </c>
      <c r="L29" s="27">
        <f t="shared" si="8"/>
        <v>-26355</v>
      </c>
      <c r="M29" s="27">
        <f t="shared" si="3"/>
        <v>-476.27249999999998</v>
      </c>
      <c r="N29" s="27">
        <f t="shared" si="4"/>
        <v>-476.27249999999998</v>
      </c>
      <c r="O29" s="27">
        <f t="shared" si="9"/>
        <v>75726.568499999863</v>
      </c>
      <c r="P29" s="27">
        <f t="shared" si="10"/>
        <v>-75726.568499999863</v>
      </c>
      <c r="Q29" s="4"/>
      <c r="R29" s="4"/>
      <c r="S29" s="4"/>
    </row>
    <row r="30" spans="1:19">
      <c r="A30" s="30">
        <v>36342</v>
      </c>
      <c r="B30" s="3"/>
      <c r="C30" s="6">
        <v>22</v>
      </c>
      <c r="D30" s="29">
        <f t="shared" si="0"/>
        <v>-1255</v>
      </c>
      <c r="E30" s="29">
        <f t="shared" si="6"/>
        <v>-27610</v>
      </c>
      <c r="F30" s="29">
        <f t="shared" si="1"/>
        <v>198288</v>
      </c>
      <c r="G30" s="34">
        <f>+Inputs!$D$2</f>
        <v>0.3795</v>
      </c>
      <c r="H30" s="2"/>
      <c r="I30" s="27">
        <f t="shared" si="7"/>
        <v>-225898</v>
      </c>
      <c r="J30" s="27"/>
      <c r="K30" s="27">
        <f t="shared" si="2"/>
        <v>-1255</v>
      </c>
      <c r="L30" s="27">
        <f t="shared" si="8"/>
        <v>-27610</v>
      </c>
      <c r="M30" s="27">
        <f t="shared" si="3"/>
        <v>-476.27249999999998</v>
      </c>
      <c r="N30" s="27">
        <f t="shared" si="4"/>
        <v>-476.27249999999998</v>
      </c>
      <c r="O30" s="27">
        <f t="shared" si="9"/>
        <v>75250.295999999857</v>
      </c>
      <c r="P30" s="27">
        <f t="shared" si="10"/>
        <v>-75250.295999999857</v>
      </c>
      <c r="Q30" s="112"/>
    </row>
    <row r="31" spans="1:19">
      <c r="A31" s="31">
        <v>36373</v>
      </c>
      <c r="B31" s="3"/>
      <c r="C31" s="6">
        <v>23</v>
      </c>
      <c r="D31" s="29">
        <f t="shared" si="0"/>
        <v>-1255</v>
      </c>
      <c r="E31" s="29">
        <f t="shared" si="6"/>
        <v>-28865</v>
      </c>
      <c r="F31" s="29">
        <f t="shared" si="1"/>
        <v>197033</v>
      </c>
      <c r="G31" s="34">
        <f>+Inputs!$D$2</f>
        <v>0.3795</v>
      </c>
      <c r="H31" s="2"/>
      <c r="I31" s="27">
        <f t="shared" si="7"/>
        <v>-225898</v>
      </c>
      <c r="J31" s="27"/>
      <c r="K31" s="27">
        <f t="shared" si="2"/>
        <v>-1255</v>
      </c>
      <c r="L31" s="27">
        <f t="shared" si="8"/>
        <v>-28865</v>
      </c>
      <c r="M31" s="27">
        <f t="shared" si="3"/>
        <v>-476.27249999999998</v>
      </c>
      <c r="N31" s="27">
        <f t="shared" si="4"/>
        <v>-476.27249999999998</v>
      </c>
      <c r="O31" s="27">
        <f t="shared" si="9"/>
        <v>74774.02349999985</v>
      </c>
      <c r="P31" s="27">
        <f t="shared" si="10"/>
        <v>-74774.02349999985</v>
      </c>
      <c r="Q31" s="112"/>
    </row>
    <row r="32" spans="1:19">
      <c r="A32" s="30">
        <v>36404</v>
      </c>
      <c r="B32" s="3"/>
      <c r="C32" s="6">
        <v>24</v>
      </c>
      <c r="D32" s="29">
        <f t="shared" si="0"/>
        <v>-1255</v>
      </c>
      <c r="E32" s="29">
        <f t="shared" si="6"/>
        <v>-30120</v>
      </c>
      <c r="F32" s="29">
        <f t="shared" si="1"/>
        <v>195778</v>
      </c>
      <c r="G32" s="34">
        <f>+Inputs!$D$2</f>
        <v>0.3795</v>
      </c>
      <c r="H32" s="2"/>
      <c r="I32" s="27">
        <f t="shared" si="7"/>
        <v>-225898</v>
      </c>
      <c r="J32" s="27"/>
      <c r="K32" s="27">
        <f t="shared" si="2"/>
        <v>-1255</v>
      </c>
      <c r="L32" s="27">
        <f t="shared" si="8"/>
        <v>-30120</v>
      </c>
      <c r="M32" s="27">
        <f t="shared" si="3"/>
        <v>-476.27249999999998</v>
      </c>
      <c r="N32" s="27">
        <f t="shared" si="4"/>
        <v>-476.27249999999998</v>
      </c>
      <c r="O32" s="27">
        <f t="shared" si="9"/>
        <v>74297.750999999844</v>
      </c>
      <c r="P32" s="27">
        <f t="shared" si="10"/>
        <v>-74297.750999999844</v>
      </c>
      <c r="Q32" s="112"/>
    </row>
    <row r="33" spans="1:21">
      <c r="A33" s="31">
        <v>36434</v>
      </c>
      <c r="B33" s="3"/>
      <c r="C33" s="6">
        <v>25</v>
      </c>
      <c r="D33" s="29">
        <f t="shared" si="0"/>
        <v>-1255</v>
      </c>
      <c r="E33" s="29">
        <f t="shared" si="6"/>
        <v>-31375</v>
      </c>
      <c r="F33" s="29">
        <f t="shared" si="1"/>
        <v>194523</v>
      </c>
      <c r="G33" s="34">
        <f>+Inputs!$D$2</f>
        <v>0.3795</v>
      </c>
      <c r="H33" s="2"/>
      <c r="I33" s="27">
        <f t="shared" si="7"/>
        <v>-225898</v>
      </c>
      <c r="J33" s="27"/>
      <c r="K33" s="27">
        <f t="shared" si="2"/>
        <v>-1255</v>
      </c>
      <c r="L33" s="27">
        <f t="shared" si="8"/>
        <v>-31375</v>
      </c>
      <c r="M33" s="27">
        <f t="shared" si="3"/>
        <v>-476.27249999999998</v>
      </c>
      <c r="N33" s="27">
        <f t="shared" si="4"/>
        <v>-476.27249999999998</v>
      </c>
      <c r="O33" s="27">
        <f t="shared" si="9"/>
        <v>73821.478499999837</v>
      </c>
      <c r="P33" s="27">
        <f t="shared" si="10"/>
        <v>-73821.478499999837</v>
      </c>
      <c r="Q33" s="112"/>
    </row>
    <row r="34" spans="1:21">
      <c r="A34" s="30">
        <v>36465</v>
      </c>
      <c r="B34" s="3"/>
      <c r="C34" s="6">
        <v>26</v>
      </c>
      <c r="D34" s="29">
        <f t="shared" si="0"/>
        <v>-1255</v>
      </c>
      <c r="E34" s="29">
        <f t="shared" si="6"/>
        <v>-32630</v>
      </c>
      <c r="F34" s="29">
        <f t="shared" si="1"/>
        <v>193268</v>
      </c>
      <c r="G34" s="34">
        <f>+Inputs!$D$2</f>
        <v>0.3795</v>
      </c>
      <c r="H34" s="2"/>
      <c r="I34" s="27">
        <f t="shared" si="7"/>
        <v>-225898</v>
      </c>
      <c r="J34" s="27"/>
      <c r="K34" s="27">
        <f t="shared" si="2"/>
        <v>-1255</v>
      </c>
      <c r="L34" s="27">
        <f t="shared" si="8"/>
        <v>-32630</v>
      </c>
      <c r="M34" s="27">
        <f t="shared" si="3"/>
        <v>-476.27249999999998</v>
      </c>
      <c r="N34" s="27">
        <f t="shared" si="4"/>
        <v>-476.27249999999998</v>
      </c>
      <c r="O34" s="27">
        <f t="shared" si="9"/>
        <v>73345.205999999831</v>
      </c>
      <c r="P34" s="27">
        <f t="shared" si="10"/>
        <v>-73345.205999999831</v>
      </c>
      <c r="Q34" s="112"/>
    </row>
    <row r="35" spans="1:21">
      <c r="A35" s="31">
        <v>36495</v>
      </c>
      <c r="B35" s="3"/>
      <c r="C35" s="6">
        <v>27</v>
      </c>
      <c r="D35" s="29">
        <f t="shared" si="0"/>
        <v>-1255</v>
      </c>
      <c r="E35" s="29">
        <f t="shared" si="6"/>
        <v>-33885</v>
      </c>
      <c r="F35" s="29">
        <f t="shared" si="1"/>
        <v>192013</v>
      </c>
      <c r="G35" s="34">
        <f>+Inputs!$D$2</f>
        <v>0.3795</v>
      </c>
      <c r="H35" s="2"/>
      <c r="I35" s="27">
        <f t="shared" si="7"/>
        <v>-225898</v>
      </c>
      <c r="J35" s="27"/>
      <c r="K35" s="27">
        <f t="shared" si="2"/>
        <v>-1255</v>
      </c>
      <c r="L35" s="27">
        <f t="shared" si="8"/>
        <v>-33885</v>
      </c>
      <c r="M35" s="27">
        <f t="shared" si="3"/>
        <v>-476.27249999999998</v>
      </c>
      <c r="N35" s="27">
        <f t="shared" si="4"/>
        <v>-476.27249999999998</v>
      </c>
      <c r="O35" s="27">
        <f t="shared" si="9"/>
        <v>72868.933499999825</v>
      </c>
      <c r="P35" s="27">
        <f t="shared" si="10"/>
        <v>-72868.933499999825</v>
      </c>
    </row>
    <row r="36" spans="1:21">
      <c r="A36" s="30">
        <v>36526</v>
      </c>
      <c r="B36" s="3"/>
      <c r="C36" s="6">
        <v>28</v>
      </c>
      <c r="D36" s="29">
        <f t="shared" si="0"/>
        <v>-1255</v>
      </c>
      <c r="E36" s="29">
        <f t="shared" si="6"/>
        <v>-35140</v>
      </c>
      <c r="F36" s="29">
        <f t="shared" si="1"/>
        <v>190758</v>
      </c>
      <c r="G36" s="34">
        <f>+Inputs!$D$2</f>
        <v>0.3795</v>
      </c>
      <c r="H36" s="2"/>
      <c r="I36" s="27">
        <f t="shared" si="7"/>
        <v>-225898</v>
      </c>
      <c r="J36" s="27"/>
      <c r="K36" s="27">
        <f t="shared" si="2"/>
        <v>-1255</v>
      </c>
      <c r="L36" s="27">
        <f t="shared" si="8"/>
        <v>-35140</v>
      </c>
      <c r="M36" s="27">
        <f t="shared" si="3"/>
        <v>-476.27249999999998</v>
      </c>
      <c r="N36" s="27">
        <f t="shared" si="4"/>
        <v>-476.27249999999998</v>
      </c>
      <c r="O36" s="27">
        <f t="shared" si="9"/>
        <v>72392.660999999818</v>
      </c>
      <c r="P36" s="27">
        <f t="shared" si="10"/>
        <v>-72392.660999999818</v>
      </c>
    </row>
    <row r="37" spans="1:21">
      <c r="A37" s="31">
        <v>36557</v>
      </c>
      <c r="B37" s="3"/>
      <c r="C37" s="6">
        <v>29</v>
      </c>
      <c r="D37" s="29">
        <f t="shared" si="0"/>
        <v>-1255</v>
      </c>
      <c r="E37" s="29">
        <f t="shared" si="6"/>
        <v>-36395</v>
      </c>
      <c r="F37" s="29">
        <f t="shared" si="1"/>
        <v>189503</v>
      </c>
      <c r="G37" s="34">
        <f>+Inputs!$D$2</f>
        <v>0.3795</v>
      </c>
      <c r="H37" s="2"/>
      <c r="I37" s="27">
        <f t="shared" si="7"/>
        <v>-225898</v>
      </c>
      <c r="J37" s="27"/>
      <c r="K37" s="27">
        <f t="shared" si="2"/>
        <v>-1255</v>
      </c>
      <c r="L37" s="27">
        <f t="shared" si="8"/>
        <v>-36395</v>
      </c>
      <c r="M37" s="27">
        <f t="shared" si="3"/>
        <v>-476.27249999999998</v>
      </c>
      <c r="N37" s="27">
        <f t="shared" si="4"/>
        <v>-476.27249999999998</v>
      </c>
      <c r="O37" s="27">
        <f t="shared" si="9"/>
        <v>71916.388499999812</v>
      </c>
      <c r="P37" s="27">
        <f t="shared" si="10"/>
        <v>-71916.388499999812</v>
      </c>
    </row>
    <row r="38" spans="1:21">
      <c r="A38" s="30">
        <v>36586</v>
      </c>
      <c r="B38" s="3"/>
      <c r="C38" s="6">
        <v>30</v>
      </c>
      <c r="D38" s="29">
        <f t="shared" si="0"/>
        <v>-1255</v>
      </c>
      <c r="E38" s="29">
        <f t="shared" si="6"/>
        <v>-37650</v>
      </c>
      <c r="F38" s="29">
        <f t="shared" si="1"/>
        <v>188248</v>
      </c>
      <c r="G38" s="34">
        <f>+Inputs!$D$2</f>
        <v>0.3795</v>
      </c>
      <c r="H38" s="2"/>
      <c r="I38" s="27">
        <f t="shared" si="7"/>
        <v>-225898</v>
      </c>
      <c r="J38" s="27"/>
      <c r="K38" s="27">
        <f t="shared" si="2"/>
        <v>-1255</v>
      </c>
      <c r="L38" s="27">
        <f t="shared" si="8"/>
        <v>-37650</v>
      </c>
      <c r="M38" s="27">
        <f t="shared" si="3"/>
        <v>-476.27249999999998</v>
      </c>
      <c r="N38" s="27">
        <f t="shared" si="4"/>
        <v>-476.27249999999998</v>
      </c>
      <c r="O38" s="27">
        <f t="shared" si="9"/>
        <v>71440.115999999805</v>
      </c>
      <c r="P38" s="27">
        <f t="shared" si="10"/>
        <v>-71440.115999999805</v>
      </c>
    </row>
    <row r="39" spans="1:21">
      <c r="A39" s="31">
        <v>36617</v>
      </c>
      <c r="B39" s="2"/>
      <c r="C39" s="6">
        <v>31</v>
      </c>
      <c r="D39" s="29">
        <f t="shared" si="0"/>
        <v>-1255</v>
      </c>
      <c r="E39" s="29">
        <f t="shared" si="6"/>
        <v>-38905</v>
      </c>
      <c r="F39" s="29">
        <f t="shared" si="1"/>
        <v>186993</v>
      </c>
      <c r="G39" s="34">
        <f>+Inputs!$D$2</f>
        <v>0.3795</v>
      </c>
      <c r="H39" s="2"/>
      <c r="I39" s="27">
        <f t="shared" si="7"/>
        <v>-225898</v>
      </c>
      <c r="J39" s="27"/>
      <c r="K39" s="27">
        <f t="shared" si="2"/>
        <v>-1255</v>
      </c>
      <c r="L39" s="27">
        <f t="shared" si="8"/>
        <v>-38905</v>
      </c>
      <c r="M39" s="27">
        <f t="shared" si="3"/>
        <v>-476.27249999999998</v>
      </c>
      <c r="N39" s="27">
        <f t="shared" si="4"/>
        <v>-476.27249999999998</v>
      </c>
      <c r="O39" s="27">
        <f t="shared" si="9"/>
        <v>70963.843499999799</v>
      </c>
      <c r="P39" s="27">
        <f t="shared" si="10"/>
        <v>-70963.843499999799</v>
      </c>
    </row>
    <row r="40" spans="1:21">
      <c r="A40" s="30">
        <v>36647</v>
      </c>
      <c r="B40" s="2"/>
      <c r="C40" s="6">
        <v>32</v>
      </c>
      <c r="D40" s="29">
        <f t="shared" si="0"/>
        <v>-1255</v>
      </c>
      <c r="E40" s="29">
        <f t="shared" si="6"/>
        <v>-40160</v>
      </c>
      <c r="F40" s="29">
        <f t="shared" si="1"/>
        <v>185738</v>
      </c>
      <c r="G40" s="34">
        <f>+Inputs!$D$2</f>
        <v>0.3795</v>
      </c>
      <c r="H40" s="2"/>
      <c r="I40" s="27">
        <f t="shared" si="7"/>
        <v>-225898</v>
      </c>
      <c r="J40" s="2"/>
      <c r="K40" s="27">
        <f t="shared" si="2"/>
        <v>-1255</v>
      </c>
      <c r="L40" s="27">
        <f t="shared" si="8"/>
        <v>-40160</v>
      </c>
      <c r="M40" s="27">
        <f t="shared" si="3"/>
        <v>-476.27249999999998</v>
      </c>
      <c r="N40" s="27">
        <f t="shared" si="4"/>
        <v>-476.27249999999998</v>
      </c>
      <c r="O40" s="27">
        <f t="shared" si="9"/>
        <v>70487.570999999793</v>
      </c>
      <c r="P40" s="27">
        <f t="shared" si="10"/>
        <v>-70487.570999999793</v>
      </c>
    </row>
    <row r="41" spans="1:21">
      <c r="A41" s="31">
        <v>36678</v>
      </c>
      <c r="C41" s="6">
        <v>33</v>
      </c>
      <c r="D41" s="29">
        <f t="shared" ref="D41:D72" si="12">ROUND(-(+$B$9/180)*1,0)</f>
        <v>-1255</v>
      </c>
      <c r="E41" s="29">
        <f t="shared" si="6"/>
        <v>-41415</v>
      </c>
      <c r="F41" s="29">
        <f t="shared" ref="F41:F72" si="13">$B$9+E41</f>
        <v>184483</v>
      </c>
      <c r="G41" s="34">
        <f>+Inputs!$D$2</f>
        <v>0.3795</v>
      </c>
      <c r="I41" s="27">
        <f t="shared" si="7"/>
        <v>-225898</v>
      </c>
      <c r="K41" s="27">
        <f t="shared" ref="K41:K72" si="14">D41</f>
        <v>-1255</v>
      </c>
      <c r="L41" s="27">
        <f t="shared" si="8"/>
        <v>-41415</v>
      </c>
      <c r="M41" s="27">
        <f t="shared" ref="M41:M72" si="15">K41*G41</f>
        <v>-476.27249999999998</v>
      </c>
      <c r="N41" s="27">
        <f t="shared" ref="N41:N72" si="16">M41-J41</f>
        <v>-476.27249999999998</v>
      </c>
      <c r="O41" s="27">
        <f t="shared" si="9"/>
        <v>70011.298499999786</v>
      </c>
      <c r="P41" s="27">
        <f t="shared" si="10"/>
        <v>-70011.298499999786</v>
      </c>
    </row>
    <row r="42" spans="1:21">
      <c r="A42" s="30">
        <v>36708</v>
      </c>
      <c r="C42" s="6">
        <v>34</v>
      </c>
      <c r="D42" s="29">
        <f t="shared" si="12"/>
        <v>-1255</v>
      </c>
      <c r="E42" s="29">
        <f t="shared" ref="E42:E73" si="17">+E41+D42</f>
        <v>-42670</v>
      </c>
      <c r="F42" s="29">
        <f t="shared" si="13"/>
        <v>183228</v>
      </c>
      <c r="G42" s="34">
        <f>+Inputs!$D$2</f>
        <v>0.3795</v>
      </c>
      <c r="I42" s="27">
        <f t="shared" ref="I42:I73" si="18">+I41+H42</f>
        <v>-225898</v>
      </c>
      <c r="K42" s="27">
        <f t="shared" si="14"/>
        <v>-1255</v>
      </c>
      <c r="L42" s="27">
        <f t="shared" ref="L42:L73" si="19">+L41+K42</f>
        <v>-42670</v>
      </c>
      <c r="M42" s="27">
        <f t="shared" si="15"/>
        <v>-476.27249999999998</v>
      </c>
      <c r="N42" s="27">
        <f t="shared" si="16"/>
        <v>-476.27249999999998</v>
      </c>
      <c r="O42" s="27">
        <f t="shared" ref="O42:O73" si="20">+O41+N42</f>
        <v>69535.02599999978</v>
      </c>
      <c r="P42" s="27">
        <f t="shared" ref="P42:P73" si="21">P41-N42</f>
        <v>-69535.02599999978</v>
      </c>
    </row>
    <row r="43" spans="1:21">
      <c r="A43" s="31">
        <v>36739</v>
      </c>
      <c r="C43" s="6">
        <v>35</v>
      </c>
      <c r="D43" s="29">
        <f t="shared" si="12"/>
        <v>-1255</v>
      </c>
      <c r="E43" s="29">
        <f t="shared" si="17"/>
        <v>-43925</v>
      </c>
      <c r="F43" s="29">
        <f t="shared" si="13"/>
        <v>181973</v>
      </c>
      <c r="G43" s="34">
        <f>+Inputs!$D$2</f>
        <v>0.3795</v>
      </c>
      <c r="I43" s="27">
        <f t="shared" si="18"/>
        <v>-225898</v>
      </c>
      <c r="K43" s="27">
        <f t="shared" si="14"/>
        <v>-1255</v>
      </c>
      <c r="L43" s="27">
        <f t="shared" si="19"/>
        <v>-43925</v>
      </c>
      <c r="M43" s="27">
        <f t="shared" si="15"/>
        <v>-476.27249999999998</v>
      </c>
      <c r="N43" s="27">
        <f t="shared" si="16"/>
        <v>-476.27249999999998</v>
      </c>
      <c r="O43" s="27">
        <f t="shared" si="20"/>
        <v>69058.753499999773</v>
      </c>
      <c r="P43" s="27">
        <f t="shared" si="21"/>
        <v>-69058.753499999773</v>
      </c>
    </row>
    <row r="44" spans="1:21">
      <c r="A44" s="30">
        <v>36770</v>
      </c>
      <c r="C44" s="6">
        <v>36</v>
      </c>
      <c r="D44" s="29">
        <f t="shared" si="12"/>
        <v>-1255</v>
      </c>
      <c r="E44" s="29">
        <f t="shared" si="17"/>
        <v>-45180</v>
      </c>
      <c r="F44" s="29">
        <f t="shared" si="13"/>
        <v>180718</v>
      </c>
      <c r="G44" s="34">
        <f>+Inputs!$D$2</f>
        <v>0.3795</v>
      </c>
      <c r="I44" s="27">
        <f t="shared" si="18"/>
        <v>-225898</v>
      </c>
      <c r="K44" s="27">
        <f t="shared" si="14"/>
        <v>-1255</v>
      </c>
      <c r="L44" s="27">
        <f t="shared" si="19"/>
        <v>-45180</v>
      </c>
      <c r="M44" s="27">
        <f t="shared" si="15"/>
        <v>-476.27249999999998</v>
      </c>
      <c r="N44" s="27">
        <f t="shared" si="16"/>
        <v>-476.27249999999998</v>
      </c>
      <c r="O44" s="27">
        <f t="shared" si="20"/>
        <v>68582.480999999767</v>
      </c>
      <c r="P44" s="27">
        <f t="shared" si="21"/>
        <v>-68582.480999999767</v>
      </c>
      <c r="U44" s="98"/>
    </row>
    <row r="45" spans="1:21">
      <c r="A45" s="31">
        <v>36800</v>
      </c>
      <c r="C45" s="6">
        <v>37</v>
      </c>
      <c r="D45" s="29">
        <f t="shared" si="12"/>
        <v>-1255</v>
      </c>
      <c r="E45" s="29">
        <f t="shared" si="17"/>
        <v>-46435</v>
      </c>
      <c r="F45" s="29">
        <f t="shared" si="13"/>
        <v>179463</v>
      </c>
      <c r="G45" s="34">
        <f>+Inputs!$D$2</f>
        <v>0.3795</v>
      </c>
      <c r="I45" s="27">
        <f t="shared" si="18"/>
        <v>-225898</v>
      </c>
      <c r="K45" s="27">
        <f t="shared" si="14"/>
        <v>-1255</v>
      </c>
      <c r="L45" s="27">
        <f t="shared" si="19"/>
        <v>-46435</v>
      </c>
      <c r="M45" s="27">
        <f t="shared" si="15"/>
        <v>-476.27249999999998</v>
      </c>
      <c r="N45" s="27">
        <f t="shared" si="16"/>
        <v>-476.27249999999998</v>
      </c>
      <c r="O45" s="27">
        <f t="shared" si="20"/>
        <v>68106.208499999761</v>
      </c>
      <c r="P45" s="27">
        <f t="shared" si="21"/>
        <v>-68106.208499999761</v>
      </c>
      <c r="U45" s="98"/>
    </row>
    <row r="46" spans="1:21">
      <c r="A46" s="30">
        <v>36831</v>
      </c>
      <c r="C46" s="6">
        <v>38</v>
      </c>
      <c r="D46" s="29">
        <f t="shared" si="12"/>
        <v>-1255</v>
      </c>
      <c r="E46" s="29">
        <f t="shared" si="17"/>
        <v>-47690</v>
      </c>
      <c r="F46" s="29">
        <f t="shared" si="13"/>
        <v>178208</v>
      </c>
      <c r="G46" s="34">
        <f>+Inputs!$D$2</f>
        <v>0.3795</v>
      </c>
      <c r="I46" s="27">
        <f t="shared" si="18"/>
        <v>-225898</v>
      </c>
      <c r="K46" s="27">
        <f t="shared" si="14"/>
        <v>-1255</v>
      </c>
      <c r="L46" s="27">
        <f t="shared" si="19"/>
        <v>-47690</v>
      </c>
      <c r="M46" s="27">
        <f t="shared" si="15"/>
        <v>-476.27249999999998</v>
      </c>
      <c r="N46" s="27">
        <f t="shared" si="16"/>
        <v>-476.27249999999998</v>
      </c>
      <c r="O46" s="27">
        <f t="shared" si="20"/>
        <v>67629.935999999754</v>
      </c>
      <c r="P46" s="27">
        <f t="shared" si="21"/>
        <v>-67629.935999999754</v>
      </c>
      <c r="U46" s="98"/>
    </row>
    <row r="47" spans="1:21">
      <c r="A47" s="31">
        <v>36861</v>
      </c>
      <c r="C47" s="6">
        <v>39</v>
      </c>
      <c r="D47" s="29">
        <f t="shared" si="12"/>
        <v>-1255</v>
      </c>
      <c r="E47" s="29">
        <f t="shared" si="17"/>
        <v>-48945</v>
      </c>
      <c r="F47" s="29">
        <f t="shared" si="13"/>
        <v>176953</v>
      </c>
      <c r="G47" s="34">
        <f>+Inputs!$D$2</f>
        <v>0.3795</v>
      </c>
      <c r="I47" s="27">
        <f t="shared" si="18"/>
        <v>-225898</v>
      </c>
      <c r="K47" s="27">
        <f t="shared" si="14"/>
        <v>-1255</v>
      </c>
      <c r="L47" s="27">
        <f t="shared" si="19"/>
        <v>-48945</v>
      </c>
      <c r="M47" s="27">
        <f t="shared" si="15"/>
        <v>-476.27249999999998</v>
      </c>
      <c r="N47" s="27">
        <f t="shared" si="16"/>
        <v>-476.27249999999998</v>
      </c>
      <c r="O47" s="27">
        <f t="shared" si="20"/>
        <v>67153.663499999748</v>
      </c>
      <c r="P47" s="27">
        <f t="shared" si="21"/>
        <v>-67153.663499999748</v>
      </c>
      <c r="U47" s="98"/>
    </row>
    <row r="48" spans="1:21">
      <c r="A48" s="30">
        <v>36892</v>
      </c>
      <c r="C48" s="6">
        <v>40</v>
      </c>
      <c r="D48" s="29">
        <f t="shared" si="12"/>
        <v>-1255</v>
      </c>
      <c r="E48" s="29">
        <f t="shared" si="17"/>
        <v>-50200</v>
      </c>
      <c r="F48" s="29">
        <f t="shared" si="13"/>
        <v>175698</v>
      </c>
      <c r="G48" s="34">
        <f>+Inputs!$D$2</f>
        <v>0.3795</v>
      </c>
      <c r="I48" s="27">
        <f t="shared" si="18"/>
        <v>-225898</v>
      </c>
      <c r="K48" s="27">
        <f t="shared" si="14"/>
        <v>-1255</v>
      </c>
      <c r="L48" s="27">
        <f t="shared" si="19"/>
        <v>-50200</v>
      </c>
      <c r="M48" s="27">
        <f t="shared" si="15"/>
        <v>-476.27249999999998</v>
      </c>
      <c r="N48" s="27">
        <f t="shared" si="16"/>
        <v>-476.27249999999998</v>
      </c>
      <c r="O48" s="27">
        <f t="shared" si="20"/>
        <v>66677.390999999741</v>
      </c>
      <c r="P48" s="27">
        <f t="shared" si="21"/>
        <v>-66677.390999999741</v>
      </c>
      <c r="U48" s="98"/>
    </row>
    <row r="49" spans="1:21">
      <c r="A49" s="31">
        <v>36923</v>
      </c>
      <c r="C49" s="6">
        <v>41</v>
      </c>
      <c r="D49" s="29">
        <f t="shared" si="12"/>
        <v>-1255</v>
      </c>
      <c r="E49" s="29">
        <f t="shared" si="17"/>
        <v>-51455</v>
      </c>
      <c r="F49" s="29">
        <f t="shared" si="13"/>
        <v>174443</v>
      </c>
      <c r="G49" s="34">
        <f>+Inputs!$D$2</f>
        <v>0.3795</v>
      </c>
      <c r="I49" s="27">
        <f t="shared" si="18"/>
        <v>-225898</v>
      </c>
      <c r="K49" s="27">
        <f t="shared" si="14"/>
        <v>-1255</v>
      </c>
      <c r="L49" s="27">
        <f t="shared" si="19"/>
        <v>-51455</v>
      </c>
      <c r="M49" s="27">
        <f t="shared" si="15"/>
        <v>-476.27249999999998</v>
      </c>
      <c r="N49" s="27">
        <f t="shared" si="16"/>
        <v>-476.27249999999998</v>
      </c>
      <c r="O49" s="27">
        <f t="shared" si="20"/>
        <v>66201.118499999735</v>
      </c>
      <c r="P49" s="27">
        <f t="shared" si="21"/>
        <v>-66201.118499999735</v>
      </c>
      <c r="U49" s="98"/>
    </row>
    <row r="50" spans="1:21">
      <c r="A50" s="30">
        <v>36951</v>
      </c>
      <c r="C50" s="6">
        <v>42</v>
      </c>
      <c r="D50" s="29">
        <f t="shared" si="12"/>
        <v>-1255</v>
      </c>
      <c r="E50" s="29">
        <f t="shared" si="17"/>
        <v>-52710</v>
      </c>
      <c r="F50" s="29">
        <f t="shared" si="13"/>
        <v>173188</v>
      </c>
      <c r="G50" s="34">
        <f>+Inputs!$D$2</f>
        <v>0.3795</v>
      </c>
      <c r="I50" s="27">
        <f t="shared" si="18"/>
        <v>-225898</v>
      </c>
      <c r="K50" s="27">
        <f t="shared" si="14"/>
        <v>-1255</v>
      </c>
      <c r="L50" s="27">
        <f t="shared" si="19"/>
        <v>-52710</v>
      </c>
      <c r="M50" s="27">
        <f t="shared" si="15"/>
        <v>-476.27249999999998</v>
      </c>
      <c r="N50" s="27">
        <f t="shared" si="16"/>
        <v>-476.27249999999998</v>
      </c>
      <c r="O50" s="27">
        <f t="shared" si="20"/>
        <v>65724.845999999729</v>
      </c>
      <c r="P50" s="27">
        <f t="shared" si="21"/>
        <v>-65724.845999999729</v>
      </c>
      <c r="U50" s="98"/>
    </row>
    <row r="51" spans="1:21">
      <c r="A51" s="31">
        <v>36982</v>
      </c>
      <c r="C51" s="6">
        <v>43</v>
      </c>
      <c r="D51" s="29">
        <f t="shared" si="12"/>
        <v>-1255</v>
      </c>
      <c r="E51" s="29">
        <f t="shared" si="17"/>
        <v>-53965</v>
      </c>
      <c r="F51" s="29">
        <f t="shared" si="13"/>
        <v>171933</v>
      </c>
      <c r="G51" s="34">
        <f>+Inputs!$D$2</f>
        <v>0.3795</v>
      </c>
      <c r="I51" s="27">
        <f t="shared" si="18"/>
        <v>-225898</v>
      </c>
      <c r="K51" s="27">
        <f t="shared" si="14"/>
        <v>-1255</v>
      </c>
      <c r="L51" s="27">
        <f t="shared" si="19"/>
        <v>-53965</v>
      </c>
      <c r="M51" s="27">
        <f t="shared" si="15"/>
        <v>-476.27249999999998</v>
      </c>
      <c r="N51" s="27">
        <f t="shared" si="16"/>
        <v>-476.27249999999998</v>
      </c>
      <c r="O51" s="27">
        <f t="shared" si="20"/>
        <v>65248.573499999729</v>
      </c>
      <c r="P51" s="27">
        <f t="shared" si="21"/>
        <v>-65248.573499999729</v>
      </c>
      <c r="U51" s="98"/>
    </row>
    <row r="52" spans="1:21">
      <c r="A52" s="30">
        <v>37012</v>
      </c>
      <c r="C52" s="6">
        <v>44</v>
      </c>
      <c r="D52" s="29">
        <f t="shared" si="12"/>
        <v>-1255</v>
      </c>
      <c r="E52" s="29">
        <f t="shared" si="17"/>
        <v>-55220</v>
      </c>
      <c r="F52" s="29">
        <f t="shared" si="13"/>
        <v>170678</v>
      </c>
      <c r="G52" s="34">
        <f>+Inputs!$D$2</f>
        <v>0.3795</v>
      </c>
      <c r="I52" s="27">
        <f t="shared" si="18"/>
        <v>-225898</v>
      </c>
      <c r="K52" s="27">
        <f t="shared" si="14"/>
        <v>-1255</v>
      </c>
      <c r="L52" s="27">
        <f t="shared" si="19"/>
        <v>-55220</v>
      </c>
      <c r="M52" s="27">
        <f t="shared" si="15"/>
        <v>-476.27249999999998</v>
      </c>
      <c r="N52" s="27">
        <f t="shared" si="16"/>
        <v>-476.27249999999998</v>
      </c>
      <c r="O52" s="27">
        <f t="shared" si="20"/>
        <v>64772.30099999973</v>
      </c>
      <c r="P52" s="27">
        <f t="shared" si="21"/>
        <v>-64772.30099999973</v>
      </c>
      <c r="U52" s="98"/>
    </row>
    <row r="53" spans="1:21">
      <c r="A53" s="31">
        <v>37043</v>
      </c>
      <c r="C53" s="6">
        <v>45</v>
      </c>
      <c r="D53" s="29">
        <f t="shared" si="12"/>
        <v>-1255</v>
      </c>
      <c r="E53" s="29">
        <f t="shared" si="17"/>
        <v>-56475</v>
      </c>
      <c r="F53" s="29">
        <f t="shared" si="13"/>
        <v>169423</v>
      </c>
      <c r="G53" s="34">
        <f>+Inputs!$D$2</f>
        <v>0.3795</v>
      </c>
      <c r="I53" s="27">
        <f t="shared" si="18"/>
        <v>-225898</v>
      </c>
      <c r="K53" s="27">
        <f t="shared" si="14"/>
        <v>-1255</v>
      </c>
      <c r="L53" s="27">
        <f t="shared" si="19"/>
        <v>-56475</v>
      </c>
      <c r="M53" s="27">
        <f t="shared" si="15"/>
        <v>-476.27249999999998</v>
      </c>
      <c r="N53" s="27">
        <f t="shared" si="16"/>
        <v>-476.27249999999998</v>
      </c>
      <c r="O53" s="27">
        <f t="shared" si="20"/>
        <v>64296.028499999731</v>
      </c>
      <c r="P53" s="27">
        <f t="shared" si="21"/>
        <v>-64296.028499999731</v>
      </c>
      <c r="U53" s="98"/>
    </row>
    <row r="54" spans="1:21">
      <c r="A54" s="30">
        <v>37073</v>
      </c>
      <c r="C54" s="6">
        <v>46</v>
      </c>
      <c r="D54" s="29">
        <f t="shared" si="12"/>
        <v>-1255</v>
      </c>
      <c r="E54" s="29">
        <f t="shared" si="17"/>
        <v>-57730</v>
      </c>
      <c r="F54" s="29">
        <f t="shared" si="13"/>
        <v>168168</v>
      </c>
      <c r="G54" s="34">
        <f>+Inputs!$D$2</f>
        <v>0.3795</v>
      </c>
      <c r="I54" s="27">
        <f t="shared" si="18"/>
        <v>-225898</v>
      </c>
      <c r="K54" s="27">
        <f t="shared" si="14"/>
        <v>-1255</v>
      </c>
      <c r="L54" s="27">
        <f t="shared" si="19"/>
        <v>-57730</v>
      </c>
      <c r="M54" s="27">
        <f t="shared" si="15"/>
        <v>-476.27249999999998</v>
      </c>
      <c r="N54" s="27">
        <f t="shared" si="16"/>
        <v>-476.27249999999998</v>
      </c>
      <c r="O54" s="27">
        <f t="shared" si="20"/>
        <v>63819.755999999732</v>
      </c>
      <c r="P54" s="27">
        <f t="shared" si="21"/>
        <v>-63819.755999999732</v>
      </c>
      <c r="U54" s="98"/>
    </row>
    <row r="55" spans="1:21">
      <c r="A55" s="31">
        <v>37104</v>
      </c>
      <c r="C55" s="6">
        <v>47</v>
      </c>
      <c r="D55" s="29">
        <f t="shared" si="12"/>
        <v>-1255</v>
      </c>
      <c r="E55" s="29">
        <f t="shared" si="17"/>
        <v>-58985</v>
      </c>
      <c r="F55" s="29">
        <f t="shared" si="13"/>
        <v>166913</v>
      </c>
      <c r="G55" s="34">
        <f>+Inputs!$D$2</f>
        <v>0.3795</v>
      </c>
      <c r="I55" s="27">
        <f t="shared" si="18"/>
        <v>-225898</v>
      </c>
      <c r="K55" s="27">
        <f t="shared" si="14"/>
        <v>-1255</v>
      </c>
      <c r="L55" s="27">
        <f t="shared" si="19"/>
        <v>-58985</v>
      </c>
      <c r="M55" s="27">
        <f t="shared" si="15"/>
        <v>-476.27249999999998</v>
      </c>
      <c r="N55" s="27">
        <f t="shared" si="16"/>
        <v>-476.27249999999998</v>
      </c>
      <c r="O55" s="27">
        <f t="shared" si="20"/>
        <v>63343.483499999733</v>
      </c>
      <c r="P55" s="27">
        <f t="shared" si="21"/>
        <v>-63343.483499999733</v>
      </c>
      <c r="U55" s="98"/>
    </row>
    <row r="56" spans="1:21">
      <c r="A56" s="30">
        <v>37135</v>
      </c>
      <c r="C56" s="6">
        <v>48</v>
      </c>
      <c r="D56" s="29">
        <f t="shared" si="12"/>
        <v>-1255</v>
      </c>
      <c r="E56" s="29">
        <f t="shared" si="17"/>
        <v>-60240</v>
      </c>
      <c r="F56" s="29">
        <f t="shared" si="13"/>
        <v>165658</v>
      </c>
      <c r="G56" s="34">
        <f>+Inputs!$D$2</f>
        <v>0.3795</v>
      </c>
      <c r="I56" s="27">
        <f t="shared" si="18"/>
        <v>-225898</v>
      </c>
      <c r="K56" s="27">
        <f t="shared" si="14"/>
        <v>-1255</v>
      </c>
      <c r="L56" s="27">
        <f t="shared" si="19"/>
        <v>-60240</v>
      </c>
      <c r="M56" s="27">
        <f t="shared" si="15"/>
        <v>-476.27249999999998</v>
      </c>
      <c r="N56" s="27">
        <f t="shared" si="16"/>
        <v>-476.27249999999998</v>
      </c>
      <c r="O56" s="27">
        <f t="shared" si="20"/>
        <v>62867.210999999734</v>
      </c>
      <c r="P56" s="27">
        <f t="shared" si="21"/>
        <v>-62867.210999999734</v>
      </c>
    </row>
    <row r="57" spans="1:21">
      <c r="A57" s="31">
        <v>37165</v>
      </c>
      <c r="C57" s="6">
        <v>49</v>
      </c>
      <c r="D57" s="29">
        <f t="shared" si="12"/>
        <v>-1255</v>
      </c>
      <c r="E57" s="29">
        <f t="shared" si="17"/>
        <v>-61495</v>
      </c>
      <c r="F57" s="29">
        <f t="shared" si="13"/>
        <v>164403</v>
      </c>
      <c r="G57" s="34">
        <f>+Inputs!$D$2</f>
        <v>0.3795</v>
      </c>
      <c r="I57" s="27">
        <f t="shared" si="18"/>
        <v>-225898</v>
      </c>
      <c r="K57" s="27">
        <f t="shared" si="14"/>
        <v>-1255</v>
      </c>
      <c r="L57" s="27">
        <f t="shared" si="19"/>
        <v>-61495</v>
      </c>
      <c r="M57" s="27">
        <f t="shared" si="15"/>
        <v>-476.27249999999998</v>
      </c>
      <c r="N57" s="27">
        <f t="shared" si="16"/>
        <v>-476.27249999999998</v>
      </c>
      <c r="O57" s="27">
        <f t="shared" si="20"/>
        <v>62390.938499999735</v>
      </c>
      <c r="P57" s="27">
        <f t="shared" si="21"/>
        <v>-62390.938499999735</v>
      </c>
    </row>
    <row r="58" spans="1:21">
      <c r="A58" s="30">
        <v>37196</v>
      </c>
      <c r="C58" s="6">
        <v>50</v>
      </c>
      <c r="D58" s="29">
        <f t="shared" si="12"/>
        <v>-1255</v>
      </c>
      <c r="E58" s="29">
        <f t="shared" si="17"/>
        <v>-62750</v>
      </c>
      <c r="F58" s="29">
        <f t="shared" si="13"/>
        <v>163148</v>
      </c>
      <c r="G58" s="34">
        <f>+Inputs!$D$2</f>
        <v>0.3795</v>
      </c>
      <c r="I58" s="27">
        <f t="shared" si="18"/>
        <v>-225898</v>
      </c>
      <c r="K58" s="27">
        <f t="shared" si="14"/>
        <v>-1255</v>
      </c>
      <c r="L58" s="27">
        <f t="shared" si="19"/>
        <v>-62750</v>
      </c>
      <c r="M58" s="27">
        <f t="shared" si="15"/>
        <v>-476.27249999999998</v>
      </c>
      <c r="N58" s="27">
        <f t="shared" si="16"/>
        <v>-476.27249999999998</v>
      </c>
      <c r="O58" s="27">
        <f t="shared" si="20"/>
        <v>61914.665999999736</v>
      </c>
      <c r="P58" s="27">
        <f t="shared" si="21"/>
        <v>-61914.665999999736</v>
      </c>
    </row>
    <row r="59" spans="1:21">
      <c r="A59" s="31">
        <v>37226</v>
      </c>
      <c r="C59" s="6">
        <v>51</v>
      </c>
      <c r="D59" s="29">
        <f t="shared" si="12"/>
        <v>-1255</v>
      </c>
      <c r="E59" s="29">
        <f t="shared" si="17"/>
        <v>-64005</v>
      </c>
      <c r="F59" s="29">
        <f t="shared" si="13"/>
        <v>161893</v>
      </c>
      <c r="G59" s="34">
        <f>+Inputs!$D$2</f>
        <v>0.3795</v>
      </c>
      <c r="I59" s="27">
        <f t="shared" si="18"/>
        <v>-225898</v>
      </c>
      <c r="K59" s="27">
        <f t="shared" si="14"/>
        <v>-1255</v>
      </c>
      <c r="L59" s="27">
        <f t="shared" si="19"/>
        <v>-64005</v>
      </c>
      <c r="M59" s="27">
        <f t="shared" si="15"/>
        <v>-476.27249999999998</v>
      </c>
      <c r="N59" s="27">
        <f t="shared" si="16"/>
        <v>-476.27249999999998</v>
      </c>
      <c r="O59" s="27">
        <f t="shared" si="20"/>
        <v>61438.393499999736</v>
      </c>
      <c r="P59" s="27">
        <f t="shared" si="21"/>
        <v>-61438.393499999736</v>
      </c>
    </row>
    <row r="60" spans="1:21">
      <c r="A60" s="30">
        <v>37257</v>
      </c>
      <c r="C60" s="6">
        <v>52</v>
      </c>
      <c r="D60" s="29">
        <f t="shared" si="12"/>
        <v>-1255</v>
      </c>
      <c r="E60" s="29">
        <f t="shared" si="17"/>
        <v>-65260</v>
      </c>
      <c r="F60" s="29">
        <f t="shared" si="13"/>
        <v>160638</v>
      </c>
      <c r="G60" s="34">
        <f>+Inputs!$D$2</f>
        <v>0.3795</v>
      </c>
      <c r="I60" s="27">
        <f t="shared" si="18"/>
        <v>-225898</v>
      </c>
      <c r="K60" s="27">
        <f t="shared" si="14"/>
        <v>-1255</v>
      </c>
      <c r="L60" s="27">
        <f t="shared" si="19"/>
        <v>-65260</v>
      </c>
      <c r="M60" s="27">
        <f t="shared" si="15"/>
        <v>-476.27249999999998</v>
      </c>
      <c r="N60" s="27">
        <f t="shared" si="16"/>
        <v>-476.27249999999998</v>
      </c>
      <c r="O60" s="27">
        <f t="shared" si="20"/>
        <v>60962.120999999737</v>
      </c>
      <c r="P60" s="27">
        <f t="shared" si="21"/>
        <v>-60962.120999999737</v>
      </c>
    </row>
    <row r="61" spans="1:21">
      <c r="A61" s="31">
        <v>37288</v>
      </c>
      <c r="C61" s="6">
        <v>53</v>
      </c>
      <c r="D61" s="29">
        <f t="shared" si="12"/>
        <v>-1255</v>
      </c>
      <c r="E61" s="29">
        <f t="shared" si="17"/>
        <v>-66515</v>
      </c>
      <c r="F61" s="29">
        <f t="shared" si="13"/>
        <v>159383</v>
      </c>
      <c r="G61" s="34">
        <f>+Inputs!$D$2</f>
        <v>0.3795</v>
      </c>
      <c r="I61" s="27">
        <f t="shared" si="18"/>
        <v>-225898</v>
      </c>
      <c r="K61" s="27">
        <f t="shared" si="14"/>
        <v>-1255</v>
      </c>
      <c r="L61" s="27">
        <f t="shared" si="19"/>
        <v>-66515</v>
      </c>
      <c r="M61" s="27">
        <f t="shared" si="15"/>
        <v>-476.27249999999998</v>
      </c>
      <c r="N61" s="27">
        <f t="shared" si="16"/>
        <v>-476.27249999999998</v>
      </c>
      <c r="O61" s="27">
        <f t="shared" si="20"/>
        <v>60485.848499999738</v>
      </c>
      <c r="P61" s="27">
        <f t="shared" si="21"/>
        <v>-60485.848499999738</v>
      </c>
    </row>
    <row r="62" spans="1:21">
      <c r="A62" s="30">
        <v>37316</v>
      </c>
      <c r="C62" s="6">
        <v>54</v>
      </c>
      <c r="D62" s="29">
        <f t="shared" si="12"/>
        <v>-1255</v>
      </c>
      <c r="E62" s="29">
        <f t="shared" si="17"/>
        <v>-67770</v>
      </c>
      <c r="F62" s="29">
        <f t="shared" si="13"/>
        <v>158128</v>
      </c>
      <c r="G62" s="34">
        <f>+Inputs!$D$2</f>
        <v>0.3795</v>
      </c>
      <c r="I62" s="27">
        <f t="shared" si="18"/>
        <v>-225898</v>
      </c>
      <c r="K62" s="27">
        <f t="shared" si="14"/>
        <v>-1255</v>
      </c>
      <c r="L62" s="27">
        <f t="shared" si="19"/>
        <v>-67770</v>
      </c>
      <c r="M62" s="27">
        <f t="shared" si="15"/>
        <v>-476.27249999999998</v>
      </c>
      <c r="N62" s="27">
        <f t="shared" si="16"/>
        <v>-476.27249999999998</v>
      </c>
      <c r="O62" s="27">
        <f t="shared" si="20"/>
        <v>60009.575999999739</v>
      </c>
      <c r="P62" s="27">
        <f t="shared" si="21"/>
        <v>-60009.575999999739</v>
      </c>
    </row>
    <row r="63" spans="1:21">
      <c r="A63" s="31">
        <v>37347</v>
      </c>
      <c r="C63" s="6">
        <v>55</v>
      </c>
      <c r="D63" s="29">
        <f t="shared" si="12"/>
        <v>-1255</v>
      </c>
      <c r="E63" s="29">
        <f t="shared" si="17"/>
        <v>-69025</v>
      </c>
      <c r="F63" s="29">
        <f t="shared" si="13"/>
        <v>156873</v>
      </c>
      <c r="G63" s="34">
        <f>+Inputs!$D$2</f>
        <v>0.3795</v>
      </c>
      <c r="I63" s="27">
        <f t="shared" si="18"/>
        <v>-225898</v>
      </c>
      <c r="K63" s="27">
        <f t="shared" si="14"/>
        <v>-1255</v>
      </c>
      <c r="L63" s="27">
        <f t="shared" si="19"/>
        <v>-69025</v>
      </c>
      <c r="M63" s="27">
        <f t="shared" si="15"/>
        <v>-476.27249999999998</v>
      </c>
      <c r="N63" s="27">
        <f t="shared" si="16"/>
        <v>-476.27249999999998</v>
      </c>
      <c r="O63" s="27">
        <f t="shared" si="20"/>
        <v>59533.30349999974</v>
      </c>
      <c r="P63" s="27">
        <f t="shared" si="21"/>
        <v>-59533.30349999974</v>
      </c>
    </row>
    <row r="64" spans="1:21">
      <c r="A64" s="30">
        <v>37377</v>
      </c>
      <c r="C64" s="6">
        <v>56</v>
      </c>
      <c r="D64" s="29">
        <f t="shared" si="12"/>
        <v>-1255</v>
      </c>
      <c r="E64" s="29">
        <f t="shared" si="17"/>
        <v>-70280</v>
      </c>
      <c r="F64" s="29">
        <f t="shared" si="13"/>
        <v>155618</v>
      </c>
      <c r="G64" s="34">
        <f>+Inputs!$D$2</f>
        <v>0.3795</v>
      </c>
      <c r="I64" s="27">
        <f t="shared" si="18"/>
        <v>-225898</v>
      </c>
      <c r="K64" s="27">
        <f t="shared" si="14"/>
        <v>-1255</v>
      </c>
      <c r="L64" s="27">
        <f t="shared" si="19"/>
        <v>-70280</v>
      </c>
      <c r="M64" s="27">
        <f t="shared" si="15"/>
        <v>-476.27249999999998</v>
      </c>
      <c r="N64" s="27">
        <f t="shared" si="16"/>
        <v>-476.27249999999998</v>
      </c>
      <c r="O64" s="27">
        <f t="shared" si="20"/>
        <v>59057.030999999741</v>
      </c>
      <c r="P64" s="27">
        <f t="shared" si="21"/>
        <v>-59057.030999999741</v>
      </c>
    </row>
    <row r="65" spans="1:16">
      <c r="A65" s="31">
        <v>37408</v>
      </c>
      <c r="C65" s="6">
        <v>57</v>
      </c>
      <c r="D65" s="29">
        <f t="shared" si="12"/>
        <v>-1255</v>
      </c>
      <c r="E65" s="29">
        <f t="shared" si="17"/>
        <v>-71535</v>
      </c>
      <c r="F65" s="29">
        <f t="shared" si="13"/>
        <v>154363</v>
      </c>
      <c r="G65" s="34">
        <f>+Inputs!$D$2</f>
        <v>0.3795</v>
      </c>
      <c r="I65" s="27">
        <f t="shared" si="18"/>
        <v>-225898</v>
      </c>
      <c r="K65" s="27">
        <f t="shared" si="14"/>
        <v>-1255</v>
      </c>
      <c r="L65" s="27">
        <f t="shared" si="19"/>
        <v>-71535</v>
      </c>
      <c r="M65" s="27">
        <f t="shared" si="15"/>
        <v>-476.27249999999998</v>
      </c>
      <c r="N65" s="27">
        <f t="shared" si="16"/>
        <v>-476.27249999999998</v>
      </c>
      <c r="O65" s="27">
        <f t="shared" si="20"/>
        <v>58580.758499999742</v>
      </c>
      <c r="P65" s="27">
        <f t="shared" si="21"/>
        <v>-58580.758499999742</v>
      </c>
    </row>
    <row r="66" spans="1:16">
      <c r="A66" s="30">
        <v>37438</v>
      </c>
      <c r="C66" s="6">
        <v>58</v>
      </c>
      <c r="D66" s="29">
        <f t="shared" si="12"/>
        <v>-1255</v>
      </c>
      <c r="E66" s="29">
        <f t="shared" si="17"/>
        <v>-72790</v>
      </c>
      <c r="F66" s="29">
        <f t="shared" si="13"/>
        <v>153108</v>
      </c>
      <c r="G66" s="34">
        <f>+Inputs!$D$2</f>
        <v>0.3795</v>
      </c>
      <c r="I66" s="27">
        <f t="shared" si="18"/>
        <v>-225898</v>
      </c>
      <c r="K66" s="27">
        <f t="shared" si="14"/>
        <v>-1255</v>
      </c>
      <c r="L66" s="27">
        <f t="shared" si="19"/>
        <v>-72790</v>
      </c>
      <c r="M66" s="27">
        <f t="shared" si="15"/>
        <v>-476.27249999999998</v>
      </c>
      <c r="N66" s="27">
        <f t="shared" si="16"/>
        <v>-476.27249999999998</v>
      </c>
      <c r="O66" s="27">
        <f t="shared" si="20"/>
        <v>58104.485999999742</v>
      </c>
      <c r="P66" s="27">
        <f t="shared" si="21"/>
        <v>-58104.485999999742</v>
      </c>
    </row>
    <row r="67" spans="1:16">
      <c r="A67" s="31">
        <v>37469</v>
      </c>
      <c r="C67" s="6">
        <v>59</v>
      </c>
      <c r="D67" s="29">
        <f t="shared" si="12"/>
        <v>-1255</v>
      </c>
      <c r="E67" s="29">
        <f t="shared" si="17"/>
        <v>-74045</v>
      </c>
      <c r="F67" s="29">
        <f t="shared" si="13"/>
        <v>151853</v>
      </c>
      <c r="G67" s="34">
        <f>+Inputs!$D$2</f>
        <v>0.3795</v>
      </c>
      <c r="I67" s="27">
        <f t="shared" si="18"/>
        <v>-225898</v>
      </c>
      <c r="K67" s="27">
        <f t="shared" si="14"/>
        <v>-1255</v>
      </c>
      <c r="L67" s="27">
        <f t="shared" si="19"/>
        <v>-74045</v>
      </c>
      <c r="M67" s="27">
        <f t="shared" si="15"/>
        <v>-476.27249999999998</v>
      </c>
      <c r="N67" s="27">
        <f t="shared" si="16"/>
        <v>-476.27249999999998</v>
      </c>
      <c r="O67" s="27">
        <f t="shared" si="20"/>
        <v>57628.213499999743</v>
      </c>
      <c r="P67" s="27">
        <f t="shared" si="21"/>
        <v>-57628.213499999743</v>
      </c>
    </row>
    <row r="68" spans="1:16">
      <c r="A68" s="30">
        <v>37500</v>
      </c>
      <c r="C68" s="6">
        <v>60</v>
      </c>
      <c r="D68" s="29">
        <f t="shared" si="12"/>
        <v>-1255</v>
      </c>
      <c r="E68" s="29">
        <f t="shared" si="17"/>
        <v>-75300</v>
      </c>
      <c r="F68" s="29">
        <f t="shared" si="13"/>
        <v>150598</v>
      </c>
      <c r="G68" s="34">
        <f>+Inputs!$D$2</f>
        <v>0.3795</v>
      </c>
      <c r="I68" s="27">
        <f t="shared" si="18"/>
        <v>-225898</v>
      </c>
      <c r="K68" s="27">
        <f t="shared" si="14"/>
        <v>-1255</v>
      </c>
      <c r="L68" s="27">
        <f t="shared" si="19"/>
        <v>-75300</v>
      </c>
      <c r="M68" s="27">
        <f t="shared" si="15"/>
        <v>-476.27249999999998</v>
      </c>
      <c r="N68" s="27">
        <f t="shared" si="16"/>
        <v>-476.27249999999998</v>
      </c>
      <c r="O68" s="27">
        <f t="shared" si="20"/>
        <v>57151.940999999744</v>
      </c>
      <c r="P68" s="27">
        <f t="shared" si="21"/>
        <v>-57151.940999999744</v>
      </c>
    </row>
    <row r="69" spans="1:16">
      <c r="A69" s="31">
        <v>37530</v>
      </c>
      <c r="C69" s="6">
        <v>61</v>
      </c>
      <c r="D69" s="29">
        <f t="shared" si="12"/>
        <v>-1255</v>
      </c>
      <c r="E69" s="29">
        <f t="shared" si="17"/>
        <v>-76555</v>
      </c>
      <c r="F69" s="29">
        <f t="shared" si="13"/>
        <v>149343</v>
      </c>
      <c r="G69" s="34">
        <f>+Inputs!$D$2</f>
        <v>0.3795</v>
      </c>
      <c r="I69" s="27">
        <f t="shared" si="18"/>
        <v>-225898</v>
      </c>
      <c r="K69" s="27">
        <f t="shared" si="14"/>
        <v>-1255</v>
      </c>
      <c r="L69" s="27">
        <f t="shared" si="19"/>
        <v>-76555</v>
      </c>
      <c r="M69" s="27">
        <f t="shared" si="15"/>
        <v>-476.27249999999998</v>
      </c>
      <c r="N69" s="27">
        <f t="shared" si="16"/>
        <v>-476.27249999999998</v>
      </c>
      <c r="O69" s="27">
        <f t="shared" si="20"/>
        <v>56675.668499999745</v>
      </c>
      <c r="P69" s="27">
        <f t="shared" si="21"/>
        <v>-56675.668499999745</v>
      </c>
    </row>
    <row r="70" spans="1:16">
      <c r="A70" s="30">
        <v>37561</v>
      </c>
      <c r="C70" s="6">
        <v>62</v>
      </c>
      <c r="D70" s="29">
        <f t="shared" si="12"/>
        <v>-1255</v>
      </c>
      <c r="E70" s="29">
        <f t="shared" si="17"/>
        <v>-77810</v>
      </c>
      <c r="F70" s="29">
        <f t="shared" si="13"/>
        <v>148088</v>
      </c>
      <c r="G70" s="34">
        <f>+Inputs!$D$2</f>
        <v>0.3795</v>
      </c>
      <c r="I70" s="27">
        <f t="shared" si="18"/>
        <v>-225898</v>
      </c>
      <c r="K70" s="27">
        <f t="shared" si="14"/>
        <v>-1255</v>
      </c>
      <c r="L70" s="27">
        <f t="shared" si="19"/>
        <v>-77810</v>
      </c>
      <c r="M70" s="27">
        <f t="shared" si="15"/>
        <v>-476.27249999999998</v>
      </c>
      <c r="N70" s="27">
        <f t="shared" si="16"/>
        <v>-476.27249999999998</v>
      </c>
      <c r="O70" s="27">
        <f t="shared" si="20"/>
        <v>56199.395999999746</v>
      </c>
      <c r="P70" s="27">
        <f t="shared" si="21"/>
        <v>-56199.395999999746</v>
      </c>
    </row>
    <row r="71" spans="1:16">
      <c r="A71" s="31">
        <v>37591</v>
      </c>
      <c r="C71" s="6">
        <v>63</v>
      </c>
      <c r="D71" s="29">
        <f t="shared" si="12"/>
        <v>-1255</v>
      </c>
      <c r="E71" s="29">
        <f t="shared" si="17"/>
        <v>-79065</v>
      </c>
      <c r="F71" s="29">
        <f t="shared" si="13"/>
        <v>146833</v>
      </c>
      <c r="G71" s="34">
        <f>+Inputs!$D$2</f>
        <v>0.3795</v>
      </c>
      <c r="I71" s="27">
        <f t="shared" si="18"/>
        <v>-225898</v>
      </c>
      <c r="K71" s="27">
        <f t="shared" si="14"/>
        <v>-1255</v>
      </c>
      <c r="L71" s="27">
        <f t="shared" si="19"/>
        <v>-79065</v>
      </c>
      <c r="M71" s="27">
        <f t="shared" si="15"/>
        <v>-476.27249999999998</v>
      </c>
      <c r="N71" s="27">
        <f t="shared" si="16"/>
        <v>-476.27249999999998</v>
      </c>
      <c r="O71" s="27">
        <f t="shared" si="20"/>
        <v>55723.123499999747</v>
      </c>
      <c r="P71" s="27">
        <f t="shared" si="21"/>
        <v>-55723.123499999747</v>
      </c>
    </row>
    <row r="72" spans="1:16">
      <c r="A72" s="30">
        <v>37622</v>
      </c>
      <c r="C72" s="6">
        <v>64</v>
      </c>
      <c r="D72" s="29">
        <f t="shared" si="12"/>
        <v>-1255</v>
      </c>
      <c r="E72" s="29">
        <f t="shared" si="17"/>
        <v>-80320</v>
      </c>
      <c r="F72" s="29">
        <f t="shared" si="13"/>
        <v>145578</v>
      </c>
      <c r="G72" s="34">
        <f>+Inputs!$D$2</f>
        <v>0.3795</v>
      </c>
      <c r="I72" s="27">
        <f t="shared" si="18"/>
        <v>-225898</v>
      </c>
      <c r="K72" s="27">
        <f t="shared" si="14"/>
        <v>-1255</v>
      </c>
      <c r="L72" s="27">
        <f t="shared" si="19"/>
        <v>-80320</v>
      </c>
      <c r="M72" s="27">
        <f t="shared" si="15"/>
        <v>-476.27249999999998</v>
      </c>
      <c r="N72" s="27">
        <f t="shared" si="16"/>
        <v>-476.27249999999998</v>
      </c>
      <c r="O72" s="27">
        <f t="shared" si="20"/>
        <v>55246.850999999748</v>
      </c>
      <c r="P72" s="27">
        <f t="shared" si="21"/>
        <v>-55246.850999999748</v>
      </c>
    </row>
    <row r="73" spans="1:16">
      <c r="A73" s="31">
        <v>37653</v>
      </c>
      <c r="C73" s="6">
        <v>65</v>
      </c>
      <c r="D73" s="29">
        <f t="shared" ref="D73:D104" si="22">ROUND(-(+$B$9/180)*1,0)</f>
        <v>-1255</v>
      </c>
      <c r="E73" s="29">
        <f t="shared" si="17"/>
        <v>-81575</v>
      </c>
      <c r="F73" s="29">
        <f t="shared" ref="F73:F104" si="23">$B$9+E73</f>
        <v>144323</v>
      </c>
      <c r="G73" s="34">
        <f>+Inputs!$D$2</f>
        <v>0.3795</v>
      </c>
      <c r="I73" s="27">
        <f t="shared" si="18"/>
        <v>-225898</v>
      </c>
      <c r="K73" s="27">
        <f t="shared" ref="K73:K104" si="24">D73</f>
        <v>-1255</v>
      </c>
      <c r="L73" s="27">
        <f t="shared" si="19"/>
        <v>-81575</v>
      </c>
      <c r="M73" s="27">
        <f t="shared" ref="M73:M104" si="25">K73*G73</f>
        <v>-476.27249999999998</v>
      </c>
      <c r="N73" s="27">
        <f t="shared" ref="N73:N104" si="26">M73-J73</f>
        <v>-476.27249999999998</v>
      </c>
      <c r="O73" s="27">
        <f t="shared" si="20"/>
        <v>54770.578499999749</v>
      </c>
      <c r="P73" s="27">
        <f t="shared" si="21"/>
        <v>-54770.578499999749</v>
      </c>
    </row>
    <row r="74" spans="1:16">
      <c r="A74" s="30">
        <v>37681</v>
      </c>
      <c r="C74" s="6">
        <v>66</v>
      </c>
      <c r="D74" s="29">
        <f t="shared" si="22"/>
        <v>-1255</v>
      </c>
      <c r="E74" s="29">
        <f t="shared" ref="E74:E105" si="27">+E73+D74</f>
        <v>-82830</v>
      </c>
      <c r="F74" s="29">
        <f t="shared" si="23"/>
        <v>143068</v>
      </c>
      <c r="G74" s="34">
        <f>+Inputs!$D$2</f>
        <v>0.3795</v>
      </c>
      <c r="I74" s="27">
        <f t="shared" ref="I74:I105" si="28">+I73+H74</f>
        <v>-225898</v>
      </c>
      <c r="K74" s="27">
        <f t="shared" si="24"/>
        <v>-1255</v>
      </c>
      <c r="L74" s="27">
        <f t="shared" ref="L74:L105" si="29">+L73+K74</f>
        <v>-82830</v>
      </c>
      <c r="M74" s="27">
        <f t="shared" si="25"/>
        <v>-476.27249999999998</v>
      </c>
      <c r="N74" s="27">
        <f t="shared" si="26"/>
        <v>-476.27249999999998</v>
      </c>
      <c r="O74" s="27">
        <f t="shared" ref="O74:O105" si="30">+O73+N74</f>
        <v>54294.305999999749</v>
      </c>
      <c r="P74" s="27">
        <f t="shared" ref="P74:P105" si="31">P73-N74</f>
        <v>-54294.305999999749</v>
      </c>
    </row>
    <row r="75" spans="1:16">
      <c r="A75" s="31">
        <v>37712</v>
      </c>
      <c r="C75" s="6">
        <v>67</v>
      </c>
      <c r="D75" s="29">
        <f t="shared" si="22"/>
        <v>-1255</v>
      </c>
      <c r="E75" s="29">
        <f t="shared" si="27"/>
        <v>-84085</v>
      </c>
      <c r="F75" s="29">
        <f t="shared" si="23"/>
        <v>141813</v>
      </c>
      <c r="G75" s="34">
        <f>+Inputs!$D$2</f>
        <v>0.3795</v>
      </c>
      <c r="I75" s="27">
        <f t="shared" si="28"/>
        <v>-225898</v>
      </c>
      <c r="K75" s="27">
        <f t="shared" si="24"/>
        <v>-1255</v>
      </c>
      <c r="L75" s="27">
        <f t="shared" si="29"/>
        <v>-84085</v>
      </c>
      <c r="M75" s="27">
        <f t="shared" si="25"/>
        <v>-476.27249999999998</v>
      </c>
      <c r="N75" s="27">
        <f t="shared" si="26"/>
        <v>-476.27249999999998</v>
      </c>
      <c r="O75" s="27">
        <f t="shared" si="30"/>
        <v>53818.03349999975</v>
      </c>
      <c r="P75" s="27">
        <f t="shared" si="31"/>
        <v>-53818.03349999975</v>
      </c>
    </row>
    <row r="76" spans="1:16">
      <c r="A76" s="30">
        <v>37742</v>
      </c>
      <c r="C76" s="6">
        <v>68</v>
      </c>
      <c r="D76" s="29">
        <f t="shared" si="22"/>
        <v>-1255</v>
      </c>
      <c r="E76" s="29">
        <f t="shared" si="27"/>
        <v>-85340</v>
      </c>
      <c r="F76" s="29">
        <f t="shared" si="23"/>
        <v>140558</v>
      </c>
      <c r="G76" s="34">
        <f>+Inputs!$D$3</f>
        <v>0.37951000000000001</v>
      </c>
      <c r="I76" s="27">
        <f t="shared" si="28"/>
        <v>-225898</v>
      </c>
      <c r="K76" s="27">
        <f t="shared" si="24"/>
        <v>-1255</v>
      </c>
      <c r="L76" s="27">
        <f t="shared" si="29"/>
        <v>-85340</v>
      </c>
      <c r="M76" s="27">
        <f t="shared" si="25"/>
        <v>-476.28505000000001</v>
      </c>
      <c r="N76" s="27">
        <f t="shared" si="26"/>
        <v>-476.28505000000001</v>
      </c>
      <c r="O76" s="27">
        <f t="shared" si="30"/>
        <v>53341.748449999752</v>
      </c>
      <c r="P76" s="27">
        <f t="shared" si="31"/>
        <v>-53341.748449999752</v>
      </c>
    </row>
    <row r="77" spans="1:16">
      <c r="A77" s="31">
        <v>37773</v>
      </c>
      <c r="C77" s="6">
        <v>69</v>
      </c>
      <c r="D77" s="29">
        <f t="shared" si="22"/>
        <v>-1255</v>
      </c>
      <c r="E77" s="29">
        <f t="shared" si="27"/>
        <v>-86595</v>
      </c>
      <c r="F77" s="29">
        <f t="shared" si="23"/>
        <v>139303</v>
      </c>
      <c r="G77" s="34">
        <f>+Inputs!$D$3</f>
        <v>0.37951000000000001</v>
      </c>
      <c r="I77" s="27">
        <f t="shared" si="28"/>
        <v>-225898</v>
      </c>
      <c r="K77" s="27">
        <f t="shared" si="24"/>
        <v>-1255</v>
      </c>
      <c r="L77" s="27">
        <f t="shared" si="29"/>
        <v>-86595</v>
      </c>
      <c r="M77" s="27">
        <f t="shared" si="25"/>
        <v>-476.28505000000001</v>
      </c>
      <c r="N77" s="27">
        <f t="shared" si="26"/>
        <v>-476.28505000000001</v>
      </c>
      <c r="O77" s="27">
        <f t="shared" si="30"/>
        <v>52865.463399999753</v>
      </c>
      <c r="P77" s="27">
        <f t="shared" si="31"/>
        <v>-52865.463399999753</v>
      </c>
    </row>
    <row r="78" spans="1:16">
      <c r="A78" s="30">
        <v>37803</v>
      </c>
      <c r="C78" s="6">
        <v>70</v>
      </c>
      <c r="D78" s="29">
        <f t="shared" si="22"/>
        <v>-1255</v>
      </c>
      <c r="E78" s="29">
        <f t="shared" si="27"/>
        <v>-87850</v>
      </c>
      <c r="F78" s="29">
        <f t="shared" si="23"/>
        <v>138048</v>
      </c>
      <c r="G78" s="34">
        <f>+Inputs!$D$3</f>
        <v>0.37951000000000001</v>
      </c>
      <c r="I78" s="27">
        <f t="shared" si="28"/>
        <v>-225898</v>
      </c>
      <c r="K78" s="27">
        <f t="shared" si="24"/>
        <v>-1255</v>
      </c>
      <c r="L78" s="27">
        <f t="shared" si="29"/>
        <v>-87850</v>
      </c>
      <c r="M78" s="27">
        <f t="shared" si="25"/>
        <v>-476.28505000000001</v>
      </c>
      <c r="N78" s="27">
        <f t="shared" si="26"/>
        <v>-476.28505000000001</v>
      </c>
      <c r="O78" s="27">
        <f t="shared" si="30"/>
        <v>52389.178349999755</v>
      </c>
      <c r="P78" s="27">
        <f t="shared" si="31"/>
        <v>-52389.178349999755</v>
      </c>
    </row>
    <row r="79" spans="1:16">
      <c r="A79" s="31">
        <v>37834</v>
      </c>
      <c r="C79" s="6">
        <v>71</v>
      </c>
      <c r="D79" s="29">
        <f t="shared" si="22"/>
        <v>-1255</v>
      </c>
      <c r="E79" s="29">
        <f t="shared" si="27"/>
        <v>-89105</v>
      </c>
      <c r="F79" s="29">
        <f t="shared" si="23"/>
        <v>136793</v>
      </c>
      <c r="G79" s="34">
        <f>+Inputs!$D$3</f>
        <v>0.37951000000000001</v>
      </c>
      <c r="I79" s="27">
        <f t="shared" si="28"/>
        <v>-225898</v>
      </c>
      <c r="K79" s="27">
        <f t="shared" si="24"/>
        <v>-1255</v>
      </c>
      <c r="L79" s="27">
        <f t="shared" si="29"/>
        <v>-89105</v>
      </c>
      <c r="M79" s="27">
        <f t="shared" si="25"/>
        <v>-476.28505000000001</v>
      </c>
      <c r="N79" s="27">
        <f t="shared" si="26"/>
        <v>-476.28505000000001</v>
      </c>
      <c r="O79" s="27">
        <f t="shared" si="30"/>
        <v>51912.893299999756</v>
      </c>
      <c r="P79" s="27">
        <f t="shared" si="31"/>
        <v>-51912.893299999756</v>
      </c>
    </row>
    <row r="80" spans="1:16">
      <c r="A80" s="30">
        <v>37865</v>
      </c>
      <c r="C80" s="6">
        <v>72</v>
      </c>
      <c r="D80" s="29">
        <f t="shared" si="22"/>
        <v>-1255</v>
      </c>
      <c r="E80" s="29">
        <f t="shared" si="27"/>
        <v>-90360</v>
      </c>
      <c r="F80" s="29">
        <f t="shared" si="23"/>
        <v>135538</v>
      </c>
      <c r="G80" s="34">
        <f>+Inputs!$D$3</f>
        <v>0.37951000000000001</v>
      </c>
      <c r="I80" s="27">
        <f t="shared" si="28"/>
        <v>-225898</v>
      </c>
      <c r="K80" s="27">
        <f t="shared" si="24"/>
        <v>-1255</v>
      </c>
      <c r="L80" s="27">
        <f t="shared" si="29"/>
        <v>-90360</v>
      </c>
      <c r="M80" s="27">
        <f t="shared" si="25"/>
        <v>-476.28505000000001</v>
      </c>
      <c r="N80" s="27">
        <f t="shared" si="26"/>
        <v>-476.28505000000001</v>
      </c>
      <c r="O80" s="27">
        <f t="shared" si="30"/>
        <v>51436.608249999757</v>
      </c>
      <c r="P80" s="27">
        <f t="shared" si="31"/>
        <v>-51436.608249999757</v>
      </c>
    </row>
    <row r="81" spans="1:16">
      <c r="A81" s="31">
        <v>37895</v>
      </c>
      <c r="C81" s="6">
        <v>73</v>
      </c>
      <c r="D81" s="29">
        <f t="shared" si="22"/>
        <v>-1255</v>
      </c>
      <c r="E81" s="29">
        <f t="shared" si="27"/>
        <v>-91615</v>
      </c>
      <c r="F81" s="29">
        <f t="shared" si="23"/>
        <v>134283</v>
      </c>
      <c r="G81" s="34">
        <f>+Inputs!$D$3</f>
        <v>0.37951000000000001</v>
      </c>
      <c r="I81" s="27">
        <f t="shared" si="28"/>
        <v>-225898</v>
      </c>
      <c r="K81" s="27">
        <f t="shared" si="24"/>
        <v>-1255</v>
      </c>
      <c r="L81" s="27">
        <f t="shared" si="29"/>
        <v>-91615</v>
      </c>
      <c r="M81" s="27">
        <f t="shared" si="25"/>
        <v>-476.28505000000001</v>
      </c>
      <c r="N81" s="27">
        <f t="shared" si="26"/>
        <v>-476.28505000000001</v>
      </c>
      <c r="O81" s="27">
        <f t="shared" si="30"/>
        <v>50960.323199999759</v>
      </c>
      <c r="P81" s="27">
        <f t="shared" si="31"/>
        <v>-50960.323199999759</v>
      </c>
    </row>
    <row r="82" spans="1:16">
      <c r="A82" s="30">
        <v>37926</v>
      </c>
      <c r="C82" s="6">
        <v>74</v>
      </c>
      <c r="D82" s="29">
        <f t="shared" si="22"/>
        <v>-1255</v>
      </c>
      <c r="E82" s="29">
        <f t="shared" si="27"/>
        <v>-92870</v>
      </c>
      <c r="F82" s="29">
        <f t="shared" si="23"/>
        <v>133028</v>
      </c>
      <c r="G82" s="34">
        <f>+Inputs!$D$3</f>
        <v>0.37951000000000001</v>
      </c>
      <c r="I82" s="27">
        <f t="shared" si="28"/>
        <v>-225898</v>
      </c>
      <c r="K82" s="27">
        <f t="shared" si="24"/>
        <v>-1255</v>
      </c>
      <c r="L82" s="27">
        <f t="shared" si="29"/>
        <v>-92870</v>
      </c>
      <c r="M82" s="27">
        <f t="shared" si="25"/>
        <v>-476.28505000000001</v>
      </c>
      <c r="N82" s="27">
        <f t="shared" si="26"/>
        <v>-476.28505000000001</v>
      </c>
      <c r="O82" s="27">
        <f t="shared" si="30"/>
        <v>50484.03814999976</v>
      </c>
      <c r="P82" s="27">
        <f t="shared" si="31"/>
        <v>-50484.03814999976</v>
      </c>
    </row>
    <row r="83" spans="1:16">
      <c r="A83" s="31">
        <v>37956</v>
      </c>
      <c r="C83" s="6">
        <v>75</v>
      </c>
      <c r="D83" s="29">
        <f t="shared" si="22"/>
        <v>-1255</v>
      </c>
      <c r="E83" s="29">
        <f t="shared" si="27"/>
        <v>-94125</v>
      </c>
      <c r="F83" s="29">
        <f t="shared" si="23"/>
        <v>131773</v>
      </c>
      <c r="G83" s="34">
        <f>+Inputs!$D$3</f>
        <v>0.37951000000000001</v>
      </c>
      <c r="I83" s="27">
        <f t="shared" si="28"/>
        <v>-225898</v>
      </c>
      <c r="K83" s="27">
        <f t="shared" si="24"/>
        <v>-1255</v>
      </c>
      <c r="L83" s="27">
        <f t="shared" si="29"/>
        <v>-94125</v>
      </c>
      <c r="M83" s="27">
        <f t="shared" si="25"/>
        <v>-476.28505000000001</v>
      </c>
      <c r="N83" s="27">
        <f t="shared" si="26"/>
        <v>-476.28505000000001</v>
      </c>
      <c r="O83" s="27">
        <f t="shared" si="30"/>
        <v>50007.753099999762</v>
      </c>
      <c r="P83" s="27">
        <f t="shared" si="31"/>
        <v>-50007.753099999762</v>
      </c>
    </row>
    <row r="84" spans="1:16">
      <c r="A84" s="30">
        <v>37987</v>
      </c>
      <c r="C84" s="6">
        <v>76</v>
      </c>
      <c r="D84" s="29">
        <f t="shared" si="22"/>
        <v>-1255</v>
      </c>
      <c r="E84" s="29">
        <f t="shared" si="27"/>
        <v>-95380</v>
      </c>
      <c r="F84" s="29">
        <f t="shared" si="23"/>
        <v>130518</v>
      </c>
      <c r="G84" s="34">
        <f>+Inputs!$D$3</f>
        <v>0.37951000000000001</v>
      </c>
      <c r="I84" s="27">
        <f t="shared" si="28"/>
        <v>-225898</v>
      </c>
      <c r="K84" s="27">
        <f t="shared" si="24"/>
        <v>-1255</v>
      </c>
      <c r="L84" s="27">
        <f t="shared" si="29"/>
        <v>-95380</v>
      </c>
      <c r="M84" s="27">
        <f t="shared" si="25"/>
        <v>-476.28505000000001</v>
      </c>
      <c r="N84" s="27">
        <f t="shared" si="26"/>
        <v>-476.28505000000001</v>
      </c>
      <c r="O84" s="27">
        <f t="shared" si="30"/>
        <v>49531.468049999763</v>
      </c>
      <c r="P84" s="27">
        <f t="shared" si="31"/>
        <v>-49531.468049999763</v>
      </c>
    </row>
    <row r="85" spans="1:16">
      <c r="A85" s="31">
        <v>38018</v>
      </c>
      <c r="C85" s="6">
        <v>77</v>
      </c>
      <c r="D85" s="29">
        <f t="shared" si="22"/>
        <v>-1255</v>
      </c>
      <c r="E85" s="29">
        <f t="shared" si="27"/>
        <v>-96635</v>
      </c>
      <c r="F85" s="29">
        <f t="shared" si="23"/>
        <v>129263</v>
      </c>
      <c r="G85" s="34">
        <f>+Inputs!$D$3</f>
        <v>0.37951000000000001</v>
      </c>
      <c r="I85" s="27">
        <f t="shared" si="28"/>
        <v>-225898</v>
      </c>
      <c r="K85" s="27">
        <f t="shared" si="24"/>
        <v>-1255</v>
      </c>
      <c r="L85" s="27">
        <f t="shared" si="29"/>
        <v>-96635</v>
      </c>
      <c r="M85" s="27">
        <f t="shared" si="25"/>
        <v>-476.28505000000001</v>
      </c>
      <c r="N85" s="27">
        <f t="shared" si="26"/>
        <v>-476.28505000000001</v>
      </c>
      <c r="O85" s="27">
        <f t="shared" si="30"/>
        <v>49055.182999999764</v>
      </c>
      <c r="P85" s="27">
        <f t="shared" si="31"/>
        <v>-49055.182999999764</v>
      </c>
    </row>
    <row r="86" spans="1:16">
      <c r="A86" s="30">
        <v>38047</v>
      </c>
      <c r="C86" s="6">
        <v>78</v>
      </c>
      <c r="D86" s="29">
        <f t="shared" si="22"/>
        <v>-1255</v>
      </c>
      <c r="E86" s="29">
        <f t="shared" si="27"/>
        <v>-97890</v>
      </c>
      <c r="F86" s="29">
        <f t="shared" si="23"/>
        <v>128008</v>
      </c>
      <c r="G86" s="34">
        <f>+Inputs!$D$3</f>
        <v>0.37951000000000001</v>
      </c>
      <c r="I86" s="27">
        <f t="shared" si="28"/>
        <v>-225898</v>
      </c>
      <c r="K86" s="27">
        <f t="shared" si="24"/>
        <v>-1255</v>
      </c>
      <c r="L86" s="27">
        <f t="shared" si="29"/>
        <v>-97890</v>
      </c>
      <c r="M86" s="27">
        <f t="shared" si="25"/>
        <v>-476.28505000000001</v>
      </c>
      <c r="N86" s="27">
        <f t="shared" si="26"/>
        <v>-476.28505000000001</v>
      </c>
      <c r="O86" s="27">
        <f t="shared" si="30"/>
        <v>48578.897949999766</v>
      </c>
      <c r="P86" s="27">
        <f t="shared" si="31"/>
        <v>-48578.897949999766</v>
      </c>
    </row>
    <row r="87" spans="1:16">
      <c r="A87" s="31">
        <v>38078</v>
      </c>
      <c r="C87" s="6">
        <v>79</v>
      </c>
      <c r="D87" s="29">
        <f t="shared" si="22"/>
        <v>-1255</v>
      </c>
      <c r="E87" s="29">
        <f t="shared" si="27"/>
        <v>-99145</v>
      </c>
      <c r="F87" s="29">
        <f t="shared" si="23"/>
        <v>126753</v>
      </c>
      <c r="G87" s="34">
        <f>+Inputs!$D$3</f>
        <v>0.37951000000000001</v>
      </c>
      <c r="I87" s="27">
        <f t="shared" si="28"/>
        <v>-225898</v>
      </c>
      <c r="K87" s="27">
        <f t="shared" si="24"/>
        <v>-1255</v>
      </c>
      <c r="L87" s="27">
        <f t="shared" si="29"/>
        <v>-99145</v>
      </c>
      <c r="M87" s="27">
        <f t="shared" si="25"/>
        <v>-476.28505000000001</v>
      </c>
      <c r="N87" s="27">
        <f t="shared" si="26"/>
        <v>-476.28505000000001</v>
      </c>
      <c r="O87" s="27">
        <f t="shared" si="30"/>
        <v>48102.612899999767</v>
      </c>
      <c r="P87" s="27">
        <f t="shared" si="31"/>
        <v>-48102.612899999767</v>
      </c>
    </row>
    <row r="88" spans="1:16">
      <c r="A88" s="30">
        <v>38108</v>
      </c>
      <c r="C88" s="6">
        <v>80</v>
      </c>
      <c r="D88" s="29">
        <f t="shared" si="22"/>
        <v>-1255</v>
      </c>
      <c r="E88" s="29">
        <f t="shared" si="27"/>
        <v>-100400</v>
      </c>
      <c r="F88" s="29">
        <f t="shared" si="23"/>
        <v>125498</v>
      </c>
      <c r="G88" s="34">
        <f>+Inputs!$D$3</f>
        <v>0.37951000000000001</v>
      </c>
      <c r="I88" s="27">
        <f t="shared" si="28"/>
        <v>-225898</v>
      </c>
      <c r="K88" s="27">
        <f t="shared" si="24"/>
        <v>-1255</v>
      </c>
      <c r="L88" s="27">
        <f t="shared" si="29"/>
        <v>-100400</v>
      </c>
      <c r="M88" s="27">
        <f t="shared" si="25"/>
        <v>-476.28505000000001</v>
      </c>
      <c r="N88" s="27">
        <f t="shared" si="26"/>
        <v>-476.28505000000001</v>
      </c>
      <c r="O88" s="27">
        <f t="shared" si="30"/>
        <v>47626.327849999769</v>
      </c>
      <c r="P88" s="27">
        <f t="shared" si="31"/>
        <v>-47626.327849999769</v>
      </c>
    </row>
    <row r="89" spans="1:16">
      <c r="A89" s="31">
        <v>38139</v>
      </c>
      <c r="C89" s="6">
        <v>81</v>
      </c>
      <c r="D89" s="29">
        <f t="shared" si="22"/>
        <v>-1255</v>
      </c>
      <c r="E89" s="29">
        <f t="shared" si="27"/>
        <v>-101655</v>
      </c>
      <c r="F89" s="29">
        <f t="shared" si="23"/>
        <v>124243</v>
      </c>
      <c r="G89" s="34">
        <f>+Inputs!$D$3</f>
        <v>0.37951000000000001</v>
      </c>
      <c r="I89" s="27">
        <f t="shared" si="28"/>
        <v>-225898</v>
      </c>
      <c r="K89" s="27">
        <f t="shared" si="24"/>
        <v>-1255</v>
      </c>
      <c r="L89" s="27">
        <f t="shared" si="29"/>
        <v>-101655</v>
      </c>
      <c r="M89" s="27">
        <f t="shared" si="25"/>
        <v>-476.28505000000001</v>
      </c>
      <c r="N89" s="27">
        <f t="shared" si="26"/>
        <v>-476.28505000000001</v>
      </c>
      <c r="O89" s="27">
        <f t="shared" si="30"/>
        <v>47150.04279999977</v>
      </c>
      <c r="P89" s="27">
        <f t="shared" si="31"/>
        <v>-47150.04279999977</v>
      </c>
    </row>
    <row r="90" spans="1:16">
      <c r="A90" s="30">
        <v>38169</v>
      </c>
      <c r="C90" s="6">
        <v>82</v>
      </c>
      <c r="D90" s="29">
        <f t="shared" si="22"/>
        <v>-1255</v>
      </c>
      <c r="E90" s="29">
        <f t="shared" si="27"/>
        <v>-102910</v>
      </c>
      <c r="F90" s="29">
        <f t="shared" si="23"/>
        <v>122988</v>
      </c>
      <c r="G90" s="34">
        <f>+Inputs!$D$3</f>
        <v>0.37951000000000001</v>
      </c>
      <c r="I90" s="27">
        <f t="shared" si="28"/>
        <v>-225898</v>
      </c>
      <c r="K90" s="27">
        <f t="shared" si="24"/>
        <v>-1255</v>
      </c>
      <c r="L90" s="27">
        <f t="shared" si="29"/>
        <v>-102910</v>
      </c>
      <c r="M90" s="27">
        <f t="shared" si="25"/>
        <v>-476.28505000000001</v>
      </c>
      <c r="N90" s="27">
        <f t="shared" si="26"/>
        <v>-476.28505000000001</v>
      </c>
      <c r="O90" s="27">
        <f t="shared" si="30"/>
        <v>46673.757749999771</v>
      </c>
      <c r="P90" s="27">
        <f t="shared" si="31"/>
        <v>-46673.757749999771</v>
      </c>
    </row>
    <row r="91" spans="1:16">
      <c r="A91" s="31">
        <v>38200</v>
      </c>
      <c r="C91" s="6">
        <v>83</v>
      </c>
      <c r="D91" s="29">
        <f t="shared" si="22"/>
        <v>-1255</v>
      </c>
      <c r="E91" s="29">
        <f t="shared" si="27"/>
        <v>-104165</v>
      </c>
      <c r="F91" s="29">
        <f t="shared" si="23"/>
        <v>121733</v>
      </c>
      <c r="G91" s="34">
        <f>+Inputs!$D$3</f>
        <v>0.37951000000000001</v>
      </c>
      <c r="I91" s="27">
        <f t="shared" si="28"/>
        <v>-225898</v>
      </c>
      <c r="K91" s="27">
        <f t="shared" si="24"/>
        <v>-1255</v>
      </c>
      <c r="L91" s="27">
        <f t="shared" si="29"/>
        <v>-104165</v>
      </c>
      <c r="M91" s="27">
        <f t="shared" si="25"/>
        <v>-476.28505000000001</v>
      </c>
      <c r="N91" s="27">
        <f t="shared" si="26"/>
        <v>-476.28505000000001</v>
      </c>
      <c r="O91" s="27">
        <f t="shared" si="30"/>
        <v>46197.472699999773</v>
      </c>
      <c r="P91" s="27">
        <f t="shared" si="31"/>
        <v>-46197.472699999773</v>
      </c>
    </row>
    <row r="92" spans="1:16">
      <c r="A92" s="30">
        <v>38231</v>
      </c>
      <c r="C92" s="6">
        <v>84</v>
      </c>
      <c r="D92" s="29">
        <f t="shared" si="22"/>
        <v>-1255</v>
      </c>
      <c r="E92" s="29">
        <f t="shared" si="27"/>
        <v>-105420</v>
      </c>
      <c r="F92" s="29">
        <f t="shared" si="23"/>
        <v>120478</v>
      </c>
      <c r="G92" s="34">
        <f>+Inputs!$D$3</f>
        <v>0.37951000000000001</v>
      </c>
      <c r="I92" s="27">
        <f t="shared" si="28"/>
        <v>-225898</v>
      </c>
      <c r="K92" s="27">
        <f t="shared" si="24"/>
        <v>-1255</v>
      </c>
      <c r="L92" s="27">
        <f t="shared" si="29"/>
        <v>-105420</v>
      </c>
      <c r="M92" s="27">
        <f t="shared" si="25"/>
        <v>-476.28505000000001</v>
      </c>
      <c r="N92" s="27">
        <f t="shared" si="26"/>
        <v>-476.28505000000001</v>
      </c>
      <c r="O92" s="27">
        <f t="shared" si="30"/>
        <v>45721.187649999774</v>
      </c>
      <c r="P92" s="27">
        <f t="shared" si="31"/>
        <v>-45721.187649999774</v>
      </c>
    </row>
    <row r="93" spans="1:16">
      <c r="A93" s="31">
        <v>38261</v>
      </c>
      <c r="C93" s="6">
        <v>85</v>
      </c>
      <c r="D93" s="29">
        <f t="shared" si="22"/>
        <v>-1255</v>
      </c>
      <c r="E93" s="29">
        <f t="shared" si="27"/>
        <v>-106675</v>
      </c>
      <c r="F93" s="29">
        <f t="shared" si="23"/>
        <v>119223</v>
      </c>
      <c r="G93" s="34">
        <f>+Inputs!$D$3</f>
        <v>0.37951000000000001</v>
      </c>
      <c r="I93" s="27">
        <f t="shared" si="28"/>
        <v>-225898</v>
      </c>
      <c r="K93" s="27">
        <f t="shared" si="24"/>
        <v>-1255</v>
      </c>
      <c r="L93" s="27">
        <f t="shared" si="29"/>
        <v>-106675</v>
      </c>
      <c r="M93" s="27">
        <f t="shared" si="25"/>
        <v>-476.28505000000001</v>
      </c>
      <c r="N93" s="27">
        <f t="shared" si="26"/>
        <v>-476.28505000000001</v>
      </c>
      <c r="O93" s="27">
        <f t="shared" si="30"/>
        <v>45244.902599999776</v>
      </c>
      <c r="P93" s="27">
        <f t="shared" si="31"/>
        <v>-45244.902599999776</v>
      </c>
    </row>
    <row r="94" spans="1:16">
      <c r="A94" s="30">
        <v>38292</v>
      </c>
      <c r="C94" s="6">
        <v>86</v>
      </c>
      <c r="D94" s="29">
        <f t="shared" si="22"/>
        <v>-1255</v>
      </c>
      <c r="E94" s="29">
        <f t="shared" si="27"/>
        <v>-107930</v>
      </c>
      <c r="F94" s="29">
        <f t="shared" si="23"/>
        <v>117968</v>
      </c>
      <c r="G94" s="34">
        <f>+Inputs!$D$3</f>
        <v>0.37951000000000001</v>
      </c>
      <c r="I94" s="27">
        <f t="shared" si="28"/>
        <v>-225898</v>
      </c>
      <c r="K94" s="27">
        <f t="shared" si="24"/>
        <v>-1255</v>
      </c>
      <c r="L94" s="27">
        <f t="shared" si="29"/>
        <v>-107930</v>
      </c>
      <c r="M94" s="27">
        <f t="shared" si="25"/>
        <v>-476.28505000000001</v>
      </c>
      <c r="N94" s="27">
        <f t="shared" si="26"/>
        <v>-476.28505000000001</v>
      </c>
      <c r="O94" s="27">
        <f t="shared" si="30"/>
        <v>44768.617549999777</v>
      </c>
      <c r="P94" s="27">
        <f t="shared" si="31"/>
        <v>-44768.617549999777</v>
      </c>
    </row>
    <row r="95" spans="1:16">
      <c r="A95" s="31">
        <v>38322</v>
      </c>
      <c r="C95" s="6">
        <v>87</v>
      </c>
      <c r="D95" s="29">
        <f t="shared" si="22"/>
        <v>-1255</v>
      </c>
      <c r="E95" s="29">
        <f t="shared" si="27"/>
        <v>-109185</v>
      </c>
      <c r="F95" s="29">
        <f t="shared" si="23"/>
        <v>116713</v>
      </c>
      <c r="G95" s="34">
        <f>+Inputs!$D$3</f>
        <v>0.37951000000000001</v>
      </c>
      <c r="I95" s="27">
        <f t="shared" si="28"/>
        <v>-225898</v>
      </c>
      <c r="K95" s="27">
        <f t="shared" si="24"/>
        <v>-1255</v>
      </c>
      <c r="L95" s="27">
        <f t="shared" si="29"/>
        <v>-109185</v>
      </c>
      <c r="M95" s="27">
        <f t="shared" si="25"/>
        <v>-476.28505000000001</v>
      </c>
      <c r="N95" s="27">
        <f t="shared" si="26"/>
        <v>-476.28505000000001</v>
      </c>
      <c r="O95" s="27">
        <f t="shared" si="30"/>
        <v>44292.332499999779</v>
      </c>
      <c r="P95" s="27">
        <f t="shared" si="31"/>
        <v>-44292.332499999779</v>
      </c>
    </row>
    <row r="96" spans="1:16">
      <c r="A96" s="30">
        <v>38353</v>
      </c>
      <c r="C96" s="6">
        <v>88</v>
      </c>
      <c r="D96" s="29">
        <f t="shared" si="22"/>
        <v>-1255</v>
      </c>
      <c r="E96" s="29">
        <f t="shared" si="27"/>
        <v>-110440</v>
      </c>
      <c r="F96" s="29">
        <f t="shared" si="23"/>
        <v>115458</v>
      </c>
      <c r="G96" s="34">
        <f>+Inputs!$D$3</f>
        <v>0.37951000000000001</v>
      </c>
      <c r="I96" s="27">
        <f t="shared" si="28"/>
        <v>-225898</v>
      </c>
      <c r="K96" s="27">
        <f t="shared" si="24"/>
        <v>-1255</v>
      </c>
      <c r="L96" s="27">
        <f t="shared" si="29"/>
        <v>-110440</v>
      </c>
      <c r="M96" s="27">
        <f t="shared" si="25"/>
        <v>-476.28505000000001</v>
      </c>
      <c r="N96" s="27">
        <f t="shared" si="26"/>
        <v>-476.28505000000001</v>
      </c>
      <c r="O96" s="27">
        <f t="shared" si="30"/>
        <v>43816.04744999978</v>
      </c>
      <c r="P96" s="27">
        <f t="shared" si="31"/>
        <v>-43816.04744999978</v>
      </c>
    </row>
    <row r="97" spans="1:16">
      <c r="A97" s="31">
        <v>38384</v>
      </c>
      <c r="C97" s="6">
        <v>89</v>
      </c>
      <c r="D97" s="29">
        <f t="shared" si="22"/>
        <v>-1255</v>
      </c>
      <c r="E97" s="29">
        <f t="shared" si="27"/>
        <v>-111695</v>
      </c>
      <c r="F97" s="29">
        <f t="shared" si="23"/>
        <v>114203</v>
      </c>
      <c r="G97" s="34">
        <f>+Inputs!$D$3</f>
        <v>0.37951000000000001</v>
      </c>
      <c r="I97" s="27">
        <f t="shared" si="28"/>
        <v>-225898</v>
      </c>
      <c r="K97" s="27">
        <f t="shared" si="24"/>
        <v>-1255</v>
      </c>
      <c r="L97" s="27">
        <f t="shared" si="29"/>
        <v>-111695</v>
      </c>
      <c r="M97" s="27">
        <f t="shared" si="25"/>
        <v>-476.28505000000001</v>
      </c>
      <c r="N97" s="27">
        <f t="shared" si="26"/>
        <v>-476.28505000000001</v>
      </c>
      <c r="O97" s="27">
        <f t="shared" si="30"/>
        <v>43339.762399999781</v>
      </c>
      <c r="P97" s="27">
        <f t="shared" si="31"/>
        <v>-43339.762399999781</v>
      </c>
    </row>
    <row r="98" spans="1:16">
      <c r="A98" s="30">
        <v>38412</v>
      </c>
      <c r="C98" s="6">
        <v>90</v>
      </c>
      <c r="D98" s="29">
        <f t="shared" si="22"/>
        <v>-1255</v>
      </c>
      <c r="E98" s="29">
        <f t="shared" si="27"/>
        <v>-112950</v>
      </c>
      <c r="F98" s="29">
        <f t="shared" si="23"/>
        <v>112948</v>
      </c>
      <c r="G98" s="34">
        <f>+Inputs!$D$3</f>
        <v>0.37951000000000001</v>
      </c>
      <c r="I98" s="27">
        <f t="shared" si="28"/>
        <v>-225898</v>
      </c>
      <c r="K98" s="27">
        <f t="shared" si="24"/>
        <v>-1255</v>
      </c>
      <c r="L98" s="27">
        <f t="shared" si="29"/>
        <v>-112950</v>
      </c>
      <c r="M98" s="27">
        <f t="shared" si="25"/>
        <v>-476.28505000000001</v>
      </c>
      <c r="N98" s="27">
        <f t="shared" si="26"/>
        <v>-476.28505000000001</v>
      </c>
      <c r="O98" s="27">
        <f t="shared" si="30"/>
        <v>42863.477349999783</v>
      </c>
      <c r="P98" s="27">
        <f t="shared" si="31"/>
        <v>-42863.477349999783</v>
      </c>
    </row>
    <row r="99" spans="1:16">
      <c r="A99" s="31">
        <v>38443</v>
      </c>
      <c r="C99" s="6">
        <v>91</v>
      </c>
      <c r="D99" s="29">
        <f t="shared" si="22"/>
        <v>-1255</v>
      </c>
      <c r="E99" s="29">
        <f t="shared" si="27"/>
        <v>-114205</v>
      </c>
      <c r="F99" s="29">
        <f t="shared" si="23"/>
        <v>111693</v>
      </c>
      <c r="G99" s="34">
        <f>+Inputs!$D$3</f>
        <v>0.37951000000000001</v>
      </c>
      <c r="I99" s="27">
        <f t="shared" si="28"/>
        <v>-225898</v>
      </c>
      <c r="K99" s="27">
        <f t="shared" si="24"/>
        <v>-1255</v>
      </c>
      <c r="L99" s="27">
        <f t="shared" si="29"/>
        <v>-114205</v>
      </c>
      <c r="M99" s="27">
        <f t="shared" si="25"/>
        <v>-476.28505000000001</v>
      </c>
      <c r="N99" s="27">
        <f t="shared" si="26"/>
        <v>-476.28505000000001</v>
      </c>
      <c r="O99" s="27">
        <f t="shared" si="30"/>
        <v>42387.192299999784</v>
      </c>
      <c r="P99" s="27">
        <f t="shared" si="31"/>
        <v>-42387.192299999784</v>
      </c>
    </row>
    <row r="100" spans="1:16">
      <c r="A100" s="30">
        <v>38473</v>
      </c>
      <c r="C100" s="6">
        <v>92</v>
      </c>
      <c r="D100" s="29">
        <f t="shared" si="22"/>
        <v>-1255</v>
      </c>
      <c r="E100" s="29">
        <f t="shared" si="27"/>
        <v>-115460</v>
      </c>
      <c r="F100" s="29">
        <f t="shared" si="23"/>
        <v>110438</v>
      </c>
      <c r="G100" s="34">
        <f>+Inputs!$D$3</f>
        <v>0.37951000000000001</v>
      </c>
      <c r="I100" s="27">
        <f t="shared" si="28"/>
        <v>-225898</v>
      </c>
      <c r="K100" s="27">
        <f t="shared" si="24"/>
        <v>-1255</v>
      </c>
      <c r="L100" s="27">
        <f t="shared" si="29"/>
        <v>-115460</v>
      </c>
      <c r="M100" s="27">
        <f t="shared" si="25"/>
        <v>-476.28505000000001</v>
      </c>
      <c r="N100" s="27">
        <f t="shared" si="26"/>
        <v>-476.28505000000001</v>
      </c>
      <c r="O100" s="27">
        <f t="shared" si="30"/>
        <v>41910.907249999786</v>
      </c>
      <c r="P100" s="27">
        <f t="shared" si="31"/>
        <v>-41910.907249999786</v>
      </c>
    </row>
    <row r="101" spans="1:16">
      <c r="A101" s="31">
        <v>38504</v>
      </c>
      <c r="C101" s="6">
        <v>93</v>
      </c>
      <c r="D101" s="29">
        <f t="shared" si="22"/>
        <v>-1255</v>
      </c>
      <c r="E101" s="29">
        <f t="shared" si="27"/>
        <v>-116715</v>
      </c>
      <c r="F101" s="29">
        <f t="shared" si="23"/>
        <v>109183</v>
      </c>
      <c r="G101" s="34">
        <f>+Inputs!$D$3</f>
        <v>0.37951000000000001</v>
      </c>
      <c r="I101" s="27">
        <f t="shared" si="28"/>
        <v>-225898</v>
      </c>
      <c r="K101" s="27">
        <f t="shared" si="24"/>
        <v>-1255</v>
      </c>
      <c r="L101" s="27">
        <f t="shared" si="29"/>
        <v>-116715</v>
      </c>
      <c r="M101" s="27">
        <f t="shared" si="25"/>
        <v>-476.28505000000001</v>
      </c>
      <c r="N101" s="27">
        <f t="shared" si="26"/>
        <v>-476.28505000000001</v>
      </c>
      <c r="O101" s="27">
        <f t="shared" si="30"/>
        <v>41434.622199999787</v>
      </c>
      <c r="P101" s="27">
        <f t="shared" si="31"/>
        <v>-41434.622199999787</v>
      </c>
    </row>
    <row r="102" spans="1:16">
      <c r="A102" s="30">
        <v>38534</v>
      </c>
      <c r="C102" s="6">
        <v>94</v>
      </c>
      <c r="D102" s="29">
        <f t="shared" si="22"/>
        <v>-1255</v>
      </c>
      <c r="E102" s="29">
        <f t="shared" si="27"/>
        <v>-117970</v>
      </c>
      <c r="F102" s="29">
        <f t="shared" si="23"/>
        <v>107928</v>
      </c>
      <c r="G102" s="34">
        <f>+Inputs!$D$3</f>
        <v>0.37951000000000001</v>
      </c>
      <c r="I102" s="27">
        <f t="shared" si="28"/>
        <v>-225898</v>
      </c>
      <c r="K102" s="27">
        <f t="shared" si="24"/>
        <v>-1255</v>
      </c>
      <c r="L102" s="27">
        <f t="shared" si="29"/>
        <v>-117970</v>
      </c>
      <c r="M102" s="27">
        <f t="shared" si="25"/>
        <v>-476.28505000000001</v>
      </c>
      <c r="N102" s="27">
        <f t="shared" si="26"/>
        <v>-476.28505000000001</v>
      </c>
      <c r="O102" s="27">
        <f t="shared" si="30"/>
        <v>40958.337149999788</v>
      </c>
      <c r="P102" s="27">
        <f t="shared" si="31"/>
        <v>-40958.337149999788</v>
      </c>
    </row>
    <row r="103" spans="1:16">
      <c r="A103" s="31">
        <v>38565</v>
      </c>
      <c r="C103" s="6">
        <v>95</v>
      </c>
      <c r="D103" s="29">
        <f t="shared" si="22"/>
        <v>-1255</v>
      </c>
      <c r="E103" s="29">
        <f t="shared" si="27"/>
        <v>-119225</v>
      </c>
      <c r="F103" s="29">
        <f t="shared" si="23"/>
        <v>106673</v>
      </c>
      <c r="G103" s="34">
        <f>+Inputs!$D$3</f>
        <v>0.37951000000000001</v>
      </c>
      <c r="I103" s="27">
        <f t="shared" si="28"/>
        <v>-225898</v>
      </c>
      <c r="K103" s="27">
        <f t="shared" si="24"/>
        <v>-1255</v>
      </c>
      <c r="L103" s="27">
        <f t="shared" si="29"/>
        <v>-119225</v>
      </c>
      <c r="M103" s="27">
        <f t="shared" si="25"/>
        <v>-476.28505000000001</v>
      </c>
      <c r="N103" s="27">
        <f t="shared" si="26"/>
        <v>-476.28505000000001</v>
      </c>
      <c r="O103" s="27">
        <f t="shared" si="30"/>
        <v>40482.05209999979</v>
      </c>
      <c r="P103" s="27">
        <f t="shared" si="31"/>
        <v>-40482.05209999979</v>
      </c>
    </row>
    <row r="104" spans="1:16">
      <c r="A104" s="30">
        <v>38596</v>
      </c>
      <c r="C104" s="6">
        <v>96</v>
      </c>
      <c r="D104" s="29">
        <f t="shared" si="22"/>
        <v>-1255</v>
      </c>
      <c r="E104" s="29">
        <f t="shared" si="27"/>
        <v>-120480</v>
      </c>
      <c r="F104" s="29">
        <f t="shared" si="23"/>
        <v>105418</v>
      </c>
      <c r="G104" s="34">
        <f>+Inputs!$D$3</f>
        <v>0.37951000000000001</v>
      </c>
      <c r="I104" s="27">
        <f t="shared" si="28"/>
        <v>-225898</v>
      </c>
      <c r="K104" s="27">
        <f t="shared" si="24"/>
        <v>-1255</v>
      </c>
      <c r="L104" s="27">
        <f t="shared" si="29"/>
        <v>-120480</v>
      </c>
      <c r="M104" s="27">
        <f t="shared" si="25"/>
        <v>-476.28505000000001</v>
      </c>
      <c r="N104" s="27">
        <f t="shared" si="26"/>
        <v>-476.28505000000001</v>
      </c>
      <c r="O104" s="27">
        <f t="shared" si="30"/>
        <v>40005.767049999791</v>
      </c>
      <c r="P104" s="27">
        <f t="shared" si="31"/>
        <v>-40005.767049999791</v>
      </c>
    </row>
    <row r="105" spans="1:16">
      <c r="A105" s="31">
        <v>38626</v>
      </c>
      <c r="C105" s="6">
        <v>97</v>
      </c>
      <c r="D105" s="29">
        <f t="shared" ref="D105:D136" si="32">ROUND(-(+$B$9/180)*1,0)</f>
        <v>-1255</v>
      </c>
      <c r="E105" s="29">
        <f t="shared" si="27"/>
        <v>-121735</v>
      </c>
      <c r="F105" s="29">
        <f t="shared" ref="F105:F136" si="33">$B$9+E105</f>
        <v>104163</v>
      </c>
      <c r="G105" s="34">
        <f>+Inputs!$D$3</f>
        <v>0.37951000000000001</v>
      </c>
      <c r="I105" s="27">
        <f t="shared" si="28"/>
        <v>-225898</v>
      </c>
      <c r="K105" s="27">
        <f t="shared" ref="K105:K136" si="34">D105</f>
        <v>-1255</v>
      </c>
      <c r="L105" s="27">
        <f t="shared" si="29"/>
        <v>-121735</v>
      </c>
      <c r="M105" s="27">
        <f t="shared" ref="M105:M136" si="35">K105*G105</f>
        <v>-476.28505000000001</v>
      </c>
      <c r="N105" s="27">
        <f t="shared" ref="N105:N136" si="36">M105-J105</f>
        <v>-476.28505000000001</v>
      </c>
      <c r="O105" s="27">
        <f t="shared" si="30"/>
        <v>39529.481999999793</v>
      </c>
      <c r="P105" s="27">
        <f t="shared" si="31"/>
        <v>-39529.481999999793</v>
      </c>
    </row>
    <row r="106" spans="1:16">
      <c r="A106" s="30">
        <v>38657</v>
      </c>
      <c r="C106" s="6">
        <v>98</v>
      </c>
      <c r="D106" s="29">
        <f t="shared" si="32"/>
        <v>-1255</v>
      </c>
      <c r="E106" s="29">
        <f t="shared" ref="E106:E137" si="37">+E105+D106</f>
        <v>-122990</v>
      </c>
      <c r="F106" s="29">
        <f t="shared" si="33"/>
        <v>102908</v>
      </c>
      <c r="G106" s="34">
        <f>+Inputs!$D$3</f>
        <v>0.37951000000000001</v>
      </c>
      <c r="I106" s="27">
        <f t="shared" ref="I106:I137" si="38">+I105+H106</f>
        <v>-225898</v>
      </c>
      <c r="K106" s="27">
        <f t="shared" si="34"/>
        <v>-1255</v>
      </c>
      <c r="L106" s="27">
        <f t="shared" ref="L106:L137" si="39">+L105+K106</f>
        <v>-122990</v>
      </c>
      <c r="M106" s="27">
        <f t="shared" si="35"/>
        <v>-476.28505000000001</v>
      </c>
      <c r="N106" s="27">
        <f t="shared" si="36"/>
        <v>-476.28505000000001</v>
      </c>
      <c r="O106" s="27">
        <f t="shared" ref="O106:O137" si="40">+O105+N106</f>
        <v>39053.196949999794</v>
      </c>
      <c r="P106" s="27">
        <f t="shared" ref="P106:P137" si="41">P105-N106</f>
        <v>-39053.196949999794</v>
      </c>
    </row>
    <row r="107" spans="1:16">
      <c r="A107" s="31">
        <v>38687</v>
      </c>
      <c r="C107" s="6">
        <v>99</v>
      </c>
      <c r="D107" s="29">
        <f t="shared" si="32"/>
        <v>-1255</v>
      </c>
      <c r="E107" s="29">
        <f t="shared" si="37"/>
        <v>-124245</v>
      </c>
      <c r="F107" s="29">
        <f t="shared" si="33"/>
        <v>101653</v>
      </c>
      <c r="G107" s="34">
        <f>+Inputs!$D$3</f>
        <v>0.37951000000000001</v>
      </c>
      <c r="I107" s="27">
        <f t="shared" si="38"/>
        <v>-225898</v>
      </c>
      <c r="K107" s="27">
        <f t="shared" si="34"/>
        <v>-1255</v>
      </c>
      <c r="L107" s="27">
        <f t="shared" si="39"/>
        <v>-124245</v>
      </c>
      <c r="M107" s="27">
        <f t="shared" si="35"/>
        <v>-476.28505000000001</v>
      </c>
      <c r="N107" s="27">
        <f t="shared" si="36"/>
        <v>-476.28505000000001</v>
      </c>
      <c r="O107" s="27">
        <f t="shared" si="40"/>
        <v>38576.911899999795</v>
      </c>
      <c r="P107" s="27">
        <f t="shared" si="41"/>
        <v>-38576.911899999795</v>
      </c>
    </row>
    <row r="108" spans="1:16">
      <c r="A108" s="30">
        <v>38718</v>
      </c>
      <c r="C108" s="6">
        <v>100</v>
      </c>
      <c r="D108" s="29">
        <f t="shared" si="32"/>
        <v>-1255</v>
      </c>
      <c r="E108" s="29">
        <f t="shared" si="37"/>
        <v>-125500</v>
      </c>
      <c r="F108" s="29">
        <f t="shared" si="33"/>
        <v>100398</v>
      </c>
      <c r="G108" s="34">
        <f>+Inputs!$D$3</f>
        <v>0.37951000000000001</v>
      </c>
      <c r="I108" s="27">
        <f t="shared" si="38"/>
        <v>-225898</v>
      </c>
      <c r="K108" s="27">
        <f t="shared" si="34"/>
        <v>-1255</v>
      </c>
      <c r="L108" s="27">
        <f t="shared" si="39"/>
        <v>-125500</v>
      </c>
      <c r="M108" s="27">
        <f t="shared" si="35"/>
        <v>-476.28505000000001</v>
      </c>
      <c r="N108" s="27">
        <f t="shared" si="36"/>
        <v>-476.28505000000001</v>
      </c>
      <c r="O108" s="27">
        <f t="shared" si="40"/>
        <v>38100.626849999797</v>
      </c>
      <c r="P108" s="27">
        <f t="shared" si="41"/>
        <v>-38100.626849999797</v>
      </c>
    </row>
    <row r="109" spans="1:16">
      <c r="A109" s="31">
        <v>38749</v>
      </c>
      <c r="C109" s="6">
        <v>101</v>
      </c>
      <c r="D109" s="29">
        <f t="shared" si="32"/>
        <v>-1255</v>
      </c>
      <c r="E109" s="29">
        <f t="shared" si="37"/>
        <v>-126755</v>
      </c>
      <c r="F109" s="29">
        <f t="shared" si="33"/>
        <v>99143</v>
      </c>
      <c r="G109" s="34">
        <f>+Inputs!$D$3</f>
        <v>0.37951000000000001</v>
      </c>
      <c r="I109" s="27">
        <f t="shared" si="38"/>
        <v>-225898</v>
      </c>
      <c r="K109" s="27">
        <f t="shared" si="34"/>
        <v>-1255</v>
      </c>
      <c r="L109" s="27">
        <f t="shared" si="39"/>
        <v>-126755</v>
      </c>
      <c r="M109" s="27">
        <f t="shared" si="35"/>
        <v>-476.28505000000001</v>
      </c>
      <c r="N109" s="27">
        <f t="shared" si="36"/>
        <v>-476.28505000000001</v>
      </c>
      <c r="O109" s="27">
        <f t="shared" si="40"/>
        <v>37624.341799999798</v>
      </c>
      <c r="P109" s="27">
        <f t="shared" si="41"/>
        <v>-37624.341799999798</v>
      </c>
    </row>
    <row r="110" spans="1:16">
      <c r="A110" s="30">
        <v>38777</v>
      </c>
      <c r="C110" s="6">
        <v>102</v>
      </c>
      <c r="D110" s="29">
        <f t="shared" si="32"/>
        <v>-1255</v>
      </c>
      <c r="E110" s="29">
        <f t="shared" si="37"/>
        <v>-128010</v>
      </c>
      <c r="F110" s="29">
        <f t="shared" si="33"/>
        <v>97888</v>
      </c>
      <c r="G110" s="34">
        <f>+Inputs!$D$3</f>
        <v>0.37951000000000001</v>
      </c>
      <c r="I110" s="27">
        <f t="shared" si="38"/>
        <v>-225898</v>
      </c>
      <c r="K110" s="27">
        <f t="shared" si="34"/>
        <v>-1255</v>
      </c>
      <c r="L110" s="27">
        <f t="shared" si="39"/>
        <v>-128010</v>
      </c>
      <c r="M110" s="27">
        <f t="shared" si="35"/>
        <v>-476.28505000000001</v>
      </c>
      <c r="N110" s="27">
        <f t="shared" si="36"/>
        <v>-476.28505000000001</v>
      </c>
      <c r="O110" s="27">
        <f t="shared" si="40"/>
        <v>37148.0567499998</v>
      </c>
      <c r="P110" s="27">
        <f t="shared" si="41"/>
        <v>-37148.0567499998</v>
      </c>
    </row>
    <row r="111" spans="1:16">
      <c r="A111" s="31">
        <v>38808</v>
      </c>
      <c r="C111" s="6">
        <v>103</v>
      </c>
      <c r="D111" s="29">
        <f t="shared" si="32"/>
        <v>-1255</v>
      </c>
      <c r="E111" s="29">
        <f t="shared" si="37"/>
        <v>-129265</v>
      </c>
      <c r="F111" s="29">
        <f t="shared" si="33"/>
        <v>96633</v>
      </c>
      <c r="G111" s="34">
        <f>+Inputs!$D$3</f>
        <v>0.37951000000000001</v>
      </c>
      <c r="I111" s="27">
        <f t="shared" si="38"/>
        <v>-225898</v>
      </c>
      <c r="K111" s="27">
        <f t="shared" si="34"/>
        <v>-1255</v>
      </c>
      <c r="L111" s="27">
        <f t="shared" si="39"/>
        <v>-129265</v>
      </c>
      <c r="M111" s="27">
        <f t="shared" si="35"/>
        <v>-476.28505000000001</v>
      </c>
      <c r="N111" s="27">
        <f t="shared" si="36"/>
        <v>-476.28505000000001</v>
      </c>
      <c r="O111" s="27">
        <f t="shared" si="40"/>
        <v>36671.771699999801</v>
      </c>
      <c r="P111" s="27">
        <f t="shared" si="41"/>
        <v>-36671.771699999801</v>
      </c>
    </row>
    <row r="112" spans="1:16">
      <c r="A112" s="30">
        <v>38838</v>
      </c>
      <c r="C112" s="6">
        <v>104</v>
      </c>
      <c r="D112" s="29">
        <f t="shared" si="32"/>
        <v>-1255</v>
      </c>
      <c r="E112" s="29">
        <f t="shared" si="37"/>
        <v>-130520</v>
      </c>
      <c r="F112" s="29">
        <f t="shared" si="33"/>
        <v>95378</v>
      </c>
      <c r="G112" s="34">
        <f>+Inputs!$D$3</f>
        <v>0.37951000000000001</v>
      </c>
      <c r="I112" s="27">
        <f t="shared" si="38"/>
        <v>-225898</v>
      </c>
      <c r="K112" s="27">
        <f t="shared" si="34"/>
        <v>-1255</v>
      </c>
      <c r="L112" s="27">
        <f t="shared" si="39"/>
        <v>-130520</v>
      </c>
      <c r="M112" s="27">
        <f t="shared" si="35"/>
        <v>-476.28505000000001</v>
      </c>
      <c r="N112" s="27">
        <f t="shared" si="36"/>
        <v>-476.28505000000001</v>
      </c>
      <c r="O112" s="27">
        <f t="shared" si="40"/>
        <v>36195.486649999802</v>
      </c>
      <c r="P112" s="27">
        <f t="shared" si="41"/>
        <v>-36195.486649999802</v>
      </c>
    </row>
    <row r="113" spans="1:16">
      <c r="A113" s="31">
        <v>38869</v>
      </c>
      <c r="C113" s="6">
        <v>105</v>
      </c>
      <c r="D113" s="29">
        <f t="shared" si="32"/>
        <v>-1255</v>
      </c>
      <c r="E113" s="29">
        <f t="shared" si="37"/>
        <v>-131775</v>
      </c>
      <c r="F113" s="29">
        <f t="shared" si="33"/>
        <v>94123</v>
      </c>
      <c r="G113" s="34">
        <f>+Inputs!$D$3</f>
        <v>0.37951000000000001</v>
      </c>
      <c r="I113" s="27">
        <f t="shared" si="38"/>
        <v>-225898</v>
      </c>
      <c r="K113" s="27">
        <f t="shared" si="34"/>
        <v>-1255</v>
      </c>
      <c r="L113" s="27">
        <f t="shared" si="39"/>
        <v>-131775</v>
      </c>
      <c r="M113" s="27">
        <f t="shared" si="35"/>
        <v>-476.28505000000001</v>
      </c>
      <c r="N113" s="27">
        <f t="shared" si="36"/>
        <v>-476.28505000000001</v>
      </c>
      <c r="O113" s="27">
        <f t="shared" si="40"/>
        <v>35719.201599999804</v>
      </c>
      <c r="P113" s="27">
        <f t="shared" si="41"/>
        <v>-35719.201599999804</v>
      </c>
    </row>
    <row r="114" spans="1:16">
      <c r="A114" s="30">
        <v>38899</v>
      </c>
      <c r="C114" s="6">
        <v>106</v>
      </c>
      <c r="D114" s="29">
        <f t="shared" si="32"/>
        <v>-1255</v>
      </c>
      <c r="E114" s="29">
        <f t="shared" si="37"/>
        <v>-133030</v>
      </c>
      <c r="F114" s="29">
        <f t="shared" si="33"/>
        <v>92868</v>
      </c>
      <c r="G114" s="34">
        <f>+Inputs!$D$3</f>
        <v>0.37951000000000001</v>
      </c>
      <c r="I114" s="27">
        <f t="shared" si="38"/>
        <v>-225898</v>
      </c>
      <c r="K114" s="27">
        <f t="shared" si="34"/>
        <v>-1255</v>
      </c>
      <c r="L114" s="27">
        <f t="shared" si="39"/>
        <v>-133030</v>
      </c>
      <c r="M114" s="27">
        <f t="shared" si="35"/>
        <v>-476.28505000000001</v>
      </c>
      <c r="N114" s="27">
        <f t="shared" si="36"/>
        <v>-476.28505000000001</v>
      </c>
      <c r="O114" s="27">
        <f t="shared" si="40"/>
        <v>35242.916549999805</v>
      </c>
      <c r="P114" s="27">
        <f t="shared" si="41"/>
        <v>-35242.916549999805</v>
      </c>
    </row>
    <row r="115" spans="1:16">
      <c r="A115" s="31">
        <v>38930</v>
      </c>
      <c r="C115" s="6">
        <v>107</v>
      </c>
      <c r="D115" s="29">
        <f t="shared" si="32"/>
        <v>-1255</v>
      </c>
      <c r="E115" s="29">
        <f t="shared" si="37"/>
        <v>-134285</v>
      </c>
      <c r="F115" s="29">
        <f t="shared" si="33"/>
        <v>91613</v>
      </c>
      <c r="G115" s="34">
        <f>+Inputs!$D$3</f>
        <v>0.37951000000000001</v>
      </c>
      <c r="I115" s="27">
        <f t="shared" si="38"/>
        <v>-225898</v>
      </c>
      <c r="K115" s="27">
        <f t="shared" si="34"/>
        <v>-1255</v>
      </c>
      <c r="L115" s="27">
        <f t="shared" si="39"/>
        <v>-134285</v>
      </c>
      <c r="M115" s="27">
        <f t="shared" si="35"/>
        <v>-476.28505000000001</v>
      </c>
      <c r="N115" s="27">
        <f t="shared" si="36"/>
        <v>-476.28505000000001</v>
      </c>
      <c r="O115" s="27">
        <f t="shared" si="40"/>
        <v>34766.631499999807</v>
      </c>
      <c r="P115" s="27">
        <f t="shared" si="41"/>
        <v>-34766.631499999807</v>
      </c>
    </row>
    <row r="116" spans="1:16">
      <c r="A116" s="30">
        <v>38961</v>
      </c>
      <c r="C116" s="6">
        <v>108</v>
      </c>
      <c r="D116" s="29">
        <f t="shared" si="32"/>
        <v>-1255</v>
      </c>
      <c r="E116" s="29">
        <f t="shared" si="37"/>
        <v>-135540</v>
      </c>
      <c r="F116" s="29">
        <f t="shared" si="33"/>
        <v>90358</v>
      </c>
      <c r="G116" s="34">
        <f>+Inputs!$D$3</f>
        <v>0.37951000000000001</v>
      </c>
      <c r="I116" s="27">
        <f t="shared" si="38"/>
        <v>-225898</v>
      </c>
      <c r="K116" s="27">
        <f t="shared" si="34"/>
        <v>-1255</v>
      </c>
      <c r="L116" s="27">
        <f t="shared" si="39"/>
        <v>-135540</v>
      </c>
      <c r="M116" s="27">
        <f t="shared" si="35"/>
        <v>-476.28505000000001</v>
      </c>
      <c r="N116" s="27">
        <f t="shared" si="36"/>
        <v>-476.28505000000001</v>
      </c>
      <c r="O116" s="27">
        <f t="shared" si="40"/>
        <v>34290.346449999808</v>
      </c>
      <c r="P116" s="27">
        <f t="shared" si="41"/>
        <v>-34290.346449999808</v>
      </c>
    </row>
    <row r="117" spans="1:16">
      <c r="A117" s="31">
        <v>38991</v>
      </c>
      <c r="C117" s="6">
        <v>109</v>
      </c>
      <c r="D117" s="29">
        <f t="shared" si="32"/>
        <v>-1255</v>
      </c>
      <c r="E117" s="29">
        <f t="shared" si="37"/>
        <v>-136795</v>
      </c>
      <c r="F117" s="29">
        <f t="shared" si="33"/>
        <v>89103</v>
      </c>
      <c r="G117" s="34">
        <f>+Inputs!$D$3</f>
        <v>0.37951000000000001</v>
      </c>
      <c r="I117" s="27">
        <f t="shared" si="38"/>
        <v>-225898</v>
      </c>
      <c r="K117" s="27">
        <f t="shared" si="34"/>
        <v>-1255</v>
      </c>
      <c r="L117" s="27">
        <f t="shared" si="39"/>
        <v>-136795</v>
      </c>
      <c r="M117" s="27">
        <f t="shared" si="35"/>
        <v>-476.28505000000001</v>
      </c>
      <c r="N117" s="27">
        <f t="shared" si="36"/>
        <v>-476.28505000000001</v>
      </c>
      <c r="O117" s="27">
        <f t="shared" si="40"/>
        <v>33814.06139999981</v>
      </c>
      <c r="P117" s="27">
        <f t="shared" si="41"/>
        <v>-33814.06139999981</v>
      </c>
    </row>
    <row r="118" spans="1:16">
      <c r="A118" s="30">
        <v>39022</v>
      </c>
      <c r="C118" s="6">
        <v>110</v>
      </c>
      <c r="D118" s="29">
        <f t="shared" si="32"/>
        <v>-1255</v>
      </c>
      <c r="E118" s="29">
        <f t="shared" si="37"/>
        <v>-138050</v>
      </c>
      <c r="F118" s="29">
        <f t="shared" si="33"/>
        <v>87848</v>
      </c>
      <c r="G118" s="34">
        <f>+Inputs!$D$3</f>
        <v>0.37951000000000001</v>
      </c>
      <c r="I118" s="27">
        <f t="shared" si="38"/>
        <v>-225898</v>
      </c>
      <c r="K118" s="27">
        <f t="shared" si="34"/>
        <v>-1255</v>
      </c>
      <c r="L118" s="27">
        <f t="shared" si="39"/>
        <v>-138050</v>
      </c>
      <c r="M118" s="27">
        <f t="shared" si="35"/>
        <v>-476.28505000000001</v>
      </c>
      <c r="N118" s="27">
        <f t="shared" si="36"/>
        <v>-476.28505000000001</v>
      </c>
      <c r="O118" s="27">
        <f t="shared" si="40"/>
        <v>33337.776349999811</v>
      </c>
      <c r="P118" s="27">
        <f t="shared" si="41"/>
        <v>-33337.776349999811</v>
      </c>
    </row>
    <row r="119" spans="1:16">
      <c r="A119" s="31">
        <v>39052</v>
      </c>
      <c r="C119" s="6">
        <v>111</v>
      </c>
      <c r="D119" s="29">
        <f t="shared" si="32"/>
        <v>-1255</v>
      </c>
      <c r="E119" s="29">
        <f t="shared" si="37"/>
        <v>-139305</v>
      </c>
      <c r="F119" s="29">
        <f t="shared" si="33"/>
        <v>86593</v>
      </c>
      <c r="G119" s="34">
        <f>+Inputs!$D$3</f>
        <v>0.37951000000000001</v>
      </c>
      <c r="I119" s="27">
        <f t="shared" si="38"/>
        <v>-225898</v>
      </c>
      <c r="K119" s="27">
        <f t="shared" si="34"/>
        <v>-1255</v>
      </c>
      <c r="L119" s="27">
        <f t="shared" si="39"/>
        <v>-139305</v>
      </c>
      <c r="M119" s="27">
        <f t="shared" si="35"/>
        <v>-476.28505000000001</v>
      </c>
      <c r="N119" s="27">
        <f t="shared" si="36"/>
        <v>-476.28505000000001</v>
      </c>
      <c r="O119" s="27">
        <f t="shared" si="40"/>
        <v>32861.491299999812</v>
      </c>
      <c r="P119" s="27">
        <f t="shared" si="41"/>
        <v>-32861.491299999812</v>
      </c>
    </row>
    <row r="120" spans="1:16">
      <c r="A120" s="30">
        <v>39083</v>
      </c>
      <c r="C120" s="6">
        <v>112</v>
      </c>
      <c r="D120" s="29">
        <f t="shared" si="32"/>
        <v>-1255</v>
      </c>
      <c r="E120" s="29">
        <f t="shared" si="37"/>
        <v>-140560</v>
      </c>
      <c r="F120" s="29">
        <f t="shared" si="33"/>
        <v>85338</v>
      </c>
      <c r="G120" s="34">
        <f>+Inputs!$D$3</f>
        <v>0.37951000000000001</v>
      </c>
      <c r="I120" s="27">
        <f t="shared" si="38"/>
        <v>-225898</v>
      </c>
      <c r="K120" s="27">
        <f t="shared" si="34"/>
        <v>-1255</v>
      </c>
      <c r="L120" s="27">
        <f t="shared" si="39"/>
        <v>-140560</v>
      </c>
      <c r="M120" s="27">
        <f t="shared" si="35"/>
        <v>-476.28505000000001</v>
      </c>
      <c r="N120" s="27">
        <f t="shared" si="36"/>
        <v>-476.28505000000001</v>
      </c>
      <c r="O120" s="27">
        <f t="shared" si="40"/>
        <v>32385.206249999814</v>
      </c>
      <c r="P120" s="27">
        <f t="shared" si="41"/>
        <v>-32385.206249999814</v>
      </c>
    </row>
    <row r="121" spans="1:16">
      <c r="A121" s="31">
        <v>39114</v>
      </c>
      <c r="C121" s="6">
        <v>113</v>
      </c>
      <c r="D121" s="29">
        <f t="shared" si="32"/>
        <v>-1255</v>
      </c>
      <c r="E121" s="29">
        <f t="shared" si="37"/>
        <v>-141815</v>
      </c>
      <c r="F121" s="29">
        <f t="shared" si="33"/>
        <v>84083</v>
      </c>
      <c r="G121" s="34">
        <f>+Inputs!$D$3</f>
        <v>0.37951000000000001</v>
      </c>
      <c r="I121" s="27">
        <f t="shared" si="38"/>
        <v>-225898</v>
      </c>
      <c r="K121" s="27">
        <f t="shared" si="34"/>
        <v>-1255</v>
      </c>
      <c r="L121" s="27">
        <f t="shared" si="39"/>
        <v>-141815</v>
      </c>
      <c r="M121" s="27">
        <f t="shared" si="35"/>
        <v>-476.28505000000001</v>
      </c>
      <c r="N121" s="27">
        <f t="shared" si="36"/>
        <v>-476.28505000000001</v>
      </c>
      <c r="O121" s="27">
        <f t="shared" si="40"/>
        <v>31908.921199999815</v>
      </c>
      <c r="P121" s="27">
        <f t="shared" si="41"/>
        <v>-31908.921199999815</v>
      </c>
    </row>
    <row r="122" spans="1:16">
      <c r="A122" s="30">
        <v>39142</v>
      </c>
      <c r="C122" s="6">
        <v>114</v>
      </c>
      <c r="D122" s="29">
        <f t="shared" si="32"/>
        <v>-1255</v>
      </c>
      <c r="E122" s="29">
        <f t="shared" si="37"/>
        <v>-143070</v>
      </c>
      <c r="F122" s="29">
        <f t="shared" si="33"/>
        <v>82828</v>
      </c>
      <c r="G122" s="34">
        <f>+Inputs!$D$3</f>
        <v>0.37951000000000001</v>
      </c>
      <c r="I122" s="27">
        <f t="shared" si="38"/>
        <v>-225898</v>
      </c>
      <c r="K122" s="27">
        <f t="shared" si="34"/>
        <v>-1255</v>
      </c>
      <c r="L122" s="27">
        <f t="shared" si="39"/>
        <v>-143070</v>
      </c>
      <c r="M122" s="27">
        <f t="shared" si="35"/>
        <v>-476.28505000000001</v>
      </c>
      <c r="N122" s="27">
        <f t="shared" si="36"/>
        <v>-476.28505000000001</v>
      </c>
      <c r="O122" s="27">
        <f t="shared" si="40"/>
        <v>31432.636149999817</v>
      </c>
      <c r="P122" s="27">
        <f t="shared" si="41"/>
        <v>-31432.636149999817</v>
      </c>
    </row>
    <row r="123" spans="1:16">
      <c r="A123" s="31">
        <v>39173</v>
      </c>
      <c r="C123" s="6">
        <v>115</v>
      </c>
      <c r="D123" s="29">
        <f t="shared" si="32"/>
        <v>-1255</v>
      </c>
      <c r="E123" s="29">
        <f t="shared" si="37"/>
        <v>-144325</v>
      </c>
      <c r="F123" s="29">
        <f t="shared" si="33"/>
        <v>81573</v>
      </c>
      <c r="G123" s="34">
        <f>+Inputs!$D$3</f>
        <v>0.37951000000000001</v>
      </c>
      <c r="I123" s="27">
        <f t="shared" si="38"/>
        <v>-225898</v>
      </c>
      <c r="K123" s="27">
        <f t="shared" si="34"/>
        <v>-1255</v>
      </c>
      <c r="L123" s="27">
        <f t="shared" si="39"/>
        <v>-144325</v>
      </c>
      <c r="M123" s="27">
        <f t="shared" si="35"/>
        <v>-476.28505000000001</v>
      </c>
      <c r="N123" s="27">
        <f t="shared" si="36"/>
        <v>-476.28505000000001</v>
      </c>
      <c r="O123" s="27">
        <f t="shared" si="40"/>
        <v>30956.351099999818</v>
      </c>
      <c r="P123" s="27">
        <f t="shared" si="41"/>
        <v>-30956.351099999818</v>
      </c>
    </row>
    <row r="124" spans="1:16">
      <c r="A124" s="30">
        <v>39203</v>
      </c>
      <c r="C124" s="6">
        <v>116</v>
      </c>
      <c r="D124" s="29">
        <f t="shared" si="32"/>
        <v>-1255</v>
      </c>
      <c r="E124" s="29">
        <f t="shared" si="37"/>
        <v>-145580</v>
      </c>
      <c r="F124" s="29">
        <f t="shared" si="33"/>
        <v>80318</v>
      </c>
      <c r="G124" s="34">
        <f>+Inputs!$D$3</f>
        <v>0.37951000000000001</v>
      </c>
      <c r="I124" s="27">
        <f t="shared" si="38"/>
        <v>-225898</v>
      </c>
      <c r="K124" s="27">
        <f t="shared" si="34"/>
        <v>-1255</v>
      </c>
      <c r="L124" s="27">
        <f t="shared" si="39"/>
        <v>-145580</v>
      </c>
      <c r="M124" s="27">
        <f t="shared" si="35"/>
        <v>-476.28505000000001</v>
      </c>
      <c r="N124" s="27">
        <f t="shared" si="36"/>
        <v>-476.28505000000001</v>
      </c>
      <c r="O124" s="27">
        <f t="shared" si="40"/>
        <v>30480.066049999819</v>
      </c>
      <c r="P124" s="27">
        <f t="shared" si="41"/>
        <v>-30480.066049999819</v>
      </c>
    </row>
    <row r="125" spans="1:16">
      <c r="A125" s="31">
        <v>39234</v>
      </c>
      <c r="C125" s="6">
        <v>117</v>
      </c>
      <c r="D125" s="29">
        <f t="shared" si="32"/>
        <v>-1255</v>
      </c>
      <c r="E125" s="29">
        <f t="shared" si="37"/>
        <v>-146835</v>
      </c>
      <c r="F125" s="29">
        <f t="shared" si="33"/>
        <v>79063</v>
      </c>
      <c r="G125" s="34">
        <f>+Inputs!$D$3</f>
        <v>0.37951000000000001</v>
      </c>
      <c r="I125" s="27">
        <f t="shared" si="38"/>
        <v>-225898</v>
      </c>
      <c r="K125" s="27">
        <f t="shared" si="34"/>
        <v>-1255</v>
      </c>
      <c r="L125" s="27">
        <f t="shared" si="39"/>
        <v>-146835</v>
      </c>
      <c r="M125" s="27">
        <f t="shared" si="35"/>
        <v>-476.28505000000001</v>
      </c>
      <c r="N125" s="27">
        <f t="shared" si="36"/>
        <v>-476.28505000000001</v>
      </c>
      <c r="O125" s="27">
        <f t="shared" si="40"/>
        <v>30003.780999999821</v>
      </c>
      <c r="P125" s="27">
        <f t="shared" si="41"/>
        <v>-30003.780999999821</v>
      </c>
    </row>
    <row r="126" spans="1:16">
      <c r="A126" s="30">
        <v>39264</v>
      </c>
      <c r="C126" s="6">
        <v>118</v>
      </c>
      <c r="D126" s="29">
        <f t="shared" si="32"/>
        <v>-1255</v>
      </c>
      <c r="E126" s="29">
        <f t="shared" si="37"/>
        <v>-148090</v>
      </c>
      <c r="F126" s="29">
        <f t="shared" si="33"/>
        <v>77808</v>
      </c>
      <c r="G126" s="34">
        <f>+Inputs!$D$3</f>
        <v>0.37951000000000001</v>
      </c>
      <c r="I126" s="27">
        <f t="shared" si="38"/>
        <v>-225898</v>
      </c>
      <c r="K126" s="27">
        <f t="shared" si="34"/>
        <v>-1255</v>
      </c>
      <c r="L126" s="27">
        <f t="shared" si="39"/>
        <v>-148090</v>
      </c>
      <c r="M126" s="27">
        <f t="shared" si="35"/>
        <v>-476.28505000000001</v>
      </c>
      <c r="N126" s="27">
        <f t="shared" si="36"/>
        <v>-476.28505000000001</v>
      </c>
      <c r="O126" s="27">
        <f t="shared" si="40"/>
        <v>29527.495949999822</v>
      </c>
      <c r="P126" s="27">
        <f t="shared" si="41"/>
        <v>-29527.495949999822</v>
      </c>
    </row>
    <row r="127" spans="1:16">
      <c r="A127" s="31">
        <v>39295</v>
      </c>
      <c r="C127" s="6">
        <v>119</v>
      </c>
      <c r="D127" s="29">
        <f t="shared" si="32"/>
        <v>-1255</v>
      </c>
      <c r="E127" s="29">
        <f t="shared" si="37"/>
        <v>-149345</v>
      </c>
      <c r="F127" s="29">
        <f t="shared" si="33"/>
        <v>76553</v>
      </c>
      <c r="G127" s="34">
        <f>+Inputs!$D$3</f>
        <v>0.37951000000000001</v>
      </c>
      <c r="I127" s="27">
        <f t="shared" si="38"/>
        <v>-225898</v>
      </c>
      <c r="K127" s="27">
        <f t="shared" si="34"/>
        <v>-1255</v>
      </c>
      <c r="L127" s="27">
        <f t="shared" si="39"/>
        <v>-149345</v>
      </c>
      <c r="M127" s="27">
        <f t="shared" si="35"/>
        <v>-476.28505000000001</v>
      </c>
      <c r="N127" s="27">
        <f t="shared" si="36"/>
        <v>-476.28505000000001</v>
      </c>
      <c r="O127" s="27">
        <f t="shared" si="40"/>
        <v>29051.210899999824</v>
      </c>
      <c r="P127" s="27">
        <f t="shared" si="41"/>
        <v>-29051.210899999824</v>
      </c>
    </row>
    <row r="128" spans="1:16">
      <c r="A128" s="30">
        <v>39326</v>
      </c>
      <c r="C128" s="6">
        <v>120</v>
      </c>
      <c r="D128" s="29">
        <f t="shared" si="32"/>
        <v>-1255</v>
      </c>
      <c r="E128" s="29">
        <f t="shared" si="37"/>
        <v>-150600</v>
      </c>
      <c r="F128" s="29">
        <f t="shared" si="33"/>
        <v>75298</v>
      </c>
      <c r="G128" s="34">
        <f>+Inputs!$D$3</f>
        <v>0.37951000000000001</v>
      </c>
      <c r="I128" s="27">
        <f t="shared" si="38"/>
        <v>-225898</v>
      </c>
      <c r="K128" s="27">
        <f t="shared" si="34"/>
        <v>-1255</v>
      </c>
      <c r="L128" s="27">
        <f t="shared" si="39"/>
        <v>-150600</v>
      </c>
      <c r="M128" s="27">
        <f t="shared" si="35"/>
        <v>-476.28505000000001</v>
      </c>
      <c r="N128" s="27">
        <f t="shared" si="36"/>
        <v>-476.28505000000001</v>
      </c>
      <c r="O128" s="27">
        <f t="shared" si="40"/>
        <v>28574.925849999825</v>
      </c>
      <c r="P128" s="27">
        <f t="shared" si="41"/>
        <v>-28574.925849999825</v>
      </c>
    </row>
    <row r="129" spans="1:16">
      <c r="A129" s="31">
        <v>39356</v>
      </c>
      <c r="C129" s="6">
        <v>121</v>
      </c>
      <c r="D129" s="29">
        <f t="shared" si="32"/>
        <v>-1255</v>
      </c>
      <c r="E129" s="29">
        <f t="shared" si="37"/>
        <v>-151855</v>
      </c>
      <c r="F129" s="29">
        <f t="shared" si="33"/>
        <v>74043</v>
      </c>
      <c r="G129" s="34">
        <f>+Inputs!$D$3</f>
        <v>0.37951000000000001</v>
      </c>
      <c r="I129" s="27">
        <f t="shared" si="38"/>
        <v>-225898</v>
      </c>
      <c r="K129" s="27">
        <f t="shared" si="34"/>
        <v>-1255</v>
      </c>
      <c r="L129" s="27">
        <f t="shared" si="39"/>
        <v>-151855</v>
      </c>
      <c r="M129" s="27">
        <f t="shared" si="35"/>
        <v>-476.28505000000001</v>
      </c>
      <c r="N129" s="27">
        <f t="shared" si="36"/>
        <v>-476.28505000000001</v>
      </c>
      <c r="O129" s="27">
        <f t="shared" si="40"/>
        <v>28098.640799999826</v>
      </c>
      <c r="P129" s="27">
        <f t="shared" si="41"/>
        <v>-28098.640799999826</v>
      </c>
    </row>
    <row r="130" spans="1:16">
      <c r="A130" s="30">
        <v>39387</v>
      </c>
      <c r="C130" s="6">
        <v>122</v>
      </c>
      <c r="D130" s="29">
        <f t="shared" si="32"/>
        <v>-1255</v>
      </c>
      <c r="E130" s="29">
        <f t="shared" si="37"/>
        <v>-153110</v>
      </c>
      <c r="F130" s="29">
        <f t="shared" si="33"/>
        <v>72788</v>
      </c>
      <c r="G130" s="34">
        <f>+Inputs!$D$3</f>
        <v>0.37951000000000001</v>
      </c>
      <c r="I130" s="27">
        <f t="shared" si="38"/>
        <v>-225898</v>
      </c>
      <c r="K130" s="27">
        <f t="shared" si="34"/>
        <v>-1255</v>
      </c>
      <c r="L130" s="27">
        <f t="shared" si="39"/>
        <v>-153110</v>
      </c>
      <c r="M130" s="27">
        <f t="shared" si="35"/>
        <v>-476.28505000000001</v>
      </c>
      <c r="N130" s="27">
        <f t="shared" si="36"/>
        <v>-476.28505000000001</v>
      </c>
      <c r="O130" s="27">
        <f t="shared" si="40"/>
        <v>27622.355749999828</v>
      </c>
      <c r="P130" s="27">
        <f t="shared" si="41"/>
        <v>-27622.355749999828</v>
      </c>
    </row>
    <row r="131" spans="1:16">
      <c r="A131" s="31">
        <v>39417</v>
      </c>
      <c r="C131" s="6">
        <v>123</v>
      </c>
      <c r="D131" s="29">
        <f t="shared" si="32"/>
        <v>-1255</v>
      </c>
      <c r="E131" s="29">
        <f t="shared" si="37"/>
        <v>-154365</v>
      </c>
      <c r="F131" s="29">
        <f t="shared" si="33"/>
        <v>71533</v>
      </c>
      <c r="G131" s="34">
        <f>+Inputs!$D$3</f>
        <v>0.37951000000000001</v>
      </c>
      <c r="I131" s="27">
        <f t="shared" si="38"/>
        <v>-225898</v>
      </c>
      <c r="K131" s="27">
        <f t="shared" si="34"/>
        <v>-1255</v>
      </c>
      <c r="L131" s="27">
        <f t="shared" si="39"/>
        <v>-154365</v>
      </c>
      <c r="M131" s="27">
        <f t="shared" si="35"/>
        <v>-476.28505000000001</v>
      </c>
      <c r="N131" s="27">
        <f t="shared" si="36"/>
        <v>-476.28505000000001</v>
      </c>
      <c r="O131" s="27">
        <f t="shared" si="40"/>
        <v>27146.070699999829</v>
      </c>
      <c r="P131" s="27">
        <f t="shared" si="41"/>
        <v>-27146.070699999829</v>
      </c>
    </row>
    <row r="132" spans="1:16">
      <c r="A132" s="30">
        <v>39448</v>
      </c>
      <c r="C132" s="6">
        <v>124</v>
      </c>
      <c r="D132" s="29">
        <f t="shared" si="32"/>
        <v>-1255</v>
      </c>
      <c r="E132" s="29">
        <f t="shared" si="37"/>
        <v>-155620</v>
      </c>
      <c r="F132" s="29">
        <f t="shared" si="33"/>
        <v>70278</v>
      </c>
      <c r="G132" s="34">
        <f>+Inputs!$D$3</f>
        <v>0.37951000000000001</v>
      </c>
      <c r="I132" s="27">
        <f t="shared" si="38"/>
        <v>-225898</v>
      </c>
      <c r="K132" s="27">
        <f t="shared" si="34"/>
        <v>-1255</v>
      </c>
      <c r="L132" s="27">
        <f t="shared" si="39"/>
        <v>-155620</v>
      </c>
      <c r="M132" s="27">
        <f t="shared" si="35"/>
        <v>-476.28505000000001</v>
      </c>
      <c r="N132" s="27">
        <f t="shared" si="36"/>
        <v>-476.28505000000001</v>
      </c>
      <c r="O132" s="27">
        <f t="shared" si="40"/>
        <v>26669.785649999831</v>
      </c>
      <c r="P132" s="27">
        <f t="shared" si="41"/>
        <v>-26669.785649999831</v>
      </c>
    </row>
    <row r="133" spans="1:16">
      <c r="A133" s="31">
        <v>39479</v>
      </c>
      <c r="C133" s="6">
        <v>125</v>
      </c>
      <c r="D133" s="29">
        <f t="shared" si="32"/>
        <v>-1255</v>
      </c>
      <c r="E133" s="29">
        <f t="shared" si="37"/>
        <v>-156875</v>
      </c>
      <c r="F133" s="29">
        <f t="shared" si="33"/>
        <v>69023</v>
      </c>
      <c r="G133" s="34">
        <f>+Inputs!$D$3</f>
        <v>0.37951000000000001</v>
      </c>
      <c r="I133" s="27">
        <f t="shared" si="38"/>
        <v>-225898</v>
      </c>
      <c r="K133" s="27">
        <f t="shared" si="34"/>
        <v>-1255</v>
      </c>
      <c r="L133" s="27">
        <f t="shared" si="39"/>
        <v>-156875</v>
      </c>
      <c r="M133" s="27">
        <f t="shared" si="35"/>
        <v>-476.28505000000001</v>
      </c>
      <c r="N133" s="27">
        <f t="shared" si="36"/>
        <v>-476.28505000000001</v>
      </c>
      <c r="O133" s="27">
        <f t="shared" si="40"/>
        <v>26193.500599999832</v>
      </c>
      <c r="P133" s="27">
        <f t="shared" si="41"/>
        <v>-26193.500599999832</v>
      </c>
    </row>
    <row r="134" spans="1:16">
      <c r="A134" s="30">
        <v>39508</v>
      </c>
      <c r="C134" s="6">
        <v>126</v>
      </c>
      <c r="D134" s="29">
        <f t="shared" si="32"/>
        <v>-1255</v>
      </c>
      <c r="E134" s="29">
        <f t="shared" si="37"/>
        <v>-158130</v>
      </c>
      <c r="F134" s="29">
        <f t="shared" si="33"/>
        <v>67768</v>
      </c>
      <c r="G134" s="34">
        <f>+Inputs!$D$3</f>
        <v>0.37951000000000001</v>
      </c>
      <c r="I134" s="27">
        <f t="shared" si="38"/>
        <v>-225898</v>
      </c>
      <c r="K134" s="27">
        <f t="shared" si="34"/>
        <v>-1255</v>
      </c>
      <c r="L134" s="27">
        <f t="shared" si="39"/>
        <v>-158130</v>
      </c>
      <c r="M134" s="27">
        <f t="shared" si="35"/>
        <v>-476.28505000000001</v>
      </c>
      <c r="N134" s="27">
        <f t="shared" si="36"/>
        <v>-476.28505000000001</v>
      </c>
      <c r="O134" s="27">
        <f t="shared" si="40"/>
        <v>25717.215549999833</v>
      </c>
      <c r="P134" s="27">
        <f t="shared" si="41"/>
        <v>-25717.215549999833</v>
      </c>
    </row>
    <row r="135" spans="1:16">
      <c r="A135" s="31">
        <v>39539</v>
      </c>
      <c r="C135" s="6">
        <v>127</v>
      </c>
      <c r="D135" s="29">
        <f t="shared" si="32"/>
        <v>-1255</v>
      </c>
      <c r="E135" s="29">
        <f t="shared" si="37"/>
        <v>-159385</v>
      </c>
      <c r="F135" s="29">
        <f t="shared" si="33"/>
        <v>66513</v>
      </c>
      <c r="G135" s="34">
        <f>+Inputs!$D$3</f>
        <v>0.37951000000000001</v>
      </c>
      <c r="I135" s="27">
        <f t="shared" si="38"/>
        <v>-225898</v>
      </c>
      <c r="K135" s="27">
        <f t="shared" si="34"/>
        <v>-1255</v>
      </c>
      <c r="L135" s="27">
        <f t="shared" si="39"/>
        <v>-159385</v>
      </c>
      <c r="M135" s="27">
        <f t="shared" si="35"/>
        <v>-476.28505000000001</v>
      </c>
      <c r="N135" s="27">
        <f t="shared" si="36"/>
        <v>-476.28505000000001</v>
      </c>
      <c r="O135" s="27">
        <f t="shared" si="40"/>
        <v>25240.930499999835</v>
      </c>
      <c r="P135" s="27">
        <f t="shared" si="41"/>
        <v>-25240.930499999835</v>
      </c>
    </row>
    <row r="136" spans="1:16">
      <c r="A136" s="30">
        <v>39569</v>
      </c>
      <c r="C136" s="6">
        <v>128</v>
      </c>
      <c r="D136" s="29">
        <f t="shared" si="32"/>
        <v>-1255</v>
      </c>
      <c r="E136" s="29">
        <f t="shared" si="37"/>
        <v>-160640</v>
      </c>
      <c r="F136" s="29">
        <f t="shared" si="33"/>
        <v>65258</v>
      </c>
      <c r="G136" s="34">
        <f>+Inputs!$D$3</f>
        <v>0.37951000000000001</v>
      </c>
      <c r="I136" s="27">
        <f t="shared" si="38"/>
        <v>-225898</v>
      </c>
      <c r="K136" s="27">
        <f t="shared" si="34"/>
        <v>-1255</v>
      </c>
      <c r="L136" s="27">
        <f t="shared" si="39"/>
        <v>-160640</v>
      </c>
      <c r="M136" s="27">
        <f t="shared" si="35"/>
        <v>-476.28505000000001</v>
      </c>
      <c r="N136" s="27">
        <f t="shared" si="36"/>
        <v>-476.28505000000001</v>
      </c>
      <c r="O136" s="27">
        <f t="shared" si="40"/>
        <v>24764.645449999836</v>
      </c>
      <c r="P136" s="27">
        <f t="shared" si="41"/>
        <v>-24764.645449999836</v>
      </c>
    </row>
    <row r="137" spans="1:16">
      <c r="A137" s="31">
        <v>39600</v>
      </c>
      <c r="C137" s="6">
        <v>129</v>
      </c>
      <c r="D137" s="29">
        <f t="shared" ref="D137:D155" si="42">ROUND(-(+$B$9/180)*1,0)</f>
        <v>-1255</v>
      </c>
      <c r="E137" s="29">
        <f t="shared" si="37"/>
        <v>-161895</v>
      </c>
      <c r="F137" s="29">
        <f t="shared" ref="F137:F168" si="43">$B$9+E137</f>
        <v>64003</v>
      </c>
      <c r="G137" s="34">
        <f>+Inputs!$D$3</f>
        <v>0.37951000000000001</v>
      </c>
      <c r="I137" s="27">
        <f t="shared" si="38"/>
        <v>-225898</v>
      </c>
      <c r="K137" s="27">
        <f t="shared" ref="K137:K168" si="44">D137</f>
        <v>-1255</v>
      </c>
      <c r="L137" s="27">
        <f t="shared" si="39"/>
        <v>-161895</v>
      </c>
      <c r="M137" s="27">
        <f t="shared" ref="M137:M168" si="45">K137*G137</f>
        <v>-476.28505000000001</v>
      </c>
      <c r="N137" s="27">
        <f t="shared" ref="N137:N168" si="46">M137-J137</f>
        <v>-476.28505000000001</v>
      </c>
      <c r="O137" s="27">
        <f t="shared" si="40"/>
        <v>24288.360399999838</v>
      </c>
      <c r="P137" s="27">
        <f t="shared" si="41"/>
        <v>-24288.360399999838</v>
      </c>
    </row>
    <row r="138" spans="1:16">
      <c r="A138" s="30">
        <v>39630</v>
      </c>
      <c r="C138" s="6">
        <v>130</v>
      </c>
      <c r="D138" s="29">
        <f t="shared" si="42"/>
        <v>-1255</v>
      </c>
      <c r="E138" s="29">
        <f t="shared" ref="E138:E169" si="47">+E137+D138</f>
        <v>-163150</v>
      </c>
      <c r="F138" s="29">
        <f t="shared" si="43"/>
        <v>62748</v>
      </c>
      <c r="G138" s="34">
        <f>+Inputs!$D$3</f>
        <v>0.37951000000000001</v>
      </c>
      <c r="I138" s="27">
        <f t="shared" ref="I138:I169" si="48">+I137+H138</f>
        <v>-225898</v>
      </c>
      <c r="K138" s="27">
        <f t="shared" si="44"/>
        <v>-1255</v>
      </c>
      <c r="L138" s="27">
        <f t="shared" ref="L138:L169" si="49">+L137+K138</f>
        <v>-163150</v>
      </c>
      <c r="M138" s="27">
        <f t="shared" si="45"/>
        <v>-476.28505000000001</v>
      </c>
      <c r="N138" s="27">
        <f t="shared" si="46"/>
        <v>-476.28505000000001</v>
      </c>
      <c r="O138" s="27">
        <f t="shared" ref="O138:O169" si="50">+O137+N138</f>
        <v>23812.075349999839</v>
      </c>
      <c r="P138" s="27">
        <f t="shared" ref="P138:P169" si="51">P137-N138</f>
        <v>-23812.075349999839</v>
      </c>
    </row>
    <row r="139" spans="1:16">
      <c r="A139" s="31">
        <v>39661</v>
      </c>
      <c r="C139" s="6">
        <v>131</v>
      </c>
      <c r="D139" s="29">
        <f t="shared" si="42"/>
        <v>-1255</v>
      </c>
      <c r="E139" s="29">
        <f t="shared" si="47"/>
        <v>-164405</v>
      </c>
      <c r="F139" s="29">
        <f t="shared" si="43"/>
        <v>61493</v>
      </c>
      <c r="G139" s="34">
        <f>+Inputs!$D$3</f>
        <v>0.37951000000000001</v>
      </c>
      <c r="I139" s="27">
        <f t="shared" si="48"/>
        <v>-225898</v>
      </c>
      <c r="K139" s="27">
        <f t="shared" si="44"/>
        <v>-1255</v>
      </c>
      <c r="L139" s="27">
        <f t="shared" si="49"/>
        <v>-164405</v>
      </c>
      <c r="M139" s="27">
        <f t="shared" si="45"/>
        <v>-476.28505000000001</v>
      </c>
      <c r="N139" s="27">
        <f t="shared" si="46"/>
        <v>-476.28505000000001</v>
      </c>
      <c r="O139" s="27">
        <f t="shared" si="50"/>
        <v>23335.79029999984</v>
      </c>
      <c r="P139" s="27">
        <f t="shared" si="51"/>
        <v>-23335.79029999984</v>
      </c>
    </row>
    <row r="140" spans="1:16">
      <c r="A140" s="30">
        <v>39692</v>
      </c>
      <c r="C140" s="6">
        <v>132</v>
      </c>
      <c r="D140" s="29">
        <f t="shared" si="42"/>
        <v>-1255</v>
      </c>
      <c r="E140" s="29">
        <f t="shared" si="47"/>
        <v>-165660</v>
      </c>
      <c r="F140" s="29">
        <f t="shared" si="43"/>
        <v>60238</v>
      </c>
      <c r="G140" s="34">
        <f>+Inputs!$D$3</f>
        <v>0.37951000000000001</v>
      </c>
      <c r="I140" s="27">
        <f t="shared" si="48"/>
        <v>-225898</v>
      </c>
      <c r="K140" s="27">
        <f t="shared" si="44"/>
        <v>-1255</v>
      </c>
      <c r="L140" s="27">
        <f t="shared" si="49"/>
        <v>-165660</v>
      </c>
      <c r="M140" s="27">
        <f t="shared" si="45"/>
        <v>-476.28505000000001</v>
      </c>
      <c r="N140" s="27">
        <f t="shared" si="46"/>
        <v>-476.28505000000001</v>
      </c>
      <c r="O140" s="27">
        <f t="shared" si="50"/>
        <v>22859.505249999842</v>
      </c>
      <c r="P140" s="27">
        <f t="shared" si="51"/>
        <v>-22859.505249999842</v>
      </c>
    </row>
    <row r="141" spans="1:16">
      <c r="A141" s="31">
        <v>39722</v>
      </c>
      <c r="C141" s="6">
        <v>133</v>
      </c>
      <c r="D141" s="29">
        <f t="shared" si="42"/>
        <v>-1255</v>
      </c>
      <c r="E141" s="29">
        <f t="shared" si="47"/>
        <v>-166915</v>
      </c>
      <c r="F141" s="29">
        <f t="shared" si="43"/>
        <v>58983</v>
      </c>
      <c r="G141" s="34">
        <f>+Inputs!$D$3</f>
        <v>0.37951000000000001</v>
      </c>
      <c r="I141" s="27">
        <f t="shared" si="48"/>
        <v>-225898</v>
      </c>
      <c r="K141" s="27">
        <f t="shared" si="44"/>
        <v>-1255</v>
      </c>
      <c r="L141" s="27">
        <f t="shared" si="49"/>
        <v>-166915</v>
      </c>
      <c r="M141" s="27">
        <f t="shared" si="45"/>
        <v>-476.28505000000001</v>
      </c>
      <c r="N141" s="27">
        <f t="shared" si="46"/>
        <v>-476.28505000000001</v>
      </c>
      <c r="O141" s="27">
        <f t="shared" si="50"/>
        <v>22383.220199999843</v>
      </c>
      <c r="P141" s="27">
        <f t="shared" si="51"/>
        <v>-22383.220199999843</v>
      </c>
    </row>
    <row r="142" spans="1:16">
      <c r="A142" s="30">
        <v>39753</v>
      </c>
      <c r="C142" s="6">
        <v>134</v>
      </c>
      <c r="D142" s="29">
        <f t="shared" si="42"/>
        <v>-1255</v>
      </c>
      <c r="E142" s="29">
        <f t="shared" si="47"/>
        <v>-168170</v>
      </c>
      <c r="F142" s="29">
        <f t="shared" si="43"/>
        <v>57728</v>
      </c>
      <c r="G142" s="34">
        <f>+Inputs!$D$3</f>
        <v>0.37951000000000001</v>
      </c>
      <c r="I142" s="27">
        <f t="shared" si="48"/>
        <v>-225898</v>
      </c>
      <c r="K142" s="27">
        <f t="shared" si="44"/>
        <v>-1255</v>
      </c>
      <c r="L142" s="27">
        <f t="shared" si="49"/>
        <v>-168170</v>
      </c>
      <c r="M142" s="27">
        <f t="shared" si="45"/>
        <v>-476.28505000000001</v>
      </c>
      <c r="N142" s="27">
        <f t="shared" si="46"/>
        <v>-476.28505000000001</v>
      </c>
      <c r="O142" s="27">
        <f t="shared" si="50"/>
        <v>21906.935149999845</v>
      </c>
      <c r="P142" s="27">
        <f t="shared" si="51"/>
        <v>-21906.935149999845</v>
      </c>
    </row>
    <row r="143" spans="1:16">
      <c r="A143" s="31">
        <v>39783</v>
      </c>
      <c r="C143" s="6">
        <v>135</v>
      </c>
      <c r="D143" s="29">
        <f t="shared" si="42"/>
        <v>-1255</v>
      </c>
      <c r="E143" s="29">
        <f t="shared" si="47"/>
        <v>-169425</v>
      </c>
      <c r="F143" s="29">
        <f t="shared" si="43"/>
        <v>56473</v>
      </c>
      <c r="G143" s="34">
        <f>+Inputs!$D$3</f>
        <v>0.37951000000000001</v>
      </c>
      <c r="I143" s="27">
        <f t="shared" si="48"/>
        <v>-225898</v>
      </c>
      <c r="K143" s="27">
        <f t="shared" si="44"/>
        <v>-1255</v>
      </c>
      <c r="L143" s="27">
        <f t="shared" si="49"/>
        <v>-169425</v>
      </c>
      <c r="M143" s="27">
        <f t="shared" si="45"/>
        <v>-476.28505000000001</v>
      </c>
      <c r="N143" s="27">
        <f t="shared" si="46"/>
        <v>-476.28505000000001</v>
      </c>
      <c r="O143" s="27">
        <f t="shared" si="50"/>
        <v>21430.650099999846</v>
      </c>
      <c r="P143" s="27">
        <f t="shared" si="51"/>
        <v>-21430.650099999846</v>
      </c>
    </row>
    <row r="144" spans="1:16">
      <c r="A144" s="30">
        <v>39814</v>
      </c>
      <c r="C144" s="6">
        <v>136</v>
      </c>
      <c r="D144" s="29">
        <f t="shared" si="42"/>
        <v>-1255</v>
      </c>
      <c r="E144" s="29">
        <f t="shared" si="47"/>
        <v>-170680</v>
      </c>
      <c r="F144" s="29">
        <f t="shared" si="43"/>
        <v>55218</v>
      </c>
      <c r="G144" s="34">
        <f>+Inputs!$D$3</f>
        <v>0.37951000000000001</v>
      </c>
      <c r="I144" s="27">
        <f t="shared" si="48"/>
        <v>-225898</v>
      </c>
      <c r="K144" s="27">
        <f t="shared" si="44"/>
        <v>-1255</v>
      </c>
      <c r="L144" s="27">
        <f t="shared" si="49"/>
        <v>-170680</v>
      </c>
      <c r="M144" s="27">
        <f t="shared" si="45"/>
        <v>-476.28505000000001</v>
      </c>
      <c r="N144" s="27">
        <f t="shared" si="46"/>
        <v>-476.28505000000001</v>
      </c>
      <c r="O144" s="27">
        <f t="shared" si="50"/>
        <v>20954.365049999848</v>
      </c>
      <c r="P144" s="27">
        <f t="shared" si="51"/>
        <v>-20954.365049999848</v>
      </c>
    </row>
    <row r="145" spans="1:19">
      <c r="A145" s="31">
        <v>39845</v>
      </c>
      <c r="C145" s="6">
        <v>137</v>
      </c>
      <c r="D145" s="29">
        <f t="shared" si="42"/>
        <v>-1255</v>
      </c>
      <c r="E145" s="29">
        <f t="shared" si="47"/>
        <v>-171935</v>
      </c>
      <c r="F145" s="29">
        <f t="shared" si="43"/>
        <v>53963</v>
      </c>
      <c r="G145" s="34">
        <f>+Inputs!$D$3</f>
        <v>0.37951000000000001</v>
      </c>
      <c r="I145" s="27">
        <f t="shared" si="48"/>
        <v>-225898</v>
      </c>
      <c r="K145" s="27">
        <f t="shared" si="44"/>
        <v>-1255</v>
      </c>
      <c r="L145" s="27">
        <f t="shared" si="49"/>
        <v>-171935</v>
      </c>
      <c r="M145" s="27">
        <f t="shared" si="45"/>
        <v>-476.28505000000001</v>
      </c>
      <c r="N145" s="27">
        <f t="shared" si="46"/>
        <v>-476.28505000000001</v>
      </c>
      <c r="O145" s="27">
        <f t="shared" si="50"/>
        <v>20478.079999999849</v>
      </c>
      <c r="P145" s="27">
        <f t="shared" si="51"/>
        <v>-20478.079999999849</v>
      </c>
    </row>
    <row r="146" spans="1:19">
      <c r="A146" s="30">
        <v>39873</v>
      </c>
      <c r="C146" s="6">
        <v>138</v>
      </c>
      <c r="D146" s="29">
        <f t="shared" si="42"/>
        <v>-1255</v>
      </c>
      <c r="E146" s="29">
        <f t="shared" si="47"/>
        <v>-173190</v>
      </c>
      <c r="F146" s="29">
        <f t="shared" si="43"/>
        <v>52708</v>
      </c>
      <c r="G146" s="34">
        <f>+Inputs!$D$3</f>
        <v>0.37951000000000001</v>
      </c>
      <c r="I146" s="27">
        <f t="shared" si="48"/>
        <v>-225898</v>
      </c>
      <c r="K146" s="27">
        <f t="shared" si="44"/>
        <v>-1255</v>
      </c>
      <c r="L146" s="27">
        <f t="shared" si="49"/>
        <v>-173190</v>
      </c>
      <c r="M146" s="27">
        <f t="shared" si="45"/>
        <v>-476.28505000000001</v>
      </c>
      <c r="N146" s="27">
        <f t="shared" si="46"/>
        <v>-476.28505000000001</v>
      </c>
      <c r="O146" s="27">
        <f t="shared" si="50"/>
        <v>20001.79494999985</v>
      </c>
      <c r="P146" s="27">
        <f t="shared" si="51"/>
        <v>-20001.79494999985</v>
      </c>
    </row>
    <row r="147" spans="1:19">
      <c r="A147" s="31">
        <v>39904</v>
      </c>
      <c r="C147" s="6">
        <v>139</v>
      </c>
      <c r="D147" s="29">
        <f t="shared" si="42"/>
        <v>-1255</v>
      </c>
      <c r="E147" s="29">
        <f t="shared" si="47"/>
        <v>-174445</v>
      </c>
      <c r="F147" s="29">
        <f t="shared" si="43"/>
        <v>51453</v>
      </c>
      <c r="G147" s="34">
        <f>+Inputs!$D$3</f>
        <v>0.37951000000000001</v>
      </c>
      <c r="I147" s="27">
        <f t="shared" si="48"/>
        <v>-225898</v>
      </c>
      <c r="K147" s="27">
        <f t="shared" si="44"/>
        <v>-1255</v>
      </c>
      <c r="L147" s="27">
        <f t="shared" si="49"/>
        <v>-174445</v>
      </c>
      <c r="M147" s="27">
        <f t="shared" si="45"/>
        <v>-476.28505000000001</v>
      </c>
      <c r="N147" s="27">
        <f t="shared" si="46"/>
        <v>-476.28505000000001</v>
      </c>
      <c r="O147" s="27">
        <f t="shared" si="50"/>
        <v>19525.509899999852</v>
      </c>
      <c r="P147" s="27">
        <f t="shared" si="51"/>
        <v>-19525.509899999852</v>
      </c>
    </row>
    <row r="148" spans="1:19">
      <c r="A148" s="30">
        <v>39934</v>
      </c>
      <c r="C148" s="6">
        <v>140</v>
      </c>
      <c r="D148" s="29">
        <f t="shared" si="42"/>
        <v>-1255</v>
      </c>
      <c r="E148" s="29">
        <f t="shared" si="47"/>
        <v>-175700</v>
      </c>
      <c r="F148" s="29">
        <f t="shared" si="43"/>
        <v>50198</v>
      </c>
      <c r="G148" s="34">
        <f>+Inputs!$D$3</f>
        <v>0.37951000000000001</v>
      </c>
      <c r="I148" s="27">
        <f t="shared" si="48"/>
        <v>-225898</v>
      </c>
      <c r="K148" s="27">
        <f t="shared" si="44"/>
        <v>-1255</v>
      </c>
      <c r="L148" s="27">
        <f t="shared" si="49"/>
        <v>-175700</v>
      </c>
      <c r="M148" s="27">
        <f t="shared" si="45"/>
        <v>-476.28505000000001</v>
      </c>
      <c r="N148" s="27">
        <f t="shared" si="46"/>
        <v>-476.28505000000001</v>
      </c>
      <c r="O148" s="27">
        <f t="shared" si="50"/>
        <v>19049.224849999853</v>
      </c>
      <c r="P148" s="27">
        <f t="shared" si="51"/>
        <v>-19049.224849999853</v>
      </c>
    </row>
    <row r="149" spans="1:19">
      <c r="A149" s="31">
        <v>39965</v>
      </c>
      <c r="C149" s="6">
        <v>141</v>
      </c>
      <c r="D149" s="29">
        <f t="shared" si="42"/>
        <v>-1255</v>
      </c>
      <c r="E149" s="29">
        <f t="shared" si="47"/>
        <v>-176955</v>
      </c>
      <c r="F149" s="29">
        <f t="shared" si="43"/>
        <v>48943</v>
      </c>
      <c r="G149" s="34">
        <f>+Inputs!$D$3</f>
        <v>0.37951000000000001</v>
      </c>
      <c r="I149" s="27">
        <f t="shared" si="48"/>
        <v>-225898</v>
      </c>
      <c r="K149" s="27">
        <f t="shared" si="44"/>
        <v>-1255</v>
      </c>
      <c r="L149" s="27">
        <f t="shared" si="49"/>
        <v>-176955</v>
      </c>
      <c r="M149" s="27">
        <f t="shared" si="45"/>
        <v>-476.28505000000001</v>
      </c>
      <c r="N149" s="27">
        <f t="shared" si="46"/>
        <v>-476.28505000000001</v>
      </c>
      <c r="O149" s="27">
        <f t="shared" si="50"/>
        <v>18572.939799999855</v>
      </c>
      <c r="P149" s="27">
        <f t="shared" si="51"/>
        <v>-18572.939799999855</v>
      </c>
    </row>
    <row r="150" spans="1:19">
      <c r="A150" s="30">
        <v>39995</v>
      </c>
      <c r="C150" s="6">
        <v>142</v>
      </c>
      <c r="D150" s="29">
        <f t="shared" si="42"/>
        <v>-1255</v>
      </c>
      <c r="E150" s="29">
        <f t="shared" si="47"/>
        <v>-178210</v>
      </c>
      <c r="F150" s="29">
        <f t="shared" si="43"/>
        <v>47688</v>
      </c>
      <c r="G150" s="34">
        <f>+Inputs!$D$3</f>
        <v>0.37951000000000001</v>
      </c>
      <c r="I150" s="27">
        <f t="shared" si="48"/>
        <v>-225898</v>
      </c>
      <c r="K150" s="27">
        <f t="shared" si="44"/>
        <v>-1255</v>
      </c>
      <c r="L150" s="27">
        <f t="shared" si="49"/>
        <v>-178210</v>
      </c>
      <c r="M150" s="27">
        <f t="shared" si="45"/>
        <v>-476.28505000000001</v>
      </c>
      <c r="N150" s="27">
        <f t="shared" si="46"/>
        <v>-476.28505000000001</v>
      </c>
      <c r="O150" s="27">
        <f t="shared" si="50"/>
        <v>18096.654749999856</v>
      </c>
      <c r="P150" s="27">
        <f t="shared" si="51"/>
        <v>-18096.654749999856</v>
      </c>
    </row>
    <row r="151" spans="1:19">
      <c r="A151" s="31">
        <v>40026</v>
      </c>
      <c r="C151" s="6">
        <v>143</v>
      </c>
      <c r="D151" s="29">
        <f t="shared" si="42"/>
        <v>-1255</v>
      </c>
      <c r="E151" s="29">
        <f t="shared" si="47"/>
        <v>-179465</v>
      </c>
      <c r="F151" s="29">
        <f t="shared" si="43"/>
        <v>46433</v>
      </c>
      <c r="G151" s="34">
        <f>+Inputs!$D$3</f>
        <v>0.37951000000000001</v>
      </c>
      <c r="I151" s="27">
        <f t="shared" si="48"/>
        <v>-225898</v>
      </c>
      <c r="K151" s="27">
        <f t="shared" si="44"/>
        <v>-1255</v>
      </c>
      <c r="L151" s="27">
        <f t="shared" si="49"/>
        <v>-179465</v>
      </c>
      <c r="M151" s="27">
        <f t="shared" si="45"/>
        <v>-476.28505000000001</v>
      </c>
      <c r="N151" s="27">
        <f t="shared" si="46"/>
        <v>-476.28505000000001</v>
      </c>
      <c r="O151" s="27">
        <f t="shared" si="50"/>
        <v>17620.369699999857</v>
      </c>
      <c r="P151" s="27">
        <f t="shared" si="51"/>
        <v>-17620.369699999857</v>
      </c>
    </row>
    <row r="152" spans="1:19">
      <c r="A152" s="30">
        <v>40057</v>
      </c>
      <c r="C152" s="6">
        <v>144</v>
      </c>
      <c r="D152" s="29">
        <f t="shared" si="42"/>
        <v>-1255</v>
      </c>
      <c r="E152" s="29">
        <f t="shared" si="47"/>
        <v>-180720</v>
      </c>
      <c r="F152" s="29">
        <f t="shared" si="43"/>
        <v>45178</v>
      </c>
      <c r="G152" s="34">
        <f>+Inputs!$D$3</f>
        <v>0.37951000000000001</v>
      </c>
      <c r="I152" s="27">
        <f t="shared" si="48"/>
        <v>-225898</v>
      </c>
      <c r="K152" s="27">
        <f t="shared" si="44"/>
        <v>-1255</v>
      </c>
      <c r="L152" s="27">
        <f t="shared" si="49"/>
        <v>-180720</v>
      </c>
      <c r="M152" s="27">
        <f t="shared" si="45"/>
        <v>-476.28505000000001</v>
      </c>
      <c r="N152" s="27">
        <f t="shared" si="46"/>
        <v>-476.28505000000001</v>
      </c>
      <c r="O152" s="27">
        <f t="shared" si="50"/>
        <v>17144.084649999859</v>
      </c>
      <c r="P152" s="27">
        <f t="shared" si="51"/>
        <v>-17144.084649999859</v>
      </c>
    </row>
    <row r="153" spans="1:19">
      <c r="A153" s="31">
        <v>40087</v>
      </c>
      <c r="C153" s="6">
        <v>145</v>
      </c>
      <c r="D153" s="29">
        <f t="shared" si="42"/>
        <v>-1255</v>
      </c>
      <c r="E153" s="29">
        <f t="shared" si="47"/>
        <v>-181975</v>
      </c>
      <c r="F153" s="29">
        <f t="shared" si="43"/>
        <v>43923</v>
      </c>
      <c r="G153" s="34">
        <f>+Inputs!$D$3</f>
        <v>0.37951000000000001</v>
      </c>
      <c r="I153" s="27">
        <f t="shared" si="48"/>
        <v>-225898</v>
      </c>
      <c r="K153" s="27">
        <f t="shared" si="44"/>
        <v>-1255</v>
      </c>
      <c r="L153" s="27">
        <f t="shared" si="49"/>
        <v>-181975</v>
      </c>
      <c r="M153" s="27">
        <f t="shared" si="45"/>
        <v>-476.28505000000001</v>
      </c>
      <c r="N153" s="27">
        <f t="shared" si="46"/>
        <v>-476.28505000000001</v>
      </c>
      <c r="O153" s="27">
        <f t="shared" si="50"/>
        <v>16667.79959999986</v>
      </c>
      <c r="P153" s="27">
        <f t="shared" si="51"/>
        <v>-16667.79959999986</v>
      </c>
    </row>
    <row r="154" spans="1:19">
      <c r="A154" s="30">
        <v>40118</v>
      </c>
      <c r="C154" s="6">
        <v>146</v>
      </c>
      <c r="D154" s="29">
        <f t="shared" si="42"/>
        <v>-1255</v>
      </c>
      <c r="E154" s="29">
        <f t="shared" si="47"/>
        <v>-183230</v>
      </c>
      <c r="F154" s="29">
        <f t="shared" si="43"/>
        <v>42668</v>
      </c>
      <c r="G154" s="34">
        <f>+Inputs!$D$3</f>
        <v>0.37951000000000001</v>
      </c>
      <c r="I154" s="27">
        <f t="shared" si="48"/>
        <v>-225898</v>
      </c>
      <c r="K154" s="27">
        <f t="shared" si="44"/>
        <v>-1255</v>
      </c>
      <c r="L154" s="27">
        <f t="shared" si="49"/>
        <v>-183230</v>
      </c>
      <c r="M154" s="27">
        <f t="shared" si="45"/>
        <v>-476.28505000000001</v>
      </c>
      <c r="N154" s="27">
        <f t="shared" si="46"/>
        <v>-476.28505000000001</v>
      </c>
      <c r="O154" s="27">
        <f t="shared" si="50"/>
        <v>16191.51454999986</v>
      </c>
      <c r="P154" s="27">
        <f t="shared" si="51"/>
        <v>-16191.51454999986</v>
      </c>
    </row>
    <row r="155" spans="1:19">
      <c r="A155" s="31">
        <v>40148</v>
      </c>
      <c r="C155" s="6">
        <v>147</v>
      </c>
      <c r="D155" s="29">
        <f t="shared" si="42"/>
        <v>-1255</v>
      </c>
      <c r="E155" s="29">
        <f t="shared" si="47"/>
        <v>-184485</v>
      </c>
      <c r="F155" s="29">
        <f t="shared" si="43"/>
        <v>41413</v>
      </c>
      <c r="G155" s="34">
        <f>+Inputs!$D$3</f>
        <v>0.37951000000000001</v>
      </c>
      <c r="I155" s="27">
        <f t="shared" si="48"/>
        <v>-225898</v>
      </c>
      <c r="K155" s="27">
        <f t="shared" si="44"/>
        <v>-1255</v>
      </c>
      <c r="L155" s="27">
        <f t="shared" si="49"/>
        <v>-184485</v>
      </c>
      <c r="M155" s="27">
        <f t="shared" si="45"/>
        <v>-476.28505000000001</v>
      </c>
      <c r="N155" s="27">
        <f t="shared" si="46"/>
        <v>-476.28505000000001</v>
      </c>
      <c r="O155" s="27">
        <f t="shared" si="50"/>
        <v>15715.229499999859</v>
      </c>
      <c r="P155" s="27">
        <f t="shared" si="51"/>
        <v>-15715.229499999859</v>
      </c>
    </row>
    <row r="156" spans="1:19" s="237" customFormat="1">
      <c r="A156" s="236">
        <v>40179</v>
      </c>
      <c r="C156" s="238">
        <v>148</v>
      </c>
      <c r="D156" s="239">
        <f>ROUND(-($F$155/60)*1,0)</f>
        <v>-690</v>
      </c>
      <c r="E156" s="239">
        <f t="shared" si="47"/>
        <v>-185175</v>
      </c>
      <c r="F156" s="239">
        <f t="shared" si="43"/>
        <v>40723</v>
      </c>
      <c r="G156" s="240">
        <f>+Inputs!$D$3</f>
        <v>0.37951000000000001</v>
      </c>
      <c r="I156" s="241">
        <f t="shared" si="48"/>
        <v>-225898</v>
      </c>
      <c r="K156" s="241">
        <f t="shared" si="44"/>
        <v>-690</v>
      </c>
      <c r="L156" s="241">
        <f t="shared" si="49"/>
        <v>-185175</v>
      </c>
      <c r="M156" s="241">
        <f t="shared" si="45"/>
        <v>-261.86189999999999</v>
      </c>
      <c r="N156" s="241">
        <f t="shared" si="46"/>
        <v>-261.86189999999999</v>
      </c>
      <c r="O156" s="241">
        <f t="shared" si="50"/>
        <v>15453.36759999986</v>
      </c>
      <c r="P156" s="241">
        <f t="shared" si="51"/>
        <v>-15453.36759999986</v>
      </c>
      <c r="Q156" s="242"/>
      <c r="R156" s="242"/>
      <c r="S156" s="242"/>
    </row>
    <row r="157" spans="1:19" s="237" customFormat="1">
      <c r="A157" s="243">
        <v>40210</v>
      </c>
      <c r="C157" s="238">
        <v>149</v>
      </c>
      <c r="D157" s="239">
        <f t="shared" ref="D157:D215" si="52">ROUND(-($F$155/60)*1,0)</f>
        <v>-690</v>
      </c>
      <c r="E157" s="239">
        <f t="shared" si="47"/>
        <v>-185865</v>
      </c>
      <c r="F157" s="239">
        <f t="shared" si="43"/>
        <v>40033</v>
      </c>
      <c r="G157" s="240">
        <f>+Inputs!$D$3</f>
        <v>0.37951000000000001</v>
      </c>
      <c r="I157" s="241">
        <f t="shared" si="48"/>
        <v>-225898</v>
      </c>
      <c r="K157" s="241">
        <f t="shared" si="44"/>
        <v>-690</v>
      </c>
      <c r="L157" s="241">
        <f t="shared" si="49"/>
        <v>-185865</v>
      </c>
      <c r="M157" s="241">
        <f t="shared" si="45"/>
        <v>-261.86189999999999</v>
      </c>
      <c r="N157" s="241">
        <f t="shared" si="46"/>
        <v>-261.86189999999999</v>
      </c>
      <c r="O157" s="241">
        <f t="shared" si="50"/>
        <v>15191.50569999986</v>
      </c>
      <c r="P157" s="241">
        <f t="shared" si="51"/>
        <v>-15191.50569999986</v>
      </c>
      <c r="Q157" s="242"/>
      <c r="R157" s="242"/>
      <c r="S157" s="242"/>
    </row>
    <row r="158" spans="1:19" s="237" customFormat="1">
      <c r="A158" s="236">
        <v>40238</v>
      </c>
      <c r="C158" s="238">
        <v>150</v>
      </c>
      <c r="D158" s="239">
        <f t="shared" si="52"/>
        <v>-690</v>
      </c>
      <c r="E158" s="239">
        <f t="shared" si="47"/>
        <v>-186555</v>
      </c>
      <c r="F158" s="239">
        <f t="shared" si="43"/>
        <v>39343</v>
      </c>
      <c r="G158" s="240">
        <f>+Inputs!$D$3</f>
        <v>0.37951000000000001</v>
      </c>
      <c r="I158" s="241">
        <f t="shared" si="48"/>
        <v>-225898</v>
      </c>
      <c r="K158" s="241">
        <f t="shared" si="44"/>
        <v>-690</v>
      </c>
      <c r="L158" s="241">
        <f t="shared" si="49"/>
        <v>-186555</v>
      </c>
      <c r="M158" s="241">
        <f t="shared" si="45"/>
        <v>-261.86189999999999</v>
      </c>
      <c r="N158" s="241">
        <f t="shared" si="46"/>
        <v>-261.86189999999999</v>
      </c>
      <c r="O158" s="241">
        <f t="shared" si="50"/>
        <v>14929.64379999986</v>
      </c>
      <c r="P158" s="241">
        <f t="shared" si="51"/>
        <v>-14929.64379999986</v>
      </c>
      <c r="Q158" s="242"/>
      <c r="R158" s="242"/>
      <c r="S158" s="242"/>
    </row>
    <row r="159" spans="1:19" s="237" customFormat="1">
      <c r="A159" s="243">
        <v>40269</v>
      </c>
      <c r="C159" s="238">
        <v>151</v>
      </c>
      <c r="D159" s="239">
        <f t="shared" si="52"/>
        <v>-690</v>
      </c>
      <c r="E159" s="239">
        <f t="shared" si="47"/>
        <v>-187245</v>
      </c>
      <c r="F159" s="239">
        <f t="shared" si="43"/>
        <v>38653</v>
      </c>
      <c r="G159" s="240">
        <f>+Inputs!$D$3</f>
        <v>0.37951000000000001</v>
      </c>
      <c r="I159" s="241">
        <f t="shared" si="48"/>
        <v>-225898</v>
      </c>
      <c r="K159" s="241">
        <f t="shared" si="44"/>
        <v>-690</v>
      </c>
      <c r="L159" s="241">
        <f t="shared" si="49"/>
        <v>-187245</v>
      </c>
      <c r="M159" s="241">
        <f t="shared" si="45"/>
        <v>-261.86189999999999</v>
      </c>
      <c r="N159" s="241">
        <f t="shared" si="46"/>
        <v>-261.86189999999999</v>
      </c>
      <c r="O159" s="241">
        <f t="shared" si="50"/>
        <v>14667.78189999986</v>
      </c>
      <c r="P159" s="241">
        <f t="shared" si="51"/>
        <v>-14667.78189999986</v>
      </c>
      <c r="Q159" s="242"/>
      <c r="R159" s="242"/>
      <c r="S159" s="242"/>
    </row>
    <row r="160" spans="1:19" s="237" customFormat="1">
      <c r="A160" s="236">
        <v>40299</v>
      </c>
      <c r="C160" s="238">
        <v>152</v>
      </c>
      <c r="D160" s="239">
        <f t="shared" si="52"/>
        <v>-690</v>
      </c>
      <c r="E160" s="239">
        <f t="shared" si="47"/>
        <v>-187935</v>
      </c>
      <c r="F160" s="239">
        <f t="shared" si="43"/>
        <v>37963</v>
      </c>
      <c r="G160" s="240">
        <f>+Inputs!$D$3</f>
        <v>0.37951000000000001</v>
      </c>
      <c r="I160" s="241">
        <f t="shared" si="48"/>
        <v>-225898</v>
      </c>
      <c r="K160" s="241">
        <f t="shared" si="44"/>
        <v>-690</v>
      </c>
      <c r="L160" s="241">
        <f t="shared" si="49"/>
        <v>-187935</v>
      </c>
      <c r="M160" s="241">
        <f t="shared" si="45"/>
        <v>-261.86189999999999</v>
      </c>
      <c r="N160" s="241">
        <f t="shared" si="46"/>
        <v>-261.86189999999999</v>
      </c>
      <c r="O160" s="241">
        <f t="shared" si="50"/>
        <v>14405.91999999986</v>
      </c>
      <c r="P160" s="241">
        <f t="shared" si="51"/>
        <v>-14405.91999999986</v>
      </c>
      <c r="Q160" s="242"/>
      <c r="R160" s="242"/>
      <c r="S160" s="242"/>
    </row>
    <row r="161" spans="1:19" s="237" customFormat="1">
      <c r="A161" s="243">
        <v>40330</v>
      </c>
      <c r="C161" s="238">
        <v>153</v>
      </c>
      <c r="D161" s="239">
        <f t="shared" si="52"/>
        <v>-690</v>
      </c>
      <c r="E161" s="239">
        <f t="shared" si="47"/>
        <v>-188625</v>
      </c>
      <c r="F161" s="239">
        <f t="shared" si="43"/>
        <v>37273</v>
      </c>
      <c r="G161" s="240">
        <f>+Inputs!$D$3</f>
        <v>0.37951000000000001</v>
      </c>
      <c r="I161" s="241">
        <f t="shared" si="48"/>
        <v>-225898</v>
      </c>
      <c r="K161" s="241">
        <f t="shared" si="44"/>
        <v>-690</v>
      </c>
      <c r="L161" s="241">
        <f t="shared" si="49"/>
        <v>-188625</v>
      </c>
      <c r="M161" s="241">
        <f t="shared" si="45"/>
        <v>-261.86189999999999</v>
      </c>
      <c r="N161" s="241">
        <f t="shared" si="46"/>
        <v>-261.86189999999999</v>
      </c>
      <c r="O161" s="241">
        <f t="shared" si="50"/>
        <v>14144.05809999986</v>
      </c>
      <c r="P161" s="241">
        <f t="shared" si="51"/>
        <v>-14144.05809999986</v>
      </c>
      <c r="Q161" s="242"/>
      <c r="R161" s="242"/>
      <c r="S161" s="242"/>
    </row>
    <row r="162" spans="1:19" s="237" customFormat="1">
      <c r="A162" s="236">
        <v>40360</v>
      </c>
      <c r="C162" s="238">
        <v>154</v>
      </c>
      <c r="D162" s="239">
        <f t="shared" si="52"/>
        <v>-690</v>
      </c>
      <c r="E162" s="239">
        <f t="shared" si="47"/>
        <v>-189315</v>
      </c>
      <c r="F162" s="239">
        <f t="shared" si="43"/>
        <v>36583</v>
      </c>
      <c r="G162" s="240">
        <f>+Inputs!$D$3</f>
        <v>0.37951000000000001</v>
      </c>
      <c r="I162" s="241">
        <f t="shared" si="48"/>
        <v>-225898</v>
      </c>
      <c r="K162" s="241">
        <f t="shared" si="44"/>
        <v>-690</v>
      </c>
      <c r="L162" s="241">
        <f t="shared" si="49"/>
        <v>-189315</v>
      </c>
      <c r="M162" s="241">
        <f t="shared" si="45"/>
        <v>-261.86189999999999</v>
      </c>
      <c r="N162" s="241">
        <f t="shared" si="46"/>
        <v>-261.86189999999999</v>
      </c>
      <c r="O162" s="241">
        <f t="shared" si="50"/>
        <v>13882.19619999986</v>
      </c>
      <c r="P162" s="241">
        <f t="shared" si="51"/>
        <v>-13882.19619999986</v>
      </c>
      <c r="Q162" s="242"/>
      <c r="R162" s="242"/>
      <c r="S162" s="242"/>
    </row>
    <row r="163" spans="1:19" s="237" customFormat="1">
      <c r="A163" s="243">
        <v>40391</v>
      </c>
      <c r="C163" s="238">
        <v>155</v>
      </c>
      <c r="D163" s="239">
        <f t="shared" si="52"/>
        <v>-690</v>
      </c>
      <c r="E163" s="239">
        <f t="shared" si="47"/>
        <v>-190005</v>
      </c>
      <c r="F163" s="239">
        <f t="shared" si="43"/>
        <v>35893</v>
      </c>
      <c r="G163" s="240">
        <f>+Inputs!$D$3</f>
        <v>0.37951000000000001</v>
      </c>
      <c r="I163" s="241">
        <f t="shared" si="48"/>
        <v>-225898</v>
      </c>
      <c r="K163" s="241">
        <f t="shared" si="44"/>
        <v>-690</v>
      </c>
      <c r="L163" s="241">
        <f t="shared" si="49"/>
        <v>-190005</v>
      </c>
      <c r="M163" s="241">
        <f t="shared" si="45"/>
        <v>-261.86189999999999</v>
      </c>
      <c r="N163" s="241">
        <f t="shared" si="46"/>
        <v>-261.86189999999999</v>
      </c>
      <c r="O163" s="241">
        <f t="shared" si="50"/>
        <v>13620.33429999986</v>
      </c>
      <c r="P163" s="241">
        <f t="shared" si="51"/>
        <v>-13620.33429999986</v>
      </c>
      <c r="Q163" s="242"/>
      <c r="R163" s="242"/>
      <c r="S163" s="242"/>
    </row>
    <row r="164" spans="1:19" s="237" customFormat="1">
      <c r="A164" s="236">
        <v>40422</v>
      </c>
      <c r="C164" s="238">
        <v>156</v>
      </c>
      <c r="D164" s="239">
        <f t="shared" si="52"/>
        <v>-690</v>
      </c>
      <c r="E164" s="239">
        <f t="shared" si="47"/>
        <v>-190695</v>
      </c>
      <c r="F164" s="239">
        <f t="shared" si="43"/>
        <v>35203</v>
      </c>
      <c r="G164" s="240">
        <f>+Inputs!$D$3</f>
        <v>0.37951000000000001</v>
      </c>
      <c r="I164" s="241">
        <f t="shared" si="48"/>
        <v>-225898</v>
      </c>
      <c r="K164" s="241">
        <f t="shared" si="44"/>
        <v>-690</v>
      </c>
      <c r="L164" s="241">
        <f t="shared" si="49"/>
        <v>-190695</v>
      </c>
      <c r="M164" s="241">
        <f t="shared" si="45"/>
        <v>-261.86189999999999</v>
      </c>
      <c r="N164" s="241">
        <f t="shared" si="46"/>
        <v>-261.86189999999999</v>
      </c>
      <c r="O164" s="241">
        <f t="shared" si="50"/>
        <v>13358.47239999986</v>
      </c>
      <c r="P164" s="241">
        <f t="shared" si="51"/>
        <v>-13358.47239999986</v>
      </c>
      <c r="Q164" s="242"/>
      <c r="R164" s="242"/>
      <c r="S164" s="242"/>
    </row>
    <row r="165" spans="1:19" s="237" customFormat="1">
      <c r="A165" s="243">
        <v>40452</v>
      </c>
      <c r="C165" s="238">
        <v>157</v>
      </c>
      <c r="D165" s="239">
        <f t="shared" si="52"/>
        <v>-690</v>
      </c>
      <c r="E165" s="239">
        <f t="shared" si="47"/>
        <v>-191385</v>
      </c>
      <c r="F165" s="239">
        <f t="shared" si="43"/>
        <v>34513</v>
      </c>
      <c r="G165" s="240">
        <f>+Inputs!$D$3</f>
        <v>0.37951000000000001</v>
      </c>
      <c r="I165" s="241">
        <f t="shared" si="48"/>
        <v>-225898</v>
      </c>
      <c r="K165" s="241">
        <f t="shared" si="44"/>
        <v>-690</v>
      </c>
      <c r="L165" s="241">
        <f t="shared" si="49"/>
        <v>-191385</v>
      </c>
      <c r="M165" s="241">
        <f t="shared" si="45"/>
        <v>-261.86189999999999</v>
      </c>
      <c r="N165" s="241">
        <f t="shared" si="46"/>
        <v>-261.86189999999999</v>
      </c>
      <c r="O165" s="241">
        <f t="shared" si="50"/>
        <v>13096.610499999861</v>
      </c>
      <c r="P165" s="241">
        <f t="shared" si="51"/>
        <v>-13096.610499999861</v>
      </c>
      <c r="Q165" s="242"/>
      <c r="R165" s="242"/>
      <c r="S165" s="242"/>
    </row>
    <row r="166" spans="1:19" s="237" customFormat="1">
      <c r="A166" s="236">
        <v>40483</v>
      </c>
      <c r="C166" s="238">
        <v>158</v>
      </c>
      <c r="D166" s="239">
        <f t="shared" si="52"/>
        <v>-690</v>
      </c>
      <c r="E166" s="239">
        <f t="shared" si="47"/>
        <v>-192075</v>
      </c>
      <c r="F166" s="239">
        <f t="shared" si="43"/>
        <v>33823</v>
      </c>
      <c r="G166" s="240">
        <f>+Inputs!$D$3</f>
        <v>0.37951000000000001</v>
      </c>
      <c r="I166" s="241">
        <f t="shared" si="48"/>
        <v>-225898</v>
      </c>
      <c r="K166" s="241">
        <f t="shared" si="44"/>
        <v>-690</v>
      </c>
      <c r="L166" s="241">
        <f t="shared" si="49"/>
        <v>-192075</v>
      </c>
      <c r="M166" s="241">
        <f t="shared" si="45"/>
        <v>-261.86189999999999</v>
      </c>
      <c r="N166" s="241">
        <f t="shared" si="46"/>
        <v>-261.86189999999999</v>
      </c>
      <c r="O166" s="241">
        <f t="shared" si="50"/>
        <v>12834.748599999861</v>
      </c>
      <c r="P166" s="241">
        <f t="shared" si="51"/>
        <v>-12834.748599999861</v>
      </c>
      <c r="Q166" s="242"/>
      <c r="R166" s="242"/>
      <c r="S166" s="242"/>
    </row>
    <row r="167" spans="1:19" s="237" customFormat="1">
      <c r="A167" s="243">
        <v>40513</v>
      </c>
      <c r="C167" s="238">
        <v>159</v>
      </c>
      <c r="D167" s="239">
        <f t="shared" si="52"/>
        <v>-690</v>
      </c>
      <c r="E167" s="239">
        <f t="shared" si="47"/>
        <v>-192765</v>
      </c>
      <c r="F167" s="239">
        <f t="shared" si="43"/>
        <v>33133</v>
      </c>
      <c r="G167" s="240">
        <f>+Inputs!$D$3</f>
        <v>0.37951000000000001</v>
      </c>
      <c r="I167" s="241">
        <f t="shared" si="48"/>
        <v>-225898</v>
      </c>
      <c r="K167" s="241">
        <f t="shared" si="44"/>
        <v>-690</v>
      </c>
      <c r="L167" s="241">
        <f t="shared" si="49"/>
        <v>-192765</v>
      </c>
      <c r="M167" s="241">
        <f t="shared" si="45"/>
        <v>-261.86189999999999</v>
      </c>
      <c r="N167" s="241">
        <f t="shared" si="46"/>
        <v>-261.86189999999999</v>
      </c>
      <c r="O167" s="241">
        <f t="shared" si="50"/>
        <v>12572.886699999861</v>
      </c>
      <c r="P167" s="241">
        <f t="shared" si="51"/>
        <v>-12572.886699999861</v>
      </c>
      <c r="Q167" s="242"/>
      <c r="R167" s="242"/>
      <c r="S167" s="242"/>
    </row>
    <row r="168" spans="1:19" s="237" customFormat="1">
      <c r="A168" s="236">
        <v>40544</v>
      </c>
      <c r="C168" s="238">
        <v>160</v>
      </c>
      <c r="D168" s="239">
        <f t="shared" si="52"/>
        <v>-690</v>
      </c>
      <c r="E168" s="239">
        <f t="shared" si="47"/>
        <v>-193455</v>
      </c>
      <c r="F168" s="239">
        <f t="shared" si="43"/>
        <v>32443</v>
      </c>
      <c r="G168" s="240">
        <f>+Inputs!$D$3</f>
        <v>0.37951000000000001</v>
      </c>
      <c r="I168" s="241">
        <f t="shared" si="48"/>
        <v>-225898</v>
      </c>
      <c r="K168" s="241">
        <f t="shared" si="44"/>
        <v>-690</v>
      </c>
      <c r="L168" s="241">
        <f t="shared" si="49"/>
        <v>-193455</v>
      </c>
      <c r="M168" s="241">
        <f t="shared" si="45"/>
        <v>-261.86189999999999</v>
      </c>
      <c r="N168" s="241">
        <f t="shared" si="46"/>
        <v>-261.86189999999999</v>
      </c>
      <c r="O168" s="241">
        <f t="shared" si="50"/>
        <v>12311.024799999861</v>
      </c>
      <c r="P168" s="241">
        <f t="shared" si="51"/>
        <v>-12311.024799999861</v>
      </c>
      <c r="Q168" s="242"/>
      <c r="R168" s="242"/>
      <c r="S168" s="242"/>
    </row>
    <row r="169" spans="1:19" s="237" customFormat="1">
      <c r="A169" s="243">
        <v>40575</v>
      </c>
      <c r="C169" s="238">
        <v>161</v>
      </c>
      <c r="D169" s="239">
        <f t="shared" si="52"/>
        <v>-690</v>
      </c>
      <c r="E169" s="239">
        <f t="shared" si="47"/>
        <v>-194145</v>
      </c>
      <c r="F169" s="239">
        <f t="shared" ref="F169:F188" si="53">$B$9+E169</f>
        <v>31753</v>
      </c>
      <c r="G169" s="240">
        <f>+Inputs!$D$3</f>
        <v>0.37951000000000001</v>
      </c>
      <c r="I169" s="241">
        <f t="shared" si="48"/>
        <v>-225898</v>
      </c>
      <c r="K169" s="241">
        <f t="shared" ref="K169:K188" si="54">D169</f>
        <v>-690</v>
      </c>
      <c r="L169" s="241">
        <f t="shared" si="49"/>
        <v>-194145</v>
      </c>
      <c r="M169" s="241">
        <f t="shared" ref="M169:M188" si="55">K169*G169</f>
        <v>-261.86189999999999</v>
      </c>
      <c r="N169" s="241">
        <f t="shared" ref="N169:N188" si="56">M169-J169</f>
        <v>-261.86189999999999</v>
      </c>
      <c r="O169" s="241">
        <f t="shared" si="50"/>
        <v>12049.162899999861</v>
      </c>
      <c r="P169" s="241">
        <f t="shared" si="51"/>
        <v>-12049.162899999861</v>
      </c>
      <c r="Q169" s="242"/>
      <c r="R169" s="242"/>
      <c r="S169" s="242"/>
    </row>
    <row r="170" spans="1:19" s="237" customFormat="1">
      <c r="A170" s="236">
        <v>40603</v>
      </c>
      <c r="C170" s="238">
        <v>162</v>
      </c>
      <c r="D170" s="239">
        <f t="shared" si="52"/>
        <v>-690</v>
      </c>
      <c r="E170" s="239">
        <f t="shared" ref="E170:E188" si="57">+E169+D170</f>
        <v>-194835</v>
      </c>
      <c r="F170" s="239">
        <f t="shared" si="53"/>
        <v>31063</v>
      </c>
      <c r="G170" s="240">
        <f>+Inputs!$D$3</f>
        <v>0.37951000000000001</v>
      </c>
      <c r="I170" s="241">
        <f t="shared" ref="I170:I188" si="58">+I169+H170</f>
        <v>-225898</v>
      </c>
      <c r="K170" s="241">
        <f t="shared" si="54"/>
        <v>-690</v>
      </c>
      <c r="L170" s="241">
        <f t="shared" ref="L170:L188" si="59">+L169+K170</f>
        <v>-194835</v>
      </c>
      <c r="M170" s="241">
        <f t="shared" si="55"/>
        <v>-261.86189999999999</v>
      </c>
      <c r="N170" s="241">
        <f t="shared" si="56"/>
        <v>-261.86189999999999</v>
      </c>
      <c r="O170" s="241">
        <f t="shared" ref="O170:O188" si="60">+O169+N170</f>
        <v>11787.300999999861</v>
      </c>
      <c r="P170" s="241">
        <f t="shared" ref="P170:P188" si="61">P169-N170</f>
        <v>-11787.300999999861</v>
      </c>
      <c r="Q170" s="242"/>
      <c r="R170" s="242"/>
      <c r="S170" s="242"/>
    </row>
    <row r="171" spans="1:19" s="237" customFormat="1">
      <c r="A171" s="243">
        <v>40634</v>
      </c>
      <c r="C171" s="238">
        <v>163</v>
      </c>
      <c r="D171" s="239">
        <f t="shared" si="52"/>
        <v>-690</v>
      </c>
      <c r="E171" s="239">
        <f t="shared" si="57"/>
        <v>-195525</v>
      </c>
      <c r="F171" s="239">
        <f t="shared" si="53"/>
        <v>30373</v>
      </c>
      <c r="G171" s="240">
        <f>+Inputs!$D$3</f>
        <v>0.37951000000000001</v>
      </c>
      <c r="I171" s="241">
        <f t="shared" si="58"/>
        <v>-225898</v>
      </c>
      <c r="K171" s="241">
        <f t="shared" si="54"/>
        <v>-690</v>
      </c>
      <c r="L171" s="241">
        <f t="shared" si="59"/>
        <v>-195525</v>
      </c>
      <c r="M171" s="241">
        <f t="shared" si="55"/>
        <v>-261.86189999999999</v>
      </c>
      <c r="N171" s="241">
        <f t="shared" si="56"/>
        <v>-261.86189999999999</v>
      </c>
      <c r="O171" s="241">
        <f t="shared" si="60"/>
        <v>11525.439099999861</v>
      </c>
      <c r="P171" s="241">
        <f t="shared" si="61"/>
        <v>-11525.439099999861</v>
      </c>
      <c r="Q171" s="242"/>
      <c r="R171" s="242"/>
      <c r="S171" s="242"/>
    </row>
    <row r="172" spans="1:19" s="237" customFormat="1">
      <c r="A172" s="236">
        <v>40664</v>
      </c>
      <c r="C172" s="238">
        <v>164</v>
      </c>
      <c r="D172" s="239">
        <f t="shared" si="52"/>
        <v>-690</v>
      </c>
      <c r="E172" s="239">
        <f t="shared" si="57"/>
        <v>-196215</v>
      </c>
      <c r="F172" s="239">
        <f t="shared" si="53"/>
        <v>29683</v>
      </c>
      <c r="G172" s="240">
        <f>+Inputs!$D$3</f>
        <v>0.37951000000000001</v>
      </c>
      <c r="I172" s="241">
        <f t="shared" si="58"/>
        <v>-225898</v>
      </c>
      <c r="K172" s="241">
        <f t="shared" si="54"/>
        <v>-690</v>
      </c>
      <c r="L172" s="241">
        <f t="shared" si="59"/>
        <v>-196215</v>
      </c>
      <c r="M172" s="241">
        <f t="shared" si="55"/>
        <v>-261.86189999999999</v>
      </c>
      <c r="N172" s="241">
        <f t="shared" si="56"/>
        <v>-261.86189999999999</v>
      </c>
      <c r="O172" s="241">
        <f t="shared" si="60"/>
        <v>11263.577199999861</v>
      </c>
      <c r="P172" s="241">
        <f t="shared" si="61"/>
        <v>-11263.577199999861</v>
      </c>
      <c r="Q172" s="242"/>
      <c r="R172" s="242"/>
      <c r="S172" s="242"/>
    </row>
    <row r="173" spans="1:19" s="237" customFormat="1">
      <c r="A173" s="243">
        <v>40695</v>
      </c>
      <c r="C173" s="238">
        <v>165</v>
      </c>
      <c r="D173" s="239">
        <f t="shared" si="52"/>
        <v>-690</v>
      </c>
      <c r="E173" s="239">
        <f t="shared" si="57"/>
        <v>-196905</v>
      </c>
      <c r="F173" s="239">
        <f t="shared" si="53"/>
        <v>28993</v>
      </c>
      <c r="G173" s="240">
        <f>+Inputs!$D$3</f>
        <v>0.37951000000000001</v>
      </c>
      <c r="I173" s="241">
        <f t="shared" si="58"/>
        <v>-225898</v>
      </c>
      <c r="K173" s="241">
        <f t="shared" si="54"/>
        <v>-690</v>
      </c>
      <c r="L173" s="241">
        <f t="shared" si="59"/>
        <v>-196905</v>
      </c>
      <c r="M173" s="241">
        <f t="shared" si="55"/>
        <v>-261.86189999999999</v>
      </c>
      <c r="N173" s="241">
        <f t="shared" si="56"/>
        <v>-261.86189999999999</v>
      </c>
      <c r="O173" s="241">
        <f t="shared" si="60"/>
        <v>11001.715299999862</v>
      </c>
      <c r="P173" s="241">
        <f t="shared" si="61"/>
        <v>-11001.715299999862</v>
      </c>
      <c r="Q173" s="242"/>
      <c r="R173" s="242"/>
      <c r="S173" s="242"/>
    </row>
    <row r="174" spans="1:19" s="237" customFormat="1">
      <c r="A174" s="236">
        <v>40725</v>
      </c>
      <c r="C174" s="238">
        <v>166</v>
      </c>
      <c r="D174" s="239">
        <f t="shared" si="52"/>
        <v>-690</v>
      </c>
      <c r="E174" s="239">
        <f t="shared" si="57"/>
        <v>-197595</v>
      </c>
      <c r="F174" s="239">
        <f t="shared" si="53"/>
        <v>28303</v>
      </c>
      <c r="G174" s="240">
        <f>+Inputs!$D$3</f>
        <v>0.37951000000000001</v>
      </c>
      <c r="I174" s="241">
        <f t="shared" si="58"/>
        <v>-225898</v>
      </c>
      <c r="K174" s="241">
        <f t="shared" si="54"/>
        <v>-690</v>
      </c>
      <c r="L174" s="241">
        <f t="shared" si="59"/>
        <v>-197595</v>
      </c>
      <c r="M174" s="241">
        <f t="shared" si="55"/>
        <v>-261.86189999999999</v>
      </c>
      <c r="N174" s="241">
        <f t="shared" si="56"/>
        <v>-261.86189999999999</v>
      </c>
      <c r="O174" s="241">
        <f t="shared" si="60"/>
        <v>10739.853399999862</v>
      </c>
      <c r="P174" s="241">
        <f t="shared" si="61"/>
        <v>-10739.853399999862</v>
      </c>
      <c r="Q174" s="242"/>
      <c r="R174" s="242"/>
      <c r="S174" s="242"/>
    </row>
    <row r="175" spans="1:19" s="237" customFormat="1">
      <c r="A175" s="243">
        <v>40756</v>
      </c>
      <c r="C175" s="238">
        <v>167</v>
      </c>
      <c r="D175" s="239">
        <f t="shared" si="52"/>
        <v>-690</v>
      </c>
      <c r="E175" s="239">
        <f t="shared" si="57"/>
        <v>-198285</v>
      </c>
      <c r="F175" s="239">
        <f t="shared" si="53"/>
        <v>27613</v>
      </c>
      <c r="G175" s="240">
        <f>+Inputs!$D$3</f>
        <v>0.37951000000000001</v>
      </c>
      <c r="I175" s="241">
        <f t="shared" si="58"/>
        <v>-225898</v>
      </c>
      <c r="K175" s="241">
        <f t="shared" si="54"/>
        <v>-690</v>
      </c>
      <c r="L175" s="241">
        <f t="shared" si="59"/>
        <v>-198285</v>
      </c>
      <c r="M175" s="241">
        <f t="shared" si="55"/>
        <v>-261.86189999999999</v>
      </c>
      <c r="N175" s="241">
        <f t="shared" si="56"/>
        <v>-261.86189999999999</v>
      </c>
      <c r="O175" s="241">
        <f t="shared" si="60"/>
        <v>10477.991499999862</v>
      </c>
      <c r="P175" s="241">
        <f t="shared" si="61"/>
        <v>-10477.991499999862</v>
      </c>
      <c r="Q175" s="242"/>
      <c r="R175" s="242"/>
      <c r="S175" s="242"/>
    </row>
    <row r="176" spans="1:19" s="237" customFormat="1">
      <c r="A176" s="236">
        <v>40787</v>
      </c>
      <c r="C176" s="238">
        <v>168</v>
      </c>
      <c r="D176" s="239">
        <f t="shared" si="52"/>
        <v>-690</v>
      </c>
      <c r="E176" s="239">
        <f t="shared" si="57"/>
        <v>-198975</v>
      </c>
      <c r="F176" s="239">
        <f t="shared" si="53"/>
        <v>26923</v>
      </c>
      <c r="G176" s="240">
        <f>+Inputs!$D$3</f>
        <v>0.37951000000000001</v>
      </c>
      <c r="I176" s="241">
        <f t="shared" si="58"/>
        <v>-225898</v>
      </c>
      <c r="K176" s="241">
        <f t="shared" si="54"/>
        <v>-690</v>
      </c>
      <c r="L176" s="241">
        <f t="shared" si="59"/>
        <v>-198975</v>
      </c>
      <c r="M176" s="241">
        <f t="shared" si="55"/>
        <v>-261.86189999999999</v>
      </c>
      <c r="N176" s="241">
        <f t="shared" si="56"/>
        <v>-261.86189999999999</v>
      </c>
      <c r="O176" s="241">
        <f t="shared" si="60"/>
        <v>10216.129599999862</v>
      </c>
      <c r="P176" s="241">
        <f t="shared" si="61"/>
        <v>-10216.129599999862</v>
      </c>
      <c r="Q176" s="242"/>
      <c r="R176" s="242"/>
      <c r="S176" s="242"/>
    </row>
    <row r="177" spans="1:19" s="237" customFormat="1">
      <c r="A177" s="243">
        <v>40817</v>
      </c>
      <c r="C177" s="238">
        <v>169</v>
      </c>
      <c r="D177" s="239">
        <f t="shared" si="52"/>
        <v>-690</v>
      </c>
      <c r="E177" s="239">
        <f t="shared" si="57"/>
        <v>-199665</v>
      </c>
      <c r="F177" s="239">
        <f t="shared" si="53"/>
        <v>26233</v>
      </c>
      <c r="G177" s="240">
        <f>+Inputs!$D$3</f>
        <v>0.37951000000000001</v>
      </c>
      <c r="I177" s="241">
        <f t="shared" si="58"/>
        <v>-225898</v>
      </c>
      <c r="K177" s="241">
        <f t="shared" si="54"/>
        <v>-690</v>
      </c>
      <c r="L177" s="241">
        <f t="shared" si="59"/>
        <v>-199665</v>
      </c>
      <c r="M177" s="241">
        <f t="shared" si="55"/>
        <v>-261.86189999999999</v>
      </c>
      <c r="N177" s="241">
        <f t="shared" si="56"/>
        <v>-261.86189999999999</v>
      </c>
      <c r="O177" s="241">
        <f t="shared" si="60"/>
        <v>9954.2676999998621</v>
      </c>
      <c r="P177" s="241">
        <f t="shared" si="61"/>
        <v>-9954.2676999998621</v>
      </c>
      <c r="Q177" s="242"/>
      <c r="R177" s="242"/>
      <c r="S177" s="242"/>
    </row>
    <row r="178" spans="1:19" s="237" customFormat="1">
      <c r="A178" s="236">
        <v>40848</v>
      </c>
      <c r="C178" s="238">
        <v>170</v>
      </c>
      <c r="D178" s="239">
        <f t="shared" si="52"/>
        <v>-690</v>
      </c>
      <c r="E178" s="239">
        <f t="shared" si="57"/>
        <v>-200355</v>
      </c>
      <c r="F178" s="239">
        <f t="shared" si="53"/>
        <v>25543</v>
      </c>
      <c r="G178" s="240">
        <f>+Inputs!$D$3</f>
        <v>0.37951000000000001</v>
      </c>
      <c r="I178" s="241">
        <f t="shared" si="58"/>
        <v>-225898</v>
      </c>
      <c r="K178" s="241">
        <f t="shared" si="54"/>
        <v>-690</v>
      </c>
      <c r="L178" s="241">
        <f t="shared" si="59"/>
        <v>-200355</v>
      </c>
      <c r="M178" s="241">
        <f t="shared" si="55"/>
        <v>-261.86189999999999</v>
      </c>
      <c r="N178" s="241">
        <f t="shared" si="56"/>
        <v>-261.86189999999999</v>
      </c>
      <c r="O178" s="241">
        <f t="shared" si="60"/>
        <v>9692.4057999998622</v>
      </c>
      <c r="P178" s="241">
        <f t="shared" si="61"/>
        <v>-9692.4057999998622</v>
      </c>
      <c r="Q178" s="242"/>
      <c r="R178" s="242"/>
      <c r="S178" s="242"/>
    </row>
    <row r="179" spans="1:19" s="237" customFormat="1">
      <c r="A179" s="243">
        <v>40878</v>
      </c>
      <c r="C179" s="238">
        <v>171</v>
      </c>
      <c r="D179" s="239">
        <f t="shared" si="52"/>
        <v>-690</v>
      </c>
      <c r="E179" s="239">
        <f t="shared" si="57"/>
        <v>-201045</v>
      </c>
      <c r="F179" s="239">
        <f t="shared" si="53"/>
        <v>24853</v>
      </c>
      <c r="G179" s="240">
        <f>+Inputs!$D$3</f>
        <v>0.37951000000000001</v>
      </c>
      <c r="I179" s="241">
        <f t="shared" si="58"/>
        <v>-225898</v>
      </c>
      <c r="K179" s="241">
        <f t="shared" si="54"/>
        <v>-690</v>
      </c>
      <c r="L179" s="241">
        <f t="shared" si="59"/>
        <v>-201045</v>
      </c>
      <c r="M179" s="241">
        <f t="shared" si="55"/>
        <v>-261.86189999999999</v>
      </c>
      <c r="N179" s="241">
        <f t="shared" si="56"/>
        <v>-261.86189999999999</v>
      </c>
      <c r="O179" s="241">
        <f t="shared" si="60"/>
        <v>9430.5438999998623</v>
      </c>
      <c r="P179" s="241">
        <f t="shared" si="61"/>
        <v>-9430.5438999998623</v>
      </c>
      <c r="Q179" s="242"/>
      <c r="R179" s="242"/>
      <c r="S179" s="242"/>
    </row>
    <row r="180" spans="1:19" s="237" customFormat="1">
      <c r="A180" s="236">
        <v>40909</v>
      </c>
      <c r="C180" s="238">
        <v>172</v>
      </c>
      <c r="D180" s="239">
        <f t="shared" si="52"/>
        <v>-690</v>
      </c>
      <c r="E180" s="239">
        <f t="shared" si="57"/>
        <v>-201735</v>
      </c>
      <c r="F180" s="239">
        <f t="shared" si="53"/>
        <v>24163</v>
      </c>
      <c r="G180" s="240">
        <f>+Inputs!$D$3</f>
        <v>0.37951000000000001</v>
      </c>
      <c r="I180" s="241">
        <f t="shared" si="58"/>
        <v>-225898</v>
      </c>
      <c r="K180" s="241">
        <f t="shared" si="54"/>
        <v>-690</v>
      </c>
      <c r="L180" s="241">
        <f t="shared" si="59"/>
        <v>-201735</v>
      </c>
      <c r="M180" s="241">
        <f t="shared" si="55"/>
        <v>-261.86189999999999</v>
      </c>
      <c r="N180" s="241">
        <f t="shared" si="56"/>
        <v>-261.86189999999999</v>
      </c>
      <c r="O180" s="241">
        <f t="shared" si="60"/>
        <v>9168.6819999998625</v>
      </c>
      <c r="P180" s="241">
        <f t="shared" si="61"/>
        <v>-9168.6819999998625</v>
      </c>
      <c r="Q180" s="242"/>
      <c r="R180" s="242"/>
      <c r="S180" s="242"/>
    </row>
    <row r="181" spans="1:19" s="237" customFormat="1">
      <c r="A181" s="243">
        <v>40940</v>
      </c>
      <c r="C181" s="238">
        <v>173</v>
      </c>
      <c r="D181" s="239">
        <f t="shared" si="52"/>
        <v>-690</v>
      </c>
      <c r="E181" s="239">
        <f t="shared" si="57"/>
        <v>-202425</v>
      </c>
      <c r="F181" s="239">
        <f t="shared" si="53"/>
        <v>23473</v>
      </c>
      <c r="G181" s="240">
        <f>+Inputs!$D$3</f>
        <v>0.37951000000000001</v>
      </c>
      <c r="I181" s="241">
        <f t="shared" si="58"/>
        <v>-225898</v>
      </c>
      <c r="K181" s="241">
        <f t="shared" si="54"/>
        <v>-690</v>
      </c>
      <c r="L181" s="241">
        <f t="shared" si="59"/>
        <v>-202425</v>
      </c>
      <c r="M181" s="241">
        <f t="shared" si="55"/>
        <v>-261.86189999999999</v>
      </c>
      <c r="N181" s="241">
        <f t="shared" si="56"/>
        <v>-261.86189999999999</v>
      </c>
      <c r="O181" s="241">
        <f t="shared" si="60"/>
        <v>8906.8200999998626</v>
      </c>
      <c r="P181" s="241">
        <f t="shared" si="61"/>
        <v>-8906.8200999998626</v>
      </c>
      <c r="Q181" s="242"/>
      <c r="R181" s="242"/>
      <c r="S181" s="242"/>
    </row>
    <row r="182" spans="1:19" s="237" customFormat="1">
      <c r="A182" s="236">
        <v>40969</v>
      </c>
      <c r="C182" s="238">
        <v>174</v>
      </c>
      <c r="D182" s="239">
        <f t="shared" si="52"/>
        <v>-690</v>
      </c>
      <c r="E182" s="239">
        <f t="shared" si="57"/>
        <v>-203115</v>
      </c>
      <c r="F182" s="239">
        <f t="shared" si="53"/>
        <v>22783</v>
      </c>
      <c r="G182" s="240">
        <f>+Inputs!$D$3</f>
        <v>0.37951000000000001</v>
      </c>
      <c r="I182" s="241">
        <f t="shared" si="58"/>
        <v>-225898</v>
      </c>
      <c r="K182" s="241">
        <f t="shared" si="54"/>
        <v>-690</v>
      </c>
      <c r="L182" s="241">
        <f t="shared" si="59"/>
        <v>-203115</v>
      </c>
      <c r="M182" s="241">
        <f t="shared" si="55"/>
        <v>-261.86189999999999</v>
      </c>
      <c r="N182" s="241">
        <f t="shared" si="56"/>
        <v>-261.86189999999999</v>
      </c>
      <c r="O182" s="241">
        <f t="shared" si="60"/>
        <v>8644.9581999998627</v>
      </c>
      <c r="P182" s="241">
        <f t="shared" si="61"/>
        <v>-8644.9581999998627</v>
      </c>
      <c r="Q182" s="242"/>
      <c r="R182" s="242"/>
      <c r="S182" s="242"/>
    </row>
    <row r="183" spans="1:19" s="237" customFormat="1">
      <c r="A183" s="243">
        <v>41000</v>
      </c>
      <c r="C183" s="238">
        <v>175</v>
      </c>
      <c r="D183" s="239">
        <f t="shared" si="52"/>
        <v>-690</v>
      </c>
      <c r="E183" s="239">
        <f t="shared" si="57"/>
        <v>-203805</v>
      </c>
      <c r="F183" s="239">
        <f t="shared" si="53"/>
        <v>22093</v>
      </c>
      <c r="G183" s="240">
        <f>+Inputs!$D$3</f>
        <v>0.37951000000000001</v>
      </c>
      <c r="I183" s="241">
        <f t="shared" si="58"/>
        <v>-225898</v>
      </c>
      <c r="K183" s="241">
        <f t="shared" si="54"/>
        <v>-690</v>
      </c>
      <c r="L183" s="241">
        <f t="shared" si="59"/>
        <v>-203805</v>
      </c>
      <c r="M183" s="241">
        <f t="shared" si="55"/>
        <v>-261.86189999999999</v>
      </c>
      <c r="N183" s="241">
        <f t="shared" si="56"/>
        <v>-261.86189999999999</v>
      </c>
      <c r="O183" s="241">
        <f t="shared" si="60"/>
        <v>8383.0962999998628</v>
      </c>
      <c r="P183" s="241">
        <f t="shared" si="61"/>
        <v>-8383.0962999998628</v>
      </c>
      <c r="Q183" s="242"/>
      <c r="R183" s="242"/>
      <c r="S183" s="242"/>
    </row>
    <row r="184" spans="1:19" s="237" customFormat="1">
      <c r="A184" s="236">
        <v>41030</v>
      </c>
      <c r="C184" s="238">
        <v>176</v>
      </c>
      <c r="D184" s="239">
        <f t="shared" si="52"/>
        <v>-690</v>
      </c>
      <c r="E184" s="239">
        <f t="shared" si="57"/>
        <v>-204495</v>
      </c>
      <c r="F184" s="239">
        <f t="shared" si="53"/>
        <v>21403</v>
      </c>
      <c r="G184" s="240">
        <f>+Inputs!$D$3</f>
        <v>0.37951000000000001</v>
      </c>
      <c r="I184" s="241">
        <f t="shared" si="58"/>
        <v>-225898</v>
      </c>
      <c r="K184" s="241">
        <f t="shared" si="54"/>
        <v>-690</v>
      </c>
      <c r="L184" s="241">
        <f t="shared" si="59"/>
        <v>-204495</v>
      </c>
      <c r="M184" s="241">
        <f t="shared" si="55"/>
        <v>-261.86189999999999</v>
      </c>
      <c r="N184" s="241">
        <f t="shared" si="56"/>
        <v>-261.86189999999999</v>
      </c>
      <c r="O184" s="241">
        <f t="shared" si="60"/>
        <v>8121.2343999998629</v>
      </c>
      <c r="P184" s="241">
        <f t="shared" si="61"/>
        <v>-8121.2343999998629</v>
      </c>
      <c r="Q184" s="242"/>
      <c r="R184" s="242"/>
      <c r="S184" s="242"/>
    </row>
    <row r="185" spans="1:19" s="237" customFormat="1">
      <c r="A185" s="243">
        <v>41061</v>
      </c>
      <c r="C185" s="238">
        <v>177</v>
      </c>
      <c r="D185" s="239">
        <f t="shared" si="52"/>
        <v>-690</v>
      </c>
      <c r="E185" s="239">
        <f t="shared" si="57"/>
        <v>-205185</v>
      </c>
      <c r="F185" s="239">
        <f t="shared" si="53"/>
        <v>20713</v>
      </c>
      <c r="G185" s="240">
        <f>+Inputs!$D$3</f>
        <v>0.37951000000000001</v>
      </c>
      <c r="I185" s="241">
        <f t="shared" si="58"/>
        <v>-225898</v>
      </c>
      <c r="K185" s="241">
        <f t="shared" si="54"/>
        <v>-690</v>
      </c>
      <c r="L185" s="241">
        <f t="shared" si="59"/>
        <v>-205185</v>
      </c>
      <c r="M185" s="241">
        <f t="shared" si="55"/>
        <v>-261.86189999999999</v>
      </c>
      <c r="N185" s="241">
        <f t="shared" si="56"/>
        <v>-261.86189999999999</v>
      </c>
      <c r="O185" s="241">
        <f t="shared" si="60"/>
        <v>7859.3724999998631</v>
      </c>
      <c r="P185" s="241">
        <f t="shared" si="61"/>
        <v>-7859.3724999998631</v>
      </c>
      <c r="Q185" s="242"/>
      <c r="R185" s="242"/>
      <c r="S185" s="242"/>
    </row>
    <row r="186" spans="1:19" s="237" customFormat="1">
      <c r="A186" s="236">
        <v>41091</v>
      </c>
      <c r="C186" s="238">
        <v>178</v>
      </c>
      <c r="D186" s="239">
        <f t="shared" si="52"/>
        <v>-690</v>
      </c>
      <c r="E186" s="239">
        <f t="shared" si="57"/>
        <v>-205875</v>
      </c>
      <c r="F186" s="239">
        <f t="shared" si="53"/>
        <v>20023</v>
      </c>
      <c r="G186" s="240">
        <f>+Inputs!$D$3</f>
        <v>0.37951000000000001</v>
      </c>
      <c r="I186" s="241">
        <f t="shared" si="58"/>
        <v>-225898</v>
      </c>
      <c r="K186" s="241">
        <f t="shared" si="54"/>
        <v>-690</v>
      </c>
      <c r="L186" s="241">
        <f t="shared" si="59"/>
        <v>-205875</v>
      </c>
      <c r="M186" s="241">
        <f t="shared" si="55"/>
        <v>-261.86189999999999</v>
      </c>
      <c r="N186" s="241">
        <f t="shared" si="56"/>
        <v>-261.86189999999999</v>
      </c>
      <c r="O186" s="241">
        <f t="shared" si="60"/>
        <v>7597.5105999998632</v>
      </c>
      <c r="P186" s="241">
        <f t="shared" si="61"/>
        <v>-7597.5105999998632</v>
      </c>
      <c r="Q186" s="242"/>
      <c r="R186" s="242"/>
      <c r="S186" s="242"/>
    </row>
    <row r="187" spans="1:19" s="237" customFormat="1">
      <c r="A187" s="243">
        <v>41122</v>
      </c>
      <c r="C187" s="238">
        <v>179</v>
      </c>
      <c r="D187" s="239">
        <f t="shared" si="52"/>
        <v>-690</v>
      </c>
      <c r="E187" s="239">
        <f t="shared" si="57"/>
        <v>-206565</v>
      </c>
      <c r="F187" s="239">
        <f t="shared" si="53"/>
        <v>19333</v>
      </c>
      <c r="G187" s="240">
        <f>+Inputs!$D$3</f>
        <v>0.37951000000000001</v>
      </c>
      <c r="I187" s="241">
        <f t="shared" si="58"/>
        <v>-225898</v>
      </c>
      <c r="K187" s="241">
        <f t="shared" si="54"/>
        <v>-690</v>
      </c>
      <c r="L187" s="241">
        <f t="shared" si="59"/>
        <v>-206565</v>
      </c>
      <c r="M187" s="241">
        <f t="shared" si="55"/>
        <v>-261.86189999999999</v>
      </c>
      <c r="N187" s="241">
        <f t="shared" si="56"/>
        <v>-261.86189999999999</v>
      </c>
      <c r="O187" s="241">
        <f t="shared" si="60"/>
        <v>7335.6486999998633</v>
      </c>
      <c r="P187" s="241">
        <f t="shared" si="61"/>
        <v>-7335.6486999998633</v>
      </c>
      <c r="Q187" s="242"/>
      <c r="R187" s="242"/>
      <c r="S187" s="242"/>
    </row>
    <row r="188" spans="1:19" s="237" customFormat="1">
      <c r="A188" s="236">
        <v>41153</v>
      </c>
      <c r="C188" s="238">
        <v>180</v>
      </c>
      <c r="D188" s="239">
        <f t="shared" si="52"/>
        <v>-690</v>
      </c>
      <c r="E188" s="239">
        <f t="shared" si="57"/>
        <v>-207255</v>
      </c>
      <c r="F188" s="239">
        <f t="shared" si="53"/>
        <v>18643</v>
      </c>
      <c r="G188" s="240">
        <f>+Inputs!$D$3</f>
        <v>0.37951000000000001</v>
      </c>
      <c r="I188" s="241">
        <f t="shared" si="58"/>
        <v>-225898</v>
      </c>
      <c r="K188" s="241">
        <f t="shared" si="54"/>
        <v>-690</v>
      </c>
      <c r="L188" s="241">
        <f t="shared" si="59"/>
        <v>-207255</v>
      </c>
      <c r="M188" s="241">
        <f t="shared" si="55"/>
        <v>-261.86189999999999</v>
      </c>
      <c r="N188" s="241">
        <f t="shared" si="56"/>
        <v>-261.86189999999999</v>
      </c>
      <c r="O188" s="241">
        <f t="shared" si="60"/>
        <v>7073.7867999998634</v>
      </c>
      <c r="P188" s="241">
        <f t="shared" si="61"/>
        <v>-7073.7867999998634</v>
      </c>
      <c r="Q188" s="242"/>
      <c r="R188" s="242"/>
      <c r="S188" s="242"/>
    </row>
    <row r="189" spans="1:19" s="237" customFormat="1">
      <c r="A189" s="243">
        <v>41183</v>
      </c>
      <c r="C189" s="238">
        <v>181</v>
      </c>
      <c r="D189" s="239">
        <f t="shared" si="52"/>
        <v>-690</v>
      </c>
      <c r="E189" s="239">
        <f t="shared" ref="E189:E216" si="62">+E188+D189</f>
        <v>-207945</v>
      </c>
      <c r="F189" s="239">
        <f t="shared" ref="F189:F216" si="63">$B$9+E189</f>
        <v>17953</v>
      </c>
      <c r="G189" s="240">
        <f>+Inputs!$D$3</f>
        <v>0.37951000000000001</v>
      </c>
      <c r="I189" s="241">
        <f t="shared" ref="I189:I216" si="64">+I188+H189</f>
        <v>-225898</v>
      </c>
      <c r="K189" s="241">
        <f t="shared" ref="K189:K216" si="65">D189</f>
        <v>-690</v>
      </c>
      <c r="L189" s="241">
        <f t="shared" ref="L189:L216" si="66">+L188+K189</f>
        <v>-207945</v>
      </c>
      <c r="M189" s="241">
        <f t="shared" ref="M189:M216" si="67">K189*G189</f>
        <v>-261.86189999999999</v>
      </c>
      <c r="N189" s="241">
        <f t="shared" ref="N189:N216" si="68">M189-J189</f>
        <v>-261.86189999999999</v>
      </c>
      <c r="O189" s="241">
        <f t="shared" ref="O189:O216" si="69">+O188+N189</f>
        <v>6811.9248999998636</v>
      </c>
      <c r="P189" s="241">
        <f t="shared" ref="P189:P216" si="70">P188-N189</f>
        <v>-6811.9248999998636</v>
      </c>
      <c r="Q189" s="242"/>
      <c r="R189" s="242"/>
      <c r="S189" s="242"/>
    </row>
    <row r="190" spans="1:19" s="237" customFormat="1">
      <c r="A190" s="236">
        <v>41214</v>
      </c>
      <c r="C190" s="238">
        <v>182</v>
      </c>
      <c r="D190" s="239">
        <f t="shared" si="52"/>
        <v>-690</v>
      </c>
      <c r="E190" s="239">
        <f t="shared" si="62"/>
        <v>-208635</v>
      </c>
      <c r="F190" s="239">
        <f t="shared" si="63"/>
        <v>17263</v>
      </c>
      <c r="G190" s="240">
        <f>+Inputs!$D$3</f>
        <v>0.37951000000000001</v>
      </c>
      <c r="I190" s="241">
        <f t="shared" si="64"/>
        <v>-225898</v>
      </c>
      <c r="K190" s="241">
        <f t="shared" si="65"/>
        <v>-690</v>
      </c>
      <c r="L190" s="241">
        <f t="shared" si="66"/>
        <v>-208635</v>
      </c>
      <c r="M190" s="241">
        <f t="shared" si="67"/>
        <v>-261.86189999999999</v>
      </c>
      <c r="N190" s="241">
        <f t="shared" si="68"/>
        <v>-261.86189999999999</v>
      </c>
      <c r="O190" s="241">
        <f t="shared" si="69"/>
        <v>6550.0629999998637</v>
      </c>
      <c r="P190" s="241">
        <f t="shared" si="70"/>
        <v>-6550.0629999998637</v>
      </c>
      <c r="Q190" s="242"/>
      <c r="R190" s="242"/>
      <c r="S190" s="242"/>
    </row>
    <row r="191" spans="1:19" s="237" customFormat="1">
      <c r="A191" s="243">
        <v>41244</v>
      </c>
      <c r="C191" s="238">
        <v>183</v>
      </c>
      <c r="D191" s="239">
        <f t="shared" si="52"/>
        <v>-690</v>
      </c>
      <c r="E191" s="239">
        <f t="shared" si="62"/>
        <v>-209325</v>
      </c>
      <c r="F191" s="239">
        <f t="shared" si="63"/>
        <v>16573</v>
      </c>
      <c r="G191" s="240">
        <f>+Inputs!$D$3</f>
        <v>0.37951000000000001</v>
      </c>
      <c r="I191" s="241">
        <f t="shared" si="64"/>
        <v>-225898</v>
      </c>
      <c r="K191" s="241">
        <f t="shared" si="65"/>
        <v>-690</v>
      </c>
      <c r="L191" s="241">
        <f t="shared" si="66"/>
        <v>-209325</v>
      </c>
      <c r="M191" s="241">
        <f t="shared" si="67"/>
        <v>-261.86189999999999</v>
      </c>
      <c r="N191" s="241">
        <f t="shared" si="68"/>
        <v>-261.86189999999999</v>
      </c>
      <c r="O191" s="241">
        <f t="shared" si="69"/>
        <v>6288.2010999998638</v>
      </c>
      <c r="P191" s="241">
        <f t="shared" si="70"/>
        <v>-6288.2010999998638</v>
      </c>
      <c r="Q191" s="242"/>
      <c r="R191" s="242"/>
      <c r="S191" s="242"/>
    </row>
    <row r="192" spans="1:19" s="237" customFormat="1">
      <c r="A192" s="236">
        <v>41275</v>
      </c>
      <c r="C192" s="238">
        <v>184</v>
      </c>
      <c r="D192" s="239">
        <f t="shared" si="52"/>
        <v>-690</v>
      </c>
      <c r="E192" s="239">
        <f t="shared" si="62"/>
        <v>-210015</v>
      </c>
      <c r="F192" s="239">
        <f t="shared" si="63"/>
        <v>15883</v>
      </c>
      <c r="G192" s="240">
        <f>+Inputs!$D$3</f>
        <v>0.37951000000000001</v>
      </c>
      <c r="I192" s="241">
        <f t="shared" si="64"/>
        <v>-225898</v>
      </c>
      <c r="K192" s="241">
        <f t="shared" si="65"/>
        <v>-690</v>
      </c>
      <c r="L192" s="241">
        <f t="shared" si="66"/>
        <v>-210015</v>
      </c>
      <c r="M192" s="241">
        <f t="shared" si="67"/>
        <v>-261.86189999999999</v>
      </c>
      <c r="N192" s="241">
        <f t="shared" si="68"/>
        <v>-261.86189999999999</v>
      </c>
      <c r="O192" s="241">
        <f t="shared" si="69"/>
        <v>6026.3391999998639</v>
      </c>
      <c r="P192" s="241">
        <f t="shared" si="70"/>
        <v>-6026.3391999998639</v>
      </c>
      <c r="Q192" s="242"/>
      <c r="R192" s="242"/>
      <c r="S192" s="242"/>
    </row>
    <row r="193" spans="1:19" s="237" customFormat="1">
      <c r="A193" s="243">
        <v>41306</v>
      </c>
      <c r="C193" s="238">
        <v>185</v>
      </c>
      <c r="D193" s="239">
        <f t="shared" si="52"/>
        <v>-690</v>
      </c>
      <c r="E193" s="239">
        <f t="shared" si="62"/>
        <v>-210705</v>
      </c>
      <c r="F193" s="239">
        <f t="shared" si="63"/>
        <v>15193</v>
      </c>
      <c r="G193" s="240">
        <f>+Inputs!$D$3</f>
        <v>0.37951000000000001</v>
      </c>
      <c r="I193" s="241">
        <f t="shared" si="64"/>
        <v>-225898</v>
      </c>
      <c r="K193" s="241">
        <f t="shared" si="65"/>
        <v>-690</v>
      </c>
      <c r="L193" s="241">
        <f t="shared" si="66"/>
        <v>-210705</v>
      </c>
      <c r="M193" s="241">
        <f t="shared" si="67"/>
        <v>-261.86189999999999</v>
      </c>
      <c r="N193" s="241">
        <f t="shared" si="68"/>
        <v>-261.86189999999999</v>
      </c>
      <c r="O193" s="241">
        <f t="shared" si="69"/>
        <v>5764.477299999864</v>
      </c>
      <c r="P193" s="241">
        <f t="shared" si="70"/>
        <v>-5764.477299999864</v>
      </c>
      <c r="Q193" s="242"/>
      <c r="R193" s="242"/>
      <c r="S193" s="242"/>
    </row>
    <row r="194" spans="1:19" s="237" customFormat="1">
      <c r="A194" s="236">
        <v>41334</v>
      </c>
      <c r="C194" s="238">
        <v>186</v>
      </c>
      <c r="D194" s="239">
        <f t="shared" si="52"/>
        <v>-690</v>
      </c>
      <c r="E194" s="239">
        <f t="shared" si="62"/>
        <v>-211395</v>
      </c>
      <c r="F194" s="239">
        <f t="shared" si="63"/>
        <v>14503</v>
      </c>
      <c r="G194" s="240">
        <f>+Inputs!$D$3</f>
        <v>0.37951000000000001</v>
      </c>
      <c r="I194" s="241">
        <f t="shared" si="64"/>
        <v>-225898</v>
      </c>
      <c r="K194" s="241">
        <f t="shared" si="65"/>
        <v>-690</v>
      </c>
      <c r="L194" s="241">
        <f t="shared" si="66"/>
        <v>-211395</v>
      </c>
      <c r="M194" s="241">
        <f t="shared" si="67"/>
        <v>-261.86189999999999</v>
      </c>
      <c r="N194" s="241">
        <f t="shared" si="68"/>
        <v>-261.86189999999999</v>
      </c>
      <c r="O194" s="241">
        <f t="shared" si="69"/>
        <v>5502.6153999998642</v>
      </c>
      <c r="P194" s="241">
        <f t="shared" si="70"/>
        <v>-5502.6153999998642</v>
      </c>
      <c r="Q194" s="242"/>
      <c r="R194" s="242"/>
      <c r="S194" s="242"/>
    </row>
    <row r="195" spans="1:19" s="237" customFormat="1">
      <c r="A195" s="243">
        <v>41365</v>
      </c>
      <c r="C195" s="238">
        <v>187</v>
      </c>
      <c r="D195" s="239">
        <f t="shared" si="52"/>
        <v>-690</v>
      </c>
      <c r="E195" s="239">
        <f t="shared" si="62"/>
        <v>-212085</v>
      </c>
      <c r="F195" s="239">
        <f t="shared" si="63"/>
        <v>13813</v>
      </c>
      <c r="G195" s="240">
        <f>+Inputs!$D$3</f>
        <v>0.37951000000000001</v>
      </c>
      <c r="I195" s="241">
        <f t="shared" si="64"/>
        <v>-225898</v>
      </c>
      <c r="K195" s="241">
        <f t="shared" si="65"/>
        <v>-690</v>
      </c>
      <c r="L195" s="241">
        <f t="shared" si="66"/>
        <v>-212085</v>
      </c>
      <c r="M195" s="241">
        <f t="shared" si="67"/>
        <v>-261.86189999999999</v>
      </c>
      <c r="N195" s="241">
        <f t="shared" si="68"/>
        <v>-261.86189999999999</v>
      </c>
      <c r="O195" s="241">
        <f t="shared" si="69"/>
        <v>5240.7534999998643</v>
      </c>
      <c r="P195" s="241">
        <f t="shared" si="70"/>
        <v>-5240.7534999998643</v>
      </c>
      <c r="Q195" s="242"/>
      <c r="R195" s="242"/>
      <c r="S195" s="242"/>
    </row>
    <row r="196" spans="1:19" s="237" customFormat="1">
      <c r="A196" s="236">
        <v>41395</v>
      </c>
      <c r="C196" s="238">
        <v>188</v>
      </c>
      <c r="D196" s="239">
        <f t="shared" si="52"/>
        <v>-690</v>
      </c>
      <c r="E196" s="239">
        <f t="shared" si="62"/>
        <v>-212775</v>
      </c>
      <c r="F196" s="239">
        <f t="shared" si="63"/>
        <v>13123</v>
      </c>
      <c r="G196" s="240">
        <f>+Inputs!$D$3</f>
        <v>0.37951000000000001</v>
      </c>
      <c r="I196" s="241">
        <f t="shared" si="64"/>
        <v>-225898</v>
      </c>
      <c r="K196" s="241">
        <f t="shared" si="65"/>
        <v>-690</v>
      </c>
      <c r="L196" s="241">
        <f t="shared" si="66"/>
        <v>-212775</v>
      </c>
      <c r="M196" s="241">
        <f t="shared" si="67"/>
        <v>-261.86189999999999</v>
      </c>
      <c r="N196" s="241">
        <f t="shared" si="68"/>
        <v>-261.86189999999999</v>
      </c>
      <c r="O196" s="241">
        <f t="shared" si="69"/>
        <v>4978.8915999998644</v>
      </c>
      <c r="P196" s="241">
        <f t="shared" si="70"/>
        <v>-4978.8915999998644</v>
      </c>
      <c r="Q196" s="242"/>
      <c r="R196" s="242"/>
      <c r="S196" s="242"/>
    </row>
    <row r="197" spans="1:19" s="237" customFormat="1">
      <c r="A197" s="243">
        <v>41426</v>
      </c>
      <c r="C197" s="238">
        <v>189</v>
      </c>
      <c r="D197" s="239">
        <f t="shared" si="52"/>
        <v>-690</v>
      </c>
      <c r="E197" s="239">
        <f t="shared" si="62"/>
        <v>-213465</v>
      </c>
      <c r="F197" s="239">
        <f t="shared" si="63"/>
        <v>12433</v>
      </c>
      <c r="G197" s="240">
        <f>+Inputs!$D$3</f>
        <v>0.37951000000000001</v>
      </c>
      <c r="I197" s="241">
        <f t="shared" si="64"/>
        <v>-225898</v>
      </c>
      <c r="K197" s="241">
        <f t="shared" si="65"/>
        <v>-690</v>
      </c>
      <c r="L197" s="241">
        <f t="shared" si="66"/>
        <v>-213465</v>
      </c>
      <c r="M197" s="241">
        <f t="shared" si="67"/>
        <v>-261.86189999999999</v>
      </c>
      <c r="N197" s="241">
        <f t="shared" si="68"/>
        <v>-261.86189999999999</v>
      </c>
      <c r="O197" s="241">
        <f t="shared" si="69"/>
        <v>4717.0296999998645</v>
      </c>
      <c r="P197" s="241">
        <f t="shared" si="70"/>
        <v>-4717.0296999998645</v>
      </c>
      <c r="Q197" s="242"/>
      <c r="R197" s="242"/>
      <c r="S197" s="242"/>
    </row>
    <row r="198" spans="1:19" s="237" customFormat="1">
      <c r="A198" s="236">
        <v>41456</v>
      </c>
      <c r="C198" s="238">
        <v>190</v>
      </c>
      <c r="D198" s="239">
        <f t="shared" si="52"/>
        <v>-690</v>
      </c>
      <c r="E198" s="239">
        <f t="shared" si="62"/>
        <v>-214155</v>
      </c>
      <c r="F198" s="239">
        <f t="shared" si="63"/>
        <v>11743</v>
      </c>
      <c r="G198" s="240">
        <f>+Inputs!$D$3</f>
        <v>0.37951000000000001</v>
      </c>
      <c r="I198" s="241">
        <f t="shared" si="64"/>
        <v>-225898</v>
      </c>
      <c r="K198" s="241">
        <f t="shared" si="65"/>
        <v>-690</v>
      </c>
      <c r="L198" s="241">
        <f t="shared" si="66"/>
        <v>-214155</v>
      </c>
      <c r="M198" s="241">
        <f t="shared" si="67"/>
        <v>-261.86189999999999</v>
      </c>
      <c r="N198" s="241">
        <f t="shared" si="68"/>
        <v>-261.86189999999999</v>
      </c>
      <c r="O198" s="241">
        <f t="shared" si="69"/>
        <v>4455.1677999998647</v>
      </c>
      <c r="P198" s="241">
        <f t="shared" si="70"/>
        <v>-4455.1677999998647</v>
      </c>
      <c r="Q198" s="242"/>
      <c r="R198" s="242"/>
      <c r="S198" s="242"/>
    </row>
    <row r="199" spans="1:19" s="237" customFormat="1">
      <c r="A199" s="243">
        <v>41487</v>
      </c>
      <c r="C199" s="238">
        <v>191</v>
      </c>
      <c r="D199" s="239">
        <f t="shared" si="52"/>
        <v>-690</v>
      </c>
      <c r="E199" s="239">
        <f t="shared" si="62"/>
        <v>-214845</v>
      </c>
      <c r="F199" s="239">
        <f t="shared" si="63"/>
        <v>11053</v>
      </c>
      <c r="G199" s="240">
        <f>+Inputs!$D$3</f>
        <v>0.37951000000000001</v>
      </c>
      <c r="I199" s="241">
        <f t="shared" si="64"/>
        <v>-225898</v>
      </c>
      <c r="K199" s="241">
        <f t="shared" si="65"/>
        <v>-690</v>
      </c>
      <c r="L199" s="241">
        <f t="shared" si="66"/>
        <v>-214845</v>
      </c>
      <c r="M199" s="241">
        <f t="shared" si="67"/>
        <v>-261.86189999999999</v>
      </c>
      <c r="N199" s="241">
        <f t="shared" si="68"/>
        <v>-261.86189999999999</v>
      </c>
      <c r="O199" s="241">
        <f t="shared" si="69"/>
        <v>4193.3058999998648</v>
      </c>
      <c r="P199" s="241">
        <f t="shared" si="70"/>
        <v>-4193.3058999998648</v>
      </c>
      <c r="Q199" s="242"/>
      <c r="R199" s="242"/>
      <c r="S199" s="242"/>
    </row>
    <row r="200" spans="1:19" s="237" customFormat="1">
      <c r="A200" s="236">
        <v>41518</v>
      </c>
      <c r="C200" s="238">
        <v>192</v>
      </c>
      <c r="D200" s="239">
        <f t="shared" si="52"/>
        <v>-690</v>
      </c>
      <c r="E200" s="239">
        <f t="shared" si="62"/>
        <v>-215535</v>
      </c>
      <c r="F200" s="239">
        <f t="shared" si="63"/>
        <v>10363</v>
      </c>
      <c r="G200" s="240">
        <f>+Inputs!$D$3</f>
        <v>0.37951000000000001</v>
      </c>
      <c r="I200" s="241">
        <f t="shared" si="64"/>
        <v>-225898</v>
      </c>
      <c r="K200" s="241">
        <f t="shared" si="65"/>
        <v>-690</v>
      </c>
      <c r="L200" s="241">
        <f t="shared" si="66"/>
        <v>-215535</v>
      </c>
      <c r="M200" s="241">
        <f t="shared" si="67"/>
        <v>-261.86189999999999</v>
      </c>
      <c r="N200" s="241">
        <f t="shared" si="68"/>
        <v>-261.86189999999999</v>
      </c>
      <c r="O200" s="241">
        <f t="shared" si="69"/>
        <v>3931.4439999998649</v>
      </c>
      <c r="P200" s="241">
        <f t="shared" si="70"/>
        <v>-3931.4439999998649</v>
      </c>
      <c r="Q200" s="242"/>
      <c r="R200" s="242"/>
      <c r="S200" s="242"/>
    </row>
    <row r="201" spans="1:19" s="237" customFormat="1">
      <c r="A201" s="243">
        <v>41548</v>
      </c>
      <c r="C201" s="238">
        <v>193</v>
      </c>
      <c r="D201" s="239">
        <f t="shared" si="52"/>
        <v>-690</v>
      </c>
      <c r="E201" s="239">
        <f t="shared" si="62"/>
        <v>-216225</v>
      </c>
      <c r="F201" s="239">
        <f t="shared" si="63"/>
        <v>9673</v>
      </c>
      <c r="G201" s="240">
        <f>+Inputs!$D$3</f>
        <v>0.37951000000000001</v>
      </c>
      <c r="I201" s="241">
        <f t="shared" si="64"/>
        <v>-225898</v>
      </c>
      <c r="K201" s="241">
        <f t="shared" si="65"/>
        <v>-690</v>
      </c>
      <c r="L201" s="241">
        <f t="shared" si="66"/>
        <v>-216225</v>
      </c>
      <c r="M201" s="241">
        <f t="shared" si="67"/>
        <v>-261.86189999999999</v>
      </c>
      <c r="N201" s="241">
        <f t="shared" si="68"/>
        <v>-261.86189999999999</v>
      </c>
      <c r="O201" s="241">
        <f t="shared" si="69"/>
        <v>3669.582099999865</v>
      </c>
      <c r="P201" s="241">
        <f t="shared" si="70"/>
        <v>-3669.582099999865</v>
      </c>
      <c r="Q201" s="242"/>
      <c r="R201" s="242"/>
      <c r="S201" s="242"/>
    </row>
    <row r="202" spans="1:19" s="237" customFormat="1">
      <c r="A202" s="236">
        <v>41579</v>
      </c>
      <c r="C202" s="238">
        <v>194</v>
      </c>
      <c r="D202" s="239">
        <f t="shared" si="52"/>
        <v>-690</v>
      </c>
      <c r="E202" s="239">
        <f t="shared" si="62"/>
        <v>-216915</v>
      </c>
      <c r="F202" s="239">
        <f t="shared" si="63"/>
        <v>8983</v>
      </c>
      <c r="G202" s="240">
        <f>+Inputs!$D$3</f>
        <v>0.37951000000000001</v>
      </c>
      <c r="I202" s="241">
        <f t="shared" si="64"/>
        <v>-225898</v>
      </c>
      <c r="K202" s="241">
        <f t="shared" si="65"/>
        <v>-690</v>
      </c>
      <c r="L202" s="241">
        <f t="shared" si="66"/>
        <v>-216915</v>
      </c>
      <c r="M202" s="241">
        <f t="shared" si="67"/>
        <v>-261.86189999999999</v>
      </c>
      <c r="N202" s="241">
        <f t="shared" si="68"/>
        <v>-261.86189999999999</v>
      </c>
      <c r="O202" s="241">
        <f t="shared" si="69"/>
        <v>3407.7201999998651</v>
      </c>
      <c r="P202" s="241">
        <f t="shared" si="70"/>
        <v>-3407.7201999998651</v>
      </c>
      <c r="Q202" s="242"/>
      <c r="R202" s="242"/>
      <c r="S202" s="242"/>
    </row>
    <row r="203" spans="1:19" s="237" customFormat="1">
      <c r="A203" s="243">
        <v>41609</v>
      </c>
      <c r="C203" s="238">
        <v>195</v>
      </c>
      <c r="D203" s="239">
        <f t="shared" si="52"/>
        <v>-690</v>
      </c>
      <c r="E203" s="239">
        <f t="shared" si="62"/>
        <v>-217605</v>
      </c>
      <c r="F203" s="239">
        <f t="shared" si="63"/>
        <v>8293</v>
      </c>
      <c r="G203" s="240">
        <f>+Inputs!$D$3</f>
        <v>0.37951000000000001</v>
      </c>
      <c r="I203" s="241">
        <f t="shared" si="64"/>
        <v>-225898</v>
      </c>
      <c r="K203" s="241">
        <f t="shared" si="65"/>
        <v>-690</v>
      </c>
      <c r="L203" s="241">
        <f t="shared" si="66"/>
        <v>-217605</v>
      </c>
      <c r="M203" s="241">
        <f t="shared" si="67"/>
        <v>-261.86189999999999</v>
      </c>
      <c r="N203" s="241">
        <f t="shared" si="68"/>
        <v>-261.86189999999999</v>
      </c>
      <c r="O203" s="241">
        <f t="shared" si="69"/>
        <v>3145.8582999998653</v>
      </c>
      <c r="P203" s="241">
        <f t="shared" si="70"/>
        <v>-3145.8582999998653</v>
      </c>
      <c r="Q203" s="242"/>
      <c r="R203" s="242"/>
      <c r="S203" s="242"/>
    </row>
    <row r="204" spans="1:19" s="237" customFormat="1">
      <c r="A204" s="236">
        <v>41640</v>
      </c>
      <c r="C204" s="238">
        <v>196</v>
      </c>
      <c r="D204" s="239">
        <f t="shared" si="52"/>
        <v>-690</v>
      </c>
      <c r="E204" s="239">
        <f t="shared" si="62"/>
        <v>-218295</v>
      </c>
      <c r="F204" s="239">
        <f t="shared" si="63"/>
        <v>7603</v>
      </c>
      <c r="G204" s="240">
        <f>+Inputs!$D$3</f>
        <v>0.37951000000000001</v>
      </c>
      <c r="I204" s="241">
        <f t="shared" si="64"/>
        <v>-225898</v>
      </c>
      <c r="K204" s="241">
        <f t="shared" si="65"/>
        <v>-690</v>
      </c>
      <c r="L204" s="241">
        <f t="shared" si="66"/>
        <v>-218295</v>
      </c>
      <c r="M204" s="241">
        <f t="shared" si="67"/>
        <v>-261.86189999999999</v>
      </c>
      <c r="N204" s="241">
        <f t="shared" si="68"/>
        <v>-261.86189999999999</v>
      </c>
      <c r="O204" s="241">
        <f t="shared" si="69"/>
        <v>2883.9963999998654</v>
      </c>
      <c r="P204" s="241">
        <f t="shared" si="70"/>
        <v>-2883.9963999998654</v>
      </c>
      <c r="Q204" s="242"/>
      <c r="R204" s="242"/>
      <c r="S204" s="242"/>
    </row>
    <row r="205" spans="1:19" s="237" customFormat="1">
      <c r="A205" s="243">
        <v>41671</v>
      </c>
      <c r="C205" s="238">
        <v>197</v>
      </c>
      <c r="D205" s="239">
        <f t="shared" si="52"/>
        <v>-690</v>
      </c>
      <c r="E205" s="239">
        <f t="shared" si="62"/>
        <v>-218985</v>
      </c>
      <c r="F205" s="239">
        <f t="shared" si="63"/>
        <v>6913</v>
      </c>
      <c r="G205" s="240">
        <f>+Inputs!$D$3</f>
        <v>0.37951000000000001</v>
      </c>
      <c r="I205" s="241">
        <f t="shared" si="64"/>
        <v>-225898</v>
      </c>
      <c r="K205" s="241">
        <f t="shared" si="65"/>
        <v>-690</v>
      </c>
      <c r="L205" s="241">
        <f t="shared" si="66"/>
        <v>-218985</v>
      </c>
      <c r="M205" s="241">
        <f t="shared" si="67"/>
        <v>-261.86189999999999</v>
      </c>
      <c r="N205" s="241">
        <f t="shared" si="68"/>
        <v>-261.86189999999999</v>
      </c>
      <c r="O205" s="241">
        <f t="shared" si="69"/>
        <v>2622.1344999998655</v>
      </c>
      <c r="P205" s="241">
        <f t="shared" si="70"/>
        <v>-2622.1344999998655</v>
      </c>
      <c r="Q205" s="242"/>
      <c r="R205" s="242"/>
      <c r="S205" s="242"/>
    </row>
    <row r="206" spans="1:19" s="237" customFormat="1">
      <c r="A206" s="236">
        <v>41699</v>
      </c>
      <c r="C206" s="238">
        <v>198</v>
      </c>
      <c r="D206" s="239">
        <f t="shared" si="52"/>
        <v>-690</v>
      </c>
      <c r="E206" s="239">
        <f t="shared" si="62"/>
        <v>-219675</v>
      </c>
      <c r="F206" s="239">
        <f t="shared" si="63"/>
        <v>6223</v>
      </c>
      <c r="G206" s="240">
        <f>+Inputs!$D$3</f>
        <v>0.37951000000000001</v>
      </c>
      <c r="I206" s="241">
        <f t="shared" si="64"/>
        <v>-225898</v>
      </c>
      <c r="K206" s="241">
        <f t="shared" si="65"/>
        <v>-690</v>
      </c>
      <c r="L206" s="241">
        <f t="shared" si="66"/>
        <v>-219675</v>
      </c>
      <c r="M206" s="241">
        <f t="shared" si="67"/>
        <v>-261.86189999999999</v>
      </c>
      <c r="N206" s="241">
        <f t="shared" si="68"/>
        <v>-261.86189999999999</v>
      </c>
      <c r="O206" s="241">
        <f t="shared" si="69"/>
        <v>2360.2725999998656</v>
      </c>
      <c r="P206" s="241">
        <f t="shared" si="70"/>
        <v>-2360.2725999998656</v>
      </c>
      <c r="Q206" s="242"/>
      <c r="R206" s="242"/>
      <c r="S206" s="242"/>
    </row>
    <row r="207" spans="1:19" s="237" customFormat="1">
      <c r="A207" s="243">
        <v>41730</v>
      </c>
      <c r="C207" s="238">
        <v>199</v>
      </c>
      <c r="D207" s="239">
        <f t="shared" si="52"/>
        <v>-690</v>
      </c>
      <c r="E207" s="239">
        <f t="shared" si="62"/>
        <v>-220365</v>
      </c>
      <c r="F207" s="239">
        <f t="shared" si="63"/>
        <v>5533</v>
      </c>
      <c r="G207" s="240">
        <f>+Inputs!$D$3</f>
        <v>0.37951000000000001</v>
      </c>
      <c r="I207" s="241">
        <f t="shared" si="64"/>
        <v>-225898</v>
      </c>
      <c r="K207" s="241">
        <f t="shared" si="65"/>
        <v>-690</v>
      </c>
      <c r="L207" s="241">
        <f t="shared" si="66"/>
        <v>-220365</v>
      </c>
      <c r="M207" s="241">
        <f t="shared" si="67"/>
        <v>-261.86189999999999</v>
      </c>
      <c r="N207" s="241">
        <f t="shared" si="68"/>
        <v>-261.86189999999999</v>
      </c>
      <c r="O207" s="241">
        <f t="shared" si="69"/>
        <v>2098.4106999998658</v>
      </c>
      <c r="P207" s="241">
        <f t="shared" si="70"/>
        <v>-2098.4106999998658</v>
      </c>
      <c r="Q207" s="242"/>
      <c r="R207" s="242"/>
      <c r="S207" s="242"/>
    </row>
    <row r="208" spans="1:19" s="237" customFormat="1">
      <c r="A208" s="236">
        <v>41760</v>
      </c>
      <c r="C208" s="238">
        <v>200</v>
      </c>
      <c r="D208" s="239">
        <f t="shared" si="52"/>
        <v>-690</v>
      </c>
      <c r="E208" s="239">
        <f t="shared" si="62"/>
        <v>-221055</v>
      </c>
      <c r="F208" s="239">
        <f t="shared" si="63"/>
        <v>4843</v>
      </c>
      <c r="G208" s="240">
        <f>+Inputs!$D$3</f>
        <v>0.37951000000000001</v>
      </c>
      <c r="I208" s="241">
        <f t="shared" si="64"/>
        <v>-225898</v>
      </c>
      <c r="K208" s="241">
        <f t="shared" si="65"/>
        <v>-690</v>
      </c>
      <c r="L208" s="241">
        <f t="shared" si="66"/>
        <v>-221055</v>
      </c>
      <c r="M208" s="241">
        <f t="shared" si="67"/>
        <v>-261.86189999999999</v>
      </c>
      <c r="N208" s="241">
        <f t="shared" si="68"/>
        <v>-261.86189999999999</v>
      </c>
      <c r="O208" s="241">
        <f t="shared" si="69"/>
        <v>1836.5487999998659</v>
      </c>
      <c r="P208" s="241">
        <f t="shared" si="70"/>
        <v>-1836.5487999998659</v>
      </c>
      <c r="Q208" s="242"/>
      <c r="R208" s="242"/>
      <c r="S208" s="242"/>
    </row>
    <row r="209" spans="1:20" s="237" customFormat="1">
      <c r="A209" s="243">
        <v>41791</v>
      </c>
      <c r="C209" s="238">
        <v>201</v>
      </c>
      <c r="D209" s="239">
        <f t="shared" si="52"/>
        <v>-690</v>
      </c>
      <c r="E209" s="239">
        <f t="shared" si="62"/>
        <v>-221745</v>
      </c>
      <c r="F209" s="239">
        <f t="shared" si="63"/>
        <v>4153</v>
      </c>
      <c r="G209" s="240">
        <f>+Inputs!$D$3</f>
        <v>0.37951000000000001</v>
      </c>
      <c r="I209" s="241">
        <f t="shared" si="64"/>
        <v>-225898</v>
      </c>
      <c r="K209" s="241">
        <f t="shared" si="65"/>
        <v>-690</v>
      </c>
      <c r="L209" s="241">
        <f t="shared" si="66"/>
        <v>-221745</v>
      </c>
      <c r="M209" s="241">
        <f t="shared" si="67"/>
        <v>-261.86189999999999</v>
      </c>
      <c r="N209" s="241">
        <f t="shared" si="68"/>
        <v>-261.86189999999999</v>
      </c>
      <c r="O209" s="241">
        <f t="shared" si="69"/>
        <v>1574.686899999866</v>
      </c>
      <c r="P209" s="241">
        <f t="shared" si="70"/>
        <v>-1574.686899999866</v>
      </c>
      <c r="Q209" s="242"/>
      <c r="R209" s="242"/>
      <c r="S209" s="242"/>
    </row>
    <row r="210" spans="1:20" s="237" customFormat="1">
      <c r="A210" s="236">
        <v>41821</v>
      </c>
      <c r="C210" s="238">
        <v>202</v>
      </c>
      <c r="D210" s="239">
        <f t="shared" si="52"/>
        <v>-690</v>
      </c>
      <c r="E210" s="239">
        <f t="shared" si="62"/>
        <v>-222435</v>
      </c>
      <c r="F210" s="239">
        <f t="shared" si="63"/>
        <v>3463</v>
      </c>
      <c r="G210" s="240">
        <f>+Inputs!$D$3</f>
        <v>0.37951000000000001</v>
      </c>
      <c r="I210" s="241">
        <f t="shared" si="64"/>
        <v>-225898</v>
      </c>
      <c r="K210" s="241">
        <f t="shared" si="65"/>
        <v>-690</v>
      </c>
      <c r="L210" s="241">
        <f t="shared" si="66"/>
        <v>-222435</v>
      </c>
      <c r="M210" s="241">
        <f t="shared" si="67"/>
        <v>-261.86189999999999</v>
      </c>
      <c r="N210" s="241">
        <f t="shared" si="68"/>
        <v>-261.86189999999999</v>
      </c>
      <c r="O210" s="241">
        <f t="shared" si="69"/>
        <v>1312.8249999998661</v>
      </c>
      <c r="P210" s="241">
        <f t="shared" si="70"/>
        <v>-1312.8249999998661</v>
      </c>
      <c r="Q210" s="242"/>
      <c r="R210" s="242"/>
      <c r="S210" s="242"/>
    </row>
    <row r="211" spans="1:20" s="237" customFormat="1">
      <c r="A211" s="243">
        <v>41852</v>
      </c>
      <c r="C211" s="238">
        <v>203</v>
      </c>
      <c r="D211" s="239">
        <f t="shared" si="52"/>
        <v>-690</v>
      </c>
      <c r="E211" s="239">
        <f t="shared" si="62"/>
        <v>-223125</v>
      </c>
      <c r="F211" s="239">
        <f t="shared" si="63"/>
        <v>2773</v>
      </c>
      <c r="G211" s="240">
        <f>+Inputs!$D$3</f>
        <v>0.37951000000000001</v>
      </c>
      <c r="I211" s="241">
        <f t="shared" si="64"/>
        <v>-225898</v>
      </c>
      <c r="K211" s="241">
        <f t="shared" si="65"/>
        <v>-690</v>
      </c>
      <c r="L211" s="241">
        <f t="shared" si="66"/>
        <v>-223125</v>
      </c>
      <c r="M211" s="241">
        <f t="shared" si="67"/>
        <v>-261.86189999999999</v>
      </c>
      <c r="N211" s="241">
        <f t="shared" si="68"/>
        <v>-261.86189999999999</v>
      </c>
      <c r="O211" s="241">
        <f t="shared" si="69"/>
        <v>1050.9630999998662</v>
      </c>
      <c r="P211" s="241">
        <f t="shared" si="70"/>
        <v>-1050.9630999998662</v>
      </c>
      <c r="Q211" s="242"/>
      <c r="R211" s="242"/>
      <c r="S211" s="242"/>
    </row>
    <row r="212" spans="1:20" s="237" customFormat="1">
      <c r="A212" s="236">
        <v>41883</v>
      </c>
      <c r="C212" s="238">
        <v>204</v>
      </c>
      <c r="D212" s="239">
        <f t="shared" si="52"/>
        <v>-690</v>
      </c>
      <c r="E212" s="239">
        <f t="shared" si="62"/>
        <v>-223815</v>
      </c>
      <c r="F212" s="239">
        <f t="shared" si="63"/>
        <v>2083</v>
      </c>
      <c r="G212" s="240">
        <f>+Inputs!$D$3</f>
        <v>0.37951000000000001</v>
      </c>
      <c r="I212" s="241">
        <f t="shared" si="64"/>
        <v>-225898</v>
      </c>
      <c r="K212" s="241">
        <f t="shared" si="65"/>
        <v>-690</v>
      </c>
      <c r="L212" s="241">
        <f t="shared" si="66"/>
        <v>-223815</v>
      </c>
      <c r="M212" s="241">
        <f t="shared" si="67"/>
        <v>-261.86189999999999</v>
      </c>
      <c r="N212" s="241">
        <f t="shared" si="68"/>
        <v>-261.86189999999999</v>
      </c>
      <c r="O212" s="241">
        <f t="shared" si="69"/>
        <v>789.10119999986625</v>
      </c>
      <c r="P212" s="241">
        <f t="shared" si="70"/>
        <v>-789.10119999986625</v>
      </c>
      <c r="Q212" s="242"/>
      <c r="R212" s="242"/>
      <c r="S212" s="242"/>
    </row>
    <row r="213" spans="1:20" s="237" customFormat="1">
      <c r="A213" s="243">
        <v>41913</v>
      </c>
      <c r="C213" s="238">
        <v>205</v>
      </c>
      <c r="D213" s="239">
        <f t="shared" si="52"/>
        <v>-690</v>
      </c>
      <c r="E213" s="239">
        <f t="shared" si="62"/>
        <v>-224505</v>
      </c>
      <c r="F213" s="239">
        <f t="shared" si="63"/>
        <v>1393</v>
      </c>
      <c r="G213" s="240">
        <f>+Inputs!$D$3</f>
        <v>0.37951000000000001</v>
      </c>
      <c r="I213" s="241">
        <f t="shared" si="64"/>
        <v>-225898</v>
      </c>
      <c r="K213" s="241">
        <f t="shared" si="65"/>
        <v>-690</v>
      </c>
      <c r="L213" s="241">
        <f t="shared" si="66"/>
        <v>-224505</v>
      </c>
      <c r="M213" s="241">
        <f t="shared" si="67"/>
        <v>-261.86189999999999</v>
      </c>
      <c r="N213" s="241">
        <f t="shared" si="68"/>
        <v>-261.86189999999999</v>
      </c>
      <c r="O213" s="241">
        <f t="shared" si="69"/>
        <v>527.23929999986626</v>
      </c>
      <c r="P213" s="241">
        <f t="shared" si="70"/>
        <v>-527.23929999986626</v>
      </c>
      <c r="Q213" s="242"/>
      <c r="R213" s="242"/>
      <c r="S213" s="242"/>
    </row>
    <row r="214" spans="1:20" s="237" customFormat="1">
      <c r="A214" s="236">
        <v>41944</v>
      </c>
      <c r="C214" s="238">
        <v>206</v>
      </c>
      <c r="D214" s="239">
        <f t="shared" si="52"/>
        <v>-690</v>
      </c>
      <c r="E214" s="239">
        <f t="shared" si="62"/>
        <v>-225195</v>
      </c>
      <c r="F214" s="239">
        <f t="shared" si="63"/>
        <v>703</v>
      </c>
      <c r="G214" s="240">
        <f>+Inputs!$D$3</f>
        <v>0.37951000000000001</v>
      </c>
      <c r="I214" s="241">
        <f t="shared" si="64"/>
        <v>-225898</v>
      </c>
      <c r="K214" s="241">
        <f t="shared" si="65"/>
        <v>-690</v>
      </c>
      <c r="L214" s="241">
        <f t="shared" si="66"/>
        <v>-225195</v>
      </c>
      <c r="M214" s="241">
        <f t="shared" si="67"/>
        <v>-261.86189999999999</v>
      </c>
      <c r="N214" s="241">
        <f t="shared" si="68"/>
        <v>-261.86189999999999</v>
      </c>
      <c r="O214" s="241">
        <f t="shared" si="69"/>
        <v>265.37739999986627</v>
      </c>
      <c r="P214" s="241">
        <f t="shared" si="70"/>
        <v>-265.37739999986627</v>
      </c>
      <c r="Q214" s="242"/>
      <c r="R214" s="242"/>
      <c r="S214" s="242"/>
    </row>
    <row r="215" spans="1:20" s="237" customFormat="1">
      <c r="A215" s="243">
        <v>41974</v>
      </c>
      <c r="C215" s="238">
        <v>207</v>
      </c>
      <c r="D215" s="239">
        <f t="shared" si="52"/>
        <v>-690</v>
      </c>
      <c r="E215" s="239">
        <f t="shared" si="62"/>
        <v>-225885</v>
      </c>
      <c r="F215" s="239">
        <f t="shared" si="63"/>
        <v>13</v>
      </c>
      <c r="G215" s="240">
        <f>+Inputs!$D$3</f>
        <v>0.37951000000000001</v>
      </c>
      <c r="I215" s="241">
        <f t="shared" si="64"/>
        <v>-225898</v>
      </c>
      <c r="K215" s="241">
        <f t="shared" si="65"/>
        <v>-690</v>
      </c>
      <c r="L215" s="241">
        <f t="shared" si="66"/>
        <v>-225885</v>
      </c>
      <c r="M215" s="241">
        <f t="shared" si="67"/>
        <v>-261.86189999999999</v>
      </c>
      <c r="N215" s="241">
        <f t="shared" si="68"/>
        <v>-261.86189999999999</v>
      </c>
      <c r="O215" s="241">
        <f t="shared" si="69"/>
        <v>3.5154999998662788</v>
      </c>
      <c r="P215" s="241">
        <f t="shared" si="70"/>
        <v>-3.5154999998662788</v>
      </c>
      <c r="Q215" s="242"/>
      <c r="R215" s="242"/>
      <c r="S215" s="242"/>
    </row>
    <row r="216" spans="1:20" s="237" customFormat="1">
      <c r="A216" s="236">
        <v>42005</v>
      </c>
      <c r="C216" s="238">
        <v>208</v>
      </c>
      <c r="D216" s="239">
        <f>-F215</f>
        <v>-13</v>
      </c>
      <c r="E216" s="239">
        <f t="shared" si="62"/>
        <v>-225898</v>
      </c>
      <c r="F216" s="239">
        <f t="shared" si="63"/>
        <v>0</v>
      </c>
      <c r="G216" s="240">
        <f>+Inputs!$D$3</f>
        <v>0.37951000000000001</v>
      </c>
      <c r="I216" s="241">
        <f t="shared" si="64"/>
        <v>-225898</v>
      </c>
      <c r="K216" s="241">
        <f t="shared" si="65"/>
        <v>-13</v>
      </c>
      <c r="L216" s="241">
        <f t="shared" si="66"/>
        <v>-225898</v>
      </c>
      <c r="M216" s="241">
        <f t="shared" si="67"/>
        <v>-4.93363</v>
      </c>
      <c r="N216" s="241">
        <f t="shared" si="68"/>
        <v>-4.93363</v>
      </c>
      <c r="O216" s="241">
        <f t="shared" si="69"/>
        <v>-1.4181300001337211</v>
      </c>
      <c r="P216" s="241">
        <f t="shared" si="70"/>
        <v>1.4181300001337211</v>
      </c>
      <c r="Q216" s="242"/>
      <c r="R216" s="242"/>
      <c r="S216" s="242"/>
    </row>
    <row r="217" spans="1:20">
      <c r="A217" s="30"/>
      <c r="G217" s="28"/>
    </row>
    <row r="218" spans="1:20">
      <c r="A218" s="8" t="s">
        <v>43</v>
      </c>
      <c r="B218" s="33">
        <f>SUM(B9:B217)</f>
        <v>225898</v>
      </c>
      <c r="D218" s="33">
        <f>SUM(D9:D217)</f>
        <v>-225898</v>
      </c>
      <c r="G218" s="28"/>
      <c r="H218" s="33">
        <f>SUM(H9:H217)</f>
        <v>-225898</v>
      </c>
      <c r="I218" s="33"/>
      <c r="J218" s="33">
        <f>SUM(J9:J217)</f>
        <v>-85728.290999999997</v>
      </c>
      <c r="K218" s="33">
        <f>SUM(K9:K217)</f>
        <v>-225898</v>
      </c>
      <c r="L218" s="33"/>
      <c r="M218" s="33">
        <f>SUM(M9:M217)</f>
        <v>-85729.709130000119</v>
      </c>
      <c r="N218" s="33">
        <f>SUM(N9:N217)</f>
        <v>-1.4181300001337211</v>
      </c>
      <c r="O218" s="33">
        <f>SUM(O9:O217)</f>
        <v>7884830.9348699637</v>
      </c>
      <c r="P218" s="33">
        <f>SUM(P9:P217)</f>
        <v>-7884830.9348699637</v>
      </c>
    </row>
    <row r="219" spans="1:20">
      <c r="G219" s="28"/>
    </row>
    <row r="220" spans="1:20">
      <c r="A220" s="4" t="s">
        <v>61</v>
      </c>
      <c r="B220" s="4" t="s">
        <v>61</v>
      </c>
      <c r="C220" s="4" t="s">
        <v>61</v>
      </c>
      <c r="D220" s="4" t="s">
        <v>61</v>
      </c>
      <c r="F220" s="4" t="s">
        <v>61</v>
      </c>
      <c r="G220" s="28" t="s">
        <v>61</v>
      </c>
      <c r="H220" s="4" t="s">
        <v>61</v>
      </c>
      <c r="J220" s="4" t="s">
        <v>61</v>
      </c>
      <c r="K220" s="4" t="s">
        <v>61</v>
      </c>
      <c r="M220" s="4" t="s">
        <v>61</v>
      </c>
      <c r="N220" s="4" t="s">
        <v>61</v>
      </c>
      <c r="P220" s="4" t="s">
        <v>61</v>
      </c>
      <c r="Q220" s="8" t="s">
        <v>61</v>
      </c>
      <c r="R220" s="8" t="s">
        <v>61</v>
      </c>
      <c r="S220" s="8" t="s">
        <v>61</v>
      </c>
      <c r="T220" s="4" t="s">
        <v>61</v>
      </c>
    </row>
    <row r="221" spans="1:20">
      <c r="G221"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sheetPr transitionEvaluation="1" codeName="Sheet34">
    <pageSetUpPr autoPageBreaks="0" fitToPage="1"/>
  </sheetPr>
  <dimension ref="A1:AE219"/>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102</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35735</v>
      </c>
      <c r="B9" s="32">
        <v>-2852500</v>
      </c>
      <c r="C9" s="6">
        <v>1</v>
      </c>
      <c r="D9" s="29">
        <f t="shared" ref="D9:D40" si="0">ROUND(-(+$B$9/180)*1,0)</f>
        <v>15847</v>
      </c>
      <c r="E9" s="29">
        <f>+D9</f>
        <v>15847</v>
      </c>
      <c r="F9" s="29">
        <f t="shared" ref="F9:F40" si="1">$B$9+E9</f>
        <v>-2836653</v>
      </c>
      <c r="G9" s="34">
        <f>+Inputs!$D$2</f>
        <v>0.3795</v>
      </c>
      <c r="H9" s="27">
        <f>-B9</f>
        <v>2852500</v>
      </c>
      <c r="I9" s="27">
        <f>+H9</f>
        <v>2852500</v>
      </c>
      <c r="J9" s="27">
        <f>H9*G9</f>
        <v>1082523.75</v>
      </c>
      <c r="K9" s="27">
        <f t="shared" ref="K9:K40" si="2">D9</f>
        <v>15847</v>
      </c>
      <c r="L9" s="27">
        <f>+K9</f>
        <v>15847</v>
      </c>
      <c r="M9" s="27">
        <f t="shared" ref="M9:M40" si="3">K9*G9</f>
        <v>6013.9364999999998</v>
      </c>
      <c r="N9" s="27">
        <f t="shared" ref="N9:N40" si="4">M9-J9</f>
        <v>-1076509.8134999999</v>
      </c>
      <c r="O9" s="27">
        <f>+N9</f>
        <v>-1076509.8134999999</v>
      </c>
      <c r="P9" s="27">
        <f>-SUM(N9)</f>
        <v>1076509.8134999999</v>
      </c>
      <c r="Q9" s="38">
        <f>VLOOKUP(Q8,A9:P188,5)</f>
        <v>2313662</v>
      </c>
      <c r="R9" s="38">
        <f>VLOOKUP(R8,A9:P188,5)</f>
        <v>2421434</v>
      </c>
      <c r="S9" s="38">
        <f>+R9-Q9</f>
        <v>107772</v>
      </c>
      <c r="T9" s="35" t="s">
        <v>64</v>
      </c>
      <c r="U9" s="145">
        <f>-IF(TYPE(VLOOKUP(U8,$A$9:$P$188,6,FALSE))=16,0,VLOOKUP(U8,$A$9:$P$188,6,FALSE))</f>
        <v>529857</v>
      </c>
      <c r="V9" s="145">
        <f>-IF(TYPE(VLOOKUP(V8,$A$9:$P$188,6,FALSE))=16,0,VLOOKUP(V8,$A$9:$P$188,6,FALSE))</f>
        <v>520876</v>
      </c>
      <c r="W9" s="145">
        <f t="shared" ref="W9:AE9" si="5">-IF(TYPE(VLOOKUP(W8,$A$9:$P$188,6,FALSE))=16,0,VLOOKUP(W8,$A$9:$P$188,6,FALSE))</f>
        <v>511895</v>
      </c>
      <c r="X9" s="145">
        <f t="shared" si="5"/>
        <v>502914</v>
      </c>
      <c r="Y9" s="145">
        <f t="shared" si="5"/>
        <v>493933</v>
      </c>
      <c r="Z9" s="145">
        <f t="shared" si="5"/>
        <v>484952</v>
      </c>
      <c r="AA9" s="145">
        <f t="shared" si="5"/>
        <v>475971</v>
      </c>
      <c r="AB9" s="145">
        <f t="shared" si="5"/>
        <v>466990</v>
      </c>
      <c r="AC9" s="145">
        <f t="shared" si="5"/>
        <v>458009</v>
      </c>
      <c r="AD9" s="145">
        <f t="shared" si="5"/>
        <v>449028</v>
      </c>
      <c r="AE9" s="145">
        <f t="shared" si="5"/>
        <v>440047</v>
      </c>
    </row>
    <row r="10" spans="1:31">
      <c r="A10" s="30">
        <v>35765</v>
      </c>
      <c r="B10" s="9"/>
      <c r="C10" s="6">
        <v>2</v>
      </c>
      <c r="D10" s="29">
        <f t="shared" si="0"/>
        <v>15847</v>
      </c>
      <c r="E10" s="29">
        <f t="shared" ref="E10:E41" si="6">+E9+D10</f>
        <v>31694</v>
      </c>
      <c r="F10" s="29">
        <f t="shared" si="1"/>
        <v>-2820806</v>
      </c>
      <c r="G10" s="34">
        <f>+Inputs!$D$2</f>
        <v>0.3795</v>
      </c>
      <c r="H10" s="2"/>
      <c r="I10" s="27">
        <f t="shared" ref="I10:I41" si="7">+I9+H10</f>
        <v>2852500</v>
      </c>
      <c r="J10" s="27"/>
      <c r="K10" s="27">
        <f t="shared" si="2"/>
        <v>15847</v>
      </c>
      <c r="L10" s="27">
        <f t="shared" ref="L10:L41" si="8">+L9+K10</f>
        <v>31694</v>
      </c>
      <c r="M10" s="27">
        <f t="shared" si="3"/>
        <v>6013.9364999999998</v>
      </c>
      <c r="N10" s="27">
        <f t="shared" si="4"/>
        <v>6013.9364999999998</v>
      </c>
      <c r="O10" s="27">
        <f t="shared" ref="O10:O41" si="9">+O9+N10</f>
        <v>-1070495.8769999999</v>
      </c>
      <c r="P10" s="27">
        <f t="shared" ref="P10:P41" si="10">P9-N10</f>
        <v>1070495.8769999999</v>
      </c>
      <c r="Q10" s="38">
        <f>VLOOKUP(Q8,A9:P188,15)</f>
        <v>-204476.34340000415</v>
      </c>
      <c r="R10" s="38">
        <f>VLOOKUP(R8,A9:P188,15)</f>
        <v>-163575.79168000427</v>
      </c>
      <c r="S10" s="38">
        <f>+R10-Q10</f>
        <v>40900.551719999872</v>
      </c>
      <c r="T10" s="36" t="s">
        <v>69</v>
      </c>
    </row>
    <row r="11" spans="1:31">
      <c r="A11" s="31">
        <v>35796</v>
      </c>
      <c r="B11" s="5"/>
      <c r="C11" s="6">
        <v>3</v>
      </c>
      <c r="D11" s="29">
        <f t="shared" si="0"/>
        <v>15847</v>
      </c>
      <c r="E11" s="29">
        <f t="shared" si="6"/>
        <v>47541</v>
      </c>
      <c r="F11" s="29">
        <f t="shared" si="1"/>
        <v>-2804959</v>
      </c>
      <c r="G11" s="34">
        <f>+Inputs!$D$2</f>
        <v>0.3795</v>
      </c>
      <c r="H11" s="2"/>
      <c r="I11" s="27">
        <f t="shared" si="7"/>
        <v>2852500</v>
      </c>
      <c r="J11" s="27"/>
      <c r="K11" s="27">
        <f t="shared" si="2"/>
        <v>15847</v>
      </c>
      <c r="L11" s="27">
        <f t="shared" si="8"/>
        <v>47541</v>
      </c>
      <c r="M11" s="27">
        <f t="shared" si="3"/>
        <v>6013.9364999999998</v>
      </c>
      <c r="N11" s="27">
        <f t="shared" si="4"/>
        <v>6013.9364999999998</v>
      </c>
      <c r="O11" s="27">
        <f t="shared" si="9"/>
        <v>-1064481.9404999998</v>
      </c>
      <c r="P11" s="27">
        <f t="shared" si="10"/>
        <v>1064481.9404999998</v>
      </c>
      <c r="Q11" s="38">
        <f>+VLOOKUP(Q8,A9:P188,16)</f>
        <v>204476.34340000415</v>
      </c>
      <c r="R11" s="38">
        <f>+VLOOKUP(R8,A9:P188,16)</f>
        <v>163575.79168000427</v>
      </c>
      <c r="S11" s="38">
        <f>(+Q11+R11)/2</f>
        <v>184026.06754000421</v>
      </c>
      <c r="T11" s="36" t="s">
        <v>113</v>
      </c>
      <c r="U11" s="145">
        <f>IF(TYPE(VLOOKUP(U8,$A$9:$P$188,16,FALSE))=16,0,VLOOKUP(U8,$A$9:$P$188,16,FALSE))</f>
        <v>201067.96409000416</v>
      </c>
      <c r="V11" s="145">
        <f t="shared" ref="V11:AE11" si="11">IF(TYPE(VLOOKUP(V8,$A$9:$P$188,16,FALSE))=16,0,VLOOKUP(V8,$A$9:$P$188,16,FALSE))</f>
        <v>197659.58478000417</v>
      </c>
      <c r="W11" s="145">
        <f t="shared" si="11"/>
        <v>194251.20547000418</v>
      </c>
      <c r="X11" s="145">
        <f t="shared" si="11"/>
        <v>190842.82616000419</v>
      </c>
      <c r="Y11" s="145">
        <f t="shared" si="11"/>
        <v>187434.4468500042</v>
      </c>
      <c r="Z11" s="145">
        <f t="shared" si="11"/>
        <v>184026.06754000421</v>
      </c>
      <c r="AA11" s="145">
        <f t="shared" si="11"/>
        <v>180617.68823000422</v>
      </c>
      <c r="AB11" s="145">
        <f t="shared" si="11"/>
        <v>177209.30892000423</v>
      </c>
      <c r="AC11" s="145">
        <f t="shared" si="11"/>
        <v>173800.92961000424</v>
      </c>
      <c r="AD11" s="145">
        <f t="shared" si="11"/>
        <v>170392.55030000425</v>
      </c>
      <c r="AE11" s="145">
        <f t="shared" si="11"/>
        <v>166984.17099000426</v>
      </c>
    </row>
    <row r="12" spans="1:31">
      <c r="A12" s="30">
        <v>35827</v>
      </c>
      <c r="B12" s="3"/>
      <c r="C12" s="6">
        <v>4</v>
      </c>
      <c r="D12" s="29">
        <f t="shared" si="0"/>
        <v>15847</v>
      </c>
      <c r="E12" s="29">
        <f t="shared" si="6"/>
        <v>63388</v>
      </c>
      <c r="F12" s="29">
        <f t="shared" si="1"/>
        <v>-2789112</v>
      </c>
      <c r="G12" s="34">
        <f>+Inputs!$D$2</f>
        <v>0.3795</v>
      </c>
      <c r="H12" s="2"/>
      <c r="I12" s="27">
        <f t="shared" si="7"/>
        <v>2852500</v>
      </c>
      <c r="J12" s="27"/>
      <c r="K12" s="27">
        <f t="shared" si="2"/>
        <v>15847</v>
      </c>
      <c r="L12" s="27">
        <f t="shared" si="8"/>
        <v>63388</v>
      </c>
      <c r="M12" s="27">
        <f t="shared" si="3"/>
        <v>6013.9364999999998</v>
      </c>
      <c r="N12" s="27">
        <f t="shared" si="4"/>
        <v>6013.9364999999998</v>
      </c>
      <c r="O12" s="27">
        <f t="shared" si="9"/>
        <v>-1058468.0039999997</v>
      </c>
      <c r="P12" s="27">
        <f t="shared" si="10"/>
        <v>1058468.0039999997</v>
      </c>
      <c r="Q12" s="39"/>
      <c r="R12" s="40"/>
      <c r="S12" s="40"/>
      <c r="T12" s="36"/>
    </row>
    <row r="13" spans="1:31">
      <c r="A13" s="31">
        <v>35855</v>
      </c>
      <c r="B13" s="3"/>
      <c r="C13" s="6">
        <v>5</v>
      </c>
      <c r="D13" s="29">
        <f t="shared" si="0"/>
        <v>15847</v>
      </c>
      <c r="E13" s="29">
        <f t="shared" si="6"/>
        <v>79235</v>
      </c>
      <c r="F13" s="29">
        <f t="shared" si="1"/>
        <v>-2773265</v>
      </c>
      <c r="G13" s="34">
        <f>+Inputs!$D$2</f>
        <v>0.3795</v>
      </c>
      <c r="H13" s="2"/>
      <c r="I13" s="27">
        <f t="shared" si="7"/>
        <v>2852500</v>
      </c>
      <c r="J13" s="27"/>
      <c r="K13" s="27">
        <f t="shared" si="2"/>
        <v>15847</v>
      </c>
      <c r="L13" s="27">
        <f t="shared" si="8"/>
        <v>79235</v>
      </c>
      <c r="M13" s="27">
        <f t="shared" si="3"/>
        <v>6013.9364999999998</v>
      </c>
      <c r="N13" s="27">
        <f t="shared" si="4"/>
        <v>6013.9364999999998</v>
      </c>
      <c r="O13" s="27">
        <f t="shared" si="9"/>
        <v>-1052454.0674999997</v>
      </c>
      <c r="P13" s="27">
        <f t="shared" si="10"/>
        <v>1052454.0674999997</v>
      </c>
      <c r="Q13" s="38">
        <f>VLOOKUP(Q8,A9:P188,9)</f>
        <v>2852500</v>
      </c>
      <c r="R13" s="38">
        <f>VLOOKUP(R8,A9:P188,9)</f>
        <v>2852500</v>
      </c>
      <c r="S13" s="38">
        <f>+R13-Q13</f>
        <v>0</v>
      </c>
      <c r="T13" s="36" t="s">
        <v>70</v>
      </c>
    </row>
    <row r="14" spans="1:31">
      <c r="A14" s="30">
        <v>35886</v>
      </c>
      <c r="B14" s="3"/>
      <c r="C14" s="6">
        <v>6</v>
      </c>
      <c r="D14" s="29">
        <f t="shared" si="0"/>
        <v>15847</v>
      </c>
      <c r="E14" s="29">
        <f t="shared" si="6"/>
        <v>95082</v>
      </c>
      <c r="F14" s="29">
        <f t="shared" si="1"/>
        <v>-2757418</v>
      </c>
      <c r="G14" s="34">
        <f>+Inputs!$D$2</f>
        <v>0.3795</v>
      </c>
      <c r="H14" s="2"/>
      <c r="I14" s="27">
        <f t="shared" si="7"/>
        <v>2852500</v>
      </c>
      <c r="J14" s="27"/>
      <c r="K14" s="27">
        <f t="shared" si="2"/>
        <v>15847</v>
      </c>
      <c r="L14" s="27">
        <f t="shared" si="8"/>
        <v>95082</v>
      </c>
      <c r="M14" s="27">
        <f t="shared" si="3"/>
        <v>6013.9364999999998</v>
      </c>
      <c r="N14" s="27">
        <f t="shared" si="4"/>
        <v>6013.9364999999998</v>
      </c>
      <c r="O14" s="27">
        <f t="shared" si="9"/>
        <v>-1046440.1309999997</v>
      </c>
      <c r="P14" s="27">
        <f t="shared" si="10"/>
        <v>1046440.1309999997</v>
      </c>
      <c r="Q14" s="38">
        <f>VLOOKUP(Q8,A9:P188,12)</f>
        <v>2313662</v>
      </c>
      <c r="R14" s="38">
        <f>VLOOKUP(R8,A9:P188,12)</f>
        <v>2421434</v>
      </c>
      <c r="S14" s="38">
        <f>+R14-Q14</f>
        <v>107772</v>
      </c>
      <c r="T14" s="37" t="s">
        <v>93</v>
      </c>
    </row>
    <row r="15" spans="1:31">
      <c r="A15" s="31">
        <v>35916</v>
      </c>
      <c r="B15" s="3"/>
      <c r="C15" s="6">
        <v>7</v>
      </c>
      <c r="D15" s="29">
        <f t="shared" si="0"/>
        <v>15847</v>
      </c>
      <c r="E15" s="29">
        <f t="shared" si="6"/>
        <v>110929</v>
      </c>
      <c r="F15" s="29">
        <f t="shared" si="1"/>
        <v>-2741571</v>
      </c>
      <c r="G15" s="34">
        <f>+Inputs!$D$2</f>
        <v>0.3795</v>
      </c>
      <c r="H15" s="2"/>
      <c r="I15" s="27">
        <f t="shared" si="7"/>
        <v>2852500</v>
      </c>
      <c r="J15" s="27"/>
      <c r="K15" s="27">
        <f t="shared" si="2"/>
        <v>15847</v>
      </c>
      <c r="L15" s="27">
        <f t="shared" si="8"/>
        <v>110929</v>
      </c>
      <c r="M15" s="27">
        <f t="shared" si="3"/>
        <v>6013.9364999999998</v>
      </c>
      <c r="N15" s="27">
        <f t="shared" si="4"/>
        <v>6013.9364999999998</v>
      </c>
      <c r="O15" s="27">
        <f t="shared" si="9"/>
        <v>-1040426.1944999998</v>
      </c>
      <c r="P15" s="27">
        <f t="shared" si="10"/>
        <v>1040426.1944999998</v>
      </c>
    </row>
    <row r="16" spans="1:31">
      <c r="A16" s="30">
        <v>35947</v>
      </c>
      <c r="B16" s="3"/>
      <c r="C16" s="6">
        <v>8</v>
      </c>
      <c r="D16" s="29">
        <f t="shared" si="0"/>
        <v>15847</v>
      </c>
      <c r="E16" s="29">
        <f t="shared" si="6"/>
        <v>126776</v>
      </c>
      <c r="F16" s="29">
        <f t="shared" si="1"/>
        <v>-2725724</v>
      </c>
      <c r="G16" s="34">
        <f>+Inputs!$D$2</f>
        <v>0.3795</v>
      </c>
      <c r="H16" s="2"/>
      <c r="I16" s="27">
        <f t="shared" si="7"/>
        <v>2852500</v>
      </c>
      <c r="J16" s="27"/>
      <c r="K16" s="27">
        <f t="shared" si="2"/>
        <v>15847</v>
      </c>
      <c r="L16" s="27">
        <f t="shared" si="8"/>
        <v>126776</v>
      </c>
      <c r="M16" s="27">
        <f t="shared" si="3"/>
        <v>6013.9364999999998</v>
      </c>
      <c r="N16" s="27">
        <f t="shared" si="4"/>
        <v>6013.9364999999998</v>
      </c>
      <c r="O16" s="27">
        <f t="shared" si="9"/>
        <v>-1034412.2579999998</v>
      </c>
      <c r="P16" s="27">
        <f t="shared" si="10"/>
        <v>1034412.2579999998</v>
      </c>
      <c r="Q16" s="4"/>
      <c r="R16" s="4"/>
      <c r="S16" s="4"/>
    </row>
    <row r="17" spans="1:19">
      <c r="A17" s="31">
        <v>35977</v>
      </c>
      <c r="B17" s="3"/>
      <c r="C17" s="6">
        <v>9</v>
      </c>
      <c r="D17" s="29">
        <f t="shared" si="0"/>
        <v>15847</v>
      </c>
      <c r="E17" s="29">
        <f t="shared" si="6"/>
        <v>142623</v>
      </c>
      <c r="F17" s="29">
        <f t="shared" si="1"/>
        <v>-2709877</v>
      </c>
      <c r="G17" s="34">
        <f>+Inputs!$D$2</f>
        <v>0.3795</v>
      </c>
      <c r="H17" s="2"/>
      <c r="I17" s="27">
        <f t="shared" si="7"/>
        <v>2852500</v>
      </c>
      <c r="J17" s="27"/>
      <c r="K17" s="27">
        <f t="shared" si="2"/>
        <v>15847</v>
      </c>
      <c r="L17" s="27">
        <f t="shared" si="8"/>
        <v>142623</v>
      </c>
      <c r="M17" s="27">
        <f t="shared" si="3"/>
        <v>6013.9364999999998</v>
      </c>
      <c r="N17" s="27">
        <f t="shared" si="4"/>
        <v>6013.9364999999998</v>
      </c>
      <c r="O17" s="27">
        <f t="shared" si="9"/>
        <v>-1028398.3214999998</v>
      </c>
      <c r="P17" s="27">
        <f t="shared" si="10"/>
        <v>1028398.3214999998</v>
      </c>
      <c r="Q17" s="4"/>
      <c r="R17" s="4"/>
      <c r="S17" s="4"/>
    </row>
    <row r="18" spans="1:19">
      <c r="A18" s="30">
        <v>36008</v>
      </c>
      <c r="B18" s="3"/>
      <c r="C18" s="6">
        <v>10</v>
      </c>
      <c r="D18" s="29">
        <f t="shared" si="0"/>
        <v>15847</v>
      </c>
      <c r="E18" s="29">
        <f t="shared" si="6"/>
        <v>158470</v>
      </c>
      <c r="F18" s="29">
        <f t="shared" si="1"/>
        <v>-2694030</v>
      </c>
      <c r="G18" s="34">
        <f>+Inputs!$D$2</f>
        <v>0.3795</v>
      </c>
      <c r="H18" s="2"/>
      <c r="I18" s="27">
        <f t="shared" si="7"/>
        <v>2852500</v>
      </c>
      <c r="J18" s="27"/>
      <c r="K18" s="27">
        <f t="shared" si="2"/>
        <v>15847</v>
      </c>
      <c r="L18" s="27">
        <f t="shared" si="8"/>
        <v>158470</v>
      </c>
      <c r="M18" s="27">
        <f t="shared" si="3"/>
        <v>6013.9364999999998</v>
      </c>
      <c r="N18" s="27">
        <f t="shared" si="4"/>
        <v>6013.9364999999998</v>
      </c>
      <c r="O18" s="27">
        <f t="shared" si="9"/>
        <v>-1022384.3849999999</v>
      </c>
      <c r="P18" s="27">
        <f t="shared" si="10"/>
        <v>1022384.3849999999</v>
      </c>
      <c r="Q18" s="4"/>
      <c r="R18" s="4"/>
      <c r="S18" s="4"/>
    </row>
    <row r="19" spans="1:19">
      <c r="A19" s="31">
        <v>36039</v>
      </c>
      <c r="B19" s="3"/>
      <c r="C19" s="6">
        <v>11</v>
      </c>
      <c r="D19" s="29">
        <f t="shared" si="0"/>
        <v>15847</v>
      </c>
      <c r="E19" s="29">
        <f t="shared" si="6"/>
        <v>174317</v>
      </c>
      <c r="F19" s="29">
        <f t="shared" si="1"/>
        <v>-2678183</v>
      </c>
      <c r="G19" s="34">
        <f>+Inputs!$D$2</f>
        <v>0.3795</v>
      </c>
      <c r="H19" s="2"/>
      <c r="I19" s="27">
        <f t="shared" si="7"/>
        <v>2852500</v>
      </c>
      <c r="J19" s="27"/>
      <c r="K19" s="27">
        <f t="shared" si="2"/>
        <v>15847</v>
      </c>
      <c r="L19" s="27">
        <f t="shared" si="8"/>
        <v>174317</v>
      </c>
      <c r="M19" s="27">
        <f t="shared" si="3"/>
        <v>6013.9364999999998</v>
      </c>
      <c r="N19" s="27">
        <f t="shared" si="4"/>
        <v>6013.9364999999998</v>
      </c>
      <c r="O19" s="27">
        <f t="shared" si="9"/>
        <v>-1016370.4484999999</v>
      </c>
      <c r="P19" s="27">
        <f t="shared" si="10"/>
        <v>1016370.4484999999</v>
      </c>
      <c r="Q19" s="4"/>
      <c r="R19" s="4"/>
      <c r="S19" s="4"/>
    </row>
    <row r="20" spans="1:19">
      <c r="A20" s="30">
        <v>36069</v>
      </c>
      <c r="B20" s="3"/>
      <c r="C20" s="6">
        <v>12</v>
      </c>
      <c r="D20" s="29">
        <f t="shared" si="0"/>
        <v>15847</v>
      </c>
      <c r="E20" s="29">
        <f t="shared" si="6"/>
        <v>190164</v>
      </c>
      <c r="F20" s="29">
        <f t="shared" si="1"/>
        <v>-2662336</v>
      </c>
      <c r="G20" s="34">
        <f>+Inputs!$D$2</f>
        <v>0.3795</v>
      </c>
      <c r="H20" s="2"/>
      <c r="I20" s="27">
        <f t="shared" si="7"/>
        <v>2852500</v>
      </c>
      <c r="J20" s="27"/>
      <c r="K20" s="27">
        <f t="shared" si="2"/>
        <v>15847</v>
      </c>
      <c r="L20" s="27">
        <f t="shared" si="8"/>
        <v>190164</v>
      </c>
      <c r="M20" s="27">
        <f t="shared" si="3"/>
        <v>6013.9364999999998</v>
      </c>
      <c r="N20" s="27">
        <f t="shared" si="4"/>
        <v>6013.9364999999998</v>
      </c>
      <c r="O20" s="27">
        <f t="shared" si="9"/>
        <v>-1010356.512</v>
      </c>
      <c r="P20" s="27">
        <f t="shared" si="10"/>
        <v>1010356.512</v>
      </c>
      <c r="Q20" s="4"/>
      <c r="R20" s="4"/>
      <c r="S20" s="4"/>
    </row>
    <row r="21" spans="1:19">
      <c r="A21" s="31">
        <v>36100</v>
      </c>
      <c r="B21" s="3"/>
      <c r="C21" s="6">
        <v>13</v>
      </c>
      <c r="D21" s="29">
        <f t="shared" si="0"/>
        <v>15847</v>
      </c>
      <c r="E21" s="29">
        <f t="shared" si="6"/>
        <v>206011</v>
      </c>
      <c r="F21" s="29">
        <f t="shared" si="1"/>
        <v>-2646489</v>
      </c>
      <c r="G21" s="34">
        <f>+Inputs!$D$2</f>
        <v>0.3795</v>
      </c>
      <c r="H21" s="2"/>
      <c r="I21" s="27">
        <f t="shared" si="7"/>
        <v>2852500</v>
      </c>
      <c r="J21" s="27"/>
      <c r="K21" s="27">
        <f t="shared" si="2"/>
        <v>15847</v>
      </c>
      <c r="L21" s="27">
        <f t="shared" si="8"/>
        <v>206011</v>
      </c>
      <c r="M21" s="27">
        <f t="shared" si="3"/>
        <v>6013.9364999999998</v>
      </c>
      <c r="N21" s="27">
        <f t="shared" si="4"/>
        <v>6013.9364999999998</v>
      </c>
      <c r="O21" s="27">
        <f t="shared" si="9"/>
        <v>-1004342.5755</v>
      </c>
      <c r="P21" s="27">
        <f t="shared" si="10"/>
        <v>1004342.5755</v>
      </c>
      <c r="Q21" s="4"/>
      <c r="R21" s="4"/>
      <c r="S21" s="4"/>
    </row>
    <row r="22" spans="1:19">
      <c r="A22" s="30">
        <v>36130</v>
      </c>
      <c r="B22" s="3"/>
      <c r="C22" s="6">
        <v>14</v>
      </c>
      <c r="D22" s="29">
        <f t="shared" si="0"/>
        <v>15847</v>
      </c>
      <c r="E22" s="29">
        <f t="shared" si="6"/>
        <v>221858</v>
      </c>
      <c r="F22" s="29">
        <f t="shared" si="1"/>
        <v>-2630642</v>
      </c>
      <c r="G22" s="34">
        <f>+Inputs!$D$2</f>
        <v>0.3795</v>
      </c>
      <c r="H22" s="2"/>
      <c r="I22" s="27">
        <f t="shared" si="7"/>
        <v>2852500</v>
      </c>
      <c r="J22" s="27"/>
      <c r="K22" s="27">
        <f t="shared" si="2"/>
        <v>15847</v>
      </c>
      <c r="L22" s="27">
        <f t="shared" si="8"/>
        <v>221858</v>
      </c>
      <c r="M22" s="27">
        <f t="shared" si="3"/>
        <v>6013.9364999999998</v>
      </c>
      <c r="N22" s="27">
        <f t="shared" si="4"/>
        <v>6013.9364999999998</v>
      </c>
      <c r="O22" s="27">
        <f t="shared" si="9"/>
        <v>-998328.63900000008</v>
      </c>
      <c r="P22" s="27">
        <f t="shared" si="10"/>
        <v>998328.63900000008</v>
      </c>
      <c r="Q22" s="4"/>
      <c r="R22" s="4"/>
      <c r="S22" s="4"/>
    </row>
    <row r="23" spans="1:19">
      <c r="A23" s="31">
        <v>36161</v>
      </c>
      <c r="B23" s="3"/>
      <c r="C23" s="6">
        <v>15</v>
      </c>
      <c r="D23" s="29">
        <f t="shared" si="0"/>
        <v>15847</v>
      </c>
      <c r="E23" s="29">
        <f t="shared" si="6"/>
        <v>237705</v>
      </c>
      <c r="F23" s="29">
        <f t="shared" si="1"/>
        <v>-2614795</v>
      </c>
      <c r="G23" s="34">
        <f>+Inputs!$D$2</f>
        <v>0.3795</v>
      </c>
      <c r="H23" s="2"/>
      <c r="I23" s="27">
        <f t="shared" si="7"/>
        <v>2852500</v>
      </c>
      <c r="J23" s="27"/>
      <c r="K23" s="27">
        <f t="shared" si="2"/>
        <v>15847</v>
      </c>
      <c r="L23" s="27">
        <f t="shared" si="8"/>
        <v>237705</v>
      </c>
      <c r="M23" s="27">
        <f t="shared" si="3"/>
        <v>6013.9364999999998</v>
      </c>
      <c r="N23" s="27">
        <f t="shared" si="4"/>
        <v>6013.9364999999998</v>
      </c>
      <c r="O23" s="27">
        <f t="shared" si="9"/>
        <v>-992314.70250000013</v>
      </c>
      <c r="P23" s="27">
        <f t="shared" si="10"/>
        <v>992314.70250000013</v>
      </c>
      <c r="Q23" s="4"/>
      <c r="R23" s="4"/>
      <c r="S23" s="4"/>
    </row>
    <row r="24" spans="1:19">
      <c r="A24" s="30">
        <v>36192</v>
      </c>
      <c r="B24" s="3"/>
      <c r="C24" s="6">
        <v>16</v>
      </c>
      <c r="D24" s="29">
        <f t="shared" si="0"/>
        <v>15847</v>
      </c>
      <c r="E24" s="29">
        <f t="shared" si="6"/>
        <v>253552</v>
      </c>
      <c r="F24" s="29">
        <f t="shared" si="1"/>
        <v>-2598948</v>
      </c>
      <c r="G24" s="34">
        <f>+Inputs!$D$2</f>
        <v>0.3795</v>
      </c>
      <c r="H24" s="2"/>
      <c r="I24" s="27">
        <f t="shared" si="7"/>
        <v>2852500</v>
      </c>
      <c r="J24" s="27"/>
      <c r="K24" s="27">
        <f t="shared" si="2"/>
        <v>15847</v>
      </c>
      <c r="L24" s="27">
        <f t="shared" si="8"/>
        <v>253552</v>
      </c>
      <c r="M24" s="27">
        <f t="shared" si="3"/>
        <v>6013.9364999999998</v>
      </c>
      <c r="N24" s="27">
        <f t="shared" si="4"/>
        <v>6013.9364999999998</v>
      </c>
      <c r="O24" s="27">
        <f t="shared" si="9"/>
        <v>-986300.76600000018</v>
      </c>
      <c r="P24" s="27">
        <f t="shared" si="10"/>
        <v>986300.76600000018</v>
      </c>
      <c r="Q24" s="4"/>
      <c r="R24" s="4"/>
      <c r="S24" s="4"/>
    </row>
    <row r="25" spans="1:19">
      <c r="A25" s="31">
        <v>36220</v>
      </c>
      <c r="B25" s="3"/>
      <c r="C25" s="6">
        <v>17</v>
      </c>
      <c r="D25" s="29">
        <f t="shared" si="0"/>
        <v>15847</v>
      </c>
      <c r="E25" s="29">
        <f t="shared" si="6"/>
        <v>269399</v>
      </c>
      <c r="F25" s="29">
        <f t="shared" si="1"/>
        <v>-2583101</v>
      </c>
      <c r="G25" s="34">
        <f>+Inputs!$D$2</f>
        <v>0.3795</v>
      </c>
      <c r="H25" s="2"/>
      <c r="I25" s="27">
        <f t="shared" si="7"/>
        <v>2852500</v>
      </c>
      <c r="J25" s="27"/>
      <c r="K25" s="27">
        <f t="shared" si="2"/>
        <v>15847</v>
      </c>
      <c r="L25" s="27">
        <f t="shared" si="8"/>
        <v>269399</v>
      </c>
      <c r="M25" s="27">
        <f t="shared" si="3"/>
        <v>6013.9364999999998</v>
      </c>
      <c r="N25" s="27">
        <f t="shared" si="4"/>
        <v>6013.9364999999998</v>
      </c>
      <c r="O25" s="27">
        <f t="shared" si="9"/>
        <v>-980286.82950000023</v>
      </c>
      <c r="P25" s="27">
        <f t="shared" si="10"/>
        <v>980286.82950000023</v>
      </c>
      <c r="Q25" s="4"/>
      <c r="R25" s="4"/>
      <c r="S25" s="4"/>
    </row>
    <row r="26" spans="1:19">
      <c r="A26" s="30">
        <v>36251</v>
      </c>
      <c r="B26" s="3"/>
      <c r="C26" s="6">
        <v>18</v>
      </c>
      <c r="D26" s="29">
        <f t="shared" si="0"/>
        <v>15847</v>
      </c>
      <c r="E26" s="29">
        <f t="shared" si="6"/>
        <v>285246</v>
      </c>
      <c r="F26" s="29">
        <f t="shared" si="1"/>
        <v>-2567254</v>
      </c>
      <c r="G26" s="34">
        <f>+Inputs!$D$2</f>
        <v>0.3795</v>
      </c>
      <c r="H26" s="2"/>
      <c r="I26" s="27">
        <f t="shared" si="7"/>
        <v>2852500</v>
      </c>
      <c r="J26" s="27"/>
      <c r="K26" s="27">
        <f t="shared" si="2"/>
        <v>15847</v>
      </c>
      <c r="L26" s="27">
        <f t="shared" si="8"/>
        <v>285246</v>
      </c>
      <c r="M26" s="27">
        <f t="shared" si="3"/>
        <v>6013.9364999999998</v>
      </c>
      <c r="N26" s="27">
        <f t="shared" si="4"/>
        <v>6013.9364999999998</v>
      </c>
      <c r="O26" s="27">
        <f t="shared" si="9"/>
        <v>-974272.89300000027</v>
      </c>
      <c r="P26" s="27">
        <f t="shared" si="10"/>
        <v>974272.89300000027</v>
      </c>
      <c r="Q26" s="4"/>
      <c r="R26" s="4"/>
      <c r="S26" s="4"/>
    </row>
    <row r="27" spans="1:19">
      <c r="A27" s="31">
        <v>36281</v>
      </c>
      <c r="B27" s="3"/>
      <c r="C27" s="6">
        <v>19</v>
      </c>
      <c r="D27" s="29">
        <f t="shared" si="0"/>
        <v>15847</v>
      </c>
      <c r="E27" s="29">
        <f t="shared" si="6"/>
        <v>301093</v>
      </c>
      <c r="F27" s="29">
        <f t="shared" si="1"/>
        <v>-2551407</v>
      </c>
      <c r="G27" s="34">
        <f>+Inputs!$D$2</f>
        <v>0.3795</v>
      </c>
      <c r="H27" s="2"/>
      <c r="I27" s="27">
        <f t="shared" si="7"/>
        <v>2852500</v>
      </c>
      <c r="J27" s="27"/>
      <c r="K27" s="27">
        <f t="shared" si="2"/>
        <v>15847</v>
      </c>
      <c r="L27" s="27">
        <f t="shared" si="8"/>
        <v>301093</v>
      </c>
      <c r="M27" s="27">
        <f t="shared" si="3"/>
        <v>6013.9364999999998</v>
      </c>
      <c r="N27" s="27">
        <f t="shared" si="4"/>
        <v>6013.9364999999998</v>
      </c>
      <c r="O27" s="27">
        <f t="shared" si="9"/>
        <v>-968258.95650000032</v>
      </c>
      <c r="P27" s="27">
        <f t="shared" si="10"/>
        <v>968258.95650000032</v>
      </c>
      <c r="Q27" s="4"/>
      <c r="R27" s="4"/>
      <c r="S27" s="4"/>
    </row>
    <row r="28" spans="1:19">
      <c r="A28" s="30">
        <v>36312</v>
      </c>
      <c r="B28" s="3"/>
      <c r="C28" s="6">
        <v>20</v>
      </c>
      <c r="D28" s="29">
        <f t="shared" si="0"/>
        <v>15847</v>
      </c>
      <c r="E28" s="29">
        <f t="shared" si="6"/>
        <v>316940</v>
      </c>
      <c r="F28" s="29">
        <f t="shared" si="1"/>
        <v>-2535560</v>
      </c>
      <c r="G28" s="34">
        <f>+Inputs!$D$2</f>
        <v>0.3795</v>
      </c>
      <c r="H28" s="2"/>
      <c r="I28" s="27">
        <f t="shared" si="7"/>
        <v>2852500</v>
      </c>
      <c r="J28" s="27"/>
      <c r="K28" s="27">
        <f t="shared" si="2"/>
        <v>15847</v>
      </c>
      <c r="L28" s="27">
        <f t="shared" si="8"/>
        <v>316940</v>
      </c>
      <c r="M28" s="27">
        <f t="shared" si="3"/>
        <v>6013.9364999999998</v>
      </c>
      <c r="N28" s="27">
        <f t="shared" si="4"/>
        <v>6013.9364999999998</v>
      </c>
      <c r="O28" s="27">
        <f t="shared" si="9"/>
        <v>-962245.02000000037</v>
      </c>
      <c r="P28" s="27">
        <f t="shared" si="10"/>
        <v>962245.02000000037</v>
      </c>
      <c r="Q28" s="4"/>
      <c r="R28" s="4"/>
      <c r="S28" s="4"/>
    </row>
    <row r="29" spans="1:19">
      <c r="A29" s="31">
        <v>36342</v>
      </c>
      <c r="B29" s="3"/>
      <c r="C29" s="6">
        <v>21</v>
      </c>
      <c r="D29" s="29">
        <f t="shared" si="0"/>
        <v>15847</v>
      </c>
      <c r="E29" s="29">
        <f t="shared" si="6"/>
        <v>332787</v>
      </c>
      <c r="F29" s="29">
        <f t="shared" si="1"/>
        <v>-2519713</v>
      </c>
      <c r="G29" s="34">
        <f>+Inputs!$D$2</f>
        <v>0.3795</v>
      </c>
      <c r="H29" s="2"/>
      <c r="I29" s="27">
        <f t="shared" si="7"/>
        <v>2852500</v>
      </c>
      <c r="J29" s="27"/>
      <c r="K29" s="27">
        <f t="shared" si="2"/>
        <v>15847</v>
      </c>
      <c r="L29" s="27">
        <f t="shared" si="8"/>
        <v>332787</v>
      </c>
      <c r="M29" s="27">
        <f t="shared" si="3"/>
        <v>6013.9364999999998</v>
      </c>
      <c r="N29" s="27">
        <f t="shared" si="4"/>
        <v>6013.9364999999998</v>
      </c>
      <c r="O29" s="27">
        <f t="shared" si="9"/>
        <v>-956231.08350000042</v>
      </c>
      <c r="P29" s="27">
        <f t="shared" si="10"/>
        <v>956231.08350000042</v>
      </c>
      <c r="Q29" s="4"/>
      <c r="R29" s="4"/>
      <c r="S29" s="4"/>
    </row>
    <row r="30" spans="1:19">
      <c r="A30" s="30">
        <v>36373</v>
      </c>
      <c r="B30" s="3"/>
      <c r="C30" s="6">
        <v>22</v>
      </c>
      <c r="D30" s="29">
        <f t="shared" si="0"/>
        <v>15847</v>
      </c>
      <c r="E30" s="29">
        <f t="shared" si="6"/>
        <v>348634</v>
      </c>
      <c r="F30" s="29">
        <f t="shared" si="1"/>
        <v>-2503866</v>
      </c>
      <c r="G30" s="34">
        <f>+Inputs!$D$2</f>
        <v>0.3795</v>
      </c>
      <c r="H30" s="2"/>
      <c r="I30" s="27">
        <f t="shared" si="7"/>
        <v>2852500</v>
      </c>
      <c r="J30" s="27"/>
      <c r="K30" s="27">
        <f t="shared" si="2"/>
        <v>15847</v>
      </c>
      <c r="L30" s="27">
        <f t="shared" si="8"/>
        <v>348634</v>
      </c>
      <c r="M30" s="27">
        <f t="shared" si="3"/>
        <v>6013.9364999999998</v>
      </c>
      <c r="N30" s="27">
        <f t="shared" si="4"/>
        <v>6013.9364999999998</v>
      </c>
      <c r="O30" s="27">
        <f t="shared" si="9"/>
        <v>-950217.14700000046</v>
      </c>
      <c r="P30" s="27">
        <f t="shared" si="10"/>
        <v>950217.14700000046</v>
      </c>
      <c r="Q30" s="112"/>
    </row>
    <row r="31" spans="1:19">
      <c r="A31" s="31">
        <v>36404</v>
      </c>
      <c r="B31" s="3"/>
      <c r="C31" s="6">
        <v>23</v>
      </c>
      <c r="D31" s="29">
        <f t="shared" si="0"/>
        <v>15847</v>
      </c>
      <c r="E31" s="29">
        <f t="shared" si="6"/>
        <v>364481</v>
      </c>
      <c r="F31" s="29">
        <f t="shared" si="1"/>
        <v>-2488019</v>
      </c>
      <c r="G31" s="34">
        <f>+Inputs!$D$2</f>
        <v>0.3795</v>
      </c>
      <c r="H31" s="2"/>
      <c r="I31" s="27">
        <f t="shared" si="7"/>
        <v>2852500</v>
      </c>
      <c r="J31" s="27"/>
      <c r="K31" s="27">
        <f t="shared" si="2"/>
        <v>15847</v>
      </c>
      <c r="L31" s="27">
        <f t="shared" si="8"/>
        <v>364481</v>
      </c>
      <c r="M31" s="27">
        <f t="shared" si="3"/>
        <v>6013.9364999999998</v>
      </c>
      <c r="N31" s="27">
        <f t="shared" si="4"/>
        <v>6013.9364999999998</v>
      </c>
      <c r="O31" s="27">
        <f t="shared" si="9"/>
        <v>-944203.21050000051</v>
      </c>
      <c r="P31" s="27">
        <f t="shared" si="10"/>
        <v>944203.21050000051</v>
      </c>
      <c r="Q31" s="112"/>
    </row>
    <row r="32" spans="1:19">
      <c r="A32" s="30">
        <v>36434</v>
      </c>
      <c r="B32" s="3"/>
      <c r="C32" s="6">
        <v>24</v>
      </c>
      <c r="D32" s="29">
        <f t="shared" si="0"/>
        <v>15847</v>
      </c>
      <c r="E32" s="29">
        <f t="shared" si="6"/>
        <v>380328</v>
      </c>
      <c r="F32" s="29">
        <f t="shared" si="1"/>
        <v>-2472172</v>
      </c>
      <c r="G32" s="34">
        <f>+Inputs!$D$2</f>
        <v>0.3795</v>
      </c>
      <c r="H32" s="2"/>
      <c r="I32" s="27">
        <f t="shared" si="7"/>
        <v>2852500</v>
      </c>
      <c r="J32" s="27"/>
      <c r="K32" s="27">
        <f t="shared" si="2"/>
        <v>15847</v>
      </c>
      <c r="L32" s="27">
        <f t="shared" si="8"/>
        <v>380328</v>
      </c>
      <c r="M32" s="27">
        <f t="shared" si="3"/>
        <v>6013.9364999999998</v>
      </c>
      <c r="N32" s="27">
        <f t="shared" si="4"/>
        <v>6013.9364999999998</v>
      </c>
      <c r="O32" s="27">
        <f t="shared" si="9"/>
        <v>-938189.27400000056</v>
      </c>
      <c r="P32" s="27">
        <f t="shared" si="10"/>
        <v>938189.27400000056</v>
      </c>
      <c r="Q32" s="112"/>
    </row>
    <row r="33" spans="1:21">
      <c r="A33" s="31">
        <v>36465</v>
      </c>
      <c r="B33" s="3"/>
      <c r="C33" s="6">
        <v>25</v>
      </c>
      <c r="D33" s="29">
        <f t="shared" si="0"/>
        <v>15847</v>
      </c>
      <c r="E33" s="29">
        <f t="shared" si="6"/>
        <v>396175</v>
      </c>
      <c r="F33" s="29">
        <f t="shared" si="1"/>
        <v>-2456325</v>
      </c>
      <c r="G33" s="34">
        <f>+Inputs!$D$2</f>
        <v>0.3795</v>
      </c>
      <c r="H33" s="2"/>
      <c r="I33" s="27">
        <f t="shared" si="7"/>
        <v>2852500</v>
      </c>
      <c r="J33" s="27"/>
      <c r="K33" s="27">
        <f t="shared" si="2"/>
        <v>15847</v>
      </c>
      <c r="L33" s="27">
        <f t="shared" si="8"/>
        <v>396175</v>
      </c>
      <c r="M33" s="27">
        <f t="shared" si="3"/>
        <v>6013.9364999999998</v>
      </c>
      <c r="N33" s="27">
        <f t="shared" si="4"/>
        <v>6013.9364999999998</v>
      </c>
      <c r="O33" s="27">
        <f t="shared" si="9"/>
        <v>-932175.33750000061</v>
      </c>
      <c r="P33" s="27">
        <f t="shared" si="10"/>
        <v>932175.33750000061</v>
      </c>
      <c r="Q33" s="112"/>
    </row>
    <row r="34" spans="1:21">
      <c r="A34" s="30">
        <v>36495</v>
      </c>
      <c r="B34" s="3"/>
      <c r="C34" s="6">
        <v>26</v>
      </c>
      <c r="D34" s="29">
        <f t="shared" si="0"/>
        <v>15847</v>
      </c>
      <c r="E34" s="29">
        <f t="shared" si="6"/>
        <v>412022</v>
      </c>
      <c r="F34" s="29">
        <f t="shared" si="1"/>
        <v>-2440478</v>
      </c>
      <c r="G34" s="34">
        <f>+Inputs!$D$2</f>
        <v>0.3795</v>
      </c>
      <c r="H34" s="2"/>
      <c r="I34" s="27">
        <f t="shared" si="7"/>
        <v>2852500</v>
      </c>
      <c r="J34" s="27"/>
      <c r="K34" s="27">
        <f t="shared" si="2"/>
        <v>15847</v>
      </c>
      <c r="L34" s="27">
        <f t="shared" si="8"/>
        <v>412022</v>
      </c>
      <c r="M34" s="27">
        <f t="shared" si="3"/>
        <v>6013.9364999999998</v>
      </c>
      <c r="N34" s="27">
        <f t="shared" si="4"/>
        <v>6013.9364999999998</v>
      </c>
      <c r="O34" s="27">
        <f t="shared" si="9"/>
        <v>-926161.40100000065</v>
      </c>
      <c r="P34" s="27">
        <f t="shared" si="10"/>
        <v>926161.40100000065</v>
      </c>
      <c r="Q34" s="112"/>
    </row>
    <row r="35" spans="1:21">
      <c r="A35" s="31">
        <v>36526</v>
      </c>
      <c r="B35" s="3"/>
      <c r="C35" s="6">
        <v>27</v>
      </c>
      <c r="D35" s="29">
        <f t="shared" si="0"/>
        <v>15847</v>
      </c>
      <c r="E35" s="29">
        <f t="shared" si="6"/>
        <v>427869</v>
      </c>
      <c r="F35" s="29">
        <f t="shared" si="1"/>
        <v>-2424631</v>
      </c>
      <c r="G35" s="34">
        <f>+Inputs!$D$2</f>
        <v>0.3795</v>
      </c>
      <c r="H35" s="2"/>
      <c r="I35" s="27">
        <f t="shared" si="7"/>
        <v>2852500</v>
      </c>
      <c r="J35" s="27"/>
      <c r="K35" s="27">
        <f t="shared" si="2"/>
        <v>15847</v>
      </c>
      <c r="L35" s="27">
        <f t="shared" si="8"/>
        <v>427869</v>
      </c>
      <c r="M35" s="27">
        <f t="shared" si="3"/>
        <v>6013.9364999999998</v>
      </c>
      <c r="N35" s="27">
        <f t="shared" si="4"/>
        <v>6013.9364999999998</v>
      </c>
      <c r="O35" s="27">
        <f t="shared" si="9"/>
        <v>-920147.4645000007</v>
      </c>
      <c r="P35" s="27">
        <f t="shared" si="10"/>
        <v>920147.4645000007</v>
      </c>
    </row>
    <row r="36" spans="1:21">
      <c r="A36" s="30">
        <v>36557</v>
      </c>
      <c r="B36" s="3"/>
      <c r="C36" s="6">
        <v>28</v>
      </c>
      <c r="D36" s="29">
        <f t="shared" si="0"/>
        <v>15847</v>
      </c>
      <c r="E36" s="29">
        <f t="shared" si="6"/>
        <v>443716</v>
      </c>
      <c r="F36" s="29">
        <f t="shared" si="1"/>
        <v>-2408784</v>
      </c>
      <c r="G36" s="34">
        <f>+Inputs!$D$2</f>
        <v>0.3795</v>
      </c>
      <c r="H36" s="2"/>
      <c r="I36" s="27">
        <f t="shared" si="7"/>
        <v>2852500</v>
      </c>
      <c r="J36" s="27"/>
      <c r="K36" s="27">
        <f t="shared" si="2"/>
        <v>15847</v>
      </c>
      <c r="L36" s="27">
        <f t="shared" si="8"/>
        <v>443716</v>
      </c>
      <c r="M36" s="27">
        <f t="shared" si="3"/>
        <v>6013.9364999999998</v>
      </c>
      <c r="N36" s="27">
        <f t="shared" si="4"/>
        <v>6013.9364999999998</v>
      </c>
      <c r="O36" s="27">
        <f t="shared" si="9"/>
        <v>-914133.52800000075</v>
      </c>
      <c r="P36" s="27">
        <f t="shared" si="10"/>
        <v>914133.52800000075</v>
      </c>
    </row>
    <row r="37" spans="1:21">
      <c r="A37" s="31">
        <v>36586</v>
      </c>
      <c r="B37" s="3"/>
      <c r="C37" s="6">
        <v>29</v>
      </c>
      <c r="D37" s="29">
        <f t="shared" si="0"/>
        <v>15847</v>
      </c>
      <c r="E37" s="29">
        <f t="shared" si="6"/>
        <v>459563</v>
      </c>
      <c r="F37" s="29">
        <f t="shared" si="1"/>
        <v>-2392937</v>
      </c>
      <c r="G37" s="34">
        <f>+Inputs!$D$2</f>
        <v>0.3795</v>
      </c>
      <c r="H37" s="2"/>
      <c r="I37" s="27">
        <f t="shared" si="7"/>
        <v>2852500</v>
      </c>
      <c r="J37" s="27"/>
      <c r="K37" s="27">
        <f t="shared" si="2"/>
        <v>15847</v>
      </c>
      <c r="L37" s="27">
        <f t="shared" si="8"/>
        <v>459563</v>
      </c>
      <c r="M37" s="27">
        <f t="shared" si="3"/>
        <v>6013.9364999999998</v>
      </c>
      <c r="N37" s="27">
        <f t="shared" si="4"/>
        <v>6013.9364999999998</v>
      </c>
      <c r="O37" s="27">
        <f t="shared" si="9"/>
        <v>-908119.5915000008</v>
      </c>
      <c r="P37" s="27">
        <f t="shared" si="10"/>
        <v>908119.5915000008</v>
      </c>
    </row>
    <row r="38" spans="1:21">
      <c r="A38" s="30">
        <v>36617</v>
      </c>
      <c r="B38" s="3"/>
      <c r="C38" s="6">
        <v>30</v>
      </c>
      <c r="D38" s="29">
        <f t="shared" si="0"/>
        <v>15847</v>
      </c>
      <c r="E38" s="29">
        <f t="shared" si="6"/>
        <v>475410</v>
      </c>
      <c r="F38" s="29">
        <f t="shared" si="1"/>
        <v>-2377090</v>
      </c>
      <c r="G38" s="34">
        <f>+Inputs!$D$2</f>
        <v>0.3795</v>
      </c>
      <c r="H38" s="2"/>
      <c r="I38" s="27">
        <f t="shared" si="7"/>
        <v>2852500</v>
      </c>
      <c r="J38" s="27"/>
      <c r="K38" s="27">
        <f t="shared" si="2"/>
        <v>15847</v>
      </c>
      <c r="L38" s="27">
        <f t="shared" si="8"/>
        <v>475410</v>
      </c>
      <c r="M38" s="27">
        <f t="shared" si="3"/>
        <v>6013.9364999999998</v>
      </c>
      <c r="N38" s="27">
        <f t="shared" si="4"/>
        <v>6013.9364999999998</v>
      </c>
      <c r="O38" s="27">
        <f t="shared" si="9"/>
        <v>-902105.65500000084</v>
      </c>
      <c r="P38" s="27">
        <f t="shared" si="10"/>
        <v>902105.65500000084</v>
      </c>
    </row>
    <row r="39" spans="1:21">
      <c r="A39" s="31">
        <v>36647</v>
      </c>
      <c r="B39" s="2"/>
      <c r="C39" s="6">
        <v>31</v>
      </c>
      <c r="D39" s="29">
        <f t="shared" si="0"/>
        <v>15847</v>
      </c>
      <c r="E39" s="29">
        <f t="shared" si="6"/>
        <v>491257</v>
      </c>
      <c r="F39" s="29">
        <f t="shared" si="1"/>
        <v>-2361243</v>
      </c>
      <c r="G39" s="34">
        <f>+Inputs!$D$2</f>
        <v>0.3795</v>
      </c>
      <c r="H39" s="2"/>
      <c r="I39" s="27">
        <f t="shared" si="7"/>
        <v>2852500</v>
      </c>
      <c r="J39" s="27"/>
      <c r="K39" s="27">
        <f t="shared" si="2"/>
        <v>15847</v>
      </c>
      <c r="L39" s="27">
        <f t="shared" si="8"/>
        <v>491257</v>
      </c>
      <c r="M39" s="27">
        <f t="shared" si="3"/>
        <v>6013.9364999999998</v>
      </c>
      <c r="N39" s="27">
        <f t="shared" si="4"/>
        <v>6013.9364999999998</v>
      </c>
      <c r="O39" s="27">
        <f t="shared" si="9"/>
        <v>-896091.71850000089</v>
      </c>
      <c r="P39" s="27">
        <f t="shared" si="10"/>
        <v>896091.71850000089</v>
      </c>
    </row>
    <row r="40" spans="1:21">
      <c r="A40" s="30">
        <v>36678</v>
      </c>
      <c r="B40" s="2"/>
      <c r="C40" s="6">
        <v>32</v>
      </c>
      <c r="D40" s="29">
        <f t="shared" si="0"/>
        <v>15847</v>
      </c>
      <c r="E40" s="29">
        <f t="shared" si="6"/>
        <v>507104</v>
      </c>
      <c r="F40" s="29">
        <f t="shared" si="1"/>
        <v>-2345396</v>
      </c>
      <c r="G40" s="34">
        <f>+Inputs!$D$2</f>
        <v>0.3795</v>
      </c>
      <c r="H40" s="2"/>
      <c r="I40" s="27">
        <f t="shared" si="7"/>
        <v>2852500</v>
      </c>
      <c r="J40" s="2"/>
      <c r="K40" s="27">
        <f t="shared" si="2"/>
        <v>15847</v>
      </c>
      <c r="L40" s="27">
        <f t="shared" si="8"/>
        <v>507104</v>
      </c>
      <c r="M40" s="27">
        <f t="shared" si="3"/>
        <v>6013.9364999999998</v>
      </c>
      <c r="N40" s="27">
        <f t="shared" si="4"/>
        <v>6013.9364999999998</v>
      </c>
      <c r="O40" s="27">
        <f t="shared" si="9"/>
        <v>-890077.78200000094</v>
      </c>
      <c r="P40" s="27">
        <f t="shared" si="10"/>
        <v>890077.78200000094</v>
      </c>
    </row>
    <row r="41" spans="1:21">
      <c r="A41" s="31">
        <v>36708</v>
      </c>
      <c r="C41" s="6">
        <v>33</v>
      </c>
      <c r="D41" s="29">
        <f t="shared" ref="D41:D72" si="12">ROUND(-(+$B$9/180)*1,0)</f>
        <v>15847</v>
      </c>
      <c r="E41" s="29">
        <f t="shared" si="6"/>
        <v>522951</v>
      </c>
      <c r="F41" s="29">
        <f t="shared" ref="F41:F72" si="13">$B$9+E41</f>
        <v>-2329549</v>
      </c>
      <c r="G41" s="34">
        <f>+Inputs!$D$2</f>
        <v>0.3795</v>
      </c>
      <c r="I41" s="27">
        <f t="shared" si="7"/>
        <v>2852500</v>
      </c>
      <c r="K41" s="27">
        <f t="shared" ref="K41:K72" si="14">D41</f>
        <v>15847</v>
      </c>
      <c r="L41" s="27">
        <f t="shared" si="8"/>
        <v>522951</v>
      </c>
      <c r="M41" s="27">
        <f t="shared" ref="M41:M72" si="15">K41*G41</f>
        <v>6013.9364999999998</v>
      </c>
      <c r="N41" s="27">
        <f t="shared" ref="N41:N72" si="16">M41-J41</f>
        <v>6013.9364999999998</v>
      </c>
      <c r="O41" s="27">
        <f t="shared" si="9"/>
        <v>-884063.84550000099</v>
      </c>
      <c r="P41" s="27">
        <f t="shared" si="10"/>
        <v>884063.84550000099</v>
      </c>
    </row>
    <row r="42" spans="1:21">
      <c r="A42" s="30">
        <v>36739</v>
      </c>
      <c r="C42" s="6">
        <v>34</v>
      </c>
      <c r="D42" s="29">
        <f t="shared" si="12"/>
        <v>15847</v>
      </c>
      <c r="E42" s="29">
        <f t="shared" ref="E42:E73" si="17">+E41+D42</f>
        <v>538798</v>
      </c>
      <c r="F42" s="29">
        <f t="shared" si="13"/>
        <v>-2313702</v>
      </c>
      <c r="G42" s="34">
        <f>+Inputs!$D$2</f>
        <v>0.3795</v>
      </c>
      <c r="I42" s="27">
        <f t="shared" ref="I42:I73" si="18">+I41+H42</f>
        <v>2852500</v>
      </c>
      <c r="K42" s="27">
        <f t="shared" si="14"/>
        <v>15847</v>
      </c>
      <c r="L42" s="27">
        <f t="shared" ref="L42:L73" si="19">+L41+K42</f>
        <v>538798</v>
      </c>
      <c r="M42" s="27">
        <f t="shared" si="15"/>
        <v>6013.9364999999998</v>
      </c>
      <c r="N42" s="27">
        <f t="shared" si="16"/>
        <v>6013.9364999999998</v>
      </c>
      <c r="O42" s="27">
        <f t="shared" ref="O42:O73" si="20">+O41+N42</f>
        <v>-878049.90900000103</v>
      </c>
      <c r="P42" s="27">
        <f t="shared" ref="P42:P73" si="21">P41-N42</f>
        <v>878049.90900000103</v>
      </c>
    </row>
    <row r="43" spans="1:21">
      <c r="A43" s="31">
        <v>36770</v>
      </c>
      <c r="C43" s="6">
        <v>35</v>
      </c>
      <c r="D43" s="29">
        <f t="shared" si="12"/>
        <v>15847</v>
      </c>
      <c r="E43" s="29">
        <f t="shared" si="17"/>
        <v>554645</v>
      </c>
      <c r="F43" s="29">
        <f t="shared" si="13"/>
        <v>-2297855</v>
      </c>
      <c r="G43" s="34">
        <f>+Inputs!$D$2</f>
        <v>0.3795</v>
      </c>
      <c r="I43" s="27">
        <f t="shared" si="18"/>
        <v>2852500</v>
      </c>
      <c r="K43" s="27">
        <f t="shared" si="14"/>
        <v>15847</v>
      </c>
      <c r="L43" s="27">
        <f t="shared" si="19"/>
        <v>554645</v>
      </c>
      <c r="M43" s="27">
        <f t="shared" si="15"/>
        <v>6013.9364999999998</v>
      </c>
      <c r="N43" s="27">
        <f t="shared" si="16"/>
        <v>6013.9364999999998</v>
      </c>
      <c r="O43" s="27">
        <f t="shared" si="20"/>
        <v>-872035.97250000108</v>
      </c>
      <c r="P43" s="27">
        <f t="shared" si="21"/>
        <v>872035.97250000108</v>
      </c>
    </row>
    <row r="44" spans="1:21">
      <c r="A44" s="30">
        <v>36800</v>
      </c>
      <c r="C44" s="6">
        <v>36</v>
      </c>
      <c r="D44" s="29">
        <f t="shared" si="12"/>
        <v>15847</v>
      </c>
      <c r="E44" s="29">
        <f t="shared" si="17"/>
        <v>570492</v>
      </c>
      <c r="F44" s="29">
        <f t="shared" si="13"/>
        <v>-2282008</v>
      </c>
      <c r="G44" s="34">
        <f>+Inputs!$D$2</f>
        <v>0.3795</v>
      </c>
      <c r="I44" s="27">
        <f t="shared" si="18"/>
        <v>2852500</v>
      </c>
      <c r="K44" s="27">
        <f t="shared" si="14"/>
        <v>15847</v>
      </c>
      <c r="L44" s="27">
        <f t="shared" si="19"/>
        <v>570492</v>
      </c>
      <c r="M44" s="27">
        <f t="shared" si="15"/>
        <v>6013.9364999999998</v>
      </c>
      <c r="N44" s="27">
        <f t="shared" si="16"/>
        <v>6013.9364999999998</v>
      </c>
      <c r="O44" s="27">
        <f t="shared" si="20"/>
        <v>-866022.03600000113</v>
      </c>
      <c r="P44" s="27">
        <f t="shared" si="21"/>
        <v>866022.03600000113</v>
      </c>
      <c r="U44" s="98"/>
    </row>
    <row r="45" spans="1:21">
      <c r="A45" s="31">
        <v>36831</v>
      </c>
      <c r="C45" s="6">
        <v>37</v>
      </c>
      <c r="D45" s="29">
        <f t="shared" si="12"/>
        <v>15847</v>
      </c>
      <c r="E45" s="29">
        <f t="shared" si="17"/>
        <v>586339</v>
      </c>
      <c r="F45" s="29">
        <f t="shared" si="13"/>
        <v>-2266161</v>
      </c>
      <c r="G45" s="34">
        <f>+Inputs!$D$2</f>
        <v>0.3795</v>
      </c>
      <c r="I45" s="27">
        <f t="shared" si="18"/>
        <v>2852500</v>
      </c>
      <c r="K45" s="27">
        <f t="shared" si="14"/>
        <v>15847</v>
      </c>
      <c r="L45" s="27">
        <f t="shared" si="19"/>
        <v>586339</v>
      </c>
      <c r="M45" s="27">
        <f t="shared" si="15"/>
        <v>6013.9364999999998</v>
      </c>
      <c r="N45" s="27">
        <f t="shared" si="16"/>
        <v>6013.9364999999998</v>
      </c>
      <c r="O45" s="27">
        <f t="shared" si="20"/>
        <v>-860008.09950000118</v>
      </c>
      <c r="P45" s="27">
        <f t="shared" si="21"/>
        <v>860008.09950000118</v>
      </c>
      <c r="U45" s="98"/>
    </row>
    <row r="46" spans="1:21">
      <c r="A46" s="30">
        <v>36861</v>
      </c>
      <c r="C46" s="6">
        <v>38</v>
      </c>
      <c r="D46" s="29">
        <f t="shared" si="12"/>
        <v>15847</v>
      </c>
      <c r="E46" s="29">
        <f t="shared" si="17"/>
        <v>602186</v>
      </c>
      <c r="F46" s="29">
        <f t="shared" si="13"/>
        <v>-2250314</v>
      </c>
      <c r="G46" s="34">
        <f>+Inputs!$D$2</f>
        <v>0.3795</v>
      </c>
      <c r="I46" s="27">
        <f t="shared" si="18"/>
        <v>2852500</v>
      </c>
      <c r="K46" s="27">
        <f t="shared" si="14"/>
        <v>15847</v>
      </c>
      <c r="L46" s="27">
        <f t="shared" si="19"/>
        <v>602186</v>
      </c>
      <c r="M46" s="27">
        <f t="shared" si="15"/>
        <v>6013.9364999999998</v>
      </c>
      <c r="N46" s="27">
        <f t="shared" si="16"/>
        <v>6013.9364999999998</v>
      </c>
      <c r="O46" s="27">
        <f t="shared" si="20"/>
        <v>-853994.16300000122</v>
      </c>
      <c r="P46" s="27">
        <f t="shared" si="21"/>
        <v>853994.16300000122</v>
      </c>
      <c r="U46" s="98"/>
    </row>
    <row r="47" spans="1:21">
      <c r="A47" s="31">
        <v>36892</v>
      </c>
      <c r="C47" s="6">
        <v>39</v>
      </c>
      <c r="D47" s="29">
        <f t="shared" si="12"/>
        <v>15847</v>
      </c>
      <c r="E47" s="29">
        <f t="shared" si="17"/>
        <v>618033</v>
      </c>
      <c r="F47" s="29">
        <f t="shared" si="13"/>
        <v>-2234467</v>
      </c>
      <c r="G47" s="34">
        <f>+Inputs!$D$2</f>
        <v>0.3795</v>
      </c>
      <c r="I47" s="27">
        <f t="shared" si="18"/>
        <v>2852500</v>
      </c>
      <c r="K47" s="27">
        <f t="shared" si="14"/>
        <v>15847</v>
      </c>
      <c r="L47" s="27">
        <f t="shared" si="19"/>
        <v>618033</v>
      </c>
      <c r="M47" s="27">
        <f t="shared" si="15"/>
        <v>6013.9364999999998</v>
      </c>
      <c r="N47" s="27">
        <f t="shared" si="16"/>
        <v>6013.9364999999998</v>
      </c>
      <c r="O47" s="27">
        <f t="shared" si="20"/>
        <v>-847980.22650000127</v>
      </c>
      <c r="P47" s="27">
        <f t="shared" si="21"/>
        <v>847980.22650000127</v>
      </c>
      <c r="U47" s="98"/>
    </row>
    <row r="48" spans="1:21">
      <c r="A48" s="30">
        <v>36923</v>
      </c>
      <c r="C48" s="6">
        <v>40</v>
      </c>
      <c r="D48" s="29">
        <f t="shared" si="12"/>
        <v>15847</v>
      </c>
      <c r="E48" s="29">
        <f t="shared" si="17"/>
        <v>633880</v>
      </c>
      <c r="F48" s="29">
        <f t="shared" si="13"/>
        <v>-2218620</v>
      </c>
      <c r="G48" s="34">
        <f>+Inputs!$D$2</f>
        <v>0.3795</v>
      </c>
      <c r="I48" s="27">
        <f t="shared" si="18"/>
        <v>2852500</v>
      </c>
      <c r="K48" s="27">
        <f t="shared" si="14"/>
        <v>15847</v>
      </c>
      <c r="L48" s="27">
        <f t="shared" si="19"/>
        <v>633880</v>
      </c>
      <c r="M48" s="27">
        <f t="shared" si="15"/>
        <v>6013.9364999999998</v>
      </c>
      <c r="N48" s="27">
        <f t="shared" si="16"/>
        <v>6013.9364999999998</v>
      </c>
      <c r="O48" s="27">
        <f t="shared" si="20"/>
        <v>-841966.29000000132</v>
      </c>
      <c r="P48" s="27">
        <f t="shared" si="21"/>
        <v>841966.29000000132</v>
      </c>
      <c r="U48" s="98"/>
    </row>
    <row r="49" spans="1:21">
      <c r="A49" s="31">
        <v>36951</v>
      </c>
      <c r="C49" s="6">
        <v>41</v>
      </c>
      <c r="D49" s="29">
        <f t="shared" si="12"/>
        <v>15847</v>
      </c>
      <c r="E49" s="29">
        <f t="shared" si="17"/>
        <v>649727</v>
      </c>
      <c r="F49" s="29">
        <f t="shared" si="13"/>
        <v>-2202773</v>
      </c>
      <c r="G49" s="34">
        <f>+Inputs!$D$2</f>
        <v>0.3795</v>
      </c>
      <c r="I49" s="27">
        <f t="shared" si="18"/>
        <v>2852500</v>
      </c>
      <c r="K49" s="27">
        <f t="shared" si="14"/>
        <v>15847</v>
      </c>
      <c r="L49" s="27">
        <f t="shared" si="19"/>
        <v>649727</v>
      </c>
      <c r="M49" s="27">
        <f t="shared" si="15"/>
        <v>6013.9364999999998</v>
      </c>
      <c r="N49" s="27">
        <f t="shared" si="16"/>
        <v>6013.9364999999998</v>
      </c>
      <c r="O49" s="27">
        <f t="shared" si="20"/>
        <v>-835952.35350000137</v>
      </c>
      <c r="P49" s="27">
        <f t="shared" si="21"/>
        <v>835952.35350000137</v>
      </c>
      <c r="U49" s="98"/>
    </row>
    <row r="50" spans="1:21">
      <c r="A50" s="30">
        <v>36982</v>
      </c>
      <c r="C50" s="6">
        <v>42</v>
      </c>
      <c r="D50" s="29">
        <f t="shared" si="12"/>
        <v>15847</v>
      </c>
      <c r="E50" s="29">
        <f t="shared" si="17"/>
        <v>665574</v>
      </c>
      <c r="F50" s="29">
        <f t="shared" si="13"/>
        <v>-2186926</v>
      </c>
      <c r="G50" s="34">
        <f>+Inputs!$D$2</f>
        <v>0.3795</v>
      </c>
      <c r="I50" s="27">
        <f t="shared" si="18"/>
        <v>2852500</v>
      </c>
      <c r="K50" s="27">
        <f t="shared" si="14"/>
        <v>15847</v>
      </c>
      <c r="L50" s="27">
        <f t="shared" si="19"/>
        <v>665574</v>
      </c>
      <c r="M50" s="27">
        <f t="shared" si="15"/>
        <v>6013.9364999999998</v>
      </c>
      <c r="N50" s="27">
        <f t="shared" si="16"/>
        <v>6013.9364999999998</v>
      </c>
      <c r="O50" s="27">
        <f t="shared" si="20"/>
        <v>-829938.41700000141</v>
      </c>
      <c r="P50" s="27">
        <f t="shared" si="21"/>
        <v>829938.41700000141</v>
      </c>
      <c r="U50" s="98"/>
    </row>
    <row r="51" spans="1:21">
      <c r="A51" s="31">
        <v>37012</v>
      </c>
      <c r="C51" s="6">
        <v>43</v>
      </c>
      <c r="D51" s="29">
        <f t="shared" si="12"/>
        <v>15847</v>
      </c>
      <c r="E51" s="29">
        <f t="shared" si="17"/>
        <v>681421</v>
      </c>
      <c r="F51" s="29">
        <f t="shared" si="13"/>
        <v>-2171079</v>
      </c>
      <c r="G51" s="34">
        <f>+Inputs!$D$2</f>
        <v>0.3795</v>
      </c>
      <c r="I51" s="27">
        <f t="shared" si="18"/>
        <v>2852500</v>
      </c>
      <c r="K51" s="27">
        <f t="shared" si="14"/>
        <v>15847</v>
      </c>
      <c r="L51" s="27">
        <f t="shared" si="19"/>
        <v>681421</v>
      </c>
      <c r="M51" s="27">
        <f t="shared" si="15"/>
        <v>6013.9364999999998</v>
      </c>
      <c r="N51" s="27">
        <f t="shared" si="16"/>
        <v>6013.9364999999998</v>
      </c>
      <c r="O51" s="27">
        <f t="shared" si="20"/>
        <v>-823924.48050000146</v>
      </c>
      <c r="P51" s="27">
        <f t="shared" si="21"/>
        <v>823924.48050000146</v>
      </c>
      <c r="U51" s="98"/>
    </row>
    <row r="52" spans="1:21">
      <c r="A52" s="30">
        <v>37043</v>
      </c>
      <c r="C52" s="6">
        <v>44</v>
      </c>
      <c r="D52" s="29">
        <f t="shared" si="12"/>
        <v>15847</v>
      </c>
      <c r="E52" s="29">
        <f t="shared" si="17"/>
        <v>697268</v>
      </c>
      <c r="F52" s="29">
        <f t="shared" si="13"/>
        <v>-2155232</v>
      </c>
      <c r="G52" s="34">
        <f>+Inputs!$D$2</f>
        <v>0.3795</v>
      </c>
      <c r="I52" s="27">
        <f t="shared" si="18"/>
        <v>2852500</v>
      </c>
      <c r="K52" s="27">
        <f t="shared" si="14"/>
        <v>15847</v>
      </c>
      <c r="L52" s="27">
        <f t="shared" si="19"/>
        <v>697268</v>
      </c>
      <c r="M52" s="27">
        <f t="shared" si="15"/>
        <v>6013.9364999999998</v>
      </c>
      <c r="N52" s="27">
        <f t="shared" si="16"/>
        <v>6013.9364999999998</v>
      </c>
      <c r="O52" s="27">
        <f t="shared" si="20"/>
        <v>-817910.54400000151</v>
      </c>
      <c r="P52" s="27">
        <f t="shared" si="21"/>
        <v>817910.54400000151</v>
      </c>
      <c r="U52" s="98"/>
    </row>
    <row r="53" spans="1:21">
      <c r="A53" s="31">
        <v>37073</v>
      </c>
      <c r="C53" s="6">
        <v>45</v>
      </c>
      <c r="D53" s="29">
        <f t="shared" si="12"/>
        <v>15847</v>
      </c>
      <c r="E53" s="29">
        <f t="shared" si="17"/>
        <v>713115</v>
      </c>
      <c r="F53" s="29">
        <f t="shared" si="13"/>
        <v>-2139385</v>
      </c>
      <c r="G53" s="34">
        <f>+Inputs!$D$2</f>
        <v>0.3795</v>
      </c>
      <c r="I53" s="27">
        <f t="shared" si="18"/>
        <v>2852500</v>
      </c>
      <c r="K53" s="27">
        <f t="shared" si="14"/>
        <v>15847</v>
      </c>
      <c r="L53" s="27">
        <f t="shared" si="19"/>
        <v>713115</v>
      </c>
      <c r="M53" s="27">
        <f t="shared" si="15"/>
        <v>6013.9364999999998</v>
      </c>
      <c r="N53" s="27">
        <f t="shared" si="16"/>
        <v>6013.9364999999998</v>
      </c>
      <c r="O53" s="27">
        <f t="shared" si="20"/>
        <v>-811896.60750000156</v>
      </c>
      <c r="P53" s="27">
        <f t="shared" si="21"/>
        <v>811896.60750000156</v>
      </c>
      <c r="U53" s="98"/>
    </row>
    <row r="54" spans="1:21">
      <c r="A54" s="30">
        <v>37104</v>
      </c>
      <c r="C54" s="6">
        <v>46</v>
      </c>
      <c r="D54" s="29">
        <f t="shared" si="12"/>
        <v>15847</v>
      </c>
      <c r="E54" s="29">
        <f t="shared" si="17"/>
        <v>728962</v>
      </c>
      <c r="F54" s="29">
        <f t="shared" si="13"/>
        <v>-2123538</v>
      </c>
      <c r="G54" s="34">
        <f>+Inputs!$D$2</f>
        <v>0.3795</v>
      </c>
      <c r="I54" s="27">
        <f t="shared" si="18"/>
        <v>2852500</v>
      </c>
      <c r="K54" s="27">
        <f t="shared" si="14"/>
        <v>15847</v>
      </c>
      <c r="L54" s="27">
        <f t="shared" si="19"/>
        <v>728962</v>
      </c>
      <c r="M54" s="27">
        <f t="shared" si="15"/>
        <v>6013.9364999999998</v>
      </c>
      <c r="N54" s="27">
        <f t="shared" si="16"/>
        <v>6013.9364999999998</v>
      </c>
      <c r="O54" s="27">
        <f t="shared" si="20"/>
        <v>-805882.6710000016</v>
      </c>
      <c r="P54" s="27">
        <f t="shared" si="21"/>
        <v>805882.6710000016</v>
      </c>
      <c r="U54" s="98"/>
    </row>
    <row r="55" spans="1:21">
      <c r="A55" s="31">
        <v>37135</v>
      </c>
      <c r="C55" s="6">
        <v>47</v>
      </c>
      <c r="D55" s="29">
        <f t="shared" si="12"/>
        <v>15847</v>
      </c>
      <c r="E55" s="29">
        <f t="shared" si="17"/>
        <v>744809</v>
      </c>
      <c r="F55" s="29">
        <f t="shared" si="13"/>
        <v>-2107691</v>
      </c>
      <c r="G55" s="34">
        <f>+Inputs!$D$2</f>
        <v>0.3795</v>
      </c>
      <c r="I55" s="27">
        <f t="shared" si="18"/>
        <v>2852500</v>
      </c>
      <c r="K55" s="27">
        <f t="shared" si="14"/>
        <v>15847</v>
      </c>
      <c r="L55" s="27">
        <f t="shared" si="19"/>
        <v>744809</v>
      </c>
      <c r="M55" s="27">
        <f t="shared" si="15"/>
        <v>6013.9364999999998</v>
      </c>
      <c r="N55" s="27">
        <f t="shared" si="16"/>
        <v>6013.9364999999998</v>
      </c>
      <c r="O55" s="27">
        <f t="shared" si="20"/>
        <v>-799868.73450000165</v>
      </c>
      <c r="P55" s="27">
        <f t="shared" si="21"/>
        <v>799868.73450000165</v>
      </c>
      <c r="U55" s="98"/>
    </row>
    <row r="56" spans="1:21">
      <c r="A56" s="30">
        <v>37165</v>
      </c>
      <c r="C56" s="6">
        <v>48</v>
      </c>
      <c r="D56" s="29">
        <f t="shared" si="12"/>
        <v>15847</v>
      </c>
      <c r="E56" s="29">
        <f t="shared" si="17"/>
        <v>760656</v>
      </c>
      <c r="F56" s="29">
        <f t="shared" si="13"/>
        <v>-2091844</v>
      </c>
      <c r="G56" s="34">
        <f>+Inputs!$D$2</f>
        <v>0.3795</v>
      </c>
      <c r="I56" s="27">
        <f t="shared" si="18"/>
        <v>2852500</v>
      </c>
      <c r="K56" s="27">
        <f t="shared" si="14"/>
        <v>15847</v>
      </c>
      <c r="L56" s="27">
        <f t="shared" si="19"/>
        <v>760656</v>
      </c>
      <c r="M56" s="27">
        <f t="shared" si="15"/>
        <v>6013.9364999999998</v>
      </c>
      <c r="N56" s="27">
        <f t="shared" si="16"/>
        <v>6013.9364999999998</v>
      </c>
      <c r="O56" s="27">
        <f t="shared" si="20"/>
        <v>-793854.7980000017</v>
      </c>
      <c r="P56" s="27">
        <f t="shared" si="21"/>
        <v>793854.7980000017</v>
      </c>
    </row>
    <row r="57" spans="1:21">
      <c r="A57" s="31">
        <v>37196</v>
      </c>
      <c r="C57" s="6">
        <v>49</v>
      </c>
      <c r="D57" s="29">
        <f t="shared" si="12"/>
        <v>15847</v>
      </c>
      <c r="E57" s="29">
        <f t="shared" si="17"/>
        <v>776503</v>
      </c>
      <c r="F57" s="29">
        <f t="shared" si="13"/>
        <v>-2075997</v>
      </c>
      <c r="G57" s="34">
        <f>+Inputs!$D$2</f>
        <v>0.3795</v>
      </c>
      <c r="I57" s="27">
        <f t="shared" si="18"/>
        <v>2852500</v>
      </c>
      <c r="K57" s="27">
        <f t="shared" si="14"/>
        <v>15847</v>
      </c>
      <c r="L57" s="27">
        <f t="shared" si="19"/>
        <v>776503</v>
      </c>
      <c r="M57" s="27">
        <f t="shared" si="15"/>
        <v>6013.9364999999998</v>
      </c>
      <c r="N57" s="27">
        <f t="shared" si="16"/>
        <v>6013.9364999999998</v>
      </c>
      <c r="O57" s="27">
        <f t="shared" si="20"/>
        <v>-787840.86150000175</v>
      </c>
      <c r="P57" s="27">
        <f t="shared" si="21"/>
        <v>787840.86150000175</v>
      </c>
    </row>
    <row r="58" spans="1:21">
      <c r="A58" s="30">
        <v>37226</v>
      </c>
      <c r="C58" s="6">
        <v>50</v>
      </c>
      <c r="D58" s="29">
        <f t="shared" si="12"/>
        <v>15847</v>
      </c>
      <c r="E58" s="29">
        <f t="shared" si="17"/>
        <v>792350</v>
      </c>
      <c r="F58" s="29">
        <f t="shared" si="13"/>
        <v>-2060150</v>
      </c>
      <c r="G58" s="34">
        <f>+Inputs!$D$2</f>
        <v>0.3795</v>
      </c>
      <c r="I58" s="27">
        <f t="shared" si="18"/>
        <v>2852500</v>
      </c>
      <c r="K58" s="27">
        <f t="shared" si="14"/>
        <v>15847</v>
      </c>
      <c r="L58" s="27">
        <f t="shared" si="19"/>
        <v>792350</v>
      </c>
      <c r="M58" s="27">
        <f t="shared" si="15"/>
        <v>6013.9364999999998</v>
      </c>
      <c r="N58" s="27">
        <f t="shared" si="16"/>
        <v>6013.9364999999998</v>
      </c>
      <c r="O58" s="27">
        <f t="shared" si="20"/>
        <v>-781826.92500000179</v>
      </c>
      <c r="P58" s="27">
        <f t="shared" si="21"/>
        <v>781826.92500000179</v>
      </c>
    </row>
    <row r="59" spans="1:21">
      <c r="A59" s="31">
        <v>37257</v>
      </c>
      <c r="C59" s="6">
        <v>51</v>
      </c>
      <c r="D59" s="29">
        <f t="shared" si="12"/>
        <v>15847</v>
      </c>
      <c r="E59" s="29">
        <f t="shared" si="17"/>
        <v>808197</v>
      </c>
      <c r="F59" s="29">
        <f t="shared" si="13"/>
        <v>-2044303</v>
      </c>
      <c r="G59" s="34">
        <f>+Inputs!$D$2</f>
        <v>0.3795</v>
      </c>
      <c r="I59" s="27">
        <f t="shared" si="18"/>
        <v>2852500</v>
      </c>
      <c r="K59" s="27">
        <f t="shared" si="14"/>
        <v>15847</v>
      </c>
      <c r="L59" s="27">
        <f t="shared" si="19"/>
        <v>808197</v>
      </c>
      <c r="M59" s="27">
        <f t="shared" si="15"/>
        <v>6013.9364999999998</v>
      </c>
      <c r="N59" s="27">
        <f t="shared" si="16"/>
        <v>6013.9364999999998</v>
      </c>
      <c r="O59" s="27">
        <f t="shared" si="20"/>
        <v>-775812.98850000184</v>
      </c>
      <c r="P59" s="27">
        <f t="shared" si="21"/>
        <v>775812.98850000184</v>
      </c>
    </row>
    <row r="60" spans="1:21">
      <c r="A60" s="30">
        <v>37288</v>
      </c>
      <c r="C60" s="6">
        <v>52</v>
      </c>
      <c r="D60" s="29">
        <f t="shared" si="12"/>
        <v>15847</v>
      </c>
      <c r="E60" s="29">
        <f t="shared" si="17"/>
        <v>824044</v>
      </c>
      <c r="F60" s="29">
        <f t="shared" si="13"/>
        <v>-2028456</v>
      </c>
      <c r="G60" s="34">
        <f>+Inputs!$D$2</f>
        <v>0.3795</v>
      </c>
      <c r="I60" s="27">
        <f t="shared" si="18"/>
        <v>2852500</v>
      </c>
      <c r="K60" s="27">
        <f t="shared" si="14"/>
        <v>15847</v>
      </c>
      <c r="L60" s="27">
        <f t="shared" si="19"/>
        <v>824044</v>
      </c>
      <c r="M60" s="27">
        <f t="shared" si="15"/>
        <v>6013.9364999999998</v>
      </c>
      <c r="N60" s="27">
        <f t="shared" si="16"/>
        <v>6013.9364999999998</v>
      </c>
      <c r="O60" s="27">
        <f t="shared" si="20"/>
        <v>-769799.05200000189</v>
      </c>
      <c r="P60" s="27">
        <f t="shared" si="21"/>
        <v>769799.05200000189</v>
      </c>
    </row>
    <row r="61" spans="1:21">
      <c r="A61" s="31">
        <v>37316</v>
      </c>
      <c r="C61" s="6">
        <v>53</v>
      </c>
      <c r="D61" s="29">
        <f t="shared" si="12"/>
        <v>15847</v>
      </c>
      <c r="E61" s="29">
        <f t="shared" si="17"/>
        <v>839891</v>
      </c>
      <c r="F61" s="29">
        <f t="shared" si="13"/>
        <v>-2012609</v>
      </c>
      <c r="G61" s="34">
        <f>+Inputs!$D$2</f>
        <v>0.3795</v>
      </c>
      <c r="I61" s="27">
        <f t="shared" si="18"/>
        <v>2852500</v>
      </c>
      <c r="K61" s="27">
        <f t="shared" si="14"/>
        <v>15847</v>
      </c>
      <c r="L61" s="27">
        <f t="shared" si="19"/>
        <v>839891</v>
      </c>
      <c r="M61" s="27">
        <f t="shared" si="15"/>
        <v>6013.9364999999998</v>
      </c>
      <c r="N61" s="27">
        <f t="shared" si="16"/>
        <v>6013.9364999999998</v>
      </c>
      <c r="O61" s="27">
        <f t="shared" si="20"/>
        <v>-763785.11550000194</v>
      </c>
      <c r="P61" s="27">
        <f t="shared" si="21"/>
        <v>763785.11550000194</v>
      </c>
    </row>
    <row r="62" spans="1:21">
      <c r="A62" s="30">
        <v>37347</v>
      </c>
      <c r="C62" s="6">
        <v>54</v>
      </c>
      <c r="D62" s="29">
        <f t="shared" si="12"/>
        <v>15847</v>
      </c>
      <c r="E62" s="29">
        <f t="shared" si="17"/>
        <v>855738</v>
      </c>
      <c r="F62" s="29">
        <f t="shared" si="13"/>
        <v>-1996762</v>
      </c>
      <c r="G62" s="34">
        <f>+Inputs!$D$2</f>
        <v>0.3795</v>
      </c>
      <c r="I62" s="27">
        <f t="shared" si="18"/>
        <v>2852500</v>
      </c>
      <c r="K62" s="27">
        <f t="shared" si="14"/>
        <v>15847</v>
      </c>
      <c r="L62" s="27">
        <f t="shared" si="19"/>
        <v>855738</v>
      </c>
      <c r="M62" s="27">
        <f t="shared" si="15"/>
        <v>6013.9364999999998</v>
      </c>
      <c r="N62" s="27">
        <f t="shared" si="16"/>
        <v>6013.9364999999998</v>
      </c>
      <c r="O62" s="27">
        <f t="shared" si="20"/>
        <v>-757771.17900000198</v>
      </c>
      <c r="P62" s="27">
        <f t="shared" si="21"/>
        <v>757771.17900000198</v>
      </c>
    </row>
    <row r="63" spans="1:21">
      <c r="A63" s="31">
        <v>37377</v>
      </c>
      <c r="C63" s="6">
        <v>55</v>
      </c>
      <c r="D63" s="29">
        <f t="shared" si="12"/>
        <v>15847</v>
      </c>
      <c r="E63" s="29">
        <f t="shared" si="17"/>
        <v>871585</v>
      </c>
      <c r="F63" s="29">
        <f t="shared" si="13"/>
        <v>-1980915</v>
      </c>
      <c r="G63" s="34">
        <f>+Inputs!$D$2</f>
        <v>0.3795</v>
      </c>
      <c r="I63" s="27">
        <f t="shared" si="18"/>
        <v>2852500</v>
      </c>
      <c r="K63" s="27">
        <f t="shared" si="14"/>
        <v>15847</v>
      </c>
      <c r="L63" s="27">
        <f t="shared" si="19"/>
        <v>871585</v>
      </c>
      <c r="M63" s="27">
        <f t="shared" si="15"/>
        <v>6013.9364999999998</v>
      </c>
      <c r="N63" s="27">
        <f t="shared" si="16"/>
        <v>6013.9364999999998</v>
      </c>
      <c r="O63" s="27">
        <f t="shared" si="20"/>
        <v>-751757.24250000203</v>
      </c>
      <c r="P63" s="27">
        <f t="shared" si="21"/>
        <v>751757.24250000203</v>
      </c>
    </row>
    <row r="64" spans="1:21">
      <c r="A64" s="30">
        <v>37408</v>
      </c>
      <c r="C64" s="6">
        <v>56</v>
      </c>
      <c r="D64" s="29">
        <f t="shared" si="12"/>
        <v>15847</v>
      </c>
      <c r="E64" s="29">
        <f t="shared" si="17"/>
        <v>887432</v>
      </c>
      <c r="F64" s="29">
        <f t="shared" si="13"/>
        <v>-1965068</v>
      </c>
      <c r="G64" s="34">
        <f>+Inputs!$D$2</f>
        <v>0.3795</v>
      </c>
      <c r="I64" s="27">
        <f t="shared" si="18"/>
        <v>2852500</v>
      </c>
      <c r="K64" s="27">
        <f t="shared" si="14"/>
        <v>15847</v>
      </c>
      <c r="L64" s="27">
        <f t="shared" si="19"/>
        <v>887432</v>
      </c>
      <c r="M64" s="27">
        <f t="shared" si="15"/>
        <v>6013.9364999999998</v>
      </c>
      <c r="N64" s="27">
        <f t="shared" si="16"/>
        <v>6013.9364999999998</v>
      </c>
      <c r="O64" s="27">
        <f t="shared" si="20"/>
        <v>-745743.30600000208</v>
      </c>
      <c r="P64" s="27">
        <f t="shared" si="21"/>
        <v>745743.30600000208</v>
      </c>
    </row>
    <row r="65" spans="1:16">
      <c r="A65" s="31">
        <v>37438</v>
      </c>
      <c r="C65" s="6">
        <v>57</v>
      </c>
      <c r="D65" s="29">
        <f t="shared" si="12"/>
        <v>15847</v>
      </c>
      <c r="E65" s="29">
        <f t="shared" si="17"/>
        <v>903279</v>
      </c>
      <c r="F65" s="29">
        <f t="shared" si="13"/>
        <v>-1949221</v>
      </c>
      <c r="G65" s="34">
        <f>+Inputs!$D$2</f>
        <v>0.3795</v>
      </c>
      <c r="I65" s="27">
        <f t="shared" si="18"/>
        <v>2852500</v>
      </c>
      <c r="K65" s="27">
        <f t="shared" si="14"/>
        <v>15847</v>
      </c>
      <c r="L65" s="27">
        <f t="shared" si="19"/>
        <v>903279</v>
      </c>
      <c r="M65" s="27">
        <f t="shared" si="15"/>
        <v>6013.9364999999998</v>
      </c>
      <c r="N65" s="27">
        <f t="shared" si="16"/>
        <v>6013.9364999999998</v>
      </c>
      <c r="O65" s="27">
        <f t="shared" si="20"/>
        <v>-739729.36950000213</v>
      </c>
      <c r="P65" s="27">
        <f t="shared" si="21"/>
        <v>739729.36950000213</v>
      </c>
    </row>
    <row r="66" spans="1:16">
      <c r="A66" s="30">
        <v>37469</v>
      </c>
      <c r="C66" s="6">
        <v>58</v>
      </c>
      <c r="D66" s="29">
        <f t="shared" si="12"/>
        <v>15847</v>
      </c>
      <c r="E66" s="29">
        <f t="shared" si="17"/>
        <v>919126</v>
      </c>
      <c r="F66" s="29">
        <f t="shared" si="13"/>
        <v>-1933374</v>
      </c>
      <c r="G66" s="34">
        <f>+Inputs!$D$2</f>
        <v>0.3795</v>
      </c>
      <c r="I66" s="27">
        <f t="shared" si="18"/>
        <v>2852500</v>
      </c>
      <c r="K66" s="27">
        <f t="shared" si="14"/>
        <v>15847</v>
      </c>
      <c r="L66" s="27">
        <f t="shared" si="19"/>
        <v>919126</v>
      </c>
      <c r="M66" s="27">
        <f t="shared" si="15"/>
        <v>6013.9364999999998</v>
      </c>
      <c r="N66" s="27">
        <f t="shared" si="16"/>
        <v>6013.9364999999998</v>
      </c>
      <c r="O66" s="27">
        <f t="shared" si="20"/>
        <v>-733715.43300000217</v>
      </c>
      <c r="P66" s="27">
        <f t="shared" si="21"/>
        <v>733715.43300000217</v>
      </c>
    </row>
    <row r="67" spans="1:16">
      <c r="A67" s="31">
        <v>37500</v>
      </c>
      <c r="C67" s="6">
        <v>59</v>
      </c>
      <c r="D67" s="29">
        <f t="shared" si="12"/>
        <v>15847</v>
      </c>
      <c r="E67" s="29">
        <f t="shared" si="17"/>
        <v>934973</v>
      </c>
      <c r="F67" s="29">
        <f t="shared" si="13"/>
        <v>-1917527</v>
      </c>
      <c r="G67" s="34">
        <f>+Inputs!$D$2</f>
        <v>0.3795</v>
      </c>
      <c r="I67" s="27">
        <f t="shared" si="18"/>
        <v>2852500</v>
      </c>
      <c r="K67" s="27">
        <f t="shared" si="14"/>
        <v>15847</v>
      </c>
      <c r="L67" s="27">
        <f t="shared" si="19"/>
        <v>934973</v>
      </c>
      <c r="M67" s="27">
        <f t="shared" si="15"/>
        <v>6013.9364999999998</v>
      </c>
      <c r="N67" s="27">
        <f t="shared" si="16"/>
        <v>6013.9364999999998</v>
      </c>
      <c r="O67" s="27">
        <f t="shared" si="20"/>
        <v>-727701.49650000222</v>
      </c>
      <c r="P67" s="27">
        <f t="shared" si="21"/>
        <v>727701.49650000222</v>
      </c>
    </row>
    <row r="68" spans="1:16">
      <c r="A68" s="30">
        <v>37530</v>
      </c>
      <c r="C68" s="6">
        <v>60</v>
      </c>
      <c r="D68" s="29">
        <f t="shared" si="12"/>
        <v>15847</v>
      </c>
      <c r="E68" s="29">
        <f t="shared" si="17"/>
        <v>950820</v>
      </c>
      <c r="F68" s="29">
        <f t="shared" si="13"/>
        <v>-1901680</v>
      </c>
      <c r="G68" s="34">
        <f>+Inputs!$D$2</f>
        <v>0.3795</v>
      </c>
      <c r="I68" s="27">
        <f t="shared" si="18"/>
        <v>2852500</v>
      </c>
      <c r="K68" s="27">
        <f t="shared" si="14"/>
        <v>15847</v>
      </c>
      <c r="L68" s="27">
        <f t="shared" si="19"/>
        <v>950820</v>
      </c>
      <c r="M68" s="27">
        <f t="shared" si="15"/>
        <v>6013.9364999999998</v>
      </c>
      <c r="N68" s="27">
        <f t="shared" si="16"/>
        <v>6013.9364999999998</v>
      </c>
      <c r="O68" s="27">
        <f t="shared" si="20"/>
        <v>-721687.56000000227</v>
      </c>
      <c r="P68" s="27">
        <f t="shared" si="21"/>
        <v>721687.56000000227</v>
      </c>
    </row>
    <row r="69" spans="1:16">
      <c r="A69" s="31">
        <v>37561</v>
      </c>
      <c r="C69" s="6">
        <v>61</v>
      </c>
      <c r="D69" s="29">
        <f t="shared" si="12"/>
        <v>15847</v>
      </c>
      <c r="E69" s="29">
        <f t="shared" si="17"/>
        <v>966667</v>
      </c>
      <c r="F69" s="29">
        <f t="shared" si="13"/>
        <v>-1885833</v>
      </c>
      <c r="G69" s="34">
        <f>+Inputs!$D$2</f>
        <v>0.3795</v>
      </c>
      <c r="I69" s="27">
        <f t="shared" si="18"/>
        <v>2852500</v>
      </c>
      <c r="K69" s="27">
        <f t="shared" si="14"/>
        <v>15847</v>
      </c>
      <c r="L69" s="27">
        <f t="shared" si="19"/>
        <v>966667</v>
      </c>
      <c r="M69" s="27">
        <f t="shared" si="15"/>
        <v>6013.9364999999998</v>
      </c>
      <c r="N69" s="27">
        <f t="shared" si="16"/>
        <v>6013.9364999999998</v>
      </c>
      <c r="O69" s="27">
        <f t="shared" si="20"/>
        <v>-715673.62350000232</v>
      </c>
      <c r="P69" s="27">
        <f t="shared" si="21"/>
        <v>715673.62350000232</v>
      </c>
    </row>
    <row r="70" spans="1:16">
      <c r="A70" s="30">
        <v>37591</v>
      </c>
      <c r="C70" s="6">
        <v>62</v>
      </c>
      <c r="D70" s="29">
        <f t="shared" si="12"/>
        <v>15847</v>
      </c>
      <c r="E70" s="29">
        <f t="shared" si="17"/>
        <v>982514</v>
      </c>
      <c r="F70" s="29">
        <f t="shared" si="13"/>
        <v>-1869986</v>
      </c>
      <c r="G70" s="34">
        <f>+Inputs!$D$2</f>
        <v>0.3795</v>
      </c>
      <c r="I70" s="27">
        <f t="shared" si="18"/>
        <v>2852500</v>
      </c>
      <c r="K70" s="27">
        <f t="shared" si="14"/>
        <v>15847</v>
      </c>
      <c r="L70" s="27">
        <f t="shared" si="19"/>
        <v>982514</v>
      </c>
      <c r="M70" s="27">
        <f t="shared" si="15"/>
        <v>6013.9364999999998</v>
      </c>
      <c r="N70" s="27">
        <f t="shared" si="16"/>
        <v>6013.9364999999998</v>
      </c>
      <c r="O70" s="27">
        <f t="shared" si="20"/>
        <v>-709659.68700000236</v>
      </c>
      <c r="P70" s="27">
        <f t="shared" si="21"/>
        <v>709659.68700000236</v>
      </c>
    </row>
    <row r="71" spans="1:16">
      <c r="A71" s="31">
        <v>37622</v>
      </c>
      <c r="C71" s="6">
        <v>63</v>
      </c>
      <c r="D71" s="29">
        <f t="shared" si="12"/>
        <v>15847</v>
      </c>
      <c r="E71" s="29">
        <f t="shared" si="17"/>
        <v>998361</v>
      </c>
      <c r="F71" s="29">
        <f t="shared" si="13"/>
        <v>-1854139</v>
      </c>
      <c r="G71" s="34">
        <f>+Inputs!$D$2</f>
        <v>0.3795</v>
      </c>
      <c r="I71" s="27">
        <f t="shared" si="18"/>
        <v>2852500</v>
      </c>
      <c r="K71" s="27">
        <f t="shared" si="14"/>
        <v>15847</v>
      </c>
      <c r="L71" s="27">
        <f t="shared" si="19"/>
        <v>998361</v>
      </c>
      <c r="M71" s="27">
        <f t="shared" si="15"/>
        <v>6013.9364999999998</v>
      </c>
      <c r="N71" s="27">
        <f t="shared" si="16"/>
        <v>6013.9364999999998</v>
      </c>
      <c r="O71" s="27">
        <f t="shared" si="20"/>
        <v>-703645.75050000241</v>
      </c>
      <c r="P71" s="27">
        <f t="shared" si="21"/>
        <v>703645.75050000241</v>
      </c>
    </row>
    <row r="72" spans="1:16">
      <c r="A72" s="30">
        <v>37653</v>
      </c>
      <c r="C72" s="6">
        <v>64</v>
      </c>
      <c r="D72" s="29">
        <f t="shared" si="12"/>
        <v>15847</v>
      </c>
      <c r="E72" s="29">
        <f t="shared" si="17"/>
        <v>1014208</v>
      </c>
      <c r="F72" s="29">
        <f t="shared" si="13"/>
        <v>-1838292</v>
      </c>
      <c r="G72" s="34">
        <f>+Inputs!$D$2</f>
        <v>0.3795</v>
      </c>
      <c r="I72" s="27">
        <f t="shared" si="18"/>
        <v>2852500</v>
      </c>
      <c r="K72" s="27">
        <f t="shared" si="14"/>
        <v>15847</v>
      </c>
      <c r="L72" s="27">
        <f t="shared" si="19"/>
        <v>1014208</v>
      </c>
      <c r="M72" s="27">
        <f t="shared" si="15"/>
        <v>6013.9364999999998</v>
      </c>
      <c r="N72" s="27">
        <f t="shared" si="16"/>
        <v>6013.9364999999998</v>
      </c>
      <c r="O72" s="27">
        <f t="shared" si="20"/>
        <v>-697631.81400000246</v>
      </c>
      <c r="P72" s="27">
        <f t="shared" si="21"/>
        <v>697631.81400000246</v>
      </c>
    </row>
    <row r="73" spans="1:16">
      <c r="A73" s="31">
        <v>37681</v>
      </c>
      <c r="C73" s="6">
        <v>65</v>
      </c>
      <c r="D73" s="29">
        <f t="shared" ref="D73:D104" si="22">ROUND(-(+$B$9/180)*1,0)</f>
        <v>15847</v>
      </c>
      <c r="E73" s="29">
        <f t="shared" si="17"/>
        <v>1030055</v>
      </c>
      <c r="F73" s="29">
        <f t="shared" ref="F73:F104" si="23">$B$9+E73</f>
        <v>-1822445</v>
      </c>
      <c r="G73" s="34">
        <f>+Inputs!$D$2</f>
        <v>0.3795</v>
      </c>
      <c r="I73" s="27">
        <f t="shared" si="18"/>
        <v>2852500</v>
      </c>
      <c r="K73" s="27">
        <f t="shared" ref="K73:K104" si="24">D73</f>
        <v>15847</v>
      </c>
      <c r="L73" s="27">
        <f t="shared" si="19"/>
        <v>1030055</v>
      </c>
      <c r="M73" s="27">
        <f t="shared" ref="M73:M104" si="25">K73*G73</f>
        <v>6013.9364999999998</v>
      </c>
      <c r="N73" s="27">
        <f t="shared" ref="N73:N104" si="26">M73-J73</f>
        <v>6013.9364999999998</v>
      </c>
      <c r="O73" s="27">
        <f t="shared" si="20"/>
        <v>-691617.87750000251</v>
      </c>
      <c r="P73" s="27">
        <f t="shared" si="21"/>
        <v>691617.87750000251</v>
      </c>
    </row>
    <row r="74" spans="1:16">
      <c r="A74" s="30">
        <v>37712</v>
      </c>
      <c r="C74" s="6">
        <v>66</v>
      </c>
      <c r="D74" s="29">
        <f t="shared" si="22"/>
        <v>15847</v>
      </c>
      <c r="E74" s="29">
        <f t="shared" ref="E74:E105" si="27">+E73+D74</f>
        <v>1045902</v>
      </c>
      <c r="F74" s="29">
        <f t="shared" si="23"/>
        <v>-1806598</v>
      </c>
      <c r="G74" s="34">
        <f>+Inputs!$D$2</f>
        <v>0.3795</v>
      </c>
      <c r="I74" s="27">
        <f t="shared" ref="I74:I105" si="28">+I73+H74</f>
        <v>2852500</v>
      </c>
      <c r="K74" s="27">
        <f t="shared" si="24"/>
        <v>15847</v>
      </c>
      <c r="L74" s="27">
        <f t="shared" ref="L74:L105" si="29">+L73+K74</f>
        <v>1045902</v>
      </c>
      <c r="M74" s="27">
        <f t="shared" si="25"/>
        <v>6013.9364999999998</v>
      </c>
      <c r="N74" s="27">
        <f t="shared" si="26"/>
        <v>6013.9364999999998</v>
      </c>
      <c r="O74" s="27">
        <f t="shared" ref="O74:O105" si="30">+O73+N74</f>
        <v>-685603.94100000255</v>
      </c>
      <c r="P74" s="27">
        <f t="shared" ref="P74:P105" si="31">P73-N74</f>
        <v>685603.94100000255</v>
      </c>
    </row>
    <row r="75" spans="1:16">
      <c r="A75" s="31">
        <v>37742</v>
      </c>
      <c r="C75" s="6">
        <v>67</v>
      </c>
      <c r="D75" s="29">
        <f t="shared" si="22"/>
        <v>15847</v>
      </c>
      <c r="E75" s="29">
        <f t="shared" si="27"/>
        <v>1061749</v>
      </c>
      <c r="F75" s="29">
        <f t="shared" si="23"/>
        <v>-1790751</v>
      </c>
      <c r="G75" s="34">
        <f>+Inputs!$D$3</f>
        <v>0.37951000000000001</v>
      </c>
      <c r="I75" s="27">
        <f t="shared" si="28"/>
        <v>2852500</v>
      </c>
      <c r="K75" s="27">
        <f t="shared" si="24"/>
        <v>15847</v>
      </c>
      <c r="L75" s="27">
        <f t="shared" si="29"/>
        <v>1061749</v>
      </c>
      <c r="M75" s="27">
        <f t="shared" si="25"/>
        <v>6014.0949700000001</v>
      </c>
      <c r="N75" s="27">
        <f t="shared" si="26"/>
        <v>6014.0949700000001</v>
      </c>
      <c r="O75" s="27">
        <f t="shared" si="30"/>
        <v>-679589.84603000258</v>
      </c>
      <c r="P75" s="27">
        <f t="shared" si="31"/>
        <v>679589.84603000258</v>
      </c>
    </row>
    <row r="76" spans="1:16">
      <c r="A76" s="30">
        <v>37773</v>
      </c>
      <c r="C76" s="6">
        <v>68</v>
      </c>
      <c r="D76" s="29">
        <f t="shared" si="22"/>
        <v>15847</v>
      </c>
      <c r="E76" s="29">
        <f t="shared" si="27"/>
        <v>1077596</v>
      </c>
      <c r="F76" s="29">
        <f t="shared" si="23"/>
        <v>-1774904</v>
      </c>
      <c r="G76" s="34">
        <f>+Inputs!$D$3</f>
        <v>0.37951000000000001</v>
      </c>
      <c r="I76" s="27">
        <f t="shared" si="28"/>
        <v>2852500</v>
      </c>
      <c r="K76" s="27">
        <f t="shared" si="24"/>
        <v>15847</v>
      </c>
      <c r="L76" s="27">
        <f t="shared" si="29"/>
        <v>1077596</v>
      </c>
      <c r="M76" s="27">
        <f t="shared" si="25"/>
        <v>6014.0949700000001</v>
      </c>
      <c r="N76" s="27">
        <f t="shared" si="26"/>
        <v>6014.0949700000001</v>
      </c>
      <c r="O76" s="27">
        <f t="shared" si="30"/>
        <v>-673575.7510600026</v>
      </c>
      <c r="P76" s="27">
        <f t="shared" si="31"/>
        <v>673575.7510600026</v>
      </c>
    </row>
    <row r="77" spans="1:16">
      <c r="A77" s="31">
        <v>37803</v>
      </c>
      <c r="C77" s="6">
        <v>69</v>
      </c>
      <c r="D77" s="29">
        <f t="shared" si="22"/>
        <v>15847</v>
      </c>
      <c r="E77" s="29">
        <f t="shared" si="27"/>
        <v>1093443</v>
      </c>
      <c r="F77" s="29">
        <f t="shared" si="23"/>
        <v>-1759057</v>
      </c>
      <c r="G77" s="34">
        <f>+Inputs!$D$3</f>
        <v>0.37951000000000001</v>
      </c>
      <c r="I77" s="27">
        <f t="shared" si="28"/>
        <v>2852500</v>
      </c>
      <c r="K77" s="27">
        <f t="shared" si="24"/>
        <v>15847</v>
      </c>
      <c r="L77" s="27">
        <f t="shared" si="29"/>
        <v>1093443</v>
      </c>
      <c r="M77" s="27">
        <f t="shared" si="25"/>
        <v>6014.0949700000001</v>
      </c>
      <c r="N77" s="27">
        <f t="shared" si="26"/>
        <v>6014.0949700000001</v>
      </c>
      <c r="O77" s="27">
        <f t="shared" si="30"/>
        <v>-667561.65609000262</v>
      </c>
      <c r="P77" s="27">
        <f t="shared" si="31"/>
        <v>667561.65609000262</v>
      </c>
    </row>
    <row r="78" spans="1:16">
      <c r="A78" s="30">
        <v>37834</v>
      </c>
      <c r="C78" s="6">
        <v>70</v>
      </c>
      <c r="D78" s="29">
        <f t="shared" si="22"/>
        <v>15847</v>
      </c>
      <c r="E78" s="29">
        <f t="shared" si="27"/>
        <v>1109290</v>
      </c>
      <c r="F78" s="29">
        <f t="shared" si="23"/>
        <v>-1743210</v>
      </c>
      <c r="G78" s="34">
        <f>+Inputs!$D$3</f>
        <v>0.37951000000000001</v>
      </c>
      <c r="I78" s="27">
        <f t="shared" si="28"/>
        <v>2852500</v>
      </c>
      <c r="K78" s="27">
        <f t="shared" si="24"/>
        <v>15847</v>
      </c>
      <c r="L78" s="27">
        <f t="shared" si="29"/>
        <v>1109290</v>
      </c>
      <c r="M78" s="27">
        <f t="shared" si="25"/>
        <v>6014.0949700000001</v>
      </c>
      <c r="N78" s="27">
        <f t="shared" si="26"/>
        <v>6014.0949700000001</v>
      </c>
      <c r="O78" s="27">
        <f t="shared" si="30"/>
        <v>-661547.56112000265</v>
      </c>
      <c r="P78" s="27">
        <f t="shared" si="31"/>
        <v>661547.56112000265</v>
      </c>
    </row>
    <row r="79" spans="1:16">
      <c r="A79" s="31">
        <v>37865</v>
      </c>
      <c r="C79" s="6">
        <v>71</v>
      </c>
      <c r="D79" s="29">
        <f t="shared" si="22"/>
        <v>15847</v>
      </c>
      <c r="E79" s="29">
        <f t="shared" si="27"/>
        <v>1125137</v>
      </c>
      <c r="F79" s="29">
        <f t="shared" si="23"/>
        <v>-1727363</v>
      </c>
      <c r="G79" s="34">
        <f>+Inputs!$D$3</f>
        <v>0.37951000000000001</v>
      </c>
      <c r="I79" s="27">
        <f t="shared" si="28"/>
        <v>2852500</v>
      </c>
      <c r="K79" s="27">
        <f t="shared" si="24"/>
        <v>15847</v>
      </c>
      <c r="L79" s="27">
        <f t="shared" si="29"/>
        <v>1125137</v>
      </c>
      <c r="M79" s="27">
        <f t="shared" si="25"/>
        <v>6014.0949700000001</v>
      </c>
      <c r="N79" s="27">
        <f t="shared" si="26"/>
        <v>6014.0949700000001</v>
      </c>
      <c r="O79" s="27">
        <f t="shared" si="30"/>
        <v>-655533.46615000267</v>
      </c>
      <c r="P79" s="27">
        <f t="shared" si="31"/>
        <v>655533.46615000267</v>
      </c>
    </row>
    <row r="80" spans="1:16">
      <c r="A80" s="30">
        <v>37895</v>
      </c>
      <c r="C80" s="6">
        <v>72</v>
      </c>
      <c r="D80" s="29">
        <f t="shared" si="22"/>
        <v>15847</v>
      </c>
      <c r="E80" s="29">
        <f t="shared" si="27"/>
        <v>1140984</v>
      </c>
      <c r="F80" s="29">
        <f t="shared" si="23"/>
        <v>-1711516</v>
      </c>
      <c r="G80" s="34">
        <f>+Inputs!$D$3</f>
        <v>0.37951000000000001</v>
      </c>
      <c r="I80" s="27">
        <f t="shared" si="28"/>
        <v>2852500</v>
      </c>
      <c r="K80" s="27">
        <f t="shared" si="24"/>
        <v>15847</v>
      </c>
      <c r="L80" s="27">
        <f t="shared" si="29"/>
        <v>1140984</v>
      </c>
      <c r="M80" s="27">
        <f t="shared" si="25"/>
        <v>6014.0949700000001</v>
      </c>
      <c r="N80" s="27">
        <f t="shared" si="26"/>
        <v>6014.0949700000001</v>
      </c>
      <c r="O80" s="27">
        <f t="shared" si="30"/>
        <v>-649519.37118000269</v>
      </c>
      <c r="P80" s="27">
        <f t="shared" si="31"/>
        <v>649519.37118000269</v>
      </c>
    </row>
    <row r="81" spans="1:16">
      <c r="A81" s="31">
        <v>37926</v>
      </c>
      <c r="C81" s="6">
        <v>73</v>
      </c>
      <c r="D81" s="29">
        <f t="shared" si="22"/>
        <v>15847</v>
      </c>
      <c r="E81" s="29">
        <f t="shared" si="27"/>
        <v>1156831</v>
      </c>
      <c r="F81" s="29">
        <f t="shared" si="23"/>
        <v>-1695669</v>
      </c>
      <c r="G81" s="34">
        <f>+Inputs!$D$3</f>
        <v>0.37951000000000001</v>
      </c>
      <c r="I81" s="27">
        <f t="shared" si="28"/>
        <v>2852500</v>
      </c>
      <c r="K81" s="27">
        <f t="shared" si="24"/>
        <v>15847</v>
      </c>
      <c r="L81" s="27">
        <f t="shared" si="29"/>
        <v>1156831</v>
      </c>
      <c r="M81" s="27">
        <f t="shared" si="25"/>
        <v>6014.0949700000001</v>
      </c>
      <c r="N81" s="27">
        <f t="shared" si="26"/>
        <v>6014.0949700000001</v>
      </c>
      <c r="O81" s="27">
        <f t="shared" si="30"/>
        <v>-643505.27621000272</v>
      </c>
      <c r="P81" s="27">
        <f t="shared" si="31"/>
        <v>643505.27621000272</v>
      </c>
    </row>
    <row r="82" spans="1:16">
      <c r="A82" s="30">
        <v>37956</v>
      </c>
      <c r="C82" s="6">
        <v>74</v>
      </c>
      <c r="D82" s="29">
        <f t="shared" si="22"/>
        <v>15847</v>
      </c>
      <c r="E82" s="29">
        <f t="shared" si="27"/>
        <v>1172678</v>
      </c>
      <c r="F82" s="29">
        <f t="shared" si="23"/>
        <v>-1679822</v>
      </c>
      <c r="G82" s="34">
        <f>+Inputs!$D$3</f>
        <v>0.37951000000000001</v>
      </c>
      <c r="I82" s="27">
        <f t="shared" si="28"/>
        <v>2852500</v>
      </c>
      <c r="K82" s="27">
        <f t="shared" si="24"/>
        <v>15847</v>
      </c>
      <c r="L82" s="27">
        <f t="shared" si="29"/>
        <v>1172678</v>
      </c>
      <c r="M82" s="27">
        <f t="shared" si="25"/>
        <v>6014.0949700000001</v>
      </c>
      <c r="N82" s="27">
        <f t="shared" si="26"/>
        <v>6014.0949700000001</v>
      </c>
      <c r="O82" s="27">
        <f t="shared" si="30"/>
        <v>-637491.18124000274</v>
      </c>
      <c r="P82" s="27">
        <f t="shared" si="31"/>
        <v>637491.18124000274</v>
      </c>
    </row>
    <row r="83" spans="1:16">
      <c r="A83" s="31">
        <v>37987</v>
      </c>
      <c r="C83" s="6">
        <v>75</v>
      </c>
      <c r="D83" s="29">
        <f t="shared" si="22"/>
        <v>15847</v>
      </c>
      <c r="E83" s="29">
        <f t="shared" si="27"/>
        <v>1188525</v>
      </c>
      <c r="F83" s="29">
        <f t="shared" si="23"/>
        <v>-1663975</v>
      </c>
      <c r="G83" s="34">
        <f>+Inputs!$D$3</f>
        <v>0.37951000000000001</v>
      </c>
      <c r="I83" s="27">
        <f t="shared" si="28"/>
        <v>2852500</v>
      </c>
      <c r="K83" s="27">
        <f t="shared" si="24"/>
        <v>15847</v>
      </c>
      <c r="L83" s="27">
        <f t="shared" si="29"/>
        <v>1188525</v>
      </c>
      <c r="M83" s="27">
        <f t="shared" si="25"/>
        <v>6014.0949700000001</v>
      </c>
      <c r="N83" s="27">
        <f t="shared" si="26"/>
        <v>6014.0949700000001</v>
      </c>
      <c r="O83" s="27">
        <f t="shared" si="30"/>
        <v>-631477.08627000276</v>
      </c>
      <c r="P83" s="27">
        <f t="shared" si="31"/>
        <v>631477.08627000276</v>
      </c>
    </row>
    <row r="84" spans="1:16">
      <c r="A84" s="30">
        <v>38018</v>
      </c>
      <c r="C84" s="6">
        <v>76</v>
      </c>
      <c r="D84" s="29">
        <f t="shared" si="22"/>
        <v>15847</v>
      </c>
      <c r="E84" s="29">
        <f t="shared" si="27"/>
        <v>1204372</v>
      </c>
      <c r="F84" s="29">
        <f t="shared" si="23"/>
        <v>-1648128</v>
      </c>
      <c r="G84" s="34">
        <f>+Inputs!$D$3</f>
        <v>0.37951000000000001</v>
      </c>
      <c r="I84" s="27">
        <f t="shared" si="28"/>
        <v>2852500</v>
      </c>
      <c r="K84" s="27">
        <f t="shared" si="24"/>
        <v>15847</v>
      </c>
      <c r="L84" s="27">
        <f t="shared" si="29"/>
        <v>1204372</v>
      </c>
      <c r="M84" s="27">
        <f t="shared" si="25"/>
        <v>6014.0949700000001</v>
      </c>
      <c r="N84" s="27">
        <f t="shared" si="26"/>
        <v>6014.0949700000001</v>
      </c>
      <c r="O84" s="27">
        <f t="shared" si="30"/>
        <v>-625462.99130000279</v>
      </c>
      <c r="P84" s="27">
        <f t="shared" si="31"/>
        <v>625462.99130000279</v>
      </c>
    </row>
    <row r="85" spans="1:16">
      <c r="A85" s="31">
        <v>38047</v>
      </c>
      <c r="C85" s="6">
        <v>77</v>
      </c>
      <c r="D85" s="29">
        <f t="shared" si="22"/>
        <v>15847</v>
      </c>
      <c r="E85" s="29">
        <f t="shared" si="27"/>
        <v>1220219</v>
      </c>
      <c r="F85" s="29">
        <f t="shared" si="23"/>
        <v>-1632281</v>
      </c>
      <c r="G85" s="34">
        <f>+Inputs!$D$3</f>
        <v>0.37951000000000001</v>
      </c>
      <c r="I85" s="27">
        <f t="shared" si="28"/>
        <v>2852500</v>
      </c>
      <c r="K85" s="27">
        <f t="shared" si="24"/>
        <v>15847</v>
      </c>
      <c r="L85" s="27">
        <f t="shared" si="29"/>
        <v>1220219</v>
      </c>
      <c r="M85" s="27">
        <f t="shared" si="25"/>
        <v>6014.0949700000001</v>
      </c>
      <c r="N85" s="27">
        <f t="shared" si="26"/>
        <v>6014.0949700000001</v>
      </c>
      <c r="O85" s="27">
        <f t="shared" si="30"/>
        <v>-619448.89633000281</v>
      </c>
      <c r="P85" s="27">
        <f t="shared" si="31"/>
        <v>619448.89633000281</v>
      </c>
    </row>
    <row r="86" spans="1:16">
      <c r="A86" s="30">
        <v>38078</v>
      </c>
      <c r="C86" s="6">
        <v>78</v>
      </c>
      <c r="D86" s="29">
        <f t="shared" si="22"/>
        <v>15847</v>
      </c>
      <c r="E86" s="29">
        <f t="shared" si="27"/>
        <v>1236066</v>
      </c>
      <c r="F86" s="29">
        <f t="shared" si="23"/>
        <v>-1616434</v>
      </c>
      <c r="G86" s="34">
        <f>+Inputs!$D$3</f>
        <v>0.37951000000000001</v>
      </c>
      <c r="I86" s="27">
        <f t="shared" si="28"/>
        <v>2852500</v>
      </c>
      <c r="K86" s="27">
        <f t="shared" si="24"/>
        <v>15847</v>
      </c>
      <c r="L86" s="27">
        <f t="shared" si="29"/>
        <v>1236066</v>
      </c>
      <c r="M86" s="27">
        <f t="shared" si="25"/>
        <v>6014.0949700000001</v>
      </c>
      <c r="N86" s="27">
        <f t="shared" si="26"/>
        <v>6014.0949700000001</v>
      </c>
      <c r="O86" s="27">
        <f t="shared" si="30"/>
        <v>-613434.80136000284</v>
      </c>
      <c r="P86" s="27">
        <f t="shared" si="31"/>
        <v>613434.80136000284</v>
      </c>
    </row>
    <row r="87" spans="1:16">
      <c r="A87" s="31">
        <v>38108</v>
      </c>
      <c r="C87" s="6">
        <v>79</v>
      </c>
      <c r="D87" s="29">
        <f t="shared" si="22"/>
        <v>15847</v>
      </c>
      <c r="E87" s="29">
        <f t="shared" si="27"/>
        <v>1251913</v>
      </c>
      <c r="F87" s="29">
        <f t="shared" si="23"/>
        <v>-1600587</v>
      </c>
      <c r="G87" s="34">
        <f>+Inputs!$D$3</f>
        <v>0.37951000000000001</v>
      </c>
      <c r="I87" s="27">
        <f t="shared" si="28"/>
        <v>2852500</v>
      </c>
      <c r="K87" s="27">
        <f t="shared" si="24"/>
        <v>15847</v>
      </c>
      <c r="L87" s="27">
        <f t="shared" si="29"/>
        <v>1251913</v>
      </c>
      <c r="M87" s="27">
        <f t="shared" si="25"/>
        <v>6014.0949700000001</v>
      </c>
      <c r="N87" s="27">
        <f t="shared" si="26"/>
        <v>6014.0949700000001</v>
      </c>
      <c r="O87" s="27">
        <f t="shared" si="30"/>
        <v>-607420.70639000286</v>
      </c>
      <c r="P87" s="27">
        <f t="shared" si="31"/>
        <v>607420.70639000286</v>
      </c>
    </row>
    <row r="88" spans="1:16">
      <c r="A88" s="30">
        <v>38139</v>
      </c>
      <c r="C88" s="6">
        <v>80</v>
      </c>
      <c r="D88" s="29">
        <f t="shared" si="22"/>
        <v>15847</v>
      </c>
      <c r="E88" s="29">
        <f t="shared" si="27"/>
        <v>1267760</v>
      </c>
      <c r="F88" s="29">
        <f t="shared" si="23"/>
        <v>-1584740</v>
      </c>
      <c r="G88" s="34">
        <f>+Inputs!$D$3</f>
        <v>0.37951000000000001</v>
      </c>
      <c r="I88" s="27">
        <f t="shared" si="28"/>
        <v>2852500</v>
      </c>
      <c r="K88" s="27">
        <f t="shared" si="24"/>
        <v>15847</v>
      </c>
      <c r="L88" s="27">
        <f t="shared" si="29"/>
        <v>1267760</v>
      </c>
      <c r="M88" s="27">
        <f t="shared" si="25"/>
        <v>6014.0949700000001</v>
      </c>
      <c r="N88" s="27">
        <f t="shared" si="26"/>
        <v>6014.0949700000001</v>
      </c>
      <c r="O88" s="27">
        <f t="shared" si="30"/>
        <v>-601406.61142000288</v>
      </c>
      <c r="P88" s="27">
        <f t="shared" si="31"/>
        <v>601406.61142000288</v>
      </c>
    </row>
    <row r="89" spans="1:16">
      <c r="A89" s="31">
        <v>38169</v>
      </c>
      <c r="C89" s="6">
        <v>81</v>
      </c>
      <c r="D89" s="29">
        <f t="shared" si="22"/>
        <v>15847</v>
      </c>
      <c r="E89" s="29">
        <f t="shared" si="27"/>
        <v>1283607</v>
      </c>
      <c r="F89" s="29">
        <f t="shared" si="23"/>
        <v>-1568893</v>
      </c>
      <c r="G89" s="34">
        <f>+Inputs!$D$3</f>
        <v>0.37951000000000001</v>
      </c>
      <c r="I89" s="27">
        <f t="shared" si="28"/>
        <v>2852500</v>
      </c>
      <c r="K89" s="27">
        <f t="shared" si="24"/>
        <v>15847</v>
      </c>
      <c r="L89" s="27">
        <f t="shared" si="29"/>
        <v>1283607</v>
      </c>
      <c r="M89" s="27">
        <f t="shared" si="25"/>
        <v>6014.0949700000001</v>
      </c>
      <c r="N89" s="27">
        <f t="shared" si="26"/>
        <v>6014.0949700000001</v>
      </c>
      <c r="O89" s="27">
        <f t="shared" si="30"/>
        <v>-595392.51645000291</v>
      </c>
      <c r="P89" s="27">
        <f t="shared" si="31"/>
        <v>595392.51645000291</v>
      </c>
    </row>
    <row r="90" spans="1:16">
      <c r="A90" s="30">
        <v>38200</v>
      </c>
      <c r="C90" s="6">
        <v>82</v>
      </c>
      <c r="D90" s="29">
        <f t="shared" si="22"/>
        <v>15847</v>
      </c>
      <c r="E90" s="29">
        <f t="shared" si="27"/>
        <v>1299454</v>
      </c>
      <c r="F90" s="29">
        <f t="shared" si="23"/>
        <v>-1553046</v>
      </c>
      <c r="G90" s="34">
        <f>+Inputs!$D$3</f>
        <v>0.37951000000000001</v>
      </c>
      <c r="I90" s="27">
        <f t="shared" si="28"/>
        <v>2852500</v>
      </c>
      <c r="K90" s="27">
        <f t="shared" si="24"/>
        <v>15847</v>
      </c>
      <c r="L90" s="27">
        <f t="shared" si="29"/>
        <v>1299454</v>
      </c>
      <c r="M90" s="27">
        <f t="shared" si="25"/>
        <v>6014.0949700000001</v>
      </c>
      <c r="N90" s="27">
        <f t="shared" si="26"/>
        <v>6014.0949700000001</v>
      </c>
      <c r="O90" s="27">
        <f t="shared" si="30"/>
        <v>-589378.42148000293</v>
      </c>
      <c r="P90" s="27">
        <f t="shared" si="31"/>
        <v>589378.42148000293</v>
      </c>
    </row>
    <row r="91" spans="1:16">
      <c r="A91" s="31">
        <v>38231</v>
      </c>
      <c r="C91" s="6">
        <v>83</v>
      </c>
      <c r="D91" s="29">
        <f t="shared" si="22"/>
        <v>15847</v>
      </c>
      <c r="E91" s="29">
        <f t="shared" si="27"/>
        <v>1315301</v>
      </c>
      <c r="F91" s="29">
        <f t="shared" si="23"/>
        <v>-1537199</v>
      </c>
      <c r="G91" s="34">
        <f>+Inputs!$D$3</f>
        <v>0.37951000000000001</v>
      </c>
      <c r="I91" s="27">
        <f t="shared" si="28"/>
        <v>2852500</v>
      </c>
      <c r="K91" s="27">
        <f t="shared" si="24"/>
        <v>15847</v>
      </c>
      <c r="L91" s="27">
        <f t="shared" si="29"/>
        <v>1315301</v>
      </c>
      <c r="M91" s="27">
        <f t="shared" si="25"/>
        <v>6014.0949700000001</v>
      </c>
      <c r="N91" s="27">
        <f t="shared" si="26"/>
        <v>6014.0949700000001</v>
      </c>
      <c r="O91" s="27">
        <f t="shared" si="30"/>
        <v>-583364.32651000295</v>
      </c>
      <c r="P91" s="27">
        <f t="shared" si="31"/>
        <v>583364.32651000295</v>
      </c>
    </row>
    <row r="92" spans="1:16">
      <c r="A92" s="30">
        <v>38261</v>
      </c>
      <c r="C92" s="6">
        <v>84</v>
      </c>
      <c r="D92" s="29">
        <f t="shared" si="22"/>
        <v>15847</v>
      </c>
      <c r="E92" s="29">
        <f t="shared" si="27"/>
        <v>1331148</v>
      </c>
      <c r="F92" s="29">
        <f t="shared" si="23"/>
        <v>-1521352</v>
      </c>
      <c r="G92" s="34">
        <f>+Inputs!$D$3</f>
        <v>0.37951000000000001</v>
      </c>
      <c r="I92" s="27">
        <f t="shared" si="28"/>
        <v>2852500</v>
      </c>
      <c r="K92" s="27">
        <f t="shared" si="24"/>
        <v>15847</v>
      </c>
      <c r="L92" s="27">
        <f t="shared" si="29"/>
        <v>1331148</v>
      </c>
      <c r="M92" s="27">
        <f t="shared" si="25"/>
        <v>6014.0949700000001</v>
      </c>
      <c r="N92" s="27">
        <f t="shared" si="26"/>
        <v>6014.0949700000001</v>
      </c>
      <c r="O92" s="27">
        <f t="shared" si="30"/>
        <v>-577350.23154000298</v>
      </c>
      <c r="P92" s="27">
        <f t="shared" si="31"/>
        <v>577350.23154000298</v>
      </c>
    </row>
    <row r="93" spans="1:16">
      <c r="A93" s="31">
        <v>38292</v>
      </c>
      <c r="C93" s="6">
        <v>85</v>
      </c>
      <c r="D93" s="29">
        <f t="shared" si="22"/>
        <v>15847</v>
      </c>
      <c r="E93" s="29">
        <f t="shared" si="27"/>
        <v>1346995</v>
      </c>
      <c r="F93" s="29">
        <f t="shared" si="23"/>
        <v>-1505505</v>
      </c>
      <c r="G93" s="34">
        <f>+Inputs!$D$3</f>
        <v>0.37951000000000001</v>
      </c>
      <c r="I93" s="27">
        <f t="shared" si="28"/>
        <v>2852500</v>
      </c>
      <c r="K93" s="27">
        <f t="shared" si="24"/>
        <v>15847</v>
      </c>
      <c r="L93" s="27">
        <f t="shared" si="29"/>
        <v>1346995</v>
      </c>
      <c r="M93" s="27">
        <f t="shared" si="25"/>
        <v>6014.0949700000001</v>
      </c>
      <c r="N93" s="27">
        <f t="shared" si="26"/>
        <v>6014.0949700000001</v>
      </c>
      <c r="O93" s="27">
        <f t="shared" si="30"/>
        <v>-571336.136570003</v>
      </c>
      <c r="P93" s="27">
        <f t="shared" si="31"/>
        <v>571336.136570003</v>
      </c>
    </row>
    <row r="94" spans="1:16">
      <c r="A94" s="30">
        <v>38322</v>
      </c>
      <c r="C94" s="6">
        <v>86</v>
      </c>
      <c r="D94" s="29">
        <f t="shared" si="22"/>
        <v>15847</v>
      </c>
      <c r="E94" s="29">
        <f t="shared" si="27"/>
        <v>1362842</v>
      </c>
      <c r="F94" s="29">
        <f t="shared" si="23"/>
        <v>-1489658</v>
      </c>
      <c r="G94" s="34">
        <f>+Inputs!$D$3</f>
        <v>0.37951000000000001</v>
      </c>
      <c r="I94" s="27">
        <f t="shared" si="28"/>
        <v>2852500</v>
      </c>
      <c r="K94" s="27">
        <f t="shared" si="24"/>
        <v>15847</v>
      </c>
      <c r="L94" s="27">
        <f t="shared" si="29"/>
        <v>1362842</v>
      </c>
      <c r="M94" s="27">
        <f t="shared" si="25"/>
        <v>6014.0949700000001</v>
      </c>
      <c r="N94" s="27">
        <f t="shared" si="26"/>
        <v>6014.0949700000001</v>
      </c>
      <c r="O94" s="27">
        <f t="shared" si="30"/>
        <v>-565322.04160000302</v>
      </c>
      <c r="P94" s="27">
        <f t="shared" si="31"/>
        <v>565322.04160000302</v>
      </c>
    </row>
    <row r="95" spans="1:16">
      <c r="A95" s="31">
        <v>38353</v>
      </c>
      <c r="C95" s="6">
        <v>87</v>
      </c>
      <c r="D95" s="29">
        <f t="shared" si="22"/>
        <v>15847</v>
      </c>
      <c r="E95" s="29">
        <f t="shared" si="27"/>
        <v>1378689</v>
      </c>
      <c r="F95" s="29">
        <f t="shared" si="23"/>
        <v>-1473811</v>
      </c>
      <c r="G95" s="34">
        <f>+Inputs!$D$3</f>
        <v>0.37951000000000001</v>
      </c>
      <c r="I95" s="27">
        <f t="shared" si="28"/>
        <v>2852500</v>
      </c>
      <c r="K95" s="27">
        <f t="shared" si="24"/>
        <v>15847</v>
      </c>
      <c r="L95" s="27">
        <f t="shared" si="29"/>
        <v>1378689</v>
      </c>
      <c r="M95" s="27">
        <f t="shared" si="25"/>
        <v>6014.0949700000001</v>
      </c>
      <c r="N95" s="27">
        <f t="shared" si="26"/>
        <v>6014.0949700000001</v>
      </c>
      <c r="O95" s="27">
        <f t="shared" si="30"/>
        <v>-559307.94663000305</v>
      </c>
      <c r="P95" s="27">
        <f t="shared" si="31"/>
        <v>559307.94663000305</v>
      </c>
    </row>
    <row r="96" spans="1:16">
      <c r="A96" s="30">
        <v>38384</v>
      </c>
      <c r="C96" s="6">
        <v>88</v>
      </c>
      <c r="D96" s="29">
        <f t="shared" si="22"/>
        <v>15847</v>
      </c>
      <c r="E96" s="29">
        <f t="shared" si="27"/>
        <v>1394536</v>
      </c>
      <c r="F96" s="29">
        <f t="shared" si="23"/>
        <v>-1457964</v>
      </c>
      <c r="G96" s="34">
        <f>+Inputs!$D$3</f>
        <v>0.37951000000000001</v>
      </c>
      <c r="I96" s="27">
        <f t="shared" si="28"/>
        <v>2852500</v>
      </c>
      <c r="K96" s="27">
        <f t="shared" si="24"/>
        <v>15847</v>
      </c>
      <c r="L96" s="27">
        <f t="shared" si="29"/>
        <v>1394536</v>
      </c>
      <c r="M96" s="27">
        <f t="shared" si="25"/>
        <v>6014.0949700000001</v>
      </c>
      <c r="N96" s="27">
        <f t="shared" si="26"/>
        <v>6014.0949700000001</v>
      </c>
      <c r="O96" s="27">
        <f t="shared" si="30"/>
        <v>-553293.85166000307</v>
      </c>
      <c r="P96" s="27">
        <f t="shared" si="31"/>
        <v>553293.85166000307</v>
      </c>
    </row>
    <row r="97" spans="1:16">
      <c r="A97" s="31">
        <v>38412</v>
      </c>
      <c r="C97" s="6">
        <v>89</v>
      </c>
      <c r="D97" s="29">
        <f t="shared" si="22"/>
        <v>15847</v>
      </c>
      <c r="E97" s="29">
        <f t="shared" si="27"/>
        <v>1410383</v>
      </c>
      <c r="F97" s="29">
        <f t="shared" si="23"/>
        <v>-1442117</v>
      </c>
      <c r="G97" s="34">
        <f>+Inputs!$D$3</f>
        <v>0.37951000000000001</v>
      </c>
      <c r="I97" s="27">
        <f t="shared" si="28"/>
        <v>2852500</v>
      </c>
      <c r="K97" s="27">
        <f t="shared" si="24"/>
        <v>15847</v>
      </c>
      <c r="L97" s="27">
        <f t="shared" si="29"/>
        <v>1410383</v>
      </c>
      <c r="M97" s="27">
        <f t="shared" si="25"/>
        <v>6014.0949700000001</v>
      </c>
      <c r="N97" s="27">
        <f t="shared" si="26"/>
        <v>6014.0949700000001</v>
      </c>
      <c r="O97" s="27">
        <f t="shared" si="30"/>
        <v>-547279.75669000309</v>
      </c>
      <c r="P97" s="27">
        <f t="shared" si="31"/>
        <v>547279.75669000309</v>
      </c>
    </row>
    <row r="98" spans="1:16">
      <c r="A98" s="30">
        <v>38443</v>
      </c>
      <c r="C98" s="6">
        <v>90</v>
      </c>
      <c r="D98" s="29">
        <f t="shared" si="22"/>
        <v>15847</v>
      </c>
      <c r="E98" s="29">
        <f t="shared" si="27"/>
        <v>1426230</v>
      </c>
      <c r="F98" s="29">
        <f t="shared" si="23"/>
        <v>-1426270</v>
      </c>
      <c r="G98" s="34">
        <f>+Inputs!$D$3</f>
        <v>0.37951000000000001</v>
      </c>
      <c r="I98" s="27">
        <f t="shared" si="28"/>
        <v>2852500</v>
      </c>
      <c r="K98" s="27">
        <f t="shared" si="24"/>
        <v>15847</v>
      </c>
      <c r="L98" s="27">
        <f t="shared" si="29"/>
        <v>1426230</v>
      </c>
      <c r="M98" s="27">
        <f t="shared" si="25"/>
        <v>6014.0949700000001</v>
      </c>
      <c r="N98" s="27">
        <f t="shared" si="26"/>
        <v>6014.0949700000001</v>
      </c>
      <c r="O98" s="27">
        <f t="shared" si="30"/>
        <v>-541265.66172000312</v>
      </c>
      <c r="P98" s="27">
        <f t="shared" si="31"/>
        <v>541265.66172000312</v>
      </c>
    </row>
    <row r="99" spans="1:16">
      <c r="A99" s="31">
        <v>38473</v>
      </c>
      <c r="C99" s="6">
        <v>91</v>
      </c>
      <c r="D99" s="29">
        <f t="shared" si="22"/>
        <v>15847</v>
      </c>
      <c r="E99" s="29">
        <f t="shared" si="27"/>
        <v>1442077</v>
      </c>
      <c r="F99" s="29">
        <f t="shared" si="23"/>
        <v>-1410423</v>
      </c>
      <c r="G99" s="34">
        <f>+Inputs!$D$3</f>
        <v>0.37951000000000001</v>
      </c>
      <c r="I99" s="27">
        <f t="shared" si="28"/>
        <v>2852500</v>
      </c>
      <c r="K99" s="27">
        <f t="shared" si="24"/>
        <v>15847</v>
      </c>
      <c r="L99" s="27">
        <f t="shared" si="29"/>
        <v>1442077</v>
      </c>
      <c r="M99" s="27">
        <f t="shared" si="25"/>
        <v>6014.0949700000001</v>
      </c>
      <c r="N99" s="27">
        <f t="shared" si="26"/>
        <v>6014.0949700000001</v>
      </c>
      <c r="O99" s="27">
        <f t="shared" si="30"/>
        <v>-535251.56675000314</v>
      </c>
      <c r="P99" s="27">
        <f t="shared" si="31"/>
        <v>535251.56675000314</v>
      </c>
    </row>
    <row r="100" spans="1:16">
      <c r="A100" s="30">
        <v>38504</v>
      </c>
      <c r="C100" s="6">
        <v>92</v>
      </c>
      <c r="D100" s="29">
        <f t="shared" si="22"/>
        <v>15847</v>
      </c>
      <c r="E100" s="29">
        <f t="shared" si="27"/>
        <v>1457924</v>
      </c>
      <c r="F100" s="29">
        <f t="shared" si="23"/>
        <v>-1394576</v>
      </c>
      <c r="G100" s="34">
        <f>+Inputs!$D$3</f>
        <v>0.37951000000000001</v>
      </c>
      <c r="I100" s="27">
        <f t="shared" si="28"/>
        <v>2852500</v>
      </c>
      <c r="K100" s="27">
        <f t="shared" si="24"/>
        <v>15847</v>
      </c>
      <c r="L100" s="27">
        <f t="shared" si="29"/>
        <v>1457924</v>
      </c>
      <c r="M100" s="27">
        <f t="shared" si="25"/>
        <v>6014.0949700000001</v>
      </c>
      <c r="N100" s="27">
        <f t="shared" si="26"/>
        <v>6014.0949700000001</v>
      </c>
      <c r="O100" s="27">
        <f t="shared" si="30"/>
        <v>-529237.47178000316</v>
      </c>
      <c r="P100" s="27">
        <f t="shared" si="31"/>
        <v>529237.47178000316</v>
      </c>
    </row>
    <row r="101" spans="1:16">
      <c r="A101" s="31">
        <v>38534</v>
      </c>
      <c r="C101" s="6">
        <v>93</v>
      </c>
      <c r="D101" s="29">
        <f t="shared" si="22"/>
        <v>15847</v>
      </c>
      <c r="E101" s="29">
        <f t="shared" si="27"/>
        <v>1473771</v>
      </c>
      <c r="F101" s="29">
        <f t="shared" si="23"/>
        <v>-1378729</v>
      </c>
      <c r="G101" s="34">
        <f>+Inputs!$D$3</f>
        <v>0.37951000000000001</v>
      </c>
      <c r="I101" s="27">
        <f t="shared" si="28"/>
        <v>2852500</v>
      </c>
      <c r="K101" s="27">
        <f t="shared" si="24"/>
        <v>15847</v>
      </c>
      <c r="L101" s="27">
        <f t="shared" si="29"/>
        <v>1473771</v>
      </c>
      <c r="M101" s="27">
        <f t="shared" si="25"/>
        <v>6014.0949700000001</v>
      </c>
      <c r="N101" s="27">
        <f t="shared" si="26"/>
        <v>6014.0949700000001</v>
      </c>
      <c r="O101" s="27">
        <f t="shared" si="30"/>
        <v>-523223.37681000319</v>
      </c>
      <c r="P101" s="27">
        <f t="shared" si="31"/>
        <v>523223.37681000319</v>
      </c>
    </row>
    <row r="102" spans="1:16">
      <c r="A102" s="30">
        <v>38565</v>
      </c>
      <c r="C102" s="6">
        <v>94</v>
      </c>
      <c r="D102" s="29">
        <f t="shared" si="22"/>
        <v>15847</v>
      </c>
      <c r="E102" s="29">
        <f t="shared" si="27"/>
        <v>1489618</v>
      </c>
      <c r="F102" s="29">
        <f t="shared" si="23"/>
        <v>-1362882</v>
      </c>
      <c r="G102" s="34">
        <f>+Inputs!$D$3</f>
        <v>0.37951000000000001</v>
      </c>
      <c r="I102" s="27">
        <f t="shared" si="28"/>
        <v>2852500</v>
      </c>
      <c r="K102" s="27">
        <f t="shared" si="24"/>
        <v>15847</v>
      </c>
      <c r="L102" s="27">
        <f t="shared" si="29"/>
        <v>1489618</v>
      </c>
      <c r="M102" s="27">
        <f t="shared" si="25"/>
        <v>6014.0949700000001</v>
      </c>
      <c r="N102" s="27">
        <f t="shared" si="26"/>
        <v>6014.0949700000001</v>
      </c>
      <c r="O102" s="27">
        <f t="shared" si="30"/>
        <v>-517209.28184000321</v>
      </c>
      <c r="P102" s="27">
        <f t="shared" si="31"/>
        <v>517209.28184000321</v>
      </c>
    </row>
    <row r="103" spans="1:16">
      <c r="A103" s="31">
        <v>38596</v>
      </c>
      <c r="C103" s="6">
        <v>95</v>
      </c>
      <c r="D103" s="29">
        <f t="shared" si="22"/>
        <v>15847</v>
      </c>
      <c r="E103" s="29">
        <f t="shared" si="27"/>
        <v>1505465</v>
      </c>
      <c r="F103" s="29">
        <f t="shared" si="23"/>
        <v>-1347035</v>
      </c>
      <c r="G103" s="34">
        <f>+Inputs!$D$3</f>
        <v>0.37951000000000001</v>
      </c>
      <c r="I103" s="27">
        <f t="shared" si="28"/>
        <v>2852500</v>
      </c>
      <c r="K103" s="27">
        <f t="shared" si="24"/>
        <v>15847</v>
      </c>
      <c r="L103" s="27">
        <f t="shared" si="29"/>
        <v>1505465</v>
      </c>
      <c r="M103" s="27">
        <f t="shared" si="25"/>
        <v>6014.0949700000001</v>
      </c>
      <c r="N103" s="27">
        <f t="shared" si="26"/>
        <v>6014.0949700000001</v>
      </c>
      <c r="O103" s="27">
        <f t="shared" si="30"/>
        <v>-511195.18687000324</v>
      </c>
      <c r="P103" s="27">
        <f t="shared" si="31"/>
        <v>511195.18687000324</v>
      </c>
    </row>
    <row r="104" spans="1:16">
      <c r="A104" s="30">
        <v>38626</v>
      </c>
      <c r="C104" s="6">
        <v>96</v>
      </c>
      <c r="D104" s="29">
        <f t="shared" si="22"/>
        <v>15847</v>
      </c>
      <c r="E104" s="29">
        <f t="shared" si="27"/>
        <v>1521312</v>
      </c>
      <c r="F104" s="29">
        <f t="shared" si="23"/>
        <v>-1331188</v>
      </c>
      <c r="G104" s="34">
        <f>+Inputs!$D$3</f>
        <v>0.37951000000000001</v>
      </c>
      <c r="I104" s="27">
        <f t="shared" si="28"/>
        <v>2852500</v>
      </c>
      <c r="K104" s="27">
        <f t="shared" si="24"/>
        <v>15847</v>
      </c>
      <c r="L104" s="27">
        <f t="shared" si="29"/>
        <v>1521312</v>
      </c>
      <c r="M104" s="27">
        <f t="shared" si="25"/>
        <v>6014.0949700000001</v>
      </c>
      <c r="N104" s="27">
        <f t="shared" si="26"/>
        <v>6014.0949700000001</v>
      </c>
      <c r="O104" s="27">
        <f t="shared" si="30"/>
        <v>-505181.09190000326</v>
      </c>
      <c r="P104" s="27">
        <f t="shared" si="31"/>
        <v>505181.09190000326</v>
      </c>
    </row>
    <row r="105" spans="1:16">
      <c r="A105" s="31">
        <v>38657</v>
      </c>
      <c r="C105" s="6">
        <v>97</v>
      </c>
      <c r="D105" s="29">
        <f t="shared" ref="D105:D136" si="32">ROUND(-(+$B$9/180)*1,0)</f>
        <v>15847</v>
      </c>
      <c r="E105" s="29">
        <f t="shared" si="27"/>
        <v>1537159</v>
      </c>
      <c r="F105" s="29">
        <f t="shared" ref="F105:F136" si="33">$B$9+E105</f>
        <v>-1315341</v>
      </c>
      <c r="G105" s="34">
        <f>+Inputs!$D$3</f>
        <v>0.37951000000000001</v>
      </c>
      <c r="I105" s="27">
        <f t="shared" si="28"/>
        <v>2852500</v>
      </c>
      <c r="K105" s="27">
        <f t="shared" ref="K105:K136" si="34">D105</f>
        <v>15847</v>
      </c>
      <c r="L105" s="27">
        <f t="shared" si="29"/>
        <v>1537159</v>
      </c>
      <c r="M105" s="27">
        <f t="shared" ref="M105:M136" si="35">K105*G105</f>
        <v>6014.0949700000001</v>
      </c>
      <c r="N105" s="27">
        <f t="shared" ref="N105:N136" si="36">M105-J105</f>
        <v>6014.0949700000001</v>
      </c>
      <c r="O105" s="27">
        <f t="shared" si="30"/>
        <v>-499166.99693000328</v>
      </c>
      <c r="P105" s="27">
        <f t="shared" si="31"/>
        <v>499166.99693000328</v>
      </c>
    </row>
    <row r="106" spans="1:16">
      <c r="A106" s="30">
        <v>38687</v>
      </c>
      <c r="C106" s="6">
        <v>98</v>
      </c>
      <c r="D106" s="29">
        <f t="shared" si="32"/>
        <v>15847</v>
      </c>
      <c r="E106" s="29">
        <f t="shared" ref="E106:E137" si="37">+E105+D106</f>
        <v>1553006</v>
      </c>
      <c r="F106" s="29">
        <f t="shared" si="33"/>
        <v>-1299494</v>
      </c>
      <c r="G106" s="34">
        <f>+Inputs!$D$3</f>
        <v>0.37951000000000001</v>
      </c>
      <c r="I106" s="27">
        <f t="shared" ref="I106:I137" si="38">+I105+H106</f>
        <v>2852500</v>
      </c>
      <c r="K106" s="27">
        <f t="shared" si="34"/>
        <v>15847</v>
      </c>
      <c r="L106" s="27">
        <f t="shared" ref="L106:L137" si="39">+L105+K106</f>
        <v>1553006</v>
      </c>
      <c r="M106" s="27">
        <f t="shared" si="35"/>
        <v>6014.0949700000001</v>
      </c>
      <c r="N106" s="27">
        <f t="shared" si="36"/>
        <v>6014.0949700000001</v>
      </c>
      <c r="O106" s="27">
        <f t="shared" ref="O106:O137" si="40">+O105+N106</f>
        <v>-493152.90196000331</v>
      </c>
      <c r="P106" s="27">
        <f t="shared" ref="P106:P137" si="41">P105-N106</f>
        <v>493152.90196000331</v>
      </c>
    </row>
    <row r="107" spans="1:16">
      <c r="A107" s="31">
        <v>38718</v>
      </c>
      <c r="C107" s="6">
        <v>99</v>
      </c>
      <c r="D107" s="29">
        <f t="shared" si="32"/>
        <v>15847</v>
      </c>
      <c r="E107" s="29">
        <f t="shared" si="37"/>
        <v>1568853</v>
      </c>
      <c r="F107" s="29">
        <f t="shared" si="33"/>
        <v>-1283647</v>
      </c>
      <c r="G107" s="34">
        <f>+Inputs!$D$3</f>
        <v>0.37951000000000001</v>
      </c>
      <c r="I107" s="27">
        <f t="shared" si="38"/>
        <v>2852500</v>
      </c>
      <c r="K107" s="27">
        <f t="shared" si="34"/>
        <v>15847</v>
      </c>
      <c r="L107" s="27">
        <f t="shared" si="39"/>
        <v>1568853</v>
      </c>
      <c r="M107" s="27">
        <f t="shared" si="35"/>
        <v>6014.0949700000001</v>
      </c>
      <c r="N107" s="27">
        <f t="shared" si="36"/>
        <v>6014.0949700000001</v>
      </c>
      <c r="O107" s="27">
        <f t="shared" si="40"/>
        <v>-487138.80699000333</v>
      </c>
      <c r="P107" s="27">
        <f t="shared" si="41"/>
        <v>487138.80699000333</v>
      </c>
    </row>
    <row r="108" spans="1:16">
      <c r="A108" s="30">
        <v>38749</v>
      </c>
      <c r="C108" s="6">
        <v>100</v>
      </c>
      <c r="D108" s="29">
        <f t="shared" si="32"/>
        <v>15847</v>
      </c>
      <c r="E108" s="29">
        <f t="shared" si="37"/>
        <v>1584700</v>
      </c>
      <c r="F108" s="29">
        <f t="shared" si="33"/>
        <v>-1267800</v>
      </c>
      <c r="G108" s="34">
        <f>+Inputs!$D$3</f>
        <v>0.37951000000000001</v>
      </c>
      <c r="I108" s="27">
        <f t="shared" si="38"/>
        <v>2852500</v>
      </c>
      <c r="K108" s="27">
        <f t="shared" si="34"/>
        <v>15847</v>
      </c>
      <c r="L108" s="27">
        <f t="shared" si="39"/>
        <v>1584700</v>
      </c>
      <c r="M108" s="27">
        <f t="shared" si="35"/>
        <v>6014.0949700000001</v>
      </c>
      <c r="N108" s="27">
        <f t="shared" si="36"/>
        <v>6014.0949700000001</v>
      </c>
      <c r="O108" s="27">
        <f t="shared" si="40"/>
        <v>-481124.71202000335</v>
      </c>
      <c r="P108" s="27">
        <f t="shared" si="41"/>
        <v>481124.71202000335</v>
      </c>
    </row>
    <row r="109" spans="1:16">
      <c r="A109" s="31">
        <v>38777</v>
      </c>
      <c r="C109" s="6">
        <v>101</v>
      </c>
      <c r="D109" s="29">
        <f t="shared" si="32"/>
        <v>15847</v>
      </c>
      <c r="E109" s="29">
        <f t="shared" si="37"/>
        <v>1600547</v>
      </c>
      <c r="F109" s="29">
        <f t="shared" si="33"/>
        <v>-1251953</v>
      </c>
      <c r="G109" s="34">
        <f>+Inputs!$D$3</f>
        <v>0.37951000000000001</v>
      </c>
      <c r="I109" s="27">
        <f t="shared" si="38"/>
        <v>2852500</v>
      </c>
      <c r="K109" s="27">
        <f t="shared" si="34"/>
        <v>15847</v>
      </c>
      <c r="L109" s="27">
        <f t="shared" si="39"/>
        <v>1600547</v>
      </c>
      <c r="M109" s="27">
        <f t="shared" si="35"/>
        <v>6014.0949700000001</v>
      </c>
      <c r="N109" s="27">
        <f t="shared" si="36"/>
        <v>6014.0949700000001</v>
      </c>
      <c r="O109" s="27">
        <f t="shared" si="40"/>
        <v>-475110.61705000338</v>
      </c>
      <c r="P109" s="27">
        <f t="shared" si="41"/>
        <v>475110.61705000338</v>
      </c>
    </row>
    <row r="110" spans="1:16">
      <c r="A110" s="30">
        <v>38808</v>
      </c>
      <c r="C110" s="6">
        <v>102</v>
      </c>
      <c r="D110" s="29">
        <f t="shared" si="32"/>
        <v>15847</v>
      </c>
      <c r="E110" s="29">
        <f t="shared" si="37"/>
        <v>1616394</v>
      </c>
      <c r="F110" s="29">
        <f t="shared" si="33"/>
        <v>-1236106</v>
      </c>
      <c r="G110" s="34">
        <f>+Inputs!$D$3</f>
        <v>0.37951000000000001</v>
      </c>
      <c r="I110" s="27">
        <f t="shared" si="38"/>
        <v>2852500</v>
      </c>
      <c r="K110" s="27">
        <f t="shared" si="34"/>
        <v>15847</v>
      </c>
      <c r="L110" s="27">
        <f t="shared" si="39"/>
        <v>1616394</v>
      </c>
      <c r="M110" s="27">
        <f t="shared" si="35"/>
        <v>6014.0949700000001</v>
      </c>
      <c r="N110" s="27">
        <f t="shared" si="36"/>
        <v>6014.0949700000001</v>
      </c>
      <c r="O110" s="27">
        <f t="shared" si="40"/>
        <v>-469096.5220800034</v>
      </c>
      <c r="P110" s="27">
        <f t="shared" si="41"/>
        <v>469096.5220800034</v>
      </c>
    </row>
    <row r="111" spans="1:16">
      <c r="A111" s="31">
        <v>38838</v>
      </c>
      <c r="C111" s="6">
        <v>103</v>
      </c>
      <c r="D111" s="29">
        <f t="shared" si="32"/>
        <v>15847</v>
      </c>
      <c r="E111" s="29">
        <f t="shared" si="37"/>
        <v>1632241</v>
      </c>
      <c r="F111" s="29">
        <f t="shared" si="33"/>
        <v>-1220259</v>
      </c>
      <c r="G111" s="34">
        <f>+Inputs!$D$3</f>
        <v>0.37951000000000001</v>
      </c>
      <c r="I111" s="27">
        <f t="shared" si="38"/>
        <v>2852500</v>
      </c>
      <c r="K111" s="27">
        <f t="shared" si="34"/>
        <v>15847</v>
      </c>
      <c r="L111" s="27">
        <f t="shared" si="39"/>
        <v>1632241</v>
      </c>
      <c r="M111" s="27">
        <f t="shared" si="35"/>
        <v>6014.0949700000001</v>
      </c>
      <c r="N111" s="27">
        <f t="shared" si="36"/>
        <v>6014.0949700000001</v>
      </c>
      <c r="O111" s="27">
        <f t="shared" si="40"/>
        <v>-463082.42711000342</v>
      </c>
      <c r="P111" s="27">
        <f t="shared" si="41"/>
        <v>463082.42711000342</v>
      </c>
    </row>
    <row r="112" spans="1:16">
      <c r="A112" s="30">
        <v>38869</v>
      </c>
      <c r="C112" s="6">
        <v>104</v>
      </c>
      <c r="D112" s="29">
        <f t="shared" si="32"/>
        <v>15847</v>
      </c>
      <c r="E112" s="29">
        <f t="shared" si="37"/>
        <v>1648088</v>
      </c>
      <c r="F112" s="29">
        <f t="shared" si="33"/>
        <v>-1204412</v>
      </c>
      <c r="G112" s="34">
        <f>+Inputs!$D$3</f>
        <v>0.37951000000000001</v>
      </c>
      <c r="I112" s="27">
        <f t="shared" si="38"/>
        <v>2852500</v>
      </c>
      <c r="K112" s="27">
        <f t="shared" si="34"/>
        <v>15847</v>
      </c>
      <c r="L112" s="27">
        <f t="shared" si="39"/>
        <v>1648088</v>
      </c>
      <c r="M112" s="27">
        <f t="shared" si="35"/>
        <v>6014.0949700000001</v>
      </c>
      <c r="N112" s="27">
        <f t="shared" si="36"/>
        <v>6014.0949700000001</v>
      </c>
      <c r="O112" s="27">
        <f t="shared" si="40"/>
        <v>-457068.33214000345</v>
      </c>
      <c r="P112" s="27">
        <f t="shared" si="41"/>
        <v>457068.33214000345</v>
      </c>
    </row>
    <row r="113" spans="1:16">
      <c r="A113" s="31">
        <v>38899</v>
      </c>
      <c r="C113" s="6">
        <v>105</v>
      </c>
      <c r="D113" s="29">
        <f t="shared" si="32"/>
        <v>15847</v>
      </c>
      <c r="E113" s="29">
        <f t="shared" si="37"/>
        <v>1663935</v>
      </c>
      <c r="F113" s="29">
        <f t="shared" si="33"/>
        <v>-1188565</v>
      </c>
      <c r="G113" s="34">
        <f>+Inputs!$D$3</f>
        <v>0.37951000000000001</v>
      </c>
      <c r="I113" s="27">
        <f t="shared" si="38"/>
        <v>2852500</v>
      </c>
      <c r="K113" s="27">
        <f t="shared" si="34"/>
        <v>15847</v>
      </c>
      <c r="L113" s="27">
        <f t="shared" si="39"/>
        <v>1663935</v>
      </c>
      <c r="M113" s="27">
        <f t="shared" si="35"/>
        <v>6014.0949700000001</v>
      </c>
      <c r="N113" s="27">
        <f t="shared" si="36"/>
        <v>6014.0949700000001</v>
      </c>
      <c r="O113" s="27">
        <f t="shared" si="40"/>
        <v>-451054.23717000347</v>
      </c>
      <c r="P113" s="27">
        <f t="shared" si="41"/>
        <v>451054.23717000347</v>
      </c>
    </row>
    <row r="114" spans="1:16">
      <c r="A114" s="30">
        <v>38930</v>
      </c>
      <c r="C114" s="6">
        <v>106</v>
      </c>
      <c r="D114" s="29">
        <f t="shared" si="32"/>
        <v>15847</v>
      </c>
      <c r="E114" s="29">
        <f t="shared" si="37"/>
        <v>1679782</v>
      </c>
      <c r="F114" s="29">
        <f t="shared" si="33"/>
        <v>-1172718</v>
      </c>
      <c r="G114" s="34">
        <f>+Inputs!$D$3</f>
        <v>0.37951000000000001</v>
      </c>
      <c r="I114" s="27">
        <f t="shared" si="38"/>
        <v>2852500</v>
      </c>
      <c r="K114" s="27">
        <f t="shared" si="34"/>
        <v>15847</v>
      </c>
      <c r="L114" s="27">
        <f t="shared" si="39"/>
        <v>1679782</v>
      </c>
      <c r="M114" s="27">
        <f t="shared" si="35"/>
        <v>6014.0949700000001</v>
      </c>
      <c r="N114" s="27">
        <f t="shared" si="36"/>
        <v>6014.0949700000001</v>
      </c>
      <c r="O114" s="27">
        <f t="shared" si="40"/>
        <v>-445040.14220000349</v>
      </c>
      <c r="P114" s="27">
        <f t="shared" si="41"/>
        <v>445040.14220000349</v>
      </c>
    </row>
    <row r="115" spans="1:16">
      <c r="A115" s="31">
        <v>38961</v>
      </c>
      <c r="C115" s="6">
        <v>107</v>
      </c>
      <c r="D115" s="29">
        <f t="shared" si="32"/>
        <v>15847</v>
      </c>
      <c r="E115" s="29">
        <f t="shared" si="37"/>
        <v>1695629</v>
      </c>
      <c r="F115" s="29">
        <f t="shared" si="33"/>
        <v>-1156871</v>
      </c>
      <c r="G115" s="34">
        <f>+Inputs!$D$3</f>
        <v>0.37951000000000001</v>
      </c>
      <c r="I115" s="27">
        <f t="shared" si="38"/>
        <v>2852500</v>
      </c>
      <c r="K115" s="27">
        <f t="shared" si="34"/>
        <v>15847</v>
      </c>
      <c r="L115" s="27">
        <f t="shared" si="39"/>
        <v>1695629</v>
      </c>
      <c r="M115" s="27">
        <f t="shared" si="35"/>
        <v>6014.0949700000001</v>
      </c>
      <c r="N115" s="27">
        <f t="shared" si="36"/>
        <v>6014.0949700000001</v>
      </c>
      <c r="O115" s="27">
        <f t="shared" si="40"/>
        <v>-439026.04723000352</v>
      </c>
      <c r="P115" s="27">
        <f t="shared" si="41"/>
        <v>439026.04723000352</v>
      </c>
    </row>
    <row r="116" spans="1:16">
      <c r="A116" s="30">
        <v>38991</v>
      </c>
      <c r="C116" s="6">
        <v>108</v>
      </c>
      <c r="D116" s="29">
        <f t="shared" si="32"/>
        <v>15847</v>
      </c>
      <c r="E116" s="29">
        <f t="shared" si="37"/>
        <v>1711476</v>
      </c>
      <c r="F116" s="29">
        <f t="shared" si="33"/>
        <v>-1141024</v>
      </c>
      <c r="G116" s="34">
        <f>+Inputs!$D$3</f>
        <v>0.37951000000000001</v>
      </c>
      <c r="I116" s="27">
        <f t="shared" si="38"/>
        <v>2852500</v>
      </c>
      <c r="K116" s="27">
        <f t="shared" si="34"/>
        <v>15847</v>
      </c>
      <c r="L116" s="27">
        <f t="shared" si="39"/>
        <v>1711476</v>
      </c>
      <c r="M116" s="27">
        <f t="shared" si="35"/>
        <v>6014.0949700000001</v>
      </c>
      <c r="N116" s="27">
        <f t="shared" si="36"/>
        <v>6014.0949700000001</v>
      </c>
      <c r="O116" s="27">
        <f t="shared" si="40"/>
        <v>-433011.95226000354</v>
      </c>
      <c r="P116" s="27">
        <f t="shared" si="41"/>
        <v>433011.95226000354</v>
      </c>
    </row>
    <row r="117" spans="1:16">
      <c r="A117" s="31">
        <v>39022</v>
      </c>
      <c r="C117" s="6">
        <v>109</v>
      </c>
      <c r="D117" s="29">
        <f t="shared" si="32"/>
        <v>15847</v>
      </c>
      <c r="E117" s="29">
        <f t="shared" si="37"/>
        <v>1727323</v>
      </c>
      <c r="F117" s="29">
        <f t="shared" si="33"/>
        <v>-1125177</v>
      </c>
      <c r="G117" s="34">
        <f>+Inputs!$D$3</f>
        <v>0.37951000000000001</v>
      </c>
      <c r="I117" s="27">
        <f t="shared" si="38"/>
        <v>2852500</v>
      </c>
      <c r="K117" s="27">
        <f t="shared" si="34"/>
        <v>15847</v>
      </c>
      <c r="L117" s="27">
        <f t="shared" si="39"/>
        <v>1727323</v>
      </c>
      <c r="M117" s="27">
        <f t="shared" si="35"/>
        <v>6014.0949700000001</v>
      </c>
      <c r="N117" s="27">
        <f t="shared" si="36"/>
        <v>6014.0949700000001</v>
      </c>
      <c r="O117" s="27">
        <f t="shared" si="40"/>
        <v>-426997.85729000357</v>
      </c>
      <c r="P117" s="27">
        <f t="shared" si="41"/>
        <v>426997.85729000357</v>
      </c>
    </row>
    <row r="118" spans="1:16">
      <c r="A118" s="30">
        <v>39052</v>
      </c>
      <c r="C118" s="6">
        <v>110</v>
      </c>
      <c r="D118" s="29">
        <f t="shared" si="32"/>
        <v>15847</v>
      </c>
      <c r="E118" s="29">
        <f t="shared" si="37"/>
        <v>1743170</v>
      </c>
      <c r="F118" s="29">
        <f t="shared" si="33"/>
        <v>-1109330</v>
      </c>
      <c r="G118" s="34">
        <f>+Inputs!$D$3</f>
        <v>0.37951000000000001</v>
      </c>
      <c r="I118" s="27">
        <f t="shared" si="38"/>
        <v>2852500</v>
      </c>
      <c r="K118" s="27">
        <f t="shared" si="34"/>
        <v>15847</v>
      </c>
      <c r="L118" s="27">
        <f t="shared" si="39"/>
        <v>1743170</v>
      </c>
      <c r="M118" s="27">
        <f t="shared" si="35"/>
        <v>6014.0949700000001</v>
      </c>
      <c r="N118" s="27">
        <f t="shared" si="36"/>
        <v>6014.0949700000001</v>
      </c>
      <c r="O118" s="27">
        <f t="shared" si="40"/>
        <v>-420983.76232000359</v>
      </c>
      <c r="P118" s="27">
        <f t="shared" si="41"/>
        <v>420983.76232000359</v>
      </c>
    </row>
    <row r="119" spans="1:16">
      <c r="A119" s="31">
        <v>39083</v>
      </c>
      <c r="C119" s="6">
        <v>111</v>
      </c>
      <c r="D119" s="29">
        <f t="shared" si="32"/>
        <v>15847</v>
      </c>
      <c r="E119" s="29">
        <f t="shared" si="37"/>
        <v>1759017</v>
      </c>
      <c r="F119" s="29">
        <f t="shared" si="33"/>
        <v>-1093483</v>
      </c>
      <c r="G119" s="34">
        <f>+Inputs!$D$3</f>
        <v>0.37951000000000001</v>
      </c>
      <c r="I119" s="27">
        <f t="shared" si="38"/>
        <v>2852500</v>
      </c>
      <c r="K119" s="27">
        <f t="shared" si="34"/>
        <v>15847</v>
      </c>
      <c r="L119" s="27">
        <f t="shared" si="39"/>
        <v>1759017</v>
      </c>
      <c r="M119" s="27">
        <f t="shared" si="35"/>
        <v>6014.0949700000001</v>
      </c>
      <c r="N119" s="27">
        <f t="shared" si="36"/>
        <v>6014.0949700000001</v>
      </c>
      <c r="O119" s="27">
        <f t="shared" si="40"/>
        <v>-414969.66735000361</v>
      </c>
      <c r="P119" s="27">
        <f t="shared" si="41"/>
        <v>414969.66735000361</v>
      </c>
    </row>
    <row r="120" spans="1:16">
      <c r="A120" s="30">
        <v>39114</v>
      </c>
      <c r="C120" s="6">
        <v>112</v>
      </c>
      <c r="D120" s="29">
        <f t="shared" si="32"/>
        <v>15847</v>
      </c>
      <c r="E120" s="29">
        <f t="shared" si="37"/>
        <v>1774864</v>
      </c>
      <c r="F120" s="29">
        <f t="shared" si="33"/>
        <v>-1077636</v>
      </c>
      <c r="G120" s="34">
        <f>+Inputs!$D$3</f>
        <v>0.37951000000000001</v>
      </c>
      <c r="I120" s="27">
        <f t="shared" si="38"/>
        <v>2852500</v>
      </c>
      <c r="K120" s="27">
        <f t="shared" si="34"/>
        <v>15847</v>
      </c>
      <c r="L120" s="27">
        <f t="shared" si="39"/>
        <v>1774864</v>
      </c>
      <c r="M120" s="27">
        <f t="shared" si="35"/>
        <v>6014.0949700000001</v>
      </c>
      <c r="N120" s="27">
        <f t="shared" si="36"/>
        <v>6014.0949700000001</v>
      </c>
      <c r="O120" s="27">
        <f t="shared" si="40"/>
        <v>-408955.57238000364</v>
      </c>
      <c r="P120" s="27">
        <f t="shared" si="41"/>
        <v>408955.57238000364</v>
      </c>
    </row>
    <row r="121" spans="1:16">
      <c r="A121" s="31">
        <v>39142</v>
      </c>
      <c r="C121" s="6">
        <v>113</v>
      </c>
      <c r="D121" s="29">
        <f t="shared" si="32"/>
        <v>15847</v>
      </c>
      <c r="E121" s="29">
        <f t="shared" si="37"/>
        <v>1790711</v>
      </c>
      <c r="F121" s="29">
        <f t="shared" si="33"/>
        <v>-1061789</v>
      </c>
      <c r="G121" s="34">
        <f>+Inputs!$D$3</f>
        <v>0.37951000000000001</v>
      </c>
      <c r="I121" s="27">
        <f t="shared" si="38"/>
        <v>2852500</v>
      </c>
      <c r="K121" s="27">
        <f t="shared" si="34"/>
        <v>15847</v>
      </c>
      <c r="L121" s="27">
        <f t="shared" si="39"/>
        <v>1790711</v>
      </c>
      <c r="M121" s="27">
        <f t="shared" si="35"/>
        <v>6014.0949700000001</v>
      </c>
      <c r="N121" s="27">
        <f t="shared" si="36"/>
        <v>6014.0949700000001</v>
      </c>
      <c r="O121" s="27">
        <f t="shared" si="40"/>
        <v>-402941.47741000366</v>
      </c>
      <c r="P121" s="27">
        <f t="shared" si="41"/>
        <v>402941.47741000366</v>
      </c>
    </row>
    <row r="122" spans="1:16">
      <c r="A122" s="30">
        <v>39173</v>
      </c>
      <c r="C122" s="6">
        <v>114</v>
      </c>
      <c r="D122" s="29">
        <f t="shared" si="32"/>
        <v>15847</v>
      </c>
      <c r="E122" s="29">
        <f t="shared" si="37"/>
        <v>1806558</v>
      </c>
      <c r="F122" s="29">
        <f t="shared" si="33"/>
        <v>-1045942</v>
      </c>
      <c r="G122" s="34">
        <f>+Inputs!$D$3</f>
        <v>0.37951000000000001</v>
      </c>
      <c r="I122" s="27">
        <f t="shared" si="38"/>
        <v>2852500</v>
      </c>
      <c r="K122" s="27">
        <f t="shared" si="34"/>
        <v>15847</v>
      </c>
      <c r="L122" s="27">
        <f t="shared" si="39"/>
        <v>1806558</v>
      </c>
      <c r="M122" s="27">
        <f t="shared" si="35"/>
        <v>6014.0949700000001</v>
      </c>
      <c r="N122" s="27">
        <f t="shared" si="36"/>
        <v>6014.0949700000001</v>
      </c>
      <c r="O122" s="27">
        <f t="shared" si="40"/>
        <v>-396927.38244000368</v>
      </c>
      <c r="P122" s="27">
        <f t="shared" si="41"/>
        <v>396927.38244000368</v>
      </c>
    </row>
    <row r="123" spans="1:16">
      <c r="A123" s="31">
        <v>39203</v>
      </c>
      <c r="C123" s="6">
        <v>115</v>
      </c>
      <c r="D123" s="29">
        <f t="shared" si="32"/>
        <v>15847</v>
      </c>
      <c r="E123" s="29">
        <f t="shared" si="37"/>
        <v>1822405</v>
      </c>
      <c r="F123" s="29">
        <f t="shared" si="33"/>
        <v>-1030095</v>
      </c>
      <c r="G123" s="34">
        <f>+Inputs!$D$3</f>
        <v>0.37951000000000001</v>
      </c>
      <c r="I123" s="27">
        <f t="shared" si="38"/>
        <v>2852500</v>
      </c>
      <c r="K123" s="27">
        <f t="shared" si="34"/>
        <v>15847</v>
      </c>
      <c r="L123" s="27">
        <f t="shared" si="39"/>
        <v>1822405</v>
      </c>
      <c r="M123" s="27">
        <f t="shared" si="35"/>
        <v>6014.0949700000001</v>
      </c>
      <c r="N123" s="27">
        <f t="shared" si="36"/>
        <v>6014.0949700000001</v>
      </c>
      <c r="O123" s="27">
        <f t="shared" si="40"/>
        <v>-390913.28747000371</v>
      </c>
      <c r="P123" s="27">
        <f t="shared" si="41"/>
        <v>390913.28747000371</v>
      </c>
    </row>
    <row r="124" spans="1:16">
      <c r="A124" s="30">
        <v>39234</v>
      </c>
      <c r="C124" s="6">
        <v>116</v>
      </c>
      <c r="D124" s="29">
        <f t="shared" si="32"/>
        <v>15847</v>
      </c>
      <c r="E124" s="29">
        <f t="shared" si="37"/>
        <v>1838252</v>
      </c>
      <c r="F124" s="29">
        <f t="shared" si="33"/>
        <v>-1014248</v>
      </c>
      <c r="G124" s="34">
        <f>+Inputs!$D$3</f>
        <v>0.37951000000000001</v>
      </c>
      <c r="I124" s="27">
        <f t="shared" si="38"/>
        <v>2852500</v>
      </c>
      <c r="K124" s="27">
        <f t="shared" si="34"/>
        <v>15847</v>
      </c>
      <c r="L124" s="27">
        <f t="shared" si="39"/>
        <v>1838252</v>
      </c>
      <c r="M124" s="27">
        <f t="shared" si="35"/>
        <v>6014.0949700000001</v>
      </c>
      <c r="N124" s="27">
        <f t="shared" si="36"/>
        <v>6014.0949700000001</v>
      </c>
      <c r="O124" s="27">
        <f t="shared" si="40"/>
        <v>-384899.19250000373</v>
      </c>
      <c r="P124" s="27">
        <f t="shared" si="41"/>
        <v>384899.19250000373</v>
      </c>
    </row>
    <row r="125" spans="1:16">
      <c r="A125" s="31">
        <v>39264</v>
      </c>
      <c r="C125" s="6">
        <v>117</v>
      </c>
      <c r="D125" s="29">
        <f t="shared" si="32"/>
        <v>15847</v>
      </c>
      <c r="E125" s="29">
        <f t="shared" si="37"/>
        <v>1854099</v>
      </c>
      <c r="F125" s="29">
        <f t="shared" si="33"/>
        <v>-998401</v>
      </c>
      <c r="G125" s="34">
        <f>+Inputs!$D$3</f>
        <v>0.37951000000000001</v>
      </c>
      <c r="I125" s="27">
        <f t="shared" si="38"/>
        <v>2852500</v>
      </c>
      <c r="K125" s="27">
        <f t="shared" si="34"/>
        <v>15847</v>
      </c>
      <c r="L125" s="27">
        <f t="shared" si="39"/>
        <v>1854099</v>
      </c>
      <c r="M125" s="27">
        <f t="shared" si="35"/>
        <v>6014.0949700000001</v>
      </c>
      <c r="N125" s="27">
        <f t="shared" si="36"/>
        <v>6014.0949700000001</v>
      </c>
      <c r="O125" s="27">
        <f t="shared" si="40"/>
        <v>-378885.09753000375</v>
      </c>
      <c r="P125" s="27">
        <f t="shared" si="41"/>
        <v>378885.09753000375</v>
      </c>
    </row>
    <row r="126" spans="1:16">
      <c r="A126" s="30">
        <v>39295</v>
      </c>
      <c r="C126" s="6">
        <v>118</v>
      </c>
      <c r="D126" s="29">
        <f t="shared" si="32"/>
        <v>15847</v>
      </c>
      <c r="E126" s="29">
        <f t="shared" si="37"/>
        <v>1869946</v>
      </c>
      <c r="F126" s="29">
        <f t="shared" si="33"/>
        <v>-982554</v>
      </c>
      <c r="G126" s="34">
        <f>+Inputs!$D$3</f>
        <v>0.37951000000000001</v>
      </c>
      <c r="I126" s="27">
        <f t="shared" si="38"/>
        <v>2852500</v>
      </c>
      <c r="K126" s="27">
        <f t="shared" si="34"/>
        <v>15847</v>
      </c>
      <c r="L126" s="27">
        <f t="shared" si="39"/>
        <v>1869946</v>
      </c>
      <c r="M126" s="27">
        <f t="shared" si="35"/>
        <v>6014.0949700000001</v>
      </c>
      <c r="N126" s="27">
        <f t="shared" si="36"/>
        <v>6014.0949700000001</v>
      </c>
      <c r="O126" s="27">
        <f t="shared" si="40"/>
        <v>-372871.00256000378</v>
      </c>
      <c r="P126" s="27">
        <f t="shared" si="41"/>
        <v>372871.00256000378</v>
      </c>
    </row>
    <row r="127" spans="1:16">
      <c r="A127" s="31">
        <v>39326</v>
      </c>
      <c r="C127" s="6">
        <v>119</v>
      </c>
      <c r="D127" s="29">
        <f t="shared" si="32"/>
        <v>15847</v>
      </c>
      <c r="E127" s="29">
        <f t="shared" si="37"/>
        <v>1885793</v>
      </c>
      <c r="F127" s="29">
        <f t="shared" si="33"/>
        <v>-966707</v>
      </c>
      <c r="G127" s="34">
        <f>+Inputs!$D$3</f>
        <v>0.37951000000000001</v>
      </c>
      <c r="I127" s="27">
        <f t="shared" si="38"/>
        <v>2852500</v>
      </c>
      <c r="K127" s="27">
        <f t="shared" si="34"/>
        <v>15847</v>
      </c>
      <c r="L127" s="27">
        <f t="shared" si="39"/>
        <v>1885793</v>
      </c>
      <c r="M127" s="27">
        <f t="shared" si="35"/>
        <v>6014.0949700000001</v>
      </c>
      <c r="N127" s="27">
        <f t="shared" si="36"/>
        <v>6014.0949700000001</v>
      </c>
      <c r="O127" s="27">
        <f t="shared" si="40"/>
        <v>-366856.9075900038</v>
      </c>
      <c r="P127" s="27">
        <f t="shared" si="41"/>
        <v>366856.9075900038</v>
      </c>
    </row>
    <row r="128" spans="1:16">
      <c r="A128" s="30">
        <v>39356</v>
      </c>
      <c r="C128" s="6">
        <v>120</v>
      </c>
      <c r="D128" s="29">
        <f t="shared" si="32"/>
        <v>15847</v>
      </c>
      <c r="E128" s="29">
        <f t="shared" si="37"/>
        <v>1901640</v>
      </c>
      <c r="F128" s="29">
        <f t="shared" si="33"/>
        <v>-950860</v>
      </c>
      <c r="G128" s="34">
        <f>+Inputs!$D$3</f>
        <v>0.37951000000000001</v>
      </c>
      <c r="I128" s="27">
        <f t="shared" si="38"/>
        <v>2852500</v>
      </c>
      <c r="K128" s="27">
        <f t="shared" si="34"/>
        <v>15847</v>
      </c>
      <c r="L128" s="27">
        <f t="shared" si="39"/>
        <v>1901640</v>
      </c>
      <c r="M128" s="27">
        <f t="shared" si="35"/>
        <v>6014.0949700000001</v>
      </c>
      <c r="N128" s="27">
        <f t="shared" si="36"/>
        <v>6014.0949700000001</v>
      </c>
      <c r="O128" s="27">
        <f t="shared" si="40"/>
        <v>-360842.81262000382</v>
      </c>
      <c r="P128" s="27">
        <f t="shared" si="41"/>
        <v>360842.81262000382</v>
      </c>
    </row>
    <row r="129" spans="1:16">
      <c r="A129" s="31">
        <v>39387</v>
      </c>
      <c r="C129" s="6">
        <v>121</v>
      </c>
      <c r="D129" s="29">
        <f t="shared" si="32"/>
        <v>15847</v>
      </c>
      <c r="E129" s="29">
        <f t="shared" si="37"/>
        <v>1917487</v>
      </c>
      <c r="F129" s="29">
        <f t="shared" si="33"/>
        <v>-935013</v>
      </c>
      <c r="G129" s="34">
        <f>+Inputs!$D$3</f>
        <v>0.37951000000000001</v>
      </c>
      <c r="I129" s="27">
        <f t="shared" si="38"/>
        <v>2852500</v>
      </c>
      <c r="K129" s="27">
        <f t="shared" si="34"/>
        <v>15847</v>
      </c>
      <c r="L129" s="27">
        <f t="shared" si="39"/>
        <v>1917487</v>
      </c>
      <c r="M129" s="27">
        <f t="shared" si="35"/>
        <v>6014.0949700000001</v>
      </c>
      <c r="N129" s="27">
        <f t="shared" si="36"/>
        <v>6014.0949700000001</v>
      </c>
      <c r="O129" s="27">
        <f t="shared" si="40"/>
        <v>-354828.71765000385</v>
      </c>
      <c r="P129" s="27">
        <f t="shared" si="41"/>
        <v>354828.71765000385</v>
      </c>
    </row>
    <row r="130" spans="1:16">
      <c r="A130" s="30">
        <v>39417</v>
      </c>
      <c r="C130" s="6">
        <v>122</v>
      </c>
      <c r="D130" s="29">
        <f t="shared" si="32"/>
        <v>15847</v>
      </c>
      <c r="E130" s="29">
        <f t="shared" si="37"/>
        <v>1933334</v>
      </c>
      <c r="F130" s="29">
        <f t="shared" si="33"/>
        <v>-919166</v>
      </c>
      <c r="G130" s="34">
        <f>+Inputs!$D$3</f>
        <v>0.37951000000000001</v>
      </c>
      <c r="I130" s="27">
        <f t="shared" si="38"/>
        <v>2852500</v>
      </c>
      <c r="K130" s="27">
        <f t="shared" si="34"/>
        <v>15847</v>
      </c>
      <c r="L130" s="27">
        <f t="shared" si="39"/>
        <v>1933334</v>
      </c>
      <c r="M130" s="27">
        <f t="shared" si="35"/>
        <v>6014.0949700000001</v>
      </c>
      <c r="N130" s="27">
        <f t="shared" si="36"/>
        <v>6014.0949700000001</v>
      </c>
      <c r="O130" s="27">
        <f t="shared" si="40"/>
        <v>-348814.62268000387</v>
      </c>
      <c r="P130" s="27">
        <f t="shared" si="41"/>
        <v>348814.62268000387</v>
      </c>
    </row>
    <row r="131" spans="1:16">
      <c r="A131" s="31">
        <v>39448</v>
      </c>
      <c r="C131" s="6">
        <v>123</v>
      </c>
      <c r="D131" s="29">
        <f t="shared" si="32"/>
        <v>15847</v>
      </c>
      <c r="E131" s="29">
        <f t="shared" si="37"/>
        <v>1949181</v>
      </c>
      <c r="F131" s="29">
        <f t="shared" si="33"/>
        <v>-903319</v>
      </c>
      <c r="G131" s="34">
        <f>+Inputs!$D$3</f>
        <v>0.37951000000000001</v>
      </c>
      <c r="I131" s="27">
        <f t="shared" si="38"/>
        <v>2852500</v>
      </c>
      <c r="K131" s="27">
        <f t="shared" si="34"/>
        <v>15847</v>
      </c>
      <c r="L131" s="27">
        <f t="shared" si="39"/>
        <v>1949181</v>
      </c>
      <c r="M131" s="27">
        <f t="shared" si="35"/>
        <v>6014.0949700000001</v>
      </c>
      <c r="N131" s="27">
        <f t="shared" si="36"/>
        <v>6014.0949700000001</v>
      </c>
      <c r="O131" s="27">
        <f t="shared" si="40"/>
        <v>-342800.52771000389</v>
      </c>
      <c r="P131" s="27">
        <f t="shared" si="41"/>
        <v>342800.52771000389</v>
      </c>
    </row>
    <row r="132" spans="1:16">
      <c r="A132" s="30">
        <v>39479</v>
      </c>
      <c r="C132" s="6">
        <v>124</v>
      </c>
      <c r="D132" s="29">
        <f t="shared" si="32"/>
        <v>15847</v>
      </c>
      <c r="E132" s="29">
        <f t="shared" si="37"/>
        <v>1965028</v>
      </c>
      <c r="F132" s="29">
        <f t="shared" si="33"/>
        <v>-887472</v>
      </c>
      <c r="G132" s="34">
        <f>+Inputs!$D$3</f>
        <v>0.37951000000000001</v>
      </c>
      <c r="I132" s="27">
        <f t="shared" si="38"/>
        <v>2852500</v>
      </c>
      <c r="K132" s="27">
        <f t="shared" si="34"/>
        <v>15847</v>
      </c>
      <c r="L132" s="27">
        <f t="shared" si="39"/>
        <v>1965028</v>
      </c>
      <c r="M132" s="27">
        <f t="shared" si="35"/>
        <v>6014.0949700000001</v>
      </c>
      <c r="N132" s="27">
        <f t="shared" si="36"/>
        <v>6014.0949700000001</v>
      </c>
      <c r="O132" s="27">
        <f t="shared" si="40"/>
        <v>-336786.43274000392</v>
      </c>
      <c r="P132" s="27">
        <f t="shared" si="41"/>
        <v>336786.43274000392</v>
      </c>
    </row>
    <row r="133" spans="1:16">
      <c r="A133" s="31">
        <v>39508</v>
      </c>
      <c r="C133" s="6">
        <v>125</v>
      </c>
      <c r="D133" s="29">
        <f t="shared" si="32"/>
        <v>15847</v>
      </c>
      <c r="E133" s="29">
        <f t="shared" si="37"/>
        <v>1980875</v>
      </c>
      <c r="F133" s="29">
        <f t="shared" si="33"/>
        <v>-871625</v>
      </c>
      <c r="G133" s="34">
        <f>+Inputs!$D$3</f>
        <v>0.37951000000000001</v>
      </c>
      <c r="I133" s="27">
        <f t="shared" si="38"/>
        <v>2852500</v>
      </c>
      <c r="K133" s="27">
        <f t="shared" si="34"/>
        <v>15847</v>
      </c>
      <c r="L133" s="27">
        <f t="shared" si="39"/>
        <v>1980875</v>
      </c>
      <c r="M133" s="27">
        <f t="shared" si="35"/>
        <v>6014.0949700000001</v>
      </c>
      <c r="N133" s="27">
        <f t="shared" si="36"/>
        <v>6014.0949700000001</v>
      </c>
      <c r="O133" s="27">
        <f t="shared" si="40"/>
        <v>-330772.33777000394</v>
      </c>
      <c r="P133" s="27">
        <f t="shared" si="41"/>
        <v>330772.33777000394</v>
      </c>
    </row>
    <row r="134" spans="1:16">
      <c r="A134" s="30">
        <v>39539</v>
      </c>
      <c r="C134" s="6">
        <v>126</v>
      </c>
      <c r="D134" s="29">
        <f t="shared" si="32"/>
        <v>15847</v>
      </c>
      <c r="E134" s="29">
        <f t="shared" si="37"/>
        <v>1996722</v>
      </c>
      <c r="F134" s="29">
        <f t="shared" si="33"/>
        <v>-855778</v>
      </c>
      <c r="G134" s="34">
        <f>+Inputs!$D$3</f>
        <v>0.37951000000000001</v>
      </c>
      <c r="I134" s="27">
        <f t="shared" si="38"/>
        <v>2852500</v>
      </c>
      <c r="K134" s="27">
        <f t="shared" si="34"/>
        <v>15847</v>
      </c>
      <c r="L134" s="27">
        <f t="shared" si="39"/>
        <v>1996722</v>
      </c>
      <c r="M134" s="27">
        <f t="shared" si="35"/>
        <v>6014.0949700000001</v>
      </c>
      <c r="N134" s="27">
        <f t="shared" si="36"/>
        <v>6014.0949700000001</v>
      </c>
      <c r="O134" s="27">
        <f t="shared" si="40"/>
        <v>-324758.24280000397</v>
      </c>
      <c r="P134" s="27">
        <f t="shared" si="41"/>
        <v>324758.24280000397</v>
      </c>
    </row>
    <row r="135" spans="1:16">
      <c r="A135" s="31">
        <v>39569</v>
      </c>
      <c r="C135" s="6">
        <v>127</v>
      </c>
      <c r="D135" s="29">
        <f t="shared" si="32"/>
        <v>15847</v>
      </c>
      <c r="E135" s="29">
        <f t="shared" si="37"/>
        <v>2012569</v>
      </c>
      <c r="F135" s="29">
        <f t="shared" si="33"/>
        <v>-839931</v>
      </c>
      <c r="G135" s="34">
        <f>+Inputs!$D$3</f>
        <v>0.37951000000000001</v>
      </c>
      <c r="I135" s="27">
        <f t="shared" si="38"/>
        <v>2852500</v>
      </c>
      <c r="K135" s="27">
        <f t="shared" si="34"/>
        <v>15847</v>
      </c>
      <c r="L135" s="27">
        <f t="shared" si="39"/>
        <v>2012569</v>
      </c>
      <c r="M135" s="27">
        <f t="shared" si="35"/>
        <v>6014.0949700000001</v>
      </c>
      <c r="N135" s="27">
        <f t="shared" si="36"/>
        <v>6014.0949700000001</v>
      </c>
      <c r="O135" s="27">
        <f t="shared" si="40"/>
        <v>-318744.14783000399</v>
      </c>
      <c r="P135" s="27">
        <f t="shared" si="41"/>
        <v>318744.14783000399</v>
      </c>
    </row>
    <row r="136" spans="1:16">
      <c r="A136" s="30">
        <v>39600</v>
      </c>
      <c r="C136" s="6">
        <v>128</v>
      </c>
      <c r="D136" s="29">
        <f t="shared" si="32"/>
        <v>15847</v>
      </c>
      <c r="E136" s="29">
        <f t="shared" si="37"/>
        <v>2028416</v>
      </c>
      <c r="F136" s="29">
        <f t="shared" si="33"/>
        <v>-824084</v>
      </c>
      <c r="G136" s="34">
        <f>+Inputs!$D$3</f>
        <v>0.37951000000000001</v>
      </c>
      <c r="I136" s="27">
        <f t="shared" si="38"/>
        <v>2852500</v>
      </c>
      <c r="K136" s="27">
        <f t="shared" si="34"/>
        <v>15847</v>
      </c>
      <c r="L136" s="27">
        <f t="shared" si="39"/>
        <v>2028416</v>
      </c>
      <c r="M136" s="27">
        <f t="shared" si="35"/>
        <v>6014.0949700000001</v>
      </c>
      <c r="N136" s="27">
        <f t="shared" si="36"/>
        <v>6014.0949700000001</v>
      </c>
      <c r="O136" s="27">
        <f t="shared" si="40"/>
        <v>-312730.05286000401</v>
      </c>
      <c r="P136" s="27">
        <f t="shared" si="41"/>
        <v>312730.05286000401</v>
      </c>
    </row>
    <row r="137" spans="1:16">
      <c r="A137" s="31">
        <v>39630</v>
      </c>
      <c r="C137" s="6">
        <v>129</v>
      </c>
      <c r="D137" s="29">
        <f t="shared" ref="D137:D154" si="42">ROUND(-(+$B$9/180)*1,0)</f>
        <v>15847</v>
      </c>
      <c r="E137" s="29">
        <f t="shared" si="37"/>
        <v>2044263</v>
      </c>
      <c r="F137" s="29">
        <f t="shared" ref="F137:F168" si="43">$B$9+E137</f>
        <v>-808237</v>
      </c>
      <c r="G137" s="34">
        <f>+Inputs!$D$3</f>
        <v>0.37951000000000001</v>
      </c>
      <c r="I137" s="27">
        <f t="shared" si="38"/>
        <v>2852500</v>
      </c>
      <c r="K137" s="27">
        <f t="shared" ref="K137:K168" si="44">D137</f>
        <v>15847</v>
      </c>
      <c r="L137" s="27">
        <f t="shared" si="39"/>
        <v>2044263</v>
      </c>
      <c r="M137" s="27">
        <f t="shared" ref="M137:M168" si="45">K137*G137</f>
        <v>6014.0949700000001</v>
      </c>
      <c r="N137" s="27">
        <f t="shared" ref="N137:N168" si="46">M137-J137</f>
        <v>6014.0949700000001</v>
      </c>
      <c r="O137" s="27">
        <f t="shared" si="40"/>
        <v>-306715.95789000404</v>
      </c>
      <c r="P137" s="27">
        <f t="shared" si="41"/>
        <v>306715.95789000404</v>
      </c>
    </row>
    <row r="138" spans="1:16">
      <c r="A138" s="30">
        <v>39661</v>
      </c>
      <c r="C138" s="6">
        <v>130</v>
      </c>
      <c r="D138" s="29">
        <f t="shared" si="42"/>
        <v>15847</v>
      </c>
      <c r="E138" s="29">
        <f t="shared" ref="E138:E169" si="47">+E137+D138</f>
        <v>2060110</v>
      </c>
      <c r="F138" s="29">
        <f t="shared" si="43"/>
        <v>-792390</v>
      </c>
      <c r="G138" s="34">
        <f>+Inputs!$D$3</f>
        <v>0.37951000000000001</v>
      </c>
      <c r="I138" s="27">
        <f t="shared" ref="I138:I169" si="48">+I137+H138</f>
        <v>2852500</v>
      </c>
      <c r="K138" s="27">
        <f t="shared" si="44"/>
        <v>15847</v>
      </c>
      <c r="L138" s="27">
        <f t="shared" ref="L138:L169" si="49">+L137+K138</f>
        <v>2060110</v>
      </c>
      <c r="M138" s="27">
        <f t="shared" si="45"/>
        <v>6014.0949700000001</v>
      </c>
      <c r="N138" s="27">
        <f t="shared" si="46"/>
        <v>6014.0949700000001</v>
      </c>
      <c r="O138" s="27">
        <f t="shared" ref="O138:O169" si="50">+O137+N138</f>
        <v>-300701.86292000406</v>
      </c>
      <c r="P138" s="27">
        <f t="shared" ref="P138:P169" si="51">P137-N138</f>
        <v>300701.86292000406</v>
      </c>
    </row>
    <row r="139" spans="1:16">
      <c r="A139" s="31">
        <v>39692</v>
      </c>
      <c r="C139" s="6">
        <v>131</v>
      </c>
      <c r="D139" s="29">
        <f t="shared" si="42"/>
        <v>15847</v>
      </c>
      <c r="E139" s="29">
        <f t="shared" si="47"/>
        <v>2075957</v>
      </c>
      <c r="F139" s="29">
        <f t="shared" si="43"/>
        <v>-776543</v>
      </c>
      <c r="G139" s="34">
        <f>+Inputs!$D$3</f>
        <v>0.37951000000000001</v>
      </c>
      <c r="I139" s="27">
        <f t="shared" si="48"/>
        <v>2852500</v>
      </c>
      <c r="K139" s="27">
        <f t="shared" si="44"/>
        <v>15847</v>
      </c>
      <c r="L139" s="27">
        <f t="shared" si="49"/>
        <v>2075957</v>
      </c>
      <c r="M139" s="27">
        <f t="shared" si="45"/>
        <v>6014.0949700000001</v>
      </c>
      <c r="N139" s="27">
        <f t="shared" si="46"/>
        <v>6014.0949700000001</v>
      </c>
      <c r="O139" s="27">
        <f t="shared" si="50"/>
        <v>-294687.76795000408</v>
      </c>
      <c r="P139" s="27">
        <f t="shared" si="51"/>
        <v>294687.76795000408</v>
      </c>
    </row>
    <row r="140" spans="1:16">
      <c r="A140" s="30">
        <v>39722</v>
      </c>
      <c r="C140" s="6">
        <v>132</v>
      </c>
      <c r="D140" s="29">
        <f t="shared" si="42"/>
        <v>15847</v>
      </c>
      <c r="E140" s="29">
        <f t="shared" si="47"/>
        <v>2091804</v>
      </c>
      <c r="F140" s="29">
        <f t="shared" si="43"/>
        <v>-760696</v>
      </c>
      <c r="G140" s="34">
        <f>+Inputs!$D$3</f>
        <v>0.37951000000000001</v>
      </c>
      <c r="I140" s="27">
        <f t="shared" si="48"/>
        <v>2852500</v>
      </c>
      <c r="K140" s="27">
        <f t="shared" si="44"/>
        <v>15847</v>
      </c>
      <c r="L140" s="27">
        <f t="shared" si="49"/>
        <v>2091804</v>
      </c>
      <c r="M140" s="27">
        <f t="shared" si="45"/>
        <v>6014.0949700000001</v>
      </c>
      <c r="N140" s="27">
        <f t="shared" si="46"/>
        <v>6014.0949700000001</v>
      </c>
      <c r="O140" s="27">
        <f t="shared" si="50"/>
        <v>-288673.67298000411</v>
      </c>
      <c r="P140" s="27">
        <f t="shared" si="51"/>
        <v>288673.67298000411</v>
      </c>
    </row>
    <row r="141" spans="1:16">
      <c r="A141" s="31">
        <v>39753</v>
      </c>
      <c r="C141" s="6">
        <v>133</v>
      </c>
      <c r="D141" s="29">
        <f t="shared" si="42"/>
        <v>15847</v>
      </c>
      <c r="E141" s="29">
        <f t="shared" si="47"/>
        <v>2107651</v>
      </c>
      <c r="F141" s="29">
        <f t="shared" si="43"/>
        <v>-744849</v>
      </c>
      <c r="G141" s="34">
        <f>+Inputs!$D$3</f>
        <v>0.37951000000000001</v>
      </c>
      <c r="I141" s="27">
        <f t="shared" si="48"/>
        <v>2852500</v>
      </c>
      <c r="K141" s="27">
        <f t="shared" si="44"/>
        <v>15847</v>
      </c>
      <c r="L141" s="27">
        <f t="shared" si="49"/>
        <v>2107651</v>
      </c>
      <c r="M141" s="27">
        <f t="shared" si="45"/>
        <v>6014.0949700000001</v>
      </c>
      <c r="N141" s="27">
        <f t="shared" si="46"/>
        <v>6014.0949700000001</v>
      </c>
      <c r="O141" s="27">
        <f t="shared" si="50"/>
        <v>-282659.57801000413</v>
      </c>
      <c r="P141" s="27">
        <f t="shared" si="51"/>
        <v>282659.57801000413</v>
      </c>
    </row>
    <row r="142" spans="1:16">
      <c r="A142" s="30">
        <v>39783</v>
      </c>
      <c r="C142" s="6">
        <v>134</v>
      </c>
      <c r="D142" s="29">
        <f t="shared" si="42"/>
        <v>15847</v>
      </c>
      <c r="E142" s="29">
        <f t="shared" si="47"/>
        <v>2123498</v>
      </c>
      <c r="F142" s="29">
        <f t="shared" si="43"/>
        <v>-729002</v>
      </c>
      <c r="G142" s="34">
        <f>+Inputs!$D$3</f>
        <v>0.37951000000000001</v>
      </c>
      <c r="I142" s="27">
        <f t="shared" si="48"/>
        <v>2852500</v>
      </c>
      <c r="K142" s="27">
        <f t="shared" si="44"/>
        <v>15847</v>
      </c>
      <c r="L142" s="27">
        <f t="shared" si="49"/>
        <v>2123498</v>
      </c>
      <c r="M142" s="27">
        <f t="shared" si="45"/>
        <v>6014.0949700000001</v>
      </c>
      <c r="N142" s="27">
        <f t="shared" si="46"/>
        <v>6014.0949700000001</v>
      </c>
      <c r="O142" s="27">
        <f t="shared" si="50"/>
        <v>-276645.48304000415</v>
      </c>
      <c r="P142" s="27">
        <f t="shared" si="51"/>
        <v>276645.48304000415</v>
      </c>
    </row>
    <row r="143" spans="1:16">
      <c r="A143" s="31">
        <v>39814</v>
      </c>
      <c r="C143" s="6">
        <v>135</v>
      </c>
      <c r="D143" s="29">
        <f t="shared" si="42"/>
        <v>15847</v>
      </c>
      <c r="E143" s="29">
        <f t="shared" si="47"/>
        <v>2139345</v>
      </c>
      <c r="F143" s="29">
        <f t="shared" si="43"/>
        <v>-713155</v>
      </c>
      <c r="G143" s="34">
        <f>+Inputs!$D$3</f>
        <v>0.37951000000000001</v>
      </c>
      <c r="I143" s="27">
        <f t="shared" si="48"/>
        <v>2852500</v>
      </c>
      <c r="K143" s="27">
        <f t="shared" si="44"/>
        <v>15847</v>
      </c>
      <c r="L143" s="27">
        <f t="shared" si="49"/>
        <v>2139345</v>
      </c>
      <c r="M143" s="27">
        <f t="shared" si="45"/>
        <v>6014.0949700000001</v>
      </c>
      <c r="N143" s="27">
        <f t="shared" si="46"/>
        <v>6014.0949700000001</v>
      </c>
      <c r="O143" s="27">
        <f t="shared" si="50"/>
        <v>-270631.38807000418</v>
      </c>
      <c r="P143" s="27">
        <f t="shared" si="51"/>
        <v>270631.38807000418</v>
      </c>
    </row>
    <row r="144" spans="1:16">
      <c r="A144" s="30">
        <v>39845</v>
      </c>
      <c r="C144" s="6">
        <v>136</v>
      </c>
      <c r="D144" s="29">
        <f t="shared" si="42"/>
        <v>15847</v>
      </c>
      <c r="E144" s="29">
        <f t="shared" si="47"/>
        <v>2155192</v>
      </c>
      <c r="F144" s="29">
        <f t="shared" si="43"/>
        <v>-697308</v>
      </c>
      <c r="G144" s="34">
        <f>+Inputs!$D$3</f>
        <v>0.37951000000000001</v>
      </c>
      <c r="I144" s="27">
        <f t="shared" si="48"/>
        <v>2852500</v>
      </c>
      <c r="K144" s="27">
        <f t="shared" si="44"/>
        <v>15847</v>
      </c>
      <c r="L144" s="27">
        <f t="shared" si="49"/>
        <v>2155192</v>
      </c>
      <c r="M144" s="27">
        <f t="shared" si="45"/>
        <v>6014.0949700000001</v>
      </c>
      <c r="N144" s="27">
        <f t="shared" si="46"/>
        <v>6014.0949700000001</v>
      </c>
      <c r="O144" s="27">
        <f t="shared" si="50"/>
        <v>-264617.2931000042</v>
      </c>
      <c r="P144" s="27">
        <f t="shared" si="51"/>
        <v>264617.2931000042</v>
      </c>
    </row>
    <row r="145" spans="1:19">
      <c r="A145" s="31">
        <v>39873</v>
      </c>
      <c r="C145" s="6">
        <v>137</v>
      </c>
      <c r="D145" s="29">
        <f t="shared" si="42"/>
        <v>15847</v>
      </c>
      <c r="E145" s="29">
        <f t="shared" si="47"/>
        <v>2171039</v>
      </c>
      <c r="F145" s="29">
        <f t="shared" si="43"/>
        <v>-681461</v>
      </c>
      <c r="G145" s="34">
        <f>+Inputs!$D$3</f>
        <v>0.37951000000000001</v>
      </c>
      <c r="I145" s="27">
        <f t="shared" si="48"/>
        <v>2852500</v>
      </c>
      <c r="K145" s="27">
        <f t="shared" si="44"/>
        <v>15847</v>
      </c>
      <c r="L145" s="27">
        <f t="shared" si="49"/>
        <v>2171039</v>
      </c>
      <c r="M145" s="27">
        <f t="shared" si="45"/>
        <v>6014.0949700000001</v>
      </c>
      <c r="N145" s="27">
        <f t="shared" si="46"/>
        <v>6014.0949700000001</v>
      </c>
      <c r="O145" s="27">
        <f t="shared" si="50"/>
        <v>-258603.1981300042</v>
      </c>
      <c r="P145" s="27">
        <f t="shared" si="51"/>
        <v>258603.1981300042</v>
      </c>
    </row>
    <row r="146" spans="1:19">
      <c r="A146" s="30">
        <v>39904</v>
      </c>
      <c r="C146" s="6">
        <v>138</v>
      </c>
      <c r="D146" s="29">
        <f t="shared" si="42"/>
        <v>15847</v>
      </c>
      <c r="E146" s="29">
        <f t="shared" si="47"/>
        <v>2186886</v>
      </c>
      <c r="F146" s="29">
        <f t="shared" si="43"/>
        <v>-665614</v>
      </c>
      <c r="G146" s="34">
        <f>+Inputs!$D$3</f>
        <v>0.37951000000000001</v>
      </c>
      <c r="I146" s="27">
        <f t="shared" si="48"/>
        <v>2852500</v>
      </c>
      <c r="K146" s="27">
        <f t="shared" si="44"/>
        <v>15847</v>
      </c>
      <c r="L146" s="27">
        <f t="shared" si="49"/>
        <v>2186886</v>
      </c>
      <c r="M146" s="27">
        <f t="shared" si="45"/>
        <v>6014.0949700000001</v>
      </c>
      <c r="N146" s="27">
        <f t="shared" si="46"/>
        <v>6014.0949700000001</v>
      </c>
      <c r="O146" s="27">
        <f t="shared" si="50"/>
        <v>-252589.10316000419</v>
      </c>
      <c r="P146" s="27">
        <f t="shared" si="51"/>
        <v>252589.10316000419</v>
      </c>
    </row>
    <row r="147" spans="1:19">
      <c r="A147" s="31">
        <v>39934</v>
      </c>
      <c r="C147" s="6">
        <v>139</v>
      </c>
      <c r="D147" s="29">
        <f t="shared" si="42"/>
        <v>15847</v>
      </c>
      <c r="E147" s="29">
        <f t="shared" si="47"/>
        <v>2202733</v>
      </c>
      <c r="F147" s="29">
        <f t="shared" si="43"/>
        <v>-649767</v>
      </c>
      <c r="G147" s="34">
        <f>+Inputs!$D$3</f>
        <v>0.37951000000000001</v>
      </c>
      <c r="I147" s="27">
        <f t="shared" si="48"/>
        <v>2852500</v>
      </c>
      <c r="K147" s="27">
        <f t="shared" si="44"/>
        <v>15847</v>
      </c>
      <c r="L147" s="27">
        <f t="shared" si="49"/>
        <v>2202733</v>
      </c>
      <c r="M147" s="27">
        <f t="shared" si="45"/>
        <v>6014.0949700000001</v>
      </c>
      <c r="N147" s="27">
        <f t="shared" si="46"/>
        <v>6014.0949700000001</v>
      </c>
      <c r="O147" s="27">
        <f t="shared" si="50"/>
        <v>-246575.00819000418</v>
      </c>
      <c r="P147" s="27">
        <f t="shared" si="51"/>
        <v>246575.00819000418</v>
      </c>
    </row>
    <row r="148" spans="1:19">
      <c r="A148" s="30">
        <v>39965</v>
      </c>
      <c r="C148" s="6">
        <v>140</v>
      </c>
      <c r="D148" s="29">
        <f t="shared" si="42"/>
        <v>15847</v>
      </c>
      <c r="E148" s="29">
        <f t="shared" si="47"/>
        <v>2218580</v>
      </c>
      <c r="F148" s="29">
        <f t="shared" si="43"/>
        <v>-633920</v>
      </c>
      <c r="G148" s="34">
        <f>+Inputs!$D$3</f>
        <v>0.37951000000000001</v>
      </c>
      <c r="I148" s="27">
        <f t="shared" si="48"/>
        <v>2852500</v>
      </c>
      <c r="K148" s="27">
        <f t="shared" si="44"/>
        <v>15847</v>
      </c>
      <c r="L148" s="27">
        <f t="shared" si="49"/>
        <v>2218580</v>
      </c>
      <c r="M148" s="27">
        <f t="shared" si="45"/>
        <v>6014.0949700000001</v>
      </c>
      <c r="N148" s="27">
        <f t="shared" si="46"/>
        <v>6014.0949700000001</v>
      </c>
      <c r="O148" s="27">
        <f t="shared" si="50"/>
        <v>-240560.91322000418</v>
      </c>
      <c r="P148" s="27">
        <f t="shared" si="51"/>
        <v>240560.91322000418</v>
      </c>
    </row>
    <row r="149" spans="1:19">
      <c r="A149" s="31">
        <v>39995</v>
      </c>
      <c r="C149" s="6">
        <v>141</v>
      </c>
      <c r="D149" s="29">
        <f t="shared" si="42"/>
        <v>15847</v>
      </c>
      <c r="E149" s="29">
        <f t="shared" si="47"/>
        <v>2234427</v>
      </c>
      <c r="F149" s="29">
        <f t="shared" si="43"/>
        <v>-618073</v>
      </c>
      <c r="G149" s="34">
        <f>+Inputs!$D$3</f>
        <v>0.37951000000000001</v>
      </c>
      <c r="I149" s="27">
        <f t="shared" si="48"/>
        <v>2852500</v>
      </c>
      <c r="K149" s="27">
        <f t="shared" si="44"/>
        <v>15847</v>
      </c>
      <c r="L149" s="27">
        <f t="shared" si="49"/>
        <v>2234427</v>
      </c>
      <c r="M149" s="27">
        <f t="shared" si="45"/>
        <v>6014.0949700000001</v>
      </c>
      <c r="N149" s="27">
        <f t="shared" si="46"/>
        <v>6014.0949700000001</v>
      </c>
      <c r="O149" s="27">
        <f t="shared" si="50"/>
        <v>-234546.81825000417</v>
      </c>
      <c r="P149" s="27">
        <f t="shared" si="51"/>
        <v>234546.81825000417</v>
      </c>
    </row>
    <row r="150" spans="1:19">
      <c r="A150" s="30">
        <v>40026</v>
      </c>
      <c r="C150" s="6">
        <v>142</v>
      </c>
      <c r="D150" s="29">
        <f t="shared" si="42"/>
        <v>15847</v>
      </c>
      <c r="E150" s="29">
        <f t="shared" si="47"/>
        <v>2250274</v>
      </c>
      <c r="F150" s="29">
        <f t="shared" si="43"/>
        <v>-602226</v>
      </c>
      <c r="G150" s="34">
        <f>+Inputs!$D$3</f>
        <v>0.37951000000000001</v>
      </c>
      <c r="I150" s="27">
        <f t="shared" si="48"/>
        <v>2852500</v>
      </c>
      <c r="K150" s="27">
        <f t="shared" si="44"/>
        <v>15847</v>
      </c>
      <c r="L150" s="27">
        <f t="shared" si="49"/>
        <v>2250274</v>
      </c>
      <c r="M150" s="27">
        <f t="shared" si="45"/>
        <v>6014.0949700000001</v>
      </c>
      <c r="N150" s="27">
        <f t="shared" si="46"/>
        <v>6014.0949700000001</v>
      </c>
      <c r="O150" s="27">
        <f t="shared" si="50"/>
        <v>-228532.72328000417</v>
      </c>
      <c r="P150" s="27">
        <f t="shared" si="51"/>
        <v>228532.72328000417</v>
      </c>
    </row>
    <row r="151" spans="1:19">
      <c r="A151" s="31">
        <v>40057</v>
      </c>
      <c r="C151" s="6">
        <v>143</v>
      </c>
      <c r="D151" s="29">
        <f t="shared" si="42"/>
        <v>15847</v>
      </c>
      <c r="E151" s="29">
        <f t="shared" si="47"/>
        <v>2266121</v>
      </c>
      <c r="F151" s="29">
        <f t="shared" si="43"/>
        <v>-586379</v>
      </c>
      <c r="G151" s="34">
        <f>+Inputs!$D$3</f>
        <v>0.37951000000000001</v>
      </c>
      <c r="I151" s="27">
        <f t="shared" si="48"/>
        <v>2852500</v>
      </c>
      <c r="K151" s="27">
        <f t="shared" si="44"/>
        <v>15847</v>
      </c>
      <c r="L151" s="27">
        <f t="shared" si="49"/>
        <v>2266121</v>
      </c>
      <c r="M151" s="27">
        <f t="shared" si="45"/>
        <v>6014.0949700000001</v>
      </c>
      <c r="N151" s="27">
        <f t="shared" si="46"/>
        <v>6014.0949700000001</v>
      </c>
      <c r="O151" s="27">
        <f t="shared" si="50"/>
        <v>-222518.62831000416</v>
      </c>
      <c r="P151" s="27">
        <f t="shared" si="51"/>
        <v>222518.62831000416</v>
      </c>
    </row>
    <row r="152" spans="1:19">
      <c r="A152" s="30">
        <v>40087</v>
      </c>
      <c r="C152" s="6">
        <v>144</v>
      </c>
      <c r="D152" s="29">
        <f t="shared" si="42"/>
        <v>15847</v>
      </c>
      <c r="E152" s="29">
        <f t="shared" si="47"/>
        <v>2281968</v>
      </c>
      <c r="F152" s="29">
        <f t="shared" si="43"/>
        <v>-570532</v>
      </c>
      <c r="G152" s="34">
        <f>+Inputs!$D$3</f>
        <v>0.37951000000000001</v>
      </c>
      <c r="I152" s="27">
        <f t="shared" si="48"/>
        <v>2852500</v>
      </c>
      <c r="K152" s="27">
        <f t="shared" si="44"/>
        <v>15847</v>
      </c>
      <c r="L152" s="27">
        <f t="shared" si="49"/>
        <v>2281968</v>
      </c>
      <c r="M152" s="27">
        <f t="shared" si="45"/>
        <v>6014.0949700000001</v>
      </c>
      <c r="N152" s="27">
        <f t="shared" si="46"/>
        <v>6014.0949700000001</v>
      </c>
      <c r="O152" s="27">
        <f t="shared" si="50"/>
        <v>-216504.53334000416</v>
      </c>
      <c r="P152" s="27">
        <f t="shared" si="51"/>
        <v>216504.53334000416</v>
      </c>
    </row>
    <row r="153" spans="1:19">
      <c r="A153" s="31">
        <v>40118</v>
      </c>
      <c r="C153" s="6">
        <v>145</v>
      </c>
      <c r="D153" s="29">
        <f t="shared" si="42"/>
        <v>15847</v>
      </c>
      <c r="E153" s="29">
        <f t="shared" si="47"/>
        <v>2297815</v>
      </c>
      <c r="F153" s="29">
        <f t="shared" si="43"/>
        <v>-554685</v>
      </c>
      <c r="G153" s="34">
        <f>+Inputs!$D$3</f>
        <v>0.37951000000000001</v>
      </c>
      <c r="I153" s="27">
        <f t="shared" si="48"/>
        <v>2852500</v>
      </c>
      <c r="K153" s="27">
        <f t="shared" si="44"/>
        <v>15847</v>
      </c>
      <c r="L153" s="27">
        <f t="shared" si="49"/>
        <v>2297815</v>
      </c>
      <c r="M153" s="27">
        <f t="shared" si="45"/>
        <v>6014.0949700000001</v>
      </c>
      <c r="N153" s="27">
        <f t="shared" si="46"/>
        <v>6014.0949700000001</v>
      </c>
      <c r="O153" s="27">
        <f t="shared" si="50"/>
        <v>-210490.43837000415</v>
      </c>
      <c r="P153" s="27">
        <f t="shared" si="51"/>
        <v>210490.43837000415</v>
      </c>
    </row>
    <row r="154" spans="1:19">
      <c r="A154" s="30">
        <v>40148</v>
      </c>
      <c r="C154" s="6">
        <v>146</v>
      </c>
      <c r="D154" s="29">
        <f t="shared" si="42"/>
        <v>15847</v>
      </c>
      <c r="E154" s="29">
        <f t="shared" si="47"/>
        <v>2313662</v>
      </c>
      <c r="F154" s="29">
        <f t="shared" si="43"/>
        <v>-538838</v>
      </c>
      <c r="G154" s="34">
        <f>+Inputs!$D$3</f>
        <v>0.37951000000000001</v>
      </c>
      <c r="I154" s="27">
        <f t="shared" si="48"/>
        <v>2852500</v>
      </c>
      <c r="K154" s="27">
        <f t="shared" si="44"/>
        <v>15847</v>
      </c>
      <c r="L154" s="27">
        <f t="shared" si="49"/>
        <v>2313662</v>
      </c>
      <c r="M154" s="27">
        <f t="shared" si="45"/>
        <v>6014.0949700000001</v>
      </c>
      <c r="N154" s="27">
        <f t="shared" si="46"/>
        <v>6014.0949700000001</v>
      </c>
      <c r="O154" s="27">
        <f t="shared" si="50"/>
        <v>-204476.34340000415</v>
      </c>
      <c r="P154" s="27">
        <f t="shared" si="51"/>
        <v>204476.34340000415</v>
      </c>
    </row>
    <row r="155" spans="1:19" s="237" customFormat="1">
      <c r="A155" s="243">
        <v>40179</v>
      </c>
      <c r="C155" s="238">
        <v>147</v>
      </c>
      <c r="D155" s="239">
        <f>ROUND(-($F$154/60)*1,0)</f>
        <v>8981</v>
      </c>
      <c r="E155" s="239">
        <f t="shared" si="47"/>
        <v>2322643</v>
      </c>
      <c r="F155" s="239">
        <f t="shared" si="43"/>
        <v>-529857</v>
      </c>
      <c r="G155" s="240">
        <f>+Inputs!$D$3</f>
        <v>0.37951000000000001</v>
      </c>
      <c r="I155" s="241">
        <f t="shared" si="48"/>
        <v>2852500</v>
      </c>
      <c r="K155" s="241">
        <f t="shared" si="44"/>
        <v>8981</v>
      </c>
      <c r="L155" s="241">
        <f t="shared" si="49"/>
        <v>2322643</v>
      </c>
      <c r="M155" s="241">
        <f t="shared" si="45"/>
        <v>3408.3793100000003</v>
      </c>
      <c r="N155" s="241">
        <f t="shared" si="46"/>
        <v>3408.3793100000003</v>
      </c>
      <c r="O155" s="241">
        <f t="shared" si="50"/>
        <v>-201067.96409000416</v>
      </c>
      <c r="P155" s="241">
        <f t="shared" si="51"/>
        <v>201067.96409000416</v>
      </c>
      <c r="Q155" s="242"/>
      <c r="R155" s="242"/>
      <c r="S155" s="242"/>
    </row>
    <row r="156" spans="1:19" s="237" customFormat="1">
      <c r="A156" s="236">
        <v>40210</v>
      </c>
      <c r="C156" s="238">
        <v>148</v>
      </c>
      <c r="D156" s="239">
        <f t="shared" ref="D156:D213" si="52">ROUND(-($F$154/60)*1,0)</f>
        <v>8981</v>
      </c>
      <c r="E156" s="239">
        <f t="shared" si="47"/>
        <v>2331624</v>
      </c>
      <c r="F156" s="239">
        <f t="shared" si="43"/>
        <v>-520876</v>
      </c>
      <c r="G156" s="240">
        <f>+Inputs!$D$3</f>
        <v>0.37951000000000001</v>
      </c>
      <c r="I156" s="241">
        <f t="shared" si="48"/>
        <v>2852500</v>
      </c>
      <c r="K156" s="241">
        <f t="shared" si="44"/>
        <v>8981</v>
      </c>
      <c r="L156" s="241">
        <f t="shared" si="49"/>
        <v>2331624</v>
      </c>
      <c r="M156" s="241">
        <f t="shared" si="45"/>
        <v>3408.3793100000003</v>
      </c>
      <c r="N156" s="241">
        <f t="shared" si="46"/>
        <v>3408.3793100000003</v>
      </c>
      <c r="O156" s="241">
        <f t="shared" si="50"/>
        <v>-197659.58478000417</v>
      </c>
      <c r="P156" s="241">
        <f t="shared" si="51"/>
        <v>197659.58478000417</v>
      </c>
      <c r="Q156" s="242"/>
      <c r="R156" s="242"/>
      <c r="S156" s="242"/>
    </row>
    <row r="157" spans="1:19" s="237" customFormat="1">
      <c r="A157" s="243">
        <v>40238</v>
      </c>
      <c r="C157" s="238">
        <v>149</v>
      </c>
      <c r="D157" s="239">
        <f t="shared" si="52"/>
        <v>8981</v>
      </c>
      <c r="E157" s="239">
        <f t="shared" si="47"/>
        <v>2340605</v>
      </c>
      <c r="F157" s="239">
        <f t="shared" si="43"/>
        <v>-511895</v>
      </c>
      <c r="G157" s="240">
        <f>+Inputs!$D$3</f>
        <v>0.37951000000000001</v>
      </c>
      <c r="I157" s="241">
        <f t="shared" si="48"/>
        <v>2852500</v>
      </c>
      <c r="K157" s="241">
        <f t="shared" si="44"/>
        <v>8981</v>
      </c>
      <c r="L157" s="241">
        <f t="shared" si="49"/>
        <v>2340605</v>
      </c>
      <c r="M157" s="241">
        <f t="shared" si="45"/>
        <v>3408.3793100000003</v>
      </c>
      <c r="N157" s="241">
        <f t="shared" si="46"/>
        <v>3408.3793100000003</v>
      </c>
      <c r="O157" s="241">
        <f t="shared" si="50"/>
        <v>-194251.20547000418</v>
      </c>
      <c r="P157" s="241">
        <f t="shared" si="51"/>
        <v>194251.20547000418</v>
      </c>
      <c r="Q157" s="242"/>
      <c r="R157" s="242"/>
      <c r="S157" s="242"/>
    </row>
    <row r="158" spans="1:19" s="237" customFormat="1">
      <c r="A158" s="236">
        <v>40269</v>
      </c>
      <c r="C158" s="238">
        <v>150</v>
      </c>
      <c r="D158" s="239">
        <f t="shared" si="52"/>
        <v>8981</v>
      </c>
      <c r="E158" s="239">
        <f t="shared" si="47"/>
        <v>2349586</v>
      </c>
      <c r="F158" s="239">
        <f t="shared" si="43"/>
        <v>-502914</v>
      </c>
      <c r="G158" s="240">
        <f>+Inputs!$D$3</f>
        <v>0.37951000000000001</v>
      </c>
      <c r="I158" s="241">
        <f t="shared" si="48"/>
        <v>2852500</v>
      </c>
      <c r="K158" s="241">
        <f t="shared" si="44"/>
        <v>8981</v>
      </c>
      <c r="L158" s="241">
        <f t="shared" si="49"/>
        <v>2349586</v>
      </c>
      <c r="M158" s="241">
        <f t="shared" si="45"/>
        <v>3408.3793100000003</v>
      </c>
      <c r="N158" s="241">
        <f t="shared" si="46"/>
        <v>3408.3793100000003</v>
      </c>
      <c r="O158" s="241">
        <f t="shared" si="50"/>
        <v>-190842.82616000419</v>
      </c>
      <c r="P158" s="241">
        <f t="shared" si="51"/>
        <v>190842.82616000419</v>
      </c>
      <c r="Q158" s="242"/>
      <c r="R158" s="242"/>
      <c r="S158" s="242"/>
    </row>
    <row r="159" spans="1:19" s="237" customFormat="1">
      <c r="A159" s="243">
        <v>40299</v>
      </c>
      <c r="C159" s="238">
        <v>151</v>
      </c>
      <c r="D159" s="239">
        <f t="shared" si="52"/>
        <v>8981</v>
      </c>
      <c r="E159" s="239">
        <f t="shared" si="47"/>
        <v>2358567</v>
      </c>
      <c r="F159" s="239">
        <f t="shared" si="43"/>
        <v>-493933</v>
      </c>
      <c r="G159" s="240">
        <f>+Inputs!$D$3</f>
        <v>0.37951000000000001</v>
      </c>
      <c r="I159" s="241">
        <f t="shared" si="48"/>
        <v>2852500</v>
      </c>
      <c r="K159" s="241">
        <f t="shared" si="44"/>
        <v>8981</v>
      </c>
      <c r="L159" s="241">
        <f t="shared" si="49"/>
        <v>2358567</v>
      </c>
      <c r="M159" s="241">
        <f t="shared" si="45"/>
        <v>3408.3793100000003</v>
      </c>
      <c r="N159" s="241">
        <f t="shared" si="46"/>
        <v>3408.3793100000003</v>
      </c>
      <c r="O159" s="241">
        <f t="shared" si="50"/>
        <v>-187434.4468500042</v>
      </c>
      <c r="P159" s="241">
        <f t="shared" si="51"/>
        <v>187434.4468500042</v>
      </c>
      <c r="Q159" s="242"/>
      <c r="R159" s="242"/>
      <c r="S159" s="242"/>
    </row>
    <row r="160" spans="1:19" s="237" customFormat="1">
      <c r="A160" s="236">
        <v>40330</v>
      </c>
      <c r="C160" s="238">
        <v>152</v>
      </c>
      <c r="D160" s="239">
        <f t="shared" si="52"/>
        <v>8981</v>
      </c>
      <c r="E160" s="239">
        <f t="shared" si="47"/>
        <v>2367548</v>
      </c>
      <c r="F160" s="239">
        <f t="shared" si="43"/>
        <v>-484952</v>
      </c>
      <c r="G160" s="240">
        <f>+Inputs!$D$3</f>
        <v>0.37951000000000001</v>
      </c>
      <c r="I160" s="241">
        <f t="shared" si="48"/>
        <v>2852500</v>
      </c>
      <c r="K160" s="241">
        <f t="shared" si="44"/>
        <v>8981</v>
      </c>
      <c r="L160" s="241">
        <f t="shared" si="49"/>
        <v>2367548</v>
      </c>
      <c r="M160" s="241">
        <f t="shared" si="45"/>
        <v>3408.3793100000003</v>
      </c>
      <c r="N160" s="241">
        <f t="shared" si="46"/>
        <v>3408.3793100000003</v>
      </c>
      <c r="O160" s="241">
        <f t="shared" si="50"/>
        <v>-184026.06754000421</v>
      </c>
      <c r="P160" s="241">
        <f t="shared" si="51"/>
        <v>184026.06754000421</v>
      </c>
      <c r="Q160" s="242"/>
      <c r="R160" s="242"/>
      <c r="S160" s="242"/>
    </row>
    <row r="161" spans="1:19" s="237" customFormat="1">
      <c r="A161" s="243">
        <v>40360</v>
      </c>
      <c r="C161" s="238">
        <v>153</v>
      </c>
      <c r="D161" s="239">
        <f t="shared" si="52"/>
        <v>8981</v>
      </c>
      <c r="E161" s="239">
        <f t="shared" si="47"/>
        <v>2376529</v>
      </c>
      <c r="F161" s="239">
        <f t="shared" si="43"/>
        <v>-475971</v>
      </c>
      <c r="G161" s="240">
        <f>+Inputs!$D$3</f>
        <v>0.37951000000000001</v>
      </c>
      <c r="I161" s="241">
        <f t="shared" si="48"/>
        <v>2852500</v>
      </c>
      <c r="K161" s="241">
        <f t="shared" si="44"/>
        <v>8981</v>
      </c>
      <c r="L161" s="241">
        <f t="shared" si="49"/>
        <v>2376529</v>
      </c>
      <c r="M161" s="241">
        <f t="shared" si="45"/>
        <v>3408.3793100000003</v>
      </c>
      <c r="N161" s="241">
        <f t="shared" si="46"/>
        <v>3408.3793100000003</v>
      </c>
      <c r="O161" s="241">
        <f t="shared" si="50"/>
        <v>-180617.68823000422</v>
      </c>
      <c r="P161" s="241">
        <f t="shared" si="51"/>
        <v>180617.68823000422</v>
      </c>
      <c r="Q161" s="242"/>
      <c r="R161" s="242"/>
      <c r="S161" s="242"/>
    </row>
    <row r="162" spans="1:19" s="237" customFormat="1">
      <c r="A162" s="236">
        <v>40391</v>
      </c>
      <c r="C162" s="238">
        <v>154</v>
      </c>
      <c r="D162" s="239">
        <f t="shared" si="52"/>
        <v>8981</v>
      </c>
      <c r="E162" s="239">
        <f t="shared" si="47"/>
        <v>2385510</v>
      </c>
      <c r="F162" s="239">
        <f t="shared" si="43"/>
        <v>-466990</v>
      </c>
      <c r="G162" s="240">
        <f>+Inputs!$D$3</f>
        <v>0.37951000000000001</v>
      </c>
      <c r="I162" s="241">
        <f t="shared" si="48"/>
        <v>2852500</v>
      </c>
      <c r="K162" s="241">
        <f t="shared" si="44"/>
        <v>8981</v>
      </c>
      <c r="L162" s="241">
        <f t="shared" si="49"/>
        <v>2385510</v>
      </c>
      <c r="M162" s="241">
        <f t="shared" si="45"/>
        <v>3408.3793100000003</v>
      </c>
      <c r="N162" s="241">
        <f t="shared" si="46"/>
        <v>3408.3793100000003</v>
      </c>
      <c r="O162" s="241">
        <f t="shared" si="50"/>
        <v>-177209.30892000423</v>
      </c>
      <c r="P162" s="241">
        <f t="shared" si="51"/>
        <v>177209.30892000423</v>
      </c>
      <c r="Q162" s="242"/>
      <c r="R162" s="242"/>
      <c r="S162" s="242"/>
    </row>
    <row r="163" spans="1:19" s="237" customFormat="1">
      <c r="A163" s="243">
        <v>40422</v>
      </c>
      <c r="C163" s="238">
        <v>155</v>
      </c>
      <c r="D163" s="239">
        <f t="shared" si="52"/>
        <v>8981</v>
      </c>
      <c r="E163" s="239">
        <f t="shared" si="47"/>
        <v>2394491</v>
      </c>
      <c r="F163" s="239">
        <f t="shared" si="43"/>
        <v>-458009</v>
      </c>
      <c r="G163" s="240">
        <f>+Inputs!$D$3</f>
        <v>0.37951000000000001</v>
      </c>
      <c r="I163" s="241">
        <f t="shared" si="48"/>
        <v>2852500</v>
      </c>
      <c r="K163" s="241">
        <f t="shared" si="44"/>
        <v>8981</v>
      </c>
      <c r="L163" s="241">
        <f t="shared" si="49"/>
        <v>2394491</v>
      </c>
      <c r="M163" s="241">
        <f t="shared" si="45"/>
        <v>3408.3793100000003</v>
      </c>
      <c r="N163" s="241">
        <f t="shared" si="46"/>
        <v>3408.3793100000003</v>
      </c>
      <c r="O163" s="241">
        <f t="shared" si="50"/>
        <v>-173800.92961000424</v>
      </c>
      <c r="P163" s="241">
        <f t="shared" si="51"/>
        <v>173800.92961000424</v>
      </c>
      <c r="Q163" s="242"/>
      <c r="R163" s="242"/>
      <c r="S163" s="242"/>
    </row>
    <row r="164" spans="1:19" s="237" customFormat="1">
      <c r="A164" s="236">
        <v>40452</v>
      </c>
      <c r="C164" s="238">
        <v>156</v>
      </c>
      <c r="D164" s="239">
        <f t="shared" si="52"/>
        <v>8981</v>
      </c>
      <c r="E164" s="239">
        <f t="shared" si="47"/>
        <v>2403472</v>
      </c>
      <c r="F164" s="239">
        <f t="shared" si="43"/>
        <v>-449028</v>
      </c>
      <c r="G164" s="240">
        <f>+Inputs!$D$3</f>
        <v>0.37951000000000001</v>
      </c>
      <c r="I164" s="241">
        <f t="shared" si="48"/>
        <v>2852500</v>
      </c>
      <c r="K164" s="241">
        <f t="shared" si="44"/>
        <v>8981</v>
      </c>
      <c r="L164" s="241">
        <f t="shared" si="49"/>
        <v>2403472</v>
      </c>
      <c r="M164" s="241">
        <f t="shared" si="45"/>
        <v>3408.3793100000003</v>
      </c>
      <c r="N164" s="241">
        <f t="shared" si="46"/>
        <v>3408.3793100000003</v>
      </c>
      <c r="O164" s="241">
        <f t="shared" si="50"/>
        <v>-170392.55030000425</v>
      </c>
      <c r="P164" s="241">
        <f t="shared" si="51"/>
        <v>170392.55030000425</v>
      </c>
      <c r="Q164" s="242"/>
      <c r="R164" s="242"/>
      <c r="S164" s="242"/>
    </row>
    <row r="165" spans="1:19" s="237" customFormat="1">
      <c r="A165" s="243">
        <v>40483</v>
      </c>
      <c r="C165" s="238">
        <v>157</v>
      </c>
      <c r="D165" s="239">
        <f t="shared" si="52"/>
        <v>8981</v>
      </c>
      <c r="E165" s="239">
        <f t="shared" si="47"/>
        <v>2412453</v>
      </c>
      <c r="F165" s="239">
        <f t="shared" si="43"/>
        <v>-440047</v>
      </c>
      <c r="G165" s="240">
        <f>+Inputs!$D$3</f>
        <v>0.37951000000000001</v>
      </c>
      <c r="I165" s="241">
        <f t="shared" si="48"/>
        <v>2852500</v>
      </c>
      <c r="K165" s="241">
        <f t="shared" si="44"/>
        <v>8981</v>
      </c>
      <c r="L165" s="241">
        <f t="shared" si="49"/>
        <v>2412453</v>
      </c>
      <c r="M165" s="241">
        <f t="shared" si="45"/>
        <v>3408.3793100000003</v>
      </c>
      <c r="N165" s="241">
        <f t="shared" si="46"/>
        <v>3408.3793100000003</v>
      </c>
      <c r="O165" s="241">
        <f t="shared" si="50"/>
        <v>-166984.17099000426</v>
      </c>
      <c r="P165" s="241">
        <f t="shared" si="51"/>
        <v>166984.17099000426</v>
      </c>
      <c r="Q165" s="242"/>
      <c r="R165" s="242"/>
      <c r="S165" s="242"/>
    </row>
    <row r="166" spans="1:19" s="237" customFormat="1">
      <c r="A166" s="236">
        <v>40513</v>
      </c>
      <c r="C166" s="238">
        <v>158</v>
      </c>
      <c r="D166" s="239">
        <f t="shared" si="52"/>
        <v>8981</v>
      </c>
      <c r="E166" s="239">
        <f t="shared" si="47"/>
        <v>2421434</v>
      </c>
      <c r="F166" s="239">
        <f t="shared" si="43"/>
        <v>-431066</v>
      </c>
      <c r="G166" s="240">
        <f>+Inputs!$D$3</f>
        <v>0.37951000000000001</v>
      </c>
      <c r="I166" s="241">
        <f t="shared" si="48"/>
        <v>2852500</v>
      </c>
      <c r="K166" s="241">
        <f t="shared" si="44"/>
        <v>8981</v>
      </c>
      <c r="L166" s="241">
        <f t="shared" si="49"/>
        <v>2421434</v>
      </c>
      <c r="M166" s="241">
        <f t="shared" si="45"/>
        <v>3408.3793100000003</v>
      </c>
      <c r="N166" s="241">
        <f t="shared" si="46"/>
        <v>3408.3793100000003</v>
      </c>
      <c r="O166" s="241">
        <f t="shared" si="50"/>
        <v>-163575.79168000427</v>
      </c>
      <c r="P166" s="241">
        <f t="shared" si="51"/>
        <v>163575.79168000427</v>
      </c>
      <c r="Q166" s="242"/>
      <c r="R166" s="242"/>
      <c r="S166" s="242"/>
    </row>
    <row r="167" spans="1:19" s="237" customFormat="1">
      <c r="A167" s="243">
        <v>40544</v>
      </c>
      <c r="C167" s="238">
        <v>159</v>
      </c>
      <c r="D167" s="239">
        <f t="shared" si="52"/>
        <v>8981</v>
      </c>
      <c r="E167" s="239">
        <f t="shared" si="47"/>
        <v>2430415</v>
      </c>
      <c r="F167" s="239">
        <f t="shared" si="43"/>
        <v>-422085</v>
      </c>
      <c r="G167" s="240">
        <f>+Inputs!$D$3</f>
        <v>0.37951000000000001</v>
      </c>
      <c r="I167" s="241">
        <f t="shared" si="48"/>
        <v>2852500</v>
      </c>
      <c r="K167" s="241">
        <f t="shared" si="44"/>
        <v>8981</v>
      </c>
      <c r="L167" s="241">
        <f t="shared" si="49"/>
        <v>2430415</v>
      </c>
      <c r="M167" s="241">
        <f t="shared" si="45"/>
        <v>3408.3793100000003</v>
      </c>
      <c r="N167" s="241">
        <f t="shared" si="46"/>
        <v>3408.3793100000003</v>
      </c>
      <c r="O167" s="241">
        <f t="shared" si="50"/>
        <v>-160167.41237000428</v>
      </c>
      <c r="P167" s="241">
        <f t="shared" si="51"/>
        <v>160167.41237000428</v>
      </c>
      <c r="Q167" s="242"/>
      <c r="R167" s="242"/>
      <c r="S167" s="242"/>
    </row>
    <row r="168" spans="1:19" s="237" customFormat="1">
      <c r="A168" s="236">
        <v>40575</v>
      </c>
      <c r="C168" s="238">
        <v>160</v>
      </c>
      <c r="D168" s="239">
        <f t="shared" si="52"/>
        <v>8981</v>
      </c>
      <c r="E168" s="239">
        <f t="shared" si="47"/>
        <v>2439396</v>
      </c>
      <c r="F168" s="239">
        <f t="shared" si="43"/>
        <v>-413104</v>
      </c>
      <c r="G168" s="240">
        <f>+Inputs!$D$3</f>
        <v>0.37951000000000001</v>
      </c>
      <c r="I168" s="241">
        <f t="shared" si="48"/>
        <v>2852500</v>
      </c>
      <c r="K168" s="241">
        <f t="shared" si="44"/>
        <v>8981</v>
      </c>
      <c r="L168" s="241">
        <f t="shared" si="49"/>
        <v>2439396</v>
      </c>
      <c r="M168" s="241">
        <f t="shared" si="45"/>
        <v>3408.3793100000003</v>
      </c>
      <c r="N168" s="241">
        <f t="shared" si="46"/>
        <v>3408.3793100000003</v>
      </c>
      <c r="O168" s="241">
        <f t="shared" si="50"/>
        <v>-156759.03306000429</v>
      </c>
      <c r="P168" s="241">
        <f t="shared" si="51"/>
        <v>156759.03306000429</v>
      </c>
      <c r="Q168" s="242"/>
      <c r="R168" s="242"/>
      <c r="S168" s="242"/>
    </row>
    <row r="169" spans="1:19" s="237" customFormat="1">
      <c r="A169" s="243">
        <v>40603</v>
      </c>
      <c r="C169" s="238">
        <v>161</v>
      </c>
      <c r="D169" s="239">
        <f t="shared" si="52"/>
        <v>8981</v>
      </c>
      <c r="E169" s="239">
        <f t="shared" si="47"/>
        <v>2448377</v>
      </c>
      <c r="F169" s="239">
        <f t="shared" ref="F169:F188" si="53">$B$9+E169</f>
        <v>-404123</v>
      </c>
      <c r="G169" s="240">
        <f>+Inputs!$D$3</f>
        <v>0.37951000000000001</v>
      </c>
      <c r="I169" s="241">
        <f t="shared" si="48"/>
        <v>2852500</v>
      </c>
      <c r="K169" s="241">
        <f t="shared" ref="K169:K188" si="54">D169</f>
        <v>8981</v>
      </c>
      <c r="L169" s="241">
        <f t="shared" si="49"/>
        <v>2448377</v>
      </c>
      <c r="M169" s="241">
        <f t="shared" ref="M169:M188" si="55">K169*G169</f>
        <v>3408.3793100000003</v>
      </c>
      <c r="N169" s="241">
        <f t="shared" ref="N169:N188" si="56">M169-J169</f>
        <v>3408.3793100000003</v>
      </c>
      <c r="O169" s="241">
        <f t="shared" si="50"/>
        <v>-153350.65375000431</v>
      </c>
      <c r="P169" s="241">
        <f t="shared" si="51"/>
        <v>153350.65375000431</v>
      </c>
      <c r="Q169" s="242"/>
      <c r="R169" s="242"/>
      <c r="S169" s="242"/>
    </row>
    <row r="170" spans="1:19" s="237" customFormat="1">
      <c r="A170" s="236">
        <v>40634</v>
      </c>
      <c r="C170" s="238">
        <v>162</v>
      </c>
      <c r="D170" s="239">
        <f t="shared" si="52"/>
        <v>8981</v>
      </c>
      <c r="E170" s="239">
        <f t="shared" ref="E170:E188" si="57">+E169+D170</f>
        <v>2457358</v>
      </c>
      <c r="F170" s="239">
        <f t="shared" si="53"/>
        <v>-395142</v>
      </c>
      <c r="G170" s="240">
        <f>+Inputs!$D$3</f>
        <v>0.37951000000000001</v>
      </c>
      <c r="I170" s="241">
        <f t="shared" ref="I170:I188" si="58">+I169+H170</f>
        <v>2852500</v>
      </c>
      <c r="K170" s="241">
        <f t="shared" si="54"/>
        <v>8981</v>
      </c>
      <c r="L170" s="241">
        <f t="shared" ref="L170:L188" si="59">+L169+K170</f>
        <v>2457358</v>
      </c>
      <c r="M170" s="241">
        <f t="shared" si="55"/>
        <v>3408.3793100000003</v>
      </c>
      <c r="N170" s="241">
        <f t="shared" si="56"/>
        <v>3408.3793100000003</v>
      </c>
      <c r="O170" s="241">
        <f t="shared" ref="O170:O188" si="60">+O169+N170</f>
        <v>-149942.27444000432</v>
      </c>
      <c r="P170" s="241">
        <f t="shared" ref="P170:P188" si="61">P169-N170</f>
        <v>149942.27444000432</v>
      </c>
      <c r="Q170" s="242"/>
      <c r="R170" s="242"/>
      <c r="S170" s="242"/>
    </row>
    <row r="171" spans="1:19" s="237" customFormat="1">
      <c r="A171" s="243">
        <v>40664</v>
      </c>
      <c r="C171" s="238">
        <v>163</v>
      </c>
      <c r="D171" s="239">
        <f t="shared" si="52"/>
        <v>8981</v>
      </c>
      <c r="E171" s="239">
        <f t="shared" si="57"/>
        <v>2466339</v>
      </c>
      <c r="F171" s="239">
        <f t="shared" si="53"/>
        <v>-386161</v>
      </c>
      <c r="G171" s="240">
        <f>+Inputs!$D$3</f>
        <v>0.37951000000000001</v>
      </c>
      <c r="I171" s="241">
        <f t="shared" si="58"/>
        <v>2852500</v>
      </c>
      <c r="K171" s="241">
        <f t="shared" si="54"/>
        <v>8981</v>
      </c>
      <c r="L171" s="241">
        <f t="shared" si="59"/>
        <v>2466339</v>
      </c>
      <c r="M171" s="241">
        <f t="shared" si="55"/>
        <v>3408.3793100000003</v>
      </c>
      <c r="N171" s="241">
        <f t="shared" si="56"/>
        <v>3408.3793100000003</v>
      </c>
      <c r="O171" s="241">
        <f t="shared" si="60"/>
        <v>-146533.89513000433</v>
      </c>
      <c r="P171" s="241">
        <f t="shared" si="61"/>
        <v>146533.89513000433</v>
      </c>
      <c r="Q171" s="242"/>
      <c r="R171" s="242"/>
      <c r="S171" s="242"/>
    </row>
    <row r="172" spans="1:19" s="237" customFormat="1">
      <c r="A172" s="236">
        <v>40695</v>
      </c>
      <c r="C172" s="238">
        <v>164</v>
      </c>
      <c r="D172" s="239">
        <f t="shared" si="52"/>
        <v>8981</v>
      </c>
      <c r="E172" s="239">
        <f t="shared" si="57"/>
        <v>2475320</v>
      </c>
      <c r="F172" s="239">
        <f t="shared" si="53"/>
        <v>-377180</v>
      </c>
      <c r="G172" s="240">
        <f>+Inputs!$D$3</f>
        <v>0.37951000000000001</v>
      </c>
      <c r="I172" s="241">
        <f t="shared" si="58"/>
        <v>2852500</v>
      </c>
      <c r="K172" s="241">
        <f t="shared" si="54"/>
        <v>8981</v>
      </c>
      <c r="L172" s="241">
        <f t="shared" si="59"/>
        <v>2475320</v>
      </c>
      <c r="M172" s="241">
        <f t="shared" si="55"/>
        <v>3408.3793100000003</v>
      </c>
      <c r="N172" s="241">
        <f t="shared" si="56"/>
        <v>3408.3793100000003</v>
      </c>
      <c r="O172" s="241">
        <f t="shared" si="60"/>
        <v>-143125.51582000434</v>
      </c>
      <c r="P172" s="241">
        <f t="shared" si="61"/>
        <v>143125.51582000434</v>
      </c>
      <c r="Q172" s="242"/>
      <c r="R172" s="242"/>
      <c r="S172" s="242"/>
    </row>
    <row r="173" spans="1:19" s="237" customFormat="1">
      <c r="A173" s="243">
        <v>40725</v>
      </c>
      <c r="C173" s="238">
        <v>165</v>
      </c>
      <c r="D173" s="239">
        <f t="shared" si="52"/>
        <v>8981</v>
      </c>
      <c r="E173" s="239">
        <f t="shared" si="57"/>
        <v>2484301</v>
      </c>
      <c r="F173" s="239">
        <f t="shared" si="53"/>
        <v>-368199</v>
      </c>
      <c r="G173" s="240">
        <f>+Inputs!$D$3</f>
        <v>0.37951000000000001</v>
      </c>
      <c r="I173" s="241">
        <f t="shared" si="58"/>
        <v>2852500</v>
      </c>
      <c r="K173" s="241">
        <f t="shared" si="54"/>
        <v>8981</v>
      </c>
      <c r="L173" s="241">
        <f t="shared" si="59"/>
        <v>2484301</v>
      </c>
      <c r="M173" s="241">
        <f t="shared" si="55"/>
        <v>3408.3793100000003</v>
      </c>
      <c r="N173" s="241">
        <f t="shared" si="56"/>
        <v>3408.3793100000003</v>
      </c>
      <c r="O173" s="241">
        <f t="shared" si="60"/>
        <v>-139717.13651000435</v>
      </c>
      <c r="P173" s="241">
        <f t="shared" si="61"/>
        <v>139717.13651000435</v>
      </c>
      <c r="Q173" s="242"/>
      <c r="R173" s="242"/>
      <c r="S173" s="242"/>
    </row>
    <row r="174" spans="1:19" s="237" customFormat="1">
      <c r="A174" s="236">
        <v>40756</v>
      </c>
      <c r="C174" s="238">
        <v>166</v>
      </c>
      <c r="D174" s="239">
        <f t="shared" si="52"/>
        <v>8981</v>
      </c>
      <c r="E174" s="239">
        <f t="shared" si="57"/>
        <v>2493282</v>
      </c>
      <c r="F174" s="239">
        <f t="shared" si="53"/>
        <v>-359218</v>
      </c>
      <c r="G174" s="240">
        <f>+Inputs!$D$3</f>
        <v>0.37951000000000001</v>
      </c>
      <c r="I174" s="241">
        <f t="shared" si="58"/>
        <v>2852500</v>
      </c>
      <c r="K174" s="241">
        <f t="shared" si="54"/>
        <v>8981</v>
      </c>
      <c r="L174" s="241">
        <f t="shared" si="59"/>
        <v>2493282</v>
      </c>
      <c r="M174" s="241">
        <f t="shared" si="55"/>
        <v>3408.3793100000003</v>
      </c>
      <c r="N174" s="241">
        <f t="shared" si="56"/>
        <v>3408.3793100000003</v>
      </c>
      <c r="O174" s="241">
        <f t="shared" si="60"/>
        <v>-136308.75720000436</v>
      </c>
      <c r="P174" s="241">
        <f t="shared" si="61"/>
        <v>136308.75720000436</v>
      </c>
      <c r="Q174" s="242"/>
      <c r="R174" s="242"/>
      <c r="S174" s="242"/>
    </row>
    <row r="175" spans="1:19" s="237" customFormat="1">
      <c r="A175" s="243">
        <v>40787</v>
      </c>
      <c r="C175" s="238">
        <v>167</v>
      </c>
      <c r="D175" s="239">
        <f t="shared" si="52"/>
        <v>8981</v>
      </c>
      <c r="E175" s="239">
        <f t="shared" si="57"/>
        <v>2502263</v>
      </c>
      <c r="F175" s="239">
        <f t="shared" si="53"/>
        <v>-350237</v>
      </c>
      <c r="G175" s="240">
        <f>+Inputs!$D$3</f>
        <v>0.37951000000000001</v>
      </c>
      <c r="I175" s="241">
        <f t="shared" si="58"/>
        <v>2852500</v>
      </c>
      <c r="K175" s="241">
        <f t="shared" si="54"/>
        <v>8981</v>
      </c>
      <c r="L175" s="241">
        <f t="shared" si="59"/>
        <v>2502263</v>
      </c>
      <c r="M175" s="241">
        <f t="shared" si="55"/>
        <v>3408.3793100000003</v>
      </c>
      <c r="N175" s="241">
        <f t="shared" si="56"/>
        <v>3408.3793100000003</v>
      </c>
      <c r="O175" s="241">
        <f t="shared" si="60"/>
        <v>-132900.37789000437</v>
      </c>
      <c r="P175" s="241">
        <f t="shared" si="61"/>
        <v>132900.37789000437</v>
      </c>
      <c r="Q175" s="242"/>
      <c r="R175" s="242"/>
      <c r="S175" s="242"/>
    </row>
    <row r="176" spans="1:19" s="237" customFormat="1">
      <c r="A176" s="236">
        <v>40817</v>
      </c>
      <c r="C176" s="238">
        <v>168</v>
      </c>
      <c r="D176" s="239">
        <f t="shared" si="52"/>
        <v>8981</v>
      </c>
      <c r="E176" s="239">
        <f t="shared" si="57"/>
        <v>2511244</v>
      </c>
      <c r="F176" s="239">
        <f t="shared" si="53"/>
        <v>-341256</v>
      </c>
      <c r="G176" s="240">
        <f>+Inputs!$D$3</f>
        <v>0.37951000000000001</v>
      </c>
      <c r="I176" s="241">
        <f t="shared" si="58"/>
        <v>2852500</v>
      </c>
      <c r="K176" s="241">
        <f t="shared" si="54"/>
        <v>8981</v>
      </c>
      <c r="L176" s="241">
        <f t="shared" si="59"/>
        <v>2511244</v>
      </c>
      <c r="M176" s="241">
        <f t="shared" si="55"/>
        <v>3408.3793100000003</v>
      </c>
      <c r="N176" s="241">
        <f t="shared" si="56"/>
        <v>3408.3793100000003</v>
      </c>
      <c r="O176" s="241">
        <f t="shared" si="60"/>
        <v>-129491.99858000437</v>
      </c>
      <c r="P176" s="241">
        <f t="shared" si="61"/>
        <v>129491.99858000437</v>
      </c>
      <c r="Q176" s="242"/>
      <c r="R176" s="242"/>
      <c r="S176" s="242"/>
    </row>
    <row r="177" spans="1:19" s="237" customFormat="1">
      <c r="A177" s="243">
        <v>40848</v>
      </c>
      <c r="C177" s="238">
        <v>169</v>
      </c>
      <c r="D177" s="239">
        <f t="shared" si="52"/>
        <v>8981</v>
      </c>
      <c r="E177" s="239">
        <f t="shared" si="57"/>
        <v>2520225</v>
      </c>
      <c r="F177" s="239">
        <f t="shared" si="53"/>
        <v>-332275</v>
      </c>
      <c r="G177" s="240">
        <f>+Inputs!$D$3</f>
        <v>0.37951000000000001</v>
      </c>
      <c r="I177" s="241">
        <f t="shared" si="58"/>
        <v>2852500</v>
      </c>
      <c r="K177" s="241">
        <f t="shared" si="54"/>
        <v>8981</v>
      </c>
      <c r="L177" s="241">
        <f t="shared" si="59"/>
        <v>2520225</v>
      </c>
      <c r="M177" s="241">
        <f t="shared" si="55"/>
        <v>3408.3793100000003</v>
      </c>
      <c r="N177" s="241">
        <f t="shared" si="56"/>
        <v>3408.3793100000003</v>
      </c>
      <c r="O177" s="241">
        <f t="shared" si="60"/>
        <v>-126083.61927000436</v>
      </c>
      <c r="P177" s="241">
        <f t="shared" si="61"/>
        <v>126083.61927000436</v>
      </c>
      <c r="Q177" s="242"/>
      <c r="R177" s="242"/>
      <c r="S177" s="242"/>
    </row>
    <row r="178" spans="1:19" s="237" customFormat="1">
      <c r="A178" s="236">
        <v>40878</v>
      </c>
      <c r="C178" s="238">
        <v>170</v>
      </c>
      <c r="D178" s="239">
        <f t="shared" si="52"/>
        <v>8981</v>
      </c>
      <c r="E178" s="239">
        <f t="shared" si="57"/>
        <v>2529206</v>
      </c>
      <c r="F178" s="239">
        <f t="shared" si="53"/>
        <v>-323294</v>
      </c>
      <c r="G178" s="240">
        <f>+Inputs!$D$3</f>
        <v>0.37951000000000001</v>
      </c>
      <c r="I178" s="241">
        <f t="shared" si="58"/>
        <v>2852500</v>
      </c>
      <c r="K178" s="241">
        <f t="shared" si="54"/>
        <v>8981</v>
      </c>
      <c r="L178" s="241">
        <f t="shared" si="59"/>
        <v>2529206</v>
      </c>
      <c r="M178" s="241">
        <f t="shared" si="55"/>
        <v>3408.3793100000003</v>
      </c>
      <c r="N178" s="241">
        <f t="shared" si="56"/>
        <v>3408.3793100000003</v>
      </c>
      <c r="O178" s="241">
        <f t="shared" si="60"/>
        <v>-122675.23996000436</v>
      </c>
      <c r="P178" s="241">
        <f t="shared" si="61"/>
        <v>122675.23996000436</v>
      </c>
      <c r="Q178" s="242"/>
      <c r="R178" s="242"/>
      <c r="S178" s="242"/>
    </row>
    <row r="179" spans="1:19" s="237" customFormat="1">
      <c r="A179" s="243">
        <v>40909</v>
      </c>
      <c r="C179" s="238">
        <v>171</v>
      </c>
      <c r="D179" s="239">
        <f t="shared" si="52"/>
        <v>8981</v>
      </c>
      <c r="E179" s="239">
        <f t="shared" si="57"/>
        <v>2538187</v>
      </c>
      <c r="F179" s="239">
        <f t="shared" si="53"/>
        <v>-314313</v>
      </c>
      <c r="G179" s="240">
        <f>+Inputs!$D$3</f>
        <v>0.37951000000000001</v>
      </c>
      <c r="I179" s="241">
        <f t="shared" si="58"/>
        <v>2852500</v>
      </c>
      <c r="K179" s="241">
        <f t="shared" si="54"/>
        <v>8981</v>
      </c>
      <c r="L179" s="241">
        <f t="shared" si="59"/>
        <v>2538187</v>
      </c>
      <c r="M179" s="241">
        <f t="shared" si="55"/>
        <v>3408.3793100000003</v>
      </c>
      <c r="N179" s="241">
        <f t="shared" si="56"/>
        <v>3408.3793100000003</v>
      </c>
      <c r="O179" s="241">
        <f t="shared" si="60"/>
        <v>-119266.86065000435</v>
      </c>
      <c r="P179" s="241">
        <f t="shared" si="61"/>
        <v>119266.86065000435</v>
      </c>
      <c r="Q179" s="242"/>
      <c r="R179" s="242"/>
      <c r="S179" s="242"/>
    </row>
    <row r="180" spans="1:19" s="237" customFormat="1">
      <c r="A180" s="236">
        <v>40940</v>
      </c>
      <c r="C180" s="238">
        <v>172</v>
      </c>
      <c r="D180" s="239">
        <f t="shared" si="52"/>
        <v>8981</v>
      </c>
      <c r="E180" s="239">
        <f t="shared" si="57"/>
        <v>2547168</v>
      </c>
      <c r="F180" s="239">
        <f t="shared" si="53"/>
        <v>-305332</v>
      </c>
      <c r="G180" s="240">
        <f>+Inputs!$D$3</f>
        <v>0.37951000000000001</v>
      </c>
      <c r="I180" s="241">
        <f t="shared" si="58"/>
        <v>2852500</v>
      </c>
      <c r="K180" s="241">
        <f t="shared" si="54"/>
        <v>8981</v>
      </c>
      <c r="L180" s="241">
        <f t="shared" si="59"/>
        <v>2547168</v>
      </c>
      <c r="M180" s="241">
        <f t="shared" si="55"/>
        <v>3408.3793100000003</v>
      </c>
      <c r="N180" s="241">
        <f t="shared" si="56"/>
        <v>3408.3793100000003</v>
      </c>
      <c r="O180" s="241">
        <f t="shared" si="60"/>
        <v>-115858.48134000435</v>
      </c>
      <c r="P180" s="241">
        <f t="shared" si="61"/>
        <v>115858.48134000435</v>
      </c>
      <c r="Q180" s="242"/>
      <c r="R180" s="242"/>
      <c r="S180" s="242"/>
    </row>
    <row r="181" spans="1:19" s="237" customFormat="1">
      <c r="A181" s="243">
        <v>40969</v>
      </c>
      <c r="C181" s="238">
        <v>173</v>
      </c>
      <c r="D181" s="239">
        <f t="shared" si="52"/>
        <v>8981</v>
      </c>
      <c r="E181" s="239">
        <f t="shared" si="57"/>
        <v>2556149</v>
      </c>
      <c r="F181" s="239">
        <f t="shared" si="53"/>
        <v>-296351</v>
      </c>
      <c r="G181" s="240">
        <f>+Inputs!$D$3</f>
        <v>0.37951000000000001</v>
      </c>
      <c r="I181" s="241">
        <f t="shared" si="58"/>
        <v>2852500</v>
      </c>
      <c r="K181" s="241">
        <f t="shared" si="54"/>
        <v>8981</v>
      </c>
      <c r="L181" s="241">
        <f t="shared" si="59"/>
        <v>2556149</v>
      </c>
      <c r="M181" s="241">
        <f t="shared" si="55"/>
        <v>3408.3793100000003</v>
      </c>
      <c r="N181" s="241">
        <f t="shared" si="56"/>
        <v>3408.3793100000003</v>
      </c>
      <c r="O181" s="241">
        <f t="shared" si="60"/>
        <v>-112450.10203000435</v>
      </c>
      <c r="P181" s="241">
        <f t="shared" si="61"/>
        <v>112450.10203000435</v>
      </c>
      <c r="Q181" s="242"/>
      <c r="R181" s="242"/>
      <c r="S181" s="242"/>
    </row>
    <row r="182" spans="1:19" s="237" customFormat="1">
      <c r="A182" s="236">
        <v>41000</v>
      </c>
      <c r="C182" s="238">
        <v>174</v>
      </c>
      <c r="D182" s="239">
        <f t="shared" si="52"/>
        <v>8981</v>
      </c>
      <c r="E182" s="239">
        <f t="shared" si="57"/>
        <v>2565130</v>
      </c>
      <c r="F182" s="239">
        <f t="shared" si="53"/>
        <v>-287370</v>
      </c>
      <c r="G182" s="240">
        <f>+Inputs!$D$3</f>
        <v>0.37951000000000001</v>
      </c>
      <c r="I182" s="241">
        <f t="shared" si="58"/>
        <v>2852500</v>
      </c>
      <c r="K182" s="241">
        <f t="shared" si="54"/>
        <v>8981</v>
      </c>
      <c r="L182" s="241">
        <f t="shared" si="59"/>
        <v>2565130</v>
      </c>
      <c r="M182" s="241">
        <f t="shared" si="55"/>
        <v>3408.3793100000003</v>
      </c>
      <c r="N182" s="241">
        <f t="shared" si="56"/>
        <v>3408.3793100000003</v>
      </c>
      <c r="O182" s="241">
        <f t="shared" si="60"/>
        <v>-109041.72272000434</v>
      </c>
      <c r="P182" s="241">
        <f t="shared" si="61"/>
        <v>109041.72272000434</v>
      </c>
      <c r="Q182" s="242"/>
      <c r="R182" s="242"/>
      <c r="S182" s="242"/>
    </row>
    <row r="183" spans="1:19" s="237" customFormat="1">
      <c r="A183" s="243">
        <v>41030</v>
      </c>
      <c r="C183" s="238">
        <v>175</v>
      </c>
      <c r="D183" s="239">
        <f t="shared" si="52"/>
        <v>8981</v>
      </c>
      <c r="E183" s="239">
        <f t="shared" si="57"/>
        <v>2574111</v>
      </c>
      <c r="F183" s="239">
        <f t="shared" si="53"/>
        <v>-278389</v>
      </c>
      <c r="G183" s="240">
        <f>+Inputs!$D$3</f>
        <v>0.37951000000000001</v>
      </c>
      <c r="I183" s="241">
        <f t="shared" si="58"/>
        <v>2852500</v>
      </c>
      <c r="K183" s="241">
        <f t="shared" si="54"/>
        <v>8981</v>
      </c>
      <c r="L183" s="241">
        <f t="shared" si="59"/>
        <v>2574111</v>
      </c>
      <c r="M183" s="241">
        <f t="shared" si="55"/>
        <v>3408.3793100000003</v>
      </c>
      <c r="N183" s="241">
        <f t="shared" si="56"/>
        <v>3408.3793100000003</v>
      </c>
      <c r="O183" s="241">
        <f t="shared" si="60"/>
        <v>-105633.34341000434</v>
      </c>
      <c r="P183" s="241">
        <f t="shared" si="61"/>
        <v>105633.34341000434</v>
      </c>
      <c r="Q183" s="242"/>
      <c r="R183" s="242"/>
      <c r="S183" s="242"/>
    </row>
    <row r="184" spans="1:19" s="237" customFormat="1">
      <c r="A184" s="236">
        <v>41061</v>
      </c>
      <c r="C184" s="238">
        <v>176</v>
      </c>
      <c r="D184" s="239">
        <f t="shared" si="52"/>
        <v>8981</v>
      </c>
      <c r="E184" s="239">
        <f t="shared" si="57"/>
        <v>2583092</v>
      </c>
      <c r="F184" s="239">
        <f t="shared" si="53"/>
        <v>-269408</v>
      </c>
      <c r="G184" s="240">
        <f>+Inputs!$D$3</f>
        <v>0.37951000000000001</v>
      </c>
      <c r="I184" s="241">
        <f t="shared" si="58"/>
        <v>2852500</v>
      </c>
      <c r="K184" s="241">
        <f t="shared" si="54"/>
        <v>8981</v>
      </c>
      <c r="L184" s="241">
        <f t="shared" si="59"/>
        <v>2583092</v>
      </c>
      <c r="M184" s="241">
        <f t="shared" si="55"/>
        <v>3408.3793100000003</v>
      </c>
      <c r="N184" s="241">
        <f t="shared" si="56"/>
        <v>3408.3793100000003</v>
      </c>
      <c r="O184" s="241">
        <f t="shared" si="60"/>
        <v>-102224.96410000433</v>
      </c>
      <c r="P184" s="241">
        <f t="shared" si="61"/>
        <v>102224.96410000433</v>
      </c>
      <c r="Q184" s="242"/>
      <c r="R184" s="242"/>
      <c r="S184" s="242"/>
    </row>
    <row r="185" spans="1:19" s="237" customFormat="1">
      <c r="A185" s="243">
        <v>41091</v>
      </c>
      <c r="C185" s="238">
        <v>177</v>
      </c>
      <c r="D185" s="239">
        <f t="shared" si="52"/>
        <v>8981</v>
      </c>
      <c r="E185" s="239">
        <f t="shared" si="57"/>
        <v>2592073</v>
      </c>
      <c r="F185" s="239">
        <f t="shared" si="53"/>
        <v>-260427</v>
      </c>
      <c r="G185" s="240">
        <f>+Inputs!$D$3</f>
        <v>0.37951000000000001</v>
      </c>
      <c r="I185" s="241">
        <f t="shared" si="58"/>
        <v>2852500</v>
      </c>
      <c r="K185" s="241">
        <f t="shared" si="54"/>
        <v>8981</v>
      </c>
      <c r="L185" s="241">
        <f t="shared" si="59"/>
        <v>2592073</v>
      </c>
      <c r="M185" s="241">
        <f t="shared" si="55"/>
        <v>3408.3793100000003</v>
      </c>
      <c r="N185" s="241">
        <f t="shared" si="56"/>
        <v>3408.3793100000003</v>
      </c>
      <c r="O185" s="241">
        <f t="shared" si="60"/>
        <v>-98816.58479000433</v>
      </c>
      <c r="P185" s="241">
        <f t="shared" si="61"/>
        <v>98816.58479000433</v>
      </c>
      <c r="Q185" s="242"/>
      <c r="R185" s="242"/>
      <c r="S185" s="242"/>
    </row>
    <row r="186" spans="1:19" s="237" customFormat="1">
      <c r="A186" s="236">
        <v>41122</v>
      </c>
      <c r="C186" s="238">
        <v>178</v>
      </c>
      <c r="D186" s="239">
        <f t="shared" si="52"/>
        <v>8981</v>
      </c>
      <c r="E186" s="239">
        <f t="shared" si="57"/>
        <v>2601054</v>
      </c>
      <c r="F186" s="239">
        <f t="shared" si="53"/>
        <v>-251446</v>
      </c>
      <c r="G186" s="240">
        <f>+Inputs!$D$3</f>
        <v>0.37951000000000001</v>
      </c>
      <c r="I186" s="241">
        <f t="shared" si="58"/>
        <v>2852500</v>
      </c>
      <c r="K186" s="241">
        <f t="shared" si="54"/>
        <v>8981</v>
      </c>
      <c r="L186" s="241">
        <f t="shared" si="59"/>
        <v>2601054</v>
      </c>
      <c r="M186" s="241">
        <f t="shared" si="55"/>
        <v>3408.3793100000003</v>
      </c>
      <c r="N186" s="241">
        <f t="shared" si="56"/>
        <v>3408.3793100000003</v>
      </c>
      <c r="O186" s="241">
        <f t="shared" si="60"/>
        <v>-95408.205480004326</v>
      </c>
      <c r="P186" s="241">
        <f t="shared" si="61"/>
        <v>95408.205480004326</v>
      </c>
      <c r="Q186" s="242"/>
      <c r="R186" s="242"/>
      <c r="S186" s="242"/>
    </row>
    <row r="187" spans="1:19" s="237" customFormat="1">
      <c r="A187" s="243">
        <v>41153</v>
      </c>
      <c r="C187" s="238">
        <v>179</v>
      </c>
      <c r="D187" s="239">
        <f t="shared" si="52"/>
        <v>8981</v>
      </c>
      <c r="E187" s="239">
        <f t="shared" si="57"/>
        <v>2610035</v>
      </c>
      <c r="F187" s="239">
        <f t="shared" si="53"/>
        <v>-242465</v>
      </c>
      <c r="G187" s="240">
        <f>+Inputs!$D$3</f>
        <v>0.37951000000000001</v>
      </c>
      <c r="I187" s="241">
        <f t="shared" si="58"/>
        <v>2852500</v>
      </c>
      <c r="K187" s="241">
        <f t="shared" si="54"/>
        <v>8981</v>
      </c>
      <c r="L187" s="241">
        <f t="shared" si="59"/>
        <v>2610035</v>
      </c>
      <c r="M187" s="241">
        <f t="shared" si="55"/>
        <v>3408.3793100000003</v>
      </c>
      <c r="N187" s="241">
        <f t="shared" si="56"/>
        <v>3408.3793100000003</v>
      </c>
      <c r="O187" s="241">
        <f t="shared" si="60"/>
        <v>-91999.826170004322</v>
      </c>
      <c r="P187" s="241">
        <f t="shared" si="61"/>
        <v>91999.826170004322</v>
      </c>
      <c r="Q187" s="242"/>
      <c r="R187" s="242"/>
      <c r="S187" s="242"/>
    </row>
    <row r="188" spans="1:19" s="237" customFormat="1">
      <c r="A188" s="236">
        <v>41183</v>
      </c>
      <c r="C188" s="238">
        <v>180</v>
      </c>
      <c r="D188" s="239">
        <f t="shared" si="52"/>
        <v>8981</v>
      </c>
      <c r="E188" s="239">
        <f t="shared" si="57"/>
        <v>2619016</v>
      </c>
      <c r="F188" s="239">
        <f t="shared" si="53"/>
        <v>-233484</v>
      </c>
      <c r="G188" s="240">
        <f>+Inputs!$D$3</f>
        <v>0.37951000000000001</v>
      </c>
      <c r="I188" s="241">
        <f t="shared" si="58"/>
        <v>2852500</v>
      </c>
      <c r="K188" s="241">
        <f t="shared" si="54"/>
        <v>8981</v>
      </c>
      <c r="L188" s="241">
        <f t="shared" si="59"/>
        <v>2619016</v>
      </c>
      <c r="M188" s="241">
        <f t="shared" si="55"/>
        <v>3408.3793100000003</v>
      </c>
      <c r="N188" s="241">
        <f t="shared" si="56"/>
        <v>3408.3793100000003</v>
      </c>
      <c r="O188" s="241">
        <f t="shared" si="60"/>
        <v>-88591.446860004318</v>
      </c>
      <c r="P188" s="241">
        <f t="shared" si="61"/>
        <v>88591.446860004318</v>
      </c>
      <c r="Q188" s="242"/>
      <c r="R188" s="242"/>
      <c r="S188" s="242"/>
    </row>
    <row r="189" spans="1:19" s="237" customFormat="1">
      <c r="A189" s="243">
        <v>41214</v>
      </c>
      <c r="C189" s="238">
        <v>181</v>
      </c>
      <c r="D189" s="239">
        <f t="shared" si="52"/>
        <v>8981</v>
      </c>
      <c r="E189" s="239">
        <f t="shared" ref="E189:E214" si="62">+E188+D189</f>
        <v>2627997</v>
      </c>
      <c r="F189" s="239">
        <f t="shared" ref="F189:F214" si="63">$B$9+E189</f>
        <v>-224503</v>
      </c>
      <c r="G189" s="240">
        <f>+Inputs!$D$3</f>
        <v>0.37951000000000001</v>
      </c>
      <c r="I189" s="241">
        <f t="shared" ref="I189:I214" si="64">+I188+H189</f>
        <v>2852500</v>
      </c>
      <c r="K189" s="241">
        <f t="shared" ref="K189:K214" si="65">D189</f>
        <v>8981</v>
      </c>
      <c r="L189" s="241">
        <f t="shared" ref="L189:L214" si="66">+L188+K189</f>
        <v>2627997</v>
      </c>
      <c r="M189" s="241">
        <f t="shared" ref="M189:M214" si="67">K189*G189</f>
        <v>3408.3793100000003</v>
      </c>
      <c r="N189" s="241">
        <f t="shared" ref="N189:N214" si="68">M189-J189</f>
        <v>3408.3793100000003</v>
      </c>
      <c r="O189" s="241">
        <f t="shared" ref="O189:O214" si="69">+O188+N189</f>
        <v>-85183.067550004314</v>
      </c>
      <c r="P189" s="241">
        <f t="shared" ref="P189:P214" si="70">P188-N189</f>
        <v>85183.067550004314</v>
      </c>
      <c r="Q189" s="242"/>
      <c r="R189" s="242"/>
      <c r="S189" s="242"/>
    </row>
    <row r="190" spans="1:19" s="237" customFormat="1">
      <c r="A190" s="236">
        <v>41244</v>
      </c>
      <c r="C190" s="238">
        <v>182</v>
      </c>
      <c r="D190" s="239">
        <f t="shared" si="52"/>
        <v>8981</v>
      </c>
      <c r="E190" s="239">
        <f t="shared" si="62"/>
        <v>2636978</v>
      </c>
      <c r="F190" s="239">
        <f t="shared" si="63"/>
        <v>-215522</v>
      </c>
      <c r="G190" s="240">
        <f>+Inputs!$D$3</f>
        <v>0.37951000000000001</v>
      </c>
      <c r="I190" s="241">
        <f t="shared" si="64"/>
        <v>2852500</v>
      </c>
      <c r="K190" s="241">
        <f t="shared" si="65"/>
        <v>8981</v>
      </c>
      <c r="L190" s="241">
        <f t="shared" si="66"/>
        <v>2636978</v>
      </c>
      <c r="M190" s="241">
        <f t="shared" si="67"/>
        <v>3408.3793100000003</v>
      </c>
      <c r="N190" s="241">
        <f t="shared" si="68"/>
        <v>3408.3793100000003</v>
      </c>
      <c r="O190" s="241">
        <f t="shared" si="69"/>
        <v>-81774.688240004311</v>
      </c>
      <c r="P190" s="241">
        <f t="shared" si="70"/>
        <v>81774.688240004311</v>
      </c>
      <c r="Q190" s="242"/>
      <c r="R190" s="242"/>
      <c r="S190" s="242"/>
    </row>
    <row r="191" spans="1:19" s="237" customFormat="1">
      <c r="A191" s="243">
        <v>41275</v>
      </c>
      <c r="C191" s="238">
        <v>183</v>
      </c>
      <c r="D191" s="239">
        <f t="shared" si="52"/>
        <v>8981</v>
      </c>
      <c r="E191" s="239">
        <f t="shared" si="62"/>
        <v>2645959</v>
      </c>
      <c r="F191" s="239">
        <f t="shared" si="63"/>
        <v>-206541</v>
      </c>
      <c r="G191" s="240">
        <f>+Inputs!$D$3</f>
        <v>0.37951000000000001</v>
      </c>
      <c r="I191" s="241">
        <f t="shared" si="64"/>
        <v>2852500</v>
      </c>
      <c r="K191" s="241">
        <f t="shared" si="65"/>
        <v>8981</v>
      </c>
      <c r="L191" s="241">
        <f t="shared" si="66"/>
        <v>2645959</v>
      </c>
      <c r="M191" s="241">
        <f t="shared" si="67"/>
        <v>3408.3793100000003</v>
      </c>
      <c r="N191" s="241">
        <f t="shared" si="68"/>
        <v>3408.3793100000003</v>
      </c>
      <c r="O191" s="241">
        <f t="shared" si="69"/>
        <v>-78366.308930004307</v>
      </c>
      <c r="P191" s="241">
        <f t="shared" si="70"/>
        <v>78366.308930004307</v>
      </c>
      <c r="Q191" s="242"/>
      <c r="R191" s="242"/>
      <c r="S191" s="242"/>
    </row>
    <row r="192" spans="1:19" s="237" customFormat="1">
      <c r="A192" s="236">
        <v>41306</v>
      </c>
      <c r="C192" s="238">
        <v>184</v>
      </c>
      <c r="D192" s="239">
        <f t="shared" si="52"/>
        <v>8981</v>
      </c>
      <c r="E192" s="239">
        <f t="shared" si="62"/>
        <v>2654940</v>
      </c>
      <c r="F192" s="239">
        <f t="shared" si="63"/>
        <v>-197560</v>
      </c>
      <c r="G192" s="240">
        <f>+Inputs!$D$3</f>
        <v>0.37951000000000001</v>
      </c>
      <c r="I192" s="241">
        <f t="shared" si="64"/>
        <v>2852500</v>
      </c>
      <c r="K192" s="241">
        <f t="shared" si="65"/>
        <v>8981</v>
      </c>
      <c r="L192" s="241">
        <f t="shared" si="66"/>
        <v>2654940</v>
      </c>
      <c r="M192" s="241">
        <f t="shared" si="67"/>
        <v>3408.3793100000003</v>
      </c>
      <c r="N192" s="241">
        <f t="shared" si="68"/>
        <v>3408.3793100000003</v>
      </c>
      <c r="O192" s="241">
        <f t="shared" si="69"/>
        <v>-74957.929620004303</v>
      </c>
      <c r="P192" s="241">
        <f t="shared" si="70"/>
        <v>74957.929620004303</v>
      </c>
      <c r="Q192" s="242"/>
      <c r="R192" s="242"/>
      <c r="S192" s="242"/>
    </row>
    <row r="193" spans="1:19" s="237" customFormat="1">
      <c r="A193" s="243">
        <v>41334</v>
      </c>
      <c r="C193" s="238">
        <v>185</v>
      </c>
      <c r="D193" s="239">
        <f t="shared" si="52"/>
        <v>8981</v>
      </c>
      <c r="E193" s="239">
        <f t="shared" si="62"/>
        <v>2663921</v>
      </c>
      <c r="F193" s="239">
        <f t="shared" si="63"/>
        <v>-188579</v>
      </c>
      <c r="G193" s="240">
        <f>+Inputs!$D$3</f>
        <v>0.37951000000000001</v>
      </c>
      <c r="I193" s="241">
        <f t="shared" si="64"/>
        <v>2852500</v>
      </c>
      <c r="K193" s="241">
        <f t="shared" si="65"/>
        <v>8981</v>
      </c>
      <c r="L193" s="241">
        <f t="shared" si="66"/>
        <v>2663921</v>
      </c>
      <c r="M193" s="241">
        <f t="shared" si="67"/>
        <v>3408.3793100000003</v>
      </c>
      <c r="N193" s="241">
        <f t="shared" si="68"/>
        <v>3408.3793100000003</v>
      </c>
      <c r="O193" s="241">
        <f t="shared" si="69"/>
        <v>-71549.550310004299</v>
      </c>
      <c r="P193" s="241">
        <f t="shared" si="70"/>
        <v>71549.550310004299</v>
      </c>
      <c r="Q193" s="242"/>
      <c r="R193" s="242"/>
      <c r="S193" s="242"/>
    </row>
    <row r="194" spans="1:19" s="237" customFormat="1">
      <c r="A194" s="236">
        <v>41365</v>
      </c>
      <c r="C194" s="238">
        <v>186</v>
      </c>
      <c r="D194" s="239">
        <f t="shared" si="52"/>
        <v>8981</v>
      </c>
      <c r="E194" s="239">
        <f t="shared" si="62"/>
        <v>2672902</v>
      </c>
      <c r="F194" s="239">
        <f t="shared" si="63"/>
        <v>-179598</v>
      </c>
      <c r="G194" s="240">
        <f>+Inputs!$D$3</f>
        <v>0.37951000000000001</v>
      </c>
      <c r="I194" s="241">
        <f t="shared" si="64"/>
        <v>2852500</v>
      </c>
      <c r="K194" s="241">
        <f t="shared" si="65"/>
        <v>8981</v>
      </c>
      <c r="L194" s="241">
        <f t="shared" si="66"/>
        <v>2672902</v>
      </c>
      <c r="M194" s="241">
        <f t="shared" si="67"/>
        <v>3408.3793100000003</v>
      </c>
      <c r="N194" s="241">
        <f t="shared" si="68"/>
        <v>3408.3793100000003</v>
      </c>
      <c r="O194" s="241">
        <f t="shared" si="69"/>
        <v>-68141.171000004295</v>
      </c>
      <c r="P194" s="241">
        <f t="shared" si="70"/>
        <v>68141.171000004295</v>
      </c>
      <c r="Q194" s="242"/>
      <c r="R194" s="242"/>
      <c r="S194" s="242"/>
    </row>
    <row r="195" spans="1:19" s="237" customFormat="1">
      <c r="A195" s="243">
        <v>41395</v>
      </c>
      <c r="C195" s="238">
        <v>187</v>
      </c>
      <c r="D195" s="239">
        <f t="shared" si="52"/>
        <v>8981</v>
      </c>
      <c r="E195" s="239">
        <f t="shared" si="62"/>
        <v>2681883</v>
      </c>
      <c r="F195" s="239">
        <f t="shared" si="63"/>
        <v>-170617</v>
      </c>
      <c r="G195" s="240">
        <f>+Inputs!$D$3</f>
        <v>0.37951000000000001</v>
      </c>
      <c r="I195" s="241">
        <f t="shared" si="64"/>
        <v>2852500</v>
      </c>
      <c r="K195" s="241">
        <f t="shared" si="65"/>
        <v>8981</v>
      </c>
      <c r="L195" s="241">
        <f t="shared" si="66"/>
        <v>2681883</v>
      </c>
      <c r="M195" s="241">
        <f t="shared" si="67"/>
        <v>3408.3793100000003</v>
      </c>
      <c r="N195" s="241">
        <f t="shared" si="68"/>
        <v>3408.3793100000003</v>
      </c>
      <c r="O195" s="241">
        <f t="shared" si="69"/>
        <v>-64732.791690004291</v>
      </c>
      <c r="P195" s="241">
        <f t="shared" si="70"/>
        <v>64732.791690004291</v>
      </c>
      <c r="Q195" s="242"/>
      <c r="R195" s="242"/>
      <c r="S195" s="242"/>
    </row>
    <row r="196" spans="1:19" s="237" customFormat="1">
      <c r="A196" s="236">
        <v>41426</v>
      </c>
      <c r="C196" s="238">
        <v>188</v>
      </c>
      <c r="D196" s="239">
        <f t="shared" si="52"/>
        <v>8981</v>
      </c>
      <c r="E196" s="239">
        <f t="shared" si="62"/>
        <v>2690864</v>
      </c>
      <c r="F196" s="239">
        <f t="shared" si="63"/>
        <v>-161636</v>
      </c>
      <c r="G196" s="240">
        <f>+Inputs!$D$3</f>
        <v>0.37951000000000001</v>
      </c>
      <c r="I196" s="241">
        <f t="shared" si="64"/>
        <v>2852500</v>
      </c>
      <c r="K196" s="241">
        <f t="shared" si="65"/>
        <v>8981</v>
      </c>
      <c r="L196" s="241">
        <f t="shared" si="66"/>
        <v>2690864</v>
      </c>
      <c r="M196" s="241">
        <f t="shared" si="67"/>
        <v>3408.3793100000003</v>
      </c>
      <c r="N196" s="241">
        <f t="shared" si="68"/>
        <v>3408.3793100000003</v>
      </c>
      <c r="O196" s="241">
        <f t="shared" si="69"/>
        <v>-61324.412380004287</v>
      </c>
      <c r="P196" s="241">
        <f t="shared" si="70"/>
        <v>61324.412380004287</v>
      </c>
      <c r="Q196" s="242"/>
      <c r="R196" s="242"/>
      <c r="S196" s="242"/>
    </row>
    <row r="197" spans="1:19" s="237" customFormat="1">
      <c r="A197" s="243">
        <v>41456</v>
      </c>
      <c r="C197" s="238">
        <v>189</v>
      </c>
      <c r="D197" s="239">
        <f t="shared" si="52"/>
        <v>8981</v>
      </c>
      <c r="E197" s="239">
        <f t="shared" si="62"/>
        <v>2699845</v>
      </c>
      <c r="F197" s="239">
        <f t="shared" si="63"/>
        <v>-152655</v>
      </c>
      <c r="G197" s="240">
        <f>+Inputs!$D$3</f>
        <v>0.37951000000000001</v>
      </c>
      <c r="I197" s="241">
        <f t="shared" si="64"/>
        <v>2852500</v>
      </c>
      <c r="K197" s="241">
        <f t="shared" si="65"/>
        <v>8981</v>
      </c>
      <c r="L197" s="241">
        <f t="shared" si="66"/>
        <v>2699845</v>
      </c>
      <c r="M197" s="241">
        <f t="shared" si="67"/>
        <v>3408.3793100000003</v>
      </c>
      <c r="N197" s="241">
        <f t="shared" si="68"/>
        <v>3408.3793100000003</v>
      </c>
      <c r="O197" s="241">
        <f t="shared" si="69"/>
        <v>-57916.033070004283</v>
      </c>
      <c r="P197" s="241">
        <f t="shared" si="70"/>
        <v>57916.033070004283</v>
      </c>
      <c r="Q197" s="242"/>
      <c r="R197" s="242"/>
      <c r="S197" s="242"/>
    </row>
    <row r="198" spans="1:19" s="237" customFormat="1">
      <c r="A198" s="236">
        <v>41487</v>
      </c>
      <c r="C198" s="238">
        <v>190</v>
      </c>
      <c r="D198" s="239">
        <f t="shared" si="52"/>
        <v>8981</v>
      </c>
      <c r="E198" s="239">
        <f t="shared" si="62"/>
        <v>2708826</v>
      </c>
      <c r="F198" s="239">
        <f t="shared" si="63"/>
        <v>-143674</v>
      </c>
      <c r="G198" s="240">
        <f>+Inputs!$D$3</f>
        <v>0.37951000000000001</v>
      </c>
      <c r="I198" s="241">
        <f t="shared" si="64"/>
        <v>2852500</v>
      </c>
      <c r="K198" s="241">
        <f t="shared" si="65"/>
        <v>8981</v>
      </c>
      <c r="L198" s="241">
        <f t="shared" si="66"/>
        <v>2708826</v>
      </c>
      <c r="M198" s="241">
        <f t="shared" si="67"/>
        <v>3408.3793100000003</v>
      </c>
      <c r="N198" s="241">
        <f t="shared" si="68"/>
        <v>3408.3793100000003</v>
      </c>
      <c r="O198" s="241">
        <f t="shared" si="69"/>
        <v>-54507.653760004279</v>
      </c>
      <c r="P198" s="241">
        <f t="shared" si="70"/>
        <v>54507.653760004279</v>
      </c>
      <c r="Q198" s="242"/>
      <c r="R198" s="242"/>
      <c r="S198" s="242"/>
    </row>
    <row r="199" spans="1:19" s="237" customFormat="1">
      <c r="A199" s="243">
        <v>41518</v>
      </c>
      <c r="C199" s="238">
        <v>191</v>
      </c>
      <c r="D199" s="239">
        <f t="shared" si="52"/>
        <v>8981</v>
      </c>
      <c r="E199" s="239">
        <f t="shared" si="62"/>
        <v>2717807</v>
      </c>
      <c r="F199" s="239">
        <f t="shared" si="63"/>
        <v>-134693</v>
      </c>
      <c r="G199" s="240">
        <f>+Inputs!$D$3</f>
        <v>0.37951000000000001</v>
      </c>
      <c r="I199" s="241">
        <f t="shared" si="64"/>
        <v>2852500</v>
      </c>
      <c r="K199" s="241">
        <f t="shared" si="65"/>
        <v>8981</v>
      </c>
      <c r="L199" s="241">
        <f t="shared" si="66"/>
        <v>2717807</v>
      </c>
      <c r="M199" s="241">
        <f t="shared" si="67"/>
        <v>3408.3793100000003</v>
      </c>
      <c r="N199" s="241">
        <f t="shared" si="68"/>
        <v>3408.3793100000003</v>
      </c>
      <c r="O199" s="241">
        <f t="shared" si="69"/>
        <v>-51099.274450004275</v>
      </c>
      <c r="P199" s="241">
        <f t="shared" si="70"/>
        <v>51099.274450004275</v>
      </c>
      <c r="Q199" s="242"/>
      <c r="R199" s="242"/>
      <c r="S199" s="242"/>
    </row>
    <row r="200" spans="1:19" s="237" customFormat="1">
      <c r="A200" s="236">
        <v>41548</v>
      </c>
      <c r="C200" s="238">
        <v>192</v>
      </c>
      <c r="D200" s="239">
        <f t="shared" si="52"/>
        <v>8981</v>
      </c>
      <c r="E200" s="239">
        <f t="shared" si="62"/>
        <v>2726788</v>
      </c>
      <c r="F200" s="239">
        <f t="shared" si="63"/>
        <v>-125712</v>
      </c>
      <c r="G200" s="240">
        <f>+Inputs!$D$3</f>
        <v>0.37951000000000001</v>
      </c>
      <c r="I200" s="241">
        <f t="shared" si="64"/>
        <v>2852500</v>
      </c>
      <c r="K200" s="241">
        <f t="shared" si="65"/>
        <v>8981</v>
      </c>
      <c r="L200" s="241">
        <f t="shared" si="66"/>
        <v>2726788</v>
      </c>
      <c r="M200" s="241">
        <f t="shared" si="67"/>
        <v>3408.3793100000003</v>
      </c>
      <c r="N200" s="241">
        <f t="shared" si="68"/>
        <v>3408.3793100000003</v>
      </c>
      <c r="O200" s="241">
        <f t="shared" si="69"/>
        <v>-47690.895140004272</v>
      </c>
      <c r="P200" s="241">
        <f t="shared" si="70"/>
        <v>47690.895140004272</v>
      </c>
      <c r="Q200" s="242"/>
      <c r="R200" s="242"/>
      <c r="S200" s="242"/>
    </row>
    <row r="201" spans="1:19" s="237" customFormat="1">
      <c r="A201" s="243">
        <v>41579</v>
      </c>
      <c r="C201" s="238">
        <v>193</v>
      </c>
      <c r="D201" s="239">
        <f t="shared" si="52"/>
        <v>8981</v>
      </c>
      <c r="E201" s="239">
        <f t="shared" si="62"/>
        <v>2735769</v>
      </c>
      <c r="F201" s="239">
        <f t="shared" si="63"/>
        <v>-116731</v>
      </c>
      <c r="G201" s="240">
        <f>+Inputs!$D$3</f>
        <v>0.37951000000000001</v>
      </c>
      <c r="I201" s="241">
        <f t="shared" si="64"/>
        <v>2852500</v>
      </c>
      <c r="K201" s="241">
        <f t="shared" si="65"/>
        <v>8981</v>
      </c>
      <c r="L201" s="241">
        <f t="shared" si="66"/>
        <v>2735769</v>
      </c>
      <c r="M201" s="241">
        <f t="shared" si="67"/>
        <v>3408.3793100000003</v>
      </c>
      <c r="N201" s="241">
        <f t="shared" si="68"/>
        <v>3408.3793100000003</v>
      </c>
      <c r="O201" s="241">
        <f t="shared" si="69"/>
        <v>-44282.515830004268</v>
      </c>
      <c r="P201" s="241">
        <f t="shared" si="70"/>
        <v>44282.515830004268</v>
      </c>
      <c r="Q201" s="242"/>
      <c r="R201" s="242"/>
      <c r="S201" s="242"/>
    </row>
    <row r="202" spans="1:19" s="237" customFormat="1">
      <c r="A202" s="236">
        <v>41609</v>
      </c>
      <c r="C202" s="238">
        <v>194</v>
      </c>
      <c r="D202" s="239">
        <f t="shared" si="52"/>
        <v>8981</v>
      </c>
      <c r="E202" s="239">
        <f t="shared" si="62"/>
        <v>2744750</v>
      </c>
      <c r="F202" s="239">
        <f t="shared" si="63"/>
        <v>-107750</v>
      </c>
      <c r="G202" s="240">
        <f>+Inputs!$D$3</f>
        <v>0.37951000000000001</v>
      </c>
      <c r="I202" s="241">
        <f t="shared" si="64"/>
        <v>2852500</v>
      </c>
      <c r="K202" s="241">
        <f t="shared" si="65"/>
        <v>8981</v>
      </c>
      <c r="L202" s="241">
        <f t="shared" si="66"/>
        <v>2744750</v>
      </c>
      <c r="M202" s="241">
        <f t="shared" si="67"/>
        <v>3408.3793100000003</v>
      </c>
      <c r="N202" s="241">
        <f t="shared" si="68"/>
        <v>3408.3793100000003</v>
      </c>
      <c r="O202" s="241">
        <f t="shared" si="69"/>
        <v>-40874.136520004264</v>
      </c>
      <c r="P202" s="241">
        <f t="shared" si="70"/>
        <v>40874.136520004264</v>
      </c>
      <c r="Q202" s="242"/>
      <c r="R202" s="242"/>
      <c r="S202" s="242"/>
    </row>
    <row r="203" spans="1:19" s="237" customFormat="1">
      <c r="A203" s="243">
        <v>41640</v>
      </c>
      <c r="C203" s="238">
        <v>195</v>
      </c>
      <c r="D203" s="239">
        <f t="shared" si="52"/>
        <v>8981</v>
      </c>
      <c r="E203" s="239">
        <f t="shared" si="62"/>
        <v>2753731</v>
      </c>
      <c r="F203" s="239">
        <f t="shared" si="63"/>
        <v>-98769</v>
      </c>
      <c r="G203" s="240">
        <f>+Inputs!$D$3</f>
        <v>0.37951000000000001</v>
      </c>
      <c r="I203" s="241">
        <f t="shared" si="64"/>
        <v>2852500</v>
      </c>
      <c r="K203" s="241">
        <f t="shared" si="65"/>
        <v>8981</v>
      </c>
      <c r="L203" s="241">
        <f t="shared" si="66"/>
        <v>2753731</v>
      </c>
      <c r="M203" s="241">
        <f t="shared" si="67"/>
        <v>3408.3793100000003</v>
      </c>
      <c r="N203" s="241">
        <f t="shared" si="68"/>
        <v>3408.3793100000003</v>
      </c>
      <c r="O203" s="241">
        <f t="shared" si="69"/>
        <v>-37465.75721000426</v>
      </c>
      <c r="P203" s="241">
        <f t="shared" si="70"/>
        <v>37465.75721000426</v>
      </c>
      <c r="Q203" s="242"/>
      <c r="R203" s="242"/>
      <c r="S203" s="242"/>
    </row>
    <row r="204" spans="1:19" s="237" customFormat="1">
      <c r="A204" s="236">
        <v>41671</v>
      </c>
      <c r="C204" s="238">
        <v>196</v>
      </c>
      <c r="D204" s="239">
        <f t="shared" si="52"/>
        <v>8981</v>
      </c>
      <c r="E204" s="239">
        <f t="shared" si="62"/>
        <v>2762712</v>
      </c>
      <c r="F204" s="239">
        <f t="shared" si="63"/>
        <v>-89788</v>
      </c>
      <c r="G204" s="240">
        <f>+Inputs!$D$3</f>
        <v>0.37951000000000001</v>
      </c>
      <c r="I204" s="241">
        <f t="shared" si="64"/>
        <v>2852500</v>
      </c>
      <c r="K204" s="241">
        <f t="shared" si="65"/>
        <v>8981</v>
      </c>
      <c r="L204" s="241">
        <f t="shared" si="66"/>
        <v>2762712</v>
      </c>
      <c r="M204" s="241">
        <f t="shared" si="67"/>
        <v>3408.3793100000003</v>
      </c>
      <c r="N204" s="241">
        <f t="shared" si="68"/>
        <v>3408.3793100000003</v>
      </c>
      <c r="O204" s="241">
        <f t="shared" si="69"/>
        <v>-34057.377900004256</v>
      </c>
      <c r="P204" s="241">
        <f t="shared" si="70"/>
        <v>34057.377900004256</v>
      </c>
      <c r="Q204" s="242"/>
      <c r="R204" s="242"/>
      <c r="S204" s="242"/>
    </row>
    <row r="205" spans="1:19" s="237" customFormat="1">
      <c r="A205" s="243">
        <v>41699</v>
      </c>
      <c r="C205" s="238">
        <v>197</v>
      </c>
      <c r="D205" s="239">
        <f t="shared" si="52"/>
        <v>8981</v>
      </c>
      <c r="E205" s="239">
        <f t="shared" si="62"/>
        <v>2771693</v>
      </c>
      <c r="F205" s="239">
        <f t="shared" si="63"/>
        <v>-80807</v>
      </c>
      <c r="G205" s="240">
        <f>+Inputs!$D$3</f>
        <v>0.37951000000000001</v>
      </c>
      <c r="I205" s="241">
        <f t="shared" si="64"/>
        <v>2852500</v>
      </c>
      <c r="K205" s="241">
        <f t="shared" si="65"/>
        <v>8981</v>
      </c>
      <c r="L205" s="241">
        <f t="shared" si="66"/>
        <v>2771693</v>
      </c>
      <c r="M205" s="241">
        <f t="shared" si="67"/>
        <v>3408.3793100000003</v>
      </c>
      <c r="N205" s="241">
        <f t="shared" si="68"/>
        <v>3408.3793100000003</v>
      </c>
      <c r="O205" s="241">
        <f t="shared" si="69"/>
        <v>-30648.998590004256</v>
      </c>
      <c r="P205" s="241">
        <f t="shared" si="70"/>
        <v>30648.998590004256</v>
      </c>
      <c r="Q205" s="242"/>
      <c r="R205" s="242"/>
      <c r="S205" s="242"/>
    </row>
    <row r="206" spans="1:19" s="237" customFormat="1">
      <c r="A206" s="236">
        <v>41730</v>
      </c>
      <c r="C206" s="238">
        <v>198</v>
      </c>
      <c r="D206" s="239">
        <f t="shared" si="52"/>
        <v>8981</v>
      </c>
      <c r="E206" s="239">
        <f t="shared" si="62"/>
        <v>2780674</v>
      </c>
      <c r="F206" s="239">
        <f t="shared" si="63"/>
        <v>-71826</v>
      </c>
      <c r="G206" s="240">
        <f>+Inputs!$D$3</f>
        <v>0.37951000000000001</v>
      </c>
      <c r="I206" s="241">
        <f t="shared" si="64"/>
        <v>2852500</v>
      </c>
      <c r="K206" s="241">
        <f t="shared" si="65"/>
        <v>8981</v>
      </c>
      <c r="L206" s="241">
        <f t="shared" si="66"/>
        <v>2780674</v>
      </c>
      <c r="M206" s="241">
        <f t="shared" si="67"/>
        <v>3408.3793100000003</v>
      </c>
      <c r="N206" s="241">
        <f t="shared" si="68"/>
        <v>3408.3793100000003</v>
      </c>
      <c r="O206" s="241">
        <f t="shared" si="69"/>
        <v>-27240.619280004255</v>
      </c>
      <c r="P206" s="241">
        <f t="shared" si="70"/>
        <v>27240.619280004255</v>
      </c>
      <c r="Q206" s="242"/>
      <c r="R206" s="242"/>
      <c r="S206" s="242"/>
    </row>
    <row r="207" spans="1:19" s="237" customFormat="1">
      <c r="A207" s="243">
        <v>41760</v>
      </c>
      <c r="C207" s="238">
        <v>199</v>
      </c>
      <c r="D207" s="239">
        <f t="shared" si="52"/>
        <v>8981</v>
      </c>
      <c r="E207" s="239">
        <f t="shared" si="62"/>
        <v>2789655</v>
      </c>
      <c r="F207" s="239">
        <f t="shared" si="63"/>
        <v>-62845</v>
      </c>
      <c r="G207" s="240">
        <f>+Inputs!$D$3</f>
        <v>0.37951000000000001</v>
      </c>
      <c r="I207" s="241">
        <f t="shared" si="64"/>
        <v>2852500</v>
      </c>
      <c r="K207" s="241">
        <f t="shared" si="65"/>
        <v>8981</v>
      </c>
      <c r="L207" s="241">
        <f t="shared" si="66"/>
        <v>2789655</v>
      </c>
      <c r="M207" s="241">
        <f t="shared" si="67"/>
        <v>3408.3793100000003</v>
      </c>
      <c r="N207" s="241">
        <f t="shared" si="68"/>
        <v>3408.3793100000003</v>
      </c>
      <c r="O207" s="241">
        <f t="shared" si="69"/>
        <v>-23832.239970004255</v>
      </c>
      <c r="P207" s="241">
        <f t="shared" si="70"/>
        <v>23832.239970004255</v>
      </c>
      <c r="Q207" s="242"/>
      <c r="R207" s="242"/>
      <c r="S207" s="242"/>
    </row>
    <row r="208" spans="1:19" s="237" customFormat="1">
      <c r="A208" s="236">
        <v>41791</v>
      </c>
      <c r="C208" s="238">
        <v>200</v>
      </c>
      <c r="D208" s="239">
        <f t="shared" si="52"/>
        <v>8981</v>
      </c>
      <c r="E208" s="239">
        <f t="shared" si="62"/>
        <v>2798636</v>
      </c>
      <c r="F208" s="239">
        <f t="shared" si="63"/>
        <v>-53864</v>
      </c>
      <c r="G208" s="240">
        <f>+Inputs!$D$3</f>
        <v>0.37951000000000001</v>
      </c>
      <c r="I208" s="241">
        <f t="shared" si="64"/>
        <v>2852500</v>
      </c>
      <c r="K208" s="241">
        <f t="shared" si="65"/>
        <v>8981</v>
      </c>
      <c r="L208" s="241">
        <f t="shared" si="66"/>
        <v>2798636</v>
      </c>
      <c r="M208" s="241">
        <f t="shared" si="67"/>
        <v>3408.3793100000003</v>
      </c>
      <c r="N208" s="241">
        <f t="shared" si="68"/>
        <v>3408.3793100000003</v>
      </c>
      <c r="O208" s="241">
        <f t="shared" si="69"/>
        <v>-20423.860660004255</v>
      </c>
      <c r="P208" s="241">
        <f t="shared" si="70"/>
        <v>20423.860660004255</v>
      </c>
      <c r="Q208" s="242"/>
      <c r="R208" s="242"/>
      <c r="S208" s="242"/>
    </row>
    <row r="209" spans="1:20" s="237" customFormat="1">
      <c r="A209" s="243">
        <v>41821</v>
      </c>
      <c r="C209" s="238">
        <v>201</v>
      </c>
      <c r="D209" s="239">
        <f t="shared" si="52"/>
        <v>8981</v>
      </c>
      <c r="E209" s="239">
        <f t="shared" si="62"/>
        <v>2807617</v>
      </c>
      <c r="F209" s="239">
        <f t="shared" si="63"/>
        <v>-44883</v>
      </c>
      <c r="G209" s="240">
        <f>+Inputs!$D$3</f>
        <v>0.37951000000000001</v>
      </c>
      <c r="I209" s="241">
        <f t="shared" si="64"/>
        <v>2852500</v>
      </c>
      <c r="K209" s="241">
        <f t="shared" si="65"/>
        <v>8981</v>
      </c>
      <c r="L209" s="241">
        <f t="shared" si="66"/>
        <v>2807617</v>
      </c>
      <c r="M209" s="241">
        <f t="shared" si="67"/>
        <v>3408.3793100000003</v>
      </c>
      <c r="N209" s="241">
        <f t="shared" si="68"/>
        <v>3408.3793100000003</v>
      </c>
      <c r="O209" s="241">
        <f t="shared" si="69"/>
        <v>-17015.481350004255</v>
      </c>
      <c r="P209" s="241">
        <f t="shared" si="70"/>
        <v>17015.481350004255</v>
      </c>
      <c r="Q209" s="242"/>
      <c r="R209" s="242"/>
      <c r="S209" s="242"/>
    </row>
    <row r="210" spans="1:20" s="237" customFormat="1">
      <c r="A210" s="236">
        <v>41852</v>
      </c>
      <c r="C210" s="238">
        <v>202</v>
      </c>
      <c r="D210" s="239">
        <f t="shared" si="52"/>
        <v>8981</v>
      </c>
      <c r="E210" s="239">
        <f t="shared" si="62"/>
        <v>2816598</v>
      </c>
      <c r="F210" s="239">
        <f t="shared" si="63"/>
        <v>-35902</v>
      </c>
      <c r="G210" s="240">
        <f>+Inputs!$D$3</f>
        <v>0.37951000000000001</v>
      </c>
      <c r="I210" s="241">
        <f t="shared" si="64"/>
        <v>2852500</v>
      </c>
      <c r="K210" s="241">
        <f t="shared" si="65"/>
        <v>8981</v>
      </c>
      <c r="L210" s="241">
        <f t="shared" si="66"/>
        <v>2816598</v>
      </c>
      <c r="M210" s="241">
        <f t="shared" si="67"/>
        <v>3408.3793100000003</v>
      </c>
      <c r="N210" s="241">
        <f t="shared" si="68"/>
        <v>3408.3793100000003</v>
      </c>
      <c r="O210" s="241">
        <f t="shared" si="69"/>
        <v>-13607.102040004254</v>
      </c>
      <c r="P210" s="241">
        <f t="shared" si="70"/>
        <v>13607.102040004254</v>
      </c>
      <c r="Q210" s="242"/>
      <c r="R210" s="242"/>
      <c r="S210" s="242"/>
    </row>
    <row r="211" spans="1:20" s="237" customFormat="1">
      <c r="A211" s="243">
        <v>41883</v>
      </c>
      <c r="C211" s="238">
        <v>203</v>
      </c>
      <c r="D211" s="239">
        <f t="shared" si="52"/>
        <v>8981</v>
      </c>
      <c r="E211" s="239">
        <f t="shared" si="62"/>
        <v>2825579</v>
      </c>
      <c r="F211" s="239">
        <f t="shared" si="63"/>
        <v>-26921</v>
      </c>
      <c r="G211" s="240">
        <f>+Inputs!$D$3</f>
        <v>0.37951000000000001</v>
      </c>
      <c r="I211" s="241">
        <f t="shared" si="64"/>
        <v>2852500</v>
      </c>
      <c r="K211" s="241">
        <f t="shared" si="65"/>
        <v>8981</v>
      </c>
      <c r="L211" s="241">
        <f t="shared" si="66"/>
        <v>2825579</v>
      </c>
      <c r="M211" s="241">
        <f t="shared" si="67"/>
        <v>3408.3793100000003</v>
      </c>
      <c r="N211" s="241">
        <f t="shared" si="68"/>
        <v>3408.3793100000003</v>
      </c>
      <c r="O211" s="241">
        <f t="shared" si="69"/>
        <v>-10198.722730004254</v>
      </c>
      <c r="P211" s="241">
        <f t="shared" si="70"/>
        <v>10198.722730004254</v>
      </c>
      <c r="Q211" s="242"/>
      <c r="R211" s="242"/>
      <c r="S211" s="242"/>
    </row>
    <row r="212" spans="1:20" s="237" customFormat="1">
      <c r="A212" s="236">
        <v>41913</v>
      </c>
      <c r="C212" s="238">
        <v>204</v>
      </c>
      <c r="D212" s="239">
        <f t="shared" si="52"/>
        <v>8981</v>
      </c>
      <c r="E212" s="239">
        <f t="shared" si="62"/>
        <v>2834560</v>
      </c>
      <c r="F212" s="239">
        <f t="shared" si="63"/>
        <v>-17940</v>
      </c>
      <c r="G212" s="240">
        <f>+Inputs!$D$3</f>
        <v>0.37951000000000001</v>
      </c>
      <c r="I212" s="241">
        <f t="shared" si="64"/>
        <v>2852500</v>
      </c>
      <c r="K212" s="241">
        <f t="shared" si="65"/>
        <v>8981</v>
      </c>
      <c r="L212" s="241">
        <f t="shared" si="66"/>
        <v>2834560</v>
      </c>
      <c r="M212" s="241">
        <f t="shared" si="67"/>
        <v>3408.3793100000003</v>
      </c>
      <c r="N212" s="241">
        <f t="shared" si="68"/>
        <v>3408.3793100000003</v>
      </c>
      <c r="O212" s="241">
        <f t="shared" si="69"/>
        <v>-6790.3434200042539</v>
      </c>
      <c r="P212" s="241">
        <f t="shared" si="70"/>
        <v>6790.3434200042539</v>
      </c>
      <c r="Q212" s="242"/>
      <c r="R212" s="242"/>
      <c r="S212" s="242"/>
    </row>
    <row r="213" spans="1:20" s="237" customFormat="1">
      <c r="A213" s="243">
        <v>41944</v>
      </c>
      <c r="C213" s="238">
        <v>205</v>
      </c>
      <c r="D213" s="239">
        <f t="shared" si="52"/>
        <v>8981</v>
      </c>
      <c r="E213" s="239">
        <f t="shared" si="62"/>
        <v>2843541</v>
      </c>
      <c r="F213" s="239">
        <f t="shared" si="63"/>
        <v>-8959</v>
      </c>
      <c r="G213" s="240">
        <f>+Inputs!$D$3</f>
        <v>0.37951000000000001</v>
      </c>
      <c r="I213" s="241">
        <f t="shared" si="64"/>
        <v>2852500</v>
      </c>
      <c r="K213" s="241">
        <f t="shared" si="65"/>
        <v>8981</v>
      </c>
      <c r="L213" s="241">
        <f t="shared" si="66"/>
        <v>2843541</v>
      </c>
      <c r="M213" s="241">
        <f t="shared" si="67"/>
        <v>3408.3793100000003</v>
      </c>
      <c r="N213" s="241">
        <f t="shared" si="68"/>
        <v>3408.3793100000003</v>
      </c>
      <c r="O213" s="241">
        <f t="shared" si="69"/>
        <v>-3381.9641100042536</v>
      </c>
      <c r="P213" s="241">
        <f t="shared" si="70"/>
        <v>3381.9641100042536</v>
      </c>
      <c r="Q213" s="242"/>
      <c r="R213" s="242"/>
      <c r="S213" s="242"/>
    </row>
    <row r="214" spans="1:20" s="237" customFormat="1">
      <c r="A214" s="236">
        <v>41974</v>
      </c>
      <c r="C214" s="238">
        <v>206</v>
      </c>
      <c r="D214" s="239">
        <f>-F213</f>
        <v>8959</v>
      </c>
      <c r="E214" s="239">
        <f t="shared" si="62"/>
        <v>2852500</v>
      </c>
      <c r="F214" s="239">
        <f t="shared" si="63"/>
        <v>0</v>
      </c>
      <c r="G214" s="240">
        <f>+Inputs!$D$3</f>
        <v>0.37951000000000001</v>
      </c>
      <c r="I214" s="241">
        <f t="shared" si="64"/>
        <v>2852500</v>
      </c>
      <c r="K214" s="241">
        <f t="shared" si="65"/>
        <v>8959</v>
      </c>
      <c r="L214" s="241">
        <f t="shared" si="66"/>
        <v>2852500</v>
      </c>
      <c r="M214" s="241">
        <f t="shared" si="67"/>
        <v>3400.0300900000002</v>
      </c>
      <c r="N214" s="241">
        <f t="shared" si="68"/>
        <v>3400.0300900000002</v>
      </c>
      <c r="O214" s="241">
        <f t="shared" si="69"/>
        <v>18.065979995746602</v>
      </c>
      <c r="P214" s="241">
        <f t="shared" si="70"/>
        <v>-18.065979995746602</v>
      </c>
      <c r="Q214" s="242"/>
      <c r="R214" s="242"/>
      <c r="S214" s="242"/>
    </row>
    <row r="215" spans="1:20">
      <c r="A215" s="30"/>
      <c r="G215" s="28"/>
    </row>
    <row r="216" spans="1:20">
      <c r="A216" s="8" t="s">
        <v>43</v>
      </c>
      <c r="B216" s="33">
        <f>SUM(B9:B215)</f>
        <v>-2852500</v>
      </c>
      <c r="D216" s="33">
        <f>SUM(D9:D215)</f>
        <v>2852500</v>
      </c>
      <c r="G216" s="28"/>
      <c r="H216" s="33">
        <f>SUM(H9:H215)</f>
        <v>2852500</v>
      </c>
      <c r="I216" s="33"/>
      <c r="J216" s="33">
        <f>SUM(J9:J215)</f>
        <v>1082523.75</v>
      </c>
      <c r="K216" s="33">
        <f>SUM(K9:K215)</f>
        <v>2852500</v>
      </c>
      <c r="L216" s="33"/>
      <c r="M216" s="33">
        <f>SUM(M9:M215)</f>
        <v>1082541.8159799981</v>
      </c>
      <c r="N216" s="33">
        <f>SUM(N9:N215)</f>
        <v>18.065979995746602</v>
      </c>
      <c r="O216" s="33">
        <f>SUM(O9:O215)</f>
        <v>-99543656.291620642</v>
      </c>
      <c r="P216" s="33">
        <f>SUM(P9:P215)</f>
        <v>99543656.291620642</v>
      </c>
    </row>
    <row r="217" spans="1:20">
      <c r="G217" s="28"/>
    </row>
    <row r="218" spans="1:20">
      <c r="A218" s="4" t="s">
        <v>61</v>
      </c>
      <c r="B218" s="4" t="s">
        <v>61</v>
      </c>
      <c r="C218" s="4" t="s">
        <v>61</v>
      </c>
      <c r="D218" s="4" t="s">
        <v>61</v>
      </c>
      <c r="F218" s="4" t="s">
        <v>61</v>
      </c>
      <c r="G218" s="28" t="s">
        <v>61</v>
      </c>
      <c r="H218" s="4" t="s">
        <v>61</v>
      </c>
      <c r="J218" s="4" t="s">
        <v>61</v>
      </c>
      <c r="K218" s="4" t="s">
        <v>61</v>
      </c>
      <c r="M218" s="4" t="s">
        <v>61</v>
      </c>
      <c r="N218" s="4" t="s">
        <v>61</v>
      </c>
      <c r="P218" s="4" t="s">
        <v>61</v>
      </c>
      <c r="Q218" s="8" t="s">
        <v>61</v>
      </c>
      <c r="R218" s="8" t="s">
        <v>61</v>
      </c>
      <c r="S218" s="8" t="s">
        <v>61</v>
      </c>
      <c r="T218" s="4" t="s">
        <v>61</v>
      </c>
    </row>
    <row r="219" spans="1:20">
      <c r="G219"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sheetPr transitionEvaluation="1" codeName="Sheet35">
    <pageSetUpPr autoPageBreaks="0" fitToPage="1"/>
  </sheetPr>
  <dimension ref="A1:AE218"/>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29</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35765</v>
      </c>
      <c r="B9" s="32">
        <v>-3500000</v>
      </c>
      <c r="C9" s="6">
        <v>1</v>
      </c>
      <c r="D9" s="29">
        <f t="shared" ref="D9:D40" si="0">ROUND(-(+$B$9/180)*1,0)</f>
        <v>19444</v>
      </c>
      <c r="E9" s="29">
        <f>+D9</f>
        <v>19444</v>
      </c>
      <c r="F9" s="29">
        <f t="shared" ref="F9:F40" si="1">$B$9+E9</f>
        <v>-3480556</v>
      </c>
      <c r="G9" s="34">
        <f>+Inputs!$D$2</f>
        <v>0.3795</v>
      </c>
      <c r="H9" s="27">
        <f>-B9</f>
        <v>3500000</v>
      </c>
      <c r="I9" s="27">
        <f>+H9</f>
        <v>3500000</v>
      </c>
      <c r="J9" s="27">
        <f>H9*G9</f>
        <v>1328250</v>
      </c>
      <c r="K9" s="27">
        <f t="shared" ref="K9:K40" si="2">D9</f>
        <v>19444</v>
      </c>
      <c r="L9" s="27">
        <f>+K9</f>
        <v>19444</v>
      </c>
      <c r="M9" s="27">
        <f t="shared" ref="M9:M40" si="3">K9*G9</f>
        <v>7378.9980000000005</v>
      </c>
      <c r="N9" s="27">
        <f t="shared" ref="N9:N40" si="4">M9-J9</f>
        <v>-1320871.0020000001</v>
      </c>
      <c r="O9" s="27">
        <f>+N9</f>
        <v>-1320871.0020000001</v>
      </c>
      <c r="P9" s="27">
        <f>-SUM(N9)</f>
        <v>1320871.0020000001</v>
      </c>
      <c r="Q9" s="38">
        <f>VLOOKUP(Q8,A9:P188,5)</f>
        <v>2819380</v>
      </c>
      <c r="R9" s="38">
        <f>VLOOKUP(R8,A9:P188,5)</f>
        <v>2955508</v>
      </c>
      <c r="S9" s="38">
        <f>+R9-Q9</f>
        <v>136128</v>
      </c>
      <c r="T9" s="35" t="s">
        <v>64</v>
      </c>
      <c r="U9" s="145">
        <f>-IF(TYPE(VLOOKUP(U8,$A$9:$P$188,6,FALSE))=16,0,VLOOKUP(U8,$A$9:$P$188,6,FALSE))</f>
        <v>669276</v>
      </c>
      <c r="V9" s="145">
        <f>-IF(TYPE(VLOOKUP(V8,$A$9:$P$188,6,FALSE))=16,0,VLOOKUP(V8,$A$9:$P$188,6,FALSE))</f>
        <v>657932</v>
      </c>
      <c r="W9" s="145">
        <f t="shared" ref="W9:AE9" si="5">-IF(TYPE(VLOOKUP(W8,$A$9:$P$188,6,FALSE))=16,0,VLOOKUP(W8,$A$9:$P$188,6,FALSE))</f>
        <v>646588</v>
      </c>
      <c r="X9" s="145">
        <f t="shared" si="5"/>
        <v>635244</v>
      </c>
      <c r="Y9" s="145">
        <f t="shared" si="5"/>
        <v>623900</v>
      </c>
      <c r="Z9" s="145">
        <f t="shared" si="5"/>
        <v>612556</v>
      </c>
      <c r="AA9" s="145">
        <f t="shared" si="5"/>
        <v>601212</v>
      </c>
      <c r="AB9" s="145">
        <f t="shared" si="5"/>
        <v>589868</v>
      </c>
      <c r="AC9" s="145">
        <f t="shared" si="5"/>
        <v>578524</v>
      </c>
      <c r="AD9" s="145">
        <f t="shared" si="5"/>
        <v>567180</v>
      </c>
      <c r="AE9" s="145">
        <f t="shared" si="5"/>
        <v>555836</v>
      </c>
    </row>
    <row r="10" spans="1:31">
      <c r="A10" s="30">
        <v>35796</v>
      </c>
      <c r="B10" s="9"/>
      <c r="C10" s="6">
        <v>2</v>
      </c>
      <c r="D10" s="29">
        <f t="shared" si="0"/>
        <v>19444</v>
      </c>
      <c r="E10" s="29">
        <f t="shared" ref="E10:E41" si="6">+E9+D10</f>
        <v>38888</v>
      </c>
      <c r="F10" s="29">
        <f t="shared" si="1"/>
        <v>-3461112</v>
      </c>
      <c r="G10" s="34">
        <f>+Inputs!$D$2</f>
        <v>0.3795</v>
      </c>
      <c r="H10" s="2"/>
      <c r="I10" s="27">
        <f t="shared" ref="I10:I41" si="7">+I9+H10</f>
        <v>3500000</v>
      </c>
      <c r="J10" s="27"/>
      <c r="K10" s="27">
        <f t="shared" si="2"/>
        <v>19444</v>
      </c>
      <c r="L10" s="27">
        <f t="shared" ref="L10:L41" si="8">+L9+K10</f>
        <v>38888</v>
      </c>
      <c r="M10" s="27">
        <f t="shared" si="3"/>
        <v>7378.9980000000005</v>
      </c>
      <c r="N10" s="27">
        <f t="shared" si="4"/>
        <v>7378.9980000000005</v>
      </c>
      <c r="O10" s="27">
        <f t="shared" ref="O10:O41" si="9">+O9+N10</f>
        <v>-1313492.0040000002</v>
      </c>
      <c r="P10" s="27">
        <f t="shared" ref="P10:P41" si="10">P9-N10</f>
        <v>1313492.0040000002</v>
      </c>
      <c r="Q10" s="38">
        <f>VLOOKUP(Q8,A9:P188,15)</f>
        <v>-258279.73480000184</v>
      </c>
      <c r="R10" s="38">
        <f>VLOOKUP(R8,A9:P188,15)</f>
        <v>-206617.79752000188</v>
      </c>
      <c r="S10" s="38">
        <f>+R10-Q10</f>
        <v>51661.937279999955</v>
      </c>
      <c r="T10" s="36" t="s">
        <v>69</v>
      </c>
    </row>
    <row r="11" spans="1:31">
      <c r="A11" s="31">
        <v>35827</v>
      </c>
      <c r="B11" s="5"/>
      <c r="C11" s="6">
        <v>3</v>
      </c>
      <c r="D11" s="29">
        <f t="shared" si="0"/>
        <v>19444</v>
      </c>
      <c r="E11" s="29">
        <f t="shared" si="6"/>
        <v>58332</v>
      </c>
      <c r="F11" s="29">
        <f t="shared" si="1"/>
        <v>-3441668</v>
      </c>
      <c r="G11" s="34">
        <f>+Inputs!$D$2</f>
        <v>0.3795</v>
      </c>
      <c r="H11" s="2"/>
      <c r="I11" s="27">
        <f t="shared" si="7"/>
        <v>3500000</v>
      </c>
      <c r="J11" s="27"/>
      <c r="K11" s="27">
        <f t="shared" si="2"/>
        <v>19444</v>
      </c>
      <c r="L11" s="27">
        <f t="shared" si="8"/>
        <v>58332</v>
      </c>
      <c r="M11" s="27">
        <f t="shared" si="3"/>
        <v>7378.9980000000005</v>
      </c>
      <c r="N11" s="27">
        <f t="shared" si="4"/>
        <v>7378.9980000000005</v>
      </c>
      <c r="O11" s="27">
        <f t="shared" si="9"/>
        <v>-1306113.0060000003</v>
      </c>
      <c r="P11" s="27">
        <f t="shared" si="10"/>
        <v>1306113.0060000003</v>
      </c>
      <c r="Q11" s="38">
        <f>+VLOOKUP(Q8,A9:P188,16)</f>
        <v>258279.73480000184</v>
      </c>
      <c r="R11" s="38">
        <f>+VLOOKUP(R8,A9:P188,16)</f>
        <v>206617.79752000188</v>
      </c>
      <c r="S11" s="38">
        <f>(+Q11+R11)/2</f>
        <v>232448.76616000186</v>
      </c>
      <c r="T11" s="36" t="s">
        <v>113</v>
      </c>
      <c r="U11" s="145">
        <f>IF(TYPE(VLOOKUP(U8,$A$9:$P$188,16,FALSE))=16,0,VLOOKUP(U8,$A$9:$P$188,16,FALSE))</f>
        <v>253974.57336000184</v>
      </c>
      <c r="V11" s="145">
        <f t="shared" ref="V11:AE11" si="11">IF(TYPE(VLOOKUP(V8,$A$9:$P$188,16,FALSE))=16,0,VLOOKUP(V8,$A$9:$P$188,16,FALSE))</f>
        <v>249669.41192000185</v>
      </c>
      <c r="W11" s="145">
        <f t="shared" si="11"/>
        <v>245364.25048000185</v>
      </c>
      <c r="X11" s="145">
        <f t="shared" si="11"/>
        <v>241059.08904000185</v>
      </c>
      <c r="Y11" s="145">
        <f t="shared" si="11"/>
        <v>236753.92760000186</v>
      </c>
      <c r="Z11" s="145">
        <f t="shared" si="11"/>
        <v>232448.76616000186</v>
      </c>
      <c r="AA11" s="145">
        <f t="shared" si="11"/>
        <v>228143.60472000187</v>
      </c>
      <c r="AB11" s="145">
        <f t="shared" si="11"/>
        <v>223838.44328000187</v>
      </c>
      <c r="AC11" s="145">
        <f t="shared" si="11"/>
        <v>219533.28184000187</v>
      </c>
      <c r="AD11" s="145">
        <f t="shared" si="11"/>
        <v>215228.12040000188</v>
      </c>
      <c r="AE11" s="145">
        <f t="shared" si="11"/>
        <v>210922.95896000188</v>
      </c>
    </row>
    <row r="12" spans="1:31">
      <c r="A12" s="30">
        <v>35855</v>
      </c>
      <c r="B12" s="3"/>
      <c r="C12" s="6">
        <v>4</v>
      </c>
      <c r="D12" s="29">
        <f t="shared" si="0"/>
        <v>19444</v>
      </c>
      <c r="E12" s="29">
        <f t="shared" si="6"/>
        <v>77776</v>
      </c>
      <c r="F12" s="29">
        <f t="shared" si="1"/>
        <v>-3422224</v>
      </c>
      <c r="G12" s="34">
        <f>+Inputs!$D$2</f>
        <v>0.3795</v>
      </c>
      <c r="H12" s="2"/>
      <c r="I12" s="27">
        <f t="shared" si="7"/>
        <v>3500000</v>
      </c>
      <c r="J12" s="27"/>
      <c r="K12" s="27">
        <f t="shared" si="2"/>
        <v>19444</v>
      </c>
      <c r="L12" s="27">
        <f t="shared" si="8"/>
        <v>77776</v>
      </c>
      <c r="M12" s="27">
        <f t="shared" si="3"/>
        <v>7378.9980000000005</v>
      </c>
      <c r="N12" s="27">
        <f t="shared" si="4"/>
        <v>7378.9980000000005</v>
      </c>
      <c r="O12" s="27">
        <f t="shared" si="9"/>
        <v>-1298734.0080000004</v>
      </c>
      <c r="P12" s="27">
        <f t="shared" si="10"/>
        <v>1298734.0080000004</v>
      </c>
      <c r="Q12" s="39"/>
      <c r="R12" s="40"/>
      <c r="S12" s="40"/>
      <c r="T12" s="36"/>
    </row>
    <row r="13" spans="1:31">
      <c r="A13" s="31">
        <v>35886</v>
      </c>
      <c r="B13" s="3"/>
      <c r="C13" s="6">
        <v>5</v>
      </c>
      <c r="D13" s="29">
        <f t="shared" si="0"/>
        <v>19444</v>
      </c>
      <c r="E13" s="29">
        <f t="shared" si="6"/>
        <v>97220</v>
      </c>
      <c r="F13" s="29">
        <f t="shared" si="1"/>
        <v>-3402780</v>
      </c>
      <c r="G13" s="34">
        <f>+Inputs!$D$2</f>
        <v>0.3795</v>
      </c>
      <c r="H13" s="2"/>
      <c r="I13" s="27">
        <f t="shared" si="7"/>
        <v>3500000</v>
      </c>
      <c r="J13" s="27"/>
      <c r="K13" s="27">
        <f t="shared" si="2"/>
        <v>19444</v>
      </c>
      <c r="L13" s="27">
        <f t="shared" si="8"/>
        <v>97220</v>
      </c>
      <c r="M13" s="27">
        <f t="shared" si="3"/>
        <v>7378.9980000000005</v>
      </c>
      <c r="N13" s="27">
        <f t="shared" si="4"/>
        <v>7378.9980000000005</v>
      </c>
      <c r="O13" s="27">
        <f t="shared" si="9"/>
        <v>-1291355.0100000005</v>
      </c>
      <c r="P13" s="27">
        <f t="shared" si="10"/>
        <v>1291355.0100000005</v>
      </c>
      <c r="Q13" s="38">
        <f>VLOOKUP(Q8,A9:P188,9)</f>
        <v>3500000</v>
      </c>
      <c r="R13" s="38">
        <f>VLOOKUP(R8,A9:P188,9)</f>
        <v>3500000</v>
      </c>
      <c r="S13" s="38">
        <f>+R13-Q13</f>
        <v>0</v>
      </c>
      <c r="T13" s="36" t="s">
        <v>70</v>
      </c>
    </row>
    <row r="14" spans="1:31">
      <c r="A14" s="30">
        <v>35916</v>
      </c>
      <c r="B14" s="3"/>
      <c r="C14" s="6">
        <v>6</v>
      </c>
      <c r="D14" s="29">
        <f t="shared" si="0"/>
        <v>19444</v>
      </c>
      <c r="E14" s="29">
        <f t="shared" si="6"/>
        <v>116664</v>
      </c>
      <c r="F14" s="29">
        <f t="shared" si="1"/>
        <v>-3383336</v>
      </c>
      <c r="G14" s="34">
        <f>+Inputs!$D$2</f>
        <v>0.3795</v>
      </c>
      <c r="H14" s="2"/>
      <c r="I14" s="27">
        <f t="shared" si="7"/>
        <v>3500000</v>
      </c>
      <c r="J14" s="27"/>
      <c r="K14" s="27">
        <f t="shared" si="2"/>
        <v>19444</v>
      </c>
      <c r="L14" s="27">
        <f t="shared" si="8"/>
        <v>116664</v>
      </c>
      <c r="M14" s="27">
        <f t="shared" si="3"/>
        <v>7378.9980000000005</v>
      </c>
      <c r="N14" s="27">
        <f t="shared" si="4"/>
        <v>7378.9980000000005</v>
      </c>
      <c r="O14" s="27">
        <f t="shared" si="9"/>
        <v>-1283976.0120000006</v>
      </c>
      <c r="P14" s="27">
        <f t="shared" si="10"/>
        <v>1283976.0120000006</v>
      </c>
      <c r="Q14" s="38">
        <f>VLOOKUP(Q8,A9:P188,12)</f>
        <v>2819380</v>
      </c>
      <c r="R14" s="38">
        <f>VLOOKUP(R8,A9:P188,12)</f>
        <v>2955508</v>
      </c>
      <c r="S14" s="38">
        <f>+R14-Q14</f>
        <v>136128</v>
      </c>
      <c r="T14" s="37" t="s">
        <v>93</v>
      </c>
    </row>
    <row r="15" spans="1:31">
      <c r="A15" s="31">
        <v>35947</v>
      </c>
      <c r="B15" s="3"/>
      <c r="C15" s="6">
        <v>7</v>
      </c>
      <c r="D15" s="29">
        <f t="shared" si="0"/>
        <v>19444</v>
      </c>
      <c r="E15" s="29">
        <f t="shared" si="6"/>
        <v>136108</v>
      </c>
      <c r="F15" s="29">
        <f t="shared" si="1"/>
        <v>-3363892</v>
      </c>
      <c r="G15" s="34">
        <f>+Inputs!$D$2</f>
        <v>0.3795</v>
      </c>
      <c r="H15" s="2"/>
      <c r="I15" s="27">
        <f t="shared" si="7"/>
        <v>3500000</v>
      </c>
      <c r="J15" s="27"/>
      <c r="K15" s="27">
        <f t="shared" si="2"/>
        <v>19444</v>
      </c>
      <c r="L15" s="27">
        <f t="shared" si="8"/>
        <v>136108</v>
      </c>
      <c r="M15" s="27">
        <f t="shared" si="3"/>
        <v>7378.9980000000005</v>
      </c>
      <c r="N15" s="27">
        <f t="shared" si="4"/>
        <v>7378.9980000000005</v>
      </c>
      <c r="O15" s="27">
        <f t="shared" si="9"/>
        <v>-1276597.0140000007</v>
      </c>
      <c r="P15" s="27">
        <f t="shared" si="10"/>
        <v>1276597.0140000007</v>
      </c>
    </row>
    <row r="16" spans="1:31">
      <c r="A16" s="30">
        <v>35977</v>
      </c>
      <c r="B16" s="3"/>
      <c r="C16" s="6">
        <v>8</v>
      </c>
      <c r="D16" s="29">
        <f t="shared" si="0"/>
        <v>19444</v>
      </c>
      <c r="E16" s="29">
        <f t="shared" si="6"/>
        <v>155552</v>
      </c>
      <c r="F16" s="29">
        <f t="shared" si="1"/>
        <v>-3344448</v>
      </c>
      <c r="G16" s="34">
        <f>+Inputs!$D$2</f>
        <v>0.3795</v>
      </c>
      <c r="H16" s="2"/>
      <c r="I16" s="27">
        <f t="shared" si="7"/>
        <v>3500000</v>
      </c>
      <c r="J16" s="27"/>
      <c r="K16" s="27">
        <f t="shared" si="2"/>
        <v>19444</v>
      </c>
      <c r="L16" s="27">
        <f t="shared" si="8"/>
        <v>155552</v>
      </c>
      <c r="M16" s="27">
        <f t="shared" si="3"/>
        <v>7378.9980000000005</v>
      </c>
      <c r="N16" s="27">
        <f t="shared" si="4"/>
        <v>7378.9980000000005</v>
      </c>
      <c r="O16" s="27">
        <f t="shared" si="9"/>
        <v>-1269218.0160000008</v>
      </c>
      <c r="P16" s="27">
        <f t="shared" si="10"/>
        <v>1269218.0160000008</v>
      </c>
      <c r="Q16" s="4"/>
      <c r="R16" s="4"/>
      <c r="S16" s="4"/>
    </row>
    <row r="17" spans="1:19">
      <c r="A17" s="31">
        <v>36008</v>
      </c>
      <c r="B17" s="3"/>
      <c r="C17" s="6">
        <v>9</v>
      </c>
      <c r="D17" s="29">
        <f t="shared" si="0"/>
        <v>19444</v>
      </c>
      <c r="E17" s="29">
        <f t="shared" si="6"/>
        <v>174996</v>
      </c>
      <c r="F17" s="29">
        <f t="shared" si="1"/>
        <v>-3325004</v>
      </c>
      <c r="G17" s="34">
        <f>+Inputs!$D$2</f>
        <v>0.3795</v>
      </c>
      <c r="H17" s="2"/>
      <c r="I17" s="27">
        <f t="shared" si="7"/>
        <v>3500000</v>
      </c>
      <c r="J17" s="27"/>
      <c r="K17" s="27">
        <f t="shared" si="2"/>
        <v>19444</v>
      </c>
      <c r="L17" s="27">
        <f t="shared" si="8"/>
        <v>174996</v>
      </c>
      <c r="M17" s="27">
        <f t="shared" si="3"/>
        <v>7378.9980000000005</v>
      </c>
      <c r="N17" s="27">
        <f t="shared" si="4"/>
        <v>7378.9980000000005</v>
      </c>
      <c r="O17" s="27">
        <f t="shared" si="9"/>
        <v>-1261839.0180000009</v>
      </c>
      <c r="P17" s="27">
        <f t="shared" si="10"/>
        <v>1261839.0180000009</v>
      </c>
      <c r="Q17" s="4"/>
      <c r="R17" s="4"/>
      <c r="S17" s="4"/>
    </row>
    <row r="18" spans="1:19">
      <c r="A18" s="30">
        <v>36039</v>
      </c>
      <c r="B18" s="3"/>
      <c r="C18" s="6">
        <v>10</v>
      </c>
      <c r="D18" s="29">
        <f t="shared" si="0"/>
        <v>19444</v>
      </c>
      <c r="E18" s="29">
        <f t="shared" si="6"/>
        <v>194440</v>
      </c>
      <c r="F18" s="29">
        <f t="shared" si="1"/>
        <v>-3305560</v>
      </c>
      <c r="G18" s="34">
        <f>+Inputs!$D$2</f>
        <v>0.3795</v>
      </c>
      <c r="H18" s="2"/>
      <c r="I18" s="27">
        <f t="shared" si="7"/>
        <v>3500000</v>
      </c>
      <c r="J18" s="27"/>
      <c r="K18" s="27">
        <f t="shared" si="2"/>
        <v>19444</v>
      </c>
      <c r="L18" s="27">
        <f t="shared" si="8"/>
        <v>194440</v>
      </c>
      <c r="M18" s="27">
        <f t="shared" si="3"/>
        <v>7378.9980000000005</v>
      </c>
      <c r="N18" s="27">
        <f t="shared" si="4"/>
        <v>7378.9980000000005</v>
      </c>
      <c r="O18" s="27">
        <f t="shared" si="9"/>
        <v>-1254460.0200000009</v>
      </c>
      <c r="P18" s="27">
        <f t="shared" si="10"/>
        <v>1254460.0200000009</v>
      </c>
      <c r="Q18" s="4"/>
      <c r="R18" s="4"/>
      <c r="S18" s="4"/>
    </row>
    <row r="19" spans="1:19">
      <c r="A19" s="31">
        <v>36069</v>
      </c>
      <c r="B19" s="3"/>
      <c r="C19" s="6">
        <v>11</v>
      </c>
      <c r="D19" s="29">
        <f t="shared" si="0"/>
        <v>19444</v>
      </c>
      <c r="E19" s="29">
        <f t="shared" si="6"/>
        <v>213884</v>
      </c>
      <c r="F19" s="29">
        <f t="shared" si="1"/>
        <v>-3286116</v>
      </c>
      <c r="G19" s="34">
        <f>+Inputs!$D$2</f>
        <v>0.3795</v>
      </c>
      <c r="H19" s="2"/>
      <c r="I19" s="27">
        <f t="shared" si="7"/>
        <v>3500000</v>
      </c>
      <c r="J19" s="27"/>
      <c r="K19" s="27">
        <f t="shared" si="2"/>
        <v>19444</v>
      </c>
      <c r="L19" s="27">
        <f t="shared" si="8"/>
        <v>213884</v>
      </c>
      <c r="M19" s="27">
        <f t="shared" si="3"/>
        <v>7378.9980000000005</v>
      </c>
      <c r="N19" s="27">
        <f t="shared" si="4"/>
        <v>7378.9980000000005</v>
      </c>
      <c r="O19" s="27">
        <f t="shared" si="9"/>
        <v>-1247081.022000001</v>
      </c>
      <c r="P19" s="27">
        <f t="shared" si="10"/>
        <v>1247081.022000001</v>
      </c>
      <c r="Q19" s="4"/>
      <c r="R19" s="4"/>
      <c r="S19" s="4"/>
    </row>
    <row r="20" spans="1:19">
      <c r="A20" s="30">
        <v>36100</v>
      </c>
      <c r="B20" s="3"/>
      <c r="C20" s="6">
        <v>12</v>
      </c>
      <c r="D20" s="29">
        <f t="shared" si="0"/>
        <v>19444</v>
      </c>
      <c r="E20" s="29">
        <f t="shared" si="6"/>
        <v>233328</v>
      </c>
      <c r="F20" s="29">
        <f t="shared" si="1"/>
        <v>-3266672</v>
      </c>
      <c r="G20" s="34">
        <f>+Inputs!$D$2</f>
        <v>0.3795</v>
      </c>
      <c r="H20" s="2"/>
      <c r="I20" s="27">
        <f t="shared" si="7"/>
        <v>3500000</v>
      </c>
      <c r="J20" s="27"/>
      <c r="K20" s="27">
        <f t="shared" si="2"/>
        <v>19444</v>
      </c>
      <c r="L20" s="27">
        <f t="shared" si="8"/>
        <v>233328</v>
      </c>
      <c r="M20" s="27">
        <f t="shared" si="3"/>
        <v>7378.9980000000005</v>
      </c>
      <c r="N20" s="27">
        <f t="shared" si="4"/>
        <v>7378.9980000000005</v>
      </c>
      <c r="O20" s="27">
        <f t="shared" si="9"/>
        <v>-1239702.0240000011</v>
      </c>
      <c r="P20" s="27">
        <f t="shared" si="10"/>
        <v>1239702.0240000011</v>
      </c>
      <c r="Q20" s="4"/>
      <c r="R20" s="4"/>
      <c r="S20" s="4"/>
    </row>
    <row r="21" spans="1:19">
      <c r="A21" s="31">
        <v>36130</v>
      </c>
      <c r="B21" s="3"/>
      <c r="C21" s="6">
        <v>13</v>
      </c>
      <c r="D21" s="29">
        <f t="shared" si="0"/>
        <v>19444</v>
      </c>
      <c r="E21" s="29">
        <f t="shared" si="6"/>
        <v>252772</v>
      </c>
      <c r="F21" s="29">
        <f t="shared" si="1"/>
        <v>-3247228</v>
      </c>
      <c r="G21" s="34">
        <f>+Inputs!$D$2</f>
        <v>0.3795</v>
      </c>
      <c r="H21" s="2"/>
      <c r="I21" s="27">
        <f t="shared" si="7"/>
        <v>3500000</v>
      </c>
      <c r="J21" s="27"/>
      <c r="K21" s="27">
        <f t="shared" si="2"/>
        <v>19444</v>
      </c>
      <c r="L21" s="27">
        <f t="shared" si="8"/>
        <v>252772</v>
      </c>
      <c r="M21" s="27">
        <f t="shared" si="3"/>
        <v>7378.9980000000005</v>
      </c>
      <c r="N21" s="27">
        <f t="shared" si="4"/>
        <v>7378.9980000000005</v>
      </c>
      <c r="O21" s="27">
        <f t="shared" si="9"/>
        <v>-1232323.0260000012</v>
      </c>
      <c r="P21" s="27">
        <f t="shared" si="10"/>
        <v>1232323.0260000012</v>
      </c>
      <c r="Q21" s="4"/>
      <c r="R21" s="4"/>
      <c r="S21" s="4"/>
    </row>
    <row r="22" spans="1:19">
      <c r="A22" s="30">
        <v>36161</v>
      </c>
      <c r="B22" s="3"/>
      <c r="C22" s="6">
        <v>14</v>
      </c>
      <c r="D22" s="29">
        <f t="shared" si="0"/>
        <v>19444</v>
      </c>
      <c r="E22" s="29">
        <f t="shared" si="6"/>
        <v>272216</v>
      </c>
      <c r="F22" s="29">
        <f t="shared" si="1"/>
        <v>-3227784</v>
      </c>
      <c r="G22" s="34">
        <f>+Inputs!$D$2</f>
        <v>0.3795</v>
      </c>
      <c r="H22" s="2"/>
      <c r="I22" s="27">
        <f t="shared" si="7"/>
        <v>3500000</v>
      </c>
      <c r="J22" s="27"/>
      <c r="K22" s="27">
        <f t="shared" si="2"/>
        <v>19444</v>
      </c>
      <c r="L22" s="27">
        <f t="shared" si="8"/>
        <v>272216</v>
      </c>
      <c r="M22" s="27">
        <f t="shared" si="3"/>
        <v>7378.9980000000005</v>
      </c>
      <c r="N22" s="27">
        <f t="shared" si="4"/>
        <v>7378.9980000000005</v>
      </c>
      <c r="O22" s="27">
        <f t="shared" si="9"/>
        <v>-1224944.0280000013</v>
      </c>
      <c r="P22" s="27">
        <f t="shared" si="10"/>
        <v>1224944.0280000013</v>
      </c>
      <c r="Q22" s="4"/>
      <c r="R22" s="4"/>
      <c r="S22" s="4"/>
    </row>
    <row r="23" spans="1:19">
      <c r="A23" s="31">
        <v>36192</v>
      </c>
      <c r="B23" s="3"/>
      <c r="C23" s="6">
        <v>15</v>
      </c>
      <c r="D23" s="29">
        <f t="shared" si="0"/>
        <v>19444</v>
      </c>
      <c r="E23" s="29">
        <f t="shared" si="6"/>
        <v>291660</v>
      </c>
      <c r="F23" s="29">
        <f t="shared" si="1"/>
        <v>-3208340</v>
      </c>
      <c r="G23" s="34">
        <f>+Inputs!$D$2</f>
        <v>0.3795</v>
      </c>
      <c r="H23" s="2"/>
      <c r="I23" s="27">
        <f t="shared" si="7"/>
        <v>3500000</v>
      </c>
      <c r="J23" s="27"/>
      <c r="K23" s="27">
        <f t="shared" si="2"/>
        <v>19444</v>
      </c>
      <c r="L23" s="27">
        <f t="shared" si="8"/>
        <v>291660</v>
      </c>
      <c r="M23" s="27">
        <f t="shared" si="3"/>
        <v>7378.9980000000005</v>
      </c>
      <c r="N23" s="27">
        <f t="shared" si="4"/>
        <v>7378.9980000000005</v>
      </c>
      <c r="O23" s="27">
        <f t="shared" si="9"/>
        <v>-1217565.0300000014</v>
      </c>
      <c r="P23" s="27">
        <f t="shared" si="10"/>
        <v>1217565.0300000014</v>
      </c>
      <c r="Q23" s="4"/>
      <c r="R23" s="4"/>
      <c r="S23" s="4"/>
    </row>
    <row r="24" spans="1:19">
      <c r="A24" s="30">
        <v>36220</v>
      </c>
      <c r="B24" s="3"/>
      <c r="C24" s="6">
        <v>16</v>
      </c>
      <c r="D24" s="29">
        <f t="shared" si="0"/>
        <v>19444</v>
      </c>
      <c r="E24" s="29">
        <f t="shared" si="6"/>
        <v>311104</v>
      </c>
      <c r="F24" s="29">
        <f t="shared" si="1"/>
        <v>-3188896</v>
      </c>
      <c r="G24" s="34">
        <f>+Inputs!$D$2</f>
        <v>0.3795</v>
      </c>
      <c r="H24" s="2"/>
      <c r="I24" s="27">
        <f t="shared" si="7"/>
        <v>3500000</v>
      </c>
      <c r="J24" s="27"/>
      <c r="K24" s="27">
        <f t="shared" si="2"/>
        <v>19444</v>
      </c>
      <c r="L24" s="27">
        <f t="shared" si="8"/>
        <v>311104</v>
      </c>
      <c r="M24" s="27">
        <f t="shared" si="3"/>
        <v>7378.9980000000005</v>
      </c>
      <c r="N24" s="27">
        <f t="shared" si="4"/>
        <v>7378.9980000000005</v>
      </c>
      <c r="O24" s="27">
        <f t="shared" si="9"/>
        <v>-1210186.0320000015</v>
      </c>
      <c r="P24" s="27">
        <f t="shared" si="10"/>
        <v>1210186.0320000015</v>
      </c>
      <c r="Q24" s="4"/>
      <c r="R24" s="4"/>
      <c r="S24" s="4"/>
    </row>
    <row r="25" spans="1:19">
      <c r="A25" s="31">
        <v>36251</v>
      </c>
      <c r="B25" s="3"/>
      <c r="C25" s="6">
        <v>17</v>
      </c>
      <c r="D25" s="29">
        <f t="shared" si="0"/>
        <v>19444</v>
      </c>
      <c r="E25" s="29">
        <f t="shared" si="6"/>
        <v>330548</v>
      </c>
      <c r="F25" s="29">
        <f t="shared" si="1"/>
        <v>-3169452</v>
      </c>
      <c r="G25" s="34">
        <f>+Inputs!$D$2</f>
        <v>0.3795</v>
      </c>
      <c r="H25" s="2"/>
      <c r="I25" s="27">
        <f t="shared" si="7"/>
        <v>3500000</v>
      </c>
      <c r="J25" s="27"/>
      <c r="K25" s="27">
        <f t="shared" si="2"/>
        <v>19444</v>
      </c>
      <c r="L25" s="27">
        <f t="shared" si="8"/>
        <v>330548</v>
      </c>
      <c r="M25" s="27">
        <f t="shared" si="3"/>
        <v>7378.9980000000005</v>
      </c>
      <c r="N25" s="27">
        <f t="shared" si="4"/>
        <v>7378.9980000000005</v>
      </c>
      <c r="O25" s="27">
        <f t="shared" si="9"/>
        <v>-1202807.0340000016</v>
      </c>
      <c r="P25" s="27">
        <f t="shared" si="10"/>
        <v>1202807.0340000016</v>
      </c>
      <c r="Q25" s="4"/>
      <c r="R25" s="4"/>
      <c r="S25" s="4"/>
    </row>
    <row r="26" spans="1:19">
      <c r="A26" s="30">
        <v>36281</v>
      </c>
      <c r="B26" s="3"/>
      <c r="C26" s="6">
        <v>18</v>
      </c>
      <c r="D26" s="29">
        <f t="shared" si="0"/>
        <v>19444</v>
      </c>
      <c r="E26" s="29">
        <f t="shared" si="6"/>
        <v>349992</v>
      </c>
      <c r="F26" s="29">
        <f t="shared" si="1"/>
        <v>-3150008</v>
      </c>
      <c r="G26" s="34">
        <f>+Inputs!$D$2</f>
        <v>0.3795</v>
      </c>
      <c r="H26" s="2"/>
      <c r="I26" s="27">
        <f t="shared" si="7"/>
        <v>3500000</v>
      </c>
      <c r="J26" s="27"/>
      <c r="K26" s="27">
        <f t="shared" si="2"/>
        <v>19444</v>
      </c>
      <c r="L26" s="27">
        <f t="shared" si="8"/>
        <v>349992</v>
      </c>
      <c r="M26" s="27">
        <f t="shared" si="3"/>
        <v>7378.9980000000005</v>
      </c>
      <c r="N26" s="27">
        <f t="shared" si="4"/>
        <v>7378.9980000000005</v>
      </c>
      <c r="O26" s="27">
        <f t="shared" si="9"/>
        <v>-1195428.0360000017</v>
      </c>
      <c r="P26" s="27">
        <f t="shared" si="10"/>
        <v>1195428.0360000017</v>
      </c>
      <c r="Q26" s="4"/>
      <c r="R26" s="4"/>
      <c r="S26" s="4"/>
    </row>
    <row r="27" spans="1:19">
      <c r="A27" s="31">
        <v>36312</v>
      </c>
      <c r="B27" s="3"/>
      <c r="C27" s="6">
        <v>19</v>
      </c>
      <c r="D27" s="29">
        <f t="shared" si="0"/>
        <v>19444</v>
      </c>
      <c r="E27" s="29">
        <f t="shared" si="6"/>
        <v>369436</v>
      </c>
      <c r="F27" s="29">
        <f t="shared" si="1"/>
        <v>-3130564</v>
      </c>
      <c r="G27" s="34">
        <f>+Inputs!$D$2</f>
        <v>0.3795</v>
      </c>
      <c r="H27" s="2"/>
      <c r="I27" s="27">
        <f t="shared" si="7"/>
        <v>3500000</v>
      </c>
      <c r="J27" s="27"/>
      <c r="K27" s="27">
        <f t="shared" si="2"/>
        <v>19444</v>
      </c>
      <c r="L27" s="27">
        <f t="shared" si="8"/>
        <v>369436</v>
      </c>
      <c r="M27" s="27">
        <f t="shared" si="3"/>
        <v>7378.9980000000005</v>
      </c>
      <c r="N27" s="27">
        <f t="shared" si="4"/>
        <v>7378.9980000000005</v>
      </c>
      <c r="O27" s="27">
        <f t="shared" si="9"/>
        <v>-1188049.0380000018</v>
      </c>
      <c r="P27" s="27">
        <f t="shared" si="10"/>
        <v>1188049.0380000018</v>
      </c>
      <c r="Q27" s="4"/>
      <c r="R27" s="4"/>
      <c r="S27" s="4"/>
    </row>
    <row r="28" spans="1:19">
      <c r="A28" s="30">
        <v>36342</v>
      </c>
      <c r="B28" s="3"/>
      <c r="C28" s="6">
        <v>20</v>
      </c>
      <c r="D28" s="29">
        <f t="shared" si="0"/>
        <v>19444</v>
      </c>
      <c r="E28" s="29">
        <f t="shared" si="6"/>
        <v>388880</v>
      </c>
      <c r="F28" s="29">
        <f t="shared" si="1"/>
        <v>-3111120</v>
      </c>
      <c r="G28" s="34">
        <f>+Inputs!$D$2</f>
        <v>0.3795</v>
      </c>
      <c r="H28" s="2"/>
      <c r="I28" s="27">
        <f t="shared" si="7"/>
        <v>3500000</v>
      </c>
      <c r="J28" s="27"/>
      <c r="K28" s="27">
        <f t="shared" si="2"/>
        <v>19444</v>
      </c>
      <c r="L28" s="27">
        <f t="shared" si="8"/>
        <v>388880</v>
      </c>
      <c r="M28" s="27">
        <f t="shared" si="3"/>
        <v>7378.9980000000005</v>
      </c>
      <c r="N28" s="27">
        <f t="shared" si="4"/>
        <v>7378.9980000000005</v>
      </c>
      <c r="O28" s="27">
        <f t="shared" si="9"/>
        <v>-1180670.0400000019</v>
      </c>
      <c r="P28" s="27">
        <f t="shared" si="10"/>
        <v>1180670.0400000019</v>
      </c>
      <c r="Q28" s="4"/>
      <c r="R28" s="4"/>
      <c r="S28" s="4"/>
    </row>
    <row r="29" spans="1:19">
      <c r="A29" s="31">
        <v>36373</v>
      </c>
      <c r="B29" s="3"/>
      <c r="C29" s="6">
        <v>21</v>
      </c>
      <c r="D29" s="29">
        <f t="shared" si="0"/>
        <v>19444</v>
      </c>
      <c r="E29" s="29">
        <f t="shared" si="6"/>
        <v>408324</v>
      </c>
      <c r="F29" s="29">
        <f t="shared" si="1"/>
        <v>-3091676</v>
      </c>
      <c r="G29" s="34">
        <f>+Inputs!$D$2</f>
        <v>0.3795</v>
      </c>
      <c r="H29" s="2"/>
      <c r="I29" s="27">
        <f t="shared" si="7"/>
        <v>3500000</v>
      </c>
      <c r="J29" s="27"/>
      <c r="K29" s="27">
        <f t="shared" si="2"/>
        <v>19444</v>
      </c>
      <c r="L29" s="27">
        <f t="shared" si="8"/>
        <v>408324</v>
      </c>
      <c r="M29" s="27">
        <f t="shared" si="3"/>
        <v>7378.9980000000005</v>
      </c>
      <c r="N29" s="27">
        <f t="shared" si="4"/>
        <v>7378.9980000000005</v>
      </c>
      <c r="O29" s="27">
        <f t="shared" si="9"/>
        <v>-1173291.042000002</v>
      </c>
      <c r="P29" s="27">
        <f t="shared" si="10"/>
        <v>1173291.042000002</v>
      </c>
      <c r="Q29" s="4"/>
      <c r="R29" s="4"/>
      <c r="S29" s="4"/>
    </row>
    <row r="30" spans="1:19">
      <c r="A30" s="30">
        <v>36404</v>
      </c>
      <c r="B30" s="3"/>
      <c r="C30" s="6">
        <v>22</v>
      </c>
      <c r="D30" s="29">
        <f t="shared" si="0"/>
        <v>19444</v>
      </c>
      <c r="E30" s="29">
        <f t="shared" si="6"/>
        <v>427768</v>
      </c>
      <c r="F30" s="29">
        <f t="shared" si="1"/>
        <v>-3072232</v>
      </c>
      <c r="G30" s="34">
        <f>+Inputs!$D$2</f>
        <v>0.3795</v>
      </c>
      <c r="H30" s="2"/>
      <c r="I30" s="27">
        <f t="shared" si="7"/>
        <v>3500000</v>
      </c>
      <c r="J30" s="27"/>
      <c r="K30" s="27">
        <f t="shared" si="2"/>
        <v>19444</v>
      </c>
      <c r="L30" s="27">
        <f t="shared" si="8"/>
        <v>427768</v>
      </c>
      <c r="M30" s="27">
        <f t="shared" si="3"/>
        <v>7378.9980000000005</v>
      </c>
      <c r="N30" s="27">
        <f t="shared" si="4"/>
        <v>7378.9980000000005</v>
      </c>
      <c r="O30" s="27">
        <f t="shared" si="9"/>
        <v>-1165912.0440000021</v>
      </c>
      <c r="P30" s="27">
        <f t="shared" si="10"/>
        <v>1165912.0440000021</v>
      </c>
      <c r="Q30" s="112"/>
    </row>
    <row r="31" spans="1:19">
      <c r="A31" s="31">
        <v>36434</v>
      </c>
      <c r="B31" s="3"/>
      <c r="C31" s="6">
        <v>23</v>
      </c>
      <c r="D31" s="29">
        <f t="shared" si="0"/>
        <v>19444</v>
      </c>
      <c r="E31" s="29">
        <f t="shared" si="6"/>
        <v>447212</v>
      </c>
      <c r="F31" s="29">
        <f t="shared" si="1"/>
        <v>-3052788</v>
      </c>
      <c r="G31" s="34">
        <f>+Inputs!$D$2</f>
        <v>0.3795</v>
      </c>
      <c r="H31" s="2"/>
      <c r="I31" s="27">
        <f t="shared" si="7"/>
        <v>3500000</v>
      </c>
      <c r="J31" s="27"/>
      <c r="K31" s="27">
        <f t="shared" si="2"/>
        <v>19444</v>
      </c>
      <c r="L31" s="27">
        <f t="shared" si="8"/>
        <v>447212</v>
      </c>
      <c r="M31" s="27">
        <f t="shared" si="3"/>
        <v>7378.9980000000005</v>
      </c>
      <c r="N31" s="27">
        <f t="shared" si="4"/>
        <v>7378.9980000000005</v>
      </c>
      <c r="O31" s="27">
        <f t="shared" si="9"/>
        <v>-1158533.0460000022</v>
      </c>
      <c r="P31" s="27">
        <f t="shared" si="10"/>
        <v>1158533.0460000022</v>
      </c>
      <c r="Q31" s="112"/>
    </row>
    <row r="32" spans="1:19">
      <c r="A32" s="30">
        <v>36465</v>
      </c>
      <c r="B32" s="3"/>
      <c r="C32" s="6">
        <v>24</v>
      </c>
      <c r="D32" s="29">
        <f t="shared" si="0"/>
        <v>19444</v>
      </c>
      <c r="E32" s="29">
        <f t="shared" si="6"/>
        <v>466656</v>
      </c>
      <c r="F32" s="29">
        <f t="shared" si="1"/>
        <v>-3033344</v>
      </c>
      <c r="G32" s="34">
        <f>+Inputs!$D$2</f>
        <v>0.3795</v>
      </c>
      <c r="H32" s="2"/>
      <c r="I32" s="27">
        <f t="shared" si="7"/>
        <v>3500000</v>
      </c>
      <c r="J32" s="27"/>
      <c r="K32" s="27">
        <f t="shared" si="2"/>
        <v>19444</v>
      </c>
      <c r="L32" s="27">
        <f t="shared" si="8"/>
        <v>466656</v>
      </c>
      <c r="M32" s="27">
        <f t="shared" si="3"/>
        <v>7378.9980000000005</v>
      </c>
      <c r="N32" s="27">
        <f t="shared" si="4"/>
        <v>7378.9980000000005</v>
      </c>
      <c r="O32" s="27">
        <f t="shared" si="9"/>
        <v>-1151154.0480000023</v>
      </c>
      <c r="P32" s="27">
        <f t="shared" si="10"/>
        <v>1151154.0480000023</v>
      </c>
      <c r="Q32" s="112"/>
    </row>
    <row r="33" spans="1:21">
      <c r="A33" s="31">
        <v>36495</v>
      </c>
      <c r="B33" s="3"/>
      <c r="C33" s="6">
        <v>25</v>
      </c>
      <c r="D33" s="29">
        <f t="shared" si="0"/>
        <v>19444</v>
      </c>
      <c r="E33" s="29">
        <f t="shared" si="6"/>
        <v>486100</v>
      </c>
      <c r="F33" s="29">
        <f t="shared" si="1"/>
        <v>-3013900</v>
      </c>
      <c r="G33" s="34">
        <f>+Inputs!$D$2</f>
        <v>0.3795</v>
      </c>
      <c r="H33" s="2"/>
      <c r="I33" s="27">
        <f t="shared" si="7"/>
        <v>3500000</v>
      </c>
      <c r="J33" s="27"/>
      <c r="K33" s="27">
        <f t="shared" si="2"/>
        <v>19444</v>
      </c>
      <c r="L33" s="27">
        <f t="shared" si="8"/>
        <v>486100</v>
      </c>
      <c r="M33" s="27">
        <f t="shared" si="3"/>
        <v>7378.9980000000005</v>
      </c>
      <c r="N33" s="27">
        <f t="shared" si="4"/>
        <v>7378.9980000000005</v>
      </c>
      <c r="O33" s="27">
        <f t="shared" si="9"/>
        <v>-1143775.0500000024</v>
      </c>
      <c r="P33" s="27">
        <f t="shared" si="10"/>
        <v>1143775.0500000024</v>
      </c>
      <c r="Q33" s="112"/>
    </row>
    <row r="34" spans="1:21">
      <c r="A34" s="30">
        <v>36526</v>
      </c>
      <c r="B34" s="3"/>
      <c r="C34" s="6">
        <v>26</v>
      </c>
      <c r="D34" s="29">
        <f t="shared" si="0"/>
        <v>19444</v>
      </c>
      <c r="E34" s="29">
        <f t="shared" si="6"/>
        <v>505544</v>
      </c>
      <c r="F34" s="29">
        <f t="shared" si="1"/>
        <v>-2994456</v>
      </c>
      <c r="G34" s="34">
        <f>+Inputs!$D$2</f>
        <v>0.3795</v>
      </c>
      <c r="H34" s="2"/>
      <c r="I34" s="27">
        <f t="shared" si="7"/>
        <v>3500000</v>
      </c>
      <c r="J34" s="27"/>
      <c r="K34" s="27">
        <f t="shared" si="2"/>
        <v>19444</v>
      </c>
      <c r="L34" s="27">
        <f t="shared" si="8"/>
        <v>505544</v>
      </c>
      <c r="M34" s="27">
        <f t="shared" si="3"/>
        <v>7378.9980000000005</v>
      </c>
      <c r="N34" s="27">
        <f t="shared" si="4"/>
        <v>7378.9980000000005</v>
      </c>
      <c r="O34" s="27">
        <f t="shared" si="9"/>
        <v>-1136396.0520000025</v>
      </c>
      <c r="P34" s="27">
        <f t="shared" si="10"/>
        <v>1136396.0520000025</v>
      </c>
      <c r="Q34" s="112"/>
    </row>
    <row r="35" spans="1:21">
      <c r="A35" s="31">
        <v>36557</v>
      </c>
      <c r="B35" s="3"/>
      <c r="C35" s="6">
        <v>27</v>
      </c>
      <c r="D35" s="29">
        <f t="shared" si="0"/>
        <v>19444</v>
      </c>
      <c r="E35" s="29">
        <f t="shared" si="6"/>
        <v>524988</v>
      </c>
      <c r="F35" s="29">
        <f t="shared" si="1"/>
        <v>-2975012</v>
      </c>
      <c r="G35" s="34">
        <f>+Inputs!$D$2</f>
        <v>0.3795</v>
      </c>
      <c r="H35" s="2"/>
      <c r="I35" s="27">
        <f t="shared" si="7"/>
        <v>3500000</v>
      </c>
      <c r="J35" s="27"/>
      <c r="K35" s="27">
        <f t="shared" si="2"/>
        <v>19444</v>
      </c>
      <c r="L35" s="27">
        <f t="shared" si="8"/>
        <v>524988</v>
      </c>
      <c r="M35" s="27">
        <f t="shared" si="3"/>
        <v>7378.9980000000005</v>
      </c>
      <c r="N35" s="27">
        <f t="shared" si="4"/>
        <v>7378.9980000000005</v>
      </c>
      <c r="O35" s="27">
        <f t="shared" si="9"/>
        <v>-1129017.0540000026</v>
      </c>
      <c r="P35" s="27">
        <f t="shared" si="10"/>
        <v>1129017.0540000026</v>
      </c>
    </row>
    <row r="36" spans="1:21">
      <c r="A36" s="30">
        <v>36586</v>
      </c>
      <c r="B36" s="3"/>
      <c r="C36" s="6">
        <v>28</v>
      </c>
      <c r="D36" s="29">
        <f t="shared" si="0"/>
        <v>19444</v>
      </c>
      <c r="E36" s="29">
        <f t="shared" si="6"/>
        <v>544432</v>
      </c>
      <c r="F36" s="29">
        <f t="shared" si="1"/>
        <v>-2955568</v>
      </c>
      <c r="G36" s="34">
        <f>+Inputs!$D$2</f>
        <v>0.3795</v>
      </c>
      <c r="H36" s="2"/>
      <c r="I36" s="27">
        <f t="shared" si="7"/>
        <v>3500000</v>
      </c>
      <c r="J36" s="27"/>
      <c r="K36" s="27">
        <f t="shared" si="2"/>
        <v>19444</v>
      </c>
      <c r="L36" s="27">
        <f t="shared" si="8"/>
        <v>544432</v>
      </c>
      <c r="M36" s="27">
        <f t="shared" si="3"/>
        <v>7378.9980000000005</v>
      </c>
      <c r="N36" s="27">
        <f t="shared" si="4"/>
        <v>7378.9980000000005</v>
      </c>
      <c r="O36" s="27">
        <f t="shared" si="9"/>
        <v>-1121638.0560000027</v>
      </c>
      <c r="P36" s="27">
        <f t="shared" si="10"/>
        <v>1121638.0560000027</v>
      </c>
    </row>
    <row r="37" spans="1:21">
      <c r="A37" s="31">
        <v>36617</v>
      </c>
      <c r="B37" s="3"/>
      <c r="C37" s="6">
        <v>29</v>
      </c>
      <c r="D37" s="29">
        <f t="shared" si="0"/>
        <v>19444</v>
      </c>
      <c r="E37" s="29">
        <f t="shared" si="6"/>
        <v>563876</v>
      </c>
      <c r="F37" s="29">
        <f t="shared" si="1"/>
        <v>-2936124</v>
      </c>
      <c r="G37" s="34">
        <f>+Inputs!$D$2</f>
        <v>0.3795</v>
      </c>
      <c r="H37" s="2"/>
      <c r="I37" s="27">
        <f t="shared" si="7"/>
        <v>3500000</v>
      </c>
      <c r="J37" s="27"/>
      <c r="K37" s="27">
        <f t="shared" si="2"/>
        <v>19444</v>
      </c>
      <c r="L37" s="27">
        <f t="shared" si="8"/>
        <v>563876</v>
      </c>
      <c r="M37" s="27">
        <f t="shared" si="3"/>
        <v>7378.9980000000005</v>
      </c>
      <c r="N37" s="27">
        <f t="shared" si="4"/>
        <v>7378.9980000000005</v>
      </c>
      <c r="O37" s="27">
        <f t="shared" si="9"/>
        <v>-1114259.0580000028</v>
      </c>
      <c r="P37" s="27">
        <f t="shared" si="10"/>
        <v>1114259.0580000028</v>
      </c>
    </row>
    <row r="38" spans="1:21">
      <c r="A38" s="30">
        <v>36647</v>
      </c>
      <c r="B38" s="3"/>
      <c r="C38" s="6">
        <v>30</v>
      </c>
      <c r="D38" s="29">
        <f t="shared" si="0"/>
        <v>19444</v>
      </c>
      <c r="E38" s="29">
        <f t="shared" si="6"/>
        <v>583320</v>
      </c>
      <c r="F38" s="29">
        <f t="shared" si="1"/>
        <v>-2916680</v>
      </c>
      <c r="G38" s="34">
        <f>+Inputs!$D$2</f>
        <v>0.3795</v>
      </c>
      <c r="H38" s="2"/>
      <c r="I38" s="27">
        <f t="shared" si="7"/>
        <v>3500000</v>
      </c>
      <c r="J38" s="27"/>
      <c r="K38" s="27">
        <f t="shared" si="2"/>
        <v>19444</v>
      </c>
      <c r="L38" s="27">
        <f t="shared" si="8"/>
        <v>583320</v>
      </c>
      <c r="M38" s="27">
        <f t="shared" si="3"/>
        <v>7378.9980000000005</v>
      </c>
      <c r="N38" s="27">
        <f t="shared" si="4"/>
        <v>7378.9980000000005</v>
      </c>
      <c r="O38" s="27">
        <f t="shared" si="9"/>
        <v>-1106880.0600000028</v>
      </c>
      <c r="P38" s="27">
        <f t="shared" si="10"/>
        <v>1106880.0600000028</v>
      </c>
    </row>
    <row r="39" spans="1:21">
      <c r="A39" s="31">
        <v>36678</v>
      </c>
      <c r="B39" s="2"/>
      <c r="C39" s="6">
        <v>31</v>
      </c>
      <c r="D39" s="29">
        <f t="shared" si="0"/>
        <v>19444</v>
      </c>
      <c r="E39" s="29">
        <f t="shared" si="6"/>
        <v>602764</v>
      </c>
      <c r="F39" s="29">
        <f t="shared" si="1"/>
        <v>-2897236</v>
      </c>
      <c r="G39" s="34">
        <f>+Inputs!$D$2</f>
        <v>0.3795</v>
      </c>
      <c r="H39" s="2"/>
      <c r="I39" s="27">
        <f t="shared" si="7"/>
        <v>3500000</v>
      </c>
      <c r="J39" s="27"/>
      <c r="K39" s="27">
        <f t="shared" si="2"/>
        <v>19444</v>
      </c>
      <c r="L39" s="27">
        <f t="shared" si="8"/>
        <v>602764</v>
      </c>
      <c r="M39" s="27">
        <f t="shared" si="3"/>
        <v>7378.9980000000005</v>
      </c>
      <c r="N39" s="27">
        <f t="shared" si="4"/>
        <v>7378.9980000000005</v>
      </c>
      <c r="O39" s="27">
        <f t="shared" si="9"/>
        <v>-1099501.0620000029</v>
      </c>
      <c r="P39" s="27">
        <f t="shared" si="10"/>
        <v>1099501.0620000029</v>
      </c>
    </row>
    <row r="40" spans="1:21">
      <c r="A40" s="30">
        <v>36708</v>
      </c>
      <c r="B40" s="2"/>
      <c r="C40" s="6">
        <v>32</v>
      </c>
      <c r="D40" s="29">
        <f t="shared" si="0"/>
        <v>19444</v>
      </c>
      <c r="E40" s="29">
        <f t="shared" si="6"/>
        <v>622208</v>
      </c>
      <c r="F40" s="29">
        <f t="shared" si="1"/>
        <v>-2877792</v>
      </c>
      <c r="G40" s="34">
        <f>+Inputs!$D$2</f>
        <v>0.3795</v>
      </c>
      <c r="H40" s="2"/>
      <c r="I40" s="27">
        <f t="shared" si="7"/>
        <v>3500000</v>
      </c>
      <c r="J40" s="2"/>
      <c r="K40" s="27">
        <f t="shared" si="2"/>
        <v>19444</v>
      </c>
      <c r="L40" s="27">
        <f t="shared" si="8"/>
        <v>622208</v>
      </c>
      <c r="M40" s="27">
        <f t="shared" si="3"/>
        <v>7378.9980000000005</v>
      </c>
      <c r="N40" s="27">
        <f t="shared" si="4"/>
        <v>7378.9980000000005</v>
      </c>
      <c r="O40" s="27">
        <f t="shared" si="9"/>
        <v>-1092122.064000003</v>
      </c>
      <c r="P40" s="27">
        <f t="shared" si="10"/>
        <v>1092122.064000003</v>
      </c>
    </row>
    <row r="41" spans="1:21">
      <c r="A41" s="31">
        <v>36739</v>
      </c>
      <c r="C41" s="6">
        <v>33</v>
      </c>
      <c r="D41" s="29">
        <f t="shared" ref="D41:D72" si="12">ROUND(-(+$B$9/180)*1,0)</f>
        <v>19444</v>
      </c>
      <c r="E41" s="29">
        <f t="shared" si="6"/>
        <v>641652</v>
      </c>
      <c r="F41" s="29">
        <f t="shared" ref="F41:F72" si="13">$B$9+E41</f>
        <v>-2858348</v>
      </c>
      <c r="G41" s="34">
        <f>+Inputs!$D$2</f>
        <v>0.3795</v>
      </c>
      <c r="I41" s="27">
        <f t="shared" si="7"/>
        <v>3500000</v>
      </c>
      <c r="K41" s="27">
        <f t="shared" ref="K41:K72" si="14">D41</f>
        <v>19444</v>
      </c>
      <c r="L41" s="27">
        <f t="shared" si="8"/>
        <v>641652</v>
      </c>
      <c r="M41" s="27">
        <f t="shared" ref="M41:M72" si="15">K41*G41</f>
        <v>7378.9980000000005</v>
      </c>
      <c r="N41" s="27">
        <f t="shared" ref="N41:N72" si="16">M41-J41</f>
        <v>7378.9980000000005</v>
      </c>
      <c r="O41" s="27">
        <f t="shared" si="9"/>
        <v>-1084743.0660000031</v>
      </c>
      <c r="P41" s="27">
        <f t="shared" si="10"/>
        <v>1084743.0660000031</v>
      </c>
    </row>
    <row r="42" spans="1:21">
      <c r="A42" s="30">
        <v>36770</v>
      </c>
      <c r="C42" s="6">
        <v>34</v>
      </c>
      <c r="D42" s="29">
        <f t="shared" si="12"/>
        <v>19444</v>
      </c>
      <c r="E42" s="29">
        <f t="shared" ref="E42:E73" si="17">+E41+D42</f>
        <v>661096</v>
      </c>
      <c r="F42" s="29">
        <f t="shared" si="13"/>
        <v>-2838904</v>
      </c>
      <c r="G42" s="34">
        <f>+Inputs!$D$2</f>
        <v>0.3795</v>
      </c>
      <c r="I42" s="27">
        <f t="shared" ref="I42:I73" si="18">+I41+H42</f>
        <v>3500000</v>
      </c>
      <c r="K42" s="27">
        <f t="shared" si="14"/>
        <v>19444</v>
      </c>
      <c r="L42" s="27">
        <f t="shared" ref="L42:L73" si="19">+L41+K42</f>
        <v>661096</v>
      </c>
      <c r="M42" s="27">
        <f t="shared" si="15"/>
        <v>7378.9980000000005</v>
      </c>
      <c r="N42" s="27">
        <f t="shared" si="16"/>
        <v>7378.9980000000005</v>
      </c>
      <c r="O42" s="27">
        <f t="shared" ref="O42:O73" si="20">+O41+N42</f>
        <v>-1077364.0680000032</v>
      </c>
      <c r="P42" s="27">
        <f t="shared" ref="P42:P73" si="21">P41-N42</f>
        <v>1077364.0680000032</v>
      </c>
    </row>
    <row r="43" spans="1:21">
      <c r="A43" s="31">
        <v>36800</v>
      </c>
      <c r="C43" s="6">
        <v>35</v>
      </c>
      <c r="D43" s="29">
        <f t="shared" si="12"/>
        <v>19444</v>
      </c>
      <c r="E43" s="29">
        <f t="shared" si="17"/>
        <v>680540</v>
      </c>
      <c r="F43" s="29">
        <f t="shared" si="13"/>
        <v>-2819460</v>
      </c>
      <c r="G43" s="34">
        <f>+Inputs!$D$2</f>
        <v>0.3795</v>
      </c>
      <c r="I43" s="27">
        <f t="shared" si="18"/>
        <v>3500000</v>
      </c>
      <c r="K43" s="27">
        <f t="shared" si="14"/>
        <v>19444</v>
      </c>
      <c r="L43" s="27">
        <f t="shared" si="19"/>
        <v>680540</v>
      </c>
      <c r="M43" s="27">
        <f t="shared" si="15"/>
        <v>7378.9980000000005</v>
      </c>
      <c r="N43" s="27">
        <f t="shared" si="16"/>
        <v>7378.9980000000005</v>
      </c>
      <c r="O43" s="27">
        <f t="shared" si="20"/>
        <v>-1069985.0700000033</v>
      </c>
      <c r="P43" s="27">
        <f t="shared" si="21"/>
        <v>1069985.0700000033</v>
      </c>
    </row>
    <row r="44" spans="1:21">
      <c r="A44" s="30">
        <v>36831</v>
      </c>
      <c r="C44" s="6">
        <v>36</v>
      </c>
      <c r="D44" s="29">
        <f t="shared" si="12"/>
        <v>19444</v>
      </c>
      <c r="E44" s="29">
        <f t="shared" si="17"/>
        <v>699984</v>
      </c>
      <c r="F44" s="29">
        <f t="shared" si="13"/>
        <v>-2800016</v>
      </c>
      <c r="G44" s="34">
        <f>+Inputs!$D$2</f>
        <v>0.3795</v>
      </c>
      <c r="I44" s="27">
        <f t="shared" si="18"/>
        <v>3500000</v>
      </c>
      <c r="K44" s="27">
        <f t="shared" si="14"/>
        <v>19444</v>
      </c>
      <c r="L44" s="27">
        <f t="shared" si="19"/>
        <v>699984</v>
      </c>
      <c r="M44" s="27">
        <f t="shared" si="15"/>
        <v>7378.9980000000005</v>
      </c>
      <c r="N44" s="27">
        <f t="shared" si="16"/>
        <v>7378.9980000000005</v>
      </c>
      <c r="O44" s="27">
        <f t="shared" si="20"/>
        <v>-1062606.0720000034</v>
      </c>
      <c r="P44" s="27">
        <f t="shared" si="21"/>
        <v>1062606.0720000034</v>
      </c>
      <c r="U44" s="98"/>
    </row>
    <row r="45" spans="1:21">
      <c r="A45" s="31">
        <v>36861</v>
      </c>
      <c r="C45" s="6">
        <v>37</v>
      </c>
      <c r="D45" s="29">
        <f t="shared" si="12"/>
        <v>19444</v>
      </c>
      <c r="E45" s="29">
        <f t="shared" si="17"/>
        <v>719428</v>
      </c>
      <c r="F45" s="29">
        <f t="shared" si="13"/>
        <v>-2780572</v>
      </c>
      <c r="G45" s="34">
        <f>+Inputs!$D$2</f>
        <v>0.3795</v>
      </c>
      <c r="I45" s="27">
        <f t="shared" si="18"/>
        <v>3500000</v>
      </c>
      <c r="K45" s="27">
        <f t="shared" si="14"/>
        <v>19444</v>
      </c>
      <c r="L45" s="27">
        <f t="shared" si="19"/>
        <v>719428</v>
      </c>
      <c r="M45" s="27">
        <f t="shared" si="15"/>
        <v>7378.9980000000005</v>
      </c>
      <c r="N45" s="27">
        <f t="shared" si="16"/>
        <v>7378.9980000000005</v>
      </c>
      <c r="O45" s="27">
        <f t="shared" si="20"/>
        <v>-1055227.0740000035</v>
      </c>
      <c r="P45" s="27">
        <f t="shared" si="21"/>
        <v>1055227.0740000035</v>
      </c>
      <c r="U45" s="98"/>
    </row>
    <row r="46" spans="1:21">
      <c r="A46" s="30">
        <v>36892</v>
      </c>
      <c r="C46" s="6">
        <v>38</v>
      </c>
      <c r="D46" s="29">
        <f t="shared" si="12"/>
        <v>19444</v>
      </c>
      <c r="E46" s="29">
        <f t="shared" si="17"/>
        <v>738872</v>
      </c>
      <c r="F46" s="29">
        <f t="shared" si="13"/>
        <v>-2761128</v>
      </c>
      <c r="G46" s="34">
        <f>+Inputs!$D$2</f>
        <v>0.3795</v>
      </c>
      <c r="I46" s="27">
        <f t="shared" si="18"/>
        <v>3500000</v>
      </c>
      <c r="K46" s="27">
        <f t="shared" si="14"/>
        <v>19444</v>
      </c>
      <c r="L46" s="27">
        <f t="shared" si="19"/>
        <v>738872</v>
      </c>
      <c r="M46" s="27">
        <f t="shared" si="15"/>
        <v>7378.9980000000005</v>
      </c>
      <c r="N46" s="27">
        <f t="shared" si="16"/>
        <v>7378.9980000000005</v>
      </c>
      <c r="O46" s="27">
        <f t="shared" si="20"/>
        <v>-1047848.0760000035</v>
      </c>
      <c r="P46" s="27">
        <f t="shared" si="21"/>
        <v>1047848.0760000035</v>
      </c>
      <c r="U46" s="98"/>
    </row>
    <row r="47" spans="1:21">
      <c r="A47" s="31">
        <v>36923</v>
      </c>
      <c r="C47" s="6">
        <v>39</v>
      </c>
      <c r="D47" s="29">
        <f t="shared" si="12"/>
        <v>19444</v>
      </c>
      <c r="E47" s="29">
        <f t="shared" si="17"/>
        <v>758316</v>
      </c>
      <c r="F47" s="29">
        <f t="shared" si="13"/>
        <v>-2741684</v>
      </c>
      <c r="G47" s="34">
        <f>+Inputs!$D$2</f>
        <v>0.3795</v>
      </c>
      <c r="I47" s="27">
        <f t="shared" si="18"/>
        <v>3500000</v>
      </c>
      <c r="K47" s="27">
        <f t="shared" si="14"/>
        <v>19444</v>
      </c>
      <c r="L47" s="27">
        <f t="shared" si="19"/>
        <v>758316</v>
      </c>
      <c r="M47" s="27">
        <f t="shared" si="15"/>
        <v>7378.9980000000005</v>
      </c>
      <c r="N47" s="27">
        <f t="shared" si="16"/>
        <v>7378.9980000000005</v>
      </c>
      <c r="O47" s="27">
        <f t="shared" si="20"/>
        <v>-1040469.0780000035</v>
      </c>
      <c r="P47" s="27">
        <f t="shared" si="21"/>
        <v>1040469.0780000035</v>
      </c>
      <c r="U47" s="98"/>
    </row>
    <row r="48" spans="1:21">
      <c r="A48" s="30">
        <v>36951</v>
      </c>
      <c r="C48" s="6">
        <v>40</v>
      </c>
      <c r="D48" s="29">
        <f t="shared" si="12"/>
        <v>19444</v>
      </c>
      <c r="E48" s="29">
        <f t="shared" si="17"/>
        <v>777760</v>
      </c>
      <c r="F48" s="29">
        <f t="shared" si="13"/>
        <v>-2722240</v>
      </c>
      <c r="G48" s="34">
        <f>+Inputs!$D$2</f>
        <v>0.3795</v>
      </c>
      <c r="I48" s="27">
        <f t="shared" si="18"/>
        <v>3500000</v>
      </c>
      <c r="K48" s="27">
        <f t="shared" si="14"/>
        <v>19444</v>
      </c>
      <c r="L48" s="27">
        <f t="shared" si="19"/>
        <v>777760</v>
      </c>
      <c r="M48" s="27">
        <f t="shared" si="15"/>
        <v>7378.9980000000005</v>
      </c>
      <c r="N48" s="27">
        <f t="shared" si="16"/>
        <v>7378.9980000000005</v>
      </c>
      <c r="O48" s="27">
        <f t="shared" si="20"/>
        <v>-1033090.0800000035</v>
      </c>
      <c r="P48" s="27">
        <f t="shared" si="21"/>
        <v>1033090.0800000035</v>
      </c>
      <c r="U48" s="98"/>
    </row>
    <row r="49" spans="1:21">
      <c r="A49" s="31">
        <v>36982</v>
      </c>
      <c r="C49" s="6">
        <v>41</v>
      </c>
      <c r="D49" s="29">
        <f t="shared" si="12"/>
        <v>19444</v>
      </c>
      <c r="E49" s="29">
        <f t="shared" si="17"/>
        <v>797204</v>
      </c>
      <c r="F49" s="29">
        <f t="shared" si="13"/>
        <v>-2702796</v>
      </c>
      <c r="G49" s="34">
        <f>+Inputs!$D$2</f>
        <v>0.3795</v>
      </c>
      <c r="I49" s="27">
        <f t="shared" si="18"/>
        <v>3500000</v>
      </c>
      <c r="K49" s="27">
        <f t="shared" si="14"/>
        <v>19444</v>
      </c>
      <c r="L49" s="27">
        <f t="shared" si="19"/>
        <v>797204</v>
      </c>
      <c r="M49" s="27">
        <f t="shared" si="15"/>
        <v>7378.9980000000005</v>
      </c>
      <c r="N49" s="27">
        <f t="shared" si="16"/>
        <v>7378.9980000000005</v>
      </c>
      <c r="O49" s="27">
        <f t="shared" si="20"/>
        <v>-1025711.0820000034</v>
      </c>
      <c r="P49" s="27">
        <f t="shared" si="21"/>
        <v>1025711.0820000034</v>
      </c>
      <c r="U49" s="98"/>
    </row>
    <row r="50" spans="1:21">
      <c r="A50" s="30">
        <v>37012</v>
      </c>
      <c r="C50" s="6">
        <v>42</v>
      </c>
      <c r="D50" s="29">
        <f t="shared" si="12"/>
        <v>19444</v>
      </c>
      <c r="E50" s="29">
        <f t="shared" si="17"/>
        <v>816648</v>
      </c>
      <c r="F50" s="29">
        <f t="shared" si="13"/>
        <v>-2683352</v>
      </c>
      <c r="G50" s="34">
        <f>+Inputs!$D$2</f>
        <v>0.3795</v>
      </c>
      <c r="I50" s="27">
        <f t="shared" si="18"/>
        <v>3500000</v>
      </c>
      <c r="K50" s="27">
        <f t="shared" si="14"/>
        <v>19444</v>
      </c>
      <c r="L50" s="27">
        <f t="shared" si="19"/>
        <v>816648</v>
      </c>
      <c r="M50" s="27">
        <f t="shared" si="15"/>
        <v>7378.9980000000005</v>
      </c>
      <c r="N50" s="27">
        <f t="shared" si="16"/>
        <v>7378.9980000000005</v>
      </c>
      <c r="O50" s="27">
        <f t="shared" si="20"/>
        <v>-1018332.0840000034</v>
      </c>
      <c r="P50" s="27">
        <f t="shared" si="21"/>
        <v>1018332.0840000034</v>
      </c>
      <c r="U50" s="98"/>
    </row>
    <row r="51" spans="1:21">
      <c r="A51" s="31">
        <v>37043</v>
      </c>
      <c r="C51" s="6">
        <v>43</v>
      </c>
      <c r="D51" s="29">
        <f t="shared" si="12"/>
        <v>19444</v>
      </c>
      <c r="E51" s="29">
        <f t="shared" si="17"/>
        <v>836092</v>
      </c>
      <c r="F51" s="29">
        <f t="shared" si="13"/>
        <v>-2663908</v>
      </c>
      <c r="G51" s="34">
        <f>+Inputs!$D$2</f>
        <v>0.3795</v>
      </c>
      <c r="I51" s="27">
        <f t="shared" si="18"/>
        <v>3500000</v>
      </c>
      <c r="K51" s="27">
        <f t="shared" si="14"/>
        <v>19444</v>
      </c>
      <c r="L51" s="27">
        <f t="shared" si="19"/>
        <v>836092</v>
      </c>
      <c r="M51" s="27">
        <f t="shared" si="15"/>
        <v>7378.9980000000005</v>
      </c>
      <c r="N51" s="27">
        <f t="shared" si="16"/>
        <v>7378.9980000000005</v>
      </c>
      <c r="O51" s="27">
        <f t="shared" si="20"/>
        <v>-1010953.0860000034</v>
      </c>
      <c r="P51" s="27">
        <f t="shared" si="21"/>
        <v>1010953.0860000034</v>
      </c>
      <c r="U51" s="98"/>
    </row>
    <row r="52" spans="1:21">
      <c r="A52" s="30">
        <v>37073</v>
      </c>
      <c r="C52" s="6">
        <v>44</v>
      </c>
      <c r="D52" s="29">
        <f t="shared" si="12"/>
        <v>19444</v>
      </c>
      <c r="E52" s="29">
        <f t="shared" si="17"/>
        <v>855536</v>
      </c>
      <c r="F52" s="29">
        <f t="shared" si="13"/>
        <v>-2644464</v>
      </c>
      <c r="G52" s="34">
        <f>+Inputs!$D$2</f>
        <v>0.3795</v>
      </c>
      <c r="I52" s="27">
        <f t="shared" si="18"/>
        <v>3500000</v>
      </c>
      <c r="K52" s="27">
        <f t="shared" si="14"/>
        <v>19444</v>
      </c>
      <c r="L52" s="27">
        <f t="shared" si="19"/>
        <v>855536</v>
      </c>
      <c r="M52" s="27">
        <f t="shared" si="15"/>
        <v>7378.9980000000005</v>
      </c>
      <c r="N52" s="27">
        <f t="shared" si="16"/>
        <v>7378.9980000000005</v>
      </c>
      <c r="O52" s="27">
        <f t="shared" si="20"/>
        <v>-1003574.0880000034</v>
      </c>
      <c r="P52" s="27">
        <f t="shared" si="21"/>
        <v>1003574.0880000034</v>
      </c>
      <c r="U52" s="98"/>
    </row>
    <row r="53" spans="1:21">
      <c r="A53" s="31">
        <v>37104</v>
      </c>
      <c r="C53" s="6">
        <v>45</v>
      </c>
      <c r="D53" s="29">
        <f t="shared" si="12"/>
        <v>19444</v>
      </c>
      <c r="E53" s="29">
        <f t="shared" si="17"/>
        <v>874980</v>
      </c>
      <c r="F53" s="29">
        <f t="shared" si="13"/>
        <v>-2625020</v>
      </c>
      <c r="G53" s="34">
        <f>+Inputs!$D$2</f>
        <v>0.3795</v>
      </c>
      <c r="I53" s="27">
        <f t="shared" si="18"/>
        <v>3500000</v>
      </c>
      <c r="K53" s="27">
        <f t="shared" si="14"/>
        <v>19444</v>
      </c>
      <c r="L53" s="27">
        <f t="shared" si="19"/>
        <v>874980</v>
      </c>
      <c r="M53" s="27">
        <f t="shared" si="15"/>
        <v>7378.9980000000005</v>
      </c>
      <c r="N53" s="27">
        <f t="shared" si="16"/>
        <v>7378.9980000000005</v>
      </c>
      <c r="O53" s="27">
        <f t="shared" si="20"/>
        <v>-996195.09000000334</v>
      </c>
      <c r="P53" s="27">
        <f t="shared" si="21"/>
        <v>996195.09000000334</v>
      </c>
      <c r="U53" s="98"/>
    </row>
    <row r="54" spans="1:21">
      <c r="A54" s="30">
        <v>37135</v>
      </c>
      <c r="C54" s="6">
        <v>46</v>
      </c>
      <c r="D54" s="29">
        <f t="shared" si="12"/>
        <v>19444</v>
      </c>
      <c r="E54" s="29">
        <f t="shared" si="17"/>
        <v>894424</v>
      </c>
      <c r="F54" s="29">
        <f t="shared" si="13"/>
        <v>-2605576</v>
      </c>
      <c r="G54" s="34">
        <f>+Inputs!$D$2</f>
        <v>0.3795</v>
      </c>
      <c r="I54" s="27">
        <f t="shared" si="18"/>
        <v>3500000</v>
      </c>
      <c r="K54" s="27">
        <f t="shared" si="14"/>
        <v>19444</v>
      </c>
      <c r="L54" s="27">
        <f t="shared" si="19"/>
        <v>894424</v>
      </c>
      <c r="M54" s="27">
        <f t="shared" si="15"/>
        <v>7378.9980000000005</v>
      </c>
      <c r="N54" s="27">
        <f t="shared" si="16"/>
        <v>7378.9980000000005</v>
      </c>
      <c r="O54" s="27">
        <f t="shared" si="20"/>
        <v>-988816.09200000332</v>
      </c>
      <c r="P54" s="27">
        <f t="shared" si="21"/>
        <v>988816.09200000332</v>
      </c>
      <c r="U54" s="98"/>
    </row>
    <row r="55" spans="1:21">
      <c r="A55" s="31">
        <v>37165</v>
      </c>
      <c r="C55" s="6">
        <v>47</v>
      </c>
      <c r="D55" s="29">
        <f t="shared" si="12"/>
        <v>19444</v>
      </c>
      <c r="E55" s="29">
        <f t="shared" si="17"/>
        <v>913868</v>
      </c>
      <c r="F55" s="29">
        <f t="shared" si="13"/>
        <v>-2586132</v>
      </c>
      <c r="G55" s="34">
        <f>+Inputs!$D$2</f>
        <v>0.3795</v>
      </c>
      <c r="I55" s="27">
        <f t="shared" si="18"/>
        <v>3500000</v>
      </c>
      <c r="K55" s="27">
        <f t="shared" si="14"/>
        <v>19444</v>
      </c>
      <c r="L55" s="27">
        <f t="shared" si="19"/>
        <v>913868</v>
      </c>
      <c r="M55" s="27">
        <f t="shared" si="15"/>
        <v>7378.9980000000005</v>
      </c>
      <c r="N55" s="27">
        <f t="shared" si="16"/>
        <v>7378.9980000000005</v>
      </c>
      <c r="O55" s="27">
        <f t="shared" si="20"/>
        <v>-981437.0940000033</v>
      </c>
      <c r="P55" s="27">
        <f t="shared" si="21"/>
        <v>981437.0940000033</v>
      </c>
      <c r="U55" s="98"/>
    </row>
    <row r="56" spans="1:21">
      <c r="A56" s="30">
        <v>37196</v>
      </c>
      <c r="C56" s="6">
        <v>48</v>
      </c>
      <c r="D56" s="29">
        <f t="shared" si="12"/>
        <v>19444</v>
      </c>
      <c r="E56" s="29">
        <f t="shared" si="17"/>
        <v>933312</v>
      </c>
      <c r="F56" s="29">
        <f t="shared" si="13"/>
        <v>-2566688</v>
      </c>
      <c r="G56" s="34">
        <f>+Inputs!$D$2</f>
        <v>0.3795</v>
      </c>
      <c r="I56" s="27">
        <f t="shared" si="18"/>
        <v>3500000</v>
      </c>
      <c r="K56" s="27">
        <f t="shared" si="14"/>
        <v>19444</v>
      </c>
      <c r="L56" s="27">
        <f t="shared" si="19"/>
        <v>933312</v>
      </c>
      <c r="M56" s="27">
        <f t="shared" si="15"/>
        <v>7378.9980000000005</v>
      </c>
      <c r="N56" s="27">
        <f t="shared" si="16"/>
        <v>7378.9980000000005</v>
      </c>
      <c r="O56" s="27">
        <f t="shared" si="20"/>
        <v>-974058.09600000328</v>
      </c>
      <c r="P56" s="27">
        <f t="shared" si="21"/>
        <v>974058.09600000328</v>
      </c>
    </row>
    <row r="57" spans="1:21">
      <c r="A57" s="31">
        <v>37226</v>
      </c>
      <c r="C57" s="6">
        <v>49</v>
      </c>
      <c r="D57" s="29">
        <f t="shared" si="12"/>
        <v>19444</v>
      </c>
      <c r="E57" s="29">
        <f t="shared" si="17"/>
        <v>952756</v>
      </c>
      <c r="F57" s="29">
        <f t="shared" si="13"/>
        <v>-2547244</v>
      </c>
      <c r="G57" s="34">
        <f>+Inputs!$D$2</f>
        <v>0.3795</v>
      </c>
      <c r="I57" s="27">
        <f t="shared" si="18"/>
        <v>3500000</v>
      </c>
      <c r="K57" s="27">
        <f t="shared" si="14"/>
        <v>19444</v>
      </c>
      <c r="L57" s="27">
        <f t="shared" si="19"/>
        <v>952756</v>
      </c>
      <c r="M57" s="27">
        <f t="shared" si="15"/>
        <v>7378.9980000000005</v>
      </c>
      <c r="N57" s="27">
        <f t="shared" si="16"/>
        <v>7378.9980000000005</v>
      </c>
      <c r="O57" s="27">
        <f t="shared" si="20"/>
        <v>-966679.09800000326</v>
      </c>
      <c r="P57" s="27">
        <f t="shared" si="21"/>
        <v>966679.09800000326</v>
      </c>
    </row>
    <row r="58" spans="1:21">
      <c r="A58" s="30">
        <v>37257</v>
      </c>
      <c r="C58" s="6">
        <v>50</v>
      </c>
      <c r="D58" s="29">
        <f t="shared" si="12"/>
        <v>19444</v>
      </c>
      <c r="E58" s="29">
        <f t="shared" si="17"/>
        <v>972200</v>
      </c>
      <c r="F58" s="29">
        <f t="shared" si="13"/>
        <v>-2527800</v>
      </c>
      <c r="G58" s="34">
        <f>+Inputs!$D$2</f>
        <v>0.3795</v>
      </c>
      <c r="I58" s="27">
        <f t="shared" si="18"/>
        <v>3500000</v>
      </c>
      <c r="K58" s="27">
        <f t="shared" si="14"/>
        <v>19444</v>
      </c>
      <c r="L58" s="27">
        <f t="shared" si="19"/>
        <v>972200</v>
      </c>
      <c r="M58" s="27">
        <f t="shared" si="15"/>
        <v>7378.9980000000005</v>
      </c>
      <c r="N58" s="27">
        <f t="shared" si="16"/>
        <v>7378.9980000000005</v>
      </c>
      <c r="O58" s="27">
        <f t="shared" si="20"/>
        <v>-959300.10000000324</v>
      </c>
      <c r="P58" s="27">
        <f t="shared" si="21"/>
        <v>959300.10000000324</v>
      </c>
    </row>
    <row r="59" spans="1:21">
      <c r="A59" s="31">
        <v>37288</v>
      </c>
      <c r="C59" s="6">
        <v>51</v>
      </c>
      <c r="D59" s="29">
        <f t="shared" si="12"/>
        <v>19444</v>
      </c>
      <c r="E59" s="29">
        <f t="shared" si="17"/>
        <v>991644</v>
      </c>
      <c r="F59" s="29">
        <f t="shared" si="13"/>
        <v>-2508356</v>
      </c>
      <c r="G59" s="34">
        <f>+Inputs!$D$2</f>
        <v>0.3795</v>
      </c>
      <c r="I59" s="27">
        <f t="shared" si="18"/>
        <v>3500000</v>
      </c>
      <c r="K59" s="27">
        <f t="shared" si="14"/>
        <v>19444</v>
      </c>
      <c r="L59" s="27">
        <f t="shared" si="19"/>
        <v>991644</v>
      </c>
      <c r="M59" s="27">
        <f t="shared" si="15"/>
        <v>7378.9980000000005</v>
      </c>
      <c r="N59" s="27">
        <f t="shared" si="16"/>
        <v>7378.9980000000005</v>
      </c>
      <c r="O59" s="27">
        <f t="shared" si="20"/>
        <v>-951921.10200000321</v>
      </c>
      <c r="P59" s="27">
        <f t="shared" si="21"/>
        <v>951921.10200000321</v>
      </c>
    </row>
    <row r="60" spans="1:21">
      <c r="A60" s="30">
        <v>37316</v>
      </c>
      <c r="C60" s="6">
        <v>52</v>
      </c>
      <c r="D60" s="29">
        <f t="shared" si="12"/>
        <v>19444</v>
      </c>
      <c r="E60" s="29">
        <f t="shared" si="17"/>
        <v>1011088</v>
      </c>
      <c r="F60" s="29">
        <f t="shared" si="13"/>
        <v>-2488912</v>
      </c>
      <c r="G60" s="34">
        <f>+Inputs!$D$2</f>
        <v>0.3795</v>
      </c>
      <c r="I60" s="27">
        <f t="shared" si="18"/>
        <v>3500000</v>
      </c>
      <c r="K60" s="27">
        <f t="shared" si="14"/>
        <v>19444</v>
      </c>
      <c r="L60" s="27">
        <f t="shared" si="19"/>
        <v>1011088</v>
      </c>
      <c r="M60" s="27">
        <f t="shared" si="15"/>
        <v>7378.9980000000005</v>
      </c>
      <c r="N60" s="27">
        <f t="shared" si="16"/>
        <v>7378.9980000000005</v>
      </c>
      <c r="O60" s="27">
        <f t="shared" si="20"/>
        <v>-944542.10400000319</v>
      </c>
      <c r="P60" s="27">
        <f t="shared" si="21"/>
        <v>944542.10400000319</v>
      </c>
    </row>
    <row r="61" spans="1:21">
      <c r="A61" s="31">
        <v>37347</v>
      </c>
      <c r="C61" s="6">
        <v>53</v>
      </c>
      <c r="D61" s="29">
        <f t="shared" si="12"/>
        <v>19444</v>
      </c>
      <c r="E61" s="29">
        <f t="shared" si="17"/>
        <v>1030532</v>
      </c>
      <c r="F61" s="29">
        <f t="shared" si="13"/>
        <v>-2469468</v>
      </c>
      <c r="G61" s="34">
        <f>+Inputs!$D$2</f>
        <v>0.3795</v>
      </c>
      <c r="I61" s="27">
        <f t="shared" si="18"/>
        <v>3500000</v>
      </c>
      <c r="K61" s="27">
        <f t="shared" si="14"/>
        <v>19444</v>
      </c>
      <c r="L61" s="27">
        <f t="shared" si="19"/>
        <v>1030532</v>
      </c>
      <c r="M61" s="27">
        <f t="shared" si="15"/>
        <v>7378.9980000000005</v>
      </c>
      <c r="N61" s="27">
        <f t="shared" si="16"/>
        <v>7378.9980000000005</v>
      </c>
      <c r="O61" s="27">
        <f t="shared" si="20"/>
        <v>-937163.10600000317</v>
      </c>
      <c r="P61" s="27">
        <f t="shared" si="21"/>
        <v>937163.10600000317</v>
      </c>
    </row>
    <row r="62" spans="1:21">
      <c r="A62" s="30">
        <v>37377</v>
      </c>
      <c r="C62" s="6">
        <v>54</v>
      </c>
      <c r="D62" s="29">
        <f t="shared" si="12"/>
        <v>19444</v>
      </c>
      <c r="E62" s="29">
        <f t="shared" si="17"/>
        <v>1049976</v>
      </c>
      <c r="F62" s="29">
        <f t="shared" si="13"/>
        <v>-2450024</v>
      </c>
      <c r="G62" s="34">
        <f>+Inputs!$D$2</f>
        <v>0.3795</v>
      </c>
      <c r="I62" s="27">
        <f t="shared" si="18"/>
        <v>3500000</v>
      </c>
      <c r="K62" s="27">
        <f t="shared" si="14"/>
        <v>19444</v>
      </c>
      <c r="L62" s="27">
        <f t="shared" si="19"/>
        <v>1049976</v>
      </c>
      <c r="M62" s="27">
        <f t="shared" si="15"/>
        <v>7378.9980000000005</v>
      </c>
      <c r="N62" s="27">
        <f t="shared" si="16"/>
        <v>7378.9980000000005</v>
      </c>
      <c r="O62" s="27">
        <f t="shared" si="20"/>
        <v>-929784.10800000315</v>
      </c>
      <c r="P62" s="27">
        <f t="shared" si="21"/>
        <v>929784.10800000315</v>
      </c>
    </row>
    <row r="63" spans="1:21">
      <c r="A63" s="31">
        <v>37408</v>
      </c>
      <c r="C63" s="6">
        <v>55</v>
      </c>
      <c r="D63" s="29">
        <f t="shared" si="12"/>
        <v>19444</v>
      </c>
      <c r="E63" s="29">
        <f t="shared" si="17"/>
        <v>1069420</v>
      </c>
      <c r="F63" s="29">
        <f t="shared" si="13"/>
        <v>-2430580</v>
      </c>
      <c r="G63" s="34">
        <f>+Inputs!$D$2</f>
        <v>0.3795</v>
      </c>
      <c r="I63" s="27">
        <f t="shared" si="18"/>
        <v>3500000</v>
      </c>
      <c r="K63" s="27">
        <f t="shared" si="14"/>
        <v>19444</v>
      </c>
      <c r="L63" s="27">
        <f t="shared" si="19"/>
        <v>1069420</v>
      </c>
      <c r="M63" s="27">
        <f t="shared" si="15"/>
        <v>7378.9980000000005</v>
      </c>
      <c r="N63" s="27">
        <f t="shared" si="16"/>
        <v>7378.9980000000005</v>
      </c>
      <c r="O63" s="27">
        <f t="shared" si="20"/>
        <v>-922405.11000000313</v>
      </c>
      <c r="P63" s="27">
        <f t="shared" si="21"/>
        <v>922405.11000000313</v>
      </c>
    </row>
    <row r="64" spans="1:21">
      <c r="A64" s="30">
        <v>37438</v>
      </c>
      <c r="C64" s="6">
        <v>56</v>
      </c>
      <c r="D64" s="29">
        <f t="shared" si="12"/>
        <v>19444</v>
      </c>
      <c r="E64" s="29">
        <f t="shared" si="17"/>
        <v>1088864</v>
      </c>
      <c r="F64" s="29">
        <f t="shared" si="13"/>
        <v>-2411136</v>
      </c>
      <c r="G64" s="34">
        <f>+Inputs!$D$2</f>
        <v>0.3795</v>
      </c>
      <c r="I64" s="27">
        <f t="shared" si="18"/>
        <v>3500000</v>
      </c>
      <c r="K64" s="27">
        <f t="shared" si="14"/>
        <v>19444</v>
      </c>
      <c r="L64" s="27">
        <f t="shared" si="19"/>
        <v>1088864</v>
      </c>
      <c r="M64" s="27">
        <f t="shared" si="15"/>
        <v>7378.9980000000005</v>
      </c>
      <c r="N64" s="27">
        <f t="shared" si="16"/>
        <v>7378.9980000000005</v>
      </c>
      <c r="O64" s="27">
        <f t="shared" si="20"/>
        <v>-915026.11200000311</v>
      </c>
      <c r="P64" s="27">
        <f t="shared" si="21"/>
        <v>915026.11200000311</v>
      </c>
    </row>
    <row r="65" spans="1:16">
      <c r="A65" s="31">
        <v>37469</v>
      </c>
      <c r="C65" s="6">
        <v>57</v>
      </c>
      <c r="D65" s="29">
        <f t="shared" si="12"/>
        <v>19444</v>
      </c>
      <c r="E65" s="29">
        <f t="shared" si="17"/>
        <v>1108308</v>
      </c>
      <c r="F65" s="29">
        <f t="shared" si="13"/>
        <v>-2391692</v>
      </c>
      <c r="G65" s="34">
        <f>+Inputs!$D$2</f>
        <v>0.3795</v>
      </c>
      <c r="I65" s="27">
        <f t="shared" si="18"/>
        <v>3500000</v>
      </c>
      <c r="K65" s="27">
        <f t="shared" si="14"/>
        <v>19444</v>
      </c>
      <c r="L65" s="27">
        <f t="shared" si="19"/>
        <v>1108308</v>
      </c>
      <c r="M65" s="27">
        <f t="shared" si="15"/>
        <v>7378.9980000000005</v>
      </c>
      <c r="N65" s="27">
        <f t="shared" si="16"/>
        <v>7378.9980000000005</v>
      </c>
      <c r="O65" s="27">
        <f t="shared" si="20"/>
        <v>-907647.11400000309</v>
      </c>
      <c r="P65" s="27">
        <f t="shared" si="21"/>
        <v>907647.11400000309</v>
      </c>
    </row>
    <row r="66" spans="1:16">
      <c r="A66" s="30">
        <v>37500</v>
      </c>
      <c r="C66" s="6">
        <v>58</v>
      </c>
      <c r="D66" s="29">
        <f t="shared" si="12"/>
        <v>19444</v>
      </c>
      <c r="E66" s="29">
        <f t="shared" si="17"/>
        <v>1127752</v>
      </c>
      <c r="F66" s="29">
        <f t="shared" si="13"/>
        <v>-2372248</v>
      </c>
      <c r="G66" s="34">
        <f>+Inputs!$D$2</f>
        <v>0.3795</v>
      </c>
      <c r="I66" s="27">
        <f t="shared" si="18"/>
        <v>3500000</v>
      </c>
      <c r="K66" s="27">
        <f t="shared" si="14"/>
        <v>19444</v>
      </c>
      <c r="L66" s="27">
        <f t="shared" si="19"/>
        <v>1127752</v>
      </c>
      <c r="M66" s="27">
        <f t="shared" si="15"/>
        <v>7378.9980000000005</v>
      </c>
      <c r="N66" s="27">
        <f t="shared" si="16"/>
        <v>7378.9980000000005</v>
      </c>
      <c r="O66" s="27">
        <f t="shared" si="20"/>
        <v>-900268.11600000306</v>
      </c>
      <c r="P66" s="27">
        <f t="shared" si="21"/>
        <v>900268.11600000306</v>
      </c>
    </row>
    <row r="67" spans="1:16">
      <c r="A67" s="31">
        <v>37530</v>
      </c>
      <c r="C67" s="6">
        <v>59</v>
      </c>
      <c r="D67" s="29">
        <f t="shared" si="12"/>
        <v>19444</v>
      </c>
      <c r="E67" s="29">
        <f t="shared" si="17"/>
        <v>1147196</v>
      </c>
      <c r="F67" s="29">
        <f t="shared" si="13"/>
        <v>-2352804</v>
      </c>
      <c r="G67" s="34">
        <f>+Inputs!$D$2</f>
        <v>0.3795</v>
      </c>
      <c r="I67" s="27">
        <f t="shared" si="18"/>
        <v>3500000</v>
      </c>
      <c r="K67" s="27">
        <f t="shared" si="14"/>
        <v>19444</v>
      </c>
      <c r="L67" s="27">
        <f t="shared" si="19"/>
        <v>1147196</v>
      </c>
      <c r="M67" s="27">
        <f t="shared" si="15"/>
        <v>7378.9980000000005</v>
      </c>
      <c r="N67" s="27">
        <f t="shared" si="16"/>
        <v>7378.9980000000005</v>
      </c>
      <c r="O67" s="27">
        <f t="shared" si="20"/>
        <v>-892889.11800000304</v>
      </c>
      <c r="P67" s="27">
        <f t="shared" si="21"/>
        <v>892889.11800000304</v>
      </c>
    </row>
    <row r="68" spans="1:16">
      <c r="A68" s="30">
        <v>37561</v>
      </c>
      <c r="C68" s="6">
        <v>60</v>
      </c>
      <c r="D68" s="29">
        <f t="shared" si="12"/>
        <v>19444</v>
      </c>
      <c r="E68" s="29">
        <f t="shared" si="17"/>
        <v>1166640</v>
      </c>
      <c r="F68" s="29">
        <f t="shared" si="13"/>
        <v>-2333360</v>
      </c>
      <c r="G68" s="34">
        <f>+Inputs!$D$2</f>
        <v>0.3795</v>
      </c>
      <c r="I68" s="27">
        <f t="shared" si="18"/>
        <v>3500000</v>
      </c>
      <c r="K68" s="27">
        <f t="shared" si="14"/>
        <v>19444</v>
      </c>
      <c r="L68" s="27">
        <f t="shared" si="19"/>
        <v>1166640</v>
      </c>
      <c r="M68" s="27">
        <f t="shared" si="15"/>
        <v>7378.9980000000005</v>
      </c>
      <c r="N68" s="27">
        <f t="shared" si="16"/>
        <v>7378.9980000000005</v>
      </c>
      <c r="O68" s="27">
        <f t="shared" si="20"/>
        <v>-885510.12000000302</v>
      </c>
      <c r="P68" s="27">
        <f t="shared" si="21"/>
        <v>885510.12000000302</v>
      </c>
    </row>
    <row r="69" spans="1:16">
      <c r="A69" s="31">
        <v>37591</v>
      </c>
      <c r="C69" s="6">
        <v>61</v>
      </c>
      <c r="D69" s="29">
        <f t="shared" si="12"/>
        <v>19444</v>
      </c>
      <c r="E69" s="29">
        <f t="shared" si="17"/>
        <v>1186084</v>
      </c>
      <c r="F69" s="29">
        <f t="shared" si="13"/>
        <v>-2313916</v>
      </c>
      <c r="G69" s="34">
        <f>+Inputs!$D$2</f>
        <v>0.3795</v>
      </c>
      <c r="I69" s="27">
        <f t="shared" si="18"/>
        <v>3500000</v>
      </c>
      <c r="K69" s="27">
        <f t="shared" si="14"/>
        <v>19444</v>
      </c>
      <c r="L69" s="27">
        <f t="shared" si="19"/>
        <v>1186084</v>
      </c>
      <c r="M69" s="27">
        <f t="shared" si="15"/>
        <v>7378.9980000000005</v>
      </c>
      <c r="N69" s="27">
        <f t="shared" si="16"/>
        <v>7378.9980000000005</v>
      </c>
      <c r="O69" s="27">
        <f t="shared" si="20"/>
        <v>-878131.122000003</v>
      </c>
      <c r="P69" s="27">
        <f t="shared" si="21"/>
        <v>878131.122000003</v>
      </c>
    </row>
    <row r="70" spans="1:16">
      <c r="A70" s="30">
        <v>37622</v>
      </c>
      <c r="C70" s="6">
        <v>62</v>
      </c>
      <c r="D70" s="29">
        <f t="shared" si="12"/>
        <v>19444</v>
      </c>
      <c r="E70" s="29">
        <f t="shared" si="17"/>
        <v>1205528</v>
      </c>
      <c r="F70" s="29">
        <f t="shared" si="13"/>
        <v>-2294472</v>
      </c>
      <c r="G70" s="34">
        <f>+Inputs!$D$2</f>
        <v>0.3795</v>
      </c>
      <c r="I70" s="27">
        <f t="shared" si="18"/>
        <v>3500000</v>
      </c>
      <c r="K70" s="27">
        <f t="shared" si="14"/>
        <v>19444</v>
      </c>
      <c r="L70" s="27">
        <f t="shared" si="19"/>
        <v>1205528</v>
      </c>
      <c r="M70" s="27">
        <f t="shared" si="15"/>
        <v>7378.9980000000005</v>
      </c>
      <c r="N70" s="27">
        <f t="shared" si="16"/>
        <v>7378.9980000000005</v>
      </c>
      <c r="O70" s="27">
        <f t="shared" si="20"/>
        <v>-870752.12400000298</v>
      </c>
      <c r="P70" s="27">
        <f t="shared" si="21"/>
        <v>870752.12400000298</v>
      </c>
    </row>
    <row r="71" spans="1:16">
      <c r="A71" s="31">
        <v>37653</v>
      </c>
      <c r="C71" s="6">
        <v>63</v>
      </c>
      <c r="D71" s="29">
        <f t="shared" si="12"/>
        <v>19444</v>
      </c>
      <c r="E71" s="29">
        <f t="shared" si="17"/>
        <v>1224972</v>
      </c>
      <c r="F71" s="29">
        <f t="shared" si="13"/>
        <v>-2275028</v>
      </c>
      <c r="G71" s="34">
        <f>+Inputs!$D$2</f>
        <v>0.3795</v>
      </c>
      <c r="I71" s="27">
        <f t="shared" si="18"/>
        <v>3500000</v>
      </c>
      <c r="K71" s="27">
        <f t="shared" si="14"/>
        <v>19444</v>
      </c>
      <c r="L71" s="27">
        <f t="shared" si="19"/>
        <v>1224972</v>
      </c>
      <c r="M71" s="27">
        <f t="shared" si="15"/>
        <v>7378.9980000000005</v>
      </c>
      <c r="N71" s="27">
        <f t="shared" si="16"/>
        <v>7378.9980000000005</v>
      </c>
      <c r="O71" s="27">
        <f t="shared" si="20"/>
        <v>-863373.12600000296</v>
      </c>
      <c r="P71" s="27">
        <f t="shared" si="21"/>
        <v>863373.12600000296</v>
      </c>
    </row>
    <row r="72" spans="1:16">
      <c r="A72" s="30">
        <v>37681</v>
      </c>
      <c r="C72" s="6">
        <v>64</v>
      </c>
      <c r="D72" s="29">
        <f t="shared" si="12"/>
        <v>19444</v>
      </c>
      <c r="E72" s="29">
        <f t="shared" si="17"/>
        <v>1244416</v>
      </c>
      <c r="F72" s="29">
        <f t="shared" si="13"/>
        <v>-2255584</v>
      </c>
      <c r="G72" s="34">
        <f>+Inputs!$D$2</f>
        <v>0.3795</v>
      </c>
      <c r="I72" s="27">
        <f t="shared" si="18"/>
        <v>3500000</v>
      </c>
      <c r="K72" s="27">
        <f t="shared" si="14"/>
        <v>19444</v>
      </c>
      <c r="L72" s="27">
        <f t="shared" si="19"/>
        <v>1244416</v>
      </c>
      <c r="M72" s="27">
        <f t="shared" si="15"/>
        <v>7378.9980000000005</v>
      </c>
      <c r="N72" s="27">
        <f t="shared" si="16"/>
        <v>7378.9980000000005</v>
      </c>
      <c r="O72" s="27">
        <f t="shared" si="20"/>
        <v>-855994.12800000294</v>
      </c>
      <c r="P72" s="27">
        <f t="shared" si="21"/>
        <v>855994.12800000294</v>
      </c>
    </row>
    <row r="73" spans="1:16">
      <c r="A73" s="31">
        <v>37712</v>
      </c>
      <c r="C73" s="6">
        <v>65</v>
      </c>
      <c r="D73" s="29">
        <f t="shared" ref="D73:D104" si="22">ROUND(-(+$B$9/180)*1,0)</f>
        <v>19444</v>
      </c>
      <c r="E73" s="29">
        <f t="shared" si="17"/>
        <v>1263860</v>
      </c>
      <c r="F73" s="29">
        <f t="shared" ref="F73:F104" si="23">$B$9+E73</f>
        <v>-2236140</v>
      </c>
      <c r="G73" s="34">
        <f>+Inputs!$D$2</f>
        <v>0.3795</v>
      </c>
      <c r="I73" s="27">
        <f t="shared" si="18"/>
        <v>3500000</v>
      </c>
      <c r="K73" s="27">
        <f t="shared" ref="K73:K104" si="24">D73</f>
        <v>19444</v>
      </c>
      <c r="L73" s="27">
        <f t="shared" si="19"/>
        <v>1263860</v>
      </c>
      <c r="M73" s="27">
        <f t="shared" ref="M73:M104" si="25">K73*G73</f>
        <v>7378.9980000000005</v>
      </c>
      <c r="N73" s="27">
        <f t="shared" ref="N73:N104" si="26">M73-J73</f>
        <v>7378.9980000000005</v>
      </c>
      <c r="O73" s="27">
        <f t="shared" si="20"/>
        <v>-848615.13000000292</v>
      </c>
      <c r="P73" s="27">
        <f t="shared" si="21"/>
        <v>848615.13000000292</v>
      </c>
    </row>
    <row r="74" spans="1:16">
      <c r="A74" s="30">
        <v>37742</v>
      </c>
      <c r="C74" s="6">
        <v>66</v>
      </c>
      <c r="D74" s="29">
        <f t="shared" si="22"/>
        <v>19444</v>
      </c>
      <c r="E74" s="29">
        <f t="shared" ref="E74:E105" si="27">+E73+D74</f>
        <v>1283304</v>
      </c>
      <c r="F74" s="29">
        <f t="shared" si="23"/>
        <v>-2216696</v>
      </c>
      <c r="G74" s="34">
        <f>+Inputs!$D$3</f>
        <v>0.37951000000000001</v>
      </c>
      <c r="I74" s="27">
        <f t="shared" ref="I74:I105" si="28">+I73+H74</f>
        <v>3500000</v>
      </c>
      <c r="K74" s="27">
        <f t="shared" si="24"/>
        <v>19444</v>
      </c>
      <c r="L74" s="27">
        <f t="shared" ref="L74:L105" si="29">+L73+K74</f>
        <v>1283304</v>
      </c>
      <c r="M74" s="27">
        <f t="shared" si="25"/>
        <v>7379.1924400000007</v>
      </c>
      <c r="N74" s="27">
        <f t="shared" si="26"/>
        <v>7379.1924400000007</v>
      </c>
      <c r="O74" s="27">
        <f t="shared" ref="O74:O105" si="30">+O73+N74</f>
        <v>-841235.9375600029</v>
      </c>
      <c r="P74" s="27">
        <f t="shared" ref="P74:P105" si="31">P73-N74</f>
        <v>841235.9375600029</v>
      </c>
    </row>
    <row r="75" spans="1:16">
      <c r="A75" s="31">
        <v>37773</v>
      </c>
      <c r="C75" s="6">
        <v>67</v>
      </c>
      <c r="D75" s="29">
        <f t="shared" si="22"/>
        <v>19444</v>
      </c>
      <c r="E75" s="29">
        <f t="shared" si="27"/>
        <v>1302748</v>
      </c>
      <c r="F75" s="29">
        <f t="shared" si="23"/>
        <v>-2197252</v>
      </c>
      <c r="G75" s="34">
        <f>+Inputs!$D$3</f>
        <v>0.37951000000000001</v>
      </c>
      <c r="I75" s="27">
        <f t="shared" si="28"/>
        <v>3500000</v>
      </c>
      <c r="K75" s="27">
        <f t="shared" si="24"/>
        <v>19444</v>
      </c>
      <c r="L75" s="27">
        <f t="shared" si="29"/>
        <v>1302748</v>
      </c>
      <c r="M75" s="27">
        <f t="shared" si="25"/>
        <v>7379.1924400000007</v>
      </c>
      <c r="N75" s="27">
        <f t="shared" si="26"/>
        <v>7379.1924400000007</v>
      </c>
      <c r="O75" s="27">
        <f t="shared" si="30"/>
        <v>-833856.74512000289</v>
      </c>
      <c r="P75" s="27">
        <f t="shared" si="31"/>
        <v>833856.74512000289</v>
      </c>
    </row>
    <row r="76" spans="1:16">
      <c r="A76" s="30">
        <v>37803</v>
      </c>
      <c r="C76" s="6">
        <v>68</v>
      </c>
      <c r="D76" s="29">
        <f t="shared" si="22"/>
        <v>19444</v>
      </c>
      <c r="E76" s="29">
        <f t="shared" si="27"/>
        <v>1322192</v>
      </c>
      <c r="F76" s="29">
        <f t="shared" si="23"/>
        <v>-2177808</v>
      </c>
      <c r="G76" s="34">
        <f>+Inputs!$D$3</f>
        <v>0.37951000000000001</v>
      </c>
      <c r="I76" s="27">
        <f t="shared" si="28"/>
        <v>3500000</v>
      </c>
      <c r="K76" s="27">
        <f t="shared" si="24"/>
        <v>19444</v>
      </c>
      <c r="L76" s="27">
        <f t="shared" si="29"/>
        <v>1322192</v>
      </c>
      <c r="M76" s="27">
        <f t="shared" si="25"/>
        <v>7379.1924400000007</v>
      </c>
      <c r="N76" s="27">
        <f t="shared" si="26"/>
        <v>7379.1924400000007</v>
      </c>
      <c r="O76" s="27">
        <f t="shared" si="30"/>
        <v>-826477.55268000287</v>
      </c>
      <c r="P76" s="27">
        <f t="shared" si="31"/>
        <v>826477.55268000287</v>
      </c>
    </row>
    <row r="77" spans="1:16">
      <c r="A77" s="31">
        <v>37834</v>
      </c>
      <c r="C77" s="6">
        <v>69</v>
      </c>
      <c r="D77" s="29">
        <f t="shared" si="22"/>
        <v>19444</v>
      </c>
      <c r="E77" s="29">
        <f t="shared" si="27"/>
        <v>1341636</v>
      </c>
      <c r="F77" s="29">
        <f t="shared" si="23"/>
        <v>-2158364</v>
      </c>
      <c r="G77" s="34">
        <f>+Inputs!$D$3</f>
        <v>0.37951000000000001</v>
      </c>
      <c r="I77" s="27">
        <f t="shared" si="28"/>
        <v>3500000</v>
      </c>
      <c r="K77" s="27">
        <f t="shared" si="24"/>
        <v>19444</v>
      </c>
      <c r="L77" s="27">
        <f t="shared" si="29"/>
        <v>1341636</v>
      </c>
      <c r="M77" s="27">
        <f t="shared" si="25"/>
        <v>7379.1924400000007</v>
      </c>
      <c r="N77" s="27">
        <f t="shared" si="26"/>
        <v>7379.1924400000007</v>
      </c>
      <c r="O77" s="27">
        <f t="shared" si="30"/>
        <v>-819098.36024000286</v>
      </c>
      <c r="P77" s="27">
        <f t="shared" si="31"/>
        <v>819098.36024000286</v>
      </c>
    </row>
    <row r="78" spans="1:16">
      <c r="A78" s="30">
        <v>37865</v>
      </c>
      <c r="C78" s="6">
        <v>70</v>
      </c>
      <c r="D78" s="29">
        <f t="shared" si="22"/>
        <v>19444</v>
      </c>
      <c r="E78" s="29">
        <f t="shared" si="27"/>
        <v>1361080</v>
      </c>
      <c r="F78" s="29">
        <f t="shared" si="23"/>
        <v>-2138920</v>
      </c>
      <c r="G78" s="34">
        <f>+Inputs!$D$3</f>
        <v>0.37951000000000001</v>
      </c>
      <c r="I78" s="27">
        <f t="shared" si="28"/>
        <v>3500000</v>
      </c>
      <c r="K78" s="27">
        <f t="shared" si="24"/>
        <v>19444</v>
      </c>
      <c r="L78" s="27">
        <f t="shared" si="29"/>
        <v>1361080</v>
      </c>
      <c r="M78" s="27">
        <f t="shared" si="25"/>
        <v>7379.1924400000007</v>
      </c>
      <c r="N78" s="27">
        <f t="shared" si="26"/>
        <v>7379.1924400000007</v>
      </c>
      <c r="O78" s="27">
        <f t="shared" si="30"/>
        <v>-811719.16780000285</v>
      </c>
      <c r="P78" s="27">
        <f t="shared" si="31"/>
        <v>811719.16780000285</v>
      </c>
    </row>
    <row r="79" spans="1:16">
      <c r="A79" s="31">
        <v>37895</v>
      </c>
      <c r="C79" s="6">
        <v>71</v>
      </c>
      <c r="D79" s="29">
        <f t="shared" si="22"/>
        <v>19444</v>
      </c>
      <c r="E79" s="29">
        <f t="shared" si="27"/>
        <v>1380524</v>
      </c>
      <c r="F79" s="29">
        <f t="shared" si="23"/>
        <v>-2119476</v>
      </c>
      <c r="G79" s="34">
        <f>+Inputs!$D$3</f>
        <v>0.37951000000000001</v>
      </c>
      <c r="I79" s="27">
        <f t="shared" si="28"/>
        <v>3500000</v>
      </c>
      <c r="K79" s="27">
        <f t="shared" si="24"/>
        <v>19444</v>
      </c>
      <c r="L79" s="27">
        <f t="shared" si="29"/>
        <v>1380524</v>
      </c>
      <c r="M79" s="27">
        <f t="shared" si="25"/>
        <v>7379.1924400000007</v>
      </c>
      <c r="N79" s="27">
        <f t="shared" si="26"/>
        <v>7379.1924400000007</v>
      </c>
      <c r="O79" s="27">
        <f t="shared" si="30"/>
        <v>-804339.97536000283</v>
      </c>
      <c r="P79" s="27">
        <f t="shared" si="31"/>
        <v>804339.97536000283</v>
      </c>
    </row>
    <row r="80" spans="1:16">
      <c r="A80" s="30">
        <v>37926</v>
      </c>
      <c r="C80" s="6">
        <v>72</v>
      </c>
      <c r="D80" s="29">
        <f t="shared" si="22"/>
        <v>19444</v>
      </c>
      <c r="E80" s="29">
        <f t="shared" si="27"/>
        <v>1399968</v>
      </c>
      <c r="F80" s="29">
        <f t="shared" si="23"/>
        <v>-2100032</v>
      </c>
      <c r="G80" s="34">
        <f>+Inputs!$D$3</f>
        <v>0.37951000000000001</v>
      </c>
      <c r="I80" s="27">
        <f t="shared" si="28"/>
        <v>3500000</v>
      </c>
      <c r="K80" s="27">
        <f t="shared" si="24"/>
        <v>19444</v>
      </c>
      <c r="L80" s="27">
        <f t="shared" si="29"/>
        <v>1399968</v>
      </c>
      <c r="M80" s="27">
        <f t="shared" si="25"/>
        <v>7379.1924400000007</v>
      </c>
      <c r="N80" s="27">
        <f t="shared" si="26"/>
        <v>7379.1924400000007</v>
      </c>
      <c r="O80" s="27">
        <f t="shared" si="30"/>
        <v>-796960.78292000282</v>
      </c>
      <c r="P80" s="27">
        <f t="shared" si="31"/>
        <v>796960.78292000282</v>
      </c>
    </row>
    <row r="81" spans="1:16">
      <c r="A81" s="31">
        <v>37956</v>
      </c>
      <c r="C81" s="6">
        <v>73</v>
      </c>
      <c r="D81" s="29">
        <f t="shared" si="22"/>
        <v>19444</v>
      </c>
      <c r="E81" s="29">
        <f t="shared" si="27"/>
        <v>1419412</v>
      </c>
      <c r="F81" s="29">
        <f t="shared" si="23"/>
        <v>-2080588</v>
      </c>
      <c r="G81" s="34">
        <f>+Inputs!$D$3</f>
        <v>0.37951000000000001</v>
      </c>
      <c r="I81" s="27">
        <f t="shared" si="28"/>
        <v>3500000</v>
      </c>
      <c r="K81" s="27">
        <f t="shared" si="24"/>
        <v>19444</v>
      </c>
      <c r="L81" s="27">
        <f t="shared" si="29"/>
        <v>1419412</v>
      </c>
      <c r="M81" s="27">
        <f t="shared" si="25"/>
        <v>7379.1924400000007</v>
      </c>
      <c r="N81" s="27">
        <f t="shared" si="26"/>
        <v>7379.1924400000007</v>
      </c>
      <c r="O81" s="27">
        <f t="shared" si="30"/>
        <v>-789581.59048000281</v>
      </c>
      <c r="P81" s="27">
        <f t="shared" si="31"/>
        <v>789581.59048000281</v>
      </c>
    </row>
    <row r="82" spans="1:16">
      <c r="A82" s="30">
        <v>37987</v>
      </c>
      <c r="C82" s="6">
        <v>74</v>
      </c>
      <c r="D82" s="29">
        <f t="shared" si="22"/>
        <v>19444</v>
      </c>
      <c r="E82" s="29">
        <f t="shared" si="27"/>
        <v>1438856</v>
      </c>
      <c r="F82" s="29">
        <f t="shared" si="23"/>
        <v>-2061144</v>
      </c>
      <c r="G82" s="34">
        <f>+Inputs!$D$3</f>
        <v>0.37951000000000001</v>
      </c>
      <c r="I82" s="27">
        <f t="shared" si="28"/>
        <v>3500000</v>
      </c>
      <c r="K82" s="27">
        <f t="shared" si="24"/>
        <v>19444</v>
      </c>
      <c r="L82" s="27">
        <f t="shared" si="29"/>
        <v>1438856</v>
      </c>
      <c r="M82" s="27">
        <f t="shared" si="25"/>
        <v>7379.1924400000007</v>
      </c>
      <c r="N82" s="27">
        <f t="shared" si="26"/>
        <v>7379.1924400000007</v>
      </c>
      <c r="O82" s="27">
        <f t="shared" si="30"/>
        <v>-782202.39804000279</v>
      </c>
      <c r="P82" s="27">
        <f t="shared" si="31"/>
        <v>782202.39804000279</v>
      </c>
    </row>
    <row r="83" spans="1:16">
      <c r="A83" s="31">
        <v>38018</v>
      </c>
      <c r="C83" s="6">
        <v>75</v>
      </c>
      <c r="D83" s="29">
        <f t="shared" si="22"/>
        <v>19444</v>
      </c>
      <c r="E83" s="29">
        <f t="shared" si="27"/>
        <v>1458300</v>
      </c>
      <c r="F83" s="29">
        <f t="shared" si="23"/>
        <v>-2041700</v>
      </c>
      <c r="G83" s="34">
        <f>+Inputs!$D$3</f>
        <v>0.37951000000000001</v>
      </c>
      <c r="I83" s="27">
        <f t="shared" si="28"/>
        <v>3500000</v>
      </c>
      <c r="K83" s="27">
        <f t="shared" si="24"/>
        <v>19444</v>
      </c>
      <c r="L83" s="27">
        <f t="shared" si="29"/>
        <v>1458300</v>
      </c>
      <c r="M83" s="27">
        <f t="shared" si="25"/>
        <v>7379.1924400000007</v>
      </c>
      <c r="N83" s="27">
        <f t="shared" si="26"/>
        <v>7379.1924400000007</v>
      </c>
      <c r="O83" s="27">
        <f t="shared" si="30"/>
        <v>-774823.20560000278</v>
      </c>
      <c r="P83" s="27">
        <f t="shared" si="31"/>
        <v>774823.20560000278</v>
      </c>
    </row>
    <row r="84" spans="1:16">
      <c r="A84" s="30">
        <v>38047</v>
      </c>
      <c r="C84" s="6">
        <v>76</v>
      </c>
      <c r="D84" s="29">
        <f t="shared" si="22"/>
        <v>19444</v>
      </c>
      <c r="E84" s="29">
        <f t="shared" si="27"/>
        <v>1477744</v>
      </c>
      <c r="F84" s="29">
        <f t="shared" si="23"/>
        <v>-2022256</v>
      </c>
      <c r="G84" s="34">
        <f>+Inputs!$D$3</f>
        <v>0.37951000000000001</v>
      </c>
      <c r="I84" s="27">
        <f t="shared" si="28"/>
        <v>3500000</v>
      </c>
      <c r="K84" s="27">
        <f t="shared" si="24"/>
        <v>19444</v>
      </c>
      <c r="L84" s="27">
        <f t="shared" si="29"/>
        <v>1477744</v>
      </c>
      <c r="M84" s="27">
        <f t="shared" si="25"/>
        <v>7379.1924400000007</v>
      </c>
      <c r="N84" s="27">
        <f t="shared" si="26"/>
        <v>7379.1924400000007</v>
      </c>
      <c r="O84" s="27">
        <f t="shared" si="30"/>
        <v>-767444.01316000277</v>
      </c>
      <c r="P84" s="27">
        <f t="shared" si="31"/>
        <v>767444.01316000277</v>
      </c>
    </row>
    <row r="85" spans="1:16">
      <c r="A85" s="31">
        <v>38078</v>
      </c>
      <c r="C85" s="6">
        <v>77</v>
      </c>
      <c r="D85" s="29">
        <f t="shared" si="22"/>
        <v>19444</v>
      </c>
      <c r="E85" s="29">
        <f t="shared" si="27"/>
        <v>1497188</v>
      </c>
      <c r="F85" s="29">
        <f t="shared" si="23"/>
        <v>-2002812</v>
      </c>
      <c r="G85" s="34">
        <f>+Inputs!$D$3</f>
        <v>0.37951000000000001</v>
      </c>
      <c r="I85" s="27">
        <f t="shared" si="28"/>
        <v>3500000</v>
      </c>
      <c r="K85" s="27">
        <f t="shared" si="24"/>
        <v>19444</v>
      </c>
      <c r="L85" s="27">
        <f t="shared" si="29"/>
        <v>1497188</v>
      </c>
      <c r="M85" s="27">
        <f t="shared" si="25"/>
        <v>7379.1924400000007</v>
      </c>
      <c r="N85" s="27">
        <f t="shared" si="26"/>
        <v>7379.1924400000007</v>
      </c>
      <c r="O85" s="27">
        <f t="shared" si="30"/>
        <v>-760064.82072000275</v>
      </c>
      <c r="P85" s="27">
        <f t="shared" si="31"/>
        <v>760064.82072000275</v>
      </c>
    </row>
    <row r="86" spans="1:16">
      <c r="A86" s="30">
        <v>38108</v>
      </c>
      <c r="C86" s="6">
        <v>78</v>
      </c>
      <c r="D86" s="29">
        <f t="shared" si="22"/>
        <v>19444</v>
      </c>
      <c r="E86" s="29">
        <f t="shared" si="27"/>
        <v>1516632</v>
      </c>
      <c r="F86" s="29">
        <f t="shared" si="23"/>
        <v>-1983368</v>
      </c>
      <c r="G86" s="34">
        <f>+Inputs!$D$3</f>
        <v>0.37951000000000001</v>
      </c>
      <c r="I86" s="27">
        <f t="shared" si="28"/>
        <v>3500000</v>
      </c>
      <c r="K86" s="27">
        <f t="shared" si="24"/>
        <v>19444</v>
      </c>
      <c r="L86" s="27">
        <f t="shared" si="29"/>
        <v>1516632</v>
      </c>
      <c r="M86" s="27">
        <f t="shared" si="25"/>
        <v>7379.1924400000007</v>
      </c>
      <c r="N86" s="27">
        <f t="shared" si="26"/>
        <v>7379.1924400000007</v>
      </c>
      <c r="O86" s="27">
        <f t="shared" si="30"/>
        <v>-752685.62828000274</v>
      </c>
      <c r="P86" s="27">
        <f t="shared" si="31"/>
        <v>752685.62828000274</v>
      </c>
    </row>
    <row r="87" spans="1:16">
      <c r="A87" s="31">
        <v>38139</v>
      </c>
      <c r="C87" s="6">
        <v>79</v>
      </c>
      <c r="D87" s="29">
        <f t="shared" si="22"/>
        <v>19444</v>
      </c>
      <c r="E87" s="29">
        <f t="shared" si="27"/>
        <v>1536076</v>
      </c>
      <c r="F87" s="29">
        <f t="shared" si="23"/>
        <v>-1963924</v>
      </c>
      <c r="G87" s="34">
        <f>+Inputs!$D$3</f>
        <v>0.37951000000000001</v>
      </c>
      <c r="I87" s="27">
        <f t="shared" si="28"/>
        <v>3500000</v>
      </c>
      <c r="K87" s="27">
        <f t="shared" si="24"/>
        <v>19444</v>
      </c>
      <c r="L87" s="27">
        <f t="shared" si="29"/>
        <v>1536076</v>
      </c>
      <c r="M87" s="27">
        <f t="shared" si="25"/>
        <v>7379.1924400000007</v>
      </c>
      <c r="N87" s="27">
        <f t="shared" si="26"/>
        <v>7379.1924400000007</v>
      </c>
      <c r="O87" s="27">
        <f t="shared" si="30"/>
        <v>-745306.43584000273</v>
      </c>
      <c r="P87" s="27">
        <f t="shared" si="31"/>
        <v>745306.43584000273</v>
      </c>
    </row>
    <row r="88" spans="1:16">
      <c r="A88" s="30">
        <v>38169</v>
      </c>
      <c r="C88" s="6">
        <v>80</v>
      </c>
      <c r="D88" s="29">
        <f t="shared" si="22"/>
        <v>19444</v>
      </c>
      <c r="E88" s="29">
        <f t="shared" si="27"/>
        <v>1555520</v>
      </c>
      <c r="F88" s="29">
        <f t="shared" si="23"/>
        <v>-1944480</v>
      </c>
      <c r="G88" s="34">
        <f>+Inputs!$D$3</f>
        <v>0.37951000000000001</v>
      </c>
      <c r="I88" s="27">
        <f t="shared" si="28"/>
        <v>3500000</v>
      </c>
      <c r="K88" s="27">
        <f t="shared" si="24"/>
        <v>19444</v>
      </c>
      <c r="L88" s="27">
        <f t="shared" si="29"/>
        <v>1555520</v>
      </c>
      <c r="M88" s="27">
        <f t="shared" si="25"/>
        <v>7379.1924400000007</v>
      </c>
      <c r="N88" s="27">
        <f t="shared" si="26"/>
        <v>7379.1924400000007</v>
      </c>
      <c r="O88" s="27">
        <f t="shared" si="30"/>
        <v>-737927.24340000271</v>
      </c>
      <c r="P88" s="27">
        <f t="shared" si="31"/>
        <v>737927.24340000271</v>
      </c>
    </row>
    <row r="89" spans="1:16">
      <c r="A89" s="31">
        <v>38200</v>
      </c>
      <c r="C89" s="6">
        <v>81</v>
      </c>
      <c r="D89" s="29">
        <f t="shared" si="22"/>
        <v>19444</v>
      </c>
      <c r="E89" s="29">
        <f t="shared" si="27"/>
        <v>1574964</v>
      </c>
      <c r="F89" s="29">
        <f t="shared" si="23"/>
        <v>-1925036</v>
      </c>
      <c r="G89" s="34">
        <f>+Inputs!$D$3</f>
        <v>0.37951000000000001</v>
      </c>
      <c r="I89" s="27">
        <f t="shared" si="28"/>
        <v>3500000</v>
      </c>
      <c r="K89" s="27">
        <f t="shared" si="24"/>
        <v>19444</v>
      </c>
      <c r="L89" s="27">
        <f t="shared" si="29"/>
        <v>1574964</v>
      </c>
      <c r="M89" s="27">
        <f t="shared" si="25"/>
        <v>7379.1924400000007</v>
      </c>
      <c r="N89" s="27">
        <f t="shared" si="26"/>
        <v>7379.1924400000007</v>
      </c>
      <c r="O89" s="27">
        <f t="shared" si="30"/>
        <v>-730548.0509600027</v>
      </c>
      <c r="P89" s="27">
        <f t="shared" si="31"/>
        <v>730548.0509600027</v>
      </c>
    </row>
    <row r="90" spans="1:16">
      <c r="A90" s="30">
        <v>38231</v>
      </c>
      <c r="C90" s="6">
        <v>82</v>
      </c>
      <c r="D90" s="29">
        <f t="shared" si="22"/>
        <v>19444</v>
      </c>
      <c r="E90" s="29">
        <f t="shared" si="27"/>
        <v>1594408</v>
      </c>
      <c r="F90" s="29">
        <f t="shared" si="23"/>
        <v>-1905592</v>
      </c>
      <c r="G90" s="34">
        <f>+Inputs!$D$3</f>
        <v>0.37951000000000001</v>
      </c>
      <c r="I90" s="27">
        <f t="shared" si="28"/>
        <v>3500000</v>
      </c>
      <c r="K90" s="27">
        <f t="shared" si="24"/>
        <v>19444</v>
      </c>
      <c r="L90" s="27">
        <f t="shared" si="29"/>
        <v>1594408</v>
      </c>
      <c r="M90" s="27">
        <f t="shared" si="25"/>
        <v>7379.1924400000007</v>
      </c>
      <c r="N90" s="27">
        <f t="shared" si="26"/>
        <v>7379.1924400000007</v>
      </c>
      <c r="O90" s="27">
        <f t="shared" si="30"/>
        <v>-723168.85852000269</v>
      </c>
      <c r="P90" s="27">
        <f t="shared" si="31"/>
        <v>723168.85852000269</v>
      </c>
    </row>
    <row r="91" spans="1:16">
      <c r="A91" s="31">
        <v>38261</v>
      </c>
      <c r="C91" s="6">
        <v>83</v>
      </c>
      <c r="D91" s="29">
        <f t="shared" si="22"/>
        <v>19444</v>
      </c>
      <c r="E91" s="29">
        <f t="shared" si="27"/>
        <v>1613852</v>
      </c>
      <c r="F91" s="29">
        <f t="shared" si="23"/>
        <v>-1886148</v>
      </c>
      <c r="G91" s="34">
        <f>+Inputs!$D$3</f>
        <v>0.37951000000000001</v>
      </c>
      <c r="I91" s="27">
        <f t="shared" si="28"/>
        <v>3500000</v>
      </c>
      <c r="K91" s="27">
        <f t="shared" si="24"/>
        <v>19444</v>
      </c>
      <c r="L91" s="27">
        <f t="shared" si="29"/>
        <v>1613852</v>
      </c>
      <c r="M91" s="27">
        <f t="shared" si="25"/>
        <v>7379.1924400000007</v>
      </c>
      <c r="N91" s="27">
        <f t="shared" si="26"/>
        <v>7379.1924400000007</v>
      </c>
      <c r="O91" s="27">
        <f t="shared" si="30"/>
        <v>-715789.66608000267</v>
      </c>
      <c r="P91" s="27">
        <f t="shared" si="31"/>
        <v>715789.66608000267</v>
      </c>
    </row>
    <row r="92" spans="1:16">
      <c r="A92" s="30">
        <v>38292</v>
      </c>
      <c r="C92" s="6">
        <v>84</v>
      </c>
      <c r="D92" s="29">
        <f t="shared" si="22"/>
        <v>19444</v>
      </c>
      <c r="E92" s="29">
        <f t="shared" si="27"/>
        <v>1633296</v>
      </c>
      <c r="F92" s="29">
        <f t="shared" si="23"/>
        <v>-1866704</v>
      </c>
      <c r="G92" s="34">
        <f>+Inputs!$D$3</f>
        <v>0.37951000000000001</v>
      </c>
      <c r="I92" s="27">
        <f t="shared" si="28"/>
        <v>3500000</v>
      </c>
      <c r="K92" s="27">
        <f t="shared" si="24"/>
        <v>19444</v>
      </c>
      <c r="L92" s="27">
        <f t="shared" si="29"/>
        <v>1633296</v>
      </c>
      <c r="M92" s="27">
        <f t="shared" si="25"/>
        <v>7379.1924400000007</v>
      </c>
      <c r="N92" s="27">
        <f t="shared" si="26"/>
        <v>7379.1924400000007</v>
      </c>
      <c r="O92" s="27">
        <f t="shared" si="30"/>
        <v>-708410.47364000266</v>
      </c>
      <c r="P92" s="27">
        <f t="shared" si="31"/>
        <v>708410.47364000266</v>
      </c>
    </row>
    <row r="93" spans="1:16">
      <c r="A93" s="31">
        <v>38322</v>
      </c>
      <c r="C93" s="6">
        <v>85</v>
      </c>
      <c r="D93" s="29">
        <f t="shared" si="22"/>
        <v>19444</v>
      </c>
      <c r="E93" s="29">
        <f t="shared" si="27"/>
        <v>1652740</v>
      </c>
      <c r="F93" s="29">
        <f t="shared" si="23"/>
        <v>-1847260</v>
      </c>
      <c r="G93" s="34">
        <f>+Inputs!$D$3</f>
        <v>0.37951000000000001</v>
      </c>
      <c r="I93" s="27">
        <f t="shared" si="28"/>
        <v>3500000</v>
      </c>
      <c r="K93" s="27">
        <f t="shared" si="24"/>
        <v>19444</v>
      </c>
      <c r="L93" s="27">
        <f t="shared" si="29"/>
        <v>1652740</v>
      </c>
      <c r="M93" s="27">
        <f t="shared" si="25"/>
        <v>7379.1924400000007</v>
      </c>
      <c r="N93" s="27">
        <f t="shared" si="26"/>
        <v>7379.1924400000007</v>
      </c>
      <c r="O93" s="27">
        <f t="shared" si="30"/>
        <v>-701031.28120000265</v>
      </c>
      <c r="P93" s="27">
        <f t="shared" si="31"/>
        <v>701031.28120000265</v>
      </c>
    </row>
    <row r="94" spans="1:16">
      <c r="A94" s="30">
        <v>38353</v>
      </c>
      <c r="C94" s="6">
        <v>86</v>
      </c>
      <c r="D94" s="29">
        <f t="shared" si="22"/>
        <v>19444</v>
      </c>
      <c r="E94" s="29">
        <f t="shared" si="27"/>
        <v>1672184</v>
      </c>
      <c r="F94" s="29">
        <f t="shared" si="23"/>
        <v>-1827816</v>
      </c>
      <c r="G94" s="34">
        <f>+Inputs!$D$3</f>
        <v>0.37951000000000001</v>
      </c>
      <c r="I94" s="27">
        <f t="shared" si="28"/>
        <v>3500000</v>
      </c>
      <c r="K94" s="27">
        <f t="shared" si="24"/>
        <v>19444</v>
      </c>
      <c r="L94" s="27">
        <f t="shared" si="29"/>
        <v>1672184</v>
      </c>
      <c r="M94" s="27">
        <f t="shared" si="25"/>
        <v>7379.1924400000007</v>
      </c>
      <c r="N94" s="27">
        <f t="shared" si="26"/>
        <v>7379.1924400000007</v>
      </c>
      <c r="O94" s="27">
        <f t="shared" si="30"/>
        <v>-693652.08876000263</v>
      </c>
      <c r="P94" s="27">
        <f t="shared" si="31"/>
        <v>693652.08876000263</v>
      </c>
    </row>
    <row r="95" spans="1:16">
      <c r="A95" s="31">
        <v>38384</v>
      </c>
      <c r="C95" s="6">
        <v>87</v>
      </c>
      <c r="D95" s="29">
        <f t="shared" si="22"/>
        <v>19444</v>
      </c>
      <c r="E95" s="29">
        <f t="shared" si="27"/>
        <v>1691628</v>
      </c>
      <c r="F95" s="29">
        <f t="shared" si="23"/>
        <v>-1808372</v>
      </c>
      <c r="G95" s="34">
        <f>+Inputs!$D$3</f>
        <v>0.37951000000000001</v>
      </c>
      <c r="I95" s="27">
        <f t="shared" si="28"/>
        <v>3500000</v>
      </c>
      <c r="K95" s="27">
        <f t="shared" si="24"/>
        <v>19444</v>
      </c>
      <c r="L95" s="27">
        <f t="shared" si="29"/>
        <v>1691628</v>
      </c>
      <c r="M95" s="27">
        <f t="shared" si="25"/>
        <v>7379.1924400000007</v>
      </c>
      <c r="N95" s="27">
        <f t="shared" si="26"/>
        <v>7379.1924400000007</v>
      </c>
      <c r="O95" s="27">
        <f t="shared" si="30"/>
        <v>-686272.89632000262</v>
      </c>
      <c r="P95" s="27">
        <f t="shared" si="31"/>
        <v>686272.89632000262</v>
      </c>
    </row>
    <row r="96" spans="1:16">
      <c r="A96" s="30">
        <v>38412</v>
      </c>
      <c r="C96" s="6">
        <v>88</v>
      </c>
      <c r="D96" s="29">
        <f t="shared" si="22"/>
        <v>19444</v>
      </c>
      <c r="E96" s="29">
        <f t="shared" si="27"/>
        <v>1711072</v>
      </c>
      <c r="F96" s="29">
        <f t="shared" si="23"/>
        <v>-1788928</v>
      </c>
      <c r="G96" s="34">
        <f>+Inputs!$D$3</f>
        <v>0.37951000000000001</v>
      </c>
      <c r="I96" s="27">
        <f t="shared" si="28"/>
        <v>3500000</v>
      </c>
      <c r="K96" s="27">
        <f t="shared" si="24"/>
        <v>19444</v>
      </c>
      <c r="L96" s="27">
        <f t="shared" si="29"/>
        <v>1711072</v>
      </c>
      <c r="M96" s="27">
        <f t="shared" si="25"/>
        <v>7379.1924400000007</v>
      </c>
      <c r="N96" s="27">
        <f t="shared" si="26"/>
        <v>7379.1924400000007</v>
      </c>
      <c r="O96" s="27">
        <f t="shared" si="30"/>
        <v>-678893.70388000261</v>
      </c>
      <c r="P96" s="27">
        <f t="shared" si="31"/>
        <v>678893.70388000261</v>
      </c>
    </row>
    <row r="97" spans="1:16">
      <c r="A97" s="31">
        <v>38443</v>
      </c>
      <c r="C97" s="6">
        <v>89</v>
      </c>
      <c r="D97" s="29">
        <f t="shared" si="22"/>
        <v>19444</v>
      </c>
      <c r="E97" s="29">
        <f t="shared" si="27"/>
        <v>1730516</v>
      </c>
      <c r="F97" s="29">
        <f t="shared" si="23"/>
        <v>-1769484</v>
      </c>
      <c r="G97" s="34">
        <f>+Inputs!$D$3</f>
        <v>0.37951000000000001</v>
      </c>
      <c r="I97" s="27">
        <f t="shared" si="28"/>
        <v>3500000</v>
      </c>
      <c r="K97" s="27">
        <f t="shared" si="24"/>
        <v>19444</v>
      </c>
      <c r="L97" s="27">
        <f t="shared" si="29"/>
        <v>1730516</v>
      </c>
      <c r="M97" s="27">
        <f t="shared" si="25"/>
        <v>7379.1924400000007</v>
      </c>
      <c r="N97" s="27">
        <f t="shared" si="26"/>
        <v>7379.1924400000007</v>
      </c>
      <c r="O97" s="27">
        <f t="shared" si="30"/>
        <v>-671514.51144000259</v>
      </c>
      <c r="P97" s="27">
        <f t="shared" si="31"/>
        <v>671514.51144000259</v>
      </c>
    </row>
    <row r="98" spans="1:16">
      <c r="A98" s="30">
        <v>38473</v>
      </c>
      <c r="C98" s="6">
        <v>90</v>
      </c>
      <c r="D98" s="29">
        <f t="shared" si="22"/>
        <v>19444</v>
      </c>
      <c r="E98" s="29">
        <f t="shared" si="27"/>
        <v>1749960</v>
      </c>
      <c r="F98" s="29">
        <f t="shared" si="23"/>
        <v>-1750040</v>
      </c>
      <c r="G98" s="34">
        <f>+Inputs!$D$3</f>
        <v>0.37951000000000001</v>
      </c>
      <c r="I98" s="27">
        <f t="shared" si="28"/>
        <v>3500000</v>
      </c>
      <c r="K98" s="27">
        <f t="shared" si="24"/>
        <v>19444</v>
      </c>
      <c r="L98" s="27">
        <f t="shared" si="29"/>
        <v>1749960</v>
      </c>
      <c r="M98" s="27">
        <f t="shared" si="25"/>
        <v>7379.1924400000007</v>
      </c>
      <c r="N98" s="27">
        <f t="shared" si="26"/>
        <v>7379.1924400000007</v>
      </c>
      <c r="O98" s="27">
        <f t="shared" si="30"/>
        <v>-664135.31900000258</v>
      </c>
      <c r="P98" s="27">
        <f t="shared" si="31"/>
        <v>664135.31900000258</v>
      </c>
    </row>
    <row r="99" spans="1:16">
      <c r="A99" s="31">
        <v>38504</v>
      </c>
      <c r="C99" s="6">
        <v>91</v>
      </c>
      <c r="D99" s="29">
        <f t="shared" si="22"/>
        <v>19444</v>
      </c>
      <c r="E99" s="29">
        <f t="shared" si="27"/>
        <v>1769404</v>
      </c>
      <c r="F99" s="29">
        <f t="shared" si="23"/>
        <v>-1730596</v>
      </c>
      <c r="G99" s="34">
        <f>+Inputs!$D$3</f>
        <v>0.37951000000000001</v>
      </c>
      <c r="I99" s="27">
        <f t="shared" si="28"/>
        <v>3500000</v>
      </c>
      <c r="K99" s="27">
        <f t="shared" si="24"/>
        <v>19444</v>
      </c>
      <c r="L99" s="27">
        <f t="shared" si="29"/>
        <v>1769404</v>
      </c>
      <c r="M99" s="27">
        <f t="shared" si="25"/>
        <v>7379.1924400000007</v>
      </c>
      <c r="N99" s="27">
        <f t="shared" si="26"/>
        <v>7379.1924400000007</v>
      </c>
      <c r="O99" s="27">
        <f t="shared" si="30"/>
        <v>-656756.12656000257</v>
      </c>
      <c r="P99" s="27">
        <f t="shared" si="31"/>
        <v>656756.12656000257</v>
      </c>
    </row>
    <row r="100" spans="1:16">
      <c r="A100" s="30">
        <v>38534</v>
      </c>
      <c r="C100" s="6">
        <v>92</v>
      </c>
      <c r="D100" s="29">
        <f t="shared" si="22"/>
        <v>19444</v>
      </c>
      <c r="E100" s="29">
        <f t="shared" si="27"/>
        <v>1788848</v>
      </c>
      <c r="F100" s="29">
        <f t="shared" si="23"/>
        <v>-1711152</v>
      </c>
      <c r="G100" s="34">
        <f>+Inputs!$D$3</f>
        <v>0.37951000000000001</v>
      </c>
      <c r="I100" s="27">
        <f t="shared" si="28"/>
        <v>3500000</v>
      </c>
      <c r="K100" s="27">
        <f t="shared" si="24"/>
        <v>19444</v>
      </c>
      <c r="L100" s="27">
        <f t="shared" si="29"/>
        <v>1788848</v>
      </c>
      <c r="M100" s="27">
        <f t="shared" si="25"/>
        <v>7379.1924400000007</v>
      </c>
      <c r="N100" s="27">
        <f t="shared" si="26"/>
        <v>7379.1924400000007</v>
      </c>
      <c r="O100" s="27">
        <f t="shared" si="30"/>
        <v>-649376.93412000255</v>
      </c>
      <c r="P100" s="27">
        <f t="shared" si="31"/>
        <v>649376.93412000255</v>
      </c>
    </row>
    <row r="101" spans="1:16">
      <c r="A101" s="31">
        <v>38565</v>
      </c>
      <c r="C101" s="6">
        <v>93</v>
      </c>
      <c r="D101" s="29">
        <f t="shared" si="22"/>
        <v>19444</v>
      </c>
      <c r="E101" s="29">
        <f t="shared" si="27"/>
        <v>1808292</v>
      </c>
      <c r="F101" s="29">
        <f t="shared" si="23"/>
        <v>-1691708</v>
      </c>
      <c r="G101" s="34">
        <f>+Inputs!$D$3</f>
        <v>0.37951000000000001</v>
      </c>
      <c r="I101" s="27">
        <f t="shared" si="28"/>
        <v>3500000</v>
      </c>
      <c r="K101" s="27">
        <f t="shared" si="24"/>
        <v>19444</v>
      </c>
      <c r="L101" s="27">
        <f t="shared" si="29"/>
        <v>1808292</v>
      </c>
      <c r="M101" s="27">
        <f t="shared" si="25"/>
        <v>7379.1924400000007</v>
      </c>
      <c r="N101" s="27">
        <f t="shared" si="26"/>
        <v>7379.1924400000007</v>
      </c>
      <c r="O101" s="27">
        <f t="shared" si="30"/>
        <v>-641997.74168000254</v>
      </c>
      <c r="P101" s="27">
        <f t="shared" si="31"/>
        <v>641997.74168000254</v>
      </c>
    </row>
    <row r="102" spans="1:16">
      <c r="A102" s="30">
        <v>38596</v>
      </c>
      <c r="C102" s="6">
        <v>94</v>
      </c>
      <c r="D102" s="29">
        <f t="shared" si="22"/>
        <v>19444</v>
      </c>
      <c r="E102" s="29">
        <f t="shared" si="27"/>
        <v>1827736</v>
      </c>
      <c r="F102" s="29">
        <f t="shared" si="23"/>
        <v>-1672264</v>
      </c>
      <c r="G102" s="34">
        <f>+Inputs!$D$3</f>
        <v>0.37951000000000001</v>
      </c>
      <c r="I102" s="27">
        <f t="shared" si="28"/>
        <v>3500000</v>
      </c>
      <c r="K102" s="27">
        <f t="shared" si="24"/>
        <v>19444</v>
      </c>
      <c r="L102" s="27">
        <f t="shared" si="29"/>
        <v>1827736</v>
      </c>
      <c r="M102" s="27">
        <f t="shared" si="25"/>
        <v>7379.1924400000007</v>
      </c>
      <c r="N102" s="27">
        <f t="shared" si="26"/>
        <v>7379.1924400000007</v>
      </c>
      <c r="O102" s="27">
        <f t="shared" si="30"/>
        <v>-634618.54924000253</v>
      </c>
      <c r="P102" s="27">
        <f t="shared" si="31"/>
        <v>634618.54924000253</v>
      </c>
    </row>
    <row r="103" spans="1:16">
      <c r="A103" s="31">
        <v>38626</v>
      </c>
      <c r="C103" s="6">
        <v>95</v>
      </c>
      <c r="D103" s="29">
        <f t="shared" si="22"/>
        <v>19444</v>
      </c>
      <c r="E103" s="29">
        <f t="shared" si="27"/>
        <v>1847180</v>
      </c>
      <c r="F103" s="29">
        <f t="shared" si="23"/>
        <v>-1652820</v>
      </c>
      <c r="G103" s="34">
        <f>+Inputs!$D$3</f>
        <v>0.37951000000000001</v>
      </c>
      <c r="I103" s="27">
        <f t="shared" si="28"/>
        <v>3500000</v>
      </c>
      <c r="K103" s="27">
        <f t="shared" si="24"/>
        <v>19444</v>
      </c>
      <c r="L103" s="27">
        <f t="shared" si="29"/>
        <v>1847180</v>
      </c>
      <c r="M103" s="27">
        <f t="shared" si="25"/>
        <v>7379.1924400000007</v>
      </c>
      <c r="N103" s="27">
        <f t="shared" si="26"/>
        <v>7379.1924400000007</v>
      </c>
      <c r="O103" s="27">
        <f t="shared" si="30"/>
        <v>-627239.35680000251</v>
      </c>
      <c r="P103" s="27">
        <f t="shared" si="31"/>
        <v>627239.35680000251</v>
      </c>
    </row>
    <row r="104" spans="1:16">
      <c r="A104" s="30">
        <v>38657</v>
      </c>
      <c r="C104" s="6">
        <v>96</v>
      </c>
      <c r="D104" s="29">
        <f t="shared" si="22"/>
        <v>19444</v>
      </c>
      <c r="E104" s="29">
        <f t="shared" si="27"/>
        <v>1866624</v>
      </c>
      <c r="F104" s="29">
        <f t="shared" si="23"/>
        <v>-1633376</v>
      </c>
      <c r="G104" s="34">
        <f>+Inputs!$D$3</f>
        <v>0.37951000000000001</v>
      </c>
      <c r="I104" s="27">
        <f t="shared" si="28"/>
        <v>3500000</v>
      </c>
      <c r="K104" s="27">
        <f t="shared" si="24"/>
        <v>19444</v>
      </c>
      <c r="L104" s="27">
        <f t="shared" si="29"/>
        <v>1866624</v>
      </c>
      <c r="M104" s="27">
        <f t="shared" si="25"/>
        <v>7379.1924400000007</v>
      </c>
      <c r="N104" s="27">
        <f t="shared" si="26"/>
        <v>7379.1924400000007</v>
      </c>
      <c r="O104" s="27">
        <f t="shared" si="30"/>
        <v>-619860.1643600025</v>
      </c>
      <c r="P104" s="27">
        <f t="shared" si="31"/>
        <v>619860.1643600025</v>
      </c>
    </row>
    <row r="105" spans="1:16">
      <c r="A105" s="31">
        <v>38687</v>
      </c>
      <c r="C105" s="6">
        <v>97</v>
      </c>
      <c r="D105" s="29">
        <f t="shared" ref="D105:D136" si="32">ROUND(-(+$B$9/180)*1,0)</f>
        <v>19444</v>
      </c>
      <c r="E105" s="29">
        <f t="shared" si="27"/>
        <v>1886068</v>
      </c>
      <c r="F105" s="29">
        <f t="shared" ref="F105:F136" si="33">$B$9+E105</f>
        <v>-1613932</v>
      </c>
      <c r="G105" s="34">
        <f>+Inputs!$D$3</f>
        <v>0.37951000000000001</v>
      </c>
      <c r="I105" s="27">
        <f t="shared" si="28"/>
        <v>3500000</v>
      </c>
      <c r="K105" s="27">
        <f t="shared" ref="K105:K136" si="34">D105</f>
        <v>19444</v>
      </c>
      <c r="L105" s="27">
        <f t="shared" si="29"/>
        <v>1886068</v>
      </c>
      <c r="M105" s="27">
        <f t="shared" ref="M105:M136" si="35">K105*G105</f>
        <v>7379.1924400000007</v>
      </c>
      <c r="N105" s="27">
        <f t="shared" ref="N105:N136" si="36">M105-J105</f>
        <v>7379.1924400000007</v>
      </c>
      <c r="O105" s="27">
        <f t="shared" si="30"/>
        <v>-612480.97192000248</v>
      </c>
      <c r="P105" s="27">
        <f t="shared" si="31"/>
        <v>612480.97192000248</v>
      </c>
    </row>
    <row r="106" spans="1:16">
      <c r="A106" s="30">
        <v>38718</v>
      </c>
      <c r="C106" s="6">
        <v>98</v>
      </c>
      <c r="D106" s="29">
        <f t="shared" si="32"/>
        <v>19444</v>
      </c>
      <c r="E106" s="29">
        <f t="shared" ref="E106:E137" si="37">+E105+D106</f>
        <v>1905512</v>
      </c>
      <c r="F106" s="29">
        <f t="shared" si="33"/>
        <v>-1594488</v>
      </c>
      <c r="G106" s="34">
        <f>+Inputs!$D$3</f>
        <v>0.37951000000000001</v>
      </c>
      <c r="I106" s="27">
        <f t="shared" ref="I106:I137" si="38">+I105+H106</f>
        <v>3500000</v>
      </c>
      <c r="K106" s="27">
        <f t="shared" si="34"/>
        <v>19444</v>
      </c>
      <c r="L106" s="27">
        <f t="shared" ref="L106:L137" si="39">+L105+K106</f>
        <v>1905512</v>
      </c>
      <c r="M106" s="27">
        <f t="shared" si="35"/>
        <v>7379.1924400000007</v>
      </c>
      <c r="N106" s="27">
        <f t="shared" si="36"/>
        <v>7379.1924400000007</v>
      </c>
      <c r="O106" s="27">
        <f t="shared" ref="O106:O137" si="40">+O105+N106</f>
        <v>-605101.77948000247</v>
      </c>
      <c r="P106" s="27">
        <f t="shared" ref="P106:P137" si="41">P105-N106</f>
        <v>605101.77948000247</v>
      </c>
    </row>
    <row r="107" spans="1:16">
      <c r="A107" s="31">
        <v>38749</v>
      </c>
      <c r="C107" s="6">
        <v>99</v>
      </c>
      <c r="D107" s="29">
        <f t="shared" si="32"/>
        <v>19444</v>
      </c>
      <c r="E107" s="29">
        <f t="shared" si="37"/>
        <v>1924956</v>
      </c>
      <c r="F107" s="29">
        <f t="shared" si="33"/>
        <v>-1575044</v>
      </c>
      <c r="G107" s="34">
        <f>+Inputs!$D$3</f>
        <v>0.37951000000000001</v>
      </c>
      <c r="I107" s="27">
        <f t="shared" si="38"/>
        <v>3500000</v>
      </c>
      <c r="K107" s="27">
        <f t="shared" si="34"/>
        <v>19444</v>
      </c>
      <c r="L107" s="27">
        <f t="shared" si="39"/>
        <v>1924956</v>
      </c>
      <c r="M107" s="27">
        <f t="shared" si="35"/>
        <v>7379.1924400000007</v>
      </c>
      <c r="N107" s="27">
        <f t="shared" si="36"/>
        <v>7379.1924400000007</v>
      </c>
      <c r="O107" s="27">
        <f t="shared" si="40"/>
        <v>-597722.58704000246</v>
      </c>
      <c r="P107" s="27">
        <f t="shared" si="41"/>
        <v>597722.58704000246</v>
      </c>
    </row>
    <row r="108" spans="1:16">
      <c r="A108" s="30">
        <v>38777</v>
      </c>
      <c r="C108" s="6">
        <v>100</v>
      </c>
      <c r="D108" s="29">
        <f t="shared" si="32"/>
        <v>19444</v>
      </c>
      <c r="E108" s="29">
        <f t="shared" si="37"/>
        <v>1944400</v>
      </c>
      <c r="F108" s="29">
        <f t="shared" si="33"/>
        <v>-1555600</v>
      </c>
      <c r="G108" s="34">
        <f>+Inputs!$D$3</f>
        <v>0.37951000000000001</v>
      </c>
      <c r="I108" s="27">
        <f t="shared" si="38"/>
        <v>3500000</v>
      </c>
      <c r="K108" s="27">
        <f t="shared" si="34"/>
        <v>19444</v>
      </c>
      <c r="L108" s="27">
        <f t="shared" si="39"/>
        <v>1944400</v>
      </c>
      <c r="M108" s="27">
        <f t="shared" si="35"/>
        <v>7379.1924400000007</v>
      </c>
      <c r="N108" s="27">
        <f t="shared" si="36"/>
        <v>7379.1924400000007</v>
      </c>
      <c r="O108" s="27">
        <f t="shared" si="40"/>
        <v>-590343.39460000244</v>
      </c>
      <c r="P108" s="27">
        <f t="shared" si="41"/>
        <v>590343.39460000244</v>
      </c>
    </row>
    <row r="109" spans="1:16">
      <c r="A109" s="31">
        <v>38808</v>
      </c>
      <c r="C109" s="6">
        <v>101</v>
      </c>
      <c r="D109" s="29">
        <f t="shared" si="32"/>
        <v>19444</v>
      </c>
      <c r="E109" s="29">
        <f t="shared" si="37"/>
        <v>1963844</v>
      </c>
      <c r="F109" s="29">
        <f t="shared" si="33"/>
        <v>-1536156</v>
      </c>
      <c r="G109" s="34">
        <f>+Inputs!$D$3</f>
        <v>0.37951000000000001</v>
      </c>
      <c r="I109" s="27">
        <f t="shared" si="38"/>
        <v>3500000</v>
      </c>
      <c r="K109" s="27">
        <f t="shared" si="34"/>
        <v>19444</v>
      </c>
      <c r="L109" s="27">
        <f t="shared" si="39"/>
        <v>1963844</v>
      </c>
      <c r="M109" s="27">
        <f t="shared" si="35"/>
        <v>7379.1924400000007</v>
      </c>
      <c r="N109" s="27">
        <f t="shared" si="36"/>
        <v>7379.1924400000007</v>
      </c>
      <c r="O109" s="27">
        <f t="shared" si="40"/>
        <v>-582964.20216000243</v>
      </c>
      <c r="P109" s="27">
        <f t="shared" si="41"/>
        <v>582964.20216000243</v>
      </c>
    </row>
    <row r="110" spans="1:16">
      <c r="A110" s="30">
        <v>38838</v>
      </c>
      <c r="C110" s="6">
        <v>102</v>
      </c>
      <c r="D110" s="29">
        <f t="shared" si="32"/>
        <v>19444</v>
      </c>
      <c r="E110" s="29">
        <f t="shared" si="37"/>
        <v>1983288</v>
      </c>
      <c r="F110" s="29">
        <f t="shared" si="33"/>
        <v>-1516712</v>
      </c>
      <c r="G110" s="34">
        <f>+Inputs!$D$3</f>
        <v>0.37951000000000001</v>
      </c>
      <c r="I110" s="27">
        <f t="shared" si="38"/>
        <v>3500000</v>
      </c>
      <c r="K110" s="27">
        <f t="shared" si="34"/>
        <v>19444</v>
      </c>
      <c r="L110" s="27">
        <f t="shared" si="39"/>
        <v>1983288</v>
      </c>
      <c r="M110" s="27">
        <f t="shared" si="35"/>
        <v>7379.1924400000007</v>
      </c>
      <c r="N110" s="27">
        <f t="shared" si="36"/>
        <v>7379.1924400000007</v>
      </c>
      <c r="O110" s="27">
        <f t="shared" si="40"/>
        <v>-575585.00972000242</v>
      </c>
      <c r="P110" s="27">
        <f t="shared" si="41"/>
        <v>575585.00972000242</v>
      </c>
    </row>
    <row r="111" spans="1:16">
      <c r="A111" s="31">
        <v>38869</v>
      </c>
      <c r="C111" s="6">
        <v>103</v>
      </c>
      <c r="D111" s="29">
        <f t="shared" si="32"/>
        <v>19444</v>
      </c>
      <c r="E111" s="29">
        <f t="shared" si="37"/>
        <v>2002732</v>
      </c>
      <c r="F111" s="29">
        <f t="shared" si="33"/>
        <v>-1497268</v>
      </c>
      <c r="G111" s="34">
        <f>+Inputs!$D$3</f>
        <v>0.37951000000000001</v>
      </c>
      <c r="I111" s="27">
        <f t="shared" si="38"/>
        <v>3500000</v>
      </c>
      <c r="K111" s="27">
        <f t="shared" si="34"/>
        <v>19444</v>
      </c>
      <c r="L111" s="27">
        <f t="shared" si="39"/>
        <v>2002732</v>
      </c>
      <c r="M111" s="27">
        <f t="shared" si="35"/>
        <v>7379.1924400000007</v>
      </c>
      <c r="N111" s="27">
        <f t="shared" si="36"/>
        <v>7379.1924400000007</v>
      </c>
      <c r="O111" s="27">
        <f t="shared" si="40"/>
        <v>-568205.8172800024</v>
      </c>
      <c r="P111" s="27">
        <f t="shared" si="41"/>
        <v>568205.8172800024</v>
      </c>
    </row>
    <row r="112" spans="1:16">
      <c r="A112" s="30">
        <v>38899</v>
      </c>
      <c r="C112" s="6">
        <v>104</v>
      </c>
      <c r="D112" s="29">
        <f t="shared" si="32"/>
        <v>19444</v>
      </c>
      <c r="E112" s="29">
        <f t="shared" si="37"/>
        <v>2022176</v>
      </c>
      <c r="F112" s="29">
        <f t="shared" si="33"/>
        <v>-1477824</v>
      </c>
      <c r="G112" s="34">
        <f>+Inputs!$D$3</f>
        <v>0.37951000000000001</v>
      </c>
      <c r="I112" s="27">
        <f t="shared" si="38"/>
        <v>3500000</v>
      </c>
      <c r="K112" s="27">
        <f t="shared" si="34"/>
        <v>19444</v>
      </c>
      <c r="L112" s="27">
        <f t="shared" si="39"/>
        <v>2022176</v>
      </c>
      <c r="M112" s="27">
        <f t="shared" si="35"/>
        <v>7379.1924400000007</v>
      </c>
      <c r="N112" s="27">
        <f t="shared" si="36"/>
        <v>7379.1924400000007</v>
      </c>
      <c r="O112" s="27">
        <f t="shared" si="40"/>
        <v>-560826.62484000239</v>
      </c>
      <c r="P112" s="27">
        <f t="shared" si="41"/>
        <v>560826.62484000239</v>
      </c>
    </row>
    <row r="113" spans="1:16">
      <c r="A113" s="31">
        <v>38930</v>
      </c>
      <c r="C113" s="6">
        <v>105</v>
      </c>
      <c r="D113" s="29">
        <f t="shared" si="32"/>
        <v>19444</v>
      </c>
      <c r="E113" s="29">
        <f t="shared" si="37"/>
        <v>2041620</v>
      </c>
      <c r="F113" s="29">
        <f t="shared" si="33"/>
        <v>-1458380</v>
      </c>
      <c r="G113" s="34">
        <f>+Inputs!$D$3</f>
        <v>0.37951000000000001</v>
      </c>
      <c r="I113" s="27">
        <f t="shared" si="38"/>
        <v>3500000</v>
      </c>
      <c r="K113" s="27">
        <f t="shared" si="34"/>
        <v>19444</v>
      </c>
      <c r="L113" s="27">
        <f t="shared" si="39"/>
        <v>2041620</v>
      </c>
      <c r="M113" s="27">
        <f t="shared" si="35"/>
        <v>7379.1924400000007</v>
      </c>
      <c r="N113" s="27">
        <f t="shared" si="36"/>
        <v>7379.1924400000007</v>
      </c>
      <c r="O113" s="27">
        <f t="shared" si="40"/>
        <v>-553447.43240000238</v>
      </c>
      <c r="P113" s="27">
        <f t="shared" si="41"/>
        <v>553447.43240000238</v>
      </c>
    </row>
    <row r="114" spans="1:16">
      <c r="A114" s="30">
        <v>38961</v>
      </c>
      <c r="C114" s="6">
        <v>106</v>
      </c>
      <c r="D114" s="29">
        <f t="shared" si="32"/>
        <v>19444</v>
      </c>
      <c r="E114" s="29">
        <f t="shared" si="37"/>
        <v>2061064</v>
      </c>
      <c r="F114" s="29">
        <f t="shared" si="33"/>
        <v>-1438936</v>
      </c>
      <c r="G114" s="34">
        <f>+Inputs!$D$3</f>
        <v>0.37951000000000001</v>
      </c>
      <c r="I114" s="27">
        <f t="shared" si="38"/>
        <v>3500000</v>
      </c>
      <c r="K114" s="27">
        <f t="shared" si="34"/>
        <v>19444</v>
      </c>
      <c r="L114" s="27">
        <f t="shared" si="39"/>
        <v>2061064</v>
      </c>
      <c r="M114" s="27">
        <f t="shared" si="35"/>
        <v>7379.1924400000007</v>
      </c>
      <c r="N114" s="27">
        <f t="shared" si="36"/>
        <v>7379.1924400000007</v>
      </c>
      <c r="O114" s="27">
        <f t="shared" si="40"/>
        <v>-546068.23996000236</v>
      </c>
      <c r="P114" s="27">
        <f t="shared" si="41"/>
        <v>546068.23996000236</v>
      </c>
    </row>
    <row r="115" spans="1:16">
      <c r="A115" s="31">
        <v>38991</v>
      </c>
      <c r="C115" s="6">
        <v>107</v>
      </c>
      <c r="D115" s="29">
        <f t="shared" si="32"/>
        <v>19444</v>
      </c>
      <c r="E115" s="29">
        <f t="shared" si="37"/>
        <v>2080508</v>
      </c>
      <c r="F115" s="29">
        <f t="shared" si="33"/>
        <v>-1419492</v>
      </c>
      <c r="G115" s="34">
        <f>+Inputs!$D$3</f>
        <v>0.37951000000000001</v>
      </c>
      <c r="I115" s="27">
        <f t="shared" si="38"/>
        <v>3500000</v>
      </c>
      <c r="K115" s="27">
        <f t="shared" si="34"/>
        <v>19444</v>
      </c>
      <c r="L115" s="27">
        <f t="shared" si="39"/>
        <v>2080508</v>
      </c>
      <c r="M115" s="27">
        <f t="shared" si="35"/>
        <v>7379.1924400000007</v>
      </c>
      <c r="N115" s="27">
        <f t="shared" si="36"/>
        <v>7379.1924400000007</v>
      </c>
      <c r="O115" s="27">
        <f t="shared" si="40"/>
        <v>-538689.04752000235</v>
      </c>
      <c r="P115" s="27">
        <f t="shared" si="41"/>
        <v>538689.04752000235</v>
      </c>
    </row>
    <row r="116" spans="1:16">
      <c r="A116" s="30">
        <v>39022</v>
      </c>
      <c r="C116" s="6">
        <v>108</v>
      </c>
      <c r="D116" s="29">
        <f t="shared" si="32"/>
        <v>19444</v>
      </c>
      <c r="E116" s="29">
        <f t="shared" si="37"/>
        <v>2099952</v>
      </c>
      <c r="F116" s="29">
        <f t="shared" si="33"/>
        <v>-1400048</v>
      </c>
      <c r="G116" s="34">
        <f>+Inputs!$D$3</f>
        <v>0.37951000000000001</v>
      </c>
      <c r="I116" s="27">
        <f t="shared" si="38"/>
        <v>3500000</v>
      </c>
      <c r="K116" s="27">
        <f t="shared" si="34"/>
        <v>19444</v>
      </c>
      <c r="L116" s="27">
        <f t="shared" si="39"/>
        <v>2099952</v>
      </c>
      <c r="M116" s="27">
        <f t="shared" si="35"/>
        <v>7379.1924400000007</v>
      </c>
      <c r="N116" s="27">
        <f t="shared" si="36"/>
        <v>7379.1924400000007</v>
      </c>
      <c r="O116" s="27">
        <f t="shared" si="40"/>
        <v>-531309.85508000234</v>
      </c>
      <c r="P116" s="27">
        <f t="shared" si="41"/>
        <v>531309.85508000234</v>
      </c>
    </row>
    <row r="117" spans="1:16">
      <c r="A117" s="31">
        <v>39052</v>
      </c>
      <c r="C117" s="6">
        <v>109</v>
      </c>
      <c r="D117" s="29">
        <f t="shared" si="32"/>
        <v>19444</v>
      </c>
      <c r="E117" s="29">
        <f t="shared" si="37"/>
        <v>2119396</v>
      </c>
      <c r="F117" s="29">
        <f t="shared" si="33"/>
        <v>-1380604</v>
      </c>
      <c r="G117" s="34">
        <f>+Inputs!$D$3</f>
        <v>0.37951000000000001</v>
      </c>
      <c r="I117" s="27">
        <f t="shared" si="38"/>
        <v>3500000</v>
      </c>
      <c r="K117" s="27">
        <f t="shared" si="34"/>
        <v>19444</v>
      </c>
      <c r="L117" s="27">
        <f t="shared" si="39"/>
        <v>2119396</v>
      </c>
      <c r="M117" s="27">
        <f t="shared" si="35"/>
        <v>7379.1924400000007</v>
      </c>
      <c r="N117" s="27">
        <f t="shared" si="36"/>
        <v>7379.1924400000007</v>
      </c>
      <c r="O117" s="27">
        <f t="shared" si="40"/>
        <v>-523930.66264000232</v>
      </c>
      <c r="P117" s="27">
        <f t="shared" si="41"/>
        <v>523930.66264000232</v>
      </c>
    </row>
    <row r="118" spans="1:16">
      <c r="A118" s="30">
        <v>39083</v>
      </c>
      <c r="C118" s="6">
        <v>110</v>
      </c>
      <c r="D118" s="29">
        <f t="shared" si="32"/>
        <v>19444</v>
      </c>
      <c r="E118" s="29">
        <f t="shared" si="37"/>
        <v>2138840</v>
      </c>
      <c r="F118" s="29">
        <f t="shared" si="33"/>
        <v>-1361160</v>
      </c>
      <c r="G118" s="34">
        <f>+Inputs!$D$3</f>
        <v>0.37951000000000001</v>
      </c>
      <c r="I118" s="27">
        <f t="shared" si="38"/>
        <v>3500000</v>
      </c>
      <c r="K118" s="27">
        <f t="shared" si="34"/>
        <v>19444</v>
      </c>
      <c r="L118" s="27">
        <f t="shared" si="39"/>
        <v>2138840</v>
      </c>
      <c r="M118" s="27">
        <f t="shared" si="35"/>
        <v>7379.1924400000007</v>
      </c>
      <c r="N118" s="27">
        <f t="shared" si="36"/>
        <v>7379.1924400000007</v>
      </c>
      <c r="O118" s="27">
        <f t="shared" si="40"/>
        <v>-516551.47020000231</v>
      </c>
      <c r="P118" s="27">
        <f t="shared" si="41"/>
        <v>516551.47020000231</v>
      </c>
    </row>
    <row r="119" spans="1:16">
      <c r="A119" s="31">
        <v>39114</v>
      </c>
      <c r="C119" s="6">
        <v>111</v>
      </c>
      <c r="D119" s="29">
        <f t="shared" si="32"/>
        <v>19444</v>
      </c>
      <c r="E119" s="29">
        <f t="shared" si="37"/>
        <v>2158284</v>
      </c>
      <c r="F119" s="29">
        <f t="shared" si="33"/>
        <v>-1341716</v>
      </c>
      <c r="G119" s="34">
        <f>+Inputs!$D$3</f>
        <v>0.37951000000000001</v>
      </c>
      <c r="I119" s="27">
        <f t="shared" si="38"/>
        <v>3500000</v>
      </c>
      <c r="K119" s="27">
        <f t="shared" si="34"/>
        <v>19444</v>
      </c>
      <c r="L119" s="27">
        <f t="shared" si="39"/>
        <v>2158284</v>
      </c>
      <c r="M119" s="27">
        <f t="shared" si="35"/>
        <v>7379.1924400000007</v>
      </c>
      <c r="N119" s="27">
        <f t="shared" si="36"/>
        <v>7379.1924400000007</v>
      </c>
      <c r="O119" s="27">
        <f t="shared" si="40"/>
        <v>-509172.2777600023</v>
      </c>
      <c r="P119" s="27">
        <f t="shared" si="41"/>
        <v>509172.2777600023</v>
      </c>
    </row>
    <row r="120" spans="1:16">
      <c r="A120" s="30">
        <v>39142</v>
      </c>
      <c r="C120" s="6">
        <v>112</v>
      </c>
      <c r="D120" s="29">
        <f t="shared" si="32"/>
        <v>19444</v>
      </c>
      <c r="E120" s="29">
        <f t="shared" si="37"/>
        <v>2177728</v>
      </c>
      <c r="F120" s="29">
        <f t="shared" si="33"/>
        <v>-1322272</v>
      </c>
      <c r="G120" s="34">
        <f>+Inputs!$D$3</f>
        <v>0.37951000000000001</v>
      </c>
      <c r="I120" s="27">
        <f t="shared" si="38"/>
        <v>3500000</v>
      </c>
      <c r="K120" s="27">
        <f t="shared" si="34"/>
        <v>19444</v>
      </c>
      <c r="L120" s="27">
        <f t="shared" si="39"/>
        <v>2177728</v>
      </c>
      <c r="M120" s="27">
        <f t="shared" si="35"/>
        <v>7379.1924400000007</v>
      </c>
      <c r="N120" s="27">
        <f t="shared" si="36"/>
        <v>7379.1924400000007</v>
      </c>
      <c r="O120" s="27">
        <f t="shared" si="40"/>
        <v>-501793.08532000228</v>
      </c>
      <c r="P120" s="27">
        <f t="shared" si="41"/>
        <v>501793.08532000228</v>
      </c>
    </row>
    <row r="121" spans="1:16">
      <c r="A121" s="31">
        <v>39173</v>
      </c>
      <c r="C121" s="6">
        <v>113</v>
      </c>
      <c r="D121" s="29">
        <f t="shared" si="32"/>
        <v>19444</v>
      </c>
      <c r="E121" s="29">
        <f t="shared" si="37"/>
        <v>2197172</v>
      </c>
      <c r="F121" s="29">
        <f t="shared" si="33"/>
        <v>-1302828</v>
      </c>
      <c r="G121" s="34">
        <f>+Inputs!$D$3</f>
        <v>0.37951000000000001</v>
      </c>
      <c r="I121" s="27">
        <f t="shared" si="38"/>
        <v>3500000</v>
      </c>
      <c r="K121" s="27">
        <f t="shared" si="34"/>
        <v>19444</v>
      </c>
      <c r="L121" s="27">
        <f t="shared" si="39"/>
        <v>2197172</v>
      </c>
      <c r="M121" s="27">
        <f t="shared" si="35"/>
        <v>7379.1924400000007</v>
      </c>
      <c r="N121" s="27">
        <f t="shared" si="36"/>
        <v>7379.1924400000007</v>
      </c>
      <c r="O121" s="27">
        <f t="shared" si="40"/>
        <v>-494413.89288000227</v>
      </c>
      <c r="P121" s="27">
        <f t="shared" si="41"/>
        <v>494413.89288000227</v>
      </c>
    </row>
    <row r="122" spans="1:16">
      <c r="A122" s="30">
        <v>39203</v>
      </c>
      <c r="C122" s="6">
        <v>114</v>
      </c>
      <c r="D122" s="29">
        <f t="shared" si="32"/>
        <v>19444</v>
      </c>
      <c r="E122" s="29">
        <f t="shared" si="37"/>
        <v>2216616</v>
      </c>
      <c r="F122" s="29">
        <f t="shared" si="33"/>
        <v>-1283384</v>
      </c>
      <c r="G122" s="34">
        <f>+Inputs!$D$3</f>
        <v>0.37951000000000001</v>
      </c>
      <c r="I122" s="27">
        <f t="shared" si="38"/>
        <v>3500000</v>
      </c>
      <c r="K122" s="27">
        <f t="shared" si="34"/>
        <v>19444</v>
      </c>
      <c r="L122" s="27">
        <f t="shared" si="39"/>
        <v>2216616</v>
      </c>
      <c r="M122" s="27">
        <f t="shared" si="35"/>
        <v>7379.1924400000007</v>
      </c>
      <c r="N122" s="27">
        <f t="shared" si="36"/>
        <v>7379.1924400000007</v>
      </c>
      <c r="O122" s="27">
        <f t="shared" si="40"/>
        <v>-487034.70044000226</v>
      </c>
      <c r="P122" s="27">
        <f t="shared" si="41"/>
        <v>487034.70044000226</v>
      </c>
    </row>
    <row r="123" spans="1:16">
      <c r="A123" s="31">
        <v>39234</v>
      </c>
      <c r="C123" s="6">
        <v>115</v>
      </c>
      <c r="D123" s="29">
        <f t="shared" si="32"/>
        <v>19444</v>
      </c>
      <c r="E123" s="29">
        <f t="shared" si="37"/>
        <v>2236060</v>
      </c>
      <c r="F123" s="29">
        <f t="shared" si="33"/>
        <v>-1263940</v>
      </c>
      <c r="G123" s="34">
        <f>+Inputs!$D$3</f>
        <v>0.37951000000000001</v>
      </c>
      <c r="I123" s="27">
        <f t="shared" si="38"/>
        <v>3500000</v>
      </c>
      <c r="K123" s="27">
        <f t="shared" si="34"/>
        <v>19444</v>
      </c>
      <c r="L123" s="27">
        <f t="shared" si="39"/>
        <v>2236060</v>
      </c>
      <c r="M123" s="27">
        <f t="shared" si="35"/>
        <v>7379.1924400000007</v>
      </c>
      <c r="N123" s="27">
        <f t="shared" si="36"/>
        <v>7379.1924400000007</v>
      </c>
      <c r="O123" s="27">
        <f t="shared" si="40"/>
        <v>-479655.50800000224</v>
      </c>
      <c r="P123" s="27">
        <f t="shared" si="41"/>
        <v>479655.50800000224</v>
      </c>
    </row>
    <row r="124" spans="1:16">
      <c r="A124" s="30">
        <v>39264</v>
      </c>
      <c r="C124" s="6">
        <v>116</v>
      </c>
      <c r="D124" s="29">
        <f t="shared" si="32"/>
        <v>19444</v>
      </c>
      <c r="E124" s="29">
        <f t="shared" si="37"/>
        <v>2255504</v>
      </c>
      <c r="F124" s="29">
        <f t="shared" si="33"/>
        <v>-1244496</v>
      </c>
      <c r="G124" s="34">
        <f>+Inputs!$D$3</f>
        <v>0.37951000000000001</v>
      </c>
      <c r="I124" s="27">
        <f t="shared" si="38"/>
        <v>3500000</v>
      </c>
      <c r="K124" s="27">
        <f t="shared" si="34"/>
        <v>19444</v>
      </c>
      <c r="L124" s="27">
        <f t="shared" si="39"/>
        <v>2255504</v>
      </c>
      <c r="M124" s="27">
        <f t="shared" si="35"/>
        <v>7379.1924400000007</v>
      </c>
      <c r="N124" s="27">
        <f t="shared" si="36"/>
        <v>7379.1924400000007</v>
      </c>
      <c r="O124" s="27">
        <f t="shared" si="40"/>
        <v>-472276.31556000223</v>
      </c>
      <c r="P124" s="27">
        <f t="shared" si="41"/>
        <v>472276.31556000223</v>
      </c>
    </row>
    <row r="125" spans="1:16">
      <c r="A125" s="31">
        <v>39295</v>
      </c>
      <c r="C125" s="6">
        <v>117</v>
      </c>
      <c r="D125" s="29">
        <f t="shared" si="32"/>
        <v>19444</v>
      </c>
      <c r="E125" s="29">
        <f t="shared" si="37"/>
        <v>2274948</v>
      </c>
      <c r="F125" s="29">
        <f t="shared" si="33"/>
        <v>-1225052</v>
      </c>
      <c r="G125" s="34">
        <f>+Inputs!$D$3</f>
        <v>0.37951000000000001</v>
      </c>
      <c r="I125" s="27">
        <f t="shared" si="38"/>
        <v>3500000</v>
      </c>
      <c r="K125" s="27">
        <f t="shared" si="34"/>
        <v>19444</v>
      </c>
      <c r="L125" s="27">
        <f t="shared" si="39"/>
        <v>2274948</v>
      </c>
      <c r="M125" s="27">
        <f t="shared" si="35"/>
        <v>7379.1924400000007</v>
      </c>
      <c r="N125" s="27">
        <f t="shared" si="36"/>
        <v>7379.1924400000007</v>
      </c>
      <c r="O125" s="27">
        <f t="shared" si="40"/>
        <v>-464897.12312000222</v>
      </c>
      <c r="P125" s="27">
        <f t="shared" si="41"/>
        <v>464897.12312000222</v>
      </c>
    </row>
    <row r="126" spans="1:16">
      <c r="A126" s="30">
        <v>39326</v>
      </c>
      <c r="C126" s="6">
        <v>118</v>
      </c>
      <c r="D126" s="29">
        <f t="shared" si="32"/>
        <v>19444</v>
      </c>
      <c r="E126" s="29">
        <f t="shared" si="37"/>
        <v>2294392</v>
      </c>
      <c r="F126" s="29">
        <f t="shared" si="33"/>
        <v>-1205608</v>
      </c>
      <c r="G126" s="34">
        <f>+Inputs!$D$3</f>
        <v>0.37951000000000001</v>
      </c>
      <c r="I126" s="27">
        <f t="shared" si="38"/>
        <v>3500000</v>
      </c>
      <c r="K126" s="27">
        <f t="shared" si="34"/>
        <v>19444</v>
      </c>
      <c r="L126" s="27">
        <f t="shared" si="39"/>
        <v>2294392</v>
      </c>
      <c r="M126" s="27">
        <f t="shared" si="35"/>
        <v>7379.1924400000007</v>
      </c>
      <c r="N126" s="27">
        <f t="shared" si="36"/>
        <v>7379.1924400000007</v>
      </c>
      <c r="O126" s="27">
        <f t="shared" si="40"/>
        <v>-457517.9306800022</v>
      </c>
      <c r="P126" s="27">
        <f t="shared" si="41"/>
        <v>457517.9306800022</v>
      </c>
    </row>
    <row r="127" spans="1:16">
      <c r="A127" s="31">
        <v>39356</v>
      </c>
      <c r="C127" s="6">
        <v>119</v>
      </c>
      <c r="D127" s="29">
        <f t="shared" si="32"/>
        <v>19444</v>
      </c>
      <c r="E127" s="29">
        <f t="shared" si="37"/>
        <v>2313836</v>
      </c>
      <c r="F127" s="29">
        <f t="shared" si="33"/>
        <v>-1186164</v>
      </c>
      <c r="G127" s="34">
        <f>+Inputs!$D$3</f>
        <v>0.37951000000000001</v>
      </c>
      <c r="I127" s="27">
        <f t="shared" si="38"/>
        <v>3500000</v>
      </c>
      <c r="K127" s="27">
        <f t="shared" si="34"/>
        <v>19444</v>
      </c>
      <c r="L127" s="27">
        <f t="shared" si="39"/>
        <v>2313836</v>
      </c>
      <c r="M127" s="27">
        <f t="shared" si="35"/>
        <v>7379.1924400000007</v>
      </c>
      <c r="N127" s="27">
        <f t="shared" si="36"/>
        <v>7379.1924400000007</v>
      </c>
      <c r="O127" s="27">
        <f t="shared" si="40"/>
        <v>-450138.73824000219</v>
      </c>
      <c r="P127" s="27">
        <f t="shared" si="41"/>
        <v>450138.73824000219</v>
      </c>
    </row>
    <row r="128" spans="1:16">
      <c r="A128" s="30">
        <v>39387</v>
      </c>
      <c r="C128" s="6">
        <v>120</v>
      </c>
      <c r="D128" s="29">
        <f t="shared" si="32"/>
        <v>19444</v>
      </c>
      <c r="E128" s="29">
        <f t="shared" si="37"/>
        <v>2333280</v>
      </c>
      <c r="F128" s="29">
        <f t="shared" si="33"/>
        <v>-1166720</v>
      </c>
      <c r="G128" s="34">
        <f>+Inputs!$D$3</f>
        <v>0.37951000000000001</v>
      </c>
      <c r="I128" s="27">
        <f t="shared" si="38"/>
        <v>3500000</v>
      </c>
      <c r="K128" s="27">
        <f t="shared" si="34"/>
        <v>19444</v>
      </c>
      <c r="L128" s="27">
        <f t="shared" si="39"/>
        <v>2333280</v>
      </c>
      <c r="M128" s="27">
        <f t="shared" si="35"/>
        <v>7379.1924400000007</v>
      </c>
      <c r="N128" s="27">
        <f t="shared" si="36"/>
        <v>7379.1924400000007</v>
      </c>
      <c r="O128" s="27">
        <f t="shared" si="40"/>
        <v>-442759.54580000218</v>
      </c>
      <c r="P128" s="27">
        <f t="shared" si="41"/>
        <v>442759.54580000218</v>
      </c>
    </row>
    <row r="129" spans="1:16">
      <c r="A129" s="31">
        <v>39417</v>
      </c>
      <c r="C129" s="6">
        <v>121</v>
      </c>
      <c r="D129" s="29">
        <f t="shared" si="32"/>
        <v>19444</v>
      </c>
      <c r="E129" s="29">
        <f t="shared" si="37"/>
        <v>2352724</v>
      </c>
      <c r="F129" s="29">
        <f t="shared" si="33"/>
        <v>-1147276</v>
      </c>
      <c r="G129" s="34">
        <f>+Inputs!$D$3</f>
        <v>0.37951000000000001</v>
      </c>
      <c r="I129" s="27">
        <f t="shared" si="38"/>
        <v>3500000</v>
      </c>
      <c r="K129" s="27">
        <f t="shared" si="34"/>
        <v>19444</v>
      </c>
      <c r="L129" s="27">
        <f t="shared" si="39"/>
        <v>2352724</v>
      </c>
      <c r="M129" s="27">
        <f t="shared" si="35"/>
        <v>7379.1924400000007</v>
      </c>
      <c r="N129" s="27">
        <f t="shared" si="36"/>
        <v>7379.1924400000007</v>
      </c>
      <c r="O129" s="27">
        <f t="shared" si="40"/>
        <v>-435380.35336000216</v>
      </c>
      <c r="P129" s="27">
        <f t="shared" si="41"/>
        <v>435380.35336000216</v>
      </c>
    </row>
    <row r="130" spans="1:16">
      <c r="A130" s="30">
        <v>39448</v>
      </c>
      <c r="C130" s="6">
        <v>122</v>
      </c>
      <c r="D130" s="29">
        <f t="shared" si="32"/>
        <v>19444</v>
      </c>
      <c r="E130" s="29">
        <f t="shared" si="37"/>
        <v>2372168</v>
      </c>
      <c r="F130" s="29">
        <f t="shared" si="33"/>
        <v>-1127832</v>
      </c>
      <c r="G130" s="34">
        <f>+Inputs!$D$3</f>
        <v>0.37951000000000001</v>
      </c>
      <c r="I130" s="27">
        <f t="shared" si="38"/>
        <v>3500000</v>
      </c>
      <c r="K130" s="27">
        <f t="shared" si="34"/>
        <v>19444</v>
      </c>
      <c r="L130" s="27">
        <f t="shared" si="39"/>
        <v>2372168</v>
      </c>
      <c r="M130" s="27">
        <f t="shared" si="35"/>
        <v>7379.1924400000007</v>
      </c>
      <c r="N130" s="27">
        <f t="shared" si="36"/>
        <v>7379.1924400000007</v>
      </c>
      <c r="O130" s="27">
        <f t="shared" si="40"/>
        <v>-428001.16092000215</v>
      </c>
      <c r="P130" s="27">
        <f t="shared" si="41"/>
        <v>428001.16092000215</v>
      </c>
    </row>
    <row r="131" spans="1:16">
      <c r="A131" s="31">
        <v>39479</v>
      </c>
      <c r="C131" s="6">
        <v>123</v>
      </c>
      <c r="D131" s="29">
        <f t="shared" si="32"/>
        <v>19444</v>
      </c>
      <c r="E131" s="29">
        <f t="shared" si="37"/>
        <v>2391612</v>
      </c>
      <c r="F131" s="29">
        <f t="shared" si="33"/>
        <v>-1108388</v>
      </c>
      <c r="G131" s="34">
        <f>+Inputs!$D$3</f>
        <v>0.37951000000000001</v>
      </c>
      <c r="I131" s="27">
        <f t="shared" si="38"/>
        <v>3500000</v>
      </c>
      <c r="K131" s="27">
        <f t="shared" si="34"/>
        <v>19444</v>
      </c>
      <c r="L131" s="27">
        <f t="shared" si="39"/>
        <v>2391612</v>
      </c>
      <c r="M131" s="27">
        <f t="shared" si="35"/>
        <v>7379.1924400000007</v>
      </c>
      <c r="N131" s="27">
        <f t="shared" si="36"/>
        <v>7379.1924400000007</v>
      </c>
      <c r="O131" s="27">
        <f t="shared" si="40"/>
        <v>-420621.96848000214</v>
      </c>
      <c r="P131" s="27">
        <f t="shared" si="41"/>
        <v>420621.96848000214</v>
      </c>
    </row>
    <row r="132" spans="1:16">
      <c r="A132" s="30">
        <v>39508</v>
      </c>
      <c r="C132" s="6">
        <v>124</v>
      </c>
      <c r="D132" s="29">
        <f t="shared" si="32"/>
        <v>19444</v>
      </c>
      <c r="E132" s="29">
        <f t="shared" si="37"/>
        <v>2411056</v>
      </c>
      <c r="F132" s="29">
        <f t="shared" si="33"/>
        <v>-1088944</v>
      </c>
      <c r="G132" s="34">
        <f>+Inputs!$D$3</f>
        <v>0.37951000000000001</v>
      </c>
      <c r="I132" s="27">
        <f t="shared" si="38"/>
        <v>3500000</v>
      </c>
      <c r="K132" s="27">
        <f t="shared" si="34"/>
        <v>19444</v>
      </c>
      <c r="L132" s="27">
        <f t="shared" si="39"/>
        <v>2411056</v>
      </c>
      <c r="M132" s="27">
        <f t="shared" si="35"/>
        <v>7379.1924400000007</v>
      </c>
      <c r="N132" s="27">
        <f t="shared" si="36"/>
        <v>7379.1924400000007</v>
      </c>
      <c r="O132" s="27">
        <f t="shared" si="40"/>
        <v>-413242.77604000212</v>
      </c>
      <c r="P132" s="27">
        <f t="shared" si="41"/>
        <v>413242.77604000212</v>
      </c>
    </row>
    <row r="133" spans="1:16">
      <c r="A133" s="31">
        <v>39539</v>
      </c>
      <c r="C133" s="6">
        <v>125</v>
      </c>
      <c r="D133" s="29">
        <f t="shared" si="32"/>
        <v>19444</v>
      </c>
      <c r="E133" s="29">
        <f t="shared" si="37"/>
        <v>2430500</v>
      </c>
      <c r="F133" s="29">
        <f t="shared" si="33"/>
        <v>-1069500</v>
      </c>
      <c r="G133" s="34">
        <f>+Inputs!$D$3</f>
        <v>0.37951000000000001</v>
      </c>
      <c r="I133" s="27">
        <f t="shared" si="38"/>
        <v>3500000</v>
      </c>
      <c r="K133" s="27">
        <f t="shared" si="34"/>
        <v>19444</v>
      </c>
      <c r="L133" s="27">
        <f t="shared" si="39"/>
        <v>2430500</v>
      </c>
      <c r="M133" s="27">
        <f t="shared" si="35"/>
        <v>7379.1924400000007</v>
      </c>
      <c r="N133" s="27">
        <f t="shared" si="36"/>
        <v>7379.1924400000007</v>
      </c>
      <c r="O133" s="27">
        <f t="shared" si="40"/>
        <v>-405863.58360000211</v>
      </c>
      <c r="P133" s="27">
        <f t="shared" si="41"/>
        <v>405863.58360000211</v>
      </c>
    </row>
    <row r="134" spans="1:16">
      <c r="A134" s="30">
        <v>39569</v>
      </c>
      <c r="C134" s="6">
        <v>126</v>
      </c>
      <c r="D134" s="29">
        <f t="shared" si="32"/>
        <v>19444</v>
      </c>
      <c r="E134" s="29">
        <f t="shared" si="37"/>
        <v>2449944</v>
      </c>
      <c r="F134" s="29">
        <f t="shared" si="33"/>
        <v>-1050056</v>
      </c>
      <c r="G134" s="34">
        <f>+Inputs!$D$3</f>
        <v>0.37951000000000001</v>
      </c>
      <c r="I134" s="27">
        <f t="shared" si="38"/>
        <v>3500000</v>
      </c>
      <c r="K134" s="27">
        <f t="shared" si="34"/>
        <v>19444</v>
      </c>
      <c r="L134" s="27">
        <f t="shared" si="39"/>
        <v>2449944</v>
      </c>
      <c r="M134" s="27">
        <f t="shared" si="35"/>
        <v>7379.1924400000007</v>
      </c>
      <c r="N134" s="27">
        <f t="shared" si="36"/>
        <v>7379.1924400000007</v>
      </c>
      <c r="O134" s="27">
        <f t="shared" si="40"/>
        <v>-398484.39116000209</v>
      </c>
      <c r="P134" s="27">
        <f t="shared" si="41"/>
        <v>398484.39116000209</v>
      </c>
    </row>
    <row r="135" spans="1:16">
      <c r="A135" s="31">
        <v>39600</v>
      </c>
      <c r="C135" s="6">
        <v>127</v>
      </c>
      <c r="D135" s="29">
        <f t="shared" si="32"/>
        <v>19444</v>
      </c>
      <c r="E135" s="29">
        <f t="shared" si="37"/>
        <v>2469388</v>
      </c>
      <c r="F135" s="29">
        <f t="shared" si="33"/>
        <v>-1030612</v>
      </c>
      <c r="G135" s="34">
        <f>+Inputs!$D$3</f>
        <v>0.37951000000000001</v>
      </c>
      <c r="I135" s="27">
        <f t="shared" si="38"/>
        <v>3500000</v>
      </c>
      <c r="K135" s="27">
        <f t="shared" si="34"/>
        <v>19444</v>
      </c>
      <c r="L135" s="27">
        <f t="shared" si="39"/>
        <v>2469388</v>
      </c>
      <c r="M135" s="27">
        <f t="shared" si="35"/>
        <v>7379.1924400000007</v>
      </c>
      <c r="N135" s="27">
        <f t="shared" si="36"/>
        <v>7379.1924400000007</v>
      </c>
      <c r="O135" s="27">
        <f t="shared" si="40"/>
        <v>-391105.19872000208</v>
      </c>
      <c r="P135" s="27">
        <f t="shared" si="41"/>
        <v>391105.19872000208</v>
      </c>
    </row>
    <row r="136" spans="1:16">
      <c r="A136" s="30">
        <v>39630</v>
      </c>
      <c r="C136" s="6">
        <v>128</v>
      </c>
      <c r="D136" s="29">
        <f t="shared" si="32"/>
        <v>19444</v>
      </c>
      <c r="E136" s="29">
        <f t="shared" si="37"/>
        <v>2488832</v>
      </c>
      <c r="F136" s="29">
        <f t="shared" si="33"/>
        <v>-1011168</v>
      </c>
      <c r="G136" s="34">
        <f>+Inputs!$D$3</f>
        <v>0.37951000000000001</v>
      </c>
      <c r="I136" s="27">
        <f t="shared" si="38"/>
        <v>3500000</v>
      </c>
      <c r="K136" s="27">
        <f t="shared" si="34"/>
        <v>19444</v>
      </c>
      <c r="L136" s="27">
        <f t="shared" si="39"/>
        <v>2488832</v>
      </c>
      <c r="M136" s="27">
        <f t="shared" si="35"/>
        <v>7379.1924400000007</v>
      </c>
      <c r="N136" s="27">
        <f t="shared" si="36"/>
        <v>7379.1924400000007</v>
      </c>
      <c r="O136" s="27">
        <f t="shared" si="40"/>
        <v>-383726.00628000207</v>
      </c>
      <c r="P136" s="27">
        <f t="shared" si="41"/>
        <v>383726.00628000207</v>
      </c>
    </row>
    <row r="137" spans="1:16">
      <c r="A137" s="31">
        <v>39661</v>
      </c>
      <c r="C137" s="6">
        <v>129</v>
      </c>
      <c r="D137" s="29">
        <f t="shared" ref="D137:D153" si="42">ROUND(-(+$B$9/180)*1,0)</f>
        <v>19444</v>
      </c>
      <c r="E137" s="29">
        <f t="shared" si="37"/>
        <v>2508276</v>
      </c>
      <c r="F137" s="29">
        <f t="shared" ref="F137:F168" si="43">$B$9+E137</f>
        <v>-991724</v>
      </c>
      <c r="G137" s="34">
        <f>+Inputs!$D$3</f>
        <v>0.37951000000000001</v>
      </c>
      <c r="I137" s="27">
        <f t="shared" si="38"/>
        <v>3500000</v>
      </c>
      <c r="K137" s="27">
        <f t="shared" ref="K137:K168" si="44">D137</f>
        <v>19444</v>
      </c>
      <c r="L137" s="27">
        <f t="shared" si="39"/>
        <v>2508276</v>
      </c>
      <c r="M137" s="27">
        <f t="shared" ref="M137:M168" si="45">K137*G137</f>
        <v>7379.1924400000007</v>
      </c>
      <c r="N137" s="27">
        <f t="shared" ref="N137:N168" si="46">M137-J137</f>
        <v>7379.1924400000007</v>
      </c>
      <c r="O137" s="27">
        <f t="shared" si="40"/>
        <v>-376346.81384000205</v>
      </c>
      <c r="P137" s="27">
        <f t="shared" si="41"/>
        <v>376346.81384000205</v>
      </c>
    </row>
    <row r="138" spans="1:16">
      <c r="A138" s="30">
        <v>39692</v>
      </c>
      <c r="C138" s="6">
        <v>130</v>
      </c>
      <c r="D138" s="29">
        <f t="shared" si="42"/>
        <v>19444</v>
      </c>
      <c r="E138" s="29">
        <f t="shared" ref="E138:E169" si="47">+E137+D138</f>
        <v>2527720</v>
      </c>
      <c r="F138" s="29">
        <f t="shared" si="43"/>
        <v>-972280</v>
      </c>
      <c r="G138" s="34">
        <f>+Inputs!$D$3</f>
        <v>0.37951000000000001</v>
      </c>
      <c r="I138" s="27">
        <f t="shared" ref="I138:I169" si="48">+I137+H138</f>
        <v>3500000</v>
      </c>
      <c r="K138" s="27">
        <f t="shared" si="44"/>
        <v>19444</v>
      </c>
      <c r="L138" s="27">
        <f t="shared" ref="L138:L169" si="49">+L137+K138</f>
        <v>2527720</v>
      </c>
      <c r="M138" s="27">
        <f t="shared" si="45"/>
        <v>7379.1924400000007</v>
      </c>
      <c r="N138" s="27">
        <f t="shared" si="46"/>
        <v>7379.1924400000007</v>
      </c>
      <c r="O138" s="27">
        <f t="shared" ref="O138:O169" si="50">+O137+N138</f>
        <v>-368967.62140000204</v>
      </c>
      <c r="P138" s="27">
        <f t="shared" ref="P138:P169" si="51">P137-N138</f>
        <v>368967.62140000204</v>
      </c>
    </row>
    <row r="139" spans="1:16">
      <c r="A139" s="31">
        <v>39722</v>
      </c>
      <c r="C139" s="6">
        <v>131</v>
      </c>
      <c r="D139" s="29">
        <f t="shared" si="42"/>
        <v>19444</v>
      </c>
      <c r="E139" s="29">
        <f t="shared" si="47"/>
        <v>2547164</v>
      </c>
      <c r="F139" s="29">
        <f t="shared" si="43"/>
        <v>-952836</v>
      </c>
      <c r="G139" s="34">
        <f>+Inputs!$D$3</f>
        <v>0.37951000000000001</v>
      </c>
      <c r="I139" s="27">
        <f t="shared" si="48"/>
        <v>3500000</v>
      </c>
      <c r="K139" s="27">
        <f t="shared" si="44"/>
        <v>19444</v>
      </c>
      <c r="L139" s="27">
        <f t="shared" si="49"/>
        <v>2547164</v>
      </c>
      <c r="M139" s="27">
        <f t="shared" si="45"/>
        <v>7379.1924400000007</v>
      </c>
      <c r="N139" s="27">
        <f t="shared" si="46"/>
        <v>7379.1924400000007</v>
      </c>
      <c r="O139" s="27">
        <f t="shared" si="50"/>
        <v>-361588.42896000203</v>
      </c>
      <c r="P139" s="27">
        <f t="shared" si="51"/>
        <v>361588.42896000203</v>
      </c>
    </row>
    <row r="140" spans="1:16">
      <c r="A140" s="30">
        <v>39753</v>
      </c>
      <c r="C140" s="6">
        <v>132</v>
      </c>
      <c r="D140" s="29">
        <f t="shared" si="42"/>
        <v>19444</v>
      </c>
      <c r="E140" s="29">
        <f t="shared" si="47"/>
        <v>2566608</v>
      </c>
      <c r="F140" s="29">
        <f t="shared" si="43"/>
        <v>-933392</v>
      </c>
      <c r="G140" s="34">
        <f>+Inputs!$D$3</f>
        <v>0.37951000000000001</v>
      </c>
      <c r="I140" s="27">
        <f t="shared" si="48"/>
        <v>3500000</v>
      </c>
      <c r="K140" s="27">
        <f t="shared" si="44"/>
        <v>19444</v>
      </c>
      <c r="L140" s="27">
        <f t="shared" si="49"/>
        <v>2566608</v>
      </c>
      <c r="M140" s="27">
        <f t="shared" si="45"/>
        <v>7379.1924400000007</v>
      </c>
      <c r="N140" s="27">
        <f t="shared" si="46"/>
        <v>7379.1924400000007</v>
      </c>
      <c r="O140" s="27">
        <f t="shared" si="50"/>
        <v>-354209.23652000201</v>
      </c>
      <c r="P140" s="27">
        <f t="shared" si="51"/>
        <v>354209.23652000201</v>
      </c>
    </row>
    <row r="141" spans="1:16">
      <c r="A141" s="31">
        <v>39783</v>
      </c>
      <c r="C141" s="6">
        <v>133</v>
      </c>
      <c r="D141" s="29">
        <f t="shared" si="42"/>
        <v>19444</v>
      </c>
      <c r="E141" s="29">
        <f t="shared" si="47"/>
        <v>2586052</v>
      </c>
      <c r="F141" s="29">
        <f t="shared" si="43"/>
        <v>-913948</v>
      </c>
      <c r="G141" s="34">
        <f>+Inputs!$D$3</f>
        <v>0.37951000000000001</v>
      </c>
      <c r="I141" s="27">
        <f t="shared" si="48"/>
        <v>3500000</v>
      </c>
      <c r="K141" s="27">
        <f t="shared" si="44"/>
        <v>19444</v>
      </c>
      <c r="L141" s="27">
        <f t="shared" si="49"/>
        <v>2586052</v>
      </c>
      <c r="M141" s="27">
        <f t="shared" si="45"/>
        <v>7379.1924400000007</v>
      </c>
      <c r="N141" s="27">
        <f t="shared" si="46"/>
        <v>7379.1924400000007</v>
      </c>
      <c r="O141" s="27">
        <f t="shared" si="50"/>
        <v>-346830.044080002</v>
      </c>
      <c r="P141" s="27">
        <f t="shared" si="51"/>
        <v>346830.044080002</v>
      </c>
    </row>
    <row r="142" spans="1:16">
      <c r="A142" s="30">
        <v>39814</v>
      </c>
      <c r="C142" s="6">
        <v>134</v>
      </c>
      <c r="D142" s="29">
        <f t="shared" si="42"/>
        <v>19444</v>
      </c>
      <c r="E142" s="29">
        <f t="shared" si="47"/>
        <v>2605496</v>
      </c>
      <c r="F142" s="29">
        <f t="shared" si="43"/>
        <v>-894504</v>
      </c>
      <c r="G142" s="34">
        <f>+Inputs!$D$3</f>
        <v>0.37951000000000001</v>
      </c>
      <c r="I142" s="27">
        <f t="shared" si="48"/>
        <v>3500000</v>
      </c>
      <c r="K142" s="27">
        <f t="shared" si="44"/>
        <v>19444</v>
      </c>
      <c r="L142" s="27">
        <f t="shared" si="49"/>
        <v>2605496</v>
      </c>
      <c r="M142" s="27">
        <f t="shared" si="45"/>
        <v>7379.1924400000007</v>
      </c>
      <c r="N142" s="27">
        <f t="shared" si="46"/>
        <v>7379.1924400000007</v>
      </c>
      <c r="O142" s="27">
        <f t="shared" si="50"/>
        <v>-339450.85164000199</v>
      </c>
      <c r="P142" s="27">
        <f t="shared" si="51"/>
        <v>339450.85164000199</v>
      </c>
    </row>
    <row r="143" spans="1:16">
      <c r="A143" s="31">
        <v>39845</v>
      </c>
      <c r="C143" s="6">
        <v>135</v>
      </c>
      <c r="D143" s="29">
        <f t="shared" si="42"/>
        <v>19444</v>
      </c>
      <c r="E143" s="29">
        <f t="shared" si="47"/>
        <v>2624940</v>
      </c>
      <c r="F143" s="29">
        <f t="shared" si="43"/>
        <v>-875060</v>
      </c>
      <c r="G143" s="34">
        <f>+Inputs!$D$3</f>
        <v>0.37951000000000001</v>
      </c>
      <c r="I143" s="27">
        <f t="shared" si="48"/>
        <v>3500000</v>
      </c>
      <c r="K143" s="27">
        <f t="shared" si="44"/>
        <v>19444</v>
      </c>
      <c r="L143" s="27">
        <f t="shared" si="49"/>
        <v>2624940</v>
      </c>
      <c r="M143" s="27">
        <f t="shared" si="45"/>
        <v>7379.1924400000007</v>
      </c>
      <c r="N143" s="27">
        <f t="shared" si="46"/>
        <v>7379.1924400000007</v>
      </c>
      <c r="O143" s="27">
        <f t="shared" si="50"/>
        <v>-332071.65920000197</v>
      </c>
      <c r="P143" s="27">
        <f t="shared" si="51"/>
        <v>332071.65920000197</v>
      </c>
    </row>
    <row r="144" spans="1:16">
      <c r="A144" s="30">
        <v>39873</v>
      </c>
      <c r="C144" s="6">
        <v>136</v>
      </c>
      <c r="D144" s="29">
        <f t="shared" si="42"/>
        <v>19444</v>
      </c>
      <c r="E144" s="29">
        <f t="shared" si="47"/>
        <v>2644384</v>
      </c>
      <c r="F144" s="29">
        <f t="shared" si="43"/>
        <v>-855616</v>
      </c>
      <c r="G144" s="34">
        <f>+Inputs!$D$3</f>
        <v>0.37951000000000001</v>
      </c>
      <c r="I144" s="27">
        <f t="shared" si="48"/>
        <v>3500000</v>
      </c>
      <c r="K144" s="27">
        <f t="shared" si="44"/>
        <v>19444</v>
      </c>
      <c r="L144" s="27">
        <f t="shared" si="49"/>
        <v>2644384</v>
      </c>
      <c r="M144" s="27">
        <f t="shared" si="45"/>
        <v>7379.1924400000007</v>
      </c>
      <c r="N144" s="27">
        <f t="shared" si="46"/>
        <v>7379.1924400000007</v>
      </c>
      <c r="O144" s="27">
        <f t="shared" si="50"/>
        <v>-324692.46676000196</v>
      </c>
      <c r="P144" s="27">
        <f t="shared" si="51"/>
        <v>324692.46676000196</v>
      </c>
    </row>
    <row r="145" spans="1:19">
      <c r="A145" s="31">
        <v>39904</v>
      </c>
      <c r="C145" s="6">
        <v>137</v>
      </c>
      <c r="D145" s="29">
        <f t="shared" si="42"/>
        <v>19444</v>
      </c>
      <c r="E145" s="29">
        <f t="shared" si="47"/>
        <v>2663828</v>
      </c>
      <c r="F145" s="29">
        <f t="shared" si="43"/>
        <v>-836172</v>
      </c>
      <c r="G145" s="34">
        <f>+Inputs!$D$3</f>
        <v>0.37951000000000001</v>
      </c>
      <c r="I145" s="27">
        <f t="shared" si="48"/>
        <v>3500000</v>
      </c>
      <c r="K145" s="27">
        <f t="shared" si="44"/>
        <v>19444</v>
      </c>
      <c r="L145" s="27">
        <f t="shared" si="49"/>
        <v>2663828</v>
      </c>
      <c r="M145" s="27">
        <f t="shared" si="45"/>
        <v>7379.1924400000007</v>
      </c>
      <c r="N145" s="27">
        <f t="shared" si="46"/>
        <v>7379.1924400000007</v>
      </c>
      <c r="O145" s="27">
        <f t="shared" si="50"/>
        <v>-317313.27432000195</v>
      </c>
      <c r="P145" s="27">
        <f t="shared" si="51"/>
        <v>317313.27432000195</v>
      </c>
    </row>
    <row r="146" spans="1:19">
      <c r="A146" s="30">
        <v>39934</v>
      </c>
      <c r="C146" s="6">
        <v>138</v>
      </c>
      <c r="D146" s="29">
        <f t="shared" si="42"/>
        <v>19444</v>
      </c>
      <c r="E146" s="29">
        <f t="shared" si="47"/>
        <v>2683272</v>
      </c>
      <c r="F146" s="29">
        <f t="shared" si="43"/>
        <v>-816728</v>
      </c>
      <c r="G146" s="34">
        <f>+Inputs!$D$3</f>
        <v>0.37951000000000001</v>
      </c>
      <c r="I146" s="27">
        <f t="shared" si="48"/>
        <v>3500000</v>
      </c>
      <c r="K146" s="27">
        <f t="shared" si="44"/>
        <v>19444</v>
      </c>
      <c r="L146" s="27">
        <f t="shared" si="49"/>
        <v>2683272</v>
      </c>
      <c r="M146" s="27">
        <f t="shared" si="45"/>
        <v>7379.1924400000007</v>
      </c>
      <c r="N146" s="27">
        <f t="shared" si="46"/>
        <v>7379.1924400000007</v>
      </c>
      <c r="O146" s="27">
        <f t="shared" si="50"/>
        <v>-309934.08188000193</v>
      </c>
      <c r="P146" s="27">
        <f t="shared" si="51"/>
        <v>309934.08188000193</v>
      </c>
    </row>
    <row r="147" spans="1:19">
      <c r="A147" s="31">
        <v>39965</v>
      </c>
      <c r="C147" s="6">
        <v>139</v>
      </c>
      <c r="D147" s="29">
        <f t="shared" si="42"/>
        <v>19444</v>
      </c>
      <c r="E147" s="29">
        <f t="shared" si="47"/>
        <v>2702716</v>
      </c>
      <c r="F147" s="29">
        <f t="shared" si="43"/>
        <v>-797284</v>
      </c>
      <c r="G147" s="34">
        <f>+Inputs!$D$3</f>
        <v>0.37951000000000001</v>
      </c>
      <c r="I147" s="27">
        <f t="shared" si="48"/>
        <v>3500000</v>
      </c>
      <c r="K147" s="27">
        <f t="shared" si="44"/>
        <v>19444</v>
      </c>
      <c r="L147" s="27">
        <f t="shared" si="49"/>
        <v>2702716</v>
      </c>
      <c r="M147" s="27">
        <f t="shared" si="45"/>
        <v>7379.1924400000007</v>
      </c>
      <c r="N147" s="27">
        <f t="shared" si="46"/>
        <v>7379.1924400000007</v>
      </c>
      <c r="O147" s="27">
        <f t="shared" si="50"/>
        <v>-302554.88944000192</v>
      </c>
      <c r="P147" s="27">
        <f t="shared" si="51"/>
        <v>302554.88944000192</v>
      </c>
    </row>
    <row r="148" spans="1:19">
      <c r="A148" s="30">
        <v>39995</v>
      </c>
      <c r="C148" s="6">
        <v>140</v>
      </c>
      <c r="D148" s="29">
        <f t="shared" si="42"/>
        <v>19444</v>
      </c>
      <c r="E148" s="29">
        <f t="shared" si="47"/>
        <v>2722160</v>
      </c>
      <c r="F148" s="29">
        <f t="shared" si="43"/>
        <v>-777840</v>
      </c>
      <c r="G148" s="34">
        <f>+Inputs!$D$3</f>
        <v>0.37951000000000001</v>
      </c>
      <c r="I148" s="27">
        <f t="shared" si="48"/>
        <v>3500000</v>
      </c>
      <c r="K148" s="27">
        <f t="shared" si="44"/>
        <v>19444</v>
      </c>
      <c r="L148" s="27">
        <f t="shared" si="49"/>
        <v>2722160</v>
      </c>
      <c r="M148" s="27">
        <f t="shared" si="45"/>
        <v>7379.1924400000007</v>
      </c>
      <c r="N148" s="27">
        <f t="shared" si="46"/>
        <v>7379.1924400000007</v>
      </c>
      <c r="O148" s="27">
        <f t="shared" si="50"/>
        <v>-295175.69700000191</v>
      </c>
      <c r="P148" s="27">
        <f t="shared" si="51"/>
        <v>295175.69700000191</v>
      </c>
    </row>
    <row r="149" spans="1:19">
      <c r="A149" s="31">
        <v>40026</v>
      </c>
      <c r="C149" s="6">
        <v>141</v>
      </c>
      <c r="D149" s="29">
        <f t="shared" si="42"/>
        <v>19444</v>
      </c>
      <c r="E149" s="29">
        <f t="shared" si="47"/>
        <v>2741604</v>
      </c>
      <c r="F149" s="29">
        <f t="shared" si="43"/>
        <v>-758396</v>
      </c>
      <c r="G149" s="34">
        <f>+Inputs!$D$3</f>
        <v>0.37951000000000001</v>
      </c>
      <c r="I149" s="27">
        <f t="shared" si="48"/>
        <v>3500000</v>
      </c>
      <c r="K149" s="27">
        <f t="shared" si="44"/>
        <v>19444</v>
      </c>
      <c r="L149" s="27">
        <f t="shared" si="49"/>
        <v>2741604</v>
      </c>
      <c r="M149" s="27">
        <f t="shared" si="45"/>
        <v>7379.1924400000007</v>
      </c>
      <c r="N149" s="27">
        <f t="shared" si="46"/>
        <v>7379.1924400000007</v>
      </c>
      <c r="O149" s="27">
        <f t="shared" si="50"/>
        <v>-287796.50456000189</v>
      </c>
      <c r="P149" s="27">
        <f t="shared" si="51"/>
        <v>287796.50456000189</v>
      </c>
    </row>
    <row r="150" spans="1:19">
      <c r="A150" s="30">
        <v>40057</v>
      </c>
      <c r="C150" s="6">
        <v>142</v>
      </c>
      <c r="D150" s="29">
        <f t="shared" si="42"/>
        <v>19444</v>
      </c>
      <c r="E150" s="29">
        <f t="shared" si="47"/>
        <v>2761048</v>
      </c>
      <c r="F150" s="29">
        <f t="shared" si="43"/>
        <v>-738952</v>
      </c>
      <c r="G150" s="34">
        <f>+Inputs!$D$3</f>
        <v>0.37951000000000001</v>
      </c>
      <c r="I150" s="27">
        <f t="shared" si="48"/>
        <v>3500000</v>
      </c>
      <c r="K150" s="27">
        <f t="shared" si="44"/>
        <v>19444</v>
      </c>
      <c r="L150" s="27">
        <f t="shared" si="49"/>
        <v>2761048</v>
      </c>
      <c r="M150" s="27">
        <f t="shared" si="45"/>
        <v>7379.1924400000007</v>
      </c>
      <c r="N150" s="27">
        <f t="shared" si="46"/>
        <v>7379.1924400000007</v>
      </c>
      <c r="O150" s="27">
        <f t="shared" si="50"/>
        <v>-280417.31212000188</v>
      </c>
      <c r="P150" s="27">
        <f t="shared" si="51"/>
        <v>280417.31212000188</v>
      </c>
    </row>
    <row r="151" spans="1:19">
      <c r="A151" s="31">
        <v>40087</v>
      </c>
      <c r="C151" s="6">
        <v>143</v>
      </c>
      <c r="D151" s="29">
        <f t="shared" si="42"/>
        <v>19444</v>
      </c>
      <c r="E151" s="29">
        <f t="shared" si="47"/>
        <v>2780492</v>
      </c>
      <c r="F151" s="29">
        <f t="shared" si="43"/>
        <v>-719508</v>
      </c>
      <c r="G151" s="34">
        <f>+Inputs!$D$3</f>
        <v>0.37951000000000001</v>
      </c>
      <c r="I151" s="27">
        <f t="shared" si="48"/>
        <v>3500000</v>
      </c>
      <c r="K151" s="27">
        <f t="shared" si="44"/>
        <v>19444</v>
      </c>
      <c r="L151" s="27">
        <f t="shared" si="49"/>
        <v>2780492</v>
      </c>
      <c r="M151" s="27">
        <f t="shared" si="45"/>
        <v>7379.1924400000007</v>
      </c>
      <c r="N151" s="27">
        <f t="shared" si="46"/>
        <v>7379.1924400000007</v>
      </c>
      <c r="O151" s="27">
        <f t="shared" si="50"/>
        <v>-273038.11968000187</v>
      </c>
      <c r="P151" s="27">
        <f t="shared" si="51"/>
        <v>273038.11968000187</v>
      </c>
    </row>
    <row r="152" spans="1:19">
      <c r="A152" s="30">
        <v>40118</v>
      </c>
      <c r="C152" s="6">
        <v>144</v>
      </c>
      <c r="D152" s="29">
        <f t="shared" si="42"/>
        <v>19444</v>
      </c>
      <c r="E152" s="29">
        <f t="shared" si="47"/>
        <v>2799936</v>
      </c>
      <c r="F152" s="29">
        <f t="shared" si="43"/>
        <v>-700064</v>
      </c>
      <c r="G152" s="34">
        <f>+Inputs!$D$3</f>
        <v>0.37951000000000001</v>
      </c>
      <c r="I152" s="27">
        <f t="shared" si="48"/>
        <v>3500000</v>
      </c>
      <c r="K152" s="27">
        <f t="shared" si="44"/>
        <v>19444</v>
      </c>
      <c r="L152" s="27">
        <f t="shared" si="49"/>
        <v>2799936</v>
      </c>
      <c r="M152" s="27">
        <f t="shared" si="45"/>
        <v>7379.1924400000007</v>
      </c>
      <c r="N152" s="27">
        <f t="shared" si="46"/>
        <v>7379.1924400000007</v>
      </c>
      <c r="O152" s="27">
        <f t="shared" si="50"/>
        <v>-265658.92724000185</v>
      </c>
      <c r="P152" s="27">
        <f t="shared" si="51"/>
        <v>265658.92724000185</v>
      </c>
    </row>
    <row r="153" spans="1:19">
      <c r="A153" s="31">
        <v>40148</v>
      </c>
      <c r="C153" s="6">
        <v>145</v>
      </c>
      <c r="D153" s="29">
        <f t="shared" si="42"/>
        <v>19444</v>
      </c>
      <c r="E153" s="29">
        <f t="shared" si="47"/>
        <v>2819380</v>
      </c>
      <c r="F153" s="29">
        <f t="shared" si="43"/>
        <v>-680620</v>
      </c>
      <c r="G153" s="34">
        <f>+Inputs!$D$3</f>
        <v>0.37951000000000001</v>
      </c>
      <c r="I153" s="27">
        <f t="shared" si="48"/>
        <v>3500000</v>
      </c>
      <c r="K153" s="27">
        <f t="shared" si="44"/>
        <v>19444</v>
      </c>
      <c r="L153" s="27">
        <f t="shared" si="49"/>
        <v>2819380</v>
      </c>
      <c r="M153" s="27">
        <f t="shared" si="45"/>
        <v>7379.1924400000007</v>
      </c>
      <c r="N153" s="27">
        <f t="shared" si="46"/>
        <v>7379.1924400000007</v>
      </c>
      <c r="O153" s="27">
        <f t="shared" si="50"/>
        <v>-258279.73480000184</v>
      </c>
      <c r="P153" s="27">
        <f t="shared" si="51"/>
        <v>258279.73480000184</v>
      </c>
    </row>
    <row r="154" spans="1:19" s="237" customFormat="1">
      <c r="A154" s="236">
        <v>40179</v>
      </c>
      <c r="C154" s="238">
        <v>146</v>
      </c>
      <c r="D154" s="239">
        <f>ROUND(-($F$153/60)*1,0)</f>
        <v>11344</v>
      </c>
      <c r="E154" s="239">
        <f t="shared" si="47"/>
        <v>2830724</v>
      </c>
      <c r="F154" s="239">
        <f t="shared" si="43"/>
        <v>-669276</v>
      </c>
      <c r="G154" s="240">
        <f>+Inputs!$D$3</f>
        <v>0.37951000000000001</v>
      </c>
      <c r="I154" s="241">
        <f t="shared" si="48"/>
        <v>3500000</v>
      </c>
      <c r="K154" s="241">
        <f t="shared" si="44"/>
        <v>11344</v>
      </c>
      <c r="L154" s="241">
        <f t="shared" si="49"/>
        <v>2830724</v>
      </c>
      <c r="M154" s="241">
        <f t="shared" si="45"/>
        <v>4305.1614399999999</v>
      </c>
      <c r="N154" s="241">
        <f t="shared" si="46"/>
        <v>4305.1614399999999</v>
      </c>
      <c r="O154" s="241">
        <f t="shared" si="50"/>
        <v>-253974.57336000184</v>
      </c>
      <c r="P154" s="241">
        <f t="shared" si="51"/>
        <v>253974.57336000184</v>
      </c>
      <c r="Q154" s="242"/>
      <c r="R154" s="242"/>
      <c r="S154" s="242"/>
    </row>
    <row r="155" spans="1:19" s="237" customFormat="1">
      <c r="A155" s="243">
        <v>40210</v>
      </c>
      <c r="C155" s="238">
        <v>147</v>
      </c>
      <c r="D155" s="239">
        <f t="shared" ref="D155:D212" si="52">ROUND(-($F$153/60)*1,0)</f>
        <v>11344</v>
      </c>
      <c r="E155" s="239">
        <f t="shared" si="47"/>
        <v>2842068</v>
      </c>
      <c r="F155" s="239">
        <f t="shared" si="43"/>
        <v>-657932</v>
      </c>
      <c r="G155" s="240">
        <f>+Inputs!$D$3</f>
        <v>0.37951000000000001</v>
      </c>
      <c r="I155" s="241">
        <f t="shared" si="48"/>
        <v>3500000</v>
      </c>
      <c r="K155" s="241">
        <f t="shared" si="44"/>
        <v>11344</v>
      </c>
      <c r="L155" s="241">
        <f t="shared" si="49"/>
        <v>2842068</v>
      </c>
      <c r="M155" s="241">
        <f t="shared" si="45"/>
        <v>4305.1614399999999</v>
      </c>
      <c r="N155" s="241">
        <f t="shared" si="46"/>
        <v>4305.1614399999999</v>
      </c>
      <c r="O155" s="241">
        <f t="shared" si="50"/>
        <v>-249669.41192000185</v>
      </c>
      <c r="P155" s="241">
        <f t="shared" si="51"/>
        <v>249669.41192000185</v>
      </c>
      <c r="Q155" s="242"/>
      <c r="R155" s="242"/>
      <c r="S155" s="242"/>
    </row>
    <row r="156" spans="1:19" s="237" customFormat="1">
      <c r="A156" s="236">
        <v>40238</v>
      </c>
      <c r="C156" s="238">
        <v>148</v>
      </c>
      <c r="D156" s="239">
        <f t="shared" si="52"/>
        <v>11344</v>
      </c>
      <c r="E156" s="239">
        <f t="shared" si="47"/>
        <v>2853412</v>
      </c>
      <c r="F156" s="239">
        <f t="shared" si="43"/>
        <v>-646588</v>
      </c>
      <c r="G156" s="240">
        <f>+Inputs!$D$3</f>
        <v>0.37951000000000001</v>
      </c>
      <c r="I156" s="241">
        <f t="shared" si="48"/>
        <v>3500000</v>
      </c>
      <c r="K156" s="241">
        <f t="shared" si="44"/>
        <v>11344</v>
      </c>
      <c r="L156" s="241">
        <f t="shared" si="49"/>
        <v>2853412</v>
      </c>
      <c r="M156" s="241">
        <f t="shared" si="45"/>
        <v>4305.1614399999999</v>
      </c>
      <c r="N156" s="241">
        <f t="shared" si="46"/>
        <v>4305.1614399999999</v>
      </c>
      <c r="O156" s="241">
        <f t="shared" si="50"/>
        <v>-245364.25048000185</v>
      </c>
      <c r="P156" s="241">
        <f t="shared" si="51"/>
        <v>245364.25048000185</v>
      </c>
      <c r="Q156" s="242"/>
      <c r="R156" s="242"/>
      <c r="S156" s="242"/>
    </row>
    <row r="157" spans="1:19" s="237" customFormat="1">
      <c r="A157" s="243">
        <v>40269</v>
      </c>
      <c r="C157" s="238">
        <v>149</v>
      </c>
      <c r="D157" s="239">
        <f t="shared" si="52"/>
        <v>11344</v>
      </c>
      <c r="E157" s="239">
        <f t="shared" si="47"/>
        <v>2864756</v>
      </c>
      <c r="F157" s="239">
        <f t="shared" si="43"/>
        <v>-635244</v>
      </c>
      <c r="G157" s="240">
        <f>+Inputs!$D$3</f>
        <v>0.37951000000000001</v>
      </c>
      <c r="I157" s="241">
        <f t="shared" si="48"/>
        <v>3500000</v>
      </c>
      <c r="K157" s="241">
        <f t="shared" si="44"/>
        <v>11344</v>
      </c>
      <c r="L157" s="241">
        <f t="shared" si="49"/>
        <v>2864756</v>
      </c>
      <c r="M157" s="241">
        <f t="shared" si="45"/>
        <v>4305.1614399999999</v>
      </c>
      <c r="N157" s="241">
        <f t="shared" si="46"/>
        <v>4305.1614399999999</v>
      </c>
      <c r="O157" s="241">
        <f t="shared" si="50"/>
        <v>-241059.08904000185</v>
      </c>
      <c r="P157" s="241">
        <f t="shared" si="51"/>
        <v>241059.08904000185</v>
      </c>
      <c r="Q157" s="242"/>
      <c r="R157" s="242"/>
      <c r="S157" s="242"/>
    </row>
    <row r="158" spans="1:19" s="237" customFormat="1">
      <c r="A158" s="236">
        <v>40299</v>
      </c>
      <c r="C158" s="238">
        <v>150</v>
      </c>
      <c r="D158" s="239">
        <f t="shared" si="52"/>
        <v>11344</v>
      </c>
      <c r="E158" s="239">
        <f t="shared" si="47"/>
        <v>2876100</v>
      </c>
      <c r="F158" s="239">
        <f t="shared" si="43"/>
        <v>-623900</v>
      </c>
      <c r="G158" s="240">
        <f>+Inputs!$D$3</f>
        <v>0.37951000000000001</v>
      </c>
      <c r="I158" s="241">
        <f t="shared" si="48"/>
        <v>3500000</v>
      </c>
      <c r="K158" s="241">
        <f t="shared" si="44"/>
        <v>11344</v>
      </c>
      <c r="L158" s="241">
        <f t="shared" si="49"/>
        <v>2876100</v>
      </c>
      <c r="M158" s="241">
        <f t="shared" si="45"/>
        <v>4305.1614399999999</v>
      </c>
      <c r="N158" s="241">
        <f t="shared" si="46"/>
        <v>4305.1614399999999</v>
      </c>
      <c r="O158" s="241">
        <f t="shared" si="50"/>
        <v>-236753.92760000186</v>
      </c>
      <c r="P158" s="241">
        <f t="shared" si="51"/>
        <v>236753.92760000186</v>
      </c>
      <c r="Q158" s="242"/>
      <c r="R158" s="242"/>
      <c r="S158" s="242"/>
    </row>
    <row r="159" spans="1:19" s="237" customFormat="1">
      <c r="A159" s="243">
        <v>40330</v>
      </c>
      <c r="C159" s="238">
        <v>151</v>
      </c>
      <c r="D159" s="239">
        <f t="shared" si="52"/>
        <v>11344</v>
      </c>
      <c r="E159" s="239">
        <f t="shared" si="47"/>
        <v>2887444</v>
      </c>
      <c r="F159" s="239">
        <f t="shared" si="43"/>
        <v>-612556</v>
      </c>
      <c r="G159" s="240">
        <f>+Inputs!$D$3</f>
        <v>0.37951000000000001</v>
      </c>
      <c r="I159" s="241">
        <f t="shared" si="48"/>
        <v>3500000</v>
      </c>
      <c r="K159" s="241">
        <f t="shared" si="44"/>
        <v>11344</v>
      </c>
      <c r="L159" s="241">
        <f t="shared" si="49"/>
        <v>2887444</v>
      </c>
      <c r="M159" s="241">
        <f t="shared" si="45"/>
        <v>4305.1614399999999</v>
      </c>
      <c r="N159" s="241">
        <f t="shared" si="46"/>
        <v>4305.1614399999999</v>
      </c>
      <c r="O159" s="241">
        <f t="shared" si="50"/>
        <v>-232448.76616000186</v>
      </c>
      <c r="P159" s="241">
        <f t="shared" si="51"/>
        <v>232448.76616000186</v>
      </c>
      <c r="Q159" s="242"/>
      <c r="R159" s="242"/>
      <c r="S159" s="242"/>
    </row>
    <row r="160" spans="1:19" s="237" customFormat="1">
      <c r="A160" s="236">
        <v>40360</v>
      </c>
      <c r="C160" s="238">
        <v>152</v>
      </c>
      <c r="D160" s="239">
        <f t="shared" si="52"/>
        <v>11344</v>
      </c>
      <c r="E160" s="239">
        <f t="shared" si="47"/>
        <v>2898788</v>
      </c>
      <c r="F160" s="239">
        <f t="shared" si="43"/>
        <v>-601212</v>
      </c>
      <c r="G160" s="240">
        <f>+Inputs!$D$3</f>
        <v>0.37951000000000001</v>
      </c>
      <c r="I160" s="241">
        <f t="shared" si="48"/>
        <v>3500000</v>
      </c>
      <c r="K160" s="241">
        <f t="shared" si="44"/>
        <v>11344</v>
      </c>
      <c r="L160" s="241">
        <f t="shared" si="49"/>
        <v>2898788</v>
      </c>
      <c r="M160" s="241">
        <f t="shared" si="45"/>
        <v>4305.1614399999999</v>
      </c>
      <c r="N160" s="241">
        <f t="shared" si="46"/>
        <v>4305.1614399999999</v>
      </c>
      <c r="O160" s="241">
        <f t="shared" si="50"/>
        <v>-228143.60472000187</v>
      </c>
      <c r="P160" s="241">
        <f t="shared" si="51"/>
        <v>228143.60472000187</v>
      </c>
      <c r="Q160" s="242"/>
      <c r="R160" s="242"/>
      <c r="S160" s="242"/>
    </row>
    <row r="161" spans="1:19" s="237" customFormat="1">
      <c r="A161" s="243">
        <v>40391</v>
      </c>
      <c r="C161" s="238">
        <v>153</v>
      </c>
      <c r="D161" s="239">
        <f t="shared" si="52"/>
        <v>11344</v>
      </c>
      <c r="E161" s="239">
        <f t="shared" si="47"/>
        <v>2910132</v>
      </c>
      <c r="F161" s="239">
        <f t="shared" si="43"/>
        <v>-589868</v>
      </c>
      <c r="G161" s="240">
        <f>+Inputs!$D$3</f>
        <v>0.37951000000000001</v>
      </c>
      <c r="I161" s="241">
        <f t="shared" si="48"/>
        <v>3500000</v>
      </c>
      <c r="K161" s="241">
        <f t="shared" si="44"/>
        <v>11344</v>
      </c>
      <c r="L161" s="241">
        <f t="shared" si="49"/>
        <v>2910132</v>
      </c>
      <c r="M161" s="241">
        <f t="shared" si="45"/>
        <v>4305.1614399999999</v>
      </c>
      <c r="N161" s="241">
        <f t="shared" si="46"/>
        <v>4305.1614399999999</v>
      </c>
      <c r="O161" s="241">
        <f t="shared" si="50"/>
        <v>-223838.44328000187</v>
      </c>
      <c r="P161" s="241">
        <f t="shared" si="51"/>
        <v>223838.44328000187</v>
      </c>
      <c r="Q161" s="242"/>
      <c r="R161" s="242"/>
      <c r="S161" s="242"/>
    </row>
    <row r="162" spans="1:19" s="237" customFormat="1">
      <c r="A162" s="236">
        <v>40422</v>
      </c>
      <c r="C162" s="238">
        <v>154</v>
      </c>
      <c r="D162" s="239">
        <f t="shared" si="52"/>
        <v>11344</v>
      </c>
      <c r="E162" s="239">
        <f t="shared" si="47"/>
        <v>2921476</v>
      </c>
      <c r="F162" s="239">
        <f t="shared" si="43"/>
        <v>-578524</v>
      </c>
      <c r="G162" s="240">
        <f>+Inputs!$D$3</f>
        <v>0.37951000000000001</v>
      </c>
      <c r="I162" s="241">
        <f t="shared" si="48"/>
        <v>3500000</v>
      </c>
      <c r="K162" s="241">
        <f t="shared" si="44"/>
        <v>11344</v>
      </c>
      <c r="L162" s="241">
        <f t="shared" si="49"/>
        <v>2921476</v>
      </c>
      <c r="M162" s="241">
        <f t="shared" si="45"/>
        <v>4305.1614399999999</v>
      </c>
      <c r="N162" s="241">
        <f t="shared" si="46"/>
        <v>4305.1614399999999</v>
      </c>
      <c r="O162" s="241">
        <f t="shared" si="50"/>
        <v>-219533.28184000187</v>
      </c>
      <c r="P162" s="241">
        <f t="shared" si="51"/>
        <v>219533.28184000187</v>
      </c>
      <c r="Q162" s="242"/>
      <c r="R162" s="242"/>
      <c r="S162" s="242"/>
    </row>
    <row r="163" spans="1:19" s="237" customFormat="1">
      <c r="A163" s="243">
        <v>40452</v>
      </c>
      <c r="C163" s="238">
        <v>155</v>
      </c>
      <c r="D163" s="239">
        <f t="shared" si="52"/>
        <v>11344</v>
      </c>
      <c r="E163" s="239">
        <f t="shared" si="47"/>
        <v>2932820</v>
      </c>
      <c r="F163" s="239">
        <f t="shared" si="43"/>
        <v>-567180</v>
      </c>
      <c r="G163" s="240">
        <f>+Inputs!$D$3</f>
        <v>0.37951000000000001</v>
      </c>
      <c r="I163" s="241">
        <f t="shared" si="48"/>
        <v>3500000</v>
      </c>
      <c r="K163" s="241">
        <f t="shared" si="44"/>
        <v>11344</v>
      </c>
      <c r="L163" s="241">
        <f t="shared" si="49"/>
        <v>2932820</v>
      </c>
      <c r="M163" s="241">
        <f t="shared" si="45"/>
        <v>4305.1614399999999</v>
      </c>
      <c r="N163" s="241">
        <f t="shared" si="46"/>
        <v>4305.1614399999999</v>
      </c>
      <c r="O163" s="241">
        <f t="shared" si="50"/>
        <v>-215228.12040000188</v>
      </c>
      <c r="P163" s="241">
        <f t="shared" si="51"/>
        <v>215228.12040000188</v>
      </c>
      <c r="Q163" s="242"/>
      <c r="R163" s="242"/>
      <c r="S163" s="242"/>
    </row>
    <row r="164" spans="1:19" s="237" customFormat="1">
      <c r="A164" s="236">
        <v>40483</v>
      </c>
      <c r="C164" s="238">
        <v>156</v>
      </c>
      <c r="D164" s="239">
        <f t="shared" si="52"/>
        <v>11344</v>
      </c>
      <c r="E164" s="239">
        <f t="shared" si="47"/>
        <v>2944164</v>
      </c>
      <c r="F164" s="239">
        <f t="shared" si="43"/>
        <v>-555836</v>
      </c>
      <c r="G164" s="240">
        <f>+Inputs!$D$3</f>
        <v>0.37951000000000001</v>
      </c>
      <c r="I164" s="241">
        <f t="shared" si="48"/>
        <v>3500000</v>
      </c>
      <c r="K164" s="241">
        <f t="shared" si="44"/>
        <v>11344</v>
      </c>
      <c r="L164" s="241">
        <f t="shared" si="49"/>
        <v>2944164</v>
      </c>
      <c r="M164" s="241">
        <f t="shared" si="45"/>
        <v>4305.1614399999999</v>
      </c>
      <c r="N164" s="241">
        <f t="shared" si="46"/>
        <v>4305.1614399999999</v>
      </c>
      <c r="O164" s="241">
        <f t="shared" si="50"/>
        <v>-210922.95896000188</v>
      </c>
      <c r="P164" s="241">
        <f t="shared" si="51"/>
        <v>210922.95896000188</v>
      </c>
      <c r="Q164" s="242"/>
      <c r="R164" s="242"/>
      <c r="S164" s="242"/>
    </row>
    <row r="165" spans="1:19" s="237" customFormat="1">
      <c r="A165" s="243">
        <v>40513</v>
      </c>
      <c r="C165" s="238">
        <v>157</v>
      </c>
      <c r="D165" s="239">
        <f t="shared" si="52"/>
        <v>11344</v>
      </c>
      <c r="E165" s="239">
        <f t="shared" si="47"/>
        <v>2955508</v>
      </c>
      <c r="F165" s="239">
        <f t="shared" si="43"/>
        <v>-544492</v>
      </c>
      <c r="G165" s="240">
        <f>+Inputs!$D$3</f>
        <v>0.37951000000000001</v>
      </c>
      <c r="I165" s="241">
        <f t="shared" si="48"/>
        <v>3500000</v>
      </c>
      <c r="K165" s="241">
        <f t="shared" si="44"/>
        <v>11344</v>
      </c>
      <c r="L165" s="241">
        <f t="shared" si="49"/>
        <v>2955508</v>
      </c>
      <c r="M165" s="241">
        <f t="shared" si="45"/>
        <v>4305.1614399999999</v>
      </c>
      <c r="N165" s="241">
        <f t="shared" si="46"/>
        <v>4305.1614399999999</v>
      </c>
      <c r="O165" s="241">
        <f t="shared" si="50"/>
        <v>-206617.79752000188</v>
      </c>
      <c r="P165" s="241">
        <f t="shared" si="51"/>
        <v>206617.79752000188</v>
      </c>
      <c r="Q165" s="242"/>
      <c r="R165" s="242"/>
      <c r="S165" s="242"/>
    </row>
    <row r="166" spans="1:19" s="237" customFormat="1">
      <c r="A166" s="236">
        <v>40544</v>
      </c>
      <c r="C166" s="238">
        <v>158</v>
      </c>
      <c r="D166" s="239">
        <f t="shared" si="52"/>
        <v>11344</v>
      </c>
      <c r="E166" s="239">
        <f t="shared" si="47"/>
        <v>2966852</v>
      </c>
      <c r="F166" s="239">
        <f t="shared" si="43"/>
        <v>-533148</v>
      </c>
      <c r="G166" s="240">
        <f>+Inputs!$D$3</f>
        <v>0.37951000000000001</v>
      </c>
      <c r="I166" s="241">
        <f t="shared" si="48"/>
        <v>3500000</v>
      </c>
      <c r="K166" s="241">
        <f t="shared" si="44"/>
        <v>11344</v>
      </c>
      <c r="L166" s="241">
        <f t="shared" si="49"/>
        <v>2966852</v>
      </c>
      <c r="M166" s="241">
        <f t="shared" si="45"/>
        <v>4305.1614399999999</v>
      </c>
      <c r="N166" s="241">
        <f t="shared" si="46"/>
        <v>4305.1614399999999</v>
      </c>
      <c r="O166" s="241">
        <f t="shared" si="50"/>
        <v>-202312.63608000189</v>
      </c>
      <c r="P166" s="241">
        <f t="shared" si="51"/>
        <v>202312.63608000189</v>
      </c>
      <c r="Q166" s="242"/>
      <c r="R166" s="242"/>
      <c r="S166" s="242"/>
    </row>
    <row r="167" spans="1:19" s="237" customFormat="1">
      <c r="A167" s="243">
        <v>40575</v>
      </c>
      <c r="C167" s="238">
        <v>159</v>
      </c>
      <c r="D167" s="239">
        <f t="shared" si="52"/>
        <v>11344</v>
      </c>
      <c r="E167" s="239">
        <f t="shared" si="47"/>
        <v>2978196</v>
      </c>
      <c r="F167" s="239">
        <f t="shared" si="43"/>
        <v>-521804</v>
      </c>
      <c r="G167" s="240">
        <f>+Inputs!$D$3</f>
        <v>0.37951000000000001</v>
      </c>
      <c r="I167" s="241">
        <f t="shared" si="48"/>
        <v>3500000</v>
      </c>
      <c r="K167" s="241">
        <f t="shared" si="44"/>
        <v>11344</v>
      </c>
      <c r="L167" s="241">
        <f t="shared" si="49"/>
        <v>2978196</v>
      </c>
      <c r="M167" s="241">
        <f t="shared" si="45"/>
        <v>4305.1614399999999</v>
      </c>
      <c r="N167" s="241">
        <f t="shared" si="46"/>
        <v>4305.1614399999999</v>
      </c>
      <c r="O167" s="241">
        <f t="shared" si="50"/>
        <v>-198007.47464000189</v>
      </c>
      <c r="P167" s="241">
        <f t="shared" si="51"/>
        <v>198007.47464000189</v>
      </c>
      <c r="Q167" s="242"/>
      <c r="R167" s="242"/>
      <c r="S167" s="242"/>
    </row>
    <row r="168" spans="1:19" s="237" customFormat="1">
      <c r="A168" s="236">
        <v>40603</v>
      </c>
      <c r="C168" s="238">
        <v>160</v>
      </c>
      <c r="D168" s="239">
        <f t="shared" si="52"/>
        <v>11344</v>
      </c>
      <c r="E168" s="239">
        <f t="shared" si="47"/>
        <v>2989540</v>
      </c>
      <c r="F168" s="239">
        <f t="shared" si="43"/>
        <v>-510460</v>
      </c>
      <c r="G168" s="240">
        <f>+Inputs!$D$3</f>
        <v>0.37951000000000001</v>
      </c>
      <c r="I168" s="241">
        <f t="shared" si="48"/>
        <v>3500000</v>
      </c>
      <c r="K168" s="241">
        <f t="shared" si="44"/>
        <v>11344</v>
      </c>
      <c r="L168" s="241">
        <f t="shared" si="49"/>
        <v>2989540</v>
      </c>
      <c r="M168" s="241">
        <f t="shared" si="45"/>
        <v>4305.1614399999999</v>
      </c>
      <c r="N168" s="241">
        <f t="shared" si="46"/>
        <v>4305.1614399999999</v>
      </c>
      <c r="O168" s="241">
        <f t="shared" si="50"/>
        <v>-193702.3132000019</v>
      </c>
      <c r="P168" s="241">
        <f t="shared" si="51"/>
        <v>193702.3132000019</v>
      </c>
      <c r="Q168" s="242"/>
      <c r="R168" s="242"/>
      <c r="S168" s="242"/>
    </row>
    <row r="169" spans="1:19" s="237" customFormat="1">
      <c r="A169" s="243">
        <v>40634</v>
      </c>
      <c r="C169" s="238">
        <v>161</v>
      </c>
      <c r="D169" s="239">
        <f t="shared" si="52"/>
        <v>11344</v>
      </c>
      <c r="E169" s="239">
        <f t="shared" si="47"/>
        <v>3000884</v>
      </c>
      <c r="F169" s="239">
        <f t="shared" ref="F169:F188" si="53">$B$9+E169</f>
        <v>-499116</v>
      </c>
      <c r="G169" s="240">
        <f>+Inputs!$D$3</f>
        <v>0.37951000000000001</v>
      </c>
      <c r="I169" s="241">
        <f t="shared" si="48"/>
        <v>3500000</v>
      </c>
      <c r="K169" s="241">
        <f t="shared" ref="K169:K188" si="54">D169</f>
        <v>11344</v>
      </c>
      <c r="L169" s="241">
        <f t="shared" si="49"/>
        <v>3000884</v>
      </c>
      <c r="M169" s="241">
        <f t="shared" ref="M169:M188" si="55">K169*G169</f>
        <v>4305.1614399999999</v>
      </c>
      <c r="N169" s="241">
        <f t="shared" ref="N169:N188" si="56">M169-J169</f>
        <v>4305.1614399999999</v>
      </c>
      <c r="O169" s="241">
        <f t="shared" si="50"/>
        <v>-189397.1517600019</v>
      </c>
      <c r="P169" s="241">
        <f t="shared" si="51"/>
        <v>189397.1517600019</v>
      </c>
      <c r="Q169" s="242"/>
      <c r="R169" s="242"/>
      <c r="S169" s="242"/>
    </row>
    <row r="170" spans="1:19" s="237" customFormat="1">
      <c r="A170" s="236">
        <v>40664</v>
      </c>
      <c r="C170" s="238">
        <v>162</v>
      </c>
      <c r="D170" s="239">
        <f t="shared" si="52"/>
        <v>11344</v>
      </c>
      <c r="E170" s="239">
        <f t="shared" ref="E170:E188" si="57">+E169+D170</f>
        <v>3012228</v>
      </c>
      <c r="F170" s="239">
        <f t="shared" si="53"/>
        <v>-487772</v>
      </c>
      <c r="G170" s="240">
        <f>+Inputs!$D$3</f>
        <v>0.37951000000000001</v>
      </c>
      <c r="I170" s="241">
        <f t="shared" ref="I170:I188" si="58">+I169+H170</f>
        <v>3500000</v>
      </c>
      <c r="K170" s="241">
        <f t="shared" si="54"/>
        <v>11344</v>
      </c>
      <c r="L170" s="241">
        <f t="shared" ref="L170:L188" si="59">+L169+K170</f>
        <v>3012228</v>
      </c>
      <c r="M170" s="241">
        <f t="shared" si="55"/>
        <v>4305.1614399999999</v>
      </c>
      <c r="N170" s="241">
        <f t="shared" si="56"/>
        <v>4305.1614399999999</v>
      </c>
      <c r="O170" s="241">
        <f t="shared" ref="O170:O188" si="60">+O169+N170</f>
        <v>-185091.9903200019</v>
      </c>
      <c r="P170" s="241">
        <f t="shared" ref="P170:P188" si="61">P169-N170</f>
        <v>185091.9903200019</v>
      </c>
      <c r="Q170" s="242"/>
      <c r="R170" s="242"/>
      <c r="S170" s="242"/>
    </row>
    <row r="171" spans="1:19" s="237" customFormat="1">
      <c r="A171" s="243">
        <v>40695</v>
      </c>
      <c r="C171" s="238">
        <v>163</v>
      </c>
      <c r="D171" s="239">
        <f t="shared" si="52"/>
        <v>11344</v>
      </c>
      <c r="E171" s="239">
        <f t="shared" si="57"/>
        <v>3023572</v>
      </c>
      <c r="F171" s="239">
        <f t="shared" si="53"/>
        <v>-476428</v>
      </c>
      <c r="G171" s="240">
        <f>+Inputs!$D$3</f>
        <v>0.37951000000000001</v>
      </c>
      <c r="I171" s="241">
        <f t="shared" si="58"/>
        <v>3500000</v>
      </c>
      <c r="K171" s="241">
        <f t="shared" si="54"/>
        <v>11344</v>
      </c>
      <c r="L171" s="241">
        <f t="shared" si="59"/>
        <v>3023572</v>
      </c>
      <c r="M171" s="241">
        <f t="shared" si="55"/>
        <v>4305.1614399999999</v>
      </c>
      <c r="N171" s="241">
        <f t="shared" si="56"/>
        <v>4305.1614399999999</v>
      </c>
      <c r="O171" s="241">
        <f t="shared" si="60"/>
        <v>-180786.82888000191</v>
      </c>
      <c r="P171" s="241">
        <f t="shared" si="61"/>
        <v>180786.82888000191</v>
      </c>
      <c r="Q171" s="242"/>
      <c r="R171" s="242"/>
      <c r="S171" s="242"/>
    </row>
    <row r="172" spans="1:19" s="237" customFormat="1">
      <c r="A172" s="236">
        <v>40725</v>
      </c>
      <c r="C172" s="238">
        <v>164</v>
      </c>
      <c r="D172" s="239">
        <f t="shared" si="52"/>
        <v>11344</v>
      </c>
      <c r="E172" s="239">
        <f t="shared" si="57"/>
        <v>3034916</v>
      </c>
      <c r="F172" s="239">
        <f t="shared" si="53"/>
        <v>-465084</v>
      </c>
      <c r="G172" s="240">
        <f>+Inputs!$D$3</f>
        <v>0.37951000000000001</v>
      </c>
      <c r="I172" s="241">
        <f t="shared" si="58"/>
        <v>3500000</v>
      </c>
      <c r="K172" s="241">
        <f t="shared" si="54"/>
        <v>11344</v>
      </c>
      <c r="L172" s="241">
        <f t="shared" si="59"/>
        <v>3034916</v>
      </c>
      <c r="M172" s="241">
        <f t="shared" si="55"/>
        <v>4305.1614399999999</v>
      </c>
      <c r="N172" s="241">
        <f t="shared" si="56"/>
        <v>4305.1614399999999</v>
      </c>
      <c r="O172" s="241">
        <f t="shared" si="60"/>
        <v>-176481.66744000191</v>
      </c>
      <c r="P172" s="241">
        <f t="shared" si="61"/>
        <v>176481.66744000191</v>
      </c>
      <c r="Q172" s="242"/>
      <c r="R172" s="242"/>
      <c r="S172" s="242"/>
    </row>
    <row r="173" spans="1:19" s="237" customFormat="1">
      <c r="A173" s="243">
        <v>40756</v>
      </c>
      <c r="C173" s="238">
        <v>165</v>
      </c>
      <c r="D173" s="239">
        <f t="shared" si="52"/>
        <v>11344</v>
      </c>
      <c r="E173" s="239">
        <f t="shared" si="57"/>
        <v>3046260</v>
      </c>
      <c r="F173" s="239">
        <f t="shared" si="53"/>
        <v>-453740</v>
      </c>
      <c r="G173" s="240">
        <f>+Inputs!$D$3</f>
        <v>0.37951000000000001</v>
      </c>
      <c r="I173" s="241">
        <f t="shared" si="58"/>
        <v>3500000</v>
      </c>
      <c r="K173" s="241">
        <f t="shared" si="54"/>
        <v>11344</v>
      </c>
      <c r="L173" s="241">
        <f t="shared" si="59"/>
        <v>3046260</v>
      </c>
      <c r="M173" s="241">
        <f t="shared" si="55"/>
        <v>4305.1614399999999</v>
      </c>
      <c r="N173" s="241">
        <f t="shared" si="56"/>
        <v>4305.1614399999999</v>
      </c>
      <c r="O173" s="241">
        <f t="shared" si="60"/>
        <v>-172176.50600000191</v>
      </c>
      <c r="P173" s="241">
        <f t="shared" si="61"/>
        <v>172176.50600000191</v>
      </c>
      <c r="Q173" s="242"/>
      <c r="R173" s="242"/>
      <c r="S173" s="242"/>
    </row>
    <row r="174" spans="1:19" s="237" customFormat="1">
      <c r="A174" s="236">
        <v>40787</v>
      </c>
      <c r="C174" s="238">
        <v>166</v>
      </c>
      <c r="D174" s="239">
        <f t="shared" si="52"/>
        <v>11344</v>
      </c>
      <c r="E174" s="239">
        <f t="shared" si="57"/>
        <v>3057604</v>
      </c>
      <c r="F174" s="239">
        <f t="shared" si="53"/>
        <v>-442396</v>
      </c>
      <c r="G174" s="240">
        <f>+Inputs!$D$3</f>
        <v>0.37951000000000001</v>
      </c>
      <c r="I174" s="241">
        <f t="shared" si="58"/>
        <v>3500000</v>
      </c>
      <c r="K174" s="241">
        <f t="shared" si="54"/>
        <v>11344</v>
      </c>
      <c r="L174" s="241">
        <f t="shared" si="59"/>
        <v>3057604</v>
      </c>
      <c r="M174" s="241">
        <f t="shared" si="55"/>
        <v>4305.1614399999999</v>
      </c>
      <c r="N174" s="241">
        <f t="shared" si="56"/>
        <v>4305.1614399999999</v>
      </c>
      <c r="O174" s="241">
        <f t="shared" si="60"/>
        <v>-167871.34456000192</v>
      </c>
      <c r="P174" s="241">
        <f t="shared" si="61"/>
        <v>167871.34456000192</v>
      </c>
      <c r="Q174" s="242"/>
      <c r="R174" s="242"/>
      <c r="S174" s="242"/>
    </row>
    <row r="175" spans="1:19" s="237" customFormat="1">
      <c r="A175" s="243">
        <v>40817</v>
      </c>
      <c r="C175" s="238">
        <v>167</v>
      </c>
      <c r="D175" s="239">
        <f t="shared" si="52"/>
        <v>11344</v>
      </c>
      <c r="E175" s="239">
        <f t="shared" si="57"/>
        <v>3068948</v>
      </c>
      <c r="F175" s="239">
        <f t="shared" si="53"/>
        <v>-431052</v>
      </c>
      <c r="G175" s="240">
        <f>+Inputs!$D$3</f>
        <v>0.37951000000000001</v>
      </c>
      <c r="I175" s="241">
        <f t="shared" si="58"/>
        <v>3500000</v>
      </c>
      <c r="K175" s="241">
        <f t="shared" si="54"/>
        <v>11344</v>
      </c>
      <c r="L175" s="241">
        <f t="shared" si="59"/>
        <v>3068948</v>
      </c>
      <c r="M175" s="241">
        <f t="shared" si="55"/>
        <v>4305.1614399999999</v>
      </c>
      <c r="N175" s="241">
        <f t="shared" si="56"/>
        <v>4305.1614399999999</v>
      </c>
      <c r="O175" s="241">
        <f t="shared" si="60"/>
        <v>-163566.18312000192</v>
      </c>
      <c r="P175" s="241">
        <f t="shared" si="61"/>
        <v>163566.18312000192</v>
      </c>
      <c r="Q175" s="242"/>
      <c r="R175" s="242"/>
      <c r="S175" s="242"/>
    </row>
    <row r="176" spans="1:19" s="237" customFormat="1">
      <c r="A176" s="236">
        <v>40848</v>
      </c>
      <c r="C176" s="238">
        <v>168</v>
      </c>
      <c r="D176" s="239">
        <f t="shared" si="52"/>
        <v>11344</v>
      </c>
      <c r="E176" s="239">
        <f t="shared" si="57"/>
        <v>3080292</v>
      </c>
      <c r="F176" s="239">
        <f t="shared" si="53"/>
        <v>-419708</v>
      </c>
      <c r="G176" s="240">
        <f>+Inputs!$D$3</f>
        <v>0.37951000000000001</v>
      </c>
      <c r="I176" s="241">
        <f t="shared" si="58"/>
        <v>3500000</v>
      </c>
      <c r="K176" s="241">
        <f t="shared" si="54"/>
        <v>11344</v>
      </c>
      <c r="L176" s="241">
        <f t="shared" si="59"/>
        <v>3080292</v>
      </c>
      <c r="M176" s="241">
        <f t="shared" si="55"/>
        <v>4305.1614399999999</v>
      </c>
      <c r="N176" s="241">
        <f t="shared" si="56"/>
        <v>4305.1614399999999</v>
      </c>
      <c r="O176" s="241">
        <f t="shared" si="60"/>
        <v>-159261.02168000193</v>
      </c>
      <c r="P176" s="241">
        <f t="shared" si="61"/>
        <v>159261.02168000193</v>
      </c>
      <c r="Q176" s="242"/>
      <c r="R176" s="242"/>
      <c r="S176" s="242"/>
    </row>
    <row r="177" spans="1:19" s="237" customFormat="1">
      <c r="A177" s="243">
        <v>40878</v>
      </c>
      <c r="C177" s="238">
        <v>169</v>
      </c>
      <c r="D177" s="239">
        <f t="shared" si="52"/>
        <v>11344</v>
      </c>
      <c r="E177" s="239">
        <f t="shared" si="57"/>
        <v>3091636</v>
      </c>
      <c r="F177" s="239">
        <f t="shared" si="53"/>
        <v>-408364</v>
      </c>
      <c r="G177" s="240">
        <f>+Inputs!$D$3</f>
        <v>0.37951000000000001</v>
      </c>
      <c r="I177" s="241">
        <f t="shared" si="58"/>
        <v>3500000</v>
      </c>
      <c r="K177" s="241">
        <f t="shared" si="54"/>
        <v>11344</v>
      </c>
      <c r="L177" s="241">
        <f t="shared" si="59"/>
        <v>3091636</v>
      </c>
      <c r="M177" s="241">
        <f t="shared" si="55"/>
        <v>4305.1614399999999</v>
      </c>
      <c r="N177" s="241">
        <f t="shared" si="56"/>
        <v>4305.1614399999999</v>
      </c>
      <c r="O177" s="241">
        <f t="shared" si="60"/>
        <v>-154955.86024000193</v>
      </c>
      <c r="P177" s="241">
        <f t="shared" si="61"/>
        <v>154955.86024000193</v>
      </c>
      <c r="Q177" s="242"/>
      <c r="R177" s="242"/>
      <c r="S177" s="242"/>
    </row>
    <row r="178" spans="1:19" s="237" customFormat="1">
      <c r="A178" s="236">
        <v>40909</v>
      </c>
      <c r="C178" s="238">
        <v>170</v>
      </c>
      <c r="D178" s="239">
        <f t="shared" si="52"/>
        <v>11344</v>
      </c>
      <c r="E178" s="239">
        <f t="shared" si="57"/>
        <v>3102980</v>
      </c>
      <c r="F178" s="239">
        <f t="shared" si="53"/>
        <v>-397020</v>
      </c>
      <c r="G178" s="240">
        <f>+Inputs!$D$3</f>
        <v>0.37951000000000001</v>
      </c>
      <c r="I178" s="241">
        <f t="shared" si="58"/>
        <v>3500000</v>
      </c>
      <c r="K178" s="241">
        <f t="shared" si="54"/>
        <v>11344</v>
      </c>
      <c r="L178" s="241">
        <f t="shared" si="59"/>
        <v>3102980</v>
      </c>
      <c r="M178" s="241">
        <f t="shared" si="55"/>
        <v>4305.1614399999999</v>
      </c>
      <c r="N178" s="241">
        <f t="shared" si="56"/>
        <v>4305.1614399999999</v>
      </c>
      <c r="O178" s="241">
        <f t="shared" si="60"/>
        <v>-150650.69880000193</v>
      </c>
      <c r="P178" s="241">
        <f t="shared" si="61"/>
        <v>150650.69880000193</v>
      </c>
      <c r="Q178" s="242"/>
      <c r="R178" s="242"/>
      <c r="S178" s="242"/>
    </row>
    <row r="179" spans="1:19" s="237" customFormat="1">
      <c r="A179" s="243">
        <v>40940</v>
      </c>
      <c r="C179" s="238">
        <v>171</v>
      </c>
      <c r="D179" s="239">
        <f t="shared" si="52"/>
        <v>11344</v>
      </c>
      <c r="E179" s="239">
        <f t="shared" si="57"/>
        <v>3114324</v>
      </c>
      <c r="F179" s="239">
        <f t="shared" si="53"/>
        <v>-385676</v>
      </c>
      <c r="G179" s="240">
        <f>+Inputs!$D$3</f>
        <v>0.37951000000000001</v>
      </c>
      <c r="I179" s="241">
        <f t="shared" si="58"/>
        <v>3500000</v>
      </c>
      <c r="K179" s="241">
        <f t="shared" si="54"/>
        <v>11344</v>
      </c>
      <c r="L179" s="241">
        <f t="shared" si="59"/>
        <v>3114324</v>
      </c>
      <c r="M179" s="241">
        <f t="shared" si="55"/>
        <v>4305.1614399999999</v>
      </c>
      <c r="N179" s="241">
        <f t="shared" si="56"/>
        <v>4305.1614399999999</v>
      </c>
      <c r="O179" s="241">
        <f t="shared" si="60"/>
        <v>-146345.53736000194</v>
      </c>
      <c r="P179" s="241">
        <f t="shared" si="61"/>
        <v>146345.53736000194</v>
      </c>
      <c r="Q179" s="242"/>
      <c r="R179" s="242"/>
      <c r="S179" s="242"/>
    </row>
    <row r="180" spans="1:19" s="237" customFormat="1">
      <c r="A180" s="236">
        <v>40969</v>
      </c>
      <c r="C180" s="238">
        <v>172</v>
      </c>
      <c r="D180" s="239">
        <f t="shared" si="52"/>
        <v>11344</v>
      </c>
      <c r="E180" s="239">
        <f t="shared" si="57"/>
        <v>3125668</v>
      </c>
      <c r="F180" s="239">
        <f t="shared" si="53"/>
        <v>-374332</v>
      </c>
      <c r="G180" s="240">
        <f>+Inputs!$D$3</f>
        <v>0.37951000000000001</v>
      </c>
      <c r="I180" s="241">
        <f t="shared" si="58"/>
        <v>3500000</v>
      </c>
      <c r="K180" s="241">
        <f t="shared" si="54"/>
        <v>11344</v>
      </c>
      <c r="L180" s="241">
        <f t="shared" si="59"/>
        <v>3125668</v>
      </c>
      <c r="M180" s="241">
        <f t="shared" si="55"/>
        <v>4305.1614399999999</v>
      </c>
      <c r="N180" s="241">
        <f t="shared" si="56"/>
        <v>4305.1614399999999</v>
      </c>
      <c r="O180" s="241">
        <f t="shared" si="60"/>
        <v>-142040.37592000194</v>
      </c>
      <c r="P180" s="241">
        <f t="shared" si="61"/>
        <v>142040.37592000194</v>
      </c>
      <c r="Q180" s="242"/>
      <c r="R180" s="242"/>
      <c r="S180" s="242"/>
    </row>
    <row r="181" spans="1:19" s="237" customFormat="1">
      <c r="A181" s="243">
        <v>41000</v>
      </c>
      <c r="C181" s="238">
        <v>173</v>
      </c>
      <c r="D181" s="239">
        <f t="shared" si="52"/>
        <v>11344</v>
      </c>
      <c r="E181" s="239">
        <f t="shared" si="57"/>
        <v>3137012</v>
      </c>
      <c r="F181" s="239">
        <f t="shared" si="53"/>
        <v>-362988</v>
      </c>
      <c r="G181" s="240">
        <f>+Inputs!$D$3</f>
        <v>0.37951000000000001</v>
      </c>
      <c r="I181" s="241">
        <f t="shared" si="58"/>
        <v>3500000</v>
      </c>
      <c r="K181" s="241">
        <f t="shared" si="54"/>
        <v>11344</v>
      </c>
      <c r="L181" s="241">
        <f t="shared" si="59"/>
        <v>3137012</v>
      </c>
      <c r="M181" s="241">
        <f t="shared" si="55"/>
        <v>4305.1614399999999</v>
      </c>
      <c r="N181" s="241">
        <f t="shared" si="56"/>
        <v>4305.1614399999999</v>
      </c>
      <c r="O181" s="241">
        <f t="shared" si="60"/>
        <v>-137735.21448000195</v>
      </c>
      <c r="P181" s="241">
        <f t="shared" si="61"/>
        <v>137735.21448000195</v>
      </c>
      <c r="Q181" s="242"/>
      <c r="R181" s="242"/>
      <c r="S181" s="242"/>
    </row>
    <row r="182" spans="1:19" s="237" customFormat="1">
      <c r="A182" s="236">
        <v>41030</v>
      </c>
      <c r="C182" s="238">
        <v>174</v>
      </c>
      <c r="D182" s="239">
        <f t="shared" si="52"/>
        <v>11344</v>
      </c>
      <c r="E182" s="239">
        <f t="shared" si="57"/>
        <v>3148356</v>
      </c>
      <c r="F182" s="239">
        <f t="shared" si="53"/>
        <v>-351644</v>
      </c>
      <c r="G182" s="240">
        <f>+Inputs!$D$3</f>
        <v>0.37951000000000001</v>
      </c>
      <c r="I182" s="241">
        <f t="shared" si="58"/>
        <v>3500000</v>
      </c>
      <c r="K182" s="241">
        <f t="shared" si="54"/>
        <v>11344</v>
      </c>
      <c r="L182" s="241">
        <f t="shared" si="59"/>
        <v>3148356</v>
      </c>
      <c r="M182" s="241">
        <f t="shared" si="55"/>
        <v>4305.1614399999999</v>
      </c>
      <c r="N182" s="241">
        <f t="shared" si="56"/>
        <v>4305.1614399999999</v>
      </c>
      <c r="O182" s="241">
        <f t="shared" si="60"/>
        <v>-133430.05304000195</v>
      </c>
      <c r="P182" s="241">
        <f t="shared" si="61"/>
        <v>133430.05304000195</v>
      </c>
      <c r="Q182" s="242"/>
      <c r="R182" s="242"/>
      <c r="S182" s="242"/>
    </row>
    <row r="183" spans="1:19" s="237" customFormat="1">
      <c r="A183" s="243">
        <v>41061</v>
      </c>
      <c r="C183" s="238">
        <v>175</v>
      </c>
      <c r="D183" s="239">
        <f t="shared" si="52"/>
        <v>11344</v>
      </c>
      <c r="E183" s="239">
        <f t="shared" si="57"/>
        <v>3159700</v>
      </c>
      <c r="F183" s="239">
        <f t="shared" si="53"/>
        <v>-340300</v>
      </c>
      <c r="G183" s="240">
        <f>+Inputs!$D$3</f>
        <v>0.37951000000000001</v>
      </c>
      <c r="I183" s="241">
        <f t="shared" si="58"/>
        <v>3500000</v>
      </c>
      <c r="K183" s="241">
        <f t="shared" si="54"/>
        <v>11344</v>
      </c>
      <c r="L183" s="241">
        <f t="shared" si="59"/>
        <v>3159700</v>
      </c>
      <c r="M183" s="241">
        <f t="shared" si="55"/>
        <v>4305.1614399999999</v>
      </c>
      <c r="N183" s="241">
        <f t="shared" si="56"/>
        <v>4305.1614399999999</v>
      </c>
      <c r="O183" s="241">
        <f t="shared" si="60"/>
        <v>-129124.89160000195</v>
      </c>
      <c r="P183" s="241">
        <f t="shared" si="61"/>
        <v>129124.89160000195</v>
      </c>
      <c r="Q183" s="242"/>
      <c r="R183" s="242"/>
      <c r="S183" s="242"/>
    </row>
    <row r="184" spans="1:19" s="237" customFormat="1">
      <c r="A184" s="236">
        <v>41091</v>
      </c>
      <c r="C184" s="238">
        <v>176</v>
      </c>
      <c r="D184" s="239">
        <f t="shared" si="52"/>
        <v>11344</v>
      </c>
      <c r="E184" s="239">
        <f t="shared" si="57"/>
        <v>3171044</v>
      </c>
      <c r="F184" s="239">
        <f t="shared" si="53"/>
        <v>-328956</v>
      </c>
      <c r="G184" s="240">
        <f>+Inputs!$D$3</f>
        <v>0.37951000000000001</v>
      </c>
      <c r="I184" s="241">
        <f t="shared" si="58"/>
        <v>3500000</v>
      </c>
      <c r="K184" s="241">
        <f t="shared" si="54"/>
        <v>11344</v>
      </c>
      <c r="L184" s="241">
        <f t="shared" si="59"/>
        <v>3171044</v>
      </c>
      <c r="M184" s="241">
        <f t="shared" si="55"/>
        <v>4305.1614399999999</v>
      </c>
      <c r="N184" s="241">
        <f t="shared" si="56"/>
        <v>4305.1614399999999</v>
      </c>
      <c r="O184" s="241">
        <f t="shared" si="60"/>
        <v>-124819.73016000196</v>
      </c>
      <c r="P184" s="241">
        <f t="shared" si="61"/>
        <v>124819.73016000196</v>
      </c>
      <c r="Q184" s="242"/>
      <c r="R184" s="242"/>
      <c r="S184" s="242"/>
    </row>
    <row r="185" spans="1:19" s="237" customFormat="1">
      <c r="A185" s="243">
        <v>41122</v>
      </c>
      <c r="C185" s="238">
        <v>177</v>
      </c>
      <c r="D185" s="239">
        <f t="shared" si="52"/>
        <v>11344</v>
      </c>
      <c r="E185" s="239">
        <f t="shared" si="57"/>
        <v>3182388</v>
      </c>
      <c r="F185" s="239">
        <f t="shared" si="53"/>
        <v>-317612</v>
      </c>
      <c r="G185" s="240">
        <f>+Inputs!$D$3</f>
        <v>0.37951000000000001</v>
      </c>
      <c r="I185" s="241">
        <f t="shared" si="58"/>
        <v>3500000</v>
      </c>
      <c r="K185" s="241">
        <f t="shared" si="54"/>
        <v>11344</v>
      </c>
      <c r="L185" s="241">
        <f t="shared" si="59"/>
        <v>3182388</v>
      </c>
      <c r="M185" s="241">
        <f t="shared" si="55"/>
        <v>4305.1614399999999</v>
      </c>
      <c r="N185" s="241">
        <f t="shared" si="56"/>
        <v>4305.1614399999999</v>
      </c>
      <c r="O185" s="241">
        <f t="shared" si="60"/>
        <v>-120514.56872000196</v>
      </c>
      <c r="P185" s="241">
        <f t="shared" si="61"/>
        <v>120514.56872000196</v>
      </c>
      <c r="Q185" s="242"/>
      <c r="R185" s="242"/>
      <c r="S185" s="242"/>
    </row>
    <row r="186" spans="1:19" s="237" customFormat="1">
      <c r="A186" s="236">
        <v>41153</v>
      </c>
      <c r="C186" s="238">
        <v>178</v>
      </c>
      <c r="D186" s="239">
        <f t="shared" si="52"/>
        <v>11344</v>
      </c>
      <c r="E186" s="239">
        <f t="shared" si="57"/>
        <v>3193732</v>
      </c>
      <c r="F186" s="239">
        <f t="shared" si="53"/>
        <v>-306268</v>
      </c>
      <c r="G186" s="240">
        <f>+Inputs!$D$3</f>
        <v>0.37951000000000001</v>
      </c>
      <c r="I186" s="241">
        <f t="shared" si="58"/>
        <v>3500000</v>
      </c>
      <c r="K186" s="241">
        <f t="shared" si="54"/>
        <v>11344</v>
      </c>
      <c r="L186" s="241">
        <f t="shared" si="59"/>
        <v>3193732</v>
      </c>
      <c r="M186" s="241">
        <f t="shared" si="55"/>
        <v>4305.1614399999999</v>
      </c>
      <c r="N186" s="241">
        <f t="shared" si="56"/>
        <v>4305.1614399999999</v>
      </c>
      <c r="O186" s="241">
        <f t="shared" si="60"/>
        <v>-116209.40728000196</v>
      </c>
      <c r="P186" s="241">
        <f t="shared" si="61"/>
        <v>116209.40728000196</v>
      </c>
      <c r="Q186" s="242"/>
      <c r="R186" s="242"/>
      <c r="S186" s="242"/>
    </row>
    <row r="187" spans="1:19" s="237" customFormat="1">
      <c r="A187" s="243">
        <v>41183</v>
      </c>
      <c r="C187" s="238">
        <v>179</v>
      </c>
      <c r="D187" s="239">
        <f t="shared" si="52"/>
        <v>11344</v>
      </c>
      <c r="E187" s="239">
        <f t="shared" si="57"/>
        <v>3205076</v>
      </c>
      <c r="F187" s="239">
        <f t="shared" si="53"/>
        <v>-294924</v>
      </c>
      <c r="G187" s="240">
        <f>+Inputs!$D$3</f>
        <v>0.37951000000000001</v>
      </c>
      <c r="I187" s="241">
        <f t="shared" si="58"/>
        <v>3500000</v>
      </c>
      <c r="K187" s="241">
        <f t="shared" si="54"/>
        <v>11344</v>
      </c>
      <c r="L187" s="241">
        <f t="shared" si="59"/>
        <v>3205076</v>
      </c>
      <c r="M187" s="241">
        <f t="shared" si="55"/>
        <v>4305.1614399999999</v>
      </c>
      <c r="N187" s="241">
        <f t="shared" si="56"/>
        <v>4305.1614399999999</v>
      </c>
      <c r="O187" s="241">
        <f t="shared" si="60"/>
        <v>-111904.24584000197</v>
      </c>
      <c r="P187" s="241">
        <f t="shared" si="61"/>
        <v>111904.24584000197</v>
      </c>
      <c r="Q187" s="242"/>
      <c r="R187" s="242"/>
      <c r="S187" s="242"/>
    </row>
    <row r="188" spans="1:19" s="237" customFormat="1">
      <c r="A188" s="236">
        <v>41214</v>
      </c>
      <c r="C188" s="238">
        <v>180</v>
      </c>
      <c r="D188" s="239">
        <f t="shared" si="52"/>
        <v>11344</v>
      </c>
      <c r="E188" s="239">
        <f t="shared" si="57"/>
        <v>3216420</v>
      </c>
      <c r="F188" s="239">
        <f t="shared" si="53"/>
        <v>-283580</v>
      </c>
      <c r="G188" s="240">
        <f>+Inputs!$D$3</f>
        <v>0.37951000000000001</v>
      </c>
      <c r="I188" s="241">
        <f t="shared" si="58"/>
        <v>3500000</v>
      </c>
      <c r="K188" s="241">
        <f t="shared" si="54"/>
        <v>11344</v>
      </c>
      <c r="L188" s="241">
        <f t="shared" si="59"/>
        <v>3216420</v>
      </c>
      <c r="M188" s="241">
        <f t="shared" si="55"/>
        <v>4305.1614399999999</v>
      </c>
      <c r="N188" s="241">
        <f t="shared" si="56"/>
        <v>4305.1614399999999</v>
      </c>
      <c r="O188" s="241">
        <f t="shared" si="60"/>
        <v>-107599.08440000197</v>
      </c>
      <c r="P188" s="241">
        <f t="shared" si="61"/>
        <v>107599.08440000197</v>
      </c>
      <c r="Q188" s="242"/>
      <c r="R188" s="242"/>
      <c r="S188" s="242"/>
    </row>
    <row r="189" spans="1:19" s="237" customFormat="1">
      <c r="A189" s="243">
        <v>41244</v>
      </c>
      <c r="C189" s="238">
        <v>181</v>
      </c>
      <c r="D189" s="239">
        <f t="shared" si="52"/>
        <v>11344</v>
      </c>
      <c r="E189" s="239">
        <f t="shared" ref="E189:E213" si="62">+E188+D189</f>
        <v>3227764</v>
      </c>
      <c r="F189" s="239">
        <f t="shared" ref="F189:F213" si="63">$B$9+E189</f>
        <v>-272236</v>
      </c>
      <c r="G189" s="240">
        <f>+Inputs!$D$3</f>
        <v>0.37951000000000001</v>
      </c>
      <c r="I189" s="241">
        <f t="shared" ref="I189:I213" si="64">+I188+H189</f>
        <v>3500000</v>
      </c>
      <c r="K189" s="241">
        <f t="shared" ref="K189:K213" si="65">D189</f>
        <v>11344</v>
      </c>
      <c r="L189" s="241">
        <f t="shared" ref="L189:L213" si="66">+L188+K189</f>
        <v>3227764</v>
      </c>
      <c r="M189" s="241">
        <f t="shared" ref="M189:M213" si="67">K189*G189</f>
        <v>4305.1614399999999</v>
      </c>
      <c r="N189" s="241">
        <f t="shared" ref="N189:N213" si="68">M189-J189</f>
        <v>4305.1614399999999</v>
      </c>
      <c r="O189" s="241">
        <f t="shared" ref="O189:O213" si="69">+O188+N189</f>
        <v>-103293.92296000198</v>
      </c>
      <c r="P189" s="241">
        <f t="shared" ref="P189:P213" si="70">P188-N189</f>
        <v>103293.92296000198</v>
      </c>
      <c r="Q189" s="242"/>
      <c r="R189" s="242"/>
      <c r="S189" s="242"/>
    </row>
    <row r="190" spans="1:19" s="237" customFormat="1">
      <c r="A190" s="236">
        <v>41275</v>
      </c>
      <c r="C190" s="238">
        <v>182</v>
      </c>
      <c r="D190" s="239">
        <f t="shared" si="52"/>
        <v>11344</v>
      </c>
      <c r="E190" s="239">
        <f t="shared" si="62"/>
        <v>3239108</v>
      </c>
      <c r="F190" s="239">
        <f t="shared" si="63"/>
        <v>-260892</v>
      </c>
      <c r="G190" s="240">
        <f>+Inputs!$D$3</f>
        <v>0.37951000000000001</v>
      </c>
      <c r="I190" s="241">
        <f t="shared" si="64"/>
        <v>3500000</v>
      </c>
      <c r="K190" s="241">
        <f t="shared" si="65"/>
        <v>11344</v>
      </c>
      <c r="L190" s="241">
        <f t="shared" si="66"/>
        <v>3239108</v>
      </c>
      <c r="M190" s="241">
        <f t="shared" si="67"/>
        <v>4305.1614399999999</v>
      </c>
      <c r="N190" s="241">
        <f t="shared" si="68"/>
        <v>4305.1614399999999</v>
      </c>
      <c r="O190" s="241">
        <f t="shared" si="69"/>
        <v>-98988.761520001979</v>
      </c>
      <c r="P190" s="241">
        <f t="shared" si="70"/>
        <v>98988.761520001979</v>
      </c>
      <c r="Q190" s="242"/>
      <c r="R190" s="242"/>
      <c r="S190" s="242"/>
    </row>
    <row r="191" spans="1:19" s="237" customFormat="1">
      <c r="A191" s="243">
        <v>41306</v>
      </c>
      <c r="C191" s="238">
        <v>183</v>
      </c>
      <c r="D191" s="239">
        <f t="shared" si="52"/>
        <v>11344</v>
      </c>
      <c r="E191" s="239">
        <f t="shared" si="62"/>
        <v>3250452</v>
      </c>
      <c r="F191" s="239">
        <f t="shared" si="63"/>
        <v>-249548</v>
      </c>
      <c r="G191" s="240">
        <f>+Inputs!$D$3</f>
        <v>0.37951000000000001</v>
      </c>
      <c r="I191" s="241">
        <f t="shared" si="64"/>
        <v>3500000</v>
      </c>
      <c r="K191" s="241">
        <f t="shared" si="65"/>
        <v>11344</v>
      </c>
      <c r="L191" s="241">
        <f t="shared" si="66"/>
        <v>3250452</v>
      </c>
      <c r="M191" s="241">
        <f t="shared" si="67"/>
        <v>4305.1614399999999</v>
      </c>
      <c r="N191" s="241">
        <f t="shared" si="68"/>
        <v>4305.1614399999999</v>
      </c>
      <c r="O191" s="241">
        <f t="shared" si="69"/>
        <v>-94683.600080001983</v>
      </c>
      <c r="P191" s="241">
        <f t="shared" si="70"/>
        <v>94683.600080001983</v>
      </c>
      <c r="Q191" s="242"/>
      <c r="R191" s="242"/>
      <c r="S191" s="242"/>
    </row>
    <row r="192" spans="1:19" s="237" customFormat="1">
      <c r="A192" s="236">
        <v>41334</v>
      </c>
      <c r="C192" s="238">
        <v>184</v>
      </c>
      <c r="D192" s="239">
        <f t="shared" si="52"/>
        <v>11344</v>
      </c>
      <c r="E192" s="239">
        <f t="shared" si="62"/>
        <v>3261796</v>
      </c>
      <c r="F192" s="239">
        <f t="shared" si="63"/>
        <v>-238204</v>
      </c>
      <c r="G192" s="240">
        <f>+Inputs!$D$3</f>
        <v>0.37951000000000001</v>
      </c>
      <c r="I192" s="241">
        <f t="shared" si="64"/>
        <v>3500000</v>
      </c>
      <c r="K192" s="241">
        <f t="shared" si="65"/>
        <v>11344</v>
      </c>
      <c r="L192" s="241">
        <f t="shared" si="66"/>
        <v>3261796</v>
      </c>
      <c r="M192" s="241">
        <f t="shared" si="67"/>
        <v>4305.1614399999999</v>
      </c>
      <c r="N192" s="241">
        <f t="shared" si="68"/>
        <v>4305.1614399999999</v>
      </c>
      <c r="O192" s="241">
        <f t="shared" si="69"/>
        <v>-90378.438640001987</v>
      </c>
      <c r="P192" s="241">
        <f t="shared" si="70"/>
        <v>90378.438640001987</v>
      </c>
      <c r="Q192" s="242"/>
      <c r="R192" s="242"/>
      <c r="S192" s="242"/>
    </row>
    <row r="193" spans="1:19" s="237" customFormat="1">
      <c r="A193" s="243">
        <v>41365</v>
      </c>
      <c r="C193" s="238">
        <v>185</v>
      </c>
      <c r="D193" s="239">
        <f t="shared" si="52"/>
        <v>11344</v>
      </c>
      <c r="E193" s="239">
        <f t="shared" si="62"/>
        <v>3273140</v>
      </c>
      <c r="F193" s="239">
        <f t="shared" si="63"/>
        <v>-226860</v>
      </c>
      <c r="G193" s="240">
        <f>+Inputs!$D$3</f>
        <v>0.37951000000000001</v>
      </c>
      <c r="I193" s="241">
        <f t="shared" si="64"/>
        <v>3500000</v>
      </c>
      <c r="K193" s="241">
        <f t="shared" si="65"/>
        <v>11344</v>
      </c>
      <c r="L193" s="241">
        <f t="shared" si="66"/>
        <v>3273140</v>
      </c>
      <c r="M193" s="241">
        <f t="shared" si="67"/>
        <v>4305.1614399999999</v>
      </c>
      <c r="N193" s="241">
        <f t="shared" si="68"/>
        <v>4305.1614399999999</v>
      </c>
      <c r="O193" s="241">
        <f t="shared" si="69"/>
        <v>-86073.27720000199</v>
      </c>
      <c r="P193" s="241">
        <f t="shared" si="70"/>
        <v>86073.27720000199</v>
      </c>
      <c r="Q193" s="242"/>
      <c r="R193" s="242"/>
      <c r="S193" s="242"/>
    </row>
    <row r="194" spans="1:19" s="237" customFormat="1">
      <c r="A194" s="236">
        <v>41395</v>
      </c>
      <c r="C194" s="238">
        <v>186</v>
      </c>
      <c r="D194" s="239">
        <f t="shared" si="52"/>
        <v>11344</v>
      </c>
      <c r="E194" s="239">
        <f t="shared" si="62"/>
        <v>3284484</v>
      </c>
      <c r="F194" s="239">
        <f t="shared" si="63"/>
        <v>-215516</v>
      </c>
      <c r="G194" s="240">
        <f>+Inputs!$D$3</f>
        <v>0.37951000000000001</v>
      </c>
      <c r="I194" s="241">
        <f t="shared" si="64"/>
        <v>3500000</v>
      </c>
      <c r="K194" s="241">
        <f t="shared" si="65"/>
        <v>11344</v>
      </c>
      <c r="L194" s="241">
        <f t="shared" si="66"/>
        <v>3284484</v>
      </c>
      <c r="M194" s="241">
        <f t="shared" si="67"/>
        <v>4305.1614399999999</v>
      </c>
      <c r="N194" s="241">
        <f t="shared" si="68"/>
        <v>4305.1614399999999</v>
      </c>
      <c r="O194" s="241">
        <f t="shared" si="69"/>
        <v>-81768.115760001994</v>
      </c>
      <c r="P194" s="241">
        <f t="shared" si="70"/>
        <v>81768.115760001994</v>
      </c>
      <c r="Q194" s="242"/>
      <c r="R194" s="242"/>
      <c r="S194" s="242"/>
    </row>
    <row r="195" spans="1:19" s="237" customFormat="1">
      <c r="A195" s="243">
        <v>41426</v>
      </c>
      <c r="C195" s="238">
        <v>187</v>
      </c>
      <c r="D195" s="239">
        <f t="shared" si="52"/>
        <v>11344</v>
      </c>
      <c r="E195" s="239">
        <f t="shared" si="62"/>
        <v>3295828</v>
      </c>
      <c r="F195" s="239">
        <f t="shared" si="63"/>
        <v>-204172</v>
      </c>
      <c r="G195" s="240">
        <f>+Inputs!$D$3</f>
        <v>0.37951000000000001</v>
      </c>
      <c r="I195" s="241">
        <f t="shared" si="64"/>
        <v>3500000</v>
      </c>
      <c r="K195" s="241">
        <f t="shared" si="65"/>
        <v>11344</v>
      </c>
      <c r="L195" s="241">
        <f t="shared" si="66"/>
        <v>3295828</v>
      </c>
      <c r="M195" s="241">
        <f t="shared" si="67"/>
        <v>4305.1614399999999</v>
      </c>
      <c r="N195" s="241">
        <f t="shared" si="68"/>
        <v>4305.1614399999999</v>
      </c>
      <c r="O195" s="241">
        <f t="shared" si="69"/>
        <v>-77462.954320001998</v>
      </c>
      <c r="P195" s="241">
        <f t="shared" si="70"/>
        <v>77462.954320001998</v>
      </c>
      <c r="Q195" s="242"/>
      <c r="R195" s="242"/>
      <c r="S195" s="242"/>
    </row>
    <row r="196" spans="1:19" s="237" customFormat="1">
      <c r="A196" s="236">
        <v>41456</v>
      </c>
      <c r="C196" s="238">
        <v>188</v>
      </c>
      <c r="D196" s="239">
        <f t="shared" si="52"/>
        <v>11344</v>
      </c>
      <c r="E196" s="239">
        <f t="shared" si="62"/>
        <v>3307172</v>
      </c>
      <c r="F196" s="239">
        <f t="shared" si="63"/>
        <v>-192828</v>
      </c>
      <c r="G196" s="240">
        <f>+Inputs!$D$3</f>
        <v>0.37951000000000001</v>
      </c>
      <c r="I196" s="241">
        <f t="shared" si="64"/>
        <v>3500000</v>
      </c>
      <c r="K196" s="241">
        <f t="shared" si="65"/>
        <v>11344</v>
      </c>
      <c r="L196" s="241">
        <f t="shared" si="66"/>
        <v>3307172</v>
      </c>
      <c r="M196" s="241">
        <f t="shared" si="67"/>
        <v>4305.1614399999999</v>
      </c>
      <c r="N196" s="241">
        <f t="shared" si="68"/>
        <v>4305.1614399999999</v>
      </c>
      <c r="O196" s="241">
        <f t="shared" si="69"/>
        <v>-73157.792880002002</v>
      </c>
      <c r="P196" s="241">
        <f t="shared" si="70"/>
        <v>73157.792880002002</v>
      </c>
      <c r="Q196" s="242"/>
      <c r="R196" s="242"/>
      <c r="S196" s="242"/>
    </row>
    <row r="197" spans="1:19" s="237" customFormat="1">
      <c r="A197" s="243">
        <v>41487</v>
      </c>
      <c r="C197" s="238">
        <v>189</v>
      </c>
      <c r="D197" s="239">
        <f t="shared" si="52"/>
        <v>11344</v>
      </c>
      <c r="E197" s="239">
        <f t="shared" si="62"/>
        <v>3318516</v>
      </c>
      <c r="F197" s="239">
        <f t="shared" si="63"/>
        <v>-181484</v>
      </c>
      <c r="G197" s="240">
        <f>+Inputs!$D$3</f>
        <v>0.37951000000000001</v>
      </c>
      <c r="I197" s="241">
        <f t="shared" si="64"/>
        <v>3500000</v>
      </c>
      <c r="K197" s="241">
        <f t="shared" si="65"/>
        <v>11344</v>
      </c>
      <c r="L197" s="241">
        <f t="shared" si="66"/>
        <v>3318516</v>
      </c>
      <c r="M197" s="241">
        <f t="shared" si="67"/>
        <v>4305.1614399999999</v>
      </c>
      <c r="N197" s="241">
        <f t="shared" si="68"/>
        <v>4305.1614399999999</v>
      </c>
      <c r="O197" s="241">
        <f t="shared" si="69"/>
        <v>-68852.631440002006</v>
      </c>
      <c r="P197" s="241">
        <f t="shared" si="70"/>
        <v>68852.631440002006</v>
      </c>
      <c r="Q197" s="242"/>
      <c r="R197" s="242"/>
      <c r="S197" s="242"/>
    </row>
    <row r="198" spans="1:19" s="237" customFormat="1">
      <c r="A198" s="236">
        <v>41518</v>
      </c>
      <c r="C198" s="238">
        <v>190</v>
      </c>
      <c r="D198" s="239">
        <f t="shared" si="52"/>
        <v>11344</v>
      </c>
      <c r="E198" s="239">
        <f t="shared" si="62"/>
        <v>3329860</v>
      </c>
      <c r="F198" s="239">
        <f t="shared" si="63"/>
        <v>-170140</v>
      </c>
      <c r="G198" s="240">
        <f>+Inputs!$D$3</f>
        <v>0.37951000000000001</v>
      </c>
      <c r="I198" s="241">
        <f t="shared" si="64"/>
        <v>3500000</v>
      </c>
      <c r="K198" s="241">
        <f t="shared" si="65"/>
        <v>11344</v>
      </c>
      <c r="L198" s="241">
        <f t="shared" si="66"/>
        <v>3329860</v>
      </c>
      <c r="M198" s="241">
        <f t="shared" si="67"/>
        <v>4305.1614399999999</v>
      </c>
      <c r="N198" s="241">
        <f t="shared" si="68"/>
        <v>4305.1614399999999</v>
      </c>
      <c r="O198" s="241">
        <f t="shared" si="69"/>
        <v>-64547.470000002009</v>
      </c>
      <c r="P198" s="241">
        <f t="shared" si="70"/>
        <v>64547.470000002009</v>
      </c>
      <c r="Q198" s="242"/>
      <c r="R198" s="242"/>
      <c r="S198" s="242"/>
    </row>
    <row r="199" spans="1:19" s="237" customFormat="1">
      <c r="A199" s="243">
        <v>41548</v>
      </c>
      <c r="C199" s="238">
        <v>191</v>
      </c>
      <c r="D199" s="239">
        <f t="shared" si="52"/>
        <v>11344</v>
      </c>
      <c r="E199" s="239">
        <f t="shared" si="62"/>
        <v>3341204</v>
      </c>
      <c r="F199" s="239">
        <f t="shared" si="63"/>
        <v>-158796</v>
      </c>
      <c r="G199" s="240">
        <f>+Inputs!$D$3</f>
        <v>0.37951000000000001</v>
      </c>
      <c r="I199" s="241">
        <f t="shared" si="64"/>
        <v>3500000</v>
      </c>
      <c r="K199" s="241">
        <f t="shared" si="65"/>
        <v>11344</v>
      </c>
      <c r="L199" s="241">
        <f t="shared" si="66"/>
        <v>3341204</v>
      </c>
      <c r="M199" s="241">
        <f t="shared" si="67"/>
        <v>4305.1614399999999</v>
      </c>
      <c r="N199" s="241">
        <f t="shared" si="68"/>
        <v>4305.1614399999999</v>
      </c>
      <c r="O199" s="241">
        <f t="shared" si="69"/>
        <v>-60242.308560002013</v>
      </c>
      <c r="P199" s="241">
        <f t="shared" si="70"/>
        <v>60242.308560002013</v>
      </c>
      <c r="Q199" s="242"/>
      <c r="R199" s="242"/>
      <c r="S199" s="242"/>
    </row>
    <row r="200" spans="1:19" s="237" customFormat="1">
      <c r="A200" s="236">
        <v>41579</v>
      </c>
      <c r="C200" s="238">
        <v>192</v>
      </c>
      <c r="D200" s="239">
        <f t="shared" si="52"/>
        <v>11344</v>
      </c>
      <c r="E200" s="239">
        <f t="shared" si="62"/>
        <v>3352548</v>
      </c>
      <c r="F200" s="239">
        <f t="shared" si="63"/>
        <v>-147452</v>
      </c>
      <c r="G200" s="240">
        <f>+Inputs!$D$3</f>
        <v>0.37951000000000001</v>
      </c>
      <c r="I200" s="241">
        <f t="shared" si="64"/>
        <v>3500000</v>
      </c>
      <c r="K200" s="241">
        <f t="shared" si="65"/>
        <v>11344</v>
      </c>
      <c r="L200" s="241">
        <f t="shared" si="66"/>
        <v>3352548</v>
      </c>
      <c r="M200" s="241">
        <f t="shared" si="67"/>
        <v>4305.1614399999999</v>
      </c>
      <c r="N200" s="241">
        <f t="shared" si="68"/>
        <v>4305.1614399999999</v>
      </c>
      <c r="O200" s="241">
        <f t="shared" si="69"/>
        <v>-55937.147120002017</v>
      </c>
      <c r="P200" s="241">
        <f t="shared" si="70"/>
        <v>55937.147120002017</v>
      </c>
      <c r="Q200" s="242"/>
      <c r="R200" s="242"/>
      <c r="S200" s="242"/>
    </row>
    <row r="201" spans="1:19" s="237" customFormat="1">
      <c r="A201" s="243">
        <v>41609</v>
      </c>
      <c r="C201" s="238">
        <v>193</v>
      </c>
      <c r="D201" s="239">
        <f t="shared" si="52"/>
        <v>11344</v>
      </c>
      <c r="E201" s="239">
        <f t="shared" si="62"/>
        <v>3363892</v>
      </c>
      <c r="F201" s="239">
        <f t="shared" si="63"/>
        <v>-136108</v>
      </c>
      <c r="G201" s="240">
        <f>+Inputs!$D$3</f>
        <v>0.37951000000000001</v>
      </c>
      <c r="I201" s="241">
        <f t="shared" si="64"/>
        <v>3500000</v>
      </c>
      <c r="K201" s="241">
        <f t="shared" si="65"/>
        <v>11344</v>
      </c>
      <c r="L201" s="241">
        <f t="shared" si="66"/>
        <v>3363892</v>
      </c>
      <c r="M201" s="241">
        <f t="shared" si="67"/>
        <v>4305.1614399999999</v>
      </c>
      <c r="N201" s="241">
        <f t="shared" si="68"/>
        <v>4305.1614399999999</v>
      </c>
      <c r="O201" s="241">
        <f t="shared" si="69"/>
        <v>-51631.985680002021</v>
      </c>
      <c r="P201" s="241">
        <f t="shared" si="70"/>
        <v>51631.985680002021</v>
      </c>
      <c r="Q201" s="242"/>
      <c r="R201" s="242"/>
      <c r="S201" s="242"/>
    </row>
    <row r="202" spans="1:19" s="237" customFormat="1">
      <c r="A202" s="236">
        <v>41640</v>
      </c>
      <c r="C202" s="238">
        <v>194</v>
      </c>
      <c r="D202" s="239">
        <f t="shared" si="52"/>
        <v>11344</v>
      </c>
      <c r="E202" s="239">
        <f t="shared" si="62"/>
        <v>3375236</v>
      </c>
      <c r="F202" s="239">
        <f t="shared" si="63"/>
        <v>-124764</v>
      </c>
      <c r="G202" s="240">
        <f>+Inputs!$D$3</f>
        <v>0.37951000000000001</v>
      </c>
      <c r="I202" s="241">
        <f t="shared" si="64"/>
        <v>3500000</v>
      </c>
      <c r="K202" s="241">
        <f t="shared" si="65"/>
        <v>11344</v>
      </c>
      <c r="L202" s="241">
        <f t="shared" si="66"/>
        <v>3375236</v>
      </c>
      <c r="M202" s="241">
        <f t="shared" si="67"/>
        <v>4305.1614399999999</v>
      </c>
      <c r="N202" s="241">
        <f t="shared" si="68"/>
        <v>4305.1614399999999</v>
      </c>
      <c r="O202" s="241">
        <f t="shared" si="69"/>
        <v>-47326.824240002024</v>
      </c>
      <c r="P202" s="241">
        <f t="shared" si="70"/>
        <v>47326.824240002024</v>
      </c>
      <c r="Q202" s="242"/>
      <c r="R202" s="242"/>
      <c r="S202" s="242"/>
    </row>
    <row r="203" spans="1:19" s="237" customFormat="1">
      <c r="A203" s="243">
        <v>41671</v>
      </c>
      <c r="C203" s="238">
        <v>195</v>
      </c>
      <c r="D203" s="239">
        <f t="shared" si="52"/>
        <v>11344</v>
      </c>
      <c r="E203" s="239">
        <f t="shared" si="62"/>
        <v>3386580</v>
      </c>
      <c r="F203" s="239">
        <f t="shared" si="63"/>
        <v>-113420</v>
      </c>
      <c r="G203" s="240">
        <f>+Inputs!$D$3</f>
        <v>0.37951000000000001</v>
      </c>
      <c r="I203" s="241">
        <f t="shared" si="64"/>
        <v>3500000</v>
      </c>
      <c r="K203" s="241">
        <f t="shared" si="65"/>
        <v>11344</v>
      </c>
      <c r="L203" s="241">
        <f t="shared" si="66"/>
        <v>3386580</v>
      </c>
      <c r="M203" s="241">
        <f t="shared" si="67"/>
        <v>4305.1614399999999</v>
      </c>
      <c r="N203" s="241">
        <f t="shared" si="68"/>
        <v>4305.1614399999999</v>
      </c>
      <c r="O203" s="241">
        <f t="shared" si="69"/>
        <v>-43021.662800002028</v>
      </c>
      <c r="P203" s="241">
        <f t="shared" si="70"/>
        <v>43021.662800002028</v>
      </c>
      <c r="Q203" s="242"/>
      <c r="R203" s="242"/>
      <c r="S203" s="242"/>
    </row>
    <row r="204" spans="1:19" s="237" customFormat="1">
      <c r="A204" s="236">
        <v>41699</v>
      </c>
      <c r="C204" s="238">
        <v>196</v>
      </c>
      <c r="D204" s="239">
        <f t="shared" si="52"/>
        <v>11344</v>
      </c>
      <c r="E204" s="239">
        <f t="shared" si="62"/>
        <v>3397924</v>
      </c>
      <c r="F204" s="239">
        <f t="shared" si="63"/>
        <v>-102076</v>
      </c>
      <c r="G204" s="240">
        <f>+Inputs!$D$3</f>
        <v>0.37951000000000001</v>
      </c>
      <c r="I204" s="241">
        <f t="shared" si="64"/>
        <v>3500000</v>
      </c>
      <c r="K204" s="241">
        <f t="shared" si="65"/>
        <v>11344</v>
      </c>
      <c r="L204" s="241">
        <f t="shared" si="66"/>
        <v>3397924</v>
      </c>
      <c r="M204" s="241">
        <f t="shared" si="67"/>
        <v>4305.1614399999999</v>
      </c>
      <c r="N204" s="241">
        <f t="shared" si="68"/>
        <v>4305.1614399999999</v>
      </c>
      <c r="O204" s="241">
        <f t="shared" si="69"/>
        <v>-38716.501360002032</v>
      </c>
      <c r="P204" s="241">
        <f t="shared" si="70"/>
        <v>38716.501360002032</v>
      </c>
      <c r="Q204" s="242"/>
      <c r="R204" s="242"/>
      <c r="S204" s="242"/>
    </row>
    <row r="205" spans="1:19" s="237" customFormat="1">
      <c r="A205" s="243">
        <v>41730</v>
      </c>
      <c r="C205" s="238">
        <v>197</v>
      </c>
      <c r="D205" s="239">
        <f t="shared" si="52"/>
        <v>11344</v>
      </c>
      <c r="E205" s="239">
        <f t="shared" si="62"/>
        <v>3409268</v>
      </c>
      <c r="F205" s="239">
        <f t="shared" si="63"/>
        <v>-90732</v>
      </c>
      <c r="G205" s="240">
        <f>+Inputs!$D$3</f>
        <v>0.37951000000000001</v>
      </c>
      <c r="I205" s="241">
        <f t="shared" si="64"/>
        <v>3500000</v>
      </c>
      <c r="K205" s="241">
        <f t="shared" si="65"/>
        <v>11344</v>
      </c>
      <c r="L205" s="241">
        <f t="shared" si="66"/>
        <v>3409268</v>
      </c>
      <c r="M205" s="241">
        <f t="shared" si="67"/>
        <v>4305.1614399999999</v>
      </c>
      <c r="N205" s="241">
        <f t="shared" si="68"/>
        <v>4305.1614399999999</v>
      </c>
      <c r="O205" s="241">
        <f t="shared" si="69"/>
        <v>-34411.339920002036</v>
      </c>
      <c r="P205" s="241">
        <f t="shared" si="70"/>
        <v>34411.339920002036</v>
      </c>
      <c r="Q205" s="242"/>
      <c r="R205" s="242"/>
      <c r="S205" s="242"/>
    </row>
    <row r="206" spans="1:19" s="237" customFormat="1">
      <c r="A206" s="236">
        <v>41760</v>
      </c>
      <c r="C206" s="238">
        <v>198</v>
      </c>
      <c r="D206" s="239">
        <f t="shared" si="52"/>
        <v>11344</v>
      </c>
      <c r="E206" s="239">
        <f t="shared" si="62"/>
        <v>3420612</v>
      </c>
      <c r="F206" s="239">
        <f t="shared" si="63"/>
        <v>-79388</v>
      </c>
      <c r="G206" s="240">
        <f>+Inputs!$D$3</f>
        <v>0.37951000000000001</v>
      </c>
      <c r="I206" s="241">
        <f t="shared" si="64"/>
        <v>3500000</v>
      </c>
      <c r="K206" s="241">
        <f t="shared" si="65"/>
        <v>11344</v>
      </c>
      <c r="L206" s="241">
        <f t="shared" si="66"/>
        <v>3420612</v>
      </c>
      <c r="M206" s="241">
        <f t="shared" si="67"/>
        <v>4305.1614399999999</v>
      </c>
      <c r="N206" s="241">
        <f t="shared" si="68"/>
        <v>4305.1614399999999</v>
      </c>
      <c r="O206" s="241">
        <f t="shared" si="69"/>
        <v>-30106.178480002036</v>
      </c>
      <c r="P206" s="241">
        <f t="shared" si="70"/>
        <v>30106.178480002036</v>
      </c>
      <c r="Q206" s="242"/>
      <c r="R206" s="242"/>
      <c r="S206" s="242"/>
    </row>
    <row r="207" spans="1:19" s="237" customFormat="1">
      <c r="A207" s="243">
        <v>41791</v>
      </c>
      <c r="C207" s="238">
        <v>199</v>
      </c>
      <c r="D207" s="239">
        <f t="shared" si="52"/>
        <v>11344</v>
      </c>
      <c r="E207" s="239">
        <f t="shared" si="62"/>
        <v>3431956</v>
      </c>
      <c r="F207" s="239">
        <f t="shared" si="63"/>
        <v>-68044</v>
      </c>
      <c r="G207" s="240">
        <f>+Inputs!$D$3</f>
        <v>0.37951000000000001</v>
      </c>
      <c r="I207" s="241">
        <f t="shared" si="64"/>
        <v>3500000</v>
      </c>
      <c r="K207" s="241">
        <f t="shared" si="65"/>
        <v>11344</v>
      </c>
      <c r="L207" s="241">
        <f t="shared" si="66"/>
        <v>3431956</v>
      </c>
      <c r="M207" s="241">
        <f t="shared" si="67"/>
        <v>4305.1614399999999</v>
      </c>
      <c r="N207" s="241">
        <f t="shared" si="68"/>
        <v>4305.1614399999999</v>
      </c>
      <c r="O207" s="241">
        <f t="shared" si="69"/>
        <v>-25801.017040002036</v>
      </c>
      <c r="P207" s="241">
        <f t="shared" si="70"/>
        <v>25801.017040002036</v>
      </c>
      <c r="Q207" s="242"/>
      <c r="R207" s="242"/>
      <c r="S207" s="242"/>
    </row>
    <row r="208" spans="1:19" s="237" customFormat="1">
      <c r="A208" s="236">
        <v>41821</v>
      </c>
      <c r="C208" s="238">
        <v>200</v>
      </c>
      <c r="D208" s="239">
        <f t="shared" si="52"/>
        <v>11344</v>
      </c>
      <c r="E208" s="239">
        <f t="shared" si="62"/>
        <v>3443300</v>
      </c>
      <c r="F208" s="239">
        <f t="shared" si="63"/>
        <v>-56700</v>
      </c>
      <c r="G208" s="240">
        <f>+Inputs!$D$3</f>
        <v>0.37951000000000001</v>
      </c>
      <c r="I208" s="241">
        <f t="shared" si="64"/>
        <v>3500000</v>
      </c>
      <c r="K208" s="241">
        <f t="shared" si="65"/>
        <v>11344</v>
      </c>
      <c r="L208" s="241">
        <f t="shared" si="66"/>
        <v>3443300</v>
      </c>
      <c r="M208" s="241">
        <f t="shared" si="67"/>
        <v>4305.1614399999999</v>
      </c>
      <c r="N208" s="241">
        <f t="shared" si="68"/>
        <v>4305.1614399999999</v>
      </c>
      <c r="O208" s="241">
        <f t="shared" si="69"/>
        <v>-21495.855600002036</v>
      </c>
      <c r="P208" s="241">
        <f t="shared" si="70"/>
        <v>21495.855600002036</v>
      </c>
      <c r="Q208" s="242"/>
      <c r="R208" s="242"/>
      <c r="S208" s="242"/>
    </row>
    <row r="209" spans="1:20" s="237" customFormat="1">
      <c r="A209" s="243">
        <v>41852</v>
      </c>
      <c r="C209" s="238">
        <v>201</v>
      </c>
      <c r="D209" s="239">
        <f t="shared" si="52"/>
        <v>11344</v>
      </c>
      <c r="E209" s="239">
        <f t="shared" si="62"/>
        <v>3454644</v>
      </c>
      <c r="F209" s="239">
        <f t="shared" si="63"/>
        <v>-45356</v>
      </c>
      <c r="G209" s="240">
        <f>+Inputs!$D$3</f>
        <v>0.37951000000000001</v>
      </c>
      <c r="I209" s="241">
        <f t="shared" si="64"/>
        <v>3500000</v>
      </c>
      <c r="K209" s="241">
        <f t="shared" si="65"/>
        <v>11344</v>
      </c>
      <c r="L209" s="241">
        <f t="shared" si="66"/>
        <v>3454644</v>
      </c>
      <c r="M209" s="241">
        <f t="shared" si="67"/>
        <v>4305.1614399999999</v>
      </c>
      <c r="N209" s="241">
        <f t="shared" si="68"/>
        <v>4305.1614399999999</v>
      </c>
      <c r="O209" s="241">
        <f t="shared" si="69"/>
        <v>-17190.694160002036</v>
      </c>
      <c r="P209" s="241">
        <f t="shared" si="70"/>
        <v>17190.694160002036</v>
      </c>
      <c r="Q209" s="242"/>
      <c r="R209" s="242"/>
      <c r="S209" s="242"/>
    </row>
    <row r="210" spans="1:20" s="237" customFormat="1">
      <c r="A210" s="236">
        <v>41883</v>
      </c>
      <c r="C210" s="238">
        <v>202</v>
      </c>
      <c r="D210" s="239">
        <f t="shared" si="52"/>
        <v>11344</v>
      </c>
      <c r="E210" s="239">
        <f t="shared" si="62"/>
        <v>3465988</v>
      </c>
      <c r="F210" s="239">
        <f t="shared" si="63"/>
        <v>-34012</v>
      </c>
      <c r="G210" s="240">
        <f>+Inputs!$D$3</f>
        <v>0.37951000000000001</v>
      </c>
      <c r="I210" s="241">
        <f t="shared" si="64"/>
        <v>3500000</v>
      </c>
      <c r="K210" s="241">
        <f t="shared" si="65"/>
        <v>11344</v>
      </c>
      <c r="L210" s="241">
        <f t="shared" si="66"/>
        <v>3465988</v>
      </c>
      <c r="M210" s="241">
        <f t="shared" si="67"/>
        <v>4305.1614399999999</v>
      </c>
      <c r="N210" s="241">
        <f t="shared" si="68"/>
        <v>4305.1614399999999</v>
      </c>
      <c r="O210" s="241">
        <f t="shared" si="69"/>
        <v>-12885.532720002037</v>
      </c>
      <c r="P210" s="241">
        <f t="shared" si="70"/>
        <v>12885.532720002037</v>
      </c>
      <c r="Q210" s="242"/>
      <c r="R210" s="242"/>
      <c r="S210" s="242"/>
    </row>
    <row r="211" spans="1:20" s="237" customFormat="1">
      <c r="A211" s="243">
        <v>41913</v>
      </c>
      <c r="C211" s="238">
        <v>203</v>
      </c>
      <c r="D211" s="239">
        <f t="shared" si="52"/>
        <v>11344</v>
      </c>
      <c r="E211" s="239">
        <f t="shared" si="62"/>
        <v>3477332</v>
      </c>
      <c r="F211" s="239">
        <f t="shared" si="63"/>
        <v>-22668</v>
      </c>
      <c r="G211" s="240">
        <f>+Inputs!$D$3</f>
        <v>0.37951000000000001</v>
      </c>
      <c r="I211" s="241">
        <f t="shared" si="64"/>
        <v>3500000</v>
      </c>
      <c r="K211" s="241">
        <f t="shared" si="65"/>
        <v>11344</v>
      </c>
      <c r="L211" s="241">
        <f t="shared" si="66"/>
        <v>3477332</v>
      </c>
      <c r="M211" s="241">
        <f t="shared" si="67"/>
        <v>4305.1614399999999</v>
      </c>
      <c r="N211" s="241">
        <f t="shared" si="68"/>
        <v>4305.1614399999999</v>
      </c>
      <c r="O211" s="241">
        <f t="shared" si="69"/>
        <v>-8580.3712800020367</v>
      </c>
      <c r="P211" s="241">
        <f t="shared" si="70"/>
        <v>8580.3712800020367</v>
      </c>
      <c r="Q211" s="242"/>
      <c r="R211" s="242"/>
      <c r="S211" s="242"/>
    </row>
    <row r="212" spans="1:20" s="237" customFormat="1">
      <c r="A212" s="236">
        <v>41944</v>
      </c>
      <c r="C212" s="238">
        <v>204</v>
      </c>
      <c r="D212" s="239">
        <f t="shared" si="52"/>
        <v>11344</v>
      </c>
      <c r="E212" s="239">
        <f t="shared" si="62"/>
        <v>3488676</v>
      </c>
      <c r="F212" s="239">
        <f t="shared" si="63"/>
        <v>-11324</v>
      </c>
      <c r="G212" s="240">
        <f>+Inputs!$D$3</f>
        <v>0.37951000000000001</v>
      </c>
      <c r="I212" s="241">
        <f t="shared" si="64"/>
        <v>3500000</v>
      </c>
      <c r="K212" s="241">
        <f t="shared" si="65"/>
        <v>11344</v>
      </c>
      <c r="L212" s="241">
        <f t="shared" si="66"/>
        <v>3488676</v>
      </c>
      <c r="M212" s="241">
        <f t="shared" si="67"/>
        <v>4305.1614399999999</v>
      </c>
      <c r="N212" s="241">
        <f t="shared" si="68"/>
        <v>4305.1614399999999</v>
      </c>
      <c r="O212" s="241">
        <f t="shared" si="69"/>
        <v>-4275.2098400020368</v>
      </c>
      <c r="P212" s="241">
        <f t="shared" si="70"/>
        <v>4275.2098400020368</v>
      </c>
      <c r="Q212" s="242"/>
      <c r="R212" s="242"/>
      <c r="S212" s="242"/>
    </row>
    <row r="213" spans="1:20" s="237" customFormat="1">
      <c r="A213" s="243">
        <v>41974</v>
      </c>
      <c r="C213" s="238">
        <v>205</v>
      </c>
      <c r="D213" s="239">
        <f>-F212</f>
        <v>11324</v>
      </c>
      <c r="E213" s="239">
        <f t="shared" si="62"/>
        <v>3500000</v>
      </c>
      <c r="F213" s="239">
        <f t="shared" si="63"/>
        <v>0</v>
      </c>
      <c r="G213" s="240">
        <f>+Inputs!$D$3</f>
        <v>0.37951000000000001</v>
      </c>
      <c r="I213" s="241">
        <f t="shared" si="64"/>
        <v>3500000</v>
      </c>
      <c r="K213" s="241">
        <f t="shared" si="65"/>
        <v>11324</v>
      </c>
      <c r="L213" s="241">
        <f t="shared" si="66"/>
        <v>3500000</v>
      </c>
      <c r="M213" s="241">
        <f t="shared" si="67"/>
        <v>4297.5712400000002</v>
      </c>
      <c r="N213" s="241">
        <f t="shared" si="68"/>
        <v>4297.5712400000002</v>
      </c>
      <c r="O213" s="241">
        <f t="shared" si="69"/>
        <v>22.361399997963417</v>
      </c>
      <c r="P213" s="241">
        <f t="shared" si="70"/>
        <v>-22.361399997963417</v>
      </c>
      <c r="Q213" s="242"/>
      <c r="R213" s="242"/>
      <c r="S213" s="242"/>
    </row>
    <row r="214" spans="1:20">
      <c r="A214" s="30"/>
      <c r="G214" s="28"/>
    </row>
    <row r="215" spans="1:20">
      <c r="A215" s="8" t="s">
        <v>43</v>
      </c>
      <c r="B215" s="33">
        <f>SUM(B9:B214)</f>
        <v>-3500000</v>
      </c>
      <c r="D215" s="33">
        <f>SUM(D9:D214)</f>
        <v>3500000</v>
      </c>
      <c r="G215" s="28"/>
      <c r="H215" s="33">
        <f>SUM(H9:H214)</f>
        <v>3500000</v>
      </c>
      <c r="I215" s="33"/>
      <c r="J215" s="33">
        <f>SUM(J9:J214)</f>
        <v>1328250</v>
      </c>
      <c r="K215" s="33">
        <f>SUM(K9:K214)</f>
        <v>3500000</v>
      </c>
      <c r="L215" s="33"/>
      <c r="M215" s="33">
        <f>SUM(M9:M214)</f>
        <v>1328272.3613999977</v>
      </c>
      <c r="N215" s="33">
        <f>SUM(N9:N214)</f>
        <v>22.361399997963417</v>
      </c>
      <c r="O215" s="33">
        <f>SUM(O9:O214)</f>
        <v>-122107272.42740023</v>
      </c>
      <c r="P215" s="33">
        <f>SUM(P9:P214)</f>
        <v>122107272.42740023</v>
      </c>
    </row>
    <row r="216" spans="1:20">
      <c r="G216" s="28"/>
    </row>
    <row r="217" spans="1:20">
      <c r="A217" s="4" t="s">
        <v>61</v>
      </c>
      <c r="B217" s="4" t="s">
        <v>61</v>
      </c>
      <c r="C217" s="4" t="s">
        <v>61</v>
      </c>
      <c r="D217" s="4" t="s">
        <v>61</v>
      </c>
      <c r="F217" s="4" t="s">
        <v>61</v>
      </c>
      <c r="G217" s="28" t="s">
        <v>61</v>
      </c>
      <c r="H217" s="4" t="s">
        <v>61</v>
      </c>
      <c r="J217" s="4" t="s">
        <v>61</v>
      </c>
      <c r="K217" s="4" t="s">
        <v>61</v>
      </c>
      <c r="M217" s="4" t="s">
        <v>61</v>
      </c>
      <c r="N217" s="4" t="s">
        <v>61</v>
      </c>
      <c r="P217" s="4" t="s">
        <v>61</v>
      </c>
      <c r="Q217" s="8" t="s">
        <v>61</v>
      </c>
      <c r="R217" s="8" t="s">
        <v>61</v>
      </c>
      <c r="S217" s="8" t="s">
        <v>61</v>
      </c>
      <c r="T217" s="4" t="s">
        <v>61</v>
      </c>
    </row>
    <row r="218" spans="1:20">
      <c r="G218"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33.xml><?xml version="1.0" encoding="utf-8"?>
<worksheet xmlns="http://schemas.openxmlformats.org/spreadsheetml/2006/main" xmlns:r="http://schemas.openxmlformats.org/officeDocument/2006/relationships">
  <sheetPr transitionEvaluation="1" codeName="Sheet36">
    <pageSetUpPr autoPageBreaks="0" fitToPage="1"/>
  </sheetPr>
  <dimension ref="A1:AE217"/>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664062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36</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35796</v>
      </c>
      <c r="B9" s="32">
        <v>-1165289</v>
      </c>
      <c r="C9" s="6">
        <v>1</v>
      </c>
      <c r="D9" s="29">
        <f t="shared" ref="D9:D40" si="0">ROUND(-(+$B$9/180)*1,0)</f>
        <v>6474</v>
      </c>
      <c r="E9" s="29">
        <f>+D9</f>
        <v>6474</v>
      </c>
      <c r="F9" s="29">
        <f t="shared" ref="F9:F40" si="1">$B$9+E9</f>
        <v>-1158815</v>
      </c>
      <c r="G9" s="34">
        <f>+Inputs!$D$2</f>
        <v>0.3795</v>
      </c>
      <c r="H9" s="27">
        <f>-B9</f>
        <v>1165289</v>
      </c>
      <c r="I9" s="27">
        <f>+H9</f>
        <v>1165289</v>
      </c>
      <c r="J9" s="27">
        <f>H9*G9</f>
        <v>442227.17550000001</v>
      </c>
      <c r="K9" s="27">
        <f t="shared" ref="K9:K40" si="2">D9</f>
        <v>6474</v>
      </c>
      <c r="L9" s="27">
        <f>+K9</f>
        <v>6474</v>
      </c>
      <c r="M9" s="27">
        <f t="shared" ref="M9:M40" si="3">K9*G9</f>
        <v>2456.8829999999998</v>
      </c>
      <c r="N9" s="27">
        <f t="shared" ref="N9:N40" si="4">M9-J9</f>
        <v>-439770.29250000004</v>
      </c>
      <c r="O9" s="27">
        <f>+N9</f>
        <v>-439770.29250000004</v>
      </c>
      <c r="P9" s="27">
        <f>-SUM(N9)</f>
        <v>439770.29250000004</v>
      </c>
      <c r="Q9" s="38">
        <f>VLOOKUP(Q8,A36:P239,5)</f>
        <v>932256</v>
      </c>
      <c r="R9" s="38">
        <f>VLOOKUP(R8,A36:P239,5)</f>
        <v>978864</v>
      </c>
      <c r="S9" s="38">
        <f>+R9-Q9</f>
        <v>46608</v>
      </c>
      <c r="T9" s="35" t="s">
        <v>64</v>
      </c>
      <c r="U9" s="145">
        <f>-IF(TYPE(VLOOKUP(U8,$A$9:$P$188,6,FALSE))=16,0,VLOOKUP(U8,$A$9:$P$188,6,FALSE))</f>
        <v>229149</v>
      </c>
      <c r="V9" s="145">
        <f>-IF(TYPE(VLOOKUP(V8,$A$9:$P$188,6,FALSE))=16,0,VLOOKUP(V8,$A$9:$P$188,6,FALSE))</f>
        <v>225265</v>
      </c>
      <c r="W9" s="145">
        <f t="shared" ref="W9:AE9" si="5">-IF(TYPE(VLOOKUP(W8,$A$9:$P$188,6,FALSE))=16,0,VLOOKUP(W8,$A$9:$P$188,6,FALSE))</f>
        <v>221381</v>
      </c>
      <c r="X9" s="145">
        <f t="shared" si="5"/>
        <v>217497</v>
      </c>
      <c r="Y9" s="145">
        <f t="shared" si="5"/>
        <v>213613</v>
      </c>
      <c r="Z9" s="145">
        <f t="shared" si="5"/>
        <v>209729</v>
      </c>
      <c r="AA9" s="145">
        <f t="shared" si="5"/>
        <v>205845</v>
      </c>
      <c r="AB9" s="145">
        <f t="shared" si="5"/>
        <v>201961</v>
      </c>
      <c r="AC9" s="145">
        <f t="shared" si="5"/>
        <v>198077</v>
      </c>
      <c r="AD9" s="145">
        <f t="shared" si="5"/>
        <v>194193</v>
      </c>
      <c r="AE9" s="145">
        <f t="shared" si="5"/>
        <v>190309</v>
      </c>
    </row>
    <row r="10" spans="1:31">
      <c r="A10" s="30">
        <v>35827</v>
      </c>
      <c r="B10" s="9"/>
      <c r="C10" s="6">
        <v>2</v>
      </c>
      <c r="D10" s="29">
        <f t="shared" si="0"/>
        <v>6474</v>
      </c>
      <c r="E10" s="29">
        <f t="shared" ref="E10:E41" si="6">+E9+D10</f>
        <v>12948</v>
      </c>
      <c r="F10" s="29">
        <f t="shared" si="1"/>
        <v>-1152341</v>
      </c>
      <c r="G10" s="34">
        <f>+Inputs!$D$2</f>
        <v>0.3795</v>
      </c>
      <c r="H10" s="2"/>
      <c r="I10" s="27">
        <f t="shared" ref="I10:I41" si="7">+I9+H10</f>
        <v>1165289</v>
      </c>
      <c r="J10" s="27"/>
      <c r="K10" s="27">
        <f t="shared" si="2"/>
        <v>6474</v>
      </c>
      <c r="L10" s="27">
        <f t="shared" ref="L10:L41" si="8">+L9+K10</f>
        <v>12948</v>
      </c>
      <c r="M10" s="27">
        <f t="shared" si="3"/>
        <v>2456.8829999999998</v>
      </c>
      <c r="N10" s="27">
        <f t="shared" si="4"/>
        <v>2456.8829999999998</v>
      </c>
      <c r="O10" s="27">
        <f t="shared" ref="O10:O41" si="9">+O9+N10</f>
        <v>-437313.40950000007</v>
      </c>
      <c r="P10" s="27">
        <f t="shared" ref="P10:P41" si="10">P9-N10</f>
        <v>437313.40950000007</v>
      </c>
      <c r="Q10" s="38">
        <f>VLOOKUP(Q8,A36:P239,15)</f>
        <v>-88430.844300001772</v>
      </c>
      <c r="R10" s="38">
        <f>VLOOKUP(R8,A36:P239,15)</f>
        <v>-70742.642220001813</v>
      </c>
      <c r="S10" s="38">
        <f>+R10-Q10</f>
        <v>17688.202079999959</v>
      </c>
      <c r="T10" s="36" t="s">
        <v>69</v>
      </c>
    </row>
    <row r="11" spans="1:31">
      <c r="A11" s="31">
        <v>35855</v>
      </c>
      <c r="B11" s="5"/>
      <c r="C11" s="6">
        <v>3</v>
      </c>
      <c r="D11" s="29">
        <f t="shared" si="0"/>
        <v>6474</v>
      </c>
      <c r="E11" s="29">
        <f t="shared" si="6"/>
        <v>19422</v>
      </c>
      <c r="F11" s="29">
        <f t="shared" si="1"/>
        <v>-1145867</v>
      </c>
      <c r="G11" s="34">
        <f>+Inputs!$D$2</f>
        <v>0.3795</v>
      </c>
      <c r="H11" s="2"/>
      <c r="I11" s="27">
        <f t="shared" si="7"/>
        <v>1165289</v>
      </c>
      <c r="J11" s="27"/>
      <c r="K11" s="27">
        <f t="shared" si="2"/>
        <v>6474</v>
      </c>
      <c r="L11" s="27">
        <f t="shared" si="8"/>
        <v>19422</v>
      </c>
      <c r="M11" s="27">
        <f t="shared" si="3"/>
        <v>2456.8829999999998</v>
      </c>
      <c r="N11" s="27">
        <f t="shared" si="4"/>
        <v>2456.8829999999998</v>
      </c>
      <c r="O11" s="27">
        <f t="shared" si="9"/>
        <v>-434856.52650000009</v>
      </c>
      <c r="P11" s="27">
        <f t="shared" si="10"/>
        <v>434856.52650000009</v>
      </c>
      <c r="Q11" s="38">
        <f>+VLOOKUP(Q8,A36:P239,16)</f>
        <v>88430.844300001772</v>
      </c>
      <c r="R11" s="38">
        <f>+VLOOKUP(R8,A36:P239,16)</f>
        <v>70742.642220001813</v>
      </c>
      <c r="S11" s="38">
        <f>(+Q11+R11)/2</f>
        <v>79586.743260001793</v>
      </c>
      <c r="T11" s="36" t="s">
        <v>113</v>
      </c>
      <c r="U11" s="145">
        <f>IF(TYPE(VLOOKUP(U8,$A$9:$P$188,16,FALSE))=16,0,VLOOKUP(U8,$A$9:$P$188,16,FALSE))</f>
        <v>86956.827460001776</v>
      </c>
      <c r="V11" s="145">
        <f t="shared" ref="V11:AE11" si="11">IF(TYPE(VLOOKUP(V8,$A$9:$P$188,16,FALSE))=16,0,VLOOKUP(V8,$A$9:$P$188,16,FALSE))</f>
        <v>85482.810620001779</v>
      </c>
      <c r="W11" s="145">
        <f t="shared" si="11"/>
        <v>84008.793780001783</v>
      </c>
      <c r="X11" s="145">
        <f t="shared" si="11"/>
        <v>82534.776940001786</v>
      </c>
      <c r="Y11" s="145">
        <f t="shared" si="11"/>
        <v>81060.760100001789</v>
      </c>
      <c r="Z11" s="145">
        <f t="shared" si="11"/>
        <v>79586.743260001793</v>
      </c>
      <c r="AA11" s="145">
        <f t="shared" si="11"/>
        <v>78112.726420001796</v>
      </c>
      <c r="AB11" s="145">
        <f t="shared" si="11"/>
        <v>76638.7095800018</v>
      </c>
      <c r="AC11" s="145">
        <f t="shared" si="11"/>
        <v>75164.692740001803</v>
      </c>
      <c r="AD11" s="145">
        <f t="shared" si="11"/>
        <v>73690.675900001806</v>
      </c>
      <c r="AE11" s="145">
        <f t="shared" si="11"/>
        <v>72216.65906000181</v>
      </c>
    </row>
    <row r="12" spans="1:31">
      <c r="A12" s="30">
        <v>35886</v>
      </c>
      <c r="B12" s="3"/>
      <c r="C12" s="6">
        <v>4</v>
      </c>
      <c r="D12" s="29">
        <f t="shared" si="0"/>
        <v>6474</v>
      </c>
      <c r="E12" s="29">
        <f t="shared" si="6"/>
        <v>25896</v>
      </c>
      <c r="F12" s="29">
        <f t="shared" si="1"/>
        <v>-1139393</v>
      </c>
      <c r="G12" s="34">
        <f>+Inputs!$D$2</f>
        <v>0.3795</v>
      </c>
      <c r="H12" s="2"/>
      <c r="I12" s="27">
        <f t="shared" si="7"/>
        <v>1165289</v>
      </c>
      <c r="J12" s="27"/>
      <c r="K12" s="27">
        <f t="shared" si="2"/>
        <v>6474</v>
      </c>
      <c r="L12" s="27">
        <f t="shared" si="8"/>
        <v>25896</v>
      </c>
      <c r="M12" s="27">
        <f t="shared" si="3"/>
        <v>2456.8829999999998</v>
      </c>
      <c r="N12" s="27">
        <f t="shared" si="4"/>
        <v>2456.8829999999998</v>
      </c>
      <c r="O12" s="27">
        <f t="shared" si="9"/>
        <v>-432399.64350000012</v>
      </c>
      <c r="P12" s="27">
        <f t="shared" si="10"/>
        <v>432399.64350000012</v>
      </c>
      <c r="Q12" s="39"/>
      <c r="R12" s="40"/>
      <c r="S12" s="40"/>
      <c r="T12" s="36"/>
    </row>
    <row r="13" spans="1:31">
      <c r="A13" s="31">
        <v>35916</v>
      </c>
      <c r="B13" s="3"/>
      <c r="C13" s="6">
        <v>5</v>
      </c>
      <c r="D13" s="29">
        <f t="shared" si="0"/>
        <v>6474</v>
      </c>
      <c r="E13" s="29">
        <f t="shared" si="6"/>
        <v>32370</v>
      </c>
      <c r="F13" s="29">
        <f t="shared" si="1"/>
        <v>-1132919</v>
      </c>
      <c r="G13" s="34">
        <f>+Inputs!$D$2</f>
        <v>0.3795</v>
      </c>
      <c r="H13" s="2"/>
      <c r="I13" s="27">
        <f t="shared" si="7"/>
        <v>1165289</v>
      </c>
      <c r="J13" s="27"/>
      <c r="K13" s="27">
        <f t="shared" si="2"/>
        <v>6474</v>
      </c>
      <c r="L13" s="27">
        <f t="shared" si="8"/>
        <v>32370</v>
      </c>
      <c r="M13" s="27">
        <f t="shared" si="3"/>
        <v>2456.8829999999998</v>
      </c>
      <c r="N13" s="27">
        <f t="shared" si="4"/>
        <v>2456.8829999999998</v>
      </c>
      <c r="O13" s="27">
        <f t="shared" si="9"/>
        <v>-429942.76050000015</v>
      </c>
      <c r="P13" s="27">
        <f t="shared" si="10"/>
        <v>429942.76050000015</v>
      </c>
      <c r="Q13" s="38">
        <f>VLOOKUP(Q8,A36:P239,9)</f>
        <v>1165289</v>
      </c>
      <c r="R13" s="38">
        <f>VLOOKUP(R8,A36:P239,9)</f>
        <v>1165289</v>
      </c>
      <c r="S13" s="38">
        <f>+R13-Q13</f>
        <v>0</v>
      </c>
      <c r="T13" s="36" t="s">
        <v>70</v>
      </c>
    </row>
    <row r="14" spans="1:31">
      <c r="A14" s="30">
        <v>35947</v>
      </c>
      <c r="B14" s="3"/>
      <c r="C14" s="6">
        <v>6</v>
      </c>
      <c r="D14" s="29">
        <f t="shared" si="0"/>
        <v>6474</v>
      </c>
      <c r="E14" s="29">
        <f t="shared" si="6"/>
        <v>38844</v>
      </c>
      <c r="F14" s="29">
        <f t="shared" si="1"/>
        <v>-1126445</v>
      </c>
      <c r="G14" s="34">
        <f>+Inputs!$D$2</f>
        <v>0.3795</v>
      </c>
      <c r="H14" s="2"/>
      <c r="I14" s="27">
        <f t="shared" si="7"/>
        <v>1165289</v>
      </c>
      <c r="J14" s="27"/>
      <c r="K14" s="27">
        <f t="shared" si="2"/>
        <v>6474</v>
      </c>
      <c r="L14" s="27">
        <f t="shared" si="8"/>
        <v>38844</v>
      </c>
      <c r="M14" s="27">
        <f t="shared" si="3"/>
        <v>2456.8829999999998</v>
      </c>
      <c r="N14" s="27">
        <f t="shared" si="4"/>
        <v>2456.8829999999998</v>
      </c>
      <c r="O14" s="27">
        <f t="shared" si="9"/>
        <v>-427485.87750000018</v>
      </c>
      <c r="P14" s="27">
        <f t="shared" si="10"/>
        <v>427485.87750000018</v>
      </c>
      <c r="Q14" s="38">
        <f>VLOOKUP(Q8,A36:P239,12)</f>
        <v>932256</v>
      </c>
      <c r="R14" s="38">
        <f>VLOOKUP(R8,A36:P239,12)</f>
        <v>978864</v>
      </c>
      <c r="S14" s="38">
        <f>+R14-Q14</f>
        <v>46608</v>
      </c>
      <c r="T14" s="37" t="s">
        <v>93</v>
      </c>
    </row>
    <row r="15" spans="1:31">
      <c r="A15" s="31">
        <v>35977</v>
      </c>
      <c r="B15" s="3"/>
      <c r="C15" s="6">
        <v>7</v>
      </c>
      <c r="D15" s="29">
        <f t="shared" si="0"/>
        <v>6474</v>
      </c>
      <c r="E15" s="29">
        <f t="shared" si="6"/>
        <v>45318</v>
      </c>
      <c r="F15" s="29">
        <f t="shared" si="1"/>
        <v>-1119971</v>
      </c>
      <c r="G15" s="34">
        <f>+Inputs!$D$2</f>
        <v>0.3795</v>
      </c>
      <c r="H15" s="2"/>
      <c r="I15" s="27">
        <f t="shared" si="7"/>
        <v>1165289</v>
      </c>
      <c r="J15" s="27"/>
      <c r="K15" s="27">
        <f t="shared" si="2"/>
        <v>6474</v>
      </c>
      <c r="L15" s="27">
        <f t="shared" si="8"/>
        <v>45318</v>
      </c>
      <c r="M15" s="27">
        <f t="shared" si="3"/>
        <v>2456.8829999999998</v>
      </c>
      <c r="N15" s="27">
        <f t="shared" si="4"/>
        <v>2456.8829999999998</v>
      </c>
      <c r="O15" s="27">
        <f t="shared" si="9"/>
        <v>-425028.9945000002</v>
      </c>
      <c r="P15" s="27">
        <f t="shared" si="10"/>
        <v>425028.9945000002</v>
      </c>
    </row>
    <row r="16" spans="1:31">
      <c r="A16" s="30">
        <v>36008</v>
      </c>
      <c r="B16" s="3"/>
      <c r="C16" s="6">
        <v>8</v>
      </c>
      <c r="D16" s="29">
        <f t="shared" si="0"/>
        <v>6474</v>
      </c>
      <c r="E16" s="29">
        <f t="shared" si="6"/>
        <v>51792</v>
      </c>
      <c r="F16" s="29">
        <f t="shared" si="1"/>
        <v>-1113497</v>
      </c>
      <c r="G16" s="34">
        <f>+Inputs!$D$2</f>
        <v>0.3795</v>
      </c>
      <c r="H16" s="2"/>
      <c r="I16" s="27">
        <f t="shared" si="7"/>
        <v>1165289</v>
      </c>
      <c r="J16" s="27"/>
      <c r="K16" s="27">
        <f t="shared" si="2"/>
        <v>6474</v>
      </c>
      <c r="L16" s="27">
        <f t="shared" si="8"/>
        <v>51792</v>
      </c>
      <c r="M16" s="27">
        <f t="shared" si="3"/>
        <v>2456.8829999999998</v>
      </c>
      <c r="N16" s="27">
        <f t="shared" si="4"/>
        <v>2456.8829999999998</v>
      </c>
      <c r="O16" s="27">
        <f t="shared" si="9"/>
        <v>-422572.11150000023</v>
      </c>
      <c r="P16" s="27">
        <f t="shared" si="10"/>
        <v>422572.11150000023</v>
      </c>
      <c r="Q16" s="4"/>
      <c r="R16" s="4"/>
      <c r="S16" s="4"/>
    </row>
    <row r="17" spans="1:19">
      <c r="A17" s="31">
        <v>36039</v>
      </c>
      <c r="B17" s="3"/>
      <c r="C17" s="6">
        <v>9</v>
      </c>
      <c r="D17" s="29">
        <f t="shared" si="0"/>
        <v>6474</v>
      </c>
      <c r="E17" s="29">
        <f t="shared" si="6"/>
        <v>58266</v>
      </c>
      <c r="F17" s="29">
        <f t="shared" si="1"/>
        <v>-1107023</v>
      </c>
      <c r="G17" s="34">
        <f>+Inputs!$D$2</f>
        <v>0.3795</v>
      </c>
      <c r="H17" s="2"/>
      <c r="I17" s="27">
        <f t="shared" si="7"/>
        <v>1165289</v>
      </c>
      <c r="J17" s="27"/>
      <c r="K17" s="27">
        <f t="shared" si="2"/>
        <v>6474</v>
      </c>
      <c r="L17" s="27">
        <f t="shared" si="8"/>
        <v>58266</v>
      </c>
      <c r="M17" s="27">
        <f t="shared" si="3"/>
        <v>2456.8829999999998</v>
      </c>
      <c r="N17" s="27">
        <f t="shared" si="4"/>
        <v>2456.8829999999998</v>
      </c>
      <c r="O17" s="27">
        <f t="shared" si="9"/>
        <v>-420115.22850000026</v>
      </c>
      <c r="P17" s="27">
        <f t="shared" si="10"/>
        <v>420115.22850000026</v>
      </c>
      <c r="Q17" s="4"/>
      <c r="R17" s="4"/>
      <c r="S17" s="4"/>
    </row>
    <row r="18" spans="1:19">
      <c r="A18" s="30">
        <v>36069</v>
      </c>
      <c r="B18" s="3"/>
      <c r="C18" s="6">
        <v>10</v>
      </c>
      <c r="D18" s="29">
        <f t="shared" si="0"/>
        <v>6474</v>
      </c>
      <c r="E18" s="29">
        <f t="shared" si="6"/>
        <v>64740</v>
      </c>
      <c r="F18" s="29">
        <f t="shared" si="1"/>
        <v>-1100549</v>
      </c>
      <c r="G18" s="34">
        <f>+Inputs!$D$2</f>
        <v>0.3795</v>
      </c>
      <c r="H18" s="2"/>
      <c r="I18" s="27">
        <f t="shared" si="7"/>
        <v>1165289</v>
      </c>
      <c r="J18" s="27"/>
      <c r="K18" s="27">
        <f t="shared" si="2"/>
        <v>6474</v>
      </c>
      <c r="L18" s="27">
        <f t="shared" si="8"/>
        <v>64740</v>
      </c>
      <c r="M18" s="27">
        <f t="shared" si="3"/>
        <v>2456.8829999999998</v>
      </c>
      <c r="N18" s="27">
        <f t="shared" si="4"/>
        <v>2456.8829999999998</v>
      </c>
      <c r="O18" s="27">
        <f t="shared" si="9"/>
        <v>-417658.34550000029</v>
      </c>
      <c r="P18" s="27">
        <f t="shared" si="10"/>
        <v>417658.34550000029</v>
      </c>
      <c r="Q18" s="4"/>
      <c r="R18" s="4"/>
      <c r="S18" s="4"/>
    </row>
    <row r="19" spans="1:19">
      <c r="A19" s="31">
        <v>36100</v>
      </c>
      <c r="B19" s="3"/>
      <c r="C19" s="6">
        <v>11</v>
      </c>
      <c r="D19" s="29">
        <f t="shared" si="0"/>
        <v>6474</v>
      </c>
      <c r="E19" s="29">
        <f t="shared" si="6"/>
        <v>71214</v>
      </c>
      <c r="F19" s="29">
        <f t="shared" si="1"/>
        <v>-1094075</v>
      </c>
      <c r="G19" s="34">
        <f>+Inputs!$D$2</f>
        <v>0.3795</v>
      </c>
      <c r="H19" s="2"/>
      <c r="I19" s="27">
        <f t="shared" si="7"/>
        <v>1165289</v>
      </c>
      <c r="J19" s="27"/>
      <c r="K19" s="27">
        <f t="shared" si="2"/>
        <v>6474</v>
      </c>
      <c r="L19" s="27">
        <f t="shared" si="8"/>
        <v>71214</v>
      </c>
      <c r="M19" s="27">
        <f t="shared" si="3"/>
        <v>2456.8829999999998</v>
      </c>
      <c r="N19" s="27">
        <f t="shared" si="4"/>
        <v>2456.8829999999998</v>
      </c>
      <c r="O19" s="27">
        <f t="shared" si="9"/>
        <v>-415201.46250000031</v>
      </c>
      <c r="P19" s="27">
        <f t="shared" si="10"/>
        <v>415201.46250000031</v>
      </c>
      <c r="Q19" s="4"/>
      <c r="R19" s="4"/>
      <c r="S19" s="4"/>
    </row>
    <row r="20" spans="1:19">
      <c r="A20" s="30">
        <v>36130</v>
      </c>
      <c r="B20" s="3"/>
      <c r="C20" s="6">
        <v>12</v>
      </c>
      <c r="D20" s="29">
        <f t="shared" si="0"/>
        <v>6474</v>
      </c>
      <c r="E20" s="29">
        <f t="shared" si="6"/>
        <v>77688</v>
      </c>
      <c r="F20" s="29">
        <f t="shared" si="1"/>
        <v>-1087601</v>
      </c>
      <c r="G20" s="34">
        <f>+Inputs!$D$2</f>
        <v>0.3795</v>
      </c>
      <c r="H20" s="2"/>
      <c r="I20" s="27">
        <f t="shared" si="7"/>
        <v>1165289</v>
      </c>
      <c r="J20" s="27"/>
      <c r="K20" s="27">
        <f t="shared" si="2"/>
        <v>6474</v>
      </c>
      <c r="L20" s="27">
        <f t="shared" si="8"/>
        <v>77688</v>
      </c>
      <c r="M20" s="27">
        <f t="shared" si="3"/>
        <v>2456.8829999999998</v>
      </c>
      <c r="N20" s="27">
        <f t="shared" si="4"/>
        <v>2456.8829999999998</v>
      </c>
      <c r="O20" s="27">
        <f t="shared" si="9"/>
        <v>-412744.57950000034</v>
      </c>
      <c r="P20" s="27">
        <f t="shared" si="10"/>
        <v>412744.57950000034</v>
      </c>
      <c r="Q20" s="4"/>
      <c r="R20" s="4"/>
      <c r="S20" s="4"/>
    </row>
    <row r="21" spans="1:19">
      <c r="A21" s="31">
        <v>36161</v>
      </c>
      <c r="B21" s="3"/>
      <c r="C21" s="6">
        <v>13</v>
      </c>
      <c r="D21" s="29">
        <f t="shared" si="0"/>
        <v>6474</v>
      </c>
      <c r="E21" s="29">
        <f t="shared" si="6"/>
        <v>84162</v>
      </c>
      <c r="F21" s="29">
        <f t="shared" si="1"/>
        <v>-1081127</v>
      </c>
      <c r="G21" s="34">
        <f>+Inputs!$D$2</f>
        <v>0.3795</v>
      </c>
      <c r="H21" s="2"/>
      <c r="I21" s="27">
        <f t="shared" si="7"/>
        <v>1165289</v>
      </c>
      <c r="J21" s="27"/>
      <c r="K21" s="27">
        <f t="shared" si="2"/>
        <v>6474</v>
      </c>
      <c r="L21" s="27">
        <f t="shared" si="8"/>
        <v>84162</v>
      </c>
      <c r="M21" s="27">
        <f t="shared" si="3"/>
        <v>2456.8829999999998</v>
      </c>
      <c r="N21" s="27">
        <f t="shared" si="4"/>
        <v>2456.8829999999998</v>
      </c>
      <c r="O21" s="27">
        <f t="shared" si="9"/>
        <v>-410287.69650000037</v>
      </c>
      <c r="P21" s="27">
        <f t="shared" si="10"/>
        <v>410287.69650000037</v>
      </c>
      <c r="Q21" s="4"/>
      <c r="R21" s="4"/>
      <c r="S21" s="4"/>
    </row>
    <row r="22" spans="1:19">
      <c r="A22" s="30">
        <v>36192</v>
      </c>
      <c r="B22" s="3"/>
      <c r="C22" s="6">
        <v>14</v>
      </c>
      <c r="D22" s="29">
        <f t="shared" si="0"/>
        <v>6474</v>
      </c>
      <c r="E22" s="29">
        <f t="shared" si="6"/>
        <v>90636</v>
      </c>
      <c r="F22" s="29">
        <f t="shared" si="1"/>
        <v>-1074653</v>
      </c>
      <c r="G22" s="34">
        <f>+Inputs!$D$2</f>
        <v>0.3795</v>
      </c>
      <c r="H22" s="2"/>
      <c r="I22" s="27">
        <f t="shared" si="7"/>
        <v>1165289</v>
      </c>
      <c r="J22" s="27"/>
      <c r="K22" s="27">
        <f t="shared" si="2"/>
        <v>6474</v>
      </c>
      <c r="L22" s="27">
        <f t="shared" si="8"/>
        <v>90636</v>
      </c>
      <c r="M22" s="27">
        <f t="shared" si="3"/>
        <v>2456.8829999999998</v>
      </c>
      <c r="N22" s="27">
        <f t="shared" si="4"/>
        <v>2456.8829999999998</v>
      </c>
      <c r="O22" s="27">
        <f t="shared" si="9"/>
        <v>-407830.8135000004</v>
      </c>
      <c r="P22" s="27">
        <f t="shared" si="10"/>
        <v>407830.8135000004</v>
      </c>
      <c r="Q22" s="4"/>
      <c r="R22" s="4"/>
      <c r="S22" s="4"/>
    </row>
    <row r="23" spans="1:19">
      <c r="A23" s="31">
        <v>36220</v>
      </c>
      <c r="B23" s="3"/>
      <c r="C23" s="6">
        <v>15</v>
      </c>
      <c r="D23" s="29">
        <f t="shared" si="0"/>
        <v>6474</v>
      </c>
      <c r="E23" s="29">
        <f t="shared" si="6"/>
        <v>97110</v>
      </c>
      <c r="F23" s="29">
        <f t="shared" si="1"/>
        <v>-1068179</v>
      </c>
      <c r="G23" s="34">
        <f>+Inputs!$D$2</f>
        <v>0.3795</v>
      </c>
      <c r="H23" s="2"/>
      <c r="I23" s="27">
        <f t="shared" si="7"/>
        <v>1165289</v>
      </c>
      <c r="J23" s="27"/>
      <c r="K23" s="27">
        <f t="shared" si="2"/>
        <v>6474</v>
      </c>
      <c r="L23" s="27">
        <f t="shared" si="8"/>
        <v>97110</v>
      </c>
      <c r="M23" s="27">
        <f t="shared" si="3"/>
        <v>2456.8829999999998</v>
      </c>
      <c r="N23" s="27">
        <f t="shared" si="4"/>
        <v>2456.8829999999998</v>
      </c>
      <c r="O23" s="27">
        <f t="shared" si="9"/>
        <v>-405373.93050000042</v>
      </c>
      <c r="P23" s="27">
        <f t="shared" si="10"/>
        <v>405373.93050000042</v>
      </c>
      <c r="Q23" s="4"/>
      <c r="R23" s="4"/>
      <c r="S23" s="4"/>
    </row>
    <row r="24" spans="1:19">
      <c r="A24" s="30">
        <v>36251</v>
      </c>
      <c r="B24" s="3"/>
      <c r="C24" s="6">
        <v>16</v>
      </c>
      <c r="D24" s="29">
        <f t="shared" si="0"/>
        <v>6474</v>
      </c>
      <c r="E24" s="29">
        <f t="shared" si="6"/>
        <v>103584</v>
      </c>
      <c r="F24" s="29">
        <f t="shared" si="1"/>
        <v>-1061705</v>
      </c>
      <c r="G24" s="34">
        <f>+Inputs!$D$2</f>
        <v>0.3795</v>
      </c>
      <c r="H24" s="2"/>
      <c r="I24" s="27">
        <f t="shared" si="7"/>
        <v>1165289</v>
      </c>
      <c r="J24" s="27"/>
      <c r="K24" s="27">
        <f t="shared" si="2"/>
        <v>6474</v>
      </c>
      <c r="L24" s="27">
        <f t="shared" si="8"/>
        <v>103584</v>
      </c>
      <c r="M24" s="27">
        <f t="shared" si="3"/>
        <v>2456.8829999999998</v>
      </c>
      <c r="N24" s="27">
        <f t="shared" si="4"/>
        <v>2456.8829999999998</v>
      </c>
      <c r="O24" s="27">
        <f t="shared" si="9"/>
        <v>-402917.04750000045</v>
      </c>
      <c r="P24" s="27">
        <f t="shared" si="10"/>
        <v>402917.04750000045</v>
      </c>
      <c r="Q24" s="4"/>
      <c r="R24" s="4"/>
      <c r="S24" s="4"/>
    </row>
    <row r="25" spans="1:19">
      <c r="A25" s="31">
        <v>36281</v>
      </c>
      <c r="B25" s="3"/>
      <c r="C25" s="6">
        <v>17</v>
      </c>
      <c r="D25" s="29">
        <f t="shared" si="0"/>
        <v>6474</v>
      </c>
      <c r="E25" s="29">
        <f t="shared" si="6"/>
        <v>110058</v>
      </c>
      <c r="F25" s="29">
        <f t="shared" si="1"/>
        <v>-1055231</v>
      </c>
      <c r="G25" s="34">
        <f>+Inputs!$D$2</f>
        <v>0.3795</v>
      </c>
      <c r="H25" s="2"/>
      <c r="I25" s="27">
        <f t="shared" si="7"/>
        <v>1165289</v>
      </c>
      <c r="J25" s="27"/>
      <c r="K25" s="27">
        <f t="shared" si="2"/>
        <v>6474</v>
      </c>
      <c r="L25" s="27">
        <f t="shared" si="8"/>
        <v>110058</v>
      </c>
      <c r="M25" s="27">
        <f t="shared" si="3"/>
        <v>2456.8829999999998</v>
      </c>
      <c r="N25" s="27">
        <f t="shared" si="4"/>
        <v>2456.8829999999998</v>
      </c>
      <c r="O25" s="27">
        <f t="shared" si="9"/>
        <v>-400460.16450000048</v>
      </c>
      <c r="P25" s="27">
        <f t="shared" si="10"/>
        <v>400460.16450000048</v>
      </c>
      <c r="Q25" s="4"/>
      <c r="R25" s="4"/>
      <c r="S25" s="4"/>
    </row>
    <row r="26" spans="1:19">
      <c r="A26" s="30">
        <v>36312</v>
      </c>
      <c r="B26" s="3"/>
      <c r="C26" s="6">
        <v>18</v>
      </c>
      <c r="D26" s="29">
        <f t="shared" si="0"/>
        <v>6474</v>
      </c>
      <c r="E26" s="29">
        <f t="shared" si="6"/>
        <v>116532</v>
      </c>
      <c r="F26" s="29">
        <f t="shared" si="1"/>
        <v>-1048757</v>
      </c>
      <c r="G26" s="34">
        <f>+Inputs!$D$2</f>
        <v>0.3795</v>
      </c>
      <c r="H26" s="2"/>
      <c r="I26" s="27">
        <f t="shared" si="7"/>
        <v>1165289</v>
      </c>
      <c r="J26" s="27"/>
      <c r="K26" s="27">
        <f t="shared" si="2"/>
        <v>6474</v>
      </c>
      <c r="L26" s="27">
        <f t="shared" si="8"/>
        <v>116532</v>
      </c>
      <c r="M26" s="27">
        <f t="shared" si="3"/>
        <v>2456.8829999999998</v>
      </c>
      <c r="N26" s="27">
        <f t="shared" si="4"/>
        <v>2456.8829999999998</v>
      </c>
      <c r="O26" s="27">
        <f t="shared" si="9"/>
        <v>-398003.28150000051</v>
      </c>
      <c r="P26" s="27">
        <f t="shared" si="10"/>
        <v>398003.28150000051</v>
      </c>
      <c r="Q26" s="4"/>
      <c r="R26" s="4"/>
      <c r="S26" s="4"/>
    </row>
    <row r="27" spans="1:19">
      <c r="A27" s="31">
        <v>36342</v>
      </c>
      <c r="B27" s="3"/>
      <c r="C27" s="6">
        <v>19</v>
      </c>
      <c r="D27" s="29">
        <f t="shared" si="0"/>
        <v>6474</v>
      </c>
      <c r="E27" s="29">
        <f t="shared" si="6"/>
        <v>123006</v>
      </c>
      <c r="F27" s="29">
        <f t="shared" si="1"/>
        <v>-1042283</v>
      </c>
      <c r="G27" s="34">
        <f>+Inputs!$D$2</f>
        <v>0.3795</v>
      </c>
      <c r="H27" s="2"/>
      <c r="I27" s="27">
        <f t="shared" si="7"/>
        <v>1165289</v>
      </c>
      <c r="J27" s="27"/>
      <c r="K27" s="27">
        <f t="shared" si="2"/>
        <v>6474</v>
      </c>
      <c r="L27" s="27">
        <f t="shared" si="8"/>
        <v>123006</v>
      </c>
      <c r="M27" s="27">
        <f t="shared" si="3"/>
        <v>2456.8829999999998</v>
      </c>
      <c r="N27" s="27">
        <f t="shared" si="4"/>
        <v>2456.8829999999998</v>
      </c>
      <c r="O27" s="27">
        <f t="shared" si="9"/>
        <v>-395546.39850000053</v>
      </c>
      <c r="P27" s="27">
        <f t="shared" si="10"/>
        <v>395546.39850000053</v>
      </c>
      <c r="Q27" s="4"/>
      <c r="R27" s="4"/>
      <c r="S27" s="4"/>
    </row>
    <row r="28" spans="1:19">
      <c r="A28" s="30">
        <v>36373</v>
      </c>
      <c r="B28" s="3"/>
      <c r="C28" s="6">
        <v>20</v>
      </c>
      <c r="D28" s="29">
        <f t="shared" si="0"/>
        <v>6474</v>
      </c>
      <c r="E28" s="29">
        <f t="shared" si="6"/>
        <v>129480</v>
      </c>
      <c r="F28" s="29">
        <f t="shared" si="1"/>
        <v>-1035809</v>
      </c>
      <c r="G28" s="34">
        <f>+Inputs!$D$2</f>
        <v>0.3795</v>
      </c>
      <c r="H28" s="2"/>
      <c r="I28" s="27">
        <f t="shared" si="7"/>
        <v>1165289</v>
      </c>
      <c r="J28" s="27"/>
      <c r="K28" s="27">
        <f t="shared" si="2"/>
        <v>6474</v>
      </c>
      <c r="L28" s="27">
        <f t="shared" si="8"/>
        <v>129480</v>
      </c>
      <c r="M28" s="27">
        <f t="shared" si="3"/>
        <v>2456.8829999999998</v>
      </c>
      <c r="N28" s="27">
        <f t="shared" si="4"/>
        <v>2456.8829999999998</v>
      </c>
      <c r="O28" s="27">
        <f t="shared" si="9"/>
        <v>-393089.51550000056</v>
      </c>
      <c r="P28" s="27">
        <f t="shared" si="10"/>
        <v>393089.51550000056</v>
      </c>
      <c r="Q28" s="4"/>
      <c r="R28" s="4"/>
      <c r="S28" s="4"/>
    </row>
    <row r="29" spans="1:19">
      <c r="A29" s="31">
        <v>36404</v>
      </c>
      <c r="B29" s="3"/>
      <c r="C29" s="6">
        <v>21</v>
      </c>
      <c r="D29" s="29">
        <f t="shared" si="0"/>
        <v>6474</v>
      </c>
      <c r="E29" s="29">
        <f t="shared" si="6"/>
        <v>135954</v>
      </c>
      <c r="F29" s="29">
        <f t="shared" si="1"/>
        <v>-1029335</v>
      </c>
      <c r="G29" s="34">
        <f>+Inputs!$D$2</f>
        <v>0.3795</v>
      </c>
      <c r="H29" s="2"/>
      <c r="I29" s="27">
        <f t="shared" si="7"/>
        <v>1165289</v>
      </c>
      <c r="J29" s="27"/>
      <c r="K29" s="27">
        <f t="shared" si="2"/>
        <v>6474</v>
      </c>
      <c r="L29" s="27">
        <f t="shared" si="8"/>
        <v>135954</v>
      </c>
      <c r="M29" s="27">
        <f t="shared" si="3"/>
        <v>2456.8829999999998</v>
      </c>
      <c r="N29" s="27">
        <f t="shared" si="4"/>
        <v>2456.8829999999998</v>
      </c>
      <c r="O29" s="27">
        <f t="shared" si="9"/>
        <v>-390632.63250000059</v>
      </c>
      <c r="P29" s="27">
        <f t="shared" si="10"/>
        <v>390632.63250000059</v>
      </c>
      <c r="Q29" s="4"/>
      <c r="R29" s="4"/>
      <c r="S29" s="4"/>
    </row>
    <row r="30" spans="1:19">
      <c r="A30" s="30">
        <v>36434</v>
      </c>
      <c r="B30" s="3"/>
      <c r="C30" s="6">
        <v>22</v>
      </c>
      <c r="D30" s="29">
        <f t="shared" si="0"/>
        <v>6474</v>
      </c>
      <c r="E30" s="29">
        <f t="shared" si="6"/>
        <v>142428</v>
      </c>
      <c r="F30" s="29">
        <f t="shared" si="1"/>
        <v>-1022861</v>
      </c>
      <c r="G30" s="34">
        <f>+Inputs!$D$2</f>
        <v>0.3795</v>
      </c>
      <c r="H30" s="2"/>
      <c r="I30" s="27">
        <f t="shared" si="7"/>
        <v>1165289</v>
      </c>
      <c r="J30" s="27"/>
      <c r="K30" s="27">
        <f t="shared" si="2"/>
        <v>6474</v>
      </c>
      <c r="L30" s="27">
        <f t="shared" si="8"/>
        <v>142428</v>
      </c>
      <c r="M30" s="27">
        <f t="shared" si="3"/>
        <v>2456.8829999999998</v>
      </c>
      <c r="N30" s="27">
        <f t="shared" si="4"/>
        <v>2456.8829999999998</v>
      </c>
      <c r="O30" s="27">
        <f t="shared" si="9"/>
        <v>-388175.74950000062</v>
      </c>
      <c r="P30" s="27">
        <f t="shared" si="10"/>
        <v>388175.74950000062</v>
      </c>
      <c r="Q30" s="112"/>
    </row>
    <row r="31" spans="1:19">
      <c r="A31" s="31">
        <v>36465</v>
      </c>
      <c r="B31" s="3"/>
      <c r="C31" s="6">
        <v>23</v>
      </c>
      <c r="D31" s="29">
        <f t="shared" si="0"/>
        <v>6474</v>
      </c>
      <c r="E31" s="29">
        <f t="shared" si="6"/>
        <v>148902</v>
      </c>
      <c r="F31" s="29">
        <f t="shared" si="1"/>
        <v>-1016387</v>
      </c>
      <c r="G31" s="34">
        <f>+Inputs!$D$2</f>
        <v>0.3795</v>
      </c>
      <c r="H31" s="2"/>
      <c r="I31" s="27">
        <f t="shared" si="7"/>
        <v>1165289</v>
      </c>
      <c r="J31" s="27"/>
      <c r="K31" s="27">
        <f t="shared" si="2"/>
        <v>6474</v>
      </c>
      <c r="L31" s="27">
        <f t="shared" si="8"/>
        <v>148902</v>
      </c>
      <c r="M31" s="27">
        <f t="shared" si="3"/>
        <v>2456.8829999999998</v>
      </c>
      <c r="N31" s="27">
        <f t="shared" si="4"/>
        <v>2456.8829999999998</v>
      </c>
      <c r="O31" s="27">
        <f t="shared" si="9"/>
        <v>-385718.86650000064</v>
      </c>
      <c r="P31" s="27">
        <f t="shared" si="10"/>
        <v>385718.86650000064</v>
      </c>
      <c r="Q31" s="112"/>
    </row>
    <row r="32" spans="1:19">
      <c r="A32" s="30">
        <v>36495</v>
      </c>
      <c r="B32" s="3"/>
      <c r="C32" s="6">
        <v>24</v>
      </c>
      <c r="D32" s="29">
        <f t="shared" si="0"/>
        <v>6474</v>
      </c>
      <c r="E32" s="29">
        <f t="shared" si="6"/>
        <v>155376</v>
      </c>
      <c r="F32" s="29">
        <f t="shared" si="1"/>
        <v>-1009913</v>
      </c>
      <c r="G32" s="34">
        <f>+Inputs!$D$2</f>
        <v>0.3795</v>
      </c>
      <c r="H32" s="2"/>
      <c r="I32" s="27">
        <f t="shared" si="7"/>
        <v>1165289</v>
      </c>
      <c r="J32" s="27"/>
      <c r="K32" s="27">
        <f t="shared" si="2"/>
        <v>6474</v>
      </c>
      <c r="L32" s="27">
        <f t="shared" si="8"/>
        <v>155376</v>
      </c>
      <c r="M32" s="27">
        <f t="shared" si="3"/>
        <v>2456.8829999999998</v>
      </c>
      <c r="N32" s="27">
        <f t="shared" si="4"/>
        <v>2456.8829999999998</v>
      </c>
      <c r="O32" s="27">
        <f t="shared" si="9"/>
        <v>-383261.98350000067</v>
      </c>
      <c r="P32" s="27">
        <f t="shared" si="10"/>
        <v>383261.98350000067</v>
      </c>
      <c r="Q32" s="112"/>
    </row>
    <row r="33" spans="1:21">
      <c r="A33" s="31">
        <v>36526</v>
      </c>
      <c r="B33" s="3"/>
      <c r="C33" s="6">
        <v>25</v>
      </c>
      <c r="D33" s="29">
        <f t="shared" si="0"/>
        <v>6474</v>
      </c>
      <c r="E33" s="29">
        <f t="shared" si="6"/>
        <v>161850</v>
      </c>
      <c r="F33" s="29">
        <f t="shared" si="1"/>
        <v>-1003439</v>
      </c>
      <c r="G33" s="34">
        <f>+Inputs!$D$2</f>
        <v>0.3795</v>
      </c>
      <c r="H33" s="2"/>
      <c r="I33" s="27">
        <f t="shared" si="7"/>
        <v>1165289</v>
      </c>
      <c r="J33" s="27"/>
      <c r="K33" s="27">
        <f t="shared" si="2"/>
        <v>6474</v>
      </c>
      <c r="L33" s="27">
        <f t="shared" si="8"/>
        <v>161850</v>
      </c>
      <c r="M33" s="27">
        <f t="shared" si="3"/>
        <v>2456.8829999999998</v>
      </c>
      <c r="N33" s="27">
        <f t="shared" si="4"/>
        <v>2456.8829999999998</v>
      </c>
      <c r="O33" s="27">
        <f t="shared" si="9"/>
        <v>-380805.1005000007</v>
      </c>
      <c r="P33" s="27">
        <f t="shared" si="10"/>
        <v>380805.1005000007</v>
      </c>
      <c r="Q33" s="112"/>
    </row>
    <row r="34" spans="1:21">
      <c r="A34" s="30">
        <v>36557</v>
      </c>
      <c r="B34" s="3"/>
      <c r="C34" s="6">
        <v>26</v>
      </c>
      <c r="D34" s="29">
        <f t="shared" si="0"/>
        <v>6474</v>
      </c>
      <c r="E34" s="29">
        <f t="shared" si="6"/>
        <v>168324</v>
      </c>
      <c r="F34" s="29">
        <f t="shared" si="1"/>
        <v>-996965</v>
      </c>
      <c r="G34" s="34">
        <f>+Inputs!$D$2</f>
        <v>0.3795</v>
      </c>
      <c r="H34" s="2"/>
      <c r="I34" s="27">
        <f t="shared" si="7"/>
        <v>1165289</v>
      </c>
      <c r="J34" s="27"/>
      <c r="K34" s="27">
        <f t="shared" si="2"/>
        <v>6474</v>
      </c>
      <c r="L34" s="27">
        <f t="shared" si="8"/>
        <v>168324</v>
      </c>
      <c r="M34" s="27">
        <f t="shared" si="3"/>
        <v>2456.8829999999998</v>
      </c>
      <c r="N34" s="27">
        <f t="shared" si="4"/>
        <v>2456.8829999999998</v>
      </c>
      <c r="O34" s="27">
        <f t="shared" si="9"/>
        <v>-378348.21750000073</v>
      </c>
      <c r="P34" s="27">
        <f t="shared" si="10"/>
        <v>378348.21750000073</v>
      </c>
      <c r="Q34" s="112"/>
    </row>
    <row r="35" spans="1:21">
      <c r="A35" s="31">
        <v>36586</v>
      </c>
      <c r="B35" s="3"/>
      <c r="C35" s="6">
        <v>27</v>
      </c>
      <c r="D35" s="29">
        <f t="shared" si="0"/>
        <v>6474</v>
      </c>
      <c r="E35" s="29">
        <f t="shared" si="6"/>
        <v>174798</v>
      </c>
      <c r="F35" s="29">
        <f t="shared" si="1"/>
        <v>-990491</v>
      </c>
      <c r="G35" s="34">
        <f>+Inputs!$D$2</f>
        <v>0.3795</v>
      </c>
      <c r="H35" s="2"/>
      <c r="I35" s="27">
        <f t="shared" si="7"/>
        <v>1165289</v>
      </c>
      <c r="J35" s="27"/>
      <c r="K35" s="27">
        <f t="shared" si="2"/>
        <v>6474</v>
      </c>
      <c r="L35" s="27">
        <f t="shared" si="8"/>
        <v>174798</v>
      </c>
      <c r="M35" s="27">
        <f t="shared" si="3"/>
        <v>2456.8829999999998</v>
      </c>
      <c r="N35" s="27">
        <f t="shared" si="4"/>
        <v>2456.8829999999998</v>
      </c>
      <c r="O35" s="27">
        <f t="shared" si="9"/>
        <v>-375891.33450000075</v>
      </c>
      <c r="P35" s="27">
        <f t="shared" si="10"/>
        <v>375891.33450000075</v>
      </c>
    </row>
    <row r="36" spans="1:21">
      <c r="A36" s="30">
        <v>36617</v>
      </c>
      <c r="B36" s="3"/>
      <c r="C36" s="6">
        <v>28</v>
      </c>
      <c r="D36" s="29">
        <f t="shared" si="0"/>
        <v>6474</v>
      </c>
      <c r="E36" s="29">
        <f t="shared" si="6"/>
        <v>181272</v>
      </c>
      <c r="F36" s="29">
        <f t="shared" si="1"/>
        <v>-984017</v>
      </c>
      <c r="G36" s="34">
        <f>+Inputs!$D$2</f>
        <v>0.3795</v>
      </c>
      <c r="H36" s="2"/>
      <c r="I36" s="27">
        <f t="shared" si="7"/>
        <v>1165289</v>
      </c>
      <c r="J36" s="27"/>
      <c r="K36" s="27">
        <f t="shared" si="2"/>
        <v>6474</v>
      </c>
      <c r="L36" s="27">
        <f t="shared" si="8"/>
        <v>181272</v>
      </c>
      <c r="M36" s="27">
        <f t="shared" si="3"/>
        <v>2456.8829999999998</v>
      </c>
      <c r="N36" s="27">
        <f t="shared" si="4"/>
        <v>2456.8829999999998</v>
      </c>
      <c r="O36" s="27">
        <f t="shared" si="9"/>
        <v>-373434.45150000078</v>
      </c>
      <c r="P36" s="27">
        <f t="shared" si="10"/>
        <v>373434.45150000078</v>
      </c>
    </row>
    <row r="37" spans="1:21">
      <c r="A37" s="31">
        <v>36647</v>
      </c>
      <c r="B37" s="3"/>
      <c r="C37" s="6">
        <v>29</v>
      </c>
      <c r="D37" s="29">
        <f t="shared" si="0"/>
        <v>6474</v>
      </c>
      <c r="E37" s="29">
        <f t="shared" si="6"/>
        <v>187746</v>
      </c>
      <c r="F37" s="29">
        <f t="shared" si="1"/>
        <v>-977543</v>
      </c>
      <c r="G37" s="34">
        <f>+Inputs!$D$2</f>
        <v>0.3795</v>
      </c>
      <c r="H37" s="2"/>
      <c r="I37" s="27">
        <f t="shared" si="7"/>
        <v>1165289</v>
      </c>
      <c r="J37" s="27"/>
      <c r="K37" s="27">
        <f t="shared" si="2"/>
        <v>6474</v>
      </c>
      <c r="L37" s="27">
        <f t="shared" si="8"/>
        <v>187746</v>
      </c>
      <c r="M37" s="27">
        <f t="shared" si="3"/>
        <v>2456.8829999999998</v>
      </c>
      <c r="N37" s="27">
        <f t="shared" si="4"/>
        <v>2456.8829999999998</v>
      </c>
      <c r="O37" s="27">
        <f t="shared" si="9"/>
        <v>-370977.56850000081</v>
      </c>
      <c r="P37" s="27">
        <f t="shared" si="10"/>
        <v>370977.56850000081</v>
      </c>
    </row>
    <row r="38" spans="1:21">
      <c r="A38" s="30">
        <v>36678</v>
      </c>
      <c r="B38" s="3"/>
      <c r="C38" s="6">
        <v>30</v>
      </c>
      <c r="D38" s="29">
        <f t="shared" si="0"/>
        <v>6474</v>
      </c>
      <c r="E38" s="29">
        <f t="shared" si="6"/>
        <v>194220</v>
      </c>
      <c r="F38" s="29">
        <f t="shared" si="1"/>
        <v>-971069</v>
      </c>
      <c r="G38" s="34">
        <f>+Inputs!$D$2</f>
        <v>0.3795</v>
      </c>
      <c r="H38" s="2"/>
      <c r="I38" s="27">
        <f t="shared" si="7"/>
        <v>1165289</v>
      </c>
      <c r="J38" s="27"/>
      <c r="K38" s="27">
        <f t="shared" si="2"/>
        <v>6474</v>
      </c>
      <c r="L38" s="27">
        <f t="shared" si="8"/>
        <v>194220</v>
      </c>
      <c r="M38" s="27">
        <f t="shared" si="3"/>
        <v>2456.8829999999998</v>
      </c>
      <c r="N38" s="27">
        <f t="shared" si="4"/>
        <v>2456.8829999999998</v>
      </c>
      <c r="O38" s="27">
        <f t="shared" si="9"/>
        <v>-368520.68550000084</v>
      </c>
      <c r="P38" s="27">
        <f t="shared" si="10"/>
        <v>368520.68550000084</v>
      </c>
    </row>
    <row r="39" spans="1:21">
      <c r="A39" s="31">
        <v>36708</v>
      </c>
      <c r="B39" s="2"/>
      <c r="C39" s="6">
        <v>31</v>
      </c>
      <c r="D39" s="29">
        <f t="shared" si="0"/>
        <v>6474</v>
      </c>
      <c r="E39" s="29">
        <f t="shared" si="6"/>
        <v>200694</v>
      </c>
      <c r="F39" s="29">
        <f t="shared" si="1"/>
        <v>-964595</v>
      </c>
      <c r="G39" s="34">
        <f>+Inputs!$D$2</f>
        <v>0.3795</v>
      </c>
      <c r="H39" s="2"/>
      <c r="I39" s="27">
        <f t="shared" si="7"/>
        <v>1165289</v>
      </c>
      <c r="J39" s="27"/>
      <c r="K39" s="27">
        <f t="shared" si="2"/>
        <v>6474</v>
      </c>
      <c r="L39" s="27">
        <f t="shared" si="8"/>
        <v>200694</v>
      </c>
      <c r="M39" s="27">
        <f t="shared" si="3"/>
        <v>2456.8829999999998</v>
      </c>
      <c r="N39" s="27">
        <f t="shared" si="4"/>
        <v>2456.8829999999998</v>
      </c>
      <c r="O39" s="27">
        <f t="shared" si="9"/>
        <v>-366063.80250000086</v>
      </c>
      <c r="P39" s="27">
        <f t="shared" si="10"/>
        <v>366063.80250000086</v>
      </c>
    </row>
    <row r="40" spans="1:21">
      <c r="A40" s="30">
        <v>36739</v>
      </c>
      <c r="B40" s="2"/>
      <c r="C40" s="6">
        <v>32</v>
      </c>
      <c r="D40" s="29">
        <f t="shared" si="0"/>
        <v>6474</v>
      </c>
      <c r="E40" s="29">
        <f t="shared" si="6"/>
        <v>207168</v>
      </c>
      <c r="F40" s="29">
        <f t="shared" si="1"/>
        <v>-958121</v>
      </c>
      <c r="G40" s="34">
        <f>+Inputs!$D$2</f>
        <v>0.3795</v>
      </c>
      <c r="H40" s="2"/>
      <c r="I40" s="27">
        <f t="shared" si="7"/>
        <v>1165289</v>
      </c>
      <c r="J40" s="2"/>
      <c r="K40" s="27">
        <f t="shared" si="2"/>
        <v>6474</v>
      </c>
      <c r="L40" s="27">
        <f t="shared" si="8"/>
        <v>207168</v>
      </c>
      <c r="M40" s="27">
        <f t="shared" si="3"/>
        <v>2456.8829999999998</v>
      </c>
      <c r="N40" s="27">
        <f t="shared" si="4"/>
        <v>2456.8829999999998</v>
      </c>
      <c r="O40" s="27">
        <f t="shared" si="9"/>
        <v>-363606.91950000089</v>
      </c>
      <c r="P40" s="27">
        <f t="shared" si="10"/>
        <v>363606.91950000089</v>
      </c>
    </row>
    <row r="41" spans="1:21">
      <c r="A41" s="31">
        <v>36770</v>
      </c>
      <c r="C41" s="6">
        <v>33</v>
      </c>
      <c r="D41" s="29">
        <f t="shared" ref="D41:D72" si="12">ROUND(-(+$B$9/180)*1,0)</f>
        <v>6474</v>
      </c>
      <c r="E41" s="29">
        <f t="shared" si="6"/>
        <v>213642</v>
      </c>
      <c r="F41" s="29">
        <f t="shared" ref="F41:F72" si="13">$B$9+E41</f>
        <v>-951647</v>
      </c>
      <c r="G41" s="34">
        <f>+Inputs!$D$2</f>
        <v>0.3795</v>
      </c>
      <c r="I41" s="27">
        <f t="shared" si="7"/>
        <v>1165289</v>
      </c>
      <c r="K41" s="27">
        <f t="shared" ref="K41:K72" si="14">D41</f>
        <v>6474</v>
      </c>
      <c r="L41" s="27">
        <f t="shared" si="8"/>
        <v>213642</v>
      </c>
      <c r="M41" s="27">
        <f t="shared" ref="M41:M72" si="15">K41*G41</f>
        <v>2456.8829999999998</v>
      </c>
      <c r="N41" s="27">
        <f t="shared" ref="N41:N72" si="16">M41-J41</f>
        <v>2456.8829999999998</v>
      </c>
      <c r="O41" s="27">
        <f t="shared" si="9"/>
        <v>-361150.03650000092</v>
      </c>
      <c r="P41" s="27">
        <f t="shared" si="10"/>
        <v>361150.03650000092</v>
      </c>
    </row>
    <row r="42" spans="1:21">
      <c r="A42" s="30">
        <v>36800</v>
      </c>
      <c r="C42" s="6">
        <v>34</v>
      </c>
      <c r="D42" s="29">
        <f t="shared" si="12"/>
        <v>6474</v>
      </c>
      <c r="E42" s="29">
        <f t="shared" ref="E42:E73" si="17">+E41+D42</f>
        <v>220116</v>
      </c>
      <c r="F42" s="29">
        <f t="shared" si="13"/>
        <v>-945173</v>
      </c>
      <c r="G42" s="34">
        <f>+Inputs!$D$2</f>
        <v>0.3795</v>
      </c>
      <c r="I42" s="27">
        <f t="shared" ref="I42:I73" si="18">+I41+H42</f>
        <v>1165289</v>
      </c>
      <c r="K42" s="27">
        <f t="shared" si="14"/>
        <v>6474</v>
      </c>
      <c r="L42" s="27">
        <f t="shared" ref="L42:L73" si="19">+L41+K42</f>
        <v>220116</v>
      </c>
      <c r="M42" s="27">
        <f t="shared" si="15"/>
        <v>2456.8829999999998</v>
      </c>
      <c r="N42" s="27">
        <f t="shared" si="16"/>
        <v>2456.8829999999998</v>
      </c>
      <c r="O42" s="27">
        <f t="shared" ref="O42:O73" si="20">+O41+N42</f>
        <v>-358693.15350000095</v>
      </c>
      <c r="P42" s="27">
        <f t="shared" ref="P42:P73" si="21">P41-N42</f>
        <v>358693.15350000095</v>
      </c>
    </row>
    <row r="43" spans="1:21">
      <c r="A43" s="31">
        <v>36831</v>
      </c>
      <c r="C43" s="6">
        <v>35</v>
      </c>
      <c r="D43" s="29">
        <f t="shared" si="12"/>
        <v>6474</v>
      </c>
      <c r="E43" s="29">
        <f t="shared" si="17"/>
        <v>226590</v>
      </c>
      <c r="F43" s="29">
        <f t="shared" si="13"/>
        <v>-938699</v>
      </c>
      <c r="G43" s="34">
        <f>+Inputs!$D$2</f>
        <v>0.3795</v>
      </c>
      <c r="I43" s="27">
        <f t="shared" si="18"/>
        <v>1165289</v>
      </c>
      <c r="K43" s="27">
        <f t="shared" si="14"/>
        <v>6474</v>
      </c>
      <c r="L43" s="27">
        <f t="shared" si="19"/>
        <v>226590</v>
      </c>
      <c r="M43" s="27">
        <f t="shared" si="15"/>
        <v>2456.8829999999998</v>
      </c>
      <c r="N43" s="27">
        <f t="shared" si="16"/>
        <v>2456.8829999999998</v>
      </c>
      <c r="O43" s="27">
        <f t="shared" si="20"/>
        <v>-356236.27050000097</v>
      </c>
      <c r="P43" s="27">
        <f t="shared" si="21"/>
        <v>356236.27050000097</v>
      </c>
    </row>
    <row r="44" spans="1:21">
      <c r="A44" s="30">
        <v>36861</v>
      </c>
      <c r="C44" s="6">
        <v>36</v>
      </c>
      <c r="D44" s="29">
        <f t="shared" si="12"/>
        <v>6474</v>
      </c>
      <c r="E44" s="29">
        <f t="shared" si="17"/>
        <v>233064</v>
      </c>
      <c r="F44" s="29">
        <f t="shared" si="13"/>
        <v>-932225</v>
      </c>
      <c r="G44" s="34">
        <f>+Inputs!$D$2</f>
        <v>0.3795</v>
      </c>
      <c r="I44" s="27">
        <f t="shared" si="18"/>
        <v>1165289</v>
      </c>
      <c r="K44" s="27">
        <f t="shared" si="14"/>
        <v>6474</v>
      </c>
      <c r="L44" s="27">
        <f t="shared" si="19"/>
        <v>233064</v>
      </c>
      <c r="M44" s="27">
        <f t="shared" si="15"/>
        <v>2456.8829999999998</v>
      </c>
      <c r="N44" s="27">
        <f t="shared" si="16"/>
        <v>2456.8829999999998</v>
      </c>
      <c r="O44" s="27">
        <f t="shared" si="20"/>
        <v>-353779.387500001</v>
      </c>
      <c r="P44" s="27">
        <f t="shared" si="21"/>
        <v>353779.387500001</v>
      </c>
      <c r="U44" s="98"/>
    </row>
    <row r="45" spans="1:21">
      <c r="A45" s="31">
        <v>36892</v>
      </c>
      <c r="C45" s="6">
        <v>37</v>
      </c>
      <c r="D45" s="29">
        <f t="shared" si="12"/>
        <v>6474</v>
      </c>
      <c r="E45" s="29">
        <f t="shared" si="17"/>
        <v>239538</v>
      </c>
      <c r="F45" s="29">
        <f t="shared" si="13"/>
        <v>-925751</v>
      </c>
      <c r="G45" s="34">
        <f>+Inputs!$D$2</f>
        <v>0.3795</v>
      </c>
      <c r="I45" s="27">
        <f t="shared" si="18"/>
        <v>1165289</v>
      </c>
      <c r="K45" s="27">
        <f t="shared" si="14"/>
        <v>6474</v>
      </c>
      <c r="L45" s="27">
        <f t="shared" si="19"/>
        <v>239538</v>
      </c>
      <c r="M45" s="27">
        <f t="shared" si="15"/>
        <v>2456.8829999999998</v>
      </c>
      <c r="N45" s="27">
        <f t="shared" si="16"/>
        <v>2456.8829999999998</v>
      </c>
      <c r="O45" s="27">
        <f t="shared" si="20"/>
        <v>-351322.50450000103</v>
      </c>
      <c r="P45" s="27">
        <f t="shared" si="21"/>
        <v>351322.50450000103</v>
      </c>
      <c r="U45" s="98"/>
    </row>
    <row r="46" spans="1:21">
      <c r="A46" s="30">
        <v>36923</v>
      </c>
      <c r="C46" s="6">
        <v>38</v>
      </c>
      <c r="D46" s="29">
        <f t="shared" si="12"/>
        <v>6474</v>
      </c>
      <c r="E46" s="29">
        <f t="shared" si="17"/>
        <v>246012</v>
      </c>
      <c r="F46" s="29">
        <f t="shared" si="13"/>
        <v>-919277</v>
      </c>
      <c r="G46" s="34">
        <f>+Inputs!$D$2</f>
        <v>0.3795</v>
      </c>
      <c r="I46" s="27">
        <f t="shared" si="18"/>
        <v>1165289</v>
      </c>
      <c r="K46" s="27">
        <f t="shared" si="14"/>
        <v>6474</v>
      </c>
      <c r="L46" s="27">
        <f t="shared" si="19"/>
        <v>246012</v>
      </c>
      <c r="M46" s="27">
        <f t="shared" si="15"/>
        <v>2456.8829999999998</v>
      </c>
      <c r="N46" s="27">
        <f t="shared" si="16"/>
        <v>2456.8829999999998</v>
      </c>
      <c r="O46" s="27">
        <f t="shared" si="20"/>
        <v>-348865.62150000106</v>
      </c>
      <c r="P46" s="27">
        <f t="shared" si="21"/>
        <v>348865.62150000106</v>
      </c>
      <c r="U46" s="98"/>
    </row>
    <row r="47" spans="1:21">
      <c r="A47" s="31">
        <v>36951</v>
      </c>
      <c r="C47" s="6">
        <v>39</v>
      </c>
      <c r="D47" s="29">
        <f t="shared" si="12"/>
        <v>6474</v>
      </c>
      <c r="E47" s="29">
        <f t="shared" si="17"/>
        <v>252486</v>
      </c>
      <c r="F47" s="29">
        <f t="shared" si="13"/>
        <v>-912803</v>
      </c>
      <c r="G47" s="34">
        <f>+Inputs!$D$2</f>
        <v>0.3795</v>
      </c>
      <c r="I47" s="27">
        <f t="shared" si="18"/>
        <v>1165289</v>
      </c>
      <c r="K47" s="27">
        <f t="shared" si="14"/>
        <v>6474</v>
      </c>
      <c r="L47" s="27">
        <f t="shared" si="19"/>
        <v>252486</v>
      </c>
      <c r="M47" s="27">
        <f t="shared" si="15"/>
        <v>2456.8829999999998</v>
      </c>
      <c r="N47" s="27">
        <f t="shared" si="16"/>
        <v>2456.8829999999998</v>
      </c>
      <c r="O47" s="27">
        <f t="shared" si="20"/>
        <v>-346408.73850000108</v>
      </c>
      <c r="P47" s="27">
        <f t="shared" si="21"/>
        <v>346408.73850000108</v>
      </c>
      <c r="U47" s="98"/>
    </row>
    <row r="48" spans="1:21">
      <c r="A48" s="30">
        <v>36982</v>
      </c>
      <c r="C48" s="6">
        <v>40</v>
      </c>
      <c r="D48" s="29">
        <f t="shared" si="12"/>
        <v>6474</v>
      </c>
      <c r="E48" s="29">
        <f t="shared" si="17"/>
        <v>258960</v>
      </c>
      <c r="F48" s="29">
        <f t="shared" si="13"/>
        <v>-906329</v>
      </c>
      <c r="G48" s="34">
        <f>+Inputs!$D$2</f>
        <v>0.3795</v>
      </c>
      <c r="I48" s="27">
        <f t="shared" si="18"/>
        <v>1165289</v>
      </c>
      <c r="K48" s="27">
        <f t="shared" si="14"/>
        <v>6474</v>
      </c>
      <c r="L48" s="27">
        <f t="shared" si="19"/>
        <v>258960</v>
      </c>
      <c r="M48" s="27">
        <f t="shared" si="15"/>
        <v>2456.8829999999998</v>
      </c>
      <c r="N48" s="27">
        <f t="shared" si="16"/>
        <v>2456.8829999999998</v>
      </c>
      <c r="O48" s="27">
        <f t="shared" si="20"/>
        <v>-343951.85550000111</v>
      </c>
      <c r="P48" s="27">
        <f t="shared" si="21"/>
        <v>343951.85550000111</v>
      </c>
      <c r="U48" s="98"/>
    </row>
    <row r="49" spans="1:21">
      <c r="A49" s="31">
        <v>37012</v>
      </c>
      <c r="C49" s="6">
        <v>41</v>
      </c>
      <c r="D49" s="29">
        <f t="shared" si="12"/>
        <v>6474</v>
      </c>
      <c r="E49" s="29">
        <f t="shared" si="17"/>
        <v>265434</v>
      </c>
      <c r="F49" s="29">
        <f t="shared" si="13"/>
        <v>-899855</v>
      </c>
      <c r="G49" s="34">
        <f>+Inputs!$D$2</f>
        <v>0.3795</v>
      </c>
      <c r="I49" s="27">
        <f t="shared" si="18"/>
        <v>1165289</v>
      </c>
      <c r="K49" s="27">
        <f t="shared" si="14"/>
        <v>6474</v>
      </c>
      <c r="L49" s="27">
        <f t="shared" si="19"/>
        <v>265434</v>
      </c>
      <c r="M49" s="27">
        <f t="shared" si="15"/>
        <v>2456.8829999999998</v>
      </c>
      <c r="N49" s="27">
        <f t="shared" si="16"/>
        <v>2456.8829999999998</v>
      </c>
      <c r="O49" s="27">
        <f t="shared" si="20"/>
        <v>-341494.97250000114</v>
      </c>
      <c r="P49" s="27">
        <f t="shared" si="21"/>
        <v>341494.97250000114</v>
      </c>
      <c r="U49" s="98"/>
    </row>
    <row r="50" spans="1:21">
      <c r="A50" s="30">
        <v>37043</v>
      </c>
      <c r="C50" s="6">
        <v>42</v>
      </c>
      <c r="D50" s="29">
        <f t="shared" si="12"/>
        <v>6474</v>
      </c>
      <c r="E50" s="29">
        <f t="shared" si="17"/>
        <v>271908</v>
      </c>
      <c r="F50" s="29">
        <f t="shared" si="13"/>
        <v>-893381</v>
      </c>
      <c r="G50" s="34">
        <f>+Inputs!$D$2</f>
        <v>0.3795</v>
      </c>
      <c r="I50" s="27">
        <f t="shared" si="18"/>
        <v>1165289</v>
      </c>
      <c r="K50" s="27">
        <f t="shared" si="14"/>
        <v>6474</v>
      </c>
      <c r="L50" s="27">
        <f t="shared" si="19"/>
        <v>271908</v>
      </c>
      <c r="M50" s="27">
        <f t="shared" si="15"/>
        <v>2456.8829999999998</v>
      </c>
      <c r="N50" s="27">
        <f t="shared" si="16"/>
        <v>2456.8829999999998</v>
      </c>
      <c r="O50" s="27">
        <f t="shared" si="20"/>
        <v>-339038.08950000117</v>
      </c>
      <c r="P50" s="27">
        <f t="shared" si="21"/>
        <v>339038.08950000117</v>
      </c>
      <c r="U50" s="98"/>
    </row>
    <row r="51" spans="1:21">
      <c r="A51" s="31">
        <v>37073</v>
      </c>
      <c r="C51" s="6">
        <v>43</v>
      </c>
      <c r="D51" s="29">
        <f t="shared" si="12"/>
        <v>6474</v>
      </c>
      <c r="E51" s="29">
        <f t="shared" si="17"/>
        <v>278382</v>
      </c>
      <c r="F51" s="29">
        <f t="shared" si="13"/>
        <v>-886907</v>
      </c>
      <c r="G51" s="34">
        <f>+Inputs!$D$2</f>
        <v>0.3795</v>
      </c>
      <c r="I51" s="27">
        <f t="shared" si="18"/>
        <v>1165289</v>
      </c>
      <c r="K51" s="27">
        <f t="shared" si="14"/>
        <v>6474</v>
      </c>
      <c r="L51" s="27">
        <f t="shared" si="19"/>
        <v>278382</v>
      </c>
      <c r="M51" s="27">
        <f t="shared" si="15"/>
        <v>2456.8829999999998</v>
      </c>
      <c r="N51" s="27">
        <f t="shared" si="16"/>
        <v>2456.8829999999998</v>
      </c>
      <c r="O51" s="27">
        <f t="shared" si="20"/>
        <v>-336581.20650000119</v>
      </c>
      <c r="P51" s="27">
        <f t="shared" si="21"/>
        <v>336581.20650000119</v>
      </c>
      <c r="U51" s="98"/>
    </row>
    <row r="52" spans="1:21">
      <c r="A52" s="30">
        <v>37104</v>
      </c>
      <c r="C52" s="6">
        <v>44</v>
      </c>
      <c r="D52" s="29">
        <f t="shared" si="12"/>
        <v>6474</v>
      </c>
      <c r="E52" s="29">
        <f t="shared" si="17"/>
        <v>284856</v>
      </c>
      <c r="F52" s="29">
        <f t="shared" si="13"/>
        <v>-880433</v>
      </c>
      <c r="G52" s="34">
        <f>+Inputs!$D$2</f>
        <v>0.3795</v>
      </c>
      <c r="I52" s="27">
        <f t="shared" si="18"/>
        <v>1165289</v>
      </c>
      <c r="K52" s="27">
        <f t="shared" si="14"/>
        <v>6474</v>
      </c>
      <c r="L52" s="27">
        <f t="shared" si="19"/>
        <v>284856</v>
      </c>
      <c r="M52" s="27">
        <f t="shared" si="15"/>
        <v>2456.8829999999998</v>
      </c>
      <c r="N52" s="27">
        <f t="shared" si="16"/>
        <v>2456.8829999999998</v>
      </c>
      <c r="O52" s="27">
        <f t="shared" si="20"/>
        <v>-334124.32350000122</v>
      </c>
      <c r="P52" s="27">
        <f t="shared" si="21"/>
        <v>334124.32350000122</v>
      </c>
      <c r="U52" s="98"/>
    </row>
    <row r="53" spans="1:21">
      <c r="A53" s="31">
        <v>37135</v>
      </c>
      <c r="C53" s="6">
        <v>45</v>
      </c>
      <c r="D53" s="29">
        <f t="shared" si="12"/>
        <v>6474</v>
      </c>
      <c r="E53" s="29">
        <f t="shared" si="17"/>
        <v>291330</v>
      </c>
      <c r="F53" s="29">
        <f t="shared" si="13"/>
        <v>-873959</v>
      </c>
      <c r="G53" s="34">
        <f>+Inputs!$D$2</f>
        <v>0.3795</v>
      </c>
      <c r="I53" s="27">
        <f t="shared" si="18"/>
        <v>1165289</v>
      </c>
      <c r="K53" s="27">
        <f t="shared" si="14"/>
        <v>6474</v>
      </c>
      <c r="L53" s="27">
        <f t="shared" si="19"/>
        <v>291330</v>
      </c>
      <c r="M53" s="27">
        <f t="shared" si="15"/>
        <v>2456.8829999999998</v>
      </c>
      <c r="N53" s="27">
        <f t="shared" si="16"/>
        <v>2456.8829999999998</v>
      </c>
      <c r="O53" s="27">
        <f t="shared" si="20"/>
        <v>-331667.44050000125</v>
      </c>
      <c r="P53" s="27">
        <f t="shared" si="21"/>
        <v>331667.44050000125</v>
      </c>
      <c r="U53" s="98"/>
    </row>
    <row r="54" spans="1:21">
      <c r="A54" s="30">
        <v>37165</v>
      </c>
      <c r="C54" s="6">
        <v>46</v>
      </c>
      <c r="D54" s="29">
        <f t="shared" si="12"/>
        <v>6474</v>
      </c>
      <c r="E54" s="29">
        <f t="shared" si="17"/>
        <v>297804</v>
      </c>
      <c r="F54" s="29">
        <f t="shared" si="13"/>
        <v>-867485</v>
      </c>
      <c r="G54" s="34">
        <f>+Inputs!$D$2</f>
        <v>0.3795</v>
      </c>
      <c r="I54" s="27">
        <f t="shared" si="18"/>
        <v>1165289</v>
      </c>
      <c r="K54" s="27">
        <f t="shared" si="14"/>
        <v>6474</v>
      </c>
      <c r="L54" s="27">
        <f t="shared" si="19"/>
        <v>297804</v>
      </c>
      <c r="M54" s="27">
        <f t="shared" si="15"/>
        <v>2456.8829999999998</v>
      </c>
      <c r="N54" s="27">
        <f t="shared" si="16"/>
        <v>2456.8829999999998</v>
      </c>
      <c r="O54" s="27">
        <f t="shared" si="20"/>
        <v>-329210.55750000128</v>
      </c>
      <c r="P54" s="27">
        <f t="shared" si="21"/>
        <v>329210.55750000128</v>
      </c>
      <c r="U54" s="98"/>
    </row>
    <row r="55" spans="1:21">
      <c r="A55" s="31">
        <v>37196</v>
      </c>
      <c r="C55" s="6">
        <v>47</v>
      </c>
      <c r="D55" s="29">
        <f t="shared" si="12"/>
        <v>6474</v>
      </c>
      <c r="E55" s="29">
        <f t="shared" si="17"/>
        <v>304278</v>
      </c>
      <c r="F55" s="29">
        <f t="shared" si="13"/>
        <v>-861011</v>
      </c>
      <c r="G55" s="34">
        <f>+Inputs!$D$2</f>
        <v>0.3795</v>
      </c>
      <c r="I55" s="27">
        <f t="shared" si="18"/>
        <v>1165289</v>
      </c>
      <c r="K55" s="27">
        <f t="shared" si="14"/>
        <v>6474</v>
      </c>
      <c r="L55" s="27">
        <f t="shared" si="19"/>
        <v>304278</v>
      </c>
      <c r="M55" s="27">
        <f t="shared" si="15"/>
        <v>2456.8829999999998</v>
      </c>
      <c r="N55" s="27">
        <f t="shared" si="16"/>
        <v>2456.8829999999998</v>
      </c>
      <c r="O55" s="27">
        <f t="shared" si="20"/>
        <v>-326753.6745000013</v>
      </c>
      <c r="P55" s="27">
        <f t="shared" si="21"/>
        <v>326753.6745000013</v>
      </c>
      <c r="U55" s="98"/>
    </row>
    <row r="56" spans="1:21">
      <c r="A56" s="30">
        <v>37226</v>
      </c>
      <c r="C56" s="6">
        <v>48</v>
      </c>
      <c r="D56" s="29">
        <f t="shared" si="12"/>
        <v>6474</v>
      </c>
      <c r="E56" s="29">
        <f t="shared" si="17"/>
        <v>310752</v>
      </c>
      <c r="F56" s="29">
        <f t="shared" si="13"/>
        <v>-854537</v>
      </c>
      <c r="G56" s="34">
        <f>+Inputs!$D$2</f>
        <v>0.3795</v>
      </c>
      <c r="I56" s="27">
        <f t="shared" si="18"/>
        <v>1165289</v>
      </c>
      <c r="K56" s="27">
        <f t="shared" si="14"/>
        <v>6474</v>
      </c>
      <c r="L56" s="27">
        <f t="shared" si="19"/>
        <v>310752</v>
      </c>
      <c r="M56" s="27">
        <f t="shared" si="15"/>
        <v>2456.8829999999998</v>
      </c>
      <c r="N56" s="27">
        <f t="shared" si="16"/>
        <v>2456.8829999999998</v>
      </c>
      <c r="O56" s="27">
        <f t="shared" si="20"/>
        <v>-324296.79150000133</v>
      </c>
      <c r="P56" s="27">
        <f t="shared" si="21"/>
        <v>324296.79150000133</v>
      </c>
    </row>
    <row r="57" spans="1:21">
      <c r="A57" s="31">
        <v>37257</v>
      </c>
      <c r="C57" s="6">
        <v>49</v>
      </c>
      <c r="D57" s="29">
        <f t="shared" si="12"/>
        <v>6474</v>
      </c>
      <c r="E57" s="29">
        <f t="shared" si="17"/>
        <v>317226</v>
      </c>
      <c r="F57" s="29">
        <f t="shared" si="13"/>
        <v>-848063</v>
      </c>
      <c r="G57" s="34">
        <f>+Inputs!$D$2</f>
        <v>0.3795</v>
      </c>
      <c r="I57" s="27">
        <f t="shared" si="18"/>
        <v>1165289</v>
      </c>
      <c r="K57" s="27">
        <f t="shared" si="14"/>
        <v>6474</v>
      </c>
      <c r="L57" s="27">
        <f t="shared" si="19"/>
        <v>317226</v>
      </c>
      <c r="M57" s="27">
        <f t="shared" si="15"/>
        <v>2456.8829999999998</v>
      </c>
      <c r="N57" s="27">
        <f t="shared" si="16"/>
        <v>2456.8829999999998</v>
      </c>
      <c r="O57" s="27">
        <f t="shared" si="20"/>
        <v>-321839.90850000136</v>
      </c>
      <c r="P57" s="27">
        <f t="shared" si="21"/>
        <v>321839.90850000136</v>
      </c>
    </row>
    <row r="58" spans="1:21">
      <c r="A58" s="30">
        <v>37288</v>
      </c>
      <c r="C58" s="6">
        <v>50</v>
      </c>
      <c r="D58" s="29">
        <f t="shared" si="12"/>
        <v>6474</v>
      </c>
      <c r="E58" s="29">
        <f t="shared" si="17"/>
        <v>323700</v>
      </c>
      <c r="F58" s="29">
        <f t="shared" si="13"/>
        <v>-841589</v>
      </c>
      <c r="G58" s="34">
        <f>+Inputs!$D$2</f>
        <v>0.3795</v>
      </c>
      <c r="I58" s="27">
        <f t="shared" si="18"/>
        <v>1165289</v>
      </c>
      <c r="K58" s="27">
        <f t="shared" si="14"/>
        <v>6474</v>
      </c>
      <c r="L58" s="27">
        <f t="shared" si="19"/>
        <v>323700</v>
      </c>
      <c r="M58" s="27">
        <f t="shared" si="15"/>
        <v>2456.8829999999998</v>
      </c>
      <c r="N58" s="27">
        <f t="shared" si="16"/>
        <v>2456.8829999999998</v>
      </c>
      <c r="O58" s="27">
        <f t="shared" si="20"/>
        <v>-319383.02550000139</v>
      </c>
      <c r="P58" s="27">
        <f t="shared" si="21"/>
        <v>319383.02550000139</v>
      </c>
    </row>
    <row r="59" spans="1:21">
      <c r="A59" s="31">
        <v>37316</v>
      </c>
      <c r="C59" s="6">
        <v>51</v>
      </c>
      <c r="D59" s="29">
        <f t="shared" si="12"/>
        <v>6474</v>
      </c>
      <c r="E59" s="29">
        <f t="shared" si="17"/>
        <v>330174</v>
      </c>
      <c r="F59" s="29">
        <f t="shared" si="13"/>
        <v>-835115</v>
      </c>
      <c r="G59" s="34">
        <f>+Inputs!$D$2</f>
        <v>0.3795</v>
      </c>
      <c r="I59" s="27">
        <f t="shared" si="18"/>
        <v>1165289</v>
      </c>
      <c r="K59" s="27">
        <f t="shared" si="14"/>
        <v>6474</v>
      </c>
      <c r="L59" s="27">
        <f t="shared" si="19"/>
        <v>330174</v>
      </c>
      <c r="M59" s="27">
        <f t="shared" si="15"/>
        <v>2456.8829999999998</v>
      </c>
      <c r="N59" s="27">
        <f t="shared" si="16"/>
        <v>2456.8829999999998</v>
      </c>
      <c r="O59" s="27">
        <f t="shared" si="20"/>
        <v>-316926.14250000141</v>
      </c>
      <c r="P59" s="27">
        <f t="shared" si="21"/>
        <v>316926.14250000141</v>
      </c>
    </row>
    <row r="60" spans="1:21">
      <c r="A60" s="30">
        <v>37347</v>
      </c>
      <c r="C60" s="6">
        <v>52</v>
      </c>
      <c r="D60" s="29">
        <f t="shared" si="12"/>
        <v>6474</v>
      </c>
      <c r="E60" s="29">
        <f t="shared" si="17"/>
        <v>336648</v>
      </c>
      <c r="F60" s="29">
        <f t="shared" si="13"/>
        <v>-828641</v>
      </c>
      <c r="G60" s="34">
        <f>+Inputs!$D$2</f>
        <v>0.3795</v>
      </c>
      <c r="I60" s="27">
        <f t="shared" si="18"/>
        <v>1165289</v>
      </c>
      <c r="K60" s="27">
        <f t="shared" si="14"/>
        <v>6474</v>
      </c>
      <c r="L60" s="27">
        <f t="shared" si="19"/>
        <v>336648</v>
      </c>
      <c r="M60" s="27">
        <f t="shared" si="15"/>
        <v>2456.8829999999998</v>
      </c>
      <c r="N60" s="27">
        <f t="shared" si="16"/>
        <v>2456.8829999999998</v>
      </c>
      <c r="O60" s="27">
        <f t="shared" si="20"/>
        <v>-314469.25950000144</v>
      </c>
      <c r="P60" s="27">
        <f t="shared" si="21"/>
        <v>314469.25950000144</v>
      </c>
    </row>
    <row r="61" spans="1:21">
      <c r="A61" s="31">
        <v>37377</v>
      </c>
      <c r="C61" s="6">
        <v>53</v>
      </c>
      <c r="D61" s="29">
        <f t="shared" si="12"/>
        <v>6474</v>
      </c>
      <c r="E61" s="29">
        <f t="shared" si="17"/>
        <v>343122</v>
      </c>
      <c r="F61" s="29">
        <f t="shared" si="13"/>
        <v>-822167</v>
      </c>
      <c r="G61" s="34">
        <f>+Inputs!$D$2</f>
        <v>0.3795</v>
      </c>
      <c r="I61" s="27">
        <f t="shared" si="18"/>
        <v>1165289</v>
      </c>
      <c r="K61" s="27">
        <f t="shared" si="14"/>
        <v>6474</v>
      </c>
      <c r="L61" s="27">
        <f t="shared" si="19"/>
        <v>343122</v>
      </c>
      <c r="M61" s="27">
        <f t="shared" si="15"/>
        <v>2456.8829999999998</v>
      </c>
      <c r="N61" s="27">
        <f t="shared" si="16"/>
        <v>2456.8829999999998</v>
      </c>
      <c r="O61" s="27">
        <f t="shared" si="20"/>
        <v>-312012.37650000147</v>
      </c>
      <c r="P61" s="27">
        <f t="shared" si="21"/>
        <v>312012.37650000147</v>
      </c>
    </row>
    <row r="62" spans="1:21">
      <c r="A62" s="30">
        <v>37408</v>
      </c>
      <c r="C62" s="6">
        <v>54</v>
      </c>
      <c r="D62" s="29">
        <f t="shared" si="12"/>
        <v>6474</v>
      </c>
      <c r="E62" s="29">
        <f t="shared" si="17"/>
        <v>349596</v>
      </c>
      <c r="F62" s="29">
        <f t="shared" si="13"/>
        <v>-815693</v>
      </c>
      <c r="G62" s="34">
        <f>+Inputs!$D$2</f>
        <v>0.3795</v>
      </c>
      <c r="I62" s="27">
        <f t="shared" si="18"/>
        <v>1165289</v>
      </c>
      <c r="K62" s="27">
        <f t="shared" si="14"/>
        <v>6474</v>
      </c>
      <c r="L62" s="27">
        <f t="shared" si="19"/>
        <v>349596</v>
      </c>
      <c r="M62" s="27">
        <f t="shared" si="15"/>
        <v>2456.8829999999998</v>
      </c>
      <c r="N62" s="27">
        <f t="shared" si="16"/>
        <v>2456.8829999999998</v>
      </c>
      <c r="O62" s="27">
        <f t="shared" si="20"/>
        <v>-309555.4935000015</v>
      </c>
      <c r="P62" s="27">
        <f t="shared" si="21"/>
        <v>309555.4935000015</v>
      </c>
    </row>
    <row r="63" spans="1:21">
      <c r="A63" s="31">
        <v>37438</v>
      </c>
      <c r="C63" s="6">
        <v>55</v>
      </c>
      <c r="D63" s="29">
        <f t="shared" si="12"/>
        <v>6474</v>
      </c>
      <c r="E63" s="29">
        <f t="shared" si="17"/>
        <v>356070</v>
      </c>
      <c r="F63" s="29">
        <f t="shared" si="13"/>
        <v>-809219</v>
      </c>
      <c r="G63" s="34">
        <f>+Inputs!$D$2</f>
        <v>0.3795</v>
      </c>
      <c r="I63" s="27">
        <f t="shared" si="18"/>
        <v>1165289</v>
      </c>
      <c r="K63" s="27">
        <f t="shared" si="14"/>
        <v>6474</v>
      </c>
      <c r="L63" s="27">
        <f t="shared" si="19"/>
        <v>356070</v>
      </c>
      <c r="M63" s="27">
        <f t="shared" si="15"/>
        <v>2456.8829999999998</v>
      </c>
      <c r="N63" s="27">
        <f t="shared" si="16"/>
        <v>2456.8829999999998</v>
      </c>
      <c r="O63" s="27">
        <f t="shared" si="20"/>
        <v>-307098.61050000152</v>
      </c>
      <c r="P63" s="27">
        <f t="shared" si="21"/>
        <v>307098.61050000152</v>
      </c>
    </row>
    <row r="64" spans="1:21">
      <c r="A64" s="30">
        <v>37469</v>
      </c>
      <c r="C64" s="6">
        <v>56</v>
      </c>
      <c r="D64" s="29">
        <f t="shared" si="12"/>
        <v>6474</v>
      </c>
      <c r="E64" s="29">
        <f t="shared" si="17"/>
        <v>362544</v>
      </c>
      <c r="F64" s="29">
        <f t="shared" si="13"/>
        <v>-802745</v>
      </c>
      <c r="G64" s="34">
        <f>+Inputs!$D$2</f>
        <v>0.3795</v>
      </c>
      <c r="I64" s="27">
        <f t="shared" si="18"/>
        <v>1165289</v>
      </c>
      <c r="K64" s="27">
        <f t="shared" si="14"/>
        <v>6474</v>
      </c>
      <c r="L64" s="27">
        <f t="shared" si="19"/>
        <v>362544</v>
      </c>
      <c r="M64" s="27">
        <f t="shared" si="15"/>
        <v>2456.8829999999998</v>
      </c>
      <c r="N64" s="27">
        <f t="shared" si="16"/>
        <v>2456.8829999999998</v>
      </c>
      <c r="O64" s="27">
        <f t="shared" si="20"/>
        <v>-304641.72750000155</v>
      </c>
      <c r="P64" s="27">
        <f t="shared" si="21"/>
        <v>304641.72750000155</v>
      </c>
    </row>
    <row r="65" spans="1:16">
      <c r="A65" s="31">
        <v>37500</v>
      </c>
      <c r="C65" s="6">
        <v>57</v>
      </c>
      <c r="D65" s="29">
        <f t="shared" si="12"/>
        <v>6474</v>
      </c>
      <c r="E65" s="29">
        <f t="shared" si="17"/>
        <v>369018</v>
      </c>
      <c r="F65" s="29">
        <f t="shared" si="13"/>
        <v>-796271</v>
      </c>
      <c r="G65" s="34">
        <f>+Inputs!$D$2</f>
        <v>0.3795</v>
      </c>
      <c r="I65" s="27">
        <f t="shared" si="18"/>
        <v>1165289</v>
      </c>
      <c r="K65" s="27">
        <f t="shared" si="14"/>
        <v>6474</v>
      </c>
      <c r="L65" s="27">
        <f t="shared" si="19"/>
        <v>369018</v>
      </c>
      <c r="M65" s="27">
        <f t="shared" si="15"/>
        <v>2456.8829999999998</v>
      </c>
      <c r="N65" s="27">
        <f t="shared" si="16"/>
        <v>2456.8829999999998</v>
      </c>
      <c r="O65" s="27">
        <f t="shared" si="20"/>
        <v>-302184.84450000158</v>
      </c>
      <c r="P65" s="27">
        <f t="shared" si="21"/>
        <v>302184.84450000158</v>
      </c>
    </row>
    <row r="66" spans="1:16">
      <c r="A66" s="30">
        <v>37530</v>
      </c>
      <c r="C66" s="6">
        <v>58</v>
      </c>
      <c r="D66" s="29">
        <f t="shared" si="12"/>
        <v>6474</v>
      </c>
      <c r="E66" s="29">
        <f t="shared" si="17"/>
        <v>375492</v>
      </c>
      <c r="F66" s="29">
        <f t="shared" si="13"/>
        <v>-789797</v>
      </c>
      <c r="G66" s="34">
        <f>+Inputs!$D$2</f>
        <v>0.3795</v>
      </c>
      <c r="I66" s="27">
        <f t="shared" si="18"/>
        <v>1165289</v>
      </c>
      <c r="K66" s="27">
        <f t="shared" si="14"/>
        <v>6474</v>
      </c>
      <c r="L66" s="27">
        <f t="shared" si="19"/>
        <v>375492</v>
      </c>
      <c r="M66" s="27">
        <f t="shared" si="15"/>
        <v>2456.8829999999998</v>
      </c>
      <c r="N66" s="27">
        <f t="shared" si="16"/>
        <v>2456.8829999999998</v>
      </c>
      <c r="O66" s="27">
        <f t="shared" si="20"/>
        <v>-299727.96150000161</v>
      </c>
      <c r="P66" s="27">
        <f t="shared" si="21"/>
        <v>299727.96150000161</v>
      </c>
    </row>
    <row r="67" spans="1:16">
      <c r="A67" s="31">
        <v>37561</v>
      </c>
      <c r="C67" s="6">
        <v>59</v>
      </c>
      <c r="D67" s="29">
        <f t="shared" si="12"/>
        <v>6474</v>
      </c>
      <c r="E67" s="29">
        <f t="shared" si="17"/>
        <v>381966</v>
      </c>
      <c r="F67" s="29">
        <f t="shared" si="13"/>
        <v>-783323</v>
      </c>
      <c r="G67" s="34">
        <f>+Inputs!$D$2</f>
        <v>0.3795</v>
      </c>
      <c r="I67" s="27">
        <f t="shared" si="18"/>
        <v>1165289</v>
      </c>
      <c r="K67" s="27">
        <f t="shared" si="14"/>
        <v>6474</v>
      </c>
      <c r="L67" s="27">
        <f t="shared" si="19"/>
        <v>381966</v>
      </c>
      <c r="M67" s="27">
        <f t="shared" si="15"/>
        <v>2456.8829999999998</v>
      </c>
      <c r="N67" s="27">
        <f t="shared" si="16"/>
        <v>2456.8829999999998</v>
      </c>
      <c r="O67" s="27">
        <f t="shared" si="20"/>
        <v>-297271.07850000163</v>
      </c>
      <c r="P67" s="27">
        <f t="shared" si="21"/>
        <v>297271.07850000163</v>
      </c>
    </row>
    <row r="68" spans="1:16">
      <c r="A68" s="30">
        <v>37591</v>
      </c>
      <c r="C68" s="6">
        <v>60</v>
      </c>
      <c r="D68" s="29">
        <f t="shared" si="12"/>
        <v>6474</v>
      </c>
      <c r="E68" s="29">
        <f t="shared" si="17"/>
        <v>388440</v>
      </c>
      <c r="F68" s="29">
        <f t="shared" si="13"/>
        <v>-776849</v>
      </c>
      <c r="G68" s="34">
        <f>+Inputs!$D$2</f>
        <v>0.3795</v>
      </c>
      <c r="I68" s="27">
        <f t="shared" si="18"/>
        <v>1165289</v>
      </c>
      <c r="K68" s="27">
        <f t="shared" si="14"/>
        <v>6474</v>
      </c>
      <c r="L68" s="27">
        <f t="shared" si="19"/>
        <v>388440</v>
      </c>
      <c r="M68" s="27">
        <f t="shared" si="15"/>
        <v>2456.8829999999998</v>
      </c>
      <c r="N68" s="27">
        <f t="shared" si="16"/>
        <v>2456.8829999999998</v>
      </c>
      <c r="O68" s="27">
        <f t="shared" si="20"/>
        <v>-294814.19550000166</v>
      </c>
      <c r="P68" s="27">
        <f t="shared" si="21"/>
        <v>294814.19550000166</v>
      </c>
    </row>
    <row r="69" spans="1:16">
      <c r="A69" s="31">
        <v>37622</v>
      </c>
      <c r="C69" s="6">
        <v>61</v>
      </c>
      <c r="D69" s="29">
        <f t="shared" si="12"/>
        <v>6474</v>
      </c>
      <c r="E69" s="29">
        <f t="shared" si="17"/>
        <v>394914</v>
      </c>
      <c r="F69" s="29">
        <f t="shared" si="13"/>
        <v>-770375</v>
      </c>
      <c r="G69" s="34">
        <f>+Inputs!$D$2</f>
        <v>0.3795</v>
      </c>
      <c r="I69" s="27">
        <f t="shared" si="18"/>
        <v>1165289</v>
      </c>
      <c r="K69" s="27">
        <f t="shared" si="14"/>
        <v>6474</v>
      </c>
      <c r="L69" s="27">
        <f t="shared" si="19"/>
        <v>394914</v>
      </c>
      <c r="M69" s="27">
        <f t="shared" si="15"/>
        <v>2456.8829999999998</v>
      </c>
      <c r="N69" s="27">
        <f t="shared" si="16"/>
        <v>2456.8829999999998</v>
      </c>
      <c r="O69" s="27">
        <f t="shared" si="20"/>
        <v>-292357.31250000169</v>
      </c>
      <c r="P69" s="27">
        <f t="shared" si="21"/>
        <v>292357.31250000169</v>
      </c>
    </row>
    <row r="70" spans="1:16">
      <c r="A70" s="30">
        <v>37653</v>
      </c>
      <c r="C70" s="6">
        <v>62</v>
      </c>
      <c r="D70" s="29">
        <f t="shared" si="12"/>
        <v>6474</v>
      </c>
      <c r="E70" s="29">
        <f t="shared" si="17"/>
        <v>401388</v>
      </c>
      <c r="F70" s="29">
        <f t="shared" si="13"/>
        <v>-763901</v>
      </c>
      <c r="G70" s="34">
        <f>+Inputs!$D$2</f>
        <v>0.3795</v>
      </c>
      <c r="I70" s="27">
        <f t="shared" si="18"/>
        <v>1165289</v>
      </c>
      <c r="K70" s="27">
        <f t="shared" si="14"/>
        <v>6474</v>
      </c>
      <c r="L70" s="27">
        <f t="shared" si="19"/>
        <v>401388</v>
      </c>
      <c r="M70" s="27">
        <f t="shared" si="15"/>
        <v>2456.8829999999998</v>
      </c>
      <c r="N70" s="27">
        <f t="shared" si="16"/>
        <v>2456.8829999999998</v>
      </c>
      <c r="O70" s="27">
        <f t="shared" si="20"/>
        <v>-289900.42950000172</v>
      </c>
      <c r="P70" s="27">
        <f t="shared" si="21"/>
        <v>289900.42950000172</v>
      </c>
    </row>
    <row r="71" spans="1:16">
      <c r="A71" s="31">
        <v>37681</v>
      </c>
      <c r="C71" s="6">
        <v>63</v>
      </c>
      <c r="D71" s="29">
        <f t="shared" si="12"/>
        <v>6474</v>
      </c>
      <c r="E71" s="29">
        <f t="shared" si="17"/>
        <v>407862</v>
      </c>
      <c r="F71" s="29">
        <f t="shared" si="13"/>
        <v>-757427</v>
      </c>
      <c r="G71" s="34">
        <f>+Inputs!$D$2</f>
        <v>0.3795</v>
      </c>
      <c r="I71" s="27">
        <f t="shared" si="18"/>
        <v>1165289</v>
      </c>
      <c r="K71" s="27">
        <f t="shared" si="14"/>
        <v>6474</v>
      </c>
      <c r="L71" s="27">
        <f t="shared" si="19"/>
        <v>407862</v>
      </c>
      <c r="M71" s="27">
        <f t="shared" si="15"/>
        <v>2456.8829999999998</v>
      </c>
      <c r="N71" s="27">
        <f t="shared" si="16"/>
        <v>2456.8829999999998</v>
      </c>
      <c r="O71" s="27">
        <f t="shared" si="20"/>
        <v>-287443.54650000174</v>
      </c>
      <c r="P71" s="27">
        <f t="shared" si="21"/>
        <v>287443.54650000174</v>
      </c>
    </row>
    <row r="72" spans="1:16">
      <c r="A72" s="30">
        <v>37712</v>
      </c>
      <c r="C72" s="6">
        <v>64</v>
      </c>
      <c r="D72" s="29">
        <f t="shared" si="12"/>
        <v>6474</v>
      </c>
      <c r="E72" s="29">
        <f t="shared" si="17"/>
        <v>414336</v>
      </c>
      <c r="F72" s="29">
        <f t="shared" si="13"/>
        <v>-750953</v>
      </c>
      <c r="G72" s="34">
        <f>+Inputs!$D$2</f>
        <v>0.3795</v>
      </c>
      <c r="I72" s="27">
        <f t="shared" si="18"/>
        <v>1165289</v>
      </c>
      <c r="K72" s="27">
        <f t="shared" si="14"/>
        <v>6474</v>
      </c>
      <c r="L72" s="27">
        <f t="shared" si="19"/>
        <v>414336</v>
      </c>
      <c r="M72" s="27">
        <f t="shared" si="15"/>
        <v>2456.8829999999998</v>
      </c>
      <c r="N72" s="27">
        <f t="shared" si="16"/>
        <v>2456.8829999999998</v>
      </c>
      <c r="O72" s="27">
        <f t="shared" si="20"/>
        <v>-284986.66350000177</v>
      </c>
      <c r="P72" s="27">
        <f t="shared" si="21"/>
        <v>284986.66350000177</v>
      </c>
    </row>
    <row r="73" spans="1:16">
      <c r="A73" s="31">
        <v>37742</v>
      </c>
      <c r="C73" s="6">
        <v>65</v>
      </c>
      <c r="D73" s="29">
        <f t="shared" ref="D73:D104" si="22">ROUND(-(+$B$9/180)*1,0)</f>
        <v>6474</v>
      </c>
      <c r="E73" s="29">
        <f t="shared" si="17"/>
        <v>420810</v>
      </c>
      <c r="F73" s="29">
        <f t="shared" ref="F73:F104" si="23">$B$9+E73</f>
        <v>-744479</v>
      </c>
      <c r="G73" s="34">
        <f>+Inputs!$D$3</f>
        <v>0.37951000000000001</v>
      </c>
      <c r="I73" s="27">
        <f t="shared" si="18"/>
        <v>1165289</v>
      </c>
      <c r="K73" s="27">
        <f t="shared" ref="K73:K104" si="24">D73</f>
        <v>6474</v>
      </c>
      <c r="L73" s="27">
        <f t="shared" si="19"/>
        <v>420810</v>
      </c>
      <c r="M73" s="27">
        <f t="shared" ref="M73:M104" si="25">K73*G73</f>
        <v>2456.9477400000001</v>
      </c>
      <c r="N73" s="27">
        <f t="shared" ref="N73:N104" si="26">M73-J73</f>
        <v>2456.9477400000001</v>
      </c>
      <c r="O73" s="27">
        <f t="shared" si="20"/>
        <v>-282529.7157600018</v>
      </c>
      <c r="P73" s="27">
        <f t="shared" si="21"/>
        <v>282529.7157600018</v>
      </c>
    </row>
    <row r="74" spans="1:16">
      <c r="A74" s="30">
        <v>37773</v>
      </c>
      <c r="C74" s="6">
        <v>66</v>
      </c>
      <c r="D74" s="29">
        <f t="shared" si="22"/>
        <v>6474</v>
      </c>
      <c r="E74" s="29">
        <f t="shared" ref="E74:E105" si="27">+E73+D74</f>
        <v>427284</v>
      </c>
      <c r="F74" s="29">
        <f t="shared" si="23"/>
        <v>-738005</v>
      </c>
      <c r="G74" s="34">
        <f>+Inputs!$D$3</f>
        <v>0.37951000000000001</v>
      </c>
      <c r="I74" s="27">
        <f t="shared" ref="I74:I105" si="28">+I73+H74</f>
        <v>1165289</v>
      </c>
      <c r="K74" s="27">
        <f t="shared" si="24"/>
        <v>6474</v>
      </c>
      <c r="L74" s="27">
        <f t="shared" ref="L74:L105" si="29">+L73+K74</f>
        <v>427284</v>
      </c>
      <c r="M74" s="27">
        <f t="shared" si="25"/>
        <v>2456.9477400000001</v>
      </c>
      <c r="N74" s="27">
        <f t="shared" si="26"/>
        <v>2456.9477400000001</v>
      </c>
      <c r="O74" s="27">
        <f t="shared" ref="O74:O105" si="30">+O73+N74</f>
        <v>-280072.76802000182</v>
      </c>
      <c r="P74" s="27">
        <f t="shared" ref="P74:P105" si="31">P73-N74</f>
        <v>280072.76802000182</v>
      </c>
    </row>
    <row r="75" spans="1:16">
      <c r="A75" s="31">
        <v>37803</v>
      </c>
      <c r="C75" s="6">
        <v>67</v>
      </c>
      <c r="D75" s="29">
        <f t="shared" si="22"/>
        <v>6474</v>
      </c>
      <c r="E75" s="29">
        <f t="shared" si="27"/>
        <v>433758</v>
      </c>
      <c r="F75" s="29">
        <f t="shared" si="23"/>
        <v>-731531</v>
      </c>
      <c r="G75" s="34">
        <f>+Inputs!$D$3</f>
        <v>0.37951000000000001</v>
      </c>
      <c r="I75" s="27">
        <f t="shared" si="28"/>
        <v>1165289</v>
      </c>
      <c r="K75" s="27">
        <f t="shared" si="24"/>
        <v>6474</v>
      </c>
      <c r="L75" s="27">
        <f t="shared" si="29"/>
        <v>433758</v>
      </c>
      <c r="M75" s="27">
        <f t="shared" si="25"/>
        <v>2456.9477400000001</v>
      </c>
      <c r="N75" s="27">
        <f t="shared" si="26"/>
        <v>2456.9477400000001</v>
      </c>
      <c r="O75" s="27">
        <f t="shared" si="30"/>
        <v>-277615.82028000185</v>
      </c>
      <c r="P75" s="27">
        <f t="shared" si="31"/>
        <v>277615.82028000185</v>
      </c>
    </row>
    <row r="76" spans="1:16">
      <c r="A76" s="30">
        <v>37834</v>
      </c>
      <c r="C76" s="6">
        <v>68</v>
      </c>
      <c r="D76" s="29">
        <f t="shared" si="22"/>
        <v>6474</v>
      </c>
      <c r="E76" s="29">
        <f t="shared" si="27"/>
        <v>440232</v>
      </c>
      <c r="F76" s="29">
        <f t="shared" si="23"/>
        <v>-725057</v>
      </c>
      <c r="G76" s="34">
        <f>+Inputs!$D$3</f>
        <v>0.37951000000000001</v>
      </c>
      <c r="I76" s="27">
        <f t="shared" si="28"/>
        <v>1165289</v>
      </c>
      <c r="K76" s="27">
        <f t="shared" si="24"/>
        <v>6474</v>
      </c>
      <c r="L76" s="27">
        <f t="shared" si="29"/>
        <v>440232</v>
      </c>
      <c r="M76" s="27">
        <f t="shared" si="25"/>
        <v>2456.9477400000001</v>
      </c>
      <c r="N76" s="27">
        <f t="shared" si="26"/>
        <v>2456.9477400000001</v>
      </c>
      <c r="O76" s="27">
        <f t="shared" si="30"/>
        <v>-275158.87254000187</v>
      </c>
      <c r="P76" s="27">
        <f t="shared" si="31"/>
        <v>275158.87254000187</v>
      </c>
    </row>
    <row r="77" spans="1:16">
      <c r="A77" s="31">
        <v>37865</v>
      </c>
      <c r="C77" s="6">
        <v>69</v>
      </c>
      <c r="D77" s="29">
        <f t="shared" si="22"/>
        <v>6474</v>
      </c>
      <c r="E77" s="29">
        <f t="shared" si="27"/>
        <v>446706</v>
      </c>
      <c r="F77" s="29">
        <f t="shared" si="23"/>
        <v>-718583</v>
      </c>
      <c r="G77" s="34">
        <f>+Inputs!$D$3</f>
        <v>0.37951000000000001</v>
      </c>
      <c r="I77" s="27">
        <f t="shared" si="28"/>
        <v>1165289</v>
      </c>
      <c r="K77" s="27">
        <f t="shared" si="24"/>
        <v>6474</v>
      </c>
      <c r="L77" s="27">
        <f t="shared" si="29"/>
        <v>446706</v>
      </c>
      <c r="M77" s="27">
        <f t="shared" si="25"/>
        <v>2456.9477400000001</v>
      </c>
      <c r="N77" s="27">
        <f t="shared" si="26"/>
        <v>2456.9477400000001</v>
      </c>
      <c r="O77" s="27">
        <f t="shared" si="30"/>
        <v>-272701.9248000019</v>
      </c>
      <c r="P77" s="27">
        <f t="shared" si="31"/>
        <v>272701.9248000019</v>
      </c>
    </row>
    <row r="78" spans="1:16">
      <c r="A78" s="30">
        <v>37895</v>
      </c>
      <c r="C78" s="6">
        <v>70</v>
      </c>
      <c r="D78" s="29">
        <f t="shared" si="22"/>
        <v>6474</v>
      </c>
      <c r="E78" s="29">
        <f t="shared" si="27"/>
        <v>453180</v>
      </c>
      <c r="F78" s="29">
        <f t="shared" si="23"/>
        <v>-712109</v>
      </c>
      <c r="G78" s="34">
        <f>+Inputs!$D$3</f>
        <v>0.37951000000000001</v>
      </c>
      <c r="I78" s="27">
        <f t="shared" si="28"/>
        <v>1165289</v>
      </c>
      <c r="K78" s="27">
        <f t="shared" si="24"/>
        <v>6474</v>
      </c>
      <c r="L78" s="27">
        <f t="shared" si="29"/>
        <v>453180</v>
      </c>
      <c r="M78" s="27">
        <f t="shared" si="25"/>
        <v>2456.9477400000001</v>
      </c>
      <c r="N78" s="27">
        <f t="shared" si="26"/>
        <v>2456.9477400000001</v>
      </c>
      <c r="O78" s="27">
        <f t="shared" si="30"/>
        <v>-270244.97706000193</v>
      </c>
      <c r="P78" s="27">
        <f t="shared" si="31"/>
        <v>270244.97706000193</v>
      </c>
    </row>
    <row r="79" spans="1:16">
      <c r="A79" s="31">
        <v>37926</v>
      </c>
      <c r="C79" s="6">
        <v>71</v>
      </c>
      <c r="D79" s="29">
        <f t="shared" si="22"/>
        <v>6474</v>
      </c>
      <c r="E79" s="29">
        <f t="shared" si="27"/>
        <v>459654</v>
      </c>
      <c r="F79" s="29">
        <f t="shared" si="23"/>
        <v>-705635</v>
      </c>
      <c r="G79" s="34">
        <f>+Inputs!$D$3</f>
        <v>0.37951000000000001</v>
      </c>
      <c r="I79" s="27">
        <f t="shared" si="28"/>
        <v>1165289</v>
      </c>
      <c r="K79" s="27">
        <f t="shared" si="24"/>
        <v>6474</v>
      </c>
      <c r="L79" s="27">
        <f t="shared" si="29"/>
        <v>459654</v>
      </c>
      <c r="M79" s="27">
        <f t="shared" si="25"/>
        <v>2456.9477400000001</v>
      </c>
      <c r="N79" s="27">
        <f t="shared" si="26"/>
        <v>2456.9477400000001</v>
      </c>
      <c r="O79" s="27">
        <f t="shared" si="30"/>
        <v>-267788.02932000195</v>
      </c>
      <c r="P79" s="27">
        <f t="shared" si="31"/>
        <v>267788.02932000195</v>
      </c>
    </row>
    <row r="80" spans="1:16">
      <c r="A80" s="30">
        <v>37956</v>
      </c>
      <c r="C80" s="6">
        <v>72</v>
      </c>
      <c r="D80" s="29">
        <f t="shared" si="22"/>
        <v>6474</v>
      </c>
      <c r="E80" s="29">
        <f t="shared" si="27"/>
        <v>466128</v>
      </c>
      <c r="F80" s="29">
        <f t="shared" si="23"/>
        <v>-699161</v>
      </c>
      <c r="G80" s="34">
        <f>+Inputs!$D$3</f>
        <v>0.37951000000000001</v>
      </c>
      <c r="I80" s="27">
        <f t="shared" si="28"/>
        <v>1165289</v>
      </c>
      <c r="K80" s="27">
        <f t="shared" si="24"/>
        <v>6474</v>
      </c>
      <c r="L80" s="27">
        <f t="shared" si="29"/>
        <v>466128</v>
      </c>
      <c r="M80" s="27">
        <f t="shared" si="25"/>
        <v>2456.9477400000001</v>
      </c>
      <c r="N80" s="27">
        <f t="shared" si="26"/>
        <v>2456.9477400000001</v>
      </c>
      <c r="O80" s="27">
        <f t="shared" si="30"/>
        <v>-265331.08158000198</v>
      </c>
      <c r="P80" s="27">
        <f t="shared" si="31"/>
        <v>265331.08158000198</v>
      </c>
    </row>
    <row r="81" spans="1:16">
      <c r="A81" s="31">
        <v>37987</v>
      </c>
      <c r="C81" s="6">
        <v>73</v>
      </c>
      <c r="D81" s="29">
        <f t="shared" si="22"/>
        <v>6474</v>
      </c>
      <c r="E81" s="29">
        <f t="shared" si="27"/>
        <v>472602</v>
      </c>
      <c r="F81" s="29">
        <f t="shared" si="23"/>
        <v>-692687</v>
      </c>
      <c r="G81" s="34">
        <f>+Inputs!$D$3</f>
        <v>0.37951000000000001</v>
      </c>
      <c r="I81" s="27">
        <f t="shared" si="28"/>
        <v>1165289</v>
      </c>
      <c r="K81" s="27">
        <f t="shared" si="24"/>
        <v>6474</v>
      </c>
      <c r="L81" s="27">
        <f t="shared" si="29"/>
        <v>472602</v>
      </c>
      <c r="M81" s="27">
        <f t="shared" si="25"/>
        <v>2456.9477400000001</v>
      </c>
      <c r="N81" s="27">
        <f t="shared" si="26"/>
        <v>2456.9477400000001</v>
      </c>
      <c r="O81" s="27">
        <f t="shared" si="30"/>
        <v>-262874.133840002</v>
      </c>
      <c r="P81" s="27">
        <f t="shared" si="31"/>
        <v>262874.133840002</v>
      </c>
    </row>
    <row r="82" spans="1:16">
      <c r="A82" s="30">
        <v>38018</v>
      </c>
      <c r="C82" s="6">
        <v>74</v>
      </c>
      <c r="D82" s="29">
        <f t="shared" si="22"/>
        <v>6474</v>
      </c>
      <c r="E82" s="29">
        <f t="shared" si="27"/>
        <v>479076</v>
      </c>
      <c r="F82" s="29">
        <f t="shared" si="23"/>
        <v>-686213</v>
      </c>
      <c r="G82" s="34">
        <f>+Inputs!$D$3</f>
        <v>0.37951000000000001</v>
      </c>
      <c r="I82" s="27">
        <f t="shared" si="28"/>
        <v>1165289</v>
      </c>
      <c r="K82" s="27">
        <f t="shared" si="24"/>
        <v>6474</v>
      </c>
      <c r="L82" s="27">
        <f t="shared" si="29"/>
        <v>479076</v>
      </c>
      <c r="M82" s="27">
        <f t="shared" si="25"/>
        <v>2456.9477400000001</v>
      </c>
      <c r="N82" s="27">
        <f t="shared" si="26"/>
        <v>2456.9477400000001</v>
      </c>
      <c r="O82" s="27">
        <f t="shared" si="30"/>
        <v>-260417.186100002</v>
      </c>
      <c r="P82" s="27">
        <f t="shared" si="31"/>
        <v>260417.186100002</v>
      </c>
    </row>
    <row r="83" spans="1:16">
      <c r="A83" s="31">
        <v>38047</v>
      </c>
      <c r="C83" s="6">
        <v>75</v>
      </c>
      <c r="D83" s="29">
        <f t="shared" si="22"/>
        <v>6474</v>
      </c>
      <c r="E83" s="29">
        <f t="shared" si="27"/>
        <v>485550</v>
      </c>
      <c r="F83" s="29">
        <f t="shared" si="23"/>
        <v>-679739</v>
      </c>
      <c r="G83" s="34">
        <f>+Inputs!$D$3</f>
        <v>0.37951000000000001</v>
      </c>
      <c r="I83" s="27">
        <f t="shared" si="28"/>
        <v>1165289</v>
      </c>
      <c r="K83" s="27">
        <f t="shared" si="24"/>
        <v>6474</v>
      </c>
      <c r="L83" s="27">
        <f t="shared" si="29"/>
        <v>485550</v>
      </c>
      <c r="M83" s="27">
        <f t="shared" si="25"/>
        <v>2456.9477400000001</v>
      </c>
      <c r="N83" s="27">
        <f t="shared" si="26"/>
        <v>2456.9477400000001</v>
      </c>
      <c r="O83" s="27">
        <f t="shared" si="30"/>
        <v>-257960.238360002</v>
      </c>
      <c r="P83" s="27">
        <f t="shared" si="31"/>
        <v>257960.238360002</v>
      </c>
    </row>
    <row r="84" spans="1:16">
      <c r="A84" s="30">
        <v>38078</v>
      </c>
      <c r="C84" s="6">
        <v>76</v>
      </c>
      <c r="D84" s="29">
        <f t="shared" si="22"/>
        <v>6474</v>
      </c>
      <c r="E84" s="29">
        <f t="shared" si="27"/>
        <v>492024</v>
      </c>
      <c r="F84" s="29">
        <f t="shared" si="23"/>
        <v>-673265</v>
      </c>
      <c r="G84" s="34">
        <f>+Inputs!$D$3</f>
        <v>0.37951000000000001</v>
      </c>
      <c r="I84" s="27">
        <f t="shared" si="28"/>
        <v>1165289</v>
      </c>
      <c r="K84" s="27">
        <f t="shared" si="24"/>
        <v>6474</v>
      </c>
      <c r="L84" s="27">
        <f t="shared" si="29"/>
        <v>492024</v>
      </c>
      <c r="M84" s="27">
        <f t="shared" si="25"/>
        <v>2456.9477400000001</v>
      </c>
      <c r="N84" s="27">
        <f t="shared" si="26"/>
        <v>2456.9477400000001</v>
      </c>
      <c r="O84" s="27">
        <f t="shared" si="30"/>
        <v>-255503.29062000199</v>
      </c>
      <c r="P84" s="27">
        <f t="shared" si="31"/>
        <v>255503.29062000199</v>
      </c>
    </row>
    <row r="85" spans="1:16">
      <c r="A85" s="31">
        <v>38108</v>
      </c>
      <c r="C85" s="6">
        <v>77</v>
      </c>
      <c r="D85" s="29">
        <f t="shared" si="22"/>
        <v>6474</v>
      </c>
      <c r="E85" s="29">
        <f t="shared" si="27"/>
        <v>498498</v>
      </c>
      <c r="F85" s="29">
        <f t="shared" si="23"/>
        <v>-666791</v>
      </c>
      <c r="G85" s="34">
        <f>+Inputs!$D$3</f>
        <v>0.37951000000000001</v>
      </c>
      <c r="I85" s="27">
        <f t="shared" si="28"/>
        <v>1165289</v>
      </c>
      <c r="K85" s="27">
        <f t="shared" si="24"/>
        <v>6474</v>
      </c>
      <c r="L85" s="27">
        <f t="shared" si="29"/>
        <v>498498</v>
      </c>
      <c r="M85" s="27">
        <f t="shared" si="25"/>
        <v>2456.9477400000001</v>
      </c>
      <c r="N85" s="27">
        <f t="shared" si="26"/>
        <v>2456.9477400000001</v>
      </c>
      <c r="O85" s="27">
        <f t="shared" si="30"/>
        <v>-253046.34288000199</v>
      </c>
      <c r="P85" s="27">
        <f t="shared" si="31"/>
        <v>253046.34288000199</v>
      </c>
    </row>
    <row r="86" spans="1:16">
      <c r="A86" s="30">
        <v>38139</v>
      </c>
      <c r="C86" s="6">
        <v>78</v>
      </c>
      <c r="D86" s="29">
        <f t="shared" si="22"/>
        <v>6474</v>
      </c>
      <c r="E86" s="29">
        <f t="shared" si="27"/>
        <v>504972</v>
      </c>
      <c r="F86" s="29">
        <f t="shared" si="23"/>
        <v>-660317</v>
      </c>
      <c r="G86" s="34">
        <f>+Inputs!$D$3</f>
        <v>0.37951000000000001</v>
      </c>
      <c r="I86" s="27">
        <f t="shared" si="28"/>
        <v>1165289</v>
      </c>
      <c r="K86" s="27">
        <f t="shared" si="24"/>
        <v>6474</v>
      </c>
      <c r="L86" s="27">
        <f t="shared" si="29"/>
        <v>504972</v>
      </c>
      <c r="M86" s="27">
        <f t="shared" si="25"/>
        <v>2456.9477400000001</v>
      </c>
      <c r="N86" s="27">
        <f t="shared" si="26"/>
        <v>2456.9477400000001</v>
      </c>
      <c r="O86" s="27">
        <f t="shared" si="30"/>
        <v>-250589.39514000199</v>
      </c>
      <c r="P86" s="27">
        <f t="shared" si="31"/>
        <v>250589.39514000199</v>
      </c>
    </row>
    <row r="87" spans="1:16">
      <c r="A87" s="31">
        <v>38169</v>
      </c>
      <c r="C87" s="6">
        <v>79</v>
      </c>
      <c r="D87" s="29">
        <f t="shared" si="22"/>
        <v>6474</v>
      </c>
      <c r="E87" s="29">
        <f t="shared" si="27"/>
        <v>511446</v>
      </c>
      <c r="F87" s="29">
        <f t="shared" si="23"/>
        <v>-653843</v>
      </c>
      <c r="G87" s="34">
        <f>+Inputs!$D$3</f>
        <v>0.37951000000000001</v>
      </c>
      <c r="I87" s="27">
        <f t="shared" si="28"/>
        <v>1165289</v>
      </c>
      <c r="K87" s="27">
        <f t="shared" si="24"/>
        <v>6474</v>
      </c>
      <c r="L87" s="27">
        <f t="shared" si="29"/>
        <v>511446</v>
      </c>
      <c r="M87" s="27">
        <f t="shared" si="25"/>
        <v>2456.9477400000001</v>
      </c>
      <c r="N87" s="27">
        <f t="shared" si="26"/>
        <v>2456.9477400000001</v>
      </c>
      <c r="O87" s="27">
        <f t="shared" si="30"/>
        <v>-248132.44740000198</v>
      </c>
      <c r="P87" s="27">
        <f t="shared" si="31"/>
        <v>248132.44740000198</v>
      </c>
    </row>
    <row r="88" spans="1:16">
      <c r="A88" s="30">
        <v>38200</v>
      </c>
      <c r="C88" s="6">
        <v>80</v>
      </c>
      <c r="D88" s="29">
        <f t="shared" si="22"/>
        <v>6474</v>
      </c>
      <c r="E88" s="29">
        <f t="shared" si="27"/>
        <v>517920</v>
      </c>
      <c r="F88" s="29">
        <f t="shared" si="23"/>
        <v>-647369</v>
      </c>
      <c r="G88" s="34">
        <f>+Inputs!$D$3</f>
        <v>0.37951000000000001</v>
      </c>
      <c r="I88" s="27">
        <f t="shared" si="28"/>
        <v>1165289</v>
      </c>
      <c r="K88" s="27">
        <f t="shared" si="24"/>
        <v>6474</v>
      </c>
      <c r="L88" s="27">
        <f t="shared" si="29"/>
        <v>517920</v>
      </c>
      <c r="M88" s="27">
        <f t="shared" si="25"/>
        <v>2456.9477400000001</v>
      </c>
      <c r="N88" s="27">
        <f t="shared" si="26"/>
        <v>2456.9477400000001</v>
      </c>
      <c r="O88" s="27">
        <f t="shared" si="30"/>
        <v>-245675.49966000198</v>
      </c>
      <c r="P88" s="27">
        <f t="shared" si="31"/>
        <v>245675.49966000198</v>
      </c>
    </row>
    <row r="89" spans="1:16">
      <c r="A89" s="31">
        <v>38231</v>
      </c>
      <c r="C89" s="6">
        <v>81</v>
      </c>
      <c r="D89" s="29">
        <f t="shared" si="22"/>
        <v>6474</v>
      </c>
      <c r="E89" s="29">
        <f t="shared" si="27"/>
        <v>524394</v>
      </c>
      <c r="F89" s="29">
        <f t="shared" si="23"/>
        <v>-640895</v>
      </c>
      <c r="G89" s="34">
        <f>+Inputs!$D$3</f>
        <v>0.37951000000000001</v>
      </c>
      <c r="I89" s="27">
        <f t="shared" si="28"/>
        <v>1165289</v>
      </c>
      <c r="K89" s="27">
        <f t="shared" si="24"/>
        <v>6474</v>
      </c>
      <c r="L89" s="27">
        <f t="shared" si="29"/>
        <v>524394</v>
      </c>
      <c r="M89" s="27">
        <f t="shared" si="25"/>
        <v>2456.9477400000001</v>
      </c>
      <c r="N89" s="27">
        <f t="shared" si="26"/>
        <v>2456.9477400000001</v>
      </c>
      <c r="O89" s="27">
        <f t="shared" si="30"/>
        <v>-243218.55192000198</v>
      </c>
      <c r="P89" s="27">
        <f t="shared" si="31"/>
        <v>243218.55192000198</v>
      </c>
    </row>
    <row r="90" spans="1:16">
      <c r="A90" s="30">
        <v>38261</v>
      </c>
      <c r="C90" s="6">
        <v>82</v>
      </c>
      <c r="D90" s="29">
        <f t="shared" si="22"/>
        <v>6474</v>
      </c>
      <c r="E90" s="29">
        <f t="shared" si="27"/>
        <v>530868</v>
      </c>
      <c r="F90" s="29">
        <f t="shared" si="23"/>
        <v>-634421</v>
      </c>
      <c r="G90" s="34">
        <f>+Inputs!$D$3</f>
        <v>0.37951000000000001</v>
      </c>
      <c r="I90" s="27">
        <f t="shared" si="28"/>
        <v>1165289</v>
      </c>
      <c r="K90" s="27">
        <f t="shared" si="24"/>
        <v>6474</v>
      </c>
      <c r="L90" s="27">
        <f t="shared" si="29"/>
        <v>530868</v>
      </c>
      <c r="M90" s="27">
        <f t="shared" si="25"/>
        <v>2456.9477400000001</v>
      </c>
      <c r="N90" s="27">
        <f t="shared" si="26"/>
        <v>2456.9477400000001</v>
      </c>
      <c r="O90" s="27">
        <f t="shared" si="30"/>
        <v>-240761.60418000197</v>
      </c>
      <c r="P90" s="27">
        <f t="shared" si="31"/>
        <v>240761.60418000197</v>
      </c>
    </row>
    <row r="91" spans="1:16">
      <c r="A91" s="31">
        <v>38292</v>
      </c>
      <c r="C91" s="6">
        <v>83</v>
      </c>
      <c r="D91" s="29">
        <f t="shared" si="22"/>
        <v>6474</v>
      </c>
      <c r="E91" s="29">
        <f t="shared" si="27"/>
        <v>537342</v>
      </c>
      <c r="F91" s="29">
        <f t="shared" si="23"/>
        <v>-627947</v>
      </c>
      <c r="G91" s="34">
        <f>+Inputs!$D$3</f>
        <v>0.37951000000000001</v>
      </c>
      <c r="I91" s="27">
        <f t="shared" si="28"/>
        <v>1165289</v>
      </c>
      <c r="K91" s="27">
        <f t="shared" si="24"/>
        <v>6474</v>
      </c>
      <c r="L91" s="27">
        <f t="shared" si="29"/>
        <v>537342</v>
      </c>
      <c r="M91" s="27">
        <f t="shared" si="25"/>
        <v>2456.9477400000001</v>
      </c>
      <c r="N91" s="27">
        <f t="shared" si="26"/>
        <v>2456.9477400000001</v>
      </c>
      <c r="O91" s="27">
        <f t="shared" si="30"/>
        <v>-238304.65644000197</v>
      </c>
      <c r="P91" s="27">
        <f t="shared" si="31"/>
        <v>238304.65644000197</v>
      </c>
    </row>
    <row r="92" spans="1:16">
      <c r="A92" s="30">
        <v>38322</v>
      </c>
      <c r="C92" s="6">
        <v>84</v>
      </c>
      <c r="D92" s="29">
        <f t="shared" si="22"/>
        <v>6474</v>
      </c>
      <c r="E92" s="29">
        <f t="shared" si="27"/>
        <v>543816</v>
      </c>
      <c r="F92" s="29">
        <f t="shared" si="23"/>
        <v>-621473</v>
      </c>
      <c r="G92" s="34">
        <f>+Inputs!$D$3</f>
        <v>0.37951000000000001</v>
      </c>
      <c r="I92" s="27">
        <f t="shared" si="28"/>
        <v>1165289</v>
      </c>
      <c r="K92" s="27">
        <f t="shared" si="24"/>
        <v>6474</v>
      </c>
      <c r="L92" s="27">
        <f t="shared" si="29"/>
        <v>543816</v>
      </c>
      <c r="M92" s="27">
        <f t="shared" si="25"/>
        <v>2456.9477400000001</v>
      </c>
      <c r="N92" s="27">
        <f t="shared" si="26"/>
        <v>2456.9477400000001</v>
      </c>
      <c r="O92" s="27">
        <f t="shared" si="30"/>
        <v>-235847.70870000197</v>
      </c>
      <c r="P92" s="27">
        <f t="shared" si="31"/>
        <v>235847.70870000197</v>
      </c>
    </row>
    <row r="93" spans="1:16">
      <c r="A93" s="31">
        <v>38353</v>
      </c>
      <c r="C93" s="6">
        <v>85</v>
      </c>
      <c r="D93" s="29">
        <f t="shared" si="22"/>
        <v>6474</v>
      </c>
      <c r="E93" s="29">
        <f t="shared" si="27"/>
        <v>550290</v>
      </c>
      <c r="F93" s="29">
        <f t="shared" si="23"/>
        <v>-614999</v>
      </c>
      <c r="G93" s="34">
        <f>+Inputs!$D$3</f>
        <v>0.37951000000000001</v>
      </c>
      <c r="I93" s="27">
        <f t="shared" si="28"/>
        <v>1165289</v>
      </c>
      <c r="K93" s="27">
        <f t="shared" si="24"/>
        <v>6474</v>
      </c>
      <c r="L93" s="27">
        <f t="shared" si="29"/>
        <v>550290</v>
      </c>
      <c r="M93" s="27">
        <f t="shared" si="25"/>
        <v>2456.9477400000001</v>
      </c>
      <c r="N93" s="27">
        <f t="shared" si="26"/>
        <v>2456.9477400000001</v>
      </c>
      <c r="O93" s="27">
        <f t="shared" si="30"/>
        <v>-233390.76096000196</v>
      </c>
      <c r="P93" s="27">
        <f t="shared" si="31"/>
        <v>233390.76096000196</v>
      </c>
    </row>
    <row r="94" spans="1:16">
      <c r="A94" s="30">
        <v>38384</v>
      </c>
      <c r="C94" s="6">
        <v>86</v>
      </c>
      <c r="D94" s="29">
        <f t="shared" si="22"/>
        <v>6474</v>
      </c>
      <c r="E94" s="29">
        <f t="shared" si="27"/>
        <v>556764</v>
      </c>
      <c r="F94" s="29">
        <f t="shared" si="23"/>
        <v>-608525</v>
      </c>
      <c r="G94" s="34">
        <f>+Inputs!$D$3</f>
        <v>0.37951000000000001</v>
      </c>
      <c r="I94" s="27">
        <f t="shared" si="28"/>
        <v>1165289</v>
      </c>
      <c r="K94" s="27">
        <f t="shared" si="24"/>
        <v>6474</v>
      </c>
      <c r="L94" s="27">
        <f t="shared" si="29"/>
        <v>556764</v>
      </c>
      <c r="M94" s="27">
        <f t="shared" si="25"/>
        <v>2456.9477400000001</v>
      </c>
      <c r="N94" s="27">
        <f t="shared" si="26"/>
        <v>2456.9477400000001</v>
      </c>
      <c r="O94" s="27">
        <f t="shared" si="30"/>
        <v>-230933.81322000196</v>
      </c>
      <c r="P94" s="27">
        <f t="shared" si="31"/>
        <v>230933.81322000196</v>
      </c>
    </row>
    <row r="95" spans="1:16">
      <c r="A95" s="31">
        <v>38412</v>
      </c>
      <c r="C95" s="6">
        <v>87</v>
      </c>
      <c r="D95" s="29">
        <f t="shared" si="22"/>
        <v>6474</v>
      </c>
      <c r="E95" s="29">
        <f t="shared" si="27"/>
        <v>563238</v>
      </c>
      <c r="F95" s="29">
        <f t="shared" si="23"/>
        <v>-602051</v>
      </c>
      <c r="G95" s="34">
        <f>+Inputs!$D$3</f>
        <v>0.37951000000000001</v>
      </c>
      <c r="I95" s="27">
        <f t="shared" si="28"/>
        <v>1165289</v>
      </c>
      <c r="K95" s="27">
        <f t="shared" si="24"/>
        <v>6474</v>
      </c>
      <c r="L95" s="27">
        <f t="shared" si="29"/>
        <v>563238</v>
      </c>
      <c r="M95" s="27">
        <f t="shared" si="25"/>
        <v>2456.9477400000001</v>
      </c>
      <c r="N95" s="27">
        <f t="shared" si="26"/>
        <v>2456.9477400000001</v>
      </c>
      <c r="O95" s="27">
        <f t="shared" si="30"/>
        <v>-228476.86548000196</v>
      </c>
      <c r="P95" s="27">
        <f t="shared" si="31"/>
        <v>228476.86548000196</v>
      </c>
    </row>
    <row r="96" spans="1:16">
      <c r="A96" s="30">
        <v>38443</v>
      </c>
      <c r="C96" s="6">
        <v>88</v>
      </c>
      <c r="D96" s="29">
        <f t="shared" si="22"/>
        <v>6474</v>
      </c>
      <c r="E96" s="29">
        <f t="shared" si="27"/>
        <v>569712</v>
      </c>
      <c r="F96" s="29">
        <f t="shared" si="23"/>
        <v>-595577</v>
      </c>
      <c r="G96" s="34">
        <f>+Inputs!$D$3</f>
        <v>0.37951000000000001</v>
      </c>
      <c r="I96" s="27">
        <f t="shared" si="28"/>
        <v>1165289</v>
      </c>
      <c r="K96" s="27">
        <f t="shared" si="24"/>
        <v>6474</v>
      </c>
      <c r="L96" s="27">
        <f t="shared" si="29"/>
        <v>569712</v>
      </c>
      <c r="M96" s="27">
        <f t="shared" si="25"/>
        <v>2456.9477400000001</v>
      </c>
      <c r="N96" s="27">
        <f t="shared" si="26"/>
        <v>2456.9477400000001</v>
      </c>
      <c r="O96" s="27">
        <f t="shared" si="30"/>
        <v>-226019.91774000195</v>
      </c>
      <c r="P96" s="27">
        <f t="shared" si="31"/>
        <v>226019.91774000195</v>
      </c>
    </row>
    <row r="97" spans="1:16">
      <c r="A97" s="31">
        <v>38473</v>
      </c>
      <c r="C97" s="6">
        <v>89</v>
      </c>
      <c r="D97" s="29">
        <f t="shared" si="22"/>
        <v>6474</v>
      </c>
      <c r="E97" s="29">
        <f t="shared" si="27"/>
        <v>576186</v>
      </c>
      <c r="F97" s="29">
        <f t="shared" si="23"/>
        <v>-589103</v>
      </c>
      <c r="G97" s="34">
        <f>+Inputs!$D$3</f>
        <v>0.37951000000000001</v>
      </c>
      <c r="I97" s="27">
        <f t="shared" si="28"/>
        <v>1165289</v>
      </c>
      <c r="K97" s="27">
        <f t="shared" si="24"/>
        <v>6474</v>
      </c>
      <c r="L97" s="27">
        <f t="shared" si="29"/>
        <v>576186</v>
      </c>
      <c r="M97" s="27">
        <f t="shared" si="25"/>
        <v>2456.9477400000001</v>
      </c>
      <c r="N97" s="27">
        <f t="shared" si="26"/>
        <v>2456.9477400000001</v>
      </c>
      <c r="O97" s="27">
        <f t="shared" si="30"/>
        <v>-223562.97000000195</v>
      </c>
      <c r="P97" s="27">
        <f t="shared" si="31"/>
        <v>223562.97000000195</v>
      </c>
    </row>
    <row r="98" spans="1:16">
      <c r="A98" s="30">
        <v>38504</v>
      </c>
      <c r="C98" s="6">
        <v>90</v>
      </c>
      <c r="D98" s="29">
        <f t="shared" si="22"/>
        <v>6474</v>
      </c>
      <c r="E98" s="29">
        <f t="shared" si="27"/>
        <v>582660</v>
      </c>
      <c r="F98" s="29">
        <f t="shared" si="23"/>
        <v>-582629</v>
      </c>
      <c r="G98" s="34">
        <f>+Inputs!$D$3</f>
        <v>0.37951000000000001</v>
      </c>
      <c r="I98" s="27">
        <f t="shared" si="28"/>
        <v>1165289</v>
      </c>
      <c r="K98" s="27">
        <f t="shared" si="24"/>
        <v>6474</v>
      </c>
      <c r="L98" s="27">
        <f t="shared" si="29"/>
        <v>582660</v>
      </c>
      <c r="M98" s="27">
        <f t="shared" si="25"/>
        <v>2456.9477400000001</v>
      </c>
      <c r="N98" s="27">
        <f t="shared" si="26"/>
        <v>2456.9477400000001</v>
      </c>
      <c r="O98" s="27">
        <f t="shared" si="30"/>
        <v>-221106.02226000195</v>
      </c>
      <c r="P98" s="27">
        <f t="shared" si="31"/>
        <v>221106.02226000195</v>
      </c>
    </row>
    <row r="99" spans="1:16">
      <c r="A99" s="31">
        <v>38534</v>
      </c>
      <c r="C99" s="6">
        <v>91</v>
      </c>
      <c r="D99" s="29">
        <f t="shared" si="22"/>
        <v>6474</v>
      </c>
      <c r="E99" s="29">
        <f t="shared" si="27"/>
        <v>589134</v>
      </c>
      <c r="F99" s="29">
        <f t="shared" si="23"/>
        <v>-576155</v>
      </c>
      <c r="G99" s="34">
        <f>+Inputs!$D$3</f>
        <v>0.37951000000000001</v>
      </c>
      <c r="I99" s="27">
        <f t="shared" si="28"/>
        <v>1165289</v>
      </c>
      <c r="K99" s="27">
        <f t="shared" si="24"/>
        <v>6474</v>
      </c>
      <c r="L99" s="27">
        <f t="shared" si="29"/>
        <v>589134</v>
      </c>
      <c r="M99" s="27">
        <f t="shared" si="25"/>
        <v>2456.9477400000001</v>
      </c>
      <c r="N99" s="27">
        <f t="shared" si="26"/>
        <v>2456.9477400000001</v>
      </c>
      <c r="O99" s="27">
        <f t="shared" si="30"/>
        <v>-218649.07452000194</v>
      </c>
      <c r="P99" s="27">
        <f t="shared" si="31"/>
        <v>218649.07452000194</v>
      </c>
    </row>
    <row r="100" spans="1:16">
      <c r="A100" s="30">
        <v>38565</v>
      </c>
      <c r="C100" s="6">
        <v>92</v>
      </c>
      <c r="D100" s="29">
        <f t="shared" si="22"/>
        <v>6474</v>
      </c>
      <c r="E100" s="29">
        <f t="shared" si="27"/>
        <v>595608</v>
      </c>
      <c r="F100" s="29">
        <f t="shared" si="23"/>
        <v>-569681</v>
      </c>
      <c r="G100" s="34">
        <f>+Inputs!$D$3</f>
        <v>0.37951000000000001</v>
      </c>
      <c r="I100" s="27">
        <f t="shared" si="28"/>
        <v>1165289</v>
      </c>
      <c r="K100" s="27">
        <f t="shared" si="24"/>
        <v>6474</v>
      </c>
      <c r="L100" s="27">
        <f t="shared" si="29"/>
        <v>595608</v>
      </c>
      <c r="M100" s="27">
        <f t="shared" si="25"/>
        <v>2456.9477400000001</v>
      </c>
      <c r="N100" s="27">
        <f t="shared" si="26"/>
        <v>2456.9477400000001</v>
      </c>
      <c r="O100" s="27">
        <f t="shared" si="30"/>
        <v>-216192.12678000194</v>
      </c>
      <c r="P100" s="27">
        <f t="shared" si="31"/>
        <v>216192.12678000194</v>
      </c>
    </row>
    <row r="101" spans="1:16">
      <c r="A101" s="31">
        <v>38596</v>
      </c>
      <c r="C101" s="6">
        <v>93</v>
      </c>
      <c r="D101" s="29">
        <f t="shared" si="22"/>
        <v>6474</v>
      </c>
      <c r="E101" s="29">
        <f t="shared" si="27"/>
        <v>602082</v>
      </c>
      <c r="F101" s="29">
        <f t="shared" si="23"/>
        <v>-563207</v>
      </c>
      <c r="G101" s="34">
        <f>+Inputs!$D$3</f>
        <v>0.37951000000000001</v>
      </c>
      <c r="I101" s="27">
        <f t="shared" si="28"/>
        <v>1165289</v>
      </c>
      <c r="K101" s="27">
        <f t="shared" si="24"/>
        <v>6474</v>
      </c>
      <c r="L101" s="27">
        <f t="shared" si="29"/>
        <v>602082</v>
      </c>
      <c r="M101" s="27">
        <f t="shared" si="25"/>
        <v>2456.9477400000001</v>
      </c>
      <c r="N101" s="27">
        <f t="shared" si="26"/>
        <v>2456.9477400000001</v>
      </c>
      <c r="O101" s="27">
        <f t="shared" si="30"/>
        <v>-213735.17904000194</v>
      </c>
      <c r="P101" s="27">
        <f t="shared" si="31"/>
        <v>213735.17904000194</v>
      </c>
    </row>
    <row r="102" spans="1:16">
      <c r="A102" s="30">
        <v>38626</v>
      </c>
      <c r="C102" s="6">
        <v>94</v>
      </c>
      <c r="D102" s="29">
        <f t="shared" si="22"/>
        <v>6474</v>
      </c>
      <c r="E102" s="29">
        <f t="shared" si="27"/>
        <v>608556</v>
      </c>
      <c r="F102" s="29">
        <f t="shared" si="23"/>
        <v>-556733</v>
      </c>
      <c r="G102" s="34">
        <f>+Inputs!$D$3</f>
        <v>0.37951000000000001</v>
      </c>
      <c r="I102" s="27">
        <f t="shared" si="28"/>
        <v>1165289</v>
      </c>
      <c r="K102" s="27">
        <f t="shared" si="24"/>
        <v>6474</v>
      </c>
      <c r="L102" s="27">
        <f t="shared" si="29"/>
        <v>608556</v>
      </c>
      <c r="M102" s="27">
        <f t="shared" si="25"/>
        <v>2456.9477400000001</v>
      </c>
      <c r="N102" s="27">
        <f t="shared" si="26"/>
        <v>2456.9477400000001</v>
      </c>
      <c r="O102" s="27">
        <f t="shared" si="30"/>
        <v>-211278.23130000193</v>
      </c>
      <c r="P102" s="27">
        <f t="shared" si="31"/>
        <v>211278.23130000193</v>
      </c>
    </row>
    <row r="103" spans="1:16">
      <c r="A103" s="31">
        <v>38657</v>
      </c>
      <c r="C103" s="6">
        <v>95</v>
      </c>
      <c r="D103" s="29">
        <f t="shared" si="22"/>
        <v>6474</v>
      </c>
      <c r="E103" s="29">
        <f t="shared" si="27"/>
        <v>615030</v>
      </c>
      <c r="F103" s="29">
        <f t="shared" si="23"/>
        <v>-550259</v>
      </c>
      <c r="G103" s="34">
        <f>+Inputs!$D$3</f>
        <v>0.37951000000000001</v>
      </c>
      <c r="I103" s="27">
        <f t="shared" si="28"/>
        <v>1165289</v>
      </c>
      <c r="K103" s="27">
        <f t="shared" si="24"/>
        <v>6474</v>
      </c>
      <c r="L103" s="27">
        <f t="shared" si="29"/>
        <v>615030</v>
      </c>
      <c r="M103" s="27">
        <f t="shared" si="25"/>
        <v>2456.9477400000001</v>
      </c>
      <c r="N103" s="27">
        <f t="shared" si="26"/>
        <v>2456.9477400000001</v>
      </c>
      <c r="O103" s="27">
        <f t="shared" si="30"/>
        <v>-208821.28356000193</v>
      </c>
      <c r="P103" s="27">
        <f t="shared" si="31"/>
        <v>208821.28356000193</v>
      </c>
    </row>
    <row r="104" spans="1:16">
      <c r="A104" s="30">
        <v>38687</v>
      </c>
      <c r="C104" s="6">
        <v>96</v>
      </c>
      <c r="D104" s="29">
        <f t="shared" si="22"/>
        <v>6474</v>
      </c>
      <c r="E104" s="29">
        <f t="shared" si="27"/>
        <v>621504</v>
      </c>
      <c r="F104" s="29">
        <f t="shared" si="23"/>
        <v>-543785</v>
      </c>
      <c r="G104" s="34">
        <f>+Inputs!$D$3</f>
        <v>0.37951000000000001</v>
      </c>
      <c r="I104" s="27">
        <f t="shared" si="28"/>
        <v>1165289</v>
      </c>
      <c r="K104" s="27">
        <f t="shared" si="24"/>
        <v>6474</v>
      </c>
      <c r="L104" s="27">
        <f t="shared" si="29"/>
        <v>621504</v>
      </c>
      <c r="M104" s="27">
        <f t="shared" si="25"/>
        <v>2456.9477400000001</v>
      </c>
      <c r="N104" s="27">
        <f t="shared" si="26"/>
        <v>2456.9477400000001</v>
      </c>
      <c r="O104" s="27">
        <f t="shared" si="30"/>
        <v>-206364.33582000193</v>
      </c>
      <c r="P104" s="27">
        <f t="shared" si="31"/>
        <v>206364.33582000193</v>
      </c>
    </row>
    <row r="105" spans="1:16">
      <c r="A105" s="31">
        <v>38718</v>
      </c>
      <c r="C105" s="6">
        <v>97</v>
      </c>
      <c r="D105" s="29">
        <f t="shared" ref="D105:D136" si="32">ROUND(-(+$B$9/180)*1,0)</f>
        <v>6474</v>
      </c>
      <c r="E105" s="29">
        <f t="shared" si="27"/>
        <v>627978</v>
      </c>
      <c r="F105" s="29">
        <f t="shared" ref="F105:F136" si="33">$B$9+E105</f>
        <v>-537311</v>
      </c>
      <c r="G105" s="34">
        <f>+Inputs!$D$3</f>
        <v>0.37951000000000001</v>
      </c>
      <c r="I105" s="27">
        <f t="shared" si="28"/>
        <v>1165289</v>
      </c>
      <c r="K105" s="27">
        <f t="shared" ref="K105:K136" si="34">D105</f>
        <v>6474</v>
      </c>
      <c r="L105" s="27">
        <f t="shared" si="29"/>
        <v>627978</v>
      </c>
      <c r="M105" s="27">
        <f t="shared" ref="M105:M136" si="35">K105*G105</f>
        <v>2456.9477400000001</v>
      </c>
      <c r="N105" s="27">
        <f t="shared" ref="N105:N136" si="36">M105-J105</f>
        <v>2456.9477400000001</v>
      </c>
      <c r="O105" s="27">
        <f t="shared" si="30"/>
        <v>-203907.38808000193</v>
      </c>
      <c r="P105" s="27">
        <f t="shared" si="31"/>
        <v>203907.38808000193</v>
      </c>
    </row>
    <row r="106" spans="1:16">
      <c r="A106" s="30">
        <v>38749</v>
      </c>
      <c r="C106" s="6">
        <v>98</v>
      </c>
      <c r="D106" s="29">
        <f t="shared" si="32"/>
        <v>6474</v>
      </c>
      <c r="E106" s="29">
        <f t="shared" ref="E106:E137" si="37">+E105+D106</f>
        <v>634452</v>
      </c>
      <c r="F106" s="29">
        <f t="shared" si="33"/>
        <v>-530837</v>
      </c>
      <c r="G106" s="34">
        <f>+Inputs!$D$3</f>
        <v>0.37951000000000001</v>
      </c>
      <c r="I106" s="27">
        <f t="shared" ref="I106:I137" si="38">+I105+H106</f>
        <v>1165289</v>
      </c>
      <c r="K106" s="27">
        <f t="shared" si="34"/>
        <v>6474</v>
      </c>
      <c r="L106" s="27">
        <f t="shared" ref="L106:L137" si="39">+L105+K106</f>
        <v>634452</v>
      </c>
      <c r="M106" s="27">
        <f t="shared" si="35"/>
        <v>2456.9477400000001</v>
      </c>
      <c r="N106" s="27">
        <f t="shared" si="36"/>
        <v>2456.9477400000001</v>
      </c>
      <c r="O106" s="27">
        <f t="shared" ref="O106:O137" si="40">+O105+N106</f>
        <v>-201450.44034000192</v>
      </c>
      <c r="P106" s="27">
        <f t="shared" ref="P106:P137" si="41">P105-N106</f>
        <v>201450.44034000192</v>
      </c>
    </row>
    <row r="107" spans="1:16">
      <c r="A107" s="31">
        <v>38777</v>
      </c>
      <c r="C107" s="6">
        <v>99</v>
      </c>
      <c r="D107" s="29">
        <f t="shared" si="32"/>
        <v>6474</v>
      </c>
      <c r="E107" s="29">
        <f t="shared" si="37"/>
        <v>640926</v>
      </c>
      <c r="F107" s="29">
        <f t="shared" si="33"/>
        <v>-524363</v>
      </c>
      <c r="G107" s="34">
        <f>+Inputs!$D$3</f>
        <v>0.37951000000000001</v>
      </c>
      <c r="I107" s="27">
        <f t="shared" si="38"/>
        <v>1165289</v>
      </c>
      <c r="K107" s="27">
        <f t="shared" si="34"/>
        <v>6474</v>
      </c>
      <c r="L107" s="27">
        <f t="shared" si="39"/>
        <v>640926</v>
      </c>
      <c r="M107" s="27">
        <f t="shared" si="35"/>
        <v>2456.9477400000001</v>
      </c>
      <c r="N107" s="27">
        <f t="shared" si="36"/>
        <v>2456.9477400000001</v>
      </c>
      <c r="O107" s="27">
        <f t="shared" si="40"/>
        <v>-198993.49260000192</v>
      </c>
      <c r="P107" s="27">
        <f t="shared" si="41"/>
        <v>198993.49260000192</v>
      </c>
    </row>
    <row r="108" spans="1:16">
      <c r="A108" s="30">
        <v>38808</v>
      </c>
      <c r="C108" s="6">
        <v>100</v>
      </c>
      <c r="D108" s="29">
        <f t="shared" si="32"/>
        <v>6474</v>
      </c>
      <c r="E108" s="29">
        <f t="shared" si="37"/>
        <v>647400</v>
      </c>
      <c r="F108" s="29">
        <f t="shared" si="33"/>
        <v>-517889</v>
      </c>
      <c r="G108" s="34">
        <f>+Inputs!$D$3</f>
        <v>0.37951000000000001</v>
      </c>
      <c r="I108" s="27">
        <f t="shared" si="38"/>
        <v>1165289</v>
      </c>
      <c r="K108" s="27">
        <f t="shared" si="34"/>
        <v>6474</v>
      </c>
      <c r="L108" s="27">
        <f t="shared" si="39"/>
        <v>647400</v>
      </c>
      <c r="M108" s="27">
        <f t="shared" si="35"/>
        <v>2456.9477400000001</v>
      </c>
      <c r="N108" s="27">
        <f t="shared" si="36"/>
        <v>2456.9477400000001</v>
      </c>
      <c r="O108" s="27">
        <f t="shared" si="40"/>
        <v>-196536.54486000192</v>
      </c>
      <c r="P108" s="27">
        <f t="shared" si="41"/>
        <v>196536.54486000192</v>
      </c>
    </row>
    <row r="109" spans="1:16">
      <c r="A109" s="31">
        <v>38838</v>
      </c>
      <c r="C109" s="6">
        <v>101</v>
      </c>
      <c r="D109" s="29">
        <f t="shared" si="32"/>
        <v>6474</v>
      </c>
      <c r="E109" s="29">
        <f t="shared" si="37"/>
        <v>653874</v>
      </c>
      <c r="F109" s="29">
        <f t="shared" si="33"/>
        <v>-511415</v>
      </c>
      <c r="G109" s="34">
        <f>+Inputs!$D$3</f>
        <v>0.37951000000000001</v>
      </c>
      <c r="I109" s="27">
        <f t="shared" si="38"/>
        <v>1165289</v>
      </c>
      <c r="K109" s="27">
        <f t="shared" si="34"/>
        <v>6474</v>
      </c>
      <c r="L109" s="27">
        <f t="shared" si="39"/>
        <v>653874</v>
      </c>
      <c r="M109" s="27">
        <f t="shared" si="35"/>
        <v>2456.9477400000001</v>
      </c>
      <c r="N109" s="27">
        <f t="shared" si="36"/>
        <v>2456.9477400000001</v>
      </c>
      <c r="O109" s="27">
        <f t="shared" si="40"/>
        <v>-194079.59712000191</v>
      </c>
      <c r="P109" s="27">
        <f t="shared" si="41"/>
        <v>194079.59712000191</v>
      </c>
    </row>
    <row r="110" spans="1:16">
      <c r="A110" s="30">
        <v>38869</v>
      </c>
      <c r="C110" s="6">
        <v>102</v>
      </c>
      <c r="D110" s="29">
        <f t="shared" si="32"/>
        <v>6474</v>
      </c>
      <c r="E110" s="29">
        <f t="shared" si="37"/>
        <v>660348</v>
      </c>
      <c r="F110" s="29">
        <f t="shared" si="33"/>
        <v>-504941</v>
      </c>
      <c r="G110" s="34">
        <f>+Inputs!$D$3</f>
        <v>0.37951000000000001</v>
      </c>
      <c r="I110" s="27">
        <f t="shared" si="38"/>
        <v>1165289</v>
      </c>
      <c r="K110" s="27">
        <f t="shared" si="34"/>
        <v>6474</v>
      </c>
      <c r="L110" s="27">
        <f t="shared" si="39"/>
        <v>660348</v>
      </c>
      <c r="M110" s="27">
        <f t="shared" si="35"/>
        <v>2456.9477400000001</v>
      </c>
      <c r="N110" s="27">
        <f t="shared" si="36"/>
        <v>2456.9477400000001</v>
      </c>
      <c r="O110" s="27">
        <f t="shared" si="40"/>
        <v>-191622.64938000191</v>
      </c>
      <c r="P110" s="27">
        <f t="shared" si="41"/>
        <v>191622.64938000191</v>
      </c>
    </row>
    <row r="111" spans="1:16">
      <c r="A111" s="31">
        <v>38899</v>
      </c>
      <c r="C111" s="6">
        <v>103</v>
      </c>
      <c r="D111" s="29">
        <f t="shared" si="32"/>
        <v>6474</v>
      </c>
      <c r="E111" s="29">
        <f t="shared" si="37"/>
        <v>666822</v>
      </c>
      <c r="F111" s="29">
        <f t="shared" si="33"/>
        <v>-498467</v>
      </c>
      <c r="G111" s="34">
        <f>+Inputs!$D$3</f>
        <v>0.37951000000000001</v>
      </c>
      <c r="I111" s="27">
        <f t="shared" si="38"/>
        <v>1165289</v>
      </c>
      <c r="K111" s="27">
        <f t="shared" si="34"/>
        <v>6474</v>
      </c>
      <c r="L111" s="27">
        <f t="shared" si="39"/>
        <v>666822</v>
      </c>
      <c r="M111" s="27">
        <f t="shared" si="35"/>
        <v>2456.9477400000001</v>
      </c>
      <c r="N111" s="27">
        <f t="shared" si="36"/>
        <v>2456.9477400000001</v>
      </c>
      <c r="O111" s="27">
        <f t="shared" si="40"/>
        <v>-189165.70164000191</v>
      </c>
      <c r="P111" s="27">
        <f t="shared" si="41"/>
        <v>189165.70164000191</v>
      </c>
    </row>
    <row r="112" spans="1:16">
      <c r="A112" s="30">
        <v>38930</v>
      </c>
      <c r="C112" s="6">
        <v>104</v>
      </c>
      <c r="D112" s="29">
        <f t="shared" si="32"/>
        <v>6474</v>
      </c>
      <c r="E112" s="29">
        <f t="shared" si="37"/>
        <v>673296</v>
      </c>
      <c r="F112" s="29">
        <f t="shared" si="33"/>
        <v>-491993</v>
      </c>
      <c r="G112" s="34">
        <f>+Inputs!$D$3</f>
        <v>0.37951000000000001</v>
      </c>
      <c r="I112" s="27">
        <f t="shared" si="38"/>
        <v>1165289</v>
      </c>
      <c r="K112" s="27">
        <f t="shared" si="34"/>
        <v>6474</v>
      </c>
      <c r="L112" s="27">
        <f t="shared" si="39"/>
        <v>673296</v>
      </c>
      <c r="M112" s="27">
        <f t="shared" si="35"/>
        <v>2456.9477400000001</v>
      </c>
      <c r="N112" s="27">
        <f t="shared" si="36"/>
        <v>2456.9477400000001</v>
      </c>
      <c r="O112" s="27">
        <f t="shared" si="40"/>
        <v>-186708.7539000019</v>
      </c>
      <c r="P112" s="27">
        <f t="shared" si="41"/>
        <v>186708.7539000019</v>
      </c>
    </row>
    <row r="113" spans="1:16">
      <c r="A113" s="31">
        <v>38961</v>
      </c>
      <c r="C113" s="6">
        <v>105</v>
      </c>
      <c r="D113" s="29">
        <f t="shared" si="32"/>
        <v>6474</v>
      </c>
      <c r="E113" s="29">
        <f t="shared" si="37"/>
        <v>679770</v>
      </c>
      <c r="F113" s="29">
        <f t="shared" si="33"/>
        <v>-485519</v>
      </c>
      <c r="G113" s="34">
        <f>+Inputs!$D$3</f>
        <v>0.37951000000000001</v>
      </c>
      <c r="I113" s="27">
        <f t="shared" si="38"/>
        <v>1165289</v>
      </c>
      <c r="K113" s="27">
        <f t="shared" si="34"/>
        <v>6474</v>
      </c>
      <c r="L113" s="27">
        <f t="shared" si="39"/>
        <v>679770</v>
      </c>
      <c r="M113" s="27">
        <f t="shared" si="35"/>
        <v>2456.9477400000001</v>
      </c>
      <c r="N113" s="27">
        <f t="shared" si="36"/>
        <v>2456.9477400000001</v>
      </c>
      <c r="O113" s="27">
        <f t="shared" si="40"/>
        <v>-184251.8061600019</v>
      </c>
      <c r="P113" s="27">
        <f t="shared" si="41"/>
        <v>184251.8061600019</v>
      </c>
    </row>
    <row r="114" spans="1:16">
      <c r="A114" s="30">
        <v>38991</v>
      </c>
      <c r="C114" s="6">
        <v>106</v>
      </c>
      <c r="D114" s="29">
        <f t="shared" si="32"/>
        <v>6474</v>
      </c>
      <c r="E114" s="29">
        <f t="shared" si="37"/>
        <v>686244</v>
      </c>
      <c r="F114" s="29">
        <f t="shared" si="33"/>
        <v>-479045</v>
      </c>
      <c r="G114" s="34">
        <f>+Inputs!$D$3</f>
        <v>0.37951000000000001</v>
      </c>
      <c r="I114" s="27">
        <f t="shared" si="38"/>
        <v>1165289</v>
      </c>
      <c r="K114" s="27">
        <f t="shared" si="34"/>
        <v>6474</v>
      </c>
      <c r="L114" s="27">
        <f t="shared" si="39"/>
        <v>686244</v>
      </c>
      <c r="M114" s="27">
        <f t="shared" si="35"/>
        <v>2456.9477400000001</v>
      </c>
      <c r="N114" s="27">
        <f t="shared" si="36"/>
        <v>2456.9477400000001</v>
      </c>
      <c r="O114" s="27">
        <f t="shared" si="40"/>
        <v>-181794.8584200019</v>
      </c>
      <c r="P114" s="27">
        <f t="shared" si="41"/>
        <v>181794.8584200019</v>
      </c>
    </row>
    <row r="115" spans="1:16">
      <c r="A115" s="31">
        <v>39022</v>
      </c>
      <c r="C115" s="6">
        <v>107</v>
      </c>
      <c r="D115" s="29">
        <f t="shared" si="32"/>
        <v>6474</v>
      </c>
      <c r="E115" s="29">
        <f t="shared" si="37"/>
        <v>692718</v>
      </c>
      <c r="F115" s="29">
        <f t="shared" si="33"/>
        <v>-472571</v>
      </c>
      <c r="G115" s="34">
        <f>+Inputs!$D$3</f>
        <v>0.37951000000000001</v>
      </c>
      <c r="I115" s="27">
        <f t="shared" si="38"/>
        <v>1165289</v>
      </c>
      <c r="K115" s="27">
        <f t="shared" si="34"/>
        <v>6474</v>
      </c>
      <c r="L115" s="27">
        <f t="shared" si="39"/>
        <v>692718</v>
      </c>
      <c r="M115" s="27">
        <f t="shared" si="35"/>
        <v>2456.9477400000001</v>
      </c>
      <c r="N115" s="27">
        <f t="shared" si="36"/>
        <v>2456.9477400000001</v>
      </c>
      <c r="O115" s="27">
        <f t="shared" si="40"/>
        <v>-179337.91068000189</v>
      </c>
      <c r="P115" s="27">
        <f t="shared" si="41"/>
        <v>179337.91068000189</v>
      </c>
    </row>
    <row r="116" spans="1:16">
      <c r="A116" s="30">
        <v>39052</v>
      </c>
      <c r="C116" s="6">
        <v>108</v>
      </c>
      <c r="D116" s="29">
        <f t="shared" si="32"/>
        <v>6474</v>
      </c>
      <c r="E116" s="29">
        <f t="shared" si="37"/>
        <v>699192</v>
      </c>
      <c r="F116" s="29">
        <f t="shared" si="33"/>
        <v>-466097</v>
      </c>
      <c r="G116" s="34">
        <f>+Inputs!$D$3</f>
        <v>0.37951000000000001</v>
      </c>
      <c r="I116" s="27">
        <f t="shared" si="38"/>
        <v>1165289</v>
      </c>
      <c r="K116" s="27">
        <f t="shared" si="34"/>
        <v>6474</v>
      </c>
      <c r="L116" s="27">
        <f t="shared" si="39"/>
        <v>699192</v>
      </c>
      <c r="M116" s="27">
        <f t="shared" si="35"/>
        <v>2456.9477400000001</v>
      </c>
      <c r="N116" s="27">
        <f t="shared" si="36"/>
        <v>2456.9477400000001</v>
      </c>
      <c r="O116" s="27">
        <f t="shared" si="40"/>
        <v>-176880.96294000189</v>
      </c>
      <c r="P116" s="27">
        <f t="shared" si="41"/>
        <v>176880.96294000189</v>
      </c>
    </row>
    <row r="117" spans="1:16">
      <c r="A117" s="31">
        <v>39083</v>
      </c>
      <c r="C117" s="6">
        <v>109</v>
      </c>
      <c r="D117" s="29">
        <f t="shared" si="32"/>
        <v>6474</v>
      </c>
      <c r="E117" s="29">
        <f t="shared" si="37"/>
        <v>705666</v>
      </c>
      <c r="F117" s="29">
        <f t="shared" si="33"/>
        <v>-459623</v>
      </c>
      <c r="G117" s="34">
        <f>+Inputs!$D$3</f>
        <v>0.37951000000000001</v>
      </c>
      <c r="I117" s="27">
        <f t="shared" si="38"/>
        <v>1165289</v>
      </c>
      <c r="K117" s="27">
        <f t="shared" si="34"/>
        <v>6474</v>
      </c>
      <c r="L117" s="27">
        <f t="shared" si="39"/>
        <v>705666</v>
      </c>
      <c r="M117" s="27">
        <f t="shared" si="35"/>
        <v>2456.9477400000001</v>
      </c>
      <c r="N117" s="27">
        <f t="shared" si="36"/>
        <v>2456.9477400000001</v>
      </c>
      <c r="O117" s="27">
        <f t="shared" si="40"/>
        <v>-174424.01520000189</v>
      </c>
      <c r="P117" s="27">
        <f t="shared" si="41"/>
        <v>174424.01520000189</v>
      </c>
    </row>
    <row r="118" spans="1:16">
      <c r="A118" s="30">
        <v>39114</v>
      </c>
      <c r="C118" s="6">
        <v>110</v>
      </c>
      <c r="D118" s="29">
        <f t="shared" si="32"/>
        <v>6474</v>
      </c>
      <c r="E118" s="29">
        <f t="shared" si="37"/>
        <v>712140</v>
      </c>
      <c r="F118" s="29">
        <f t="shared" si="33"/>
        <v>-453149</v>
      </c>
      <c r="G118" s="34">
        <f>+Inputs!$D$3</f>
        <v>0.37951000000000001</v>
      </c>
      <c r="I118" s="27">
        <f t="shared" si="38"/>
        <v>1165289</v>
      </c>
      <c r="K118" s="27">
        <f t="shared" si="34"/>
        <v>6474</v>
      </c>
      <c r="L118" s="27">
        <f t="shared" si="39"/>
        <v>712140</v>
      </c>
      <c r="M118" s="27">
        <f t="shared" si="35"/>
        <v>2456.9477400000001</v>
      </c>
      <c r="N118" s="27">
        <f t="shared" si="36"/>
        <v>2456.9477400000001</v>
      </c>
      <c r="O118" s="27">
        <f t="shared" si="40"/>
        <v>-171967.06746000188</v>
      </c>
      <c r="P118" s="27">
        <f t="shared" si="41"/>
        <v>171967.06746000188</v>
      </c>
    </row>
    <row r="119" spans="1:16">
      <c r="A119" s="31">
        <v>39142</v>
      </c>
      <c r="C119" s="6">
        <v>111</v>
      </c>
      <c r="D119" s="29">
        <f t="shared" si="32"/>
        <v>6474</v>
      </c>
      <c r="E119" s="29">
        <f t="shared" si="37"/>
        <v>718614</v>
      </c>
      <c r="F119" s="29">
        <f t="shared" si="33"/>
        <v>-446675</v>
      </c>
      <c r="G119" s="34">
        <f>+Inputs!$D$3</f>
        <v>0.37951000000000001</v>
      </c>
      <c r="I119" s="27">
        <f t="shared" si="38"/>
        <v>1165289</v>
      </c>
      <c r="K119" s="27">
        <f t="shared" si="34"/>
        <v>6474</v>
      </c>
      <c r="L119" s="27">
        <f t="shared" si="39"/>
        <v>718614</v>
      </c>
      <c r="M119" s="27">
        <f t="shared" si="35"/>
        <v>2456.9477400000001</v>
      </c>
      <c r="N119" s="27">
        <f t="shared" si="36"/>
        <v>2456.9477400000001</v>
      </c>
      <c r="O119" s="27">
        <f t="shared" si="40"/>
        <v>-169510.11972000188</v>
      </c>
      <c r="P119" s="27">
        <f t="shared" si="41"/>
        <v>169510.11972000188</v>
      </c>
    </row>
    <row r="120" spans="1:16">
      <c r="A120" s="30">
        <v>39173</v>
      </c>
      <c r="C120" s="6">
        <v>112</v>
      </c>
      <c r="D120" s="29">
        <f t="shared" si="32"/>
        <v>6474</v>
      </c>
      <c r="E120" s="29">
        <f t="shared" si="37"/>
        <v>725088</v>
      </c>
      <c r="F120" s="29">
        <f t="shared" si="33"/>
        <v>-440201</v>
      </c>
      <c r="G120" s="34">
        <f>+Inputs!$D$3</f>
        <v>0.37951000000000001</v>
      </c>
      <c r="I120" s="27">
        <f t="shared" si="38"/>
        <v>1165289</v>
      </c>
      <c r="K120" s="27">
        <f t="shared" si="34"/>
        <v>6474</v>
      </c>
      <c r="L120" s="27">
        <f t="shared" si="39"/>
        <v>725088</v>
      </c>
      <c r="M120" s="27">
        <f t="shared" si="35"/>
        <v>2456.9477400000001</v>
      </c>
      <c r="N120" s="27">
        <f t="shared" si="36"/>
        <v>2456.9477400000001</v>
      </c>
      <c r="O120" s="27">
        <f t="shared" si="40"/>
        <v>-167053.17198000188</v>
      </c>
      <c r="P120" s="27">
        <f t="shared" si="41"/>
        <v>167053.17198000188</v>
      </c>
    </row>
    <row r="121" spans="1:16">
      <c r="A121" s="31">
        <v>39203</v>
      </c>
      <c r="C121" s="6">
        <v>113</v>
      </c>
      <c r="D121" s="29">
        <f t="shared" si="32"/>
        <v>6474</v>
      </c>
      <c r="E121" s="29">
        <f t="shared" si="37"/>
        <v>731562</v>
      </c>
      <c r="F121" s="29">
        <f t="shared" si="33"/>
        <v>-433727</v>
      </c>
      <c r="G121" s="34">
        <f>+Inputs!$D$3</f>
        <v>0.37951000000000001</v>
      </c>
      <c r="I121" s="27">
        <f t="shared" si="38"/>
        <v>1165289</v>
      </c>
      <c r="K121" s="27">
        <f t="shared" si="34"/>
        <v>6474</v>
      </c>
      <c r="L121" s="27">
        <f t="shared" si="39"/>
        <v>731562</v>
      </c>
      <c r="M121" s="27">
        <f t="shared" si="35"/>
        <v>2456.9477400000001</v>
      </c>
      <c r="N121" s="27">
        <f t="shared" si="36"/>
        <v>2456.9477400000001</v>
      </c>
      <c r="O121" s="27">
        <f t="shared" si="40"/>
        <v>-164596.22424000187</v>
      </c>
      <c r="P121" s="27">
        <f t="shared" si="41"/>
        <v>164596.22424000187</v>
      </c>
    </row>
    <row r="122" spans="1:16">
      <c r="A122" s="30">
        <v>39234</v>
      </c>
      <c r="C122" s="6">
        <v>114</v>
      </c>
      <c r="D122" s="29">
        <f t="shared" si="32"/>
        <v>6474</v>
      </c>
      <c r="E122" s="29">
        <f t="shared" si="37"/>
        <v>738036</v>
      </c>
      <c r="F122" s="29">
        <f t="shared" si="33"/>
        <v>-427253</v>
      </c>
      <c r="G122" s="34">
        <f>+Inputs!$D$3</f>
        <v>0.37951000000000001</v>
      </c>
      <c r="I122" s="27">
        <f t="shared" si="38"/>
        <v>1165289</v>
      </c>
      <c r="K122" s="27">
        <f t="shared" si="34"/>
        <v>6474</v>
      </c>
      <c r="L122" s="27">
        <f t="shared" si="39"/>
        <v>738036</v>
      </c>
      <c r="M122" s="27">
        <f t="shared" si="35"/>
        <v>2456.9477400000001</v>
      </c>
      <c r="N122" s="27">
        <f t="shared" si="36"/>
        <v>2456.9477400000001</v>
      </c>
      <c r="O122" s="27">
        <f t="shared" si="40"/>
        <v>-162139.27650000187</v>
      </c>
      <c r="P122" s="27">
        <f t="shared" si="41"/>
        <v>162139.27650000187</v>
      </c>
    </row>
    <row r="123" spans="1:16">
      <c r="A123" s="31">
        <v>39264</v>
      </c>
      <c r="C123" s="6">
        <v>115</v>
      </c>
      <c r="D123" s="29">
        <f t="shared" si="32"/>
        <v>6474</v>
      </c>
      <c r="E123" s="29">
        <f t="shared" si="37"/>
        <v>744510</v>
      </c>
      <c r="F123" s="29">
        <f t="shared" si="33"/>
        <v>-420779</v>
      </c>
      <c r="G123" s="34">
        <f>+Inputs!$D$3</f>
        <v>0.37951000000000001</v>
      </c>
      <c r="I123" s="27">
        <f t="shared" si="38"/>
        <v>1165289</v>
      </c>
      <c r="K123" s="27">
        <f t="shared" si="34"/>
        <v>6474</v>
      </c>
      <c r="L123" s="27">
        <f t="shared" si="39"/>
        <v>744510</v>
      </c>
      <c r="M123" s="27">
        <f t="shared" si="35"/>
        <v>2456.9477400000001</v>
      </c>
      <c r="N123" s="27">
        <f t="shared" si="36"/>
        <v>2456.9477400000001</v>
      </c>
      <c r="O123" s="27">
        <f t="shared" si="40"/>
        <v>-159682.32876000187</v>
      </c>
      <c r="P123" s="27">
        <f t="shared" si="41"/>
        <v>159682.32876000187</v>
      </c>
    </row>
    <row r="124" spans="1:16">
      <c r="A124" s="30">
        <v>39295</v>
      </c>
      <c r="C124" s="6">
        <v>116</v>
      </c>
      <c r="D124" s="29">
        <f t="shared" si="32"/>
        <v>6474</v>
      </c>
      <c r="E124" s="29">
        <f t="shared" si="37"/>
        <v>750984</v>
      </c>
      <c r="F124" s="29">
        <f t="shared" si="33"/>
        <v>-414305</v>
      </c>
      <c r="G124" s="34">
        <f>+Inputs!$D$3</f>
        <v>0.37951000000000001</v>
      </c>
      <c r="I124" s="27">
        <f t="shared" si="38"/>
        <v>1165289</v>
      </c>
      <c r="K124" s="27">
        <f t="shared" si="34"/>
        <v>6474</v>
      </c>
      <c r="L124" s="27">
        <f t="shared" si="39"/>
        <v>750984</v>
      </c>
      <c r="M124" s="27">
        <f t="shared" si="35"/>
        <v>2456.9477400000001</v>
      </c>
      <c r="N124" s="27">
        <f t="shared" si="36"/>
        <v>2456.9477400000001</v>
      </c>
      <c r="O124" s="27">
        <f t="shared" si="40"/>
        <v>-157225.38102000186</v>
      </c>
      <c r="P124" s="27">
        <f t="shared" si="41"/>
        <v>157225.38102000186</v>
      </c>
    </row>
    <row r="125" spans="1:16">
      <c r="A125" s="31">
        <v>39326</v>
      </c>
      <c r="C125" s="6">
        <v>117</v>
      </c>
      <c r="D125" s="29">
        <f t="shared" si="32"/>
        <v>6474</v>
      </c>
      <c r="E125" s="29">
        <f t="shared" si="37"/>
        <v>757458</v>
      </c>
      <c r="F125" s="29">
        <f t="shared" si="33"/>
        <v>-407831</v>
      </c>
      <c r="G125" s="34">
        <f>+Inputs!$D$3</f>
        <v>0.37951000000000001</v>
      </c>
      <c r="I125" s="27">
        <f t="shared" si="38"/>
        <v>1165289</v>
      </c>
      <c r="K125" s="27">
        <f t="shared" si="34"/>
        <v>6474</v>
      </c>
      <c r="L125" s="27">
        <f t="shared" si="39"/>
        <v>757458</v>
      </c>
      <c r="M125" s="27">
        <f t="shared" si="35"/>
        <v>2456.9477400000001</v>
      </c>
      <c r="N125" s="27">
        <f t="shared" si="36"/>
        <v>2456.9477400000001</v>
      </c>
      <c r="O125" s="27">
        <f t="shared" si="40"/>
        <v>-154768.43328000186</v>
      </c>
      <c r="P125" s="27">
        <f t="shared" si="41"/>
        <v>154768.43328000186</v>
      </c>
    </row>
    <row r="126" spans="1:16">
      <c r="A126" s="30">
        <v>39356</v>
      </c>
      <c r="C126" s="6">
        <v>118</v>
      </c>
      <c r="D126" s="29">
        <f t="shared" si="32"/>
        <v>6474</v>
      </c>
      <c r="E126" s="29">
        <f t="shared" si="37"/>
        <v>763932</v>
      </c>
      <c r="F126" s="29">
        <f t="shared" si="33"/>
        <v>-401357</v>
      </c>
      <c r="G126" s="34">
        <f>+Inputs!$D$3</f>
        <v>0.37951000000000001</v>
      </c>
      <c r="I126" s="27">
        <f t="shared" si="38"/>
        <v>1165289</v>
      </c>
      <c r="K126" s="27">
        <f t="shared" si="34"/>
        <v>6474</v>
      </c>
      <c r="L126" s="27">
        <f t="shared" si="39"/>
        <v>763932</v>
      </c>
      <c r="M126" s="27">
        <f t="shared" si="35"/>
        <v>2456.9477400000001</v>
      </c>
      <c r="N126" s="27">
        <f t="shared" si="36"/>
        <v>2456.9477400000001</v>
      </c>
      <c r="O126" s="27">
        <f t="shared" si="40"/>
        <v>-152311.48554000186</v>
      </c>
      <c r="P126" s="27">
        <f t="shared" si="41"/>
        <v>152311.48554000186</v>
      </c>
    </row>
    <row r="127" spans="1:16">
      <c r="A127" s="31">
        <v>39387</v>
      </c>
      <c r="C127" s="6">
        <v>119</v>
      </c>
      <c r="D127" s="29">
        <f t="shared" si="32"/>
        <v>6474</v>
      </c>
      <c r="E127" s="29">
        <f t="shared" si="37"/>
        <v>770406</v>
      </c>
      <c r="F127" s="29">
        <f t="shared" si="33"/>
        <v>-394883</v>
      </c>
      <c r="G127" s="34">
        <f>+Inputs!$D$3</f>
        <v>0.37951000000000001</v>
      </c>
      <c r="I127" s="27">
        <f t="shared" si="38"/>
        <v>1165289</v>
      </c>
      <c r="K127" s="27">
        <f t="shared" si="34"/>
        <v>6474</v>
      </c>
      <c r="L127" s="27">
        <f t="shared" si="39"/>
        <v>770406</v>
      </c>
      <c r="M127" s="27">
        <f t="shared" si="35"/>
        <v>2456.9477400000001</v>
      </c>
      <c r="N127" s="27">
        <f t="shared" si="36"/>
        <v>2456.9477400000001</v>
      </c>
      <c r="O127" s="27">
        <f t="shared" si="40"/>
        <v>-149854.53780000185</v>
      </c>
      <c r="P127" s="27">
        <f t="shared" si="41"/>
        <v>149854.53780000185</v>
      </c>
    </row>
    <row r="128" spans="1:16">
      <c r="A128" s="30">
        <v>39417</v>
      </c>
      <c r="C128" s="6">
        <v>120</v>
      </c>
      <c r="D128" s="29">
        <f t="shared" si="32"/>
        <v>6474</v>
      </c>
      <c r="E128" s="29">
        <f t="shared" si="37"/>
        <v>776880</v>
      </c>
      <c r="F128" s="29">
        <f t="shared" si="33"/>
        <v>-388409</v>
      </c>
      <c r="G128" s="34">
        <f>+Inputs!$D$3</f>
        <v>0.37951000000000001</v>
      </c>
      <c r="I128" s="27">
        <f t="shared" si="38"/>
        <v>1165289</v>
      </c>
      <c r="K128" s="27">
        <f t="shared" si="34"/>
        <v>6474</v>
      </c>
      <c r="L128" s="27">
        <f t="shared" si="39"/>
        <v>776880</v>
      </c>
      <c r="M128" s="27">
        <f t="shared" si="35"/>
        <v>2456.9477400000001</v>
      </c>
      <c r="N128" s="27">
        <f t="shared" si="36"/>
        <v>2456.9477400000001</v>
      </c>
      <c r="O128" s="27">
        <f t="shared" si="40"/>
        <v>-147397.59006000185</v>
      </c>
      <c r="P128" s="27">
        <f t="shared" si="41"/>
        <v>147397.59006000185</v>
      </c>
    </row>
    <row r="129" spans="1:16">
      <c r="A129" s="31">
        <v>39448</v>
      </c>
      <c r="C129" s="6">
        <v>121</v>
      </c>
      <c r="D129" s="29">
        <f t="shared" si="32"/>
        <v>6474</v>
      </c>
      <c r="E129" s="29">
        <f t="shared" si="37"/>
        <v>783354</v>
      </c>
      <c r="F129" s="29">
        <f t="shared" si="33"/>
        <v>-381935</v>
      </c>
      <c r="G129" s="34">
        <f>+Inputs!$D$3</f>
        <v>0.37951000000000001</v>
      </c>
      <c r="I129" s="27">
        <f t="shared" si="38"/>
        <v>1165289</v>
      </c>
      <c r="K129" s="27">
        <f t="shared" si="34"/>
        <v>6474</v>
      </c>
      <c r="L129" s="27">
        <f t="shared" si="39"/>
        <v>783354</v>
      </c>
      <c r="M129" s="27">
        <f t="shared" si="35"/>
        <v>2456.9477400000001</v>
      </c>
      <c r="N129" s="27">
        <f t="shared" si="36"/>
        <v>2456.9477400000001</v>
      </c>
      <c r="O129" s="27">
        <f t="shared" si="40"/>
        <v>-144940.64232000185</v>
      </c>
      <c r="P129" s="27">
        <f t="shared" si="41"/>
        <v>144940.64232000185</v>
      </c>
    </row>
    <row r="130" spans="1:16">
      <c r="A130" s="30">
        <v>39479</v>
      </c>
      <c r="C130" s="6">
        <v>122</v>
      </c>
      <c r="D130" s="29">
        <f t="shared" si="32"/>
        <v>6474</v>
      </c>
      <c r="E130" s="29">
        <f t="shared" si="37"/>
        <v>789828</v>
      </c>
      <c r="F130" s="29">
        <f t="shared" si="33"/>
        <v>-375461</v>
      </c>
      <c r="G130" s="34">
        <f>+Inputs!$D$3</f>
        <v>0.37951000000000001</v>
      </c>
      <c r="I130" s="27">
        <f t="shared" si="38"/>
        <v>1165289</v>
      </c>
      <c r="K130" s="27">
        <f t="shared" si="34"/>
        <v>6474</v>
      </c>
      <c r="L130" s="27">
        <f t="shared" si="39"/>
        <v>789828</v>
      </c>
      <c r="M130" s="27">
        <f t="shared" si="35"/>
        <v>2456.9477400000001</v>
      </c>
      <c r="N130" s="27">
        <f t="shared" si="36"/>
        <v>2456.9477400000001</v>
      </c>
      <c r="O130" s="27">
        <f t="shared" si="40"/>
        <v>-142483.69458000184</v>
      </c>
      <c r="P130" s="27">
        <f t="shared" si="41"/>
        <v>142483.69458000184</v>
      </c>
    </row>
    <row r="131" spans="1:16">
      <c r="A131" s="31">
        <v>39508</v>
      </c>
      <c r="C131" s="6">
        <v>123</v>
      </c>
      <c r="D131" s="29">
        <f t="shared" si="32"/>
        <v>6474</v>
      </c>
      <c r="E131" s="29">
        <f t="shared" si="37"/>
        <v>796302</v>
      </c>
      <c r="F131" s="29">
        <f t="shared" si="33"/>
        <v>-368987</v>
      </c>
      <c r="G131" s="34">
        <f>+Inputs!$D$3</f>
        <v>0.37951000000000001</v>
      </c>
      <c r="I131" s="27">
        <f t="shared" si="38"/>
        <v>1165289</v>
      </c>
      <c r="K131" s="27">
        <f t="shared" si="34"/>
        <v>6474</v>
      </c>
      <c r="L131" s="27">
        <f t="shared" si="39"/>
        <v>796302</v>
      </c>
      <c r="M131" s="27">
        <f t="shared" si="35"/>
        <v>2456.9477400000001</v>
      </c>
      <c r="N131" s="27">
        <f t="shared" si="36"/>
        <v>2456.9477400000001</v>
      </c>
      <c r="O131" s="27">
        <f t="shared" si="40"/>
        <v>-140026.74684000184</v>
      </c>
      <c r="P131" s="27">
        <f t="shared" si="41"/>
        <v>140026.74684000184</v>
      </c>
    </row>
    <row r="132" spans="1:16">
      <c r="A132" s="30">
        <v>39539</v>
      </c>
      <c r="C132" s="6">
        <v>124</v>
      </c>
      <c r="D132" s="29">
        <f t="shared" si="32"/>
        <v>6474</v>
      </c>
      <c r="E132" s="29">
        <f t="shared" si="37"/>
        <v>802776</v>
      </c>
      <c r="F132" s="29">
        <f t="shared" si="33"/>
        <v>-362513</v>
      </c>
      <c r="G132" s="34">
        <f>+Inputs!$D$3</f>
        <v>0.37951000000000001</v>
      </c>
      <c r="I132" s="27">
        <f t="shared" si="38"/>
        <v>1165289</v>
      </c>
      <c r="K132" s="27">
        <f t="shared" si="34"/>
        <v>6474</v>
      </c>
      <c r="L132" s="27">
        <f t="shared" si="39"/>
        <v>802776</v>
      </c>
      <c r="M132" s="27">
        <f t="shared" si="35"/>
        <v>2456.9477400000001</v>
      </c>
      <c r="N132" s="27">
        <f t="shared" si="36"/>
        <v>2456.9477400000001</v>
      </c>
      <c r="O132" s="27">
        <f t="shared" si="40"/>
        <v>-137569.79910000184</v>
      </c>
      <c r="P132" s="27">
        <f t="shared" si="41"/>
        <v>137569.79910000184</v>
      </c>
    </row>
    <row r="133" spans="1:16">
      <c r="A133" s="31">
        <v>39569</v>
      </c>
      <c r="C133" s="6">
        <v>125</v>
      </c>
      <c r="D133" s="29">
        <f t="shared" si="32"/>
        <v>6474</v>
      </c>
      <c r="E133" s="29">
        <f t="shared" si="37"/>
        <v>809250</v>
      </c>
      <c r="F133" s="29">
        <f t="shared" si="33"/>
        <v>-356039</v>
      </c>
      <c r="G133" s="34">
        <f>+Inputs!$D$3</f>
        <v>0.37951000000000001</v>
      </c>
      <c r="I133" s="27">
        <f t="shared" si="38"/>
        <v>1165289</v>
      </c>
      <c r="K133" s="27">
        <f t="shared" si="34"/>
        <v>6474</v>
      </c>
      <c r="L133" s="27">
        <f t="shared" si="39"/>
        <v>809250</v>
      </c>
      <c r="M133" s="27">
        <f t="shared" si="35"/>
        <v>2456.9477400000001</v>
      </c>
      <c r="N133" s="27">
        <f t="shared" si="36"/>
        <v>2456.9477400000001</v>
      </c>
      <c r="O133" s="27">
        <f t="shared" si="40"/>
        <v>-135112.85136000183</v>
      </c>
      <c r="P133" s="27">
        <f t="shared" si="41"/>
        <v>135112.85136000183</v>
      </c>
    </row>
    <row r="134" spans="1:16">
      <c r="A134" s="30">
        <v>39600</v>
      </c>
      <c r="C134" s="6">
        <v>126</v>
      </c>
      <c r="D134" s="29">
        <f t="shared" si="32"/>
        <v>6474</v>
      </c>
      <c r="E134" s="29">
        <f t="shared" si="37"/>
        <v>815724</v>
      </c>
      <c r="F134" s="29">
        <f t="shared" si="33"/>
        <v>-349565</v>
      </c>
      <c r="G134" s="34">
        <f>+Inputs!$D$3</f>
        <v>0.37951000000000001</v>
      </c>
      <c r="I134" s="27">
        <f t="shared" si="38"/>
        <v>1165289</v>
      </c>
      <c r="K134" s="27">
        <f t="shared" si="34"/>
        <v>6474</v>
      </c>
      <c r="L134" s="27">
        <f t="shared" si="39"/>
        <v>815724</v>
      </c>
      <c r="M134" s="27">
        <f t="shared" si="35"/>
        <v>2456.9477400000001</v>
      </c>
      <c r="N134" s="27">
        <f t="shared" si="36"/>
        <v>2456.9477400000001</v>
      </c>
      <c r="O134" s="27">
        <f t="shared" si="40"/>
        <v>-132655.90362000183</v>
      </c>
      <c r="P134" s="27">
        <f t="shared" si="41"/>
        <v>132655.90362000183</v>
      </c>
    </row>
    <row r="135" spans="1:16">
      <c r="A135" s="31">
        <v>39630</v>
      </c>
      <c r="C135" s="6">
        <v>127</v>
      </c>
      <c r="D135" s="29">
        <f t="shared" si="32"/>
        <v>6474</v>
      </c>
      <c r="E135" s="29">
        <f t="shared" si="37"/>
        <v>822198</v>
      </c>
      <c r="F135" s="29">
        <f t="shared" si="33"/>
        <v>-343091</v>
      </c>
      <c r="G135" s="34">
        <f>+Inputs!$D$3</f>
        <v>0.37951000000000001</v>
      </c>
      <c r="I135" s="27">
        <f t="shared" si="38"/>
        <v>1165289</v>
      </c>
      <c r="K135" s="27">
        <f t="shared" si="34"/>
        <v>6474</v>
      </c>
      <c r="L135" s="27">
        <f t="shared" si="39"/>
        <v>822198</v>
      </c>
      <c r="M135" s="27">
        <f t="shared" si="35"/>
        <v>2456.9477400000001</v>
      </c>
      <c r="N135" s="27">
        <f t="shared" si="36"/>
        <v>2456.9477400000001</v>
      </c>
      <c r="O135" s="27">
        <f t="shared" si="40"/>
        <v>-130198.95588000183</v>
      </c>
      <c r="P135" s="27">
        <f t="shared" si="41"/>
        <v>130198.95588000183</v>
      </c>
    </row>
    <row r="136" spans="1:16">
      <c r="A136" s="30">
        <v>39661</v>
      </c>
      <c r="C136" s="6">
        <v>128</v>
      </c>
      <c r="D136" s="29">
        <f t="shared" si="32"/>
        <v>6474</v>
      </c>
      <c r="E136" s="29">
        <f t="shared" si="37"/>
        <v>828672</v>
      </c>
      <c r="F136" s="29">
        <f t="shared" si="33"/>
        <v>-336617</v>
      </c>
      <c r="G136" s="34">
        <f>+Inputs!$D$3</f>
        <v>0.37951000000000001</v>
      </c>
      <c r="I136" s="27">
        <f t="shared" si="38"/>
        <v>1165289</v>
      </c>
      <c r="K136" s="27">
        <f t="shared" si="34"/>
        <v>6474</v>
      </c>
      <c r="L136" s="27">
        <f t="shared" si="39"/>
        <v>828672</v>
      </c>
      <c r="M136" s="27">
        <f t="shared" si="35"/>
        <v>2456.9477400000001</v>
      </c>
      <c r="N136" s="27">
        <f t="shared" si="36"/>
        <v>2456.9477400000001</v>
      </c>
      <c r="O136" s="27">
        <f t="shared" si="40"/>
        <v>-127742.00814000182</v>
      </c>
      <c r="P136" s="27">
        <f t="shared" si="41"/>
        <v>127742.00814000182</v>
      </c>
    </row>
    <row r="137" spans="1:16">
      <c r="A137" s="31">
        <v>39692</v>
      </c>
      <c r="C137" s="6">
        <v>129</v>
      </c>
      <c r="D137" s="29">
        <f t="shared" ref="D137:D152" si="42">ROUND(-(+$B$9/180)*1,0)</f>
        <v>6474</v>
      </c>
      <c r="E137" s="29">
        <f t="shared" si="37"/>
        <v>835146</v>
      </c>
      <c r="F137" s="29">
        <f t="shared" ref="F137:F168" si="43">$B$9+E137</f>
        <v>-330143</v>
      </c>
      <c r="G137" s="34">
        <f>+Inputs!$D$3</f>
        <v>0.37951000000000001</v>
      </c>
      <c r="I137" s="27">
        <f t="shared" si="38"/>
        <v>1165289</v>
      </c>
      <c r="K137" s="27">
        <f t="shared" ref="K137:K168" si="44">D137</f>
        <v>6474</v>
      </c>
      <c r="L137" s="27">
        <f t="shared" si="39"/>
        <v>835146</v>
      </c>
      <c r="M137" s="27">
        <f t="shared" ref="M137:M168" si="45">K137*G137</f>
        <v>2456.9477400000001</v>
      </c>
      <c r="N137" s="27">
        <f t="shared" ref="N137:N168" si="46">M137-J137</f>
        <v>2456.9477400000001</v>
      </c>
      <c r="O137" s="27">
        <f t="shared" si="40"/>
        <v>-125285.06040000182</v>
      </c>
      <c r="P137" s="27">
        <f t="shared" si="41"/>
        <v>125285.06040000182</v>
      </c>
    </row>
    <row r="138" spans="1:16">
      <c r="A138" s="30">
        <v>39722</v>
      </c>
      <c r="C138" s="6">
        <v>130</v>
      </c>
      <c r="D138" s="29">
        <f t="shared" si="42"/>
        <v>6474</v>
      </c>
      <c r="E138" s="29">
        <f t="shared" ref="E138:E169" si="47">+E137+D138</f>
        <v>841620</v>
      </c>
      <c r="F138" s="29">
        <f t="shared" si="43"/>
        <v>-323669</v>
      </c>
      <c r="G138" s="34">
        <f>+Inputs!$D$3</f>
        <v>0.37951000000000001</v>
      </c>
      <c r="I138" s="27">
        <f t="shared" ref="I138:I169" si="48">+I137+H138</f>
        <v>1165289</v>
      </c>
      <c r="K138" s="27">
        <f t="shared" si="44"/>
        <v>6474</v>
      </c>
      <c r="L138" s="27">
        <f t="shared" ref="L138:L169" si="49">+L137+K138</f>
        <v>841620</v>
      </c>
      <c r="M138" s="27">
        <f t="shared" si="45"/>
        <v>2456.9477400000001</v>
      </c>
      <c r="N138" s="27">
        <f t="shared" si="46"/>
        <v>2456.9477400000001</v>
      </c>
      <c r="O138" s="27">
        <f t="shared" ref="O138:O169" si="50">+O137+N138</f>
        <v>-122828.11266000182</v>
      </c>
      <c r="P138" s="27">
        <f t="shared" ref="P138:P169" si="51">P137-N138</f>
        <v>122828.11266000182</v>
      </c>
    </row>
    <row r="139" spans="1:16">
      <c r="A139" s="31">
        <v>39753</v>
      </c>
      <c r="C139" s="6">
        <v>131</v>
      </c>
      <c r="D139" s="29">
        <f t="shared" si="42"/>
        <v>6474</v>
      </c>
      <c r="E139" s="29">
        <f t="shared" si="47"/>
        <v>848094</v>
      </c>
      <c r="F139" s="29">
        <f t="shared" si="43"/>
        <v>-317195</v>
      </c>
      <c r="G139" s="34">
        <f>+Inputs!$D$3</f>
        <v>0.37951000000000001</v>
      </c>
      <c r="I139" s="27">
        <f t="shared" si="48"/>
        <v>1165289</v>
      </c>
      <c r="K139" s="27">
        <f t="shared" si="44"/>
        <v>6474</v>
      </c>
      <c r="L139" s="27">
        <f t="shared" si="49"/>
        <v>848094</v>
      </c>
      <c r="M139" s="27">
        <f t="shared" si="45"/>
        <v>2456.9477400000001</v>
      </c>
      <c r="N139" s="27">
        <f t="shared" si="46"/>
        <v>2456.9477400000001</v>
      </c>
      <c r="O139" s="27">
        <f t="shared" si="50"/>
        <v>-120371.16492000181</v>
      </c>
      <c r="P139" s="27">
        <f t="shared" si="51"/>
        <v>120371.16492000181</v>
      </c>
    </row>
    <row r="140" spans="1:16">
      <c r="A140" s="30">
        <v>39783</v>
      </c>
      <c r="C140" s="6">
        <v>132</v>
      </c>
      <c r="D140" s="29">
        <f t="shared" si="42"/>
        <v>6474</v>
      </c>
      <c r="E140" s="29">
        <f t="shared" si="47"/>
        <v>854568</v>
      </c>
      <c r="F140" s="29">
        <f t="shared" si="43"/>
        <v>-310721</v>
      </c>
      <c r="G140" s="34">
        <f>+Inputs!$D$3</f>
        <v>0.37951000000000001</v>
      </c>
      <c r="I140" s="27">
        <f t="shared" si="48"/>
        <v>1165289</v>
      </c>
      <c r="K140" s="27">
        <f t="shared" si="44"/>
        <v>6474</v>
      </c>
      <c r="L140" s="27">
        <f t="shared" si="49"/>
        <v>854568</v>
      </c>
      <c r="M140" s="27">
        <f t="shared" si="45"/>
        <v>2456.9477400000001</v>
      </c>
      <c r="N140" s="27">
        <f t="shared" si="46"/>
        <v>2456.9477400000001</v>
      </c>
      <c r="O140" s="27">
        <f t="shared" si="50"/>
        <v>-117914.21718000181</v>
      </c>
      <c r="P140" s="27">
        <f t="shared" si="51"/>
        <v>117914.21718000181</v>
      </c>
    </row>
    <row r="141" spans="1:16">
      <c r="A141" s="31">
        <v>39814</v>
      </c>
      <c r="C141" s="6">
        <v>133</v>
      </c>
      <c r="D141" s="29">
        <f t="shared" si="42"/>
        <v>6474</v>
      </c>
      <c r="E141" s="29">
        <f t="shared" si="47"/>
        <v>861042</v>
      </c>
      <c r="F141" s="29">
        <f t="shared" si="43"/>
        <v>-304247</v>
      </c>
      <c r="G141" s="34">
        <f>+Inputs!$D$3</f>
        <v>0.37951000000000001</v>
      </c>
      <c r="I141" s="27">
        <f t="shared" si="48"/>
        <v>1165289</v>
      </c>
      <c r="K141" s="27">
        <f t="shared" si="44"/>
        <v>6474</v>
      </c>
      <c r="L141" s="27">
        <f t="shared" si="49"/>
        <v>861042</v>
      </c>
      <c r="M141" s="27">
        <f t="shared" si="45"/>
        <v>2456.9477400000001</v>
      </c>
      <c r="N141" s="27">
        <f t="shared" si="46"/>
        <v>2456.9477400000001</v>
      </c>
      <c r="O141" s="27">
        <f t="shared" si="50"/>
        <v>-115457.26944000181</v>
      </c>
      <c r="P141" s="27">
        <f t="shared" si="51"/>
        <v>115457.26944000181</v>
      </c>
    </row>
    <row r="142" spans="1:16">
      <c r="A142" s="30">
        <v>39845</v>
      </c>
      <c r="C142" s="6">
        <v>134</v>
      </c>
      <c r="D142" s="29">
        <f t="shared" si="42"/>
        <v>6474</v>
      </c>
      <c r="E142" s="29">
        <f t="shared" si="47"/>
        <v>867516</v>
      </c>
      <c r="F142" s="29">
        <f t="shared" si="43"/>
        <v>-297773</v>
      </c>
      <c r="G142" s="34">
        <f>+Inputs!$D$3</f>
        <v>0.37951000000000001</v>
      </c>
      <c r="I142" s="27">
        <f t="shared" si="48"/>
        <v>1165289</v>
      </c>
      <c r="K142" s="27">
        <f t="shared" si="44"/>
        <v>6474</v>
      </c>
      <c r="L142" s="27">
        <f t="shared" si="49"/>
        <v>867516</v>
      </c>
      <c r="M142" s="27">
        <f t="shared" si="45"/>
        <v>2456.9477400000001</v>
      </c>
      <c r="N142" s="27">
        <f t="shared" si="46"/>
        <v>2456.9477400000001</v>
      </c>
      <c r="O142" s="27">
        <f t="shared" si="50"/>
        <v>-113000.3217000018</v>
      </c>
      <c r="P142" s="27">
        <f t="shared" si="51"/>
        <v>113000.3217000018</v>
      </c>
    </row>
    <row r="143" spans="1:16">
      <c r="A143" s="31">
        <v>39873</v>
      </c>
      <c r="C143" s="6">
        <v>135</v>
      </c>
      <c r="D143" s="29">
        <f t="shared" si="42"/>
        <v>6474</v>
      </c>
      <c r="E143" s="29">
        <f t="shared" si="47"/>
        <v>873990</v>
      </c>
      <c r="F143" s="29">
        <f t="shared" si="43"/>
        <v>-291299</v>
      </c>
      <c r="G143" s="34">
        <f>+Inputs!$D$3</f>
        <v>0.37951000000000001</v>
      </c>
      <c r="I143" s="27">
        <f t="shared" si="48"/>
        <v>1165289</v>
      </c>
      <c r="K143" s="27">
        <f t="shared" si="44"/>
        <v>6474</v>
      </c>
      <c r="L143" s="27">
        <f t="shared" si="49"/>
        <v>873990</v>
      </c>
      <c r="M143" s="27">
        <f t="shared" si="45"/>
        <v>2456.9477400000001</v>
      </c>
      <c r="N143" s="27">
        <f t="shared" si="46"/>
        <v>2456.9477400000001</v>
      </c>
      <c r="O143" s="27">
        <f t="shared" si="50"/>
        <v>-110543.3739600018</v>
      </c>
      <c r="P143" s="27">
        <f t="shared" si="51"/>
        <v>110543.3739600018</v>
      </c>
    </row>
    <row r="144" spans="1:16">
      <c r="A144" s="30">
        <v>39904</v>
      </c>
      <c r="C144" s="6">
        <v>136</v>
      </c>
      <c r="D144" s="29">
        <f t="shared" si="42"/>
        <v>6474</v>
      </c>
      <c r="E144" s="29">
        <f t="shared" si="47"/>
        <v>880464</v>
      </c>
      <c r="F144" s="29">
        <f t="shared" si="43"/>
        <v>-284825</v>
      </c>
      <c r="G144" s="34">
        <f>+Inputs!$D$3</f>
        <v>0.37951000000000001</v>
      </c>
      <c r="I144" s="27">
        <f t="shared" si="48"/>
        <v>1165289</v>
      </c>
      <c r="K144" s="27">
        <f t="shared" si="44"/>
        <v>6474</v>
      </c>
      <c r="L144" s="27">
        <f t="shared" si="49"/>
        <v>880464</v>
      </c>
      <c r="M144" s="27">
        <f t="shared" si="45"/>
        <v>2456.9477400000001</v>
      </c>
      <c r="N144" s="27">
        <f t="shared" si="46"/>
        <v>2456.9477400000001</v>
      </c>
      <c r="O144" s="27">
        <f t="shared" si="50"/>
        <v>-108086.4262200018</v>
      </c>
      <c r="P144" s="27">
        <f t="shared" si="51"/>
        <v>108086.4262200018</v>
      </c>
    </row>
    <row r="145" spans="1:19">
      <c r="A145" s="31">
        <v>39934</v>
      </c>
      <c r="C145" s="6">
        <v>137</v>
      </c>
      <c r="D145" s="29">
        <f t="shared" si="42"/>
        <v>6474</v>
      </c>
      <c r="E145" s="29">
        <f t="shared" si="47"/>
        <v>886938</v>
      </c>
      <c r="F145" s="29">
        <f t="shared" si="43"/>
        <v>-278351</v>
      </c>
      <c r="G145" s="34">
        <f>+Inputs!$D$3</f>
        <v>0.37951000000000001</v>
      </c>
      <c r="I145" s="27">
        <f t="shared" si="48"/>
        <v>1165289</v>
      </c>
      <c r="K145" s="27">
        <f t="shared" si="44"/>
        <v>6474</v>
      </c>
      <c r="L145" s="27">
        <f t="shared" si="49"/>
        <v>886938</v>
      </c>
      <c r="M145" s="27">
        <f t="shared" si="45"/>
        <v>2456.9477400000001</v>
      </c>
      <c r="N145" s="27">
        <f t="shared" si="46"/>
        <v>2456.9477400000001</v>
      </c>
      <c r="O145" s="27">
        <f t="shared" si="50"/>
        <v>-105629.4784800018</v>
      </c>
      <c r="P145" s="27">
        <f t="shared" si="51"/>
        <v>105629.4784800018</v>
      </c>
    </row>
    <row r="146" spans="1:19">
      <c r="A146" s="30">
        <v>39965</v>
      </c>
      <c r="C146" s="6">
        <v>138</v>
      </c>
      <c r="D146" s="29">
        <f t="shared" si="42"/>
        <v>6474</v>
      </c>
      <c r="E146" s="29">
        <f t="shared" si="47"/>
        <v>893412</v>
      </c>
      <c r="F146" s="29">
        <f t="shared" si="43"/>
        <v>-271877</v>
      </c>
      <c r="G146" s="34">
        <f>+Inputs!$D$3</f>
        <v>0.37951000000000001</v>
      </c>
      <c r="I146" s="27">
        <f t="shared" si="48"/>
        <v>1165289</v>
      </c>
      <c r="K146" s="27">
        <f t="shared" si="44"/>
        <v>6474</v>
      </c>
      <c r="L146" s="27">
        <f t="shared" si="49"/>
        <v>893412</v>
      </c>
      <c r="M146" s="27">
        <f t="shared" si="45"/>
        <v>2456.9477400000001</v>
      </c>
      <c r="N146" s="27">
        <f t="shared" si="46"/>
        <v>2456.9477400000001</v>
      </c>
      <c r="O146" s="27">
        <f t="shared" si="50"/>
        <v>-103172.53074000179</v>
      </c>
      <c r="P146" s="27">
        <f t="shared" si="51"/>
        <v>103172.53074000179</v>
      </c>
    </row>
    <row r="147" spans="1:19">
      <c r="A147" s="31">
        <v>39995</v>
      </c>
      <c r="C147" s="6">
        <v>139</v>
      </c>
      <c r="D147" s="29">
        <f t="shared" si="42"/>
        <v>6474</v>
      </c>
      <c r="E147" s="29">
        <f t="shared" si="47"/>
        <v>899886</v>
      </c>
      <c r="F147" s="29">
        <f t="shared" si="43"/>
        <v>-265403</v>
      </c>
      <c r="G147" s="34">
        <f>+Inputs!$D$3</f>
        <v>0.37951000000000001</v>
      </c>
      <c r="I147" s="27">
        <f t="shared" si="48"/>
        <v>1165289</v>
      </c>
      <c r="K147" s="27">
        <f t="shared" si="44"/>
        <v>6474</v>
      </c>
      <c r="L147" s="27">
        <f t="shared" si="49"/>
        <v>899886</v>
      </c>
      <c r="M147" s="27">
        <f t="shared" si="45"/>
        <v>2456.9477400000001</v>
      </c>
      <c r="N147" s="27">
        <f t="shared" si="46"/>
        <v>2456.9477400000001</v>
      </c>
      <c r="O147" s="27">
        <f t="shared" si="50"/>
        <v>-100715.58300000179</v>
      </c>
      <c r="P147" s="27">
        <f t="shared" si="51"/>
        <v>100715.58300000179</v>
      </c>
    </row>
    <row r="148" spans="1:19">
      <c r="A148" s="30">
        <v>40026</v>
      </c>
      <c r="C148" s="6">
        <v>140</v>
      </c>
      <c r="D148" s="29">
        <f t="shared" si="42"/>
        <v>6474</v>
      </c>
      <c r="E148" s="29">
        <f t="shared" si="47"/>
        <v>906360</v>
      </c>
      <c r="F148" s="29">
        <f t="shared" si="43"/>
        <v>-258929</v>
      </c>
      <c r="G148" s="34">
        <f>+Inputs!$D$3</f>
        <v>0.37951000000000001</v>
      </c>
      <c r="I148" s="27">
        <f t="shared" si="48"/>
        <v>1165289</v>
      </c>
      <c r="K148" s="27">
        <f t="shared" si="44"/>
        <v>6474</v>
      </c>
      <c r="L148" s="27">
        <f t="shared" si="49"/>
        <v>906360</v>
      </c>
      <c r="M148" s="27">
        <f t="shared" si="45"/>
        <v>2456.9477400000001</v>
      </c>
      <c r="N148" s="27">
        <f t="shared" si="46"/>
        <v>2456.9477400000001</v>
      </c>
      <c r="O148" s="27">
        <f t="shared" si="50"/>
        <v>-98258.635260001785</v>
      </c>
      <c r="P148" s="27">
        <f t="shared" si="51"/>
        <v>98258.635260001785</v>
      </c>
    </row>
    <row r="149" spans="1:19">
      <c r="A149" s="31">
        <v>40057</v>
      </c>
      <c r="C149" s="6">
        <v>141</v>
      </c>
      <c r="D149" s="29">
        <f t="shared" si="42"/>
        <v>6474</v>
      </c>
      <c r="E149" s="29">
        <f t="shared" si="47"/>
        <v>912834</v>
      </c>
      <c r="F149" s="29">
        <f t="shared" si="43"/>
        <v>-252455</v>
      </c>
      <c r="G149" s="34">
        <f>+Inputs!$D$3</f>
        <v>0.37951000000000001</v>
      </c>
      <c r="I149" s="27">
        <f t="shared" si="48"/>
        <v>1165289</v>
      </c>
      <c r="K149" s="27">
        <f t="shared" si="44"/>
        <v>6474</v>
      </c>
      <c r="L149" s="27">
        <f t="shared" si="49"/>
        <v>912834</v>
      </c>
      <c r="M149" s="27">
        <f t="shared" si="45"/>
        <v>2456.9477400000001</v>
      </c>
      <c r="N149" s="27">
        <f t="shared" si="46"/>
        <v>2456.9477400000001</v>
      </c>
      <c r="O149" s="27">
        <f t="shared" si="50"/>
        <v>-95801.687520001782</v>
      </c>
      <c r="P149" s="27">
        <f t="shared" si="51"/>
        <v>95801.687520001782</v>
      </c>
    </row>
    <row r="150" spans="1:19">
      <c r="A150" s="30">
        <v>40087</v>
      </c>
      <c r="C150" s="6">
        <v>142</v>
      </c>
      <c r="D150" s="29">
        <f t="shared" si="42"/>
        <v>6474</v>
      </c>
      <c r="E150" s="29">
        <f t="shared" si="47"/>
        <v>919308</v>
      </c>
      <c r="F150" s="29">
        <f t="shared" si="43"/>
        <v>-245981</v>
      </c>
      <c r="G150" s="34">
        <f>+Inputs!$D$3</f>
        <v>0.37951000000000001</v>
      </c>
      <c r="I150" s="27">
        <f t="shared" si="48"/>
        <v>1165289</v>
      </c>
      <c r="K150" s="27">
        <f t="shared" si="44"/>
        <v>6474</v>
      </c>
      <c r="L150" s="27">
        <f t="shared" si="49"/>
        <v>919308</v>
      </c>
      <c r="M150" s="27">
        <f t="shared" si="45"/>
        <v>2456.9477400000001</v>
      </c>
      <c r="N150" s="27">
        <f t="shared" si="46"/>
        <v>2456.9477400000001</v>
      </c>
      <c r="O150" s="27">
        <f t="shared" si="50"/>
        <v>-93344.739780001779</v>
      </c>
      <c r="P150" s="27">
        <f t="shared" si="51"/>
        <v>93344.739780001779</v>
      </c>
    </row>
    <row r="151" spans="1:19">
      <c r="A151" s="31">
        <v>40118</v>
      </c>
      <c r="C151" s="6">
        <v>143</v>
      </c>
      <c r="D151" s="29">
        <f t="shared" si="42"/>
        <v>6474</v>
      </c>
      <c r="E151" s="29">
        <f t="shared" si="47"/>
        <v>925782</v>
      </c>
      <c r="F151" s="29">
        <f t="shared" si="43"/>
        <v>-239507</v>
      </c>
      <c r="G151" s="34">
        <f>+Inputs!$D$3</f>
        <v>0.37951000000000001</v>
      </c>
      <c r="I151" s="27">
        <f t="shared" si="48"/>
        <v>1165289</v>
      </c>
      <c r="K151" s="27">
        <f t="shared" si="44"/>
        <v>6474</v>
      </c>
      <c r="L151" s="27">
        <f t="shared" si="49"/>
        <v>925782</v>
      </c>
      <c r="M151" s="27">
        <f t="shared" si="45"/>
        <v>2456.9477400000001</v>
      </c>
      <c r="N151" s="27">
        <f t="shared" si="46"/>
        <v>2456.9477400000001</v>
      </c>
      <c r="O151" s="27">
        <f t="shared" si="50"/>
        <v>-90887.792040001776</v>
      </c>
      <c r="P151" s="27">
        <f t="shared" si="51"/>
        <v>90887.792040001776</v>
      </c>
    </row>
    <row r="152" spans="1:19">
      <c r="A152" s="30">
        <v>40148</v>
      </c>
      <c r="C152" s="6">
        <v>144</v>
      </c>
      <c r="D152" s="29">
        <f t="shared" si="42"/>
        <v>6474</v>
      </c>
      <c r="E152" s="29">
        <f t="shared" si="47"/>
        <v>932256</v>
      </c>
      <c r="F152" s="29">
        <f t="shared" si="43"/>
        <v>-233033</v>
      </c>
      <c r="G152" s="34">
        <f>+Inputs!$D$3</f>
        <v>0.37951000000000001</v>
      </c>
      <c r="I152" s="27">
        <f t="shared" si="48"/>
        <v>1165289</v>
      </c>
      <c r="K152" s="27">
        <f t="shared" si="44"/>
        <v>6474</v>
      </c>
      <c r="L152" s="27">
        <f t="shared" si="49"/>
        <v>932256</v>
      </c>
      <c r="M152" s="27">
        <f t="shared" si="45"/>
        <v>2456.9477400000001</v>
      </c>
      <c r="N152" s="27">
        <f t="shared" si="46"/>
        <v>2456.9477400000001</v>
      </c>
      <c r="O152" s="27">
        <f t="shared" si="50"/>
        <v>-88430.844300001772</v>
      </c>
      <c r="P152" s="27">
        <f t="shared" si="51"/>
        <v>88430.844300001772</v>
      </c>
    </row>
    <row r="153" spans="1:19" s="237" customFormat="1">
      <c r="A153" s="243">
        <v>40179</v>
      </c>
      <c r="C153" s="238">
        <v>145</v>
      </c>
      <c r="D153" s="239">
        <f>ROUND(-($F$152/60)*1,0)</f>
        <v>3884</v>
      </c>
      <c r="E153" s="239">
        <f t="shared" si="47"/>
        <v>936140</v>
      </c>
      <c r="F153" s="239">
        <f t="shared" si="43"/>
        <v>-229149</v>
      </c>
      <c r="G153" s="240">
        <f>+Inputs!$D$3</f>
        <v>0.37951000000000001</v>
      </c>
      <c r="I153" s="241">
        <f t="shared" si="48"/>
        <v>1165289</v>
      </c>
      <c r="K153" s="241">
        <f t="shared" si="44"/>
        <v>3884</v>
      </c>
      <c r="L153" s="241">
        <f t="shared" si="49"/>
        <v>936140</v>
      </c>
      <c r="M153" s="241">
        <f t="shared" si="45"/>
        <v>1474.01684</v>
      </c>
      <c r="N153" s="241">
        <f t="shared" si="46"/>
        <v>1474.01684</v>
      </c>
      <c r="O153" s="241">
        <f t="shared" si="50"/>
        <v>-86956.827460001776</v>
      </c>
      <c r="P153" s="241">
        <f t="shared" si="51"/>
        <v>86956.827460001776</v>
      </c>
      <c r="Q153" s="242"/>
      <c r="R153" s="242"/>
      <c r="S153" s="242"/>
    </row>
    <row r="154" spans="1:19" s="237" customFormat="1">
      <c r="A154" s="236">
        <v>40210</v>
      </c>
      <c r="C154" s="238">
        <v>146</v>
      </c>
      <c r="D154" s="239">
        <f t="shared" ref="D154:D211" si="52">ROUND(-($F$152/60)*1,0)</f>
        <v>3884</v>
      </c>
      <c r="E154" s="239">
        <f t="shared" si="47"/>
        <v>940024</v>
      </c>
      <c r="F154" s="239">
        <f t="shared" si="43"/>
        <v>-225265</v>
      </c>
      <c r="G154" s="240">
        <f>+Inputs!$D$3</f>
        <v>0.37951000000000001</v>
      </c>
      <c r="I154" s="241">
        <f t="shared" si="48"/>
        <v>1165289</v>
      </c>
      <c r="K154" s="241">
        <f t="shared" si="44"/>
        <v>3884</v>
      </c>
      <c r="L154" s="241">
        <f t="shared" si="49"/>
        <v>940024</v>
      </c>
      <c r="M154" s="241">
        <f t="shared" si="45"/>
        <v>1474.01684</v>
      </c>
      <c r="N154" s="241">
        <f t="shared" si="46"/>
        <v>1474.01684</v>
      </c>
      <c r="O154" s="241">
        <f t="shared" si="50"/>
        <v>-85482.810620001779</v>
      </c>
      <c r="P154" s="241">
        <f t="shared" si="51"/>
        <v>85482.810620001779</v>
      </c>
      <c r="Q154" s="242"/>
      <c r="R154" s="242"/>
      <c r="S154" s="242"/>
    </row>
    <row r="155" spans="1:19" s="237" customFormat="1">
      <c r="A155" s="243">
        <v>40238</v>
      </c>
      <c r="C155" s="238">
        <v>147</v>
      </c>
      <c r="D155" s="239">
        <f t="shared" si="52"/>
        <v>3884</v>
      </c>
      <c r="E155" s="239">
        <f t="shared" si="47"/>
        <v>943908</v>
      </c>
      <c r="F155" s="239">
        <f t="shared" si="43"/>
        <v>-221381</v>
      </c>
      <c r="G155" s="240">
        <f>+Inputs!$D$3</f>
        <v>0.37951000000000001</v>
      </c>
      <c r="I155" s="241">
        <f t="shared" si="48"/>
        <v>1165289</v>
      </c>
      <c r="K155" s="241">
        <f t="shared" si="44"/>
        <v>3884</v>
      </c>
      <c r="L155" s="241">
        <f t="shared" si="49"/>
        <v>943908</v>
      </c>
      <c r="M155" s="241">
        <f t="shared" si="45"/>
        <v>1474.01684</v>
      </c>
      <c r="N155" s="241">
        <f t="shared" si="46"/>
        <v>1474.01684</v>
      </c>
      <c r="O155" s="241">
        <f t="shared" si="50"/>
        <v>-84008.793780001783</v>
      </c>
      <c r="P155" s="241">
        <f t="shared" si="51"/>
        <v>84008.793780001783</v>
      </c>
      <c r="Q155" s="242"/>
      <c r="R155" s="242"/>
      <c r="S155" s="242"/>
    </row>
    <row r="156" spans="1:19" s="237" customFormat="1">
      <c r="A156" s="236">
        <v>40269</v>
      </c>
      <c r="C156" s="238">
        <v>148</v>
      </c>
      <c r="D156" s="239">
        <f t="shared" si="52"/>
        <v>3884</v>
      </c>
      <c r="E156" s="239">
        <f t="shared" si="47"/>
        <v>947792</v>
      </c>
      <c r="F156" s="239">
        <f t="shared" si="43"/>
        <v>-217497</v>
      </c>
      <c r="G156" s="240">
        <f>+Inputs!$D$3</f>
        <v>0.37951000000000001</v>
      </c>
      <c r="I156" s="241">
        <f t="shared" si="48"/>
        <v>1165289</v>
      </c>
      <c r="K156" s="241">
        <f t="shared" si="44"/>
        <v>3884</v>
      </c>
      <c r="L156" s="241">
        <f t="shared" si="49"/>
        <v>947792</v>
      </c>
      <c r="M156" s="241">
        <f t="shared" si="45"/>
        <v>1474.01684</v>
      </c>
      <c r="N156" s="241">
        <f t="shared" si="46"/>
        <v>1474.01684</v>
      </c>
      <c r="O156" s="241">
        <f t="shared" si="50"/>
        <v>-82534.776940001786</v>
      </c>
      <c r="P156" s="241">
        <f t="shared" si="51"/>
        <v>82534.776940001786</v>
      </c>
      <c r="Q156" s="242"/>
      <c r="R156" s="242"/>
      <c r="S156" s="242"/>
    </row>
    <row r="157" spans="1:19" s="237" customFormat="1">
      <c r="A157" s="243">
        <v>40299</v>
      </c>
      <c r="C157" s="238">
        <v>149</v>
      </c>
      <c r="D157" s="239">
        <f t="shared" si="52"/>
        <v>3884</v>
      </c>
      <c r="E157" s="239">
        <f t="shared" si="47"/>
        <v>951676</v>
      </c>
      <c r="F157" s="239">
        <f t="shared" si="43"/>
        <v>-213613</v>
      </c>
      <c r="G157" s="240">
        <f>+Inputs!$D$3</f>
        <v>0.37951000000000001</v>
      </c>
      <c r="I157" s="241">
        <f t="shared" si="48"/>
        <v>1165289</v>
      </c>
      <c r="K157" s="241">
        <f t="shared" si="44"/>
        <v>3884</v>
      </c>
      <c r="L157" s="241">
        <f t="shared" si="49"/>
        <v>951676</v>
      </c>
      <c r="M157" s="241">
        <f t="shared" si="45"/>
        <v>1474.01684</v>
      </c>
      <c r="N157" s="241">
        <f t="shared" si="46"/>
        <v>1474.01684</v>
      </c>
      <c r="O157" s="241">
        <f t="shared" si="50"/>
        <v>-81060.760100001789</v>
      </c>
      <c r="P157" s="241">
        <f t="shared" si="51"/>
        <v>81060.760100001789</v>
      </c>
      <c r="Q157" s="242"/>
      <c r="R157" s="242"/>
      <c r="S157" s="242"/>
    </row>
    <row r="158" spans="1:19" s="237" customFormat="1">
      <c r="A158" s="236">
        <v>40330</v>
      </c>
      <c r="C158" s="238">
        <v>150</v>
      </c>
      <c r="D158" s="239">
        <f t="shared" si="52"/>
        <v>3884</v>
      </c>
      <c r="E158" s="239">
        <f t="shared" si="47"/>
        <v>955560</v>
      </c>
      <c r="F158" s="239">
        <f t="shared" si="43"/>
        <v>-209729</v>
      </c>
      <c r="G158" s="240">
        <f>+Inputs!$D$3</f>
        <v>0.37951000000000001</v>
      </c>
      <c r="I158" s="241">
        <f t="shared" si="48"/>
        <v>1165289</v>
      </c>
      <c r="K158" s="241">
        <f t="shared" si="44"/>
        <v>3884</v>
      </c>
      <c r="L158" s="241">
        <f t="shared" si="49"/>
        <v>955560</v>
      </c>
      <c r="M158" s="241">
        <f t="shared" si="45"/>
        <v>1474.01684</v>
      </c>
      <c r="N158" s="241">
        <f t="shared" si="46"/>
        <v>1474.01684</v>
      </c>
      <c r="O158" s="241">
        <f t="shared" si="50"/>
        <v>-79586.743260001793</v>
      </c>
      <c r="P158" s="241">
        <f t="shared" si="51"/>
        <v>79586.743260001793</v>
      </c>
      <c r="Q158" s="242"/>
      <c r="R158" s="242"/>
      <c r="S158" s="242"/>
    </row>
    <row r="159" spans="1:19" s="237" customFormat="1">
      <c r="A159" s="243">
        <v>40360</v>
      </c>
      <c r="C159" s="238">
        <v>151</v>
      </c>
      <c r="D159" s="239">
        <f t="shared" si="52"/>
        <v>3884</v>
      </c>
      <c r="E159" s="239">
        <f t="shared" si="47"/>
        <v>959444</v>
      </c>
      <c r="F159" s="239">
        <f t="shared" si="43"/>
        <v>-205845</v>
      </c>
      <c r="G159" s="240">
        <f>+Inputs!$D$3</f>
        <v>0.37951000000000001</v>
      </c>
      <c r="I159" s="241">
        <f t="shared" si="48"/>
        <v>1165289</v>
      </c>
      <c r="K159" s="241">
        <f t="shared" si="44"/>
        <v>3884</v>
      </c>
      <c r="L159" s="241">
        <f t="shared" si="49"/>
        <v>959444</v>
      </c>
      <c r="M159" s="241">
        <f t="shared" si="45"/>
        <v>1474.01684</v>
      </c>
      <c r="N159" s="241">
        <f t="shared" si="46"/>
        <v>1474.01684</v>
      </c>
      <c r="O159" s="241">
        <f t="shared" si="50"/>
        <v>-78112.726420001796</v>
      </c>
      <c r="P159" s="241">
        <f t="shared" si="51"/>
        <v>78112.726420001796</v>
      </c>
      <c r="Q159" s="242"/>
      <c r="R159" s="242"/>
      <c r="S159" s="242"/>
    </row>
    <row r="160" spans="1:19" s="237" customFormat="1">
      <c r="A160" s="236">
        <v>40391</v>
      </c>
      <c r="C160" s="238">
        <v>152</v>
      </c>
      <c r="D160" s="239">
        <f t="shared" si="52"/>
        <v>3884</v>
      </c>
      <c r="E160" s="239">
        <f t="shared" si="47"/>
        <v>963328</v>
      </c>
      <c r="F160" s="239">
        <f t="shared" si="43"/>
        <v>-201961</v>
      </c>
      <c r="G160" s="240">
        <f>+Inputs!$D$3</f>
        <v>0.37951000000000001</v>
      </c>
      <c r="I160" s="241">
        <f t="shared" si="48"/>
        <v>1165289</v>
      </c>
      <c r="K160" s="241">
        <f t="shared" si="44"/>
        <v>3884</v>
      </c>
      <c r="L160" s="241">
        <f t="shared" si="49"/>
        <v>963328</v>
      </c>
      <c r="M160" s="241">
        <f t="shared" si="45"/>
        <v>1474.01684</v>
      </c>
      <c r="N160" s="241">
        <f t="shared" si="46"/>
        <v>1474.01684</v>
      </c>
      <c r="O160" s="241">
        <f t="shared" si="50"/>
        <v>-76638.7095800018</v>
      </c>
      <c r="P160" s="241">
        <f t="shared" si="51"/>
        <v>76638.7095800018</v>
      </c>
      <c r="Q160" s="242"/>
      <c r="R160" s="242"/>
      <c r="S160" s="242"/>
    </row>
    <row r="161" spans="1:19" s="237" customFormat="1">
      <c r="A161" s="243">
        <v>40422</v>
      </c>
      <c r="C161" s="238">
        <v>153</v>
      </c>
      <c r="D161" s="239">
        <f t="shared" si="52"/>
        <v>3884</v>
      </c>
      <c r="E161" s="239">
        <f t="shared" si="47"/>
        <v>967212</v>
      </c>
      <c r="F161" s="239">
        <f t="shared" si="43"/>
        <v>-198077</v>
      </c>
      <c r="G161" s="240">
        <f>+Inputs!$D$3</f>
        <v>0.37951000000000001</v>
      </c>
      <c r="I161" s="241">
        <f t="shared" si="48"/>
        <v>1165289</v>
      </c>
      <c r="K161" s="241">
        <f t="shared" si="44"/>
        <v>3884</v>
      </c>
      <c r="L161" s="241">
        <f t="shared" si="49"/>
        <v>967212</v>
      </c>
      <c r="M161" s="241">
        <f t="shared" si="45"/>
        <v>1474.01684</v>
      </c>
      <c r="N161" s="241">
        <f t="shared" si="46"/>
        <v>1474.01684</v>
      </c>
      <c r="O161" s="241">
        <f t="shared" si="50"/>
        <v>-75164.692740001803</v>
      </c>
      <c r="P161" s="241">
        <f t="shared" si="51"/>
        <v>75164.692740001803</v>
      </c>
      <c r="Q161" s="242"/>
      <c r="R161" s="242"/>
      <c r="S161" s="242"/>
    </row>
    <row r="162" spans="1:19" s="237" customFormat="1">
      <c r="A162" s="236">
        <v>40452</v>
      </c>
      <c r="C162" s="238">
        <v>154</v>
      </c>
      <c r="D162" s="239">
        <f t="shared" si="52"/>
        <v>3884</v>
      </c>
      <c r="E162" s="239">
        <f t="shared" si="47"/>
        <v>971096</v>
      </c>
      <c r="F162" s="239">
        <f t="shared" si="43"/>
        <v>-194193</v>
      </c>
      <c r="G162" s="240">
        <f>+Inputs!$D$3</f>
        <v>0.37951000000000001</v>
      </c>
      <c r="I162" s="241">
        <f t="shared" si="48"/>
        <v>1165289</v>
      </c>
      <c r="K162" s="241">
        <f t="shared" si="44"/>
        <v>3884</v>
      </c>
      <c r="L162" s="241">
        <f t="shared" si="49"/>
        <v>971096</v>
      </c>
      <c r="M162" s="241">
        <f t="shared" si="45"/>
        <v>1474.01684</v>
      </c>
      <c r="N162" s="241">
        <f t="shared" si="46"/>
        <v>1474.01684</v>
      </c>
      <c r="O162" s="241">
        <f t="shared" si="50"/>
        <v>-73690.675900001806</v>
      </c>
      <c r="P162" s="241">
        <f t="shared" si="51"/>
        <v>73690.675900001806</v>
      </c>
      <c r="Q162" s="242"/>
      <c r="R162" s="242"/>
      <c r="S162" s="242"/>
    </row>
    <row r="163" spans="1:19" s="237" customFormat="1">
      <c r="A163" s="243">
        <v>40483</v>
      </c>
      <c r="C163" s="238">
        <v>155</v>
      </c>
      <c r="D163" s="239">
        <f t="shared" si="52"/>
        <v>3884</v>
      </c>
      <c r="E163" s="239">
        <f t="shared" si="47"/>
        <v>974980</v>
      </c>
      <c r="F163" s="239">
        <f t="shared" si="43"/>
        <v>-190309</v>
      </c>
      <c r="G163" s="240">
        <f>+Inputs!$D$3</f>
        <v>0.37951000000000001</v>
      </c>
      <c r="I163" s="241">
        <f t="shared" si="48"/>
        <v>1165289</v>
      </c>
      <c r="K163" s="241">
        <f t="shared" si="44"/>
        <v>3884</v>
      </c>
      <c r="L163" s="241">
        <f t="shared" si="49"/>
        <v>974980</v>
      </c>
      <c r="M163" s="241">
        <f t="shared" si="45"/>
        <v>1474.01684</v>
      </c>
      <c r="N163" s="241">
        <f t="shared" si="46"/>
        <v>1474.01684</v>
      </c>
      <c r="O163" s="241">
        <f t="shared" si="50"/>
        <v>-72216.65906000181</v>
      </c>
      <c r="P163" s="241">
        <f t="shared" si="51"/>
        <v>72216.65906000181</v>
      </c>
      <c r="Q163" s="242"/>
      <c r="R163" s="242"/>
      <c r="S163" s="242"/>
    </row>
    <row r="164" spans="1:19" s="237" customFormat="1">
      <c r="A164" s="236">
        <v>40513</v>
      </c>
      <c r="C164" s="238">
        <v>156</v>
      </c>
      <c r="D164" s="239">
        <f t="shared" si="52"/>
        <v>3884</v>
      </c>
      <c r="E164" s="239">
        <f t="shared" si="47"/>
        <v>978864</v>
      </c>
      <c r="F164" s="239">
        <f t="shared" si="43"/>
        <v>-186425</v>
      </c>
      <c r="G164" s="240">
        <f>+Inputs!$D$3</f>
        <v>0.37951000000000001</v>
      </c>
      <c r="I164" s="241">
        <f t="shared" si="48"/>
        <v>1165289</v>
      </c>
      <c r="K164" s="241">
        <f t="shared" si="44"/>
        <v>3884</v>
      </c>
      <c r="L164" s="241">
        <f t="shared" si="49"/>
        <v>978864</v>
      </c>
      <c r="M164" s="241">
        <f t="shared" si="45"/>
        <v>1474.01684</v>
      </c>
      <c r="N164" s="241">
        <f t="shared" si="46"/>
        <v>1474.01684</v>
      </c>
      <c r="O164" s="241">
        <f t="shared" si="50"/>
        <v>-70742.642220001813</v>
      </c>
      <c r="P164" s="241">
        <f t="shared" si="51"/>
        <v>70742.642220001813</v>
      </c>
      <c r="Q164" s="242"/>
      <c r="R164" s="242"/>
      <c r="S164" s="242"/>
    </row>
    <row r="165" spans="1:19" s="237" customFormat="1">
      <c r="A165" s="243">
        <v>40544</v>
      </c>
      <c r="C165" s="238">
        <v>157</v>
      </c>
      <c r="D165" s="239">
        <f t="shared" si="52"/>
        <v>3884</v>
      </c>
      <c r="E165" s="239">
        <f t="shared" si="47"/>
        <v>982748</v>
      </c>
      <c r="F165" s="239">
        <f t="shared" si="43"/>
        <v>-182541</v>
      </c>
      <c r="G165" s="240">
        <f>+Inputs!$D$3</f>
        <v>0.37951000000000001</v>
      </c>
      <c r="I165" s="241">
        <f t="shared" si="48"/>
        <v>1165289</v>
      </c>
      <c r="K165" s="241">
        <f t="shared" si="44"/>
        <v>3884</v>
      </c>
      <c r="L165" s="241">
        <f t="shared" si="49"/>
        <v>982748</v>
      </c>
      <c r="M165" s="241">
        <f t="shared" si="45"/>
        <v>1474.01684</v>
      </c>
      <c r="N165" s="241">
        <f t="shared" si="46"/>
        <v>1474.01684</v>
      </c>
      <c r="O165" s="241">
        <f t="shared" si="50"/>
        <v>-69268.625380001817</v>
      </c>
      <c r="P165" s="241">
        <f t="shared" si="51"/>
        <v>69268.625380001817</v>
      </c>
      <c r="Q165" s="242"/>
      <c r="R165" s="242"/>
      <c r="S165" s="242"/>
    </row>
    <row r="166" spans="1:19" s="237" customFormat="1">
      <c r="A166" s="236">
        <v>40575</v>
      </c>
      <c r="C166" s="238">
        <v>158</v>
      </c>
      <c r="D166" s="239">
        <f t="shared" si="52"/>
        <v>3884</v>
      </c>
      <c r="E166" s="239">
        <f t="shared" si="47"/>
        <v>986632</v>
      </c>
      <c r="F166" s="239">
        <f t="shared" si="43"/>
        <v>-178657</v>
      </c>
      <c r="G166" s="240">
        <f>+Inputs!$D$3</f>
        <v>0.37951000000000001</v>
      </c>
      <c r="I166" s="241">
        <f t="shared" si="48"/>
        <v>1165289</v>
      </c>
      <c r="K166" s="241">
        <f t="shared" si="44"/>
        <v>3884</v>
      </c>
      <c r="L166" s="241">
        <f t="shared" si="49"/>
        <v>986632</v>
      </c>
      <c r="M166" s="241">
        <f t="shared" si="45"/>
        <v>1474.01684</v>
      </c>
      <c r="N166" s="241">
        <f t="shared" si="46"/>
        <v>1474.01684</v>
      </c>
      <c r="O166" s="241">
        <f t="shared" si="50"/>
        <v>-67794.60854000182</v>
      </c>
      <c r="P166" s="241">
        <f t="shared" si="51"/>
        <v>67794.60854000182</v>
      </c>
      <c r="Q166" s="242"/>
      <c r="R166" s="242"/>
      <c r="S166" s="242"/>
    </row>
    <row r="167" spans="1:19" s="237" customFormat="1">
      <c r="A167" s="243">
        <v>40603</v>
      </c>
      <c r="C167" s="238">
        <v>159</v>
      </c>
      <c r="D167" s="239">
        <f t="shared" si="52"/>
        <v>3884</v>
      </c>
      <c r="E167" s="239">
        <f t="shared" si="47"/>
        <v>990516</v>
      </c>
      <c r="F167" s="239">
        <f t="shared" si="43"/>
        <v>-174773</v>
      </c>
      <c r="G167" s="240">
        <f>+Inputs!$D$3</f>
        <v>0.37951000000000001</v>
      </c>
      <c r="I167" s="241">
        <f t="shared" si="48"/>
        <v>1165289</v>
      </c>
      <c r="K167" s="241">
        <f t="shared" si="44"/>
        <v>3884</v>
      </c>
      <c r="L167" s="241">
        <f t="shared" si="49"/>
        <v>990516</v>
      </c>
      <c r="M167" s="241">
        <f t="shared" si="45"/>
        <v>1474.01684</v>
      </c>
      <c r="N167" s="241">
        <f t="shared" si="46"/>
        <v>1474.01684</v>
      </c>
      <c r="O167" s="241">
        <f t="shared" si="50"/>
        <v>-66320.591700001823</v>
      </c>
      <c r="P167" s="241">
        <f t="shared" si="51"/>
        <v>66320.591700001823</v>
      </c>
      <c r="Q167" s="242"/>
      <c r="R167" s="242"/>
      <c r="S167" s="242"/>
    </row>
    <row r="168" spans="1:19" s="237" customFormat="1">
      <c r="A168" s="236">
        <v>40634</v>
      </c>
      <c r="C168" s="238">
        <v>160</v>
      </c>
      <c r="D168" s="239">
        <f t="shared" si="52"/>
        <v>3884</v>
      </c>
      <c r="E168" s="239">
        <f t="shared" si="47"/>
        <v>994400</v>
      </c>
      <c r="F168" s="239">
        <f t="shared" si="43"/>
        <v>-170889</v>
      </c>
      <c r="G168" s="240">
        <f>+Inputs!$D$3</f>
        <v>0.37951000000000001</v>
      </c>
      <c r="I168" s="241">
        <f t="shared" si="48"/>
        <v>1165289</v>
      </c>
      <c r="K168" s="241">
        <f t="shared" si="44"/>
        <v>3884</v>
      </c>
      <c r="L168" s="241">
        <f t="shared" si="49"/>
        <v>994400</v>
      </c>
      <c r="M168" s="241">
        <f t="shared" si="45"/>
        <v>1474.01684</v>
      </c>
      <c r="N168" s="241">
        <f t="shared" si="46"/>
        <v>1474.01684</v>
      </c>
      <c r="O168" s="241">
        <f t="shared" si="50"/>
        <v>-64846.574860001827</v>
      </c>
      <c r="P168" s="241">
        <f t="shared" si="51"/>
        <v>64846.574860001827</v>
      </c>
      <c r="Q168" s="242"/>
      <c r="R168" s="242"/>
      <c r="S168" s="242"/>
    </row>
    <row r="169" spans="1:19" s="237" customFormat="1">
      <c r="A169" s="243">
        <v>40664</v>
      </c>
      <c r="C169" s="238">
        <v>161</v>
      </c>
      <c r="D169" s="239">
        <f t="shared" si="52"/>
        <v>3884</v>
      </c>
      <c r="E169" s="239">
        <f t="shared" si="47"/>
        <v>998284</v>
      </c>
      <c r="F169" s="239">
        <f t="shared" ref="F169:F188" si="53">$B$9+E169</f>
        <v>-167005</v>
      </c>
      <c r="G169" s="240">
        <f>+Inputs!$D$3</f>
        <v>0.37951000000000001</v>
      </c>
      <c r="I169" s="241">
        <f t="shared" si="48"/>
        <v>1165289</v>
      </c>
      <c r="K169" s="241">
        <f t="shared" ref="K169:K188" si="54">D169</f>
        <v>3884</v>
      </c>
      <c r="L169" s="241">
        <f t="shared" si="49"/>
        <v>998284</v>
      </c>
      <c r="M169" s="241">
        <f t="shared" ref="M169:M188" si="55">K169*G169</f>
        <v>1474.01684</v>
      </c>
      <c r="N169" s="241">
        <f t="shared" ref="N169:N188" si="56">M169-J169</f>
        <v>1474.01684</v>
      </c>
      <c r="O169" s="241">
        <f t="shared" si="50"/>
        <v>-63372.55802000183</v>
      </c>
      <c r="P169" s="241">
        <f t="shared" si="51"/>
        <v>63372.55802000183</v>
      </c>
      <c r="Q169" s="242"/>
      <c r="R169" s="242"/>
      <c r="S169" s="242"/>
    </row>
    <row r="170" spans="1:19" s="237" customFormat="1">
      <c r="A170" s="236">
        <v>40695</v>
      </c>
      <c r="C170" s="238">
        <v>162</v>
      </c>
      <c r="D170" s="239">
        <f t="shared" si="52"/>
        <v>3884</v>
      </c>
      <c r="E170" s="239">
        <f t="shared" ref="E170:E188" si="57">+E169+D170</f>
        <v>1002168</v>
      </c>
      <c r="F170" s="239">
        <f t="shared" si="53"/>
        <v>-163121</v>
      </c>
      <c r="G170" s="240">
        <f>+Inputs!$D$3</f>
        <v>0.37951000000000001</v>
      </c>
      <c r="I170" s="241">
        <f t="shared" ref="I170:I188" si="58">+I169+H170</f>
        <v>1165289</v>
      </c>
      <c r="K170" s="241">
        <f t="shared" si="54"/>
        <v>3884</v>
      </c>
      <c r="L170" s="241">
        <f t="shared" ref="L170:L188" si="59">+L169+K170</f>
        <v>1002168</v>
      </c>
      <c r="M170" s="241">
        <f t="shared" si="55"/>
        <v>1474.01684</v>
      </c>
      <c r="N170" s="241">
        <f t="shared" si="56"/>
        <v>1474.01684</v>
      </c>
      <c r="O170" s="241">
        <f t="shared" ref="O170:O188" si="60">+O169+N170</f>
        <v>-61898.541180001834</v>
      </c>
      <c r="P170" s="241">
        <f t="shared" ref="P170:P188" si="61">P169-N170</f>
        <v>61898.541180001834</v>
      </c>
      <c r="Q170" s="242"/>
      <c r="R170" s="242"/>
      <c r="S170" s="242"/>
    </row>
    <row r="171" spans="1:19" s="237" customFormat="1">
      <c r="A171" s="243">
        <v>40725</v>
      </c>
      <c r="C171" s="238">
        <v>163</v>
      </c>
      <c r="D171" s="239">
        <f t="shared" si="52"/>
        <v>3884</v>
      </c>
      <c r="E171" s="239">
        <f t="shared" si="57"/>
        <v>1006052</v>
      </c>
      <c r="F171" s="239">
        <f t="shared" si="53"/>
        <v>-159237</v>
      </c>
      <c r="G171" s="240">
        <f>+Inputs!$D$3</f>
        <v>0.37951000000000001</v>
      </c>
      <c r="I171" s="241">
        <f t="shared" si="58"/>
        <v>1165289</v>
      </c>
      <c r="K171" s="241">
        <f t="shared" si="54"/>
        <v>3884</v>
      </c>
      <c r="L171" s="241">
        <f t="shared" si="59"/>
        <v>1006052</v>
      </c>
      <c r="M171" s="241">
        <f t="shared" si="55"/>
        <v>1474.01684</v>
      </c>
      <c r="N171" s="241">
        <f t="shared" si="56"/>
        <v>1474.01684</v>
      </c>
      <c r="O171" s="241">
        <f t="shared" si="60"/>
        <v>-60424.524340001837</v>
      </c>
      <c r="P171" s="241">
        <f t="shared" si="61"/>
        <v>60424.524340001837</v>
      </c>
      <c r="Q171" s="242"/>
      <c r="R171" s="242"/>
      <c r="S171" s="242"/>
    </row>
    <row r="172" spans="1:19" s="237" customFormat="1">
      <c r="A172" s="236">
        <v>40756</v>
      </c>
      <c r="C172" s="238">
        <v>164</v>
      </c>
      <c r="D172" s="239">
        <f t="shared" si="52"/>
        <v>3884</v>
      </c>
      <c r="E172" s="239">
        <f t="shared" si="57"/>
        <v>1009936</v>
      </c>
      <c r="F172" s="239">
        <f t="shared" si="53"/>
        <v>-155353</v>
      </c>
      <c r="G172" s="240">
        <f>+Inputs!$D$3</f>
        <v>0.37951000000000001</v>
      </c>
      <c r="I172" s="241">
        <f t="shared" si="58"/>
        <v>1165289</v>
      </c>
      <c r="K172" s="241">
        <f t="shared" si="54"/>
        <v>3884</v>
      </c>
      <c r="L172" s="241">
        <f t="shared" si="59"/>
        <v>1009936</v>
      </c>
      <c r="M172" s="241">
        <f t="shared" si="55"/>
        <v>1474.01684</v>
      </c>
      <c r="N172" s="241">
        <f t="shared" si="56"/>
        <v>1474.01684</v>
      </c>
      <c r="O172" s="241">
        <f t="shared" si="60"/>
        <v>-58950.507500001841</v>
      </c>
      <c r="P172" s="241">
        <f t="shared" si="61"/>
        <v>58950.507500001841</v>
      </c>
      <c r="Q172" s="242"/>
      <c r="R172" s="242"/>
      <c r="S172" s="242"/>
    </row>
    <row r="173" spans="1:19" s="237" customFormat="1">
      <c r="A173" s="243">
        <v>40787</v>
      </c>
      <c r="C173" s="238">
        <v>165</v>
      </c>
      <c r="D173" s="239">
        <f t="shared" si="52"/>
        <v>3884</v>
      </c>
      <c r="E173" s="239">
        <f t="shared" si="57"/>
        <v>1013820</v>
      </c>
      <c r="F173" s="239">
        <f t="shared" si="53"/>
        <v>-151469</v>
      </c>
      <c r="G173" s="240">
        <f>+Inputs!$D$3</f>
        <v>0.37951000000000001</v>
      </c>
      <c r="I173" s="241">
        <f t="shared" si="58"/>
        <v>1165289</v>
      </c>
      <c r="K173" s="241">
        <f t="shared" si="54"/>
        <v>3884</v>
      </c>
      <c r="L173" s="241">
        <f t="shared" si="59"/>
        <v>1013820</v>
      </c>
      <c r="M173" s="241">
        <f t="shared" si="55"/>
        <v>1474.01684</v>
      </c>
      <c r="N173" s="241">
        <f t="shared" si="56"/>
        <v>1474.01684</v>
      </c>
      <c r="O173" s="241">
        <f t="shared" si="60"/>
        <v>-57476.490660001844</v>
      </c>
      <c r="P173" s="241">
        <f t="shared" si="61"/>
        <v>57476.490660001844</v>
      </c>
      <c r="Q173" s="242"/>
      <c r="R173" s="242"/>
      <c r="S173" s="242"/>
    </row>
    <row r="174" spans="1:19" s="237" customFormat="1">
      <c r="A174" s="236">
        <v>40817</v>
      </c>
      <c r="C174" s="238">
        <v>166</v>
      </c>
      <c r="D174" s="239">
        <f t="shared" si="52"/>
        <v>3884</v>
      </c>
      <c r="E174" s="239">
        <f t="shared" si="57"/>
        <v>1017704</v>
      </c>
      <c r="F174" s="239">
        <f t="shared" si="53"/>
        <v>-147585</v>
      </c>
      <c r="G174" s="240">
        <f>+Inputs!$D$3</f>
        <v>0.37951000000000001</v>
      </c>
      <c r="I174" s="241">
        <f t="shared" si="58"/>
        <v>1165289</v>
      </c>
      <c r="K174" s="241">
        <f t="shared" si="54"/>
        <v>3884</v>
      </c>
      <c r="L174" s="241">
        <f t="shared" si="59"/>
        <v>1017704</v>
      </c>
      <c r="M174" s="241">
        <f t="shared" si="55"/>
        <v>1474.01684</v>
      </c>
      <c r="N174" s="241">
        <f t="shared" si="56"/>
        <v>1474.01684</v>
      </c>
      <c r="O174" s="241">
        <f t="shared" si="60"/>
        <v>-56002.473820001847</v>
      </c>
      <c r="P174" s="241">
        <f t="shared" si="61"/>
        <v>56002.473820001847</v>
      </c>
      <c r="Q174" s="242"/>
      <c r="R174" s="242"/>
      <c r="S174" s="242"/>
    </row>
    <row r="175" spans="1:19" s="237" customFormat="1">
      <c r="A175" s="243">
        <v>40848</v>
      </c>
      <c r="C175" s="238">
        <v>167</v>
      </c>
      <c r="D175" s="239">
        <f t="shared" si="52"/>
        <v>3884</v>
      </c>
      <c r="E175" s="239">
        <f t="shared" si="57"/>
        <v>1021588</v>
      </c>
      <c r="F175" s="239">
        <f t="shared" si="53"/>
        <v>-143701</v>
      </c>
      <c r="G175" s="240">
        <f>+Inputs!$D$3</f>
        <v>0.37951000000000001</v>
      </c>
      <c r="I175" s="241">
        <f t="shared" si="58"/>
        <v>1165289</v>
      </c>
      <c r="K175" s="241">
        <f t="shared" si="54"/>
        <v>3884</v>
      </c>
      <c r="L175" s="241">
        <f t="shared" si="59"/>
        <v>1021588</v>
      </c>
      <c r="M175" s="241">
        <f t="shared" si="55"/>
        <v>1474.01684</v>
      </c>
      <c r="N175" s="241">
        <f t="shared" si="56"/>
        <v>1474.01684</v>
      </c>
      <c r="O175" s="241">
        <f t="shared" si="60"/>
        <v>-54528.456980001851</v>
      </c>
      <c r="P175" s="241">
        <f t="shared" si="61"/>
        <v>54528.456980001851</v>
      </c>
      <c r="Q175" s="242"/>
      <c r="R175" s="242"/>
      <c r="S175" s="242"/>
    </row>
    <row r="176" spans="1:19" s="237" customFormat="1">
      <c r="A176" s="236">
        <v>40878</v>
      </c>
      <c r="C176" s="238">
        <v>168</v>
      </c>
      <c r="D176" s="239">
        <f t="shared" si="52"/>
        <v>3884</v>
      </c>
      <c r="E176" s="239">
        <f t="shared" si="57"/>
        <v>1025472</v>
      </c>
      <c r="F176" s="239">
        <f t="shared" si="53"/>
        <v>-139817</v>
      </c>
      <c r="G176" s="240">
        <f>+Inputs!$D$3</f>
        <v>0.37951000000000001</v>
      </c>
      <c r="I176" s="241">
        <f t="shared" si="58"/>
        <v>1165289</v>
      </c>
      <c r="K176" s="241">
        <f t="shared" si="54"/>
        <v>3884</v>
      </c>
      <c r="L176" s="241">
        <f t="shared" si="59"/>
        <v>1025472</v>
      </c>
      <c r="M176" s="241">
        <f t="shared" si="55"/>
        <v>1474.01684</v>
      </c>
      <c r="N176" s="241">
        <f t="shared" si="56"/>
        <v>1474.01684</v>
      </c>
      <c r="O176" s="241">
        <f t="shared" si="60"/>
        <v>-53054.440140001854</v>
      </c>
      <c r="P176" s="241">
        <f t="shared" si="61"/>
        <v>53054.440140001854</v>
      </c>
      <c r="Q176" s="242"/>
      <c r="R176" s="242"/>
      <c r="S176" s="242"/>
    </row>
    <row r="177" spans="1:19" s="237" customFormat="1">
      <c r="A177" s="243">
        <v>40909</v>
      </c>
      <c r="C177" s="238">
        <v>169</v>
      </c>
      <c r="D177" s="239">
        <f t="shared" si="52"/>
        <v>3884</v>
      </c>
      <c r="E177" s="239">
        <f t="shared" si="57"/>
        <v>1029356</v>
      </c>
      <c r="F177" s="239">
        <f t="shared" si="53"/>
        <v>-135933</v>
      </c>
      <c r="G177" s="240">
        <f>+Inputs!$D$3</f>
        <v>0.37951000000000001</v>
      </c>
      <c r="I177" s="241">
        <f t="shared" si="58"/>
        <v>1165289</v>
      </c>
      <c r="K177" s="241">
        <f t="shared" si="54"/>
        <v>3884</v>
      </c>
      <c r="L177" s="241">
        <f t="shared" si="59"/>
        <v>1029356</v>
      </c>
      <c r="M177" s="241">
        <f t="shared" si="55"/>
        <v>1474.01684</v>
      </c>
      <c r="N177" s="241">
        <f t="shared" si="56"/>
        <v>1474.01684</v>
      </c>
      <c r="O177" s="241">
        <f t="shared" si="60"/>
        <v>-51580.423300001858</v>
      </c>
      <c r="P177" s="241">
        <f t="shared" si="61"/>
        <v>51580.423300001858</v>
      </c>
      <c r="Q177" s="242"/>
      <c r="R177" s="242"/>
      <c r="S177" s="242"/>
    </row>
    <row r="178" spans="1:19" s="237" customFormat="1">
      <c r="A178" s="236">
        <v>40940</v>
      </c>
      <c r="C178" s="238">
        <v>170</v>
      </c>
      <c r="D178" s="239">
        <f t="shared" si="52"/>
        <v>3884</v>
      </c>
      <c r="E178" s="239">
        <f t="shared" si="57"/>
        <v>1033240</v>
      </c>
      <c r="F178" s="239">
        <f t="shared" si="53"/>
        <v>-132049</v>
      </c>
      <c r="G178" s="240">
        <f>+Inputs!$D$3</f>
        <v>0.37951000000000001</v>
      </c>
      <c r="I178" s="241">
        <f t="shared" si="58"/>
        <v>1165289</v>
      </c>
      <c r="K178" s="241">
        <f t="shared" si="54"/>
        <v>3884</v>
      </c>
      <c r="L178" s="241">
        <f t="shared" si="59"/>
        <v>1033240</v>
      </c>
      <c r="M178" s="241">
        <f t="shared" si="55"/>
        <v>1474.01684</v>
      </c>
      <c r="N178" s="241">
        <f t="shared" si="56"/>
        <v>1474.01684</v>
      </c>
      <c r="O178" s="241">
        <f t="shared" si="60"/>
        <v>-50106.406460001861</v>
      </c>
      <c r="P178" s="241">
        <f t="shared" si="61"/>
        <v>50106.406460001861</v>
      </c>
      <c r="Q178" s="242"/>
      <c r="R178" s="242"/>
      <c r="S178" s="242"/>
    </row>
    <row r="179" spans="1:19" s="237" customFormat="1">
      <c r="A179" s="243">
        <v>40969</v>
      </c>
      <c r="C179" s="238">
        <v>171</v>
      </c>
      <c r="D179" s="239">
        <f t="shared" si="52"/>
        <v>3884</v>
      </c>
      <c r="E179" s="239">
        <f t="shared" si="57"/>
        <v>1037124</v>
      </c>
      <c r="F179" s="239">
        <f t="shared" si="53"/>
        <v>-128165</v>
      </c>
      <c r="G179" s="240">
        <f>+Inputs!$D$3</f>
        <v>0.37951000000000001</v>
      </c>
      <c r="I179" s="241">
        <f t="shared" si="58"/>
        <v>1165289</v>
      </c>
      <c r="K179" s="241">
        <f t="shared" si="54"/>
        <v>3884</v>
      </c>
      <c r="L179" s="241">
        <f t="shared" si="59"/>
        <v>1037124</v>
      </c>
      <c r="M179" s="241">
        <f t="shared" si="55"/>
        <v>1474.01684</v>
      </c>
      <c r="N179" s="241">
        <f t="shared" si="56"/>
        <v>1474.01684</v>
      </c>
      <c r="O179" s="241">
        <f t="shared" si="60"/>
        <v>-48632.389620001864</v>
      </c>
      <c r="P179" s="241">
        <f t="shared" si="61"/>
        <v>48632.389620001864</v>
      </c>
      <c r="Q179" s="242"/>
      <c r="R179" s="242"/>
      <c r="S179" s="242"/>
    </row>
    <row r="180" spans="1:19" s="237" customFormat="1">
      <c r="A180" s="236">
        <v>41000</v>
      </c>
      <c r="C180" s="238">
        <v>172</v>
      </c>
      <c r="D180" s="239">
        <f t="shared" si="52"/>
        <v>3884</v>
      </c>
      <c r="E180" s="239">
        <f t="shared" si="57"/>
        <v>1041008</v>
      </c>
      <c r="F180" s="239">
        <f t="shared" si="53"/>
        <v>-124281</v>
      </c>
      <c r="G180" s="240">
        <f>+Inputs!$D$3</f>
        <v>0.37951000000000001</v>
      </c>
      <c r="I180" s="241">
        <f t="shared" si="58"/>
        <v>1165289</v>
      </c>
      <c r="K180" s="241">
        <f t="shared" si="54"/>
        <v>3884</v>
      </c>
      <c r="L180" s="241">
        <f t="shared" si="59"/>
        <v>1041008</v>
      </c>
      <c r="M180" s="241">
        <f t="shared" si="55"/>
        <v>1474.01684</v>
      </c>
      <c r="N180" s="241">
        <f t="shared" si="56"/>
        <v>1474.01684</v>
      </c>
      <c r="O180" s="241">
        <f t="shared" si="60"/>
        <v>-47158.372780001868</v>
      </c>
      <c r="P180" s="241">
        <f t="shared" si="61"/>
        <v>47158.372780001868</v>
      </c>
      <c r="Q180" s="242"/>
      <c r="R180" s="242"/>
      <c r="S180" s="242"/>
    </row>
    <row r="181" spans="1:19" s="237" customFormat="1">
      <c r="A181" s="243">
        <v>41030</v>
      </c>
      <c r="C181" s="238">
        <v>173</v>
      </c>
      <c r="D181" s="239">
        <f t="shared" si="52"/>
        <v>3884</v>
      </c>
      <c r="E181" s="239">
        <f t="shared" si="57"/>
        <v>1044892</v>
      </c>
      <c r="F181" s="239">
        <f t="shared" si="53"/>
        <v>-120397</v>
      </c>
      <c r="G181" s="240">
        <f>+Inputs!$D$3</f>
        <v>0.37951000000000001</v>
      </c>
      <c r="I181" s="241">
        <f t="shared" si="58"/>
        <v>1165289</v>
      </c>
      <c r="K181" s="241">
        <f t="shared" si="54"/>
        <v>3884</v>
      </c>
      <c r="L181" s="241">
        <f t="shared" si="59"/>
        <v>1044892</v>
      </c>
      <c r="M181" s="241">
        <f t="shared" si="55"/>
        <v>1474.01684</v>
      </c>
      <c r="N181" s="241">
        <f t="shared" si="56"/>
        <v>1474.01684</v>
      </c>
      <c r="O181" s="241">
        <f t="shared" si="60"/>
        <v>-45684.355940001871</v>
      </c>
      <c r="P181" s="241">
        <f t="shared" si="61"/>
        <v>45684.355940001871</v>
      </c>
      <c r="Q181" s="242"/>
      <c r="R181" s="242"/>
      <c r="S181" s="242"/>
    </row>
    <row r="182" spans="1:19" s="237" customFormat="1">
      <c r="A182" s="236">
        <v>41061</v>
      </c>
      <c r="C182" s="238">
        <v>174</v>
      </c>
      <c r="D182" s="239">
        <f t="shared" si="52"/>
        <v>3884</v>
      </c>
      <c r="E182" s="239">
        <f t="shared" si="57"/>
        <v>1048776</v>
      </c>
      <c r="F182" s="239">
        <f t="shared" si="53"/>
        <v>-116513</v>
      </c>
      <c r="G182" s="240">
        <f>+Inputs!$D$3</f>
        <v>0.37951000000000001</v>
      </c>
      <c r="I182" s="241">
        <f t="shared" si="58"/>
        <v>1165289</v>
      </c>
      <c r="K182" s="241">
        <f t="shared" si="54"/>
        <v>3884</v>
      </c>
      <c r="L182" s="241">
        <f t="shared" si="59"/>
        <v>1048776</v>
      </c>
      <c r="M182" s="241">
        <f t="shared" si="55"/>
        <v>1474.01684</v>
      </c>
      <c r="N182" s="241">
        <f t="shared" si="56"/>
        <v>1474.01684</v>
      </c>
      <c r="O182" s="241">
        <f t="shared" si="60"/>
        <v>-44210.339100001875</v>
      </c>
      <c r="P182" s="241">
        <f t="shared" si="61"/>
        <v>44210.339100001875</v>
      </c>
      <c r="Q182" s="242"/>
      <c r="R182" s="242"/>
      <c r="S182" s="242"/>
    </row>
    <row r="183" spans="1:19" s="237" customFormat="1">
      <c r="A183" s="243">
        <v>41091</v>
      </c>
      <c r="C183" s="238">
        <v>175</v>
      </c>
      <c r="D183" s="239">
        <f t="shared" si="52"/>
        <v>3884</v>
      </c>
      <c r="E183" s="239">
        <f t="shared" si="57"/>
        <v>1052660</v>
      </c>
      <c r="F183" s="239">
        <f t="shared" si="53"/>
        <v>-112629</v>
      </c>
      <c r="G183" s="240">
        <f>+Inputs!$D$3</f>
        <v>0.37951000000000001</v>
      </c>
      <c r="I183" s="241">
        <f t="shared" si="58"/>
        <v>1165289</v>
      </c>
      <c r="K183" s="241">
        <f t="shared" si="54"/>
        <v>3884</v>
      </c>
      <c r="L183" s="241">
        <f t="shared" si="59"/>
        <v>1052660</v>
      </c>
      <c r="M183" s="241">
        <f t="shared" si="55"/>
        <v>1474.01684</v>
      </c>
      <c r="N183" s="241">
        <f t="shared" si="56"/>
        <v>1474.01684</v>
      </c>
      <c r="O183" s="241">
        <f t="shared" si="60"/>
        <v>-42736.322260001878</v>
      </c>
      <c r="P183" s="241">
        <f t="shared" si="61"/>
        <v>42736.322260001878</v>
      </c>
      <c r="Q183" s="242"/>
      <c r="R183" s="242"/>
      <c r="S183" s="242"/>
    </row>
    <row r="184" spans="1:19" s="237" customFormat="1">
      <c r="A184" s="236">
        <v>41122</v>
      </c>
      <c r="C184" s="238">
        <v>176</v>
      </c>
      <c r="D184" s="239">
        <f t="shared" si="52"/>
        <v>3884</v>
      </c>
      <c r="E184" s="239">
        <f t="shared" si="57"/>
        <v>1056544</v>
      </c>
      <c r="F184" s="239">
        <f t="shared" si="53"/>
        <v>-108745</v>
      </c>
      <c r="G184" s="240">
        <f>+Inputs!$D$3</f>
        <v>0.37951000000000001</v>
      </c>
      <c r="I184" s="241">
        <f t="shared" si="58"/>
        <v>1165289</v>
      </c>
      <c r="K184" s="241">
        <f t="shared" si="54"/>
        <v>3884</v>
      </c>
      <c r="L184" s="241">
        <f t="shared" si="59"/>
        <v>1056544</v>
      </c>
      <c r="M184" s="241">
        <f t="shared" si="55"/>
        <v>1474.01684</v>
      </c>
      <c r="N184" s="241">
        <f t="shared" si="56"/>
        <v>1474.01684</v>
      </c>
      <c r="O184" s="241">
        <f t="shared" si="60"/>
        <v>-41262.305420001881</v>
      </c>
      <c r="P184" s="241">
        <f t="shared" si="61"/>
        <v>41262.305420001881</v>
      </c>
      <c r="Q184" s="242"/>
      <c r="R184" s="242"/>
      <c r="S184" s="242"/>
    </row>
    <row r="185" spans="1:19" s="237" customFormat="1">
      <c r="A185" s="243">
        <v>41153</v>
      </c>
      <c r="C185" s="238">
        <v>177</v>
      </c>
      <c r="D185" s="239">
        <f t="shared" si="52"/>
        <v>3884</v>
      </c>
      <c r="E185" s="239">
        <f t="shared" si="57"/>
        <v>1060428</v>
      </c>
      <c r="F185" s="239">
        <f t="shared" si="53"/>
        <v>-104861</v>
      </c>
      <c r="G185" s="240">
        <f>+Inputs!$D$3</f>
        <v>0.37951000000000001</v>
      </c>
      <c r="I185" s="241">
        <f t="shared" si="58"/>
        <v>1165289</v>
      </c>
      <c r="K185" s="241">
        <f t="shared" si="54"/>
        <v>3884</v>
      </c>
      <c r="L185" s="241">
        <f t="shared" si="59"/>
        <v>1060428</v>
      </c>
      <c r="M185" s="241">
        <f t="shared" si="55"/>
        <v>1474.01684</v>
      </c>
      <c r="N185" s="241">
        <f t="shared" si="56"/>
        <v>1474.01684</v>
      </c>
      <c r="O185" s="241">
        <f t="shared" si="60"/>
        <v>-39788.288580001885</v>
      </c>
      <c r="P185" s="241">
        <f t="shared" si="61"/>
        <v>39788.288580001885</v>
      </c>
      <c r="Q185" s="242"/>
      <c r="R185" s="242"/>
      <c r="S185" s="242"/>
    </row>
    <row r="186" spans="1:19" s="237" customFormat="1">
      <c r="A186" s="236">
        <v>41183</v>
      </c>
      <c r="C186" s="238">
        <v>178</v>
      </c>
      <c r="D186" s="239">
        <f t="shared" si="52"/>
        <v>3884</v>
      </c>
      <c r="E186" s="239">
        <f t="shared" si="57"/>
        <v>1064312</v>
      </c>
      <c r="F186" s="239">
        <f t="shared" si="53"/>
        <v>-100977</v>
      </c>
      <c r="G186" s="240">
        <f>+Inputs!$D$3</f>
        <v>0.37951000000000001</v>
      </c>
      <c r="I186" s="241">
        <f t="shared" si="58"/>
        <v>1165289</v>
      </c>
      <c r="K186" s="241">
        <f t="shared" si="54"/>
        <v>3884</v>
      </c>
      <c r="L186" s="241">
        <f t="shared" si="59"/>
        <v>1064312</v>
      </c>
      <c r="M186" s="241">
        <f t="shared" si="55"/>
        <v>1474.01684</v>
      </c>
      <c r="N186" s="241">
        <f t="shared" si="56"/>
        <v>1474.01684</v>
      </c>
      <c r="O186" s="241">
        <f t="shared" si="60"/>
        <v>-38314.271740001888</v>
      </c>
      <c r="P186" s="241">
        <f t="shared" si="61"/>
        <v>38314.271740001888</v>
      </c>
      <c r="Q186" s="242"/>
      <c r="R186" s="242"/>
      <c r="S186" s="242"/>
    </row>
    <row r="187" spans="1:19" s="237" customFormat="1">
      <c r="A187" s="243">
        <v>41214</v>
      </c>
      <c r="C187" s="238">
        <v>179</v>
      </c>
      <c r="D187" s="239">
        <f t="shared" si="52"/>
        <v>3884</v>
      </c>
      <c r="E187" s="239">
        <f t="shared" si="57"/>
        <v>1068196</v>
      </c>
      <c r="F187" s="239">
        <f t="shared" si="53"/>
        <v>-97093</v>
      </c>
      <c r="G187" s="240">
        <f>+Inputs!$D$3</f>
        <v>0.37951000000000001</v>
      </c>
      <c r="I187" s="241">
        <f t="shared" si="58"/>
        <v>1165289</v>
      </c>
      <c r="K187" s="241">
        <f t="shared" si="54"/>
        <v>3884</v>
      </c>
      <c r="L187" s="241">
        <f t="shared" si="59"/>
        <v>1068196</v>
      </c>
      <c r="M187" s="241">
        <f t="shared" si="55"/>
        <v>1474.01684</v>
      </c>
      <c r="N187" s="241">
        <f t="shared" si="56"/>
        <v>1474.01684</v>
      </c>
      <c r="O187" s="241">
        <f t="shared" si="60"/>
        <v>-36840.254900001892</v>
      </c>
      <c r="P187" s="241">
        <f t="shared" si="61"/>
        <v>36840.254900001892</v>
      </c>
      <c r="Q187" s="242"/>
      <c r="R187" s="242"/>
      <c r="S187" s="242"/>
    </row>
    <row r="188" spans="1:19" s="237" customFormat="1">
      <c r="A188" s="236">
        <v>41244</v>
      </c>
      <c r="C188" s="238">
        <v>180</v>
      </c>
      <c r="D188" s="239">
        <f t="shared" si="52"/>
        <v>3884</v>
      </c>
      <c r="E188" s="239">
        <f t="shared" si="57"/>
        <v>1072080</v>
      </c>
      <c r="F188" s="239">
        <f t="shared" si="53"/>
        <v>-93209</v>
      </c>
      <c r="G188" s="240">
        <f>+Inputs!$D$3</f>
        <v>0.37951000000000001</v>
      </c>
      <c r="I188" s="241">
        <f t="shared" si="58"/>
        <v>1165289</v>
      </c>
      <c r="K188" s="241">
        <f t="shared" si="54"/>
        <v>3884</v>
      </c>
      <c r="L188" s="241">
        <f t="shared" si="59"/>
        <v>1072080</v>
      </c>
      <c r="M188" s="241">
        <f t="shared" si="55"/>
        <v>1474.01684</v>
      </c>
      <c r="N188" s="241">
        <f t="shared" si="56"/>
        <v>1474.01684</v>
      </c>
      <c r="O188" s="241">
        <f t="shared" si="60"/>
        <v>-35366.238060001895</v>
      </c>
      <c r="P188" s="241">
        <f t="shared" si="61"/>
        <v>35366.238060001895</v>
      </c>
      <c r="Q188" s="242"/>
      <c r="R188" s="242"/>
      <c r="S188" s="242"/>
    </row>
    <row r="189" spans="1:19" s="237" customFormat="1">
      <c r="A189" s="243">
        <v>41275</v>
      </c>
      <c r="C189" s="238">
        <v>181</v>
      </c>
      <c r="D189" s="239">
        <f t="shared" si="52"/>
        <v>3884</v>
      </c>
      <c r="E189" s="239">
        <f t="shared" ref="E189:E212" si="62">+E188+D189</f>
        <v>1075964</v>
      </c>
      <c r="F189" s="239">
        <f t="shared" ref="F189:F212" si="63">$B$9+E189</f>
        <v>-89325</v>
      </c>
      <c r="G189" s="240">
        <f>+Inputs!$D$3</f>
        <v>0.37951000000000001</v>
      </c>
      <c r="I189" s="241">
        <f t="shared" ref="I189:I212" si="64">+I188+H189</f>
        <v>1165289</v>
      </c>
      <c r="K189" s="241">
        <f t="shared" ref="K189:K212" si="65">D189</f>
        <v>3884</v>
      </c>
      <c r="L189" s="241">
        <f t="shared" ref="L189:L212" si="66">+L188+K189</f>
        <v>1075964</v>
      </c>
      <c r="M189" s="241">
        <f t="shared" ref="M189:M212" si="67">K189*G189</f>
        <v>1474.01684</v>
      </c>
      <c r="N189" s="241">
        <f t="shared" ref="N189:N212" si="68">M189-J189</f>
        <v>1474.01684</v>
      </c>
      <c r="O189" s="241">
        <f t="shared" ref="O189:O212" si="69">+O188+N189</f>
        <v>-33892.221220001898</v>
      </c>
      <c r="P189" s="241">
        <f t="shared" ref="P189:P212" si="70">P188-N189</f>
        <v>33892.221220001898</v>
      </c>
      <c r="Q189" s="242"/>
      <c r="R189" s="242"/>
      <c r="S189" s="242"/>
    </row>
    <row r="190" spans="1:19" s="237" customFormat="1">
      <c r="A190" s="236">
        <v>41306</v>
      </c>
      <c r="C190" s="238">
        <v>182</v>
      </c>
      <c r="D190" s="239">
        <f t="shared" si="52"/>
        <v>3884</v>
      </c>
      <c r="E190" s="239">
        <f t="shared" si="62"/>
        <v>1079848</v>
      </c>
      <c r="F190" s="239">
        <f t="shared" si="63"/>
        <v>-85441</v>
      </c>
      <c r="G190" s="240">
        <f>+Inputs!$D$3</f>
        <v>0.37951000000000001</v>
      </c>
      <c r="I190" s="241">
        <f t="shared" si="64"/>
        <v>1165289</v>
      </c>
      <c r="K190" s="241">
        <f t="shared" si="65"/>
        <v>3884</v>
      </c>
      <c r="L190" s="241">
        <f t="shared" si="66"/>
        <v>1079848</v>
      </c>
      <c r="M190" s="241">
        <f t="shared" si="67"/>
        <v>1474.01684</v>
      </c>
      <c r="N190" s="241">
        <f t="shared" si="68"/>
        <v>1474.01684</v>
      </c>
      <c r="O190" s="241">
        <f t="shared" si="69"/>
        <v>-32418.204380001898</v>
      </c>
      <c r="P190" s="241">
        <f t="shared" si="70"/>
        <v>32418.204380001898</v>
      </c>
      <c r="Q190" s="242"/>
      <c r="R190" s="242"/>
      <c r="S190" s="242"/>
    </row>
    <row r="191" spans="1:19" s="237" customFormat="1">
      <c r="A191" s="243">
        <v>41334</v>
      </c>
      <c r="C191" s="238">
        <v>183</v>
      </c>
      <c r="D191" s="239">
        <f t="shared" si="52"/>
        <v>3884</v>
      </c>
      <c r="E191" s="239">
        <f t="shared" si="62"/>
        <v>1083732</v>
      </c>
      <c r="F191" s="239">
        <f t="shared" si="63"/>
        <v>-81557</v>
      </c>
      <c r="G191" s="240">
        <f>+Inputs!$D$3</f>
        <v>0.37951000000000001</v>
      </c>
      <c r="I191" s="241">
        <f t="shared" si="64"/>
        <v>1165289</v>
      </c>
      <c r="K191" s="241">
        <f t="shared" si="65"/>
        <v>3884</v>
      </c>
      <c r="L191" s="241">
        <f t="shared" si="66"/>
        <v>1083732</v>
      </c>
      <c r="M191" s="241">
        <f t="shared" si="67"/>
        <v>1474.01684</v>
      </c>
      <c r="N191" s="241">
        <f t="shared" si="68"/>
        <v>1474.01684</v>
      </c>
      <c r="O191" s="241">
        <f t="shared" si="69"/>
        <v>-30944.187540001898</v>
      </c>
      <c r="P191" s="241">
        <f t="shared" si="70"/>
        <v>30944.187540001898</v>
      </c>
      <c r="Q191" s="242"/>
      <c r="R191" s="242"/>
      <c r="S191" s="242"/>
    </row>
    <row r="192" spans="1:19" s="237" customFormat="1">
      <c r="A192" s="236">
        <v>41365</v>
      </c>
      <c r="C192" s="238">
        <v>184</v>
      </c>
      <c r="D192" s="239">
        <f t="shared" si="52"/>
        <v>3884</v>
      </c>
      <c r="E192" s="239">
        <f t="shared" si="62"/>
        <v>1087616</v>
      </c>
      <c r="F192" s="239">
        <f t="shared" si="63"/>
        <v>-77673</v>
      </c>
      <c r="G192" s="240">
        <f>+Inputs!$D$3</f>
        <v>0.37951000000000001</v>
      </c>
      <c r="I192" s="241">
        <f t="shared" si="64"/>
        <v>1165289</v>
      </c>
      <c r="K192" s="241">
        <f t="shared" si="65"/>
        <v>3884</v>
      </c>
      <c r="L192" s="241">
        <f t="shared" si="66"/>
        <v>1087616</v>
      </c>
      <c r="M192" s="241">
        <f t="shared" si="67"/>
        <v>1474.01684</v>
      </c>
      <c r="N192" s="241">
        <f t="shared" si="68"/>
        <v>1474.01684</v>
      </c>
      <c r="O192" s="241">
        <f t="shared" si="69"/>
        <v>-29470.170700001898</v>
      </c>
      <c r="P192" s="241">
        <f t="shared" si="70"/>
        <v>29470.170700001898</v>
      </c>
      <c r="Q192" s="242"/>
      <c r="R192" s="242"/>
      <c r="S192" s="242"/>
    </row>
    <row r="193" spans="1:19" s="237" customFormat="1">
      <c r="A193" s="243">
        <v>41395</v>
      </c>
      <c r="C193" s="238">
        <v>185</v>
      </c>
      <c r="D193" s="239">
        <f t="shared" si="52"/>
        <v>3884</v>
      </c>
      <c r="E193" s="239">
        <f t="shared" si="62"/>
        <v>1091500</v>
      </c>
      <c r="F193" s="239">
        <f t="shared" si="63"/>
        <v>-73789</v>
      </c>
      <c r="G193" s="240">
        <f>+Inputs!$D$3</f>
        <v>0.37951000000000001</v>
      </c>
      <c r="I193" s="241">
        <f t="shared" si="64"/>
        <v>1165289</v>
      </c>
      <c r="K193" s="241">
        <f t="shared" si="65"/>
        <v>3884</v>
      </c>
      <c r="L193" s="241">
        <f t="shared" si="66"/>
        <v>1091500</v>
      </c>
      <c r="M193" s="241">
        <f t="shared" si="67"/>
        <v>1474.01684</v>
      </c>
      <c r="N193" s="241">
        <f t="shared" si="68"/>
        <v>1474.01684</v>
      </c>
      <c r="O193" s="241">
        <f t="shared" si="69"/>
        <v>-27996.153860001898</v>
      </c>
      <c r="P193" s="241">
        <f t="shared" si="70"/>
        <v>27996.153860001898</v>
      </c>
      <c r="Q193" s="242"/>
      <c r="R193" s="242"/>
      <c r="S193" s="242"/>
    </row>
    <row r="194" spans="1:19" s="237" customFormat="1">
      <c r="A194" s="236">
        <v>41426</v>
      </c>
      <c r="C194" s="238">
        <v>186</v>
      </c>
      <c r="D194" s="239">
        <f t="shared" si="52"/>
        <v>3884</v>
      </c>
      <c r="E194" s="239">
        <f t="shared" si="62"/>
        <v>1095384</v>
      </c>
      <c r="F194" s="239">
        <f t="shared" si="63"/>
        <v>-69905</v>
      </c>
      <c r="G194" s="240">
        <f>+Inputs!$D$3</f>
        <v>0.37951000000000001</v>
      </c>
      <c r="I194" s="241">
        <f t="shared" si="64"/>
        <v>1165289</v>
      </c>
      <c r="K194" s="241">
        <f t="shared" si="65"/>
        <v>3884</v>
      </c>
      <c r="L194" s="241">
        <f t="shared" si="66"/>
        <v>1095384</v>
      </c>
      <c r="M194" s="241">
        <f t="shared" si="67"/>
        <v>1474.01684</v>
      </c>
      <c r="N194" s="241">
        <f t="shared" si="68"/>
        <v>1474.01684</v>
      </c>
      <c r="O194" s="241">
        <f t="shared" si="69"/>
        <v>-26522.137020001897</v>
      </c>
      <c r="P194" s="241">
        <f t="shared" si="70"/>
        <v>26522.137020001897</v>
      </c>
      <c r="Q194" s="242"/>
      <c r="R194" s="242"/>
      <c r="S194" s="242"/>
    </row>
    <row r="195" spans="1:19" s="237" customFormat="1">
      <c r="A195" s="243">
        <v>41456</v>
      </c>
      <c r="C195" s="238">
        <v>187</v>
      </c>
      <c r="D195" s="239">
        <f t="shared" si="52"/>
        <v>3884</v>
      </c>
      <c r="E195" s="239">
        <f t="shared" si="62"/>
        <v>1099268</v>
      </c>
      <c r="F195" s="239">
        <f t="shared" si="63"/>
        <v>-66021</v>
      </c>
      <c r="G195" s="240">
        <f>+Inputs!$D$3</f>
        <v>0.37951000000000001</v>
      </c>
      <c r="I195" s="241">
        <f t="shared" si="64"/>
        <v>1165289</v>
      </c>
      <c r="K195" s="241">
        <f t="shared" si="65"/>
        <v>3884</v>
      </c>
      <c r="L195" s="241">
        <f t="shared" si="66"/>
        <v>1099268</v>
      </c>
      <c r="M195" s="241">
        <f t="shared" si="67"/>
        <v>1474.01684</v>
      </c>
      <c r="N195" s="241">
        <f t="shared" si="68"/>
        <v>1474.01684</v>
      </c>
      <c r="O195" s="241">
        <f t="shared" si="69"/>
        <v>-25048.120180001897</v>
      </c>
      <c r="P195" s="241">
        <f t="shared" si="70"/>
        <v>25048.120180001897</v>
      </c>
      <c r="Q195" s="242"/>
      <c r="R195" s="242"/>
      <c r="S195" s="242"/>
    </row>
    <row r="196" spans="1:19" s="237" customFormat="1">
      <c r="A196" s="236">
        <v>41487</v>
      </c>
      <c r="C196" s="238">
        <v>188</v>
      </c>
      <c r="D196" s="239">
        <f t="shared" si="52"/>
        <v>3884</v>
      </c>
      <c r="E196" s="239">
        <f t="shared" si="62"/>
        <v>1103152</v>
      </c>
      <c r="F196" s="239">
        <f t="shared" si="63"/>
        <v>-62137</v>
      </c>
      <c r="G196" s="240">
        <f>+Inputs!$D$3</f>
        <v>0.37951000000000001</v>
      </c>
      <c r="I196" s="241">
        <f t="shared" si="64"/>
        <v>1165289</v>
      </c>
      <c r="K196" s="241">
        <f t="shared" si="65"/>
        <v>3884</v>
      </c>
      <c r="L196" s="241">
        <f t="shared" si="66"/>
        <v>1103152</v>
      </c>
      <c r="M196" s="241">
        <f t="shared" si="67"/>
        <v>1474.01684</v>
      </c>
      <c r="N196" s="241">
        <f t="shared" si="68"/>
        <v>1474.01684</v>
      </c>
      <c r="O196" s="241">
        <f t="shared" si="69"/>
        <v>-23574.103340001897</v>
      </c>
      <c r="P196" s="241">
        <f t="shared" si="70"/>
        <v>23574.103340001897</v>
      </c>
      <c r="Q196" s="242"/>
      <c r="R196" s="242"/>
      <c r="S196" s="242"/>
    </row>
    <row r="197" spans="1:19" s="237" customFormat="1">
      <c r="A197" s="243">
        <v>41518</v>
      </c>
      <c r="C197" s="238">
        <v>189</v>
      </c>
      <c r="D197" s="239">
        <f t="shared" si="52"/>
        <v>3884</v>
      </c>
      <c r="E197" s="239">
        <f t="shared" si="62"/>
        <v>1107036</v>
      </c>
      <c r="F197" s="239">
        <f t="shared" si="63"/>
        <v>-58253</v>
      </c>
      <c r="G197" s="240">
        <f>+Inputs!$D$3</f>
        <v>0.37951000000000001</v>
      </c>
      <c r="I197" s="241">
        <f t="shared" si="64"/>
        <v>1165289</v>
      </c>
      <c r="K197" s="241">
        <f t="shared" si="65"/>
        <v>3884</v>
      </c>
      <c r="L197" s="241">
        <f t="shared" si="66"/>
        <v>1107036</v>
      </c>
      <c r="M197" s="241">
        <f t="shared" si="67"/>
        <v>1474.01684</v>
      </c>
      <c r="N197" s="241">
        <f t="shared" si="68"/>
        <v>1474.01684</v>
      </c>
      <c r="O197" s="241">
        <f t="shared" si="69"/>
        <v>-22100.086500001897</v>
      </c>
      <c r="P197" s="241">
        <f t="shared" si="70"/>
        <v>22100.086500001897</v>
      </c>
      <c r="Q197" s="242"/>
      <c r="R197" s="242"/>
      <c r="S197" s="242"/>
    </row>
    <row r="198" spans="1:19" s="237" customFormat="1">
      <c r="A198" s="236">
        <v>41548</v>
      </c>
      <c r="C198" s="238">
        <v>190</v>
      </c>
      <c r="D198" s="239">
        <f t="shared" si="52"/>
        <v>3884</v>
      </c>
      <c r="E198" s="239">
        <f t="shared" si="62"/>
        <v>1110920</v>
      </c>
      <c r="F198" s="239">
        <f t="shared" si="63"/>
        <v>-54369</v>
      </c>
      <c r="G198" s="240">
        <f>+Inputs!$D$3</f>
        <v>0.37951000000000001</v>
      </c>
      <c r="I198" s="241">
        <f t="shared" si="64"/>
        <v>1165289</v>
      </c>
      <c r="K198" s="241">
        <f t="shared" si="65"/>
        <v>3884</v>
      </c>
      <c r="L198" s="241">
        <f t="shared" si="66"/>
        <v>1110920</v>
      </c>
      <c r="M198" s="241">
        <f t="shared" si="67"/>
        <v>1474.01684</v>
      </c>
      <c r="N198" s="241">
        <f t="shared" si="68"/>
        <v>1474.01684</v>
      </c>
      <c r="O198" s="241">
        <f t="shared" si="69"/>
        <v>-20626.069660001896</v>
      </c>
      <c r="P198" s="241">
        <f t="shared" si="70"/>
        <v>20626.069660001896</v>
      </c>
      <c r="Q198" s="242"/>
      <c r="R198" s="242"/>
      <c r="S198" s="242"/>
    </row>
    <row r="199" spans="1:19" s="237" customFormat="1">
      <c r="A199" s="243">
        <v>41579</v>
      </c>
      <c r="C199" s="238">
        <v>191</v>
      </c>
      <c r="D199" s="239">
        <f t="shared" si="52"/>
        <v>3884</v>
      </c>
      <c r="E199" s="239">
        <f t="shared" si="62"/>
        <v>1114804</v>
      </c>
      <c r="F199" s="239">
        <f t="shared" si="63"/>
        <v>-50485</v>
      </c>
      <c r="G199" s="240">
        <f>+Inputs!$D$3</f>
        <v>0.37951000000000001</v>
      </c>
      <c r="I199" s="241">
        <f t="shared" si="64"/>
        <v>1165289</v>
      </c>
      <c r="K199" s="241">
        <f t="shared" si="65"/>
        <v>3884</v>
      </c>
      <c r="L199" s="241">
        <f t="shared" si="66"/>
        <v>1114804</v>
      </c>
      <c r="M199" s="241">
        <f t="shared" si="67"/>
        <v>1474.01684</v>
      </c>
      <c r="N199" s="241">
        <f t="shared" si="68"/>
        <v>1474.01684</v>
      </c>
      <c r="O199" s="241">
        <f t="shared" si="69"/>
        <v>-19152.052820001896</v>
      </c>
      <c r="P199" s="241">
        <f t="shared" si="70"/>
        <v>19152.052820001896</v>
      </c>
      <c r="Q199" s="242"/>
      <c r="R199" s="242"/>
      <c r="S199" s="242"/>
    </row>
    <row r="200" spans="1:19" s="237" customFormat="1">
      <c r="A200" s="236">
        <v>41609</v>
      </c>
      <c r="C200" s="238">
        <v>192</v>
      </c>
      <c r="D200" s="239">
        <f t="shared" si="52"/>
        <v>3884</v>
      </c>
      <c r="E200" s="239">
        <f t="shared" si="62"/>
        <v>1118688</v>
      </c>
      <c r="F200" s="239">
        <f t="shared" si="63"/>
        <v>-46601</v>
      </c>
      <c r="G200" s="240">
        <f>+Inputs!$D$3</f>
        <v>0.37951000000000001</v>
      </c>
      <c r="I200" s="241">
        <f t="shared" si="64"/>
        <v>1165289</v>
      </c>
      <c r="K200" s="241">
        <f t="shared" si="65"/>
        <v>3884</v>
      </c>
      <c r="L200" s="241">
        <f t="shared" si="66"/>
        <v>1118688</v>
      </c>
      <c r="M200" s="241">
        <f t="shared" si="67"/>
        <v>1474.01684</v>
      </c>
      <c r="N200" s="241">
        <f t="shared" si="68"/>
        <v>1474.01684</v>
      </c>
      <c r="O200" s="241">
        <f t="shared" si="69"/>
        <v>-17678.035980001896</v>
      </c>
      <c r="P200" s="241">
        <f t="shared" si="70"/>
        <v>17678.035980001896</v>
      </c>
      <c r="Q200" s="242"/>
      <c r="R200" s="242"/>
      <c r="S200" s="242"/>
    </row>
    <row r="201" spans="1:19" s="237" customFormat="1">
      <c r="A201" s="243">
        <v>41640</v>
      </c>
      <c r="C201" s="238">
        <v>193</v>
      </c>
      <c r="D201" s="239">
        <f t="shared" si="52"/>
        <v>3884</v>
      </c>
      <c r="E201" s="239">
        <f t="shared" si="62"/>
        <v>1122572</v>
      </c>
      <c r="F201" s="239">
        <f t="shared" si="63"/>
        <v>-42717</v>
      </c>
      <c r="G201" s="240">
        <f>+Inputs!$D$3</f>
        <v>0.37951000000000001</v>
      </c>
      <c r="I201" s="241">
        <f t="shared" si="64"/>
        <v>1165289</v>
      </c>
      <c r="K201" s="241">
        <f t="shared" si="65"/>
        <v>3884</v>
      </c>
      <c r="L201" s="241">
        <f t="shared" si="66"/>
        <v>1122572</v>
      </c>
      <c r="M201" s="241">
        <f t="shared" si="67"/>
        <v>1474.01684</v>
      </c>
      <c r="N201" s="241">
        <f t="shared" si="68"/>
        <v>1474.01684</v>
      </c>
      <c r="O201" s="241">
        <f t="shared" si="69"/>
        <v>-16204.019140001896</v>
      </c>
      <c r="P201" s="241">
        <f t="shared" si="70"/>
        <v>16204.019140001896</v>
      </c>
      <c r="Q201" s="242"/>
      <c r="R201" s="242"/>
      <c r="S201" s="242"/>
    </row>
    <row r="202" spans="1:19" s="237" customFormat="1">
      <c r="A202" s="236">
        <v>41671</v>
      </c>
      <c r="C202" s="238">
        <v>194</v>
      </c>
      <c r="D202" s="239">
        <f t="shared" si="52"/>
        <v>3884</v>
      </c>
      <c r="E202" s="239">
        <f t="shared" si="62"/>
        <v>1126456</v>
      </c>
      <c r="F202" s="239">
        <f t="shared" si="63"/>
        <v>-38833</v>
      </c>
      <c r="G202" s="240">
        <f>+Inputs!$D$3</f>
        <v>0.37951000000000001</v>
      </c>
      <c r="I202" s="241">
        <f t="shared" si="64"/>
        <v>1165289</v>
      </c>
      <c r="K202" s="241">
        <f t="shared" si="65"/>
        <v>3884</v>
      </c>
      <c r="L202" s="241">
        <f t="shared" si="66"/>
        <v>1126456</v>
      </c>
      <c r="M202" s="241">
        <f t="shared" si="67"/>
        <v>1474.01684</v>
      </c>
      <c r="N202" s="241">
        <f t="shared" si="68"/>
        <v>1474.01684</v>
      </c>
      <c r="O202" s="241">
        <f t="shared" si="69"/>
        <v>-14730.002300001895</v>
      </c>
      <c r="P202" s="241">
        <f t="shared" si="70"/>
        <v>14730.002300001895</v>
      </c>
      <c r="Q202" s="242"/>
      <c r="R202" s="242"/>
      <c r="S202" s="242"/>
    </row>
    <row r="203" spans="1:19" s="237" customFormat="1">
      <c r="A203" s="243">
        <v>41699</v>
      </c>
      <c r="C203" s="238">
        <v>195</v>
      </c>
      <c r="D203" s="239">
        <f t="shared" si="52"/>
        <v>3884</v>
      </c>
      <c r="E203" s="239">
        <f t="shared" si="62"/>
        <v>1130340</v>
      </c>
      <c r="F203" s="239">
        <f t="shared" si="63"/>
        <v>-34949</v>
      </c>
      <c r="G203" s="240">
        <f>+Inputs!$D$3</f>
        <v>0.37951000000000001</v>
      </c>
      <c r="I203" s="241">
        <f t="shared" si="64"/>
        <v>1165289</v>
      </c>
      <c r="K203" s="241">
        <f t="shared" si="65"/>
        <v>3884</v>
      </c>
      <c r="L203" s="241">
        <f t="shared" si="66"/>
        <v>1130340</v>
      </c>
      <c r="M203" s="241">
        <f t="shared" si="67"/>
        <v>1474.01684</v>
      </c>
      <c r="N203" s="241">
        <f t="shared" si="68"/>
        <v>1474.01684</v>
      </c>
      <c r="O203" s="241">
        <f t="shared" si="69"/>
        <v>-13255.985460001895</v>
      </c>
      <c r="P203" s="241">
        <f t="shared" si="70"/>
        <v>13255.985460001895</v>
      </c>
      <c r="Q203" s="242"/>
      <c r="R203" s="242"/>
      <c r="S203" s="242"/>
    </row>
    <row r="204" spans="1:19" s="237" customFormat="1">
      <c r="A204" s="236">
        <v>41730</v>
      </c>
      <c r="C204" s="238">
        <v>196</v>
      </c>
      <c r="D204" s="239">
        <f t="shared" si="52"/>
        <v>3884</v>
      </c>
      <c r="E204" s="239">
        <f t="shared" si="62"/>
        <v>1134224</v>
      </c>
      <c r="F204" s="239">
        <f t="shared" si="63"/>
        <v>-31065</v>
      </c>
      <c r="G204" s="240">
        <f>+Inputs!$D$3</f>
        <v>0.37951000000000001</v>
      </c>
      <c r="I204" s="241">
        <f t="shared" si="64"/>
        <v>1165289</v>
      </c>
      <c r="K204" s="241">
        <f t="shared" si="65"/>
        <v>3884</v>
      </c>
      <c r="L204" s="241">
        <f t="shared" si="66"/>
        <v>1134224</v>
      </c>
      <c r="M204" s="241">
        <f t="shared" si="67"/>
        <v>1474.01684</v>
      </c>
      <c r="N204" s="241">
        <f t="shared" si="68"/>
        <v>1474.01684</v>
      </c>
      <c r="O204" s="241">
        <f t="shared" si="69"/>
        <v>-11781.968620001895</v>
      </c>
      <c r="P204" s="241">
        <f t="shared" si="70"/>
        <v>11781.968620001895</v>
      </c>
      <c r="Q204" s="242"/>
      <c r="R204" s="242"/>
      <c r="S204" s="242"/>
    </row>
    <row r="205" spans="1:19" s="237" customFormat="1">
      <c r="A205" s="243">
        <v>41760</v>
      </c>
      <c r="C205" s="238">
        <v>197</v>
      </c>
      <c r="D205" s="239">
        <f t="shared" si="52"/>
        <v>3884</v>
      </c>
      <c r="E205" s="239">
        <f t="shared" si="62"/>
        <v>1138108</v>
      </c>
      <c r="F205" s="239">
        <f t="shared" si="63"/>
        <v>-27181</v>
      </c>
      <c r="G205" s="240">
        <f>+Inputs!$D$3</f>
        <v>0.37951000000000001</v>
      </c>
      <c r="I205" s="241">
        <f t="shared" si="64"/>
        <v>1165289</v>
      </c>
      <c r="K205" s="241">
        <f t="shared" si="65"/>
        <v>3884</v>
      </c>
      <c r="L205" s="241">
        <f t="shared" si="66"/>
        <v>1138108</v>
      </c>
      <c r="M205" s="241">
        <f t="shared" si="67"/>
        <v>1474.01684</v>
      </c>
      <c r="N205" s="241">
        <f t="shared" si="68"/>
        <v>1474.01684</v>
      </c>
      <c r="O205" s="241">
        <f t="shared" si="69"/>
        <v>-10307.951780001895</v>
      </c>
      <c r="P205" s="241">
        <f t="shared" si="70"/>
        <v>10307.951780001895</v>
      </c>
      <c r="Q205" s="242"/>
      <c r="R205" s="242"/>
      <c r="S205" s="242"/>
    </row>
    <row r="206" spans="1:19" s="237" customFormat="1">
      <c r="A206" s="236">
        <v>41791</v>
      </c>
      <c r="C206" s="238">
        <v>198</v>
      </c>
      <c r="D206" s="239">
        <f t="shared" si="52"/>
        <v>3884</v>
      </c>
      <c r="E206" s="239">
        <f t="shared" si="62"/>
        <v>1141992</v>
      </c>
      <c r="F206" s="239">
        <f t="shared" si="63"/>
        <v>-23297</v>
      </c>
      <c r="G206" s="240">
        <f>+Inputs!$D$3</f>
        <v>0.37951000000000001</v>
      </c>
      <c r="I206" s="241">
        <f t="shared" si="64"/>
        <v>1165289</v>
      </c>
      <c r="K206" s="241">
        <f t="shared" si="65"/>
        <v>3884</v>
      </c>
      <c r="L206" s="241">
        <f t="shared" si="66"/>
        <v>1141992</v>
      </c>
      <c r="M206" s="241">
        <f t="shared" si="67"/>
        <v>1474.01684</v>
      </c>
      <c r="N206" s="241">
        <f t="shared" si="68"/>
        <v>1474.01684</v>
      </c>
      <c r="O206" s="241">
        <f t="shared" si="69"/>
        <v>-8833.9349400018946</v>
      </c>
      <c r="P206" s="241">
        <f t="shared" si="70"/>
        <v>8833.9349400018946</v>
      </c>
      <c r="Q206" s="242"/>
      <c r="R206" s="242"/>
      <c r="S206" s="242"/>
    </row>
    <row r="207" spans="1:19" s="237" customFormat="1">
      <c r="A207" s="243">
        <v>41821</v>
      </c>
      <c r="C207" s="238">
        <v>199</v>
      </c>
      <c r="D207" s="239">
        <f t="shared" si="52"/>
        <v>3884</v>
      </c>
      <c r="E207" s="239">
        <f t="shared" si="62"/>
        <v>1145876</v>
      </c>
      <c r="F207" s="239">
        <f t="shared" si="63"/>
        <v>-19413</v>
      </c>
      <c r="G207" s="240">
        <f>+Inputs!$D$3</f>
        <v>0.37951000000000001</v>
      </c>
      <c r="I207" s="241">
        <f t="shared" si="64"/>
        <v>1165289</v>
      </c>
      <c r="K207" s="241">
        <f t="shared" si="65"/>
        <v>3884</v>
      </c>
      <c r="L207" s="241">
        <f t="shared" si="66"/>
        <v>1145876</v>
      </c>
      <c r="M207" s="241">
        <f t="shared" si="67"/>
        <v>1474.01684</v>
      </c>
      <c r="N207" s="241">
        <f t="shared" si="68"/>
        <v>1474.01684</v>
      </c>
      <c r="O207" s="241">
        <f t="shared" si="69"/>
        <v>-7359.9181000018943</v>
      </c>
      <c r="P207" s="241">
        <f t="shared" si="70"/>
        <v>7359.9181000018943</v>
      </c>
      <c r="Q207" s="242"/>
      <c r="R207" s="242"/>
      <c r="S207" s="242"/>
    </row>
    <row r="208" spans="1:19" s="237" customFormat="1">
      <c r="A208" s="236">
        <v>41852</v>
      </c>
      <c r="C208" s="238">
        <v>200</v>
      </c>
      <c r="D208" s="239">
        <f t="shared" si="52"/>
        <v>3884</v>
      </c>
      <c r="E208" s="239">
        <f t="shared" si="62"/>
        <v>1149760</v>
      </c>
      <c r="F208" s="239">
        <f t="shared" si="63"/>
        <v>-15529</v>
      </c>
      <c r="G208" s="240">
        <f>+Inputs!$D$3</f>
        <v>0.37951000000000001</v>
      </c>
      <c r="I208" s="241">
        <f t="shared" si="64"/>
        <v>1165289</v>
      </c>
      <c r="K208" s="241">
        <f t="shared" si="65"/>
        <v>3884</v>
      </c>
      <c r="L208" s="241">
        <f t="shared" si="66"/>
        <v>1149760</v>
      </c>
      <c r="M208" s="241">
        <f t="shared" si="67"/>
        <v>1474.01684</v>
      </c>
      <c r="N208" s="241">
        <f t="shared" si="68"/>
        <v>1474.01684</v>
      </c>
      <c r="O208" s="241">
        <f t="shared" si="69"/>
        <v>-5885.9012600018941</v>
      </c>
      <c r="P208" s="241">
        <f t="shared" si="70"/>
        <v>5885.9012600018941</v>
      </c>
      <c r="Q208" s="242"/>
      <c r="R208" s="242"/>
      <c r="S208" s="242"/>
    </row>
    <row r="209" spans="1:20" s="237" customFormat="1">
      <c r="A209" s="243">
        <v>41883</v>
      </c>
      <c r="C209" s="238">
        <v>201</v>
      </c>
      <c r="D209" s="239">
        <f t="shared" si="52"/>
        <v>3884</v>
      </c>
      <c r="E209" s="239">
        <f t="shared" si="62"/>
        <v>1153644</v>
      </c>
      <c r="F209" s="239">
        <f t="shared" si="63"/>
        <v>-11645</v>
      </c>
      <c r="G209" s="240">
        <f>+Inputs!$D$3</f>
        <v>0.37951000000000001</v>
      </c>
      <c r="I209" s="241">
        <f t="shared" si="64"/>
        <v>1165289</v>
      </c>
      <c r="K209" s="241">
        <f t="shared" si="65"/>
        <v>3884</v>
      </c>
      <c r="L209" s="241">
        <f t="shared" si="66"/>
        <v>1153644</v>
      </c>
      <c r="M209" s="241">
        <f t="shared" si="67"/>
        <v>1474.01684</v>
      </c>
      <c r="N209" s="241">
        <f t="shared" si="68"/>
        <v>1474.01684</v>
      </c>
      <c r="O209" s="241">
        <f t="shared" si="69"/>
        <v>-4411.8844200018939</v>
      </c>
      <c r="P209" s="241">
        <f t="shared" si="70"/>
        <v>4411.8844200018939</v>
      </c>
      <c r="Q209" s="242"/>
      <c r="R209" s="242"/>
      <c r="S209" s="242"/>
    </row>
    <row r="210" spans="1:20" s="237" customFormat="1">
      <c r="A210" s="236">
        <v>41913</v>
      </c>
      <c r="C210" s="238">
        <v>202</v>
      </c>
      <c r="D210" s="239">
        <f t="shared" si="52"/>
        <v>3884</v>
      </c>
      <c r="E210" s="239">
        <f t="shared" si="62"/>
        <v>1157528</v>
      </c>
      <c r="F210" s="239">
        <f t="shared" si="63"/>
        <v>-7761</v>
      </c>
      <c r="G210" s="240">
        <f>+Inputs!$D$3</f>
        <v>0.37951000000000001</v>
      </c>
      <c r="I210" s="241">
        <f t="shared" si="64"/>
        <v>1165289</v>
      </c>
      <c r="K210" s="241">
        <f t="shared" si="65"/>
        <v>3884</v>
      </c>
      <c r="L210" s="241">
        <f t="shared" si="66"/>
        <v>1157528</v>
      </c>
      <c r="M210" s="241">
        <f t="shared" si="67"/>
        <v>1474.01684</v>
      </c>
      <c r="N210" s="241">
        <f t="shared" si="68"/>
        <v>1474.01684</v>
      </c>
      <c r="O210" s="241">
        <f t="shared" si="69"/>
        <v>-2937.8675800018937</v>
      </c>
      <c r="P210" s="241">
        <f t="shared" si="70"/>
        <v>2937.8675800018937</v>
      </c>
      <c r="Q210" s="242"/>
      <c r="R210" s="242"/>
      <c r="S210" s="242"/>
    </row>
    <row r="211" spans="1:20" s="237" customFormat="1">
      <c r="A211" s="243">
        <v>41944</v>
      </c>
      <c r="C211" s="238">
        <v>203</v>
      </c>
      <c r="D211" s="239">
        <f t="shared" si="52"/>
        <v>3884</v>
      </c>
      <c r="E211" s="239">
        <f t="shared" si="62"/>
        <v>1161412</v>
      </c>
      <c r="F211" s="239">
        <f t="shared" si="63"/>
        <v>-3877</v>
      </c>
      <c r="G211" s="240">
        <f>+Inputs!$D$3</f>
        <v>0.37951000000000001</v>
      </c>
      <c r="I211" s="241">
        <f t="shared" si="64"/>
        <v>1165289</v>
      </c>
      <c r="K211" s="241">
        <f t="shared" si="65"/>
        <v>3884</v>
      </c>
      <c r="L211" s="241">
        <f t="shared" si="66"/>
        <v>1161412</v>
      </c>
      <c r="M211" s="241">
        <f t="shared" si="67"/>
        <v>1474.01684</v>
      </c>
      <c r="N211" s="241">
        <f t="shared" si="68"/>
        <v>1474.01684</v>
      </c>
      <c r="O211" s="241">
        <f t="shared" si="69"/>
        <v>-1463.8507400018937</v>
      </c>
      <c r="P211" s="241">
        <f t="shared" si="70"/>
        <v>1463.8507400018937</v>
      </c>
      <c r="Q211" s="242"/>
      <c r="R211" s="242"/>
      <c r="S211" s="242"/>
    </row>
    <row r="212" spans="1:20" s="237" customFormat="1">
      <c r="A212" s="236">
        <v>41974</v>
      </c>
      <c r="C212" s="238">
        <v>204</v>
      </c>
      <c r="D212" s="239">
        <f>-F211</f>
        <v>3877</v>
      </c>
      <c r="E212" s="239">
        <f t="shared" si="62"/>
        <v>1165289</v>
      </c>
      <c r="F212" s="239">
        <f t="shared" si="63"/>
        <v>0</v>
      </c>
      <c r="G212" s="240">
        <f>+Inputs!$D$3</f>
        <v>0.37951000000000001</v>
      </c>
      <c r="I212" s="241">
        <f t="shared" si="64"/>
        <v>1165289</v>
      </c>
      <c r="K212" s="241">
        <f t="shared" si="65"/>
        <v>3877</v>
      </c>
      <c r="L212" s="241">
        <f t="shared" si="66"/>
        <v>1165289</v>
      </c>
      <c r="M212" s="241">
        <f t="shared" si="67"/>
        <v>1471.3602700000001</v>
      </c>
      <c r="N212" s="241">
        <f t="shared" si="68"/>
        <v>1471.3602700000001</v>
      </c>
      <c r="O212" s="241">
        <f t="shared" si="69"/>
        <v>7.5095299981064727</v>
      </c>
      <c r="P212" s="241">
        <f t="shared" si="70"/>
        <v>-7.5095299981064727</v>
      </c>
      <c r="Q212" s="242"/>
      <c r="R212" s="242"/>
      <c r="S212" s="242"/>
    </row>
    <row r="213" spans="1:20">
      <c r="A213" s="30"/>
      <c r="G213" s="28"/>
    </row>
    <row r="214" spans="1:20">
      <c r="A214" s="8" t="s">
        <v>43</v>
      </c>
      <c r="B214" s="33">
        <f>SUM(B9:B213)</f>
        <v>-1165289</v>
      </c>
      <c r="D214" s="33">
        <f>SUM(D9:D213)</f>
        <v>1165289</v>
      </c>
      <c r="G214" s="28"/>
      <c r="H214" s="33">
        <f>SUM(H9:H213)</f>
        <v>1165289</v>
      </c>
      <c r="I214" s="33"/>
      <c r="J214" s="33">
        <f>SUM(J9:J213)</f>
        <v>442227.17550000001</v>
      </c>
      <c r="K214" s="33">
        <f>SUM(K9:K213)</f>
        <v>1165289</v>
      </c>
      <c r="L214" s="33"/>
      <c r="M214" s="33">
        <f>SUM(M9:M213)</f>
        <v>442234.68502999906</v>
      </c>
      <c r="N214" s="33">
        <f>SUM(N9:N213)</f>
        <v>7.5095299981064727</v>
      </c>
      <c r="O214" s="33">
        <f>SUM(O9:O213)</f>
        <v>-40639047.49177032</v>
      </c>
      <c r="P214" s="33">
        <f>SUM(P9:P213)</f>
        <v>40639047.49177032</v>
      </c>
    </row>
    <row r="215" spans="1:20">
      <c r="G215" s="28"/>
    </row>
    <row r="216" spans="1:20">
      <c r="A216" s="4" t="s">
        <v>61</v>
      </c>
      <c r="B216" s="4" t="s">
        <v>61</v>
      </c>
      <c r="C216" s="4" t="s">
        <v>61</v>
      </c>
      <c r="D216" s="4" t="s">
        <v>61</v>
      </c>
      <c r="F216" s="4" t="s">
        <v>61</v>
      </c>
      <c r="G216" s="28" t="s">
        <v>61</v>
      </c>
      <c r="H216" s="4" t="s">
        <v>61</v>
      </c>
      <c r="J216" s="4" t="s">
        <v>61</v>
      </c>
      <c r="K216" s="4" t="s">
        <v>61</v>
      </c>
      <c r="M216" s="4" t="s">
        <v>61</v>
      </c>
      <c r="N216" s="4" t="s">
        <v>61</v>
      </c>
      <c r="P216" s="4" t="s">
        <v>61</v>
      </c>
      <c r="Q216" s="8" t="s">
        <v>61</v>
      </c>
      <c r="R216" s="8" t="s">
        <v>61</v>
      </c>
      <c r="S216" s="8" t="s">
        <v>61</v>
      </c>
      <c r="T216" s="4" t="s">
        <v>61</v>
      </c>
    </row>
    <row r="217" spans="1:20">
      <c r="G217"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34.xml><?xml version="1.0" encoding="utf-8"?>
<worksheet xmlns="http://schemas.openxmlformats.org/spreadsheetml/2006/main" xmlns:r="http://schemas.openxmlformats.org/officeDocument/2006/relationships">
  <sheetPr transitionEvaluation="1" codeName="Sheet37">
    <pageSetUpPr autoPageBreaks="0" fitToPage="1"/>
  </sheetPr>
  <dimension ref="A1:AE216"/>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24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35827</v>
      </c>
      <c r="B9" s="32">
        <v>-945000</v>
      </c>
      <c r="C9" s="6">
        <v>1</v>
      </c>
      <c r="D9" s="29">
        <f t="shared" ref="D9:D40" si="0">ROUND(-(+$B$9/180)*1,0)</f>
        <v>5250</v>
      </c>
      <c r="E9" s="29">
        <f>+D9</f>
        <v>5250</v>
      </c>
      <c r="F9" s="29">
        <f t="shared" ref="F9:F40" si="1">$B$9+E9</f>
        <v>-939750</v>
      </c>
      <c r="G9" s="34">
        <f>+Inputs!$D$2</f>
        <v>0.3795</v>
      </c>
      <c r="H9" s="27">
        <f>-B9</f>
        <v>945000</v>
      </c>
      <c r="I9" s="27">
        <f>+H9</f>
        <v>945000</v>
      </c>
      <c r="J9" s="27">
        <f>H9*G9</f>
        <v>358627.5</v>
      </c>
      <c r="K9" s="27">
        <f t="shared" ref="K9:K40" si="2">D9</f>
        <v>5250</v>
      </c>
      <c r="L9" s="27">
        <f>+K9</f>
        <v>5250</v>
      </c>
      <c r="M9" s="27">
        <f t="shared" ref="M9:M40" si="3">K9*G9</f>
        <v>1992.375</v>
      </c>
      <c r="N9" s="27">
        <f t="shared" ref="N9:N40" si="4">M9-J9</f>
        <v>-356635.125</v>
      </c>
      <c r="O9" s="27">
        <f>+N9</f>
        <v>-356635.125</v>
      </c>
      <c r="P9" s="27">
        <f>-SUM(N9)</f>
        <v>356635.125</v>
      </c>
      <c r="Q9" s="38">
        <f>VLOOKUP(Q8,A36:P238,5)</f>
        <v>750750</v>
      </c>
      <c r="R9" s="38">
        <f>VLOOKUP(R8,A36:P238,5)</f>
        <v>789606</v>
      </c>
      <c r="S9" s="38">
        <f>+R9-Q9</f>
        <v>38856</v>
      </c>
      <c r="T9" s="35" t="s">
        <v>64</v>
      </c>
      <c r="U9" s="145">
        <f>-IF(TYPE(VLOOKUP(U8,$A$9:$P$188,6,FALSE))=16,0,VLOOKUP(U8,$A$9:$P$188,6,FALSE))</f>
        <v>191012</v>
      </c>
      <c r="V9" s="145">
        <f>-IF(TYPE(VLOOKUP(V8,$A$9:$P$188,6,FALSE))=16,0,VLOOKUP(V8,$A$9:$P$188,6,FALSE))</f>
        <v>187774</v>
      </c>
      <c r="W9" s="145">
        <f t="shared" ref="W9:AE9" si="5">-IF(TYPE(VLOOKUP(W8,$A$9:$P$188,6,FALSE))=16,0,VLOOKUP(W8,$A$9:$P$188,6,FALSE))</f>
        <v>184536</v>
      </c>
      <c r="X9" s="145">
        <f t="shared" si="5"/>
        <v>181298</v>
      </c>
      <c r="Y9" s="145">
        <f t="shared" si="5"/>
        <v>178060</v>
      </c>
      <c r="Z9" s="145">
        <f t="shared" si="5"/>
        <v>174822</v>
      </c>
      <c r="AA9" s="145">
        <f t="shared" si="5"/>
        <v>171584</v>
      </c>
      <c r="AB9" s="145">
        <f t="shared" si="5"/>
        <v>168346</v>
      </c>
      <c r="AC9" s="145">
        <f t="shared" si="5"/>
        <v>165108</v>
      </c>
      <c r="AD9" s="145">
        <f t="shared" si="5"/>
        <v>161870</v>
      </c>
      <c r="AE9" s="145">
        <f t="shared" si="5"/>
        <v>158632</v>
      </c>
    </row>
    <row r="10" spans="1:31">
      <c r="A10" s="30">
        <v>35855</v>
      </c>
      <c r="B10" s="9"/>
      <c r="C10" s="6">
        <v>2</v>
      </c>
      <c r="D10" s="29">
        <f t="shared" si="0"/>
        <v>5250</v>
      </c>
      <c r="E10" s="29">
        <f t="shared" ref="E10:E41" si="6">+E9+D10</f>
        <v>10500</v>
      </c>
      <c r="F10" s="29">
        <f t="shared" si="1"/>
        <v>-934500</v>
      </c>
      <c r="G10" s="34">
        <f>+Inputs!$D$2</f>
        <v>0.3795</v>
      </c>
      <c r="H10" s="2"/>
      <c r="I10" s="27">
        <f t="shared" ref="I10:I41" si="7">+I9+H10</f>
        <v>945000</v>
      </c>
      <c r="J10" s="27"/>
      <c r="K10" s="27">
        <f t="shared" si="2"/>
        <v>5250</v>
      </c>
      <c r="L10" s="27">
        <f t="shared" ref="L10:L41" si="8">+L9+K10</f>
        <v>10500</v>
      </c>
      <c r="M10" s="27">
        <f t="shared" si="3"/>
        <v>1992.375</v>
      </c>
      <c r="N10" s="27">
        <f t="shared" si="4"/>
        <v>1992.375</v>
      </c>
      <c r="O10" s="27">
        <f t="shared" ref="O10:O41" si="9">+O9+N10</f>
        <v>-354642.75</v>
      </c>
      <c r="P10" s="27">
        <f t="shared" ref="P10:P41" si="10">P9-N10</f>
        <v>354642.75</v>
      </c>
      <c r="Q10" s="38">
        <f>VLOOKUP(Q8,A36:P238,15)</f>
        <v>-73713.675000000323</v>
      </c>
      <c r="R10" s="38">
        <f>VLOOKUP(R8,A36:P238,15)</f>
        <v>-58967.434440000317</v>
      </c>
      <c r="S10" s="38">
        <f>+R10-Q10</f>
        <v>14746.240560000006</v>
      </c>
      <c r="T10" s="36" t="s">
        <v>69</v>
      </c>
    </row>
    <row r="11" spans="1:31">
      <c r="A11" s="31">
        <v>35886</v>
      </c>
      <c r="B11" s="5"/>
      <c r="C11" s="6">
        <v>3</v>
      </c>
      <c r="D11" s="29">
        <f t="shared" si="0"/>
        <v>5250</v>
      </c>
      <c r="E11" s="29">
        <f t="shared" si="6"/>
        <v>15750</v>
      </c>
      <c r="F11" s="29">
        <f t="shared" si="1"/>
        <v>-929250</v>
      </c>
      <c r="G11" s="34">
        <f>+Inputs!$D$2</f>
        <v>0.3795</v>
      </c>
      <c r="H11" s="2"/>
      <c r="I11" s="27">
        <f t="shared" si="7"/>
        <v>945000</v>
      </c>
      <c r="J11" s="27"/>
      <c r="K11" s="27">
        <f t="shared" si="2"/>
        <v>5250</v>
      </c>
      <c r="L11" s="27">
        <f t="shared" si="8"/>
        <v>15750</v>
      </c>
      <c r="M11" s="27">
        <f t="shared" si="3"/>
        <v>1992.375</v>
      </c>
      <c r="N11" s="27">
        <f t="shared" si="4"/>
        <v>1992.375</v>
      </c>
      <c r="O11" s="27">
        <f t="shared" si="9"/>
        <v>-352650.375</v>
      </c>
      <c r="P11" s="27">
        <f t="shared" si="10"/>
        <v>352650.375</v>
      </c>
      <c r="Q11" s="38">
        <f>+VLOOKUP(Q8,A36:P238,16)</f>
        <v>73713.675000000323</v>
      </c>
      <c r="R11" s="38">
        <f>+VLOOKUP(R8,A36:P238,16)</f>
        <v>58967.434440000317</v>
      </c>
      <c r="S11" s="38">
        <f>(+Q11+R11)/2</f>
        <v>66340.55472000032</v>
      </c>
      <c r="T11" s="36" t="s">
        <v>113</v>
      </c>
      <c r="U11" s="145">
        <f>IF(TYPE(VLOOKUP(U8,$A$9:$P$188,16,FALSE))=16,0,VLOOKUP(U8,$A$9:$P$188,16,FALSE))</f>
        <v>72484.821620000323</v>
      </c>
      <c r="V11" s="145">
        <f t="shared" ref="V11:AE11" si="11">IF(TYPE(VLOOKUP(V8,$A$9:$P$188,16,FALSE))=16,0,VLOOKUP(V8,$A$9:$P$188,16,FALSE))</f>
        <v>71255.968240000322</v>
      </c>
      <c r="W11" s="145">
        <f t="shared" si="11"/>
        <v>70027.114860000322</v>
      </c>
      <c r="X11" s="145">
        <f t="shared" si="11"/>
        <v>68798.261480000321</v>
      </c>
      <c r="Y11" s="145">
        <f t="shared" si="11"/>
        <v>67569.408100000321</v>
      </c>
      <c r="Z11" s="145">
        <f t="shared" si="11"/>
        <v>66340.55472000032</v>
      </c>
      <c r="AA11" s="145">
        <f t="shared" si="11"/>
        <v>65111.70134000032</v>
      </c>
      <c r="AB11" s="145">
        <f t="shared" si="11"/>
        <v>63882.847960000319</v>
      </c>
      <c r="AC11" s="145">
        <f t="shared" si="11"/>
        <v>62653.994580000319</v>
      </c>
      <c r="AD11" s="145">
        <f t="shared" si="11"/>
        <v>61425.141200000318</v>
      </c>
      <c r="AE11" s="145">
        <f t="shared" si="11"/>
        <v>60196.287820000318</v>
      </c>
    </row>
    <row r="12" spans="1:31">
      <c r="A12" s="30">
        <v>35916</v>
      </c>
      <c r="B12" s="3"/>
      <c r="C12" s="6">
        <v>4</v>
      </c>
      <c r="D12" s="29">
        <f t="shared" si="0"/>
        <v>5250</v>
      </c>
      <c r="E12" s="29">
        <f t="shared" si="6"/>
        <v>21000</v>
      </c>
      <c r="F12" s="29">
        <f t="shared" si="1"/>
        <v>-924000</v>
      </c>
      <c r="G12" s="34">
        <f>+Inputs!$D$2</f>
        <v>0.3795</v>
      </c>
      <c r="H12" s="2"/>
      <c r="I12" s="27">
        <f t="shared" si="7"/>
        <v>945000</v>
      </c>
      <c r="J12" s="27"/>
      <c r="K12" s="27">
        <f t="shared" si="2"/>
        <v>5250</v>
      </c>
      <c r="L12" s="27">
        <f t="shared" si="8"/>
        <v>21000</v>
      </c>
      <c r="M12" s="27">
        <f t="shared" si="3"/>
        <v>1992.375</v>
      </c>
      <c r="N12" s="27">
        <f t="shared" si="4"/>
        <v>1992.375</v>
      </c>
      <c r="O12" s="27">
        <f t="shared" si="9"/>
        <v>-350658</v>
      </c>
      <c r="P12" s="27">
        <f t="shared" si="10"/>
        <v>350658</v>
      </c>
      <c r="Q12" s="39"/>
      <c r="R12" s="40"/>
      <c r="S12" s="40"/>
      <c r="T12" s="36"/>
    </row>
    <row r="13" spans="1:31">
      <c r="A13" s="31">
        <v>35947</v>
      </c>
      <c r="B13" s="3"/>
      <c r="C13" s="6">
        <v>5</v>
      </c>
      <c r="D13" s="29">
        <f t="shared" si="0"/>
        <v>5250</v>
      </c>
      <c r="E13" s="29">
        <f t="shared" si="6"/>
        <v>26250</v>
      </c>
      <c r="F13" s="29">
        <f t="shared" si="1"/>
        <v>-918750</v>
      </c>
      <c r="G13" s="34">
        <f>+Inputs!$D$2</f>
        <v>0.3795</v>
      </c>
      <c r="H13" s="2"/>
      <c r="I13" s="27">
        <f t="shared" si="7"/>
        <v>945000</v>
      </c>
      <c r="J13" s="27"/>
      <c r="K13" s="27">
        <f t="shared" si="2"/>
        <v>5250</v>
      </c>
      <c r="L13" s="27">
        <f t="shared" si="8"/>
        <v>26250</v>
      </c>
      <c r="M13" s="27">
        <f t="shared" si="3"/>
        <v>1992.375</v>
      </c>
      <c r="N13" s="27">
        <f t="shared" si="4"/>
        <v>1992.375</v>
      </c>
      <c r="O13" s="27">
        <f t="shared" si="9"/>
        <v>-348665.625</v>
      </c>
      <c r="P13" s="27">
        <f t="shared" si="10"/>
        <v>348665.625</v>
      </c>
      <c r="Q13" s="38">
        <f>VLOOKUP(Q8,A36:P238,9)</f>
        <v>945000</v>
      </c>
      <c r="R13" s="38">
        <f>VLOOKUP(R8,A36:P238,9)</f>
        <v>945000</v>
      </c>
      <c r="S13" s="38">
        <f>+R13-Q13</f>
        <v>0</v>
      </c>
      <c r="T13" s="36" t="s">
        <v>70</v>
      </c>
    </row>
    <row r="14" spans="1:31">
      <c r="A14" s="30">
        <v>35977</v>
      </c>
      <c r="B14" s="3"/>
      <c r="C14" s="6">
        <v>6</v>
      </c>
      <c r="D14" s="29">
        <f t="shared" si="0"/>
        <v>5250</v>
      </c>
      <c r="E14" s="29">
        <f t="shared" si="6"/>
        <v>31500</v>
      </c>
      <c r="F14" s="29">
        <f t="shared" si="1"/>
        <v>-913500</v>
      </c>
      <c r="G14" s="34">
        <f>+Inputs!$D$2</f>
        <v>0.3795</v>
      </c>
      <c r="H14" s="2"/>
      <c r="I14" s="27">
        <f t="shared" si="7"/>
        <v>945000</v>
      </c>
      <c r="J14" s="27"/>
      <c r="K14" s="27">
        <f t="shared" si="2"/>
        <v>5250</v>
      </c>
      <c r="L14" s="27">
        <f t="shared" si="8"/>
        <v>31500</v>
      </c>
      <c r="M14" s="27">
        <f t="shared" si="3"/>
        <v>1992.375</v>
      </c>
      <c r="N14" s="27">
        <f t="shared" si="4"/>
        <v>1992.375</v>
      </c>
      <c r="O14" s="27">
        <f t="shared" si="9"/>
        <v>-346673.25</v>
      </c>
      <c r="P14" s="27">
        <f t="shared" si="10"/>
        <v>346673.25</v>
      </c>
      <c r="Q14" s="38">
        <f>VLOOKUP(Q8,A36:P238,12)</f>
        <v>750750</v>
      </c>
      <c r="R14" s="38">
        <f>VLOOKUP(R8,A36:P238,12)</f>
        <v>789606</v>
      </c>
      <c r="S14" s="38">
        <f>+R14-Q14</f>
        <v>38856</v>
      </c>
      <c r="T14" s="37" t="s">
        <v>93</v>
      </c>
    </row>
    <row r="15" spans="1:31">
      <c r="A15" s="31">
        <v>36008</v>
      </c>
      <c r="B15" s="3"/>
      <c r="C15" s="6">
        <v>7</v>
      </c>
      <c r="D15" s="29">
        <f t="shared" si="0"/>
        <v>5250</v>
      </c>
      <c r="E15" s="29">
        <f t="shared" si="6"/>
        <v>36750</v>
      </c>
      <c r="F15" s="29">
        <f t="shared" si="1"/>
        <v>-908250</v>
      </c>
      <c r="G15" s="34">
        <f>+Inputs!$D$2</f>
        <v>0.3795</v>
      </c>
      <c r="H15" s="2"/>
      <c r="I15" s="27">
        <f t="shared" si="7"/>
        <v>945000</v>
      </c>
      <c r="J15" s="27"/>
      <c r="K15" s="27">
        <f t="shared" si="2"/>
        <v>5250</v>
      </c>
      <c r="L15" s="27">
        <f t="shared" si="8"/>
        <v>36750</v>
      </c>
      <c r="M15" s="27">
        <f t="shared" si="3"/>
        <v>1992.375</v>
      </c>
      <c r="N15" s="27">
        <f t="shared" si="4"/>
        <v>1992.375</v>
      </c>
      <c r="O15" s="27">
        <f t="shared" si="9"/>
        <v>-344680.875</v>
      </c>
      <c r="P15" s="27">
        <f t="shared" si="10"/>
        <v>344680.875</v>
      </c>
    </row>
    <row r="16" spans="1:31">
      <c r="A16" s="30">
        <v>36039</v>
      </c>
      <c r="B16" s="3"/>
      <c r="C16" s="6">
        <v>8</v>
      </c>
      <c r="D16" s="29">
        <f t="shared" si="0"/>
        <v>5250</v>
      </c>
      <c r="E16" s="29">
        <f t="shared" si="6"/>
        <v>42000</v>
      </c>
      <c r="F16" s="29">
        <f t="shared" si="1"/>
        <v>-903000</v>
      </c>
      <c r="G16" s="34">
        <f>+Inputs!$D$2</f>
        <v>0.3795</v>
      </c>
      <c r="H16" s="2"/>
      <c r="I16" s="27">
        <f t="shared" si="7"/>
        <v>945000</v>
      </c>
      <c r="J16" s="27"/>
      <c r="K16" s="27">
        <f t="shared" si="2"/>
        <v>5250</v>
      </c>
      <c r="L16" s="27">
        <f t="shared" si="8"/>
        <v>42000</v>
      </c>
      <c r="M16" s="27">
        <f t="shared" si="3"/>
        <v>1992.375</v>
      </c>
      <c r="N16" s="27">
        <f t="shared" si="4"/>
        <v>1992.375</v>
      </c>
      <c r="O16" s="27">
        <f t="shared" si="9"/>
        <v>-342688.5</v>
      </c>
      <c r="P16" s="27">
        <f t="shared" si="10"/>
        <v>342688.5</v>
      </c>
      <c r="Q16" s="4"/>
      <c r="R16" s="4"/>
      <c r="S16" s="4"/>
    </row>
    <row r="17" spans="1:19">
      <c r="A17" s="31">
        <v>36069</v>
      </c>
      <c r="B17" s="3"/>
      <c r="C17" s="6">
        <v>9</v>
      </c>
      <c r="D17" s="29">
        <f t="shared" si="0"/>
        <v>5250</v>
      </c>
      <c r="E17" s="29">
        <f t="shared" si="6"/>
        <v>47250</v>
      </c>
      <c r="F17" s="29">
        <f t="shared" si="1"/>
        <v>-897750</v>
      </c>
      <c r="G17" s="34">
        <f>+Inputs!$D$2</f>
        <v>0.3795</v>
      </c>
      <c r="H17" s="2"/>
      <c r="I17" s="27">
        <f t="shared" si="7"/>
        <v>945000</v>
      </c>
      <c r="J17" s="27"/>
      <c r="K17" s="27">
        <f t="shared" si="2"/>
        <v>5250</v>
      </c>
      <c r="L17" s="27">
        <f t="shared" si="8"/>
        <v>47250</v>
      </c>
      <c r="M17" s="27">
        <f t="shared" si="3"/>
        <v>1992.375</v>
      </c>
      <c r="N17" s="27">
        <f t="shared" si="4"/>
        <v>1992.375</v>
      </c>
      <c r="O17" s="27">
        <f t="shared" si="9"/>
        <v>-340696.125</v>
      </c>
      <c r="P17" s="27">
        <f t="shared" si="10"/>
        <v>340696.125</v>
      </c>
      <c r="Q17" s="4"/>
      <c r="R17" s="4"/>
      <c r="S17" s="4"/>
    </row>
    <row r="18" spans="1:19">
      <c r="A18" s="30">
        <v>36100</v>
      </c>
      <c r="B18" s="3"/>
      <c r="C18" s="6">
        <v>10</v>
      </c>
      <c r="D18" s="29">
        <f t="shared" si="0"/>
        <v>5250</v>
      </c>
      <c r="E18" s="29">
        <f t="shared" si="6"/>
        <v>52500</v>
      </c>
      <c r="F18" s="29">
        <f t="shared" si="1"/>
        <v>-892500</v>
      </c>
      <c r="G18" s="34">
        <f>+Inputs!$D$2</f>
        <v>0.3795</v>
      </c>
      <c r="H18" s="2"/>
      <c r="I18" s="27">
        <f t="shared" si="7"/>
        <v>945000</v>
      </c>
      <c r="J18" s="27"/>
      <c r="K18" s="27">
        <f t="shared" si="2"/>
        <v>5250</v>
      </c>
      <c r="L18" s="27">
        <f t="shared" si="8"/>
        <v>52500</v>
      </c>
      <c r="M18" s="27">
        <f t="shared" si="3"/>
        <v>1992.375</v>
      </c>
      <c r="N18" s="27">
        <f t="shared" si="4"/>
        <v>1992.375</v>
      </c>
      <c r="O18" s="27">
        <f t="shared" si="9"/>
        <v>-338703.75</v>
      </c>
      <c r="P18" s="27">
        <f t="shared" si="10"/>
        <v>338703.75</v>
      </c>
      <c r="Q18" s="4"/>
      <c r="R18" s="4"/>
      <c r="S18" s="4"/>
    </row>
    <row r="19" spans="1:19">
      <c r="A19" s="31">
        <v>36130</v>
      </c>
      <c r="B19" s="3"/>
      <c r="C19" s="6">
        <v>11</v>
      </c>
      <c r="D19" s="29">
        <f t="shared" si="0"/>
        <v>5250</v>
      </c>
      <c r="E19" s="29">
        <f t="shared" si="6"/>
        <v>57750</v>
      </c>
      <c r="F19" s="29">
        <f t="shared" si="1"/>
        <v>-887250</v>
      </c>
      <c r="G19" s="34">
        <f>+Inputs!$D$2</f>
        <v>0.3795</v>
      </c>
      <c r="H19" s="2"/>
      <c r="I19" s="27">
        <f t="shared" si="7"/>
        <v>945000</v>
      </c>
      <c r="J19" s="27"/>
      <c r="K19" s="27">
        <f t="shared" si="2"/>
        <v>5250</v>
      </c>
      <c r="L19" s="27">
        <f t="shared" si="8"/>
        <v>57750</v>
      </c>
      <c r="M19" s="27">
        <f t="shared" si="3"/>
        <v>1992.375</v>
      </c>
      <c r="N19" s="27">
        <f t="shared" si="4"/>
        <v>1992.375</v>
      </c>
      <c r="O19" s="27">
        <f t="shared" si="9"/>
        <v>-336711.375</v>
      </c>
      <c r="P19" s="27">
        <f t="shared" si="10"/>
        <v>336711.375</v>
      </c>
      <c r="Q19" s="4"/>
      <c r="R19" s="4"/>
      <c r="S19" s="4"/>
    </row>
    <row r="20" spans="1:19">
      <c r="A20" s="30">
        <v>36161</v>
      </c>
      <c r="B20" s="3"/>
      <c r="C20" s="6">
        <v>12</v>
      </c>
      <c r="D20" s="29">
        <f t="shared" si="0"/>
        <v>5250</v>
      </c>
      <c r="E20" s="29">
        <f t="shared" si="6"/>
        <v>63000</v>
      </c>
      <c r="F20" s="29">
        <f t="shared" si="1"/>
        <v>-882000</v>
      </c>
      <c r="G20" s="34">
        <f>+Inputs!$D$2</f>
        <v>0.3795</v>
      </c>
      <c r="H20" s="2"/>
      <c r="I20" s="27">
        <f t="shared" si="7"/>
        <v>945000</v>
      </c>
      <c r="J20" s="27"/>
      <c r="K20" s="27">
        <f t="shared" si="2"/>
        <v>5250</v>
      </c>
      <c r="L20" s="27">
        <f t="shared" si="8"/>
        <v>63000</v>
      </c>
      <c r="M20" s="27">
        <f t="shared" si="3"/>
        <v>1992.375</v>
      </c>
      <c r="N20" s="27">
        <f t="shared" si="4"/>
        <v>1992.375</v>
      </c>
      <c r="O20" s="27">
        <f t="shared" si="9"/>
        <v>-334719</v>
      </c>
      <c r="P20" s="27">
        <f t="shared" si="10"/>
        <v>334719</v>
      </c>
      <c r="Q20" s="4"/>
      <c r="R20" s="4"/>
      <c r="S20" s="4"/>
    </row>
    <row r="21" spans="1:19">
      <c r="A21" s="31">
        <v>36192</v>
      </c>
      <c r="B21" s="3"/>
      <c r="C21" s="6">
        <v>13</v>
      </c>
      <c r="D21" s="29">
        <f t="shared" si="0"/>
        <v>5250</v>
      </c>
      <c r="E21" s="29">
        <f t="shared" si="6"/>
        <v>68250</v>
      </c>
      <c r="F21" s="29">
        <f t="shared" si="1"/>
        <v>-876750</v>
      </c>
      <c r="G21" s="34">
        <f>+Inputs!$D$2</f>
        <v>0.3795</v>
      </c>
      <c r="H21" s="2"/>
      <c r="I21" s="27">
        <f t="shared" si="7"/>
        <v>945000</v>
      </c>
      <c r="J21" s="27"/>
      <c r="K21" s="27">
        <f t="shared" si="2"/>
        <v>5250</v>
      </c>
      <c r="L21" s="27">
        <f t="shared" si="8"/>
        <v>68250</v>
      </c>
      <c r="M21" s="27">
        <f t="shared" si="3"/>
        <v>1992.375</v>
      </c>
      <c r="N21" s="27">
        <f t="shared" si="4"/>
        <v>1992.375</v>
      </c>
      <c r="O21" s="27">
        <f t="shared" si="9"/>
        <v>-332726.625</v>
      </c>
      <c r="P21" s="27">
        <f t="shared" si="10"/>
        <v>332726.625</v>
      </c>
      <c r="Q21" s="4"/>
      <c r="R21" s="4"/>
      <c r="S21" s="4"/>
    </row>
    <row r="22" spans="1:19">
      <c r="A22" s="30">
        <v>36220</v>
      </c>
      <c r="B22" s="3"/>
      <c r="C22" s="6">
        <v>14</v>
      </c>
      <c r="D22" s="29">
        <f t="shared" si="0"/>
        <v>5250</v>
      </c>
      <c r="E22" s="29">
        <f t="shared" si="6"/>
        <v>73500</v>
      </c>
      <c r="F22" s="29">
        <f t="shared" si="1"/>
        <v>-871500</v>
      </c>
      <c r="G22" s="34">
        <f>+Inputs!$D$2</f>
        <v>0.3795</v>
      </c>
      <c r="H22" s="2"/>
      <c r="I22" s="27">
        <f t="shared" si="7"/>
        <v>945000</v>
      </c>
      <c r="J22" s="27"/>
      <c r="K22" s="27">
        <f t="shared" si="2"/>
        <v>5250</v>
      </c>
      <c r="L22" s="27">
        <f t="shared" si="8"/>
        <v>73500</v>
      </c>
      <c r="M22" s="27">
        <f t="shared" si="3"/>
        <v>1992.375</v>
      </c>
      <c r="N22" s="27">
        <f t="shared" si="4"/>
        <v>1992.375</v>
      </c>
      <c r="O22" s="27">
        <f t="shared" si="9"/>
        <v>-330734.25</v>
      </c>
      <c r="P22" s="27">
        <f t="shared" si="10"/>
        <v>330734.25</v>
      </c>
      <c r="Q22" s="4"/>
      <c r="R22" s="4"/>
      <c r="S22" s="4"/>
    </row>
    <row r="23" spans="1:19">
      <c r="A23" s="31">
        <v>36251</v>
      </c>
      <c r="B23" s="3"/>
      <c r="C23" s="6">
        <v>15</v>
      </c>
      <c r="D23" s="29">
        <f t="shared" si="0"/>
        <v>5250</v>
      </c>
      <c r="E23" s="29">
        <f t="shared" si="6"/>
        <v>78750</v>
      </c>
      <c r="F23" s="29">
        <f t="shared" si="1"/>
        <v>-866250</v>
      </c>
      <c r="G23" s="34">
        <f>+Inputs!$D$2</f>
        <v>0.3795</v>
      </c>
      <c r="H23" s="2"/>
      <c r="I23" s="27">
        <f t="shared" si="7"/>
        <v>945000</v>
      </c>
      <c r="J23" s="27"/>
      <c r="K23" s="27">
        <f t="shared" si="2"/>
        <v>5250</v>
      </c>
      <c r="L23" s="27">
        <f t="shared" si="8"/>
        <v>78750</v>
      </c>
      <c r="M23" s="27">
        <f t="shared" si="3"/>
        <v>1992.375</v>
      </c>
      <c r="N23" s="27">
        <f t="shared" si="4"/>
        <v>1992.375</v>
      </c>
      <c r="O23" s="27">
        <f t="shared" si="9"/>
        <v>-328741.875</v>
      </c>
      <c r="P23" s="27">
        <f t="shared" si="10"/>
        <v>328741.875</v>
      </c>
      <c r="Q23" s="4"/>
      <c r="R23" s="4"/>
      <c r="S23" s="4"/>
    </row>
    <row r="24" spans="1:19">
      <c r="A24" s="30">
        <v>36281</v>
      </c>
      <c r="B24" s="3"/>
      <c r="C24" s="6">
        <v>16</v>
      </c>
      <c r="D24" s="29">
        <f t="shared" si="0"/>
        <v>5250</v>
      </c>
      <c r="E24" s="29">
        <f t="shared" si="6"/>
        <v>84000</v>
      </c>
      <c r="F24" s="29">
        <f t="shared" si="1"/>
        <v>-861000</v>
      </c>
      <c r="G24" s="34">
        <f>+Inputs!$D$2</f>
        <v>0.3795</v>
      </c>
      <c r="H24" s="2"/>
      <c r="I24" s="27">
        <f t="shared" si="7"/>
        <v>945000</v>
      </c>
      <c r="J24" s="27"/>
      <c r="K24" s="27">
        <f t="shared" si="2"/>
        <v>5250</v>
      </c>
      <c r="L24" s="27">
        <f t="shared" si="8"/>
        <v>84000</v>
      </c>
      <c r="M24" s="27">
        <f t="shared" si="3"/>
        <v>1992.375</v>
      </c>
      <c r="N24" s="27">
        <f t="shared" si="4"/>
        <v>1992.375</v>
      </c>
      <c r="O24" s="27">
        <f t="shared" si="9"/>
        <v>-326749.5</v>
      </c>
      <c r="P24" s="27">
        <f t="shared" si="10"/>
        <v>326749.5</v>
      </c>
      <c r="Q24" s="4"/>
      <c r="R24" s="4"/>
      <c r="S24" s="4"/>
    </row>
    <row r="25" spans="1:19">
      <c r="A25" s="31">
        <v>36312</v>
      </c>
      <c r="B25" s="3"/>
      <c r="C25" s="6">
        <v>17</v>
      </c>
      <c r="D25" s="29">
        <f t="shared" si="0"/>
        <v>5250</v>
      </c>
      <c r="E25" s="29">
        <f t="shared" si="6"/>
        <v>89250</v>
      </c>
      <c r="F25" s="29">
        <f t="shared" si="1"/>
        <v>-855750</v>
      </c>
      <c r="G25" s="34">
        <f>+Inputs!$D$2</f>
        <v>0.3795</v>
      </c>
      <c r="H25" s="2"/>
      <c r="I25" s="27">
        <f t="shared" si="7"/>
        <v>945000</v>
      </c>
      <c r="J25" s="27"/>
      <c r="K25" s="27">
        <f t="shared" si="2"/>
        <v>5250</v>
      </c>
      <c r="L25" s="27">
        <f t="shared" si="8"/>
        <v>89250</v>
      </c>
      <c r="M25" s="27">
        <f t="shared" si="3"/>
        <v>1992.375</v>
      </c>
      <c r="N25" s="27">
        <f t="shared" si="4"/>
        <v>1992.375</v>
      </c>
      <c r="O25" s="27">
        <f t="shared" si="9"/>
        <v>-324757.125</v>
      </c>
      <c r="P25" s="27">
        <f t="shared" si="10"/>
        <v>324757.125</v>
      </c>
      <c r="Q25" s="4"/>
      <c r="R25" s="4"/>
      <c r="S25" s="4"/>
    </row>
    <row r="26" spans="1:19">
      <c r="A26" s="30">
        <v>36342</v>
      </c>
      <c r="B26" s="3"/>
      <c r="C26" s="6">
        <v>18</v>
      </c>
      <c r="D26" s="29">
        <f t="shared" si="0"/>
        <v>5250</v>
      </c>
      <c r="E26" s="29">
        <f t="shared" si="6"/>
        <v>94500</v>
      </c>
      <c r="F26" s="29">
        <f t="shared" si="1"/>
        <v>-850500</v>
      </c>
      <c r="G26" s="34">
        <f>+Inputs!$D$2</f>
        <v>0.3795</v>
      </c>
      <c r="H26" s="2"/>
      <c r="I26" s="27">
        <f t="shared" si="7"/>
        <v>945000</v>
      </c>
      <c r="J26" s="27"/>
      <c r="K26" s="27">
        <f t="shared" si="2"/>
        <v>5250</v>
      </c>
      <c r="L26" s="27">
        <f t="shared" si="8"/>
        <v>94500</v>
      </c>
      <c r="M26" s="27">
        <f t="shared" si="3"/>
        <v>1992.375</v>
      </c>
      <c r="N26" s="27">
        <f t="shared" si="4"/>
        <v>1992.375</v>
      </c>
      <c r="O26" s="27">
        <f t="shared" si="9"/>
        <v>-322764.75</v>
      </c>
      <c r="P26" s="27">
        <f t="shared" si="10"/>
        <v>322764.75</v>
      </c>
      <c r="Q26" s="4"/>
      <c r="R26" s="4"/>
      <c r="S26" s="4"/>
    </row>
    <row r="27" spans="1:19">
      <c r="A27" s="31">
        <v>36373</v>
      </c>
      <c r="B27" s="3"/>
      <c r="C27" s="6">
        <v>19</v>
      </c>
      <c r="D27" s="29">
        <f t="shared" si="0"/>
        <v>5250</v>
      </c>
      <c r="E27" s="29">
        <f t="shared" si="6"/>
        <v>99750</v>
      </c>
      <c r="F27" s="29">
        <f t="shared" si="1"/>
        <v>-845250</v>
      </c>
      <c r="G27" s="34">
        <f>+Inputs!$D$2</f>
        <v>0.3795</v>
      </c>
      <c r="H27" s="2"/>
      <c r="I27" s="27">
        <f t="shared" si="7"/>
        <v>945000</v>
      </c>
      <c r="J27" s="27"/>
      <c r="K27" s="27">
        <f t="shared" si="2"/>
        <v>5250</v>
      </c>
      <c r="L27" s="27">
        <f t="shared" si="8"/>
        <v>99750</v>
      </c>
      <c r="M27" s="27">
        <f t="shared" si="3"/>
        <v>1992.375</v>
      </c>
      <c r="N27" s="27">
        <f t="shared" si="4"/>
        <v>1992.375</v>
      </c>
      <c r="O27" s="27">
        <f t="shared" si="9"/>
        <v>-320772.375</v>
      </c>
      <c r="P27" s="27">
        <f t="shared" si="10"/>
        <v>320772.375</v>
      </c>
      <c r="Q27" s="4"/>
      <c r="R27" s="4"/>
      <c r="S27" s="4"/>
    </row>
    <row r="28" spans="1:19">
      <c r="A28" s="30">
        <v>36404</v>
      </c>
      <c r="B28" s="3"/>
      <c r="C28" s="6">
        <v>20</v>
      </c>
      <c r="D28" s="29">
        <f t="shared" si="0"/>
        <v>5250</v>
      </c>
      <c r="E28" s="29">
        <f t="shared" si="6"/>
        <v>105000</v>
      </c>
      <c r="F28" s="29">
        <f t="shared" si="1"/>
        <v>-840000</v>
      </c>
      <c r="G28" s="34">
        <f>+Inputs!$D$2</f>
        <v>0.3795</v>
      </c>
      <c r="H28" s="2"/>
      <c r="I28" s="27">
        <f t="shared" si="7"/>
        <v>945000</v>
      </c>
      <c r="J28" s="27"/>
      <c r="K28" s="27">
        <f t="shared" si="2"/>
        <v>5250</v>
      </c>
      <c r="L28" s="27">
        <f t="shared" si="8"/>
        <v>105000</v>
      </c>
      <c r="M28" s="27">
        <f t="shared" si="3"/>
        <v>1992.375</v>
      </c>
      <c r="N28" s="27">
        <f t="shared" si="4"/>
        <v>1992.375</v>
      </c>
      <c r="O28" s="27">
        <f t="shared" si="9"/>
        <v>-318780</v>
      </c>
      <c r="P28" s="27">
        <f t="shared" si="10"/>
        <v>318780</v>
      </c>
      <c r="Q28" s="4"/>
      <c r="R28" s="4"/>
      <c r="S28" s="4"/>
    </row>
    <row r="29" spans="1:19">
      <c r="A29" s="31">
        <v>36434</v>
      </c>
      <c r="B29" s="3"/>
      <c r="C29" s="6">
        <v>21</v>
      </c>
      <c r="D29" s="29">
        <f t="shared" si="0"/>
        <v>5250</v>
      </c>
      <c r="E29" s="29">
        <f t="shared" si="6"/>
        <v>110250</v>
      </c>
      <c r="F29" s="29">
        <f t="shared" si="1"/>
        <v>-834750</v>
      </c>
      <c r="G29" s="34">
        <f>+Inputs!$D$2</f>
        <v>0.3795</v>
      </c>
      <c r="H29" s="2"/>
      <c r="I29" s="27">
        <f t="shared" si="7"/>
        <v>945000</v>
      </c>
      <c r="J29" s="27"/>
      <c r="K29" s="27">
        <f t="shared" si="2"/>
        <v>5250</v>
      </c>
      <c r="L29" s="27">
        <f t="shared" si="8"/>
        <v>110250</v>
      </c>
      <c r="M29" s="27">
        <f t="shared" si="3"/>
        <v>1992.375</v>
      </c>
      <c r="N29" s="27">
        <f t="shared" si="4"/>
        <v>1992.375</v>
      </c>
      <c r="O29" s="27">
        <f t="shared" si="9"/>
        <v>-316787.625</v>
      </c>
      <c r="P29" s="27">
        <f t="shared" si="10"/>
        <v>316787.625</v>
      </c>
      <c r="Q29" s="4"/>
      <c r="R29" s="4"/>
      <c r="S29" s="4"/>
    </row>
    <row r="30" spans="1:19">
      <c r="A30" s="30">
        <v>36465</v>
      </c>
      <c r="B30" s="3"/>
      <c r="C30" s="6">
        <v>22</v>
      </c>
      <c r="D30" s="29">
        <f t="shared" si="0"/>
        <v>5250</v>
      </c>
      <c r="E30" s="29">
        <f t="shared" si="6"/>
        <v>115500</v>
      </c>
      <c r="F30" s="29">
        <f t="shared" si="1"/>
        <v>-829500</v>
      </c>
      <c r="G30" s="34">
        <f>+Inputs!$D$2</f>
        <v>0.3795</v>
      </c>
      <c r="H30" s="2"/>
      <c r="I30" s="27">
        <f t="shared" si="7"/>
        <v>945000</v>
      </c>
      <c r="J30" s="27"/>
      <c r="K30" s="27">
        <f t="shared" si="2"/>
        <v>5250</v>
      </c>
      <c r="L30" s="27">
        <f t="shared" si="8"/>
        <v>115500</v>
      </c>
      <c r="M30" s="27">
        <f t="shared" si="3"/>
        <v>1992.375</v>
      </c>
      <c r="N30" s="27">
        <f t="shared" si="4"/>
        <v>1992.375</v>
      </c>
      <c r="O30" s="27">
        <f t="shared" si="9"/>
        <v>-314795.25</v>
      </c>
      <c r="P30" s="27">
        <f t="shared" si="10"/>
        <v>314795.25</v>
      </c>
      <c r="Q30" s="112"/>
    </row>
    <row r="31" spans="1:19">
      <c r="A31" s="31">
        <v>36495</v>
      </c>
      <c r="B31" s="3"/>
      <c r="C31" s="6">
        <v>23</v>
      </c>
      <c r="D31" s="29">
        <f t="shared" si="0"/>
        <v>5250</v>
      </c>
      <c r="E31" s="29">
        <f t="shared" si="6"/>
        <v>120750</v>
      </c>
      <c r="F31" s="29">
        <f t="shared" si="1"/>
        <v>-824250</v>
      </c>
      <c r="G31" s="34">
        <f>+Inputs!$D$2</f>
        <v>0.3795</v>
      </c>
      <c r="H31" s="2"/>
      <c r="I31" s="27">
        <f t="shared" si="7"/>
        <v>945000</v>
      </c>
      <c r="J31" s="27"/>
      <c r="K31" s="27">
        <f t="shared" si="2"/>
        <v>5250</v>
      </c>
      <c r="L31" s="27">
        <f t="shared" si="8"/>
        <v>120750</v>
      </c>
      <c r="M31" s="27">
        <f t="shared" si="3"/>
        <v>1992.375</v>
      </c>
      <c r="N31" s="27">
        <f t="shared" si="4"/>
        <v>1992.375</v>
      </c>
      <c r="O31" s="27">
        <f t="shared" si="9"/>
        <v>-312802.875</v>
      </c>
      <c r="P31" s="27">
        <f t="shared" si="10"/>
        <v>312802.875</v>
      </c>
      <c r="Q31" s="112"/>
    </row>
    <row r="32" spans="1:19">
      <c r="A32" s="30">
        <v>36526</v>
      </c>
      <c r="B32" s="3"/>
      <c r="C32" s="6">
        <v>24</v>
      </c>
      <c r="D32" s="29">
        <f t="shared" si="0"/>
        <v>5250</v>
      </c>
      <c r="E32" s="29">
        <f t="shared" si="6"/>
        <v>126000</v>
      </c>
      <c r="F32" s="29">
        <f t="shared" si="1"/>
        <v>-819000</v>
      </c>
      <c r="G32" s="34">
        <f>+Inputs!$D$2</f>
        <v>0.3795</v>
      </c>
      <c r="H32" s="2"/>
      <c r="I32" s="27">
        <f t="shared" si="7"/>
        <v>945000</v>
      </c>
      <c r="J32" s="27"/>
      <c r="K32" s="27">
        <f t="shared" si="2"/>
        <v>5250</v>
      </c>
      <c r="L32" s="27">
        <f t="shared" si="8"/>
        <v>126000</v>
      </c>
      <c r="M32" s="27">
        <f t="shared" si="3"/>
        <v>1992.375</v>
      </c>
      <c r="N32" s="27">
        <f t="shared" si="4"/>
        <v>1992.375</v>
      </c>
      <c r="O32" s="27">
        <f t="shared" si="9"/>
        <v>-310810.5</v>
      </c>
      <c r="P32" s="27">
        <f t="shared" si="10"/>
        <v>310810.5</v>
      </c>
      <c r="Q32" s="112"/>
    </row>
    <row r="33" spans="1:21">
      <c r="A33" s="31">
        <v>36557</v>
      </c>
      <c r="B33" s="3"/>
      <c r="C33" s="6">
        <v>25</v>
      </c>
      <c r="D33" s="29">
        <f t="shared" si="0"/>
        <v>5250</v>
      </c>
      <c r="E33" s="29">
        <f t="shared" si="6"/>
        <v>131250</v>
      </c>
      <c r="F33" s="29">
        <f t="shared" si="1"/>
        <v>-813750</v>
      </c>
      <c r="G33" s="34">
        <f>+Inputs!$D$2</f>
        <v>0.3795</v>
      </c>
      <c r="H33" s="2"/>
      <c r="I33" s="27">
        <f t="shared" si="7"/>
        <v>945000</v>
      </c>
      <c r="J33" s="27"/>
      <c r="K33" s="27">
        <f t="shared" si="2"/>
        <v>5250</v>
      </c>
      <c r="L33" s="27">
        <f t="shared" si="8"/>
        <v>131250</v>
      </c>
      <c r="M33" s="27">
        <f t="shared" si="3"/>
        <v>1992.375</v>
      </c>
      <c r="N33" s="27">
        <f t="shared" si="4"/>
        <v>1992.375</v>
      </c>
      <c r="O33" s="27">
        <f t="shared" si="9"/>
        <v>-308818.125</v>
      </c>
      <c r="P33" s="27">
        <f t="shared" si="10"/>
        <v>308818.125</v>
      </c>
      <c r="Q33" s="112"/>
    </row>
    <row r="34" spans="1:21">
      <c r="A34" s="30">
        <v>36586</v>
      </c>
      <c r="B34" s="3"/>
      <c r="C34" s="6">
        <v>26</v>
      </c>
      <c r="D34" s="29">
        <f t="shared" si="0"/>
        <v>5250</v>
      </c>
      <c r="E34" s="29">
        <f t="shared" si="6"/>
        <v>136500</v>
      </c>
      <c r="F34" s="29">
        <f t="shared" si="1"/>
        <v>-808500</v>
      </c>
      <c r="G34" s="34">
        <f>+Inputs!$D$2</f>
        <v>0.3795</v>
      </c>
      <c r="H34" s="2"/>
      <c r="I34" s="27">
        <f t="shared" si="7"/>
        <v>945000</v>
      </c>
      <c r="J34" s="27"/>
      <c r="K34" s="27">
        <f t="shared" si="2"/>
        <v>5250</v>
      </c>
      <c r="L34" s="27">
        <f t="shared" si="8"/>
        <v>136500</v>
      </c>
      <c r="M34" s="27">
        <f t="shared" si="3"/>
        <v>1992.375</v>
      </c>
      <c r="N34" s="27">
        <f t="shared" si="4"/>
        <v>1992.375</v>
      </c>
      <c r="O34" s="27">
        <f t="shared" si="9"/>
        <v>-306825.75</v>
      </c>
      <c r="P34" s="27">
        <f t="shared" si="10"/>
        <v>306825.75</v>
      </c>
      <c r="Q34" s="112"/>
    </row>
    <row r="35" spans="1:21">
      <c r="A35" s="31">
        <v>36617</v>
      </c>
      <c r="B35" s="3"/>
      <c r="C35" s="6">
        <v>27</v>
      </c>
      <c r="D35" s="29">
        <f t="shared" si="0"/>
        <v>5250</v>
      </c>
      <c r="E35" s="29">
        <f t="shared" si="6"/>
        <v>141750</v>
      </c>
      <c r="F35" s="29">
        <f t="shared" si="1"/>
        <v>-803250</v>
      </c>
      <c r="G35" s="34">
        <f>+Inputs!$D$2</f>
        <v>0.3795</v>
      </c>
      <c r="H35" s="2"/>
      <c r="I35" s="27">
        <f t="shared" si="7"/>
        <v>945000</v>
      </c>
      <c r="J35" s="27"/>
      <c r="K35" s="27">
        <f t="shared" si="2"/>
        <v>5250</v>
      </c>
      <c r="L35" s="27">
        <f t="shared" si="8"/>
        <v>141750</v>
      </c>
      <c r="M35" s="27">
        <f t="shared" si="3"/>
        <v>1992.375</v>
      </c>
      <c r="N35" s="27">
        <f t="shared" si="4"/>
        <v>1992.375</v>
      </c>
      <c r="O35" s="27">
        <f t="shared" si="9"/>
        <v>-304833.375</v>
      </c>
      <c r="P35" s="27">
        <f t="shared" si="10"/>
        <v>304833.375</v>
      </c>
    </row>
    <row r="36" spans="1:21">
      <c r="A36" s="30">
        <v>36647</v>
      </c>
      <c r="B36" s="3"/>
      <c r="C36" s="6">
        <v>28</v>
      </c>
      <c r="D36" s="29">
        <f t="shared" si="0"/>
        <v>5250</v>
      </c>
      <c r="E36" s="29">
        <f t="shared" si="6"/>
        <v>147000</v>
      </c>
      <c r="F36" s="29">
        <f t="shared" si="1"/>
        <v>-798000</v>
      </c>
      <c r="G36" s="34">
        <f>+Inputs!$D$2</f>
        <v>0.3795</v>
      </c>
      <c r="H36" s="2"/>
      <c r="I36" s="27">
        <f t="shared" si="7"/>
        <v>945000</v>
      </c>
      <c r="J36" s="27"/>
      <c r="K36" s="27">
        <f t="shared" si="2"/>
        <v>5250</v>
      </c>
      <c r="L36" s="27">
        <f t="shared" si="8"/>
        <v>147000</v>
      </c>
      <c r="M36" s="27">
        <f t="shared" si="3"/>
        <v>1992.375</v>
      </c>
      <c r="N36" s="27">
        <f t="shared" si="4"/>
        <v>1992.375</v>
      </c>
      <c r="O36" s="27">
        <f t="shared" si="9"/>
        <v>-302841</v>
      </c>
      <c r="P36" s="27">
        <f t="shared" si="10"/>
        <v>302841</v>
      </c>
    </row>
    <row r="37" spans="1:21">
      <c r="A37" s="31">
        <v>36678</v>
      </c>
      <c r="B37" s="3"/>
      <c r="C37" s="6">
        <v>29</v>
      </c>
      <c r="D37" s="29">
        <f t="shared" si="0"/>
        <v>5250</v>
      </c>
      <c r="E37" s="29">
        <f t="shared" si="6"/>
        <v>152250</v>
      </c>
      <c r="F37" s="29">
        <f t="shared" si="1"/>
        <v>-792750</v>
      </c>
      <c r="G37" s="34">
        <f>+Inputs!$D$2</f>
        <v>0.3795</v>
      </c>
      <c r="H37" s="2"/>
      <c r="I37" s="27">
        <f t="shared" si="7"/>
        <v>945000</v>
      </c>
      <c r="J37" s="27"/>
      <c r="K37" s="27">
        <f t="shared" si="2"/>
        <v>5250</v>
      </c>
      <c r="L37" s="27">
        <f t="shared" si="8"/>
        <v>152250</v>
      </c>
      <c r="M37" s="27">
        <f t="shared" si="3"/>
        <v>1992.375</v>
      </c>
      <c r="N37" s="27">
        <f t="shared" si="4"/>
        <v>1992.375</v>
      </c>
      <c r="O37" s="27">
        <f t="shared" si="9"/>
        <v>-300848.625</v>
      </c>
      <c r="P37" s="27">
        <f t="shared" si="10"/>
        <v>300848.625</v>
      </c>
    </row>
    <row r="38" spans="1:21">
      <c r="A38" s="30">
        <v>36708</v>
      </c>
      <c r="B38" s="3"/>
      <c r="C38" s="6">
        <v>30</v>
      </c>
      <c r="D38" s="29">
        <f t="shared" si="0"/>
        <v>5250</v>
      </c>
      <c r="E38" s="29">
        <f t="shared" si="6"/>
        <v>157500</v>
      </c>
      <c r="F38" s="29">
        <f t="shared" si="1"/>
        <v>-787500</v>
      </c>
      <c r="G38" s="34">
        <f>+Inputs!$D$2</f>
        <v>0.3795</v>
      </c>
      <c r="H38" s="2"/>
      <c r="I38" s="27">
        <f t="shared" si="7"/>
        <v>945000</v>
      </c>
      <c r="J38" s="27"/>
      <c r="K38" s="27">
        <f t="shared" si="2"/>
        <v>5250</v>
      </c>
      <c r="L38" s="27">
        <f t="shared" si="8"/>
        <v>157500</v>
      </c>
      <c r="M38" s="27">
        <f t="shared" si="3"/>
        <v>1992.375</v>
      </c>
      <c r="N38" s="27">
        <f t="shared" si="4"/>
        <v>1992.375</v>
      </c>
      <c r="O38" s="27">
        <f t="shared" si="9"/>
        <v>-298856.25</v>
      </c>
      <c r="P38" s="27">
        <f t="shared" si="10"/>
        <v>298856.25</v>
      </c>
    </row>
    <row r="39" spans="1:21">
      <c r="A39" s="31">
        <v>36739</v>
      </c>
      <c r="B39" s="2"/>
      <c r="C39" s="6">
        <v>31</v>
      </c>
      <c r="D39" s="29">
        <f t="shared" si="0"/>
        <v>5250</v>
      </c>
      <c r="E39" s="29">
        <f t="shared" si="6"/>
        <v>162750</v>
      </c>
      <c r="F39" s="29">
        <f t="shared" si="1"/>
        <v>-782250</v>
      </c>
      <c r="G39" s="34">
        <f>+Inputs!$D$2</f>
        <v>0.3795</v>
      </c>
      <c r="H39" s="2"/>
      <c r="I39" s="27">
        <f t="shared" si="7"/>
        <v>945000</v>
      </c>
      <c r="J39" s="27"/>
      <c r="K39" s="27">
        <f t="shared" si="2"/>
        <v>5250</v>
      </c>
      <c r="L39" s="27">
        <f t="shared" si="8"/>
        <v>162750</v>
      </c>
      <c r="M39" s="27">
        <f t="shared" si="3"/>
        <v>1992.375</v>
      </c>
      <c r="N39" s="27">
        <f t="shared" si="4"/>
        <v>1992.375</v>
      </c>
      <c r="O39" s="27">
        <f t="shared" si="9"/>
        <v>-296863.875</v>
      </c>
      <c r="P39" s="27">
        <f t="shared" si="10"/>
        <v>296863.875</v>
      </c>
    </row>
    <row r="40" spans="1:21">
      <c r="A40" s="30">
        <v>36770</v>
      </c>
      <c r="B40" s="2"/>
      <c r="C40" s="6">
        <v>32</v>
      </c>
      <c r="D40" s="29">
        <f t="shared" si="0"/>
        <v>5250</v>
      </c>
      <c r="E40" s="29">
        <f t="shared" si="6"/>
        <v>168000</v>
      </c>
      <c r="F40" s="29">
        <f t="shared" si="1"/>
        <v>-777000</v>
      </c>
      <c r="G40" s="34">
        <f>+Inputs!$D$2</f>
        <v>0.3795</v>
      </c>
      <c r="H40" s="2"/>
      <c r="I40" s="27">
        <f t="shared" si="7"/>
        <v>945000</v>
      </c>
      <c r="J40" s="2"/>
      <c r="K40" s="27">
        <f t="shared" si="2"/>
        <v>5250</v>
      </c>
      <c r="L40" s="27">
        <f t="shared" si="8"/>
        <v>168000</v>
      </c>
      <c r="M40" s="27">
        <f t="shared" si="3"/>
        <v>1992.375</v>
      </c>
      <c r="N40" s="27">
        <f t="shared" si="4"/>
        <v>1992.375</v>
      </c>
      <c r="O40" s="27">
        <f t="shared" si="9"/>
        <v>-294871.5</v>
      </c>
      <c r="P40" s="27">
        <f t="shared" si="10"/>
        <v>294871.5</v>
      </c>
    </row>
    <row r="41" spans="1:21">
      <c r="A41" s="31">
        <v>36800</v>
      </c>
      <c r="C41" s="6">
        <v>33</v>
      </c>
      <c r="D41" s="29">
        <f t="shared" ref="D41:D72" si="12">ROUND(-(+$B$9/180)*1,0)</f>
        <v>5250</v>
      </c>
      <c r="E41" s="29">
        <f t="shared" si="6"/>
        <v>173250</v>
      </c>
      <c r="F41" s="29">
        <f t="shared" ref="F41:F72" si="13">$B$9+E41</f>
        <v>-771750</v>
      </c>
      <c r="G41" s="34">
        <f>+Inputs!$D$2</f>
        <v>0.3795</v>
      </c>
      <c r="I41" s="27">
        <f t="shared" si="7"/>
        <v>945000</v>
      </c>
      <c r="K41" s="27">
        <f t="shared" ref="K41:K72" si="14">D41</f>
        <v>5250</v>
      </c>
      <c r="L41" s="27">
        <f t="shared" si="8"/>
        <v>173250</v>
      </c>
      <c r="M41" s="27">
        <f t="shared" ref="M41:M72" si="15">K41*G41</f>
        <v>1992.375</v>
      </c>
      <c r="N41" s="27">
        <f t="shared" ref="N41:N72" si="16">M41-J41</f>
        <v>1992.375</v>
      </c>
      <c r="O41" s="27">
        <f t="shared" si="9"/>
        <v>-292879.125</v>
      </c>
      <c r="P41" s="27">
        <f t="shared" si="10"/>
        <v>292879.125</v>
      </c>
    </row>
    <row r="42" spans="1:21">
      <c r="A42" s="30">
        <v>36831</v>
      </c>
      <c r="C42" s="6">
        <v>34</v>
      </c>
      <c r="D42" s="29">
        <f t="shared" si="12"/>
        <v>5250</v>
      </c>
      <c r="E42" s="29">
        <f t="shared" ref="E42:E73" si="17">+E41+D42</f>
        <v>178500</v>
      </c>
      <c r="F42" s="29">
        <f t="shared" si="13"/>
        <v>-766500</v>
      </c>
      <c r="G42" s="34">
        <f>+Inputs!$D$2</f>
        <v>0.3795</v>
      </c>
      <c r="I42" s="27">
        <f t="shared" ref="I42:I73" si="18">+I41+H42</f>
        <v>945000</v>
      </c>
      <c r="K42" s="27">
        <f t="shared" si="14"/>
        <v>5250</v>
      </c>
      <c r="L42" s="27">
        <f t="shared" ref="L42:L73" si="19">+L41+K42</f>
        <v>178500</v>
      </c>
      <c r="M42" s="27">
        <f t="shared" si="15"/>
        <v>1992.375</v>
      </c>
      <c r="N42" s="27">
        <f t="shared" si="16"/>
        <v>1992.375</v>
      </c>
      <c r="O42" s="27">
        <f t="shared" ref="O42:O73" si="20">+O41+N42</f>
        <v>-290886.75</v>
      </c>
      <c r="P42" s="27">
        <f t="shared" ref="P42:P73" si="21">P41-N42</f>
        <v>290886.75</v>
      </c>
    </row>
    <row r="43" spans="1:21">
      <c r="A43" s="31">
        <v>36861</v>
      </c>
      <c r="C43" s="6">
        <v>35</v>
      </c>
      <c r="D43" s="29">
        <f t="shared" si="12"/>
        <v>5250</v>
      </c>
      <c r="E43" s="29">
        <f t="shared" si="17"/>
        <v>183750</v>
      </c>
      <c r="F43" s="29">
        <f t="shared" si="13"/>
        <v>-761250</v>
      </c>
      <c r="G43" s="34">
        <f>+Inputs!$D$2</f>
        <v>0.3795</v>
      </c>
      <c r="I43" s="27">
        <f t="shared" si="18"/>
        <v>945000</v>
      </c>
      <c r="K43" s="27">
        <f t="shared" si="14"/>
        <v>5250</v>
      </c>
      <c r="L43" s="27">
        <f t="shared" si="19"/>
        <v>183750</v>
      </c>
      <c r="M43" s="27">
        <f t="shared" si="15"/>
        <v>1992.375</v>
      </c>
      <c r="N43" s="27">
        <f t="shared" si="16"/>
        <v>1992.375</v>
      </c>
      <c r="O43" s="27">
        <f t="shared" si="20"/>
        <v>-288894.375</v>
      </c>
      <c r="P43" s="27">
        <f t="shared" si="21"/>
        <v>288894.375</v>
      </c>
    </row>
    <row r="44" spans="1:21">
      <c r="A44" s="30">
        <v>36892</v>
      </c>
      <c r="C44" s="6">
        <v>36</v>
      </c>
      <c r="D44" s="29">
        <f t="shared" si="12"/>
        <v>5250</v>
      </c>
      <c r="E44" s="29">
        <f t="shared" si="17"/>
        <v>189000</v>
      </c>
      <c r="F44" s="29">
        <f t="shared" si="13"/>
        <v>-756000</v>
      </c>
      <c r="G44" s="34">
        <f>+Inputs!$D$2</f>
        <v>0.3795</v>
      </c>
      <c r="I44" s="27">
        <f t="shared" si="18"/>
        <v>945000</v>
      </c>
      <c r="K44" s="27">
        <f t="shared" si="14"/>
        <v>5250</v>
      </c>
      <c r="L44" s="27">
        <f t="shared" si="19"/>
        <v>189000</v>
      </c>
      <c r="M44" s="27">
        <f t="shared" si="15"/>
        <v>1992.375</v>
      </c>
      <c r="N44" s="27">
        <f t="shared" si="16"/>
        <v>1992.375</v>
      </c>
      <c r="O44" s="27">
        <f t="shared" si="20"/>
        <v>-286902</v>
      </c>
      <c r="P44" s="27">
        <f t="shared" si="21"/>
        <v>286902</v>
      </c>
      <c r="U44" s="98"/>
    </row>
    <row r="45" spans="1:21">
      <c r="A45" s="31">
        <v>36923</v>
      </c>
      <c r="C45" s="6">
        <v>37</v>
      </c>
      <c r="D45" s="29">
        <f t="shared" si="12"/>
        <v>5250</v>
      </c>
      <c r="E45" s="29">
        <f t="shared" si="17"/>
        <v>194250</v>
      </c>
      <c r="F45" s="29">
        <f t="shared" si="13"/>
        <v>-750750</v>
      </c>
      <c r="G45" s="34">
        <f>+Inputs!$D$2</f>
        <v>0.3795</v>
      </c>
      <c r="I45" s="27">
        <f t="shared" si="18"/>
        <v>945000</v>
      </c>
      <c r="K45" s="27">
        <f t="shared" si="14"/>
        <v>5250</v>
      </c>
      <c r="L45" s="27">
        <f t="shared" si="19"/>
        <v>194250</v>
      </c>
      <c r="M45" s="27">
        <f t="shared" si="15"/>
        <v>1992.375</v>
      </c>
      <c r="N45" s="27">
        <f t="shared" si="16"/>
        <v>1992.375</v>
      </c>
      <c r="O45" s="27">
        <f t="shared" si="20"/>
        <v>-284909.625</v>
      </c>
      <c r="P45" s="27">
        <f t="shared" si="21"/>
        <v>284909.625</v>
      </c>
      <c r="U45" s="98"/>
    </row>
    <row r="46" spans="1:21">
      <c r="A46" s="30">
        <v>36951</v>
      </c>
      <c r="C46" s="6">
        <v>38</v>
      </c>
      <c r="D46" s="29">
        <f t="shared" si="12"/>
        <v>5250</v>
      </c>
      <c r="E46" s="29">
        <f t="shared" si="17"/>
        <v>199500</v>
      </c>
      <c r="F46" s="29">
        <f t="shared" si="13"/>
        <v>-745500</v>
      </c>
      <c r="G46" s="34">
        <f>+Inputs!$D$2</f>
        <v>0.3795</v>
      </c>
      <c r="I46" s="27">
        <f t="shared" si="18"/>
        <v>945000</v>
      </c>
      <c r="K46" s="27">
        <f t="shared" si="14"/>
        <v>5250</v>
      </c>
      <c r="L46" s="27">
        <f t="shared" si="19"/>
        <v>199500</v>
      </c>
      <c r="M46" s="27">
        <f t="shared" si="15"/>
        <v>1992.375</v>
      </c>
      <c r="N46" s="27">
        <f t="shared" si="16"/>
        <v>1992.375</v>
      </c>
      <c r="O46" s="27">
        <f t="shared" si="20"/>
        <v>-282917.25</v>
      </c>
      <c r="P46" s="27">
        <f t="shared" si="21"/>
        <v>282917.25</v>
      </c>
      <c r="U46" s="98"/>
    </row>
    <row r="47" spans="1:21">
      <c r="A47" s="31">
        <v>36982</v>
      </c>
      <c r="C47" s="6">
        <v>39</v>
      </c>
      <c r="D47" s="29">
        <f t="shared" si="12"/>
        <v>5250</v>
      </c>
      <c r="E47" s="29">
        <f t="shared" si="17"/>
        <v>204750</v>
      </c>
      <c r="F47" s="29">
        <f t="shared" si="13"/>
        <v>-740250</v>
      </c>
      <c r="G47" s="34">
        <f>+Inputs!$D$2</f>
        <v>0.3795</v>
      </c>
      <c r="I47" s="27">
        <f t="shared" si="18"/>
        <v>945000</v>
      </c>
      <c r="K47" s="27">
        <f t="shared" si="14"/>
        <v>5250</v>
      </c>
      <c r="L47" s="27">
        <f t="shared" si="19"/>
        <v>204750</v>
      </c>
      <c r="M47" s="27">
        <f t="shared" si="15"/>
        <v>1992.375</v>
      </c>
      <c r="N47" s="27">
        <f t="shared" si="16"/>
        <v>1992.375</v>
      </c>
      <c r="O47" s="27">
        <f t="shared" si="20"/>
        <v>-280924.875</v>
      </c>
      <c r="P47" s="27">
        <f t="shared" si="21"/>
        <v>280924.875</v>
      </c>
      <c r="U47" s="98"/>
    </row>
    <row r="48" spans="1:21">
      <c r="A48" s="30">
        <v>37012</v>
      </c>
      <c r="C48" s="6">
        <v>40</v>
      </c>
      <c r="D48" s="29">
        <f t="shared" si="12"/>
        <v>5250</v>
      </c>
      <c r="E48" s="29">
        <f t="shared" si="17"/>
        <v>210000</v>
      </c>
      <c r="F48" s="29">
        <f t="shared" si="13"/>
        <v>-735000</v>
      </c>
      <c r="G48" s="34">
        <f>+Inputs!$D$2</f>
        <v>0.3795</v>
      </c>
      <c r="I48" s="27">
        <f t="shared" si="18"/>
        <v>945000</v>
      </c>
      <c r="K48" s="27">
        <f t="shared" si="14"/>
        <v>5250</v>
      </c>
      <c r="L48" s="27">
        <f t="shared" si="19"/>
        <v>210000</v>
      </c>
      <c r="M48" s="27">
        <f t="shared" si="15"/>
        <v>1992.375</v>
      </c>
      <c r="N48" s="27">
        <f t="shared" si="16"/>
        <v>1992.375</v>
      </c>
      <c r="O48" s="27">
        <f t="shared" si="20"/>
        <v>-278932.5</v>
      </c>
      <c r="P48" s="27">
        <f t="shared" si="21"/>
        <v>278932.5</v>
      </c>
      <c r="U48" s="98"/>
    </row>
    <row r="49" spans="1:21">
      <c r="A49" s="31">
        <v>37043</v>
      </c>
      <c r="C49" s="6">
        <v>41</v>
      </c>
      <c r="D49" s="29">
        <f t="shared" si="12"/>
        <v>5250</v>
      </c>
      <c r="E49" s="29">
        <f t="shared" si="17"/>
        <v>215250</v>
      </c>
      <c r="F49" s="29">
        <f t="shared" si="13"/>
        <v>-729750</v>
      </c>
      <c r="G49" s="34">
        <f>+Inputs!$D$2</f>
        <v>0.3795</v>
      </c>
      <c r="I49" s="27">
        <f t="shared" si="18"/>
        <v>945000</v>
      </c>
      <c r="K49" s="27">
        <f t="shared" si="14"/>
        <v>5250</v>
      </c>
      <c r="L49" s="27">
        <f t="shared" si="19"/>
        <v>215250</v>
      </c>
      <c r="M49" s="27">
        <f t="shared" si="15"/>
        <v>1992.375</v>
      </c>
      <c r="N49" s="27">
        <f t="shared" si="16"/>
        <v>1992.375</v>
      </c>
      <c r="O49" s="27">
        <f t="shared" si="20"/>
        <v>-276940.125</v>
      </c>
      <c r="P49" s="27">
        <f t="shared" si="21"/>
        <v>276940.125</v>
      </c>
      <c r="U49" s="98"/>
    </row>
    <row r="50" spans="1:21">
      <c r="A50" s="30">
        <v>37073</v>
      </c>
      <c r="C50" s="6">
        <v>42</v>
      </c>
      <c r="D50" s="29">
        <f t="shared" si="12"/>
        <v>5250</v>
      </c>
      <c r="E50" s="29">
        <f t="shared" si="17"/>
        <v>220500</v>
      </c>
      <c r="F50" s="29">
        <f t="shared" si="13"/>
        <v>-724500</v>
      </c>
      <c r="G50" s="34">
        <f>+Inputs!$D$2</f>
        <v>0.3795</v>
      </c>
      <c r="I50" s="27">
        <f t="shared" si="18"/>
        <v>945000</v>
      </c>
      <c r="K50" s="27">
        <f t="shared" si="14"/>
        <v>5250</v>
      </c>
      <c r="L50" s="27">
        <f t="shared" si="19"/>
        <v>220500</v>
      </c>
      <c r="M50" s="27">
        <f t="shared" si="15"/>
        <v>1992.375</v>
      </c>
      <c r="N50" s="27">
        <f t="shared" si="16"/>
        <v>1992.375</v>
      </c>
      <c r="O50" s="27">
        <f t="shared" si="20"/>
        <v>-274947.75</v>
      </c>
      <c r="P50" s="27">
        <f t="shared" si="21"/>
        <v>274947.75</v>
      </c>
      <c r="U50" s="98"/>
    </row>
    <row r="51" spans="1:21">
      <c r="A51" s="31">
        <v>37104</v>
      </c>
      <c r="C51" s="6">
        <v>43</v>
      </c>
      <c r="D51" s="29">
        <f t="shared" si="12"/>
        <v>5250</v>
      </c>
      <c r="E51" s="29">
        <f t="shared" si="17"/>
        <v>225750</v>
      </c>
      <c r="F51" s="29">
        <f t="shared" si="13"/>
        <v>-719250</v>
      </c>
      <c r="G51" s="34">
        <f>+Inputs!$D$2</f>
        <v>0.3795</v>
      </c>
      <c r="I51" s="27">
        <f t="shared" si="18"/>
        <v>945000</v>
      </c>
      <c r="K51" s="27">
        <f t="shared" si="14"/>
        <v>5250</v>
      </c>
      <c r="L51" s="27">
        <f t="shared" si="19"/>
        <v>225750</v>
      </c>
      <c r="M51" s="27">
        <f t="shared" si="15"/>
        <v>1992.375</v>
      </c>
      <c r="N51" s="27">
        <f t="shared" si="16"/>
        <v>1992.375</v>
      </c>
      <c r="O51" s="27">
        <f t="shared" si="20"/>
        <v>-272955.375</v>
      </c>
      <c r="P51" s="27">
        <f t="shared" si="21"/>
        <v>272955.375</v>
      </c>
      <c r="U51" s="98"/>
    </row>
    <row r="52" spans="1:21">
      <c r="A52" s="30">
        <v>37135</v>
      </c>
      <c r="C52" s="6">
        <v>44</v>
      </c>
      <c r="D52" s="29">
        <f t="shared" si="12"/>
        <v>5250</v>
      </c>
      <c r="E52" s="29">
        <f t="shared" si="17"/>
        <v>231000</v>
      </c>
      <c r="F52" s="29">
        <f t="shared" si="13"/>
        <v>-714000</v>
      </c>
      <c r="G52" s="34">
        <f>+Inputs!$D$2</f>
        <v>0.3795</v>
      </c>
      <c r="I52" s="27">
        <f t="shared" si="18"/>
        <v>945000</v>
      </c>
      <c r="K52" s="27">
        <f t="shared" si="14"/>
        <v>5250</v>
      </c>
      <c r="L52" s="27">
        <f t="shared" si="19"/>
        <v>231000</v>
      </c>
      <c r="M52" s="27">
        <f t="shared" si="15"/>
        <v>1992.375</v>
      </c>
      <c r="N52" s="27">
        <f t="shared" si="16"/>
        <v>1992.375</v>
      </c>
      <c r="O52" s="27">
        <f t="shared" si="20"/>
        <v>-270963</v>
      </c>
      <c r="P52" s="27">
        <f t="shared" si="21"/>
        <v>270963</v>
      </c>
      <c r="U52" s="98"/>
    </row>
    <row r="53" spans="1:21">
      <c r="A53" s="31">
        <v>37165</v>
      </c>
      <c r="C53" s="6">
        <v>45</v>
      </c>
      <c r="D53" s="29">
        <f t="shared" si="12"/>
        <v>5250</v>
      </c>
      <c r="E53" s="29">
        <f t="shared" si="17"/>
        <v>236250</v>
      </c>
      <c r="F53" s="29">
        <f t="shared" si="13"/>
        <v>-708750</v>
      </c>
      <c r="G53" s="34">
        <f>+Inputs!$D$2</f>
        <v>0.3795</v>
      </c>
      <c r="I53" s="27">
        <f t="shared" si="18"/>
        <v>945000</v>
      </c>
      <c r="K53" s="27">
        <f t="shared" si="14"/>
        <v>5250</v>
      </c>
      <c r="L53" s="27">
        <f t="shared" si="19"/>
        <v>236250</v>
      </c>
      <c r="M53" s="27">
        <f t="shared" si="15"/>
        <v>1992.375</v>
      </c>
      <c r="N53" s="27">
        <f t="shared" si="16"/>
        <v>1992.375</v>
      </c>
      <c r="O53" s="27">
        <f t="shared" si="20"/>
        <v>-268970.625</v>
      </c>
      <c r="P53" s="27">
        <f t="shared" si="21"/>
        <v>268970.625</v>
      </c>
      <c r="U53" s="98"/>
    </row>
    <row r="54" spans="1:21">
      <c r="A54" s="30">
        <v>37196</v>
      </c>
      <c r="C54" s="6">
        <v>46</v>
      </c>
      <c r="D54" s="29">
        <f t="shared" si="12"/>
        <v>5250</v>
      </c>
      <c r="E54" s="29">
        <f t="shared" si="17"/>
        <v>241500</v>
      </c>
      <c r="F54" s="29">
        <f t="shared" si="13"/>
        <v>-703500</v>
      </c>
      <c r="G54" s="34">
        <f>+Inputs!$D$2</f>
        <v>0.3795</v>
      </c>
      <c r="I54" s="27">
        <f t="shared" si="18"/>
        <v>945000</v>
      </c>
      <c r="K54" s="27">
        <f t="shared" si="14"/>
        <v>5250</v>
      </c>
      <c r="L54" s="27">
        <f t="shared" si="19"/>
        <v>241500</v>
      </c>
      <c r="M54" s="27">
        <f t="shared" si="15"/>
        <v>1992.375</v>
      </c>
      <c r="N54" s="27">
        <f t="shared" si="16"/>
        <v>1992.375</v>
      </c>
      <c r="O54" s="27">
        <f t="shared" si="20"/>
        <v>-266978.25</v>
      </c>
      <c r="P54" s="27">
        <f t="shared" si="21"/>
        <v>266978.25</v>
      </c>
      <c r="U54" s="98"/>
    </row>
    <row r="55" spans="1:21">
      <c r="A55" s="31">
        <v>37226</v>
      </c>
      <c r="C55" s="6">
        <v>47</v>
      </c>
      <c r="D55" s="29">
        <f t="shared" si="12"/>
        <v>5250</v>
      </c>
      <c r="E55" s="29">
        <f t="shared" si="17"/>
        <v>246750</v>
      </c>
      <c r="F55" s="29">
        <f t="shared" si="13"/>
        <v>-698250</v>
      </c>
      <c r="G55" s="34">
        <f>+Inputs!$D$2</f>
        <v>0.3795</v>
      </c>
      <c r="I55" s="27">
        <f t="shared" si="18"/>
        <v>945000</v>
      </c>
      <c r="K55" s="27">
        <f t="shared" si="14"/>
        <v>5250</v>
      </c>
      <c r="L55" s="27">
        <f t="shared" si="19"/>
        <v>246750</v>
      </c>
      <c r="M55" s="27">
        <f t="shared" si="15"/>
        <v>1992.375</v>
      </c>
      <c r="N55" s="27">
        <f t="shared" si="16"/>
        <v>1992.375</v>
      </c>
      <c r="O55" s="27">
        <f t="shared" si="20"/>
        <v>-264985.875</v>
      </c>
      <c r="P55" s="27">
        <f t="shared" si="21"/>
        <v>264985.875</v>
      </c>
      <c r="U55" s="98"/>
    </row>
    <row r="56" spans="1:21">
      <c r="A56" s="30">
        <v>37257</v>
      </c>
      <c r="C56" s="6">
        <v>48</v>
      </c>
      <c r="D56" s="29">
        <f t="shared" si="12"/>
        <v>5250</v>
      </c>
      <c r="E56" s="29">
        <f t="shared" si="17"/>
        <v>252000</v>
      </c>
      <c r="F56" s="29">
        <f t="shared" si="13"/>
        <v>-693000</v>
      </c>
      <c r="G56" s="34">
        <f>+Inputs!$D$2</f>
        <v>0.3795</v>
      </c>
      <c r="I56" s="27">
        <f t="shared" si="18"/>
        <v>945000</v>
      </c>
      <c r="K56" s="27">
        <f t="shared" si="14"/>
        <v>5250</v>
      </c>
      <c r="L56" s="27">
        <f t="shared" si="19"/>
        <v>252000</v>
      </c>
      <c r="M56" s="27">
        <f t="shared" si="15"/>
        <v>1992.375</v>
      </c>
      <c r="N56" s="27">
        <f t="shared" si="16"/>
        <v>1992.375</v>
      </c>
      <c r="O56" s="27">
        <f t="shared" si="20"/>
        <v>-262993.5</v>
      </c>
      <c r="P56" s="27">
        <f t="shared" si="21"/>
        <v>262993.5</v>
      </c>
    </row>
    <row r="57" spans="1:21">
      <c r="A57" s="31">
        <v>37288</v>
      </c>
      <c r="C57" s="6">
        <v>49</v>
      </c>
      <c r="D57" s="29">
        <f t="shared" si="12"/>
        <v>5250</v>
      </c>
      <c r="E57" s="29">
        <f t="shared" si="17"/>
        <v>257250</v>
      </c>
      <c r="F57" s="29">
        <f t="shared" si="13"/>
        <v>-687750</v>
      </c>
      <c r="G57" s="34">
        <f>+Inputs!$D$2</f>
        <v>0.3795</v>
      </c>
      <c r="I57" s="27">
        <f t="shared" si="18"/>
        <v>945000</v>
      </c>
      <c r="K57" s="27">
        <f t="shared" si="14"/>
        <v>5250</v>
      </c>
      <c r="L57" s="27">
        <f t="shared" si="19"/>
        <v>257250</v>
      </c>
      <c r="M57" s="27">
        <f t="shared" si="15"/>
        <v>1992.375</v>
      </c>
      <c r="N57" s="27">
        <f t="shared" si="16"/>
        <v>1992.375</v>
      </c>
      <c r="O57" s="27">
        <f t="shared" si="20"/>
        <v>-261001.125</v>
      </c>
      <c r="P57" s="27">
        <f t="shared" si="21"/>
        <v>261001.125</v>
      </c>
    </row>
    <row r="58" spans="1:21">
      <c r="A58" s="30">
        <v>37316</v>
      </c>
      <c r="C58" s="6">
        <v>50</v>
      </c>
      <c r="D58" s="29">
        <f t="shared" si="12"/>
        <v>5250</v>
      </c>
      <c r="E58" s="29">
        <f t="shared" si="17"/>
        <v>262500</v>
      </c>
      <c r="F58" s="29">
        <f t="shared" si="13"/>
        <v>-682500</v>
      </c>
      <c r="G58" s="34">
        <f>+Inputs!$D$2</f>
        <v>0.3795</v>
      </c>
      <c r="I58" s="27">
        <f t="shared" si="18"/>
        <v>945000</v>
      </c>
      <c r="K58" s="27">
        <f t="shared" si="14"/>
        <v>5250</v>
      </c>
      <c r="L58" s="27">
        <f t="shared" si="19"/>
        <v>262500</v>
      </c>
      <c r="M58" s="27">
        <f t="shared" si="15"/>
        <v>1992.375</v>
      </c>
      <c r="N58" s="27">
        <f t="shared" si="16"/>
        <v>1992.375</v>
      </c>
      <c r="O58" s="27">
        <f t="shared" si="20"/>
        <v>-259008.75</v>
      </c>
      <c r="P58" s="27">
        <f t="shared" si="21"/>
        <v>259008.75</v>
      </c>
    </row>
    <row r="59" spans="1:21">
      <c r="A59" s="31">
        <v>37347</v>
      </c>
      <c r="C59" s="6">
        <v>51</v>
      </c>
      <c r="D59" s="29">
        <f t="shared" si="12"/>
        <v>5250</v>
      </c>
      <c r="E59" s="29">
        <f t="shared" si="17"/>
        <v>267750</v>
      </c>
      <c r="F59" s="29">
        <f t="shared" si="13"/>
        <v>-677250</v>
      </c>
      <c r="G59" s="34">
        <f>+Inputs!$D$2</f>
        <v>0.3795</v>
      </c>
      <c r="I59" s="27">
        <f t="shared" si="18"/>
        <v>945000</v>
      </c>
      <c r="K59" s="27">
        <f t="shared" si="14"/>
        <v>5250</v>
      </c>
      <c r="L59" s="27">
        <f t="shared" si="19"/>
        <v>267750</v>
      </c>
      <c r="M59" s="27">
        <f t="shared" si="15"/>
        <v>1992.375</v>
      </c>
      <c r="N59" s="27">
        <f t="shared" si="16"/>
        <v>1992.375</v>
      </c>
      <c r="O59" s="27">
        <f t="shared" si="20"/>
        <v>-257016.375</v>
      </c>
      <c r="P59" s="27">
        <f t="shared" si="21"/>
        <v>257016.375</v>
      </c>
    </row>
    <row r="60" spans="1:21">
      <c r="A60" s="30">
        <v>37377</v>
      </c>
      <c r="C60" s="6">
        <v>52</v>
      </c>
      <c r="D60" s="29">
        <f t="shared" si="12"/>
        <v>5250</v>
      </c>
      <c r="E60" s="29">
        <f t="shared" si="17"/>
        <v>273000</v>
      </c>
      <c r="F60" s="29">
        <f t="shared" si="13"/>
        <v>-672000</v>
      </c>
      <c r="G60" s="34">
        <f>+Inputs!$D$2</f>
        <v>0.3795</v>
      </c>
      <c r="I60" s="27">
        <f t="shared" si="18"/>
        <v>945000</v>
      </c>
      <c r="K60" s="27">
        <f t="shared" si="14"/>
        <v>5250</v>
      </c>
      <c r="L60" s="27">
        <f t="shared" si="19"/>
        <v>273000</v>
      </c>
      <c r="M60" s="27">
        <f t="shared" si="15"/>
        <v>1992.375</v>
      </c>
      <c r="N60" s="27">
        <f t="shared" si="16"/>
        <v>1992.375</v>
      </c>
      <c r="O60" s="27">
        <f t="shared" si="20"/>
        <v>-255024</v>
      </c>
      <c r="P60" s="27">
        <f t="shared" si="21"/>
        <v>255024</v>
      </c>
    </row>
    <row r="61" spans="1:21">
      <c r="A61" s="31">
        <v>37408</v>
      </c>
      <c r="C61" s="6">
        <v>53</v>
      </c>
      <c r="D61" s="29">
        <f t="shared" si="12"/>
        <v>5250</v>
      </c>
      <c r="E61" s="29">
        <f t="shared" si="17"/>
        <v>278250</v>
      </c>
      <c r="F61" s="29">
        <f t="shared" si="13"/>
        <v>-666750</v>
      </c>
      <c r="G61" s="34">
        <f>+Inputs!$D$2</f>
        <v>0.3795</v>
      </c>
      <c r="I61" s="27">
        <f t="shared" si="18"/>
        <v>945000</v>
      </c>
      <c r="K61" s="27">
        <f t="shared" si="14"/>
        <v>5250</v>
      </c>
      <c r="L61" s="27">
        <f t="shared" si="19"/>
        <v>278250</v>
      </c>
      <c r="M61" s="27">
        <f t="shared" si="15"/>
        <v>1992.375</v>
      </c>
      <c r="N61" s="27">
        <f t="shared" si="16"/>
        <v>1992.375</v>
      </c>
      <c r="O61" s="27">
        <f t="shared" si="20"/>
        <v>-253031.625</v>
      </c>
      <c r="P61" s="27">
        <f t="shared" si="21"/>
        <v>253031.625</v>
      </c>
    </row>
    <row r="62" spans="1:21">
      <c r="A62" s="30">
        <v>37438</v>
      </c>
      <c r="C62" s="6">
        <v>54</v>
      </c>
      <c r="D62" s="29">
        <f t="shared" si="12"/>
        <v>5250</v>
      </c>
      <c r="E62" s="29">
        <f t="shared" si="17"/>
        <v>283500</v>
      </c>
      <c r="F62" s="29">
        <f t="shared" si="13"/>
        <v>-661500</v>
      </c>
      <c r="G62" s="34">
        <f>+Inputs!$D$2</f>
        <v>0.3795</v>
      </c>
      <c r="I62" s="27">
        <f t="shared" si="18"/>
        <v>945000</v>
      </c>
      <c r="K62" s="27">
        <f t="shared" si="14"/>
        <v>5250</v>
      </c>
      <c r="L62" s="27">
        <f t="shared" si="19"/>
        <v>283500</v>
      </c>
      <c r="M62" s="27">
        <f t="shared" si="15"/>
        <v>1992.375</v>
      </c>
      <c r="N62" s="27">
        <f t="shared" si="16"/>
        <v>1992.375</v>
      </c>
      <c r="O62" s="27">
        <f t="shared" si="20"/>
        <v>-251039.25</v>
      </c>
      <c r="P62" s="27">
        <f t="shared" si="21"/>
        <v>251039.25</v>
      </c>
    </row>
    <row r="63" spans="1:21">
      <c r="A63" s="31">
        <v>37469</v>
      </c>
      <c r="C63" s="6">
        <v>55</v>
      </c>
      <c r="D63" s="29">
        <f t="shared" si="12"/>
        <v>5250</v>
      </c>
      <c r="E63" s="29">
        <f t="shared" si="17"/>
        <v>288750</v>
      </c>
      <c r="F63" s="29">
        <f t="shared" si="13"/>
        <v>-656250</v>
      </c>
      <c r="G63" s="34">
        <f>+Inputs!$D$2</f>
        <v>0.3795</v>
      </c>
      <c r="I63" s="27">
        <f t="shared" si="18"/>
        <v>945000</v>
      </c>
      <c r="K63" s="27">
        <f t="shared" si="14"/>
        <v>5250</v>
      </c>
      <c r="L63" s="27">
        <f t="shared" si="19"/>
        <v>288750</v>
      </c>
      <c r="M63" s="27">
        <f t="shared" si="15"/>
        <v>1992.375</v>
      </c>
      <c r="N63" s="27">
        <f t="shared" si="16"/>
        <v>1992.375</v>
      </c>
      <c r="O63" s="27">
        <f t="shared" si="20"/>
        <v>-249046.875</v>
      </c>
      <c r="P63" s="27">
        <f t="shared" si="21"/>
        <v>249046.875</v>
      </c>
    </row>
    <row r="64" spans="1:21">
      <c r="A64" s="30">
        <v>37500</v>
      </c>
      <c r="C64" s="6">
        <v>56</v>
      </c>
      <c r="D64" s="29">
        <f t="shared" si="12"/>
        <v>5250</v>
      </c>
      <c r="E64" s="29">
        <f t="shared" si="17"/>
        <v>294000</v>
      </c>
      <c r="F64" s="29">
        <f t="shared" si="13"/>
        <v>-651000</v>
      </c>
      <c r="G64" s="34">
        <f>+Inputs!$D$2</f>
        <v>0.3795</v>
      </c>
      <c r="I64" s="27">
        <f t="shared" si="18"/>
        <v>945000</v>
      </c>
      <c r="K64" s="27">
        <f t="shared" si="14"/>
        <v>5250</v>
      </c>
      <c r="L64" s="27">
        <f t="shared" si="19"/>
        <v>294000</v>
      </c>
      <c r="M64" s="27">
        <f t="shared" si="15"/>
        <v>1992.375</v>
      </c>
      <c r="N64" s="27">
        <f t="shared" si="16"/>
        <v>1992.375</v>
      </c>
      <c r="O64" s="27">
        <f t="shared" si="20"/>
        <v>-247054.5</v>
      </c>
      <c r="P64" s="27">
        <f t="shared" si="21"/>
        <v>247054.5</v>
      </c>
    </row>
    <row r="65" spans="1:16">
      <c r="A65" s="31">
        <v>37530</v>
      </c>
      <c r="C65" s="6">
        <v>57</v>
      </c>
      <c r="D65" s="29">
        <f t="shared" si="12"/>
        <v>5250</v>
      </c>
      <c r="E65" s="29">
        <f t="shared" si="17"/>
        <v>299250</v>
      </c>
      <c r="F65" s="29">
        <f t="shared" si="13"/>
        <v>-645750</v>
      </c>
      <c r="G65" s="34">
        <f>+Inputs!$D$2</f>
        <v>0.3795</v>
      </c>
      <c r="I65" s="27">
        <f t="shared" si="18"/>
        <v>945000</v>
      </c>
      <c r="K65" s="27">
        <f t="shared" si="14"/>
        <v>5250</v>
      </c>
      <c r="L65" s="27">
        <f t="shared" si="19"/>
        <v>299250</v>
      </c>
      <c r="M65" s="27">
        <f t="shared" si="15"/>
        <v>1992.375</v>
      </c>
      <c r="N65" s="27">
        <f t="shared" si="16"/>
        <v>1992.375</v>
      </c>
      <c r="O65" s="27">
        <f t="shared" si="20"/>
        <v>-245062.125</v>
      </c>
      <c r="P65" s="27">
        <f t="shared" si="21"/>
        <v>245062.125</v>
      </c>
    </row>
    <row r="66" spans="1:16">
      <c r="A66" s="30">
        <v>37561</v>
      </c>
      <c r="C66" s="6">
        <v>58</v>
      </c>
      <c r="D66" s="29">
        <f t="shared" si="12"/>
        <v>5250</v>
      </c>
      <c r="E66" s="29">
        <f t="shared" si="17"/>
        <v>304500</v>
      </c>
      <c r="F66" s="29">
        <f t="shared" si="13"/>
        <v>-640500</v>
      </c>
      <c r="G66" s="34">
        <f>+Inputs!$D$2</f>
        <v>0.3795</v>
      </c>
      <c r="I66" s="27">
        <f t="shared" si="18"/>
        <v>945000</v>
      </c>
      <c r="K66" s="27">
        <f t="shared" si="14"/>
        <v>5250</v>
      </c>
      <c r="L66" s="27">
        <f t="shared" si="19"/>
        <v>304500</v>
      </c>
      <c r="M66" s="27">
        <f t="shared" si="15"/>
        <v>1992.375</v>
      </c>
      <c r="N66" s="27">
        <f t="shared" si="16"/>
        <v>1992.375</v>
      </c>
      <c r="O66" s="27">
        <f t="shared" si="20"/>
        <v>-243069.75</v>
      </c>
      <c r="P66" s="27">
        <f t="shared" si="21"/>
        <v>243069.75</v>
      </c>
    </row>
    <row r="67" spans="1:16">
      <c r="A67" s="31">
        <v>37591</v>
      </c>
      <c r="C67" s="6">
        <v>59</v>
      </c>
      <c r="D67" s="29">
        <f t="shared" si="12"/>
        <v>5250</v>
      </c>
      <c r="E67" s="29">
        <f t="shared" si="17"/>
        <v>309750</v>
      </c>
      <c r="F67" s="29">
        <f t="shared" si="13"/>
        <v>-635250</v>
      </c>
      <c r="G67" s="34">
        <f>+Inputs!$D$2</f>
        <v>0.3795</v>
      </c>
      <c r="I67" s="27">
        <f t="shared" si="18"/>
        <v>945000</v>
      </c>
      <c r="K67" s="27">
        <f t="shared" si="14"/>
        <v>5250</v>
      </c>
      <c r="L67" s="27">
        <f t="shared" si="19"/>
        <v>309750</v>
      </c>
      <c r="M67" s="27">
        <f t="shared" si="15"/>
        <v>1992.375</v>
      </c>
      <c r="N67" s="27">
        <f t="shared" si="16"/>
        <v>1992.375</v>
      </c>
      <c r="O67" s="27">
        <f t="shared" si="20"/>
        <v>-241077.375</v>
      </c>
      <c r="P67" s="27">
        <f t="shared" si="21"/>
        <v>241077.375</v>
      </c>
    </row>
    <row r="68" spans="1:16">
      <c r="A68" s="30">
        <v>37622</v>
      </c>
      <c r="C68" s="6">
        <v>60</v>
      </c>
      <c r="D68" s="29">
        <f t="shared" si="12"/>
        <v>5250</v>
      </c>
      <c r="E68" s="29">
        <f t="shared" si="17"/>
        <v>315000</v>
      </c>
      <c r="F68" s="29">
        <f t="shared" si="13"/>
        <v>-630000</v>
      </c>
      <c r="G68" s="34">
        <f>+Inputs!$D$2</f>
        <v>0.3795</v>
      </c>
      <c r="I68" s="27">
        <f t="shared" si="18"/>
        <v>945000</v>
      </c>
      <c r="K68" s="27">
        <f t="shared" si="14"/>
        <v>5250</v>
      </c>
      <c r="L68" s="27">
        <f t="shared" si="19"/>
        <v>315000</v>
      </c>
      <c r="M68" s="27">
        <f t="shared" si="15"/>
        <v>1992.375</v>
      </c>
      <c r="N68" s="27">
        <f t="shared" si="16"/>
        <v>1992.375</v>
      </c>
      <c r="O68" s="27">
        <f t="shared" si="20"/>
        <v>-239085</v>
      </c>
      <c r="P68" s="27">
        <f t="shared" si="21"/>
        <v>239085</v>
      </c>
    </row>
    <row r="69" spans="1:16">
      <c r="A69" s="31">
        <v>37653</v>
      </c>
      <c r="C69" s="6">
        <v>61</v>
      </c>
      <c r="D69" s="29">
        <f t="shared" si="12"/>
        <v>5250</v>
      </c>
      <c r="E69" s="29">
        <f t="shared" si="17"/>
        <v>320250</v>
      </c>
      <c r="F69" s="29">
        <f t="shared" si="13"/>
        <v>-624750</v>
      </c>
      <c r="G69" s="34">
        <f>+Inputs!$D$2</f>
        <v>0.3795</v>
      </c>
      <c r="I69" s="27">
        <f t="shared" si="18"/>
        <v>945000</v>
      </c>
      <c r="K69" s="27">
        <f t="shared" si="14"/>
        <v>5250</v>
      </c>
      <c r="L69" s="27">
        <f t="shared" si="19"/>
        <v>320250</v>
      </c>
      <c r="M69" s="27">
        <f t="shared" si="15"/>
        <v>1992.375</v>
      </c>
      <c r="N69" s="27">
        <f t="shared" si="16"/>
        <v>1992.375</v>
      </c>
      <c r="O69" s="27">
        <f t="shared" si="20"/>
        <v>-237092.625</v>
      </c>
      <c r="P69" s="27">
        <f t="shared" si="21"/>
        <v>237092.625</v>
      </c>
    </row>
    <row r="70" spans="1:16">
      <c r="A70" s="30">
        <v>37681</v>
      </c>
      <c r="C70" s="6">
        <v>62</v>
      </c>
      <c r="D70" s="29">
        <f t="shared" si="12"/>
        <v>5250</v>
      </c>
      <c r="E70" s="29">
        <f t="shared" si="17"/>
        <v>325500</v>
      </c>
      <c r="F70" s="29">
        <f t="shared" si="13"/>
        <v>-619500</v>
      </c>
      <c r="G70" s="34">
        <f>+Inputs!$D$2</f>
        <v>0.3795</v>
      </c>
      <c r="I70" s="27">
        <f t="shared" si="18"/>
        <v>945000</v>
      </c>
      <c r="K70" s="27">
        <f t="shared" si="14"/>
        <v>5250</v>
      </c>
      <c r="L70" s="27">
        <f t="shared" si="19"/>
        <v>325500</v>
      </c>
      <c r="M70" s="27">
        <f t="shared" si="15"/>
        <v>1992.375</v>
      </c>
      <c r="N70" s="27">
        <f t="shared" si="16"/>
        <v>1992.375</v>
      </c>
      <c r="O70" s="27">
        <f t="shared" si="20"/>
        <v>-235100.25</v>
      </c>
      <c r="P70" s="27">
        <f t="shared" si="21"/>
        <v>235100.25</v>
      </c>
    </row>
    <row r="71" spans="1:16">
      <c r="A71" s="31">
        <v>37712</v>
      </c>
      <c r="C71" s="6">
        <v>63</v>
      </c>
      <c r="D71" s="29">
        <f t="shared" si="12"/>
        <v>5250</v>
      </c>
      <c r="E71" s="29">
        <f t="shared" si="17"/>
        <v>330750</v>
      </c>
      <c r="F71" s="29">
        <f t="shared" si="13"/>
        <v>-614250</v>
      </c>
      <c r="G71" s="34">
        <f>+Inputs!$D$2</f>
        <v>0.3795</v>
      </c>
      <c r="I71" s="27">
        <f t="shared" si="18"/>
        <v>945000</v>
      </c>
      <c r="K71" s="27">
        <f t="shared" si="14"/>
        <v>5250</v>
      </c>
      <c r="L71" s="27">
        <f t="shared" si="19"/>
        <v>330750</v>
      </c>
      <c r="M71" s="27">
        <f t="shared" si="15"/>
        <v>1992.375</v>
      </c>
      <c r="N71" s="27">
        <f t="shared" si="16"/>
        <v>1992.375</v>
      </c>
      <c r="O71" s="27">
        <f t="shared" si="20"/>
        <v>-233107.875</v>
      </c>
      <c r="P71" s="27">
        <f t="shared" si="21"/>
        <v>233107.875</v>
      </c>
    </row>
    <row r="72" spans="1:16">
      <c r="A72" s="30">
        <v>37742</v>
      </c>
      <c r="C72" s="6">
        <v>64</v>
      </c>
      <c r="D72" s="29">
        <f t="shared" si="12"/>
        <v>5250</v>
      </c>
      <c r="E72" s="29">
        <f t="shared" si="17"/>
        <v>336000</v>
      </c>
      <c r="F72" s="29">
        <f t="shared" si="13"/>
        <v>-609000</v>
      </c>
      <c r="G72" s="34">
        <f>+Inputs!$D$3</f>
        <v>0.37951000000000001</v>
      </c>
      <c r="I72" s="27">
        <f t="shared" si="18"/>
        <v>945000</v>
      </c>
      <c r="K72" s="27">
        <f t="shared" si="14"/>
        <v>5250</v>
      </c>
      <c r="L72" s="27">
        <f t="shared" si="19"/>
        <v>336000</v>
      </c>
      <c r="M72" s="27">
        <f t="shared" si="15"/>
        <v>1992.4275</v>
      </c>
      <c r="N72" s="27">
        <f t="shared" si="16"/>
        <v>1992.4275</v>
      </c>
      <c r="O72" s="27">
        <f t="shared" si="20"/>
        <v>-231115.44750000001</v>
      </c>
      <c r="P72" s="27">
        <f t="shared" si="21"/>
        <v>231115.44750000001</v>
      </c>
    </row>
    <row r="73" spans="1:16">
      <c r="A73" s="31">
        <v>37773</v>
      </c>
      <c r="C73" s="6">
        <v>65</v>
      </c>
      <c r="D73" s="29">
        <f t="shared" ref="D73:D104" si="22">ROUND(-(+$B$9/180)*1,0)</f>
        <v>5250</v>
      </c>
      <c r="E73" s="29">
        <f t="shared" si="17"/>
        <v>341250</v>
      </c>
      <c r="F73" s="29">
        <f t="shared" ref="F73:F104" si="23">$B$9+E73</f>
        <v>-603750</v>
      </c>
      <c r="G73" s="34">
        <f>+Inputs!$D$3</f>
        <v>0.37951000000000001</v>
      </c>
      <c r="I73" s="27">
        <f t="shared" si="18"/>
        <v>945000</v>
      </c>
      <c r="K73" s="27">
        <f t="shared" ref="K73:K104" si="24">D73</f>
        <v>5250</v>
      </c>
      <c r="L73" s="27">
        <f t="shared" si="19"/>
        <v>341250</v>
      </c>
      <c r="M73" s="27">
        <f t="shared" ref="M73:M104" si="25">K73*G73</f>
        <v>1992.4275</v>
      </c>
      <c r="N73" s="27">
        <f t="shared" ref="N73:N104" si="26">M73-J73</f>
        <v>1992.4275</v>
      </c>
      <c r="O73" s="27">
        <f t="shared" si="20"/>
        <v>-229123.02000000002</v>
      </c>
      <c r="P73" s="27">
        <f t="shared" si="21"/>
        <v>229123.02000000002</v>
      </c>
    </row>
    <row r="74" spans="1:16">
      <c r="A74" s="30">
        <v>37803</v>
      </c>
      <c r="C74" s="6">
        <v>66</v>
      </c>
      <c r="D74" s="29">
        <f t="shared" si="22"/>
        <v>5250</v>
      </c>
      <c r="E74" s="29">
        <f t="shared" ref="E74:E105" si="27">+E73+D74</f>
        <v>346500</v>
      </c>
      <c r="F74" s="29">
        <f t="shared" si="23"/>
        <v>-598500</v>
      </c>
      <c r="G74" s="34">
        <f>+Inputs!$D$3</f>
        <v>0.37951000000000001</v>
      </c>
      <c r="I74" s="27">
        <f t="shared" ref="I74:I105" si="28">+I73+H74</f>
        <v>945000</v>
      </c>
      <c r="K74" s="27">
        <f t="shared" si="24"/>
        <v>5250</v>
      </c>
      <c r="L74" s="27">
        <f t="shared" ref="L74:L105" si="29">+L73+K74</f>
        <v>346500</v>
      </c>
      <c r="M74" s="27">
        <f t="shared" si="25"/>
        <v>1992.4275</v>
      </c>
      <c r="N74" s="27">
        <f t="shared" si="26"/>
        <v>1992.4275</v>
      </c>
      <c r="O74" s="27">
        <f t="shared" ref="O74:O105" si="30">+O73+N74</f>
        <v>-227130.59250000003</v>
      </c>
      <c r="P74" s="27">
        <f t="shared" ref="P74:P105" si="31">P73-N74</f>
        <v>227130.59250000003</v>
      </c>
    </row>
    <row r="75" spans="1:16">
      <c r="A75" s="31">
        <v>37834</v>
      </c>
      <c r="C75" s="6">
        <v>67</v>
      </c>
      <c r="D75" s="29">
        <f t="shared" si="22"/>
        <v>5250</v>
      </c>
      <c r="E75" s="29">
        <f t="shared" si="27"/>
        <v>351750</v>
      </c>
      <c r="F75" s="29">
        <f t="shared" si="23"/>
        <v>-593250</v>
      </c>
      <c r="G75" s="34">
        <f>+Inputs!$D$3</f>
        <v>0.37951000000000001</v>
      </c>
      <c r="I75" s="27">
        <f t="shared" si="28"/>
        <v>945000</v>
      </c>
      <c r="K75" s="27">
        <f t="shared" si="24"/>
        <v>5250</v>
      </c>
      <c r="L75" s="27">
        <f t="shared" si="29"/>
        <v>351750</v>
      </c>
      <c r="M75" s="27">
        <f t="shared" si="25"/>
        <v>1992.4275</v>
      </c>
      <c r="N75" s="27">
        <f t="shared" si="26"/>
        <v>1992.4275</v>
      </c>
      <c r="O75" s="27">
        <f t="shared" si="30"/>
        <v>-225138.16500000004</v>
      </c>
      <c r="P75" s="27">
        <f t="shared" si="31"/>
        <v>225138.16500000004</v>
      </c>
    </row>
    <row r="76" spans="1:16">
      <c r="A76" s="30">
        <v>37865</v>
      </c>
      <c r="C76" s="6">
        <v>68</v>
      </c>
      <c r="D76" s="29">
        <f t="shared" si="22"/>
        <v>5250</v>
      </c>
      <c r="E76" s="29">
        <f t="shared" si="27"/>
        <v>357000</v>
      </c>
      <c r="F76" s="29">
        <f t="shared" si="23"/>
        <v>-588000</v>
      </c>
      <c r="G76" s="34">
        <f>+Inputs!$D$3</f>
        <v>0.37951000000000001</v>
      </c>
      <c r="I76" s="27">
        <f t="shared" si="28"/>
        <v>945000</v>
      </c>
      <c r="K76" s="27">
        <f t="shared" si="24"/>
        <v>5250</v>
      </c>
      <c r="L76" s="27">
        <f t="shared" si="29"/>
        <v>357000</v>
      </c>
      <c r="M76" s="27">
        <f t="shared" si="25"/>
        <v>1992.4275</v>
      </c>
      <c r="N76" s="27">
        <f t="shared" si="26"/>
        <v>1992.4275</v>
      </c>
      <c r="O76" s="27">
        <f t="shared" si="30"/>
        <v>-223145.73750000005</v>
      </c>
      <c r="P76" s="27">
        <f t="shared" si="31"/>
        <v>223145.73750000005</v>
      </c>
    </row>
    <row r="77" spans="1:16">
      <c r="A77" s="31">
        <v>37895</v>
      </c>
      <c r="C77" s="6">
        <v>69</v>
      </c>
      <c r="D77" s="29">
        <f t="shared" si="22"/>
        <v>5250</v>
      </c>
      <c r="E77" s="29">
        <f t="shared" si="27"/>
        <v>362250</v>
      </c>
      <c r="F77" s="29">
        <f t="shared" si="23"/>
        <v>-582750</v>
      </c>
      <c r="G77" s="34">
        <f>+Inputs!$D$3</f>
        <v>0.37951000000000001</v>
      </c>
      <c r="I77" s="27">
        <f t="shared" si="28"/>
        <v>945000</v>
      </c>
      <c r="K77" s="27">
        <f t="shared" si="24"/>
        <v>5250</v>
      </c>
      <c r="L77" s="27">
        <f t="shared" si="29"/>
        <v>362250</v>
      </c>
      <c r="M77" s="27">
        <f t="shared" si="25"/>
        <v>1992.4275</v>
      </c>
      <c r="N77" s="27">
        <f t="shared" si="26"/>
        <v>1992.4275</v>
      </c>
      <c r="O77" s="27">
        <f t="shared" si="30"/>
        <v>-221153.31000000006</v>
      </c>
      <c r="P77" s="27">
        <f t="shared" si="31"/>
        <v>221153.31000000006</v>
      </c>
    </row>
    <row r="78" spans="1:16">
      <c r="A78" s="30">
        <v>37926</v>
      </c>
      <c r="C78" s="6">
        <v>70</v>
      </c>
      <c r="D78" s="29">
        <f t="shared" si="22"/>
        <v>5250</v>
      </c>
      <c r="E78" s="29">
        <f t="shared" si="27"/>
        <v>367500</v>
      </c>
      <c r="F78" s="29">
        <f t="shared" si="23"/>
        <v>-577500</v>
      </c>
      <c r="G78" s="34">
        <f>+Inputs!$D$3</f>
        <v>0.37951000000000001</v>
      </c>
      <c r="I78" s="27">
        <f t="shared" si="28"/>
        <v>945000</v>
      </c>
      <c r="K78" s="27">
        <f t="shared" si="24"/>
        <v>5250</v>
      </c>
      <c r="L78" s="27">
        <f t="shared" si="29"/>
        <v>367500</v>
      </c>
      <c r="M78" s="27">
        <f t="shared" si="25"/>
        <v>1992.4275</v>
      </c>
      <c r="N78" s="27">
        <f t="shared" si="26"/>
        <v>1992.4275</v>
      </c>
      <c r="O78" s="27">
        <f t="shared" si="30"/>
        <v>-219160.88250000007</v>
      </c>
      <c r="P78" s="27">
        <f t="shared" si="31"/>
        <v>219160.88250000007</v>
      </c>
    </row>
    <row r="79" spans="1:16">
      <c r="A79" s="31">
        <v>37956</v>
      </c>
      <c r="C79" s="6">
        <v>71</v>
      </c>
      <c r="D79" s="29">
        <f t="shared" si="22"/>
        <v>5250</v>
      </c>
      <c r="E79" s="29">
        <f t="shared" si="27"/>
        <v>372750</v>
      </c>
      <c r="F79" s="29">
        <f t="shared" si="23"/>
        <v>-572250</v>
      </c>
      <c r="G79" s="34">
        <f>+Inputs!$D$3</f>
        <v>0.37951000000000001</v>
      </c>
      <c r="I79" s="27">
        <f t="shared" si="28"/>
        <v>945000</v>
      </c>
      <c r="K79" s="27">
        <f t="shared" si="24"/>
        <v>5250</v>
      </c>
      <c r="L79" s="27">
        <f t="shared" si="29"/>
        <v>372750</v>
      </c>
      <c r="M79" s="27">
        <f t="shared" si="25"/>
        <v>1992.4275</v>
      </c>
      <c r="N79" s="27">
        <f t="shared" si="26"/>
        <v>1992.4275</v>
      </c>
      <c r="O79" s="27">
        <f t="shared" si="30"/>
        <v>-217168.45500000007</v>
      </c>
      <c r="P79" s="27">
        <f t="shared" si="31"/>
        <v>217168.45500000007</v>
      </c>
    </row>
    <row r="80" spans="1:16">
      <c r="A80" s="30">
        <v>37987</v>
      </c>
      <c r="C80" s="6">
        <v>72</v>
      </c>
      <c r="D80" s="29">
        <f t="shared" si="22"/>
        <v>5250</v>
      </c>
      <c r="E80" s="29">
        <f t="shared" si="27"/>
        <v>378000</v>
      </c>
      <c r="F80" s="29">
        <f t="shared" si="23"/>
        <v>-567000</v>
      </c>
      <c r="G80" s="34">
        <f>+Inputs!$D$3</f>
        <v>0.37951000000000001</v>
      </c>
      <c r="I80" s="27">
        <f t="shared" si="28"/>
        <v>945000</v>
      </c>
      <c r="K80" s="27">
        <f t="shared" si="24"/>
        <v>5250</v>
      </c>
      <c r="L80" s="27">
        <f t="shared" si="29"/>
        <v>378000</v>
      </c>
      <c r="M80" s="27">
        <f t="shared" si="25"/>
        <v>1992.4275</v>
      </c>
      <c r="N80" s="27">
        <f t="shared" si="26"/>
        <v>1992.4275</v>
      </c>
      <c r="O80" s="27">
        <f t="shared" si="30"/>
        <v>-215176.02750000008</v>
      </c>
      <c r="P80" s="27">
        <f t="shared" si="31"/>
        <v>215176.02750000008</v>
      </c>
    </row>
    <row r="81" spans="1:16">
      <c r="A81" s="31">
        <v>38018</v>
      </c>
      <c r="C81" s="6">
        <v>73</v>
      </c>
      <c r="D81" s="29">
        <f t="shared" si="22"/>
        <v>5250</v>
      </c>
      <c r="E81" s="29">
        <f t="shared" si="27"/>
        <v>383250</v>
      </c>
      <c r="F81" s="29">
        <f t="shared" si="23"/>
        <v>-561750</v>
      </c>
      <c r="G81" s="34">
        <f>+Inputs!$D$3</f>
        <v>0.37951000000000001</v>
      </c>
      <c r="I81" s="27">
        <f t="shared" si="28"/>
        <v>945000</v>
      </c>
      <c r="K81" s="27">
        <f t="shared" si="24"/>
        <v>5250</v>
      </c>
      <c r="L81" s="27">
        <f t="shared" si="29"/>
        <v>383250</v>
      </c>
      <c r="M81" s="27">
        <f t="shared" si="25"/>
        <v>1992.4275</v>
      </c>
      <c r="N81" s="27">
        <f t="shared" si="26"/>
        <v>1992.4275</v>
      </c>
      <c r="O81" s="27">
        <f t="shared" si="30"/>
        <v>-213183.60000000009</v>
      </c>
      <c r="P81" s="27">
        <f t="shared" si="31"/>
        <v>213183.60000000009</v>
      </c>
    </row>
    <row r="82" spans="1:16">
      <c r="A82" s="30">
        <v>38047</v>
      </c>
      <c r="C82" s="6">
        <v>74</v>
      </c>
      <c r="D82" s="29">
        <f t="shared" si="22"/>
        <v>5250</v>
      </c>
      <c r="E82" s="29">
        <f t="shared" si="27"/>
        <v>388500</v>
      </c>
      <c r="F82" s="29">
        <f t="shared" si="23"/>
        <v>-556500</v>
      </c>
      <c r="G82" s="34">
        <f>+Inputs!$D$3</f>
        <v>0.37951000000000001</v>
      </c>
      <c r="I82" s="27">
        <f t="shared" si="28"/>
        <v>945000</v>
      </c>
      <c r="K82" s="27">
        <f t="shared" si="24"/>
        <v>5250</v>
      </c>
      <c r="L82" s="27">
        <f t="shared" si="29"/>
        <v>388500</v>
      </c>
      <c r="M82" s="27">
        <f t="shared" si="25"/>
        <v>1992.4275</v>
      </c>
      <c r="N82" s="27">
        <f t="shared" si="26"/>
        <v>1992.4275</v>
      </c>
      <c r="O82" s="27">
        <f t="shared" si="30"/>
        <v>-211191.1725000001</v>
      </c>
      <c r="P82" s="27">
        <f t="shared" si="31"/>
        <v>211191.1725000001</v>
      </c>
    </row>
    <row r="83" spans="1:16">
      <c r="A83" s="31">
        <v>38078</v>
      </c>
      <c r="C83" s="6">
        <v>75</v>
      </c>
      <c r="D83" s="29">
        <f t="shared" si="22"/>
        <v>5250</v>
      </c>
      <c r="E83" s="29">
        <f t="shared" si="27"/>
        <v>393750</v>
      </c>
      <c r="F83" s="29">
        <f t="shared" si="23"/>
        <v>-551250</v>
      </c>
      <c r="G83" s="34">
        <f>+Inputs!$D$3</f>
        <v>0.37951000000000001</v>
      </c>
      <c r="I83" s="27">
        <f t="shared" si="28"/>
        <v>945000</v>
      </c>
      <c r="K83" s="27">
        <f t="shared" si="24"/>
        <v>5250</v>
      </c>
      <c r="L83" s="27">
        <f t="shared" si="29"/>
        <v>393750</v>
      </c>
      <c r="M83" s="27">
        <f t="shared" si="25"/>
        <v>1992.4275</v>
      </c>
      <c r="N83" s="27">
        <f t="shared" si="26"/>
        <v>1992.4275</v>
      </c>
      <c r="O83" s="27">
        <f t="shared" si="30"/>
        <v>-209198.74500000011</v>
      </c>
      <c r="P83" s="27">
        <f t="shared" si="31"/>
        <v>209198.74500000011</v>
      </c>
    </row>
    <row r="84" spans="1:16">
      <c r="A84" s="30">
        <v>38108</v>
      </c>
      <c r="C84" s="6">
        <v>76</v>
      </c>
      <c r="D84" s="29">
        <f t="shared" si="22"/>
        <v>5250</v>
      </c>
      <c r="E84" s="29">
        <f t="shared" si="27"/>
        <v>399000</v>
      </c>
      <c r="F84" s="29">
        <f t="shared" si="23"/>
        <v>-546000</v>
      </c>
      <c r="G84" s="34">
        <f>+Inputs!$D$3</f>
        <v>0.37951000000000001</v>
      </c>
      <c r="I84" s="27">
        <f t="shared" si="28"/>
        <v>945000</v>
      </c>
      <c r="K84" s="27">
        <f t="shared" si="24"/>
        <v>5250</v>
      </c>
      <c r="L84" s="27">
        <f t="shared" si="29"/>
        <v>399000</v>
      </c>
      <c r="M84" s="27">
        <f t="shared" si="25"/>
        <v>1992.4275</v>
      </c>
      <c r="N84" s="27">
        <f t="shared" si="26"/>
        <v>1992.4275</v>
      </c>
      <c r="O84" s="27">
        <f t="shared" si="30"/>
        <v>-207206.31750000012</v>
      </c>
      <c r="P84" s="27">
        <f t="shared" si="31"/>
        <v>207206.31750000012</v>
      </c>
    </row>
    <row r="85" spans="1:16">
      <c r="A85" s="31">
        <v>38139</v>
      </c>
      <c r="C85" s="6">
        <v>77</v>
      </c>
      <c r="D85" s="29">
        <f t="shared" si="22"/>
        <v>5250</v>
      </c>
      <c r="E85" s="29">
        <f t="shared" si="27"/>
        <v>404250</v>
      </c>
      <c r="F85" s="29">
        <f t="shared" si="23"/>
        <v>-540750</v>
      </c>
      <c r="G85" s="34">
        <f>+Inputs!$D$3</f>
        <v>0.37951000000000001</v>
      </c>
      <c r="I85" s="27">
        <f t="shared" si="28"/>
        <v>945000</v>
      </c>
      <c r="K85" s="27">
        <f t="shared" si="24"/>
        <v>5250</v>
      </c>
      <c r="L85" s="27">
        <f t="shared" si="29"/>
        <v>404250</v>
      </c>
      <c r="M85" s="27">
        <f t="shared" si="25"/>
        <v>1992.4275</v>
      </c>
      <c r="N85" s="27">
        <f t="shared" si="26"/>
        <v>1992.4275</v>
      </c>
      <c r="O85" s="27">
        <f t="shared" si="30"/>
        <v>-205213.89000000013</v>
      </c>
      <c r="P85" s="27">
        <f t="shared" si="31"/>
        <v>205213.89000000013</v>
      </c>
    </row>
    <row r="86" spans="1:16">
      <c r="A86" s="30">
        <v>38169</v>
      </c>
      <c r="C86" s="6">
        <v>78</v>
      </c>
      <c r="D86" s="29">
        <f t="shared" si="22"/>
        <v>5250</v>
      </c>
      <c r="E86" s="29">
        <f t="shared" si="27"/>
        <v>409500</v>
      </c>
      <c r="F86" s="29">
        <f t="shared" si="23"/>
        <v>-535500</v>
      </c>
      <c r="G86" s="34">
        <f>+Inputs!$D$3</f>
        <v>0.37951000000000001</v>
      </c>
      <c r="I86" s="27">
        <f t="shared" si="28"/>
        <v>945000</v>
      </c>
      <c r="K86" s="27">
        <f t="shared" si="24"/>
        <v>5250</v>
      </c>
      <c r="L86" s="27">
        <f t="shared" si="29"/>
        <v>409500</v>
      </c>
      <c r="M86" s="27">
        <f t="shared" si="25"/>
        <v>1992.4275</v>
      </c>
      <c r="N86" s="27">
        <f t="shared" si="26"/>
        <v>1992.4275</v>
      </c>
      <c r="O86" s="27">
        <f t="shared" si="30"/>
        <v>-203221.46250000014</v>
      </c>
      <c r="P86" s="27">
        <f t="shared" si="31"/>
        <v>203221.46250000014</v>
      </c>
    </row>
    <row r="87" spans="1:16">
      <c r="A87" s="31">
        <v>38200</v>
      </c>
      <c r="C87" s="6">
        <v>79</v>
      </c>
      <c r="D87" s="29">
        <f t="shared" si="22"/>
        <v>5250</v>
      </c>
      <c r="E87" s="29">
        <f t="shared" si="27"/>
        <v>414750</v>
      </c>
      <c r="F87" s="29">
        <f t="shared" si="23"/>
        <v>-530250</v>
      </c>
      <c r="G87" s="34">
        <f>+Inputs!$D$3</f>
        <v>0.37951000000000001</v>
      </c>
      <c r="I87" s="27">
        <f t="shared" si="28"/>
        <v>945000</v>
      </c>
      <c r="K87" s="27">
        <f t="shared" si="24"/>
        <v>5250</v>
      </c>
      <c r="L87" s="27">
        <f t="shared" si="29"/>
        <v>414750</v>
      </c>
      <c r="M87" s="27">
        <f t="shared" si="25"/>
        <v>1992.4275</v>
      </c>
      <c r="N87" s="27">
        <f t="shared" si="26"/>
        <v>1992.4275</v>
      </c>
      <c r="O87" s="27">
        <f t="shared" si="30"/>
        <v>-201229.03500000015</v>
      </c>
      <c r="P87" s="27">
        <f t="shared" si="31"/>
        <v>201229.03500000015</v>
      </c>
    </row>
    <row r="88" spans="1:16">
      <c r="A88" s="30">
        <v>38231</v>
      </c>
      <c r="C88" s="6">
        <v>80</v>
      </c>
      <c r="D88" s="29">
        <f t="shared" si="22"/>
        <v>5250</v>
      </c>
      <c r="E88" s="29">
        <f t="shared" si="27"/>
        <v>420000</v>
      </c>
      <c r="F88" s="29">
        <f t="shared" si="23"/>
        <v>-525000</v>
      </c>
      <c r="G88" s="34">
        <f>+Inputs!$D$3</f>
        <v>0.37951000000000001</v>
      </c>
      <c r="I88" s="27">
        <f t="shared" si="28"/>
        <v>945000</v>
      </c>
      <c r="K88" s="27">
        <f t="shared" si="24"/>
        <v>5250</v>
      </c>
      <c r="L88" s="27">
        <f t="shared" si="29"/>
        <v>420000</v>
      </c>
      <c r="M88" s="27">
        <f t="shared" si="25"/>
        <v>1992.4275</v>
      </c>
      <c r="N88" s="27">
        <f t="shared" si="26"/>
        <v>1992.4275</v>
      </c>
      <c r="O88" s="27">
        <f t="shared" si="30"/>
        <v>-199236.60750000016</v>
      </c>
      <c r="P88" s="27">
        <f t="shared" si="31"/>
        <v>199236.60750000016</v>
      </c>
    </row>
    <row r="89" spans="1:16">
      <c r="A89" s="31">
        <v>38261</v>
      </c>
      <c r="C89" s="6">
        <v>81</v>
      </c>
      <c r="D89" s="29">
        <f t="shared" si="22"/>
        <v>5250</v>
      </c>
      <c r="E89" s="29">
        <f t="shared" si="27"/>
        <v>425250</v>
      </c>
      <c r="F89" s="29">
        <f t="shared" si="23"/>
        <v>-519750</v>
      </c>
      <c r="G89" s="34">
        <f>+Inputs!$D$3</f>
        <v>0.37951000000000001</v>
      </c>
      <c r="I89" s="27">
        <f t="shared" si="28"/>
        <v>945000</v>
      </c>
      <c r="K89" s="27">
        <f t="shared" si="24"/>
        <v>5250</v>
      </c>
      <c r="L89" s="27">
        <f t="shared" si="29"/>
        <v>425250</v>
      </c>
      <c r="M89" s="27">
        <f t="shared" si="25"/>
        <v>1992.4275</v>
      </c>
      <c r="N89" s="27">
        <f t="shared" si="26"/>
        <v>1992.4275</v>
      </c>
      <c r="O89" s="27">
        <f t="shared" si="30"/>
        <v>-197244.18000000017</v>
      </c>
      <c r="P89" s="27">
        <f t="shared" si="31"/>
        <v>197244.18000000017</v>
      </c>
    </row>
    <row r="90" spans="1:16">
      <c r="A90" s="30">
        <v>38292</v>
      </c>
      <c r="C90" s="6">
        <v>82</v>
      </c>
      <c r="D90" s="29">
        <f t="shared" si="22"/>
        <v>5250</v>
      </c>
      <c r="E90" s="29">
        <f t="shared" si="27"/>
        <v>430500</v>
      </c>
      <c r="F90" s="29">
        <f t="shared" si="23"/>
        <v>-514500</v>
      </c>
      <c r="G90" s="34">
        <f>+Inputs!$D$3</f>
        <v>0.37951000000000001</v>
      </c>
      <c r="I90" s="27">
        <f t="shared" si="28"/>
        <v>945000</v>
      </c>
      <c r="K90" s="27">
        <f t="shared" si="24"/>
        <v>5250</v>
      </c>
      <c r="L90" s="27">
        <f t="shared" si="29"/>
        <v>430500</v>
      </c>
      <c r="M90" s="27">
        <f t="shared" si="25"/>
        <v>1992.4275</v>
      </c>
      <c r="N90" s="27">
        <f t="shared" si="26"/>
        <v>1992.4275</v>
      </c>
      <c r="O90" s="27">
        <f t="shared" si="30"/>
        <v>-195251.75250000018</v>
      </c>
      <c r="P90" s="27">
        <f t="shared" si="31"/>
        <v>195251.75250000018</v>
      </c>
    </row>
    <row r="91" spans="1:16">
      <c r="A91" s="31">
        <v>38322</v>
      </c>
      <c r="C91" s="6">
        <v>83</v>
      </c>
      <c r="D91" s="29">
        <f t="shared" si="22"/>
        <v>5250</v>
      </c>
      <c r="E91" s="29">
        <f t="shared" si="27"/>
        <v>435750</v>
      </c>
      <c r="F91" s="29">
        <f t="shared" si="23"/>
        <v>-509250</v>
      </c>
      <c r="G91" s="34">
        <f>+Inputs!$D$3</f>
        <v>0.37951000000000001</v>
      </c>
      <c r="I91" s="27">
        <f t="shared" si="28"/>
        <v>945000</v>
      </c>
      <c r="K91" s="27">
        <f t="shared" si="24"/>
        <v>5250</v>
      </c>
      <c r="L91" s="27">
        <f t="shared" si="29"/>
        <v>435750</v>
      </c>
      <c r="M91" s="27">
        <f t="shared" si="25"/>
        <v>1992.4275</v>
      </c>
      <c r="N91" s="27">
        <f t="shared" si="26"/>
        <v>1992.4275</v>
      </c>
      <c r="O91" s="27">
        <f t="shared" si="30"/>
        <v>-193259.32500000019</v>
      </c>
      <c r="P91" s="27">
        <f t="shared" si="31"/>
        <v>193259.32500000019</v>
      </c>
    </row>
    <row r="92" spans="1:16">
      <c r="A92" s="30">
        <v>38353</v>
      </c>
      <c r="C92" s="6">
        <v>84</v>
      </c>
      <c r="D92" s="29">
        <f t="shared" si="22"/>
        <v>5250</v>
      </c>
      <c r="E92" s="29">
        <f t="shared" si="27"/>
        <v>441000</v>
      </c>
      <c r="F92" s="29">
        <f t="shared" si="23"/>
        <v>-504000</v>
      </c>
      <c r="G92" s="34">
        <f>+Inputs!$D$3</f>
        <v>0.37951000000000001</v>
      </c>
      <c r="I92" s="27">
        <f t="shared" si="28"/>
        <v>945000</v>
      </c>
      <c r="K92" s="27">
        <f t="shared" si="24"/>
        <v>5250</v>
      </c>
      <c r="L92" s="27">
        <f t="shared" si="29"/>
        <v>441000</v>
      </c>
      <c r="M92" s="27">
        <f t="shared" si="25"/>
        <v>1992.4275</v>
      </c>
      <c r="N92" s="27">
        <f t="shared" si="26"/>
        <v>1992.4275</v>
      </c>
      <c r="O92" s="27">
        <f t="shared" si="30"/>
        <v>-191266.8975000002</v>
      </c>
      <c r="P92" s="27">
        <f t="shared" si="31"/>
        <v>191266.8975000002</v>
      </c>
    </row>
    <row r="93" spans="1:16">
      <c r="A93" s="31">
        <v>38384</v>
      </c>
      <c r="C93" s="6">
        <v>85</v>
      </c>
      <c r="D93" s="29">
        <f t="shared" si="22"/>
        <v>5250</v>
      </c>
      <c r="E93" s="29">
        <f t="shared" si="27"/>
        <v>446250</v>
      </c>
      <c r="F93" s="29">
        <f t="shared" si="23"/>
        <v>-498750</v>
      </c>
      <c r="G93" s="34">
        <f>+Inputs!$D$3</f>
        <v>0.37951000000000001</v>
      </c>
      <c r="I93" s="27">
        <f t="shared" si="28"/>
        <v>945000</v>
      </c>
      <c r="K93" s="27">
        <f t="shared" si="24"/>
        <v>5250</v>
      </c>
      <c r="L93" s="27">
        <f t="shared" si="29"/>
        <v>446250</v>
      </c>
      <c r="M93" s="27">
        <f t="shared" si="25"/>
        <v>1992.4275</v>
      </c>
      <c r="N93" s="27">
        <f t="shared" si="26"/>
        <v>1992.4275</v>
      </c>
      <c r="O93" s="27">
        <f t="shared" si="30"/>
        <v>-189274.4700000002</v>
      </c>
      <c r="P93" s="27">
        <f t="shared" si="31"/>
        <v>189274.4700000002</v>
      </c>
    </row>
    <row r="94" spans="1:16">
      <c r="A94" s="30">
        <v>38412</v>
      </c>
      <c r="C94" s="6">
        <v>86</v>
      </c>
      <c r="D94" s="29">
        <f t="shared" si="22"/>
        <v>5250</v>
      </c>
      <c r="E94" s="29">
        <f t="shared" si="27"/>
        <v>451500</v>
      </c>
      <c r="F94" s="29">
        <f t="shared" si="23"/>
        <v>-493500</v>
      </c>
      <c r="G94" s="34">
        <f>+Inputs!$D$3</f>
        <v>0.37951000000000001</v>
      </c>
      <c r="I94" s="27">
        <f t="shared" si="28"/>
        <v>945000</v>
      </c>
      <c r="K94" s="27">
        <f t="shared" si="24"/>
        <v>5250</v>
      </c>
      <c r="L94" s="27">
        <f t="shared" si="29"/>
        <v>451500</v>
      </c>
      <c r="M94" s="27">
        <f t="shared" si="25"/>
        <v>1992.4275</v>
      </c>
      <c r="N94" s="27">
        <f t="shared" si="26"/>
        <v>1992.4275</v>
      </c>
      <c r="O94" s="27">
        <f t="shared" si="30"/>
        <v>-187282.04250000021</v>
      </c>
      <c r="P94" s="27">
        <f t="shared" si="31"/>
        <v>187282.04250000021</v>
      </c>
    </row>
    <row r="95" spans="1:16">
      <c r="A95" s="31">
        <v>38443</v>
      </c>
      <c r="C95" s="6">
        <v>87</v>
      </c>
      <c r="D95" s="29">
        <f t="shared" si="22"/>
        <v>5250</v>
      </c>
      <c r="E95" s="29">
        <f t="shared" si="27"/>
        <v>456750</v>
      </c>
      <c r="F95" s="29">
        <f t="shared" si="23"/>
        <v>-488250</v>
      </c>
      <c r="G95" s="34">
        <f>+Inputs!$D$3</f>
        <v>0.37951000000000001</v>
      </c>
      <c r="I95" s="27">
        <f t="shared" si="28"/>
        <v>945000</v>
      </c>
      <c r="K95" s="27">
        <f t="shared" si="24"/>
        <v>5250</v>
      </c>
      <c r="L95" s="27">
        <f t="shared" si="29"/>
        <v>456750</v>
      </c>
      <c r="M95" s="27">
        <f t="shared" si="25"/>
        <v>1992.4275</v>
      </c>
      <c r="N95" s="27">
        <f t="shared" si="26"/>
        <v>1992.4275</v>
      </c>
      <c r="O95" s="27">
        <f t="shared" si="30"/>
        <v>-185289.61500000022</v>
      </c>
      <c r="P95" s="27">
        <f t="shared" si="31"/>
        <v>185289.61500000022</v>
      </c>
    </row>
    <row r="96" spans="1:16">
      <c r="A96" s="30">
        <v>38473</v>
      </c>
      <c r="C96" s="6">
        <v>88</v>
      </c>
      <c r="D96" s="29">
        <f t="shared" si="22"/>
        <v>5250</v>
      </c>
      <c r="E96" s="29">
        <f t="shared" si="27"/>
        <v>462000</v>
      </c>
      <c r="F96" s="29">
        <f t="shared" si="23"/>
        <v>-483000</v>
      </c>
      <c r="G96" s="34">
        <f>+Inputs!$D$3</f>
        <v>0.37951000000000001</v>
      </c>
      <c r="I96" s="27">
        <f t="shared" si="28"/>
        <v>945000</v>
      </c>
      <c r="K96" s="27">
        <f t="shared" si="24"/>
        <v>5250</v>
      </c>
      <c r="L96" s="27">
        <f t="shared" si="29"/>
        <v>462000</v>
      </c>
      <c r="M96" s="27">
        <f t="shared" si="25"/>
        <v>1992.4275</v>
      </c>
      <c r="N96" s="27">
        <f t="shared" si="26"/>
        <v>1992.4275</v>
      </c>
      <c r="O96" s="27">
        <f t="shared" si="30"/>
        <v>-183297.18750000023</v>
      </c>
      <c r="P96" s="27">
        <f t="shared" si="31"/>
        <v>183297.18750000023</v>
      </c>
    </row>
    <row r="97" spans="1:16">
      <c r="A97" s="31">
        <v>38504</v>
      </c>
      <c r="C97" s="6">
        <v>89</v>
      </c>
      <c r="D97" s="29">
        <f t="shared" si="22"/>
        <v>5250</v>
      </c>
      <c r="E97" s="29">
        <f t="shared" si="27"/>
        <v>467250</v>
      </c>
      <c r="F97" s="29">
        <f t="shared" si="23"/>
        <v>-477750</v>
      </c>
      <c r="G97" s="34">
        <f>+Inputs!$D$3</f>
        <v>0.37951000000000001</v>
      </c>
      <c r="I97" s="27">
        <f t="shared" si="28"/>
        <v>945000</v>
      </c>
      <c r="K97" s="27">
        <f t="shared" si="24"/>
        <v>5250</v>
      </c>
      <c r="L97" s="27">
        <f t="shared" si="29"/>
        <v>467250</v>
      </c>
      <c r="M97" s="27">
        <f t="shared" si="25"/>
        <v>1992.4275</v>
      </c>
      <c r="N97" s="27">
        <f t="shared" si="26"/>
        <v>1992.4275</v>
      </c>
      <c r="O97" s="27">
        <f t="shared" si="30"/>
        <v>-181304.76000000024</v>
      </c>
      <c r="P97" s="27">
        <f t="shared" si="31"/>
        <v>181304.76000000024</v>
      </c>
    </row>
    <row r="98" spans="1:16">
      <c r="A98" s="30">
        <v>38534</v>
      </c>
      <c r="C98" s="6">
        <v>90</v>
      </c>
      <c r="D98" s="29">
        <f t="shared" si="22"/>
        <v>5250</v>
      </c>
      <c r="E98" s="29">
        <f t="shared" si="27"/>
        <v>472500</v>
      </c>
      <c r="F98" s="29">
        <f t="shared" si="23"/>
        <v>-472500</v>
      </c>
      <c r="G98" s="34">
        <f>+Inputs!$D$3</f>
        <v>0.37951000000000001</v>
      </c>
      <c r="I98" s="27">
        <f t="shared" si="28"/>
        <v>945000</v>
      </c>
      <c r="K98" s="27">
        <f t="shared" si="24"/>
        <v>5250</v>
      </c>
      <c r="L98" s="27">
        <f t="shared" si="29"/>
        <v>472500</v>
      </c>
      <c r="M98" s="27">
        <f t="shared" si="25"/>
        <v>1992.4275</v>
      </c>
      <c r="N98" s="27">
        <f t="shared" si="26"/>
        <v>1992.4275</v>
      </c>
      <c r="O98" s="27">
        <f t="shared" si="30"/>
        <v>-179312.33250000025</v>
      </c>
      <c r="P98" s="27">
        <f t="shared" si="31"/>
        <v>179312.33250000025</v>
      </c>
    </row>
    <row r="99" spans="1:16">
      <c r="A99" s="31">
        <v>38565</v>
      </c>
      <c r="C99" s="6">
        <v>91</v>
      </c>
      <c r="D99" s="29">
        <f t="shared" si="22"/>
        <v>5250</v>
      </c>
      <c r="E99" s="29">
        <f t="shared" si="27"/>
        <v>477750</v>
      </c>
      <c r="F99" s="29">
        <f t="shared" si="23"/>
        <v>-467250</v>
      </c>
      <c r="G99" s="34">
        <f>+Inputs!$D$3</f>
        <v>0.37951000000000001</v>
      </c>
      <c r="I99" s="27">
        <f t="shared" si="28"/>
        <v>945000</v>
      </c>
      <c r="K99" s="27">
        <f t="shared" si="24"/>
        <v>5250</v>
      </c>
      <c r="L99" s="27">
        <f t="shared" si="29"/>
        <v>477750</v>
      </c>
      <c r="M99" s="27">
        <f t="shared" si="25"/>
        <v>1992.4275</v>
      </c>
      <c r="N99" s="27">
        <f t="shared" si="26"/>
        <v>1992.4275</v>
      </c>
      <c r="O99" s="27">
        <f t="shared" si="30"/>
        <v>-177319.90500000026</v>
      </c>
      <c r="P99" s="27">
        <f t="shared" si="31"/>
        <v>177319.90500000026</v>
      </c>
    </row>
    <row r="100" spans="1:16">
      <c r="A100" s="30">
        <v>38596</v>
      </c>
      <c r="C100" s="6">
        <v>92</v>
      </c>
      <c r="D100" s="29">
        <f t="shared" si="22"/>
        <v>5250</v>
      </c>
      <c r="E100" s="29">
        <f t="shared" si="27"/>
        <v>483000</v>
      </c>
      <c r="F100" s="29">
        <f t="shared" si="23"/>
        <v>-462000</v>
      </c>
      <c r="G100" s="34">
        <f>+Inputs!$D$3</f>
        <v>0.37951000000000001</v>
      </c>
      <c r="I100" s="27">
        <f t="shared" si="28"/>
        <v>945000</v>
      </c>
      <c r="K100" s="27">
        <f t="shared" si="24"/>
        <v>5250</v>
      </c>
      <c r="L100" s="27">
        <f t="shared" si="29"/>
        <v>483000</v>
      </c>
      <c r="M100" s="27">
        <f t="shared" si="25"/>
        <v>1992.4275</v>
      </c>
      <c r="N100" s="27">
        <f t="shared" si="26"/>
        <v>1992.4275</v>
      </c>
      <c r="O100" s="27">
        <f t="shared" si="30"/>
        <v>-175327.47750000027</v>
      </c>
      <c r="P100" s="27">
        <f t="shared" si="31"/>
        <v>175327.47750000027</v>
      </c>
    </row>
    <row r="101" spans="1:16">
      <c r="A101" s="31">
        <v>38626</v>
      </c>
      <c r="C101" s="6">
        <v>93</v>
      </c>
      <c r="D101" s="29">
        <f t="shared" si="22"/>
        <v>5250</v>
      </c>
      <c r="E101" s="29">
        <f t="shared" si="27"/>
        <v>488250</v>
      </c>
      <c r="F101" s="29">
        <f t="shared" si="23"/>
        <v>-456750</v>
      </c>
      <c r="G101" s="34">
        <f>+Inputs!$D$3</f>
        <v>0.37951000000000001</v>
      </c>
      <c r="I101" s="27">
        <f t="shared" si="28"/>
        <v>945000</v>
      </c>
      <c r="K101" s="27">
        <f t="shared" si="24"/>
        <v>5250</v>
      </c>
      <c r="L101" s="27">
        <f t="shared" si="29"/>
        <v>488250</v>
      </c>
      <c r="M101" s="27">
        <f t="shared" si="25"/>
        <v>1992.4275</v>
      </c>
      <c r="N101" s="27">
        <f t="shared" si="26"/>
        <v>1992.4275</v>
      </c>
      <c r="O101" s="27">
        <f t="shared" si="30"/>
        <v>-173335.05000000028</v>
      </c>
      <c r="P101" s="27">
        <f t="shared" si="31"/>
        <v>173335.05000000028</v>
      </c>
    </row>
    <row r="102" spans="1:16">
      <c r="A102" s="30">
        <v>38657</v>
      </c>
      <c r="C102" s="6">
        <v>94</v>
      </c>
      <c r="D102" s="29">
        <f t="shared" si="22"/>
        <v>5250</v>
      </c>
      <c r="E102" s="29">
        <f t="shared" si="27"/>
        <v>493500</v>
      </c>
      <c r="F102" s="29">
        <f t="shared" si="23"/>
        <v>-451500</v>
      </c>
      <c r="G102" s="34">
        <f>+Inputs!$D$3</f>
        <v>0.37951000000000001</v>
      </c>
      <c r="I102" s="27">
        <f t="shared" si="28"/>
        <v>945000</v>
      </c>
      <c r="K102" s="27">
        <f t="shared" si="24"/>
        <v>5250</v>
      </c>
      <c r="L102" s="27">
        <f t="shared" si="29"/>
        <v>493500</v>
      </c>
      <c r="M102" s="27">
        <f t="shared" si="25"/>
        <v>1992.4275</v>
      </c>
      <c r="N102" s="27">
        <f t="shared" si="26"/>
        <v>1992.4275</v>
      </c>
      <c r="O102" s="27">
        <f t="shared" si="30"/>
        <v>-171342.62250000029</v>
      </c>
      <c r="P102" s="27">
        <f t="shared" si="31"/>
        <v>171342.62250000029</v>
      </c>
    </row>
    <row r="103" spans="1:16">
      <c r="A103" s="31">
        <v>38687</v>
      </c>
      <c r="C103" s="6">
        <v>95</v>
      </c>
      <c r="D103" s="29">
        <f t="shared" si="22"/>
        <v>5250</v>
      </c>
      <c r="E103" s="29">
        <f t="shared" si="27"/>
        <v>498750</v>
      </c>
      <c r="F103" s="29">
        <f t="shared" si="23"/>
        <v>-446250</v>
      </c>
      <c r="G103" s="34">
        <f>+Inputs!$D$3</f>
        <v>0.37951000000000001</v>
      </c>
      <c r="I103" s="27">
        <f t="shared" si="28"/>
        <v>945000</v>
      </c>
      <c r="K103" s="27">
        <f t="shared" si="24"/>
        <v>5250</v>
      </c>
      <c r="L103" s="27">
        <f t="shared" si="29"/>
        <v>498750</v>
      </c>
      <c r="M103" s="27">
        <f t="shared" si="25"/>
        <v>1992.4275</v>
      </c>
      <c r="N103" s="27">
        <f t="shared" si="26"/>
        <v>1992.4275</v>
      </c>
      <c r="O103" s="27">
        <f t="shared" si="30"/>
        <v>-169350.1950000003</v>
      </c>
      <c r="P103" s="27">
        <f t="shared" si="31"/>
        <v>169350.1950000003</v>
      </c>
    </row>
    <row r="104" spans="1:16">
      <c r="A104" s="30">
        <v>38718</v>
      </c>
      <c r="C104" s="6">
        <v>96</v>
      </c>
      <c r="D104" s="29">
        <f t="shared" si="22"/>
        <v>5250</v>
      </c>
      <c r="E104" s="29">
        <f t="shared" si="27"/>
        <v>504000</v>
      </c>
      <c r="F104" s="29">
        <f t="shared" si="23"/>
        <v>-441000</v>
      </c>
      <c r="G104" s="34">
        <f>+Inputs!$D$3</f>
        <v>0.37951000000000001</v>
      </c>
      <c r="I104" s="27">
        <f t="shared" si="28"/>
        <v>945000</v>
      </c>
      <c r="K104" s="27">
        <f t="shared" si="24"/>
        <v>5250</v>
      </c>
      <c r="L104" s="27">
        <f t="shared" si="29"/>
        <v>504000</v>
      </c>
      <c r="M104" s="27">
        <f t="shared" si="25"/>
        <v>1992.4275</v>
      </c>
      <c r="N104" s="27">
        <f t="shared" si="26"/>
        <v>1992.4275</v>
      </c>
      <c r="O104" s="27">
        <f t="shared" si="30"/>
        <v>-167357.76750000031</v>
      </c>
      <c r="P104" s="27">
        <f t="shared" si="31"/>
        <v>167357.76750000031</v>
      </c>
    </row>
    <row r="105" spans="1:16">
      <c r="A105" s="31">
        <v>38749</v>
      </c>
      <c r="C105" s="6">
        <v>97</v>
      </c>
      <c r="D105" s="29">
        <f t="shared" ref="D105:D136" si="32">ROUND(-(+$B$9/180)*1,0)</f>
        <v>5250</v>
      </c>
      <c r="E105" s="29">
        <f t="shared" si="27"/>
        <v>509250</v>
      </c>
      <c r="F105" s="29">
        <f t="shared" ref="F105:F136" si="33">$B$9+E105</f>
        <v>-435750</v>
      </c>
      <c r="G105" s="34">
        <f>+Inputs!$D$3</f>
        <v>0.37951000000000001</v>
      </c>
      <c r="I105" s="27">
        <f t="shared" si="28"/>
        <v>945000</v>
      </c>
      <c r="K105" s="27">
        <f t="shared" ref="K105:K136" si="34">D105</f>
        <v>5250</v>
      </c>
      <c r="L105" s="27">
        <f t="shared" si="29"/>
        <v>509250</v>
      </c>
      <c r="M105" s="27">
        <f t="shared" ref="M105:M136" si="35">K105*G105</f>
        <v>1992.4275</v>
      </c>
      <c r="N105" s="27">
        <f t="shared" ref="N105:N136" si="36">M105-J105</f>
        <v>1992.4275</v>
      </c>
      <c r="O105" s="27">
        <f t="shared" si="30"/>
        <v>-165365.34000000032</v>
      </c>
      <c r="P105" s="27">
        <f t="shared" si="31"/>
        <v>165365.34000000032</v>
      </c>
    </row>
    <row r="106" spans="1:16">
      <c r="A106" s="30">
        <v>38777</v>
      </c>
      <c r="C106" s="6">
        <v>98</v>
      </c>
      <c r="D106" s="29">
        <f t="shared" si="32"/>
        <v>5250</v>
      </c>
      <c r="E106" s="29">
        <f t="shared" ref="E106:E137" si="37">+E105+D106</f>
        <v>514500</v>
      </c>
      <c r="F106" s="29">
        <f t="shared" si="33"/>
        <v>-430500</v>
      </c>
      <c r="G106" s="34">
        <f>+Inputs!$D$3</f>
        <v>0.37951000000000001</v>
      </c>
      <c r="I106" s="27">
        <f t="shared" ref="I106:I137" si="38">+I105+H106</f>
        <v>945000</v>
      </c>
      <c r="K106" s="27">
        <f t="shared" si="34"/>
        <v>5250</v>
      </c>
      <c r="L106" s="27">
        <f t="shared" ref="L106:L137" si="39">+L105+K106</f>
        <v>514500</v>
      </c>
      <c r="M106" s="27">
        <f t="shared" si="35"/>
        <v>1992.4275</v>
      </c>
      <c r="N106" s="27">
        <f t="shared" si="36"/>
        <v>1992.4275</v>
      </c>
      <c r="O106" s="27">
        <f t="shared" ref="O106:O137" si="40">+O105+N106</f>
        <v>-163372.91250000033</v>
      </c>
      <c r="P106" s="27">
        <f t="shared" ref="P106:P137" si="41">P105-N106</f>
        <v>163372.91250000033</v>
      </c>
    </row>
    <row r="107" spans="1:16">
      <c r="A107" s="31">
        <v>38808</v>
      </c>
      <c r="C107" s="6">
        <v>99</v>
      </c>
      <c r="D107" s="29">
        <f t="shared" si="32"/>
        <v>5250</v>
      </c>
      <c r="E107" s="29">
        <f t="shared" si="37"/>
        <v>519750</v>
      </c>
      <c r="F107" s="29">
        <f t="shared" si="33"/>
        <v>-425250</v>
      </c>
      <c r="G107" s="34">
        <f>+Inputs!$D$3</f>
        <v>0.37951000000000001</v>
      </c>
      <c r="I107" s="27">
        <f t="shared" si="38"/>
        <v>945000</v>
      </c>
      <c r="K107" s="27">
        <f t="shared" si="34"/>
        <v>5250</v>
      </c>
      <c r="L107" s="27">
        <f t="shared" si="39"/>
        <v>519750</v>
      </c>
      <c r="M107" s="27">
        <f t="shared" si="35"/>
        <v>1992.4275</v>
      </c>
      <c r="N107" s="27">
        <f t="shared" si="36"/>
        <v>1992.4275</v>
      </c>
      <c r="O107" s="27">
        <f t="shared" si="40"/>
        <v>-161380.48500000034</v>
      </c>
      <c r="P107" s="27">
        <f t="shared" si="41"/>
        <v>161380.48500000034</v>
      </c>
    </row>
    <row r="108" spans="1:16">
      <c r="A108" s="30">
        <v>38838</v>
      </c>
      <c r="C108" s="6">
        <v>100</v>
      </c>
      <c r="D108" s="29">
        <f t="shared" si="32"/>
        <v>5250</v>
      </c>
      <c r="E108" s="29">
        <f t="shared" si="37"/>
        <v>525000</v>
      </c>
      <c r="F108" s="29">
        <f t="shared" si="33"/>
        <v>-420000</v>
      </c>
      <c r="G108" s="34">
        <f>+Inputs!$D$3</f>
        <v>0.37951000000000001</v>
      </c>
      <c r="I108" s="27">
        <f t="shared" si="38"/>
        <v>945000</v>
      </c>
      <c r="K108" s="27">
        <f t="shared" si="34"/>
        <v>5250</v>
      </c>
      <c r="L108" s="27">
        <f t="shared" si="39"/>
        <v>525000</v>
      </c>
      <c r="M108" s="27">
        <f t="shared" si="35"/>
        <v>1992.4275</v>
      </c>
      <c r="N108" s="27">
        <f t="shared" si="36"/>
        <v>1992.4275</v>
      </c>
      <c r="O108" s="27">
        <f t="shared" si="40"/>
        <v>-159388.05750000034</v>
      </c>
      <c r="P108" s="27">
        <f t="shared" si="41"/>
        <v>159388.05750000034</v>
      </c>
    </row>
    <row r="109" spans="1:16">
      <c r="A109" s="31">
        <v>38869</v>
      </c>
      <c r="C109" s="6">
        <v>101</v>
      </c>
      <c r="D109" s="29">
        <f t="shared" si="32"/>
        <v>5250</v>
      </c>
      <c r="E109" s="29">
        <f t="shared" si="37"/>
        <v>530250</v>
      </c>
      <c r="F109" s="29">
        <f t="shared" si="33"/>
        <v>-414750</v>
      </c>
      <c r="G109" s="34">
        <f>+Inputs!$D$3</f>
        <v>0.37951000000000001</v>
      </c>
      <c r="I109" s="27">
        <f t="shared" si="38"/>
        <v>945000</v>
      </c>
      <c r="K109" s="27">
        <f t="shared" si="34"/>
        <v>5250</v>
      </c>
      <c r="L109" s="27">
        <f t="shared" si="39"/>
        <v>530250</v>
      </c>
      <c r="M109" s="27">
        <f t="shared" si="35"/>
        <v>1992.4275</v>
      </c>
      <c r="N109" s="27">
        <f t="shared" si="36"/>
        <v>1992.4275</v>
      </c>
      <c r="O109" s="27">
        <f t="shared" si="40"/>
        <v>-157395.63000000035</v>
      </c>
      <c r="P109" s="27">
        <f t="shared" si="41"/>
        <v>157395.63000000035</v>
      </c>
    </row>
    <row r="110" spans="1:16">
      <c r="A110" s="30">
        <v>38899</v>
      </c>
      <c r="C110" s="6">
        <v>102</v>
      </c>
      <c r="D110" s="29">
        <f t="shared" si="32"/>
        <v>5250</v>
      </c>
      <c r="E110" s="29">
        <f t="shared" si="37"/>
        <v>535500</v>
      </c>
      <c r="F110" s="29">
        <f t="shared" si="33"/>
        <v>-409500</v>
      </c>
      <c r="G110" s="34">
        <f>+Inputs!$D$3</f>
        <v>0.37951000000000001</v>
      </c>
      <c r="I110" s="27">
        <f t="shared" si="38"/>
        <v>945000</v>
      </c>
      <c r="K110" s="27">
        <f t="shared" si="34"/>
        <v>5250</v>
      </c>
      <c r="L110" s="27">
        <f t="shared" si="39"/>
        <v>535500</v>
      </c>
      <c r="M110" s="27">
        <f t="shared" si="35"/>
        <v>1992.4275</v>
      </c>
      <c r="N110" s="27">
        <f t="shared" si="36"/>
        <v>1992.4275</v>
      </c>
      <c r="O110" s="27">
        <f t="shared" si="40"/>
        <v>-155403.20250000036</v>
      </c>
      <c r="P110" s="27">
        <f t="shared" si="41"/>
        <v>155403.20250000036</v>
      </c>
    </row>
    <row r="111" spans="1:16">
      <c r="A111" s="31">
        <v>38930</v>
      </c>
      <c r="C111" s="6">
        <v>103</v>
      </c>
      <c r="D111" s="29">
        <f t="shared" si="32"/>
        <v>5250</v>
      </c>
      <c r="E111" s="29">
        <f t="shared" si="37"/>
        <v>540750</v>
      </c>
      <c r="F111" s="29">
        <f t="shared" si="33"/>
        <v>-404250</v>
      </c>
      <c r="G111" s="34">
        <f>+Inputs!$D$3</f>
        <v>0.37951000000000001</v>
      </c>
      <c r="I111" s="27">
        <f t="shared" si="38"/>
        <v>945000</v>
      </c>
      <c r="K111" s="27">
        <f t="shared" si="34"/>
        <v>5250</v>
      </c>
      <c r="L111" s="27">
        <f t="shared" si="39"/>
        <v>540750</v>
      </c>
      <c r="M111" s="27">
        <f t="shared" si="35"/>
        <v>1992.4275</v>
      </c>
      <c r="N111" s="27">
        <f t="shared" si="36"/>
        <v>1992.4275</v>
      </c>
      <c r="O111" s="27">
        <f t="shared" si="40"/>
        <v>-153410.77500000037</v>
      </c>
      <c r="P111" s="27">
        <f t="shared" si="41"/>
        <v>153410.77500000037</v>
      </c>
    </row>
    <row r="112" spans="1:16">
      <c r="A112" s="30">
        <v>38961</v>
      </c>
      <c r="C112" s="6">
        <v>104</v>
      </c>
      <c r="D112" s="29">
        <f t="shared" si="32"/>
        <v>5250</v>
      </c>
      <c r="E112" s="29">
        <f t="shared" si="37"/>
        <v>546000</v>
      </c>
      <c r="F112" s="29">
        <f t="shared" si="33"/>
        <v>-399000</v>
      </c>
      <c r="G112" s="34">
        <f>+Inputs!$D$3</f>
        <v>0.37951000000000001</v>
      </c>
      <c r="I112" s="27">
        <f t="shared" si="38"/>
        <v>945000</v>
      </c>
      <c r="K112" s="27">
        <f t="shared" si="34"/>
        <v>5250</v>
      </c>
      <c r="L112" s="27">
        <f t="shared" si="39"/>
        <v>546000</v>
      </c>
      <c r="M112" s="27">
        <f t="shared" si="35"/>
        <v>1992.4275</v>
      </c>
      <c r="N112" s="27">
        <f t="shared" si="36"/>
        <v>1992.4275</v>
      </c>
      <c r="O112" s="27">
        <f t="shared" si="40"/>
        <v>-151418.34750000038</v>
      </c>
      <c r="P112" s="27">
        <f t="shared" si="41"/>
        <v>151418.34750000038</v>
      </c>
    </row>
    <row r="113" spans="1:16">
      <c r="A113" s="31">
        <v>38991</v>
      </c>
      <c r="C113" s="6">
        <v>105</v>
      </c>
      <c r="D113" s="29">
        <f t="shared" si="32"/>
        <v>5250</v>
      </c>
      <c r="E113" s="29">
        <f t="shared" si="37"/>
        <v>551250</v>
      </c>
      <c r="F113" s="29">
        <f t="shared" si="33"/>
        <v>-393750</v>
      </c>
      <c r="G113" s="34">
        <f>+Inputs!$D$3</f>
        <v>0.37951000000000001</v>
      </c>
      <c r="I113" s="27">
        <f t="shared" si="38"/>
        <v>945000</v>
      </c>
      <c r="K113" s="27">
        <f t="shared" si="34"/>
        <v>5250</v>
      </c>
      <c r="L113" s="27">
        <f t="shared" si="39"/>
        <v>551250</v>
      </c>
      <c r="M113" s="27">
        <f t="shared" si="35"/>
        <v>1992.4275</v>
      </c>
      <c r="N113" s="27">
        <f t="shared" si="36"/>
        <v>1992.4275</v>
      </c>
      <c r="O113" s="27">
        <f t="shared" si="40"/>
        <v>-149425.92000000039</v>
      </c>
      <c r="P113" s="27">
        <f t="shared" si="41"/>
        <v>149425.92000000039</v>
      </c>
    </row>
    <row r="114" spans="1:16">
      <c r="A114" s="30">
        <v>39022</v>
      </c>
      <c r="C114" s="6">
        <v>106</v>
      </c>
      <c r="D114" s="29">
        <f t="shared" si="32"/>
        <v>5250</v>
      </c>
      <c r="E114" s="29">
        <f t="shared" si="37"/>
        <v>556500</v>
      </c>
      <c r="F114" s="29">
        <f t="shared" si="33"/>
        <v>-388500</v>
      </c>
      <c r="G114" s="34">
        <f>+Inputs!$D$3</f>
        <v>0.37951000000000001</v>
      </c>
      <c r="I114" s="27">
        <f t="shared" si="38"/>
        <v>945000</v>
      </c>
      <c r="K114" s="27">
        <f t="shared" si="34"/>
        <v>5250</v>
      </c>
      <c r="L114" s="27">
        <f t="shared" si="39"/>
        <v>556500</v>
      </c>
      <c r="M114" s="27">
        <f t="shared" si="35"/>
        <v>1992.4275</v>
      </c>
      <c r="N114" s="27">
        <f t="shared" si="36"/>
        <v>1992.4275</v>
      </c>
      <c r="O114" s="27">
        <f t="shared" si="40"/>
        <v>-147433.4925000004</v>
      </c>
      <c r="P114" s="27">
        <f t="shared" si="41"/>
        <v>147433.4925000004</v>
      </c>
    </row>
    <row r="115" spans="1:16">
      <c r="A115" s="31">
        <v>39052</v>
      </c>
      <c r="C115" s="6">
        <v>107</v>
      </c>
      <c r="D115" s="29">
        <f t="shared" si="32"/>
        <v>5250</v>
      </c>
      <c r="E115" s="29">
        <f t="shared" si="37"/>
        <v>561750</v>
      </c>
      <c r="F115" s="29">
        <f t="shared" si="33"/>
        <v>-383250</v>
      </c>
      <c r="G115" s="34">
        <f>+Inputs!$D$3</f>
        <v>0.37951000000000001</v>
      </c>
      <c r="I115" s="27">
        <f t="shared" si="38"/>
        <v>945000</v>
      </c>
      <c r="K115" s="27">
        <f t="shared" si="34"/>
        <v>5250</v>
      </c>
      <c r="L115" s="27">
        <f t="shared" si="39"/>
        <v>561750</v>
      </c>
      <c r="M115" s="27">
        <f t="shared" si="35"/>
        <v>1992.4275</v>
      </c>
      <c r="N115" s="27">
        <f t="shared" si="36"/>
        <v>1992.4275</v>
      </c>
      <c r="O115" s="27">
        <f t="shared" si="40"/>
        <v>-145441.06500000041</v>
      </c>
      <c r="P115" s="27">
        <f t="shared" si="41"/>
        <v>145441.06500000041</v>
      </c>
    </row>
    <row r="116" spans="1:16">
      <c r="A116" s="30">
        <v>39083</v>
      </c>
      <c r="C116" s="6">
        <v>108</v>
      </c>
      <c r="D116" s="29">
        <f t="shared" si="32"/>
        <v>5250</v>
      </c>
      <c r="E116" s="29">
        <f t="shared" si="37"/>
        <v>567000</v>
      </c>
      <c r="F116" s="29">
        <f t="shared" si="33"/>
        <v>-378000</v>
      </c>
      <c r="G116" s="34">
        <f>+Inputs!$D$3</f>
        <v>0.37951000000000001</v>
      </c>
      <c r="I116" s="27">
        <f t="shared" si="38"/>
        <v>945000</v>
      </c>
      <c r="K116" s="27">
        <f t="shared" si="34"/>
        <v>5250</v>
      </c>
      <c r="L116" s="27">
        <f t="shared" si="39"/>
        <v>567000</v>
      </c>
      <c r="M116" s="27">
        <f t="shared" si="35"/>
        <v>1992.4275</v>
      </c>
      <c r="N116" s="27">
        <f t="shared" si="36"/>
        <v>1992.4275</v>
      </c>
      <c r="O116" s="27">
        <f t="shared" si="40"/>
        <v>-143448.63750000042</v>
      </c>
      <c r="P116" s="27">
        <f t="shared" si="41"/>
        <v>143448.63750000042</v>
      </c>
    </row>
    <row r="117" spans="1:16">
      <c r="A117" s="31">
        <v>39114</v>
      </c>
      <c r="C117" s="6">
        <v>109</v>
      </c>
      <c r="D117" s="29">
        <f t="shared" si="32"/>
        <v>5250</v>
      </c>
      <c r="E117" s="29">
        <f t="shared" si="37"/>
        <v>572250</v>
      </c>
      <c r="F117" s="29">
        <f t="shared" si="33"/>
        <v>-372750</v>
      </c>
      <c r="G117" s="34">
        <f>+Inputs!$D$3</f>
        <v>0.37951000000000001</v>
      </c>
      <c r="I117" s="27">
        <f t="shared" si="38"/>
        <v>945000</v>
      </c>
      <c r="K117" s="27">
        <f t="shared" si="34"/>
        <v>5250</v>
      </c>
      <c r="L117" s="27">
        <f t="shared" si="39"/>
        <v>572250</v>
      </c>
      <c r="M117" s="27">
        <f t="shared" si="35"/>
        <v>1992.4275</v>
      </c>
      <c r="N117" s="27">
        <f t="shared" si="36"/>
        <v>1992.4275</v>
      </c>
      <c r="O117" s="27">
        <f t="shared" si="40"/>
        <v>-141456.21000000043</v>
      </c>
      <c r="P117" s="27">
        <f t="shared" si="41"/>
        <v>141456.21000000043</v>
      </c>
    </row>
    <row r="118" spans="1:16">
      <c r="A118" s="30">
        <v>39142</v>
      </c>
      <c r="C118" s="6">
        <v>110</v>
      </c>
      <c r="D118" s="29">
        <f t="shared" si="32"/>
        <v>5250</v>
      </c>
      <c r="E118" s="29">
        <f t="shared" si="37"/>
        <v>577500</v>
      </c>
      <c r="F118" s="29">
        <f t="shared" si="33"/>
        <v>-367500</v>
      </c>
      <c r="G118" s="34">
        <f>+Inputs!$D$3</f>
        <v>0.37951000000000001</v>
      </c>
      <c r="I118" s="27">
        <f t="shared" si="38"/>
        <v>945000</v>
      </c>
      <c r="K118" s="27">
        <f t="shared" si="34"/>
        <v>5250</v>
      </c>
      <c r="L118" s="27">
        <f t="shared" si="39"/>
        <v>577500</v>
      </c>
      <c r="M118" s="27">
        <f t="shared" si="35"/>
        <v>1992.4275</v>
      </c>
      <c r="N118" s="27">
        <f t="shared" si="36"/>
        <v>1992.4275</v>
      </c>
      <c r="O118" s="27">
        <f t="shared" si="40"/>
        <v>-139463.78250000044</v>
      </c>
      <c r="P118" s="27">
        <f t="shared" si="41"/>
        <v>139463.78250000044</v>
      </c>
    </row>
    <row r="119" spans="1:16">
      <c r="A119" s="31">
        <v>39173</v>
      </c>
      <c r="C119" s="6">
        <v>111</v>
      </c>
      <c r="D119" s="29">
        <f t="shared" si="32"/>
        <v>5250</v>
      </c>
      <c r="E119" s="29">
        <f t="shared" si="37"/>
        <v>582750</v>
      </c>
      <c r="F119" s="29">
        <f t="shared" si="33"/>
        <v>-362250</v>
      </c>
      <c r="G119" s="34">
        <f>+Inputs!$D$3</f>
        <v>0.37951000000000001</v>
      </c>
      <c r="I119" s="27">
        <f t="shared" si="38"/>
        <v>945000</v>
      </c>
      <c r="K119" s="27">
        <f t="shared" si="34"/>
        <v>5250</v>
      </c>
      <c r="L119" s="27">
        <f t="shared" si="39"/>
        <v>582750</v>
      </c>
      <c r="M119" s="27">
        <f t="shared" si="35"/>
        <v>1992.4275</v>
      </c>
      <c r="N119" s="27">
        <f t="shared" si="36"/>
        <v>1992.4275</v>
      </c>
      <c r="O119" s="27">
        <f t="shared" si="40"/>
        <v>-137471.35500000045</v>
      </c>
      <c r="P119" s="27">
        <f t="shared" si="41"/>
        <v>137471.35500000045</v>
      </c>
    </row>
    <row r="120" spans="1:16">
      <c r="A120" s="30">
        <v>39203</v>
      </c>
      <c r="C120" s="6">
        <v>112</v>
      </c>
      <c r="D120" s="29">
        <f t="shared" si="32"/>
        <v>5250</v>
      </c>
      <c r="E120" s="29">
        <f t="shared" si="37"/>
        <v>588000</v>
      </c>
      <c r="F120" s="29">
        <f t="shared" si="33"/>
        <v>-357000</v>
      </c>
      <c r="G120" s="34">
        <f>+Inputs!$D$3</f>
        <v>0.37951000000000001</v>
      </c>
      <c r="I120" s="27">
        <f t="shared" si="38"/>
        <v>945000</v>
      </c>
      <c r="K120" s="27">
        <f t="shared" si="34"/>
        <v>5250</v>
      </c>
      <c r="L120" s="27">
        <f t="shared" si="39"/>
        <v>588000</v>
      </c>
      <c r="M120" s="27">
        <f t="shared" si="35"/>
        <v>1992.4275</v>
      </c>
      <c r="N120" s="27">
        <f t="shared" si="36"/>
        <v>1992.4275</v>
      </c>
      <c r="O120" s="27">
        <f t="shared" si="40"/>
        <v>-135478.92750000046</v>
      </c>
      <c r="P120" s="27">
        <f t="shared" si="41"/>
        <v>135478.92750000046</v>
      </c>
    </row>
    <row r="121" spans="1:16">
      <c r="A121" s="31">
        <v>39234</v>
      </c>
      <c r="C121" s="6">
        <v>113</v>
      </c>
      <c r="D121" s="29">
        <f t="shared" si="32"/>
        <v>5250</v>
      </c>
      <c r="E121" s="29">
        <f t="shared" si="37"/>
        <v>593250</v>
      </c>
      <c r="F121" s="29">
        <f t="shared" si="33"/>
        <v>-351750</v>
      </c>
      <c r="G121" s="34">
        <f>+Inputs!$D$3</f>
        <v>0.37951000000000001</v>
      </c>
      <c r="I121" s="27">
        <f t="shared" si="38"/>
        <v>945000</v>
      </c>
      <c r="K121" s="27">
        <f t="shared" si="34"/>
        <v>5250</v>
      </c>
      <c r="L121" s="27">
        <f t="shared" si="39"/>
        <v>593250</v>
      </c>
      <c r="M121" s="27">
        <f t="shared" si="35"/>
        <v>1992.4275</v>
      </c>
      <c r="N121" s="27">
        <f t="shared" si="36"/>
        <v>1992.4275</v>
      </c>
      <c r="O121" s="27">
        <f t="shared" si="40"/>
        <v>-133486.50000000047</v>
      </c>
      <c r="P121" s="27">
        <f t="shared" si="41"/>
        <v>133486.50000000047</v>
      </c>
    </row>
    <row r="122" spans="1:16">
      <c r="A122" s="30">
        <v>39264</v>
      </c>
      <c r="C122" s="6">
        <v>114</v>
      </c>
      <c r="D122" s="29">
        <f t="shared" si="32"/>
        <v>5250</v>
      </c>
      <c r="E122" s="29">
        <f t="shared" si="37"/>
        <v>598500</v>
      </c>
      <c r="F122" s="29">
        <f t="shared" si="33"/>
        <v>-346500</v>
      </c>
      <c r="G122" s="34">
        <f>+Inputs!$D$3</f>
        <v>0.37951000000000001</v>
      </c>
      <c r="I122" s="27">
        <f t="shared" si="38"/>
        <v>945000</v>
      </c>
      <c r="K122" s="27">
        <f t="shared" si="34"/>
        <v>5250</v>
      </c>
      <c r="L122" s="27">
        <f t="shared" si="39"/>
        <v>598500</v>
      </c>
      <c r="M122" s="27">
        <f t="shared" si="35"/>
        <v>1992.4275</v>
      </c>
      <c r="N122" s="27">
        <f t="shared" si="36"/>
        <v>1992.4275</v>
      </c>
      <c r="O122" s="27">
        <f t="shared" si="40"/>
        <v>-131494.07250000047</v>
      </c>
      <c r="P122" s="27">
        <f t="shared" si="41"/>
        <v>131494.07250000047</v>
      </c>
    </row>
    <row r="123" spans="1:16">
      <c r="A123" s="31">
        <v>39295</v>
      </c>
      <c r="C123" s="6">
        <v>115</v>
      </c>
      <c r="D123" s="29">
        <f t="shared" si="32"/>
        <v>5250</v>
      </c>
      <c r="E123" s="29">
        <f t="shared" si="37"/>
        <v>603750</v>
      </c>
      <c r="F123" s="29">
        <f t="shared" si="33"/>
        <v>-341250</v>
      </c>
      <c r="G123" s="34">
        <f>+Inputs!$D$3</f>
        <v>0.37951000000000001</v>
      </c>
      <c r="I123" s="27">
        <f t="shared" si="38"/>
        <v>945000</v>
      </c>
      <c r="K123" s="27">
        <f t="shared" si="34"/>
        <v>5250</v>
      </c>
      <c r="L123" s="27">
        <f t="shared" si="39"/>
        <v>603750</v>
      </c>
      <c r="M123" s="27">
        <f t="shared" si="35"/>
        <v>1992.4275</v>
      </c>
      <c r="N123" s="27">
        <f t="shared" si="36"/>
        <v>1992.4275</v>
      </c>
      <c r="O123" s="27">
        <f t="shared" si="40"/>
        <v>-129501.64500000047</v>
      </c>
      <c r="P123" s="27">
        <f t="shared" si="41"/>
        <v>129501.64500000047</v>
      </c>
    </row>
    <row r="124" spans="1:16">
      <c r="A124" s="30">
        <v>39326</v>
      </c>
      <c r="C124" s="6">
        <v>116</v>
      </c>
      <c r="D124" s="29">
        <f t="shared" si="32"/>
        <v>5250</v>
      </c>
      <c r="E124" s="29">
        <f t="shared" si="37"/>
        <v>609000</v>
      </c>
      <c r="F124" s="29">
        <f t="shared" si="33"/>
        <v>-336000</v>
      </c>
      <c r="G124" s="34">
        <f>+Inputs!$D$3</f>
        <v>0.37951000000000001</v>
      </c>
      <c r="I124" s="27">
        <f t="shared" si="38"/>
        <v>945000</v>
      </c>
      <c r="K124" s="27">
        <f t="shared" si="34"/>
        <v>5250</v>
      </c>
      <c r="L124" s="27">
        <f t="shared" si="39"/>
        <v>609000</v>
      </c>
      <c r="M124" s="27">
        <f t="shared" si="35"/>
        <v>1992.4275</v>
      </c>
      <c r="N124" s="27">
        <f t="shared" si="36"/>
        <v>1992.4275</v>
      </c>
      <c r="O124" s="27">
        <f t="shared" si="40"/>
        <v>-127509.21750000046</v>
      </c>
      <c r="P124" s="27">
        <f t="shared" si="41"/>
        <v>127509.21750000046</v>
      </c>
    </row>
    <row r="125" spans="1:16">
      <c r="A125" s="31">
        <v>39356</v>
      </c>
      <c r="C125" s="6">
        <v>117</v>
      </c>
      <c r="D125" s="29">
        <f t="shared" si="32"/>
        <v>5250</v>
      </c>
      <c r="E125" s="29">
        <f t="shared" si="37"/>
        <v>614250</v>
      </c>
      <c r="F125" s="29">
        <f t="shared" si="33"/>
        <v>-330750</v>
      </c>
      <c r="G125" s="34">
        <f>+Inputs!$D$3</f>
        <v>0.37951000000000001</v>
      </c>
      <c r="I125" s="27">
        <f t="shared" si="38"/>
        <v>945000</v>
      </c>
      <c r="K125" s="27">
        <f t="shared" si="34"/>
        <v>5250</v>
      </c>
      <c r="L125" s="27">
        <f t="shared" si="39"/>
        <v>614250</v>
      </c>
      <c r="M125" s="27">
        <f t="shared" si="35"/>
        <v>1992.4275</v>
      </c>
      <c r="N125" s="27">
        <f t="shared" si="36"/>
        <v>1992.4275</v>
      </c>
      <c r="O125" s="27">
        <f t="shared" si="40"/>
        <v>-125516.79000000046</v>
      </c>
      <c r="P125" s="27">
        <f t="shared" si="41"/>
        <v>125516.79000000046</v>
      </c>
    </row>
    <row r="126" spans="1:16">
      <c r="A126" s="30">
        <v>39387</v>
      </c>
      <c r="C126" s="6">
        <v>118</v>
      </c>
      <c r="D126" s="29">
        <f t="shared" si="32"/>
        <v>5250</v>
      </c>
      <c r="E126" s="29">
        <f t="shared" si="37"/>
        <v>619500</v>
      </c>
      <c r="F126" s="29">
        <f t="shared" si="33"/>
        <v>-325500</v>
      </c>
      <c r="G126" s="34">
        <f>+Inputs!$D$3</f>
        <v>0.37951000000000001</v>
      </c>
      <c r="I126" s="27">
        <f t="shared" si="38"/>
        <v>945000</v>
      </c>
      <c r="K126" s="27">
        <f t="shared" si="34"/>
        <v>5250</v>
      </c>
      <c r="L126" s="27">
        <f t="shared" si="39"/>
        <v>619500</v>
      </c>
      <c r="M126" s="27">
        <f t="shared" si="35"/>
        <v>1992.4275</v>
      </c>
      <c r="N126" s="27">
        <f t="shared" si="36"/>
        <v>1992.4275</v>
      </c>
      <c r="O126" s="27">
        <f t="shared" si="40"/>
        <v>-123524.36250000045</v>
      </c>
      <c r="P126" s="27">
        <f t="shared" si="41"/>
        <v>123524.36250000045</v>
      </c>
    </row>
    <row r="127" spans="1:16">
      <c r="A127" s="31">
        <v>39417</v>
      </c>
      <c r="C127" s="6">
        <v>119</v>
      </c>
      <c r="D127" s="29">
        <f t="shared" si="32"/>
        <v>5250</v>
      </c>
      <c r="E127" s="29">
        <f t="shared" si="37"/>
        <v>624750</v>
      </c>
      <c r="F127" s="29">
        <f t="shared" si="33"/>
        <v>-320250</v>
      </c>
      <c r="G127" s="34">
        <f>+Inputs!$D$3</f>
        <v>0.37951000000000001</v>
      </c>
      <c r="I127" s="27">
        <f t="shared" si="38"/>
        <v>945000</v>
      </c>
      <c r="K127" s="27">
        <f t="shared" si="34"/>
        <v>5250</v>
      </c>
      <c r="L127" s="27">
        <f t="shared" si="39"/>
        <v>624750</v>
      </c>
      <c r="M127" s="27">
        <f t="shared" si="35"/>
        <v>1992.4275</v>
      </c>
      <c r="N127" s="27">
        <f t="shared" si="36"/>
        <v>1992.4275</v>
      </c>
      <c r="O127" s="27">
        <f t="shared" si="40"/>
        <v>-121531.93500000045</v>
      </c>
      <c r="P127" s="27">
        <f t="shared" si="41"/>
        <v>121531.93500000045</v>
      </c>
    </row>
    <row r="128" spans="1:16">
      <c r="A128" s="30">
        <v>39448</v>
      </c>
      <c r="C128" s="6">
        <v>120</v>
      </c>
      <c r="D128" s="29">
        <f t="shared" si="32"/>
        <v>5250</v>
      </c>
      <c r="E128" s="29">
        <f t="shared" si="37"/>
        <v>630000</v>
      </c>
      <c r="F128" s="29">
        <f t="shared" si="33"/>
        <v>-315000</v>
      </c>
      <c r="G128" s="34">
        <f>+Inputs!$D$3</f>
        <v>0.37951000000000001</v>
      </c>
      <c r="I128" s="27">
        <f t="shared" si="38"/>
        <v>945000</v>
      </c>
      <c r="K128" s="27">
        <f t="shared" si="34"/>
        <v>5250</v>
      </c>
      <c r="L128" s="27">
        <f t="shared" si="39"/>
        <v>630000</v>
      </c>
      <c r="M128" s="27">
        <f t="shared" si="35"/>
        <v>1992.4275</v>
      </c>
      <c r="N128" s="27">
        <f t="shared" si="36"/>
        <v>1992.4275</v>
      </c>
      <c r="O128" s="27">
        <f t="shared" si="40"/>
        <v>-119539.50750000044</v>
      </c>
      <c r="P128" s="27">
        <f t="shared" si="41"/>
        <v>119539.50750000044</v>
      </c>
    </row>
    <row r="129" spans="1:16">
      <c r="A129" s="31">
        <v>39479</v>
      </c>
      <c r="C129" s="6">
        <v>121</v>
      </c>
      <c r="D129" s="29">
        <f t="shared" si="32"/>
        <v>5250</v>
      </c>
      <c r="E129" s="29">
        <f t="shared" si="37"/>
        <v>635250</v>
      </c>
      <c r="F129" s="29">
        <f t="shared" si="33"/>
        <v>-309750</v>
      </c>
      <c r="G129" s="34">
        <f>+Inputs!$D$3</f>
        <v>0.37951000000000001</v>
      </c>
      <c r="I129" s="27">
        <f t="shared" si="38"/>
        <v>945000</v>
      </c>
      <c r="K129" s="27">
        <f t="shared" si="34"/>
        <v>5250</v>
      </c>
      <c r="L129" s="27">
        <f t="shared" si="39"/>
        <v>635250</v>
      </c>
      <c r="M129" s="27">
        <f t="shared" si="35"/>
        <v>1992.4275</v>
      </c>
      <c r="N129" s="27">
        <f t="shared" si="36"/>
        <v>1992.4275</v>
      </c>
      <c r="O129" s="27">
        <f t="shared" si="40"/>
        <v>-117547.08000000044</v>
      </c>
      <c r="P129" s="27">
        <f t="shared" si="41"/>
        <v>117547.08000000044</v>
      </c>
    </row>
    <row r="130" spans="1:16">
      <c r="A130" s="30">
        <v>39508</v>
      </c>
      <c r="C130" s="6">
        <v>122</v>
      </c>
      <c r="D130" s="29">
        <f t="shared" si="32"/>
        <v>5250</v>
      </c>
      <c r="E130" s="29">
        <f t="shared" si="37"/>
        <v>640500</v>
      </c>
      <c r="F130" s="29">
        <f t="shared" si="33"/>
        <v>-304500</v>
      </c>
      <c r="G130" s="34">
        <f>+Inputs!$D$3</f>
        <v>0.37951000000000001</v>
      </c>
      <c r="I130" s="27">
        <f t="shared" si="38"/>
        <v>945000</v>
      </c>
      <c r="K130" s="27">
        <f t="shared" si="34"/>
        <v>5250</v>
      </c>
      <c r="L130" s="27">
        <f t="shared" si="39"/>
        <v>640500</v>
      </c>
      <c r="M130" s="27">
        <f t="shared" si="35"/>
        <v>1992.4275</v>
      </c>
      <c r="N130" s="27">
        <f t="shared" si="36"/>
        <v>1992.4275</v>
      </c>
      <c r="O130" s="27">
        <f t="shared" si="40"/>
        <v>-115554.65250000043</v>
      </c>
      <c r="P130" s="27">
        <f t="shared" si="41"/>
        <v>115554.65250000043</v>
      </c>
    </row>
    <row r="131" spans="1:16">
      <c r="A131" s="31">
        <v>39539</v>
      </c>
      <c r="C131" s="6">
        <v>123</v>
      </c>
      <c r="D131" s="29">
        <f t="shared" si="32"/>
        <v>5250</v>
      </c>
      <c r="E131" s="29">
        <f t="shared" si="37"/>
        <v>645750</v>
      </c>
      <c r="F131" s="29">
        <f t="shared" si="33"/>
        <v>-299250</v>
      </c>
      <c r="G131" s="34">
        <f>+Inputs!$D$3</f>
        <v>0.37951000000000001</v>
      </c>
      <c r="I131" s="27">
        <f t="shared" si="38"/>
        <v>945000</v>
      </c>
      <c r="K131" s="27">
        <f t="shared" si="34"/>
        <v>5250</v>
      </c>
      <c r="L131" s="27">
        <f t="shared" si="39"/>
        <v>645750</v>
      </c>
      <c r="M131" s="27">
        <f t="shared" si="35"/>
        <v>1992.4275</v>
      </c>
      <c r="N131" s="27">
        <f t="shared" si="36"/>
        <v>1992.4275</v>
      </c>
      <c r="O131" s="27">
        <f t="shared" si="40"/>
        <v>-113562.22500000043</v>
      </c>
      <c r="P131" s="27">
        <f t="shared" si="41"/>
        <v>113562.22500000043</v>
      </c>
    </row>
    <row r="132" spans="1:16">
      <c r="A132" s="30">
        <v>39569</v>
      </c>
      <c r="C132" s="6">
        <v>124</v>
      </c>
      <c r="D132" s="29">
        <f t="shared" si="32"/>
        <v>5250</v>
      </c>
      <c r="E132" s="29">
        <f t="shared" si="37"/>
        <v>651000</v>
      </c>
      <c r="F132" s="29">
        <f t="shared" si="33"/>
        <v>-294000</v>
      </c>
      <c r="G132" s="34">
        <f>+Inputs!$D$3</f>
        <v>0.37951000000000001</v>
      </c>
      <c r="I132" s="27">
        <f t="shared" si="38"/>
        <v>945000</v>
      </c>
      <c r="K132" s="27">
        <f t="shared" si="34"/>
        <v>5250</v>
      </c>
      <c r="L132" s="27">
        <f t="shared" si="39"/>
        <v>651000</v>
      </c>
      <c r="M132" s="27">
        <f t="shared" si="35"/>
        <v>1992.4275</v>
      </c>
      <c r="N132" s="27">
        <f t="shared" si="36"/>
        <v>1992.4275</v>
      </c>
      <c r="O132" s="27">
        <f t="shared" si="40"/>
        <v>-111569.79750000042</v>
      </c>
      <c r="P132" s="27">
        <f t="shared" si="41"/>
        <v>111569.79750000042</v>
      </c>
    </row>
    <row r="133" spans="1:16">
      <c r="A133" s="31">
        <v>39600</v>
      </c>
      <c r="C133" s="6">
        <v>125</v>
      </c>
      <c r="D133" s="29">
        <f t="shared" si="32"/>
        <v>5250</v>
      </c>
      <c r="E133" s="29">
        <f t="shared" si="37"/>
        <v>656250</v>
      </c>
      <c r="F133" s="29">
        <f t="shared" si="33"/>
        <v>-288750</v>
      </c>
      <c r="G133" s="34">
        <f>+Inputs!$D$3</f>
        <v>0.37951000000000001</v>
      </c>
      <c r="I133" s="27">
        <f t="shared" si="38"/>
        <v>945000</v>
      </c>
      <c r="K133" s="27">
        <f t="shared" si="34"/>
        <v>5250</v>
      </c>
      <c r="L133" s="27">
        <f t="shared" si="39"/>
        <v>656250</v>
      </c>
      <c r="M133" s="27">
        <f t="shared" si="35"/>
        <v>1992.4275</v>
      </c>
      <c r="N133" s="27">
        <f t="shared" si="36"/>
        <v>1992.4275</v>
      </c>
      <c r="O133" s="27">
        <f t="shared" si="40"/>
        <v>-109577.37000000042</v>
      </c>
      <c r="P133" s="27">
        <f t="shared" si="41"/>
        <v>109577.37000000042</v>
      </c>
    </row>
    <row r="134" spans="1:16">
      <c r="A134" s="30">
        <v>39630</v>
      </c>
      <c r="C134" s="6">
        <v>126</v>
      </c>
      <c r="D134" s="29">
        <f t="shared" si="32"/>
        <v>5250</v>
      </c>
      <c r="E134" s="29">
        <f t="shared" si="37"/>
        <v>661500</v>
      </c>
      <c r="F134" s="29">
        <f t="shared" si="33"/>
        <v>-283500</v>
      </c>
      <c r="G134" s="34">
        <f>+Inputs!$D$3</f>
        <v>0.37951000000000001</v>
      </c>
      <c r="I134" s="27">
        <f t="shared" si="38"/>
        <v>945000</v>
      </c>
      <c r="K134" s="27">
        <f t="shared" si="34"/>
        <v>5250</v>
      </c>
      <c r="L134" s="27">
        <f t="shared" si="39"/>
        <v>661500</v>
      </c>
      <c r="M134" s="27">
        <f t="shared" si="35"/>
        <v>1992.4275</v>
      </c>
      <c r="N134" s="27">
        <f t="shared" si="36"/>
        <v>1992.4275</v>
      </c>
      <c r="O134" s="27">
        <f t="shared" si="40"/>
        <v>-107584.94250000041</v>
      </c>
      <c r="P134" s="27">
        <f t="shared" si="41"/>
        <v>107584.94250000041</v>
      </c>
    </row>
    <row r="135" spans="1:16">
      <c r="A135" s="31">
        <v>39661</v>
      </c>
      <c r="C135" s="6">
        <v>127</v>
      </c>
      <c r="D135" s="29">
        <f t="shared" si="32"/>
        <v>5250</v>
      </c>
      <c r="E135" s="29">
        <f t="shared" si="37"/>
        <v>666750</v>
      </c>
      <c r="F135" s="29">
        <f t="shared" si="33"/>
        <v>-278250</v>
      </c>
      <c r="G135" s="34">
        <f>+Inputs!$D$3</f>
        <v>0.37951000000000001</v>
      </c>
      <c r="I135" s="27">
        <f t="shared" si="38"/>
        <v>945000</v>
      </c>
      <c r="K135" s="27">
        <f t="shared" si="34"/>
        <v>5250</v>
      </c>
      <c r="L135" s="27">
        <f t="shared" si="39"/>
        <v>666750</v>
      </c>
      <c r="M135" s="27">
        <f t="shared" si="35"/>
        <v>1992.4275</v>
      </c>
      <c r="N135" s="27">
        <f t="shared" si="36"/>
        <v>1992.4275</v>
      </c>
      <c r="O135" s="27">
        <f t="shared" si="40"/>
        <v>-105592.51500000041</v>
      </c>
      <c r="P135" s="27">
        <f t="shared" si="41"/>
        <v>105592.51500000041</v>
      </c>
    </row>
    <row r="136" spans="1:16">
      <c r="A136" s="30">
        <v>39692</v>
      </c>
      <c r="C136" s="6">
        <v>128</v>
      </c>
      <c r="D136" s="29">
        <f t="shared" si="32"/>
        <v>5250</v>
      </c>
      <c r="E136" s="29">
        <f t="shared" si="37"/>
        <v>672000</v>
      </c>
      <c r="F136" s="29">
        <f t="shared" si="33"/>
        <v>-273000</v>
      </c>
      <c r="G136" s="34">
        <f>+Inputs!$D$3</f>
        <v>0.37951000000000001</v>
      </c>
      <c r="I136" s="27">
        <f t="shared" si="38"/>
        <v>945000</v>
      </c>
      <c r="K136" s="27">
        <f t="shared" si="34"/>
        <v>5250</v>
      </c>
      <c r="L136" s="27">
        <f t="shared" si="39"/>
        <v>672000</v>
      </c>
      <c r="M136" s="27">
        <f t="shared" si="35"/>
        <v>1992.4275</v>
      </c>
      <c r="N136" s="27">
        <f t="shared" si="36"/>
        <v>1992.4275</v>
      </c>
      <c r="O136" s="27">
        <f t="shared" si="40"/>
        <v>-103600.0875000004</v>
      </c>
      <c r="P136" s="27">
        <f t="shared" si="41"/>
        <v>103600.0875000004</v>
      </c>
    </row>
    <row r="137" spans="1:16">
      <c r="A137" s="31">
        <v>39722</v>
      </c>
      <c r="C137" s="6">
        <v>129</v>
      </c>
      <c r="D137" s="29">
        <f t="shared" ref="D137:D151" si="42">ROUND(-(+$B$9/180)*1,0)</f>
        <v>5250</v>
      </c>
      <c r="E137" s="29">
        <f t="shared" si="37"/>
        <v>677250</v>
      </c>
      <c r="F137" s="29">
        <f t="shared" ref="F137:F168" si="43">$B$9+E137</f>
        <v>-267750</v>
      </c>
      <c r="G137" s="34">
        <f>+Inputs!$D$3</f>
        <v>0.37951000000000001</v>
      </c>
      <c r="I137" s="27">
        <f t="shared" si="38"/>
        <v>945000</v>
      </c>
      <c r="K137" s="27">
        <f t="shared" ref="K137:K168" si="44">D137</f>
        <v>5250</v>
      </c>
      <c r="L137" s="27">
        <f t="shared" si="39"/>
        <v>677250</v>
      </c>
      <c r="M137" s="27">
        <f t="shared" ref="M137:M168" si="45">K137*G137</f>
        <v>1992.4275</v>
      </c>
      <c r="N137" s="27">
        <f t="shared" ref="N137:N168" si="46">M137-J137</f>
        <v>1992.4275</v>
      </c>
      <c r="O137" s="27">
        <f t="shared" si="40"/>
        <v>-101607.6600000004</v>
      </c>
      <c r="P137" s="27">
        <f t="shared" si="41"/>
        <v>101607.6600000004</v>
      </c>
    </row>
    <row r="138" spans="1:16">
      <c r="A138" s="30">
        <v>39753</v>
      </c>
      <c r="C138" s="6">
        <v>130</v>
      </c>
      <c r="D138" s="29">
        <f t="shared" si="42"/>
        <v>5250</v>
      </c>
      <c r="E138" s="29">
        <f t="shared" ref="E138:E169" si="47">+E137+D138</f>
        <v>682500</v>
      </c>
      <c r="F138" s="29">
        <f t="shared" si="43"/>
        <v>-262500</v>
      </c>
      <c r="G138" s="34">
        <f>+Inputs!$D$3</f>
        <v>0.37951000000000001</v>
      </c>
      <c r="I138" s="27">
        <f t="shared" ref="I138:I169" si="48">+I137+H138</f>
        <v>945000</v>
      </c>
      <c r="K138" s="27">
        <f t="shared" si="44"/>
        <v>5250</v>
      </c>
      <c r="L138" s="27">
        <f t="shared" ref="L138:L169" si="49">+L137+K138</f>
        <v>682500</v>
      </c>
      <c r="M138" s="27">
        <f t="shared" si="45"/>
        <v>1992.4275</v>
      </c>
      <c r="N138" s="27">
        <f t="shared" si="46"/>
        <v>1992.4275</v>
      </c>
      <c r="O138" s="27">
        <f t="shared" ref="O138:O169" si="50">+O137+N138</f>
        <v>-99615.232500000391</v>
      </c>
      <c r="P138" s="27">
        <f t="shared" ref="P138:P169" si="51">P137-N138</f>
        <v>99615.232500000391</v>
      </c>
    </row>
    <row r="139" spans="1:16">
      <c r="A139" s="31">
        <v>39783</v>
      </c>
      <c r="C139" s="6">
        <v>131</v>
      </c>
      <c r="D139" s="29">
        <f t="shared" si="42"/>
        <v>5250</v>
      </c>
      <c r="E139" s="29">
        <f t="shared" si="47"/>
        <v>687750</v>
      </c>
      <c r="F139" s="29">
        <f t="shared" si="43"/>
        <v>-257250</v>
      </c>
      <c r="G139" s="34">
        <f>+Inputs!$D$3</f>
        <v>0.37951000000000001</v>
      </c>
      <c r="I139" s="27">
        <f t="shared" si="48"/>
        <v>945000</v>
      </c>
      <c r="K139" s="27">
        <f t="shared" si="44"/>
        <v>5250</v>
      </c>
      <c r="L139" s="27">
        <f t="shared" si="49"/>
        <v>687750</v>
      </c>
      <c r="M139" s="27">
        <f t="shared" si="45"/>
        <v>1992.4275</v>
      </c>
      <c r="N139" s="27">
        <f t="shared" si="46"/>
        <v>1992.4275</v>
      </c>
      <c r="O139" s="27">
        <f t="shared" si="50"/>
        <v>-97622.805000000386</v>
      </c>
      <c r="P139" s="27">
        <f t="shared" si="51"/>
        <v>97622.805000000386</v>
      </c>
    </row>
    <row r="140" spans="1:16">
      <c r="A140" s="30">
        <v>39814</v>
      </c>
      <c r="C140" s="6">
        <v>132</v>
      </c>
      <c r="D140" s="29">
        <f t="shared" si="42"/>
        <v>5250</v>
      </c>
      <c r="E140" s="29">
        <f t="shared" si="47"/>
        <v>693000</v>
      </c>
      <c r="F140" s="29">
        <f t="shared" si="43"/>
        <v>-252000</v>
      </c>
      <c r="G140" s="34">
        <f>+Inputs!$D$3</f>
        <v>0.37951000000000001</v>
      </c>
      <c r="I140" s="27">
        <f t="shared" si="48"/>
        <v>945000</v>
      </c>
      <c r="K140" s="27">
        <f t="shared" si="44"/>
        <v>5250</v>
      </c>
      <c r="L140" s="27">
        <f t="shared" si="49"/>
        <v>693000</v>
      </c>
      <c r="M140" s="27">
        <f t="shared" si="45"/>
        <v>1992.4275</v>
      </c>
      <c r="N140" s="27">
        <f t="shared" si="46"/>
        <v>1992.4275</v>
      </c>
      <c r="O140" s="27">
        <f t="shared" si="50"/>
        <v>-95630.377500000381</v>
      </c>
      <c r="P140" s="27">
        <f t="shared" si="51"/>
        <v>95630.377500000381</v>
      </c>
    </row>
    <row r="141" spans="1:16">
      <c r="A141" s="31">
        <v>39845</v>
      </c>
      <c r="C141" s="6">
        <v>133</v>
      </c>
      <c r="D141" s="29">
        <f t="shared" si="42"/>
        <v>5250</v>
      </c>
      <c r="E141" s="29">
        <f t="shared" si="47"/>
        <v>698250</v>
      </c>
      <c r="F141" s="29">
        <f t="shared" si="43"/>
        <v>-246750</v>
      </c>
      <c r="G141" s="34">
        <f>+Inputs!$D$3</f>
        <v>0.37951000000000001</v>
      </c>
      <c r="I141" s="27">
        <f t="shared" si="48"/>
        <v>945000</v>
      </c>
      <c r="K141" s="27">
        <f t="shared" si="44"/>
        <v>5250</v>
      </c>
      <c r="L141" s="27">
        <f t="shared" si="49"/>
        <v>698250</v>
      </c>
      <c r="M141" s="27">
        <f t="shared" si="45"/>
        <v>1992.4275</v>
      </c>
      <c r="N141" s="27">
        <f t="shared" si="46"/>
        <v>1992.4275</v>
      </c>
      <c r="O141" s="27">
        <f t="shared" si="50"/>
        <v>-93637.950000000375</v>
      </c>
      <c r="P141" s="27">
        <f t="shared" si="51"/>
        <v>93637.950000000375</v>
      </c>
    </row>
    <row r="142" spans="1:16">
      <c r="A142" s="30">
        <v>39873</v>
      </c>
      <c r="C142" s="6">
        <v>134</v>
      </c>
      <c r="D142" s="29">
        <f t="shared" si="42"/>
        <v>5250</v>
      </c>
      <c r="E142" s="29">
        <f t="shared" si="47"/>
        <v>703500</v>
      </c>
      <c r="F142" s="29">
        <f t="shared" si="43"/>
        <v>-241500</v>
      </c>
      <c r="G142" s="34">
        <f>+Inputs!$D$3</f>
        <v>0.37951000000000001</v>
      </c>
      <c r="I142" s="27">
        <f t="shared" si="48"/>
        <v>945000</v>
      </c>
      <c r="K142" s="27">
        <f t="shared" si="44"/>
        <v>5250</v>
      </c>
      <c r="L142" s="27">
        <f t="shared" si="49"/>
        <v>703500</v>
      </c>
      <c r="M142" s="27">
        <f t="shared" si="45"/>
        <v>1992.4275</v>
      </c>
      <c r="N142" s="27">
        <f t="shared" si="46"/>
        <v>1992.4275</v>
      </c>
      <c r="O142" s="27">
        <f t="shared" si="50"/>
        <v>-91645.52250000037</v>
      </c>
      <c r="P142" s="27">
        <f t="shared" si="51"/>
        <v>91645.52250000037</v>
      </c>
    </row>
    <row r="143" spans="1:16">
      <c r="A143" s="31">
        <v>39904</v>
      </c>
      <c r="C143" s="6">
        <v>135</v>
      </c>
      <c r="D143" s="29">
        <f t="shared" si="42"/>
        <v>5250</v>
      </c>
      <c r="E143" s="29">
        <f t="shared" si="47"/>
        <v>708750</v>
      </c>
      <c r="F143" s="29">
        <f t="shared" si="43"/>
        <v>-236250</v>
      </c>
      <c r="G143" s="34">
        <f>+Inputs!$D$3</f>
        <v>0.37951000000000001</v>
      </c>
      <c r="I143" s="27">
        <f t="shared" si="48"/>
        <v>945000</v>
      </c>
      <c r="K143" s="27">
        <f t="shared" si="44"/>
        <v>5250</v>
      </c>
      <c r="L143" s="27">
        <f t="shared" si="49"/>
        <v>708750</v>
      </c>
      <c r="M143" s="27">
        <f t="shared" si="45"/>
        <v>1992.4275</v>
      </c>
      <c r="N143" s="27">
        <f t="shared" si="46"/>
        <v>1992.4275</v>
      </c>
      <c r="O143" s="27">
        <f t="shared" si="50"/>
        <v>-89653.095000000365</v>
      </c>
      <c r="P143" s="27">
        <f t="shared" si="51"/>
        <v>89653.095000000365</v>
      </c>
    </row>
    <row r="144" spans="1:16">
      <c r="A144" s="30">
        <v>39934</v>
      </c>
      <c r="C144" s="6">
        <v>136</v>
      </c>
      <c r="D144" s="29">
        <f t="shared" si="42"/>
        <v>5250</v>
      </c>
      <c r="E144" s="29">
        <f t="shared" si="47"/>
        <v>714000</v>
      </c>
      <c r="F144" s="29">
        <f t="shared" si="43"/>
        <v>-231000</v>
      </c>
      <c r="G144" s="34">
        <f>+Inputs!$D$3</f>
        <v>0.37951000000000001</v>
      </c>
      <c r="I144" s="27">
        <f t="shared" si="48"/>
        <v>945000</v>
      </c>
      <c r="K144" s="27">
        <f t="shared" si="44"/>
        <v>5250</v>
      </c>
      <c r="L144" s="27">
        <f t="shared" si="49"/>
        <v>714000</v>
      </c>
      <c r="M144" s="27">
        <f t="shared" si="45"/>
        <v>1992.4275</v>
      </c>
      <c r="N144" s="27">
        <f t="shared" si="46"/>
        <v>1992.4275</v>
      </c>
      <c r="O144" s="27">
        <f t="shared" si="50"/>
        <v>-87660.66750000036</v>
      </c>
      <c r="P144" s="27">
        <f t="shared" si="51"/>
        <v>87660.66750000036</v>
      </c>
    </row>
    <row r="145" spans="1:19">
      <c r="A145" s="31">
        <v>39965</v>
      </c>
      <c r="C145" s="6">
        <v>137</v>
      </c>
      <c r="D145" s="29">
        <f t="shared" si="42"/>
        <v>5250</v>
      </c>
      <c r="E145" s="29">
        <f t="shared" si="47"/>
        <v>719250</v>
      </c>
      <c r="F145" s="29">
        <f t="shared" si="43"/>
        <v>-225750</v>
      </c>
      <c r="G145" s="34">
        <f>+Inputs!$D$3</f>
        <v>0.37951000000000001</v>
      </c>
      <c r="I145" s="27">
        <f t="shared" si="48"/>
        <v>945000</v>
      </c>
      <c r="K145" s="27">
        <f t="shared" si="44"/>
        <v>5250</v>
      </c>
      <c r="L145" s="27">
        <f t="shared" si="49"/>
        <v>719250</v>
      </c>
      <c r="M145" s="27">
        <f t="shared" si="45"/>
        <v>1992.4275</v>
      </c>
      <c r="N145" s="27">
        <f t="shared" si="46"/>
        <v>1992.4275</v>
      </c>
      <c r="O145" s="27">
        <f t="shared" si="50"/>
        <v>-85668.240000000354</v>
      </c>
      <c r="P145" s="27">
        <f t="shared" si="51"/>
        <v>85668.240000000354</v>
      </c>
    </row>
    <row r="146" spans="1:19">
      <c r="A146" s="30">
        <v>39995</v>
      </c>
      <c r="C146" s="6">
        <v>138</v>
      </c>
      <c r="D146" s="29">
        <f t="shared" si="42"/>
        <v>5250</v>
      </c>
      <c r="E146" s="29">
        <f t="shared" si="47"/>
        <v>724500</v>
      </c>
      <c r="F146" s="29">
        <f t="shared" si="43"/>
        <v>-220500</v>
      </c>
      <c r="G146" s="34">
        <f>+Inputs!$D$3</f>
        <v>0.37951000000000001</v>
      </c>
      <c r="I146" s="27">
        <f t="shared" si="48"/>
        <v>945000</v>
      </c>
      <c r="K146" s="27">
        <f t="shared" si="44"/>
        <v>5250</v>
      </c>
      <c r="L146" s="27">
        <f t="shared" si="49"/>
        <v>724500</v>
      </c>
      <c r="M146" s="27">
        <f t="shared" si="45"/>
        <v>1992.4275</v>
      </c>
      <c r="N146" s="27">
        <f t="shared" si="46"/>
        <v>1992.4275</v>
      </c>
      <c r="O146" s="27">
        <f t="shared" si="50"/>
        <v>-83675.812500000349</v>
      </c>
      <c r="P146" s="27">
        <f t="shared" si="51"/>
        <v>83675.812500000349</v>
      </c>
    </row>
    <row r="147" spans="1:19">
      <c r="A147" s="31">
        <v>40026</v>
      </c>
      <c r="C147" s="6">
        <v>139</v>
      </c>
      <c r="D147" s="29">
        <f t="shared" si="42"/>
        <v>5250</v>
      </c>
      <c r="E147" s="29">
        <f t="shared" si="47"/>
        <v>729750</v>
      </c>
      <c r="F147" s="29">
        <f t="shared" si="43"/>
        <v>-215250</v>
      </c>
      <c r="G147" s="34">
        <f>+Inputs!$D$3</f>
        <v>0.37951000000000001</v>
      </c>
      <c r="I147" s="27">
        <f t="shared" si="48"/>
        <v>945000</v>
      </c>
      <c r="K147" s="27">
        <f t="shared" si="44"/>
        <v>5250</v>
      </c>
      <c r="L147" s="27">
        <f t="shared" si="49"/>
        <v>729750</v>
      </c>
      <c r="M147" s="27">
        <f t="shared" si="45"/>
        <v>1992.4275</v>
      </c>
      <c r="N147" s="27">
        <f t="shared" si="46"/>
        <v>1992.4275</v>
      </c>
      <c r="O147" s="27">
        <f t="shared" si="50"/>
        <v>-81683.385000000344</v>
      </c>
      <c r="P147" s="27">
        <f t="shared" si="51"/>
        <v>81683.385000000344</v>
      </c>
    </row>
    <row r="148" spans="1:19">
      <c r="A148" s="30">
        <v>40057</v>
      </c>
      <c r="C148" s="6">
        <v>140</v>
      </c>
      <c r="D148" s="29">
        <f t="shared" si="42"/>
        <v>5250</v>
      </c>
      <c r="E148" s="29">
        <f t="shared" si="47"/>
        <v>735000</v>
      </c>
      <c r="F148" s="29">
        <f t="shared" si="43"/>
        <v>-210000</v>
      </c>
      <c r="G148" s="34">
        <f>+Inputs!$D$3</f>
        <v>0.37951000000000001</v>
      </c>
      <c r="I148" s="27">
        <f t="shared" si="48"/>
        <v>945000</v>
      </c>
      <c r="K148" s="27">
        <f t="shared" si="44"/>
        <v>5250</v>
      </c>
      <c r="L148" s="27">
        <f t="shared" si="49"/>
        <v>735000</v>
      </c>
      <c r="M148" s="27">
        <f t="shared" si="45"/>
        <v>1992.4275</v>
      </c>
      <c r="N148" s="27">
        <f t="shared" si="46"/>
        <v>1992.4275</v>
      </c>
      <c r="O148" s="27">
        <f t="shared" si="50"/>
        <v>-79690.957500000339</v>
      </c>
      <c r="P148" s="27">
        <f t="shared" si="51"/>
        <v>79690.957500000339</v>
      </c>
    </row>
    <row r="149" spans="1:19">
      <c r="A149" s="31">
        <v>40087</v>
      </c>
      <c r="C149" s="6">
        <v>141</v>
      </c>
      <c r="D149" s="29">
        <f t="shared" si="42"/>
        <v>5250</v>
      </c>
      <c r="E149" s="29">
        <f t="shared" si="47"/>
        <v>740250</v>
      </c>
      <c r="F149" s="29">
        <f t="shared" si="43"/>
        <v>-204750</v>
      </c>
      <c r="G149" s="34">
        <f>+Inputs!$D$3</f>
        <v>0.37951000000000001</v>
      </c>
      <c r="I149" s="27">
        <f t="shared" si="48"/>
        <v>945000</v>
      </c>
      <c r="K149" s="27">
        <f t="shared" si="44"/>
        <v>5250</v>
      </c>
      <c r="L149" s="27">
        <f t="shared" si="49"/>
        <v>740250</v>
      </c>
      <c r="M149" s="27">
        <f t="shared" si="45"/>
        <v>1992.4275</v>
      </c>
      <c r="N149" s="27">
        <f t="shared" si="46"/>
        <v>1992.4275</v>
      </c>
      <c r="O149" s="27">
        <f t="shared" si="50"/>
        <v>-77698.530000000334</v>
      </c>
      <c r="P149" s="27">
        <f t="shared" si="51"/>
        <v>77698.530000000334</v>
      </c>
    </row>
    <row r="150" spans="1:19">
      <c r="A150" s="30">
        <v>40118</v>
      </c>
      <c r="C150" s="6">
        <v>142</v>
      </c>
      <c r="D150" s="29">
        <f t="shared" si="42"/>
        <v>5250</v>
      </c>
      <c r="E150" s="29">
        <f t="shared" si="47"/>
        <v>745500</v>
      </c>
      <c r="F150" s="29">
        <f t="shared" si="43"/>
        <v>-199500</v>
      </c>
      <c r="G150" s="34">
        <f>+Inputs!$D$3</f>
        <v>0.37951000000000001</v>
      </c>
      <c r="I150" s="27">
        <f t="shared" si="48"/>
        <v>945000</v>
      </c>
      <c r="K150" s="27">
        <f t="shared" si="44"/>
        <v>5250</v>
      </c>
      <c r="L150" s="27">
        <f t="shared" si="49"/>
        <v>745500</v>
      </c>
      <c r="M150" s="27">
        <f t="shared" si="45"/>
        <v>1992.4275</v>
      </c>
      <c r="N150" s="27">
        <f t="shared" si="46"/>
        <v>1992.4275</v>
      </c>
      <c r="O150" s="27">
        <f t="shared" si="50"/>
        <v>-75706.102500000328</v>
      </c>
      <c r="P150" s="27">
        <f t="shared" si="51"/>
        <v>75706.102500000328</v>
      </c>
    </row>
    <row r="151" spans="1:19">
      <c r="A151" s="31">
        <v>40148</v>
      </c>
      <c r="C151" s="6">
        <v>143</v>
      </c>
      <c r="D151" s="29">
        <f t="shared" si="42"/>
        <v>5250</v>
      </c>
      <c r="E151" s="29">
        <f t="shared" si="47"/>
        <v>750750</v>
      </c>
      <c r="F151" s="29">
        <f t="shared" si="43"/>
        <v>-194250</v>
      </c>
      <c r="G151" s="34">
        <f>+Inputs!$D$3</f>
        <v>0.37951000000000001</v>
      </c>
      <c r="I151" s="27">
        <f t="shared" si="48"/>
        <v>945000</v>
      </c>
      <c r="K151" s="27">
        <f t="shared" si="44"/>
        <v>5250</v>
      </c>
      <c r="L151" s="27">
        <f t="shared" si="49"/>
        <v>750750</v>
      </c>
      <c r="M151" s="27">
        <f t="shared" si="45"/>
        <v>1992.4275</v>
      </c>
      <c r="N151" s="27">
        <f t="shared" si="46"/>
        <v>1992.4275</v>
      </c>
      <c r="O151" s="27">
        <f t="shared" si="50"/>
        <v>-73713.675000000323</v>
      </c>
      <c r="P151" s="27">
        <f t="shared" si="51"/>
        <v>73713.675000000323</v>
      </c>
    </row>
    <row r="152" spans="1:19" s="237" customFormat="1">
      <c r="A152" s="236">
        <v>40179</v>
      </c>
      <c r="C152" s="238">
        <v>144</v>
      </c>
      <c r="D152" s="239">
        <f>ROUND(-($F$151/60)*1,0)</f>
        <v>3238</v>
      </c>
      <c r="E152" s="239">
        <f t="shared" si="47"/>
        <v>753988</v>
      </c>
      <c r="F152" s="239">
        <f t="shared" si="43"/>
        <v>-191012</v>
      </c>
      <c r="G152" s="240">
        <f>+Inputs!$D$3</f>
        <v>0.37951000000000001</v>
      </c>
      <c r="I152" s="241">
        <f t="shared" si="48"/>
        <v>945000</v>
      </c>
      <c r="K152" s="241">
        <f t="shared" si="44"/>
        <v>3238</v>
      </c>
      <c r="L152" s="241">
        <f t="shared" si="49"/>
        <v>753988</v>
      </c>
      <c r="M152" s="241">
        <f t="shared" si="45"/>
        <v>1228.85338</v>
      </c>
      <c r="N152" s="241">
        <f t="shared" si="46"/>
        <v>1228.85338</v>
      </c>
      <c r="O152" s="241">
        <f t="shared" si="50"/>
        <v>-72484.821620000323</v>
      </c>
      <c r="P152" s="241">
        <f t="shared" si="51"/>
        <v>72484.821620000323</v>
      </c>
      <c r="Q152" s="242"/>
      <c r="R152" s="242"/>
      <c r="S152" s="242"/>
    </row>
    <row r="153" spans="1:19" s="237" customFormat="1">
      <c r="A153" s="243">
        <v>40210</v>
      </c>
      <c r="C153" s="238">
        <v>145</v>
      </c>
      <c r="D153" s="239">
        <f t="shared" ref="D153:D210" si="52">ROUND(-($F$151/60)*1,0)</f>
        <v>3238</v>
      </c>
      <c r="E153" s="239">
        <f t="shared" si="47"/>
        <v>757226</v>
      </c>
      <c r="F153" s="239">
        <f t="shared" si="43"/>
        <v>-187774</v>
      </c>
      <c r="G153" s="240">
        <f>+Inputs!$D$3</f>
        <v>0.37951000000000001</v>
      </c>
      <c r="I153" s="241">
        <f t="shared" si="48"/>
        <v>945000</v>
      </c>
      <c r="K153" s="241">
        <f t="shared" si="44"/>
        <v>3238</v>
      </c>
      <c r="L153" s="241">
        <f t="shared" si="49"/>
        <v>757226</v>
      </c>
      <c r="M153" s="241">
        <f t="shared" si="45"/>
        <v>1228.85338</v>
      </c>
      <c r="N153" s="241">
        <f t="shared" si="46"/>
        <v>1228.85338</v>
      </c>
      <c r="O153" s="241">
        <f t="shared" si="50"/>
        <v>-71255.968240000322</v>
      </c>
      <c r="P153" s="241">
        <f t="shared" si="51"/>
        <v>71255.968240000322</v>
      </c>
      <c r="Q153" s="242"/>
      <c r="R153" s="242"/>
      <c r="S153" s="242"/>
    </row>
    <row r="154" spans="1:19" s="237" customFormat="1">
      <c r="A154" s="236">
        <v>40238</v>
      </c>
      <c r="C154" s="238">
        <v>146</v>
      </c>
      <c r="D154" s="239">
        <f t="shared" si="52"/>
        <v>3238</v>
      </c>
      <c r="E154" s="239">
        <f t="shared" si="47"/>
        <v>760464</v>
      </c>
      <c r="F154" s="239">
        <f t="shared" si="43"/>
        <v>-184536</v>
      </c>
      <c r="G154" s="240">
        <f>+Inputs!$D$3</f>
        <v>0.37951000000000001</v>
      </c>
      <c r="I154" s="241">
        <f t="shared" si="48"/>
        <v>945000</v>
      </c>
      <c r="K154" s="241">
        <f t="shared" si="44"/>
        <v>3238</v>
      </c>
      <c r="L154" s="241">
        <f t="shared" si="49"/>
        <v>760464</v>
      </c>
      <c r="M154" s="241">
        <f t="shared" si="45"/>
        <v>1228.85338</v>
      </c>
      <c r="N154" s="241">
        <f t="shared" si="46"/>
        <v>1228.85338</v>
      </c>
      <c r="O154" s="241">
        <f t="shared" si="50"/>
        <v>-70027.114860000322</v>
      </c>
      <c r="P154" s="241">
        <f t="shared" si="51"/>
        <v>70027.114860000322</v>
      </c>
      <c r="Q154" s="242"/>
      <c r="R154" s="242"/>
      <c r="S154" s="242"/>
    </row>
    <row r="155" spans="1:19" s="237" customFormat="1">
      <c r="A155" s="243">
        <v>40269</v>
      </c>
      <c r="C155" s="238">
        <v>147</v>
      </c>
      <c r="D155" s="239">
        <f t="shared" si="52"/>
        <v>3238</v>
      </c>
      <c r="E155" s="239">
        <f t="shared" si="47"/>
        <v>763702</v>
      </c>
      <c r="F155" s="239">
        <f t="shared" si="43"/>
        <v>-181298</v>
      </c>
      <c r="G155" s="240">
        <f>+Inputs!$D$3</f>
        <v>0.37951000000000001</v>
      </c>
      <c r="I155" s="241">
        <f t="shared" si="48"/>
        <v>945000</v>
      </c>
      <c r="K155" s="241">
        <f t="shared" si="44"/>
        <v>3238</v>
      </c>
      <c r="L155" s="241">
        <f t="shared" si="49"/>
        <v>763702</v>
      </c>
      <c r="M155" s="241">
        <f t="shared" si="45"/>
        <v>1228.85338</v>
      </c>
      <c r="N155" s="241">
        <f t="shared" si="46"/>
        <v>1228.85338</v>
      </c>
      <c r="O155" s="241">
        <f t="shared" si="50"/>
        <v>-68798.261480000321</v>
      </c>
      <c r="P155" s="241">
        <f t="shared" si="51"/>
        <v>68798.261480000321</v>
      </c>
      <c r="Q155" s="242"/>
      <c r="R155" s="242"/>
      <c r="S155" s="242"/>
    </row>
    <row r="156" spans="1:19" s="237" customFormat="1">
      <c r="A156" s="236">
        <v>40299</v>
      </c>
      <c r="C156" s="238">
        <v>148</v>
      </c>
      <c r="D156" s="239">
        <f t="shared" si="52"/>
        <v>3238</v>
      </c>
      <c r="E156" s="239">
        <f t="shared" si="47"/>
        <v>766940</v>
      </c>
      <c r="F156" s="239">
        <f t="shared" si="43"/>
        <v>-178060</v>
      </c>
      <c r="G156" s="240">
        <f>+Inputs!$D$3</f>
        <v>0.37951000000000001</v>
      </c>
      <c r="I156" s="241">
        <f t="shared" si="48"/>
        <v>945000</v>
      </c>
      <c r="K156" s="241">
        <f t="shared" si="44"/>
        <v>3238</v>
      </c>
      <c r="L156" s="241">
        <f t="shared" si="49"/>
        <v>766940</v>
      </c>
      <c r="M156" s="241">
        <f t="shared" si="45"/>
        <v>1228.85338</v>
      </c>
      <c r="N156" s="241">
        <f t="shared" si="46"/>
        <v>1228.85338</v>
      </c>
      <c r="O156" s="241">
        <f t="shared" si="50"/>
        <v>-67569.408100000321</v>
      </c>
      <c r="P156" s="241">
        <f t="shared" si="51"/>
        <v>67569.408100000321</v>
      </c>
      <c r="Q156" s="242"/>
      <c r="R156" s="242"/>
      <c r="S156" s="242"/>
    </row>
    <row r="157" spans="1:19" s="237" customFormat="1">
      <c r="A157" s="243">
        <v>40330</v>
      </c>
      <c r="C157" s="238">
        <v>149</v>
      </c>
      <c r="D157" s="239">
        <f t="shared" si="52"/>
        <v>3238</v>
      </c>
      <c r="E157" s="239">
        <f t="shared" si="47"/>
        <v>770178</v>
      </c>
      <c r="F157" s="239">
        <f t="shared" si="43"/>
        <v>-174822</v>
      </c>
      <c r="G157" s="240">
        <f>+Inputs!$D$3</f>
        <v>0.37951000000000001</v>
      </c>
      <c r="I157" s="241">
        <f t="shared" si="48"/>
        <v>945000</v>
      </c>
      <c r="K157" s="241">
        <f t="shared" si="44"/>
        <v>3238</v>
      </c>
      <c r="L157" s="241">
        <f t="shared" si="49"/>
        <v>770178</v>
      </c>
      <c r="M157" s="241">
        <f t="shared" si="45"/>
        <v>1228.85338</v>
      </c>
      <c r="N157" s="241">
        <f t="shared" si="46"/>
        <v>1228.85338</v>
      </c>
      <c r="O157" s="241">
        <f t="shared" si="50"/>
        <v>-66340.55472000032</v>
      </c>
      <c r="P157" s="241">
        <f t="shared" si="51"/>
        <v>66340.55472000032</v>
      </c>
      <c r="Q157" s="242"/>
      <c r="R157" s="242"/>
      <c r="S157" s="242"/>
    </row>
    <row r="158" spans="1:19" s="237" customFormat="1">
      <c r="A158" s="236">
        <v>40360</v>
      </c>
      <c r="C158" s="238">
        <v>150</v>
      </c>
      <c r="D158" s="239">
        <f t="shared" si="52"/>
        <v>3238</v>
      </c>
      <c r="E158" s="239">
        <f t="shared" si="47"/>
        <v>773416</v>
      </c>
      <c r="F158" s="239">
        <f t="shared" si="43"/>
        <v>-171584</v>
      </c>
      <c r="G158" s="240">
        <f>+Inputs!$D$3</f>
        <v>0.37951000000000001</v>
      </c>
      <c r="I158" s="241">
        <f t="shared" si="48"/>
        <v>945000</v>
      </c>
      <c r="K158" s="241">
        <f t="shared" si="44"/>
        <v>3238</v>
      </c>
      <c r="L158" s="241">
        <f t="shared" si="49"/>
        <v>773416</v>
      </c>
      <c r="M158" s="241">
        <f t="shared" si="45"/>
        <v>1228.85338</v>
      </c>
      <c r="N158" s="241">
        <f t="shared" si="46"/>
        <v>1228.85338</v>
      </c>
      <c r="O158" s="241">
        <f t="shared" si="50"/>
        <v>-65111.70134000032</v>
      </c>
      <c r="P158" s="241">
        <f t="shared" si="51"/>
        <v>65111.70134000032</v>
      </c>
      <c r="Q158" s="242"/>
      <c r="R158" s="242"/>
      <c r="S158" s="242"/>
    </row>
    <row r="159" spans="1:19" s="237" customFormat="1">
      <c r="A159" s="243">
        <v>40391</v>
      </c>
      <c r="C159" s="238">
        <v>151</v>
      </c>
      <c r="D159" s="239">
        <f t="shared" si="52"/>
        <v>3238</v>
      </c>
      <c r="E159" s="239">
        <f t="shared" si="47"/>
        <v>776654</v>
      </c>
      <c r="F159" s="239">
        <f t="shared" si="43"/>
        <v>-168346</v>
      </c>
      <c r="G159" s="240">
        <f>+Inputs!$D$3</f>
        <v>0.37951000000000001</v>
      </c>
      <c r="I159" s="241">
        <f t="shared" si="48"/>
        <v>945000</v>
      </c>
      <c r="K159" s="241">
        <f t="shared" si="44"/>
        <v>3238</v>
      </c>
      <c r="L159" s="241">
        <f t="shared" si="49"/>
        <v>776654</v>
      </c>
      <c r="M159" s="241">
        <f t="shared" si="45"/>
        <v>1228.85338</v>
      </c>
      <c r="N159" s="241">
        <f t="shared" si="46"/>
        <v>1228.85338</v>
      </c>
      <c r="O159" s="241">
        <f t="shared" si="50"/>
        <v>-63882.847960000319</v>
      </c>
      <c r="P159" s="241">
        <f t="shared" si="51"/>
        <v>63882.847960000319</v>
      </c>
      <c r="Q159" s="242"/>
      <c r="R159" s="242"/>
      <c r="S159" s="242"/>
    </row>
    <row r="160" spans="1:19" s="237" customFormat="1">
      <c r="A160" s="236">
        <v>40422</v>
      </c>
      <c r="C160" s="238">
        <v>152</v>
      </c>
      <c r="D160" s="239">
        <f t="shared" si="52"/>
        <v>3238</v>
      </c>
      <c r="E160" s="239">
        <f t="shared" si="47"/>
        <v>779892</v>
      </c>
      <c r="F160" s="239">
        <f t="shared" si="43"/>
        <v>-165108</v>
      </c>
      <c r="G160" s="240">
        <f>+Inputs!$D$3</f>
        <v>0.37951000000000001</v>
      </c>
      <c r="I160" s="241">
        <f t="shared" si="48"/>
        <v>945000</v>
      </c>
      <c r="K160" s="241">
        <f t="shared" si="44"/>
        <v>3238</v>
      </c>
      <c r="L160" s="241">
        <f t="shared" si="49"/>
        <v>779892</v>
      </c>
      <c r="M160" s="241">
        <f t="shared" si="45"/>
        <v>1228.85338</v>
      </c>
      <c r="N160" s="241">
        <f t="shared" si="46"/>
        <v>1228.85338</v>
      </c>
      <c r="O160" s="241">
        <f t="shared" si="50"/>
        <v>-62653.994580000319</v>
      </c>
      <c r="P160" s="241">
        <f t="shared" si="51"/>
        <v>62653.994580000319</v>
      </c>
      <c r="Q160" s="242"/>
      <c r="R160" s="242"/>
      <c r="S160" s="242"/>
    </row>
    <row r="161" spans="1:19" s="237" customFormat="1">
      <c r="A161" s="243">
        <v>40452</v>
      </c>
      <c r="C161" s="238">
        <v>153</v>
      </c>
      <c r="D161" s="239">
        <f t="shared" si="52"/>
        <v>3238</v>
      </c>
      <c r="E161" s="239">
        <f t="shared" si="47"/>
        <v>783130</v>
      </c>
      <c r="F161" s="239">
        <f t="shared" si="43"/>
        <v>-161870</v>
      </c>
      <c r="G161" s="240">
        <f>+Inputs!$D$3</f>
        <v>0.37951000000000001</v>
      </c>
      <c r="I161" s="241">
        <f t="shared" si="48"/>
        <v>945000</v>
      </c>
      <c r="K161" s="241">
        <f t="shared" si="44"/>
        <v>3238</v>
      </c>
      <c r="L161" s="241">
        <f t="shared" si="49"/>
        <v>783130</v>
      </c>
      <c r="M161" s="241">
        <f t="shared" si="45"/>
        <v>1228.85338</v>
      </c>
      <c r="N161" s="241">
        <f t="shared" si="46"/>
        <v>1228.85338</v>
      </c>
      <c r="O161" s="241">
        <f t="shared" si="50"/>
        <v>-61425.141200000318</v>
      </c>
      <c r="P161" s="241">
        <f t="shared" si="51"/>
        <v>61425.141200000318</v>
      </c>
      <c r="Q161" s="242"/>
      <c r="R161" s="242"/>
      <c r="S161" s="242"/>
    </row>
    <row r="162" spans="1:19" s="237" customFormat="1">
      <c r="A162" s="236">
        <v>40483</v>
      </c>
      <c r="C162" s="238">
        <v>154</v>
      </c>
      <c r="D162" s="239">
        <f t="shared" si="52"/>
        <v>3238</v>
      </c>
      <c r="E162" s="239">
        <f t="shared" si="47"/>
        <v>786368</v>
      </c>
      <c r="F162" s="239">
        <f t="shared" si="43"/>
        <v>-158632</v>
      </c>
      <c r="G162" s="240">
        <f>+Inputs!$D$3</f>
        <v>0.37951000000000001</v>
      </c>
      <c r="I162" s="241">
        <f t="shared" si="48"/>
        <v>945000</v>
      </c>
      <c r="K162" s="241">
        <f t="shared" si="44"/>
        <v>3238</v>
      </c>
      <c r="L162" s="241">
        <f t="shared" si="49"/>
        <v>786368</v>
      </c>
      <c r="M162" s="241">
        <f t="shared" si="45"/>
        <v>1228.85338</v>
      </c>
      <c r="N162" s="241">
        <f t="shared" si="46"/>
        <v>1228.85338</v>
      </c>
      <c r="O162" s="241">
        <f t="shared" si="50"/>
        <v>-60196.287820000318</v>
      </c>
      <c r="P162" s="241">
        <f t="shared" si="51"/>
        <v>60196.287820000318</v>
      </c>
      <c r="Q162" s="242"/>
      <c r="R162" s="242"/>
      <c r="S162" s="242"/>
    </row>
    <row r="163" spans="1:19" s="237" customFormat="1">
      <c r="A163" s="243">
        <v>40513</v>
      </c>
      <c r="C163" s="238">
        <v>155</v>
      </c>
      <c r="D163" s="239">
        <f t="shared" si="52"/>
        <v>3238</v>
      </c>
      <c r="E163" s="239">
        <f t="shared" si="47"/>
        <v>789606</v>
      </c>
      <c r="F163" s="239">
        <f t="shared" si="43"/>
        <v>-155394</v>
      </c>
      <c r="G163" s="240">
        <f>+Inputs!$D$3</f>
        <v>0.37951000000000001</v>
      </c>
      <c r="I163" s="241">
        <f t="shared" si="48"/>
        <v>945000</v>
      </c>
      <c r="K163" s="241">
        <f t="shared" si="44"/>
        <v>3238</v>
      </c>
      <c r="L163" s="241">
        <f t="shared" si="49"/>
        <v>789606</v>
      </c>
      <c r="M163" s="241">
        <f t="shared" si="45"/>
        <v>1228.85338</v>
      </c>
      <c r="N163" s="241">
        <f t="shared" si="46"/>
        <v>1228.85338</v>
      </c>
      <c r="O163" s="241">
        <f t="shared" si="50"/>
        <v>-58967.434440000317</v>
      </c>
      <c r="P163" s="241">
        <f t="shared" si="51"/>
        <v>58967.434440000317</v>
      </c>
      <c r="Q163" s="242"/>
      <c r="R163" s="242"/>
      <c r="S163" s="242"/>
    </row>
    <row r="164" spans="1:19" s="237" customFormat="1">
      <c r="A164" s="236">
        <v>40544</v>
      </c>
      <c r="C164" s="238">
        <v>156</v>
      </c>
      <c r="D164" s="239">
        <f t="shared" si="52"/>
        <v>3238</v>
      </c>
      <c r="E164" s="239">
        <f t="shared" si="47"/>
        <v>792844</v>
      </c>
      <c r="F164" s="239">
        <f t="shared" si="43"/>
        <v>-152156</v>
      </c>
      <c r="G164" s="240">
        <f>+Inputs!$D$3</f>
        <v>0.37951000000000001</v>
      </c>
      <c r="I164" s="241">
        <f t="shared" si="48"/>
        <v>945000</v>
      </c>
      <c r="K164" s="241">
        <f t="shared" si="44"/>
        <v>3238</v>
      </c>
      <c r="L164" s="241">
        <f t="shared" si="49"/>
        <v>792844</v>
      </c>
      <c r="M164" s="241">
        <f t="shared" si="45"/>
        <v>1228.85338</v>
      </c>
      <c r="N164" s="241">
        <f t="shared" si="46"/>
        <v>1228.85338</v>
      </c>
      <c r="O164" s="241">
        <f t="shared" si="50"/>
        <v>-57738.581060000317</v>
      </c>
      <c r="P164" s="241">
        <f t="shared" si="51"/>
        <v>57738.581060000317</v>
      </c>
      <c r="Q164" s="242"/>
      <c r="R164" s="242"/>
      <c r="S164" s="242"/>
    </row>
    <row r="165" spans="1:19" s="237" customFormat="1">
      <c r="A165" s="243">
        <v>40575</v>
      </c>
      <c r="C165" s="238">
        <v>157</v>
      </c>
      <c r="D165" s="239">
        <f t="shared" si="52"/>
        <v>3238</v>
      </c>
      <c r="E165" s="239">
        <f t="shared" si="47"/>
        <v>796082</v>
      </c>
      <c r="F165" s="239">
        <f t="shared" si="43"/>
        <v>-148918</v>
      </c>
      <c r="G165" s="240">
        <f>+Inputs!$D$3</f>
        <v>0.37951000000000001</v>
      </c>
      <c r="I165" s="241">
        <f t="shared" si="48"/>
        <v>945000</v>
      </c>
      <c r="K165" s="241">
        <f t="shared" si="44"/>
        <v>3238</v>
      </c>
      <c r="L165" s="241">
        <f t="shared" si="49"/>
        <v>796082</v>
      </c>
      <c r="M165" s="241">
        <f t="shared" si="45"/>
        <v>1228.85338</v>
      </c>
      <c r="N165" s="241">
        <f t="shared" si="46"/>
        <v>1228.85338</v>
      </c>
      <c r="O165" s="241">
        <f t="shared" si="50"/>
        <v>-56509.727680000316</v>
      </c>
      <c r="P165" s="241">
        <f t="shared" si="51"/>
        <v>56509.727680000316</v>
      </c>
      <c r="Q165" s="242"/>
      <c r="R165" s="242"/>
      <c r="S165" s="242"/>
    </row>
    <row r="166" spans="1:19" s="237" customFormat="1">
      <c r="A166" s="236">
        <v>40603</v>
      </c>
      <c r="C166" s="238">
        <v>158</v>
      </c>
      <c r="D166" s="239">
        <f t="shared" si="52"/>
        <v>3238</v>
      </c>
      <c r="E166" s="239">
        <f t="shared" si="47"/>
        <v>799320</v>
      </c>
      <c r="F166" s="239">
        <f t="shared" si="43"/>
        <v>-145680</v>
      </c>
      <c r="G166" s="240">
        <f>+Inputs!$D$3</f>
        <v>0.37951000000000001</v>
      </c>
      <c r="I166" s="241">
        <f t="shared" si="48"/>
        <v>945000</v>
      </c>
      <c r="K166" s="241">
        <f t="shared" si="44"/>
        <v>3238</v>
      </c>
      <c r="L166" s="241">
        <f t="shared" si="49"/>
        <v>799320</v>
      </c>
      <c r="M166" s="241">
        <f t="shared" si="45"/>
        <v>1228.85338</v>
      </c>
      <c r="N166" s="241">
        <f t="shared" si="46"/>
        <v>1228.85338</v>
      </c>
      <c r="O166" s="241">
        <f t="shared" si="50"/>
        <v>-55280.874300000316</v>
      </c>
      <c r="P166" s="241">
        <f t="shared" si="51"/>
        <v>55280.874300000316</v>
      </c>
      <c r="Q166" s="242"/>
      <c r="R166" s="242"/>
      <c r="S166" s="242"/>
    </row>
    <row r="167" spans="1:19" s="237" customFormat="1">
      <c r="A167" s="243">
        <v>40634</v>
      </c>
      <c r="C167" s="238">
        <v>159</v>
      </c>
      <c r="D167" s="239">
        <f t="shared" si="52"/>
        <v>3238</v>
      </c>
      <c r="E167" s="239">
        <f t="shared" si="47"/>
        <v>802558</v>
      </c>
      <c r="F167" s="239">
        <f t="shared" si="43"/>
        <v>-142442</v>
      </c>
      <c r="G167" s="240">
        <f>+Inputs!$D$3</f>
        <v>0.37951000000000001</v>
      </c>
      <c r="I167" s="241">
        <f t="shared" si="48"/>
        <v>945000</v>
      </c>
      <c r="K167" s="241">
        <f t="shared" si="44"/>
        <v>3238</v>
      </c>
      <c r="L167" s="241">
        <f t="shared" si="49"/>
        <v>802558</v>
      </c>
      <c r="M167" s="241">
        <f t="shared" si="45"/>
        <v>1228.85338</v>
      </c>
      <c r="N167" s="241">
        <f t="shared" si="46"/>
        <v>1228.85338</v>
      </c>
      <c r="O167" s="241">
        <f t="shared" si="50"/>
        <v>-54052.020920000316</v>
      </c>
      <c r="P167" s="241">
        <f t="shared" si="51"/>
        <v>54052.020920000316</v>
      </c>
      <c r="Q167" s="242"/>
      <c r="R167" s="242"/>
      <c r="S167" s="242"/>
    </row>
    <row r="168" spans="1:19" s="237" customFormat="1">
      <c r="A168" s="236">
        <v>40664</v>
      </c>
      <c r="C168" s="238">
        <v>160</v>
      </c>
      <c r="D168" s="239">
        <f t="shared" si="52"/>
        <v>3238</v>
      </c>
      <c r="E168" s="239">
        <f t="shared" si="47"/>
        <v>805796</v>
      </c>
      <c r="F168" s="239">
        <f t="shared" si="43"/>
        <v>-139204</v>
      </c>
      <c r="G168" s="240">
        <f>+Inputs!$D$3</f>
        <v>0.37951000000000001</v>
      </c>
      <c r="I168" s="241">
        <f t="shared" si="48"/>
        <v>945000</v>
      </c>
      <c r="K168" s="241">
        <f t="shared" si="44"/>
        <v>3238</v>
      </c>
      <c r="L168" s="241">
        <f t="shared" si="49"/>
        <v>805796</v>
      </c>
      <c r="M168" s="241">
        <f t="shared" si="45"/>
        <v>1228.85338</v>
      </c>
      <c r="N168" s="241">
        <f t="shared" si="46"/>
        <v>1228.85338</v>
      </c>
      <c r="O168" s="241">
        <f t="shared" si="50"/>
        <v>-52823.167540000315</v>
      </c>
      <c r="P168" s="241">
        <f t="shared" si="51"/>
        <v>52823.167540000315</v>
      </c>
      <c r="Q168" s="242"/>
      <c r="R168" s="242"/>
      <c r="S168" s="242"/>
    </row>
    <row r="169" spans="1:19" s="237" customFormat="1">
      <c r="A169" s="243">
        <v>40695</v>
      </c>
      <c r="C169" s="238">
        <v>161</v>
      </c>
      <c r="D169" s="239">
        <f t="shared" si="52"/>
        <v>3238</v>
      </c>
      <c r="E169" s="239">
        <f t="shared" si="47"/>
        <v>809034</v>
      </c>
      <c r="F169" s="239">
        <f t="shared" ref="F169:F188" si="53">$B$9+E169</f>
        <v>-135966</v>
      </c>
      <c r="G169" s="240">
        <f>+Inputs!$D$3</f>
        <v>0.37951000000000001</v>
      </c>
      <c r="I169" s="241">
        <f t="shared" si="48"/>
        <v>945000</v>
      </c>
      <c r="K169" s="241">
        <f t="shared" ref="K169:K188" si="54">D169</f>
        <v>3238</v>
      </c>
      <c r="L169" s="241">
        <f t="shared" si="49"/>
        <v>809034</v>
      </c>
      <c r="M169" s="241">
        <f t="shared" ref="M169:M188" si="55">K169*G169</f>
        <v>1228.85338</v>
      </c>
      <c r="N169" s="241">
        <f t="shared" ref="N169:N188" si="56">M169-J169</f>
        <v>1228.85338</v>
      </c>
      <c r="O169" s="241">
        <f t="shared" si="50"/>
        <v>-51594.314160000315</v>
      </c>
      <c r="P169" s="241">
        <f t="shared" si="51"/>
        <v>51594.314160000315</v>
      </c>
      <c r="Q169" s="242"/>
      <c r="R169" s="242"/>
      <c r="S169" s="242"/>
    </row>
    <row r="170" spans="1:19" s="237" customFormat="1">
      <c r="A170" s="236">
        <v>40725</v>
      </c>
      <c r="C170" s="238">
        <v>162</v>
      </c>
      <c r="D170" s="239">
        <f t="shared" si="52"/>
        <v>3238</v>
      </c>
      <c r="E170" s="239">
        <f t="shared" ref="E170:E188" si="57">+E169+D170</f>
        <v>812272</v>
      </c>
      <c r="F170" s="239">
        <f t="shared" si="53"/>
        <v>-132728</v>
      </c>
      <c r="G170" s="240">
        <f>+Inputs!$D$3</f>
        <v>0.37951000000000001</v>
      </c>
      <c r="I170" s="241">
        <f t="shared" ref="I170:I188" si="58">+I169+H170</f>
        <v>945000</v>
      </c>
      <c r="K170" s="241">
        <f t="shared" si="54"/>
        <v>3238</v>
      </c>
      <c r="L170" s="241">
        <f t="shared" ref="L170:L188" si="59">+L169+K170</f>
        <v>812272</v>
      </c>
      <c r="M170" s="241">
        <f t="shared" si="55"/>
        <v>1228.85338</v>
      </c>
      <c r="N170" s="241">
        <f t="shared" si="56"/>
        <v>1228.85338</v>
      </c>
      <c r="O170" s="241">
        <f t="shared" ref="O170:O188" si="60">+O169+N170</f>
        <v>-50365.460780000314</v>
      </c>
      <c r="P170" s="241">
        <f t="shared" ref="P170:P188" si="61">P169-N170</f>
        <v>50365.460780000314</v>
      </c>
      <c r="Q170" s="242"/>
      <c r="R170" s="242"/>
      <c r="S170" s="242"/>
    </row>
    <row r="171" spans="1:19" s="237" customFormat="1">
      <c r="A171" s="243">
        <v>40756</v>
      </c>
      <c r="C171" s="238">
        <v>163</v>
      </c>
      <c r="D171" s="239">
        <f t="shared" si="52"/>
        <v>3238</v>
      </c>
      <c r="E171" s="239">
        <f t="shared" si="57"/>
        <v>815510</v>
      </c>
      <c r="F171" s="239">
        <f t="shared" si="53"/>
        <v>-129490</v>
      </c>
      <c r="G171" s="240">
        <f>+Inputs!$D$3</f>
        <v>0.37951000000000001</v>
      </c>
      <c r="I171" s="241">
        <f t="shared" si="58"/>
        <v>945000</v>
      </c>
      <c r="K171" s="241">
        <f t="shared" si="54"/>
        <v>3238</v>
      </c>
      <c r="L171" s="241">
        <f t="shared" si="59"/>
        <v>815510</v>
      </c>
      <c r="M171" s="241">
        <f t="shared" si="55"/>
        <v>1228.85338</v>
      </c>
      <c r="N171" s="241">
        <f t="shared" si="56"/>
        <v>1228.85338</v>
      </c>
      <c r="O171" s="241">
        <f t="shared" si="60"/>
        <v>-49136.607400000314</v>
      </c>
      <c r="P171" s="241">
        <f t="shared" si="61"/>
        <v>49136.607400000314</v>
      </c>
      <c r="Q171" s="242"/>
      <c r="R171" s="242"/>
      <c r="S171" s="242"/>
    </row>
    <row r="172" spans="1:19" s="237" customFormat="1">
      <c r="A172" s="236">
        <v>40787</v>
      </c>
      <c r="C172" s="238">
        <v>164</v>
      </c>
      <c r="D172" s="239">
        <f t="shared" si="52"/>
        <v>3238</v>
      </c>
      <c r="E172" s="239">
        <f t="shared" si="57"/>
        <v>818748</v>
      </c>
      <c r="F172" s="239">
        <f t="shared" si="53"/>
        <v>-126252</v>
      </c>
      <c r="G172" s="240">
        <f>+Inputs!$D$3</f>
        <v>0.37951000000000001</v>
      </c>
      <c r="I172" s="241">
        <f t="shared" si="58"/>
        <v>945000</v>
      </c>
      <c r="K172" s="241">
        <f t="shared" si="54"/>
        <v>3238</v>
      </c>
      <c r="L172" s="241">
        <f t="shared" si="59"/>
        <v>818748</v>
      </c>
      <c r="M172" s="241">
        <f t="shared" si="55"/>
        <v>1228.85338</v>
      </c>
      <c r="N172" s="241">
        <f t="shared" si="56"/>
        <v>1228.85338</v>
      </c>
      <c r="O172" s="241">
        <f t="shared" si="60"/>
        <v>-47907.754020000313</v>
      </c>
      <c r="P172" s="241">
        <f t="shared" si="61"/>
        <v>47907.754020000313</v>
      </c>
      <c r="Q172" s="242"/>
      <c r="R172" s="242"/>
      <c r="S172" s="242"/>
    </row>
    <row r="173" spans="1:19" s="237" customFormat="1">
      <c r="A173" s="243">
        <v>40817</v>
      </c>
      <c r="C173" s="238">
        <v>165</v>
      </c>
      <c r="D173" s="239">
        <f t="shared" si="52"/>
        <v>3238</v>
      </c>
      <c r="E173" s="239">
        <f t="shared" si="57"/>
        <v>821986</v>
      </c>
      <c r="F173" s="239">
        <f t="shared" si="53"/>
        <v>-123014</v>
      </c>
      <c r="G173" s="240">
        <f>+Inputs!$D$3</f>
        <v>0.37951000000000001</v>
      </c>
      <c r="I173" s="241">
        <f t="shared" si="58"/>
        <v>945000</v>
      </c>
      <c r="K173" s="241">
        <f t="shared" si="54"/>
        <v>3238</v>
      </c>
      <c r="L173" s="241">
        <f t="shared" si="59"/>
        <v>821986</v>
      </c>
      <c r="M173" s="241">
        <f t="shared" si="55"/>
        <v>1228.85338</v>
      </c>
      <c r="N173" s="241">
        <f t="shared" si="56"/>
        <v>1228.85338</v>
      </c>
      <c r="O173" s="241">
        <f t="shared" si="60"/>
        <v>-46678.900640000313</v>
      </c>
      <c r="P173" s="241">
        <f t="shared" si="61"/>
        <v>46678.900640000313</v>
      </c>
      <c r="Q173" s="242"/>
      <c r="R173" s="242"/>
      <c r="S173" s="242"/>
    </row>
    <row r="174" spans="1:19" s="237" customFormat="1">
      <c r="A174" s="236">
        <v>40848</v>
      </c>
      <c r="C174" s="238">
        <v>166</v>
      </c>
      <c r="D174" s="239">
        <f t="shared" si="52"/>
        <v>3238</v>
      </c>
      <c r="E174" s="239">
        <f t="shared" si="57"/>
        <v>825224</v>
      </c>
      <c r="F174" s="239">
        <f t="shared" si="53"/>
        <v>-119776</v>
      </c>
      <c r="G174" s="240">
        <f>+Inputs!$D$3</f>
        <v>0.37951000000000001</v>
      </c>
      <c r="I174" s="241">
        <f t="shared" si="58"/>
        <v>945000</v>
      </c>
      <c r="K174" s="241">
        <f t="shared" si="54"/>
        <v>3238</v>
      </c>
      <c r="L174" s="241">
        <f t="shared" si="59"/>
        <v>825224</v>
      </c>
      <c r="M174" s="241">
        <f t="shared" si="55"/>
        <v>1228.85338</v>
      </c>
      <c r="N174" s="241">
        <f t="shared" si="56"/>
        <v>1228.85338</v>
      </c>
      <c r="O174" s="241">
        <f t="shared" si="60"/>
        <v>-45450.047260000312</v>
      </c>
      <c r="P174" s="241">
        <f t="shared" si="61"/>
        <v>45450.047260000312</v>
      </c>
      <c r="Q174" s="242"/>
      <c r="R174" s="242"/>
      <c r="S174" s="242"/>
    </row>
    <row r="175" spans="1:19" s="237" customFormat="1">
      <c r="A175" s="243">
        <v>40878</v>
      </c>
      <c r="C175" s="238">
        <v>167</v>
      </c>
      <c r="D175" s="239">
        <f t="shared" si="52"/>
        <v>3238</v>
      </c>
      <c r="E175" s="239">
        <f t="shared" si="57"/>
        <v>828462</v>
      </c>
      <c r="F175" s="239">
        <f t="shared" si="53"/>
        <v>-116538</v>
      </c>
      <c r="G175" s="240">
        <f>+Inputs!$D$3</f>
        <v>0.37951000000000001</v>
      </c>
      <c r="I175" s="241">
        <f t="shared" si="58"/>
        <v>945000</v>
      </c>
      <c r="K175" s="241">
        <f t="shared" si="54"/>
        <v>3238</v>
      </c>
      <c r="L175" s="241">
        <f t="shared" si="59"/>
        <v>828462</v>
      </c>
      <c r="M175" s="241">
        <f t="shared" si="55"/>
        <v>1228.85338</v>
      </c>
      <c r="N175" s="241">
        <f t="shared" si="56"/>
        <v>1228.85338</v>
      </c>
      <c r="O175" s="241">
        <f t="shared" si="60"/>
        <v>-44221.193880000312</v>
      </c>
      <c r="P175" s="241">
        <f t="shared" si="61"/>
        <v>44221.193880000312</v>
      </c>
      <c r="Q175" s="242"/>
      <c r="R175" s="242"/>
      <c r="S175" s="242"/>
    </row>
    <row r="176" spans="1:19" s="237" customFormat="1">
      <c r="A176" s="236">
        <v>40909</v>
      </c>
      <c r="C176" s="238">
        <v>168</v>
      </c>
      <c r="D176" s="239">
        <f t="shared" si="52"/>
        <v>3238</v>
      </c>
      <c r="E176" s="239">
        <f t="shared" si="57"/>
        <v>831700</v>
      </c>
      <c r="F176" s="239">
        <f t="shared" si="53"/>
        <v>-113300</v>
      </c>
      <c r="G176" s="240">
        <f>+Inputs!$D$3</f>
        <v>0.37951000000000001</v>
      </c>
      <c r="I176" s="241">
        <f t="shared" si="58"/>
        <v>945000</v>
      </c>
      <c r="K176" s="241">
        <f t="shared" si="54"/>
        <v>3238</v>
      </c>
      <c r="L176" s="241">
        <f t="shared" si="59"/>
        <v>831700</v>
      </c>
      <c r="M176" s="241">
        <f t="shared" si="55"/>
        <v>1228.85338</v>
      </c>
      <c r="N176" s="241">
        <f t="shared" si="56"/>
        <v>1228.85338</v>
      </c>
      <c r="O176" s="241">
        <f t="shared" si="60"/>
        <v>-42992.340500000311</v>
      </c>
      <c r="P176" s="241">
        <f t="shared" si="61"/>
        <v>42992.340500000311</v>
      </c>
      <c r="Q176" s="242"/>
      <c r="R176" s="242"/>
      <c r="S176" s="242"/>
    </row>
    <row r="177" spans="1:19" s="237" customFormat="1">
      <c r="A177" s="243">
        <v>40940</v>
      </c>
      <c r="C177" s="238">
        <v>169</v>
      </c>
      <c r="D177" s="239">
        <f t="shared" si="52"/>
        <v>3238</v>
      </c>
      <c r="E177" s="239">
        <f t="shared" si="57"/>
        <v>834938</v>
      </c>
      <c r="F177" s="239">
        <f t="shared" si="53"/>
        <v>-110062</v>
      </c>
      <c r="G177" s="240">
        <f>+Inputs!$D$3</f>
        <v>0.37951000000000001</v>
      </c>
      <c r="I177" s="241">
        <f t="shared" si="58"/>
        <v>945000</v>
      </c>
      <c r="K177" s="241">
        <f t="shared" si="54"/>
        <v>3238</v>
      </c>
      <c r="L177" s="241">
        <f t="shared" si="59"/>
        <v>834938</v>
      </c>
      <c r="M177" s="241">
        <f t="shared" si="55"/>
        <v>1228.85338</v>
      </c>
      <c r="N177" s="241">
        <f t="shared" si="56"/>
        <v>1228.85338</v>
      </c>
      <c r="O177" s="241">
        <f t="shared" si="60"/>
        <v>-41763.487120000311</v>
      </c>
      <c r="P177" s="241">
        <f t="shared" si="61"/>
        <v>41763.487120000311</v>
      </c>
      <c r="Q177" s="242"/>
      <c r="R177" s="242"/>
      <c r="S177" s="242"/>
    </row>
    <row r="178" spans="1:19" s="237" customFormat="1">
      <c r="A178" s="236">
        <v>40969</v>
      </c>
      <c r="C178" s="238">
        <v>170</v>
      </c>
      <c r="D178" s="239">
        <f t="shared" si="52"/>
        <v>3238</v>
      </c>
      <c r="E178" s="239">
        <f t="shared" si="57"/>
        <v>838176</v>
      </c>
      <c r="F178" s="239">
        <f t="shared" si="53"/>
        <v>-106824</v>
      </c>
      <c r="G178" s="240">
        <f>+Inputs!$D$3</f>
        <v>0.37951000000000001</v>
      </c>
      <c r="I178" s="241">
        <f t="shared" si="58"/>
        <v>945000</v>
      </c>
      <c r="K178" s="241">
        <f t="shared" si="54"/>
        <v>3238</v>
      </c>
      <c r="L178" s="241">
        <f t="shared" si="59"/>
        <v>838176</v>
      </c>
      <c r="M178" s="241">
        <f t="shared" si="55"/>
        <v>1228.85338</v>
      </c>
      <c r="N178" s="241">
        <f t="shared" si="56"/>
        <v>1228.85338</v>
      </c>
      <c r="O178" s="241">
        <f t="shared" si="60"/>
        <v>-40534.63374000031</v>
      </c>
      <c r="P178" s="241">
        <f t="shared" si="61"/>
        <v>40534.63374000031</v>
      </c>
      <c r="Q178" s="242"/>
      <c r="R178" s="242"/>
      <c r="S178" s="242"/>
    </row>
    <row r="179" spans="1:19" s="237" customFormat="1">
      <c r="A179" s="243">
        <v>41000</v>
      </c>
      <c r="C179" s="238">
        <v>171</v>
      </c>
      <c r="D179" s="239">
        <f t="shared" si="52"/>
        <v>3238</v>
      </c>
      <c r="E179" s="239">
        <f t="shared" si="57"/>
        <v>841414</v>
      </c>
      <c r="F179" s="239">
        <f t="shared" si="53"/>
        <v>-103586</v>
      </c>
      <c r="G179" s="240">
        <f>+Inputs!$D$3</f>
        <v>0.37951000000000001</v>
      </c>
      <c r="I179" s="241">
        <f t="shared" si="58"/>
        <v>945000</v>
      </c>
      <c r="K179" s="241">
        <f t="shared" si="54"/>
        <v>3238</v>
      </c>
      <c r="L179" s="241">
        <f t="shared" si="59"/>
        <v>841414</v>
      </c>
      <c r="M179" s="241">
        <f t="shared" si="55"/>
        <v>1228.85338</v>
      </c>
      <c r="N179" s="241">
        <f t="shared" si="56"/>
        <v>1228.85338</v>
      </c>
      <c r="O179" s="241">
        <f t="shared" si="60"/>
        <v>-39305.78036000031</v>
      </c>
      <c r="P179" s="241">
        <f t="shared" si="61"/>
        <v>39305.78036000031</v>
      </c>
      <c r="Q179" s="242"/>
      <c r="R179" s="242"/>
      <c r="S179" s="242"/>
    </row>
    <row r="180" spans="1:19" s="237" customFormat="1">
      <c r="A180" s="236">
        <v>41030</v>
      </c>
      <c r="C180" s="238">
        <v>172</v>
      </c>
      <c r="D180" s="239">
        <f t="shared" si="52"/>
        <v>3238</v>
      </c>
      <c r="E180" s="239">
        <f t="shared" si="57"/>
        <v>844652</v>
      </c>
      <c r="F180" s="239">
        <f t="shared" si="53"/>
        <v>-100348</v>
      </c>
      <c r="G180" s="240">
        <f>+Inputs!$D$3</f>
        <v>0.37951000000000001</v>
      </c>
      <c r="I180" s="241">
        <f t="shared" si="58"/>
        <v>945000</v>
      </c>
      <c r="K180" s="241">
        <f t="shared" si="54"/>
        <v>3238</v>
      </c>
      <c r="L180" s="241">
        <f t="shared" si="59"/>
        <v>844652</v>
      </c>
      <c r="M180" s="241">
        <f t="shared" si="55"/>
        <v>1228.85338</v>
      </c>
      <c r="N180" s="241">
        <f t="shared" si="56"/>
        <v>1228.85338</v>
      </c>
      <c r="O180" s="241">
        <f t="shared" si="60"/>
        <v>-38076.926980000309</v>
      </c>
      <c r="P180" s="241">
        <f t="shared" si="61"/>
        <v>38076.926980000309</v>
      </c>
      <c r="Q180" s="242"/>
      <c r="R180" s="242"/>
      <c r="S180" s="242"/>
    </row>
    <row r="181" spans="1:19" s="237" customFormat="1">
      <c r="A181" s="243">
        <v>41061</v>
      </c>
      <c r="C181" s="238">
        <v>173</v>
      </c>
      <c r="D181" s="239">
        <f t="shared" si="52"/>
        <v>3238</v>
      </c>
      <c r="E181" s="239">
        <f t="shared" si="57"/>
        <v>847890</v>
      </c>
      <c r="F181" s="239">
        <f t="shared" si="53"/>
        <v>-97110</v>
      </c>
      <c r="G181" s="240">
        <f>+Inputs!$D$3</f>
        <v>0.37951000000000001</v>
      </c>
      <c r="I181" s="241">
        <f t="shared" si="58"/>
        <v>945000</v>
      </c>
      <c r="K181" s="241">
        <f t="shared" si="54"/>
        <v>3238</v>
      </c>
      <c r="L181" s="241">
        <f t="shared" si="59"/>
        <v>847890</v>
      </c>
      <c r="M181" s="241">
        <f t="shared" si="55"/>
        <v>1228.85338</v>
      </c>
      <c r="N181" s="241">
        <f t="shared" si="56"/>
        <v>1228.85338</v>
      </c>
      <c r="O181" s="241">
        <f t="shared" si="60"/>
        <v>-36848.073600000309</v>
      </c>
      <c r="P181" s="241">
        <f t="shared" si="61"/>
        <v>36848.073600000309</v>
      </c>
      <c r="Q181" s="242"/>
      <c r="R181" s="242"/>
      <c r="S181" s="242"/>
    </row>
    <row r="182" spans="1:19" s="237" customFormat="1">
      <c r="A182" s="236">
        <v>41091</v>
      </c>
      <c r="C182" s="238">
        <v>174</v>
      </c>
      <c r="D182" s="239">
        <f t="shared" si="52"/>
        <v>3238</v>
      </c>
      <c r="E182" s="239">
        <f t="shared" si="57"/>
        <v>851128</v>
      </c>
      <c r="F182" s="239">
        <f t="shared" si="53"/>
        <v>-93872</v>
      </c>
      <c r="G182" s="240">
        <f>+Inputs!$D$3</f>
        <v>0.37951000000000001</v>
      </c>
      <c r="I182" s="241">
        <f t="shared" si="58"/>
        <v>945000</v>
      </c>
      <c r="K182" s="241">
        <f t="shared" si="54"/>
        <v>3238</v>
      </c>
      <c r="L182" s="241">
        <f t="shared" si="59"/>
        <v>851128</v>
      </c>
      <c r="M182" s="241">
        <f t="shared" si="55"/>
        <v>1228.85338</v>
      </c>
      <c r="N182" s="241">
        <f t="shared" si="56"/>
        <v>1228.85338</v>
      </c>
      <c r="O182" s="241">
        <f t="shared" si="60"/>
        <v>-35619.220220000308</v>
      </c>
      <c r="P182" s="241">
        <f t="shared" si="61"/>
        <v>35619.220220000308</v>
      </c>
      <c r="Q182" s="242"/>
      <c r="R182" s="242"/>
      <c r="S182" s="242"/>
    </row>
    <row r="183" spans="1:19" s="237" customFormat="1">
      <c r="A183" s="243">
        <v>41122</v>
      </c>
      <c r="C183" s="238">
        <v>175</v>
      </c>
      <c r="D183" s="239">
        <f t="shared" si="52"/>
        <v>3238</v>
      </c>
      <c r="E183" s="239">
        <f t="shared" si="57"/>
        <v>854366</v>
      </c>
      <c r="F183" s="239">
        <f t="shared" si="53"/>
        <v>-90634</v>
      </c>
      <c r="G183" s="240">
        <f>+Inputs!$D$3</f>
        <v>0.37951000000000001</v>
      </c>
      <c r="I183" s="241">
        <f t="shared" si="58"/>
        <v>945000</v>
      </c>
      <c r="K183" s="241">
        <f t="shared" si="54"/>
        <v>3238</v>
      </c>
      <c r="L183" s="241">
        <f t="shared" si="59"/>
        <v>854366</v>
      </c>
      <c r="M183" s="241">
        <f t="shared" si="55"/>
        <v>1228.85338</v>
      </c>
      <c r="N183" s="241">
        <f t="shared" si="56"/>
        <v>1228.85338</v>
      </c>
      <c r="O183" s="241">
        <f t="shared" si="60"/>
        <v>-34390.366840000308</v>
      </c>
      <c r="P183" s="241">
        <f t="shared" si="61"/>
        <v>34390.366840000308</v>
      </c>
      <c r="Q183" s="242"/>
      <c r="R183" s="242"/>
      <c r="S183" s="242"/>
    </row>
    <row r="184" spans="1:19" s="237" customFormat="1">
      <c r="A184" s="236">
        <v>41153</v>
      </c>
      <c r="C184" s="238">
        <v>176</v>
      </c>
      <c r="D184" s="239">
        <f t="shared" si="52"/>
        <v>3238</v>
      </c>
      <c r="E184" s="239">
        <f t="shared" si="57"/>
        <v>857604</v>
      </c>
      <c r="F184" s="239">
        <f t="shared" si="53"/>
        <v>-87396</v>
      </c>
      <c r="G184" s="240">
        <f>+Inputs!$D$3</f>
        <v>0.37951000000000001</v>
      </c>
      <c r="I184" s="241">
        <f t="shared" si="58"/>
        <v>945000</v>
      </c>
      <c r="K184" s="241">
        <f t="shared" si="54"/>
        <v>3238</v>
      </c>
      <c r="L184" s="241">
        <f t="shared" si="59"/>
        <v>857604</v>
      </c>
      <c r="M184" s="241">
        <f t="shared" si="55"/>
        <v>1228.85338</v>
      </c>
      <c r="N184" s="241">
        <f t="shared" si="56"/>
        <v>1228.85338</v>
      </c>
      <c r="O184" s="241">
        <f t="shared" si="60"/>
        <v>-33161.513460000308</v>
      </c>
      <c r="P184" s="241">
        <f t="shared" si="61"/>
        <v>33161.513460000308</v>
      </c>
      <c r="Q184" s="242"/>
      <c r="R184" s="242"/>
      <c r="S184" s="242"/>
    </row>
    <row r="185" spans="1:19" s="237" customFormat="1">
      <c r="A185" s="243">
        <v>41183</v>
      </c>
      <c r="C185" s="238">
        <v>177</v>
      </c>
      <c r="D185" s="239">
        <f t="shared" si="52"/>
        <v>3238</v>
      </c>
      <c r="E185" s="239">
        <f t="shared" si="57"/>
        <v>860842</v>
      </c>
      <c r="F185" s="239">
        <f t="shared" si="53"/>
        <v>-84158</v>
      </c>
      <c r="G185" s="240">
        <f>+Inputs!$D$3</f>
        <v>0.37951000000000001</v>
      </c>
      <c r="I185" s="241">
        <f t="shared" si="58"/>
        <v>945000</v>
      </c>
      <c r="K185" s="241">
        <f t="shared" si="54"/>
        <v>3238</v>
      </c>
      <c r="L185" s="241">
        <f t="shared" si="59"/>
        <v>860842</v>
      </c>
      <c r="M185" s="241">
        <f t="shared" si="55"/>
        <v>1228.85338</v>
      </c>
      <c r="N185" s="241">
        <f t="shared" si="56"/>
        <v>1228.85338</v>
      </c>
      <c r="O185" s="241">
        <f t="shared" si="60"/>
        <v>-31932.660080000307</v>
      </c>
      <c r="P185" s="241">
        <f t="shared" si="61"/>
        <v>31932.660080000307</v>
      </c>
      <c r="Q185" s="242"/>
      <c r="R185" s="242"/>
      <c r="S185" s="242"/>
    </row>
    <row r="186" spans="1:19" s="237" customFormat="1">
      <c r="A186" s="236">
        <v>41214</v>
      </c>
      <c r="C186" s="238">
        <v>178</v>
      </c>
      <c r="D186" s="239">
        <f t="shared" si="52"/>
        <v>3238</v>
      </c>
      <c r="E186" s="239">
        <f t="shared" si="57"/>
        <v>864080</v>
      </c>
      <c r="F186" s="239">
        <f t="shared" si="53"/>
        <v>-80920</v>
      </c>
      <c r="G186" s="240">
        <f>+Inputs!$D$3</f>
        <v>0.37951000000000001</v>
      </c>
      <c r="I186" s="241">
        <f t="shared" si="58"/>
        <v>945000</v>
      </c>
      <c r="K186" s="241">
        <f t="shared" si="54"/>
        <v>3238</v>
      </c>
      <c r="L186" s="241">
        <f t="shared" si="59"/>
        <v>864080</v>
      </c>
      <c r="M186" s="241">
        <f t="shared" si="55"/>
        <v>1228.85338</v>
      </c>
      <c r="N186" s="241">
        <f t="shared" si="56"/>
        <v>1228.85338</v>
      </c>
      <c r="O186" s="241">
        <f t="shared" si="60"/>
        <v>-30703.806700000307</v>
      </c>
      <c r="P186" s="241">
        <f t="shared" si="61"/>
        <v>30703.806700000307</v>
      </c>
      <c r="Q186" s="242"/>
      <c r="R186" s="242"/>
      <c r="S186" s="242"/>
    </row>
    <row r="187" spans="1:19" s="237" customFormat="1">
      <c r="A187" s="243">
        <v>41244</v>
      </c>
      <c r="C187" s="238">
        <v>179</v>
      </c>
      <c r="D187" s="239">
        <f t="shared" si="52"/>
        <v>3238</v>
      </c>
      <c r="E187" s="239">
        <f t="shared" si="57"/>
        <v>867318</v>
      </c>
      <c r="F187" s="239">
        <f t="shared" si="53"/>
        <v>-77682</v>
      </c>
      <c r="G187" s="240">
        <f>+Inputs!$D$3</f>
        <v>0.37951000000000001</v>
      </c>
      <c r="I187" s="241">
        <f t="shared" si="58"/>
        <v>945000</v>
      </c>
      <c r="K187" s="241">
        <f t="shared" si="54"/>
        <v>3238</v>
      </c>
      <c r="L187" s="241">
        <f t="shared" si="59"/>
        <v>867318</v>
      </c>
      <c r="M187" s="241">
        <f t="shared" si="55"/>
        <v>1228.85338</v>
      </c>
      <c r="N187" s="241">
        <f t="shared" si="56"/>
        <v>1228.85338</v>
      </c>
      <c r="O187" s="241">
        <f t="shared" si="60"/>
        <v>-29474.953320000306</v>
      </c>
      <c r="P187" s="241">
        <f t="shared" si="61"/>
        <v>29474.953320000306</v>
      </c>
      <c r="Q187" s="242"/>
      <c r="R187" s="242"/>
      <c r="S187" s="242"/>
    </row>
    <row r="188" spans="1:19" s="237" customFormat="1">
      <c r="A188" s="236">
        <v>41275</v>
      </c>
      <c r="C188" s="238">
        <v>180</v>
      </c>
      <c r="D188" s="239">
        <f t="shared" si="52"/>
        <v>3238</v>
      </c>
      <c r="E188" s="239">
        <f t="shared" si="57"/>
        <v>870556</v>
      </c>
      <c r="F188" s="239">
        <f t="shared" si="53"/>
        <v>-74444</v>
      </c>
      <c r="G188" s="240">
        <f>+Inputs!$D$3</f>
        <v>0.37951000000000001</v>
      </c>
      <c r="I188" s="241">
        <f t="shared" si="58"/>
        <v>945000</v>
      </c>
      <c r="K188" s="241">
        <f t="shared" si="54"/>
        <v>3238</v>
      </c>
      <c r="L188" s="241">
        <f t="shared" si="59"/>
        <v>870556</v>
      </c>
      <c r="M188" s="241">
        <f t="shared" si="55"/>
        <v>1228.85338</v>
      </c>
      <c r="N188" s="241">
        <f t="shared" si="56"/>
        <v>1228.85338</v>
      </c>
      <c r="O188" s="241">
        <f t="shared" si="60"/>
        <v>-28246.099940000306</v>
      </c>
      <c r="P188" s="241">
        <f t="shared" si="61"/>
        <v>28246.099940000306</v>
      </c>
      <c r="Q188" s="242"/>
      <c r="R188" s="242"/>
      <c r="S188" s="242"/>
    </row>
    <row r="189" spans="1:19" s="237" customFormat="1">
      <c r="A189" s="243">
        <v>41306</v>
      </c>
      <c r="C189" s="238">
        <v>181</v>
      </c>
      <c r="D189" s="239">
        <f t="shared" si="52"/>
        <v>3238</v>
      </c>
      <c r="E189" s="239">
        <f t="shared" ref="E189:E211" si="62">+E188+D189</f>
        <v>873794</v>
      </c>
      <c r="F189" s="239">
        <f t="shared" ref="F189:F211" si="63">$B$9+E189</f>
        <v>-71206</v>
      </c>
      <c r="G189" s="240">
        <f>+Inputs!$D$3</f>
        <v>0.37951000000000001</v>
      </c>
      <c r="I189" s="241">
        <f t="shared" ref="I189:I211" si="64">+I188+H189</f>
        <v>945000</v>
      </c>
      <c r="K189" s="241">
        <f t="shared" ref="K189:K211" si="65">D189</f>
        <v>3238</v>
      </c>
      <c r="L189" s="241">
        <f t="shared" ref="L189:L211" si="66">+L188+K189</f>
        <v>873794</v>
      </c>
      <c r="M189" s="241">
        <f t="shared" ref="M189:M211" si="67">K189*G189</f>
        <v>1228.85338</v>
      </c>
      <c r="N189" s="241">
        <f t="shared" ref="N189:N211" si="68">M189-J189</f>
        <v>1228.85338</v>
      </c>
      <c r="O189" s="241">
        <f t="shared" ref="O189:O211" si="69">+O188+N189</f>
        <v>-27017.246560000305</v>
      </c>
      <c r="P189" s="241">
        <f t="shared" ref="P189:P211" si="70">P188-N189</f>
        <v>27017.246560000305</v>
      </c>
      <c r="Q189" s="242"/>
      <c r="R189" s="242"/>
      <c r="S189" s="242"/>
    </row>
    <row r="190" spans="1:19" s="237" customFormat="1">
      <c r="A190" s="236">
        <v>41334</v>
      </c>
      <c r="C190" s="238">
        <v>182</v>
      </c>
      <c r="D190" s="239">
        <f t="shared" si="52"/>
        <v>3238</v>
      </c>
      <c r="E190" s="239">
        <f t="shared" si="62"/>
        <v>877032</v>
      </c>
      <c r="F190" s="239">
        <f t="shared" si="63"/>
        <v>-67968</v>
      </c>
      <c r="G190" s="240">
        <f>+Inputs!$D$3</f>
        <v>0.37951000000000001</v>
      </c>
      <c r="I190" s="241">
        <f t="shared" si="64"/>
        <v>945000</v>
      </c>
      <c r="K190" s="241">
        <f t="shared" si="65"/>
        <v>3238</v>
      </c>
      <c r="L190" s="241">
        <f t="shared" si="66"/>
        <v>877032</v>
      </c>
      <c r="M190" s="241">
        <f t="shared" si="67"/>
        <v>1228.85338</v>
      </c>
      <c r="N190" s="241">
        <f t="shared" si="68"/>
        <v>1228.85338</v>
      </c>
      <c r="O190" s="241">
        <f t="shared" si="69"/>
        <v>-25788.393180000305</v>
      </c>
      <c r="P190" s="241">
        <f t="shared" si="70"/>
        <v>25788.393180000305</v>
      </c>
      <c r="Q190" s="242"/>
      <c r="R190" s="242"/>
      <c r="S190" s="242"/>
    </row>
    <row r="191" spans="1:19" s="237" customFormat="1">
      <c r="A191" s="243">
        <v>41365</v>
      </c>
      <c r="C191" s="238">
        <v>183</v>
      </c>
      <c r="D191" s="239">
        <f t="shared" si="52"/>
        <v>3238</v>
      </c>
      <c r="E191" s="239">
        <f t="shared" si="62"/>
        <v>880270</v>
      </c>
      <c r="F191" s="239">
        <f t="shared" si="63"/>
        <v>-64730</v>
      </c>
      <c r="G191" s="240">
        <f>+Inputs!$D$3</f>
        <v>0.37951000000000001</v>
      </c>
      <c r="I191" s="241">
        <f t="shared" si="64"/>
        <v>945000</v>
      </c>
      <c r="K191" s="241">
        <f t="shared" si="65"/>
        <v>3238</v>
      </c>
      <c r="L191" s="241">
        <f t="shared" si="66"/>
        <v>880270</v>
      </c>
      <c r="M191" s="241">
        <f t="shared" si="67"/>
        <v>1228.85338</v>
      </c>
      <c r="N191" s="241">
        <f t="shared" si="68"/>
        <v>1228.85338</v>
      </c>
      <c r="O191" s="241">
        <f t="shared" si="69"/>
        <v>-24559.539800000304</v>
      </c>
      <c r="P191" s="241">
        <f t="shared" si="70"/>
        <v>24559.539800000304</v>
      </c>
      <c r="Q191" s="242"/>
      <c r="R191" s="242"/>
      <c r="S191" s="242"/>
    </row>
    <row r="192" spans="1:19" s="237" customFormat="1">
      <c r="A192" s="236">
        <v>41395</v>
      </c>
      <c r="C192" s="238">
        <v>184</v>
      </c>
      <c r="D192" s="239">
        <f t="shared" si="52"/>
        <v>3238</v>
      </c>
      <c r="E192" s="239">
        <f t="shared" si="62"/>
        <v>883508</v>
      </c>
      <c r="F192" s="239">
        <f t="shared" si="63"/>
        <v>-61492</v>
      </c>
      <c r="G192" s="240">
        <f>+Inputs!$D$3</f>
        <v>0.37951000000000001</v>
      </c>
      <c r="I192" s="241">
        <f t="shared" si="64"/>
        <v>945000</v>
      </c>
      <c r="K192" s="241">
        <f t="shared" si="65"/>
        <v>3238</v>
      </c>
      <c r="L192" s="241">
        <f t="shared" si="66"/>
        <v>883508</v>
      </c>
      <c r="M192" s="241">
        <f t="shared" si="67"/>
        <v>1228.85338</v>
      </c>
      <c r="N192" s="241">
        <f t="shared" si="68"/>
        <v>1228.85338</v>
      </c>
      <c r="O192" s="241">
        <f t="shared" si="69"/>
        <v>-23330.686420000304</v>
      </c>
      <c r="P192" s="241">
        <f t="shared" si="70"/>
        <v>23330.686420000304</v>
      </c>
      <c r="Q192" s="242"/>
      <c r="R192" s="242"/>
      <c r="S192" s="242"/>
    </row>
    <row r="193" spans="1:19" s="237" customFormat="1">
      <c r="A193" s="243">
        <v>41426</v>
      </c>
      <c r="C193" s="238">
        <v>185</v>
      </c>
      <c r="D193" s="239">
        <f t="shared" si="52"/>
        <v>3238</v>
      </c>
      <c r="E193" s="239">
        <f t="shared" si="62"/>
        <v>886746</v>
      </c>
      <c r="F193" s="239">
        <f t="shared" si="63"/>
        <v>-58254</v>
      </c>
      <c r="G193" s="240">
        <f>+Inputs!$D$3</f>
        <v>0.37951000000000001</v>
      </c>
      <c r="I193" s="241">
        <f t="shared" si="64"/>
        <v>945000</v>
      </c>
      <c r="K193" s="241">
        <f t="shared" si="65"/>
        <v>3238</v>
      </c>
      <c r="L193" s="241">
        <f t="shared" si="66"/>
        <v>886746</v>
      </c>
      <c r="M193" s="241">
        <f t="shared" si="67"/>
        <v>1228.85338</v>
      </c>
      <c r="N193" s="241">
        <f t="shared" si="68"/>
        <v>1228.85338</v>
      </c>
      <c r="O193" s="241">
        <f t="shared" si="69"/>
        <v>-22101.833040000303</v>
      </c>
      <c r="P193" s="241">
        <f t="shared" si="70"/>
        <v>22101.833040000303</v>
      </c>
      <c r="Q193" s="242"/>
      <c r="R193" s="242"/>
      <c r="S193" s="242"/>
    </row>
    <row r="194" spans="1:19" s="237" customFormat="1">
      <c r="A194" s="236">
        <v>41456</v>
      </c>
      <c r="C194" s="238">
        <v>186</v>
      </c>
      <c r="D194" s="239">
        <f t="shared" si="52"/>
        <v>3238</v>
      </c>
      <c r="E194" s="239">
        <f t="shared" si="62"/>
        <v>889984</v>
      </c>
      <c r="F194" s="239">
        <f t="shared" si="63"/>
        <v>-55016</v>
      </c>
      <c r="G194" s="240">
        <f>+Inputs!$D$3</f>
        <v>0.37951000000000001</v>
      </c>
      <c r="I194" s="241">
        <f t="shared" si="64"/>
        <v>945000</v>
      </c>
      <c r="K194" s="241">
        <f t="shared" si="65"/>
        <v>3238</v>
      </c>
      <c r="L194" s="241">
        <f t="shared" si="66"/>
        <v>889984</v>
      </c>
      <c r="M194" s="241">
        <f t="shared" si="67"/>
        <v>1228.85338</v>
      </c>
      <c r="N194" s="241">
        <f t="shared" si="68"/>
        <v>1228.85338</v>
      </c>
      <c r="O194" s="241">
        <f t="shared" si="69"/>
        <v>-20872.979660000303</v>
      </c>
      <c r="P194" s="241">
        <f t="shared" si="70"/>
        <v>20872.979660000303</v>
      </c>
      <c r="Q194" s="242"/>
      <c r="R194" s="242"/>
      <c r="S194" s="242"/>
    </row>
    <row r="195" spans="1:19" s="237" customFormat="1">
      <c r="A195" s="243">
        <v>41487</v>
      </c>
      <c r="C195" s="238">
        <v>187</v>
      </c>
      <c r="D195" s="239">
        <f t="shared" si="52"/>
        <v>3238</v>
      </c>
      <c r="E195" s="239">
        <f t="shared" si="62"/>
        <v>893222</v>
      </c>
      <c r="F195" s="239">
        <f t="shared" si="63"/>
        <v>-51778</v>
      </c>
      <c r="G195" s="240">
        <f>+Inputs!$D$3</f>
        <v>0.37951000000000001</v>
      </c>
      <c r="I195" s="241">
        <f t="shared" si="64"/>
        <v>945000</v>
      </c>
      <c r="K195" s="241">
        <f t="shared" si="65"/>
        <v>3238</v>
      </c>
      <c r="L195" s="241">
        <f t="shared" si="66"/>
        <v>893222</v>
      </c>
      <c r="M195" s="241">
        <f t="shared" si="67"/>
        <v>1228.85338</v>
      </c>
      <c r="N195" s="241">
        <f t="shared" si="68"/>
        <v>1228.85338</v>
      </c>
      <c r="O195" s="241">
        <f t="shared" si="69"/>
        <v>-19644.126280000302</v>
      </c>
      <c r="P195" s="241">
        <f t="shared" si="70"/>
        <v>19644.126280000302</v>
      </c>
      <c r="Q195" s="242"/>
      <c r="R195" s="242"/>
      <c r="S195" s="242"/>
    </row>
    <row r="196" spans="1:19" s="237" customFormat="1">
      <c r="A196" s="236">
        <v>41518</v>
      </c>
      <c r="C196" s="238">
        <v>188</v>
      </c>
      <c r="D196" s="239">
        <f t="shared" si="52"/>
        <v>3238</v>
      </c>
      <c r="E196" s="239">
        <f t="shared" si="62"/>
        <v>896460</v>
      </c>
      <c r="F196" s="239">
        <f t="shared" si="63"/>
        <v>-48540</v>
      </c>
      <c r="G196" s="240">
        <f>+Inputs!$D$3</f>
        <v>0.37951000000000001</v>
      </c>
      <c r="I196" s="241">
        <f t="shared" si="64"/>
        <v>945000</v>
      </c>
      <c r="K196" s="241">
        <f t="shared" si="65"/>
        <v>3238</v>
      </c>
      <c r="L196" s="241">
        <f t="shared" si="66"/>
        <v>896460</v>
      </c>
      <c r="M196" s="241">
        <f t="shared" si="67"/>
        <v>1228.85338</v>
      </c>
      <c r="N196" s="241">
        <f t="shared" si="68"/>
        <v>1228.85338</v>
      </c>
      <c r="O196" s="241">
        <f t="shared" si="69"/>
        <v>-18415.272900000302</v>
      </c>
      <c r="P196" s="241">
        <f t="shared" si="70"/>
        <v>18415.272900000302</v>
      </c>
      <c r="Q196" s="242"/>
      <c r="R196" s="242"/>
      <c r="S196" s="242"/>
    </row>
    <row r="197" spans="1:19" s="237" customFormat="1">
      <c r="A197" s="243">
        <v>41548</v>
      </c>
      <c r="C197" s="238">
        <v>189</v>
      </c>
      <c r="D197" s="239">
        <f t="shared" si="52"/>
        <v>3238</v>
      </c>
      <c r="E197" s="239">
        <f t="shared" si="62"/>
        <v>899698</v>
      </c>
      <c r="F197" s="239">
        <f t="shared" si="63"/>
        <v>-45302</v>
      </c>
      <c r="G197" s="240">
        <f>+Inputs!$D$3</f>
        <v>0.37951000000000001</v>
      </c>
      <c r="I197" s="241">
        <f t="shared" si="64"/>
        <v>945000</v>
      </c>
      <c r="K197" s="241">
        <f t="shared" si="65"/>
        <v>3238</v>
      </c>
      <c r="L197" s="241">
        <f t="shared" si="66"/>
        <v>899698</v>
      </c>
      <c r="M197" s="241">
        <f t="shared" si="67"/>
        <v>1228.85338</v>
      </c>
      <c r="N197" s="241">
        <f t="shared" si="68"/>
        <v>1228.85338</v>
      </c>
      <c r="O197" s="241">
        <f t="shared" si="69"/>
        <v>-17186.419520000301</v>
      </c>
      <c r="P197" s="241">
        <f t="shared" si="70"/>
        <v>17186.419520000301</v>
      </c>
      <c r="Q197" s="242"/>
      <c r="R197" s="242"/>
      <c r="S197" s="242"/>
    </row>
    <row r="198" spans="1:19" s="237" customFormat="1">
      <c r="A198" s="236">
        <v>41579</v>
      </c>
      <c r="C198" s="238">
        <v>190</v>
      </c>
      <c r="D198" s="239">
        <f t="shared" si="52"/>
        <v>3238</v>
      </c>
      <c r="E198" s="239">
        <f t="shared" si="62"/>
        <v>902936</v>
      </c>
      <c r="F198" s="239">
        <f t="shared" si="63"/>
        <v>-42064</v>
      </c>
      <c r="G198" s="240">
        <f>+Inputs!$D$3</f>
        <v>0.37951000000000001</v>
      </c>
      <c r="I198" s="241">
        <f t="shared" si="64"/>
        <v>945000</v>
      </c>
      <c r="K198" s="241">
        <f t="shared" si="65"/>
        <v>3238</v>
      </c>
      <c r="L198" s="241">
        <f t="shared" si="66"/>
        <v>902936</v>
      </c>
      <c r="M198" s="241">
        <f t="shared" si="67"/>
        <v>1228.85338</v>
      </c>
      <c r="N198" s="241">
        <f t="shared" si="68"/>
        <v>1228.85338</v>
      </c>
      <c r="O198" s="241">
        <f t="shared" si="69"/>
        <v>-15957.566140000301</v>
      </c>
      <c r="P198" s="241">
        <f t="shared" si="70"/>
        <v>15957.566140000301</v>
      </c>
      <c r="Q198" s="242"/>
      <c r="R198" s="242"/>
      <c r="S198" s="242"/>
    </row>
    <row r="199" spans="1:19" s="237" customFormat="1">
      <c r="A199" s="243">
        <v>41609</v>
      </c>
      <c r="C199" s="238">
        <v>191</v>
      </c>
      <c r="D199" s="239">
        <f t="shared" si="52"/>
        <v>3238</v>
      </c>
      <c r="E199" s="239">
        <f t="shared" si="62"/>
        <v>906174</v>
      </c>
      <c r="F199" s="239">
        <f t="shared" si="63"/>
        <v>-38826</v>
      </c>
      <c r="G199" s="240">
        <f>+Inputs!$D$3</f>
        <v>0.37951000000000001</v>
      </c>
      <c r="I199" s="241">
        <f t="shared" si="64"/>
        <v>945000</v>
      </c>
      <c r="K199" s="241">
        <f t="shared" si="65"/>
        <v>3238</v>
      </c>
      <c r="L199" s="241">
        <f t="shared" si="66"/>
        <v>906174</v>
      </c>
      <c r="M199" s="241">
        <f t="shared" si="67"/>
        <v>1228.85338</v>
      </c>
      <c r="N199" s="241">
        <f t="shared" si="68"/>
        <v>1228.85338</v>
      </c>
      <c r="O199" s="241">
        <f t="shared" si="69"/>
        <v>-14728.7127600003</v>
      </c>
      <c r="P199" s="241">
        <f t="shared" si="70"/>
        <v>14728.7127600003</v>
      </c>
      <c r="Q199" s="242"/>
      <c r="R199" s="242"/>
      <c r="S199" s="242"/>
    </row>
    <row r="200" spans="1:19" s="237" customFormat="1">
      <c r="A200" s="236">
        <v>41640</v>
      </c>
      <c r="C200" s="238">
        <v>192</v>
      </c>
      <c r="D200" s="239">
        <f t="shared" si="52"/>
        <v>3238</v>
      </c>
      <c r="E200" s="239">
        <f t="shared" si="62"/>
        <v>909412</v>
      </c>
      <c r="F200" s="239">
        <f t="shared" si="63"/>
        <v>-35588</v>
      </c>
      <c r="G200" s="240">
        <f>+Inputs!$D$3</f>
        <v>0.37951000000000001</v>
      </c>
      <c r="I200" s="241">
        <f t="shared" si="64"/>
        <v>945000</v>
      </c>
      <c r="K200" s="241">
        <f t="shared" si="65"/>
        <v>3238</v>
      </c>
      <c r="L200" s="241">
        <f t="shared" si="66"/>
        <v>909412</v>
      </c>
      <c r="M200" s="241">
        <f t="shared" si="67"/>
        <v>1228.85338</v>
      </c>
      <c r="N200" s="241">
        <f t="shared" si="68"/>
        <v>1228.85338</v>
      </c>
      <c r="O200" s="241">
        <f t="shared" si="69"/>
        <v>-13499.8593800003</v>
      </c>
      <c r="P200" s="241">
        <f t="shared" si="70"/>
        <v>13499.8593800003</v>
      </c>
      <c r="Q200" s="242"/>
      <c r="R200" s="242"/>
      <c r="S200" s="242"/>
    </row>
    <row r="201" spans="1:19" s="237" customFormat="1">
      <c r="A201" s="243">
        <v>41671</v>
      </c>
      <c r="C201" s="238">
        <v>193</v>
      </c>
      <c r="D201" s="239">
        <f t="shared" si="52"/>
        <v>3238</v>
      </c>
      <c r="E201" s="239">
        <f t="shared" si="62"/>
        <v>912650</v>
      </c>
      <c r="F201" s="239">
        <f t="shared" si="63"/>
        <v>-32350</v>
      </c>
      <c r="G201" s="240">
        <f>+Inputs!$D$3</f>
        <v>0.37951000000000001</v>
      </c>
      <c r="I201" s="241">
        <f t="shared" si="64"/>
        <v>945000</v>
      </c>
      <c r="K201" s="241">
        <f t="shared" si="65"/>
        <v>3238</v>
      </c>
      <c r="L201" s="241">
        <f t="shared" si="66"/>
        <v>912650</v>
      </c>
      <c r="M201" s="241">
        <f t="shared" si="67"/>
        <v>1228.85338</v>
      </c>
      <c r="N201" s="241">
        <f t="shared" si="68"/>
        <v>1228.85338</v>
      </c>
      <c r="O201" s="241">
        <f t="shared" si="69"/>
        <v>-12271.0060000003</v>
      </c>
      <c r="P201" s="241">
        <f t="shared" si="70"/>
        <v>12271.0060000003</v>
      </c>
      <c r="Q201" s="242"/>
      <c r="R201" s="242"/>
      <c r="S201" s="242"/>
    </row>
    <row r="202" spans="1:19" s="237" customFormat="1">
      <c r="A202" s="236">
        <v>41699</v>
      </c>
      <c r="C202" s="238">
        <v>194</v>
      </c>
      <c r="D202" s="239">
        <f t="shared" si="52"/>
        <v>3238</v>
      </c>
      <c r="E202" s="239">
        <f t="shared" si="62"/>
        <v>915888</v>
      </c>
      <c r="F202" s="239">
        <f t="shared" si="63"/>
        <v>-29112</v>
      </c>
      <c r="G202" s="240">
        <f>+Inputs!$D$3</f>
        <v>0.37951000000000001</v>
      </c>
      <c r="I202" s="241">
        <f t="shared" si="64"/>
        <v>945000</v>
      </c>
      <c r="K202" s="241">
        <f t="shared" si="65"/>
        <v>3238</v>
      </c>
      <c r="L202" s="241">
        <f t="shared" si="66"/>
        <v>915888</v>
      </c>
      <c r="M202" s="241">
        <f t="shared" si="67"/>
        <v>1228.85338</v>
      </c>
      <c r="N202" s="241">
        <f t="shared" si="68"/>
        <v>1228.85338</v>
      </c>
      <c r="O202" s="241">
        <f t="shared" si="69"/>
        <v>-11042.152620000299</v>
      </c>
      <c r="P202" s="241">
        <f t="shared" si="70"/>
        <v>11042.152620000299</v>
      </c>
      <c r="Q202" s="242"/>
      <c r="R202" s="242"/>
      <c r="S202" s="242"/>
    </row>
    <row r="203" spans="1:19" s="237" customFormat="1">
      <c r="A203" s="243">
        <v>41730</v>
      </c>
      <c r="C203" s="238">
        <v>195</v>
      </c>
      <c r="D203" s="239">
        <f t="shared" si="52"/>
        <v>3238</v>
      </c>
      <c r="E203" s="239">
        <f t="shared" si="62"/>
        <v>919126</v>
      </c>
      <c r="F203" s="239">
        <f t="shared" si="63"/>
        <v>-25874</v>
      </c>
      <c r="G203" s="240">
        <f>+Inputs!$D$3</f>
        <v>0.37951000000000001</v>
      </c>
      <c r="I203" s="241">
        <f t="shared" si="64"/>
        <v>945000</v>
      </c>
      <c r="K203" s="241">
        <f t="shared" si="65"/>
        <v>3238</v>
      </c>
      <c r="L203" s="241">
        <f t="shared" si="66"/>
        <v>919126</v>
      </c>
      <c r="M203" s="241">
        <f t="shared" si="67"/>
        <v>1228.85338</v>
      </c>
      <c r="N203" s="241">
        <f t="shared" si="68"/>
        <v>1228.85338</v>
      </c>
      <c r="O203" s="241">
        <f t="shared" si="69"/>
        <v>-9813.2992400002986</v>
      </c>
      <c r="P203" s="241">
        <f t="shared" si="70"/>
        <v>9813.2992400002986</v>
      </c>
      <c r="Q203" s="242"/>
      <c r="R203" s="242"/>
      <c r="S203" s="242"/>
    </row>
    <row r="204" spans="1:19" s="237" customFormat="1">
      <c r="A204" s="236">
        <v>41760</v>
      </c>
      <c r="C204" s="238">
        <v>196</v>
      </c>
      <c r="D204" s="239">
        <f t="shared" si="52"/>
        <v>3238</v>
      </c>
      <c r="E204" s="239">
        <f t="shared" si="62"/>
        <v>922364</v>
      </c>
      <c r="F204" s="239">
        <f t="shared" si="63"/>
        <v>-22636</v>
      </c>
      <c r="G204" s="240">
        <f>+Inputs!$D$3</f>
        <v>0.37951000000000001</v>
      </c>
      <c r="I204" s="241">
        <f t="shared" si="64"/>
        <v>945000</v>
      </c>
      <c r="K204" s="241">
        <f t="shared" si="65"/>
        <v>3238</v>
      </c>
      <c r="L204" s="241">
        <f t="shared" si="66"/>
        <v>922364</v>
      </c>
      <c r="M204" s="241">
        <f t="shared" si="67"/>
        <v>1228.85338</v>
      </c>
      <c r="N204" s="241">
        <f t="shared" si="68"/>
        <v>1228.85338</v>
      </c>
      <c r="O204" s="241">
        <f t="shared" si="69"/>
        <v>-8584.4458600002981</v>
      </c>
      <c r="P204" s="241">
        <f t="shared" si="70"/>
        <v>8584.4458600002981</v>
      </c>
      <c r="Q204" s="242"/>
      <c r="R204" s="242"/>
      <c r="S204" s="242"/>
    </row>
    <row r="205" spans="1:19" s="237" customFormat="1">
      <c r="A205" s="243">
        <v>41791</v>
      </c>
      <c r="C205" s="238">
        <v>197</v>
      </c>
      <c r="D205" s="239">
        <f t="shared" si="52"/>
        <v>3238</v>
      </c>
      <c r="E205" s="239">
        <f t="shared" si="62"/>
        <v>925602</v>
      </c>
      <c r="F205" s="239">
        <f t="shared" si="63"/>
        <v>-19398</v>
      </c>
      <c r="G205" s="240">
        <f>+Inputs!$D$3</f>
        <v>0.37951000000000001</v>
      </c>
      <c r="I205" s="241">
        <f t="shared" si="64"/>
        <v>945000</v>
      </c>
      <c r="K205" s="241">
        <f t="shared" si="65"/>
        <v>3238</v>
      </c>
      <c r="L205" s="241">
        <f t="shared" si="66"/>
        <v>925602</v>
      </c>
      <c r="M205" s="241">
        <f t="shared" si="67"/>
        <v>1228.85338</v>
      </c>
      <c r="N205" s="241">
        <f t="shared" si="68"/>
        <v>1228.85338</v>
      </c>
      <c r="O205" s="241">
        <f t="shared" si="69"/>
        <v>-7355.5924800002977</v>
      </c>
      <c r="P205" s="241">
        <f t="shared" si="70"/>
        <v>7355.5924800002977</v>
      </c>
      <c r="Q205" s="242"/>
      <c r="R205" s="242"/>
      <c r="S205" s="242"/>
    </row>
    <row r="206" spans="1:19" s="237" customFormat="1">
      <c r="A206" s="236">
        <v>41821</v>
      </c>
      <c r="C206" s="238">
        <v>198</v>
      </c>
      <c r="D206" s="239">
        <f t="shared" si="52"/>
        <v>3238</v>
      </c>
      <c r="E206" s="239">
        <f t="shared" si="62"/>
        <v>928840</v>
      </c>
      <c r="F206" s="239">
        <f t="shared" si="63"/>
        <v>-16160</v>
      </c>
      <c r="G206" s="240">
        <f>+Inputs!$D$3</f>
        <v>0.37951000000000001</v>
      </c>
      <c r="I206" s="241">
        <f t="shared" si="64"/>
        <v>945000</v>
      </c>
      <c r="K206" s="241">
        <f t="shared" si="65"/>
        <v>3238</v>
      </c>
      <c r="L206" s="241">
        <f t="shared" si="66"/>
        <v>928840</v>
      </c>
      <c r="M206" s="241">
        <f t="shared" si="67"/>
        <v>1228.85338</v>
      </c>
      <c r="N206" s="241">
        <f t="shared" si="68"/>
        <v>1228.85338</v>
      </c>
      <c r="O206" s="241">
        <f t="shared" si="69"/>
        <v>-6126.7391000002972</v>
      </c>
      <c r="P206" s="241">
        <f t="shared" si="70"/>
        <v>6126.7391000002972</v>
      </c>
      <c r="Q206" s="242"/>
      <c r="R206" s="242"/>
      <c r="S206" s="242"/>
    </row>
    <row r="207" spans="1:19" s="237" customFormat="1">
      <c r="A207" s="243">
        <v>41852</v>
      </c>
      <c r="C207" s="238">
        <v>199</v>
      </c>
      <c r="D207" s="239">
        <f t="shared" si="52"/>
        <v>3238</v>
      </c>
      <c r="E207" s="239">
        <f t="shared" si="62"/>
        <v>932078</v>
      </c>
      <c r="F207" s="239">
        <f t="shared" si="63"/>
        <v>-12922</v>
      </c>
      <c r="G207" s="240">
        <f>+Inputs!$D$3</f>
        <v>0.37951000000000001</v>
      </c>
      <c r="I207" s="241">
        <f t="shared" si="64"/>
        <v>945000</v>
      </c>
      <c r="K207" s="241">
        <f t="shared" si="65"/>
        <v>3238</v>
      </c>
      <c r="L207" s="241">
        <f t="shared" si="66"/>
        <v>932078</v>
      </c>
      <c r="M207" s="241">
        <f t="shared" si="67"/>
        <v>1228.85338</v>
      </c>
      <c r="N207" s="241">
        <f t="shared" si="68"/>
        <v>1228.85338</v>
      </c>
      <c r="O207" s="241">
        <f t="shared" si="69"/>
        <v>-4897.8857200002967</v>
      </c>
      <c r="P207" s="241">
        <f t="shared" si="70"/>
        <v>4897.8857200002967</v>
      </c>
      <c r="Q207" s="242"/>
      <c r="R207" s="242"/>
      <c r="S207" s="242"/>
    </row>
    <row r="208" spans="1:19" s="237" customFormat="1">
      <c r="A208" s="236">
        <v>41883</v>
      </c>
      <c r="C208" s="238">
        <v>200</v>
      </c>
      <c r="D208" s="239">
        <f t="shared" si="52"/>
        <v>3238</v>
      </c>
      <c r="E208" s="239">
        <f t="shared" si="62"/>
        <v>935316</v>
      </c>
      <c r="F208" s="239">
        <f t="shared" si="63"/>
        <v>-9684</v>
      </c>
      <c r="G208" s="240">
        <f>+Inputs!$D$3</f>
        <v>0.37951000000000001</v>
      </c>
      <c r="I208" s="241">
        <f t="shared" si="64"/>
        <v>945000</v>
      </c>
      <c r="K208" s="241">
        <f t="shared" si="65"/>
        <v>3238</v>
      </c>
      <c r="L208" s="241">
        <f t="shared" si="66"/>
        <v>935316</v>
      </c>
      <c r="M208" s="241">
        <f t="shared" si="67"/>
        <v>1228.85338</v>
      </c>
      <c r="N208" s="241">
        <f t="shared" si="68"/>
        <v>1228.85338</v>
      </c>
      <c r="O208" s="241">
        <f t="shared" si="69"/>
        <v>-3669.0323400002967</v>
      </c>
      <c r="P208" s="241">
        <f t="shared" si="70"/>
        <v>3669.0323400002967</v>
      </c>
      <c r="Q208" s="242"/>
      <c r="R208" s="242"/>
      <c r="S208" s="242"/>
    </row>
    <row r="209" spans="1:20" s="237" customFormat="1">
      <c r="A209" s="243">
        <v>41913</v>
      </c>
      <c r="C209" s="238">
        <v>201</v>
      </c>
      <c r="D209" s="239">
        <f t="shared" si="52"/>
        <v>3238</v>
      </c>
      <c r="E209" s="239">
        <f t="shared" si="62"/>
        <v>938554</v>
      </c>
      <c r="F209" s="239">
        <f t="shared" si="63"/>
        <v>-6446</v>
      </c>
      <c r="G209" s="240">
        <f>+Inputs!$D$3</f>
        <v>0.37951000000000001</v>
      </c>
      <c r="I209" s="241">
        <f t="shared" si="64"/>
        <v>945000</v>
      </c>
      <c r="K209" s="241">
        <f t="shared" si="65"/>
        <v>3238</v>
      </c>
      <c r="L209" s="241">
        <f t="shared" si="66"/>
        <v>938554</v>
      </c>
      <c r="M209" s="241">
        <f t="shared" si="67"/>
        <v>1228.85338</v>
      </c>
      <c r="N209" s="241">
        <f t="shared" si="68"/>
        <v>1228.85338</v>
      </c>
      <c r="O209" s="241">
        <f t="shared" si="69"/>
        <v>-2440.1789600002967</v>
      </c>
      <c r="P209" s="241">
        <f t="shared" si="70"/>
        <v>2440.1789600002967</v>
      </c>
      <c r="Q209" s="242"/>
      <c r="R209" s="242"/>
      <c r="S209" s="242"/>
    </row>
    <row r="210" spans="1:20" s="237" customFormat="1">
      <c r="A210" s="236">
        <v>41944</v>
      </c>
      <c r="C210" s="238">
        <v>202</v>
      </c>
      <c r="D210" s="239">
        <f t="shared" si="52"/>
        <v>3238</v>
      </c>
      <c r="E210" s="239">
        <f t="shared" si="62"/>
        <v>941792</v>
      </c>
      <c r="F210" s="239">
        <f t="shared" si="63"/>
        <v>-3208</v>
      </c>
      <c r="G210" s="240">
        <f>+Inputs!$D$3</f>
        <v>0.37951000000000001</v>
      </c>
      <c r="I210" s="241">
        <f t="shared" si="64"/>
        <v>945000</v>
      </c>
      <c r="K210" s="241">
        <f t="shared" si="65"/>
        <v>3238</v>
      </c>
      <c r="L210" s="241">
        <f t="shared" si="66"/>
        <v>941792</v>
      </c>
      <c r="M210" s="241">
        <f t="shared" si="67"/>
        <v>1228.85338</v>
      </c>
      <c r="N210" s="241">
        <f t="shared" si="68"/>
        <v>1228.85338</v>
      </c>
      <c r="O210" s="241">
        <f t="shared" si="69"/>
        <v>-1211.3255800002967</v>
      </c>
      <c r="P210" s="241">
        <f t="shared" si="70"/>
        <v>1211.3255800002967</v>
      </c>
      <c r="Q210" s="242"/>
      <c r="R210" s="242"/>
      <c r="S210" s="242"/>
    </row>
    <row r="211" spans="1:20" s="237" customFormat="1">
      <c r="A211" s="243">
        <v>41974</v>
      </c>
      <c r="C211" s="238">
        <v>203</v>
      </c>
      <c r="D211" s="239">
        <f>-F210</f>
        <v>3208</v>
      </c>
      <c r="E211" s="239">
        <f t="shared" si="62"/>
        <v>945000</v>
      </c>
      <c r="F211" s="239">
        <f t="shared" si="63"/>
        <v>0</v>
      </c>
      <c r="G211" s="240">
        <f>+Inputs!$D$3</f>
        <v>0.37951000000000001</v>
      </c>
      <c r="I211" s="241">
        <f t="shared" si="64"/>
        <v>945000</v>
      </c>
      <c r="K211" s="241">
        <f t="shared" si="65"/>
        <v>3208</v>
      </c>
      <c r="L211" s="241">
        <f t="shared" si="66"/>
        <v>945000</v>
      </c>
      <c r="M211" s="241">
        <f t="shared" si="67"/>
        <v>1217.4680800000001</v>
      </c>
      <c r="N211" s="241">
        <f t="shared" si="68"/>
        <v>1217.4680800000001</v>
      </c>
      <c r="O211" s="241">
        <f t="shared" si="69"/>
        <v>6.142499999703432</v>
      </c>
      <c r="P211" s="241">
        <f t="shared" si="70"/>
        <v>-6.142499999703432</v>
      </c>
      <c r="Q211" s="242"/>
      <c r="R211" s="242"/>
      <c r="S211" s="242"/>
    </row>
    <row r="212" spans="1:20">
      <c r="A212" s="30"/>
      <c r="G212" s="28"/>
    </row>
    <row r="213" spans="1:20">
      <c r="A213" s="8" t="s">
        <v>43</v>
      </c>
      <c r="B213" s="33">
        <f>SUM(B9:B212)</f>
        <v>-945000</v>
      </c>
      <c r="D213" s="33">
        <f>SUM(D9:D212)</f>
        <v>945000</v>
      </c>
      <c r="G213" s="28"/>
      <c r="H213" s="33">
        <f>SUM(H9:H212)</f>
        <v>945000</v>
      </c>
      <c r="I213" s="33"/>
      <c r="J213" s="33">
        <f>SUM(J9:J212)</f>
        <v>358627.5</v>
      </c>
      <c r="K213" s="33">
        <f>SUM(K9:K212)</f>
        <v>945000</v>
      </c>
      <c r="L213" s="33"/>
      <c r="M213" s="33">
        <f>SUM(M9:M212)</f>
        <v>358633.6424999985</v>
      </c>
      <c r="N213" s="33">
        <f>SUM(N9:N212)</f>
        <v>6.142499999703432</v>
      </c>
      <c r="O213" s="33">
        <f>SUM(O9:O212)</f>
        <v>-32944099.599900037</v>
      </c>
      <c r="P213" s="33">
        <f>SUM(P9:P212)</f>
        <v>32944099.599900037</v>
      </c>
    </row>
    <row r="214" spans="1:20">
      <c r="G214" s="28"/>
    </row>
    <row r="215" spans="1:20">
      <c r="A215" s="4" t="s">
        <v>61</v>
      </c>
      <c r="B215" s="4" t="s">
        <v>61</v>
      </c>
      <c r="C215" s="4" t="s">
        <v>61</v>
      </c>
      <c r="D215" s="4" t="s">
        <v>61</v>
      </c>
      <c r="F215" s="4" t="s">
        <v>61</v>
      </c>
      <c r="G215" s="28" t="s">
        <v>61</v>
      </c>
      <c r="H215" s="4" t="s">
        <v>61</v>
      </c>
      <c r="J215" s="4" t="s">
        <v>61</v>
      </c>
      <c r="K215" s="4" t="s">
        <v>61</v>
      </c>
      <c r="M215" s="4" t="s">
        <v>61</v>
      </c>
      <c r="N215" s="4" t="s">
        <v>61</v>
      </c>
      <c r="P215" s="4" t="s">
        <v>61</v>
      </c>
      <c r="Q215" s="8" t="s">
        <v>61</v>
      </c>
      <c r="R215" s="8" t="s">
        <v>61</v>
      </c>
      <c r="S215" s="8" t="s">
        <v>61</v>
      </c>
      <c r="T215" s="4" t="s">
        <v>61</v>
      </c>
    </row>
    <row r="216" spans="1:20">
      <c r="G216"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35.xml><?xml version="1.0" encoding="utf-8"?>
<worksheet xmlns="http://schemas.openxmlformats.org/spreadsheetml/2006/main" xmlns:r="http://schemas.openxmlformats.org/officeDocument/2006/relationships">
  <sheetPr transitionEvaluation="1" codeName="Sheet38">
    <pageSetUpPr autoPageBreaks="0" fitToPage="1"/>
  </sheetPr>
  <dimension ref="A1:AE216"/>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35855</v>
      </c>
      <c r="B9" s="32">
        <v>-2875000</v>
      </c>
      <c r="C9" s="6">
        <v>1</v>
      </c>
      <c r="D9" s="29">
        <f t="shared" ref="D9:D40" si="0">ROUND(-(+$B$9/180)*1,0)</f>
        <v>15972</v>
      </c>
      <c r="E9" s="29">
        <f>+D9</f>
        <v>15972</v>
      </c>
      <c r="F9" s="29">
        <f t="shared" ref="F9:F40" si="1">$B$9+E9</f>
        <v>-2859028</v>
      </c>
      <c r="G9" s="34">
        <f>+Inputs!$D$2</f>
        <v>0.3795</v>
      </c>
      <c r="H9" s="27">
        <f>-B9</f>
        <v>2875000</v>
      </c>
      <c r="I9" s="27">
        <f>+H9</f>
        <v>2875000</v>
      </c>
      <c r="J9" s="27">
        <f>H9*G9</f>
        <v>1091062.5</v>
      </c>
      <c r="K9" s="27">
        <f t="shared" ref="K9:K40" si="2">D9</f>
        <v>15972</v>
      </c>
      <c r="L9" s="27">
        <f>+K9</f>
        <v>15972</v>
      </c>
      <c r="M9" s="27">
        <f t="shared" ref="M9:M40" si="3">K9*G9</f>
        <v>6061.3739999999998</v>
      </c>
      <c r="N9" s="27">
        <f t="shared" ref="N9:N40" si="4">M9-J9</f>
        <v>-1085001.1259999999</v>
      </c>
      <c r="O9" s="27">
        <f>+N9</f>
        <v>-1085001.1259999999</v>
      </c>
      <c r="P9" s="27">
        <f>-SUM(N9)</f>
        <v>1085001.1259999999</v>
      </c>
      <c r="Q9" s="38">
        <f>VLOOKUP(Q8,A36:P238,5)</f>
        <v>2268024</v>
      </c>
      <c r="R9" s="38">
        <f>VLOOKUP(R8,A36:P238,5)</f>
        <v>2389416</v>
      </c>
      <c r="S9" s="38">
        <f>+R9-Q9</f>
        <v>121392</v>
      </c>
      <c r="T9" s="35" t="s">
        <v>64</v>
      </c>
      <c r="U9" s="145">
        <f>-IF(TYPE(VLOOKUP(U8,$A$9:$P$188,6,FALSE))=16,0,VLOOKUP(U8,$A$9:$P$188,6,FALSE))</f>
        <v>596860</v>
      </c>
      <c r="V9" s="145">
        <f>-IF(TYPE(VLOOKUP(V8,$A$9:$P$188,6,FALSE))=16,0,VLOOKUP(V8,$A$9:$P$188,6,FALSE))</f>
        <v>586744</v>
      </c>
      <c r="W9" s="145">
        <f t="shared" ref="W9:AE9" si="5">-IF(TYPE(VLOOKUP(W8,$A$9:$P$188,6,FALSE))=16,0,VLOOKUP(W8,$A$9:$P$188,6,FALSE))</f>
        <v>576628</v>
      </c>
      <c r="X9" s="145">
        <f t="shared" si="5"/>
        <v>566512</v>
      </c>
      <c r="Y9" s="145">
        <f t="shared" si="5"/>
        <v>556396</v>
      </c>
      <c r="Z9" s="145">
        <f t="shared" si="5"/>
        <v>546280</v>
      </c>
      <c r="AA9" s="145">
        <f t="shared" si="5"/>
        <v>536164</v>
      </c>
      <c r="AB9" s="145">
        <f t="shared" si="5"/>
        <v>526048</v>
      </c>
      <c r="AC9" s="145">
        <f t="shared" si="5"/>
        <v>515932</v>
      </c>
      <c r="AD9" s="145">
        <f t="shared" si="5"/>
        <v>505816</v>
      </c>
      <c r="AE9" s="145">
        <f t="shared" si="5"/>
        <v>495700</v>
      </c>
    </row>
    <row r="10" spans="1:31">
      <c r="A10" s="30">
        <v>35886</v>
      </c>
      <c r="B10" s="9"/>
      <c r="C10" s="6">
        <v>2</v>
      </c>
      <c r="D10" s="29">
        <f t="shared" si="0"/>
        <v>15972</v>
      </c>
      <c r="E10" s="29">
        <f t="shared" ref="E10:E41" si="6">+E9+D10</f>
        <v>31944</v>
      </c>
      <c r="F10" s="29">
        <f t="shared" si="1"/>
        <v>-2843056</v>
      </c>
      <c r="G10" s="34">
        <f>+Inputs!$D$2</f>
        <v>0.3795</v>
      </c>
      <c r="H10" s="2"/>
      <c r="I10" s="27">
        <f t="shared" ref="I10:I41" si="7">+I9+H10</f>
        <v>2875000</v>
      </c>
      <c r="J10" s="27"/>
      <c r="K10" s="27">
        <f t="shared" si="2"/>
        <v>15972</v>
      </c>
      <c r="L10" s="27">
        <f t="shared" ref="L10:L41" si="8">+L9+K10</f>
        <v>31944</v>
      </c>
      <c r="M10" s="27">
        <f t="shared" si="3"/>
        <v>6061.3739999999998</v>
      </c>
      <c r="N10" s="27">
        <f t="shared" si="4"/>
        <v>6061.3739999999998</v>
      </c>
      <c r="O10" s="27">
        <f t="shared" ref="O10:O41" si="9">+O9+N10</f>
        <v>-1078939.7519999999</v>
      </c>
      <c r="P10" s="27">
        <f t="shared" ref="P10:P41" si="10">P9-N10</f>
        <v>1078939.7519999999</v>
      </c>
      <c r="Q10" s="38">
        <f>VLOOKUP(Q8,A36:P238,15)</f>
        <v>-230334.6144000034</v>
      </c>
      <c r="R10" s="38">
        <f>VLOOKUP(R8,A36:P238,15)</f>
        <v>-184265.13648000354</v>
      </c>
      <c r="S10" s="38">
        <f>+R10-Q10</f>
        <v>46069.477919999859</v>
      </c>
      <c r="T10" s="36" t="s">
        <v>69</v>
      </c>
    </row>
    <row r="11" spans="1:31">
      <c r="A11" s="31">
        <v>35916</v>
      </c>
      <c r="B11" s="5"/>
      <c r="C11" s="6">
        <v>3</v>
      </c>
      <c r="D11" s="29">
        <f t="shared" si="0"/>
        <v>15972</v>
      </c>
      <c r="E11" s="29">
        <f t="shared" si="6"/>
        <v>47916</v>
      </c>
      <c r="F11" s="29">
        <f t="shared" si="1"/>
        <v>-2827084</v>
      </c>
      <c r="G11" s="34">
        <f>+Inputs!$D$2</f>
        <v>0.3795</v>
      </c>
      <c r="H11" s="2"/>
      <c r="I11" s="27">
        <f t="shared" si="7"/>
        <v>2875000</v>
      </c>
      <c r="J11" s="27"/>
      <c r="K11" s="27">
        <f t="shared" si="2"/>
        <v>15972</v>
      </c>
      <c r="L11" s="27">
        <f t="shared" si="8"/>
        <v>47916</v>
      </c>
      <c r="M11" s="27">
        <f t="shared" si="3"/>
        <v>6061.3739999999998</v>
      </c>
      <c r="N11" s="27">
        <f t="shared" si="4"/>
        <v>6061.3739999999998</v>
      </c>
      <c r="O11" s="27">
        <f t="shared" si="9"/>
        <v>-1072878.3779999998</v>
      </c>
      <c r="P11" s="27">
        <f t="shared" si="10"/>
        <v>1072878.3779999998</v>
      </c>
      <c r="Q11" s="38">
        <f>+VLOOKUP(Q8,A36:P238,16)</f>
        <v>230334.6144000034</v>
      </c>
      <c r="R11" s="38">
        <f>+VLOOKUP(R8,A36:P238,16)</f>
        <v>184265.13648000354</v>
      </c>
      <c r="S11" s="38">
        <f>(+Q11+R11)/2</f>
        <v>207299.87544000347</v>
      </c>
      <c r="T11" s="36" t="s">
        <v>113</v>
      </c>
      <c r="U11" s="145">
        <f>IF(TYPE(VLOOKUP(U8,$A$9:$P$188,16,FALSE))=16,0,VLOOKUP(U8,$A$9:$P$188,16,FALSE))</f>
        <v>226495.49124000341</v>
      </c>
      <c r="V11" s="145">
        <f t="shared" ref="V11:AE11" si="11">IF(TYPE(VLOOKUP(V8,$A$9:$P$188,16,FALSE))=16,0,VLOOKUP(V8,$A$9:$P$188,16,FALSE))</f>
        <v>222656.36808000342</v>
      </c>
      <c r="W11" s="145">
        <f t="shared" si="11"/>
        <v>218817.24492000343</v>
      </c>
      <c r="X11" s="145">
        <f t="shared" si="11"/>
        <v>214978.12176000344</v>
      </c>
      <c r="Y11" s="145">
        <f t="shared" si="11"/>
        <v>211138.99860000346</v>
      </c>
      <c r="Z11" s="145">
        <f t="shared" si="11"/>
        <v>207299.87544000347</v>
      </c>
      <c r="AA11" s="145">
        <f t="shared" si="11"/>
        <v>203460.75228000348</v>
      </c>
      <c r="AB11" s="145">
        <f t="shared" si="11"/>
        <v>199621.62912000349</v>
      </c>
      <c r="AC11" s="145">
        <f t="shared" si="11"/>
        <v>195782.5059600035</v>
      </c>
      <c r="AD11" s="145">
        <f t="shared" si="11"/>
        <v>191943.38280000351</v>
      </c>
      <c r="AE11" s="145">
        <f t="shared" si="11"/>
        <v>188104.25964000353</v>
      </c>
    </row>
    <row r="12" spans="1:31">
      <c r="A12" s="30">
        <v>35947</v>
      </c>
      <c r="B12" s="3"/>
      <c r="C12" s="6">
        <v>4</v>
      </c>
      <c r="D12" s="29">
        <f t="shared" si="0"/>
        <v>15972</v>
      </c>
      <c r="E12" s="29">
        <f t="shared" si="6"/>
        <v>63888</v>
      </c>
      <c r="F12" s="29">
        <f t="shared" si="1"/>
        <v>-2811112</v>
      </c>
      <c r="G12" s="34">
        <f>+Inputs!$D$2</f>
        <v>0.3795</v>
      </c>
      <c r="H12" s="2"/>
      <c r="I12" s="27">
        <f t="shared" si="7"/>
        <v>2875000</v>
      </c>
      <c r="J12" s="27"/>
      <c r="K12" s="27">
        <f t="shared" si="2"/>
        <v>15972</v>
      </c>
      <c r="L12" s="27">
        <f t="shared" si="8"/>
        <v>63888</v>
      </c>
      <c r="M12" s="27">
        <f t="shared" si="3"/>
        <v>6061.3739999999998</v>
      </c>
      <c r="N12" s="27">
        <f t="shared" si="4"/>
        <v>6061.3739999999998</v>
      </c>
      <c r="O12" s="27">
        <f t="shared" si="9"/>
        <v>-1066817.0039999997</v>
      </c>
      <c r="P12" s="27">
        <f t="shared" si="10"/>
        <v>1066817.0039999997</v>
      </c>
      <c r="Q12" s="39"/>
      <c r="R12" s="40"/>
      <c r="S12" s="40"/>
      <c r="T12" s="36"/>
    </row>
    <row r="13" spans="1:31">
      <c r="A13" s="31">
        <v>35977</v>
      </c>
      <c r="B13" s="3"/>
      <c r="C13" s="6">
        <v>5</v>
      </c>
      <c r="D13" s="29">
        <f t="shared" si="0"/>
        <v>15972</v>
      </c>
      <c r="E13" s="29">
        <f t="shared" si="6"/>
        <v>79860</v>
      </c>
      <c r="F13" s="29">
        <f t="shared" si="1"/>
        <v>-2795140</v>
      </c>
      <c r="G13" s="34">
        <f>+Inputs!$D$2</f>
        <v>0.3795</v>
      </c>
      <c r="H13" s="2"/>
      <c r="I13" s="27">
        <f t="shared" si="7"/>
        <v>2875000</v>
      </c>
      <c r="J13" s="27"/>
      <c r="K13" s="27">
        <f t="shared" si="2"/>
        <v>15972</v>
      </c>
      <c r="L13" s="27">
        <f t="shared" si="8"/>
        <v>79860</v>
      </c>
      <c r="M13" s="27">
        <f t="shared" si="3"/>
        <v>6061.3739999999998</v>
      </c>
      <c r="N13" s="27">
        <f t="shared" si="4"/>
        <v>6061.3739999999998</v>
      </c>
      <c r="O13" s="27">
        <f t="shared" si="9"/>
        <v>-1060755.6299999997</v>
      </c>
      <c r="P13" s="27">
        <f t="shared" si="10"/>
        <v>1060755.6299999997</v>
      </c>
      <c r="Q13" s="38">
        <f>VLOOKUP(Q8,A36:P238,9)</f>
        <v>2875000</v>
      </c>
      <c r="R13" s="38">
        <f>VLOOKUP(R8,A36:P238,9)</f>
        <v>2875000</v>
      </c>
      <c r="S13" s="38">
        <f>+R13-Q13</f>
        <v>0</v>
      </c>
      <c r="T13" s="36" t="s">
        <v>70</v>
      </c>
    </row>
    <row r="14" spans="1:31">
      <c r="A14" s="30">
        <v>36008</v>
      </c>
      <c r="B14" s="3"/>
      <c r="C14" s="6">
        <v>6</v>
      </c>
      <c r="D14" s="29">
        <f t="shared" si="0"/>
        <v>15972</v>
      </c>
      <c r="E14" s="29">
        <f t="shared" si="6"/>
        <v>95832</v>
      </c>
      <c r="F14" s="29">
        <f t="shared" si="1"/>
        <v>-2779168</v>
      </c>
      <c r="G14" s="34">
        <f>+Inputs!$D$2</f>
        <v>0.3795</v>
      </c>
      <c r="H14" s="2"/>
      <c r="I14" s="27">
        <f t="shared" si="7"/>
        <v>2875000</v>
      </c>
      <c r="J14" s="27"/>
      <c r="K14" s="27">
        <f t="shared" si="2"/>
        <v>15972</v>
      </c>
      <c r="L14" s="27">
        <f t="shared" si="8"/>
        <v>95832</v>
      </c>
      <c r="M14" s="27">
        <f t="shared" si="3"/>
        <v>6061.3739999999998</v>
      </c>
      <c r="N14" s="27">
        <f t="shared" si="4"/>
        <v>6061.3739999999998</v>
      </c>
      <c r="O14" s="27">
        <f t="shared" si="9"/>
        <v>-1054694.2559999996</v>
      </c>
      <c r="P14" s="27">
        <f t="shared" si="10"/>
        <v>1054694.2559999996</v>
      </c>
      <c r="Q14" s="38">
        <f>VLOOKUP(Q8,A36:P238,12)</f>
        <v>2268024</v>
      </c>
      <c r="R14" s="38">
        <f>VLOOKUP(R8,A36:P238,12)</f>
        <v>2389416</v>
      </c>
      <c r="S14" s="38">
        <f>+R14-Q14</f>
        <v>121392</v>
      </c>
      <c r="T14" s="37" t="s">
        <v>93</v>
      </c>
    </row>
    <row r="15" spans="1:31">
      <c r="A15" s="31">
        <v>36039</v>
      </c>
      <c r="B15" s="3"/>
      <c r="C15" s="6">
        <v>7</v>
      </c>
      <c r="D15" s="29">
        <f t="shared" si="0"/>
        <v>15972</v>
      </c>
      <c r="E15" s="29">
        <f t="shared" si="6"/>
        <v>111804</v>
      </c>
      <c r="F15" s="29">
        <f t="shared" si="1"/>
        <v>-2763196</v>
      </c>
      <c r="G15" s="34">
        <f>+Inputs!$D$2</f>
        <v>0.3795</v>
      </c>
      <c r="H15" s="2"/>
      <c r="I15" s="27">
        <f t="shared" si="7"/>
        <v>2875000</v>
      </c>
      <c r="J15" s="27"/>
      <c r="K15" s="27">
        <f t="shared" si="2"/>
        <v>15972</v>
      </c>
      <c r="L15" s="27">
        <f t="shared" si="8"/>
        <v>111804</v>
      </c>
      <c r="M15" s="27">
        <f t="shared" si="3"/>
        <v>6061.3739999999998</v>
      </c>
      <c r="N15" s="27">
        <f t="shared" si="4"/>
        <v>6061.3739999999998</v>
      </c>
      <c r="O15" s="27">
        <f t="shared" si="9"/>
        <v>-1048632.8819999995</v>
      </c>
      <c r="P15" s="27">
        <f t="shared" si="10"/>
        <v>1048632.8819999995</v>
      </c>
    </row>
    <row r="16" spans="1:31">
      <c r="A16" s="30">
        <v>36069</v>
      </c>
      <c r="B16" s="3"/>
      <c r="C16" s="6">
        <v>8</v>
      </c>
      <c r="D16" s="29">
        <f t="shared" si="0"/>
        <v>15972</v>
      </c>
      <c r="E16" s="29">
        <f t="shared" si="6"/>
        <v>127776</v>
      </c>
      <c r="F16" s="29">
        <f t="shared" si="1"/>
        <v>-2747224</v>
      </c>
      <c r="G16" s="34">
        <f>+Inputs!$D$2</f>
        <v>0.3795</v>
      </c>
      <c r="H16" s="2"/>
      <c r="I16" s="27">
        <f t="shared" si="7"/>
        <v>2875000</v>
      </c>
      <c r="J16" s="27"/>
      <c r="K16" s="27">
        <f t="shared" si="2"/>
        <v>15972</v>
      </c>
      <c r="L16" s="27">
        <f t="shared" si="8"/>
        <v>127776</v>
      </c>
      <c r="M16" s="27">
        <f t="shared" si="3"/>
        <v>6061.3739999999998</v>
      </c>
      <c r="N16" s="27">
        <f t="shared" si="4"/>
        <v>6061.3739999999998</v>
      </c>
      <c r="O16" s="27">
        <f t="shared" si="9"/>
        <v>-1042571.5079999996</v>
      </c>
      <c r="P16" s="27">
        <f t="shared" si="10"/>
        <v>1042571.5079999996</v>
      </c>
      <c r="Q16" s="4"/>
      <c r="R16" s="4"/>
      <c r="S16" s="4"/>
    </row>
    <row r="17" spans="1:19">
      <c r="A17" s="31">
        <v>36100</v>
      </c>
      <c r="B17" s="3"/>
      <c r="C17" s="6">
        <v>9</v>
      </c>
      <c r="D17" s="29">
        <f t="shared" si="0"/>
        <v>15972</v>
      </c>
      <c r="E17" s="29">
        <f t="shared" si="6"/>
        <v>143748</v>
      </c>
      <c r="F17" s="29">
        <f t="shared" si="1"/>
        <v>-2731252</v>
      </c>
      <c r="G17" s="34">
        <f>+Inputs!$D$2</f>
        <v>0.3795</v>
      </c>
      <c r="H17" s="2"/>
      <c r="I17" s="27">
        <f t="shared" si="7"/>
        <v>2875000</v>
      </c>
      <c r="J17" s="27"/>
      <c r="K17" s="27">
        <f t="shared" si="2"/>
        <v>15972</v>
      </c>
      <c r="L17" s="27">
        <f t="shared" si="8"/>
        <v>143748</v>
      </c>
      <c r="M17" s="27">
        <f t="shared" si="3"/>
        <v>6061.3739999999998</v>
      </c>
      <c r="N17" s="27">
        <f t="shared" si="4"/>
        <v>6061.3739999999998</v>
      </c>
      <c r="O17" s="27">
        <f t="shared" si="9"/>
        <v>-1036510.1339999996</v>
      </c>
      <c r="P17" s="27">
        <f t="shared" si="10"/>
        <v>1036510.1339999996</v>
      </c>
      <c r="Q17" s="4"/>
      <c r="R17" s="4"/>
      <c r="S17" s="4"/>
    </row>
    <row r="18" spans="1:19">
      <c r="A18" s="30">
        <v>36130</v>
      </c>
      <c r="B18" s="3"/>
      <c r="C18" s="6">
        <v>10</v>
      </c>
      <c r="D18" s="29">
        <f t="shared" si="0"/>
        <v>15972</v>
      </c>
      <c r="E18" s="29">
        <f t="shared" si="6"/>
        <v>159720</v>
      </c>
      <c r="F18" s="29">
        <f t="shared" si="1"/>
        <v>-2715280</v>
      </c>
      <c r="G18" s="34">
        <f>+Inputs!$D$2</f>
        <v>0.3795</v>
      </c>
      <c r="H18" s="2"/>
      <c r="I18" s="27">
        <f t="shared" si="7"/>
        <v>2875000</v>
      </c>
      <c r="J18" s="27"/>
      <c r="K18" s="27">
        <f t="shared" si="2"/>
        <v>15972</v>
      </c>
      <c r="L18" s="27">
        <f t="shared" si="8"/>
        <v>159720</v>
      </c>
      <c r="M18" s="27">
        <f t="shared" si="3"/>
        <v>6061.3739999999998</v>
      </c>
      <c r="N18" s="27">
        <f t="shared" si="4"/>
        <v>6061.3739999999998</v>
      </c>
      <c r="O18" s="27">
        <f t="shared" si="9"/>
        <v>-1030448.7599999997</v>
      </c>
      <c r="P18" s="27">
        <f t="shared" si="10"/>
        <v>1030448.7599999997</v>
      </c>
      <c r="Q18" s="4"/>
      <c r="R18" s="4"/>
      <c r="S18" s="4"/>
    </row>
    <row r="19" spans="1:19">
      <c r="A19" s="31">
        <v>36161</v>
      </c>
      <c r="B19" s="3"/>
      <c r="C19" s="6">
        <v>11</v>
      </c>
      <c r="D19" s="29">
        <f t="shared" si="0"/>
        <v>15972</v>
      </c>
      <c r="E19" s="29">
        <f t="shared" si="6"/>
        <v>175692</v>
      </c>
      <c r="F19" s="29">
        <f t="shared" si="1"/>
        <v>-2699308</v>
      </c>
      <c r="G19" s="34">
        <f>+Inputs!$D$2</f>
        <v>0.3795</v>
      </c>
      <c r="H19" s="2"/>
      <c r="I19" s="27">
        <f t="shared" si="7"/>
        <v>2875000</v>
      </c>
      <c r="J19" s="27"/>
      <c r="K19" s="27">
        <f t="shared" si="2"/>
        <v>15972</v>
      </c>
      <c r="L19" s="27">
        <f t="shared" si="8"/>
        <v>175692</v>
      </c>
      <c r="M19" s="27">
        <f t="shared" si="3"/>
        <v>6061.3739999999998</v>
      </c>
      <c r="N19" s="27">
        <f t="shared" si="4"/>
        <v>6061.3739999999998</v>
      </c>
      <c r="O19" s="27">
        <f t="shared" si="9"/>
        <v>-1024387.3859999997</v>
      </c>
      <c r="P19" s="27">
        <f t="shared" si="10"/>
        <v>1024387.3859999997</v>
      </c>
      <c r="Q19" s="4"/>
      <c r="R19" s="4"/>
      <c r="S19" s="4"/>
    </row>
    <row r="20" spans="1:19">
      <c r="A20" s="30">
        <v>36192</v>
      </c>
      <c r="B20" s="3"/>
      <c r="C20" s="6">
        <v>12</v>
      </c>
      <c r="D20" s="29">
        <f t="shared" si="0"/>
        <v>15972</v>
      </c>
      <c r="E20" s="29">
        <f t="shared" si="6"/>
        <v>191664</v>
      </c>
      <c r="F20" s="29">
        <f t="shared" si="1"/>
        <v>-2683336</v>
      </c>
      <c r="G20" s="34">
        <f>+Inputs!$D$2</f>
        <v>0.3795</v>
      </c>
      <c r="H20" s="2"/>
      <c r="I20" s="27">
        <f t="shared" si="7"/>
        <v>2875000</v>
      </c>
      <c r="J20" s="27"/>
      <c r="K20" s="27">
        <f t="shared" si="2"/>
        <v>15972</v>
      </c>
      <c r="L20" s="27">
        <f t="shared" si="8"/>
        <v>191664</v>
      </c>
      <c r="M20" s="27">
        <f t="shared" si="3"/>
        <v>6061.3739999999998</v>
      </c>
      <c r="N20" s="27">
        <f t="shared" si="4"/>
        <v>6061.3739999999998</v>
      </c>
      <c r="O20" s="27">
        <f t="shared" si="9"/>
        <v>-1018326.0119999998</v>
      </c>
      <c r="P20" s="27">
        <f t="shared" si="10"/>
        <v>1018326.0119999998</v>
      </c>
      <c r="Q20" s="4"/>
      <c r="R20" s="4"/>
      <c r="S20" s="4"/>
    </row>
    <row r="21" spans="1:19">
      <c r="A21" s="31">
        <v>36220</v>
      </c>
      <c r="B21" s="3"/>
      <c r="C21" s="6">
        <v>13</v>
      </c>
      <c r="D21" s="29">
        <f t="shared" si="0"/>
        <v>15972</v>
      </c>
      <c r="E21" s="29">
        <f t="shared" si="6"/>
        <v>207636</v>
      </c>
      <c r="F21" s="29">
        <f t="shared" si="1"/>
        <v>-2667364</v>
      </c>
      <c r="G21" s="34">
        <f>+Inputs!$D$2</f>
        <v>0.3795</v>
      </c>
      <c r="H21" s="2"/>
      <c r="I21" s="27">
        <f t="shared" si="7"/>
        <v>2875000</v>
      </c>
      <c r="J21" s="27"/>
      <c r="K21" s="27">
        <f t="shared" si="2"/>
        <v>15972</v>
      </c>
      <c r="L21" s="27">
        <f t="shared" si="8"/>
        <v>207636</v>
      </c>
      <c r="M21" s="27">
        <f t="shared" si="3"/>
        <v>6061.3739999999998</v>
      </c>
      <c r="N21" s="27">
        <f t="shared" si="4"/>
        <v>6061.3739999999998</v>
      </c>
      <c r="O21" s="27">
        <f t="shared" si="9"/>
        <v>-1012264.6379999998</v>
      </c>
      <c r="P21" s="27">
        <f t="shared" si="10"/>
        <v>1012264.6379999998</v>
      </c>
      <c r="Q21" s="4"/>
      <c r="R21" s="4"/>
      <c r="S21" s="4"/>
    </row>
    <row r="22" spans="1:19">
      <c r="A22" s="30">
        <v>36251</v>
      </c>
      <c r="B22" s="3"/>
      <c r="C22" s="6">
        <v>14</v>
      </c>
      <c r="D22" s="29">
        <f t="shared" si="0"/>
        <v>15972</v>
      </c>
      <c r="E22" s="29">
        <f t="shared" si="6"/>
        <v>223608</v>
      </c>
      <c r="F22" s="29">
        <f t="shared" si="1"/>
        <v>-2651392</v>
      </c>
      <c r="G22" s="34">
        <f>+Inputs!$D$2</f>
        <v>0.3795</v>
      </c>
      <c r="H22" s="2"/>
      <c r="I22" s="27">
        <f t="shared" si="7"/>
        <v>2875000</v>
      </c>
      <c r="J22" s="27"/>
      <c r="K22" s="27">
        <f t="shared" si="2"/>
        <v>15972</v>
      </c>
      <c r="L22" s="27">
        <f t="shared" si="8"/>
        <v>223608</v>
      </c>
      <c r="M22" s="27">
        <f t="shared" si="3"/>
        <v>6061.3739999999998</v>
      </c>
      <c r="N22" s="27">
        <f t="shared" si="4"/>
        <v>6061.3739999999998</v>
      </c>
      <c r="O22" s="27">
        <f t="shared" si="9"/>
        <v>-1006203.2639999999</v>
      </c>
      <c r="P22" s="27">
        <f t="shared" si="10"/>
        <v>1006203.2639999999</v>
      </c>
      <c r="Q22" s="4"/>
      <c r="R22" s="4"/>
      <c r="S22" s="4"/>
    </row>
    <row r="23" spans="1:19">
      <c r="A23" s="31">
        <v>36281</v>
      </c>
      <c r="B23" s="3"/>
      <c r="C23" s="6">
        <v>15</v>
      </c>
      <c r="D23" s="29">
        <f t="shared" si="0"/>
        <v>15972</v>
      </c>
      <c r="E23" s="29">
        <f t="shared" si="6"/>
        <v>239580</v>
      </c>
      <c r="F23" s="29">
        <f t="shared" si="1"/>
        <v>-2635420</v>
      </c>
      <c r="G23" s="34">
        <f>+Inputs!$D$2</f>
        <v>0.3795</v>
      </c>
      <c r="H23" s="2"/>
      <c r="I23" s="27">
        <f t="shared" si="7"/>
        <v>2875000</v>
      </c>
      <c r="J23" s="27"/>
      <c r="K23" s="27">
        <f t="shared" si="2"/>
        <v>15972</v>
      </c>
      <c r="L23" s="27">
        <f t="shared" si="8"/>
        <v>239580</v>
      </c>
      <c r="M23" s="27">
        <f t="shared" si="3"/>
        <v>6061.3739999999998</v>
      </c>
      <c r="N23" s="27">
        <f t="shared" si="4"/>
        <v>6061.3739999999998</v>
      </c>
      <c r="O23" s="27">
        <f t="shared" si="9"/>
        <v>-1000141.8899999999</v>
      </c>
      <c r="P23" s="27">
        <f t="shared" si="10"/>
        <v>1000141.8899999999</v>
      </c>
      <c r="Q23" s="4"/>
      <c r="R23" s="4"/>
      <c r="S23" s="4"/>
    </row>
    <row r="24" spans="1:19">
      <c r="A24" s="30">
        <v>36312</v>
      </c>
      <c r="B24" s="3"/>
      <c r="C24" s="6">
        <v>16</v>
      </c>
      <c r="D24" s="29">
        <f t="shared" si="0"/>
        <v>15972</v>
      </c>
      <c r="E24" s="29">
        <f t="shared" si="6"/>
        <v>255552</v>
      </c>
      <c r="F24" s="29">
        <f t="shared" si="1"/>
        <v>-2619448</v>
      </c>
      <c r="G24" s="34">
        <f>+Inputs!$D$2</f>
        <v>0.3795</v>
      </c>
      <c r="H24" s="2"/>
      <c r="I24" s="27">
        <f t="shared" si="7"/>
        <v>2875000</v>
      </c>
      <c r="J24" s="27"/>
      <c r="K24" s="27">
        <f t="shared" si="2"/>
        <v>15972</v>
      </c>
      <c r="L24" s="27">
        <f t="shared" si="8"/>
        <v>255552</v>
      </c>
      <c r="M24" s="27">
        <f t="shared" si="3"/>
        <v>6061.3739999999998</v>
      </c>
      <c r="N24" s="27">
        <f t="shared" si="4"/>
        <v>6061.3739999999998</v>
      </c>
      <c r="O24" s="27">
        <f t="shared" si="9"/>
        <v>-994080.51599999995</v>
      </c>
      <c r="P24" s="27">
        <f t="shared" si="10"/>
        <v>994080.51599999995</v>
      </c>
      <c r="Q24" s="4"/>
      <c r="R24" s="4"/>
      <c r="S24" s="4"/>
    </row>
    <row r="25" spans="1:19">
      <c r="A25" s="31">
        <v>36342</v>
      </c>
      <c r="B25" s="3"/>
      <c r="C25" s="6">
        <v>17</v>
      </c>
      <c r="D25" s="29">
        <f t="shared" si="0"/>
        <v>15972</v>
      </c>
      <c r="E25" s="29">
        <f t="shared" si="6"/>
        <v>271524</v>
      </c>
      <c r="F25" s="29">
        <f t="shared" si="1"/>
        <v>-2603476</v>
      </c>
      <c r="G25" s="34">
        <f>+Inputs!$D$2</f>
        <v>0.3795</v>
      </c>
      <c r="H25" s="2"/>
      <c r="I25" s="27">
        <f t="shared" si="7"/>
        <v>2875000</v>
      </c>
      <c r="J25" s="27"/>
      <c r="K25" s="27">
        <f t="shared" si="2"/>
        <v>15972</v>
      </c>
      <c r="L25" s="27">
        <f t="shared" si="8"/>
        <v>271524</v>
      </c>
      <c r="M25" s="27">
        <f t="shared" si="3"/>
        <v>6061.3739999999998</v>
      </c>
      <c r="N25" s="27">
        <f t="shared" si="4"/>
        <v>6061.3739999999998</v>
      </c>
      <c r="O25" s="27">
        <f t="shared" si="9"/>
        <v>-988019.14199999999</v>
      </c>
      <c r="P25" s="27">
        <f t="shared" si="10"/>
        <v>988019.14199999999</v>
      </c>
      <c r="Q25" s="4"/>
      <c r="R25" s="4"/>
      <c r="S25" s="4"/>
    </row>
    <row r="26" spans="1:19">
      <c r="A26" s="30">
        <v>36373</v>
      </c>
      <c r="B26" s="3"/>
      <c r="C26" s="6">
        <v>18</v>
      </c>
      <c r="D26" s="29">
        <f t="shared" si="0"/>
        <v>15972</v>
      </c>
      <c r="E26" s="29">
        <f t="shared" si="6"/>
        <v>287496</v>
      </c>
      <c r="F26" s="29">
        <f t="shared" si="1"/>
        <v>-2587504</v>
      </c>
      <c r="G26" s="34">
        <f>+Inputs!$D$2</f>
        <v>0.3795</v>
      </c>
      <c r="H26" s="2"/>
      <c r="I26" s="27">
        <f t="shared" si="7"/>
        <v>2875000</v>
      </c>
      <c r="J26" s="27"/>
      <c r="K26" s="27">
        <f t="shared" si="2"/>
        <v>15972</v>
      </c>
      <c r="L26" s="27">
        <f t="shared" si="8"/>
        <v>287496</v>
      </c>
      <c r="M26" s="27">
        <f t="shared" si="3"/>
        <v>6061.3739999999998</v>
      </c>
      <c r="N26" s="27">
        <f t="shared" si="4"/>
        <v>6061.3739999999998</v>
      </c>
      <c r="O26" s="27">
        <f t="shared" si="9"/>
        <v>-981957.76800000004</v>
      </c>
      <c r="P26" s="27">
        <f t="shared" si="10"/>
        <v>981957.76800000004</v>
      </c>
      <c r="Q26" s="4"/>
      <c r="R26" s="4"/>
      <c r="S26" s="4"/>
    </row>
    <row r="27" spans="1:19">
      <c r="A27" s="31">
        <v>36404</v>
      </c>
      <c r="B27" s="3"/>
      <c r="C27" s="6">
        <v>19</v>
      </c>
      <c r="D27" s="29">
        <f t="shared" si="0"/>
        <v>15972</v>
      </c>
      <c r="E27" s="29">
        <f t="shared" si="6"/>
        <v>303468</v>
      </c>
      <c r="F27" s="29">
        <f t="shared" si="1"/>
        <v>-2571532</v>
      </c>
      <c r="G27" s="34">
        <f>+Inputs!$D$2</f>
        <v>0.3795</v>
      </c>
      <c r="H27" s="2"/>
      <c r="I27" s="27">
        <f t="shared" si="7"/>
        <v>2875000</v>
      </c>
      <c r="J27" s="27"/>
      <c r="K27" s="27">
        <f t="shared" si="2"/>
        <v>15972</v>
      </c>
      <c r="L27" s="27">
        <f t="shared" si="8"/>
        <v>303468</v>
      </c>
      <c r="M27" s="27">
        <f t="shared" si="3"/>
        <v>6061.3739999999998</v>
      </c>
      <c r="N27" s="27">
        <f t="shared" si="4"/>
        <v>6061.3739999999998</v>
      </c>
      <c r="O27" s="27">
        <f t="shared" si="9"/>
        <v>-975896.39400000009</v>
      </c>
      <c r="P27" s="27">
        <f t="shared" si="10"/>
        <v>975896.39400000009</v>
      </c>
      <c r="Q27" s="4"/>
      <c r="R27" s="4"/>
      <c r="S27" s="4"/>
    </row>
    <row r="28" spans="1:19">
      <c r="A28" s="30">
        <v>36434</v>
      </c>
      <c r="B28" s="3"/>
      <c r="C28" s="6">
        <v>20</v>
      </c>
      <c r="D28" s="29">
        <f t="shared" si="0"/>
        <v>15972</v>
      </c>
      <c r="E28" s="29">
        <f t="shared" si="6"/>
        <v>319440</v>
      </c>
      <c r="F28" s="29">
        <f t="shared" si="1"/>
        <v>-2555560</v>
      </c>
      <c r="G28" s="34">
        <f>+Inputs!$D$2</f>
        <v>0.3795</v>
      </c>
      <c r="H28" s="2"/>
      <c r="I28" s="27">
        <f t="shared" si="7"/>
        <v>2875000</v>
      </c>
      <c r="J28" s="27"/>
      <c r="K28" s="27">
        <f t="shared" si="2"/>
        <v>15972</v>
      </c>
      <c r="L28" s="27">
        <f t="shared" si="8"/>
        <v>319440</v>
      </c>
      <c r="M28" s="27">
        <f t="shared" si="3"/>
        <v>6061.3739999999998</v>
      </c>
      <c r="N28" s="27">
        <f t="shared" si="4"/>
        <v>6061.3739999999998</v>
      </c>
      <c r="O28" s="27">
        <f t="shared" si="9"/>
        <v>-969835.02000000014</v>
      </c>
      <c r="P28" s="27">
        <f t="shared" si="10"/>
        <v>969835.02000000014</v>
      </c>
      <c r="Q28" s="4"/>
      <c r="R28" s="4"/>
      <c r="S28" s="4"/>
    </row>
    <row r="29" spans="1:19">
      <c r="A29" s="31">
        <v>36465</v>
      </c>
      <c r="B29" s="3"/>
      <c r="C29" s="6">
        <v>21</v>
      </c>
      <c r="D29" s="29">
        <f t="shared" si="0"/>
        <v>15972</v>
      </c>
      <c r="E29" s="29">
        <f t="shared" si="6"/>
        <v>335412</v>
      </c>
      <c r="F29" s="29">
        <f t="shared" si="1"/>
        <v>-2539588</v>
      </c>
      <c r="G29" s="34">
        <f>+Inputs!$D$2</f>
        <v>0.3795</v>
      </c>
      <c r="H29" s="2"/>
      <c r="I29" s="27">
        <f t="shared" si="7"/>
        <v>2875000</v>
      </c>
      <c r="J29" s="27"/>
      <c r="K29" s="27">
        <f t="shared" si="2"/>
        <v>15972</v>
      </c>
      <c r="L29" s="27">
        <f t="shared" si="8"/>
        <v>335412</v>
      </c>
      <c r="M29" s="27">
        <f t="shared" si="3"/>
        <v>6061.3739999999998</v>
      </c>
      <c r="N29" s="27">
        <f t="shared" si="4"/>
        <v>6061.3739999999998</v>
      </c>
      <c r="O29" s="27">
        <f t="shared" si="9"/>
        <v>-963773.64600000018</v>
      </c>
      <c r="P29" s="27">
        <f t="shared" si="10"/>
        <v>963773.64600000018</v>
      </c>
      <c r="Q29" s="4"/>
      <c r="R29" s="4"/>
      <c r="S29" s="4"/>
    </row>
    <row r="30" spans="1:19">
      <c r="A30" s="30">
        <v>36495</v>
      </c>
      <c r="B30" s="3"/>
      <c r="C30" s="6">
        <v>22</v>
      </c>
      <c r="D30" s="29">
        <f t="shared" si="0"/>
        <v>15972</v>
      </c>
      <c r="E30" s="29">
        <f t="shared" si="6"/>
        <v>351384</v>
      </c>
      <c r="F30" s="29">
        <f t="shared" si="1"/>
        <v>-2523616</v>
      </c>
      <c r="G30" s="34">
        <f>+Inputs!$D$2</f>
        <v>0.3795</v>
      </c>
      <c r="H30" s="2"/>
      <c r="I30" s="27">
        <f t="shared" si="7"/>
        <v>2875000</v>
      </c>
      <c r="J30" s="27"/>
      <c r="K30" s="27">
        <f t="shared" si="2"/>
        <v>15972</v>
      </c>
      <c r="L30" s="27">
        <f t="shared" si="8"/>
        <v>351384</v>
      </c>
      <c r="M30" s="27">
        <f t="shared" si="3"/>
        <v>6061.3739999999998</v>
      </c>
      <c r="N30" s="27">
        <f t="shared" si="4"/>
        <v>6061.3739999999998</v>
      </c>
      <c r="O30" s="27">
        <f t="shared" si="9"/>
        <v>-957712.27200000023</v>
      </c>
      <c r="P30" s="27">
        <f t="shared" si="10"/>
        <v>957712.27200000023</v>
      </c>
      <c r="Q30" s="112"/>
    </row>
    <row r="31" spans="1:19">
      <c r="A31" s="31">
        <v>36526</v>
      </c>
      <c r="B31" s="3"/>
      <c r="C31" s="6">
        <v>23</v>
      </c>
      <c r="D31" s="29">
        <f t="shared" si="0"/>
        <v>15972</v>
      </c>
      <c r="E31" s="29">
        <f t="shared" si="6"/>
        <v>367356</v>
      </c>
      <c r="F31" s="29">
        <f t="shared" si="1"/>
        <v>-2507644</v>
      </c>
      <c r="G31" s="34">
        <f>+Inputs!$D$2</f>
        <v>0.3795</v>
      </c>
      <c r="H31" s="2"/>
      <c r="I31" s="27">
        <f t="shared" si="7"/>
        <v>2875000</v>
      </c>
      <c r="J31" s="27"/>
      <c r="K31" s="27">
        <f t="shared" si="2"/>
        <v>15972</v>
      </c>
      <c r="L31" s="27">
        <f t="shared" si="8"/>
        <v>367356</v>
      </c>
      <c r="M31" s="27">
        <f t="shared" si="3"/>
        <v>6061.3739999999998</v>
      </c>
      <c r="N31" s="27">
        <f t="shared" si="4"/>
        <v>6061.3739999999998</v>
      </c>
      <c r="O31" s="27">
        <f t="shared" si="9"/>
        <v>-951650.89800000028</v>
      </c>
      <c r="P31" s="27">
        <f t="shared" si="10"/>
        <v>951650.89800000028</v>
      </c>
      <c r="Q31" s="112"/>
    </row>
    <row r="32" spans="1:19">
      <c r="A32" s="30">
        <v>36557</v>
      </c>
      <c r="B32" s="3"/>
      <c r="C32" s="6">
        <v>24</v>
      </c>
      <c r="D32" s="29">
        <f t="shared" si="0"/>
        <v>15972</v>
      </c>
      <c r="E32" s="29">
        <f t="shared" si="6"/>
        <v>383328</v>
      </c>
      <c r="F32" s="29">
        <f t="shared" si="1"/>
        <v>-2491672</v>
      </c>
      <c r="G32" s="34">
        <f>+Inputs!$D$2</f>
        <v>0.3795</v>
      </c>
      <c r="H32" s="2"/>
      <c r="I32" s="27">
        <f t="shared" si="7"/>
        <v>2875000</v>
      </c>
      <c r="J32" s="27"/>
      <c r="K32" s="27">
        <f t="shared" si="2"/>
        <v>15972</v>
      </c>
      <c r="L32" s="27">
        <f t="shared" si="8"/>
        <v>383328</v>
      </c>
      <c r="M32" s="27">
        <f t="shared" si="3"/>
        <v>6061.3739999999998</v>
      </c>
      <c r="N32" s="27">
        <f t="shared" si="4"/>
        <v>6061.3739999999998</v>
      </c>
      <c r="O32" s="27">
        <f t="shared" si="9"/>
        <v>-945589.52400000033</v>
      </c>
      <c r="P32" s="27">
        <f t="shared" si="10"/>
        <v>945589.52400000033</v>
      </c>
      <c r="Q32" s="112"/>
    </row>
    <row r="33" spans="1:21">
      <c r="A33" s="31">
        <v>36586</v>
      </c>
      <c r="B33" s="3"/>
      <c r="C33" s="6">
        <v>25</v>
      </c>
      <c r="D33" s="29">
        <f t="shared" si="0"/>
        <v>15972</v>
      </c>
      <c r="E33" s="29">
        <f t="shared" si="6"/>
        <v>399300</v>
      </c>
      <c r="F33" s="29">
        <f t="shared" si="1"/>
        <v>-2475700</v>
      </c>
      <c r="G33" s="34">
        <f>+Inputs!$D$2</f>
        <v>0.3795</v>
      </c>
      <c r="H33" s="2"/>
      <c r="I33" s="27">
        <f t="shared" si="7"/>
        <v>2875000</v>
      </c>
      <c r="J33" s="27"/>
      <c r="K33" s="27">
        <f t="shared" si="2"/>
        <v>15972</v>
      </c>
      <c r="L33" s="27">
        <f t="shared" si="8"/>
        <v>399300</v>
      </c>
      <c r="M33" s="27">
        <f t="shared" si="3"/>
        <v>6061.3739999999998</v>
      </c>
      <c r="N33" s="27">
        <f t="shared" si="4"/>
        <v>6061.3739999999998</v>
      </c>
      <c r="O33" s="27">
        <f t="shared" si="9"/>
        <v>-939528.15000000037</v>
      </c>
      <c r="P33" s="27">
        <f t="shared" si="10"/>
        <v>939528.15000000037</v>
      </c>
      <c r="Q33" s="112"/>
    </row>
    <row r="34" spans="1:21">
      <c r="A34" s="30">
        <v>36617</v>
      </c>
      <c r="B34" s="3"/>
      <c r="C34" s="6">
        <v>26</v>
      </c>
      <c r="D34" s="29">
        <f t="shared" si="0"/>
        <v>15972</v>
      </c>
      <c r="E34" s="29">
        <f t="shared" si="6"/>
        <v>415272</v>
      </c>
      <c r="F34" s="29">
        <f t="shared" si="1"/>
        <v>-2459728</v>
      </c>
      <c r="G34" s="34">
        <f>+Inputs!$D$2</f>
        <v>0.3795</v>
      </c>
      <c r="H34" s="2"/>
      <c r="I34" s="27">
        <f t="shared" si="7"/>
        <v>2875000</v>
      </c>
      <c r="J34" s="27"/>
      <c r="K34" s="27">
        <f t="shared" si="2"/>
        <v>15972</v>
      </c>
      <c r="L34" s="27">
        <f t="shared" si="8"/>
        <v>415272</v>
      </c>
      <c r="M34" s="27">
        <f t="shared" si="3"/>
        <v>6061.3739999999998</v>
      </c>
      <c r="N34" s="27">
        <f t="shared" si="4"/>
        <v>6061.3739999999998</v>
      </c>
      <c r="O34" s="27">
        <f t="shared" si="9"/>
        <v>-933466.77600000042</v>
      </c>
      <c r="P34" s="27">
        <f t="shared" si="10"/>
        <v>933466.77600000042</v>
      </c>
      <c r="Q34" s="112"/>
    </row>
    <row r="35" spans="1:21">
      <c r="A35" s="31">
        <v>36647</v>
      </c>
      <c r="B35" s="3"/>
      <c r="C35" s="6">
        <v>27</v>
      </c>
      <c r="D35" s="29">
        <f t="shared" si="0"/>
        <v>15972</v>
      </c>
      <c r="E35" s="29">
        <f t="shared" si="6"/>
        <v>431244</v>
      </c>
      <c r="F35" s="29">
        <f t="shared" si="1"/>
        <v>-2443756</v>
      </c>
      <c r="G35" s="34">
        <f>+Inputs!$D$2</f>
        <v>0.3795</v>
      </c>
      <c r="H35" s="2"/>
      <c r="I35" s="27">
        <f t="shared" si="7"/>
        <v>2875000</v>
      </c>
      <c r="J35" s="27"/>
      <c r="K35" s="27">
        <f t="shared" si="2"/>
        <v>15972</v>
      </c>
      <c r="L35" s="27">
        <f t="shared" si="8"/>
        <v>431244</v>
      </c>
      <c r="M35" s="27">
        <f t="shared" si="3"/>
        <v>6061.3739999999998</v>
      </c>
      <c r="N35" s="27">
        <f t="shared" si="4"/>
        <v>6061.3739999999998</v>
      </c>
      <c r="O35" s="27">
        <f t="shared" si="9"/>
        <v>-927405.40200000047</v>
      </c>
      <c r="P35" s="27">
        <f t="shared" si="10"/>
        <v>927405.40200000047</v>
      </c>
    </row>
    <row r="36" spans="1:21">
      <c r="A36" s="30">
        <v>36678</v>
      </c>
      <c r="B36" s="3"/>
      <c r="C36" s="6">
        <v>28</v>
      </c>
      <c r="D36" s="29">
        <f t="shared" si="0"/>
        <v>15972</v>
      </c>
      <c r="E36" s="29">
        <f t="shared" si="6"/>
        <v>447216</v>
      </c>
      <c r="F36" s="29">
        <f t="shared" si="1"/>
        <v>-2427784</v>
      </c>
      <c r="G36" s="34">
        <f>+Inputs!$D$2</f>
        <v>0.3795</v>
      </c>
      <c r="H36" s="2"/>
      <c r="I36" s="27">
        <f t="shared" si="7"/>
        <v>2875000</v>
      </c>
      <c r="J36" s="27"/>
      <c r="K36" s="27">
        <f t="shared" si="2"/>
        <v>15972</v>
      </c>
      <c r="L36" s="27">
        <f t="shared" si="8"/>
        <v>447216</v>
      </c>
      <c r="M36" s="27">
        <f t="shared" si="3"/>
        <v>6061.3739999999998</v>
      </c>
      <c r="N36" s="27">
        <f t="shared" si="4"/>
        <v>6061.3739999999998</v>
      </c>
      <c r="O36" s="27">
        <f t="shared" si="9"/>
        <v>-921344.02800000052</v>
      </c>
      <c r="P36" s="27">
        <f t="shared" si="10"/>
        <v>921344.02800000052</v>
      </c>
    </row>
    <row r="37" spans="1:21">
      <c r="A37" s="31">
        <v>36708</v>
      </c>
      <c r="B37" s="3"/>
      <c r="C37" s="6">
        <v>29</v>
      </c>
      <c r="D37" s="29">
        <f t="shared" si="0"/>
        <v>15972</v>
      </c>
      <c r="E37" s="29">
        <f t="shared" si="6"/>
        <v>463188</v>
      </c>
      <c r="F37" s="29">
        <f t="shared" si="1"/>
        <v>-2411812</v>
      </c>
      <c r="G37" s="34">
        <f>+Inputs!$D$2</f>
        <v>0.3795</v>
      </c>
      <c r="H37" s="2"/>
      <c r="I37" s="27">
        <f t="shared" si="7"/>
        <v>2875000</v>
      </c>
      <c r="J37" s="27"/>
      <c r="K37" s="27">
        <f t="shared" si="2"/>
        <v>15972</v>
      </c>
      <c r="L37" s="27">
        <f t="shared" si="8"/>
        <v>463188</v>
      </c>
      <c r="M37" s="27">
        <f t="shared" si="3"/>
        <v>6061.3739999999998</v>
      </c>
      <c r="N37" s="27">
        <f t="shared" si="4"/>
        <v>6061.3739999999998</v>
      </c>
      <c r="O37" s="27">
        <f t="shared" si="9"/>
        <v>-915282.65400000056</v>
      </c>
      <c r="P37" s="27">
        <f t="shared" si="10"/>
        <v>915282.65400000056</v>
      </c>
    </row>
    <row r="38" spans="1:21">
      <c r="A38" s="30">
        <v>36739</v>
      </c>
      <c r="B38" s="3"/>
      <c r="C38" s="6">
        <v>30</v>
      </c>
      <c r="D38" s="29">
        <f t="shared" si="0"/>
        <v>15972</v>
      </c>
      <c r="E38" s="29">
        <f t="shared" si="6"/>
        <v>479160</v>
      </c>
      <c r="F38" s="29">
        <f t="shared" si="1"/>
        <v>-2395840</v>
      </c>
      <c r="G38" s="34">
        <f>+Inputs!$D$2</f>
        <v>0.3795</v>
      </c>
      <c r="H38" s="2"/>
      <c r="I38" s="27">
        <f t="shared" si="7"/>
        <v>2875000</v>
      </c>
      <c r="J38" s="27"/>
      <c r="K38" s="27">
        <f t="shared" si="2"/>
        <v>15972</v>
      </c>
      <c r="L38" s="27">
        <f t="shared" si="8"/>
        <v>479160</v>
      </c>
      <c r="M38" s="27">
        <f t="shared" si="3"/>
        <v>6061.3739999999998</v>
      </c>
      <c r="N38" s="27">
        <f t="shared" si="4"/>
        <v>6061.3739999999998</v>
      </c>
      <c r="O38" s="27">
        <f t="shared" si="9"/>
        <v>-909221.28000000061</v>
      </c>
      <c r="P38" s="27">
        <f t="shared" si="10"/>
        <v>909221.28000000061</v>
      </c>
    </row>
    <row r="39" spans="1:21">
      <c r="A39" s="31">
        <v>36770</v>
      </c>
      <c r="B39" s="2"/>
      <c r="C39" s="6">
        <v>31</v>
      </c>
      <c r="D39" s="29">
        <f t="shared" si="0"/>
        <v>15972</v>
      </c>
      <c r="E39" s="29">
        <f t="shared" si="6"/>
        <v>495132</v>
      </c>
      <c r="F39" s="29">
        <f t="shared" si="1"/>
        <v>-2379868</v>
      </c>
      <c r="G39" s="34">
        <f>+Inputs!$D$2</f>
        <v>0.3795</v>
      </c>
      <c r="H39" s="2"/>
      <c r="I39" s="27">
        <f t="shared" si="7"/>
        <v>2875000</v>
      </c>
      <c r="J39" s="27"/>
      <c r="K39" s="27">
        <f t="shared" si="2"/>
        <v>15972</v>
      </c>
      <c r="L39" s="27">
        <f t="shared" si="8"/>
        <v>495132</v>
      </c>
      <c r="M39" s="27">
        <f t="shared" si="3"/>
        <v>6061.3739999999998</v>
      </c>
      <c r="N39" s="27">
        <f t="shared" si="4"/>
        <v>6061.3739999999998</v>
      </c>
      <c r="O39" s="27">
        <f t="shared" si="9"/>
        <v>-903159.90600000066</v>
      </c>
      <c r="P39" s="27">
        <f t="shared" si="10"/>
        <v>903159.90600000066</v>
      </c>
    </row>
    <row r="40" spans="1:21">
      <c r="A40" s="30">
        <v>36800</v>
      </c>
      <c r="B40" s="2"/>
      <c r="C40" s="6">
        <v>32</v>
      </c>
      <c r="D40" s="29">
        <f t="shared" si="0"/>
        <v>15972</v>
      </c>
      <c r="E40" s="29">
        <f t="shared" si="6"/>
        <v>511104</v>
      </c>
      <c r="F40" s="29">
        <f t="shared" si="1"/>
        <v>-2363896</v>
      </c>
      <c r="G40" s="34">
        <f>+Inputs!$D$2</f>
        <v>0.3795</v>
      </c>
      <c r="H40" s="2"/>
      <c r="I40" s="27">
        <f t="shared" si="7"/>
        <v>2875000</v>
      </c>
      <c r="J40" s="2"/>
      <c r="K40" s="27">
        <f t="shared" si="2"/>
        <v>15972</v>
      </c>
      <c r="L40" s="27">
        <f t="shared" si="8"/>
        <v>511104</v>
      </c>
      <c r="M40" s="27">
        <f t="shared" si="3"/>
        <v>6061.3739999999998</v>
      </c>
      <c r="N40" s="27">
        <f t="shared" si="4"/>
        <v>6061.3739999999998</v>
      </c>
      <c r="O40" s="27">
        <f t="shared" si="9"/>
        <v>-897098.53200000071</v>
      </c>
      <c r="P40" s="27">
        <f t="shared" si="10"/>
        <v>897098.53200000071</v>
      </c>
    </row>
    <row r="41" spans="1:21">
      <c r="A41" s="31">
        <v>36831</v>
      </c>
      <c r="C41" s="6">
        <v>33</v>
      </c>
      <c r="D41" s="29">
        <f t="shared" ref="D41:D72" si="12">ROUND(-(+$B$9/180)*1,0)</f>
        <v>15972</v>
      </c>
      <c r="E41" s="29">
        <f t="shared" si="6"/>
        <v>527076</v>
      </c>
      <c r="F41" s="29">
        <f t="shared" ref="F41:F72" si="13">$B$9+E41</f>
        <v>-2347924</v>
      </c>
      <c r="G41" s="34">
        <f>+Inputs!$D$2</f>
        <v>0.3795</v>
      </c>
      <c r="I41" s="27">
        <f t="shared" si="7"/>
        <v>2875000</v>
      </c>
      <c r="K41" s="27">
        <f t="shared" ref="K41:K72" si="14">D41</f>
        <v>15972</v>
      </c>
      <c r="L41" s="27">
        <f t="shared" si="8"/>
        <v>527076</v>
      </c>
      <c r="M41" s="27">
        <f t="shared" ref="M41:M72" si="15">K41*G41</f>
        <v>6061.3739999999998</v>
      </c>
      <c r="N41" s="27">
        <f t="shared" ref="N41:N72" si="16">M41-J41</f>
        <v>6061.3739999999998</v>
      </c>
      <c r="O41" s="27">
        <f t="shared" si="9"/>
        <v>-891037.15800000075</v>
      </c>
      <c r="P41" s="27">
        <f t="shared" si="10"/>
        <v>891037.15800000075</v>
      </c>
    </row>
    <row r="42" spans="1:21">
      <c r="A42" s="30">
        <v>36861</v>
      </c>
      <c r="C42" s="6">
        <v>34</v>
      </c>
      <c r="D42" s="29">
        <f t="shared" si="12"/>
        <v>15972</v>
      </c>
      <c r="E42" s="29">
        <f t="shared" ref="E42:E73" si="17">+E41+D42</f>
        <v>543048</v>
      </c>
      <c r="F42" s="29">
        <f t="shared" si="13"/>
        <v>-2331952</v>
      </c>
      <c r="G42" s="34">
        <f>+Inputs!$D$2</f>
        <v>0.3795</v>
      </c>
      <c r="I42" s="27">
        <f t="shared" ref="I42:I73" si="18">+I41+H42</f>
        <v>2875000</v>
      </c>
      <c r="K42" s="27">
        <f t="shared" si="14"/>
        <v>15972</v>
      </c>
      <c r="L42" s="27">
        <f t="shared" ref="L42:L73" si="19">+L41+K42</f>
        <v>543048</v>
      </c>
      <c r="M42" s="27">
        <f t="shared" si="15"/>
        <v>6061.3739999999998</v>
      </c>
      <c r="N42" s="27">
        <f t="shared" si="16"/>
        <v>6061.3739999999998</v>
      </c>
      <c r="O42" s="27">
        <f t="shared" ref="O42:O73" si="20">+O41+N42</f>
        <v>-884975.7840000008</v>
      </c>
      <c r="P42" s="27">
        <f t="shared" ref="P42:P73" si="21">P41-N42</f>
        <v>884975.7840000008</v>
      </c>
    </row>
    <row r="43" spans="1:21">
      <c r="A43" s="31">
        <v>36892</v>
      </c>
      <c r="C43" s="6">
        <v>35</v>
      </c>
      <c r="D43" s="29">
        <f t="shared" si="12"/>
        <v>15972</v>
      </c>
      <c r="E43" s="29">
        <f t="shared" si="17"/>
        <v>559020</v>
      </c>
      <c r="F43" s="29">
        <f t="shared" si="13"/>
        <v>-2315980</v>
      </c>
      <c r="G43" s="34">
        <f>+Inputs!$D$2</f>
        <v>0.3795</v>
      </c>
      <c r="I43" s="27">
        <f t="shared" si="18"/>
        <v>2875000</v>
      </c>
      <c r="K43" s="27">
        <f t="shared" si="14"/>
        <v>15972</v>
      </c>
      <c r="L43" s="27">
        <f t="shared" si="19"/>
        <v>559020</v>
      </c>
      <c r="M43" s="27">
        <f t="shared" si="15"/>
        <v>6061.3739999999998</v>
      </c>
      <c r="N43" s="27">
        <f t="shared" si="16"/>
        <v>6061.3739999999998</v>
      </c>
      <c r="O43" s="27">
        <f t="shared" si="20"/>
        <v>-878914.41000000085</v>
      </c>
      <c r="P43" s="27">
        <f t="shared" si="21"/>
        <v>878914.41000000085</v>
      </c>
    </row>
    <row r="44" spans="1:21">
      <c r="A44" s="30">
        <v>36923</v>
      </c>
      <c r="C44" s="6">
        <v>36</v>
      </c>
      <c r="D44" s="29">
        <f t="shared" si="12"/>
        <v>15972</v>
      </c>
      <c r="E44" s="29">
        <f t="shared" si="17"/>
        <v>574992</v>
      </c>
      <c r="F44" s="29">
        <f t="shared" si="13"/>
        <v>-2300008</v>
      </c>
      <c r="G44" s="34">
        <f>+Inputs!$D$2</f>
        <v>0.3795</v>
      </c>
      <c r="I44" s="27">
        <f t="shared" si="18"/>
        <v>2875000</v>
      </c>
      <c r="K44" s="27">
        <f t="shared" si="14"/>
        <v>15972</v>
      </c>
      <c r="L44" s="27">
        <f t="shared" si="19"/>
        <v>574992</v>
      </c>
      <c r="M44" s="27">
        <f t="shared" si="15"/>
        <v>6061.3739999999998</v>
      </c>
      <c r="N44" s="27">
        <f t="shared" si="16"/>
        <v>6061.3739999999998</v>
      </c>
      <c r="O44" s="27">
        <f t="shared" si="20"/>
        <v>-872853.0360000009</v>
      </c>
      <c r="P44" s="27">
        <f t="shared" si="21"/>
        <v>872853.0360000009</v>
      </c>
      <c r="U44" s="98"/>
    </row>
    <row r="45" spans="1:21">
      <c r="A45" s="31">
        <v>36951</v>
      </c>
      <c r="C45" s="6">
        <v>37</v>
      </c>
      <c r="D45" s="29">
        <f t="shared" si="12"/>
        <v>15972</v>
      </c>
      <c r="E45" s="29">
        <f t="shared" si="17"/>
        <v>590964</v>
      </c>
      <c r="F45" s="29">
        <f t="shared" si="13"/>
        <v>-2284036</v>
      </c>
      <c r="G45" s="34">
        <f>+Inputs!$D$2</f>
        <v>0.3795</v>
      </c>
      <c r="I45" s="27">
        <f t="shared" si="18"/>
        <v>2875000</v>
      </c>
      <c r="K45" s="27">
        <f t="shared" si="14"/>
        <v>15972</v>
      </c>
      <c r="L45" s="27">
        <f t="shared" si="19"/>
        <v>590964</v>
      </c>
      <c r="M45" s="27">
        <f t="shared" si="15"/>
        <v>6061.3739999999998</v>
      </c>
      <c r="N45" s="27">
        <f t="shared" si="16"/>
        <v>6061.3739999999998</v>
      </c>
      <c r="O45" s="27">
        <f t="shared" si="20"/>
        <v>-866791.66200000094</v>
      </c>
      <c r="P45" s="27">
        <f t="shared" si="21"/>
        <v>866791.66200000094</v>
      </c>
      <c r="U45" s="98"/>
    </row>
    <row r="46" spans="1:21">
      <c r="A46" s="30">
        <v>36982</v>
      </c>
      <c r="C46" s="6">
        <v>38</v>
      </c>
      <c r="D46" s="29">
        <f t="shared" si="12"/>
        <v>15972</v>
      </c>
      <c r="E46" s="29">
        <f t="shared" si="17"/>
        <v>606936</v>
      </c>
      <c r="F46" s="29">
        <f t="shared" si="13"/>
        <v>-2268064</v>
      </c>
      <c r="G46" s="34">
        <f>+Inputs!$D$2</f>
        <v>0.3795</v>
      </c>
      <c r="I46" s="27">
        <f t="shared" si="18"/>
        <v>2875000</v>
      </c>
      <c r="K46" s="27">
        <f t="shared" si="14"/>
        <v>15972</v>
      </c>
      <c r="L46" s="27">
        <f t="shared" si="19"/>
        <v>606936</v>
      </c>
      <c r="M46" s="27">
        <f t="shared" si="15"/>
        <v>6061.3739999999998</v>
      </c>
      <c r="N46" s="27">
        <f t="shared" si="16"/>
        <v>6061.3739999999998</v>
      </c>
      <c r="O46" s="27">
        <f t="shared" si="20"/>
        <v>-860730.28800000099</v>
      </c>
      <c r="P46" s="27">
        <f t="shared" si="21"/>
        <v>860730.28800000099</v>
      </c>
      <c r="U46" s="98"/>
    </row>
    <row r="47" spans="1:21">
      <c r="A47" s="31">
        <v>37012</v>
      </c>
      <c r="C47" s="6">
        <v>39</v>
      </c>
      <c r="D47" s="29">
        <f t="shared" si="12"/>
        <v>15972</v>
      </c>
      <c r="E47" s="29">
        <f t="shared" si="17"/>
        <v>622908</v>
      </c>
      <c r="F47" s="29">
        <f t="shared" si="13"/>
        <v>-2252092</v>
      </c>
      <c r="G47" s="34">
        <f>+Inputs!$D$2</f>
        <v>0.3795</v>
      </c>
      <c r="I47" s="27">
        <f t="shared" si="18"/>
        <v>2875000</v>
      </c>
      <c r="K47" s="27">
        <f t="shared" si="14"/>
        <v>15972</v>
      </c>
      <c r="L47" s="27">
        <f t="shared" si="19"/>
        <v>622908</v>
      </c>
      <c r="M47" s="27">
        <f t="shared" si="15"/>
        <v>6061.3739999999998</v>
      </c>
      <c r="N47" s="27">
        <f t="shared" si="16"/>
        <v>6061.3739999999998</v>
      </c>
      <c r="O47" s="27">
        <f t="shared" si="20"/>
        <v>-854668.91400000104</v>
      </c>
      <c r="P47" s="27">
        <f t="shared" si="21"/>
        <v>854668.91400000104</v>
      </c>
      <c r="U47" s="98"/>
    </row>
    <row r="48" spans="1:21">
      <c r="A48" s="30">
        <v>37043</v>
      </c>
      <c r="C48" s="6">
        <v>40</v>
      </c>
      <c r="D48" s="29">
        <f t="shared" si="12"/>
        <v>15972</v>
      </c>
      <c r="E48" s="29">
        <f t="shared" si="17"/>
        <v>638880</v>
      </c>
      <c r="F48" s="29">
        <f t="shared" si="13"/>
        <v>-2236120</v>
      </c>
      <c r="G48" s="34">
        <f>+Inputs!$D$2</f>
        <v>0.3795</v>
      </c>
      <c r="I48" s="27">
        <f t="shared" si="18"/>
        <v>2875000</v>
      </c>
      <c r="K48" s="27">
        <f t="shared" si="14"/>
        <v>15972</v>
      </c>
      <c r="L48" s="27">
        <f t="shared" si="19"/>
        <v>638880</v>
      </c>
      <c r="M48" s="27">
        <f t="shared" si="15"/>
        <v>6061.3739999999998</v>
      </c>
      <c r="N48" s="27">
        <f t="shared" si="16"/>
        <v>6061.3739999999998</v>
      </c>
      <c r="O48" s="27">
        <f t="shared" si="20"/>
        <v>-848607.54000000108</v>
      </c>
      <c r="P48" s="27">
        <f t="shared" si="21"/>
        <v>848607.54000000108</v>
      </c>
      <c r="U48" s="98"/>
    </row>
    <row r="49" spans="1:21">
      <c r="A49" s="31">
        <v>37073</v>
      </c>
      <c r="C49" s="6">
        <v>41</v>
      </c>
      <c r="D49" s="29">
        <f t="shared" si="12"/>
        <v>15972</v>
      </c>
      <c r="E49" s="29">
        <f t="shared" si="17"/>
        <v>654852</v>
      </c>
      <c r="F49" s="29">
        <f t="shared" si="13"/>
        <v>-2220148</v>
      </c>
      <c r="G49" s="34">
        <f>+Inputs!$D$2</f>
        <v>0.3795</v>
      </c>
      <c r="I49" s="27">
        <f t="shared" si="18"/>
        <v>2875000</v>
      </c>
      <c r="K49" s="27">
        <f t="shared" si="14"/>
        <v>15972</v>
      </c>
      <c r="L49" s="27">
        <f t="shared" si="19"/>
        <v>654852</v>
      </c>
      <c r="M49" s="27">
        <f t="shared" si="15"/>
        <v>6061.3739999999998</v>
      </c>
      <c r="N49" s="27">
        <f t="shared" si="16"/>
        <v>6061.3739999999998</v>
      </c>
      <c r="O49" s="27">
        <f t="shared" si="20"/>
        <v>-842546.16600000113</v>
      </c>
      <c r="P49" s="27">
        <f t="shared" si="21"/>
        <v>842546.16600000113</v>
      </c>
      <c r="U49" s="98"/>
    </row>
    <row r="50" spans="1:21">
      <c r="A50" s="30">
        <v>37104</v>
      </c>
      <c r="C50" s="6">
        <v>42</v>
      </c>
      <c r="D50" s="29">
        <f t="shared" si="12"/>
        <v>15972</v>
      </c>
      <c r="E50" s="29">
        <f t="shared" si="17"/>
        <v>670824</v>
      </c>
      <c r="F50" s="29">
        <f t="shared" si="13"/>
        <v>-2204176</v>
      </c>
      <c r="G50" s="34">
        <f>+Inputs!$D$2</f>
        <v>0.3795</v>
      </c>
      <c r="I50" s="27">
        <f t="shared" si="18"/>
        <v>2875000</v>
      </c>
      <c r="K50" s="27">
        <f t="shared" si="14"/>
        <v>15972</v>
      </c>
      <c r="L50" s="27">
        <f t="shared" si="19"/>
        <v>670824</v>
      </c>
      <c r="M50" s="27">
        <f t="shared" si="15"/>
        <v>6061.3739999999998</v>
      </c>
      <c r="N50" s="27">
        <f t="shared" si="16"/>
        <v>6061.3739999999998</v>
      </c>
      <c r="O50" s="27">
        <f t="shared" si="20"/>
        <v>-836484.79200000118</v>
      </c>
      <c r="P50" s="27">
        <f t="shared" si="21"/>
        <v>836484.79200000118</v>
      </c>
      <c r="U50" s="98"/>
    </row>
    <row r="51" spans="1:21">
      <c r="A51" s="31">
        <v>37135</v>
      </c>
      <c r="C51" s="6">
        <v>43</v>
      </c>
      <c r="D51" s="29">
        <f t="shared" si="12"/>
        <v>15972</v>
      </c>
      <c r="E51" s="29">
        <f t="shared" si="17"/>
        <v>686796</v>
      </c>
      <c r="F51" s="29">
        <f t="shared" si="13"/>
        <v>-2188204</v>
      </c>
      <c r="G51" s="34">
        <f>+Inputs!$D$2</f>
        <v>0.3795</v>
      </c>
      <c r="I51" s="27">
        <f t="shared" si="18"/>
        <v>2875000</v>
      </c>
      <c r="K51" s="27">
        <f t="shared" si="14"/>
        <v>15972</v>
      </c>
      <c r="L51" s="27">
        <f t="shared" si="19"/>
        <v>686796</v>
      </c>
      <c r="M51" s="27">
        <f t="shared" si="15"/>
        <v>6061.3739999999998</v>
      </c>
      <c r="N51" s="27">
        <f t="shared" si="16"/>
        <v>6061.3739999999998</v>
      </c>
      <c r="O51" s="27">
        <f t="shared" si="20"/>
        <v>-830423.41800000123</v>
      </c>
      <c r="P51" s="27">
        <f t="shared" si="21"/>
        <v>830423.41800000123</v>
      </c>
      <c r="U51" s="98"/>
    </row>
    <row r="52" spans="1:21">
      <c r="A52" s="30">
        <v>37165</v>
      </c>
      <c r="C52" s="6">
        <v>44</v>
      </c>
      <c r="D52" s="29">
        <f t="shared" si="12"/>
        <v>15972</v>
      </c>
      <c r="E52" s="29">
        <f t="shared" si="17"/>
        <v>702768</v>
      </c>
      <c r="F52" s="29">
        <f t="shared" si="13"/>
        <v>-2172232</v>
      </c>
      <c r="G52" s="34">
        <f>+Inputs!$D$2</f>
        <v>0.3795</v>
      </c>
      <c r="I52" s="27">
        <f t="shared" si="18"/>
        <v>2875000</v>
      </c>
      <c r="K52" s="27">
        <f t="shared" si="14"/>
        <v>15972</v>
      </c>
      <c r="L52" s="27">
        <f t="shared" si="19"/>
        <v>702768</v>
      </c>
      <c r="M52" s="27">
        <f t="shared" si="15"/>
        <v>6061.3739999999998</v>
      </c>
      <c r="N52" s="27">
        <f t="shared" si="16"/>
        <v>6061.3739999999998</v>
      </c>
      <c r="O52" s="27">
        <f t="shared" si="20"/>
        <v>-824362.04400000127</v>
      </c>
      <c r="P52" s="27">
        <f t="shared" si="21"/>
        <v>824362.04400000127</v>
      </c>
      <c r="U52" s="98"/>
    </row>
    <row r="53" spans="1:21">
      <c r="A53" s="31">
        <v>37196</v>
      </c>
      <c r="C53" s="6">
        <v>45</v>
      </c>
      <c r="D53" s="29">
        <f t="shared" si="12"/>
        <v>15972</v>
      </c>
      <c r="E53" s="29">
        <f t="shared" si="17"/>
        <v>718740</v>
      </c>
      <c r="F53" s="29">
        <f t="shared" si="13"/>
        <v>-2156260</v>
      </c>
      <c r="G53" s="34">
        <f>+Inputs!$D$2</f>
        <v>0.3795</v>
      </c>
      <c r="I53" s="27">
        <f t="shared" si="18"/>
        <v>2875000</v>
      </c>
      <c r="K53" s="27">
        <f t="shared" si="14"/>
        <v>15972</v>
      </c>
      <c r="L53" s="27">
        <f t="shared" si="19"/>
        <v>718740</v>
      </c>
      <c r="M53" s="27">
        <f t="shared" si="15"/>
        <v>6061.3739999999998</v>
      </c>
      <c r="N53" s="27">
        <f t="shared" si="16"/>
        <v>6061.3739999999998</v>
      </c>
      <c r="O53" s="27">
        <f t="shared" si="20"/>
        <v>-818300.67000000132</v>
      </c>
      <c r="P53" s="27">
        <f t="shared" si="21"/>
        <v>818300.67000000132</v>
      </c>
      <c r="U53" s="98"/>
    </row>
    <row r="54" spans="1:21">
      <c r="A54" s="30">
        <v>37226</v>
      </c>
      <c r="C54" s="6">
        <v>46</v>
      </c>
      <c r="D54" s="29">
        <f t="shared" si="12"/>
        <v>15972</v>
      </c>
      <c r="E54" s="29">
        <f t="shared" si="17"/>
        <v>734712</v>
      </c>
      <c r="F54" s="29">
        <f t="shared" si="13"/>
        <v>-2140288</v>
      </c>
      <c r="G54" s="34">
        <f>+Inputs!$D$2</f>
        <v>0.3795</v>
      </c>
      <c r="I54" s="27">
        <f t="shared" si="18"/>
        <v>2875000</v>
      </c>
      <c r="K54" s="27">
        <f t="shared" si="14"/>
        <v>15972</v>
      </c>
      <c r="L54" s="27">
        <f t="shared" si="19"/>
        <v>734712</v>
      </c>
      <c r="M54" s="27">
        <f t="shared" si="15"/>
        <v>6061.3739999999998</v>
      </c>
      <c r="N54" s="27">
        <f t="shared" si="16"/>
        <v>6061.3739999999998</v>
      </c>
      <c r="O54" s="27">
        <f t="shared" si="20"/>
        <v>-812239.29600000137</v>
      </c>
      <c r="P54" s="27">
        <f t="shared" si="21"/>
        <v>812239.29600000137</v>
      </c>
      <c r="U54" s="98"/>
    </row>
    <row r="55" spans="1:21">
      <c r="A55" s="31">
        <v>37257</v>
      </c>
      <c r="C55" s="6">
        <v>47</v>
      </c>
      <c r="D55" s="29">
        <f t="shared" si="12"/>
        <v>15972</v>
      </c>
      <c r="E55" s="29">
        <f t="shared" si="17"/>
        <v>750684</v>
      </c>
      <c r="F55" s="29">
        <f t="shared" si="13"/>
        <v>-2124316</v>
      </c>
      <c r="G55" s="34">
        <f>+Inputs!$D$2</f>
        <v>0.3795</v>
      </c>
      <c r="I55" s="27">
        <f t="shared" si="18"/>
        <v>2875000</v>
      </c>
      <c r="K55" s="27">
        <f t="shared" si="14"/>
        <v>15972</v>
      </c>
      <c r="L55" s="27">
        <f t="shared" si="19"/>
        <v>750684</v>
      </c>
      <c r="M55" s="27">
        <f t="shared" si="15"/>
        <v>6061.3739999999998</v>
      </c>
      <c r="N55" s="27">
        <f t="shared" si="16"/>
        <v>6061.3739999999998</v>
      </c>
      <c r="O55" s="27">
        <f t="shared" si="20"/>
        <v>-806177.92200000142</v>
      </c>
      <c r="P55" s="27">
        <f t="shared" si="21"/>
        <v>806177.92200000142</v>
      </c>
      <c r="U55" s="98"/>
    </row>
    <row r="56" spans="1:21">
      <c r="A56" s="30">
        <v>37288</v>
      </c>
      <c r="C56" s="6">
        <v>48</v>
      </c>
      <c r="D56" s="29">
        <f t="shared" si="12"/>
        <v>15972</v>
      </c>
      <c r="E56" s="29">
        <f t="shared" si="17"/>
        <v>766656</v>
      </c>
      <c r="F56" s="29">
        <f t="shared" si="13"/>
        <v>-2108344</v>
      </c>
      <c r="G56" s="34">
        <f>+Inputs!$D$2</f>
        <v>0.3795</v>
      </c>
      <c r="I56" s="27">
        <f t="shared" si="18"/>
        <v>2875000</v>
      </c>
      <c r="K56" s="27">
        <f t="shared" si="14"/>
        <v>15972</v>
      </c>
      <c r="L56" s="27">
        <f t="shared" si="19"/>
        <v>766656</v>
      </c>
      <c r="M56" s="27">
        <f t="shared" si="15"/>
        <v>6061.3739999999998</v>
      </c>
      <c r="N56" s="27">
        <f t="shared" si="16"/>
        <v>6061.3739999999998</v>
      </c>
      <c r="O56" s="27">
        <f t="shared" si="20"/>
        <v>-800116.54800000146</v>
      </c>
      <c r="P56" s="27">
        <f t="shared" si="21"/>
        <v>800116.54800000146</v>
      </c>
    </row>
    <row r="57" spans="1:21">
      <c r="A57" s="31">
        <v>37316</v>
      </c>
      <c r="C57" s="6">
        <v>49</v>
      </c>
      <c r="D57" s="29">
        <f t="shared" si="12"/>
        <v>15972</v>
      </c>
      <c r="E57" s="29">
        <f t="shared" si="17"/>
        <v>782628</v>
      </c>
      <c r="F57" s="29">
        <f t="shared" si="13"/>
        <v>-2092372</v>
      </c>
      <c r="G57" s="34">
        <f>+Inputs!$D$2</f>
        <v>0.3795</v>
      </c>
      <c r="I57" s="27">
        <f t="shared" si="18"/>
        <v>2875000</v>
      </c>
      <c r="K57" s="27">
        <f t="shared" si="14"/>
        <v>15972</v>
      </c>
      <c r="L57" s="27">
        <f t="shared" si="19"/>
        <v>782628</v>
      </c>
      <c r="M57" s="27">
        <f t="shared" si="15"/>
        <v>6061.3739999999998</v>
      </c>
      <c r="N57" s="27">
        <f t="shared" si="16"/>
        <v>6061.3739999999998</v>
      </c>
      <c r="O57" s="27">
        <f t="shared" si="20"/>
        <v>-794055.17400000151</v>
      </c>
      <c r="P57" s="27">
        <f t="shared" si="21"/>
        <v>794055.17400000151</v>
      </c>
    </row>
    <row r="58" spans="1:21">
      <c r="A58" s="30">
        <v>37347</v>
      </c>
      <c r="C58" s="6">
        <v>50</v>
      </c>
      <c r="D58" s="29">
        <f t="shared" si="12"/>
        <v>15972</v>
      </c>
      <c r="E58" s="29">
        <f t="shared" si="17"/>
        <v>798600</v>
      </c>
      <c r="F58" s="29">
        <f t="shared" si="13"/>
        <v>-2076400</v>
      </c>
      <c r="G58" s="34">
        <f>+Inputs!$D$2</f>
        <v>0.3795</v>
      </c>
      <c r="I58" s="27">
        <f t="shared" si="18"/>
        <v>2875000</v>
      </c>
      <c r="K58" s="27">
        <f t="shared" si="14"/>
        <v>15972</v>
      </c>
      <c r="L58" s="27">
        <f t="shared" si="19"/>
        <v>798600</v>
      </c>
      <c r="M58" s="27">
        <f t="shared" si="15"/>
        <v>6061.3739999999998</v>
      </c>
      <c r="N58" s="27">
        <f t="shared" si="16"/>
        <v>6061.3739999999998</v>
      </c>
      <c r="O58" s="27">
        <f t="shared" si="20"/>
        <v>-787993.80000000156</v>
      </c>
      <c r="P58" s="27">
        <f t="shared" si="21"/>
        <v>787993.80000000156</v>
      </c>
    </row>
    <row r="59" spans="1:21">
      <c r="A59" s="31">
        <v>37377</v>
      </c>
      <c r="C59" s="6">
        <v>51</v>
      </c>
      <c r="D59" s="29">
        <f t="shared" si="12"/>
        <v>15972</v>
      </c>
      <c r="E59" s="29">
        <f t="shared" si="17"/>
        <v>814572</v>
      </c>
      <c r="F59" s="29">
        <f t="shared" si="13"/>
        <v>-2060428</v>
      </c>
      <c r="G59" s="34">
        <f>+Inputs!$D$2</f>
        <v>0.3795</v>
      </c>
      <c r="I59" s="27">
        <f t="shared" si="18"/>
        <v>2875000</v>
      </c>
      <c r="K59" s="27">
        <f t="shared" si="14"/>
        <v>15972</v>
      </c>
      <c r="L59" s="27">
        <f t="shared" si="19"/>
        <v>814572</v>
      </c>
      <c r="M59" s="27">
        <f t="shared" si="15"/>
        <v>6061.3739999999998</v>
      </c>
      <c r="N59" s="27">
        <f t="shared" si="16"/>
        <v>6061.3739999999998</v>
      </c>
      <c r="O59" s="27">
        <f t="shared" si="20"/>
        <v>-781932.42600000161</v>
      </c>
      <c r="P59" s="27">
        <f t="shared" si="21"/>
        <v>781932.42600000161</v>
      </c>
    </row>
    <row r="60" spans="1:21">
      <c r="A60" s="30">
        <v>37408</v>
      </c>
      <c r="C60" s="6">
        <v>52</v>
      </c>
      <c r="D60" s="29">
        <f t="shared" si="12"/>
        <v>15972</v>
      </c>
      <c r="E60" s="29">
        <f t="shared" si="17"/>
        <v>830544</v>
      </c>
      <c r="F60" s="29">
        <f t="shared" si="13"/>
        <v>-2044456</v>
      </c>
      <c r="G60" s="34">
        <f>+Inputs!$D$2</f>
        <v>0.3795</v>
      </c>
      <c r="I60" s="27">
        <f t="shared" si="18"/>
        <v>2875000</v>
      </c>
      <c r="K60" s="27">
        <f t="shared" si="14"/>
        <v>15972</v>
      </c>
      <c r="L60" s="27">
        <f t="shared" si="19"/>
        <v>830544</v>
      </c>
      <c r="M60" s="27">
        <f t="shared" si="15"/>
        <v>6061.3739999999998</v>
      </c>
      <c r="N60" s="27">
        <f t="shared" si="16"/>
        <v>6061.3739999999998</v>
      </c>
      <c r="O60" s="27">
        <f t="shared" si="20"/>
        <v>-775871.05200000165</v>
      </c>
      <c r="P60" s="27">
        <f t="shared" si="21"/>
        <v>775871.05200000165</v>
      </c>
    </row>
    <row r="61" spans="1:21">
      <c r="A61" s="31">
        <v>37438</v>
      </c>
      <c r="C61" s="6">
        <v>53</v>
      </c>
      <c r="D61" s="29">
        <f t="shared" si="12"/>
        <v>15972</v>
      </c>
      <c r="E61" s="29">
        <f t="shared" si="17"/>
        <v>846516</v>
      </c>
      <c r="F61" s="29">
        <f t="shared" si="13"/>
        <v>-2028484</v>
      </c>
      <c r="G61" s="34">
        <f>+Inputs!$D$2</f>
        <v>0.3795</v>
      </c>
      <c r="I61" s="27">
        <f t="shared" si="18"/>
        <v>2875000</v>
      </c>
      <c r="K61" s="27">
        <f t="shared" si="14"/>
        <v>15972</v>
      </c>
      <c r="L61" s="27">
        <f t="shared" si="19"/>
        <v>846516</v>
      </c>
      <c r="M61" s="27">
        <f t="shared" si="15"/>
        <v>6061.3739999999998</v>
      </c>
      <c r="N61" s="27">
        <f t="shared" si="16"/>
        <v>6061.3739999999998</v>
      </c>
      <c r="O61" s="27">
        <f t="shared" si="20"/>
        <v>-769809.6780000017</v>
      </c>
      <c r="P61" s="27">
        <f t="shared" si="21"/>
        <v>769809.6780000017</v>
      </c>
    </row>
    <row r="62" spans="1:21">
      <c r="A62" s="30">
        <v>37469</v>
      </c>
      <c r="C62" s="6">
        <v>54</v>
      </c>
      <c r="D62" s="29">
        <f t="shared" si="12"/>
        <v>15972</v>
      </c>
      <c r="E62" s="29">
        <f t="shared" si="17"/>
        <v>862488</v>
      </c>
      <c r="F62" s="29">
        <f t="shared" si="13"/>
        <v>-2012512</v>
      </c>
      <c r="G62" s="34">
        <f>+Inputs!$D$2</f>
        <v>0.3795</v>
      </c>
      <c r="I62" s="27">
        <f t="shared" si="18"/>
        <v>2875000</v>
      </c>
      <c r="K62" s="27">
        <f t="shared" si="14"/>
        <v>15972</v>
      </c>
      <c r="L62" s="27">
        <f t="shared" si="19"/>
        <v>862488</v>
      </c>
      <c r="M62" s="27">
        <f t="shared" si="15"/>
        <v>6061.3739999999998</v>
      </c>
      <c r="N62" s="27">
        <f t="shared" si="16"/>
        <v>6061.3739999999998</v>
      </c>
      <c r="O62" s="27">
        <f t="shared" si="20"/>
        <v>-763748.30400000175</v>
      </c>
      <c r="P62" s="27">
        <f t="shared" si="21"/>
        <v>763748.30400000175</v>
      </c>
    </row>
    <row r="63" spans="1:21">
      <c r="A63" s="31">
        <v>37500</v>
      </c>
      <c r="C63" s="6">
        <v>55</v>
      </c>
      <c r="D63" s="29">
        <f t="shared" si="12"/>
        <v>15972</v>
      </c>
      <c r="E63" s="29">
        <f t="shared" si="17"/>
        <v>878460</v>
      </c>
      <c r="F63" s="29">
        <f t="shared" si="13"/>
        <v>-1996540</v>
      </c>
      <c r="G63" s="34">
        <f>+Inputs!$D$2</f>
        <v>0.3795</v>
      </c>
      <c r="I63" s="27">
        <f t="shared" si="18"/>
        <v>2875000</v>
      </c>
      <c r="K63" s="27">
        <f t="shared" si="14"/>
        <v>15972</v>
      </c>
      <c r="L63" s="27">
        <f t="shared" si="19"/>
        <v>878460</v>
      </c>
      <c r="M63" s="27">
        <f t="shared" si="15"/>
        <v>6061.3739999999998</v>
      </c>
      <c r="N63" s="27">
        <f t="shared" si="16"/>
        <v>6061.3739999999998</v>
      </c>
      <c r="O63" s="27">
        <f t="shared" si="20"/>
        <v>-757686.9300000018</v>
      </c>
      <c r="P63" s="27">
        <f t="shared" si="21"/>
        <v>757686.9300000018</v>
      </c>
    </row>
    <row r="64" spans="1:21">
      <c r="A64" s="30">
        <v>37530</v>
      </c>
      <c r="C64" s="6">
        <v>56</v>
      </c>
      <c r="D64" s="29">
        <f t="shared" si="12"/>
        <v>15972</v>
      </c>
      <c r="E64" s="29">
        <f t="shared" si="17"/>
        <v>894432</v>
      </c>
      <c r="F64" s="29">
        <f t="shared" si="13"/>
        <v>-1980568</v>
      </c>
      <c r="G64" s="34">
        <f>+Inputs!$D$2</f>
        <v>0.3795</v>
      </c>
      <c r="I64" s="27">
        <f t="shared" si="18"/>
        <v>2875000</v>
      </c>
      <c r="K64" s="27">
        <f t="shared" si="14"/>
        <v>15972</v>
      </c>
      <c r="L64" s="27">
        <f t="shared" si="19"/>
        <v>894432</v>
      </c>
      <c r="M64" s="27">
        <f t="shared" si="15"/>
        <v>6061.3739999999998</v>
      </c>
      <c r="N64" s="27">
        <f t="shared" si="16"/>
        <v>6061.3739999999998</v>
      </c>
      <c r="O64" s="27">
        <f t="shared" si="20"/>
        <v>-751625.55600000184</v>
      </c>
      <c r="P64" s="27">
        <f t="shared" si="21"/>
        <v>751625.55600000184</v>
      </c>
    </row>
    <row r="65" spans="1:16">
      <c r="A65" s="31">
        <v>37561</v>
      </c>
      <c r="C65" s="6">
        <v>57</v>
      </c>
      <c r="D65" s="29">
        <f t="shared" si="12"/>
        <v>15972</v>
      </c>
      <c r="E65" s="29">
        <f t="shared" si="17"/>
        <v>910404</v>
      </c>
      <c r="F65" s="29">
        <f t="shared" si="13"/>
        <v>-1964596</v>
      </c>
      <c r="G65" s="34">
        <f>+Inputs!$D$2</f>
        <v>0.3795</v>
      </c>
      <c r="I65" s="27">
        <f t="shared" si="18"/>
        <v>2875000</v>
      </c>
      <c r="K65" s="27">
        <f t="shared" si="14"/>
        <v>15972</v>
      </c>
      <c r="L65" s="27">
        <f t="shared" si="19"/>
        <v>910404</v>
      </c>
      <c r="M65" s="27">
        <f t="shared" si="15"/>
        <v>6061.3739999999998</v>
      </c>
      <c r="N65" s="27">
        <f t="shared" si="16"/>
        <v>6061.3739999999998</v>
      </c>
      <c r="O65" s="27">
        <f t="shared" si="20"/>
        <v>-745564.18200000189</v>
      </c>
      <c r="P65" s="27">
        <f t="shared" si="21"/>
        <v>745564.18200000189</v>
      </c>
    </row>
    <row r="66" spans="1:16">
      <c r="A66" s="30">
        <v>37591</v>
      </c>
      <c r="C66" s="6">
        <v>58</v>
      </c>
      <c r="D66" s="29">
        <f t="shared" si="12"/>
        <v>15972</v>
      </c>
      <c r="E66" s="29">
        <f t="shared" si="17"/>
        <v>926376</v>
      </c>
      <c r="F66" s="29">
        <f t="shared" si="13"/>
        <v>-1948624</v>
      </c>
      <c r="G66" s="34">
        <f>+Inputs!$D$2</f>
        <v>0.3795</v>
      </c>
      <c r="I66" s="27">
        <f t="shared" si="18"/>
        <v>2875000</v>
      </c>
      <c r="K66" s="27">
        <f t="shared" si="14"/>
        <v>15972</v>
      </c>
      <c r="L66" s="27">
        <f t="shared" si="19"/>
        <v>926376</v>
      </c>
      <c r="M66" s="27">
        <f t="shared" si="15"/>
        <v>6061.3739999999998</v>
      </c>
      <c r="N66" s="27">
        <f t="shared" si="16"/>
        <v>6061.3739999999998</v>
      </c>
      <c r="O66" s="27">
        <f t="shared" si="20"/>
        <v>-739502.80800000194</v>
      </c>
      <c r="P66" s="27">
        <f t="shared" si="21"/>
        <v>739502.80800000194</v>
      </c>
    </row>
    <row r="67" spans="1:16">
      <c r="A67" s="31">
        <v>37622</v>
      </c>
      <c r="C67" s="6">
        <v>59</v>
      </c>
      <c r="D67" s="29">
        <f t="shared" si="12"/>
        <v>15972</v>
      </c>
      <c r="E67" s="29">
        <f t="shared" si="17"/>
        <v>942348</v>
      </c>
      <c r="F67" s="29">
        <f t="shared" si="13"/>
        <v>-1932652</v>
      </c>
      <c r="G67" s="34">
        <f>+Inputs!$D$2</f>
        <v>0.3795</v>
      </c>
      <c r="I67" s="27">
        <f t="shared" si="18"/>
        <v>2875000</v>
      </c>
      <c r="K67" s="27">
        <f t="shared" si="14"/>
        <v>15972</v>
      </c>
      <c r="L67" s="27">
        <f t="shared" si="19"/>
        <v>942348</v>
      </c>
      <c r="M67" s="27">
        <f t="shared" si="15"/>
        <v>6061.3739999999998</v>
      </c>
      <c r="N67" s="27">
        <f t="shared" si="16"/>
        <v>6061.3739999999998</v>
      </c>
      <c r="O67" s="27">
        <f t="shared" si="20"/>
        <v>-733441.43400000199</v>
      </c>
      <c r="P67" s="27">
        <f t="shared" si="21"/>
        <v>733441.43400000199</v>
      </c>
    </row>
    <row r="68" spans="1:16">
      <c r="A68" s="30">
        <v>37653</v>
      </c>
      <c r="C68" s="6">
        <v>60</v>
      </c>
      <c r="D68" s="29">
        <f t="shared" si="12"/>
        <v>15972</v>
      </c>
      <c r="E68" s="29">
        <f t="shared" si="17"/>
        <v>958320</v>
      </c>
      <c r="F68" s="29">
        <f t="shared" si="13"/>
        <v>-1916680</v>
      </c>
      <c r="G68" s="34">
        <f>+Inputs!$D$2</f>
        <v>0.3795</v>
      </c>
      <c r="I68" s="27">
        <f t="shared" si="18"/>
        <v>2875000</v>
      </c>
      <c r="K68" s="27">
        <f t="shared" si="14"/>
        <v>15972</v>
      </c>
      <c r="L68" s="27">
        <f t="shared" si="19"/>
        <v>958320</v>
      </c>
      <c r="M68" s="27">
        <f t="shared" si="15"/>
        <v>6061.3739999999998</v>
      </c>
      <c r="N68" s="27">
        <f t="shared" si="16"/>
        <v>6061.3739999999998</v>
      </c>
      <c r="O68" s="27">
        <f t="shared" si="20"/>
        <v>-727380.06000000203</v>
      </c>
      <c r="P68" s="27">
        <f t="shared" si="21"/>
        <v>727380.06000000203</v>
      </c>
    </row>
    <row r="69" spans="1:16">
      <c r="A69" s="31">
        <v>37681</v>
      </c>
      <c r="C69" s="6">
        <v>61</v>
      </c>
      <c r="D69" s="29">
        <f t="shared" si="12"/>
        <v>15972</v>
      </c>
      <c r="E69" s="29">
        <f t="shared" si="17"/>
        <v>974292</v>
      </c>
      <c r="F69" s="29">
        <f t="shared" si="13"/>
        <v>-1900708</v>
      </c>
      <c r="G69" s="34">
        <f>+Inputs!$D$2</f>
        <v>0.3795</v>
      </c>
      <c r="I69" s="27">
        <f t="shared" si="18"/>
        <v>2875000</v>
      </c>
      <c r="K69" s="27">
        <f t="shared" si="14"/>
        <v>15972</v>
      </c>
      <c r="L69" s="27">
        <f t="shared" si="19"/>
        <v>974292</v>
      </c>
      <c r="M69" s="27">
        <f t="shared" si="15"/>
        <v>6061.3739999999998</v>
      </c>
      <c r="N69" s="27">
        <f t="shared" si="16"/>
        <v>6061.3739999999998</v>
      </c>
      <c r="O69" s="27">
        <f t="shared" si="20"/>
        <v>-721318.68600000208</v>
      </c>
      <c r="P69" s="27">
        <f t="shared" si="21"/>
        <v>721318.68600000208</v>
      </c>
    </row>
    <row r="70" spans="1:16">
      <c r="A70" s="30">
        <v>37712</v>
      </c>
      <c r="C70" s="6">
        <v>62</v>
      </c>
      <c r="D70" s="29">
        <f t="shared" si="12"/>
        <v>15972</v>
      </c>
      <c r="E70" s="29">
        <f t="shared" si="17"/>
        <v>990264</v>
      </c>
      <c r="F70" s="29">
        <f t="shared" si="13"/>
        <v>-1884736</v>
      </c>
      <c r="G70" s="34">
        <f>+Inputs!$D$2</f>
        <v>0.3795</v>
      </c>
      <c r="I70" s="27">
        <f t="shared" si="18"/>
        <v>2875000</v>
      </c>
      <c r="K70" s="27">
        <f t="shared" si="14"/>
        <v>15972</v>
      </c>
      <c r="L70" s="27">
        <f t="shared" si="19"/>
        <v>990264</v>
      </c>
      <c r="M70" s="27">
        <f t="shared" si="15"/>
        <v>6061.3739999999998</v>
      </c>
      <c r="N70" s="27">
        <f t="shared" si="16"/>
        <v>6061.3739999999998</v>
      </c>
      <c r="O70" s="27">
        <f t="shared" si="20"/>
        <v>-715257.31200000213</v>
      </c>
      <c r="P70" s="27">
        <f t="shared" si="21"/>
        <v>715257.31200000213</v>
      </c>
    </row>
    <row r="71" spans="1:16">
      <c r="A71" s="31">
        <v>37742</v>
      </c>
      <c r="C71" s="6">
        <v>63</v>
      </c>
      <c r="D71" s="29">
        <f t="shared" si="12"/>
        <v>15972</v>
      </c>
      <c r="E71" s="29">
        <f t="shared" si="17"/>
        <v>1006236</v>
      </c>
      <c r="F71" s="29">
        <f t="shared" si="13"/>
        <v>-1868764</v>
      </c>
      <c r="G71" s="34">
        <f>+Inputs!$D$3</f>
        <v>0.37951000000000001</v>
      </c>
      <c r="I71" s="27">
        <f t="shared" si="18"/>
        <v>2875000</v>
      </c>
      <c r="K71" s="27">
        <f t="shared" si="14"/>
        <v>15972</v>
      </c>
      <c r="L71" s="27">
        <f t="shared" si="19"/>
        <v>1006236</v>
      </c>
      <c r="M71" s="27">
        <f t="shared" si="15"/>
        <v>6061.5337200000004</v>
      </c>
      <c r="N71" s="27">
        <f t="shared" si="16"/>
        <v>6061.5337200000004</v>
      </c>
      <c r="O71" s="27">
        <f t="shared" si="20"/>
        <v>-709195.77828000218</v>
      </c>
      <c r="P71" s="27">
        <f t="shared" si="21"/>
        <v>709195.77828000218</v>
      </c>
    </row>
    <row r="72" spans="1:16">
      <c r="A72" s="30">
        <v>37773</v>
      </c>
      <c r="C72" s="6">
        <v>64</v>
      </c>
      <c r="D72" s="29">
        <f t="shared" si="12"/>
        <v>15972</v>
      </c>
      <c r="E72" s="29">
        <f t="shared" si="17"/>
        <v>1022208</v>
      </c>
      <c r="F72" s="29">
        <f t="shared" si="13"/>
        <v>-1852792</v>
      </c>
      <c r="G72" s="34">
        <f>+Inputs!$D$3</f>
        <v>0.37951000000000001</v>
      </c>
      <c r="I72" s="27">
        <f t="shared" si="18"/>
        <v>2875000</v>
      </c>
      <c r="K72" s="27">
        <f t="shared" si="14"/>
        <v>15972</v>
      </c>
      <c r="L72" s="27">
        <f t="shared" si="19"/>
        <v>1022208</v>
      </c>
      <c r="M72" s="27">
        <f t="shared" si="15"/>
        <v>6061.5337200000004</v>
      </c>
      <c r="N72" s="27">
        <f t="shared" si="16"/>
        <v>6061.5337200000004</v>
      </c>
      <c r="O72" s="27">
        <f t="shared" si="20"/>
        <v>-703134.24456000223</v>
      </c>
      <c r="P72" s="27">
        <f t="shared" si="21"/>
        <v>703134.24456000223</v>
      </c>
    </row>
    <row r="73" spans="1:16">
      <c r="A73" s="31">
        <v>37803</v>
      </c>
      <c r="C73" s="6">
        <v>65</v>
      </c>
      <c r="D73" s="29">
        <f t="shared" ref="D73:D104" si="22">ROUND(-(+$B$9/180)*1,0)</f>
        <v>15972</v>
      </c>
      <c r="E73" s="29">
        <f t="shared" si="17"/>
        <v>1038180</v>
      </c>
      <c r="F73" s="29">
        <f t="shared" ref="F73:F104" si="23">$B$9+E73</f>
        <v>-1836820</v>
      </c>
      <c r="G73" s="34">
        <f>+Inputs!$D$3</f>
        <v>0.37951000000000001</v>
      </c>
      <c r="I73" s="27">
        <f t="shared" si="18"/>
        <v>2875000</v>
      </c>
      <c r="K73" s="27">
        <f t="shared" ref="K73:K104" si="24">D73</f>
        <v>15972</v>
      </c>
      <c r="L73" s="27">
        <f t="shared" si="19"/>
        <v>1038180</v>
      </c>
      <c r="M73" s="27">
        <f t="shared" ref="M73:M104" si="25">K73*G73</f>
        <v>6061.5337200000004</v>
      </c>
      <c r="N73" s="27">
        <f t="shared" ref="N73:N104" si="26">M73-J73</f>
        <v>6061.5337200000004</v>
      </c>
      <c r="O73" s="27">
        <f t="shared" si="20"/>
        <v>-697072.71084000228</v>
      </c>
      <c r="P73" s="27">
        <f t="shared" si="21"/>
        <v>697072.71084000228</v>
      </c>
    </row>
    <row r="74" spans="1:16">
      <c r="A74" s="30">
        <v>37834</v>
      </c>
      <c r="C74" s="6">
        <v>66</v>
      </c>
      <c r="D74" s="29">
        <f t="shared" si="22"/>
        <v>15972</v>
      </c>
      <c r="E74" s="29">
        <f t="shared" ref="E74:E105" si="27">+E73+D74</f>
        <v>1054152</v>
      </c>
      <c r="F74" s="29">
        <f t="shared" si="23"/>
        <v>-1820848</v>
      </c>
      <c r="G74" s="34">
        <f>+Inputs!$D$3</f>
        <v>0.37951000000000001</v>
      </c>
      <c r="I74" s="27">
        <f t="shared" ref="I74:I105" si="28">+I73+H74</f>
        <v>2875000</v>
      </c>
      <c r="K74" s="27">
        <f t="shared" si="24"/>
        <v>15972</v>
      </c>
      <c r="L74" s="27">
        <f t="shared" ref="L74:L105" si="29">+L73+K74</f>
        <v>1054152</v>
      </c>
      <c r="M74" s="27">
        <f t="shared" si="25"/>
        <v>6061.5337200000004</v>
      </c>
      <c r="N74" s="27">
        <f t="shared" si="26"/>
        <v>6061.5337200000004</v>
      </c>
      <c r="O74" s="27">
        <f t="shared" ref="O74:O105" si="30">+O73+N74</f>
        <v>-691011.17712000234</v>
      </c>
      <c r="P74" s="27">
        <f t="shared" ref="P74:P105" si="31">P73-N74</f>
        <v>691011.17712000234</v>
      </c>
    </row>
    <row r="75" spans="1:16">
      <c r="A75" s="31">
        <v>37865</v>
      </c>
      <c r="C75" s="6">
        <v>67</v>
      </c>
      <c r="D75" s="29">
        <f t="shared" si="22"/>
        <v>15972</v>
      </c>
      <c r="E75" s="29">
        <f t="shared" si="27"/>
        <v>1070124</v>
      </c>
      <c r="F75" s="29">
        <f t="shared" si="23"/>
        <v>-1804876</v>
      </c>
      <c r="G75" s="34">
        <f>+Inputs!$D$3</f>
        <v>0.37951000000000001</v>
      </c>
      <c r="I75" s="27">
        <f t="shared" si="28"/>
        <v>2875000</v>
      </c>
      <c r="K75" s="27">
        <f t="shared" si="24"/>
        <v>15972</v>
      </c>
      <c r="L75" s="27">
        <f t="shared" si="29"/>
        <v>1070124</v>
      </c>
      <c r="M75" s="27">
        <f t="shared" si="25"/>
        <v>6061.5337200000004</v>
      </c>
      <c r="N75" s="27">
        <f t="shared" si="26"/>
        <v>6061.5337200000004</v>
      </c>
      <c r="O75" s="27">
        <f t="shared" si="30"/>
        <v>-684949.64340000239</v>
      </c>
      <c r="P75" s="27">
        <f t="shared" si="31"/>
        <v>684949.64340000239</v>
      </c>
    </row>
    <row r="76" spans="1:16">
      <c r="A76" s="30">
        <v>37895</v>
      </c>
      <c r="C76" s="6">
        <v>68</v>
      </c>
      <c r="D76" s="29">
        <f t="shared" si="22"/>
        <v>15972</v>
      </c>
      <c r="E76" s="29">
        <f t="shared" si="27"/>
        <v>1086096</v>
      </c>
      <c r="F76" s="29">
        <f t="shared" si="23"/>
        <v>-1788904</v>
      </c>
      <c r="G76" s="34">
        <f>+Inputs!$D$3</f>
        <v>0.37951000000000001</v>
      </c>
      <c r="I76" s="27">
        <f t="shared" si="28"/>
        <v>2875000</v>
      </c>
      <c r="K76" s="27">
        <f t="shared" si="24"/>
        <v>15972</v>
      </c>
      <c r="L76" s="27">
        <f t="shared" si="29"/>
        <v>1086096</v>
      </c>
      <c r="M76" s="27">
        <f t="shared" si="25"/>
        <v>6061.5337200000004</v>
      </c>
      <c r="N76" s="27">
        <f t="shared" si="26"/>
        <v>6061.5337200000004</v>
      </c>
      <c r="O76" s="27">
        <f t="shared" si="30"/>
        <v>-678888.10968000244</v>
      </c>
      <c r="P76" s="27">
        <f t="shared" si="31"/>
        <v>678888.10968000244</v>
      </c>
    </row>
    <row r="77" spans="1:16">
      <c r="A77" s="31">
        <v>37926</v>
      </c>
      <c r="C77" s="6">
        <v>69</v>
      </c>
      <c r="D77" s="29">
        <f t="shared" si="22"/>
        <v>15972</v>
      </c>
      <c r="E77" s="29">
        <f t="shared" si="27"/>
        <v>1102068</v>
      </c>
      <c r="F77" s="29">
        <f t="shared" si="23"/>
        <v>-1772932</v>
      </c>
      <c r="G77" s="34">
        <f>+Inputs!$D$3</f>
        <v>0.37951000000000001</v>
      </c>
      <c r="I77" s="27">
        <f t="shared" si="28"/>
        <v>2875000</v>
      </c>
      <c r="K77" s="27">
        <f t="shared" si="24"/>
        <v>15972</v>
      </c>
      <c r="L77" s="27">
        <f t="shared" si="29"/>
        <v>1102068</v>
      </c>
      <c r="M77" s="27">
        <f t="shared" si="25"/>
        <v>6061.5337200000004</v>
      </c>
      <c r="N77" s="27">
        <f t="shared" si="26"/>
        <v>6061.5337200000004</v>
      </c>
      <c r="O77" s="27">
        <f t="shared" si="30"/>
        <v>-672826.57596000249</v>
      </c>
      <c r="P77" s="27">
        <f t="shared" si="31"/>
        <v>672826.57596000249</v>
      </c>
    </row>
    <row r="78" spans="1:16">
      <c r="A78" s="30">
        <v>37956</v>
      </c>
      <c r="C78" s="6">
        <v>70</v>
      </c>
      <c r="D78" s="29">
        <f t="shared" si="22"/>
        <v>15972</v>
      </c>
      <c r="E78" s="29">
        <f t="shared" si="27"/>
        <v>1118040</v>
      </c>
      <c r="F78" s="29">
        <f t="shared" si="23"/>
        <v>-1756960</v>
      </c>
      <c r="G78" s="34">
        <f>+Inputs!$D$3</f>
        <v>0.37951000000000001</v>
      </c>
      <c r="I78" s="27">
        <f t="shared" si="28"/>
        <v>2875000</v>
      </c>
      <c r="K78" s="27">
        <f t="shared" si="24"/>
        <v>15972</v>
      </c>
      <c r="L78" s="27">
        <f t="shared" si="29"/>
        <v>1118040</v>
      </c>
      <c r="M78" s="27">
        <f t="shared" si="25"/>
        <v>6061.5337200000004</v>
      </c>
      <c r="N78" s="27">
        <f t="shared" si="26"/>
        <v>6061.5337200000004</v>
      </c>
      <c r="O78" s="27">
        <f t="shared" si="30"/>
        <v>-666765.04224000254</v>
      </c>
      <c r="P78" s="27">
        <f t="shared" si="31"/>
        <v>666765.04224000254</v>
      </c>
    </row>
    <row r="79" spans="1:16">
      <c r="A79" s="31">
        <v>37987</v>
      </c>
      <c r="C79" s="6">
        <v>71</v>
      </c>
      <c r="D79" s="29">
        <f t="shared" si="22"/>
        <v>15972</v>
      </c>
      <c r="E79" s="29">
        <f t="shared" si="27"/>
        <v>1134012</v>
      </c>
      <c r="F79" s="29">
        <f t="shared" si="23"/>
        <v>-1740988</v>
      </c>
      <c r="G79" s="34">
        <f>+Inputs!$D$3</f>
        <v>0.37951000000000001</v>
      </c>
      <c r="I79" s="27">
        <f t="shared" si="28"/>
        <v>2875000</v>
      </c>
      <c r="K79" s="27">
        <f t="shared" si="24"/>
        <v>15972</v>
      </c>
      <c r="L79" s="27">
        <f t="shared" si="29"/>
        <v>1134012</v>
      </c>
      <c r="M79" s="27">
        <f t="shared" si="25"/>
        <v>6061.5337200000004</v>
      </c>
      <c r="N79" s="27">
        <f t="shared" si="26"/>
        <v>6061.5337200000004</v>
      </c>
      <c r="O79" s="27">
        <f t="shared" si="30"/>
        <v>-660703.50852000259</v>
      </c>
      <c r="P79" s="27">
        <f t="shared" si="31"/>
        <v>660703.50852000259</v>
      </c>
    </row>
    <row r="80" spans="1:16">
      <c r="A80" s="30">
        <v>38018</v>
      </c>
      <c r="C80" s="6">
        <v>72</v>
      </c>
      <c r="D80" s="29">
        <f t="shared" si="22"/>
        <v>15972</v>
      </c>
      <c r="E80" s="29">
        <f t="shared" si="27"/>
        <v>1149984</v>
      </c>
      <c r="F80" s="29">
        <f t="shared" si="23"/>
        <v>-1725016</v>
      </c>
      <c r="G80" s="34">
        <f>+Inputs!$D$3</f>
        <v>0.37951000000000001</v>
      </c>
      <c r="I80" s="27">
        <f t="shared" si="28"/>
        <v>2875000</v>
      </c>
      <c r="K80" s="27">
        <f t="shared" si="24"/>
        <v>15972</v>
      </c>
      <c r="L80" s="27">
        <f t="shared" si="29"/>
        <v>1149984</v>
      </c>
      <c r="M80" s="27">
        <f t="shared" si="25"/>
        <v>6061.5337200000004</v>
      </c>
      <c r="N80" s="27">
        <f t="shared" si="26"/>
        <v>6061.5337200000004</v>
      </c>
      <c r="O80" s="27">
        <f t="shared" si="30"/>
        <v>-654641.97480000264</v>
      </c>
      <c r="P80" s="27">
        <f t="shared" si="31"/>
        <v>654641.97480000264</v>
      </c>
    </row>
    <row r="81" spans="1:16">
      <c r="A81" s="31">
        <v>38047</v>
      </c>
      <c r="C81" s="6">
        <v>73</v>
      </c>
      <c r="D81" s="29">
        <f t="shared" si="22"/>
        <v>15972</v>
      </c>
      <c r="E81" s="29">
        <f t="shared" si="27"/>
        <v>1165956</v>
      </c>
      <c r="F81" s="29">
        <f t="shared" si="23"/>
        <v>-1709044</v>
      </c>
      <c r="G81" s="34">
        <f>+Inputs!$D$3</f>
        <v>0.37951000000000001</v>
      </c>
      <c r="I81" s="27">
        <f t="shared" si="28"/>
        <v>2875000</v>
      </c>
      <c r="K81" s="27">
        <f t="shared" si="24"/>
        <v>15972</v>
      </c>
      <c r="L81" s="27">
        <f t="shared" si="29"/>
        <v>1165956</v>
      </c>
      <c r="M81" s="27">
        <f t="shared" si="25"/>
        <v>6061.5337200000004</v>
      </c>
      <c r="N81" s="27">
        <f t="shared" si="26"/>
        <v>6061.5337200000004</v>
      </c>
      <c r="O81" s="27">
        <f t="shared" si="30"/>
        <v>-648580.4410800027</v>
      </c>
      <c r="P81" s="27">
        <f t="shared" si="31"/>
        <v>648580.4410800027</v>
      </c>
    </row>
    <row r="82" spans="1:16">
      <c r="A82" s="30">
        <v>38078</v>
      </c>
      <c r="C82" s="6">
        <v>74</v>
      </c>
      <c r="D82" s="29">
        <f t="shared" si="22"/>
        <v>15972</v>
      </c>
      <c r="E82" s="29">
        <f t="shared" si="27"/>
        <v>1181928</v>
      </c>
      <c r="F82" s="29">
        <f t="shared" si="23"/>
        <v>-1693072</v>
      </c>
      <c r="G82" s="34">
        <f>+Inputs!$D$3</f>
        <v>0.37951000000000001</v>
      </c>
      <c r="I82" s="27">
        <f t="shared" si="28"/>
        <v>2875000</v>
      </c>
      <c r="K82" s="27">
        <f t="shared" si="24"/>
        <v>15972</v>
      </c>
      <c r="L82" s="27">
        <f t="shared" si="29"/>
        <v>1181928</v>
      </c>
      <c r="M82" s="27">
        <f t="shared" si="25"/>
        <v>6061.5337200000004</v>
      </c>
      <c r="N82" s="27">
        <f t="shared" si="26"/>
        <v>6061.5337200000004</v>
      </c>
      <c r="O82" s="27">
        <f t="shared" si="30"/>
        <v>-642518.90736000275</v>
      </c>
      <c r="P82" s="27">
        <f t="shared" si="31"/>
        <v>642518.90736000275</v>
      </c>
    </row>
    <row r="83" spans="1:16">
      <c r="A83" s="31">
        <v>38108</v>
      </c>
      <c r="C83" s="6">
        <v>75</v>
      </c>
      <c r="D83" s="29">
        <f t="shared" si="22"/>
        <v>15972</v>
      </c>
      <c r="E83" s="29">
        <f t="shared" si="27"/>
        <v>1197900</v>
      </c>
      <c r="F83" s="29">
        <f t="shared" si="23"/>
        <v>-1677100</v>
      </c>
      <c r="G83" s="34">
        <f>+Inputs!$D$3</f>
        <v>0.37951000000000001</v>
      </c>
      <c r="I83" s="27">
        <f t="shared" si="28"/>
        <v>2875000</v>
      </c>
      <c r="K83" s="27">
        <f t="shared" si="24"/>
        <v>15972</v>
      </c>
      <c r="L83" s="27">
        <f t="shared" si="29"/>
        <v>1197900</v>
      </c>
      <c r="M83" s="27">
        <f t="shared" si="25"/>
        <v>6061.5337200000004</v>
      </c>
      <c r="N83" s="27">
        <f t="shared" si="26"/>
        <v>6061.5337200000004</v>
      </c>
      <c r="O83" s="27">
        <f t="shared" si="30"/>
        <v>-636457.3736400028</v>
      </c>
      <c r="P83" s="27">
        <f t="shared" si="31"/>
        <v>636457.3736400028</v>
      </c>
    </row>
    <row r="84" spans="1:16">
      <c r="A84" s="30">
        <v>38139</v>
      </c>
      <c r="C84" s="6">
        <v>76</v>
      </c>
      <c r="D84" s="29">
        <f t="shared" si="22"/>
        <v>15972</v>
      </c>
      <c r="E84" s="29">
        <f t="shared" si="27"/>
        <v>1213872</v>
      </c>
      <c r="F84" s="29">
        <f t="shared" si="23"/>
        <v>-1661128</v>
      </c>
      <c r="G84" s="34">
        <f>+Inputs!$D$3</f>
        <v>0.37951000000000001</v>
      </c>
      <c r="I84" s="27">
        <f t="shared" si="28"/>
        <v>2875000</v>
      </c>
      <c r="K84" s="27">
        <f t="shared" si="24"/>
        <v>15972</v>
      </c>
      <c r="L84" s="27">
        <f t="shared" si="29"/>
        <v>1213872</v>
      </c>
      <c r="M84" s="27">
        <f t="shared" si="25"/>
        <v>6061.5337200000004</v>
      </c>
      <c r="N84" s="27">
        <f t="shared" si="26"/>
        <v>6061.5337200000004</v>
      </c>
      <c r="O84" s="27">
        <f t="shared" si="30"/>
        <v>-630395.83992000285</v>
      </c>
      <c r="P84" s="27">
        <f t="shared" si="31"/>
        <v>630395.83992000285</v>
      </c>
    </row>
    <row r="85" spans="1:16">
      <c r="A85" s="31">
        <v>38169</v>
      </c>
      <c r="C85" s="6">
        <v>77</v>
      </c>
      <c r="D85" s="29">
        <f t="shared" si="22"/>
        <v>15972</v>
      </c>
      <c r="E85" s="29">
        <f t="shared" si="27"/>
        <v>1229844</v>
      </c>
      <c r="F85" s="29">
        <f t="shared" si="23"/>
        <v>-1645156</v>
      </c>
      <c r="G85" s="34">
        <f>+Inputs!$D$3</f>
        <v>0.37951000000000001</v>
      </c>
      <c r="I85" s="27">
        <f t="shared" si="28"/>
        <v>2875000</v>
      </c>
      <c r="K85" s="27">
        <f t="shared" si="24"/>
        <v>15972</v>
      </c>
      <c r="L85" s="27">
        <f t="shared" si="29"/>
        <v>1229844</v>
      </c>
      <c r="M85" s="27">
        <f t="shared" si="25"/>
        <v>6061.5337200000004</v>
      </c>
      <c r="N85" s="27">
        <f t="shared" si="26"/>
        <v>6061.5337200000004</v>
      </c>
      <c r="O85" s="27">
        <f t="shared" si="30"/>
        <v>-624334.3062000029</v>
      </c>
      <c r="P85" s="27">
        <f t="shared" si="31"/>
        <v>624334.3062000029</v>
      </c>
    </row>
    <row r="86" spans="1:16">
      <c r="A86" s="30">
        <v>38200</v>
      </c>
      <c r="C86" s="6">
        <v>78</v>
      </c>
      <c r="D86" s="29">
        <f t="shared" si="22"/>
        <v>15972</v>
      </c>
      <c r="E86" s="29">
        <f t="shared" si="27"/>
        <v>1245816</v>
      </c>
      <c r="F86" s="29">
        <f t="shared" si="23"/>
        <v>-1629184</v>
      </c>
      <c r="G86" s="34">
        <f>+Inputs!$D$3</f>
        <v>0.37951000000000001</v>
      </c>
      <c r="I86" s="27">
        <f t="shared" si="28"/>
        <v>2875000</v>
      </c>
      <c r="K86" s="27">
        <f t="shared" si="24"/>
        <v>15972</v>
      </c>
      <c r="L86" s="27">
        <f t="shared" si="29"/>
        <v>1245816</v>
      </c>
      <c r="M86" s="27">
        <f t="shared" si="25"/>
        <v>6061.5337200000004</v>
      </c>
      <c r="N86" s="27">
        <f t="shared" si="26"/>
        <v>6061.5337200000004</v>
      </c>
      <c r="O86" s="27">
        <f t="shared" si="30"/>
        <v>-618272.77248000295</v>
      </c>
      <c r="P86" s="27">
        <f t="shared" si="31"/>
        <v>618272.77248000295</v>
      </c>
    </row>
    <row r="87" spans="1:16">
      <c r="A87" s="31">
        <v>38231</v>
      </c>
      <c r="C87" s="6">
        <v>79</v>
      </c>
      <c r="D87" s="29">
        <f t="shared" si="22"/>
        <v>15972</v>
      </c>
      <c r="E87" s="29">
        <f t="shared" si="27"/>
        <v>1261788</v>
      </c>
      <c r="F87" s="29">
        <f t="shared" si="23"/>
        <v>-1613212</v>
      </c>
      <c r="G87" s="34">
        <f>+Inputs!$D$3</f>
        <v>0.37951000000000001</v>
      </c>
      <c r="I87" s="27">
        <f t="shared" si="28"/>
        <v>2875000</v>
      </c>
      <c r="K87" s="27">
        <f t="shared" si="24"/>
        <v>15972</v>
      </c>
      <c r="L87" s="27">
        <f t="shared" si="29"/>
        <v>1261788</v>
      </c>
      <c r="M87" s="27">
        <f t="shared" si="25"/>
        <v>6061.5337200000004</v>
      </c>
      <c r="N87" s="27">
        <f t="shared" si="26"/>
        <v>6061.5337200000004</v>
      </c>
      <c r="O87" s="27">
        <f t="shared" si="30"/>
        <v>-612211.23876000301</v>
      </c>
      <c r="P87" s="27">
        <f t="shared" si="31"/>
        <v>612211.23876000301</v>
      </c>
    </row>
    <row r="88" spans="1:16">
      <c r="A88" s="30">
        <v>38261</v>
      </c>
      <c r="C88" s="6">
        <v>80</v>
      </c>
      <c r="D88" s="29">
        <f t="shared" si="22"/>
        <v>15972</v>
      </c>
      <c r="E88" s="29">
        <f t="shared" si="27"/>
        <v>1277760</v>
      </c>
      <c r="F88" s="29">
        <f t="shared" si="23"/>
        <v>-1597240</v>
      </c>
      <c r="G88" s="34">
        <f>+Inputs!$D$3</f>
        <v>0.37951000000000001</v>
      </c>
      <c r="I88" s="27">
        <f t="shared" si="28"/>
        <v>2875000</v>
      </c>
      <c r="K88" s="27">
        <f t="shared" si="24"/>
        <v>15972</v>
      </c>
      <c r="L88" s="27">
        <f t="shared" si="29"/>
        <v>1277760</v>
      </c>
      <c r="M88" s="27">
        <f t="shared" si="25"/>
        <v>6061.5337200000004</v>
      </c>
      <c r="N88" s="27">
        <f t="shared" si="26"/>
        <v>6061.5337200000004</v>
      </c>
      <c r="O88" s="27">
        <f t="shared" si="30"/>
        <v>-606149.70504000306</v>
      </c>
      <c r="P88" s="27">
        <f t="shared" si="31"/>
        <v>606149.70504000306</v>
      </c>
    </row>
    <row r="89" spans="1:16">
      <c r="A89" s="31">
        <v>38292</v>
      </c>
      <c r="C89" s="6">
        <v>81</v>
      </c>
      <c r="D89" s="29">
        <f t="shared" si="22"/>
        <v>15972</v>
      </c>
      <c r="E89" s="29">
        <f t="shared" si="27"/>
        <v>1293732</v>
      </c>
      <c r="F89" s="29">
        <f t="shared" si="23"/>
        <v>-1581268</v>
      </c>
      <c r="G89" s="34">
        <f>+Inputs!$D$3</f>
        <v>0.37951000000000001</v>
      </c>
      <c r="I89" s="27">
        <f t="shared" si="28"/>
        <v>2875000</v>
      </c>
      <c r="K89" s="27">
        <f t="shared" si="24"/>
        <v>15972</v>
      </c>
      <c r="L89" s="27">
        <f t="shared" si="29"/>
        <v>1293732</v>
      </c>
      <c r="M89" s="27">
        <f t="shared" si="25"/>
        <v>6061.5337200000004</v>
      </c>
      <c r="N89" s="27">
        <f t="shared" si="26"/>
        <v>6061.5337200000004</v>
      </c>
      <c r="O89" s="27">
        <f t="shared" si="30"/>
        <v>-600088.17132000311</v>
      </c>
      <c r="P89" s="27">
        <f t="shared" si="31"/>
        <v>600088.17132000311</v>
      </c>
    </row>
    <row r="90" spans="1:16">
      <c r="A90" s="30">
        <v>38322</v>
      </c>
      <c r="C90" s="6">
        <v>82</v>
      </c>
      <c r="D90" s="29">
        <f t="shared" si="22"/>
        <v>15972</v>
      </c>
      <c r="E90" s="29">
        <f t="shared" si="27"/>
        <v>1309704</v>
      </c>
      <c r="F90" s="29">
        <f t="shared" si="23"/>
        <v>-1565296</v>
      </c>
      <c r="G90" s="34">
        <f>+Inputs!$D$3</f>
        <v>0.37951000000000001</v>
      </c>
      <c r="I90" s="27">
        <f t="shared" si="28"/>
        <v>2875000</v>
      </c>
      <c r="K90" s="27">
        <f t="shared" si="24"/>
        <v>15972</v>
      </c>
      <c r="L90" s="27">
        <f t="shared" si="29"/>
        <v>1309704</v>
      </c>
      <c r="M90" s="27">
        <f t="shared" si="25"/>
        <v>6061.5337200000004</v>
      </c>
      <c r="N90" s="27">
        <f t="shared" si="26"/>
        <v>6061.5337200000004</v>
      </c>
      <c r="O90" s="27">
        <f t="shared" si="30"/>
        <v>-594026.63760000316</v>
      </c>
      <c r="P90" s="27">
        <f t="shared" si="31"/>
        <v>594026.63760000316</v>
      </c>
    </row>
    <row r="91" spans="1:16">
      <c r="A91" s="31">
        <v>38353</v>
      </c>
      <c r="C91" s="6">
        <v>83</v>
      </c>
      <c r="D91" s="29">
        <f t="shared" si="22"/>
        <v>15972</v>
      </c>
      <c r="E91" s="29">
        <f t="shared" si="27"/>
        <v>1325676</v>
      </c>
      <c r="F91" s="29">
        <f t="shared" si="23"/>
        <v>-1549324</v>
      </c>
      <c r="G91" s="34">
        <f>+Inputs!$D$3</f>
        <v>0.37951000000000001</v>
      </c>
      <c r="I91" s="27">
        <f t="shared" si="28"/>
        <v>2875000</v>
      </c>
      <c r="K91" s="27">
        <f t="shared" si="24"/>
        <v>15972</v>
      </c>
      <c r="L91" s="27">
        <f t="shared" si="29"/>
        <v>1325676</v>
      </c>
      <c r="M91" s="27">
        <f t="shared" si="25"/>
        <v>6061.5337200000004</v>
      </c>
      <c r="N91" s="27">
        <f t="shared" si="26"/>
        <v>6061.5337200000004</v>
      </c>
      <c r="O91" s="27">
        <f t="shared" si="30"/>
        <v>-587965.10388000321</v>
      </c>
      <c r="P91" s="27">
        <f t="shared" si="31"/>
        <v>587965.10388000321</v>
      </c>
    </row>
    <row r="92" spans="1:16">
      <c r="A92" s="30">
        <v>38384</v>
      </c>
      <c r="C92" s="6">
        <v>84</v>
      </c>
      <c r="D92" s="29">
        <f t="shared" si="22"/>
        <v>15972</v>
      </c>
      <c r="E92" s="29">
        <f t="shared" si="27"/>
        <v>1341648</v>
      </c>
      <c r="F92" s="29">
        <f t="shared" si="23"/>
        <v>-1533352</v>
      </c>
      <c r="G92" s="34">
        <f>+Inputs!$D$3</f>
        <v>0.37951000000000001</v>
      </c>
      <c r="I92" s="27">
        <f t="shared" si="28"/>
        <v>2875000</v>
      </c>
      <c r="K92" s="27">
        <f t="shared" si="24"/>
        <v>15972</v>
      </c>
      <c r="L92" s="27">
        <f t="shared" si="29"/>
        <v>1341648</v>
      </c>
      <c r="M92" s="27">
        <f t="shared" si="25"/>
        <v>6061.5337200000004</v>
      </c>
      <c r="N92" s="27">
        <f t="shared" si="26"/>
        <v>6061.5337200000004</v>
      </c>
      <c r="O92" s="27">
        <f t="shared" si="30"/>
        <v>-581903.57016000326</v>
      </c>
      <c r="P92" s="27">
        <f t="shared" si="31"/>
        <v>581903.57016000326</v>
      </c>
    </row>
    <row r="93" spans="1:16">
      <c r="A93" s="31">
        <v>38412</v>
      </c>
      <c r="C93" s="6">
        <v>85</v>
      </c>
      <c r="D93" s="29">
        <f t="shared" si="22"/>
        <v>15972</v>
      </c>
      <c r="E93" s="29">
        <f t="shared" si="27"/>
        <v>1357620</v>
      </c>
      <c r="F93" s="29">
        <f t="shared" si="23"/>
        <v>-1517380</v>
      </c>
      <c r="G93" s="34">
        <f>+Inputs!$D$3</f>
        <v>0.37951000000000001</v>
      </c>
      <c r="I93" s="27">
        <f t="shared" si="28"/>
        <v>2875000</v>
      </c>
      <c r="K93" s="27">
        <f t="shared" si="24"/>
        <v>15972</v>
      </c>
      <c r="L93" s="27">
        <f t="shared" si="29"/>
        <v>1357620</v>
      </c>
      <c r="M93" s="27">
        <f t="shared" si="25"/>
        <v>6061.5337200000004</v>
      </c>
      <c r="N93" s="27">
        <f t="shared" si="26"/>
        <v>6061.5337200000004</v>
      </c>
      <c r="O93" s="27">
        <f t="shared" si="30"/>
        <v>-575842.03644000331</v>
      </c>
      <c r="P93" s="27">
        <f t="shared" si="31"/>
        <v>575842.03644000331</v>
      </c>
    </row>
    <row r="94" spans="1:16">
      <c r="A94" s="30">
        <v>38443</v>
      </c>
      <c r="C94" s="6">
        <v>86</v>
      </c>
      <c r="D94" s="29">
        <f t="shared" si="22"/>
        <v>15972</v>
      </c>
      <c r="E94" s="29">
        <f t="shared" si="27"/>
        <v>1373592</v>
      </c>
      <c r="F94" s="29">
        <f t="shared" si="23"/>
        <v>-1501408</v>
      </c>
      <c r="G94" s="34">
        <f>+Inputs!$D$3</f>
        <v>0.37951000000000001</v>
      </c>
      <c r="I94" s="27">
        <f t="shared" si="28"/>
        <v>2875000</v>
      </c>
      <c r="K94" s="27">
        <f t="shared" si="24"/>
        <v>15972</v>
      </c>
      <c r="L94" s="27">
        <f t="shared" si="29"/>
        <v>1373592</v>
      </c>
      <c r="M94" s="27">
        <f t="shared" si="25"/>
        <v>6061.5337200000004</v>
      </c>
      <c r="N94" s="27">
        <f t="shared" si="26"/>
        <v>6061.5337200000004</v>
      </c>
      <c r="O94" s="27">
        <f t="shared" si="30"/>
        <v>-569780.50272000337</v>
      </c>
      <c r="P94" s="27">
        <f t="shared" si="31"/>
        <v>569780.50272000337</v>
      </c>
    </row>
    <row r="95" spans="1:16">
      <c r="A95" s="31">
        <v>38473</v>
      </c>
      <c r="C95" s="6">
        <v>87</v>
      </c>
      <c r="D95" s="29">
        <f t="shared" si="22"/>
        <v>15972</v>
      </c>
      <c r="E95" s="29">
        <f t="shared" si="27"/>
        <v>1389564</v>
      </c>
      <c r="F95" s="29">
        <f t="shared" si="23"/>
        <v>-1485436</v>
      </c>
      <c r="G95" s="34">
        <f>+Inputs!$D$3</f>
        <v>0.37951000000000001</v>
      </c>
      <c r="I95" s="27">
        <f t="shared" si="28"/>
        <v>2875000</v>
      </c>
      <c r="K95" s="27">
        <f t="shared" si="24"/>
        <v>15972</v>
      </c>
      <c r="L95" s="27">
        <f t="shared" si="29"/>
        <v>1389564</v>
      </c>
      <c r="M95" s="27">
        <f t="shared" si="25"/>
        <v>6061.5337200000004</v>
      </c>
      <c r="N95" s="27">
        <f t="shared" si="26"/>
        <v>6061.5337200000004</v>
      </c>
      <c r="O95" s="27">
        <f t="shared" si="30"/>
        <v>-563718.96900000342</v>
      </c>
      <c r="P95" s="27">
        <f t="shared" si="31"/>
        <v>563718.96900000342</v>
      </c>
    </row>
    <row r="96" spans="1:16">
      <c r="A96" s="30">
        <v>38504</v>
      </c>
      <c r="C96" s="6">
        <v>88</v>
      </c>
      <c r="D96" s="29">
        <f t="shared" si="22"/>
        <v>15972</v>
      </c>
      <c r="E96" s="29">
        <f t="shared" si="27"/>
        <v>1405536</v>
      </c>
      <c r="F96" s="29">
        <f t="shared" si="23"/>
        <v>-1469464</v>
      </c>
      <c r="G96" s="34">
        <f>+Inputs!$D$3</f>
        <v>0.37951000000000001</v>
      </c>
      <c r="I96" s="27">
        <f t="shared" si="28"/>
        <v>2875000</v>
      </c>
      <c r="K96" s="27">
        <f t="shared" si="24"/>
        <v>15972</v>
      </c>
      <c r="L96" s="27">
        <f t="shared" si="29"/>
        <v>1405536</v>
      </c>
      <c r="M96" s="27">
        <f t="shared" si="25"/>
        <v>6061.5337200000004</v>
      </c>
      <c r="N96" s="27">
        <f t="shared" si="26"/>
        <v>6061.5337200000004</v>
      </c>
      <c r="O96" s="27">
        <f t="shared" si="30"/>
        <v>-557657.43528000347</v>
      </c>
      <c r="P96" s="27">
        <f t="shared" si="31"/>
        <v>557657.43528000347</v>
      </c>
    </row>
    <row r="97" spans="1:16">
      <c r="A97" s="31">
        <v>38534</v>
      </c>
      <c r="C97" s="6">
        <v>89</v>
      </c>
      <c r="D97" s="29">
        <f t="shared" si="22"/>
        <v>15972</v>
      </c>
      <c r="E97" s="29">
        <f t="shared" si="27"/>
        <v>1421508</v>
      </c>
      <c r="F97" s="29">
        <f t="shared" si="23"/>
        <v>-1453492</v>
      </c>
      <c r="G97" s="34">
        <f>+Inputs!$D$3</f>
        <v>0.37951000000000001</v>
      </c>
      <c r="I97" s="27">
        <f t="shared" si="28"/>
        <v>2875000</v>
      </c>
      <c r="K97" s="27">
        <f t="shared" si="24"/>
        <v>15972</v>
      </c>
      <c r="L97" s="27">
        <f t="shared" si="29"/>
        <v>1421508</v>
      </c>
      <c r="M97" s="27">
        <f t="shared" si="25"/>
        <v>6061.5337200000004</v>
      </c>
      <c r="N97" s="27">
        <f t="shared" si="26"/>
        <v>6061.5337200000004</v>
      </c>
      <c r="O97" s="27">
        <f t="shared" si="30"/>
        <v>-551595.90156000352</v>
      </c>
      <c r="P97" s="27">
        <f t="shared" si="31"/>
        <v>551595.90156000352</v>
      </c>
    </row>
    <row r="98" spans="1:16">
      <c r="A98" s="30">
        <v>38565</v>
      </c>
      <c r="C98" s="6">
        <v>90</v>
      </c>
      <c r="D98" s="29">
        <f t="shared" si="22"/>
        <v>15972</v>
      </c>
      <c r="E98" s="29">
        <f t="shared" si="27"/>
        <v>1437480</v>
      </c>
      <c r="F98" s="29">
        <f t="shared" si="23"/>
        <v>-1437520</v>
      </c>
      <c r="G98" s="34">
        <f>+Inputs!$D$3</f>
        <v>0.37951000000000001</v>
      </c>
      <c r="I98" s="27">
        <f t="shared" si="28"/>
        <v>2875000</v>
      </c>
      <c r="K98" s="27">
        <f t="shared" si="24"/>
        <v>15972</v>
      </c>
      <c r="L98" s="27">
        <f t="shared" si="29"/>
        <v>1437480</v>
      </c>
      <c r="M98" s="27">
        <f t="shared" si="25"/>
        <v>6061.5337200000004</v>
      </c>
      <c r="N98" s="27">
        <f t="shared" si="26"/>
        <v>6061.5337200000004</v>
      </c>
      <c r="O98" s="27">
        <f t="shared" si="30"/>
        <v>-545534.36784000357</v>
      </c>
      <c r="P98" s="27">
        <f t="shared" si="31"/>
        <v>545534.36784000357</v>
      </c>
    </row>
    <row r="99" spans="1:16">
      <c r="A99" s="31">
        <v>38596</v>
      </c>
      <c r="C99" s="6">
        <v>91</v>
      </c>
      <c r="D99" s="29">
        <f t="shared" si="22"/>
        <v>15972</v>
      </c>
      <c r="E99" s="29">
        <f t="shared" si="27"/>
        <v>1453452</v>
      </c>
      <c r="F99" s="29">
        <f t="shared" si="23"/>
        <v>-1421548</v>
      </c>
      <c r="G99" s="34">
        <f>+Inputs!$D$3</f>
        <v>0.37951000000000001</v>
      </c>
      <c r="I99" s="27">
        <f t="shared" si="28"/>
        <v>2875000</v>
      </c>
      <c r="K99" s="27">
        <f t="shared" si="24"/>
        <v>15972</v>
      </c>
      <c r="L99" s="27">
        <f t="shared" si="29"/>
        <v>1453452</v>
      </c>
      <c r="M99" s="27">
        <f t="shared" si="25"/>
        <v>6061.5337200000004</v>
      </c>
      <c r="N99" s="27">
        <f t="shared" si="26"/>
        <v>6061.5337200000004</v>
      </c>
      <c r="O99" s="27">
        <f t="shared" si="30"/>
        <v>-539472.83412000362</v>
      </c>
      <c r="P99" s="27">
        <f t="shared" si="31"/>
        <v>539472.83412000362</v>
      </c>
    </row>
    <row r="100" spans="1:16">
      <c r="A100" s="30">
        <v>38626</v>
      </c>
      <c r="C100" s="6">
        <v>92</v>
      </c>
      <c r="D100" s="29">
        <f t="shared" si="22"/>
        <v>15972</v>
      </c>
      <c r="E100" s="29">
        <f t="shared" si="27"/>
        <v>1469424</v>
      </c>
      <c r="F100" s="29">
        <f t="shared" si="23"/>
        <v>-1405576</v>
      </c>
      <c r="G100" s="34">
        <f>+Inputs!$D$3</f>
        <v>0.37951000000000001</v>
      </c>
      <c r="I100" s="27">
        <f t="shared" si="28"/>
        <v>2875000</v>
      </c>
      <c r="K100" s="27">
        <f t="shared" si="24"/>
        <v>15972</v>
      </c>
      <c r="L100" s="27">
        <f t="shared" si="29"/>
        <v>1469424</v>
      </c>
      <c r="M100" s="27">
        <f t="shared" si="25"/>
        <v>6061.5337200000004</v>
      </c>
      <c r="N100" s="27">
        <f t="shared" si="26"/>
        <v>6061.5337200000004</v>
      </c>
      <c r="O100" s="27">
        <f t="shared" si="30"/>
        <v>-533411.30040000367</v>
      </c>
      <c r="P100" s="27">
        <f t="shared" si="31"/>
        <v>533411.30040000367</v>
      </c>
    </row>
    <row r="101" spans="1:16">
      <c r="A101" s="31">
        <v>38657</v>
      </c>
      <c r="C101" s="6">
        <v>93</v>
      </c>
      <c r="D101" s="29">
        <f t="shared" si="22"/>
        <v>15972</v>
      </c>
      <c r="E101" s="29">
        <f t="shared" si="27"/>
        <v>1485396</v>
      </c>
      <c r="F101" s="29">
        <f t="shared" si="23"/>
        <v>-1389604</v>
      </c>
      <c r="G101" s="34">
        <f>+Inputs!$D$3</f>
        <v>0.37951000000000001</v>
      </c>
      <c r="I101" s="27">
        <f t="shared" si="28"/>
        <v>2875000</v>
      </c>
      <c r="K101" s="27">
        <f t="shared" si="24"/>
        <v>15972</v>
      </c>
      <c r="L101" s="27">
        <f t="shared" si="29"/>
        <v>1485396</v>
      </c>
      <c r="M101" s="27">
        <f t="shared" si="25"/>
        <v>6061.5337200000004</v>
      </c>
      <c r="N101" s="27">
        <f t="shared" si="26"/>
        <v>6061.5337200000004</v>
      </c>
      <c r="O101" s="27">
        <f t="shared" si="30"/>
        <v>-527349.76668000373</v>
      </c>
      <c r="P101" s="27">
        <f t="shared" si="31"/>
        <v>527349.76668000373</v>
      </c>
    </row>
    <row r="102" spans="1:16">
      <c r="A102" s="30">
        <v>38687</v>
      </c>
      <c r="C102" s="6">
        <v>94</v>
      </c>
      <c r="D102" s="29">
        <f t="shared" si="22"/>
        <v>15972</v>
      </c>
      <c r="E102" s="29">
        <f t="shared" si="27"/>
        <v>1501368</v>
      </c>
      <c r="F102" s="29">
        <f t="shared" si="23"/>
        <v>-1373632</v>
      </c>
      <c r="G102" s="34">
        <f>+Inputs!$D$3</f>
        <v>0.37951000000000001</v>
      </c>
      <c r="I102" s="27">
        <f t="shared" si="28"/>
        <v>2875000</v>
      </c>
      <c r="K102" s="27">
        <f t="shared" si="24"/>
        <v>15972</v>
      </c>
      <c r="L102" s="27">
        <f t="shared" si="29"/>
        <v>1501368</v>
      </c>
      <c r="M102" s="27">
        <f t="shared" si="25"/>
        <v>6061.5337200000004</v>
      </c>
      <c r="N102" s="27">
        <f t="shared" si="26"/>
        <v>6061.5337200000004</v>
      </c>
      <c r="O102" s="27">
        <f t="shared" si="30"/>
        <v>-521288.23296000372</v>
      </c>
      <c r="P102" s="27">
        <f t="shared" si="31"/>
        <v>521288.23296000372</v>
      </c>
    </row>
    <row r="103" spans="1:16">
      <c r="A103" s="31">
        <v>38718</v>
      </c>
      <c r="C103" s="6">
        <v>95</v>
      </c>
      <c r="D103" s="29">
        <f t="shared" si="22"/>
        <v>15972</v>
      </c>
      <c r="E103" s="29">
        <f t="shared" si="27"/>
        <v>1517340</v>
      </c>
      <c r="F103" s="29">
        <f t="shared" si="23"/>
        <v>-1357660</v>
      </c>
      <c r="G103" s="34">
        <f>+Inputs!$D$3</f>
        <v>0.37951000000000001</v>
      </c>
      <c r="I103" s="27">
        <f t="shared" si="28"/>
        <v>2875000</v>
      </c>
      <c r="K103" s="27">
        <f t="shared" si="24"/>
        <v>15972</v>
      </c>
      <c r="L103" s="27">
        <f t="shared" si="29"/>
        <v>1517340</v>
      </c>
      <c r="M103" s="27">
        <f t="shared" si="25"/>
        <v>6061.5337200000004</v>
      </c>
      <c r="N103" s="27">
        <f t="shared" si="26"/>
        <v>6061.5337200000004</v>
      </c>
      <c r="O103" s="27">
        <f t="shared" si="30"/>
        <v>-515226.69924000371</v>
      </c>
      <c r="P103" s="27">
        <f t="shared" si="31"/>
        <v>515226.69924000371</v>
      </c>
    </row>
    <row r="104" spans="1:16">
      <c r="A104" s="30">
        <v>38749</v>
      </c>
      <c r="C104" s="6">
        <v>96</v>
      </c>
      <c r="D104" s="29">
        <f t="shared" si="22"/>
        <v>15972</v>
      </c>
      <c r="E104" s="29">
        <f t="shared" si="27"/>
        <v>1533312</v>
      </c>
      <c r="F104" s="29">
        <f t="shared" si="23"/>
        <v>-1341688</v>
      </c>
      <c r="G104" s="34">
        <f>+Inputs!$D$3</f>
        <v>0.37951000000000001</v>
      </c>
      <c r="I104" s="27">
        <f t="shared" si="28"/>
        <v>2875000</v>
      </c>
      <c r="K104" s="27">
        <f t="shared" si="24"/>
        <v>15972</v>
      </c>
      <c r="L104" s="27">
        <f t="shared" si="29"/>
        <v>1533312</v>
      </c>
      <c r="M104" s="27">
        <f t="shared" si="25"/>
        <v>6061.5337200000004</v>
      </c>
      <c r="N104" s="27">
        <f t="shared" si="26"/>
        <v>6061.5337200000004</v>
      </c>
      <c r="O104" s="27">
        <f t="shared" si="30"/>
        <v>-509165.16552000371</v>
      </c>
      <c r="P104" s="27">
        <f t="shared" si="31"/>
        <v>509165.16552000371</v>
      </c>
    </row>
    <row r="105" spans="1:16">
      <c r="A105" s="31">
        <v>38777</v>
      </c>
      <c r="C105" s="6">
        <v>97</v>
      </c>
      <c r="D105" s="29">
        <f t="shared" ref="D105:D136" si="32">ROUND(-(+$B$9/180)*1,0)</f>
        <v>15972</v>
      </c>
      <c r="E105" s="29">
        <f t="shared" si="27"/>
        <v>1549284</v>
      </c>
      <c r="F105" s="29">
        <f t="shared" ref="F105:F136" si="33">$B$9+E105</f>
        <v>-1325716</v>
      </c>
      <c r="G105" s="34">
        <f>+Inputs!$D$3</f>
        <v>0.37951000000000001</v>
      </c>
      <c r="I105" s="27">
        <f t="shared" si="28"/>
        <v>2875000</v>
      </c>
      <c r="K105" s="27">
        <f t="shared" ref="K105:K136" si="34">D105</f>
        <v>15972</v>
      </c>
      <c r="L105" s="27">
        <f t="shared" si="29"/>
        <v>1549284</v>
      </c>
      <c r="M105" s="27">
        <f t="shared" ref="M105:M136" si="35">K105*G105</f>
        <v>6061.5337200000004</v>
      </c>
      <c r="N105" s="27">
        <f t="shared" ref="N105:N136" si="36">M105-J105</f>
        <v>6061.5337200000004</v>
      </c>
      <c r="O105" s="27">
        <f t="shared" si="30"/>
        <v>-503103.6318000037</v>
      </c>
      <c r="P105" s="27">
        <f t="shared" si="31"/>
        <v>503103.6318000037</v>
      </c>
    </row>
    <row r="106" spans="1:16">
      <c r="A106" s="30">
        <v>38808</v>
      </c>
      <c r="C106" s="6">
        <v>98</v>
      </c>
      <c r="D106" s="29">
        <f t="shared" si="32"/>
        <v>15972</v>
      </c>
      <c r="E106" s="29">
        <f t="shared" ref="E106:E137" si="37">+E105+D106</f>
        <v>1565256</v>
      </c>
      <c r="F106" s="29">
        <f t="shared" si="33"/>
        <v>-1309744</v>
      </c>
      <c r="G106" s="34">
        <f>+Inputs!$D$3</f>
        <v>0.37951000000000001</v>
      </c>
      <c r="I106" s="27">
        <f t="shared" ref="I106:I137" si="38">+I105+H106</f>
        <v>2875000</v>
      </c>
      <c r="K106" s="27">
        <f t="shared" si="34"/>
        <v>15972</v>
      </c>
      <c r="L106" s="27">
        <f t="shared" ref="L106:L137" si="39">+L105+K106</f>
        <v>1565256</v>
      </c>
      <c r="M106" s="27">
        <f t="shared" si="35"/>
        <v>6061.5337200000004</v>
      </c>
      <c r="N106" s="27">
        <f t="shared" si="36"/>
        <v>6061.5337200000004</v>
      </c>
      <c r="O106" s="27">
        <f t="shared" ref="O106:O137" si="40">+O105+N106</f>
        <v>-497042.09808000369</v>
      </c>
      <c r="P106" s="27">
        <f t="shared" ref="P106:P137" si="41">P105-N106</f>
        <v>497042.09808000369</v>
      </c>
    </row>
    <row r="107" spans="1:16">
      <c r="A107" s="31">
        <v>38838</v>
      </c>
      <c r="C107" s="6">
        <v>99</v>
      </c>
      <c r="D107" s="29">
        <f t="shared" si="32"/>
        <v>15972</v>
      </c>
      <c r="E107" s="29">
        <f t="shared" si="37"/>
        <v>1581228</v>
      </c>
      <c r="F107" s="29">
        <f t="shared" si="33"/>
        <v>-1293772</v>
      </c>
      <c r="G107" s="34">
        <f>+Inputs!$D$3</f>
        <v>0.37951000000000001</v>
      </c>
      <c r="I107" s="27">
        <f t="shared" si="38"/>
        <v>2875000</v>
      </c>
      <c r="K107" s="27">
        <f t="shared" si="34"/>
        <v>15972</v>
      </c>
      <c r="L107" s="27">
        <f t="shared" si="39"/>
        <v>1581228</v>
      </c>
      <c r="M107" s="27">
        <f t="shared" si="35"/>
        <v>6061.5337200000004</v>
      </c>
      <c r="N107" s="27">
        <f t="shared" si="36"/>
        <v>6061.5337200000004</v>
      </c>
      <c r="O107" s="27">
        <f t="shared" si="40"/>
        <v>-490980.56436000369</v>
      </c>
      <c r="P107" s="27">
        <f t="shared" si="41"/>
        <v>490980.56436000369</v>
      </c>
    </row>
    <row r="108" spans="1:16">
      <c r="A108" s="30">
        <v>38869</v>
      </c>
      <c r="C108" s="6">
        <v>100</v>
      </c>
      <c r="D108" s="29">
        <f t="shared" si="32"/>
        <v>15972</v>
      </c>
      <c r="E108" s="29">
        <f t="shared" si="37"/>
        <v>1597200</v>
      </c>
      <c r="F108" s="29">
        <f t="shared" si="33"/>
        <v>-1277800</v>
      </c>
      <c r="G108" s="34">
        <f>+Inputs!$D$3</f>
        <v>0.37951000000000001</v>
      </c>
      <c r="I108" s="27">
        <f t="shared" si="38"/>
        <v>2875000</v>
      </c>
      <c r="K108" s="27">
        <f t="shared" si="34"/>
        <v>15972</v>
      </c>
      <c r="L108" s="27">
        <f t="shared" si="39"/>
        <v>1597200</v>
      </c>
      <c r="M108" s="27">
        <f t="shared" si="35"/>
        <v>6061.5337200000004</v>
      </c>
      <c r="N108" s="27">
        <f t="shared" si="36"/>
        <v>6061.5337200000004</v>
      </c>
      <c r="O108" s="27">
        <f t="shared" si="40"/>
        <v>-484919.03064000368</v>
      </c>
      <c r="P108" s="27">
        <f t="shared" si="41"/>
        <v>484919.03064000368</v>
      </c>
    </row>
    <row r="109" spans="1:16">
      <c r="A109" s="31">
        <v>38899</v>
      </c>
      <c r="C109" s="6">
        <v>101</v>
      </c>
      <c r="D109" s="29">
        <f t="shared" si="32"/>
        <v>15972</v>
      </c>
      <c r="E109" s="29">
        <f t="shared" si="37"/>
        <v>1613172</v>
      </c>
      <c r="F109" s="29">
        <f t="shared" si="33"/>
        <v>-1261828</v>
      </c>
      <c r="G109" s="34">
        <f>+Inputs!$D$3</f>
        <v>0.37951000000000001</v>
      </c>
      <c r="I109" s="27">
        <f t="shared" si="38"/>
        <v>2875000</v>
      </c>
      <c r="K109" s="27">
        <f t="shared" si="34"/>
        <v>15972</v>
      </c>
      <c r="L109" s="27">
        <f t="shared" si="39"/>
        <v>1613172</v>
      </c>
      <c r="M109" s="27">
        <f t="shared" si="35"/>
        <v>6061.5337200000004</v>
      </c>
      <c r="N109" s="27">
        <f t="shared" si="36"/>
        <v>6061.5337200000004</v>
      </c>
      <c r="O109" s="27">
        <f t="shared" si="40"/>
        <v>-478857.49692000367</v>
      </c>
      <c r="P109" s="27">
        <f t="shared" si="41"/>
        <v>478857.49692000367</v>
      </c>
    </row>
    <row r="110" spans="1:16">
      <c r="A110" s="30">
        <v>38930</v>
      </c>
      <c r="C110" s="6">
        <v>102</v>
      </c>
      <c r="D110" s="29">
        <f t="shared" si="32"/>
        <v>15972</v>
      </c>
      <c r="E110" s="29">
        <f t="shared" si="37"/>
        <v>1629144</v>
      </c>
      <c r="F110" s="29">
        <f t="shared" si="33"/>
        <v>-1245856</v>
      </c>
      <c r="G110" s="34">
        <f>+Inputs!$D$3</f>
        <v>0.37951000000000001</v>
      </c>
      <c r="I110" s="27">
        <f t="shared" si="38"/>
        <v>2875000</v>
      </c>
      <c r="K110" s="27">
        <f t="shared" si="34"/>
        <v>15972</v>
      </c>
      <c r="L110" s="27">
        <f t="shared" si="39"/>
        <v>1629144</v>
      </c>
      <c r="M110" s="27">
        <f t="shared" si="35"/>
        <v>6061.5337200000004</v>
      </c>
      <c r="N110" s="27">
        <f t="shared" si="36"/>
        <v>6061.5337200000004</v>
      </c>
      <c r="O110" s="27">
        <f t="shared" si="40"/>
        <v>-472795.96320000367</v>
      </c>
      <c r="P110" s="27">
        <f t="shared" si="41"/>
        <v>472795.96320000367</v>
      </c>
    </row>
    <row r="111" spans="1:16">
      <c r="A111" s="31">
        <v>38961</v>
      </c>
      <c r="C111" s="6">
        <v>103</v>
      </c>
      <c r="D111" s="29">
        <f t="shared" si="32"/>
        <v>15972</v>
      </c>
      <c r="E111" s="29">
        <f t="shared" si="37"/>
        <v>1645116</v>
      </c>
      <c r="F111" s="29">
        <f t="shared" si="33"/>
        <v>-1229884</v>
      </c>
      <c r="G111" s="34">
        <f>+Inputs!$D$3</f>
        <v>0.37951000000000001</v>
      </c>
      <c r="I111" s="27">
        <f t="shared" si="38"/>
        <v>2875000</v>
      </c>
      <c r="K111" s="27">
        <f t="shared" si="34"/>
        <v>15972</v>
      </c>
      <c r="L111" s="27">
        <f t="shared" si="39"/>
        <v>1645116</v>
      </c>
      <c r="M111" s="27">
        <f t="shared" si="35"/>
        <v>6061.5337200000004</v>
      </c>
      <c r="N111" s="27">
        <f t="shared" si="36"/>
        <v>6061.5337200000004</v>
      </c>
      <c r="O111" s="27">
        <f t="shared" si="40"/>
        <v>-466734.42948000366</v>
      </c>
      <c r="P111" s="27">
        <f t="shared" si="41"/>
        <v>466734.42948000366</v>
      </c>
    </row>
    <row r="112" spans="1:16">
      <c r="A112" s="30">
        <v>38991</v>
      </c>
      <c r="C112" s="6">
        <v>104</v>
      </c>
      <c r="D112" s="29">
        <f t="shared" si="32"/>
        <v>15972</v>
      </c>
      <c r="E112" s="29">
        <f t="shared" si="37"/>
        <v>1661088</v>
      </c>
      <c r="F112" s="29">
        <f t="shared" si="33"/>
        <v>-1213912</v>
      </c>
      <c r="G112" s="34">
        <f>+Inputs!$D$3</f>
        <v>0.37951000000000001</v>
      </c>
      <c r="I112" s="27">
        <f t="shared" si="38"/>
        <v>2875000</v>
      </c>
      <c r="K112" s="27">
        <f t="shared" si="34"/>
        <v>15972</v>
      </c>
      <c r="L112" s="27">
        <f t="shared" si="39"/>
        <v>1661088</v>
      </c>
      <c r="M112" s="27">
        <f t="shared" si="35"/>
        <v>6061.5337200000004</v>
      </c>
      <c r="N112" s="27">
        <f t="shared" si="36"/>
        <v>6061.5337200000004</v>
      </c>
      <c r="O112" s="27">
        <f t="shared" si="40"/>
        <v>-460672.89576000365</v>
      </c>
      <c r="P112" s="27">
        <f t="shared" si="41"/>
        <v>460672.89576000365</v>
      </c>
    </row>
    <row r="113" spans="1:16">
      <c r="A113" s="31">
        <v>39022</v>
      </c>
      <c r="C113" s="6">
        <v>105</v>
      </c>
      <c r="D113" s="29">
        <f t="shared" si="32"/>
        <v>15972</v>
      </c>
      <c r="E113" s="29">
        <f t="shared" si="37"/>
        <v>1677060</v>
      </c>
      <c r="F113" s="29">
        <f t="shared" si="33"/>
        <v>-1197940</v>
      </c>
      <c r="G113" s="34">
        <f>+Inputs!$D$3</f>
        <v>0.37951000000000001</v>
      </c>
      <c r="I113" s="27">
        <f t="shared" si="38"/>
        <v>2875000</v>
      </c>
      <c r="K113" s="27">
        <f t="shared" si="34"/>
        <v>15972</v>
      </c>
      <c r="L113" s="27">
        <f t="shared" si="39"/>
        <v>1677060</v>
      </c>
      <c r="M113" s="27">
        <f t="shared" si="35"/>
        <v>6061.5337200000004</v>
      </c>
      <c r="N113" s="27">
        <f t="shared" si="36"/>
        <v>6061.5337200000004</v>
      </c>
      <c r="O113" s="27">
        <f t="shared" si="40"/>
        <v>-454611.36204000365</v>
      </c>
      <c r="P113" s="27">
        <f t="shared" si="41"/>
        <v>454611.36204000365</v>
      </c>
    </row>
    <row r="114" spans="1:16">
      <c r="A114" s="30">
        <v>39052</v>
      </c>
      <c r="C114" s="6">
        <v>106</v>
      </c>
      <c r="D114" s="29">
        <f t="shared" si="32"/>
        <v>15972</v>
      </c>
      <c r="E114" s="29">
        <f t="shared" si="37"/>
        <v>1693032</v>
      </c>
      <c r="F114" s="29">
        <f t="shared" si="33"/>
        <v>-1181968</v>
      </c>
      <c r="G114" s="34">
        <f>+Inputs!$D$3</f>
        <v>0.37951000000000001</v>
      </c>
      <c r="I114" s="27">
        <f t="shared" si="38"/>
        <v>2875000</v>
      </c>
      <c r="K114" s="27">
        <f t="shared" si="34"/>
        <v>15972</v>
      </c>
      <c r="L114" s="27">
        <f t="shared" si="39"/>
        <v>1693032</v>
      </c>
      <c r="M114" s="27">
        <f t="shared" si="35"/>
        <v>6061.5337200000004</v>
      </c>
      <c r="N114" s="27">
        <f t="shared" si="36"/>
        <v>6061.5337200000004</v>
      </c>
      <c r="O114" s="27">
        <f t="shared" si="40"/>
        <v>-448549.82832000364</v>
      </c>
      <c r="P114" s="27">
        <f t="shared" si="41"/>
        <v>448549.82832000364</v>
      </c>
    </row>
    <row r="115" spans="1:16">
      <c r="A115" s="31">
        <v>39083</v>
      </c>
      <c r="C115" s="6">
        <v>107</v>
      </c>
      <c r="D115" s="29">
        <f t="shared" si="32"/>
        <v>15972</v>
      </c>
      <c r="E115" s="29">
        <f t="shared" si="37"/>
        <v>1709004</v>
      </c>
      <c r="F115" s="29">
        <f t="shared" si="33"/>
        <v>-1165996</v>
      </c>
      <c r="G115" s="34">
        <f>+Inputs!$D$3</f>
        <v>0.37951000000000001</v>
      </c>
      <c r="I115" s="27">
        <f t="shared" si="38"/>
        <v>2875000</v>
      </c>
      <c r="K115" s="27">
        <f t="shared" si="34"/>
        <v>15972</v>
      </c>
      <c r="L115" s="27">
        <f t="shared" si="39"/>
        <v>1709004</v>
      </c>
      <c r="M115" s="27">
        <f t="shared" si="35"/>
        <v>6061.5337200000004</v>
      </c>
      <c r="N115" s="27">
        <f t="shared" si="36"/>
        <v>6061.5337200000004</v>
      </c>
      <c r="O115" s="27">
        <f t="shared" si="40"/>
        <v>-442488.29460000363</v>
      </c>
      <c r="P115" s="27">
        <f t="shared" si="41"/>
        <v>442488.29460000363</v>
      </c>
    </row>
    <row r="116" spans="1:16">
      <c r="A116" s="30">
        <v>39114</v>
      </c>
      <c r="C116" s="6">
        <v>108</v>
      </c>
      <c r="D116" s="29">
        <f t="shared" si="32"/>
        <v>15972</v>
      </c>
      <c r="E116" s="29">
        <f t="shared" si="37"/>
        <v>1724976</v>
      </c>
      <c r="F116" s="29">
        <f t="shared" si="33"/>
        <v>-1150024</v>
      </c>
      <c r="G116" s="34">
        <f>+Inputs!$D$3</f>
        <v>0.37951000000000001</v>
      </c>
      <c r="I116" s="27">
        <f t="shared" si="38"/>
        <v>2875000</v>
      </c>
      <c r="K116" s="27">
        <f t="shared" si="34"/>
        <v>15972</v>
      </c>
      <c r="L116" s="27">
        <f t="shared" si="39"/>
        <v>1724976</v>
      </c>
      <c r="M116" s="27">
        <f t="shared" si="35"/>
        <v>6061.5337200000004</v>
      </c>
      <c r="N116" s="27">
        <f t="shared" si="36"/>
        <v>6061.5337200000004</v>
      </c>
      <c r="O116" s="27">
        <f t="shared" si="40"/>
        <v>-436426.76088000363</v>
      </c>
      <c r="P116" s="27">
        <f t="shared" si="41"/>
        <v>436426.76088000363</v>
      </c>
    </row>
    <row r="117" spans="1:16">
      <c r="A117" s="31">
        <v>39142</v>
      </c>
      <c r="C117" s="6">
        <v>109</v>
      </c>
      <c r="D117" s="29">
        <f t="shared" si="32"/>
        <v>15972</v>
      </c>
      <c r="E117" s="29">
        <f t="shared" si="37"/>
        <v>1740948</v>
      </c>
      <c r="F117" s="29">
        <f t="shared" si="33"/>
        <v>-1134052</v>
      </c>
      <c r="G117" s="34">
        <f>+Inputs!$D$3</f>
        <v>0.37951000000000001</v>
      </c>
      <c r="I117" s="27">
        <f t="shared" si="38"/>
        <v>2875000</v>
      </c>
      <c r="K117" s="27">
        <f t="shared" si="34"/>
        <v>15972</v>
      </c>
      <c r="L117" s="27">
        <f t="shared" si="39"/>
        <v>1740948</v>
      </c>
      <c r="M117" s="27">
        <f t="shared" si="35"/>
        <v>6061.5337200000004</v>
      </c>
      <c r="N117" s="27">
        <f t="shared" si="36"/>
        <v>6061.5337200000004</v>
      </c>
      <c r="O117" s="27">
        <f t="shared" si="40"/>
        <v>-430365.22716000362</v>
      </c>
      <c r="P117" s="27">
        <f t="shared" si="41"/>
        <v>430365.22716000362</v>
      </c>
    </row>
    <row r="118" spans="1:16">
      <c r="A118" s="30">
        <v>39173</v>
      </c>
      <c r="C118" s="6">
        <v>110</v>
      </c>
      <c r="D118" s="29">
        <f t="shared" si="32"/>
        <v>15972</v>
      </c>
      <c r="E118" s="29">
        <f t="shared" si="37"/>
        <v>1756920</v>
      </c>
      <c r="F118" s="29">
        <f t="shared" si="33"/>
        <v>-1118080</v>
      </c>
      <c r="G118" s="34">
        <f>+Inputs!$D$3</f>
        <v>0.37951000000000001</v>
      </c>
      <c r="I118" s="27">
        <f t="shared" si="38"/>
        <v>2875000</v>
      </c>
      <c r="K118" s="27">
        <f t="shared" si="34"/>
        <v>15972</v>
      </c>
      <c r="L118" s="27">
        <f t="shared" si="39"/>
        <v>1756920</v>
      </c>
      <c r="M118" s="27">
        <f t="shared" si="35"/>
        <v>6061.5337200000004</v>
      </c>
      <c r="N118" s="27">
        <f t="shared" si="36"/>
        <v>6061.5337200000004</v>
      </c>
      <c r="O118" s="27">
        <f t="shared" si="40"/>
        <v>-424303.69344000361</v>
      </c>
      <c r="P118" s="27">
        <f t="shared" si="41"/>
        <v>424303.69344000361</v>
      </c>
    </row>
    <row r="119" spans="1:16">
      <c r="A119" s="31">
        <v>39203</v>
      </c>
      <c r="C119" s="6">
        <v>111</v>
      </c>
      <c r="D119" s="29">
        <f t="shared" si="32"/>
        <v>15972</v>
      </c>
      <c r="E119" s="29">
        <f t="shared" si="37"/>
        <v>1772892</v>
      </c>
      <c r="F119" s="29">
        <f t="shared" si="33"/>
        <v>-1102108</v>
      </c>
      <c r="G119" s="34">
        <f>+Inputs!$D$3</f>
        <v>0.37951000000000001</v>
      </c>
      <c r="I119" s="27">
        <f t="shared" si="38"/>
        <v>2875000</v>
      </c>
      <c r="K119" s="27">
        <f t="shared" si="34"/>
        <v>15972</v>
      </c>
      <c r="L119" s="27">
        <f t="shared" si="39"/>
        <v>1772892</v>
      </c>
      <c r="M119" s="27">
        <f t="shared" si="35"/>
        <v>6061.5337200000004</v>
      </c>
      <c r="N119" s="27">
        <f t="shared" si="36"/>
        <v>6061.5337200000004</v>
      </c>
      <c r="O119" s="27">
        <f t="shared" si="40"/>
        <v>-418242.1597200036</v>
      </c>
      <c r="P119" s="27">
        <f t="shared" si="41"/>
        <v>418242.1597200036</v>
      </c>
    </row>
    <row r="120" spans="1:16">
      <c r="A120" s="30">
        <v>39234</v>
      </c>
      <c r="C120" s="6">
        <v>112</v>
      </c>
      <c r="D120" s="29">
        <f t="shared" si="32"/>
        <v>15972</v>
      </c>
      <c r="E120" s="29">
        <f t="shared" si="37"/>
        <v>1788864</v>
      </c>
      <c r="F120" s="29">
        <f t="shared" si="33"/>
        <v>-1086136</v>
      </c>
      <c r="G120" s="34">
        <f>+Inputs!$D$3</f>
        <v>0.37951000000000001</v>
      </c>
      <c r="I120" s="27">
        <f t="shared" si="38"/>
        <v>2875000</v>
      </c>
      <c r="K120" s="27">
        <f t="shared" si="34"/>
        <v>15972</v>
      </c>
      <c r="L120" s="27">
        <f t="shared" si="39"/>
        <v>1788864</v>
      </c>
      <c r="M120" s="27">
        <f t="shared" si="35"/>
        <v>6061.5337200000004</v>
      </c>
      <c r="N120" s="27">
        <f t="shared" si="36"/>
        <v>6061.5337200000004</v>
      </c>
      <c r="O120" s="27">
        <f t="shared" si="40"/>
        <v>-412180.6260000036</v>
      </c>
      <c r="P120" s="27">
        <f t="shared" si="41"/>
        <v>412180.6260000036</v>
      </c>
    </row>
    <row r="121" spans="1:16">
      <c r="A121" s="31">
        <v>39264</v>
      </c>
      <c r="C121" s="6">
        <v>113</v>
      </c>
      <c r="D121" s="29">
        <f t="shared" si="32"/>
        <v>15972</v>
      </c>
      <c r="E121" s="29">
        <f t="shared" si="37"/>
        <v>1804836</v>
      </c>
      <c r="F121" s="29">
        <f t="shared" si="33"/>
        <v>-1070164</v>
      </c>
      <c r="G121" s="34">
        <f>+Inputs!$D$3</f>
        <v>0.37951000000000001</v>
      </c>
      <c r="I121" s="27">
        <f t="shared" si="38"/>
        <v>2875000</v>
      </c>
      <c r="K121" s="27">
        <f t="shared" si="34"/>
        <v>15972</v>
      </c>
      <c r="L121" s="27">
        <f t="shared" si="39"/>
        <v>1804836</v>
      </c>
      <c r="M121" s="27">
        <f t="shared" si="35"/>
        <v>6061.5337200000004</v>
      </c>
      <c r="N121" s="27">
        <f t="shared" si="36"/>
        <v>6061.5337200000004</v>
      </c>
      <c r="O121" s="27">
        <f t="shared" si="40"/>
        <v>-406119.09228000359</v>
      </c>
      <c r="P121" s="27">
        <f t="shared" si="41"/>
        <v>406119.09228000359</v>
      </c>
    </row>
    <row r="122" spans="1:16">
      <c r="A122" s="30">
        <v>39295</v>
      </c>
      <c r="C122" s="6">
        <v>114</v>
      </c>
      <c r="D122" s="29">
        <f t="shared" si="32"/>
        <v>15972</v>
      </c>
      <c r="E122" s="29">
        <f t="shared" si="37"/>
        <v>1820808</v>
      </c>
      <c r="F122" s="29">
        <f t="shared" si="33"/>
        <v>-1054192</v>
      </c>
      <c r="G122" s="34">
        <f>+Inputs!$D$3</f>
        <v>0.37951000000000001</v>
      </c>
      <c r="I122" s="27">
        <f t="shared" si="38"/>
        <v>2875000</v>
      </c>
      <c r="K122" s="27">
        <f t="shared" si="34"/>
        <v>15972</v>
      </c>
      <c r="L122" s="27">
        <f t="shared" si="39"/>
        <v>1820808</v>
      </c>
      <c r="M122" s="27">
        <f t="shared" si="35"/>
        <v>6061.5337200000004</v>
      </c>
      <c r="N122" s="27">
        <f t="shared" si="36"/>
        <v>6061.5337200000004</v>
      </c>
      <c r="O122" s="27">
        <f t="shared" si="40"/>
        <v>-400057.55856000358</v>
      </c>
      <c r="P122" s="27">
        <f t="shared" si="41"/>
        <v>400057.55856000358</v>
      </c>
    </row>
    <row r="123" spans="1:16">
      <c r="A123" s="31">
        <v>39326</v>
      </c>
      <c r="C123" s="6">
        <v>115</v>
      </c>
      <c r="D123" s="29">
        <f t="shared" si="32"/>
        <v>15972</v>
      </c>
      <c r="E123" s="29">
        <f t="shared" si="37"/>
        <v>1836780</v>
      </c>
      <c r="F123" s="29">
        <f t="shared" si="33"/>
        <v>-1038220</v>
      </c>
      <c r="G123" s="34">
        <f>+Inputs!$D$3</f>
        <v>0.37951000000000001</v>
      </c>
      <c r="I123" s="27">
        <f t="shared" si="38"/>
        <v>2875000</v>
      </c>
      <c r="K123" s="27">
        <f t="shared" si="34"/>
        <v>15972</v>
      </c>
      <c r="L123" s="27">
        <f t="shared" si="39"/>
        <v>1836780</v>
      </c>
      <c r="M123" s="27">
        <f t="shared" si="35"/>
        <v>6061.5337200000004</v>
      </c>
      <c r="N123" s="27">
        <f t="shared" si="36"/>
        <v>6061.5337200000004</v>
      </c>
      <c r="O123" s="27">
        <f t="shared" si="40"/>
        <v>-393996.02484000358</v>
      </c>
      <c r="P123" s="27">
        <f t="shared" si="41"/>
        <v>393996.02484000358</v>
      </c>
    </row>
    <row r="124" spans="1:16">
      <c r="A124" s="30">
        <v>39356</v>
      </c>
      <c r="C124" s="6">
        <v>116</v>
      </c>
      <c r="D124" s="29">
        <f t="shared" si="32"/>
        <v>15972</v>
      </c>
      <c r="E124" s="29">
        <f t="shared" si="37"/>
        <v>1852752</v>
      </c>
      <c r="F124" s="29">
        <f t="shared" si="33"/>
        <v>-1022248</v>
      </c>
      <c r="G124" s="34">
        <f>+Inputs!$D$3</f>
        <v>0.37951000000000001</v>
      </c>
      <c r="I124" s="27">
        <f t="shared" si="38"/>
        <v>2875000</v>
      </c>
      <c r="K124" s="27">
        <f t="shared" si="34"/>
        <v>15972</v>
      </c>
      <c r="L124" s="27">
        <f t="shared" si="39"/>
        <v>1852752</v>
      </c>
      <c r="M124" s="27">
        <f t="shared" si="35"/>
        <v>6061.5337200000004</v>
      </c>
      <c r="N124" s="27">
        <f t="shared" si="36"/>
        <v>6061.5337200000004</v>
      </c>
      <c r="O124" s="27">
        <f t="shared" si="40"/>
        <v>-387934.49112000357</v>
      </c>
      <c r="P124" s="27">
        <f t="shared" si="41"/>
        <v>387934.49112000357</v>
      </c>
    </row>
    <row r="125" spans="1:16">
      <c r="A125" s="31">
        <v>39387</v>
      </c>
      <c r="C125" s="6">
        <v>117</v>
      </c>
      <c r="D125" s="29">
        <f t="shared" si="32"/>
        <v>15972</v>
      </c>
      <c r="E125" s="29">
        <f t="shared" si="37"/>
        <v>1868724</v>
      </c>
      <c r="F125" s="29">
        <f t="shared" si="33"/>
        <v>-1006276</v>
      </c>
      <c r="G125" s="34">
        <f>+Inputs!$D$3</f>
        <v>0.37951000000000001</v>
      </c>
      <c r="I125" s="27">
        <f t="shared" si="38"/>
        <v>2875000</v>
      </c>
      <c r="K125" s="27">
        <f t="shared" si="34"/>
        <v>15972</v>
      </c>
      <c r="L125" s="27">
        <f t="shared" si="39"/>
        <v>1868724</v>
      </c>
      <c r="M125" s="27">
        <f t="shared" si="35"/>
        <v>6061.5337200000004</v>
      </c>
      <c r="N125" s="27">
        <f t="shared" si="36"/>
        <v>6061.5337200000004</v>
      </c>
      <c r="O125" s="27">
        <f t="shared" si="40"/>
        <v>-381872.95740000356</v>
      </c>
      <c r="P125" s="27">
        <f t="shared" si="41"/>
        <v>381872.95740000356</v>
      </c>
    </row>
    <row r="126" spans="1:16">
      <c r="A126" s="30">
        <v>39417</v>
      </c>
      <c r="C126" s="6">
        <v>118</v>
      </c>
      <c r="D126" s="29">
        <f t="shared" si="32"/>
        <v>15972</v>
      </c>
      <c r="E126" s="29">
        <f t="shared" si="37"/>
        <v>1884696</v>
      </c>
      <c r="F126" s="29">
        <f t="shared" si="33"/>
        <v>-990304</v>
      </c>
      <c r="G126" s="34">
        <f>+Inputs!$D$3</f>
        <v>0.37951000000000001</v>
      </c>
      <c r="I126" s="27">
        <f t="shared" si="38"/>
        <v>2875000</v>
      </c>
      <c r="K126" s="27">
        <f t="shared" si="34"/>
        <v>15972</v>
      </c>
      <c r="L126" s="27">
        <f t="shared" si="39"/>
        <v>1884696</v>
      </c>
      <c r="M126" s="27">
        <f t="shared" si="35"/>
        <v>6061.5337200000004</v>
      </c>
      <c r="N126" s="27">
        <f t="shared" si="36"/>
        <v>6061.5337200000004</v>
      </c>
      <c r="O126" s="27">
        <f t="shared" si="40"/>
        <v>-375811.42368000356</v>
      </c>
      <c r="P126" s="27">
        <f t="shared" si="41"/>
        <v>375811.42368000356</v>
      </c>
    </row>
    <row r="127" spans="1:16">
      <c r="A127" s="31">
        <v>39448</v>
      </c>
      <c r="C127" s="6">
        <v>119</v>
      </c>
      <c r="D127" s="29">
        <f t="shared" si="32"/>
        <v>15972</v>
      </c>
      <c r="E127" s="29">
        <f t="shared" si="37"/>
        <v>1900668</v>
      </c>
      <c r="F127" s="29">
        <f t="shared" si="33"/>
        <v>-974332</v>
      </c>
      <c r="G127" s="34">
        <f>+Inputs!$D$3</f>
        <v>0.37951000000000001</v>
      </c>
      <c r="I127" s="27">
        <f t="shared" si="38"/>
        <v>2875000</v>
      </c>
      <c r="K127" s="27">
        <f t="shared" si="34"/>
        <v>15972</v>
      </c>
      <c r="L127" s="27">
        <f t="shared" si="39"/>
        <v>1900668</v>
      </c>
      <c r="M127" s="27">
        <f t="shared" si="35"/>
        <v>6061.5337200000004</v>
      </c>
      <c r="N127" s="27">
        <f t="shared" si="36"/>
        <v>6061.5337200000004</v>
      </c>
      <c r="O127" s="27">
        <f t="shared" si="40"/>
        <v>-369749.88996000355</v>
      </c>
      <c r="P127" s="27">
        <f t="shared" si="41"/>
        <v>369749.88996000355</v>
      </c>
    </row>
    <row r="128" spans="1:16">
      <c r="A128" s="30">
        <v>39479</v>
      </c>
      <c r="C128" s="6">
        <v>120</v>
      </c>
      <c r="D128" s="29">
        <f t="shared" si="32"/>
        <v>15972</v>
      </c>
      <c r="E128" s="29">
        <f t="shared" si="37"/>
        <v>1916640</v>
      </c>
      <c r="F128" s="29">
        <f t="shared" si="33"/>
        <v>-958360</v>
      </c>
      <c r="G128" s="34">
        <f>+Inputs!$D$3</f>
        <v>0.37951000000000001</v>
      </c>
      <c r="I128" s="27">
        <f t="shared" si="38"/>
        <v>2875000</v>
      </c>
      <c r="K128" s="27">
        <f t="shared" si="34"/>
        <v>15972</v>
      </c>
      <c r="L128" s="27">
        <f t="shared" si="39"/>
        <v>1916640</v>
      </c>
      <c r="M128" s="27">
        <f t="shared" si="35"/>
        <v>6061.5337200000004</v>
      </c>
      <c r="N128" s="27">
        <f t="shared" si="36"/>
        <v>6061.5337200000004</v>
      </c>
      <c r="O128" s="27">
        <f t="shared" si="40"/>
        <v>-363688.35624000354</v>
      </c>
      <c r="P128" s="27">
        <f t="shared" si="41"/>
        <v>363688.35624000354</v>
      </c>
    </row>
    <row r="129" spans="1:16">
      <c r="A129" s="31">
        <v>39508</v>
      </c>
      <c r="C129" s="6">
        <v>121</v>
      </c>
      <c r="D129" s="29">
        <f t="shared" si="32"/>
        <v>15972</v>
      </c>
      <c r="E129" s="29">
        <f t="shared" si="37"/>
        <v>1932612</v>
      </c>
      <c r="F129" s="29">
        <f t="shared" si="33"/>
        <v>-942388</v>
      </c>
      <c r="G129" s="34">
        <f>+Inputs!$D$3</f>
        <v>0.37951000000000001</v>
      </c>
      <c r="I129" s="27">
        <f t="shared" si="38"/>
        <v>2875000</v>
      </c>
      <c r="K129" s="27">
        <f t="shared" si="34"/>
        <v>15972</v>
      </c>
      <c r="L129" s="27">
        <f t="shared" si="39"/>
        <v>1932612</v>
      </c>
      <c r="M129" s="27">
        <f t="shared" si="35"/>
        <v>6061.5337200000004</v>
      </c>
      <c r="N129" s="27">
        <f t="shared" si="36"/>
        <v>6061.5337200000004</v>
      </c>
      <c r="O129" s="27">
        <f t="shared" si="40"/>
        <v>-357626.82252000354</v>
      </c>
      <c r="P129" s="27">
        <f t="shared" si="41"/>
        <v>357626.82252000354</v>
      </c>
    </row>
    <row r="130" spans="1:16">
      <c r="A130" s="30">
        <v>39539</v>
      </c>
      <c r="C130" s="6">
        <v>122</v>
      </c>
      <c r="D130" s="29">
        <f t="shared" si="32"/>
        <v>15972</v>
      </c>
      <c r="E130" s="29">
        <f t="shared" si="37"/>
        <v>1948584</v>
      </c>
      <c r="F130" s="29">
        <f t="shared" si="33"/>
        <v>-926416</v>
      </c>
      <c r="G130" s="34">
        <f>+Inputs!$D$3</f>
        <v>0.37951000000000001</v>
      </c>
      <c r="I130" s="27">
        <f t="shared" si="38"/>
        <v>2875000</v>
      </c>
      <c r="K130" s="27">
        <f t="shared" si="34"/>
        <v>15972</v>
      </c>
      <c r="L130" s="27">
        <f t="shared" si="39"/>
        <v>1948584</v>
      </c>
      <c r="M130" s="27">
        <f t="shared" si="35"/>
        <v>6061.5337200000004</v>
      </c>
      <c r="N130" s="27">
        <f t="shared" si="36"/>
        <v>6061.5337200000004</v>
      </c>
      <c r="O130" s="27">
        <f t="shared" si="40"/>
        <v>-351565.28880000353</v>
      </c>
      <c r="P130" s="27">
        <f t="shared" si="41"/>
        <v>351565.28880000353</v>
      </c>
    </row>
    <row r="131" spans="1:16">
      <c r="A131" s="31">
        <v>39569</v>
      </c>
      <c r="C131" s="6">
        <v>123</v>
      </c>
      <c r="D131" s="29">
        <f t="shared" si="32"/>
        <v>15972</v>
      </c>
      <c r="E131" s="29">
        <f t="shared" si="37"/>
        <v>1964556</v>
      </c>
      <c r="F131" s="29">
        <f t="shared" si="33"/>
        <v>-910444</v>
      </c>
      <c r="G131" s="34">
        <f>+Inputs!$D$3</f>
        <v>0.37951000000000001</v>
      </c>
      <c r="I131" s="27">
        <f t="shared" si="38"/>
        <v>2875000</v>
      </c>
      <c r="K131" s="27">
        <f t="shared" si="34"/>
        <v>15972</v>
      </c>
      <c r="L131" s="27">
        <f t="shared" si="39"/>
        <v>1964556</v>
      </c>
      <c r="M131" s="27">
        <f t="shared" si="35"/>
        <v>6061.5337200000004</v>
      </c>
      <c r="N131" s="27">
        <f t="shared" si="36"/>
        <v>6061.5337200000004</v>
      </c>
      <c r="O131" s="27">
        <f t="shared" si="40"/>
        <v>-345503.75508000352</v>
      </c>
      <c r="P131" s="27">
        <f t="shared" si="41"/>
        <v>345503.75508000352</v>
      </c>
    </row>
    <row r="132" spans="1:16">
      <c r="A132" s="30">
        <v>39600</v>
      </c>
      <c r="C132" s="6">
        <v>124</v>
      </c>
      <c r="D132" s="29">
        <f t="shared" si="32"/>
        <v>15972</v>
      </c>
      <c r="E132" s="29">
        <f t="shared" si="37"/>
        <v>1980528</v>
      </c>
      <c r="F132" s="29">
        <f t="shared" si="33"/>
        <v>-894472</v>
      </c>
      <c r="G132" s="34">
        <f>+Inputs!$D$3</f>
        <v>0.37951000000000001</v>
      </c>
      <c r="I132" s="27">
        <f t="shared" si="38"/>
        <v>2875000</v>
      </c>
      <c r="K132" s="27">
        <f t="shared" si="34"/>
        <v>15972</v>
      </c>
      <c r="L132" s="27">
        <f t="shared" si="39"/>
        <v>1980528</v>
      </c>
      <c r="M132" s="27">
        <f t="shared" si="35"/>
        <v>6061.5337200000004</v>
      </c>
      <c r="N132" s="27">
        <f t="shared" si="36"/>
        <v>6061.5337200000004</v>
      </c>
      <c r="O132" s="27">
        <f t="shared" si="40"/>
        <v>-339442.22136000352</v>
      </c>
      <c r="P132" s="27">
        <f t="shared" si="41"/>
        <v>339442.22136000352</v>
      </c>
    </row>
    <row r="133" spans="1:16">
      <c r="A133" s="31">
        <v>39630</v>
      </c>
      <c r="C133" s="6">
        <v>125</v>
      </c>
      <c r="D133" s="29">
        <f t="shared" si="32"/>
        <v>15972</v>
      </c>
      <c r="E133" s="29">
        <f t="shared" si="37"/>
        <v>1996500</v>
      </c>
      <c r="F133" s="29">
        <f t="shared" si="33"/>
        <v>-878500</v>
      </c>
      <c r="G133" s="34">
        <f>+Inputs!$D$3</f>
        <v>0.37951000000000001</v>
      </c>
      <c r="I133" s="27">
        <f t="shared" si="38"/>
        <v>2875000</v>
      </c>
      <c r="K133" s="27">
        <f t="shared" si="34"/>
        <v>15972</v>
      </c>
      <c r="L133" s="27">
        <f t="shared" si="39"/>
        <v>1996500</v>
      </c>
      <c r="M133" s="27">
        <f t="shared" si="35"/>
        <v>6061.5337200000004</v>
      </c>
      <c r="N133" s="27">
        <f t="shared" si="36"/>
        <v>6061.5337200000004</v>
      </c>
      <c r="O133" s="27">
        <f t="shared" si="40"/>
        <v>-333380.68764000351</v>
      </c>
      <c r="P133" s="27">
        <f t="shared" si="41"/>
        <v>333380.68764000351</v>
      </c>
    </row>
    <row r="134" spans="1:16">
      <c r="A134" s="30">
        <v>39661</v>
      </c>
      <c r="C134" s="6">
        <v>126</v>
      </c>
      <c r="D134" s="29">
        <f t="shared" si="32"/>
        <v>15972</v>
      </c>
      <c r="E134" s="29">
        <f t="shared" si="37"/>
        <v>2012472</v>
      </c>
      <c r="F134" s="29">
        <f t="shared" si="33"/>
        <v>-862528</v>
      </c>
      <c r="G134" s="34">
        <f>+Inputs!$D$3</f>
        <v>0.37951000000000001</v>
      </c>
      <c r="I134" s="27">
        <f t="shared" si="38"/>
        <v>2875000</v>
      </c>
      <c r="K134" s="27">
        <f t="shared" si="34"/>
        <v>15972</v>
      </c>
      <c r="L134" s="27">
        <f t="shared" si="39"/>
        <v>2012472</v>
      </c>
      <c r="M134" s="27">
        <f t="shared" si="35"/>
        <v>6061.5337200000004</v>
      </c>
      <c r="N134" s="27">
        <f t="shared" si="36"/>
        <v>6061.5337200000004</v>
      </c>
      <c r="O134" s="27">
        <f t="shared" si="40"/>
        <v>-327319.1539200035</v>
      </c>
      <c r="P134" s="27">
        <f t="shared" si="41"/>
        <v>327319.1539200035</v>
      </c>
    </row>
    <row r="135" spans="1:16">
      <c r="A135" s="31">
        <v>39692</v>
      </c>
      <c r="C135" s="6">
        <v>127</v>
      </c>
      <c r="D135" s="29">
        <f t="shared" si="32"/>
        <v>15972</v>
      </c>
      <c r="E135" s="29">
        <f t="shared" si="37"/>
        <v>2028444</v>
      </c>
      <c r="F135" s="29">
        <f t="shared" si="33"/>
        <v>-846556</v>
      </c>
      <c r="G135" s="34">
        <f>+Inputs!$D$3</f>
        <v>0.37951000000000001</v>
      </c>
      <c r="I135" s="27">
        <f t="shared" si="38"/>
        <v>2875000</v>
      </c>
      <c r="K135" s="27">
        <f t="shared" si="34"/>
        <v>15972</v>
      </c>
      <c r="L135" s="27">
        <f t="shared" si="39"/>
        <v>2028444</v>
      </c>
      <c r="M135" s="27">
        <f t="shared" si="35"/>
        <v>6061.5337200000004</v>
      </c>
      <c r="N135" s="27">
        <f t="shared" si="36"/>
        <v>6061.5337200000004</v>
      </c>
      <c r="O135" s="27">
        <f t="shared" si="40"/>
        <v>-321257.6202000035</v>
      </c>
      <c r="P135" s="27">
        <f t="shared" si="41"/>
        <v>321257.6202000035</v>
      </c>
    </row>
    <row r="136" spans="1:16">
      <c r="A136" s="30">
        <v>39722</v>
      </c>
      <c r="C136" s="6">
        <v>128</v>
      </c>
      <c r="D136" s="29">
        <f t="shared" si="32"/>
        <v>15972</v>
      </c>
      <c r="E136" s="29">
        <f t="shared" si="37"/>
        <v>2044416</v>
      </c>
      <c r="F136" s="29">
        <f t="shared" si="33"/>
        <v>-830584</v>
      </c>
      <c r="G136" s="34">
        <f>+Inputs!$D$3</f>
        <v>0.37951000000000001</v>
      </c>
      <c r="I136" s="27">
        <f t="shared" si="38"/>
        <v>2875000</v>
      </c>
      <c r="K136" s="27">
        <f t="shared" si="34"/>
        <v>15972</v>
      </c>
      <c r="L136" s="27">
        <f t="shared" si="39"/>
        <v>2044416</v>
      </c>
      <c r="M136" s="27">
        <f t="shared" si="35"/>
        <v>6061.5337200000004</v>
      </c>
      <c r="N136" s="27">
        <f t="shared" si="36"/>
        <v>6061.5337200000004</v>
      </c>
      <c r="O136" s="27">
        <f t="shared" si="40"/>
        <v>-315196.08648000349</v>
      </c>
      <c r="P136" s="27">
        <f t="shared" si="41"/>
        <v>315196.08648000349</v>
      </c>
    </row>
    <row r="137" spans="1:16">
      <c r="A137" s="31">
        <v>39753</v>
      </c>
      <c r="C137" s="6">
        <v>129</v>
      </c>
      <c r="D137" s="29">
        <f t="shared" ref="D137:D150" si="42">ROUND(-(+$B$9/180)*1,0)</f>
        <v>15972</v>
      </c>
      <c r="E137" s="29">
        <f t="shared" si="37"/>
        <v>2060388</v>
      </c>
      <c r="F137" s="29">
        <f t="shared" ref="F137:F168" si="43">$B$9+E137</f>
        <v>-814612</v>
      </c>
      <c r="G137" s="34">
        <f>+Inputs!$D$3</f>
        <v>0.37951000000000001</v>
      </c>
      <c r="I137" s="27">
        <f t="shared" si="38"/>
        <v>2875000</v>
      </c>
      <c r="K137" s="27">
        <f t="shared" ref="K137:K168" si="44">D137</f>
        <v>15972</v>
      </c>
      <c r="L137" s="27">
        <f t="shared" si="39"/>
        <v>2060388</v>
      </c>
      <c r="M137" s="27">
        <f t="shared" ref="M137:M168" si="45">K137*G137</f>
        <v>6061.5337200000004</v>
      </c>
      <c r="N137" s="27">
        <f t="shared" ref="N137:N168" si="46">M137-J137</f>
        <v>6061.5337200000004</v>
      </c>
      <c r="O137" s="27">
        <f t="shared" si="40"/>
        <v>-309134.55276000348</v>
      </c>
      <c r="P137" s="27">
        <f t="shared" si="41"/>
        <v>309134.55276000348</v>
      </c>
    </row>
    <row r="138" spans="1:16">
      <c r="A138" s="30">
        <v>39783</v>
      </c>
      <c r="C138" s="6">
        <v>130</v>
      </c>
      <c r="D138" s="29">
        <f t="shared" si="42"/>
        <v>15972</v>
      </c>
      <c r="E138" s="29">
        <f t="shared" ref="E138:E169" si="47">+E137+D138</f>
        <v>2076360</v>
      </c>
      <c r="F138" s="29">
        <f t="shared" si="43"/>
        <v>-798640</v>
      </c>
      <c r="G138" s="34">
        <f>+Inputs!$D$3</f>
        <v>0.37951000000000001</v>
      </c>
      <c r="I138" s="27">
        <f t="shared" ref="I138:I169" si="48">+I137+H138</f>
        <v>2875000</v>
      </c>
      <c r="K138" s="27">
        <f t="shared" si="44"/>
        <v>15972</v>
      </c>
      <c r="L138" s="27">
        <f t="shared" ref="L138:L169" si="49">+L137+K138</f>
        <v>2076360</v>
      </c>
      <c r="M138" s="27">
        <f t="shared" si="45"/>
        <v>6061.5337200000004</v>
      </c>
      <c r="N138" s="27">
        <f t="shared" si="46"/>
        <v>6061.5337200000004</v>
      </c>
      <c r="O138" s="27">
        <f t="shared" ref="O138:O169" si="50">+O137+N138</f>
        <v>-303073.01904000348</v>
      </c>
      <c r="P138" s="27">
        <f t="shared" ref="P138:P169" si="51">P137-N138</f>
        <v>303073.01904000348</v>
      </c>
    </row>
    <row r="139" spans="1:16">
      <c r="A139" s="31">
        <v>39814</v>
      </c>
      <c r="C139" s="6">
        <v>131</v>
      </c>
      <c r="D139" s="29">
        <f t="shared" si="42"/>
        <v>15972</v>
      </c>
      <c r="E139" s="29">
        <f t="shared" si="47"/>
        <v>2092332</v>
      </c>
      <c r="F139" s="29">
        <f t="shared" si="43"/>
        <v>-782668</v>
      </c>
      <c r="G139" s="34">
        <f>+Inputs!$D$3</f>
        <v>0.37951000000000001</v>
      </c>
      <c r="I139" s="27">
        <f t="shared" si="48"/>
        <v>2875000</v>
      </c>
      <c r="K139" s="27">
        <f t="shared" si="44"/>
        <v>15972</v>
      </c>
      <c r="L139" s="27">
        <f t="shared" si="49"/>
        <v>2092332</v>
      </c>
      <c r="M139" s="27">
        <f t="shared" si="45"/>
        <v>6061.5337200000004</v>
      </c>
      <c r="N139" s="27">
        <f t="shared" si="46"/>
        <v>6061.5337200000004</v>
      </c>
      <c r="O139" s="27">
        <f t="shared" si="50"/>
        <v>-297011.48532000347</v>
      </c>
      <c r="P139" s="27">
        <f t="shared" si="51"/>
        <v>297011.48532000347</v>
      </c>
    </row>
    <row r="140" spans="1:16">
      <c r="A140" s="30">
        <v>39845</v>
      </c>
      <c r="C140" s="6">
        <v>132</v>
      </c>
      <c r="D140" s="29">
        <f t="shared" si="42"/>
        <v>15972</v>
      </c>
      <c r="E140" s="29">
        <f t="shared" si="47"/>
        <v>2108304</v>
      </c>
      <c r="F140" s="29">
        <f t="shared" si="43"/>
        <v>-766696</v>
      </c>
      <c r="G140" s="34">
        <f>+Inputs!$D$3</f>
        <v>0.37951000000000001</v>
      </c>
      <c r="I140" s="27">
        <f t="shared" si="48"/>
        <v>2875000</v>
      </c>
      <c r="K140" s="27">
        <f t="shared" si="44"/>
        <v>15972</v>
      </c>
      <c r="L140" s="27">
        <f t="shared" si="49"/>
        <v>2108304</v>
      </c>
      <c r="M140" s="27">
        <f t="shared" si="45"/>
        <v>6061.5337200000004</v>
      </c>
      <c r="N140" s="27">
        <f t="shared" si="46"/>
        <v>6061.5337200000004</v>
      </c>
      <c r="O140" s="27">
        <f t="shared" si="50"/>
        <v>-290949.95160000346</v>
      </c>
      <c r="P140" s="27">
        <f t="shared" si="51"/>
        <v>290949.95160000346</v>
      </c>
    </row>
    <row r="141" spans="1:16">
      <c r="A141" s="31">
        <v>39873</v>
      </c>
      <c r="C141" s="6">
        <v>133</v>
      </c>
      <c r="D141" s="29">
        <f t="shared" si="42"/>
        <v>15972</v>
      </c>
      <c r="E141" s="29">
        <f t="shared" si="47"/>
        <v>2124276</v>
      </c>
      <c r="F141" s="29">
        <f t="shared" si="43"/>
        <v>-750724</v>
      </c>
      <c r="G141" s="34">
        <f>+Inputs!$D$3</f>
        <v>0.37951000000000001</v>
      </c>
      <c r="I141" s="27">
        <f t="shared" si="48"/>
        <v>2875000</v>
      </c>
      <c r="K141" s="27">
        <f t="shared" si="44"/>
        <v>15972</v>
      </c>
      <c r="L141" s="27">
        <f t="shared" si="49"/>
        <v>2124276</v>
      </c>
      <c r="M141" s="27">
        <f t="shared" si="45"/>
        <v>6061.5337200000004</v>
      </c>
      <c r="N141" s="27">
        <f t="shared" si="46"/>
        <v>6061.5337200000004</v>
      </c>
      <c r="O141" s="27">
        <f t="shared" si="50"/>
        <v>-284888.41788000346</v>
      </c>
      <c r="P141" s="27">
        <f t="shared" si="51"/>
        <v>284888.41788000346</v>
      </c>
    </row>
    <row r="142" spans="1:16">
      <c r="A142" s="30">
        <v>39904</v>
      </c>
      <c r="C142" s="6">
        <v>134</v>
      </c>
      <c r="D142" s="29">
        <f t="shared" si="42"/>
        <v>15972</v>
      </c>
      <c r="E142" s="29">
        <f t="shared" si="47"/>
        <v>2140248</v>
      </c>
      <c r="F142" s="29">
        <f t="shared" si="43"/>
        <v>-734752</v>
      </c>
      <c r="G142" s="34">
        <f>+Inputs!$D$3</f>
        <v>0.37951000000000001</v>
      </c>
      <c r="I142" s="27">
        <f t="shared" si="48"/>
        <v>2875000</v>
      </c>
      <c r="K142" s="27">
        <f t="shared" si="44"/>
        <v>15972</v>
      </c>
      <c r="L142" s="27">
        <f t="shared" si="49"/>
        <v>2140248</v>
      </c>
      <c r="M142" s="27">
        <f t="shared" si="45"/>
        <v>6061.5337200000004</v>
      </c>
      <c r="N142" s="27">
        <f t="shared" si="46"/>
        <v>6061.5337200000004</v>
      </c>
      <c r="O142" s="27">
        <f t="shared" si="50"/>
        <v>-278826.88416000345</v>
      </c>
      <c r="P142" s="27">
        <f t="shared" si="51"/>
        <v>278826.88416000345</v>
      </c>
    </row>
    <row r="143" spans="1:16">
      <c r="A143" s="31">
        <v>39934</v>
      </c>
      <c r="C143" s="6">
        <v>135</v>
      </c>
      <c r="D143" s="29">
        <f t="shared" si="42"/>
        <v>15972</v>
      </c>
      <c r="E143" s="29">
        <f t="shared" si="47"/>
        <v>2156220</v>
      </c>
      <c r="F143" s="29">
        <f t="shared" si="43"/>
        <v>-718780</v>
      </c>
      <c r="G143" s="34">
        <f>+Inputs!$D$3</f>
        <v>0.37951000000000001</v>
      </c>
      <c r="I143" s="27">
        <f t="shared" si="48"/>
        <v>2875000</v>
      </c>
      <c r="K143" s="27">
        <f t="shared" si="44"/>
        <v>15972</v>
      </c>
      <c r="L143" s="27">
        <f t="shared" si="49"/>
        <v>2156220</v>
      </c>
      <c r="M143" s="27">
        <f t="shared" si="45"/>
        <v>6061.5337200000004</v>
      </c>
      <c r="N143" s="27">
        <f t="shared" si="46"/>
        <v>6061.5337200000004</v>
      </c>
      <c r="O143" s="27">
        <f t="shared" si="50"/>
        <v>-272765.35044000344</v>
      </c>
      <c r="P143" s="27">
        <f t="shared" si="51"/>
        <v>272765.35044000344</v>
      </c>
    </row>
    <row r="144" spans="1:16">
      <c r="A144" s="30">
        <v>39965</v>
      </c>
      <c r="C144" s="6">
        <v>136</v>
      </c>
      <c r="D144" s="29">
        <f t="shared" si="42"/>
        <v>15972</v>
      </c>
      <c r="E144" s="29">
        <f t="shared" si="47"/>
        <v>2172192</v>
      </c>
      <c r="F144" s="29">
        <f t="shared" si="43"/>
        <v>-702808</v>
      </c>
      <c r="G144" s="34">
        <f>+Inputs!$D$3</f>
        <v>0.37951000000000001</v>
      </c>
      <c r="I144" s="27">
        <f t="shared" si="48"/>
        <v>2875000</v>
      </c>
      <c r="K144" s="27">
        <f t="shared" si="44"/>
        <v>15972</v>
      </c>
      <c r="L144" s="27">
        <f t="shared" si="49"/>
        <v>2172192</v>
      </c>
      <c r="M144" s="27">
        <f t="shared" si="45"/>
        <v>6061.5337200000004</v>
      </c>
      <c r="N144" s="27">
        <f t="shared" si="46"/>
        <v>6061.5337200000004</v>
      </c>
      <c r="O144" s="27">
        <f t="shared" si="50"/>
        <v>-266703.81672000344</v>
      </c>
      <c r="P144" s="27">
        <f t="shared" si="51"/>
        <v>266703.81672000344</v>
      </c>
    </row>
    <row r="145" spans="1:19">
      <c r="A145" s="31">
        <v>39995</v>
      </c>
      <c r="C145" s="6">
        <v>137</v>
      </c>
      <c r="D145" s="29">
        <f t="shared" si="42"/>
        <v>15972</v>
      </c>
      <c r="E145" s="29">
        <f t="shared" si="47"/>
        <v>2188164</v>
      </c>
      <c r="F145" s="29">
        <f t="shared" si="43"/>
        <v>-686836</v>
      </c>
      <c r="G145" s="34">
        <f>+Inputs!$D$3</f>
        <v>0.37951000000000001</v>
      </c>
      <c r="I145" s="27">
        <f t="shared" si="48"/>
        <v>2875000</v>
      </c>
      <c r="K145" s="27">
        <f t="shared" si="44"/>
        <v>15972</v>
      </c>
      <c r="L145" s="27">
        <f t="shared" si="49"/>
        <v>2188164</v>
      </c>
      <c r="M145" s="27">
        <f t="shared" si="45"/>
        <v>6061.5337200000004</v>
      </c>
      <c r="N145" s="27">
        <f t="shared" si="46"/>
        <v>6061.5337200000004</v>
      </c>
      <c r="O145" s="27">
        <f t="shared" si="50"/>
        <v>-260642.28300000343</v>
      </c>
      <c r="P145" s="27">
        <f t="shared" si="51"/>
        <v>260642.28300000343</v>
      </c>
    </row>
    <row r="146" spans="1:19">
      <c r="A146" s="30">
        <v>40026</v>
      </c>
      <c r="C146" s="6">
        <v>138</v>
      </c>
      <c r="D146" s="29">
        <f t="shared" si="42"/>
        <v>15972</v>
      </c>
      <c r="E146" s="29">
        <f t="shared" si="47"/>
        <v>2204136</v>
      </c>
      <c r="F146" s="29">
        <f t="shared" si="43"/>
        <v>-670864</v>
      </c>
      <c r="G146" s="34">
        <f>+Inputs!$D$3</f>
        <v>0.37951000000000001</v>
      </c>
      <c r="I146" s="27">
        <f t="shared" si="48"/>
        <v>2875000</v>
      </c>
      <c r="K146" s="27">
        <f t="shared" si="44"/>
        <v>15972</v>
      </c>
      <c r="L146" s="27">
        <f t="shared" si="49"/>
        <v>2204136</v>
      </c>
      <c r="M146" s="27">
        <f t="shared" si="45"/>
        <v>6061.5337200000004</v>
      </c>
      <c r="N146" s="27">
        <f t="shared" si="46"/>
        <v>6061.5337200000004</v>
      </c>
      <c r="O146" s="27">
        <f t="shared" si="50"/>
        <v>-254580.74928000342</v>
      </c>
      <c r="P146" s="27">
        <f t="shared" si="51"/>
        <v>254580.74928000342</v>
      </c>
    </row>
    <row r="147" spans="1:19">
      <c r="A147" s="31">
        <v>40057</v>
      </c>
      <c r="C147" s="6">
        <v>139</v>
      </c>
      <c r="D147" s="29">
        <f t="shared" si="42"/>
        <v>15972</v>
      </c>
      <c r="E147" s="29">
        <f t="shared" si="47"/>
        <v>2220108</v>
      </c>
      <c r="F147" s="29">
        <f t="shared" si="43"/>
        <v>-654892</v>
      </c>
      <c r="G147" s="34">
        <f>+Inputs!$D$3</f>
        <v>0.37951000000000001</v>
      </c>
      <c r="I147" s="27">
        <f t="shared" si="48"/>
        <v>2875000</v>
      </c>
      <c r="K147" s="27">
        <f t="shared" si="44"/>
        <v>15972</v>
      </c>
      <c r="L147" s="27">
        <f t="shared" si="49"/>
        <v>2220108</v>
      </c>
      <c r="M147" s="27">
        <f t="shared" si="45"/>
        <v>6061.5337200000004</v>
      </c>
      <c r="N147" s="27">
        <f t="shared" si="46"/>
        <v>6061.5337200000004</v>
      </c>
      <c r="O147" s="27">
        <f t="shared" si="50"/>
        <v>-248519.21556000342</v>
      </c>
      <c r="P147" s="27">
        <f t="shared" si="51"/>
        <v>248519.21556000342</v>
      </c>
    </row>
    <row r="148" spans="1:19">
      <c r="A148" s="30">
        <v>40087</v>
      </c>
      <c r="C148" s="6">
        <v>140</v>
      </c>
      <c r="D148" s="29">
        <f t="shared" si="42"/>
        <v>15972</v>
      </c>
      <c r="E148" s="29">
        <f t="shared" si="47"/>
        <v>2236080</v>
      </c>
      <c r="F148" s="29">
        <f t="shared" si="43"/>
        <v>-638920</v>
      </c>
      <c r="G148" s="34">
        <f>+Inputs!$D$3</f>
        <v>0.37951000000000001</v>
      </c>
      <c r="I148" s="27">
        <f t="shared" si="48"/>
        <v>2875000</v>
      </c>
      <c r="K148" s="27">
        <f t="shared" si="44"/>
        <v>15972</v>
      </c>
      <c r="L148" s="27">
        <f t="shared" si="49"/>
        <v>2236080</v>
      </c>
      <c r="M148" s="27">
        <f t="shared" si="45"/>
        <v>6061.5337200000004</v>
      </c>
      <c r="N148" s="27">
        <f t="shared" si="46"/>
        <v>6061.5337200000004</v>
      </c>
      <c r="O148" s="27">
        <f t="shared" si="50"/>
        <v>-242457.68184000341</v>
      </c>
      <c r="P148" s="27">
        <f t="shared" si="51"/>
        <v>242457.68184000341</v>
      </c>
    </row>
    <row r="149" spans="1:19">
      <c r="A149" s="31">
        <v>40118</v>
      </c>
      <c r="C149" s="6">
        <v>141</v>
      </c>
      <c r="D149" s="29">
        <f t="shared" si="42"/>
        <v>15972</v>
      </c>
      <c r="E149" s="29">
        <f t="shared" si="47"/>
        <v>2252052</v>
      </c>
      <c r="F149" s="29">
        <f t="shared" si="43"/>
        <v>-622948</v>
      </c>
      <c r="G149" s="34">
        <f>+Inputs!$D$3</f>
        <v>0.37951000000000001</v>
      </c>
      <c r="I149" s="27">
        <f t="shared" si="48"/>
        <v>2875000</v>
      </c>
      <c r="K149" s="27">
        <f t="shared" si="44"/>
        <v>15972</v>
      </c>
      <c r="L149" s="27">
        <f t="shared" si="49"/>
        <v>2252052</v>
      </c>
      <c r="M149" s="27">
        <f t="shared" si="45"/>
        <v>6061.5337200000004</v>
      </c>
      <c r="N149" s="27">
        <f t="shared" si="46"/>
        <v>6061.5337200000004</v>
      </c>
      <c r="O149" s="27">
        <f t="shared" si="50"/>
        <v>-236396.1481200034</v>
      </c>
      <c r="P149" s="27">
        <f t="shared" si="51"/>
        <v>236396.1481200034</v>
      </c>
    </row>
    <row r="150" spans="1:19">
      <c r="A150" s="30">
        <v>40148</v>
      </c>
      <c r="C150" s="6">
        <v>142</v>
      </c>
      <c r="D150" s="29">
        <f t="shared" si="42"/>
        <v>15972</v>
      </c>
      <c r="E150" s="29">
        <f t="shared" si="47"/>
        <v>2268024</v>
      </c>
      <c r="F150" s="29">
        <f t="shared" si="43"/>
        <v>-606976</v>
      </c>
      <c r="G150" s="34">
        <f>+Inputs!$D$3</f>
        <v>0.37951000000000001</v>
      </c>
      <c r="I150" s="27">
        <f t="shared" si="48"/>
        <v>2875000</v>
      </c>
      <c r="K150" s="27">
        <f t="shared" si="44"/>
        <v>15972</v>
      </c>
      <c r="L150" s="27">
        <f t="shared" si="49"/>
        <v>2268024</v>
      </c>
      <c r="M150" s="27">
        <f t="shared" si="45"/>
        <v>6061.5337200000004</v>
      </c>
      <c r="N150" s="27">
        <f t="shared" si="46"/>
        <v>6061.5337200000004</v>
      </c>
      <c r="O150" s="27">
        <f t="shared" si="50"/>
        <v>-230334.6144000034</v>
      </c>
      <c r="P150" s="27">
        <f t="shared" si="51"/>
        <v>230334.6144000034</v>
      </c>
    </row>
    <row r="151" spans="1:19" s="237" customFormat="1">
      <c r="A151" s="243">
        <v>40179</v>
      </c>
      <c r="C151" s="238">
        <v>143</v>
      </c>
      <c r="D151" s="239">
        <f>ROUND(-($F$150/60)*1,0)</f>
        <v>10116</v>
      </c>
      <c r="E151" s="239">
        <f t="shared" si="47"/>
        <v>2278140</v>
      </c>
      <c r="F151" s="239">
        <f t="shared" si="43"/>
        <v>-596860</v>
      </c>
      <c r="G151" s="240">
        <f>+Inputs!$D$3</f>
        <v>0.37951000000000001</v>
      </c>
      <c r="I151" s="241">
        <f t="shared" si="48"/>
        <v>2875000</v>
      </c>
      <c r="K151" s="241">
        <f t="shared" si="44"/>
        <v>10116</v>
      </c>
      <c r="L151" s="241">
        <f t="shared" si="49"/>
        <v>2278140</v>
      </c>
      <c r="M151" s="241">
        <f t="shared" si="45"/>
        <v>3839.1231600000001</v>
      </c>
      <c r="N151" s="241">
        <f t="shared" si="46"/>
        <v>3839.1231600000001</v>
      </c>
      <c r="O151" s="241">
        <f t="shared" si="50"/>
        <v>-226495.49124000341</v>
      </c>
      <c r="P151" s="241">
        <f t="shared" si="51"/>
        <v>226495.49124000341</v>
      </c>
      <c r="Q151" s="242"/>
      <c r="R151" s="242"/>
      <c r="S151" s="242"/>
    </row>
    <row r="152" spans="1:19" s="237" customFormat="1">
      <c r="A152" s="236">
        <v>40210</v>
      </c>
      <c r="C152" s="238">
        <v>144</v>
      </c>
      <c r="D152" s="239">
        <f t="shared" ref="D152:D210" si="52">ROUND(-($F$150/60)*1,0)</f>
        <v>10116</v>
      </c>
      <c r="E152" s="239">
        <f t="shared" si="47"/>
        <v>2288256</v>
      </c>
      <c r="F152" s="239">
        <f t="shared" si="43"/>
        <v>-586744</v>
      </c>
      <c r="G152" s="240">
        <f>+Inputs!$D$3</f>
        <v>0.37951000000000001</v>
      </c>
      <c r="I152" s="241">
        <f t="shared" si="48"/>
        <v>2875000</v>
      </c>
      <c r="K152" s="241">
        <f t="shared" si="44"/>
        <v>10116</v>
      </c>
      <c r="L152" s="241">
        <f t="shared" si="49"/>
        <v>2288256</v>
      </c>
      <c r="M152" s="241">
        <f t="shared" si="45"/>
        <v>3839.1231600000001</v>
      </c>
      <c r="N152" s="241">
        <f t="shared" si="46"/>
        <v>3839.1231600000001</v>
      </c>
      <c r="O152" s="241">
        <f t="shared" si="50"/>
        <v>-222656.36808000342</v>
      </c>
      <c r="P152" s="241">
        <f t="shared" si="51"/>
        <v>222656.36808000342</v>
      </c>
      <c r="Q152" s="242"/>
      <c r="R152" s="242"/>
      <c r="S152" s="242"/>
    </row>
    <row r="153" spans="1:19" s="237" customFormat="1">
      <c r="A153" s="243">
        <v>40238</v>
      </c>
      <c r="C153" s="238">
        <v>145</v>
      </c>
      <c r="D153" s="239">
        <f t="shared" si="52"/>
        <v>10116</v>
      </c>
      <c r="E153" s="239">
        <f t="shared" si="47"/>
        <v>2298372</v>
      </c>
      <c r="F153" s="239">
        <f t="shared" si="43"/>
        <v>-576628</v>
      </c>
      <c r="G153" s="240">
        <f>+Inputs!$D$3</f>
        <v>0.37951000000000001</v>
      </c>
      <c r="I153" s="241">
        <f t="shared" si="48"/>
        <v>2875000</v>
      </c>
      <c r="K153" s="241">
        <f t="shared" si="44"/>
        <v>10116</v>
      </c>
      <c r="L153" s="241">
        <f t="shared" si="49"/>
        <v>2298372</v>
      </c>
      <c r="M153" s="241">
        <f t="shared" si="45"/>
        <v>3839.1231600000001</v>
      </c>
      <c r="N153" s="241">
        <f t="shared" si="46"/>
        <v>3839.1231600000001</v>
      </c>
      <c r="O153" s="241">
        <f t="shared" si="50"/>
        <v>-218817.24492000343</v>
      </c>
      <c r="P153" s="241">
        <f t="shared" si="51"/>
        <v>218817.24492000343</v>
      </c>
      <c r="Q153" s="242"/>
      <c r="R153" s="242"/>
      <c r="S153" s="242"/>
    </row>
    <row r="154" spans="1:19" s="237" customFormat="1">
      <c r="A154" s="236">
        <v>40269</v>
      </c>
      <c r="C154" s="238">
        <v>146</v>
      </c>
      <c r="D154" s="239">
        <f t="shared" si="52"/>
        <v>10116</v>
      </c>
      <c r="E154" s="239">
        <f t="shared" si="47"/>
        <v>2308488</v>
      </c>
      <c r="F154" s="239">
        <f t="shared" si="43"/>
        <v>-566512</v>
      </c>
      <c r="G154" s="240">
        <f>+Inputs!$D$3</f>
        <v>0.37951000000000001</v>
      </c>
      <c r="I154" s="241">
        <f t="shared" si="48"/>
        <v>2875000</v>
      </c>
      <c r="K154" s="241">
        <f t="shared" si="44"/>
        <v>10116</v>
      </c>
      <c r="L154" s="241">
        <f t="shared" si="49"/>
        <v>2308488</v>
      </c>
      <c r="M154" s="241">
        <f t="shared" si="45"/>
        <v>3839.1231600000001</v>
      </c>
      <c r="N154" s="241">
        <f t="shared" si="46"/>
        <v>3839.1231600000001</v>
      </c>
      <c r="O154" s="241">
        <f t="shared" si="50"/>
        <v>-214978.12176000344</v>
      </c>
      <c r="P154" s="241">
        <f t="shared" si="51"/>
        <v>214978.12176000344</v>
      </c>
      <c r="Q154" s="242"/>
      <c r="R154" s="242"/>
      <c r="S154" s="242"/>
    </row>
    <row r="155" spans="1:19" s="237" customFormat="1">
      <c r="A155" s="243">
        <v>40299</v>
      </c>
      <c r="C155" s="238">
        <v>147</v>
      </c>
      <c r="D155" s="239">
        <f t="shared" si="52"/>
        <v>10116</v>
      </c>
      <c r="E155" s="239">
        <f t="shared" si="47"/>
        <v>2318604</v>
      </c>
      <c r="F155" s="239">
        <f t="shared" si="43"/>
        <v>-556396</v>
      </c>
      <c r="G155" s="240">
        <f>+Inputs!$D$3</f>
        <v>0.37951000000000001</v>
      </c>
      <c r="I155" s="241">
        <f t="shared" si="48"/>
        <v>2875000</v>
      </c>
      <c r="K155" s="241">
        <f t="shared" si="44"/>
        <v>10116</v>
      </c>
      <c r="L155" s="241">
        <f t="shared" si="49"/>
        <v>2318604</v>
      </c>
      <c r="M155" s="241">
        <f t="shared" si="45"/>
        <v>3839.1231600000001</v>
      </c>
      <c r="N155" s="241">
        <f t="shared" si="46"/>
        <v>3839.1231600000001</v>
      </c>
      <c r="O155" s="241">
        <f t="shared" si="50"/>
        <v>-211138.99860000346</v>
      </c>
      <c r="P155" s="241">
        <f t="shared" si="51"/>
        <v>211138.99860000346</v>
      </c>
      <c r="Q155" s="242"/>
      <c r="R155" s="242"/>
      <c r="S155" s="242"/>
    </row>
    <row r="156" spans="1:19" s="237" customFormat="1">
      <c r="A156" s="236">
        <v>40330</v>
      </c>
      <c r="C156" s="238">
        <v>148</v>
      </c>
      <c r="D156" s="239">
        <f t="shared" si="52"/>
        <v>10116</v>
      </c>
      <c r="E156" s="239">
        <f t="shared" si="47"/>
        <v>2328720</v>
      </c>
      <c r="F156" s="239">
        <f t="shared" si="43"/>
        <v>-546280</v>
      </c>
      <c r="G156" s="240">
        <f>+Inputs!$D$3</f>
        <v>0.37951000000000001</v>
      </c>
      <c r="I156" s="241">
        <f t="shared" si="48"/>
        <v>2875000</v>
      </c>
      <c r="K156" s="241">
        <f t="shared" si="44"/>
        <v>10116</v>
      </c>
      <c r="L156" s="241">
        <f t="shared" si="49"/>
        <v>2328720</v>
      </c>
      <c r="M156" s="241">
        <f t="shared" si="45"/>
        <v>3839.1231600000001</v>
      </c>
      <c r="N156" s="241">
        <f t="shared" si="46"/>
        <v>3839.1231600000001</v>
      </c>
      <c r="O156" s="241">
        <f t="shared" si="50"/>
        <v>-207299.87544000347</v>
      </c>
      <c r="P156" s="241">
        <f t="shared" si="51"/>
        <v>207299.87544000347</v>
      </c>
      <c r="Q156" s="242"/>
      <c r="R156" s="242"/>
      <c r="S156" s="242"/>
    </row>
    <row r="157" spans="1:19" s="237" customFormat="1">
      <c r="A157" s="243">
        <v>40360</v>
      </c>
      <c r="C157" s="238">
        <v>149</v>
      </c>
      <c r="D157" s="239">
        <f t="shared" si="52"/>
        <v>10116</v>
      </c>
      <c r="E157" s="239">
        <f t="shared" si="47"/>
        <v>2338836</v>
      </c>
      <c r="F157" s="239">
        <f t="shared" si="43"/>
        <v>-536164</v>
      </c>
      <c r="G157" s="240">
        <f>+Inputs!$D$3</f>
        <v>0.37951000000000001</v>
      </c>
      <c r="I157" s="241">
        <f t="shared" si="48"/>
        <v>2875000</v>
      </c>
      <c r="K157" s="241">
        <f t="shared" si="44"/>
        <v>10116</v>
      </c>
      <c r="L157" s="241">
        <f t="shared" si="49"/>
        <v>2338836</v>
      </c>
      <c r="M157" s="241">
        <f t="shared" si="45"/>
        <v>3839.1231600000001</v>
      </c>
      <c r="N157" s="241">
        <f t="shared" si="46"/>
        <v>3839.1231600000001</v>
      </c>
      <c r="O157" s="241">
        <f t="shared" si="50"/>
        <v>-203460.75228000348</v>
      </c>
      <c r="P157" s="241">
        <f t="shared" si="51"/>
        <v>203460.75228000348</v>
      </c>
      <c r="Q157" s="242"/>
      <c r="R157" s="242"/>
      <c r="S157" s="242"/>
    </row>
    <row r="158" spans="1:19" s="237" customFormat="1">
      <c r="A158" s="236">
        <v>40391</v>
      </c>
      <c r="C158" s="238">
        <v>150</v>
      </c>
      <c r="D158" s="239">
        <f t="shared" si="52"/>
        <v>10116</v>
      </c>
      <c r="E158" s="239">
        <f t="shared" si="47"/>
        <v>2348952</v>
      </c>
      <c r="F158" s="239">
        <f t="shared" si="43"/>
        <v>-526048</v>
      </c>
      <c r="G158" s="240">
        <f>+Inputs!$D$3</f>
        <v>0.37951000000000001</v>
      </c>
      <c r="I158" s="241">
        <f t="shared" si="48"/>
        <v>2875000</v>
      </c>
      <c r="K158" s="241">
        <f t="shared" si="44"/>
        <v>10116</v>
      </c>
      <c r="L158" s="241">
        <f t="shared" si="49"/>
        <v>2348952</v>
      </c>
      <c r="M158" s="241">
        <f t="shared" si="45"/>
        <v>3839.1231600000001</v>
      </c>
      <c r="N158" s="241">
        <f t="shared" si="46"/>
        <v>3839.1231600000001</v>
      </c>
      <c r="O158" s="241">
        <f t="shared" si="50"/>
        <v>-199621.62912000349</v>
      </c>
      <c r="P158" s="241">
        <f t="shared" si="51"/>
        <v>199621.62912000349</v>
      </c>
      <c r="Q158" s="242"/>
      <c r="R158" s="242"/>
      <c r="S158" s="242"/>
    </row>
    <row r="159" spans="1:19" s="237" customFormat="1">
      <c r="A159" s="243">
        <v>40422</v>
      </c>
      <c r="C159" s="238">
        <v>151</v>
      </c>
      <c r="D159" s="239">
        <f t="shared" si="52"/>
        <v>10116</v>
      </c>
      <c r="E159" s="239">
        <f t="shared" si="47"/>
        <v>2359068</v>
      </c>
      <c r="F159" s="239">
        <f t="shared" si="43"/>
        <v>-515932</v>
      </c>
      <c r="G159" s="240">
        <f>+Inputs!$D$3</f>
        <v>0.37951000000000001</v>
      </c>
      <c r="I159" s="241">
        <f t="shared" si="48"/>
        <v>2875000</v>
      </c>
      <c r="K159" s="241">
        <f t="shared" si="44"/>
        <v>10116</v>
      </c>
      <c r="L159" s="241">
        <f t="shared" si="49"/>
        <v>2359068</v>
      </c>
      <c r="M159" s="241">
        <f t="shared" si="45"/>
        <v>3839.1231600000001</v>
      </c>
      <c r="N159" s="241">
        <f t="shared" si="46"/>
        <v>3839.1231600000001</v>
      </c>
      <c r="O159" s="241">
        <f t="shared" si="50"/>
        <v>-195782.5059600035</v>
      </c>
      <c r="P159" s="241">
        <f t="shared" si="51"/>
        <v>195782.5059600035</v>
      </c>
      <c r="Q159" s="242"/>
      <c r="R159" s="242"/>
      <c r="S159" s="242"/>
    </row>
    <row r="160" spans="1:19" s="237" customFormat="1">
      <c r="A160" s="236">
        <v>40452</v>
      </c>
      <c r="C160" s="238">
        <v>152</v>
      </c>
      <c r="D160" s="239">
        <f t="shared" si="52"/>
        <v>10116</v>
      </c>
      <c r="E160" s="239">
        <f t="shared" si="47"/>
        <v>2369184</v>
      </c>
      <c r="F160" s="239">
        <f t="shared" si="43"/>
        <v>-505816</v>
      </c>
      <c r="G160" s="240">
        <f>+Inputs!$D$3</f>
        <v>0.37951000000000001</v>
      </c>
      <c r="I160" s="241">
        <f t="shared" si="48"/>
        <v>2875000</v>
      </c>
      <c r="K160" s="241">
        <f t="shared" si="44"/>
        <v>10116</v>
      </c>
      <c r="L160" s="241">
        <f t="shared" si="49"/>
        <v>2369184</v>
      </c>
      <c r="M160" s="241">
        <f t="shared" si="45"/>
        <v>3839.1231600000001</v>
      </c>
      <c r="N160" s="241">
        <f t="shared" si="46"/>
        <v>3839.1231600000001</v>
      </c>
      <c r="O160" s="241">
        <f t="shared" si="50"/>
        <v>-191943.38280000351</v>
      </c>
      <c r="P160" s="241">
        <f t="shared" si="51"/>
        <v>191943.38280000351</v>
      </c>
      <c r="Q160" s="242"/>
      <c r="R160" s="242"/>
      <c r="S160" s="242"/>
    </row>
    <row r="161" spans="1:19" s="237" customFormat="1">
      <c r="A161" s="243">
        <v>40483</v>
      </c>
      <c r="C161" s="238">
        <v>153</v>
      </c>
      <c r="D161" s="239">
        <f t="shared" si="52"/>
        <v>10116</v>
      </c>
      <c r="E161" s="239">
        <f t="shared" si="47"/>
        <v>2379300</v>
      </c>
      <c r="F161" s="239">
        <f t="shared" si="43"/>
        <v>-495700</v>
      </c>
      <c r="G161" s="240">
        <f>+Inputs!$D$3</f>
        <v>0.37951000000000001</v>
      </c>
      <c r="I161" s="241">
        <f t="shared" si="48"/>
        <v>2875000</v>
      </c>
      <c r="K161" s="241">
        <f t="shared" si="44"/>
        <v>10116</v>
      </c>
      <c r="L161" s="241">
        <f t="shared" si="49"/>
        <v>2379300</v>
      </c>
      <c r="M161" s="241">
        <f t="shared" si="45"/>
        <v>3839.1231600000001</v>
      </c>
      <c r="N161" s="241">
        <f t="shared" si="46"/>
        <v>3839.1231600000001</v>
      </c>
      <c r="O161" s="241">
        <f t="shared" si="50"/>
        <v>-188104.25964000353</v>
      </c>
      <c r="P161" s="241">
        <f t="shared" si="51"/>
        <v>188104.25964000353</v>
      </c>
      <c r="Q161" s="242"/>
      <c r="R161" s="242"/>
      <c r="S161" s="242"/>
    </row>
    <row r="162" spans="1:19" s="237" customFormat="1">
      <c r="A162" s="236">
        <v>40513</v>
      </c>
      <c r="C162" s="238">
        <v>154</v>
      </c>
      <c r="D162" s="239">
        <f t="shared" si="52"/>
        <v>10116</v>
      </c>
      <c r="E162" s="239">
        <f t="shared" si="47"/>
        <v>2389416</v>
      </c>
      <c r="F162" s="239">
        <f t="shared" si="43"/>
        <v>-485584</v>
      </c>
      <c r="G162" s="240">
        <f>+Inputs!$D$3</f>
        <v>0.37951000000000001</v>
      </c>
      <c r="I162" s="241">
        <f t="shared" si="48"/>
        <v>2875000</v>
      </c>
      <c r="K162" s="241">
        <f t="shared" si="44"/>
        <v>10116</v>
      </c>
      <c r="L162" s="241">
        <f t="shared" si="49"/>
        <v>2389416</v>
      </c>
      <c r="M162" s="241">
        <f t="shared" si="45"/>
        <v>3839.1231600000001</v>
      </c>
      <c r="N162" s="241">
        <f t="shared" si="46"/>
        <v>3839.1231600000001</v>
      </c>
      <c r="O162" s="241">
        <f t="shared" si="50"/>
        <v>-184265.13648000354</v>
      </c>
      <c r="P162" s="241">
        <f t="shared" si="51"/>
        <v>184265.13648000354</v>
      </c>
      <c r="Q162" s="242"/>
      <c r="R162" s="242"/>
      <c r="S162" s="242"/>
    </row>
    <row r="163" spans="1:19" s="237" customFormat="1">
      <c r="A163" s="243">
        <v>40544</v>
      </c>
      <c r="C163" s="238">
        <v>155</v>
      </c>
      <c r="D163" s="239">
        <f t="shared" si="52"/>
        <v>10116</v>
      </c>
      <c r="E163" s="239">
        <f t="shared" si="47"/>
        <v>2399532</v>
      </c>
      <c r="F163" s="239">
        <f t="shared" si="43"/>
        <v>-475468</v>
      </c>
      <c r="G163" s="240">
        <f>+Inputs!$D$3</f>
        <v>0.37951000000000001</v>
      </c>
      <c r="I163" s="241">
        <f t="shared" si="48"/>
        <v>2875000</v>
      </c>
      <c r="K163" s="241">
        <f t="shared" si="44"/>
        <v>10116</v>
      </c>
      <c r="L163" s="241">
        <f t="shared" si="49"/>
        <v>2399532</v>
      </c>
      <c r="M163" s="241">
        <f t="shared" si="45"/>
        <v>3839.1231600000001</v>
      </c>
      <c r="N163" s="241">
        <f t="shared" si="46"/>
        <v>3839.1231600000001</v>
      </c>
      <c r="O163" s="241">
        <f t="shared" si="50"/>
        <v>-180426.01332000355</v>
      </c>
      <c r="P163" s="241">
        <f t="shared" si="51"/>
        <v>180426.01332000355</v>
      </c>
      <c r="Q163" s="242"/>
      <c r="R163" s="242"/>
      <c r="S163" s="242"/>
    </row>
    <row r="164" spans="1:19" s="237" customFormat="1">
      <c r="A164" s="236">
        <v>40575</v>
      </c>
      <c r="C164" s="238">
        <v>156</v>
      </c>
      <c r="D164" s="239">
        <f t="shared" si="52"/>
        <v>10116</v>
      </c>
      <c r="E164" s="239">
        <f t="shared" si="47"/>
        <v>2409648</v>
      </c>
      <c r="F164" s="239">
        <f t="shared" si="43"/>
        <v>-465352</v>
      </c>
      <c r="G164" s="240">
        <f>+Inputs!$D$3</f>
        <v>0.37951000000000001</v>
      </c>
      <c r="I164" s="241">
        <f t="shared" si="48"/>
        <v>2875000</v>
      </c>
      <c r="K164" s="241">
        <f t="shared" si="44"/>
        <v>10116</v>
      </c>
      <c r="L164" s="241">
        <f t="shared" si="49"/>
        <v>2409648</v>
      </c>
      <c r="M164" s="241">
        <f t="shared" si="45"/>
        <v>3839.1231600000001</v>
      </c>
      <c r="N164" s="241">
        <f t="shared" si="46"/>
        <v>3839.1231600000001</v>
      </c>
      <c r="O164" s="241">
        <f t="shared" si="50"/>
        <v>-176586.89016000356</v>
      </c>
      <c r="P164" s="241">
        <f t="shared" si="51"/>
        <v>176586.89016000356</v>
      </c>
      <c r="Q164" s="242"/>
      <c r="R164" s="242"/>
      <c r="S164" s="242"/>
    </row>
    <row r="165" spans="1:19" s="237" customFormat="1">
      <c r="A165" s="243">
        <v>40603</v>
      </c>
      <c r="C165" s="238">
        <v>157</v>
      </c>
      <c r="D165" s="239">
        <f t="shared" si="52"/>
        <v>10116</v>
      </c>
      <c r="E165" s="239">
        <f t="shared" si="47"/>
        <v>2419764</v>
      </c>
      <c r="F165" s="239">
        <f t="shared" si="43"/>
        <v>-455236</v>
      </c>
      <c r="G165" s="240">
        <f>+Inputs!$D$3</f>
        <v>0.37951000000000001</v>
      </c>
      <c r="I165" s="241">
        <f t="shared" si="48"/>
        <v>2875000</v>
      </c>
      <c r="K165" s="241">
        <f t="shared" si="44"/>
        <v>10116</v>
      </c>
      <c r="L165" s="241">
        <f t="shared" si="49"/>
        <v>2419764</v>
      </c>
      <c r="M165" s="241">
        <f t="shared" si="45"/>
        <v>3839.1231600000001</v>
      </c>
      <c r="N165" s="241">
        <f t="shared" si="46"/>
        <v>3839.1231600000001</v>
      </c>
      <c r="O165" s="241">
        <f t="shared" si="50"/>
        <v>-172747.76700000357</v>
      </c>
      <c r="P165" s="241">
        <f t="shared" si="51"/>
        <v>172747.76700000357</v>
      </c>
      <c r="Q165" s="242"/>
      <c r="R165" s="242"/>
      <c r="S165" s="242"/>
    </row>
    <row r="166" spans="1:19" s="237" customFormat="1">
      <c r="A166" s="236">
        <v>40634</v>
      </c>
      <c r="C166" s="238">
        <v>158</v>
      </c>
      <c r="D166" s="239">
        <f t="shared" si="52"/>
        <v>10116</v>
      </c>
      <c r="E166" s="239">
        <f t="shared" si="47"/>
        <v>2429880</v>
      </c>
      <c r="F166" s="239">
        <f t="shared" si="43"/>
        <v>-445120</v>
      </c>
      <c r="G166" s="240">
        <f>+Inputs!$D$3</f>
        <v>0.37951000000000001</v>
      </c>
      <c r="I166" s="241">
        <f t="shared" si="48"/>
        <v>2875000</v>
      </c>
      <c r="K166" s="241">
        <f t="shared" si="44"/>
        <v>10116</v>
      </c>
      <c r="L166" s="241">
        <f t="shared" si="49"/>
        <v>2429880</v>
      </c>
      <c r="M166" s="241">
        <f t="shared" si="45"/>
        <v>3839.1231600000001</v>
      </c>
      <c r="N166" s="241">
        <f t="shared" si="46"/>
        <v>3839.1231600000001</v>
      </c>
      <c r="O166" s="241">
        <f t="shared" si="50"/>
        <v>-168908.64384000358</v>
      </c>
      <c r="P166" s="241">
        <f t="shared" si="51"/>
        <v>168908.64384000358</v>
      </c>
      <c r="Q166" s="242"/>
      <c r="R166" s="242"/>
      <c r="S166" s="242"/>
    </row>
    <row r="167" spans="1:19" s="237" customFormat="1">
      <c r="A167" s="243">
        <v>40664</v>
      </c>
      <c r="C167" s="238">
        <v>159</v>
      </c>
      <c r="D167" s="239">
        <f t="shared" si="52"/>
        <v>10116</v>
      </c>
      <c r="E167" s="239">
        <f t="shared" si="47"/>
        <v>2439996</v>
      </c>
      <c r="F167" s="239">
        <f t="shared" si="43"/>
        <v>-435004</v>
      </c>
      <c r="G167" s="240">
        <f>+Inputs!$D$3</f>
        <v>0.37951000000000001</v>
      </c>
      <c r="I167" s="241">
        <f t="shared" si="48"/>
        <v>2875000</v>
      </c>
      <c r="K167" s="241">
        <f t="shared" si="44"/>
        <v>10116</v>
      </c>
      <c r="L167" s="241">
        <f t="shared" si="49"/>
        <v>2439996</v>
      </c>
      <c r="M167" s="241">
        <f t="shared" si="45"/>
        <v>3839.1231600000001</v>
      </c>
      <c r="N167" s="241">
        <f t="shared" si="46"/>
        <v>3839.1231600000001</v>
      </c>
      <c r="O167" s="241">
        <f t="shared" si="50"/>
        <v>-165069.5206800036</v>
      </c>
      <c r="P167" s="241">
        <f t="shared" si="51"/>
        <v>165069.5206800036</v>
      </c>
      <c r="Q167" s="242"/>
      <c r="R167" s="242"/>
      <c r="S167" s="242"/>
    </row>
    <row r="168" spans="1:19" s="237" customFormat="1">
      <c r="A168" s="236">
        <v>40695</v>
      </c>
      <c r="C168" s="238">
        <v>160</v>
      </c>
      <c r="D168" s="239">
        <f t="shared" si="52"/>
        <v>10116</v>
      </c>
      <c r="E168" s="239">
        <f t="shared" si="47"/>
        <v>2450112</v>
      </c>
      <c r="F168" s="239">
        <f t="shared" si="43"/>
        <v>-424888</v>
      </c>
      <c r="G168" s="240">
        <f>+Inputs!$D$3</f>
        <v>0.37951000000000001</v>
      </c>
      <c r="I168" s="241">
        <f t="shared" si="48"/>
        <v>2875000</v>
      </c>
      <c r="K168" s="241">
        <f t="shared" si="44"/>
        <v>10116</v>
      </c>
      <c r="L168" s="241">
        <f t="shared" si="49"/>
        <v>2450112</v>
      </c>
      <c r="M168" s="241">
        <f t="shared" si="45"/>
        <v>3839.1231600000001</v>
      </c>
      <c r="N168" s="241">
        <f t="shared" si="46"/>
        <v>3839.1231600000001</v>
      </c>
      <c r="O168" s="241">
        <f t="shared" si="50"/>
        <v>-161230.39752000361</v>
      </c>
      <c r="P168" s="241">
        <f t="shared" si="51"/>
        <v>161230.39752000361</v>
      </c>
      <c r="Q168" s="242"/>
      <c r="R168" s="242"/>
      <c r="S168" s="242"/>
    </row>
    <row r="169" spans="1:19" s="237" customFormat="1">
      <c r="A169" s="243">
        <v>40725</v>
      </c>
      <c r="C169" s="238">
        <v>161</v>
      </c>
      <c r="D169" s="239">
        <f t="shared" si="52"/>
        <v>10116</v>
      </c>
      <c r="E169" s="239">
        <f t="shared" si="47"/>
        <v>2460228</v>
      </c>
      <c r="F169" s="239">
        <f t="shared" ref="F169:F188" si="53">$B$9+E169</f>
        <v>-414772</v>
      </c>
      <c r="G169" s="240">
        <f>+Inputs!$D$3</f>
        <v>0.37951000000000001</v>
      </c>
      <c r="I169" s="241">
        <f t="shared" si="48"/>
        <v>2875000</v>
      </c>
      <c r="K169" s="241">
        <f t="shared" ref="K169:K188" si="54">D169</f>
        <v>10116</v>
      </c>
      <c r="L169" s="241">
        <f t="shared" si="49"/>
        <v>2460228</v>
      </c>
      <c r="M169" s="241">
        <f t="shared" ref="M169:M188" si="55">K169*G169</f>
        <v>3839.1231600000001</v>
      </c>
      <c r="N169" s="241">
        <f t="shared" ref="N169:N188" si="56">M169-J169</f>
        <v>3839.1231600000001</v>
      </c>
      <c r="O169" s="241">
        <f t="shared" si="50"/>
        <v>-157391.27436000362</v>
      </c>
      <c r="P169" s="241">
        <f t="shared" si="51"/>
        <v>157391.27436000362</v>
      </c>
      <c r="Q169" s="242"/>
      <c r="R169" s="242"/>
      <c r="S169" s="242"/>
    </row>
    <row r="170" spans="1:19" s="237" customFormat="1">
      <c r="A170" s="236">
        <v>40756</v>
      </c>
      <c r="C170" s="238">
        <v>162</v>
      </c>
      <c r="D170" s="239">
        <f t="shared" si="52"/>
        <v>10116</v>
      </c>
      <c r="E170" s="239">
        <f t="shared" ref="E170:E188" si="57">+E169+D170</f>
        <v>2470344</v>
      </c>
      <c r="F170" s="239">
        <f t="shared" si="53"/>
        <v>-404656</v>
      </c>
      <c r="G170" s="240">
        <f>+Inputs!$D$3</f>
        <v>0.37951000000000001</v>
      </c>
      <c r="I170" s="241">
        <f t="shared" ref="I170:I188" si="58">+I169+H170</f>
        <v>2875000</v>
      </c>
      <c r="K170" s="241">
        <f t="shared" si="54"/>
        <v>10116</v>
      </c>
      <c r="L170" s="241">
        <f t="shared" ref="L170:L188" si="59">+L169+K170</f>
        <v>2470344</v>
      </c>
      <c r="M170" s="241">
        <f t="shared" si="55"/>
        <v>3839.1231600000001</v>
      </c>
      <c r="N170" s="241">
        <f t="shared" si="56"/>
        <v>3839.1231600000001</v>
      </c>
      <c r="O170" s="241">
        <f t="shared" ref="O170:O188" si="60">+O169+N170</f>
        <v>-153552.15120000363</v>
      </c>
      <c r="P170" s="241">
        <f t="shared" ref="P170:P188" si="61">P169-N170</f>
        <v>153552.15120000363</v>
      </c>
      <c r="Q170" s="242"/>
      <c r="R170" s="242"/>
      <c r="S170" s="242"/>
    </row>
    <row r="171" spans="1:19" s="237" customFormat="1">
      <c r="A171" s="243">
        <v>40787</v>
      </c>
      <c r="C171" s="238">
        <v>163</v>
      </c>
      <c r="D171" s="239">
        <f t="shared" si="52"/>
        <v>10116</v>
      </c>
      <c r="E171" s="239">
        <f t="shared" si="57"/>
        <v>2480460</v>
      </c>
      <c r="F171" s="239">
        <f t="shared" si="53"/>
        <v>-394540</v>
      </c>
      <c r="G171" s="240">
        <f>+Inputs!$D$3</f>
        <v>0.37951000000000001</v>
      </c>
      <c r="I171" s="241">
        <f t="shared" si="58"/>
        <v>2875000</v>
      </c>
      <c r="K171" s="241">
        <f t="shared" si="54"/>
        <v>10116</v>
      </c>
      <c r="L171" s="241">
        <f t="shared" si="59"/>
        <v>2480460</v>
      </c>
      <c r="M171" s="241">
        <f t="shared" si="55"/>
        <v>3839.1231600000001</v>
      </c>
      <c r="N171" s="241">
        <f t="shared" si="56"/>
        <v>3839.1231600000001</v>
      </c>
      <c r="O171" s="241">
        <f t="shared" si="60"/>
        <v>-149713.02804000364</v>
      </c>
      <c r="P171" s="241">
        <f t="shared" si="61"/>
        <v>149713.02804000364</v>
      </c>
      <c r="Q171" s="242"/>
      <c r="R171" s="242"/>
      <c r="S171" s="242"/>
    </row>
    <row r="172" spans="1:19" s="237" customFormat="1">
      <c r="A172" s="236">
        <v>40817</v>
      </c>
      <c r="C172" s="238">
        <v>164</v>
      </c>
      <c r="D172" s="239">
        <f t="shared" si="52"/>
        <v>10116</v>
      </c>
      <c r="E172" s="239">
        <f t="shared" si="57"/>
        <v>2490576</v>
      </c>
      <c r="F172" s="239">
        <f t="shared" si="53"/>
        <v>-384424</v>
      </c>
      <c r="G172" s="240">
        <f>+Inputs!$D$3</f>
        <v>0.37951000000000001</v>
      </c>
      <c r="I172" s="241">
        <f t="shared" si="58"/>
        <v>2875000</v>
      </c>
      <c r="K172" s="241">
        <f t="shared" si="54"/>
        <v>10116</v>
      </c>
      <c r="L172" s="241">
        <f t="shared" si="59"/>
        <v>2490576</v>
      </c>
      <c r="M172" s="241">
        <f t="shared" si="55"/>
        <v>3839.1231600000001</v>
      </c>
      <c r="N172" s="241">
        <f t="shared" si="56"/>
        <v>3839.1231600000001</v>
      </c>
      <c r="O172" s="241">
        <f t="shared" si="60"/>
        <v>-145873.90488000365</v>
      </c>
      <c r="P172" s="241">
        <f t="shared" si="61"/>
        <v>145873.90488000365</v>
      </c>
      <c r="Q172" s="242"/>
      <c r="R172" s="242"/>
      <c r="S172" s="242"/>
    </row>
    <row r="173" spans="1:19" s="237" customFormat="1">
      <c r="A173" s="243">
        <v>40848</v>
      </c>
      <c r="C173" s="238">
        <v>165</v>
      </c>
      <c r="D173" s="239">
        <f t="shared" si="52"/>
        <v>10116</v>
      </c>
      <c r="E173" s="239">
        <f t="shared" si="57"/>
        <v>2500692</v>
      </c>
      <c r="F173" s="239">
        <f t="shared" si="53"/>
        <v>-374308</v>
      </c>
      <c r="G173" s="240">
        <f>+Inputs!$D$3</f>
        <v>0.37951000000000001</v>
      </c>
      <c r="I173" s="241">
        <f t="shared" si="58"/>
        <v>2875000</v>
      </c>
      <c r="K173" s="241">
        <f t="shared" si="54"/>
        <v>10116</v>
      </c>
      <c r="L173" s="241">
        <f t="shared" si="59"/>
        <v>2500692</v>
      </c>
      <c r="M173" s="241">
        <f t="shared" si="55"/>
        <v>3839.1231600000001</v>
      </c>
      <c r="N173" s="241">
        <f t="shared" si="56"/>
        <v>3839.1231600000001</v>
      </c>
      <c r="O173" s="241">
        <f t="shared" si="60"/>
        <v>-142034.78172000367</v>
      </c>
      <c r="P173" s="241">
        <f t="shared" si="61"/>
        <v>142034.78172000367</v>
      </c>
      <c r="Q173" s="242"/>
      <c r="R173" s="242"/>
      <c r="S173" s="242"/>
    </row>
    <row r="174" spans="1:19" s="237" customFormat="1">
      <c r="A174" s="236">
        <v>40878</v>
      </c>
      <c r="C174" s="238">
        <v>166</v>
      </c>
      <c r="D174" s="239">
        <f t="shared" si="52"/>
        <v>10116</v>
      </c>
      <c r="E174" s="239">
        <f t="shared" si="57"/>
        <v>2510808</v>
      </c>
      <c r="F174" s="239">
        <f t="shared" si="53"/>
        <v>-364192</v>
      </c>
      <c r="G174" s="240">
        <f>+Inputs!$D$3</f>
        <v>0.37951000000000001</v>
      </c>
      <c r="I174" s="241">
        <f t="shared" si="58"/>
        <v>2875000</v>
      </c>
      <c r="K174" s="241">
        <f t="shared" si="54"/>
        <v>10116</v>
      </c>
      <c r="L174" s="241">
        <f t="shared" si="59"/>
        <v>2510808</v>
      </c>
      <c r="M174" s="241">
        <f t="shared" si="55"/>
        <v>3839.1231600000001</v>
      </c>
      <c r="N174" s="241">
        <f t="shared" si="56"/>
        <v>3839.1231600000001</v>
      </c>
      <c r="O174" s="241">
        <f t="shared" si="60"/>
        <v>-138195.65856000368</v>
      </c>
      <c r="P174" s="241">
        <f t="shared" si="61"/>
        <v>138195.65856000368</v>
      </c>
      <c r="Q174" s="242"/>
      <c r="R174" s="242"/>
      <c r="S174" s="242"/>
    </row>
    <row r="175" spans="1:19" s="237" customFormat="1">
      <c r="A175" s="243">
        <v>40909</v>
      </c>
      <c r="C175" s="238">
        <v>167</v>
      </c>
      <c r="D175" s="239">
        <f t="shared" si="52"/>
        <v>10116</v>
      </c>
      <c r="E175" s="239">
        <f t="shared" si="57"/>
        <v>2520924</v>
      </c>
      <c r="F175" s="239">
        <f t="shared" si="53"/>
        <v>-354076</v>
      </c>
      <c r="G175" s="240">
        <f>+Inputs!$D$3</f>
        <v>0.37951000000000001</v>
      </c>
      <c r="I175" s="241">
        <f t="shared" si="58"/>
        <v>2875000</v>
      </c>
      <c r="K175" s="241">
        <f t="shared" si="54"/>
        <v>10116</v>
      </c>
      <c r="L175" s="241">
        <f t="shared" si="59"/>
        <v>2520924</v>
      </c>
      <c r="M175" s="241">
        <f t="shared" si="55"/>
        <v>3839.1231600000001</v>
      </c>
      <c r="N175" s="241">
        <f t="shared" si="56"/>
        <v>3839.1231600000001</v>
      </c>
      <c r="O175" s="241">
        <f t="shared" si="60"/>
        <v>-134356.53540000369</v>
      </c>
      <c r="P175" s="241">
        <f t="shared" si="61"/>
        <v>134356.53540000369</v>
      </c>
      <c r="Q175" s="242"/>
      <c r="R175" s="242"/>
      <c r="S175" s="242"/>
    </row>
    <row r="176" spans="1:19" s="237" customFormat="1">
      <c r="A176" s="236">
        <v>40940</v>
      </c>
      <c r="C176" s="238">
        <v>168</v>
      </c>
      <c r="D176" s="239">
        <f t="shared" si="52"/>
        <v>10116</v>
      </c>
      <c r="E176" s="239">
        <f t="shared" si="57"/>
        <v>2531040</v>
      </c>
      <c r="F176" s="239">
        <f t="shared" si="53"/>
        <v>-343960</v>
      </c>
      <c r="G176" s="240">
        <f>+Inputs!$D$3</f>
        <v>0.37951000000000001</v>
      </c>
      <c r="I176" s="241">
        <f t="shared" si="58"/>
        <v>2875000</v>
      </c>
      <c r="K176" s="241">
        <f t="shared" si="54"/>
        <v>10116</v>
      </c>
      <c r="L176" s="241">
        <f t="shared" si="59"/>
        <v>2531040</v>
      </c>
      <c r="M176" s="241">
        <f t="shared" si="55"/>
        <v>3839.1231600000001</v>
      </c>
      <c r="N176" s="241">
        <f t="shared" si="56"/>
        <v>3839.1231600000001</v>
      </c>
      <c r="O176" s="241">
        <f t="shared" si="60"/>
        <v>-130517.41224000369</v>
      </c>
      <c r="P176" s="241">
        <f t="shared" si="61"/>
        <v>130517.41224000369</v>
      </c>
      <c r="Q176" s="242"/>
      <c r="R176" s="242"/>
      <c r="S176" s="242"/>
    </row>
    <row r="177" spans="1:19" s="237" customFormat="1">
      <c r="A177" s="243">
        <v>40969</v>
      </c>
      <c r="C177" s="238">
        <v>169</v>
      </c>
      <c r="D177" s="239">
        <f t="shared" si="52"/>
        <v>10116</v>
      </c>
      <c r="E177" s="239">
        <f t="shared" si="57"/>
        <v>2541156</v>
      </c>
      <c r="F177" s="239">
        <f t="shared" si="53"/>
        <v>-333844</v>
      </c>
      <c r="G177" s="240">
        <f>+Inputs!$D$3</f>
        <v>0.37951000000000001</v>
      </c>
      <c r="I177" s="241">
        <f t="shared" si="58"/>
        <v>2875000</v>
      </c>
      <c r="K177" s="241">
        <f t="shared" si="54"/>
        <v>10116</v>
      </c>
      <c r="L177" s="241">
        <f t="shared" si="59"/>
        <v>2541156</v>
      </c>
      <c r="M177" s="241">
        <f t="shared" si="55"/>
        <v>3839.1231600000001</v>
      </c>
      <c r="N177" s="241">
        <f t="shared" si="56"/>
        <v>3839.1231600000001</v>
      </c>
      <c r="O177" s="241">
        <f t="shared" si="60"/>
        <v>-126678.28908000368</v>
      </c>
      <c r="P177" s="241">
        <f t="shared" si="61"/>
        <v>126678.28908000368</v>
      </c>
      <c r="Q177" s="242"/>
      <c r="R177" s="242"/>
      <c r="S177" s="242"/>
    </row>
    <row r="178" spans="1:19" s="237" customFormat="1">
      <c r="A178" s="236">
        <v>41000</v>
      </c>
      <c r="C178" s="238">
        <v>170</v>
      </c>
      <c r="D178" s="239">
        <f t="shared" si="52"/>
        <v>10116</v>
      </c>
      <c r="E178" s="239">
        <f t="shared" si="57"/>
        <v>2551272</v>
      </c>
      <c r="F178" s="239">
        <f t="shared" si="53"/>
        <v>-323728</v>
      </c>
      <c r="G178" s="240">
        <f>+Inputs!$D$3</f>
        <v>0.37951000000000001</v>
      </c>
      <c r="I178" s="241">
        <f t="shared" si="58"/>
        <v>2875000</v>
      </c>
      <c r="K178" s="241">
        <f t="shared" si="54"/>
        <v>10116</v>
      </c>
      <c r="L178" s="241">
        <f t="shared" si="59"/>
        <v>2551272</v>
      </c>
      <c r="M178" s="241">
        <f t="shared" si="55"/>
        <v>3839.1231600000001</v>
      </c>
      <c r="N178" s="241">
        <f t="shared" si="56"/>
        <v>3839.1231600000001</v>
      </c>
      <c r="O178" s="241">
        <f t="shared" si="60"/>
        <v>-122839.16592000368</v>
      </c>
      <c r="P178" s="241">
        <f t="shared" si="61"/>
        <v>122839.16592000368</v>
      </c>
      <c r="Q178" s="242"/>
      <c r="R178" s="242"/>
      <c r="S178" s="242"/>
    </row>
    <row r="179" spans="1:19" s="237" customFormat="1">
      <c r="A179" s="243">
        <v>41030</v>
      </c>
      <c r="C179" s="238">
        <v>171</v>
      </c>
      <c r="D179" s="239">
        <f t="shared" si="52"/>
        <v>10116</v>
      </c>
      <c r="E179" s="239">
        <f t="shared" si="57"/>
        <v>2561388</v>
      </c>
      <c r="F179" s="239">
        <f t="shared" si="53"/>
        <v>-313612</v>
      </c>
      <c r="G179" s="240">
        <f>+Inputs!$D$3</f>
        <v>0.37951000000000001</v>
      </c>
      <c r="I179" s="241">
        <f t="shared" si="58"/>
        <v>2875000</v>
      </c>
      <c r="K179" s="241">
        <f t="shared" si="54"/>
        <v>10116</v>
      </c>
      <c r="L179" s="241">
        <f t="shared" si="59"/>
        <v>2561388</v>
      </c>
      <c r="M179" s="241">
        <f t="shared" si="55"/>
        <v>3839.1231600000001</v>
      </c>
      <c r="N179" s="241">
        <f t="shared" si="56"/>
        <v>3839.1231600000001</v>
      </c>
      <c r="O179" s="241">
        <f t="shared" si="60"/>
        <v>-119000.04276000368</v>
      </c>
      <c r="P179" s="241">
        <f t="shared" si="61"/>
        <v>119000.04276000368</v>
      </c>
      <c r="Q179" s="242"/>
      <c r="R179" s="242"/>
      <c r="S179" s="242"/>
    </row>
    <row r="180" spans="1:19" s="237" customFormat="1">
      <c r="A180" s="236">
        <v>41061</v>
      </c>
      <c r="C180" s="238">
        <v>172</v>
      </c>
      <c r="D180" s="239">
        <f t="shared" si="52"/>
        <v>10116</v>
      </c>
      <c r="E180" s="239">
        <f t="shared" si="57"/>
        <v>2571504</v>
      </c>
      <c r="F180" s="239">
        <f t="shared" si="53"/>
        <v>-303496</v>
      </c>
      <c r="G180" s="240">
        <f>+Inputs!$D$3</f>
        <v>0.37951000000000001</v>
      </c>
      <c r="I180" s="241">
        <f t="shared" si="58"/>
        <v>2875000</v>
      </c>
      <c r="K180" s="241">
        <f t="shared" si="54"/>
        <v>10116</v>
      </c>
      <c r="L180" s="241">
        <f t="shared" si="59"/>
        <v>2571504</v>
      </c>
      <c r="M180" s="241">
        <f t="shared" si="55"/>
        <v>3839.1231600000001</v>
      </c>
      <c r="N180" s="241">
        <f t="shared" si="56"/>
        <v>3839.1231600000001</v>
      </c>
      <c r="O180" s="241">
        <f t="shared" si="60"/>
        <v>-115160.91960000368</v>
      </c>
      <c r="P180" s="241">
        <f t="shared" si="61"/>
        <v>115160.91960000368</v>
      </c>
      <c r="Q180" s="242"/>
      <c r="R180" s="242"/>
      <c r="S180" s="242"/>
    </row>
    <row r="181" spans="1:19" s="237" customFormat="1">
      <c r="A181" s="243">
        <v>41091</v>
      </c>
      <c r="C181" s="238">
        <v>173</v>
      </c>
      <c r="D181" s="239">
        <f t="shared" si="52"/>
        <v>10116</v>
      </c>
      <c r="E181" s="239">
        <f t="shared" si="57"/>
        <v>2581620</v>
      </c>
      <c r="F181" s="239">
        <f t="shared" si="53"/>
        <v>-293380</v>
      </c>
      <c r="G181" s="240">
        <f>+Inputs!$D$3</f>
        <v>0.37951000000000001</v>
      </c>
      <c r="I181" s="241">
        <f t="shared" si="58"/>
        <v>2875000</v>
      </c>
      <c r="K181" s="241">
        <f t="shared" si="54"/>
        <v>10116</v>
      </c>
      <c r="L181" s="241">
        <f t="shared" si="59"/>
        <v>2581620</v>
      </c>
      <c r="M181" s="241">
        <f t="shared" si="55"/>
        <v>3839.1231600000001</v>
      </c>
      <c r="N181" s="241">
        <f t="shared" si="56"/>
        <v>3839.1231600000001</v>
      </c>
      <c r="O181" s="241">
        <f t="shared" si="60"/>
        <v>-111321.79644000367</v>
      </c>
      <c r="P181" s="241">
        <f t="shared" si="61"/>
        <v>111321.79644000367</v>
      </c>
      <c r="Q181" s="242"/>
      <c r="R181" s="242"/>
      <c r="S181" s="242"/>
    </row>
    <row r="182" spans="1:19" s="237" customFormat="1">
      <c r="A182" s="236">
        <v>41122</v>
      </c>
      <c r="C182" s="238">
        <v>174</v>
      </c>
      <c r="D182" s="239">
        <f t="shared" si="52"/>
        <v>10116</v>
      </c>
      <c r="E182" s="239">
        <f t="shared" si="57"/>
        <v>2591736</v>
      </c>
      <c r="F182" s="239">
        <f t="shared" si="53"/>
        <v>-283264</v>
      </c>
      <c r="G182" s="240">
        <f>+Inputs!$D$3</f>
        <v>0.37951000000000001</v>
      </c>
      <c r="I182" s="241">
        <f t="shared" si="58"/>
        <v>2875000</v>
      </c>
      <c r="K182" s="241">
        <f t="shared" si="54"/>
        <v>10116</v>
      </c>
      <c r="L182" s="241">
        <f t="shared" si="59"/>
        <v>2591736</v>
      </c>
      <c r="M182" s="241">
        <f t="shared" si="55"/>
        <v>3839.1231600000001</v>
      </c>
      <c r="N182" s="241">
        <f t="shared" si="56"/>
        <v>3839.1231600000001</v>
      </c>
      <c r="O182" s="241">
        <f t="shared" si="60"/>
        <v>-107482.67328000367</v>
      </c>
      <c r="P182" s="241">
        <f t="shared" si="61"/>
        <v>107482.67328000367</v>
      </c>
      <c r="Q182" s="242"/>
      <c r="R182" s="242"/>
      <c r="S182" s="242"/>
    </row>
    <row r="183" spans="1:19" s="237" customFormat="1">
      <c r="A183" s="243">
        <v>41153</v>
      </c>
      <c r="C183" s="238">
        <v>175</v>
      </c>
      <c r="D183" s="239">
        <f t="shared" si="52"/>
        <v>10116</v>
      </c>
      <c r="E183" s="239">
        <f t="shared" si="57"/>
        <v>2601852</v>
      </c>
      <c r="F183" s="239">
        <f t="shared" si="53"/>
        <v>-273148</v>
      </c>
      <c r="G183" s="240">
        <f>+Inputs!$D$3</f>
        <v>0.37951000000000001</v>
      </c>
      <c r="I183" s="241">
        <f t="shared" si="58"/>
        <v>2875000</v>
      </c>
      <c r="K183" s="241">
        <f t="shared" si="54"/>
        <v>10116</v>
      </c>
      <c r="L183" s="241">
        <f t="shared" si="59"/>
        <v>2601852</v>
      </c>
      <c r="M183" s="241">
        <f t="shared" si="55"/>
        <v>3839.1231600000001</v>
      </c>
      <c r="N183" s="241">
        <f t="shared" si="56"/>
        <v>3839.1231600000001</v>
      </c>
      <c r="O183" s="241">
        <f t="shared" si="60"/>
        <v>-103643.55012000367</v>
      </c>
      <c r="P183" s="241">
        <f t="shared" si="61"/>
        <v>103643.55012000367</v>
      </c>
      <c r="Q183" s="242"/>
      <c r="R183" s="242"/>
      <c r="S183" s="242"/>
    </row>
    <row r="184" spans="1:19" s="237" customFormat="1">
      <c r="A184" s="236">
        <v>41183</v>
      </c>
      <c r="C184" s="238">
        <v>176</v>
      </c>
      <c r="D184" s="239">
        <f t="shared" si="52"/>
        <v>10116</v>
      </c>
      <c r="E184" s="239">
        <f t="shared" si="57"/>
        <v>2611968</v>
      </c>
      <c r="F184" s="239">
        <f t="shared" si="53"/>
        <v>-263032</v>
      </c>
      <c r="G184" s="240">
        <f>+Inputs!$D$3</f>
        <v>0.37951000000000001</v>
      </c>
      <c r="I184" s="241">
        <f t="shared" si="58"/>
        <v>2875000</v>
      </c>
      <c r="K184" s="241">
        <f t="shared" si="54"/>
        <v>10116</v>
      </c>
      <c r="L184" s="241">
        <f t="shared" si="59"/>
        <v>2611968</v>
      </c>
      <c r="M184" s="241">
        <f t="shared" si="55"/>
        <v>3839.1231600000001</v>
      </c>
      <c r="N184" s="241">
        <f t="shared" si="56"/>
        <v>3839.1231600000001</v>
      </c>
      <c r="O184" s="241">
        <f t="shared" si="60"/>
        <v>-99804.426960003664</v>
      </c>
      <c r="P184" s="241">
        <f t="shared" si="61"/>
        <v>99804.426960003664</v>
      </c>
      <c r="Q184" s="242"/>
      <c r="R184" s="242"/>
      <c r="S184" s="242"/>
    </row>
    <row r="185" spans="1:19" s="237" customFormat="1">
      <c r="A185" s="243">
        <v>41214</v>
      </c>
      <c r="C185" s="238">
        <v>177</v>
      </c>
      <c r="D185" s="239">
        <f t="shared" si="52"/>
        <v>10116</v>
      </c>
      <c r="E185" s="239">
        <f t="shared" si="57"/>
        <v>2622084</v>
      </c>
      <c r="F185" s="239">
        <f t="shared" si="53"/>
        <v>-252916</v>
      </c>
      <c r="G185" s="240">
        <f>+Inputs!$D$3</f>
        <v>0.37951000000000001</v>
      </c>
      <c r="I185" s="241">
        <f t="shared" si="58"/>
        <v>2875000</v>
      </c>
      <c r="K185" s="241">
        <f t="shared" si="54"/>
        <v>10116</v>
      </c>
      <c r="L185" s="241">
        <f t="shared" si="59"/>
        <v>2622084</v>
      </c>
      <c r="M185" s="241">
        <f t="shared" si="55"/>
        <v>3839.1231600000001</v>
      </c>
      <c r="N185" s="241">
        <f t="shared" si="56"/>
        <v>3839.1231600000001</v>
      </c>
      <c r="O185" s="241">
        <f t="shared" si="60"/>
        <v>-95965.303800003661</v>
      </c>
      <c r="P185" s="241">
        <f t="shared" si="61"/>
        <v>95965.303800003661</v>
      </c>
      <c r="Q185" s="242"/>
      <c r="R185" s="242"/>
      <c r="S185" s="242"/>
    </row>
    <row r="186" spans="1:19" s="237" customFormat="1">
      <c r="A186" s="236">
        <v>41244</v>
      </c>
      <c r="C186" s="238">
        <v>178</v>
      </c>
      <c r="D186" s="239">
        <f t="shared" si="52"/>
        <v>10116</v>
      </c>
      <c r="E186" s="239">
        <f t="shared" si="57"/>
        <v>2632200</v>
      </c>
      <c r="F186" s="239">
        <f t="shared" si="53"/>
        <v>-242800</v>
      </c>
      <c r="G186" s="240">
        <f>+Inputs!$D$3</f>
        <v>0.37951000000000001</v>
      </c>
      <c r="I186" s="241">
        <f t="shared" si="58"/>
        <v>2875000</v>
      </c>
      <c r="K186" s="241">
        <f t="shared" si="54"/>
        <v>10116</v>
      </c>
      <c r="L186" s="241">
        <f t="shared" si="59"/>
        <v>2632200</v>
      </c>
      <c r="M186" s="241">
        <f t="shared" si="55"/>
        <v>3839.1231600000001</v>
      </c>
      <c r="N186" s="241">
        <f t="shared" si="56"/>
        <v>3839.1231600000001</v>
      </c>
      <c r="O186" s="241">
        <f t="shared" si="60"/>
        <v>-92126.180640003658</v>
      </c>
      <c r="P186" s="241">
        <f t="shared" si="61"/>
        <v>92126.180640003658</v>
      </c>
      <c r="Q186" s="242"/>
      <c r="R186" s="242"/>
      <c r="S186" s="242"/>
    </row>
    <row r="187" spans="1:19" s="237" customFormat="1">
      <c r="A187" s="243">
        <v>41275</v>
      </c>
      <c r="C187" s="238">
        <v>179</v>
      </c>
      <c r="D187" s="239">
        <f t="shared" si="52"/>
        <v>10116</v>
      </c>
      <c r="E187" s="239">
        <f t="shared" si="57"/>
        <v>2642316</v>
      </c>
      <c r="F187" s="239">
        <f t="shared" si="53"/>
        <v>-232684</v>
      </c>
      <c r="G187" s="240">
        <f>+Inputs!$D$3</f>
        <v>0.37951000000000001</v>
      </c>
      <c r="I187" s="241">
        <f t="shared" si="58"/>
        <v>2875000</v>
      </c>
      <c r="K187" s="241">
        <f t="shared" si="54"/>
        <v>10116</v>
      </c>
      <c r="L187" s="241">
        <f t="shared" si="59"/>
        <v>2642316</v>
      </c>
      <c r="M187" s="241">
        <f t="shared" si="55"/>
        <v>3839.1231600000001</v>
      </c>
      <c r="N187" s="241">
        <f t="shared" si="56"/>
        <v>3839.1231600000001</v>
      </c>
      <c r="O187" s="241">
        <f t="shared" si="60"/>
        <v>-88287.057480003656</v>
      </c>
      <c r="P187" s="241">
        <f t="shared" si="61"/>
        <v>88287.057480003656</v>
      </c>
      <c r="Q187" s="242"/>
      <c r="R187" s="242"/>
      <c r="S187" s="242"/>
    </row>
    <row r="188" spans="1:19" s="237" customFormat="1">
      <c r="A188" s="236">
        <v>41306</v>
      </c>
      <c r="C188" s="238">
        <v>180</v>
      </c>
      <c r="D188" s="239">
        <f t="shared" si="52"/>
        <v>10116</v>
      </c>
      <c r="E188" s="239">
        <f t="shared" si="57"/>
        <v>2652432</v>
      </c>
      <c r="F188" s="239">
        <f t="shared" si="53"/>
        <v>-222568</v>
      </c>
      <c r="G188" s="240">
        <f>+Inputs!$D$3</f>
        <v>0.37951000000000001</v>
      </c>
      <c r="I188" s="241">
        <f t="shared" si="58"/>
        <v>2875000</v>
      </c>
      <c r="K188" s="241">
        <f t="shared" si="54"/>
        <v>10116</v>
      </c>
      <c r="L188" s="241">
        <f t="shared" si="59"/>
        <v>2652432</v>
      </c>
      <c r="M188" s="241">
        <f t="shared" si="55"/>
        <v>3839.1231600000001</v>
      </c>
      <c r="N188" s="241">
        <f t="shared" si="56"/>
        <v>3839.1231600000001</v>
      </c>
      <c r="O188" s="241">
        <f t="shared" si="60"/>
        <v>-84447.934320003653</v>
      </c>
      <c r="P188" s="241">
        <f t="shared" si="61"/>
        <v>84447.934320003653</v>
      </c>
      <c r="Q188" s="242"/>
      <c r="R188" s="242"/>
      <c r="S188" s="242"/>
    </row>
    <row r="189" spans="1:19" s="237" customFormat="1">
      <c r="A189" s="243">
        <v>41334</v>
      </c>
      <c r="C189" s="238">
        <v>181</v>
      </c>
      <c r="D189" s="239">
        <f t="shared" si="52"/>
        <v>10116</v>
      </c>
      <c r="E189" s="239">
        <f t="shared" ref="E189:E211" si="62">+E188+D189</f>
        <v>2662548</v>
      </c>
      <c r="F189" s="239">
        <f t="shared" ref="F189:F211" si="63">$B$9+E189</f>
        <v>-212452</v>
      </c>
      <c r="G189" s="240">
        <f>+Inputs!$D$3</f>
        <v>0.37951000000000001</v>
      </c>
      <c r="I189" s="241">
        <f t="shared" ref="I189:I211" si="64">+I188+H189</f>
        <v>2875000</v>
      </c>
      <c r="K189" s="241">
        <f t="shared" ref="K189:K211" si="65">D189</f>
        <v>10116</v>
      </c>
      <c r="L189" s="241">
        <f t="shared" ref="L189:L211" si="66">+L188+K189</f>
        <v>2662548</v>
      </c>
      <c r="M189" s="241">
        <f t="shared" ref="M189:M211" si="67">K189*G189</f>
        <v>3839.1231600000001</v>
      </c>
      <c r="N189" s="241">
        <f t="shared" ref="N189:N211" si="68">M189-J189</f>
        <v>3839.1231600000001</v>
      </c>
      <c r="O189" s="241">
        <f t="shared" ref="O189:O211" si="69">+O188+N189</f>
        <v>-80608.81116000365</v>
      </c>
      <c r="P189" s="241">
        <f t="shared" ref="P189:P211" si="70">P188-N189</f>
        <v>80608.81116000365</v>
      </c>
      <c r="Q189" s="242"/>
      <c r="R189" s="242"/>
      <c r="S189" s="242"/>
    </row>
    <row r="190" spans="1:19" s="237" customFormat="1">
      <c r="A190" s="236">
        <v>41365</v>
      </c>
      <c r="C190" s="238">
        <v>182</v>
      </c>
      <c r="D190" s="239">
        <f t="shared" si="52"/>
        <v>10116</v>
      </c>
      <c r="E190" s="239">
        <f t="shared" si="62"/>
        <v>2672664</v>
      </c>
      <c r="F190" s="239">
        <f t="shared" si="63"/>
        <v>-202336</v>
      </c>
      <c r="G190" s="240">
        <f>+Inputs!$D$3</f>
        <v>0.37951000000000001</v>
      </c>
      <c r="I190" s="241">
        <f t="shared" si="64"/>
        <v>2875000</v>
      </c>
      <c r="K190" s="241">
        <f t="shared" si="65"/>
        <v>10116</v>
      </c>
      <c r="L190" s="241">
        <f t="shared" si="66"/>
        <v>2672664</v>
      </c>
      <c r="M190" s="241">
        <f t="shared" si="67"/>
        <v>3839.1231600000001</v>
      </c>
      <c r="N190" s="241">
        <f t="shared" si="68"/>
        <v>3839.1231600000001</v>
      </c>
      <c r="O190" s="241">
        <f t="shared" si="69"/>
        <v>-76769.688000003647</v>
      </c>
      <c r="P190" s="241">
        <f t="shared" si="70"/>
        <v>76769.688000003647</v>
      </c>
      <c r="Q190" s="242"/>
      <c r="R190" s="242"/>
      <c r="S190" s="242"/>
    </row>
    <row r="191" spans="1:19" s="237" customFormat="1">
      <c r="A191" s="243">
        <v>41395</v>
      </c>
      <c r="C191" s="238">
        <v>183</v>
      </c>
      <c r="D191" s="239">
        <f t="shared" si="52"/>
        <v>10116</v>
      </c>
      <c r="E191" s="239">
        <f t="shared" si="62"/>
        <v>2682780</v>
      </c>
      <c r="F191" s="239">
        <f t="shared" si="63"/>
        <v>-192220</v>
      </c>
      <c r="G191" s="240">
        <f>+Inputs!$D$3</f>
        <v>0.37951000000000001</v>
      </c>
      <c r="I191" s="241">
        <f t="shared" si="64"/>
        <v>2875000</v>
      </c>
      <c r="K191" s="241">
        <f t="shared" si="65"/>
        <v>10116</v>
      </c>
      <c r="L191" s="241">
        <f t="shared" si="66"/>
        <v>2682780</v>
      </c>
      <c r="M191" s="241">
        <f t="shared" si="67"/>
        <v>3839.1231600000001</v>
      </c>
      <c r="N191" s="241">
        <f t="shared" si="68"/>
        <v>3839.1231600000001</v>
      </c>
      <c r="O191" s="241">
        <f t="shared" si="69"/>
        <v>-72930.564840003644</v>
      </c>
      <c r="P191" s="241">
        <f t="shared" si="70"/>
        <v>72930.564840003644</v>
      </c>
      <c r="Q191" s="242"/>
      <c r="R191" s="242"/>
      <c r="S191" s="242"/>
    </row>
    <row r="192" spans="1:19" s="237" customFormat="1">
      <c r="A192" s="236">
        <v>41426</v>
      </c>
      <c r="C192" s="238">
        <v>184</v>
      </c>
      <c r="D192" s="239">
        <f t="shared" si="52"/>
        <v>10116</v>
      </c>
      <c r="E192" s="239">
        <f t="shared" si="62"/>
        <v>2692896</v>
      </c>
      <c r="F192" s="239">
        <f t="shared" si="63"/>
        <v>-182104</v>
      </c>
      <c r="G192" s="240">
        <f>+Inputs!$D$3</f>
        <v>0.37951000000000001</v>
      </c>
      <c r="I192" s="241">
        <f t="shared" si="64"/>
        <v>2875000</v>
      </c>
      <c r="K192" s="241">
        <f t="shared" si="65"/>
        <v>10116</v>
      </c>
      <c r="L192" s="241">
        <f t="shared" si="66"/>
        <v>2692896</v>
      </c>
      <c r="M192" s="241">
        <f t="shared" si="67"/>
        <v>3839.1231600000001</v>
      </c>
      <c r="N192" s="241">
        <f t="shared" si="68"/>
        <v>3839.1231600000001</v>
      </c>
      <c r="O192" s="241">
        <f t="shared" si="69"/>
        <v>-69091.441680003642</v>
      </c>
      <c r="P192" s="241">
        <f t="shared" si="70"/>
        <v>69091.441680003642</v>
      </c>
      <c r="Q192" s="242"/>
      <c r="R192" s="242"/>
      <c r="S192" s="242"/>
    </row>
    <row r="193" spans="1:19" s="237" customFormat="1">
      <c r="A193" s="243">
        <v>41456</v>
      </c>
      <c r="C193" s="238">
        <v>185</v>
      </c>
      <c r="D193" s="239">
        <f t="shared" si="52"/>
        <v>10116</v>
      </c>
      <c r="E193" s="239">
        <f t="shared" si="62"/>
        <v>2703012</v>
      </c>
      <c r="F193" s="239">
        <f t="shared" si="63"/>
        <v>-171988</v>
      </c>
      <c r="G193" s="240">
        <f>+Inputs!$D$3</f>
        <v>0.37951000000000001</v>
      </c>
      <c r="I193" s="241">
        <f t="shared" si="64"/>
        <v>2875000</v>
      </c>
      <c r="K193" s="241">
        <f t="shared" si="65"/>
        <v>10116</v>
      </c>
      <c r="L193" s="241">
        <f t="shared" si="66"/>
        <v>2703012</v>
      </c>
      <c r="M193" s="241">
        <f t="shared" si="67"/>
        <v>3839.1231600000001</v>
      </c>
      <c r="N193" s="241">
        <f t="shared" si="68"/>
        <v>3839.1231600000001</v>
      </c>
      <c r="O193" s="241">
        <f t="shared" si="69"/>
        <v>-65252.318520003639</v>
      </c>
      <c r="P193" s="241">
        <f t="shared" si="70"/>
        <v>65252.318520003639</v>
      </c>
      <c r="Q193" s="242"/>
      <c r="R193" s="242"/>
      <c r="S193" s="242"/>
    </row>
    <row r="194" spans="1:19" s="237" customFormat="1">
      <c r="A194" s="236">
        <v>41487</v>
      </c>
      <c r="C194" s="238">
        <v>186</v>
      </c>
      <c r="D194" s="239">
        <f t="shared" si="52"/>
        <v>10116</v>
      </c>
      <c r="E194" s="239">
        <f t="shared" si="62"/>
        <v>2713128</v>
      </c>
      <c r="F194" s="239">
        <f t="shared" si="63"/>
        <v>-161872</v>
      </c>
      <c r="G194" s="240">
        <f>+Inputs!$D$3</f>
        <v>0.37951000000000001</v>
      </c>
      <c r="I194" s="241">
        <f t="shared" si="64"/>
        <v>2875000</v>
      </c>
      <c r="K194" s="241">
        <f t="shared" si="65"/>
        <v>10116</v>
      </c>
      <c r="L194" s="241">
        <f t="shared" si="66"/>
        <v>2713128</v>
      </c>
      <c r="M194" s="241">
        <f t="shared" si="67"/>
        <v>3839.1231600000001</v>
      </c>
      <c r="N194" s="241">
        <f t="shared" si="68"/>
        <v>3839.1231600000001</v>
      </c>
      <c r="O194" s="241">
        <f t="shared" si="69"/>
        <v>-61413.195360003636</v>
      </c>
      <c r="P194" s="241">
        <f t="shared" si="70"/>
        <v>61413.195360003636</v>
      </c>
      <c r="Q194" s="242"/>
      <c r="R194" s="242"/>
      <c r="S194" s="242"/>
    </row>
    <row r="195" spans="1:19" s="237" customFormat="1">
      <c r="A195" s="243">
        <v>41518</v>
      </c>
      <c r="C195" s="238">
        <v>187</v>
      </c>
      <c r="D195" s="239">
        <f t="shared" si="52"/>
        <v>10116</v>
      </c>
      <c r="E195" s="239">
        <f t="shared" si="62"/>
        <v>2723244</v>
      </c>
      <c r="F195" s="239">
        <f t="shared" si="63"/>
        <v>-151756</v>
      </c>
      <c r="G195" s="240">
        <f>+Inputs!$D$3</f>
        <v>0.37951000000000001</v>
      </c>
      <c r="I195" s="241">
        <f t="shared" si="64"/>
        <v>2875000</v>
      </c>
      <c r="K195" s="241">
        <f t="shared" si="65"/>
        <v>10116</v>
      </c>
      <c r="L195" s="241">
        <f t="shared" si="66"/>
        <v>2723244</v>
      </c>
      <c r="M195" s="241">
        <f t="shared" si="67"/>
        <v>3839.1231600000001</v>
      </c>
      <c r="N195" s="241">
        <f t="shared" si="68"/>
        <v>3839.1231600000001</v>
      </c>
      <c r="O195" s="241">
        <f t="shared" si="69"/>
        <v>-57574.072200003633</v>
      </c>
      <c r="P195" s="241">
        <f t="shared" si="70"/>
        <v>57574.072200003633</v>
      </c>
      <c r="Q195" s="242"/>
      <c r="R195" s="242"/>
      <c r="S195" s="242"/>
    </row>
    <row r="196" spans="1:19" s="237" customFormat="1">
      <c r="A196" s="236">
        <v>41548</v>
      </c>
      <c r="C196" s="238">
        <v>188</v>
      </c>
      <c r="D196" s="239">
        <f t="shared" si="52"/>
        <v>10116</v>
      </c>
      <c r="E196" s="239">
        <f t="shared" si="62"/>
        <v>2733360</v>
      </c>
      <c r="F196" s="239">
        <f t="shared" si="63"/>
        <v>-141640</v>
      </c>
      <c r="G196" s="240">
        <f>+Inputs!$D$3</f>
        <v>0.37951000000000001</v>
      </c>
      <c r="I196" s="241">
        <f t="shared" si="64"/>
        <v>2875000</v>
      </c>
      <c r="K196" s="241">
        <f t="shared" si="65"/>
        <v>10116</v>
      </c>
      <c r="L196" s="241">
        <f t="shared" si="66"/>
        <v>2733360</v>
      </c>
      <c r="M196" s="241">
        <f t="shared" si="67"/>
        <v>3839.1231600000001</v>
      </c>
      <c r="N196" s="241">
        <f t="shared" si="68"/>
        <v>3839.1231600000001</v>
      </c>
      <c r="O196" s="241">
        <f t="shared" si="69"/>
        <v>-53734.94904000363</v>
      </c>
      <c r="P196" s="241">
        <f t="shared" si="70"/>
        <v>53734.94904000363</v>
      </c>
      <c r="Q196" s="242"/>
      <c r="R196" s="242"/>
      <c r="S196" s="242"/>
    </row>
    <row r="197" spans="1:19" s="237" customFormat="1">
      <c r="A197" s="243">
        <v>41579</v>
      </c>
      <c r="C197" s="238">
        <v>189</v>
      </c>
      <c r="D197" s="239">
        <f t="shared" si="52"/>
        <v>10116</v>
      </c>
      <c r="E197" s="239">
        <f t="shared" si="62"/>
        <v>2743476</v>
      </c>
      <c r="F197" s="239">
        <f t="shared" si="63"/>
        <v>-131524</v>
      </c>
      <c r="G197" s="240">
        <f>+Inputs!$D$3</f>
        <v>0.37951000000000001</v>
      </c>
      <c r="I197" s="241">
        <f t="shared" si="64"/>
        <v>2875000</v>
      </c>
      <c r="K197" s="241">
        <f t="shared" si="65"/>
        <v>10116</v>
      </c>
      <c r="L197" s="241">
        <f t="shared" si="66"/>
        <v>2743476</v>
      </c>
      <c r="M197" s="241">
        <f t="shared" si="67"/>
        <v>3839.1231600000001</v>
      </c>
      <c r="N197" s="241">
        <f t="shared" si="68"/>
        <v>3839.1231600000001</v>
      </c>
      <c r="O197" s="241">
        <f t="shared" si="69"/>
        <v>-49895.825880003627</v>
      </c>
      <c r="P197" s="241">
        <f t="shared" si="70"/>
        <v>49895.825880003627</v>
      </c>
      <c r="Q197" s="242"/>
      <c r="R197" s="242"/>
      <c r="S197" s="242"/>
    </row>
    <row r="198" spans="1:19" s="237" customFormat="1">
      <c r="A198" s="236">
        <v>41609</v>
      </c>
      <c r="C198" s="238">
        <v>190</v>
      </c>
      <c r="D198" s="239">
        <f t="shared" si="52"/>
        <v>10116</v>
      </c>
      <c r="E198" s="239">
        <f t="shared" si="62"/>
        <v>2753592</v>
      </c>
      <c r="F198" s="239">
        <f t="shared" si="63"/>
        <v>-121408</v>
      </c>
      <c r="G198" s="240">
        <f>+Inputs!$D$3</f>
        <v>0.37951000000000001</v>
      </c>
      <c r="I198" s="241">
        <f t="shared" si="64"/>
        <v>2875000</v>
      </c>
      <c r="K198" s="241">
        <f t="shared" si="65"/>
        <v>10116</v>
      </c>
      <c r="L198" s="241">
        <f t="shared" si="66"/>
        <v>2753592</v>
      </c>
      <c r="M198" s="241">
        <f t="shared" si="67"/>
        <v>3839.1231600000001</v>
      </c>
      <c r="N198" s="241">
        <f t="shared" si="68"/>
        <v>3839.1231600000001</v>
      </c>
      <c r="O198" s="241">
        <f t="shared" si="69"/>
        <v>-46056.702720003625</v>
      </c>
      <c r="P198" s="241">
        <f t="shared" si="70"/>
        <v>46056.702720003625</v>
      </c>
      <c r="Q198" s="242"/>
      <c r="R198" s="242"/>
      <c r="S198" s="242"/>
    </row>
    <row r="199" spans="1:19" s="237" customFormat="1">
      <c r="A199" s="243">
        <v>41640</v>
      </c>
      <c r="C199" s="238">
        <v>191</v>
      </c>
      <c r="D199" s="239">
        <f t="shared" si="52"/>
        <v>10116</v>
      </c>
      <c r="E199" s="239">
        <f t="shared" si="62"/>
        <v>2763708</v>
      </c>
      <c r="F199" s="239">
        <f t="shared" si="63"/>
        <v>-111292</v>
      </c>
      <c r="G199" s="240">
        <f>+Inputs!$D$3</f>
        <v>0.37951000000000001</v>
      </c>
      <c r="I199" s="241">
        <f t="shared" si="64"/>
        <v>2875000</v>
      </c>
      <c r="K199" s="241">
        <f t="shared" si="65"/>
        <v>10116</v>
      </c>
      <c r="L199" s="241">
        <f t="shared" si="66"/>
        <v>2763708</v>
      </c>
      <c r="M199" s="241">
        <f t="shared" si="67"/>
        <v>3839.1231600000001</v>
      </c>
      <c r="N199" s="241">
        <f t="shared" si="68"/>
        <v>3839.1231600000001</v>
      </c>
      <c r="O199" s="241">
        <f t="shared" si="69"/>
        <v>-42217.579560003622</v>
      </c>
      <c r="P199" s="241">
        <f t="shared" si="70"/>
        <v>42217.579560003622</v>
      </c>
      <c r="Q199" s="242"/>
      <c r="R199" s="242"/>
      <c r="S199" s="242"/>
    </row>
    <row r="200" spans="1:19" s="237" customFormat="1">
      <c r="A200" s="236">
        <v>41671</v>
      </c>
      <c r="C200" s="238">
        <v>192</v>
      </c>
      <c r="D200" s="239">
        <f t="shared" si="52"/>
        <v>10116</v>
      </c>
      <c r="E200" s="239">
        <f t="shared" si="62"/>
        <v>2773824</v>
      </c>
      <c r="F200" s="239">
        <f t="shared" si="63"/>
        <v>-101176</v>
      </c>
      <c r="G200" s="240">
        <f>+Inputs!$D$3</f>
        <v>0.37951000000000001</v>
      </c>
      <c r="I200" s="241">
        <f t="shared" si="64"/>
        <v>2875000</v>
      </c>
      <c r="K200" s="241">
        <f t="shared" si="65"/>
        <v>10116</v>
      </c>
      <c r="L200" s="241">
        <f t="shared" si="66"/>
        <v>2773824</v>
      </c>
      <c r="M200" s="241">
        <f t="shared" si="67"/>
        <v>3839.1231600000001</v>
      </c>
      <c r="N200" s="241">
        <f t="shared" si="68"/>
        <v>3839.1231600000001</v>
      </c>
      <c r="O200" s="241">
        <f t="shared" si="69"/>
        <v>-38378.456400003619</v>
      </c>
      <c r="P200" s="241">
        <f t="shared" si="70"/>
        <v>38378.456400003619</v>
      </c>
      <c r="Q200" s="242"/>
      <c r="R200" s="242"/>
      <c r="S200" s="242"/>
    </row>
    <row r="201" spans="1:19" s="237" customFormat="1">
      <c r="A201" s="243">
        <v>41699</v>
      </c>
      <c r="C201" s="238">
        <v>193</v>
      </c>
      <c r="D201" s="239">
        <f t="shared" si="52"/>
        <v>10116</v>
      </c>
      <c r="E201" s="239">
        <f t="shared" si="62"/>
        <v>2783940</v>
      </c>
      <c r="F201" s="239">
        <f t="shared" si="63"/>
        <v>-91060</v>
      </c>
      <c r="G201" s="240">
        <f>+Inputs!$D$3</f>
        <v>0.37951000000000001</v>
      </c>
      <c r="I201" s="241">
        <f t="shared" si="64"/>
        <v>2875000</v>
      </c>
      <c r="K201" s="241">
        <f t="shared" si="65"/>
        <v>10116</v>
      </c>
      <c r="L201" s="241">
        <f t="shared" si="66"/>
        <v>2783940</v>
      </c>
      <c r="M201" s="241">
        <f t="shared" si="67"/>
        <v>3839.1231600000001</v>
      </c>
      <c r="N201" s="241">
        <f t="shared" si="68"/>
        <v>3839.1231600000001</v>
      </c>
      <c r="O201" s="241">
        <f t="shared" si="69"/>
        <v>-34539.333240003616</v>
      </c>
      <c r="P201" s="241">
        <f t="shared" si="70"/>
        <v>34539.333240003616</v>
      </c>
      <c r="Q201" s="242"/>
      <c r="R201" s="242"/>
      <c r="S201" s="242"/>
    </row>
    <row r="202" spans="1:19" s="237" customFormat="1">
      <c r="A202" s="236">
        <v>41730</v>
      </c>
      <c r="C202" s="238">
        <v>194</v>
      </c>
      <c r="D202" s="239">
        <f t="shared" si="52"/>
        <v>10116</v>
      </c>
      <c r="E202" s="239">
        <f t="shared" si="62"/>
        <v>2794056</v>
      </c>
      <c r="F202" s="239">
        <f t="shared" si="63"/>
        <v>-80944</v>
      </c>
      <c r="G202" s="240">
        <f>+Inputs!$D$3</f>
        <v>0.37951000000000001</v>
      </c>
      <c r="I202" s="241">
        <f t="shared" si="64"/>
        <v>2875000</v>
      </c>
      <c r="K202" s="241">
        <f t="shared" si="65"/>
        <v>10116</v>
      </c>
      <c r="L202" s="241">
        <f t="shared" si="66"/>
        <v>2794056</v>
      </c>
      <c r="M202" s="241">
        <f t="shared" si="67"/>
        <v>3839.1231600000001</v>
      </c>
      <c r="N202" s="241">
        <f t="shared" si="68"/>
        <v>3839.1231600000001</v>
      </c>
      <c r="O202" s="241">
        <f t="shared" si="69"/>
        <v>-30700.210080003617</v>
      </c>
      <c r="P202" s="241">
        <f t="shared" si="70"/>
        <v>30700.210080003617</v>
      </c>
      <c r="Q202" s="242"/>
      <c r="R202" s="242"/>
      <c r="S202" s="242"/>
    </row>
    <row r="203" spans="1:19" s="237" customFormat="1">
      <c r="A203" s="243">
        <v>41760</v>
      </c>
      <c r="C203" s="238">
        <v>195</v>
      </c>
      <c r="D203" s="239">
        <f t="shared" si="52"/>
        <v>10116</v>
      </c>
      <c r="E203" s="239">
        <f t="shared" si="62"/>
        <v>2804172</v>
      </c>
      <c r="F203" s="239">
        <f t="shared" si="63"/>
        <v>-70828</v>
      </c>
      <c r="G203" s="240">
        <f>+Inputs!$D$3</f>
        <v>0.37951000000000001</v>
      </c>
      <c r="I203" s="241">
        <f t="shared" si="64"/>
        <v>2875000</v>
      </c>
      <c r="K203" s="241">
        <f t="shared" si="65"/>
        <v>10116</v>
      </c>
      <c r="L203" s="241">
        <f t="shared" si="66"/>
        <v>2804172</v>
      </c>
      <c r="M203" s="241">
        <f t="shared" si="67"/>
        <v>3839.1231600000001</v>
      </c>
      <c r="N203" s="241">
        <f t="shared" si="68"/>
        <v>3839.1231600000001</v>
      </c>
      <c r="O203" s="241">
        <f t="shared" si="69"/>
        <v>-26861.086920003618</v>
      </c>
      <c r="P203" s="241">
        <f t="shared" si="70"/>
        <v>26861.086920003618</v>
      </c>
      <c r="Q203" s="242"/>
      <c r="R203" s="242"/>
      <c r="S203" s="242"/>
    </row>
    <row r="204" spans="1:19" s="237" customFormat="1">
      <c r="A204" s="236">
        <v>41791</v>
      </c>
      <c r="C204" s="238">
        <v>196</v>
      </c>
      <c r="D204" s="239">
        <f t="shared" si="52"/>
        <v>10116</v>
      </c>
      <c r="E204" s="239">
        <f t="shared" si="62"/>
        <v>2814288</v>
      </c>
      <c r="F204" s="239">
        <f t="shared" si="63"/>
        <v>-60712</v>
      </c>
      <c r="G204" s="240">
        <f>+Inputs!$D$3</f>
        <v>0.37951000000000001</v>
      </c>
      <c r="I204" s="241">
        <f t="shared" si="64"/>
        <v>2875000</v>
      </c>
      <c r="K204" s="241">
        <f t="shared" si="65"/>
        <v>10116</v>
      </c>
      <c r="L204" s="241">
        <f t="shared" si="66"/>
        <v>2814288</v>
      </c>
      <c r="M204" s="241">
        <f t="shared" si="67"/>
        <v>3839.1231600000001</v>
      </c>
      <c r="N204" s="241">
        <f t="shared" si="68"/>
        <v>3839.1231600000001</v>
      </c>
      <c r="O204" s="241">
        <f t="shared" si="69"/>
        <v>-23021.963760003619</v>
      </c>
      <c r="P204" s="241">
        <f t="shared" si="70"/>
        <v>23021.963760003619</v>
      </c>
      <c r="Q204" s="242"/>
      <c r="R204" s="242"/>
      <c r="S204" s="242"/>
    </row>
    <row r="205" spans="1:19" s="237" customFormat="1">
      <c r="A205" s="243">
        <v>41821</v>
      </c>
      <c r="C205" s="238">
        <v>197</v>
      </c>
      <c r="D205" s="239">
        <f t="shared" si="52"/>
        <v>10116</v>
      </c>
      <c r="E205" s="239">
        <f t="shared" si="62"/>
        <v>2824404</v>
      </c>
      <c r="F205" s="239">
        <f t="shared" si="63"/>
        <v>-50596</v>
      </c>
      <c r="G205" s="240">
        <f>+Inputs!$D$3</f>
        <v>0.37951000000000001</v>
      </c>
      <c r="I205" s="241">
        <f t="shared" si="64"/>
        <v>2875000</v>
      </c>
      <c r="K205" s="241">
        <f t="shared" si="65"/>
        <v>10116</v>
      </c>
      <c r="L205" s="241">
        <f t="shared" si="66"/>
        <v>2824404</v>
      </c>
      <c r="M205" s="241">
        <f t="shared" si="67"/>
        <v>3839.1231600000001</v>
      </c>
      <c r="N205" s="241">
        <f t="shared" si="68"/>
        <v>3839.1231600000001</v>
      </c>
      <c r="O205" s="241">
        <f t="shared" si="69"/>
        <v>-19182.840600003619</v>
      </c>
      <c r="P205" s="241">
        <f t="shared" si="70"/>
        <v>19182.840600003619</v>
      </c>
      <c r="Q205" s="242"/>
      <c r="R205" s="242"/>
      <c r="S205" s="242"/>
    </row>
    <row r="206" spans="1:19" s="237" customFormat="1">
      <c r="A206" s="236">
        <v>41852</v>
      </c>
      <c r="C206" s="238">
        <v>198</v>
      </c>
      <c r="D206" s="239">
        <f t="shared" si="52"/>
        <v>10116</v>
      </c>
      <c r="E206" s="239">
        <f t="shared" si="62"/>
        <v>2834520</v>
      </c>
      <c r="F206" s="239">
        <f t="shared" si="63"/>
        <v>-40480</v>
      </c>
      <c r="G206" s="240">
        <f>+Inputs!$D$3</f>
        <v>0.37951000000000001</v>
      </c>
      <c r="I206" s="241">
        <f t="shared" si="64"/>
        <v>2875000</v>
      </c>
      <c r="K206" s="241">
        <f t="shared" si="65"/>
        <v>10116</v>
      </c>
      <c r="L206" s="241">
        <f t="shared" si="66"/>
        <v>2834520</v>
      </c>
      <c r="M206" s="241">
        <f t="shared" si="67"/>
        <v>3839.1231600000001</v>
      </c>
      <c r="N206" s="241">
        <f t="shared" si="68"/>
        <v>3839.1231600000001</v>
      </c>
      <c r="O206" s="241">
        <f t="shared" si="69"/>
        <v>-15343.71744000362</v>
      </c>
      <c r="P206" s="241">
        <f t="shared" si="70"/>
        <v>15343.71744000362</v>
      </c>
      <c r="Q206" s="242"/>
      <c r="R206" s="242"/>
      <c r="S206" s="242"/>
    </row>
    <row r="207" spans="1:19" s="237" customFormat="1">
      <c r="A207" s="243">
        <v>41883</v>
      </c>
      <c r="C207" s="238">
        <v>199</v>
      </c>
      <c r="D207" s="239">
        <f t="shared" si="52"/>
        <v>10116</v>
      </c>
      <c r="E207" s="239">
        <f t="shared" si="62"/>
        <v>2844636</v>
      </c>
      <c r="F207" s="239">
        <f t="shared" si="63"/>
        <v>-30364</v>
      </c>
      <c r="G207" s="240">
        <f>+Inputs!$D$3</f>
        <v>0.37951000000000001</v>
      </c>
      <c r="I207" s="241">
        <f t="shared" si="64"/>
        <v>2875000</v>
      </c>
      <c r="K207" s="241">
        <f t="shared" si="65"/>
        <v>10116</v>
      </c>
      <c r="L207" s="241">
        <f t="shared" si="66"/>
        <v>2844636</v>
      </c>
      <c r="M207" s="241">
        <f t="shared" si="67"/>
        <v>3839.1231600000001</v>
      </c>
      <c r="N207" s="241">
        <f t="shared" si="68"/>
        <v>3839.1231600000001</v>
      </c>
      <c r="O207" s="241">
        <f t="shared" si="69"/>
        <v>-11504.594280003621</v>
      </c>
      <c r="P207" s="241">
        <f t="shared" si="70"/>
        <v>11504.594280003621</v>
      </c>
      <c r="Q207" s="242"/>
      <c r="R207" s="242"/>
      <c r="S207" s="242"/>
    </row>
    <row r="208" spans="1:19" s="237" customFormat="1">
      <c r="A208" s="236">
        <v>41913</v>
      </c>
      <c r="C208" s="238">
        <v>200</v>
      </c>
      <c r="D208" s="239">
        <f t="shared" si="52"/>
        <v>10116</v>
      </c>
      <c r="E208" s="239">
        <f t="shared" si="62"/>
        <v>2854752</v>
      </c>
      <c r="F208" s="239">
        <f t="shared" si="63"/>
        <v>-20248</v>
      </c>
      <c r="G208" s="240">
        <f>+Inputs!$D$3</f>
        <v>0.37951000000000001</v>
      </c>
      <c r="I208" s="241">
        <f t="shared" si="64"/>
        <v>2875000</v>
      </c>
      <c r="K208" s="241">
        <f t="shared" si="65"/>
        <v>10116</v>
      </c>
      <c r="L208" s="241">
        <f t="shared" si="66"/>
        <v>2854752</v>
      </c>
      <c r="M208" s="241">
        <f t="shared" si="67"/>
        <v>3839.1231600000001</v>
      </c>
      <c r="N208" s="241">
        <f t="shared" si="68"/>
        <v>3839.1231600000001</v>
      </c>
      <c r="O208" s="241">
        <f t="shared" si="69"/>
        <v>-7665.4711200036209</v>
      </c>
      <c r="P208" s="241">
        <f t="shared" si="70"/>
        <v>7665.4711200036209</v>
      </c>
      <c r="Q208" s="242"/>
      <c r="R208" s="242"/>
      <c r="S208" s="242"/>
    </row>
    <row r="209" spans="1:20" s="237" customFormat="1">
      <c r="A209" s="243">
        <v>41944</v>
      </c>
      <c r="C209" s="238">
        <v>201</v>
      </c>
      <c r="D209" s="239">
        <f t="shared" si="52"/>
        <v>10116</v>
      </c>
      <c r="E209" s="239">
        <f t="shared" si="62"/>
        <v>2864868</v>
      </c>
      <c r="F209" s="239">
        <f t="shared" si="63"/>
        <v>-10132</v>
      </c>
      <c r="G209" s="240">
        <f>+Inputs!$D$3</f>
        <v>0.37951000000000001</v>
      </c>
      <c r="I209" s="241">
        <f t="shared" si="64"/>
        <v>2875000</v>
      </c>
      <c r="K209" s="241">
        <f t="shared" si="65"/>
        <v>10116</v>
      </c>
      <c r="L209" s="241">
        <f t="shared" si="66"/>
        <v>2864868</v>
      </c>
      <c r="M209" s="241">
        <f t="shared" si="67"/>
        <v>3839.1231600000001</v>
      </c>
      <c r="N209" s="241">
        <f t="shared" si="68"/>
        <v>3839.1231600000001</v>
      </c>
      <c r="O209" s="241">
        <f t="shared" si="69"/>
        <v>-3826.3479600036208</v>
      </c>
      <c r="P209" s="241">
        <f t="shared" si="70"/>
        <v>3826.3479600036208</v>
      </c>
      <c r="Q209" s="242"/>
      <c r="R209" s="242"/>
      <c r="S209" s="242"/>
    </row>
    <row r="210" spans="1:20" s="237" customFormat="1">
      <c r="A210" s="236">
        <v>41974</v>
      </c>
      <c r="C210" s="238">
        <v>202</v>
      </c>
      <c r="D210" s="239">
        <f t="shared" si="52"/>
        <v>10116</v>
      </c>
      <c r="E210" s="239">
        <f t="shared" si="62"/>
        <v>2874984</v>
      </c>
      <c r="F210" s="239">
        <f t="shared" si="63"/>
        <v>-16</v>
      </c>
      <c r="G210" s="240">
        <f>+Inputs!$D$3</f>
        <v>0.37951000000000001</v>
      </c>
      <c r="I210" s="241">
        <f t="shared" si="64"/>
        <v>2875000</v>
      </c>
      <c r="K210" s="241">
        <f t="shared" si="65"/>
        <v>10116</v>
      </c>
      <c r="L210" s="241">
        <f t="shared" si="66"/>
        <v>2874984</v>
      </c>
      <c r="M210" s="241">
        <f t="shared" si="67"/>
        <v>3839.1231600000001</v>
      </c>
      <c r="N210" s="241">
        <f t="shared" si="68"/>
        <v>3839.1231600000001</v>
      </c>
      <c r="O210" s="241">
        <f t="shared" si="69"/>
        <v>12.775199996379342</v>
      </c>
      <c r="P210" s="241">
        <f t="shared" si="70"/>
        <v>-12.775199996379342</v>
      </c>
      <c r="Q210" s="242"/>
      <c r="R210" s="242"/>
      <c r="S210" s="242"/>
    </row>
    <row r="211" spans="1:20" s="237" customFormat="1">
      <c r="A211" s="243">
        <v>42005</v>
      </c>
      <c r="C211" s="238">
        <v>203</v>
      </c>
      <c r="D211" s="239">
        <f>-F210</f>
        <v>16</v>
      </c>
      <c r="E211" s="239">
        <f t="shared" si="62"/>
        <v>2875000</v>
      </c>
      <c r="F211" s="239">
        <f t="shared" si="63"/>
        <v>0</v>
      </c>
      <c r="G211" s="240">
        <f>+Inputs!$D$3</f>
        <v>0.37951000000000001</v>
      </c>
      <c r="I211" s="241">
        <f t="shared" si="64"/>
        <v>2875000</v>
      </c>
      <c r="K211" s="241">
        <f t="shared" si="65"/>
        <v>16</v>
      </c>
      <c r="L211" s="241">
        <f t="shared" si="66"/>
        <v>2875000</v>
      </c>
      <c r="M211" s="241">
        <f t="shared" si="67"/>
        <v>6.0721600000000002</v>
      </c>
      <c r="N211" s="241">
        <f t="shared" si="68"/>
        <v>6.0721600000000002</v>
      </c>
      <c r="O211" s="241">
        <f t="shared" si="69"/>
        <v>18.847359996379343</v>
      </c>
      <c r="P211" s="241">
        <f t="shared" si="70"/>
        <v>-18.847359996379343</v>
      </c>
      <c r="Q211" s="242"/>
      <c r="R211" s="242"/>
      <c r="S211" s="242"/>
    </row>
    <row r="212" spans="1:20">
      <c r="A212" s="30"/>
      <c r="G212" s="28"/>
    </row>
    <row r="213" spans="1:20">
      <c r="A213" s="8" t="s">
        <v>43</v>
      </c>
      <c r="B213" s="33">
        <f>SUM(B9:B212)</f>
        <v>-2875000</v>
      </c>
      <c r="D213" s="33">
        <f>SUM(D9:D212)</f>
        <v>2875000</v>
      </c>
      <c r="G213" s="28"/>
      <c r="H213" s="33">
        <f>SUM(H9:H212)</f>
        <v>2875000</v>
      </c>
      <c r="I213" s="33"/>
      <c r="J213" s="33">
        <f>SUM(J9:J212)</f>
        <v>1091062.5</v>
      </c>
      <c r="K213" s="33">
        <f>SUM(K9:K212)</f>
        <v>2875000</v>
      </c>
      <c r="L213" s="33"/>
      <c r="M213" s="33">
        <f>SUM(M9:M212)</f>
        <v>1091081.3473599954</v>
      </c>
      <c r="N213" s="33">
        <f>SUM(N9:N212)</f>
        <v>18.847359996379343</v>
      </c>
      <c r="O213" s="33">
        <f>SUM(O9:O212)</f>
        <v>-100183689.91904055</v>
      </c>
      <c r="P213" s="33">
        <f>SUM(P9:P212)</f>
        <v>100183689.91904055</v>
      </c>
    </row>
    <row r="214" spans="1:20">
      <c r="G214" s="28"/>
    </row>
    <row r="215" spans="1:20">
      <c r="A215" s="4" t="s">
        <v>61</v>
      </c>
      <c r="B215" s="4" t="s">
        <v>61</v>
      </c>
      <c r="C215" s="4" t="s">
        <v>61</v>
      </c>
      <c r="D215" s="4" t="s">
        <v>61</v>
      </c>
      <c r="F215" s="4" t="s">
        <v>61</v>
      </c>
      <c r="G215" s="28" t="s">
        <v>61</v>
      </c>
      <c r="H215" s="4" t="s">
        <v>61</v>
      </c>
      <c r="J215" s="4" t="s">
        <v>61</v>
      </c>
      <c r="K215" s="4" t="s">
        <v>61</v>
      </c>
      <c r="M215" s="4" t="s">
        <v>61</v>
      </c>
      <c r="N215" s="4" t="s">
        <v>61</v>
      </c>
      <c r="P215" s="4" t="s">
        <v>61</v>
      </c>
      <c r="Q215" s="8" t="s">
        <v>61</v>
      </c>
      <c r="R215" s="8" t="s">
        <v>61</v>
      </c>
      <c r="S215" s="8" t="s">
        <v>61</v>
      </c>
      <c r="T215" s="4" t="s">
        <v>61</v>
      </c>
    </row>
    <row r="216" spans="1:20">
      <c r="G216"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36.xml><?xml version="1.0" encoding="utf-8"?>
<worksheet xmlns="http://schemas.openxmlformats.org/spreadsheetml/2006/main" xmlns:r="http://schemas.openxmlformats.org/officeDocument/2006/relationships">
  <sheetPr transitionEvaluation="1" codeName="Sheet39">
    <pageSetUpPr autoPageBreaks="0" fitToPage="1"/>
  </sheetPr>
  <dimension ref="A1:AE214"/>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10.109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105</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35886</v>
      </c>
      <c r="B9" s="32">
        <v>-6262308</v>
      </c>
      <c r="C9" s="6">
        <v>1</v>
      </c>
      <c r="D9" s="29">
        <f t="shared" ref="D9:D40" si="0">ROUND(-(+$B$9/180)*1,0)</f>
        <v>34791</v>
      </c>
      <c r="E9" s="29">
        <f>+D9</f>
        <v>34791</v>
      </c>
      <c r="F9" s="29">
        <f t="shared" ref="F9:F40" si="1">$B$9+E9</f>
        <v>-6227517</v>
      </c>
      <c r="G9" s="34">
        <f>+Inputs!$D$2</f>
        <v>0.3795</v>
      </c>
      <c r="H9" s="27">
        <f>-B9</f>
        <v>6262308</v>
      </c>
      <c r="I9" s="27">
        <f>+H9</f>
        <v>6262308</v>
      </c>
      <c r="J9" s="27">
        <f>H9*G9</f>
        <v>2376545.8859999999</v>
      </c>
      <c r="K9" s="27">
        <f t="shared" ref="K9:K40" si="2">D9</f>
        <v>34791</v>
      </c>
      <c r="L9" s="27">
        <f>+K9</f>
        <v>34791</v>
      </c>
      <c r="M9" s="27">
        <f t="shared" ref="M9:M40" si="3">K9*G9</f>
        <v>13203.184499999999</v>
      </c>
      <c r="N9" s="27">
        <f t="shared" ref="N9:N40" si="4">M9-J9</f>
        <v>-2363342.7015</v>
      </c>
      <c r="O9" s="27">
        <f>+N9</f>
        <v>-2363342.7015</v>
      </c>
      <c r="P9" s="27">
        <f>-SUM(N9)</f>
        <v>2363342.7015</v>
      </c>
      <c r="Q9" s="38">
        <f>VLOOKUP(Q8,A36:P236,5)</f>
        <v>4905531</v>
      </c>
      <c r="R9" s="38">
        <f>VLOOKUP(R8,A36:P236,5)</f>
        <v>5176887</v>
      </c>
      <c r="S9" s="38">
        <f>+R9-Q9</f>
        <v>271356</v>
      </c>
      <c r="T9" s="35" t="s">
        <v>64</v>
      </c>
      <c r="U9" s="145">
        <f>-IF(TYPE(VLOOKUP(U8,$A$9:$P$188,6,FALSE))=16,0,VLOOKUP(U8,$A$9:$P$188,6,FALSE))</f>
        <v>1334164</v>
      </c>
      <c r="V9" s="145">
        <f>-IF(TYPE(VLOOKUP(V8,$A$9:$P$188,6,FALSE))=16,0,VLOOKUP(V8,$A$9:$P$188,6,FALSE))</f>
        <v>1311551</v>
      </c>
      <c r="W9" s="145">
        <f t="shared" ref="W9:AE9" si="5">-IF(TYPE(VLOOKUP(W8,$A$9:$P$188,6,FALSE))=16,0,VLOOKUP(W8,$A$9:$P$188,6,FALSE))</f>
        <v>1288938</v>
      </c>
      <c r="X9" s="145">
        <f t="shared" si="5"/>
        <v>1266325</v>
      </c>
      <c r="Y9" s="145">
        <f t="shared" si="5"/>
        <v>1243712</v>
      </c>
      <c r="Z9" s="145">
        <f t="shared" si="5"/>
        <v>1221099</v>
      </c>
      <c r="AA9" s="145">
        <f t="shared" si="5"/>
        <v>1198486</v>
      </c>
      <c r="AB9" s="145">
        <f t="shared" si="5"/>
        <v>1175873</v>
      </c>
      <c r="AC9" s="145">
        <f t="shared" si="5"/>
        <v>1153260</v>
      </c>
      <c r="AD9" s="145">
        <f t="shared" si="5"/>
        <v>1130647</v>
      </c>
      <c r="AE9" s="145">
        <f t="shared" si="5"/>
        <v>1108034</v>
      </c>
    </row>
    <row r="10" spans="1:31">
      <c r="A10" s="30">
        <v>35916</v>
      </c>
      <c r="B10" s="9"/>
      <c r="C10" s="6">
        <v>2</v>
      </c>
      <c r="D10" s="29">
        <f t="shared" si="0"/>
        <v>34791</v>
      </c>
      <c r="E10" s="29">
        <f t="shared" ref="E10:E41" si="6">+E9+D10</f>
        <v>69582</v>
      </c>
      <c r="F10" s="29">
        <f t="shared" si="1"/>
        <v>-6192726</v>
      </c>
      <c r="G10" s="34">
        <f>+Inputs!$D$2</f>
        <v>0.3795</v>
      </c>
      <c r="H10" s="2"/>
      <c r="I10" s="27">
        <f t="shared" ref="I10:I41" si="7">+I9+H10</f>
        <v>6262308</v>
      </c>
      <c r="J10" s="27"/>
      <c r="K10" s="27">
        <f t="shared" si="2"/>
        <v>34791</v>
      </c>
      <c r="L10" s="27">
        <f t="shared" ref="L10:L41" si="8">+L9+K10</f>
        <v>69582</v>
      </c>
      <c r="M10" s="27">
        <f t="shared" si="3"/>
        <v>13203.184499999999</v>
      </c>
      <c r="N10" s="27">
        <f t="shared" si="4"/>
        <v>13203.184499999999</v>
      </c>
      <c r="O10" s="27">
        <f t="shared" ref="O10:O41" si="9">+O9+N10</f>
        <v>-2350139.517</v>
      </c>
      <c r="P10" s="27">
        <f t="shared" ref="P10:P41" si="10">P9-N10</f>
        <v>2350139.517</v>
      </c>
      <c r="Q10" s="38">
        <f>VLOOKUP(Q8,A36:P236,15)</f>
        <v>-514869.03870000271</v>
      </c>
      <c r="R10" s="38">
        <f>VLOOKUP(R8,A36:P236,15)</f>
        <v>-411886.72314000246</v>
      </c>
      <c r="S10" s="38">
        <f>+R10-Q10</f>
        <v>102982.31556000025</v>
      </c>
      <c r="T10" s="36" t="s">
        <v>69</v>
      </c>
    </row>
    <row r="11" spans="1:31">
      <c r="A11" s="31">
        <v>35947</v>
      </c>
      <c r="B11" s="5"/>
      <c r="C11" s="6">
        <v>3</v>
      </c>
      <c r="D11" s="29">
        <f t="shared" si="0"/>
        <v>34791</v>
      </c>
      <c r="E11" s="29">
        <f t="shared" si="6"/>
        <v>104373</v>
      </c>
      <c r="F11" s="29">
        <f t="shared" si="1"/>
        <v>-6157935</v>
      </c>
      <c r="G11" s="34">
        <f>+Inputs!$D$2</f>
        <v>0.3795</v>
      </c>
      <c r="H11" s="2"/>
      <c r="I11" s="27">
        <f t="shared" si="7"/>
        <v>6262308</v>
      </c>
      <c r="J11" s="27"/>
      <c r="K11" s="27">
        <f t="shared" si="2"/>
        <v>34791</v>
      </c>
      <c r="L11" s="27">
        <f t="shared" si="8"/>
        <v>104373</v>
      </c>
      <c r="M11" s="27">
        <f t="shared" si="3"/>
        <v>13203.184499999999</v>
      </c>
      <c r="N11" s="27">
        <f t="shared" si="4"/>
        <v>13203.184499999999</v>
      </c>
      <c r="O11" s="27">
        <f t="shared" si="9"/>
        <v>-2336936.3325</v>
      </c>
      <c r="P11" s="27">
        <f t="shared" si="10"/>
        <v>2336936.3325</v>
      </c>
      <c r="Q11" s="38">
        <f>+VLOOKUP(Q8,A36:P236,16)</f>
        <v>514869.03870000271</v>
      </c>
      <c r="R11" s="38">
        <f>+VLOOKUP(R8,A36:P236,16)</f>
        <v>411886.72314000246</v>
      </c>
      <c r="S11" s="38">
        <f>(+Q11+R11)/2</f>
        <v>463377.88092000259</v>
      </c>
      <c r="T11" s="36" t="s">
        <v>113</v>
      </c>
      <c r="U11" s="145">
        <f>IF(TYPE(VLOOKUP(U8,$A$9:$P$188,16,FALSE))=16,0,VLOOKUP(U8,$A$9:$P$188,16,FALSE))</f>
        <v>506287.17907000269</v>
      </c>
      <c r="V11" s="145">
        <f t="shared" ref="V11:AE11" si="11">IF(TYPE(VLOOKUP(V8,$A$9:$P$188,16,FALSE))=16,0,VLOOKUP(V8,$A$9:$P$188,16,FALSE))</f>
        <v>497705.31944000267</v>
      </c>
      <c r="W11" s="145">
        <f t="shared" si="11"/>
        <v>489123.45981000265</v>
      </c>
      <c r="X11" s="145">
        <f t="shared" si="11"/>
        <v>480541.60018000263</v>
      </c>
      <c r="Y11" s="145">
        <f t="shared" si="11"/>
        <v>471959.74055000261</v>
      </c>
      <c r="Z11" s="145">
        <f t="shared" si="11"/>
        <v>463377.88092000259</v>
      </c>
      <c r="AA11" s="145">
        <f t="shared" si="11"/>
        <v>454796.02129000257</v>
      </c>
      <c r="AB11" s="145">
        <f t="shared" si="11"/>
        <v>446214.16166000254</v>
      </c>
      <c r="AC11" s="145">
        <f t="shared" si="11"/>
        <v>437632.30203000252</v>
      </c>
      <c r="AD11" s="145">
        <f t="shared" si="11"/>
        <v>429050.4424000025</v>
      </c>
      <c r="AE11" s="145">
        <f t="shared" si="11"/>
        <v>420468.58277000248</v>
      </c>
    </row>
    <row r="12" spans="1:31">
      <c r="A12" s="30">
        <v>35977</v>
      </c>
      <c r="B12" s="3"/>
      <c r="C12" s="6">
        <v>4</v>
      </c>
      <c r="D12" s="29">
        <f t="shared" si="0"/>
        <v>34791</v>
      </c>
      <c r="E12" s="29">
        <f t="shared" si="6"/>
        <v>139164</v>
      </c>
      <c r="F12" s="29">
        <f t="shared" si="1"/>
        <v>-6123144</v>
      </c>
      <c r="G12" s="34">
        <f>+Inputs!$D$2</f>
        <v>0.3795</v>
      </c>
      <c r="H12" s="2"/>
      <c r="I12" s="27">
        <f t="shared" si="7"/>
        <v>6262308</v>
      </c>
      <c r="J12" s="27"/>
      <c r="K12" s="27">
        <f t="shared" si="2"/>
        <v>34791</v>
      </c>
      <c r="L12" s="27">
        <f t="shared" si="8"/>
        <v>139164</v>
      </c>
      <c r="M12" s="27">
        <f t="shared" si="3"/>
        <v>13203.184499999999</v>
      </c>
      <c r="N12" s="27">
        <f t="shared" si="4"/>
        <v>13203.184499999999</v>
      </c>
      <c r="O12" s="27">
        <f t="shared" si="9"/>
        <v>-2323733.148</v>
      </c>
      <c r="P12" s="27">
        <f t="shared" si="10"/>
        <v>2323733.148</v>
      </c>
      <c r="Q12" s="39"/>
      <c r="R12" s="40"/>
      <c r="S12" s="40"/>
      <c r="T12" s="36"/>
    </row>
    <row r="13" spans="1:31">
      <c r="A13" s="31">
        <v>36008</v>
      </c>
      <c r="B13" s="3"/>
      <c r="C13" s="6">
        <v>5</v>
      </c>
      <c r="D13" s="29">
        <f t="shared" si="0"/>
        <v>34791</v>
      </c>
      <c r="E13" s="29">
        <f t="shared" si="6"/>
        <v>173955</v>
      </c>
      <c r="F13" s="29">
        <f t="shared" si="1"/>
        <v>-6088353</v>
      </c>
      <c r="G13" s="34">
        <f>+Inputs!$D$2</f>
        <v>0.3795</v>
      </c>
      <c r="H13" s="2"/>
      <c r="I13" s="27">
        <f t="shared" si="7"/>
        <v>6262308</v>
      </c>
      <c r="J13" s="27"/>
      <c r="K13" s="27">
        <f t="shared" si="2"/>
        <v>34791</v>
      </c>
      <c r="L13" s="27">
        <f t="shared" si="8"/>
        <v>173955</v>
      </c>
      <c r="M13" s="27">
        <f t="shared" si="3"/>
        <v>13203.184499999999</v>
      </c>
      <c r="N13" s="27">
        <f t="shared" si="4"/>
        <v>13203.184499999999</v>
      </c>
      <c r="O13" s="27">
        <f t="shared" si="9"/>
        <v>-2310529.9635000001</v>
      </c>
      <c r="P13" s="27">
        <f t="shared" si="10"/>
        <v>2310529.9635000001</v>
      </c>
      <c r="Q13" s="38">
        <f>VLOOKUP(Q8,A36:P236,9)</f>
        <v>6262308</v>
      </c>
      <c r="R13" s="38">
        <f>VLOOKUP(R8,A36:P236,9)</f>
        <v>6262308</v>
      </c>
      <c r="S13" s="38">
        <f>+R13-Q13</f>
        <v>0</v>
      </c>
      <c r="T13" s="36" t="s">
        <v>70</v>
      </c>
    </row>
    <row r="14" spans="1:31">
      <c r="A14" s="30">
        <v>36039</v>
      </c>
      <c r="B14" s="3"/>
      <c r="C14" s="6">
        <v>6</v>
      </c>
      <c r="D14" s="29">
        <f t="shared" si="0"/>
        <v>34791</v>
      </c>
      <c r="E14" s="29">
        <f t="shared" si="6"/>
        <v>208746</v>
      </c>
      <c r="F14" s="29">
        <f t="shared" si="1"/>
        <v>-6053562</v>
      </c>
      <c r="G14" s="34">
        <f>+Inputs!$D$2</f>
        <v>0.3795</v>
      </c>
      <c r="H14" s="2"/>
      <c r="I14" s="27">
        <f t="shared" si="7"/>
        <v>6262308</v>
      </c>
      <c r="J14" s="27"/>
      <c r="K14" s="27">
        <f t="shared" si="2"/>
        <v>34791</v>
      </c>
      <c r="L14" s="27">
        <f t="shared" si="8"/>
        <v>208746</v>
      </c>
      <c r="M14" s="27">
        <f t="shared" si="3"/>
        <v>13203.184499999999</v>
      </c>
      <c r="N14" s="27">
        <f t="shared" si="4"/>
        <v>13203.184499999999</v>
      </c>
      <c r="O14" s="27">
        <f t="shared" si="9"/>
        <v>-2297326.7790000001</v>
      </c>
      <c r="P14" s="27">
        <f t="shared" si="10"/>
        <v>2297326.7790000001</v>
      </c>
      <c r="Q14" s="38">
        <f>VLOOKUP(Q8,A36:P236,12)</f>
        <v>4905531</v>
      </c>
      <c r="R14" s="38">
        <f>VLOOKUP(R8,A36:P236,12)</f>
        <v>5176887</v>
      </c>
      <c r="S14" s="38">
        <f>+R14-Q14</f>
        <v>271356</v>
      </c>
      <c r="T14" s="37" t="s">
        <v>93</v>
      </c>
    </row>
    <row r="15" spans="1:31">
      <c r="A15" s="31">
        <v>36069</v>
      </c>
      <c r="B15" s="3"/>
      <c r="C15" s="6">
        <v>7</v>
      </c>
      <c r="D15" s="29">
        <f t="shared" si="0"/>
        <v>34791</v>
      </c>
      <c r="E15" s="29">
        <f t="shared" si="6"/>
        <v>243537</v>
      </c>
      <c r="F15" s="29">
        <f t="shared" si="1"/>
        <v>-6018771</v>
      </c>
      <c r="G15" s="34">
        <f>+Inputs!$D$2</f>
        <v>0.3795</v>
      </c>
      <c r="H15" s="2"/>
      <c r="I15" s="27">
        <f t="shared" si="7"/>
        <v>6262308</v>
      </c>
      <c r="J15" s="27"/>
      <c r="K15" s="27">
        <f t="shared" si="2"/>
        <v>34791</v>
      </c>
      <c r="L15" s="27">
        <f t="shared" si="8"/>
        <v>243537</v>
      </c>
      <c r="M15" s="27">
        <f t="shared" si="3"/>
        <v>13203.184499999999</v>
      </c>
      <c r="N15" s="27">
        <f t="shared" si="4"/>
        <v>13203.184499999999</v>
      </c>
      <c r="O15" s="27">
        <f t="shared" si="9"/>
        <v>-2284123.5945000001</v>
      </c>
      <c r="P15" s="27">
        <f t="shared" si="10"/>
        <v>2284123.5945000001</v>
      </c>
    </row>
    <row r="16" spans="1:31">
      <c r="A16" s="30">
        <v>36100</v>
      </c>
      <c r="B16" s="3"/>
      <c r="C16" s="6">
        <v>8</v>
      </c>
      <c r="D16" s="29">
        <f t="shared" si="0"/>
        <v>34791</v>
      </c>
      <c r="E16" s="29">
        <f t="shared" si="6"/>
        <v>278328</v>
      </c>
      <c r="F16" s="29">
        <f t="shared" si="1"/>
        <v>-5983980</v>
      </c>
      <c r="G16" s="34">
        <f>+Inputs!$D$2</f>
        <v>0.3795</v>
      </c>
      <c r="H16" s="2"/>
      <c r="I16" s="27">
        <f t="shared" si="7"/>
        <v>6262308</v>
      </c>
      <c r="J16" s="27"/>
      <c r="K16" s="27">
        <f t="shared" si="2"/>
        <v>34791</v>
      </c>
      <c r="L16" s="27">
        <f t="shared" si="8"/>
        <v>278328</v>
      </c>
      <c r="M16" s="27">
        <f t="shared" si="3"/>
        <v>13203.184499999999</v>
      </c>
      <c r="N16" s="27">
        <f t="shared" si="4"/>
        <v>13203.184499999999</v>
      </c>
      <c r="O16" s="27">
        <f t="shared" si="9"/>
        <v>-2270920.41</v>
      </c>
      <c r="P16" s="27">
        <f t="shared" si="10"/>
        <v>2270920.41</v>
      </c>
      <c r="Q16" s="4"/>
      <c r="R16" s="4"/>
      <c r="S16" s="4"/>
    </row>
    <row r="17" spans="1:19">
      <c r="A17" s="31">
        <v>36130</v>
      </c>
      <c r="B17" s="3"/>
      <c r="C17" s="6">
        <v>9</v>
      </c>
      <c r="D17" s="29">
        <f t="shared" si="0"/>
        <v>34791</v>
      </c>
      <c r="E17" s="29">
        <f t="shared" si="6"/>
        <v>313119</v>
      </c>
      <c r="F17" s="29">
        <f t="shared" si="1"/>
        <v>-5949189</v>
      </c>
      <c r="G17" s="34">
        <f>+Inputs!$D$2</f>
        <v>0.3795</v>
      </c>
      <c r="H17" s="2"/>
      <c r="I17" s="27">
        <f t="shared" si="7"/>
        <v>6262308</v>
      </c>
      <c r="J17" s="27"/>
      <c r="K17" s="27">
        <f t="shared" si="2"/>
        <v>34791</v>
      </c>
      <c r="L17" s="27">
        <f t="shared" si="8"/>
        <v>313119</v>
      </c>
      <c r="M17" s="27">
        <f t="shared" si="3"/>
        <v>13203.184499999999</v>
      </c>
      <c r="N17" s="27">
        <f t="shared" si="4"/>
        <v>13203.184499999999</v>
      </c>
      <c r="O17" s="27">
        <f t="shared" si="9"/>
        <v>-2257717.2255000002</v>
      </c>
      <c r="P17" s="27">
        <f t="shared" si="10"/>
        <v>2257717.2255000002</v>
      </c>
      <c r="Q17" s="4"/>
      <c r="R17" s="4"/>
      <c r="S17" s="4"/>
    </row>
    <row r="18" spans="1:19">
      <c r="A18" s="30">
        <v>36161</v>
      </c>
      <c r="B18" s="3"/>
      <c r="C18" s="6">
        <v>10</v>
      </c>
      <c r="D18" s="29">
        <f t="shared" si="0"/>
        <v>34791</v>
      </c>
      <c r="E18" s="29">
        <f t="shared" si="6"/>
        <v>347910</v>
      </c>
      <c r="F18" s="29">
        <f t="shared" si="1"/>
        <v>-5914398</v>
      </c>
      <c r="G18" s="34">
        <f>+Inputs!$D$2</f>
        <v>0.3795</v>
      </c>
      <c r="H18" s="2"/>
      <c r="I18" s="27">
        <f t="shared" si="7"/>
        <v>6262308</v>
      </c>
      <c r="J18" s="27"/>
      <c r="K18" s="27">
        <f t="shared" si="2"/>
        <v>34791</v>
      </c>
      <c r="L18" s="27">
        <f t="shared" si="8"/>
        <v>347910</v>
      </c>
      <c r="M18" s="27">
        <f t="shared" si="3"/>
        <v>13203.184499999999</v>
      </c>
      <c r="N18" s="27">
        <f t="shared" si="4"/>
        <v>13203.184499999999</v>
      </c>
      <c r="O18" s="27">
        <f t="shared" si="9"/>
        <v>-2244514.0410000002</v>
      </c>
      <c r="P18" s="27">
        <f t="shared" si="10"/>
        <v>2244514.0410000002</v>
      </c>
      <c r="Q18" s="4"/>
      <c r="R18" s="4"/>
      <c r="S18" s="4"/>
    </row>
    <row r="19" spans="1:19">
      <c r="A19" s="31">
        <v>36192</v>
      </c>
      <c r="B19" s="3"/>
      <c r="C19" s="6">
        <v>11</v>
      </c>
      <c r="D19" s="29">
        <f t="shared" si="0"/>
        <v>34791</v>
      </c>
      <c r="E19" s="29">
        <f t="shared" si="6"/>
        <v>382701</v>
      </c>
      <c r="F19" s="29">
        <f t="shared" si="1"/>
        <v>-5879607</v>
      </c>
      <c r="G19" s="34">
        <f>+Inputs!$D$2</f>
        <v>0.3795</v>
      </c>
      <c r="H19" s="2"/>
      <c r="I19" s="27">
        <f t="shared" si="7"/>
        <v>6262308</v>
      </c>
      <c r="J19" s="27"/>
      <c r="K19" s="27">
        <f t="shared" si="2"/>
        <v>34791</v>
      </c>
      <c r="L19" s="27">
        <f t="shared" si="8"/>
        <v>382701</v>
      </c>
      <c r="M19" s="27">
        <f t="shared" si="3"/>
        <v>13203.184499999999</v>
      </c>
      <c r="N19" s="27">
        <f t="shared" si="4"/>
        <v>13203.184499999999</v>
      </c>
      <c r="O19" s="27">
        <f t="shared" si="9"/>
        <v>-2231310.8565000002</v>
      </c>
      <c r="P19" s="27">
        <f t="shared" si="10"/>
        <v>2231310.8565000002</v>
      </c>
      <c r="Q19" s="4"/>
      <c r="R19" s="4"/>
      <c r="S19" s="4"/>
    </row>
    <row r="20" spans="1:19">
      <c r="A20" s="30">
        <v>36220</v>
      </c>
      <c r="B20" s="3"/>
      <c r="C20" s="6">
        <v>12</v>
      </c>
      <c r="D20" s="29">
        <f t="shared" si="0"/>
        <v>34791</v>
      </c>
      <c r="E20" s="29">
        <f t="shared" si="6"/>
        <v>417492</v>
      </c>
      <c r="F20" s="29">
        <f t="shared" si="1"/>
        <v>-5844816</v>
      </c>
      <c r="G20" s="34">
        <f>+Inputs!$D$2</f>
        <v>0.3795</v>
      </c>
      <c r="H20" s="2"/>
      <c r="I20" s="27">
        <f t="shared" si="7"/>
        <v>6262308</v>
      </c>
      <c r="J20" s="27"/>
      <c r="K20" s="27">
        <f t="shared" si="2"/>
        <v>34791</v>
      </c>
      <c r="L20" s="27">
        <f t="shared" si="8"/>
        <v>417492</v>
      </c>
      <c r="M20" s="27">
        <f t="shared" si="3"/>
        <v>13203.184499999999</v>
      </c>
      <c r="N20" s="27">
        <f t="shared" si="4"/>
        <v>13203.184499999999</v>
      </c>
      <c r="O20" s="27">
        <f t="shared" si="9"/>
        <v>-2218107.6720000003</v>
      </c>
      <c r="P20" s="27">
        <f t="shared" si="10"/>
        <v>2218107.6720000003</v>
      </c>
      <c r="Q20" s="4"/>
      <c r="R20" s="4"/>
      <c r="S20" s="4"/>
    </row>
    <row r="21" spans="1:19">
      <c r="A21" s="31">
        <v>36251</v>
      </c>
      <c r="B21" s="3"/>
      <c r="C21" s="6">
        <v>13</v>
      </c>
      <c r="D21" s="29">
        <f t="shared" si="0"/>
        <v>34791</v>
      </c>
      <c r="E21" s="29">
        <f t="shared" si="6"/>
        <v>452283</v>
      </c>
      <c r="F21" s="29">
        <f t="shared" si="1"/>
        <v>-5810025</v>
      </c>
      <c r="G21" s="34">
        <f>+Inputs!$D$2</f>
        <v>0.3795</v>
      </c>
      <c r="H21" s="2"/>
      <c r="I21" s="27">
        <f t="shared" si="7"/>
        <v>6262308</v>
      </c>
      <c r="J21" s="27"/>
      <c r="K21" s="27">
        <f t="shared" si="2"/>
        <v>34791</v>
      </c>
      <c r="L21" s="27">
        <f t="shared" si="8"/>
        <v>452283</v>
      </c>
      <c r="M21" s="27">
        <f t="shared" si="3"/>
        <v>13203.184499999999</v>
      </c>
      <c r="N21" s="27">
        <f t="shared" si="4"/>
        <v>13203.184499999999</v>
      </c>
      <c r="O21" s="27">
        <f t="shared" si="9"/>
        <v>-2204904.4875000003</v>
      </c>
      <c r="P21" s="27">
        <f t="shared" si="10"/>
        <v>2204904.4875000003</v>
      </c>
      <c r="Q21" s="4"/>
      <c r="R21" s="4"/>
      <c r="S21" s="4"/>
    </row>
    <row r="22" spans="1:19">
      <c r="A22" s="30">
        <v>36281</v>
      </c>
      <c r="B22" s="3"/>
      <c r="C22" s="6">
        <v>14</v>
      </c>
      <c r="D22" s="29">
        <f t="shared" si="0"/>
        <v>34791</v>
      </c>
      <c r="E22" s="29">
        <f t="shared" si="6"/>
        <v>487074</v>
      </c>
      <c r="F22" s="29">
        <f t="shared" si="1"/>
        <v>-5775234</v>
      </c>
      <c r="G22" s="34">
        <f>+Inputs!$D$2</f>
        <v>0.3795</v>
      </c>
      <c r="H22" s="2"/>
      <c r="I22" s="27">
        <f t="shared" si="7"/>
        <v>6262308</v>
      </c>
      <c r="J22" s="27"/>
      <c r="K22" s="27">
        <f t="shared" si="2"/>
        <v>34791</v>
      </c>
      <c r="L22" s="27">
        <f t="shared" si="8"/>
        <v>487074</v>
      </c>
      <c r="M22" s="27">
        <f t="shared" si="3"/>
        <v>13203.184499999999</v>
      </c>
      <c r="N22" s="27">
        <f t="shared" si="4"/>
        <v>13203.184499999999</v>
      </c>
      <c r="O22" s="27">
        <f t="shared" si="9"/>
        <v>-2191701.3030000003</v>
      </c>
      <c r="P22" s="27">
        <f t="shared" si="10"/>
        <v>2191701.3030000003</v>
      </c>
      <c r="Q22" s="4"/>
      <c r="R22" s="4"/>
      <c r="S22" s="4"/>
    </row>
    <row r="23" spans="1:19">
      <c r="A23" s="31">
        <v>36312</v>
      </c>
      <c r="B23" s="3"/>
      <c r="C23" s="6">
        <v>15</v>
      </c>
      <c r="D23" s="29">
        <f t="shared" si="0"/>
        <v>34791</v>
      </c>
      <c r="E23" s="29">
        <f t="shared" si="6"/>
        <v>521865</v>
      </c>
      <c r="F23" s="29">
        <f t="shared" si="1"/>
        <v>-5740443</v>
      </c>
      <c r="G23" s="34">
        <f>+Inputs!$D$2</f>
        <v>0.3795</v>
      </c>
      <c r="H23" s="2"/>
      <c r="I23" s="27">
        <f t="shared" si="7"/>
        <v>6262308</v>
      </c>
      <c r="J23" s="27"/>
      <c r="K23" s="27">
        <f t="shared" si="2"/>
        <v>34791</v>
      </c>
      <c r="L23" s="27">
        <f t="shared" si="8"/>
        <v>521865</v>
      </c>
      <c r="M23" s="27">
        <f t="shared" si="3"/>
        <v>13203.184499999999</v>
      </c>
      <c r="N23" s="27">
        <f t="shared" si="4"/>
        <v>13203.184499999999</v>
      </c>
      <c r="O23" s="27">
        <f t="shared" si="9"/>
        <v>-2178498.1185000003</v>
      </c>
      <c r="P23" s="27">
        <f t="shared" si="10"/>
        <v>2178498.1185000003</v>
      </c>
      <c r="Q23" s="4"/>
      <c r="R23" s="4"/>
      <c r="S23" s="4"/>
    </row>
    <row r="24" spans="1:19">
      <c r="A24" s="30">
        <v>36342</v>
      </c>
      <c r="B24" s="3"/>
      <c r="C24" s="6">
        <v>16</v>
      </c>
      <c r="D24" s="29">
        <f t="shared" si="0"/>
        <v>34791</v>
      </c>
      <c r="E24" s="29">
        <f t="shared" si="6"/>
        <v>556656</v>
      </c>
      <c r="F24" s="29">
        <f t="shared" si="1"/>
        <v>-5705652</v>
      </c>
      <c r="G24" s="34">
        <f>+Inputs!$D$2</f>
        <v>0.3795</v>
      </c>
      <c r="H24" s="2"/>
      <c r="I24" s="27">
        <f t="shared" si="7"/>
        <v>6262308</v>
      </c>
      <c r="J24" s="27"/>
      <c r="K24" s="27">
        <f t="shared" si="2"/>
        <v>34791</v>
      </c>
      <c r="L24" s="27">
        <f t="shared" si="8"/>
        <v>556656</v>
      </c>
      <c r="M24" s="27">
        <f t="shared" si="3"/>
        <v>13203.184499999999</v>
      </c>
      <c r="N24" s="27">
        <f t="shared" si="4"/>
        <v>13203.184499999999</v>
      </c>
      <c r="O24" s="27">
        <f t="shared" si="9"/>
        <v>-2165294.9340000004</v>
      </c>
      <c r="P24" s="27">
        <f t="shared" si="10"/>
        <v>2165294.9340000004</v>
      </c>
      <c r="Q24" s="4"/>
      <c r="R24" s="4"/>
      <c r="S24" s="4"/>
    </row>
    <row r="25" spans="1:19">
      <c r="A25" s="31">
        <v>36373</v>
      </c>
      <c r="B25" s="3"/>
      <c r="C25" s="6">
        <v>17</v>
      </c>
      <c r="D25" s="29">
        <f t="shared" si="0"/>
        <v>34791</v>
      </c>
      <c r="E25" s="29">
        <f t="shared" si="6"/>
        <v>591447</v>
      </c>
      <c r="F25" s="29">
        <f t="shared" si="1"/>
        <v>-5670861</v>
      </c>
      <c r="G25" s="34">
        <f>+Inputs!$D$2</f>
        <v>0.3795</v>
      </c>
      <c r="H25" s="2"/>
      <c r="I25" s="27">
        <f t="shared" si="7"/>
        <v>6262308</v>
      </c>
      <c r="J25" s="27"/>
      <c r="K25" s="27">
        <f t="shared" si="2"/>
        <v>34791</v>
      </c>
      <c r="L25" s="27">
        <f t="shared" si="8"/>
        <v>591447</v>
      </c>
      <c r="M25" s="27">
        <f t="shared" si="3"/>
        <v>13203.184499999999</v>
      </c>
      <c r="N25" s="27">
        <f t="shared" si="4"/>
        <v>13203.184499999999</v>
      </c>
      <c r="O25" s="27">
        <f t="shared" si="9"/>
        <v>-2152091.7495000004</v>
      </c>
      <c r="P25" s="27">
        <f t="shared" si="10"/>
        <v>2152091.7495000004</v>
      </c>
      <c r="Q25" s="4"/>
      <c r="R25" s="4"/>
      <c r="S25" s="4"/>
    </row>
    <row r="26" spans="1:19">
      <c r="A26" s="30">
        <v>36404</v>
      </c>
      <c r="B26" s="3"/>
      <c r="C26" s="6">
        <v>18</v>
      </c>
      <c r="D26" s="29">
        <f t="shared" si="0"/>
        <v>34791</v>
      </c>
      <c r="E26" s="29">
        <f t="shared" si="6"/>
        <v>626238</v>
      </c>
      <c r="F26" s="29">
        <f t="shared" si="1"/>
        <v>-5636070</v>
      </c>
      <c r="G26" s="34">
        <f>+Inputs!$D$2</f>
        <v>0.3795</v>
      </c>
      <c r="H26" s="2"/>
      <c r="I26" s="27">
        <f t="shared" si="7"/>
        <v>6262308</v>
      </c>
      <c r="J26" s="27"/>
      <c r="K26" s="27">
        <f t="shared" si="2"/>
        <v>34791</v>
      </c>
      <c r="L26" s="27">
        <f t="shared" si="8"/>
        <v>626238</v>
      </c>
      <c r="M26" s="27">
        <f t="shared" si="3"/>
        <v>13203.184499999999</v>
      </c>
      <c r="N26" s="27">
        <f t="shared" si="4"/>
        <v>13203.184499999999</v>
      </c>
      <c r="O26" s="27">
        <f t="shared" si="9"/>
        <v>-2138888.5650000004</v>
      </c>
      <c r="P26" s="27">
        <f t="shared" si="10"/>
        <v>2138888.5650000004</v>
      </c>
      <c r="Q26" s="4"/>
      <c r="R26" s="4"/>
      <c r="S26" s="4"/>
    </row>
    <row r="27" spans="1:19">
      <c r="A27" s="31">
        <v>36434</v>
      </c>
      <c r="B27" s="3"/>
      <c r="C27" s="6">
        <v>19</v>
      </c>
      <c r="D27" s="29">
        <f t="shared" si="0"/>
        <v>34791</v>
      </c>
      <c r="E27" s="29">
        <f t="shared" si="6"/>
        <v>661029</v>
      </c>
      <c r="F27" s="29">
        <f t="shared" si="1"/>
        <v>-5601279</v>
      </c>
      <c r="G27" s="34">
        <f>+Inputs!$D$2</f>
        <v>0.3795</v>
      </c>
      <c r="H27" s="2"/>
      <c r="I27" s="27">
        <f t="shared" si="7"/>
        <v>6262308</v>
      </c>
      <c r="J27" s="27"/>
      <c r="K27" s="27">
        <f t="shared" si="2"/>
        <v>34791</v>
      </c>
      <c r="L27" s="27">
        <f t="shared" si="8"/>
        <v>661029</v>
      </c>
      <c r="M27" s="27">
        <f t="shared" si="3"/>
        <v>13203.184499999999</v>
      </c>
      <c r="N27" s="27">
        <f t="shared" si="4"/>
        <v>13203.184499999999</v>
      </c>
      <c r="O27" s="27">
        <f t="shared" si="9"/>
        <v>-2125685.3805000004</v>
      </c>
      <c r="P27" s="27">
        <f t="shared" si="10"/>
        <v>2125685.3805000004</v>
      </c>
      <c r="Q27" s="4"/>
      <c r="R27" s="4"/>
      <c r="S27" s="4"/>
    </row>
    <row r="28" spans="1:19">
      <c r="A28" s="30">
        <v>36465</v>
      </c>
      <c r="B28" s="3"/>
      <c r="C28" s="6">
        <v>20</v>
      </c>
      <c r="D28" s="29">
        <f t="shared" si="0"/>
        <v>34791</v>
      </c>
      <c r="E28" s="29">
        <f t="shared" si="6"/>
        <v>695820</v>
      </c>
      <c r="F28" s="29">
        <f t="shared" si="1"/>
        <v>-5566488</v>
      </c>
      <c r="G28" s="34">
        <f>+Inputs!$D$2</f>
        <v>0.3795</v>
      </c>
      <c r="H28" s="2"/>
      <c r="I28" s="27">
        <f t="shared" si="7"/>
        <v>6262308</v>
      </c>
      <c r="J28" s="27"/>
      <c r="K28" s="27">
        <f t="shared" si="2"/>
        <v>34791</v>
      </c>
      <c r="L28" s="27">
        <f t="shared" si="8"/>
        <v>695820</v>
      </c>
      <c r="M28" s="27">
        <f t="shared" si="3"/>
        <v>13203.184499999999</v>
      </c>
      <c r="N28" s="27">
        <f t="shared" si="4"/>
        <v>13203.184499999999</v>
      </c>
      <c r="O28" s="27">
        <f t="shared" si="9"/>
        <v>-2112482.1960000005</v>
      </c>
      <c r="P28" s="27">
        <f t="shared" si="10"/>
        <v>2112482.1960000005</v>
      </c>
      <c r="Q28" s="4"/>
      <c r="R28" s="4"/>
      <c r="S28" s="4"/>
    </row>
    <row r="29" spans="1:19">
      <c r="A29" s="31">
        <v>36495</v>
      </c>
      <c r="B29" s="3"/>
      <c r="C29" s="6">
        <v>21</v>
      </c>
      <c r="D29" s="29">
        <f t="shared" si="0"/>
        <v>34791</v>
      </c>
      <c r="E29" s="29">
        <f t="shared" si="6"/>
        <v>730611</v>
      </c>
      <c r="F29" s="29">
        <f t="shared" si="1"/>
        <v>-5531697</v>
      </c>
      <c r="G29" s="34">
        <f>+Inputs!$D$2</f>
        <v>0.3795</v>
      </c>
      <c r="H29" s="2"/>
      <c r="I29" s="27">
        <f t="shared" si="7"/>
        <v>6262308</v>
      </c>
      <c r="J29" s="27"/>
      <c r="K29" s="27">
        <f t="shared" si="2"/>
        <v>34791</v>
      </c>
      <c r="L29" s="27">
        <f t="shared" si="8"/>
        <v>730611</v>
      </c>
      <c r="M29" s="27">
        <f t="shared" si="3"/>
        <v>13203.184499999999</v>
      </c>
      <c r="N29" s="27">
        <f t="shared" si="4"/>
        <v>13203.184499999999</v>
      </c>
      <c r="O29" s="27">
        <f t="shared" si="9"/>
        <v>-2099279.0115000005</v>
      </c>
      <c r="P29" s="27">
        <f t="shared" si="10"/>
        <v>2099279.0115000005</v>
      </c>
      <c r="Q29" s="4"/>
      <c r="R29" s="4"/>
      <c r="S29" s="4"/>
    </row>
    <row r="30" spans="1:19">
      <c r="A30" s="30">
        <v>36526</v>
      </c>
      <c r="B30" s="3"/>
      <c r="C30" s="6">
        <v>22</v>
      </c>
      <c r="D30" s="29">
        <f t="shared" si="0"/>
        <v>34791</v>
      </c>
      <c r="E30" s="29">
        <f t="shared" si="6"/>
        <v>765402</v>
      </c>
      <c r="F30" s="29">
        <f t="shared" si="1"/>
        <v>-5496906</v>
      </c>
      <c r="G30" s="34">
        <f>+Inputs!$D$2</f>
        <v>0.3795</v>
      </c>
      <c r="H30" s="2"/>
      <c r="I30" s="27">
        <f t="shared" si="7"/>
        <v>6262308</v>
      </c>
      <c r="J30" s="27"/>
      <c r="K30" s="27">
        <f t="shared" si="2"/>
        <v>34791</v>
      </c>
      <c r="L30" s="27">
        <f t="shared" si="8"/>
        <v>765402</v>
      </c>
      <c r="M30" s="27">
        <f t="shared" si="3"/>
        <v>13203.184499999999</v>
      </c>
      <c r="N30" s="27">
        <f t="shared" si="4"/>
        <v>13203.184499999999</v>
      </c>
      <c r="O30" s="27">
        <f t="shared" si="9"/>
        <v>-2086075.8270000005</v>
      </c>
      <c r="P30" s="27">
        <f t="shared" si="10"/>
        <v>2086075.8270000005</v>
      </c>
      <c r="Q30" s="112"/>
    </row>
    <row r="31" spans="1:19">
      <c r="A31" s="31">
        <v>36557</v>
      </c>
      <c r="B31" s="3"/>
      <c r="C31" s="6">
        <v>23</v>
      </c>
      <c r="D31" s="29">
        <f t="shared" si="0"/>
        <v>34791</v>
      </c>
      <c r="E31" s="29">
        <f t="shared" si="6"/>
        <v>800193</v>
      </c>
      <c r="F31" s="29">
        <f t="shared" si="1"/>
        <v>-5462115</v>
      </c>
      <c r="G31" s="34">
        <f>+Inputs!$D$2</f>
        <v>0.3795</v>
      </c>
      <c r="H31" s="2"/>
      <c r="I31" s="27">
        <f t="shared" si="7"/>
        <v>6262308</v>
      </c>
      <c r="J31" s="27"/>
      <c r="K31" s="27">
        <f t="shared" si="2"/>
        <v>34791</v>
      </c>
      <c r="L31" s="27">
        <f t="shared" si="8"/>
        <v>800193</v>
      </c>
      <c r="M31" s="27">
        <f t="shared" si="3"/>
        <v>13203.184499999999</v>
      </c>
      <c r="N31" s="27">
        <f t="shared" si="4"/>
        <v>13203.184499999999</v>
      </c>
      <c r="O31" s="27">
        <f t="shared" si="9"/>
        <v>-2072872.6425000005</v>
      </c>
      <c r="P31" s="27">
        <f t="shared" si="10"/>
        <v>2072872.6425000005</v>
      </c>
      <c r="Q31" s="112"/>
    </row>
    <row r="32" spans="1:19">
      <c r="A32" s="30">
        <v>36586</v>
      </c>
      <c r="B32" s="3"/>
      <c r="C32" s="6">
        <v>24</v>
      </c>
      <c r="D32" s="29">
        <f t="shared" si="0"/>
        <v>34791</v>
      </c>
      <c r="E32" s="29">
        <f t="shared" si="6"/>
        <v>834984</v>
      </c>
      <c r="F32" s="29">
        <f t="shared" si="1"/>
        <v>-5427324</v>
      </c>
      <c r="G32" s="34">
        <f>+Inputs!$D$2</f>
        <v>0.3795</v>
      </c>
      <c r="H32" s="2"/>
      <c r="I32" s="27">
        <f t="shared" si="7"/>
        <v>6262308</v>
      </c>
      <c r="J32" s="27"/>
      <c r="K32" s="27">
        <f t="shared" si="2"/>
        <v>34791</v>
      </c>
      <c r="L32" s="27">
        <f t="shared" si="8"/>
        <v>834984</v>
      </c>
      <c r="M32" s="27">
        <f t="shared" si="3"/>
        <v>13203.184499999999</v>
      </c>
      <c r="N32" s="27">
        <f t="shared" si="4"/>
        <v>13203.184499999999</v>
      </c>
      <c r="O32" s="27">
        <f t="shared" si="9"/>
        <v>-2059669.4580000006</v>
      </c>
      <c r="P32" s="27">
        <f t="shared" si="10"/>
        <v>2059669.4580000006</v>
      </c>
      <c r="Q32" s="112"/>
    </row>
    <row r="33" spans="1:21">
      <c r="A33" s="31">
        <v>36617</v>
      </c>
      <c r="B33" s="3"/>
      <c r="C33" s="6">
        <v>25</v>
      </c>
      <c r="D33" s="29">
        <f t="shared" si="0"/>
        <v>34791</v>
      </c>
      <c r="E33" s="29">
        <f t="shared" si="6"/>
        <v>869775</v>
      </c>
      <c r="F33" s="29">
        <f t="shared" si="1"/>
        <v>-5392533</v>
      </c>
      <c r="G33" s="34">
        <f>+Inputs!$D$2</f>
        <v>0.3795</v>
      </c>
      <c r="H33" s="2"/>
      <c r="I33" s="27">
        <f t="shared" si="7"/>
        <v>6262308</v>
      </c>
      <c r="J33" s="27"/>
      <c r="K33" s="27">
        <f t="shared" si="2"/>
        <v>34791</v>
      </c>
      <c r="L33" s="27">
        <f t="shared" si="8"/>
        <v>869775</v>
      </c>
      <c r="M33" s="27">
        <f t="shared" si="3"/>
        <v>13203.184499999999</v>
      </c>
      <c r="N33" s="27">
        <f t="shared" si="4"/>
        <v>13203.184499999999</v>
      </c>
      <c r="O33" s="27">
        <f t="shared" si="9"/>
        <v>-2046466.2735000006</v>
      </c>
      <c r="P33" s="27">
        <f t="shared" si="10"/>
        <v>2046466.2735000006</v>
      </c>
      <c r="Q33" s="112"/>
    </row>
    <row r="34" spans="1:21">
      <c r="A34" s="30">
        <v>36647</v>
      </c>
      <c r="B34" s="3"/>
      <c r="C34" s="6">
        <v>26</v>
      </c>
      <c r="D34" s="29">
        <f t="shared" si="0"/>
        <v>34791</v>
      </c>
      <c r="E34" s="29">
        <f t="shared" si="6"/>
        <v>904566</v>
      </c>
      <c r="F34" s="29">
        <f t="shared" si="1"/>
        <v>-5357742</v>
      </c>
      <c r="G34" s="34">
        <f>+Inputs!$D$2</f>
        <v>0.3795</v>
      </c>
      <c r="H34" s="2"/>
      <c r="I34" s="27">
        <f t="shared" si="7"/>
        <v>6262308</v>
      </c>
      <c r="J34" s="27"/>
      <c r="K34" s="27">
        <f t="shared" si="2"/>
        <v>34791</v>
      </c>
      <c r="L34" s="27">
        <f t="shared" si="8"/>
        <v>904566</v>
      </c>
      <c r="M34" s="27">
        <f t="shared" si="3"/>
        <v>13203.184499999999</v>
      </c>
      <c r="N34" s="27">
        <f t="shared" si="4"/>
        <v>13203.184499999999</v>
      </c>
      <c r="O34" s="27">
        <f t="shared" si="9"/>
        <v>-2033263.0890000006</v>
      </c>
      <c r="P34" s="27">
        <f t="shared" si="10"/>
        <v>2033263.0890000006</v>
      </c>
      <c r="Q34" s="112"/>
    </row>
    <row r="35" spans="1:21">
      <c r="A35" s="31">
        <v>36678</v>
      </c>
      <c r="B35" s="3"/>
      <c r="C35" s="6">
        <v>27</v>
      </c>
      <c r="D35" s="29">
        <f t="shared" si="0"/>
        <v>34791</v>
      </c>
      <c r="E35" s="29">
        <f t="shared" si="6"/>
        <v>939357</v>
      </c>
      <c r="F35" s="29">
        <f t="shared" si="1"/>
        <v>-5322951</v>
      </c>
      <c r="G35" s="34">
        <f>+Inputs!$D$2</f>
        <v>0.3795</v>
      </c>
      <c r="H35" s="2"/>
      <c r="I35" s="27">
        <f t="shared" si="7"/>
        <v>6262308</v>
      </c>
      <c r="J35" s="27"/>
      <c r="K35" s="27">
        <f t="shared" si="2"/>
        <v>34791</v>
      </c>
      <c r="L35" s="27">
        <f t="shared" si="8"/>
        <v>939357</v>
      </c>
      <c r="M35" s="27">
        <f t="shared" si="3"/>
        <v>13203.184499999999</v>
      </c>
      <c r="N35" s="27">
        <f t="shared" si="4"/>
        <v>13203.184499999999</v>
      </c>
      <c r="O35" s="27">
        <f t="shared" si="9"/>
        <v>-2020059.9045000006</v>
      </c>
      <c r="P35" s="27">
        <f t="shared" si="10"/>
        <v>2020059.9045000006</v>
      </c>
    </row>
    <row r="36" spans="1:21">
      <c r="A36" s="30">
        <v>36708</v>
      </c>
      <c r="B36" s="3"/>
      <c r="C36" s="6">
        <v>28</v>
      </c>
      <c r="D36" s="29">
        <f t="shared" si="0"/>
        <v>34791</v>
      </c>
      <c r="E36" s="29">
        <f t="shared" si="6"/>
        <v>974148</v>
      </c>
      <c r="F36" s="29">
        <f t="shared" si="1"/>
        <v>-5288160</v>
      </c>
      <c r="G36" s="34">
        <f>+Inputs!$D$2</f>
        <v>0.3795</v>
      </c>
      <c r="H36" s="2"/>
      <c r="I36" s="27">
        <f t="shared" si="7"/>
        <v>6262308</v>
      </c>
      <c r="J36" s="27"/>
      <c r="K36" s="27">
        <f t="shared" si="2"/>
        <v>34791</v>
      </c>
      <c r="L36" s="27">
        <f t="shared" si="8"/>
        <v>974148</v>
      </c>
      <c r="M36" s="27">
        <f t="shared" si="3"/>
        <v>13203.184499999999</v>
      </c>
      <c r="N36" s="27">
        <f t="shared" si="4"/>
        <v>13203.184499999999</v>
      </c>
      <c r="O36" s="27">
        <f t="shared" si="9"/>
        <v>-2006856.7200000007</v>
      </c>
      <c r="P36" s="27">
        <f t="shared" si="10"/>
        <v>2006856.7200000007</v>
      </c>
    </row>
    <row r="37" spans="1:21">
      <c r="A37" s="31">
        <v>36739</v>
      </c>
      <c r="B37" s="3"/>
      <c r="C37" s="6">
        <v>29</v>
      </c>
      <c r="D37" s="29">
        <f t="shared" si="0"/>
        <v>34791</v>
      </c>
      <c r="E37" s="29">
        <f t="shared" si="6"/>
        <v>1008939</v>
      </c>
      <c r="F37" s="29">
        <f t="shared" si="1"/>
        <v>-5253369</v>
      </c>
      <c r="G37" s="34">
        <f>+Inputs!$D$2</f>
        <v>0.3795</v>
      </c>
      <c r="H37" s="2"/>
      <c r="I37" s="27">
        <f t="shared" si="7"/>
        <v>6262308</v>
      </c>
      <c r="J37" s="27"/>
      <c r="K37" s="27">
        <f t="shared" si="2"/>
        <v>34791</v>
      </c>
      <c r="L37" s="27">
        <f t="shared" si="8"/>
        <v>1008939</v>
      </c>
      <c r="M37" s="27">
        <f t="shared" si="3"/>
        <v>13203.184499999999</v>
      </c>
      <c r="N37" s="27">
        <f t="shared" si="4"/>
        <v>13203.184499999999</v>
      </c>
      <c r="O37" s="27">
        <f t="shared" si="9"/>
        <v>-1993653.5355000007</v>
      </c>
      <c r="P37" s="27">
        <f t="shared" si="10"/>
        <v>1993653.5355000007</v>
      </c>
    </row>
    <row r="38" spans="1:21">
      <c r="A38" s="30">
        <v>36770</v>
      </c>
      <c r="B38" s="3"/>
      <c r="C38" s="6">
        <v>30</v>
      </c>
      <c r="D38" s="29">
        <f t="shared" si="0"/>
        <v>34791</v>
      </c>
      <c r="E38" s="29">
        <f t="shared" si="6"/>
        <v>1043730</v>
      </c>
      <c r="F38" s="29">
        <f t="shared" si="1"/>
        <v>-5218578</v>
      </c>
      <c r="G38" s="34">
        <f>+Inputs!$D$2</f>
        <v>0.3795</v>
      </c>
      <c r="H38" s="2"/>
      <c r="I38" s="27">
        <f t="shared" si="7"/>
        <v>6262308</v>
      </c>
      <c r="J38" s="27"/>
      <c r="K38" s="27">
        <f t="shared" si="2"/>
        <v>34791</v>
      </c>
      <c r="L38" s="27">
        <f t="shared" si="8"/>
        <v>1043730</v>
      </c>
      <c r="M38" s="27">
        <f t="shared" si="3"/>
        <v>13203.184499999999</v>
      </c>
      <c r="N38" s="27">
        <f t="shared" si="4"/>
        <v>13203.184499999999</v>
      </c>
      <c r="O38" s="27">
        <f t="shared" si="9"/>
        <v>-1980450.3510000007</v>
      </c>
      <c r="P38" s="27">
        <f t="shared" si="10"/>
        <v>1980450.3510000007</v>
      </c>
    </row>
    <row r="39" spans="1:21">
      <c r="A39" s="31">
        <v>36800</v>
      </c>
      <c r="B39" s="2"/>
      <c r="C39" s="6">
        <v>31</v>
      </c>
      <c r="D39" s="29">
        <f t="shared" si="0"/>
        <v>34791</v>
      </c>
      <c r="E39" s="29">
        <f t="shared" si="6"/>
        <v>1078521</v>
      </c>
      <c r="F39" s="29">
        <f t="shared" si="1"/>
        <v>-5183787</v>
      </c>
      <c r="G39" s="34">
        <f>+Inputs!$D$2</f>
        <v>0.3795</v>
      </c>
      <c r="H39" s="2"/>
      <c r="I39" s="27">
        <f t="shared" si="7"/>
        <v>6262308</v>
      </c>
      <c r="J39" s="27"/>
      <c r="K39" s="27">
        <f t="shared" si="2"/>
        <v>34791</v>
      </c>
      <c r="L39" s="27">
        <f t="shared" si="8"/>
        <v>1078521</v>
      </c>
      <c r="M39" s="27">
        <f t="shared" si="3"/>
        <v>13203.184499999999</v>
      </c>
      <c r="N39" s="27">
        <f t="shared" si="4"/>
        <v>13203.184499999999</v>
      </c>
      <c r="O39" s="27">
        <f t="shared" si="9"/>
        <v>-1967247.1665000007</v>
      </c>
      <c r="P39" s="27">
        <f t="shared" si="10"/>
        <v>1967247.1665000007</v>
      </c>
    </row>
    <row r="40" spans="1:21">
      <c r="A40" s="30">
        <v>36831</v>
      </c>
      <c r="B40" s="2"/>
      <c r="C40" s="6">
        <v>32</v>
      </c>
      <c r="D40" s="29">
        <f t="shared" si="0"/>
        <v>34791</v>
      </c>
      <c r="E40" s="29">
        <f t="shared" si="6"/>
        <v>1113312</v>
      </c>
      <c r="F40" s="29">
        <f t="shared" si="1"/>
        <v>-5148996</v>
      </c>
      <c r="G40" s="34">
        <f>+Inputs!$D$2</f>
        <v>0.3795</v>
      </c>
      <c r="H40" s="2"/>
      <c r="I40" s="27">
        <f t="shared" si="7"/>
        <v>6262308</v>
      </c>
      <c r="J40" s="2"/>
      <c r="K40" s="27">
        <f t="shared" si="2"/>
        <v>34791</v>
      </c>
      <c r="L40" s="27">
        <f t="shared" si="8"/>
        <v>1113312</v>
      </c>
      <c r="M40" s="27">
        <f t="shared" si="3"/>
        <v>13203.184499999999</v>
      </c>
      <c r="N40" s="27">
        <f t="shared" si="4"/>
        <v>13203.184499999999</v>
      </c>
      <c r="O40" s="27">
        <f t="shared" si="9"/>
        <v>-1954043.9820000008</v>
      </c>
      <c r="P40" s="27">
        <f t="shared" si="10"/>
        <v>1954043.9820000008</v>
      </c>
    </row>
    <row r="41" spans="1:21">
      <c r="A41" s="31">
        <v>36861</v>
      </c>
      <c r="C41" s="6">
        <v>33</v>
      </c>
      <c r="D41" s="29">
        <f t="shared" ref="D41:D72" si="12">ROUND(-(+$B$9/180)*1,0)</f>
        <v>34791</v>
      </c>
      <c r="E41" s="29">
        <f t="shared" si="6"/>
        <v>1148103</v>
      </c>
      <c r="F41" s="29">
        <f t="shared" ref="F41:F72" si="13">$B$9+E41</f>
        <v>-5114205</v>
      </c>
      <c r="G41" s="34">
        <f>+Inputs!$D$2</f>
        <v>0.3795</v>
      </c>
      <c r="I41" s="27">
        <f t="shared" si="7"/>
        <v>6262308</v>
      </c>
      <c r="K41" s="27">
        <f t="shared" ref="K41:K72" si="14">D41</f>
        <v>34791</v>
      </c>
      <c r="L41" s="27">
        <f t="shared" si="8"/>
        <v>1148103</v>
      </c>
      <c r="M41" s="27">
        <f t="shared" ref="M41:M72" si="15">K41*G41</f>
        <v>13203.184499999999</v>
      </c>
      <c r="N41" s="27">
        <f t="shared" ref="N41:N72" si="16">M41-J41</f>
        <v>13203.184499999999</v>
      </c>
      <c r="O41" s="27">
        <f t="shared" si="9"/>
        <v>-1940840.7975000008</v>
      </c>
      <c r="P41" s="27">
        <f t="shared" si="10"/>
        <v>1940840.7975000008</v>
      </c>
    </row>
    <row r="42" spans="1:21">
      <c r="A42" s="30">
        <v>36892</v>
      </c>
      <c r="C42" s="6">
        <v>34</v>
      </c>
      <c r="D42" s="29">
        <f t="shared" si="12"/>
        <v>34791</v>
      </c>
      <c r="E42" s="29">
        <f t="shared" ref="E42:E73" si="17">+E41+D42</f>
        <v>1182894</v>
      </c>
      <c r="F42" s="29">
        <f t="shared" si="13"/>
        <v>-5079414</v>
      </c>
      <c r="G42" s="34">
        <f>+Inputs!$D$2</f>
        <v>0.3795</v>
      </c>
      <c r="I42" s="27">
        <f t="shared" ref="I42:I73" si="18">+I41+H42</f>
        <v>6262308</v>
      </c>
      <c r="K42" s="27">
        <f t="shared" si="14"/>
        <v>34791</v>
      </c>
      <c r="L42" s="27">
        <f t="shared" ref="L42:L73" si="19">+L41+K42</f>
        <v>1182894</v>
      </c>
      <c r="M42" s="27">
        <f t="shared" si="15"/>
        <v>13203.184499999999</v>
      </c>
      <c r="N42" s="27">
        <f t="shared" si="16"/>
        <v>13203.184499999999</v>
      </c>
      <c r="O42" s="27">
        <f t="shared" ref="O42:O73" si="20">+O41+N42</f>
        <v>-1927637.6130000008</v>
      </c>
      <c r="P42" s="27">
        <f t="shared" ref="P42:P73" si="21">P41-N42</f>
        <v>1927637.6130000008</v>
      </c>
    </row>
    <row r="43" spans="1:21">
      <c r="A43" s="31">
        <v>36923</v>
      </c>
      <c r="C43" s="6">
        <v>35</v>
      </c>
      <c r="D43" s="29">
        <f t="shared" si="12"/>
        <v>34791</v>
      </c>
      <c r="E43" s="29">
        <f t="shared" si="17"/>
        <v>1217685</v>
      </c>
      <c r="F43" s="29">
        <f t="shared" si="13"/>
        <v>-5044623</v>
      </c>
      <c r="G43" s="34">
        <f>+Inputs!$D$2</f>
        <v>0.3795</v>
      </c>
      <c r="I43" s="27">
        <f t="shared" si="18"/>
        <v>6262308</v>
      </c>
      <c r="K43" s="27">
        <f t="shared" si="14"/>
        <v>34791</v>
      </c>
      <c r="L43" s="27">
        <f t="shared" si="19"/>
        <v>1217685</v>
      </c>
      <c r="M43" s="27">
        <f t="shared" si="15"/>
        <v>13203.184499999999</v>
      </c>
      <c r="N43" s="27">
        <f t="shared" si="16"/>
        <v>13203.184499999999</v>
      </c>
      <c r="O43" s="27">
        <f t="shared" si="20"/>
        <v>-1914434.4285000009</v>
      </c>
      <c r="P43" s="27">
        <f t="shared" si="21"/>
        <v>1914434.4285000009</v>
      </c>
    </row>
    <row r="44" spans="1:21">
      <c r="A44" s="30">
        <v>36951</v>
      </c>
      <c r="C44" s="6">
        <v>36</v>
      </c>
      <c r="D44" s="29">
        <f t="shared" si="12"/>
        <v>34791</v>
      </c>
      <c r="E44" s="29">
        <f t="shared" si="17"/>
        <v>1252476</v>
      </c>
      <c r="F44" s="29">
        <f t="shared" si="13"/>
        <v>-5009832</v>
      </c>
      <c r="G44" s="34">
        <f>+Inputs!$D$2</f>
        <v>0.3795</v>
      </c>
      <c r="I44" s="27">
        <f t="shared" si="18"/>
        <v>6262308</v>
      </c>
      <c r="K44" s="27">
        <f t="shared" si="14"/>
        <v>34791</v>
      </c>
      <c r="L44" s="27">
        <f t="shared" si="19"/>
        <v>1252476</v>
      </c>
      <c r="M44" s="27">
        <f t="shared" si="15"/>
        <v>13203.184499999999</v>
      </c>
      <c r="N44" s="27">
        <f t="shared" si="16"/>
        <v>13203.184499999999</v>
      </c>
      <c r="O44" s="27">
        <f t="shared" si="20"/>
        <v>-1901231.2440000009</v>
      </c>
      <c r="P44" s="27">
        <f t="shared" si="21"/>
        <v>1901231.2440000009</v>
      </c>
      <c r="U44" s="98"/>
    </row>
    <row r="45" spans="1:21">
      <c r="A45" s="31">
        <v>36982</v>
      </c>
      <c r="C45" s="6">
        <v>37</v>
      </c>
      <c r="D45" s="29">
        <f t="shared" si="12"/>
        <v>34791</v>
      </c>
      <c r="E45" s="29">
        <f t="shared" si="17"/>
        <v>1287267</v>
      </c>
      <c r="F45" s="29">
        <f t="shared" si="13"/>
        <v>-4975041</v>
      </c>
      <c r="G45" s="34">
        <f>+Inputs!$D$2</f>
        <v>0.3795</v>
      </c>
      <c r="I45" s="27">
        <f t="shared" si="18"/>
        <v>6262308</v>
      </c>
      <c r="K45" s="27">
        <f t="shared" si="14"/>
        <v>34791</v>
      </c>
      <c r="L45" s="27">
        <f t="shared" si="19"/>
        <v>1287267</v>
      </c>
      <c r="M45" s="27">
        <f t="shared" si="15"/>
        <v>13203.184499999999</v>
      </c>
      <c r="N45" s="27">
        <f t="shared" si="16"/>
        <v>13203.184499999999</v>
      </c>
      <c r="O45" s="27">
        <f t="shared" si="20"/>
        <v>-1888028.0595000009</v>
      </c>
      <c r="P45" s="27">
        <f t="shared" si="21"/>
        <v>1888028.0595000009</v>
      </c>
      <c r="U45" s="98"/>
    </row>
    <row r="46" spans="1:21">
      <c r="A46" s="30">
        <v>37012</v>
      </c>
      <c r="C46" s="6">
        <v>38</v>
      </c>
      <c r="D46" s="29">
        <f t="shared" si="12"/>
        <v>34791</v>
      </c>
      <c r="E46" s="29">
        <f t="shared" si="17"/>
        <v>1322058</v>
      </c>
      <c r="F46" s="29">
        <f t="shared" si="13"/>
        <v>-4940250</v>
      </c>
      <c r="G46" s="34">
        <f>+Inputs!$D$2</f>
        <v>0.3795</v>
      </c>
      <c r="I46" s="27">
        <f t="shared" si="18"/>
        <v>6262308</v>
      </c>
      <c r="K46" s="27">
        <f t="shared" si="14"/>
        <v>34791</v>
      </c>
      <c r="L46" s="27">
        <f t="shared" si="19"/>
        <v>1322058</v>
      </c>
      <c r="M46" s="27">
        <f t="shared" si="15"/>
        <v>13203.184499999999</v>
      </c>
      <c r="N46" s="27">
        <f t="shared" si="16"/>
        <v>13203.184499999999</v>
      </c>
      <c r="O46" s="27">
        <f t="shared" si="20"/>
        <v>-1874824.8750000009</v>
      </c>
      <c r="P46" s="27">
        <f t="shared" si="21"/>
        <v>1874824.8750000009</v>
      </c>
      <c r="U46" s="98"/>
    </row>
    <row r="47" spans="1:21">
      <c r="A47" s="31">
        <v>37043</v>
      </c>
      <c r="C47" s="6">
        <v>39</v>
      </c>
      <c r="D47" s="29">
        <f t="shared" si="12"/>
        <v>34791</v>
      </c>
      <c r="E47" s="29">
        <f t="shared" si="17"/>
        <v>1356849</v>
      </c>
      <c r="F47" s="29">
        <f t="shared" si="13"/>
        <v>-4905459</v>
      </c>
      <c r="G47" s="34">
        <f>+Inputs!$D$2</f>
        <v>0.3795</v>
      </c>
      <c r="I47" s="27">
        <f t="shared" si="18"/>
        <v>6262308</v>
      </c>
      <c r="K47" s="27">
        <f t="shared" si="14"/>
        <v>34791</v>
      </c>
      <c r="L47" s="27">
        <f t="shared" si="19"/>
        <v>1356849</v>
      </c>
      <c r="M47" s="27">
        <f t="shared" si="15"/>
        <v>13203.184499999999</v>
      </c>
      <c r="N47" s="27">
        <f t="shared" si="16"/>
        <v>13203.184499999999</v>
      </c>
      <c r="O47" s="27">
        <f t="shared" si="20"/>
        <v>-1861621.690500001</v>
      </c>
      <c r="P47" s="27">
        <f t="shared" si="21"/>
        <v>1861621.690500001</v>
      </c>
      <c r="U47" s="98"/>
    </row>
    <row r="48" spans="1:21">
      <c r="A48" s="30">
        <v>37073</v>
      </c>
      <c r="C48" s="6">
        <v>40</v>
      </c>
      <c r="D48" s="29">
        <f t="shared" si="12"/>
        <v>34791</v>
      </c>
      <c r="E48" s="29">
        <f t="shared" si="17"/>
        <v>1391640</v>
      </c>
      <c r="F48" s="29">
        <f t="shared" si="13"/>
        <v>-4870668</v>
      </c>
      <c r="G48" s="34">
        <f>+Inputs!$D$2</f>
        <v>0.3795</v>
      </c>
      <c r="I48" s="27">
        <f t="shared" si="18"/>
        <v>6262308</v>
      </c>
      <c r="K48" s="27">
        <f t="shared" si="14"/>
        <v>34791</v>
      </c>
      <c r="L48" s="27">
        <f t="shared" si="19"/>
        <v>1391640</v>
      </c>
      <c r="M48" s="27">
        <f t="shared" si="15"/>
        <v>13203.184499999999</v>
      </c>
      <c r="N48" s="27">
        <f t="shared" si="16"/>
        <v>13203.184499999999</v>
      </c>
      <c r="O48" s="27">
        <f t="shared" si="20"/>
        <v>-1848418.506000001</v>
      </c>
      <c r="P48" s="27">
        <f t="shared" si="21"/>
        <v>1848418.506000001</v>
      </c>
      <c r="U48" s="98"/>
    </row>
    <row r="49" spans="1:21">
      <c r="A49" s="31">
        <v>37104</v>
      </c>
      <c r="C49" s="6">
        <v>41</v>
      </c>
      <c r="D49" s="29">
        <f t="shared" si="12"/>
        <v>34791</v>
      </c>
      <c r="E49" s="29">
        <f t="shared" si="17"/>
        <v>1426431</v>
      </c>
      <c r="F49" s="29">
        <f t="shared" si="13"/>
        <v>-4835877</v>
      </c>
      <c r="G49" s="34">
        <f>+Inputs!$D$2</f>
        <v>0.3795</v>
      </c>
      <c r="I49" s="27">
        <f t="shared" si="18"/>
        <v>6262308</v>
      </c>
      <c r="K49" s="27">
        <f t="shared" si="14"/>
        <v>34791</v>
      </c>
      <c r="L49" s="27">
        <f t="shared" si="19"/>
        <v>1426431</v>
      </c>
      <c r="M49" s="27">
        <f t="shared" si="15"/>
        <v>13203.184499999999</v>
      </c>
      <c r="N49" s="27">
        <f t="shared" si="16"/>
        <v>13203.184499999999</v>
      </c>
      <c r="O49" s="27">
        <f t="shared" si="20"/>
        <v>-1835215.321500001</v>
      </c>
      <c r="P49" s="27">
        <f t="shared" si="21"/>
        <v>1835215.321500001</v>
      </c>
      <c r="U49" s="98"/>
    </row>
    <row r="50" spans="1:21">
      <c r="A50" s="30">
        <v>37135</v>
      </c>
      <c r="C50" s="6">
        <v>42</v>
      </c>
      <c r="D50" s="29">
        <f t="shared" si="12"/>
        <v>34791</v>
      </c>
      <c r="E50" s="29">
        <f t="shared" si="17"/>
        <v>1461222</v>
      </c>
      <c r="F50" s="29">
        <f t="shared" si="13"/>
        <v>-4801086</v>
      </c>
      <c r="G50" s="34">
        <f>+Inputs!$D$2</f>
        <v>0.3795</v>
      </c>
      <c r="I50" s="27">
        <f t="shared" si="18"/>
        <v>6262308</v>
      </c>
      <c r="K50" s="27">
        <f t="shared" si="14"/>
        <v>34791</v>
      </c>
      <c r="L50" s="27">
        <f t="shared" si="19"/>
        <v>1461222</v>
      </c>
      <c r="M50" s="27">
        <f t="shared" si="15"/>
        <v>13203.184499999999</v>
      </c>
      <c r="N50" s="27">
        <f t="shared" si="16"/>
        <v>13203.184499999999</v>
      </c>
      <c r="O50" s="27">
        <f t="shared" si="20"/>
        <v>-1822012.137000001</v>
      </c>
      <c r="P50" s="27">
        <f t="shared" si="21"/>
        <v>1822012.137000001</v>
      </c>
      <c r="U50" s="98"/>
    </row>
    <row r="51" spans="1:21">
      <c r="A51" s="31">
        <v>37165</v>
      </c>
      <c r="C51" s="6">
        <v>43</v>
      </c>
      <c r="D51" s="29">
        <f t="shared" si="12"/>
        <v>34791</v>
      </c>
      <c r="E51" s="29">
        <f t="shared" si="17"/>
        <v>1496013</v>
      </c>
      <c r="F51" s="29">
        <f t="shared" si="13"/>
        <v>-4766295</v>
      </c>
      <c r="G51" s="34">
        <f>+Inputs!$D$2</f>
        <v>0.3795</v>
      </c>
      <c r="I51" s="27">
        <f t="shared" si="18"/>
        <v>6262308</v>
      </c>
      <c r="K51" s="27">
        <f t="shared" si="14"/>
        <v>34791</v>
      </c>
      <c r="L51" s="27">
        <f t="shared" si="19"/>
        <v>1496013</v>
      </c>
      <c r="M51" s="27">
        <f t="shared" si="15"/>
        <v>13203.184499999999</v>
      </c>
      <c r="N51" s="27">
        <f t="shared" si="16"/>
        <v>13203.184499999999</v>
      </c>
      <c r="O51" s="27">
        <f t="shared" si="20"/>
        <v>-1808808.9525000011</v>
      </c>
      <c r="P51" s="27">
        <f t="shared" si="21"/>
        <v>1808808.9525000011</v>
      </c>
      <c r="U51" s="98"/>
    </row>
    <row r="52" spans="1:21">
      <c r="A52" s="30">
        <v>37196</v>
      </c>
      <c r="C52" s="6">
        <v>44</v>
      </c>
      <c r="D52" s="29">
        <f t="shared" si="12"/>
        <v>34791</v>
      </c>
      <c r="E52" s="29">
        <f t="shared" si="17"/>
        <v>1530804</v>
      </c>
      <c r="F52" s="29">
        <f t="shared" si="13"/>
        <v>-4731504</v>
      </c>
      <c r="G52" s="34">
        <f>+Inputs!$D$2</f>
        <v>0.3795</v>
      </c>
      <c r="I52" s="27">
        <f t="shared" si="18"/>
        <v>6262308</v>
      </c>
      <c r="K52" s="27">
        <f t="shared" si="14"/>
        <v>34791</v>
      </c>
      <c r="L52" s="27">
        <f t="shared" si="19"/>
        <v>1530804</v>
      </c>
      <c r="M52" s="27">
        <f t="shared" si="15"/>
        <v>13203.184499999999</v>
      </c>
      <c r="N52" s="27">
        <f t="shared" si="16"/>
        <v>13203.184499999999</v>
      </c>
      <c r="O52" s="27">
        <f t="shared" si="20"/>
        <v>-1795605.7680000011</v>
      </c>
      <c r="P52" s="27">
        <f t="shared" si="21"/>
        <v>1795605.7680000011</v>
      </c>
      <c r="U52" s="98"/>
    </row>
    <row r="53" spans="1:21">
      <c r="A53" s="31">
        <v>37226</v>
      </c>
      <c r="C53" s="6">
        <v>45</v>
      </c>
      <c r="D53" s="29">
        <f t="shared" si="12"/>
        <v>34791</v>
      </c>
      <c r="E53" s="29">
        <f t="shared" si="17"/>
        <v>1565595</v>
      </c>
      <c r="F53" s="29">
        <f t="shared" si="13"/>
        <v>-4696713</v>
      </c>
      <c r="G53" s="34">
        <f>+Inputs!$D$2</f>
        <v>0.3795</v>
      </c>
      <c r="I53" s="27">
        <f t="shared" si="18"/>
        <v>6262308</v>
      </c>
      <c r="K53" s="27">
        <f t="shared" si="14"/>
        <v>34791</v>
      </c>
      <c r="L53" s="27">
        <f t="shared" si="19"/>
        <v>1565595</v>
      </c>
      <c r="M53" s="27">
        <f t="shared" si="15"/>
        <v>13203.184499999999</v>
      </c>
      <c r="N53" s="27">
        <f t="shared" si="16"/>
        <v>13203.184499999999</v>
      </c>
      <c r="O53" s="27">
        <f t="shared" si="20"/>
        <v>-1782402.5835000011</v>
      </c>
      <c r="P53" s="27">
        <f t="shared" si="21"/>
        <v>1782402.5835000011</v>
      </c>
      <c r="U53" s="98"/>
    </row>
    <row r="54" spans="1:21">
      <c r="A54" s="30">
        <v>37257</v>
      </c>
      <c r="C54" s="6">
        <v>46</v>
      </c>
      <c r="D54" s="29">
        <f t="shared" si="12"/>
        <v>34791</v>
      </c>
      <c r="E54" s="29">
        <f t="shared" si="17"/>
        <v>1600386</v>
      </c>
      <c r="F54" s="29">
        <f t="shared" si="13"/>
        <v>-4661922</v>
      </c>
      <c r="G54" s="34">
        <f>+Inputs!$D$2</f>
        <v>0.3795</v>
      </c>
      <c r="I54" s="27">
        <f t="shared" si="18"/>
        <v>6262308</v>
      </c>
      <c r="K54" s="27">
        <f t="shared" si="14"/>
        <v>34791</v>
      </c>
      <c r="L54" s="27">
        <f t="shared" si="19"/>
        <v>1600386</v>
      </c>
      <c r="M54" s="27">
        <f t="shared" si="15"/>
        <v>13203.184499999999</v>
      </c>
      <c r="N54" s="27">
        <f t="shared" si="16"/>
        <v>13203.184499999999</v>
      </c>
      <c r="O54" s="27">
        <f t="shared" si="20"/>
        <v>-1769199.3990000011</v>
      </c>
      <c r="P54" s="27">
        <f t="shared" si="21"/>
        <v>1769199.3990000011</v>
      </c>
      <c r="U54" s="98"/>
    </row>
    <row r="55" spans="1:21">
      <c r="A55" s="31">
        <v>37288</v>
      </c>
      <c r="C55" s="6">
        <v>47</v>
      </c>
      <c r="D55" s="29">
        <f t="shared" si="12"/>
        <v>34791</v>
      </c>
      <c r="E55" s="29">
        <f t="shared" si="17"/>
        <v>1635177</v>
      </c>
      <c r="F55" s="29">
        <f t="shared" si="13"/>
        <v>-4627131</v>
      </c>
      <c r="G55" s="34">
        <f>+Inputs!$D$2</f>
        <v>0.3795</v>
      </c>
      <c r="I55" s="27">
        <f t="shared" si="18"/>
        <v>6262308</v>
      </c>
      <c r="K55" s="27">
        <f t="shared" si="14"/>
        <v>34791</v>
      </c>
      <c r="L55" s="27">
        <f t="shared" si="19"/>
        <v>1635177</v>
      </c>
      <c r="M55" s="27">
        <f t="shared" si="15"/>
        <v>13203.184499999999</v>
      </c>
      <c r="N55" s="27">
        <f t="shared" si="16"/>
        <v>13203.184499999999</v>
      </c>
      <c r="O55" s="27">
        <f t="shared" si="20"/>
        <v>-1755996.2145000012</v>
      </c>
      <c r="P55" s="27">
        <f t="shared" si="21"/>
        <v>1755996.2145000012</v>
      </c>
      <c r="U55" s="98"/>
    </row>
    <row r="56" spans="1:21">
      <c r="A56" s="30">
        <v>37316</v>
      </c>
      <c r="C56" s="6">
        <v>48</v>
      </c>
      <c r="D56" s="29">
        <f t="shared" si="12"/>
        <v>34791</v>
      </c>
      <c r="E56" s="29">
        <f t="shared" si="17"/>
        <v>1669968</v>
      </c>
      <c r="F56" s="29">
        <f t="shared" si="13"/>
        <v>-4592340</v>
      </c>
      <c r="G56" s="34">
        <f>+Inputs!$D$2</f>
        <v>0.3795</v>
      </c>
      <c r="I56" s="27">
        <f t="shared" si="18"/>
        <v>6262308</v>
      </c>
      <c r="K56" s="27">
        <f t="shared" si="14"/>
        <v>34791</v>
      </c>
      <c r="L56" s="27">
        <f t="shared" si="19"/>
        <v>1669968</v>
      </c>
      <c r="M56" s="27">
        <f t="shared" si="15"/>
        <v>13203.184499999999</v>
      </c>
      <c r="N56" s="27">
        <f t="shared" si="16"/>
        <v>13203.184499999999</v>
      </c>
      <c r="O56" s="27">
        <f t="shared" si="20"/>
        <v>-1742793.0300000012</v>
      </c>
      <c r="P56" s="27">
        <f t="shared" si="21"/>
        <v>1742793.0300000012</v>
      </c>
    </row>
    <row r="57" spans="1:21">
      <c r="A57" s="31">
        <v>37347</v>
      </c>
      <c r="C57" s="6">
        <v>49</v>
      </c>
      <c r="D57" s="29">
        <f t="shared" si="12"/>
        <v>34791</v>
      </c>
      <c r="E57" s="29">
        <f t="shared" si="17"/>
        <v>1704759</v>
      </c>
      <c r="F57" s="29">
        <f t="shared" si="13"/>
        <v>-4557549</v>
      </c>
      <c r="G57" s="34">
        <f>+Inputs!$D$2</f>
        <v>0.3795</v>
      </c>
      <c r="I57" s="27">
        <f t="shared" si="18"/>
        <v>6262308</v>
      </c>
      <c r="K57" s="27">
        <f t="shared" si="14"/>
        <v>34791</v>
      </c>
      <c r="L57" s="27">
        <f t="shared" si="19"/>
        <v>1704759</v>
      </c>
      <c r="M57" s="27">
        <f t="shared" si="15"/>
        <v>13203.184499999999</v>
      </c>
      <c r="N57" s="27">
        <f t="shared" si="16"/>
        <v>13203.184499999999</v>
      </c>
      <c r="O57" s="27">
        <f t="shared" si="20"/>
        <v>-1729589.8455000012</v>
      </c>
      <c r="P57" s="27">
        <f t="shared" si="21"/>
        <v>1729589.8455000012</v>
      </c>
    </row>
    <row r="58" spans="1:21">
      <c r="A58" s="30">
        <v>37377</v>
      </c>
      <c r="C58" s="6">
        <v>50</v>
      </c>
      <c r="D58" s="29">
        <f t="shared" si="12"/>
        <v>34791</v>
      </c>
      <c r="E58" s="29">
        <f t="shared" si="17"/>
        <v>1739550</v>
      </c>
      <c r="F58" s="29">
        <f t="shared" si="13"/>
        <v>-4522758</v>
      </c>
      <c r="G58" s="34">
        <f>+Inputs!$D$2</f>
        <v>0.3795</v>
      </c>
      <c r="I58" s="27">
        <f t="shared" si="18"/>
        <v>6262308</v>
      </c>
      <c r="K58" s="27">
        <f t="shared" si="14"/>
        <v>34791</v>
      </c>
      <c r="L58" s="27">
        <f t="shared" si="19"/>
        <v>1739550</v>
      </c>
      <c r="M58" s="27">
        <f t="shared" si="15"/>
        <v>13203.184499999999</v>
      </c>
      <c r="N58" s="27">
        <f t="shared" si="16"/>
        <v>13203.184499999999</v>
      </c>
      <c r="O58" s="27">
        <f t="shared" si="20"/>
        <v>-1716386.6610000012</v>
      </c>
      <c r="P58" s="27">
        <f t="shared" si="21"/>
        <v>1716386.6610000012</v>
      </c>
    </row>
    <row r="59" spans="1:21">
      <c r="A59" s="31">
        <v>37408</v>
      </c>
      <c r="C59" s="6">
        <v>51</v>
      </c>
      <c r="D59" s="29">
        <f t="shared" si="12"/>
        <v>34791</v>
      </c>
      <c r="E59" s="29">
        <f t="shared" si="17"/>
        <v>1774341</v>
      </c>
      <c r="F59" s="29">
        <f t="shared" si="13"/>
        <v>-4487967</v>
      </c>
      <c r="G59" s="34">
        <f>+Inputs!$D$2</f>
        <v>0.3795</v>
      </c>
      <c r="I59" s="27">
        <f t="shared" si="18"/>
        <v>6262308</v>
      </c>
      <c r="K59" s="27">
        <f t="shared" si="14"/>
        <v>34791</v>
      </c>
      <c r="L59" s="27">
        <f t="shared" si="19"/>
        <v>1774341</v>
      </c>
      <c r="M59" s="27">
        <f t="shared" si="15"/>
        <v>13203.184499999999</v>
      </c>
      <c r="N59" s="27">
        <f t="shared" si="16"/>
        <v>13203.184499999999</v>
      </c>
      <c r="O59" s="27">
        <f t="shared" si="20"/>
        <v>-1703183.4765000013</v>
      </c>
      <c r="P59" s="27">
        <f t="shared" si="21"/>
        <v>1703183.4765000013</v>
      </c>
    </row>
    <row r="60" spans="1:21">
      <c r="A60" s="30">
        <v>37438</v>
      </c>
      <c r="C60" s="6">
        <v>52</v>
      </c>
      <c r="D60" s="29">
        <f t="shared" si="12"/>
        <v>34791</v>
      </c>
      <c r="E60" s="29">
        <f t="shared" si="17"/>
        <v>1809132</v>
      </c>
      <c r="F60" s="29">
        <f t="shared" si="13"/>
        <v>-4453176</v>
      </c>
      <c r="G60" s="34">
        <f>+Inputs!$D$2</f>
        <v>0.3795</v>
      </c>
      <c r="I60" s="27">
        <f t="shared" si="18"/>
        <v>6262308</v>
      </c>
      <c r="K60" s="27">
        <f t="shared" si="14"/>
        <v>34791</v>
      </c>
      <c r="L60" s="27">
        <f t="shared" si="19"/>
        <v>1809132</v>
      </c>
      <c r="M60" s="27">
        <f t="shared" si="15"/>
        <v>13203.184499999999</v>
      </c>
      <c r="N60" s="27">
        <f t="shared" si="16"/>
        <v>13203.184499999999</v>
      </c>
      <c r="O60" s="27">
        <f t="shared" si="20"/>
        <v>-1689980.2920000013</v>
      </c>
      <c r="P60" s="27">
        <f t="shared" si="21"/>
        <v>1689980.2920000013</v>
      </c>
    </row>
    <row r="61" spans="1:21">
      <c r="A61" s="31">
        <v>37469</v>
      </c>
      <c r="C61" s="6">
        <v>53</v>
      </c>
      <c r="D61" s="29">
        <f t="shared" si="12"/>
        <v>34791</v>
      </c>
      <c r="E61" s="29">
        <f t="shared" si="17"/>
        <v>1843923</v>
      </c>
      <c r="F61" s="29">
        <f t="shared" si="13"/>
        <v>-4418385</v>
      </c>
      <c r="G61" s="34">
        <f>+Inputs!$D$2</f>
        <v>0.3795</v>
      </c>
      <c r="I61" s="27">
        <f t="shared" si="18"/>
        <v>6262308</v>
      </c>
      <c r="K61" s="27">
        <f t="shared" si="14"/>
        <v>34791</v>
      </c>
      <c r="L61" s="27">
        <f t="shared" si="19"/>
        <v>1843923</v>
      </c>
      <c r="M61" s="27">
        <f t="shared" si="15"/>
        <v>13203.184499999999</v>
      </c>
      <c r="N61" s="27">
        <f t="shared" si="16"/>
        <v>13203.184499999999</v>
      </c>
      <c r="O61" s="27">
        <f t="shared" si="20"/>
        <v>-1676777.1075000013</v>
      </c>
      <c r="P61" s="27">
        <f t="shared" si="21"/>
        <v>1676777.1075000013</v>
      </c>
    </row>
    <row r="62" spans="1:21">
      <c r="A62" s="30">
        <v>37500</v>
      </c>
      <c r="C62" s="6">
        <v>54</v>
      </c>
      <c r="D62" s="29">
        <f t="shared" si="12"/>
        <v>34791</v>
      </c>
      <c r="E62" s="29">
        <f t="shared" si="17"/>
        <v>1878714</v>
      </c>
      <c r="F62" s="29">
        <f t="shared" si="13"/>
        <v>-4383594</v>
      </c>
      <c r="G62" s="34">
        <f>+Inputs!$D$2</f>
        <v>0.3795</v>
      </c>
      <c r="I62" s="27">
        <f t="shared" si="18"/>
        <v>6262308</v>
      </c>
      <c r="K62" s="27">
        <f t="shared" si="14"/>
        <v>34791</v>
      </c>
      <c r="L62" s="27">
        <f t="shared" si="19"/>
        <v>1878714</v>
      </c>
      <c r="M62" s="27">
        <f t="shared" si="15"/>
        <v>13203.184499999999</v>
      </c>
      <c r="N62" s="27">
        <f t="shared" si="16"/>
        <v>13203.184499999999</v>
      </c>
      <c r="O62" s="27">
        <f t="shared" si="20"/>
        <v>-1663573.9230000013</v>
      </c>
      <c r="P62" s="27">
        <f t="shared" si="21"/>
        <v>1663573.9230000013</v>
      </c>
    </row>
    <row r="63" spans="1:21">
      <c r="A63" s="31">
        <v>37530</v>
      </c>
      <c r="C63" s="6">
        <v>55</v>
      </c>
      <c r="D63" s="29">
        <f t="shared" si="12"/>
        <v>34791</v>
      </c>
      <c r="E63" s="29">
        <f t="shared" si="17"/>
        <v>1913505</v>
      </c>
      <c r="F63" s="29">
        <f t="shared" si="13"/>
        <v>-4348803</v>
      </c>
      <c r="G63" s="34">
        <f>+Inputs!$D$2</f>
        <v>0.3795</v>
      </c>
      <c r="I63" s="27">
        <f t="shared" si="18"/>
        <v>6262308</v>
      </c>
      <c r="K63" s="27">
        <f t="shared" si="14"/>
        <v>34791</v>
      </c>
      <c r="L63" s="27">
        <f t="shared" si="19"/>
        <v>1913505</v>
      </c>
      <c r="M63" s="27">
        <f t="shared" si="15"/>
        <v>13203.184499999999</v>
      </c>
      <c r="N63" s="27">
        <f t="shared" si="16"/>
        <v>13203.184499999999</v>
      </c>
      <c r="O63" s="27">
        <f t="shared" si="20"/>
        <v>-1650370.7385000014</v>
      </c>
      <c r="P63" s="27">
        <f t="shared" si="21"/>
        <v>1650370.7385000014</v>
      </c>
    </row>
    <row r="64" spans="1:21">
      <c r="A64" s="30">
        <v>37561</v>
      </c>
      <c r="C64" s="6">
        <v>56</v>
      </c>
      <c r="D64" s="29">
        <f t="shared" si="12"/>
        <v>34791</v>
      </c>
      <c r="E64" s="29">
        <f t="shared" si="17"/>
        <v>1948296</v>
      </c>
      <c r="F64" s="29">
        <f t="shared" si="13"/>
        <v>-4314012</v>
      </c>
      <c r="G64" s="34">
        <f>+Inputs!$D$2</f>
        <v>0.3795</v>
      </c>
      <c r="I64" s="27">
        <f t="shared" si="18"/>
        <v>6262308</v>
      </c>
      <c r="K64" s="27">
        <f t="shared" si="14"/>
        <v>34791</v>
      </c>
      <c r="L64" s="27">
        <f t="shared" si="19"/>
        <v>1948296</v>
      </c>
      <c r="M64" s="27">
        <f t="shared" si="15"/>
        <v>13203.184499999999</v>
      </c>
      <c r="N64" s="27">
        <f t="shared" si="16"/>
        <v>13203.184499999999</v>
      </c>
      <c r="O64" s="27">
        <f t="shared" si="20"/>
        <v>-1637167.5540000014</v>
      </c>
      <c r="P64" s="27">
        <f t="shared" si="21"/>
        <v>1637167.5540000014</v>
      </c>
    </row>
    <row r="65" spans="1:16">
      <c r="A65" s="31">
        <v>37591</v>
      </c>
      <c r="C65" s="6">
        <v>57</v>
      </c>
      <c r="D65" s="29">
        <f t="shared" si="12"/>
        <v>34791</v>
      </c>
      <c r="E65" s="29">
        <f t="shared" si="17"/>
        <v>1983087</v>
      </c>
      <c r="F65" s="29">
        <f t="shared" si="13"/>
        <v>-4279221</v>
      </c>
      <c r="G65" s="34">
        <f>+Inputs!$D$2</f>
        <v>0.3795</v>
      </c>
      <c r="I65" s="27">
        <f t="shared" si="18"/>
        <v>6262308</v>
      </c>
      <c r="K65" s="27">
        <f t="shared" si="14"/>
        <v>34791</v>
      </c>
      <c r="L65" s="27">
        <f t="shared" si="19"/>
        <v>1983087</v>
      </c>
      <c r="M65" s="27">
        <f t="shared" si="15"/>
        <v>13203.184499999999</v>
      </c>
      <c r="N65" s="27">
        <f t="shared" si="16"/>
        <v>13203.184499999999</v>
      </c>
      <c r="O65" s="27">
        <f t="shared" si="20"/>
        <v>-1623964.3695000014</v>
      </c>
      <c r="P65" s="27">
        <f t="shared" si="21"/>
        <v>1623964.3695000014</v>
      </c>
    </row>
    <row r="66" spans="1:16">
      <c r="A66" s="30">
        <v>37622</v>
      </c>
      <c r="C66" s="6">
        <v>58</v>
      </c>
      <c r="D66" s="29">
        <f t="shared" si="12"/>
        <v>34791</v>
      </c>
      <c r="E66" s="29">
        <f t="shared" si="17"/>
        <v>2017878</v>
      </c>
      <c r="F66" s="29">
        <f t="shared" si="13"/>
        <v>-4244430</v>
      </c>
      <c r="G66" s="34">
        <f>+Inputs!$D$2</f>
        <v>0.3795</v>
      </c>
      <c r="I66" s="27">
        <f t="shared" si="18"/>
        <v>6262308</v>
      </c>
      <c r="K66" s="27">
        <f t="shared" si="14"/>
        <v>34791</v>
      </c>
      <c r="L66" s="27">
        <f t="shared" si="19"/>
        <v>2017878</v>
      </c>
      <c r="M66" s="27">
        <f t="shared" si="15"/>
        <v>13203.184499999999</v>
      </c>
      <c r="N66" s="27">
        <f t="shared" si="16"/>
        <v>13203.184499999999</v>
      </c>
      <c r="O66" s="27">
        <f t="shared" si="20"/>
        <v>-1610761.1850000015</v>
      </c>
      <c r="P66" s="27">
        <f t="shared" si="21"/>
        <v>1610761.1850000015</v>
      </c>
    </row>
    <row r="67" spans="1:16">
      <c r="A67" s="31">
        <v>37653</v>
      </c>
      <c r="C67" s="6">
        <v>59</v>
      </c>
      <c r="D67" s="29">
        <f t="shared" si="12"/>
        <v>34791</v>
      </c>
      <c r="E67" s="29">
        <f t="shared" si="17"/>
        <v>2052669</v>
      </c>
      <c r="F67" s="29">
        <f t="shared" si="13"/>
        <v>-4209639</v>
      </c>
      <c r="G67" s="34">
        <f>+Inputs!$D$2</f>
        <v>0.3795</v>
      </c>
      <c r="I67" s="27">
        <f t="shared" si="18"/>
        <v>6262308</v>
      </c>
      <c r="K67" s="27">
        <f t="shared" si="14"/>
        <v>34791</v>
      </c>
      <c r="L67" s="27">
        <f t="shared" si="19"/>
        <v>2052669</v>
      </c>
      <c r="M67" s="27">
        <f t="shared" si="15"/>
        <v>13203.184499999999</v>
      </c>
      <c r="N67" s="27">
        <f t="shared" si="16"/>
        <v>13203.184499999999</v>
      </c>
      <c r="O67" s="27">
        <f t="shared" si="20"/>
        <v>-1597558.0005000015</v>
      </c>
      <c r="P67" s="27">
        <f t="shared" si="21"/>
        <v>1597558.0005000015</v>
      </c>
    </row>
    <row r="68" spans="1:16">
      <c r="A68" s="30">
        <v>37681</v>
      </c>
      <c r="C68" s="6">
        <v>60</v>
      </c>
      <c r="D68" s="29">
        <f t="shared" si="12"/>
        <v>34791</v>
      </c>
      <c r="E68" s="29">
        <f t="shared" si="17"/>
        <v>2087460</v>
      </c>
      <c r="F68" s="29">
        <f t="shared" si="13"/>
        <v>-4174848</v>
      </c>
      <c r="G68" s="34">
        <f>+Inputs!$D$2</f>
        <v>0.3795</v>
      </c>
      <c r="I68" s="27">
        <f t="shared" si="18"/>
        <v>6262308</v>
      </c>
      <c r="K68" s="27">
        <f t="shared" si="14"/>
        <v>34791</v>
      </c>
      <c r="L68" s="27">
        <f t="shared" si="19"/>
        <v>2087460</v>
      </c>
      <c r="M68" s="27">
        <f t="shared" si="15"/>
        <v>13203.184499999999</v>
      </c>
      <c r="N68" s="27">
        <f t="shared" si="16"/>
        <v>13203.184499999999</v>
      </c>
      <c r="O68" s="27">
        <f t="shared" si="20"/>
        <v>-1584354.8160000015</v>
      </c>
      <c r="P68" s="27">
        <f t="shared" si="21"/>
        <v>1584354.8160000015</v>
      </c>
    </row>
    <row r="69" spans="1:16">
      <c r="A69" s="31">
        <v>37712</v>
      </c>
      <c r="C69" s="6">
        <v>61</v>
      </c>
      <c r="D69" s="29">
        <f t="shared" si="12"/>
        <v>34791</v>
      </c>
      <c r="E69" s="29">
        <f t="shared" si="17"/>
        <v>2122251</v>
      </c>
      <c r="F69" s="29">
        <f t="shared" si="13"/>
        <v>-4140057</v>
      </c>
      <c r="G69" s="34">
        <f>+Inputs!$D$2</f>
        <v>0.3795</v>
      </c>
      <c r="I69" s="27">
        <f t="shared" si="18"/>
        <v>6262308</v>
      </c>
      <c r="K69" s="27">
        <f t="shared" si="14"/>
        <v>34791</v>
      </c>
      <c r="L69" s="27">
        <f t="shared" si="19"/>
        <v>2122251</v>
      </c>
      <c r="M69" s="27">
        <f t="shared" si="15"/>
        <v>13203.184499999999</v>
      </c>
      <c r="N69" s="27">
        <f t="shared" si="16"/>
        <v>13203.184499999999</v>
      </c>
      <c r="O69" s="27">
        <f t="shared" si="20"/>
        <v>-1571151.6315000015</v>
      </c>
      <c r="P69" s="27">
        <f t="shared" si="21"/>
        <v>1571151.6315000015</v>
      </c>
    </row>
    <row r="70" spans="1:16">
      <c r="A70" s="30">
        <v>37742</v>
      </c>
      <c r="C70" s="6">
        <v>62</v>
      </c>
      <c r="D70" s="29">
        <f t="shared" si="12"/>
        <v>34791</v>
      </c>
      <c r="E70" s="29">
        <f t="shared" si="17"/>
        <v>2157042</v>
      </c>
      <c r="F70" s="29">
        <f t="shared" si="13"/>
        <v>-4105266</v>
      </c>
      <c r="G70" s="34">
        <f>+Inputs!$D$3</f>
        <v>0.37951000000000001</v>
      </c>
      <c r="I70" s="27">
        <f t="shared" si="18"/>
        <v>6262308</v>
      </c>
      <c r="K70" s="27">
        <f t="shared" si="14"/>
        <v>34791</v>
      </c>
      <c r="L70" s="27">
        <f t="shared" si="19"/>
        <v>2157042</v>
      </c>
      <c r="M70" s="27">
        <f t="shared" si="15"/>
        <v>13203.53241</v>
      </c>
      <c r="N70" s="27">
        <f t="shared" si="16"/>
        <v>13203.53241</v>
      </c>
      <c r="O70" s="27">
        <f t="shared" si="20"/>
        <v>-1557948.0990900015</v>
      </c>
      <c r="P70" s="27">
        <f t="shared" si="21"/>
        <v>1557948.0990900015</v>
      </c>
    </row>
    <row r="71" spans="1:16">
      <c r="A71" s="31">
        <v>37773</v>
      </c>
      <c r="C71" s="6">
        <v>63</v>
      </c>
      <c r="D71" s="29">
        <f t="shared" si="12"/>
        <v>34791</v>
      </c>
      <c r="E71" s="29">
        <f t="shared" si="17"/>
        <v>2191833</v>
      </c>
      <c r="F71" s="29">
        <f t="shared" si="13"/>
        <v>-4070475</v>
      </c>
      <c r="G71" s="34">
        <f>+Inputs!$D$3</f>
        <v>0.37951000000000001</v>
      </c>
      <c r="I71" s="27">
        <f t="shared" si="18"/>
        <v>6262308</v>
      </c>
      <c r="K71" s="27">
        <f t="shared" si="14"/>
        <v>34791</v>
      </c>
      <c r="L71" s="27">
        <f t="shared" si="19"/>
        <v>2191833</v>
      </c>
      <c r="M71" s="27">
        <f t="shared" si="15"/>
        <v>13203.53241</v>
      </c>
      <c r="N71" s="27">
        <f t="shared" si="16"/>
        <v>13203.53241</v>
      </c>
      <c r="O71" s="27">
        <f t="shared" si="20"/>
        <v>-1544744.5666800016</v>
      </c>
      <c r="P71" s="27">
        <f t="shared" si="21"/>
        <v>1544744.5666800016</v>
      </c>
    </row>
    <row r="72" spans="1:16">
      <c r="A72" s="30">
        <v>37803</v>
      </c>
      <c r="C72" s="6">
        <v>64</v>
      </c>
      <c r="D72" s="29">
        <f t="shared" si="12"/>
        <v>34791</v>
      </c>
      <c r="E72" s="29">
        <f t="shared" si="17"/>
        <v>2226624</v>
      </c>
      <c r="F72" s="29">
        <f t="shared" si="13"/>
        <v>-4035684</v>
      </c>
      <c r="G72" s="34">
        <f>+Inputs!$D$3</f>
        <v>0.37951000000000001</v>
      </c>
      <c r="I72" s="27">
        <f t="shared" si="18"/>
        <v>6262308</v>
      </c>
      <c r="K72" s="27">
        <f t="shared" si="14"/>
        <v>34791</v>
      </c>
      <c r="L72" s="27">
        <f t="shared" si="19"/>
        <v>2226624</v>
      </c>
      <c r="M72" s="27">
        <f t="shared" si="15"/>
        <v>13203.53241</v>
      </c>
      <c r="N72" s="27">
        <f t="shared" si="16"/>
        <v>13203.53241</v>
      </c>
      <c r="O72" s="27">
        <f t="shared" si="20"/>
        <v>-1531541.0342700016</v>
      </c>
      <c r="P72" s="27">
        <f t="shared" si="21"/>
        <v>1531541.0342700016</v>
      </c>
    </row>
    <row r="73" spans="1:16">
      <c r="A73" s="31">
        <v>37834</v>
      </c>
      <c r="C73" s="6">
        <v>65</v>
      </c>
      <c r="D73" s="29">
        <f t="shared" ref="D73:D104" si="22">ROUND(-(+$B$9/180)*1,0)</f>
        <v>34791</v>
      </c>
      <c r="E73" s="29">
        <f t="shared" si="17"/>
        <v>2261415</v>
      </c>
      <c r="F73" s="29">
        <f t="shared" ref="F73:F104" si="23">$B$9+E73</f>
        <v>-4000893</v>
      </c>
      <c r="G73" s="34">
        <f>+Inputs!$D$3</f>
        <v>0.37951000000000001</v>
      </c>
      <c r="I73" s="27">
        <f t="shared" si="18"/>
        <v>6262308</v>
      </c>
      <c r="K73" s="27">
        <f t="shared" ref="K73:K104" si="24">D73</f>
        <v>34791</v>
      </c>
      <c r="L73" s="27">
        <f t="shared" si="19"/>
        <v>2261415</v>
      </c>
      <c r="M73" s="27">
        <f t="shared" ref="M73:M104" si="25">K73*G73</f>
        <v>13203.53241</v>
      </c>
      <c r="N73" s="27">
        <f t="shared" ref="N73:N104" si="26">M73-J73</f>
        <v>13203.53241</v>
      </c>
      <c r="O73" s="27">
        <f t="shared" si="20"/>
        <v>-1518337.5018600016</v>
      </c>
      <c r="P73" s="27">
        <f t="shared" si="21"/>
        <v>1518337.5018600016</v>
      </c>
    </row>
    <row r="74" spans="1:16">
      <c r="A74" s="30">
        <v>37865</v>
      </c>
      <c r="C74" s="6">
        <v>66</v>
      </c>
      <c r="D74" s="29">
        <f t="shared" si="22"/>
        <v>34791</v>
      </c>
      <c r="E74" s="29">
        <f t="shared" ref="E74:E105" si="27">+E73+D74</f>
        <v>2296206</v>
      </c>
      <c r="F74" s="29">
        <f t="shared" si="23"/>
        <v>-3966102</v>
      </c>
      <c r="G74" s="34">
        <f>+Inputs!$D$3</f>
        <v>0.37951000000000001</v>
      </c>
      <c r="I74" s="27">
        <f t="shared" ref="I74:I105" si="28">+I73+H74</f>
        <v>6262308</v>
      </c>
      <c r="K74" s="27">
        <f t="shared" si="24"/>
        <v>34791</v>
      </c>
      <c r="L74" s="27">
        <f t="shared" ref="L74:L105" si="29">+L73+K74</f>
        <v>2296206</v>
      </c>
      <c r="M74" s="27">
        <f t="shared" si="25"/>
        <v>13203.53241</v>
      </c>
      <c r="N74" s="27">
        <f t="shared" si="26"/>
        <v>13203.53241</v>
      </c>
      <c r="O74" s="27">
        <f t="shared" ref="O74:O105" si="30">+O73+N74</f>
        <v>-1505133.9694500016</v>
      </c>
      <c r="P74" s="27">
        <f t="shared" ref="P74:P105" si="31">P73-N74</f>
        <v>1505133.9694500016</v>
      </c>
    </row>
    <row r="75" spans="1:16">
      <c r="A75" s="31">
        <v>37895</v>
      </c>
      <c r="C75" s="6">
        <v>67</v>
      </c>
      <c r="D75" s="29">
        <f t="shared" si="22"/>
        <v>34791</v>
      </c>
      <c r="E75" s="29">
        <f t="shared" si="27"/>
        <v>2330997</v>
      </c>
      <c r="F75" s="29">
        <f t="shared" si="23"/>
        <v>-3931311</v>
      </c>
      <c r="G75" s="34">
        <f>+Inputs!$D$3</f>
        <v>0.37951000000000001</v>
      </c>
      <c r="I75" s="27">
        <f t="shared" si="28"/>
        <v>6262308</v>
      </c>
      <c r="K75" s="27">
        <f t="shared" si="24"/>
        <v>34791</v>
      </c>
      <c r="L75" s="27">
        <f t="shared" si="29"/>
        <v>2330997</v>
      </c>
      <c r="M75" s="27">
        <f t="shared" si="25"/>
        <v>13203.53241</v>
      </c>
      <c r="N75" s="27">
        <f t="shared" si="26"/>
        <v>13203.53241</v>
      </c>
      <c r="O75" s="27">
        <f t="shared" si="30"/>
        <v>-1491930.4370400016</v>
      </c>
      <c r="P75" s="27">
        <f t="shared" si="31"/>
        <v>1491930.4370400016</v>
      </c>
    </row>
    <row r="76" spans="1:16">
      <c r="A76" s="30">
        <v>37926</v>
      </c>
      <c r="C76" s="6">
        <v>68</v>
      </c>
      <c r="D76" s="29">
        <f t="shared" si="22"/>
        <v>34791</v>
      </c>
      <c r="E76" s="29">
        <f t="shared" si="27"/>
        <v>2365788</v>
      </c>
      <c r="F76" s="29">
        <f t="shared" si="23"/>
        <v>-3896520</v>
      </c>
      <c r="G76" s="34">
        <f>+Inputs!$D$3</f>
        <v>0.37951000000000001</v>
      </c>
      <c r="I76" s="27">
        <f t="shared" si="28"/>
        <v>6262308</v>
      </c>
      <c r="K76" s="27">
        <f t="shared" si="24"/>
        <v>34791</v>
      </c>
      <c r="L76" s="27">
        <f t="shared" si="29"/>
        <v>2365788</v>
      </c>
      <c r="M76" s="27">
        <f t="shared" si="25"/>
        <v>13203.53241</v>
      </c>
      <c r="N76" s="27">
        <f t="shared" si="26"/>
        <v>13203.53241</v>
      </c>
      <c r="O76" s="27">
        <f t="shared" si="30"/>
        <v>-1478726.9046300016</v>
      </c>
      <c r="P76" s="27">
        <f t="shared" si="31"/>
        <v>1478726.9046300016</v>
      </c>
    </row>
    <row r="77" spans="1:16">
      <c r="A77" s="31">
        <v>37956</v>
      </c>
      <c r="C77" s="6">
        <v>69</v>
      </c>
      <c r="D77" s="29">
        <f t="shared" si="22"/>
        <v>34791</v>
      </c>
      <c r="E77" s="29">
        <f t="shared" si="27"/>
        <v>2400579</v>
      </c>
      <c r="F77" s="29">
        <f t="shared" si="23"/>
        <v>-3861729</v>
      </c>
      <c r="G77" s="34">
        <f>+Inputs!$D$3</f>
        <v>0.37951000000000001</v>
      </c>
      <c r="I77" s="27">
        <f t="shared" si="28"/>
        <v>6262308</v>
      </c>
      <c r="K77" s="27">
        <f t="shared" si="24"/>
        <v>34791</v>
      </c>
      <c r="L77" s="27">
        <f t="shared" si="29"/>
        <v>2400579</v>
      </c>
      <c r="M77" s="27">
        <f t="shared" si="25"/>
        <v>13203.53241</v>
      </c>
      <c r="N77" s="27">
        <f t="shared" si="26"/>
        <v>13203.53241</v>
      </c>
      <c r="O77" s="27">
        <f t="shared" si="30"/>
        <v>-1465523.3722200016</v>
      </c>
      <c r="P77" s="27">
        <f t="shared" si="31"/>
        <v>1465523.3722200016</v>
      </c>
    </row>
    <row r="78" spans="1:16">
      <c r="A78" s="30">
        <v>37987</v>
      </c>
      <c r="C78" s="6">
        <v>70</v>
      </c>
      <c r="D78" s="29">
        <f t="shared" si="22"/>
        <v>34791</v>
      </c>
      <c r="E78" s="29">
        <f t="shared" si="27"/>
        <v>2435370</v>
      </c>
      <c r="F78" s="29">
        <f t="shared" si="23"/>
        <v>-3826938</v>
      </c>
      <c r="G78" s="34">
        <f>+Inputs!$D$3</f>
        <v>0.37951000000000001</v>
      </c>
      <c r="I78" s="27">
        <f t="shared" si="28"/>
        <v>6262308</v>
      </c>
      <c r="K78" s="27">
        <f t="shared" si="24"/>
        <v>34791</v>
      </c>
      <c r="L78" s="27">
        <f t="shared" si="29"/>
        <v>2435370</v>
      </c>
      <c r="M78" s="27">
        <f t="shared" si="25"/>
        <v>13203.53241</v>
      </c>
      <c r="N78" s="27">
        <f t="shared" si="26"/>
        <v>13203.53241</v>
      </c>
      <c r="O78" s="27">
        <f t="shared" si="30"/>
        <v>-1452319.8398100017</v>
      </c>
      <c r="P78" s="27">
        <f t="shared" si="31"/>
        <v>1452319.8398100017</v>
      </c>
    </row>
    <row r="79" spans="1:16">
      <c r="A79" s="31">
        <v>38018</v>
      </c>
      <c r="C79" s="6">
        <v>71</v>
      </c>
      <c r="D79" s="29">
        <f t="shared" si="22"/>
        <v>34791</v>
      </c>
      <c r="E79" s="29">
        <f t="shared" si="27"/>
        <v>2470161</v>
      </c>
      <c r="F79" s="29">
        <f t="shared" si="23"/>
        <v>-3792147</v>
      </c>
      <c r="G79" s="34">
        <f>+Inputs!$D$3</f>
        <v>0.37951000000000001</v>
      </c>
      <c r="I79" s="27">
        <f t="shared" si="28"/>
        <v>6262308</v>
      </c>
      <c r="K79" s="27">
        <f t="shared" si="24"/>
        <v>34791</v>
      </c>
      <c r="L79" s="27">
        <f t="shared" si="29"/>
        <v>2470161</v>
      </c>
      <c r="M79" s="27">
        <f t="shared" si="25"/>
        <v>13203.53241</v>
      </c>
      <c r="N79" s="27">
        <f t="shared" si="26"/>
        <v>13203.53241</v>
      </c>
      <c r="O79" s="27">
        <f t="shared" si="30"/>
        <v>-1439116.3074000017</v>
      </c>
      <c r="P79" s="27">
        <f t="shared" si="31"/>
        <v>1439116.3074000017</v>
      </c>
    </row>
    <row r="80" spans="1:16">
      <c r="A80" s="30">
        <v>38047</v>
      </c>
      <c r="C80" s="6">
        <v>72</v>
      </c>
      <c r="D80" s="29">
        <f t="shared" si="22"/>
        <v>34791</v>
      </c>
      <c r="E80" s="29">
        <f t="shared" si="27"/>
        <v>2504952</v>
      </c>
      <c r="F80" s="29">
        <f t="shared" si="23"/>
        <v>-3757356</v>
      </c>
      <c r="G80" s="34">
        <f>+Inputs!$D$3</f>
        <v>0.37951000000000001</v>
      </c>
      <c r="I80" s="27">
        <f t="shared" si="28"/>
        <v>6262308</v>
      </c>
      <c r="K80" s="27">
        <f t="shared" si="24"/>
        <v>34791</v>
      </c>
      <c r="L80" s="27">
        <f t="shared" si="29"/>
        <v>2504952</v>
      </c>
      <c r="M80" s="27">
        <f t="shared" si="25"/>
        <v>13203.53241</v>
      </c>
      <c r="N80" s="27">
        <f t="shared" si="26"/>
        <v>13203.53241</v>
      </c>
      <c r="O80" s="27">
        <f t="shared" si="30"/>
        <v>-1425912.7749900017</v>
      </c>
      <c r="P80" s="27">
        <f t="shared" si="31"/>
        <v>1425912.7749900017</v>
      </c>
    </row>
    <row r="81" spans="1:16">
      <c r="A81" s="31">
        <v>38078</v>
      </c>
      <c r="C81" s="6">
        <v>73</v>
      </c>
      <c r="D81" s="29">
        <f t="shared" si="22"/>
        <v>34791</v>
      </c>
      <c r="E81" s="29">
        <f t="shared" si="27"/>
        <v>2539743</v>
      </c>
      <c r="F81" s="29">
        <f t="shared" si="23"/>
        <v>-3722565</v>
      </c>
      <c r="G81" s="34">
        <f>+Inputs!$D$3</f>
        <v>0.37951000000000001</v>
      </c>
      <c r="I81" s="27">
        <f t="shared" si="28"/>
        <v>6262308</v>
      </c>
      <c r="K81" s="27">
        <f t="shared" si="24"/>
        <v>34791</v>
      </c>
      <c r="L81" s="27">
        <f t="shared" si="29"/>
        <v>2539743</v>
      </c>
      <c r="M81" s="27">
        <f t="shared" si="25"/>
        <v>13203.53241</v>
      </c>
      <c r="N81" s="27">
        <f t="shared" si="26"/>
        <v>13203.53241</v>
      </c>
      <c r="O81" s="27">
        <f t="shared" si="30"/>
        <v>-1412709.2425800017</v>
      </c>
      <c r="P81" s="27">
        <f t="shared" si="31"/>
        <v>1412709.2425800017</v>
      </c>
    </row>
    <row r="82" spans="1:16">
      <c r="A82" s="30">
        <v>38108</v>
      </c>
      <c r="C82" s="6">
        <v>74</v>
      </c>
      <c r="D82" s="29">
        <f t="shared" si="22"/>
        <v>34791</v>
      </c>
      <c r="E82" s="29">
        <f t="shared" si="27"/>
        <v>2574534</v>
      </c>
      <c r="F82" s="29">
        <f t="shared" si="23"/>
        <v>-3687774</v>
      </c>
      <c r="G82" s="34">
        <f>+Inputs!$D$3</f>
        <v>0.37951000000000001</v>
      </c>
      <c r="I82" s="27">
        <f t="shared" si="28"/>
        <v>6262308</v>
      </c>
      <c r="K82" s="27">
        <f t="shared" si="24"/>
        <v>34791</v>
      </c>
      <c r="L82" s="27">
        <f t="shared" si="29"/>
        <v>2574534</v>
      </c>
      <c r="M82" s="27">
        <f t="shared" si="25"/>
        <v>13203.53241</v>
      </c>
      <c r="N82" s="27">
        <f t="shared" si="26"/>
        <v>13203.53241</v>
      </c>
      <c r="O82" s="27">
        <f t="shared" si="30"/>
        <v>-1399505.7101700017</v>
      </c>
      <c r="P82" s="27">
        <f t="shared" si="31"/>
        <v>1399505.7101700017</v>
      </c>
    </row>
    <row r="83" spans="1:16">
      <c r="A83" s="31">
        <v>38139</v>
      </c>
      <c r="C83" s="6">
        <v>75</v>
      </c>
      <c r="D83" s="29">
        <f t="shared" si="22"/>
        <v>34791</v>
      </c>
      <c r="E83" s="29">
        <f t="shared" si="27"/>
        <v>2609325</v>
      </c>
      <c r="F83" s="29">
        <f t="shared" si="23"/>
        <v>-3652983</v>
      </c>
      <c r="G83" s="34">
        <f>+Inputs!$D$3</f>
        <v>0.37951000000000001</v>
      </c>
      <c r="I83" s="27">
        <f t="shared" si="28"/>
        <v>6262308</v>
      </c>
      <c r="K83" s="27">
        <f t="shared" si="24"/>
        <v>34791</v>
      </c>
      <c r="L83" s="27">
        <f t="shared" si="29"/>
        <v>2609325</v>
      </c>
      <c r="M83" s="27">
        <f t="shared" si="25"/>
        <v>13203.53241</v>
      </c>
      <c r="N83" s="27">
        <f t="shared" si="26"/>
        <v>13203.53241</v>
      </c>
      <c r="O83" s="27">
        <f t="shared" si="30"/>
        <v>-1386302.1777600017</v>
      </c>
      <c r="P83" s="27">
        <f t="shared" si="31"/>
        <v>1386302.1777600017</v>
      </c>
    </row>
    <row r="84" spans="1:16">
      <c r="A84" s="30">
        <v>38169</v>
      </c>
      <c r="C84" s="6">
        <v>76</v>
      </c>
      <c r="D84" s="29">
        <f t="shared" si="22"/>
        <v>34791</v>
      </c>
      <c r="E84" s="29">
        <f t="shared" si="27"/>
        <v>2644116</v>
      </c>
      <c r="F84" s="29">
        <f t="shared" si="23"/>
        <v>-3618192</v>
      </c>
      <c r="G84" s="34">
        <f>+Inputs!$D$3</f>
        <v>0.37951000000000001</v>
      </c>
      <c r="I84" s="27">
        <f t="shared" si="28"/>
        <v>6262308</v>
      </c>
      <c r="K84" s="27">
        <f t="shared" si="24"/>
        <v>34791</v>
      </c>
      <c r="L84" s="27">
        <f t="shared" si="29"/>
        <v>2644116</v>
      </c>
      <c r="M84" s="27">
        <f t="shared" si="25"/>
        <v>13203.53241</v>
      </c>
      <c r="N84" s="27">
        <f t="shared" si="26"/>
        <v>13203.53241</v>
      </c>
      <c r="O84" s="27">
        <f t="shared" si="30"/>
        <v>-1373098.6453500018</v>
      </c>
      <c r="P84" s="27">
        <f t="shared" si="31"/>
        <v>1373098.6453500018</v>
      </c>
    </row>
    <row r="85" spans="1:16">
      <c r="A85" s="31">
        <v>38200</v>
      </c>
      <c r="C85" s="6">
        <v>77</v>
      </c>
      <c r="D85" s="29">
        <f t="shared" si="22"/>
        <v>34791</v>
      </c>
      <c r="E85" s="29">
        <f t="shared" si="27"/>
        <v>2678907</v>
      </c>
      <c r="F85" s="29">
        <f t="shared" si="23"/>
        <v>-3583401</v>
      </c>
      <c r="G85" s="34">
        <f>+Inputs!$D$3</f>
        <v>0.37951000000000001</v>
      </c>
      <c r="I85" s="27">
        <f t="shared" si="28"/>
        <v>6262308</v>
      </c>
      <c r="K85" s="27">
        <f t="shared" si="24"/>
        <v>34791</v>
      </c>
      <c r="L85" s="27">
        <f t="shared" si="29"/>
        <v>2678907</v>
      </c>
      <c r="M85" s="27">
        <f t="shared" si="25"/>
        <v>13203.53241</v>
      </c>
      <c r="N85" s="27">
        <f t="shared" si="26"/>
        <v>13203.53241</v>
      </c>
      <c r="O85" s="27">
        <f t="shared" si="30"/>
        <v>-1359895.1129400018</v>
      </c>
      <c r="P85" s="27">
        <f t="shared" si="31"/>
        <v>1359895.1129400018</v>
      </c>
    </row>
    <row r="86" spans="1:16">
      <c r="A86" s="30">
        <v>38231</v>
      </c>
      <c r="C86" s="6">
        <v>78</v>
      </c>
      <c r="D86" s="29">
        <f t="shared" si="22"/>
        <v>34791</v>
      </c>
      <c r="E86" s="29">
        <f t="shared" si="27"/>
        <v>2713698</v>
      </c>
      <c r="F86" s="29">
        <f t="shared" si="23"/>
        <v>-3548610</v>
      </c>
      <c r="G86" s="34">
        <f>+Inputs!$D$3</f>
        <v>0.37951000000000001</v>
      </c>
      <c r="I86" s="27">
        <f t="shared" si="28"/>
        <v>6262308</v>
      </c>
      <c r="K86" s="27">
        <f t="shared" si="24"/>
        <v>34791</v>
      </c>
      <c r="L86" s="27">
        <f t="shared" si="29"/>
        <v>2713698</v>
      </c>
      <c r="M86" s="27">
        <f t="shared" si="25"/>
        <v>13203.53241</v>
      </c>
      <c r="N86" s="27">
        <f t="shared" si="26"/>
        <v>13203.53241</v>
      </c>
      <c r="O86" s="27">
        <f t="shared" si="30"/>
        <v>-1346691.5805300018</v>
      </c>
      <c r="P86" s="27">
        <f t="shared" si="31"/>
        <v>1346691.5805300018</v>
      </c>
    </row>
    <row r="87" spans="1:16">
      <c r="A87" s="31">
        <v>38261</v>
      </c>
      <c r="C87" s="6">
        <v>79</v>
      </c>
      <c r="D87" s="29">
        <f t="shared" si="22"/>
        <v>34791</v>
      </c>
      <c r="E87" s="29">
        <f t="shared" si="27"/>
        <v>2748489</v>
      </c>
      <c r="F87" s="29">
        <f t="shared" si="23"/>
        <v>-3513819</v>
      </c>
      <c r="G87" s="34">
        <f>+Inputs!$D$3</f>
        <v>0.37951000000000001</v>
      </c>
      <c r="I87" s="27">
        <f t="shared" si="28"/>
        <v>6262308</v>
      </c>
      <c r="K87" s="27">
        <f t="shared" si="24"/>
        <v>34791</v>
      </c>
      <c r="L87" s="27">
        <f t="shared" si="29"/>
        <v>2748489</v>
      </c>
      <c r="M87" s="27">
        <f t="shared" si="25"/>
        <v>13203.53241</v>
      </c>
      <c r="N87" s="27">
        <f t="shared" si="26"/>
        <v>13203.53241</v>
      </c>
      <c r="O87" s="27">
        <f t="shared" si="30"/>
        <v>-1333488.0481200018</v>
      </c>
      <c r="P87" s="27">
        <f t="shared" si="31"/>
        <v>1333488.0481200018</v>
      </c>
    </row>
    <row r="88" spans="1:16">
      <c r="A88" s="30">
        <v>38292</v>
      </c>
      <c r="C88" s="6">
        <v>80</v>
      </c>
      <c r="D88" s="29">
        <f t="shared" si="22"/>
        <v>34791</v>
      </c>
      <c r="E88" s="29">
        <f t="shared" si="27"/>
        <v>2783280</v>
      </c>
      <c r="F88" s="29">
        <f t="shared" si="23"/>
        <v>-3479028</v>
      </c>
      <c r="G88" s="34">
        <f>+Inputs!$D$3</f>
        <v>0.37951000000000001</v>
      </c>
      <c r="I88" s="27">
        <f t="shared" si="28"/>
        <v>6262308</v>
      </c>
      <c r="K88" s="27">
        <f t="shared" si="24"/>
        <v>34791</v>
      </c>
      <c r="L88" s="27">
        <f t="shared" si="29"/>
        <v>2783280</v>
      </c>
      <c r="M88" s="27">
        <f t="shared" si="25"/>
        <v>13203.53241</v>
      </c>
      <c r="N88" s="27">
        <f t="shared" si="26"/>
        <v>13203.53241</v>
      </c>
      <c r="O88" s="27">
        <f t="shared" si="30"/>
        <v>-1320284.5157100018</v>
      </c>
      <c r="P88" s="27">
        <f t="shared" si="31"/>
        <v>1320284.5157100018</v>
      </c>
    </row>
    <row r="89" spans="1:16">
      <c r="A89" s="31">
        <v>38322</v>
      </c>
      <c r="C89" s="6">
        <v>81</v>
      </c>
      <c r="D89" s="29">
        <f t="shared" si="22"/>
        <v>34791</v>
      </c>
      <c r="E89" s="29">
        <f t="shared" si="27"/>
        <v>2818071</v>
      </c>
      <c r="F89" s="29">
        <f t="shared" si="23"/>
        <v>-3444237</v>
      </c>
      <c r="G89" s="34">
        <f>+Inputs!$D$3</f>
        <v>0.37951000000000001</v>
      </c>
      <c r="I89" s="27">
        <f t="shared" si="28"/>
        <v>6262308</v>
      </c>
      <c r="K89" s="27">
        <f t="shared" si="24"/>
        <v>34791</v>
      </c>
      <c r="L89" s="27">
        <f t="shared" si="29"/>
        <v>2818071</v>
      </c>
      <c r="M89" s="27">
        <f t="shared" si="25"/>
        <v>13203.53241</v>
      </c>
      <c r="N89" s="27">
        <f t="shared" si="26"/>
        <v>13203.53241</v>
      </c>
      <c r="O89" s="27">
        <f t="shared" si="30"/>
        <v>-1307080.9833000018</v>
      </c>
      <c r="P89" s="27">
        <f t="shared" si="31"/>
        <v>1307080.9833000018</v>
      </c>
    </row>
    <row r="90" spans="1:16">
      <c r="A90" s="30">
        <v>38353</v>
      </c>
      <c r="C90" s="6">
        <v>82</v>
      </c>
      <c r="D90" s="29">
        <f t="shared" si="22"/>
        <v>34791</v>
      </c>
      <c r="E90" s="29">
        <f t="shared" si="27"/>
        <v>2852862</v>
      </c>
      <c r="F90" s="29">
        <f t="shared" si="23"/>
        <v>-3409446</v>
      </c>
      <c r="G90" s="34">
        <f>+Inputs!$D$3</f>
        <v>0.37951000000000001</v>
      </c>
      <c r="I90" s="27">
        <f t="shared" si="28"/>
        <v>6262308</v>
      </c>
      <c r="K90" s="27">
        <f t="shared" si="24"/>
        <v>34791</v>
      </c>
      <c r="L90" s="27">
        <f t="shared" si="29"/>
        <v>2852862</v>
      </c>
      <c r="M90" s="27">
        <f t="shared" si="25"/>
        <v>13203.53241</v>
      </c>
      <c r="N90" s="27">
        <f t="shared" si="26"/>
        <v>13203.53241</v>
      </c>
      <c r="O90" s="27">
        <f t="shared" si="30"/>
        <v>-1293877.4508900018</v>
      </c>
      <c r="P90" s="27">
        <f t="shared" si="31"/>
        <v>1293877.4508900018</v>
      </c>
    </row>
    <row r="91" spans="1:16">
      <c r="A91" s="31">
        <v>38384</v>
      </c>
      <c r="C91" s="6">
        <v>83</v>
      </c>
      <c r="D91" s="29">
        <f t="shared" si="22"/>
        <v>34791</v>
      </c>
      <c r="E91" s="29">
        <f t="shared" si="27"/>
        <v>2887653</v>
      </c>
      <c r="F91" s="29">
        <f t="shared" si="23"/>
        <v>-3374655</v>
      </c>
      <c r="G91" s="34">
        <f>+Inputs!$D$3</f>
        <v>0.37951000000000001</v>
      </c>
      <c r="I91" s="27">
        <f t="shared" si="28"/>
        <v>6262308</v>
      </c>
      <c r="K91" s="27">
        <f t="shared" si="24"/>
        <v>34791</v>
      </c>
      <c r="L91" s="27">
        <f t="shared" si="29"/>
        <v>2887653</v>
      </c>
      <c r="M91" s="27">
        <f t="shared" si="25"/>
        <v>13203.53241</v>
      </c>
      <c r="N91" s="27">
        <f t="shared" si="26"/>
        <v>13203.53241</v>
      </c>
      <c r="O91" s="27">
        <f t="shared" si="30"/>
        <v>-1280673.9184800019</v>
      </c>
      <c r="P91" s="27">
        <f t="shared" si="31"/>
        <v>1280673.9184800019</v>
      </c>
    </row>
    <row r="92" spans="1:16">
      <c r="A92" s="30">
        <v>38412</v>
      </c>
      <c r="C92" s="6">
        <v>84</v>
      </c>
      <c r="D92" s="29">
        <f t="shared" si="22"/>
        <v>34791</v>
      </c>
      <c r="E92" s="29">
        <f t="shared" si="27"/>
        <v>2922444</v>
      </c>
      <c r="F92" s="29">
        <f t="shared" si="23"/>
        <v>-3339864</v>
      </c>
      <c r="G92" s="34">
        <f>+Inputs!$D$3</f>
        <v>0.37951000000000001</v>
      </c>
      <c r="I92" s="27">
        <f t="shared" si="28"/>
        <v>6262308</v>
      </c>
      <c r="K92" s="27">
        <f t="shared" si="24"/>
        <v>34791</v>
      </c>
      <c r="L92" s="27">
        <f t="shared" si="29"/>
        <v>2922444</v>
      </c>
      <c r="M92" s="27">
        <f t="shared" si="25"/>
        <v>13203.53241</v>
      </c>
      <c r="N92" s="27">
        <f t="shared" si="26"/>
        <v>13203.53241</v>
      </c>
      <c r="O92" s="27">
        <f t="shared" si="30"/>
        <v>-1267470.3860700019</v>
      </c>
      <c r="P92" s="27">
        <f t="shared" si="31"/>
        <v>1267470.3860700019</v>
      </c>
    </row>
    <row r="93" spans="1:16">
      <c r="A93" s="31">
        <v>38443</v>
      </c>
      <c r="C93" s="6">
        <v>85</v>
      </c>
      <c r="D93" s="29">
        <f t="shared" si="22"/>
        <v>34791</v>
      </c>
      <c r="E93" s="29">
        <f t="shared" si="27"/>
        <v>2957235</v>
      </c>
      <c r="F93" s="29">
        <f t="shared" si="23"/>
        <v>-3305073</v>
      </c>
      <c r="G93" s="34">
        <f>+Inputs!$D$3</f>
        <v>0.37951000000000001</v>
      </c>
      <c r="I93" s="27">
        <f t="shared" si="28"/>
        <v>6262308</v>
      </c>
      <c r="K93" s="27">
        <f t="shared" si="24"/>
        <v>34791</v>
      </c>
      <c r="L93" s="27">
        <f t="shared" si="29"/>
        <v>2957235</v>
      </c>
      <c r="M93" s="27">
        <f t="shared" si="25"/>
        <v>13203.53241</v>
      </c>
      <c r="N93" s="27">
        <f t="shared" si="26"/>
        <v>13203.53241</v>
      </c>
      <c r="O93" s="27">
        <f t="shared" si="30"/>
        <v>-1254266.8536600019</v>
      </c>
      <c r="P93" s="27">
        <f t="shared" si="31"/>
        <v>1254266.8536600019</v>
      </c>
    </row>
    <row r="94" spans="1:16">
      <c r="A94" s="30">
        <v>38473</v>
      </c>
      <c r="C94" s="6">
        <v>86</v>
      </c>
      <c r="D94" s="29">
        <f t="shared" si="22"/>
        <v>34791</v>
      </c>
      <c r="E94" s="29">
        <f t="shared" si="27"/>
        <v>2992026</v>
      </c>
      <c r="F94" s="29">
        <f t="shared" si="23"/>
        <v>-3270282</v>
      </c>
      <c r="G94" s="34">
        <f>+Inputs!$D$3</f>
        <v>0.37951000000000001</v>
      </c>
      <c r="I94" s="27">
        <f t="shared" si="28"/>
        <v>6262308</v>
      </c>
      <c r="K94" s="27">
        <f t="shared" si="24"/>
        <v>34791</v>
      </c>
      <c r="L94" s="27">
        <f t="shared" si="29"/>
        <v>2992026</v>
      </c>
      <c r="M94" s="27">
        <f t="shared" si="25"/>
        <v>13203.53241</v>
      </c>
      <c r="N94" s="27">
        <f t="shared" si="26"/>
        <v>13203.53241</v>
      </c>
      <c r="O94" s="27">
        <f t="shared" si="30"/>
        <v>-1241063.3212500019</v>
      </c>
      <c r="P94" s="27">
        <f t="shared" si="31"/>
        <v>1241063.3212500019</v>
      </c>
    </row>
    <row r="95" spans="1:16">
      <c r="A95" s="31">
        <v>38504</v>
      </c>
      <c r="C95" s="6">
        <v>87</v>
      </c>
      <c r="D95" s="29">
        <f t="shared" si="22"/>
        <v>34791</v>
      </c>
      <c r="E95" s="29">
        <f t="shared" si="27"/>
        <v>3026817</v>
      </c>
      <c r="F95" s="29">
        <f t="shared" si="23"/>
        <v>-3235491</v>
      </c>
      <c r="G95" s="34">
        <f>+Inputs!$D$3</f>
        <v>0.37951000000000001</v>
      </c>
      <c r="I95" s="27">
        <f t="shared" si="28"/>
        <v>6262308</v>
      </c>
      <c r="K95" s="27">
        <f t="shared" si="24"/>
        <v>34791</v>
      </c>
      <c r="L95" s="27">
        <f t="shared" si="29"/>
        <v>3026817</v>
      </c>
      <c r="M95" s="27">
        <f t="shared" si="25"/>
        <v>13203.53241</v>
      </c>
      <c r="N95" s="27">
        <f t="shared" si="26"/>
        <v>13203.53241</v>
      </c>
      <c r="O95" s="27">
        <f t="shared" si="30"/>
        <v>-1227859.7888400019</v>
      </c>
      <c r="P95" s="27">
        <f t="shared" si="31"/>
        <v>1227859.7888400019</v>
      </c>
    </row>
    <row r="96" spans="1:16">
      <c r="A96" s="30">
        <v>38534</v>
      </c>
      <c r="C96" s="6">
        <v>88</v>
      </c>
      <c r="D96" s="29">
        <f t="shared" si="22"/>
        <v>34791</v>
      </c>
      <c r="E96" s="29">
        <f t="shared" si="27"/>
        <v>3061608</v>
      </c>
      <c r="F96" s="29">
        <f t="shared" si="23"/>
        <v>-3200700</v>
      </c>
      <c r="G96" s="34">
        <f>+Inputs!$D$3</f>
        <v>0.37951000000000001</v>
      </c>
      <c r="I96" s="27">
        <f t="shared" si="28"/>
        <v>6262308</v>
      </c>
      <c r="K96" s="27">
        <f t="shared" si="24"/>
        <v>34791</v>
      </c>
      <c r="L96" s="27">
        <f t="shared" si="29"/>
        <v>3061608</v>
      </c>
      <c r="M96" s="27">
        <f t="shared" si="25"/>
        <v>13203.53241</v>
      </c>
      <c r="N96" s="27">
        <f t="shared" si="26"/>
        <v>13203.53241</v>
      </c>
      <c r="O96" s="27">
        <f t="shared" si="30"/>
        <v>-1214656.2564300019</v>
      </c>
      <c r="P96" s="27">
        <f t="shared" si="31"/>
        <v>1214656.2564300019</v>
      </c>
    </row>
    <row r="97" spans="1:16">
      <c r="A97" s="31">
        <v>38565</v>
      </c>
      <c r="C97" s="6">
        <v>89</v>
      </c>
      <c r="D97" s="29">
        <f t="shared" si="22"/>
        <v>34791</v>
      </c>
      <c r="E97" s="29">
        <f t="shared" si="27"/>
        <v>3096399</v>
      </c>
      <c r="F97" s="29">
        <f t="shared" si="23"/>
        <v>-3165909</v>
      </c>
      <c r="G97" s="34">
        <f>+Inputs!$D$3</f>
        <v>0.37951000000000001</v>
      </c>
      <c r="I97" s="27">
        <f t="shared" si="28"/>
        <v>6262308</v>
      </c>
      <c r="K97" s="27">
        <f t="shared" si="24"/>
        <v>34791</v>
      </c>
      <c r="L97" s="27">
        <f t="shared" si="29"/>
        <v>3096399</v>
      </c>
      <c r="M97" s="27">
        <f t="shared" si="25"/>
        <v>13203.53241</v>
      </c>
      <c r="N97" s="27">
        <f t="shared" si="26"/>
        <v>13203.53241</v>
      </c>
      <c r="O97" s="27">
        <f t="shared" si="30"/>
        <v>-1201452.7240200019</v>
      </c>
      <c r="P97" s="27">
        <f t="shared" si="31"/>
        <v>1201452.7240200019</v>
      </c>
    </row>
    <row r="98" spans="1:16">
      <c r="A98" s="30">
        <v>38596</v>
      </c>
      <c r="C98" s="6">
        <v>90</v>
      </c>
      <c r="D98" s="29">
        <f t="shared" si="22"/>
        <v>34791</v>
      </c>
      <c r="E98" s="29">
        <f t="shared" si="27"/>
        <v>3131190</v>
      </c>
      <c r="F98" s="29">
        <f t="shared" si="23"/>
        <v>-3131118</v>
      </c>
      <c r="G98" s="34">
        <f>+Inputs!$D$3</f>
        <v>0.37951000000000001</v>
      </c>
      <c r="I98" s="27">
        <f t="shared" si="28"/>
        <v>6262308</v>
      </c>
      <c r="K98" s="27">
        <f t="shared" si="24"/>
        <v>34791</v>
      </c>
      <c r="L98" s="27">
        <f t="shared" si="29"/>
        <v>3131190</v>
      </c>
      <c r="M98" s="27">
        <f t="shared" si="25"/>
        <v>13203.53241</v>
      </c>
      <c r="N98" s="27">
        <f t="shared" si="26"/>
        <v>13203.53241</v>
      </c>
      <c r="O98" s="27">
        <f t="shared" si="30"/>
        <v>-1188249.191610002</v>
      </c>
      <c r="P98" s="27">
        <f t="shared" si="31"/>
        <v>1188249.191610002</v>
      </c>
    </row>
    <row r="99" spans="1:16">
      <c r="A99" s="31">
        <v>38626</v>
      </c>
      <c r="C99" s="6">
        <v>91</v>
      </c>
      <c r="D99" s="29">
        <f t="shared" si="22"/>
        <v>34791</v>
      </c>
      <c r="E99" s="29">
        <f t="shared" si="27"/>
        <v>3165981</v>
      </c>
      <c r="F99" s="29">
        <f t="shared" si="23"/>
        <v>-3096327</v>
      </c>
      <c r="G99" s="34">
        <f>+Inputs!$D$3</f>
        <v>0.37951000000000001</v>
      </c>
      <c r="I99" s="27">
        <f t="shared" si="28"/>
        <v>6262308</v>
      </c>
      <c r="K99" s="27">
        <f t="shared" si="24"/>
        <v>34791</v>
      </c>
      <c r="L99" s="27">
        <f t="shared" si="29"/>
        <v>3165981</v>
      </c>
      <c r="M99" s="27">
        <f t="shared" si="25"/>
        <v>13203.53241</v>
      </c>
      <c r="N99" s="27">
        <f t="shared" si="26"/>
        <v>13203.53241</v>
      </c>
      <c r="O99" s="27">
        <f t="shared" si="30"/>
        <v>-1175045.659200002</v>
      </c>
      <c r="P99" s="27">
        <f t="shared" si="31"/>
        <v>1175045.659200002</v>
      </c>
    </row>
    <row r="100" spans="1:16">
      <c r="A100" s="30">
        <v>38657</v>
      </c>
      <c r="C100" s="6">
        <v>92</v>
      </c>
      <c r="D100" s="29">
        <f t="shared" si="22"/>
        <v>34791</v>
      </c>
      <c r="E100" s="29">
        <f t="shared" si="27"/>
        <v>3200772</v>
      </c>
      <c r="F100" s="29">
        <f t="shared" si="23"/>
        <v>-3061536</v>
      </c>
      <c r="G100" s="34">
        <f>+Inputs!$D$3</f>
        <v>0.37951000000000001</v>
      </c>
      <c r="I100" s="27">
        <f t="shared" si="28"/>
        <v>6262308</v>
      </c>
      <c r="K100" s="27">
        <f t="shared" si="24"/>
        <v>34791</v>
      </c>
      <c r="L100" s="27">
        <f t="shared" si="29"/>
        <v>3200772</v>
      </c>
      <c r="M100" s="27">
        <f t="shared" si="25"/>
        <v>13203.53241</v>
      </c>
      <c r="N100" s="27">
        <f t="shared" si="26"/>
        <v>13203.53241</v>
      </c>
      <c r="O100" s="27">
        <f t="shared" si="30"/>
        <v>-1161842.126790002</v>
      </c>
      <c r="P100" s="27">
        <f t="shared" si="31"/>
        <v>1161842.126790002</v>
      </c>
    </row>
    <row r="101" spans="1:16">
      <c r="A101" s="31">
        <v>38687</v>
      </c>
      <c r="C101" s="6">
        <v>93</v>
      </c>
      <c r="D101" s="29">
        <f t="shared" si="22"/>
        <v>34791</v>
      </c>
      <c r="E101" s="29">
        <f t="shared" si="27"/>
        <v>3235563</v>
      </c>
      <c r="F101" s="29">
        <f t="shared" si="23"/>
        <v>-3026745</v>
      </c>
      <c r="G101" s="34">
        <f>+Inputs!$D$3</f>
        <v>0.37951000000000001</v>
      </c>
      <c r="I101" s="27">
        <f t="shared" si="28"/>
        <v>6262308</v>
      </c>
      <c r="K101" s="27">
        <f t="shared" si="24"/>
        <v>34791</v>
      </c>
      <c r="L101" s="27">
        <f t="shared" si="29"/>
        <v>3235563</v>
      </c>
      <c r="M101" s="27">
        <f t="shared" si="25"/>
        <v>13203.53241</v>
      </c>
      <c r="N101" s="27">
        <f t="shared" si="26"/>
        <v>13203.53241</v>
      </c>
      <c r="O101" s="27">
        <f t="shared" si="30"/>
        <v>-1148638.594380002</v>
      </c>
      <c r="P101" s="27">
        <f t="shared" si="31"/>
        <v>1148638.594380002</v>
      </c>
    </row>
    <row r="102" spans="1:16">
      <c r="A102" s="30">
        <v>38718</v>
      </c>
      <c r="C102" s="6">
        <v>94</v>
      </c>
      <c r="D102" s="29">
        <f t="shared" si="22"/>
        <v>34791</v>
      </c>
      <c r="E102" s="29">
        <f t="shared" si="27"/>
        <v>3270354</v>
      </c>
      <c r="F102" s="29">
        <f t="shared" si="23"/>
        <v>-2991954</v>
      </c>
      <c r="G102" s="34">
        <f>+Inputs!$D$3</f>
        <v>0.37951000000000001</v>
      </c>
      <c r="I102" s="27">
        <f t="shared" si="28"/>
        <v>6262308</v>
      </c>
      <c r="K102" s="27">
        <f t="shared" si="24"/>
        <v>34791</v>
      </c>
      <c r="L102" s="27">
        <f t="shared" si="29"/>
        <v>3270354</v>
      </c>
      <c r="M102" s="27">
        <f t="shared" si="25"/>
        <v>13203.53241</v>
      </c>
      <c r="N102" s="27">
        <f t="shared" si="26"/>
        <v>13203.53241</v>
      </c>
      <c r="O102" s="27">
        <f t="shared" si="30"/>
        <v>-1135435.061970002</v>
      </c>
      <c r="P102" s="27">
        <f t="shared" si="31"/>
        <v>1135435.061970002</v>
      </c>
    </row>
    <row r="103" spans="1:16">
      <c r="A103" s="31">
        <v>38749</v>
      </c>
      <c r="C103" s="6">
        <v>95</v>
      </c>
      <c r="D103" s="29">
        <f t="shared" si="22"/>
        <v>34791</v>
      </c>
      <c r="E103" s="29">
        <f t="shared" si="27"/>
        <v>3305145</v>
      </c>
      <c r="F103" s="29">
        <f t="shared" si="23"/>
        <v>-2957163</v>
      </c>
      <c r="G103" s="34">
        <f>+Inputs!$D$3</f>
        <v>0.37951000000000001</v>
      </c>
      <c r="I103" s="27">
        <f t="shared" si="28"/>
        <v>6262308</v>
      </c>
      <c r="K103" s="27">
        <f t="shared" si="24"/>
        <v>34791</v>
      </c>
      <c r="L103" s="27">
        <f t="shared" si="29"/>
        <v>3305145</v>
      </c>
      <c r="M103" s="27">
        <f t="shared" si="25"/>
        <v>13203.53241</v>
      </c>
      <c r="N103" s="27">
        <f t="shared" si="26"/>
        <v>13203.53241</v>
      </c>
      <c r="O103" s="27">
        <f t="shared" si="30"/>
        <v>-1122231.529560002</v>
      </c>
      <c r="P103" s="27">
        <f t="shared" si="31"/>
        <v>1122231.529560002</v>
      </c>
    </row>
    <row r="104" spans="1:16">
      <c r="A104" s="30">
        <v>38777</v>
      </c>
      <c r="C104" s="6">
        <v>96</v>
      </c>
      <c r="D104" s="29">
        <f t="shared" si="22"/>
        <v>34791</v>
      </c>
      <c r="E104" s="29">
        <f t="shared" si="27"/>
        <v>3339936</v>
      </c>
      <c r="F104" s="29">
        <f t="shared" si="23"/>
        <v>-2922372</v>
      </c>
      <c r="G104" s="34">
        <f>+Inputs!$D$3</f>
        <v>0.37951000000000001</v>
      </c>
      <c r="I104" s="27">
        <f t="shared" si="28"/>
        <v>6262308</v>
      </c>
      <c r="K104" s="27">
        <f t="shared" si="24"/>
        <v>34791</v>
      </c>
      <c r="L104" s="27">
        <f t="shared" si="29"/>
        <v>3339936</v>
      </c>
      <c r="M104" s="27">
        <f t="shared" si="25"/>
        <v>13203.53241</v>
      </c>
      <c r="N104" s="27">
        <f t="shared" si="26"/>
        <v>13203.53241</v>
      </c>
      <c r="O104" s="27">
        <f t="shared" si="30"/>
        <v>-1109027.997150002</v>
      </c>
      <c r="P104" s="27">
        <f t="shared" si="31"/>
        <v>1109027.997150002</v>
      </c>
    </row>
    <row r="105" spans="1:16">
      <c r="A105" s="31">
        <v>38808</v>
      </c>
      <c r="C105" s="6">
        <v>97</v>
      </c>
      <c r="D105" s="29">
        <f t="shared" ref="D105:D136" si="32">ROUND(-(+$B$9/180)*1,0)</f>
        <v>34791</v>
      </c>
      <c r="E105" s="29">
        <f t="shared" si="27"/>
        <v>3374727</v>
      </c>
      <c r="F105" s="29">
        <f t="shared" ref="F105:F136" si="33">$B$9+E105</f>
        <v>-2887581</v>
      </c>
      <c r="G105" s="34">
        <f>+Inputs!$D$3</f>
        <v>0.37951000000000001</v>
      </c>
      <c r="I105" s="27">
        <f t="shared" si="28"/>
        <v>6262308</v>
      </c>
      <c r="K105" s="27">
        <f t="shared" ref="K105:K136" si="34">D105</f>
        <v>34791</v>
      </c>
      <c r="L105" s="27">
        <f t="shared" si="29"/>
        <v>3374727</v>
      </c>
      <c r="M105" s="27">
        <f t="shared" ref="M105:M136" si="35">K105*G105</f>
        <v>13203.53241</v>
      </c>
      <c r="N105" s="27">
        <f t="shared" ref="N105:N136" si="36">M105-J105</f>
        <v>13203.53241</v>
      </c>
      <c r="O105" s="27">
        <f t="shared" si="30"/>
        <v>-1095824.4647400021</v>
      </c>
      <c r="P105" s="27">
        <f t="shared" si="31"/>
        <v>1095824.4647400021</v>
      </c>
    </row>
    <row r="106" spans="1:16">
      <c r="A106" s="30">
        <v>38838</v>
      </c>
      <c r="C106" s="6">
        <v>98</v>
      </c>
      <c r="D106" s="29">
        <f t="shared" si="32"/>
        <v>34791</v>
      </c>
      <c r="E106" s="29">
        <f t="shared" ref="E106:E137" si="37">+E105+D106</f>
        <v>3409518</v>
      </c>
      <c r="F106" s="29">
        <f t="shared" si="33"/>
        <v>-2852790</v>
      </c>
      <c r="G106" s="34">
        <f>+Inputs!$D$3</f>
        <v>0.37951000000000001</v>
      </c>
      <c r="I106" s="27">
        <f t="shared" ref="I106:I137" si="38">+I105+H106</f>
        <v>6262308</v>
      </c>
      <c r="K106" s="27">
        <f t="shared" si="34"/>
        <v>34791</v>
      </c>
      <c r="L106" s="27">
        <f t="shared" ref="L106:L137" si="39">+L105+K106</f>
        <v>3409518</v>
      </c>
      <c r="M106" s="27">
        <f t="shared" si="35"/>
        <v>13203.53241</v>
      </c>
      <c r="N106" s="27">
        <f t="shared" si="36"/>
        <v>13203.53241</v>
      </c>
      <c r="O106" s="27">
        <f t="shared" ref="O106:O137" si="40">+O105+N106</f>
        <v>-1082620.9323300021</v>
      </c>
      <c r="P106" s="27">
        <f t="shared" ref="P106:P137" si="41">P105-N106</f>
        <v>1082620.9323300021</v>
      </c>
    </row>
    <row r="107" spans="1:16">
      <c r="A107" s="31">
        <v>38869</v>
      </c>
      <c r="C107" s="6">
        <v>99</v>
      </c>
      <c r="D107" s="29">
        <f t="shared" si="32"/>
        <v>34791</v>
      </c>
      <c r="E107" s="29">
        <f t="shared" si="37"/>
        <v>3444309</v>
      </c>
      <c r="F107" s="29">
        <f t="shared" si="33"/>
        <v>-2817999</v>
      </c>
      <c r="G107" s="34">
        <f>+Inputs!$D$3</f>
        <v>0.37951000000000001</v>
      </c>
      <c r="I107" s="27">
        <f t="shared" si="38"/>
        <v>6262308</v>
      </c>
      <c r="K107" s="27">
        <f t="shared" si="34"/>
        <v>34791</v>
      </c>
      <c r="L107" s="27">
        <f t="shared" si="39"/>
        <v>3444309</v>
      </c>
      <c r="M107" s="27">
        <f t="shared" si="35"/>
        <v>13203.53241</v>
      </c>
      <c r="N107" s="27">
        <f t="shared" si="36"/>
        <v>13203.53241</v>
      </c>
      <c r="O107" s="27">
        <f t="shared" si="40"/>
        <v>-1069417.3999200021</v>
      </c>
      <c r="P107" s="27">
        <f t="shared" si="41"/>
        <v>1069417.3999200021</v>
      </c>
    </row>
    <row r="108" spans="1:16">
      <c r="A108" s="30">
        <v>38899</v>
      </c>
      <c r="C108" s="6">
        <v>100</v>
      </c>
      <c r="D108" s="29">
        <f t="shared" si="32"/>
        <v>34791</v>
      </c>
      <c r="E108" s="29">
        <f t="shared" si="37"/>
        <v>3479100</v>
      </c>
      <c r="F108" s="29">
        <f t="shared" si="33"/>
        <v>-2783208</v>
      </c>
      <c r="G108" s="34">
        <f>+Inputs!$D$3</f>
        <v>0.37951000000000001</v>
      </c>
      <c r="I108" s="27">
        <f t="shared" si="38"/>
        <v>6262308</v>
      </c>
      <c r="K108" s="27">
        <f t="shared" si="34"/>
        <v>34791</v>
      </c>
      <c r="L108" s="27">
        <f t="shared" si="39"/>
        <v>3479100</v>
      </c>
      <c r="M108" s="27">
        <f t="shared" si="35"/>
        <v>13203.53241</v>
      </c>
      <c r="N108" s="27">
        <f t="shared" si="36"/>
        <v>13203.53241</v>
      </c>
      <c r="O108" s="27">
        <f t="shared" si="40"/>
        <v>-1056213.8675100021</v>
      </c>
      <c r="P108" s="27">
        <f t="shared" si="41"/>
        <v>1056213.8675100021</v>
      </c>
    </row>
    <row r="109" spans="1:16">
      <c r="A109" s="31">
        <v>38930</v>
      </c>
      <c r="C109" s="6">
        <v>101</v>
      </c>
      <c r="D109" s="29">
        <f t="shared" si="32"/>
        <v>34791</v>
      </c>
      <c r="E109" s="29">
        <f t="shared" si="37"/>
        <v>3513891</v>
      </c>
      <c r="F109" s="29">
        <f t="shared" si="33"/>
        <v>-2748417</v>
      </c>
      <c r="G109" s="34">
        <f>+Inputs!$D$3</f>
        <v>0.37951000000000001</v>
      </c>
      <c r="I109" s="27">
        <f t="shared" si="38"/>
        <v>6262308</v>
      </c>
      <c r="K109" s="27">
        <f t="shared" si="34"/>
        <v>34791</v>
      </c>
      <c r="L109" s="27">
        <f t="shared" si="39"/>
        <v>3513891</v>
      </c>
      <c r="M109" s="27">
        <f t="shared" si="35"/>
        <v>13203.53241</v>
      </c>
      <c r="N109" s="27">
        <f t="shared" si="36"/>
        <v>13203.53241</v>
      </c>
      <c r="O109" s="27">
        <f t="shared" si="40"/>
        <v>-1043010.3351000021</v>
      </c>
      <c r="P109" s="27">
        <f t="shared" si="41"/>
        <v>1043010.3351000021</v>
      </c>
    </row>
    <row r="110" spans="1:16">
      <c r="A110" s="30">
        <v>38961</v>
      </c>
      <c r="C110" s="6">
        <v>102</v>
      </c>
      <c r="D110" s="29">
        <f t="shared" si="32"/>
        <v>34791</v>
      </c>
      <c r="E110" s="29">
        <f t="shared" si="37"/>
        <v>3548682</v>
      </c>
      <c r="F110" s="29">
        <f t="shared" si="33"/>
        <v>-2713626</v>
      </c>
      <c r="G110" s="34">
        <f>+Inputs!$D$3</f>
        <v>0.37951000000000001</v>
      </c>
      <c r="I110" s="27">
        <f t="shared" si="38"/>
        <v>6262308</v>
      </c>
      <c r="K110" s="27">
        <f t="shared" si="34"/>
        <v>34791</v>
      </c>
      <c r="L110" s="27">
        <f t="shared" si="39"/>
        <v>3548682</v>
      </c>
      <c r="M110" s="27">
        <f t="shared" si="35"/>
        <v>13203.53241</v>
      </c>
      <c r="N110" s="27">
        <f t="shared" si="36"/>
        <v>13203.53241</v>
      </c>
      <c r="O110" s="27">
        <f t="shared" si="40"/>
        <v>-1029806.8026900021</v>
      </c>
      <c r="P110" s="27">
        <f t="shared" si="41"/>
        <v>1029806.8026900021</v>
      </c>
    </row>
    <row r="111" spans="1:16">
      <c r="A111" s="31">
        <v>38991</v>
      </c>
      <c r="C111" s="6">
        <v>103</v>
      </c>
      <c r="D111" s="29">
        <f t="shared" si="32"/>
        <v>34791</v>
      </c>
      <c r="E111" s="29">
        <f t="shared" si="37"/>
        <v>3583473</v>
      </c>
      <c r="F111" s="29">
        <f t="shared" si="33"/>
        <v>-2678835</v>
      </c>
      <c r="G111" s="34">
        <f>+Inputs!$D$3</f>
        <v>0.37951000000000001</v>
      </c>
      <c r="I111" s="27">
        <f t="shared" si="38"/>
        <v>6262308</v>
      </c>
      <c r="K111" s="27">
        <f t="shared" si="34"/>
        <v>34791</v>
      </c>
      <c r="L111" s="27">
        <f t="shared" si="39"/>
        <v>3583473</v>
      </c>
      <c r="M111" s="27">
        <f t="shared" si="35"/>
        <v>13203.53241</v>
      </c>
      <c r="N111" s="27">
        <f t="shared" si="36"/>
        <v>13203.53241</v>
      </c>
      <c r="O111" s="27">
        <f t="shared" si="40"/>
        <v>-1016603.2702800022</v>
      </c>
      <c r="P111" s="27">
        <f t="shared" si="41"/>
        <v>1016603.2702800022</v>
      </c>
    </row>
    <row r="112" spans="1:16">
      <c r="A112" s="30">
        <v>39022</v>
      </c>
      <c r="C112" s="6">
        <v>104</v>
      </c>
      <c r="D112" s="29">
        <f t="shared" si="32"/>
        <v>34791</v>
      </c>
      <c r="E112" s="29">
        <f t="shared" si="37"/>
        <v>3618264</v>
      </c>
      <c r="F112" s="29">
        <f t="shared" si="33"/>
        <v>-2644044</v>
      </c>
      <c r="G112" s="34">
        <f>+Inputs!$D$3</f>
        <v>0.37951000000000001</v>
      </c>
      <c r="I112" s="27">
        <f t="shared" si="38"/>
        <v>6262308</v>
      </c>
      <c r="K112" s="27">
        <f t="shared" si="34"/>
        <v>34791</v>
      </c>
      <c r="L112" s="27">
        <f t="shared" si="39"/>
        <v>3618264</v>
      </c>
      <c r="M112" s="27">
        <f t="shared" si="35"/>
        <v>13203.53241</v>
      </c>
      <c r="N112" s="27">
        <f t="shared" si="36"/>
        <v>13203.53241</v>
      </c>
      <c r="O112" s="27">
        <f t="shared" si="40"/>
        <v>-1003399.7378700022</v>
      </c>
      <c r="P112" s="27">
        <f t="shared" si="41"/>
        <v>1003399.7378700022</v>
      </c>
    </row>
    <row r="113" spans="1:16">
      <c r="A113" s="31">
        <v>39052</v>
      </c>
      <c r="C113" s="6">
        <v>105</v>
      </c>
      <c r="D113" s="29">
        <f t="shared" si="32"/>
        <v>34791</v>
      </c>
      <c r="E113" s="29">
        <f t="shared" si="37"/>
        <v>3653055</v>
      </c>
      <c r="F113" s="29">
        <f t="shared" si="33"/>
        <v>-2609253</v>
      </c>
      <c r="G113" s="34">
        <f>+Inputs!$D$3</f>
        <v>0.37951000000000001</v>
      </c>
      <c r="I113" s="27">
        <f t="shared" si="38"/>
        <v>6262308</v>
      </c>
      <c r="K113" s="27">
        <f t="shared" si="34"/>
        <v>34791</v>
      </c>
      <c r="L113" s="27">
        <f t="shared" si="39"/>
        <v>3653055</v>
      </c>
      <c r="M113" s="27">
        <f t="shared" si="35"/>
        <v>13203.53241</v>
      </c>
      <c r="N113" s="27">
        <f t="shared" si="36"/>
        <v>13203.53241</v>
      </c>
      <c r="O113" s="27">
        <f t="shared" si="40"/>
        <v>-990196.20546000218</v>
      </c>
      <c r="P113" s="27">
        <f t="shared" si="41"/>
        <v>990196.20546000218</v>
      </c>
    </row>
    <row r="114" spans="1:16">
      <c r="A114" s="30">
        <v>39083</v>
      </c>
      <c r="C114" s="6">
        <v>106</v>
      </c>
      <c r="D114" s="29">
        <f t="shared" si="32"/>
        <v>34791</v>
      </c>
      <c r="E114" s="29">
        <f t="shared" si="37"/>
        <v>3687846</v>
      </c>
      <c r="F114" s="29">
        <f t="shared" si="33"/>
        <v>-2574462</v>
      </c>
      <c r="G114" s="34">
        <f>+Inputs!$D$3</f>
        <v>0.37951000000000001</v>
      </c>
      <c r="I114" s="27">
        <f t="shared" si="38"/>
        <v>6262308</v>
      </c>
      <c r="K114" s="27">
        <f t="shared" si="34"/>
        <v>34791</v>
      </c>
      <c r="L114" s="27">
        <f t="shared" si="39"/>
        <v>3687846</v>
      </c>
      <c r="M114" s="27">
        <f t="shared" si="35"/>
        <v>13203.53241</v>
      </c>
      <c r="N114" s="27">
        <f t="shared" si="36"/>
        <v>13203.53241</v>
      </c>
      <c r="O114" s="27">
        <f t="shared" si="40"/>
        <v>-976992.67305000219</v>
      </c>
      <c r="P114" s="27">
        <f t="shared" si="41"/>
        <v>976992.67305000219</v>
      </c>
    </row>
    <row r="115" spans="1:16">
      <c r="A115" s="31">
        <v>39114</v>
      </c>
      <c r="C115" s="6">
        <v>107</v>
      </c>
      <c r="D115" s="29">
        <f t="shared" si="32"/>
        <v>34791</v>
      </c>
      <c r="E115" s="29">
        <f t="shared" si="37"/>
        <v>3722637</v>
      </c>
      <c r="F115" s="29">
        <f t="shared" si="33"/>
        <v>-2539671</v>
      </c>
      <c r="G115" s="34">
        <f>+Inputs!$D$3</f>
        <v>0.37951000000000001</v>
      </c>
      <c r="I115" s="27">
        <f t="shared" si="38"/>
        <v>6262308</v>
      </c>
      <c r="K115" s="27">
        <f t="shared" si="34"/>
        <v>34791</v>
      </c>
      <c r="L115" s="27">
        <f t="shared" si="39"/>
        <v>3722637</v>
      </c>
      <c r="M115" s="27">
        <f t="shared" si="35"/>
        <v>13203.53241</v>
      </c>
      <c r="N115" s="27">
        <f t="shared" si="36"/>
        <v>13203.53241</v>
      </c>
      <c r="O115" s="27">
        <f t="shared" si="40"/>
        <v>-963789.14064000221</v>
      </c>
      <c r="P115" s="27">
        <f t="shared" si="41"/>
        <v>963789.14064000221</v>
      </c>
    </row>
    <row r="116" spans="1:16">
      <c r="A116" s="30">
        <v>39142</v>
      </c>
      <c r="C116" s="6">
        <v>108</v>
      </c>
      <c r="D116" s="29">
        <f t="shared" si="32"/>
        <v>34791</v>
      </c>
      <c r="E116" s="29">
        <f t="shared" si="37"/>
        <v>3757428</v>
      </c>
      <c r="F116" s="29">
        <f t="shared" si="33"/>
        <v>-2504880</v>
      </c>
      <c r="G116" s="34">
        <f>+Inputs!$D$3</f>
        <v>0.37951000000000001</v>
      </c>
      <c r="I116" s="27">
        <f t="shared" si="38"/>
        <v>6262308</v>
      </c>
      <c r="K116" s="27">
        <f t="shared" si="34"/>
        <v>34791</v>
      </c>
      <c r="L116" s="27">
        <f t="shared" si="39"/>
        <v>3757428</v>
      </c>
      <c r="M116" s="27">
        <f t="shared" si="35"/>
        <v>13203.53241</v>
      </c>
      <c r="N116" s="27">
        <f t="shared" si="36"/>
        <v>13203.53241</v>
      </c>
      <c r="O116" s="27">
        <f t="shared" si="40"/>
        <v>-950585.60823000222</v>
      </c>
      <c r="P116" s="27">
        <f t="shared" si="41"/>
        <v>950585.60823000222</v>
      </c>
    </row>
    <row r="117" spans="1:16">
      <c r="A117" s="31">
        <v>39173</v>
      </c>
      <c r="C117" s="6">
        <v>109</v>
      </c>
      <c r="D117" s="29">
        <f t="shared" si="32"/>
        <v>34791</v>
      </c>
      <c r="E117" s="29">
        <f t="shared" si="37"/>
        <v>3792219</v>
      </c>
      <c r="F117" s="29">
        <f t="shared" si="33"/>
        <v>-2470089</v>
      </c>
      <c r="G117" s="34">
        <f>+Inputs!$D$3</f>
        <v>0.37951000000000001</v>
      </c>
      <c r="I117" s="27">
        <f t="shared" si="38"/>
        <v>6262308</v>
      </c>
      <c r="K117" s="27">
        <f t="shared" si="34"/>
        <v>34791</v>
      </c>
      <c r="L117" s="27">
        <f t="shared" si="39"/>
        <v>3792219</v>
      </c>
      <c r="M117" s="27">
        <f t="shared" si="35"/>
        <v>13203.53241</v>
      </c>
      <c r="N117" s="27">
        <f t="shared" si="36"/>
        <v>13203.53241</v>
      </c>
      <c r="O117" s="27">
        <f t="shared" si="40"/>
        <v>-937382.07582000224</v>
      </c>
      <c r="P117" s="27">
        <f t="shared" si="41"/>
        <v>937382.07582000224</v>
      </c>
    </row>
    <row r="118" spans="1:16">
      <c r="A118" s="30">
        <v>39203</v>
      </c>
      <c r="C118" s="6">
        <v>110</v>
      </c>
      <c r="D118" s="29">
        <f t="shared" si="32"/>
        <v>34791</v>
      </c>
      <c r="E118" s="29">
        <f t="shared" si="37"/>
        <v>3827010</v>
      </c>
      <c r="F118" s="29">
        <f t="shared" si="33"/>
        <v>-2435298</v>
      </c>
      <c r="G118" s="34">
        <f>+Inputs!$D$3</f>
        <v>0.37951000000000001</v>
      </c>
      <c r="I118" s="27">
        <f t="shared" si="38"/>
        <v>6262308</v>
      </c>
      <c r="K118" s="27">
        <f t="shared" si="34"/>
        <v>34791</v>
      </c>
      <c r="L118" s="27">
        <f t="shared" si="39"/>
        <v>3827010</v>
      </c>
      <c r="M118" s="27">
        <f t="shared" si="35"/>
        <v>13203.53241</v>
      </c>
      <c r="N118" s="27">
        <f t="shared" si="36"/>
        <v>13203.53241</v>
      </c>
      <c r="O118" s="27">
        <f t="shared" si="40"/>
        <v>-924178.54341000225</v>
      </c>
      <c r="P118" s="27">
        <f t="shared" si="41"/>
        <v>924178.54341000225</v>
      </c>
    </row>
    <row r="119" spans="1:16">
      <c r="A119" s="31">
        <v>39234</v>
      </c>
      <c r="C119" s="6">
        <v>111</v>
      </c>
      <c r="D119" s="29">
        <f t="shared" si="32"/>
        <v>34791</v>
      </c>
      <c r="E119" s="29">
        <f t="shared" si="37"/>
        <v>3861801</v>
      </c>
      <c r="F119" s="29">
        <f t="shared" si="33"/>
        <v>-2400507</v>
      </c>
      <c r="G119" s="34">
        <f>+Inputs!$D$3</f>
        <v>0.37951000000000001</v>
      </c>
      <c r="I119" s="27">
        <f t="shared" si="38"/>
        <v>6262308</v>
      </c>
      <c r="K119" s="27">
        <f t="shared" si="34"/>
        <v>34791</v>
      </c>
      <c r="L119" s="27">
        <f t="shared" si="39"/>
        <v>3861801</v>
      </c>
      <c r="M119" s="27">
        <f t="shared" si="35"/>
        <v>13203.53241</v>
      </c>
      <c r="N119" s="27">
        <f t="shared" si="36"/>
        <v>13203.53241</v>
      </c>
      <c r="O119" s="27">
        <f t="shared" si="40"/>
        <v>-910975.01100000227</v>
      </c>
      <c r="P119" s="27">
        <f t="shared" si="41"/>
        <v>910975.01100000227</v>
      </c>
    </row>
    <row r="120" spans="1:16">
      <c r="A120" s="30">
        <v>39264</v>
      </c>
      <c r="C120" s="6">
        <v>112</v>
      </c>
      <c r="D120" s="29">
        <f t="shared" si="32"/>
        <v>34791</v>
      </c>
      <c r="E120" s="29">
        <f t="shared" si="37"/>
        <v>3896592</v>
      </c>
      <c r="F120" s="29">
        <f t="shared" si="33"/>
        <v>-2365716</v>
      </c>
      <c r="G120" s="34">
        <f>+Inputs!$D$3</f>
        <v>0.37951000000000001</v>
      </c>
      <c r="I120" s="27">
        <f t="shared" si="38"/>
        <v>6262308</v>
      </c>
      <c r="K120" s="27">
        <f t="shared" si="34"/>
        <v>34791</v>
      </c>
      <c r="L120" s="27">
        <f t="shared" si="39"/>
        <v>3896592</v>
      </c>
      <c r="M120" s="27">
        <f t="shared" si="35"/>
        <v>13203.53241</v>
      </c>
      <c r="N120" s="27">
        <f t="shared" si="36"/>
        <v>13203.53241</v>
      </c>
      <c r="O120" s="27">
        <f t="shared" si="40"/>
        <v>-897771.47859000228</v>
      </c>
      <c r="P120" s="27">
        <f t="shared" si="41"/>
        <v>897771.47859000228</v>
      </c>
    </row>
    <row r="121" spans="1:16">
      <c r="A121" s="31">
        <v>39295</v>
      </c>
      <c r="C121" s="6">
        <v>113</v>
      </c>
      <c r="D121" s="29">
        <f t="shared" si="32"/>
        <v>34791</v>
      </c>
      <c r="E121" s="29">
        <f t="shared" si="37"/>
        <v>3931383</v>
      </c>
      <c r="F121" s="29">
        <f t="shared" si="33"/>
        <v>-2330925</v>
      </c>
      <c r="G121" s="34">
        <f>+Inputs!$D$3</f>
        <v>0.37951000000000001</v>
      </c>
      <c r="I121" s="27">
        <f t="shared" si="38"/>
        <v>6262308</v>
      </c>
      <c r="K121" s="27">
        <f t="shared" si="34"/>
        <v>34791</v>
      </c>
      <c r="L121" s="27">
        <f t="shared" si="39"/>
        <v>3931383</v>
      </c>
      <c r="M121" s="27">
        <f t="shared" si="35"/>
        <v>13203.53241</v>
      </c>
      <c r="N121" s="27">
        <f t="shared" si="36"/>
        <v>13203.53241</v>
      </c>
      <c r="O121" s="27">
        <f t="shared" si="40"/>
        <v>-884567.9461800023</v>
      </c>
      <c r="P121" s="27">
        <f t="shared" si="41"/>
        <v>884567.9461800023</v>
      </c>
    </row>
    <row r="122" spans="1:16">
      <c r="A122" s="30">
        <v>39326</v>
      </c>
      <c r="C122" s="6">
        <v>114</v>
      </c>
      <c r="D122" s="29">
        <f t="shared" si="32"/>
        <v>34791</v>
      </c>
      <c r="E122" s="29">
        <f t="shared" si="37"/>
        <v>3966174</v>
      </c>
      <c r="F122" s="29">
        <f t="shared" si="33"/>
        <v>-2296134</v>
      </c>
      <c r="G122" s="34">
        <f>+Inputs!$D$3</f>
        <v>0.37951000000000001</v>
      </c>
      <c r="I122" s="27">
        <f t="shared" si="38"/>
        <v>6262308</v>
      </c>
      <c r="K122" s="27">
        <f t="shared" si="34"/>
        <v>34791</v>
      </c>
      <c r="L122" s="27">
        <f t="shared" si="39"/>
        <v>3966174</v>
      </c>
      <c r="M122" s="27">
        <f t="shared" si="35"/>
        <v>13203.53241</v>
      </c>
      <c r="N122" s="27">
        <f t="shared" si="36"/>
        <v>13203.53241</v>
      </c>
      <c r="O122" s="27">
        <f t="shared" si="40"/>
        <v>-871364.41377000231</v>
      </c>
      <c r="P122" s="27">
        <f t="shared" si="41"/>
        <v>871364.41377000231</v>
      </c>
    </row>
    <row r="123" spans="1:16">
      <c r="A123" s="31">
        <v>39356</v>
      </c>
      <c r="C123" s="6">
        <v>115</v>
      </c>
      <c r="D123" s="29">
        <f t="shared" si="32"/>
        <v>34791</v>
      </c>
      <c r="E123" s="29">
        <f t="shared" si="37"/>
        <v>4000965</v>
      </c>
      <c r="F123" s="29">
        <f t="shared" si="33"/>
        <v>-2261343</v>
      </c>
      <c r="G123" s="34">
        <f>+Inputs!$D$3</f>
        <v>0.37951000000000001</v>
      </c>
      <c r="I123" s="27">
        <f t="shared" si="38"/>
        <v>6262308</v>
      </c>
      <c r="K123" s="27">
        <f t="shared" si="34"/>
        <v>34791</v>
      </c>
      <c r="L123" s="27">
        <f t="shared" si="39"/>
        <v>4000965</v>
      </c>
      <c r="M123" s="27">
        <f t="shared" si="35"/>
        <v>13203.53241</v>
      </c>
      <c r="N123" s="27">
        <f t="shared" si="36"/>
        <v>13203.53241</v>
      </c>
      <c r="O123" s="27">
        <f t="shared" si="40"/>
        <v>-858160.88136000233</v>
      </c>
      <c r="P123" s="27">
        <f t="shared" si="41"/>
        <v>858160.88136000233</v>
      </c>
    </row>
    <row r="124" spans="1:16">
      <c r="A124" s="30">
        <v>39387</v>
      </c>
      <c r="C124" s="6">
        <v>116</v>
      </c>
      <c r="D124" s="29">
        <f t="shared" si="32"/>
        <v>34791</v>
      </c>
      <c r="E124" s="29">
        <f t="shared" si="37"/>
        <v>4035756</v>
      </c>
      <c r="F124" s="29">
        <f t="shared" si="33"/>
        <v>-2226552</v>
      </c>
      <c r="G124" s="34">
        <f>+Inputs!$D$3</f>
        <v>0.37951000000000001</v>
      </c>
      <c r="I124" s="27">
        <f t="shared" si="38"/>
        <v>6262308</v>
      </c>
      <c r="K124" s="27">
        <f t="shared" si="34"/>
        <v>34791</v>
      </c>
      <c r="L124" s="27">
        <f t="shared" si="39"/>
        <v>4035756</v>
      </c>
      <c r="M124" s="27">
        <f t="shared" si="35"/>
        <v>13203.53241</v>
      </c>
      <c r="N124" s="27">
        <f t="shared" si="36"/>
        <v>13203.53241</v>
      </c>
      <c r="O124" s="27">
        <f t="shared" si="40"/>
        <v>-844957.34895000234</v>
      </c>
      <c r="P124" s="27">
        <f t="shared" si="41"/>
        <v>844957.34895000234</v>
      </c>
    </row>
    <row r="125" spans="1:16">
      <c r="A125" s="31">
        <v>39417</v>
      </c>
      <c r="C125" s="6">
        <v>117</v>
      </c>
      <c r="D125" s="29">
        <f t="shared" si="32"/>
        <v>34791</v>
      </c>
      <c r="E125" s="29">
        <f t="shared" si="37"/>
        <v>4070547</v>
      </c>
      <c r="F125" s="29">
        <f t="shared" si="33"/>
        <v>-2191761</v>
      </c>
      <c r="G125" s="34">
        <f>+Inputs!$D$3</f>
        <v>0.37951000000000001</v>
      </c>
      <c r="I125" s="27">
        <f t="shared" si="38"/>
        <v>6262308</v>
      </c>
      <c r="K125" s="27">
        <f t="shared" si="34"/>
        <v>34791</v>
      </c>
      <c r="L125" s="27">
        <f t="shared" si="39"/>
        <v>4070547</v>
      </c>
      <c r="M125" s="27">
        <f t="shared" si="35"/>
        <v>13203.53241</v>
      </c>
      <c r="N125" s="27">
        <f t="shared" si="36"/>
        <v>13203.53241</v>
      </c>
      <c r="O125" s="27">
        <f t="shared" si="40"/>
        <v>-831753.81654000236</v>
      </c>
      <c r="P125" s="27">
        <f t="shared" si="41"/>
        <v>831753.81654000236</v>
      </c>
    </row>
    <row r="126" spans="1:16">
      <c r="A126" s="30">
        <v>39448</v>
      </c>
      <c r="C126" s="6">
        <v>118</v>
      </c>
      <c r="D126" s="29">
        <f t="shared" si="32"/>
        <v>34791</v>
      </c>
      <c r="E126" s="29">
        <f t="shared" si="37"/>
        <v>4105338</v>
      </c>
      <c r="F126" s="29">
        <f t="shared" si="33"/>
        <v>-2156970</v>
      </c>
      <c r="G126" s="34">
        <f>+Inputs!$D$3</f>
        <v>0.37951000000000001</v>
      </c>
      <c r="I126" s="27">
        <f t="shared" si="38"/>
        <v>6262308</v>
      </c>
      <c r="K126" s="27">
        <f t="shared" si="34"/>
        <v>34791</v>
      </c>
      <c r="L126" s="27">
        <f t="shared" si="39"/>
        <v>4105338</v>
      </c>
      <c r="M126" s="27">
        <f t="shared" si="35"/>
        <v>13203.53241</v>
      </c>
      <c r="N126" s="27">
        <f t="shared" si="36"/>
        <v>13203.53241</v>
      </c>
      <c r="O126" s="27">
        <f t="shared" si="40"/>
        <v>-818550.28413000237</v>
      </c>
      <c r="P126" s="27">
        <f t="shared" si="41"/>
        <v>818550.28413000237</v>
      </c>
    </row>
    <row r="127" spans="1:16">
      <c r="A127" s="31">
        <v>39479</v>
      </c>
      <c r="C127" s="6">
        <v>119</v>
      </c>
      <c r="D127" s="29">
        <f t="shared" si="32"/>
        <v>34791</v>
      </c>
      <c r="E127" s="29">
        <f t="shared" si="37"/>
        <v>4140129</v>
      </c>
      <c r="F127" s="29">
        <f t="shared" si="33"/>
        <v>-2122179</v>
      </c>
      <c r="G127" s="34">
        <f>+Inputs!$D$3</f>
        <v>0.37951000000000001</v>
      </c>
      <c r="I127" s="27">
        <f t="shared" si="38"/>
        <v>6262308</v>
      </c>
      <c r="K127" s="27">
        <f t="shared" si="34"/>
        <v>34791</v>
      </c>
      <c r="L127" s="27">
        <f t="shared" si="39"/>
        <v>4140129</v>
      </c>
      <c r="M127" s="27">
        <f t="shared" si="35"/>
        <v>13203.53241</v>
      </c>
      <c r="N127" s="27">
        <f t="shared" si="36"/>
        <v>13203.53241</v>
      </c>
      <c r="O127" s="27">
        <f t="shared" si="40"/>
        <v>-805346.75172000239</v>
      </c>
      <c r="P127" s="27">
        <f t="shared" si="41"/>
        <v>805346.75172000239</v>
      </c>
    </row>
    <row r="128" spans="1:16">
      <c r="A128" s="30">
        <v>39508</v>
      </c>
      <c r="C128" s="6">
        <v>120</v>
      </c>
      <c r="D128" s="29">
        <f t="shared" si="32"/>
        <v>34791</v>
      </c>
      <c r="E128" s="29">
        <f t="shared" si="37"/>
        <v>4174920</v>
      </c>
      <c r="F128" s="29">
        <f t="shared" si="33"/>
        <v>-2087388</v>
      </c>
      <c r="G128" s="34">
        <f>+Inputs!$D$3</f>
        <v>0.37951000000000001</v>
      </c>
      <c r="I128" s="27">
        <f t="shared" si="38"/>
        <v>6262308</v>
      </c>
      <c r="K128" s="27">
        <f t="shared" si="34"/>
        <v>34791</v>
      </c>
      <c r="L128" s="27">
        <f t="shared" si="39"/>
        <v>4174920</v>
      </c>
      <c r="M128" s="27">
        <f t="shared" si="35"/>
        <v>13203.53241</v>
      </c>
      <c r="N128" s="27">
        <f t="shared" si="36"/>
        <v>13203.53241</v>
      </c>
      <c r="O128" s="27">
        <f t="shared" si="40"/>
        <v>-792143.2193100024</v>
      </c>
      <c r="P128" s="27">
        <f t="shared" si="41"/>
        <v>792143.2193100024</v>
      </c>
    </row>
    <row r="129" spans="1:16">
      <c r="A129" s="31">
        <v>39539</v>
      </c>
      <c r="C129" s="6">
        <v>121</v>
      </c>
      <c r="D129" s="29">
        <f t="shared" si="32"/>
        <v>34791</v>
      </c>
      <c r="E129" s="29">
        <f t="shared" si="37"/>
        <v>4209711</v>
      </c>
      <c r="F129" s="29">
        <f t="shared" si="33"/>
        <v>-2052597</v>
      </c>
      <c r="G129" s="34">
        <f>+Inputs!$D$3</f>
        <v>0.37951000000000001</v>
      </c>
      <c r="I129" s="27">
        <f t="shared" si="38"/>
        <v>6262308</v>
      </c>
      <c r="K129" s="27">
        <f t="shared" si="34"/>
        <v>34791</v>
      </c>
      <c r="L129" s="27">
        <f t="shared" si="39"/>
        <v>4209711</v>
      </c>
      <c r="M129" s="27">
        <f t="shared" si="35"/>
        <v>13203.53241</v>
      </c>
      <c r="N129" s="27">
        <f t="shared" si="36"/>
        <v>13203.53241</v>
      </c>
      <c r="O129" s="27">
        <f t="shared" si="40"/>
        <v>-778939.68690000242</v>
      </c>
      <c r="P129" s="27">
        <f t="shared" si="41"/>
        <v>778939.68690000242</v>
      </c>
    </row>
    <row r="130" spans="1:16">
      <c r="A130" s="30">
        <v>39569</v>
      </c>
      <c r="C130" s="6">
        <v>122</v>
      </c>
      <c r="D130" s="29">
        <f t="shared" si="32"/>
        <v>34791</v>
      </c>
      <c r="E130" s="29">
        <f t="shared" si="37"/>
        <v>4244502</v>
      </c>
      <c r="F130" s="29">
        <f t="shared" si="33"/>
        <v>-2017806</v>
      </c>
      <c r="G130" s="34">
        <f>+Inputs!$D$3</f>
        <v>0.37951000000000001</v>
      </c>
      <c r="I130" s="27">
        <f t="shared" si="38"/>
        <v>6262308</v>
      </c>
      <c r="K130" s="27">
        <f t="shared" si="34"/>
        <v>34791</v>
      </c>
      <c r="L130" s="27">
        <f t="shared" si="39"/>
        <v>4244502</v>
      </c>
      <c r="M130" s="27">
        <f t="shared" si="35"/>
        <v>13203.53241</v>
      </c>
      <c r="N130" s="27">
        <f t="shared" si="36"/>
        <v>13203.53241</v>
      </c>
      <c r="O130" s="27">
        <f t="shared" si="40"/>
        <v>-765736.15449000243</v>
      </c>
      <c r="P130" s="27">
        <f t="shared" si="41"/>
        <v>765736.15449000243</v>
      </c>
    </row>
    <row r="131" spans="1:16">
      <c r="A131" s="31">
        <v>39600</v>
      </c>
      <c r="C131" s="6">
        <v>123</v>
      </c>
      <c r="D131" s="29">
        <f t="shared" si="32"/>
        <v>34791</v>
      </c>
      <c r="E131" s="29">
        <f t="shared" si="37"/>
        <v>4279293</v>
      </c>
      <c r="F131" s="29">
        <f t="shared" si="33"/>
        <v>-1983015</v>
      </c>
      <c r="G131" s="34">
        <f>+Inputs!$D$3</f>
        <v>0.37951000000000001</v>
      </c>
      <c r="I131" s="27">
        <f t="shared" si="38"/>
        <v>6262308</v>
      </c>
      <c r="K131" s="27">
        <f t="shared" si="34"/>
        <v>34791</v>
      </c>
      <c r="L131" s="27">
        <f t="shared" si="39"/>
        <v>4279293</v>
      </c>
      <c r="M131" s="27">
        <f t="shared" si="35"/>
        <v>13203.53241</v>
      </c>
      <c r="N131" s="27">
        <f t="shared" si="36"/>
        <v>13203.53241</v>
      </c>
      <c r="O131" s="27">
        <f t="shared" si="40"/>
        <v>-752532.62208000245</v>
      </c>
      <c r="P131" s="27">
        <f t="shared" si="41"/>
        <v>752532.62208000245</v>
      </c>
    </row>
    <row r="132" spans="1:16">
      <c r="A132" s="30">
        <v>39630</v>
      </c>
      <c r="C132" s="6">
        <v>124</v>
      </c>
      <c r="D132" s="29">
        <f t="shared" si="32"/>
        <v>34791</v>
      </c>
      <c r="E132" s="29">
        <f t="shared" si="37"/>
        <v>4314084</v>
      </c>
      <c r="F132" s="29">
        <f t="shared" si="33"/>
        <v>-1948224</v>
      </c>
      <c r="G132" s="34">
        <f>+Inputs!$D$3</f>
        <v>0.37951000000000001</v>
      </c>
      <c r="I132" s="27">
        <f t="shared" si="38"/>
        <v>6262308</v>
      </c>
      <c r="K132" s="27">
        <f t="shared" si="34"/>
        <v>34791</v>
      </c>
      <c r="L132" s="27">
        <f t="shared" si="39"/>
        <v>4314084</v>
      </c>
      <c r="M132" s="27">
        <f t="shared" si="35"/>
        <v>13203.53241</v>
      </c>
      <c r="N132" s="27">
        <f t="shared" si="36"/>
        <v>13203.53241</v>
      </c>
      <c r="O132" s="27">
        <f t="shared" si="40"/>
        <v>-739329.08967000246</v>
      </c>
      <c r="P132" s="27">
        <f t="shared" si="41"/>
        <v>739329.08967000246</v>
      </c>
    </row>
    <row r="133" spans="1:16">
      <c r="A133" s="31">
        <v>39661</v>
      </c>
      <c r="C133" s="6">
        <v>125</v>
      </c>
      <c r="D133" s="29">
        <f t="shared" si="32"/>
        <v>34791</v>
      </c>
      <c r="E133" s="29">
        <f t="shared" si="37"/>
        <v>4348875</v>
      </c>
      <c r="F133" s="29">
        <f t="shared" si="33"/>
        <v>-1913433</v>
      </c>
      <c r="G133" s="34">
        <f>+Inputs!$D$3</f>
        <v>0.37951000000000001</v>
      </c>
      <c r="I133" s="27">
        <f t="shared" si="38"/>
        <v>6262308</v>
      </c>
      <c r="K133" s="27">
        <f t="shared" si="34"/>
        <v>34791</v>
      </c>
      <c r="L133" s="27">
        <f t="shared" si="39"/>
        <v>4348875</v>
      </c>
      <c r="M133" s="27">
        <f t="shared" si="35"/>
        <v>13203.53241</v>
      </c>
      <c r="N133" s="27">
        <f t="shared" si="36"/>
        <v>13203.53241</v>
      </c>
      <c r="O133" s="27">
        <f t="shared" si="40"/>
        <v>-726125.55726000248</v>
      </c>
      <c r="P133" s="27">
        <f t="shared" si="41"/>
        <v>726125.55726000248</v>
      </c>
    </row>
    <row r="134" spans="1:16">
      <c r="A134" s="30">
        <v>39692</v>
      </c>
      <c r="C134" s="6">
        <v>126</v>
      </c>
      <c r="D134" s="29">
        <f t="shared" si="32"/>
        <v>34791</v>
      </c>
      <c r="E134" s="29">
        <f t="shared" si="37"/>
        <v>4383666</v>
      </c>
      <c r="F134" s="29">
        <f t="shared" si="33"/>
        <v>-1878642</v>
      </c>
      <c r="G134" s="34">
        <f>+Inputs!$D$3</f>
        <v>0.37951000000000001</v>
      </c>
      <c r="I134" s="27">
        <f t="shared" si="38"/>
        <v>6262308</v>
      </c>
      <c r="K134" s="27">
        <f t="shared" si="34"/>
        <v>34791</v>
      </c>
      <c r="L134" s="27">
        <f t="shared" si="39"/>
        <v>4383666</v>
      </c>
      <c r="M134" s="27">
        <f t="shared" si="35"/>
        <v>13203.53241</v>
      </c>
      <c r="N134" s="27">
        <f t="shared" si="36"/>
        <v>13203.53241</v>
      </c>
      <c r="O134" s="27">
        <f t="shared" si="40"/>
        <v>-712922.02485000249</v>
      </c>
      <c r="P134" s="27">
        <f t="shared" si="41"/>
        <v>712922.02485000249</v>
      </c>
    </row>
    <row r="135" spans="1:16">
      <c r="A135" s="31">
        <v>39722</v>
      </c>
      <c r="C135" s="6">
        <v>127</v>
      </c>
      <c r="D135" s="29">
        <f t="shared" si="32"/>
        <v>34791</v>
      </c>
      <c r="E135" s="29">
        <f t="shared" si="37"/>
        <v>4418457</v>
      </c>
      <c r="F135" s="29">
        <f t="shared" si="33"/>
        <v>-1843851</v>
      </c>
      <c r="G135" s="34">
        <f>+Inputs!$D$3</f>
        <v>0.37951000000000001</v>
      </c>
      <c r="I135" s="27">
        <f t="shared" si="38"/>
        <v>6262308</v>
      </c>
      <c r="K135" s="27">
        <f t="shared" si="34"/>
        <v>34791</v>
      </c>
      <c r="L135" s="27">
        <f t="shared" si="39"/>
        <v>4418457</v>
      </c>
      <c r="M135" s="27">
        <f t="shared" si="35"/>
        <v>13203.53241</v>
      </c>
      <c r="N135" s="27">
        <f t="shared" si="36"/>
        <v>13203.53241</v>
      </c>
      <c r="O135" s="27">
        <f t="shared" si="40"/>
        <v>-699718.4924400025</v>
      </c>
      <c r="P135" s="27">
        <f t="shared" si="41"/>
        <v>699718.4924400025</v>
      </c>
    </row>
    <row r="136" spans="1:16">
      <c r="A136" s="30">
        <v>39753</v>
      </c>
      <c r="C136" s="6">
        <v>128</v>
      </c>
      <c r="D136" s="29">
        <f t="shared" si="32"/>
        <v>34791</v>
      </c>
      <c r="E136" s="29">
        <f t="shared" si="37"/>
        <v>4453248</v>
      </c>
      <c r="F136" s="29">
        <f t="shared" si="33"/>
        <v>-1809060</v>
      </c>
      <c r="G136" s="34">
        <f>+Inputs!$D$3</f>
        <v>0.37951000000000001</v>
      </c>
      <c r="I136" s="27">
        <f t="shared" si="38"/>
        <v>6262308</v>
      </c>
      <c r="K136" s="27">
        <f t="shared" si="34"/>
        <v>34791</v>
      </c>
      <c r="L136" s="27">
        <f t="shared" si="39"/>
        <v>4453248</v>
      </c>
      <c r="M136" s="27">
        <f t="shared" si="35"/>
        <v>13203.53241</v>
      </c>
      <c r="N136" s="27">
        <f t="shared" si="36"/>
        <v>13203.53241</v>
      </c>
      <c r="O136" s="27">
        <f t="shared" si="40"/>
        <v>-686514.96003000252</v>
      </c>
      <c r="P136" s="27">
        <f t="shared" si="41"/>
        <v>686514.96003000252</v>
      </c>
    </row>
    <row r="137" spans="1:16">
      <c r="A137" s="31">
        <v>39783</v>
      </c>
      <c r="C137" s="6">
        <v>129</v>
      </c>
      <c r="D137" s="29">
        <f t="shared" ref="D137:D149" si="42">ROUND(-(+$B$9/180)*1,0)</f>
        <v>34791</v>
      </c>
      <c r="E137" s="29">
        <f t="shared" si="37"/>
        <v>4488039</v>
      </c>
      <c r="F137" s="29">
        <f t="shared" ref="F137:F168" si="43">$B$9+E137</f>
        <v>-1774269</v>
      </c>
      <c r="G137" s="34">
        <f>+Inputs!$D$3</f>
        <v>0.37951000000000001</v>
      </c>
      <c r="I137" s="27">
        <f t="shared" si="38"/>
        <v>6262308</v>
      </c>
      <c r="K137" s="27">
        <f t="shared" ref="K137:K168" si="44">D137</f>
        <v>34791</v>
      </c>
      <c r="L137" s="27">
        <f t="shared" si="39"/>
        <v>4488039</v>
      </c>
      <c r="M137" s="27">
        <f t="shared" ref="M137:M168" si="45">K137*G137</f>
        <v>13203.53241</v>
      </c>
      <c r="N137" s="27">
        <f t="shared" ref="N137:N168" si="46">M137-J137</f>
        <v>13203.53241</v>
      </c>
      <c r="O137" s="27">
        <f t="shared" si="40"/>
        <v>-673311.42762000253</v>
      </c>
      <c r="P137" s="27">
        <f t="shared" si="41"/>
        <v>673311.42762000253</v>
      </c>
    </row>
    <row r="138" spans="1:16">
      <c r="A138" s="30">
        <v>39814</v>
      </c>
      <c r="C138" s="6">
        <v>130</v>
      </c>
      <c r="D138" s="29">
        <f t="shared" si="42"/>
        <v>34791</v>
      </c>
      <c r="E138" s="29">
        <f t="shared" ref="E138:E169" si="47">+E137+D138</f>
        <v>4522830</v>
      </c>
      <c r="F138" s="29">
        <f t="shared" si="43"/>
        <v>-1739478</v>
      </c>
      <c r="G138" s="34">
        <f>+Inputs!$D$3</f>
        <v>0.37951000000000001</v>
      </c>
      <c r="I138" s="27">
        <f t="shared" ref="I138:I169" si="48">+I137+H138</f>
        <v>6262308</v>
      </c>
      <c r="K138" s="27">
        <f t="shared" si="44"/>
        <v>34791</v>
      </c>
      <c r="L138" s="27">
        <f t="shared" ref="L138:L169" si="49">+L137+K138</f>
        <v>4522830</v>
      </c>
      <c r="M138" s="27">
        <f t="shared" si="45"/>
        <v>13203.53241</v>
      </c>
      <c r="N138" s="27">
        <f t="shared" si="46"/>
        <v>13203.53241</v>
      </c>
      <c r="O138" s="27">
        <f t="shared" ref="O138:O169" si="50">+O137+N138</f>
        <v>-660107.89521000255</v>
      </c>
      <c r="P138" s="27">
        <f t="shared" ref="P138:P169" si="51">P137-N138</f>
        <v>660107.89521000255</v>
      </c>
    </row>
    <row r="139" spans="1:16">
      <c r="A139" s="31">
        <v>39845</v>
      </c>
      <c r="C139" s="6">
        <v>131</v>
      </c>
      <c r="D139" s="29">
        <f t="shared" si="42"/>
        <v>34791</v>
      </c>
      <c r="E139" s="29">
        <f t="shared" si="47"/>
        <v>4557621</v>
      </c>
      <c r="F139" s="29">
        <f t="shared" si="43"/>
        <v>-1704687</v>
      </c>
      <c r="G139" s="34">
        <f>+Inputs!$D$3</f>
        <v>0.37951000000000001</v>
      </c>
      <c r="I139" s="27">
        <f t="shared" si="48"/>
        <v>6262308</v>
      </c>
      <c r="K139" s="27">
        <f t="shared" si="44"/>
        <v>34791</v>
      </c>
      <c r="L139" s="27">
        <f t="shared" si="49"/>
        <v>4557621</v>
      </c>
      <c r="M139" s="27">
        <f t="shared" si="45"/>
        <v>13203.53241</v>
      </c>
      <c r="N139" s="27">
        <f t="shared" si="46"/>
        <v>13203.53241</v>
      </c>
      <c r="O139" s="27">
        <f t="shared" si="50"/>
        <v>-646904.36280000256</v>
      </c>
      <c r="P139" s="27">
        <f t="shared" si="51"/>
        <v>646904.36280000256</v>
      </c>
    </row>
    <row r="140" spans="1:16">
      <c r="A140" s="30">
        <v>39873</v>
      </c>
      <c r="C140" s="6">
        <v>132</v>
      </c>
      <c r="D140" s="29">
        <f t="shared" si="42"/>
        <v>34791</v>
      </c>
      <c r="E140" s="29">
        <f t="shared" si="47"/>
        <v>4592412</v>
      </c>
      <c r="F140" s="29">
        <f t="shared" si="43"/>
        <v>-1669896</v>
      </c>
      <c r="G140" s="34">
        <f>+Inputs!$D$3</f>
        <v>0.37951000000000001</v>
      </c>
      <c r="I140" s="27">
        <f t="shared" si="48"/>
        <v>6262308</v>
      </c>
      <c r="K140" s="27">
        <f t="shared" si="44"/>
        <v>34791</v>
      </c>
      <c r="L140" s="27">
        <f t="shared" si="49"/>
        <v>4592412</v>
      </c>
      <c r="M140" s="27">
        <f t="shared" si="45"/>
        <v>13203.53241</v>
      </c>
      <c r="N140" s="27">
        <f t="shared" si="46"/>
        <v>13203.53241</v>
      </c>
      <c r="O140" s="27">
        <f t="shared" si="50"/>
        <v>-633700.83039000258</v>
      </c>
      <c r="P140" s="27">
        <f t="shared" si="51"/>
        <v>633700.83039000258</v>
      </c>
    </row>
    <row r="141" spans="1:16">
      <c r="A141" s="31">
        <v>39904</v>
      </c>
      <c r="C141" s="6">
        <v>133</v>
      </c>
      <c r="D141" s="29">
        <f t="shared" si="42"/>
        <v>34791</v>
      </c>
      <c r="E141" s="29">
        <f t="shared" si="47"/>
        <v>4627203</v>
      </c>
      <c r="F141" s="29">
        <f t="shared" si="43"/>
        <v>-1635105</v>
      </c>
      <c r="G141" s="34">
        <f>+Inputs!$D$3</f>
        <v>0.37951000000000001</v>
      </c>
      <c r="I141" s="27">
        <f t="shared" si="48"/>
        <v>6262308</v>
      </c>
      <c r="K141" s="27">
        <f t="shared" si="44"/>
        <v>34791</v>
      </c>
      <c r="L141" s="27">
        <f t="shared" si="49"/>
        <v>4627203</v>
      </c>
      <c r="M141" s="27">
        <f t="shared" si="45"/>
        <v>13203.53241</v>
      </c>
      <c r="N141" s="27">
        <f t="shared" si="46"/>
        <v>13203.53241</v>
      </c>
      <c r="O141" s="27">
        <f t="shared" si="50"/>
        <v>-620497.29798000259</v>
      </c>
      <c r="P141" s="27">
        <f t="shared" si="51"/>
        <v>620497.29798000259</v>
      </c>
    </row>
    <row r="142" spans="1:16">
      <c r="A142" s="30">
        <v>39934</v>
      </c>
      <c r="C142" s="6">
        <v>134</v>
      </c>
      <c r="D142" s="29">
        <f t="shared" si="42"/>
        <v>34791</v>
      </c>
      <c r="E142" s="29">
        <f t="shared" si="47"/>
        <v>4661994</v>
      </c>
      <c r="F142" s="29">
        <f t="shared" si="43"/>
        <v>-1600314</v>
      </c>
      <c r="G142" s="34">
        <f>+Inputs!$D$3</f>
        <v>0.37951000000000001</v>
      </c>
      <c r="I142" s="27">
        <f t="shared" si="48"/>
        <v>6262308</v>
      </c>
      <c r="K142" s="27">
        <f t="shared" si="44"/>
        <v>34791</v>
      </c>
      <c r="L142" s="27">
        <f t="shared" si="49"/>
        <v>4661994</v>
      </c>
      <c r="M142" s="27">
        <f t="shared" si="45"/>
        <v>13203.53241</v>
      </c>
      <c r="N142" s="27">
        <f t="shared" si="46"/>
        <v>13203.53241</v>
      </c>
      <c r="O142" s="27">
        <f t="shared" si="50"/>
        <v>-607293.76557000261</v>
      </c>
      <c r="P142" s="27">
        <f t="shared" si="51"/>
        <v>607293.76557000261</v>
      </c>
    </row>
    <row r="143" spans="1:16">
      <c r="A143" s="31">
        <v>39965</v>
      </c>
      <c r="C143" s="6">
        <v>135</v>
      </c>
      <c r="D143" s="29">
        <f t="shared" si="42"/>
        <v>34791</v>
      </c>
      <c r="E143" s="29">
        <f t="shared" si="47"/>
        <v>4696785</v>
      </c>
      <c r="F143" s="29">
        <f t="shared" si="43"/>
        <v>-1565523</v>
      </c>
      <c r="G143" s="34">
        <f>+Inputs!$D$3</f>
        <v>0.37951000000000001</v>
      </c>
      <c r="I143" s="27">
        <f t="shared" si="48"/>
        <v>6262308</v>
      </c>
      <c r="K143" s="27">
        <f t="shared" si="44"/>
        <v>34791</v>
      </c>
      <c r="L143" s="27">
        <f t="shared" si="49"/>
        <v>4696785</v>
      </c>
      <c r="M143" s="27">
        <f t="shared" si="45"/>
        <v>13203.53241</v>
      </c>
      <c r="N143" s="27">
        <f t="shared" si="46"/>
        <v>13203.53241</v>
      </c>
      <c r="O143" s="27">
        <f t="shared" si="50"/>
        <v>-594090.23316000262</v>
      </c>
      <c r="P143" s="27">
        <f t="shared" si="51"/>
        <v>594090.23316000262</v>
      </c>
    </row>
    <row r="144" spans="1:16">
      <c r="A144" s="30">
        <v>39995</v>
      </c>
      <c r="C144" s="6">
        <v>136</v>
      </c>
      <c r="D144" s="29">
        <f t="shared" si="42"/>
        <v>34791</v>
      </c>
      <c r="E144" s="29">
        <f t="shared" si="47"/>
        <v>4731576</v>
      </c>
      <c r="F144" s="29">
        <f t="shared" si="43"/>
        <v>-1530732</v>
      </c>
      <c r="G144" s="34">
        <f>+Inputs!$D$3</f>
        <v>0.37951000000000001</v>
      </c>
      <c r="I144" s="27">
        <f t="shared" si="48"/>
        <v>6262308</v>
      </c>
      <c r="K144" s="27">
        <f t="shared" si="44"/>
        <v>34791</v>
      </c>
      <c r="L144" s="27">
        <f t="shared" si="49"/>
        <v>4731576</v>
      </c>
      <c r="M144" s="27">
        <f t="shared" si="45"/>
        <v>13203.53241</v>
      </c>
      <c r="N144" s="27">
        <f t="shared" si="46"/>
        <v>13203.53241</v>
      </c>
      <c r="O144" s="27">
        <f t="shared" si="50"/>
        <v>-580886.70075000264</v>
      </c>
      <c r="P144" s="27">
        <f t="shared" si="51"/>
        <v>580886.70075000264</v>
      </c>
    </row>
    <row r="145" spans="1:19">
      <c r="A145" s="31">
        <v>40026</v>
      </c>
      <c r="C145" s="6">
        <v>137</v>
      </c>
      <c r="D145" s="29">
        <f t="shared" si="42"/>
        <v>34791</v>
      </c>
      <c r="E145" s="29">
        <f t="shared" si="47"/>
        <v>4766367</v>
      </c>
      <c r="F145" s="29">
        <f t="shared" si="43"/>
        <v>-1495941</v>
      </c>
      <c r="G145" s="34">
        <f>+Inputs!$D$3</f>
        <v>0.37951000000000001</v>
      </c>
      <c r="I145" s="27">
        <f t="shared" si="48"/>
        <v>6262308</v>
      </c>
      <c r="K145" s="27">
        <f t="shared" si="44"/>
        <v>34791</v>
      </c>
      <c r="L145" s="27">
        <f t="shared" si="49"/>
        <v>4766367</v>
      </c>
      <c r="M145" s="27">
        <f t="shared" si="45"/>
        <v>13203.53241</v>
      </c>
      <c r="N145" s="27">
        <f t="shared" si="46"/>
        <v>13203.53241</v>
      </c>
      <c r="O145" s="27">
        <f t="shared" si="50"/>
        <v>-567683.16834000265</v>
      </c>
      <c r="P145" s="27">
        <f t="shared" si="51"/>
        <v>567683.16834000265</v>
      </c>
    </row>
    <row r="146" spans="1:19">
      <c r="A146" s="30">
        <v>40057</v>
      </c>
      <c r="C146" s="6">
        <v>138</v>
      </c>
      <c r="D146" s="29">
        <f t="shared" si="42"/>
        <v>34791</v>
      </c>
      <c r="E146" s="29">
        <f t="shared" si="47"/>
        <v>4801158</v>
      </c>
      <c r="F146" s="29">
        <f t="shared" si="43"/>
        <v>-1461150</v>
      </c>
      <c r="G146" s="34">
        <f>+Inputs!$D$3</f>
        <v>0.37951000000000001</v>
      </c>
      <c r="I146" s="27">
        <f t="shared" si="48"/>
        <v>6262308</v>
      </c>
      <c r="K146" s="27">
        <f t="shared" si="44"/>
        <v>34791</v>
      </c>
      <c r="L146" s="27">
        <f t="shared" si="49"/>
        <v>4801158</v>
      </c>
      <c r="M146" s="27">
        <f t="shared" si="45"/>
        <v>13203.53241</v>
      </c>
      <c r="N146" s="27">
        <f t="shared" si="46"/>
        <v>13203.53241</v>
      </c>
      <c r="O146" s="27">
        <f t="shared" si="50"/>
        <v>-554479.63593000267</v>
      </c>
      <c r="P146" s="27">
        <f t="shared" si="51"/>
        <v>554479.63593000267</v>
      </c>
    </row>
    <row r="147" spans="1:19">
      <c r="A147" s="31">
        <v>40087</v>
      </c>
      <c r="C147" s="6">
        <v>139</v>
      </c>
      <c r="D147" s="29">
        <f t="shared" si="42"/>
        <v>34791</v>
      </c>
      <c r="E147" s="29">
        <f t="shared" si="47"/>
        <v>4835949</v>
      </c>
      <c r="F147" s="29">
        <f t="shared" si="43"/>
        <v>-1426359</v>
      </c>
      <c r="G147" s="34">
        <f>+Inputs!$D$3</f>
        <v>0.37951000000000001</v>
      </c>
      <c r="I147" s="27">
        <f t="shared" si="48"/>
        <v>6262308</v>
      </c>
      <c r="K147" s="27">
        <f t="shared" si="44"/>
        <v>34791</v>
      </c>
      <c r="L147" s="27">
        <f t="shared" si="49"/>
        <v>4835949</v>
      </c>
      <c r="M147" s="27">
        <f t="shared" si="45"/>
        <v>13203.53241</v>
      </c>
      <c r="N147" s="27">
        <f t="shared" si="46"/>
        <v>13203.53241</v>
      </c>
      <c r="O147" s="27">
        <f t="shared" si="50"/>
        <v>-541276.10352000268</v>
      </c>
      <c r="P147" s="27">
        <f t="shared" si="51"/>
        <v>541276.10352000268</v>
      </c>
    </row>
    <row r="148" spans="1:19">
      <c r="A148" s="30">
        <v>40118</v>
      </c>
      <c r="C148" s="6">
        <v>140</v>
      </c>
      <c r="D148" s="29">
        <f t="shared" si="42"/>
        <v>34791</v>
      </c>
      <c r="E148" s="29">
        <f t="shared" si="47"/>
        <v>4870740</v>
      </c>
      <c r="F148" s="29">
        <f t="shared" si="43"/>
        <v>-1391568</v>
      </c>
      <c r="G148" s="34">
        <f>+Inputs!$D$3</f>
        <v>0.37951000000000001</v>
      </c>
      <c r="I148" s="27">
        <f t="shared" si="48"/>
        <v>6262308</v>
      </c>
      <c r="K148" s="27">
        <f t="shared" si="44"/>
        <v>34791</v>
      </c>
      <c r="L148" s="27">
        <f t="shared" si="49"/>
        <v>4870740</v>
      </c>
      <c r="M148" s="27">
        <f t="shared" si="45"/>
        <v>13203.53241</v>
      </c>
      <c r="N148" s="27">
        <f t="shared" si="46"/>
        <v>13203.53241</v>
      </c>
      <c r="O148" s="27">
        <f t="shared" si="50"/>
        <v>-528072.5711100027</v>
      </c>
      <c r="P148" s="27">
        <f t="shared" si="51"/>
        <v>528072.5711100027</v>
      </c>
    </row>
    <row r="149" spans="1:19">
      <c r="A149" s="31">
        <v>40148</v>
      </c>
      <c r="C149" s="6">
        <v>141</v>
      </c>
      <c r="D149" s="29">
        <f t="shared" si="42"/>
        <v>34791</v>
      </c>
      <c r="E149" s="29">
        <f t="shared" si="47"/>
        <v>4905531</v>
      </c>
      <c r="F149" s="29">
        <f t="shared" si="43"/>
        <v>-1356777</v>
      </c>
      <c r="G149" s="34">
        <f>+Inputs!$D$3</f>
        <v>0.37951000000000001</v>
      </c>
      <c r="I149" s="27">
        <f t="shared" si="48"/>
        <v>6262308</v>
      </c>
      <c r="K149" s="27">
        <f t="shared" si="44"/>
        <v>34791</v>
      </c>
      <c r="L149" s="27">
        <f t="shared" si="49"/>
        <v>4905531</v>
      </c>
      <c r="M149" s="27">
        <f t="shared" si="45"/>
        <v>13203.53241</v>
      </c>
      <c r="N149" s="27">
        <f t="shared" si="46"/>
        <v>13203.53241</v>
      </c>
      <c r="O149" s="27">
        <f t="shared" si="50"/>
        <v>-514869.03870000271</v>
      </c>
      <c r="P149" s="27">
        <f t="shared" si="51"/>
        <v>514869.03870000271</v>
      </c>
    </row>
    <row r="150" spans="1:19" s="237" customFormat="1">
      <c r="A150" s="236">
        <v>40179</v>
      </c>
      <c r="C150" s="238">
        <v>142</v>
      </c>
      <c r="D150" s="239">
        <f>ROUND(-($F$149/60)*1,0)</f>
        <v>22613</v>
      </c>
      <c r="E150" s="239">
        <f t="shared" si="47"/>
        <v>4928144</v>
      </c>
      <c r="F150" s="239">
        <f t="shared" si="43"/>
        <v>-1334164</v>
      </c>
      <c r="G150" s="240">
        <f>+Inputs!$D$3</f>
        <v>0.37951000000000001</v>
      </c>
      <c r="I150" s="241">
        <f t="shared" si="48"/>
        <v>6262308</v>
      </c>
      <c r="K150" s="241">
        <f t="shared" si="44"/>
        <v>22613</v>
      </c>
      <c r="L150" s="241">
        <f t="shared" si="49"/>
        <v>4928144</v>
      </c>
      <c r="M150" s="241">
        <f t="shared" si="45"/>
        <v>8581.8596300000008</v>
      </c>
      <c r="N150" s="241">
        <f t="shared" si="46"/>
        <v>8581.8596300000008</v>
      </c>
      <c r="O150" s="241">
        <f t="shared" si="50"/>
        <v>-506287.17907000269</v>
      </c>
      <c r="P150" s="241">
        <f t="shared" si="51"/>
        <v>506287.17907000269</v>
      </c>
      <c r="Q150" s="242"/>
      <c r="R150" s="242"/>
      <c r="S150" s="242"/>
    </row>
    <row r="151" spans="1:19" s="237" customFormat="1">
      <c r="A151" s="243">
        <v>40210</v>
      </c>
      <c r="C151" s="238">
        <v>143</v>
      </c>
      <c r="D151" s="239">
        <f t="shared" ref="D151:D208" si="52">ROUND(-($F$149/60)*1,0)</f>
        <v>22613</v>
      </c>
      <c r="E151" s="239">
        <f t="shared" si="47"/>
        <v>4950757</v>
      </c>
      <c r="F151" s="239">
        <f t="shared" si="43"/>
        <v>-1311551</v>
      </c>
      <c r="G151" s="240">
        <f>+Inputs!$D$3</f>
        <v>0.37951000000000001</v>
      </c>
      <c r="I151" s="241">
        <f t="shared" si="48"/>
        <v>6262308</v>
      </c>
      <c r="K151" s="241">
        <f t="shared" si="44"/>
        <v>22613</v>
      </c>
      <c r="L151" s="241">
        <f t="shared" si="49"/>
        <v>4950757</v>
      </c>
      <c r="M151" s="241">
        <f t="shared" si="45"/>
        <v>8581.8596300000008</v>
      </c>
      <c r="N151" s="241">
        <f t="shared" si="46"/>
        <v>8581.8596300000008</v>
      </c>
      <c r="O151" s="241">
        <f t="shared" si="50"/>
        <v>-497705.31944000267</v>
      </c>
      <c r="P151" s="241">
        <f t="shared" si="51"/>
        <v>497705.31944000267</v>
      </c>
      <c r="Q151" s="242"/>
      <c r="R151" s="242"/>
      <c r="S151" s="242"/>
    </row>
    <row r="152" spans="1:19" s="237" customFormat="1">
      <c r="A152" s="236">
        <v>40238</v>
      </c>
      <c r="C152" s="238">
        <v>144</v>
      </c>
      <c r="D152" s="239">
        <f t="shared" si="52"/>
        <v>22613</v>
      </c>
      <c r="E152" s="239">
        <f t="shared" si="47"/>
        <v>4973370</v>
      </c>
      <c r="F152" s="239">
        <f t="shared" si="43"/>
        <v>-1288938</v>
      </c>
      <c r="G152" s="240">
        <f>+Inputs!$D$3</f>
        <v>0.37951000000000001</v>
      </c>
      <c r="I152" s="241">
        <f t="shared" si="48"/>
        <v>6262308</v>
      </c>
      <c r="K152" s="241">
        <f t="shared" si="44"/>
        <v>22613</v>
      </c>
      <c r="L152" s="241">
        <f t="shared" si="49"/>
        <v>4973370</v>
      </c>
      <c r="M152" s="241">
        <f t="shared" si="45"/>
        <v>8581.8596300000008</v>
      </c>
      <c r="N152" s="241">
        <f t="shared" si="46"/>
        <v>8581.8596300000008</v>
      </c>
      <c r="O152" s="241">
        <f t="shared" si="50"/>
        <v>-489123.45981000265</v>
      </c>
      <c r="P152" s="241">
        <f t="shared" si="51"/>
        <v>489123.45981000265</v>
      </c>
      <c r="Q152" s="242"/>
      <c r="R152" s="242"/>
      <c r="S152" s="242"/>
    </row>
    <row r="153" spans="1:19" s="237" customFormat="1">
      <c r="A153" s="243">
        <v>40269</v>
      </c>
      <c r="C153" s="238">
        <v>145</v>
      </c>
      <c r="D153" s="239">
        <f t="shared" si="52"/>
        <v>22613</v>
      </c>
      <c r="E153" s="239">
        <f t="shared" si="47"/>
        <v>4995983</v>
      </c>
      <c r="F153" s="239">
        <f t="shared" si="43"/>
        <v>-1266325</v>
      </c>
      <c r="G153" s="240">
        <f>+Inputs!$D$3</f>
        <v>0.37951000000000001</v>
      </c>
      <c r="I153" s="241">
        <f t="shared" si="48"/>
        <v>6262308</v>
      </c>
      <c r="K153" s="241">
        <f t="shared" si="44"/>
        <v>22613</v>
      </c>
      <c r="L153" s="241">
        <f t="shared" si="49"/>
        <v>4995983</v>
      </c>
      <c r="M153" s="241">
        <f t="shared" si="45"/>
        <v>8581.8596300000008</v>
      </c>
      <c r="N153" s="241">
        <f t="shared" si="46"/>
        <v>8581.8596300000008</v>
      </c>
      <c r="O153" s="241">
        <f t="shared" si="50"/>
        <v>-480541.60018000263</v>
      </c>
      <c r="P153" s="241">
        <f t="shared" si="51"/>
        <v>480541.60018000263</v>
      </c>
      <c r="Q153" s="242"/>
      <c r="R153" s="242"/>
      <c r="S153" s="242"/>
    </row>
    <row r="154" spans="1:19" s="237" customFormat="1">
      <c r="A154" s="236">
        <v>40299</v>
      </c>
      <c r="C154" s="238">
        <v>146</v>
      </c>
      <c r="D154" s="239">
        <f t="shared" si="52"/>
        <v>22613</v>
      </c>
      <c r="E154" s="239">
        <f t="shared" si="47"/>
        <v>5018596</v>
      </c>
      <c r="F154" s="239">
        <f t="shared" si="43"/>
        <v>-1243712</v>
      </c>
      <c r="G154" s="240">
        <f>+Inputs!$D$3</f>
        <v>0.37951000000000001</v>
      </c>
      <c r="I154" s="241">
        <f t="shared" si="48"/>
        <v>6262308</v>
      </c>
      <c r="K154" s="241">
        <f t="shared" si="44"/>
        <v>22613</v>
      </c>
      <c r="L154" s="241">
        <f t="shared" si="49"/>
        <v>5018596</v>
      </c>
      <c r="M154" s="241">
        <f t="shared" si="45"/>
        <v>8581.8596300000008</v>
      </c>
      <c r="N154" s="241">
        <f t="shared" si="46"/>
        <v>8581.8596300000008</v>
      </c>
      <c r="O154" s="241">
        <f t="shared" si="50"/>
        <v>-471959.74055000261</v>
      </c>
      <c r="P154" s="241">
        <f t="shared" si="51"/>
        <v>471959.74055000261</v>
      </c>
      <c r="Q154" s="242"/>
      <c r="R154" s="242"/>
      <c r="S154" s="242"/>
    </row>
    <row r="155" spans="1:19" s="237" customFormat="1">
      <c r="A155" s="243">
        <v>40330</v>
      </c>
      <c r="C155" s="238">
        <v>147</v>
      </c>
      <c r="D155" s="239">
        <f t="shared" si="52"/>
        <v>22613</v>
      </c>
      <c r="E155" s="239">
        <f t="shared" si="47"/>
        <v>5041209</v>
      </c>
      <c r="F155" s="239">
        <f t="shared" si="43"/>
        <v>-1221099</v>
      </c>
      <c r="G155" s="240">
        <f>+Inputs!$D$3</f>
        <v>0.37951000000000001</v>
      </c>
      <c r="I155" s="241">
        <f t="shared" si="48"/>
        <v>6262308</v>
      </c>
      <c r="K155" s="241">
        <f t="shared" si="44"/>
        <v>22613</v>
      </c>
      <c r="L155" s="241">
        <f t="shared" si="49"/>
        <v>5041209</v>
      </c>
      <c r="M155" s="241">
        <f t="shared" si="45"/>
        <v>8581.8596300000008</v>
      </c>
      <c r="N155" s="241">
        <f t="shared" si="46"/>
        <v>8581.8596300000008</v>
      </c>
      <c r="O155" s="241">
        <f t="shared" si="50"/>
        <v>-463377.88092000259</v>
      </c>
      <c r="P155" s="241">
        <f t="shared" si="51"/>
        <v>463377.88092000259</v>
      </c>
      <c r="Q155" s="242"/>
      <c r="R155" s="242"/>
      <c r="S155" s="242"/>
    </row>
    <row r="156" spans="1:19" s="237" customFormat="1">
      <c r="A156" s="236">
        <v>40360</v>
      </c>
      <c r="C156" s="238">
        <v>148</v>
      </c>
      <c r="D156" s="239">
        <f t="shared" si="52"/>
        <v>22613</v>
      </c>
      <c r="E156" s="239">
        <f t="shared" si="47"/>
        <v>5063822</v>
      </c>
      <c r="F156" s="239">
        <f t="shared" si="43"/>
        <v>-1198486</v>
      </c>
      <c r="G156" s="240">
        <f>+Inputs!$D$3</f>
        <v>0.37951000000000001</v>
      </c>
      <c r="I156" s="241">
        <f t="shared" si="48"/>
        <v>6262308</v>
      </c>
      <c r="K156" s="241">
        <f t="shared" si="44"/>
        <v>22613</v>
      </c>
      <c r="L156" s="241">
        <f t="shared" si="49"/>
        <v>5063822</v>
      </c>
      <c r="M156" s="241">
        <f t="shared" si="45"/>
        <v>8581.8596300000008</v>
      </c>
      <c r="N156" s="241">
        <f t="shared" si="46"/>
        <v>8581.8596300000008</v>
      </c>
      <c r="O156" s="241">
        <f t="shared" si="50"/>
        <v>-454796.02129000257</v>
      </c>
      <c r="P156" s="241">
        <f t="shared" si="51"/>
        <v>454796.02129000257</v>
      </c>
      <c r="Q156" s="242"/>
      <c r="R156" s="242"/>
      <c r="S156" s="242"/>
    </row>
    <row r="157" spans="1:19" s="237" customFormat="1">
      <c r="A157" s="243">
        <v>40391</v>
      </c>
      <c r="C157" s="238">
        <v>149</v>
      </c>
      <c r="D157" s="239">
        <f t="shared" si="52"/>
        <v>22613</v>
      </c>
      <c r="E157" s="239">
        <f t="shared" si="47"/>
        <v>5086435</v>
      </c>
      <c r="F157" s="239">
        <f t="shared" si="43"/>
        <v>-1175873</v>
      </c>
      <c r="G157" s="240">
        <f>+Inputs!$D$3</f>
        <v>0.37951000000000001</v>
      </c>
      <c r="I157" s="241">
        <f t="shared" si="48"/>
        <v>6262308</v>
      </c>
      <c r="K157" s="241">
        <f t="shared" si="44"/>
        <v>22613</v>
      </c>
      <c r="L157" s="241">
        <f t="shared" si="49"/>
        <v>5086435</v>
      </c>
      <c r="M157" s="241">
        <f t="shared" si="45"/>
        <v>8581.8596300000008</v>
      </c>
      <c r="N157" s="241">
        <f t="shared" si="46"/>
        <v>8581.8596300000008</v>
      </c>
      <c r="O157" s="241">
        <f t="shared" si="50"/>
        <v>-446214.16166000254</v>
      </c>
      <c r="P157" s="241">
        <f t="shared" si="51"/>
        <v>446214.16166000254</v>
      </c>
      <c r="Q157" s="242"/>
      <c r="R157" s="242"/>
      <c r="S157" s="242"/>
    </row>
    <row r="158" spans="1:19" s="237" customFormat="1">
      <c r="A158" s="236">
        <v>40422</v>
      </c>
      <c r="C158" s="238">
        <v>150</v>
      </c>
      <c r="D158" s="239">
        <f t="shared" si="52"/>
        <v>22613</v>
      </c>
      <c r="E158" s="239">
        <f t="shared" si="47"/>
        <v>5109048</v>
      </c>
      <c r="F158" s="239">
        <f t="shared" si="43"/>
        <v>-1153260</v>
      </c>
      <c r="G158" s="240">
        <f>+Inputs!$D$3</f>
        <v>0.37951000000000001</v>
      </c>
      <c r="I158" s="241">
        <f t="shared" si="48"/>
        <v>6262308</v>
      </c>
      <c r="K158" s="241">
        <f t="shared" si="44"/>
        <v>22613</v>
      </c>
      <c r="L158" s="241">
        <f t="shared" si="49"/>
        <v>5109048</v>
      </c>
      <c r="M158" s="241">
        <f t="shared" si="45"/>
        <v>8581.8596300000008</v>
      </c>
      <c r="N158" s="241">
        <f t="shared" si="46"/>
        <v>8581.8596300000008</v>
      </c>
      <c r="O158" s="241">
        <f t="shared" si="50"/>
        <v>-437632.30203000252</v>
      </c>
      <c r="P158" s="241">
        <f t="shared" si="51"/>
        <v>437632.30203000252</v>
      </c>
      <c r="Q158" s="242"/>
      <c r="R158" s="242"/>
      <c r="S158" s="242"/>
    </row>
    <row r="159" spans="1:19" s="237" customFormat="1">
      <c r="A159" s="243">
        <v>40452</v>
      </c>
      <c r="C159" s="238">
        <v>151</v>
      </c>
      <c r="D159" s="239">
        <f t="shared" si="52"/>
        <v>22613</v>
      </c>
      <c r="E159" s="239">
        <f t="shared" si="47"/>
        <v>5131661</v>
      </c>
      <c r="F159" s="239">
        <f t="shared" si="43"/>
        <v>-1130647</v>
      </c>
      <c r="G159" s="240">
        <f>+Inputs!$D$3</f>
        <v>0.37951000000000001</v>
      </c>
      <c r="I159" s="241">
        <f t="shared" si="48"/>
        <v>6262308</v>
      </c>
      <c r="K159" s="241">
        <f t="shared" si="44"/>
        <v>22613</v>
      </c>
      <c r="L159" s="241">
        <f t="shared" si="49"/>
        <v>5131661</v>
      </c>
      <c r="M159" s="241">
        <f t="shared" si="45"/>
        <v>8581.8596300000008</v>
      </c>
      <c r="N159" s="241">
        <f t="shared" si="46"/>
        <v>8581.8596300000008</v>
      </c>
      <c r="O159" s="241">
        <f t="shared" si="50"/>
        <v>-429050.4424000025</v>
      </c>
      <c r="P159" s="241">
        <f t="shared" si="51"/>
        <v>429050.4424000025</v>
      </c>
      <c r="Q159" s="242"/>
      <c r="R159" s="242"/>
      <c r="S159" s="242"/>
    </row>
    <row r="160" spans="1:19" s="237" customFormat="1">
      <c r="A160" s="236">
        <v>40483</v>
      </c>
      <c r="C160" s="238">
        <v>152</v>
      </c>
      <c r="D160" s="239">
        <f t="shared" si="52"/>
        <v>22613</v>
      </c>
      <c r="E160" s="239">
        <f t="shared" si="47"/>
        <v>5154274</v>
      </c>
      <c r="F160" s="239">
        <f t="shared" si="43"/>
        <v>-1108034</v>
      </c>
      <c r="G160" s="240">
        <f>+Inputs!$D$3</f>
        <v>0.37951000000000001</v>
      </c>
      <c r="I160" s="241">
        <f t="shared" si="48"/>
        <v>6262308</v>
      </c>
      <c r="K160" s="241">
        <f t="shared" si="44"/>
        <v>22613</v>
      </c>
      <c r="L160" s="241">
        <f t="shared" si="49"/>
        <v>5154274</v>
      </c>
      <c r="M160" s="241">
        <f t="shared" si="45"/>
        <v>8581.8596300000008</v>
      </c>
      <c r="N160" s="241">
        <f t="shared" si="46"/>
        <v>8581.8596300000008</v>
      </c>
      <c r="O160" s="241">
        <f t="shared" si="50"/>
        <v>-420468.58277000248</v>
      </c>
      <c r="P160" s="241">
        <f t="shared" si="51"/>
        <v>420468.58277000248</v>
      </c>
      <c r="Q160" s="242"/>
      <c r="R160" s="242"/>
      <c r="S160" s="242"/>
    </row>
    <row r="161" spans="1:19" s="237" customFormat="1">
      <c r="A161" s="243">
        <v>40513</v>
      </c>
      <c r="C161" s="238">
        <v>153</v>
      </c>
      <c r="D161" s="239">
        <f t="shared" si="52"/>
        <v>22613</v>
      </c>
      <c r="E161" s="239">
        <f t="shared" si="47"/>
        <v>5176887</v>
      </c>
      <c r="F161" s="239">
        <f t="shared" si="43"/>
        <v>-1085421</v>
      </c>
      <c r="G161" s="240">
        <f>+Inputs!$D$3</f>
        <v>0.37951000000000001</v>
      </c>
      <c r="I161" s="241">
        <f t="shared" si="48"/>
        <v>6262308</v>
      </c>
      <c r="K161" s="241">
        <f t="shared" si="44"/>
        <v>22613</v>
      </c>
      <c r="L161" s="241">
        <f t="shared" si="49"/>
        <v>5176887</v>
      </c>
      <c r="M161" s="241">
        <f t="shared" si="45"/>
        <v>8581.8596300000008</v>
      </c>
      <c r="N161" s="241">
        <f t="shared" si="46"/>
        <v>8581.8596300000008</v>
      </c>
      <c r="O161" s="241">
        <f t="shared" si="50"/>
        <v>-411886.72314000246</v>
      </c>
      <c r="P161" s="241">
        <f t="shared" si="51"/>
        <v>411886.72314000246</v>
      </c>
      <c r="Q161" s="242"/>
      <c r="R161" s="242"/>
      <c r="S161" s="242"/>
    </row>
    <row r="162" spans="1:19" s="237" customFormat="1">
      <c r="A162" s="236">
        <v>40544</v>
      </c>
      <c r="C162" s="238">
        <v>154</v>
      </c>
      <c r="D162" s="239">
        <f t="shared" si="52"/>
        <v>22613</v>
      </c>
      <c r="E162" s="239">
        <f t="shared" si="47"/>
        <v>5199500</v>
      </c>
      <c r="F162" s="239">
        <f t="shared" si="43"/>
        <v>-1062808</v>
      </c>
      <c r="G162" s="240">
        <f>+Inputs!$D$3</f>
        <v>0.37951000000000001</v>
      </c>
      <c r="I162" s="241">
        <f t="shared" si="48"/>
        <v>6262308</v>
      </c>
      <c r="K162" s="241">
        <f t="shared" si="44"/>
        <v>22613</v>
      </c>
      <c r="L162" s="241">
        <f t="shared" si="49"/>
        <v>5199500</v>
      </c>
      <c r="M162" s="241">
        <f t="shared" si="45"/>
        <v>8581.8596300000008</v>
      </c>
      <c r="N162" s="241">
        <f t="shared" si="46"/>
        <v>8581.8596300000008</v>
      </c>
      <c r="O162" s="241">
        <f t="shared" si="50"/>
        <v>-403304.86351000244</v>
      </c>
      <c r="P162" s="241">
        <f t="shared" si="51"/>
        <v>403304.86351000244</v>
      </c>
      <c r="Q162" s="242"/>
      <c r="R162" s="242"/>
      <c r="S162" s="242"/>
    </row>
    <row r="163" spans="1:19" s="237" customFormat="1">
      <c r="A163" s="243">
        <v>40575</v>
      </c>
      <c r="C163" s="238">
        <v>155</v>
      </c>
      <c r="D163" s="239">
        <f t="shared" si="52"/>
        <v>22613</v>
      </c>
      <c r="E163" s="239">
        <f t="shared" si="47"/>
        <v>5222113</v>
      </c>
      <c r="F163" s="239">
        <f t="shared" si="43"/>
        <v>-1040195</v>
      </c>
      <c r="G163" s="240">
        <f>+Inputs!$D$3</f>
        <v>0.37951000000000001</v>
      </c>
      <c r="I163" s="241">
        <f t="shared" si="48"/>
        <v>6262308</v>
      </c>
      <c r="K163" s="241">
        <f t="shared" si="44"/>
        <v>22613</v>
      </c>
      <c r="L163" s="241">
        <f t="shared" si="49"/>
        <v>5222113</v>
      </c>
      <c r="M163" s="241">
        <f t="shared" si="45"/>
        <v>8581.8596300000008</v>
      </c>
      <c r="N163" s="241">
        <f t="shared" si="46"/>
        <v>8581.8596300000008</v>
      </c>
      <c r="O163" s="241">
        <f t="shared" si="50"/>
        <v>-394723.00388000242</v>
      </c>
      <c r="P163" s="241">
        <f t="shared" si="51"/>
        <v>394723.00388000242</v>
      </c>
      <c r="Q163" s="242"/>
      <c r="R163" s="242"/>
      <c r="S163" s="242"/>
    </row>
    <row r="164" spans="1:19" s="237" customFormat="1">
      <c r="A164" s="236">
        <v>40603</v>
      </c>
      <c r="C164" s="238">
        <v>156</v>
      </c>
      <c r="D164" s="239">
        <f t="shared" si="52"/>
        <v>22613</v>
      </c>
      <c r="E164" s="239">
        <f t="shared" si="47"/>
        <v>5244726</v>
      </c>
      <c r="F164" s="239">
        <f t="shared" si="43"/>
        <v>-1017582</v>
      </c>
      <c r="G164" s="240">
        <f>+Inputs!$D$3</f>
        <v>0.37951000000000001</v>
      </c>
      <c r="I164" s="241">
        <f t="shared" si="48"/>
        <v>6262308</v>
      </c>
      <c r="K164" s="241">
        <f t="shared" si="44"/>
        <v>22613</v>
      </c>
      <c r="L164" s="241">
        <f t="shared" si="49"/>
        <v>5244726</v>
      </c>
      <c r="M164" s="241">
        <f t="shared" si="45"/>
        <v>8581.8596300000008</v>
      </c>
      <c r="N164" s="241">
        <f t="shared" si="46"/>
        <v>8581.8596300000008</v>
      </c>
      <c r="O164" s="241">
        <f t="shared" si="50"/>
        <v>-386141.1442500024</v>
      </c>
      <c r="P164" s="241">
        <f t="shared" si="51"/>
        <v>386141.1442500024</v>
      </c>
      <c r="Q164" s="242"/>
      <c r="R164" s="242"/>
      <c r="S164" s="242"/>
    </row>
    <row r="165" spans="1:19" s="237" customFormat="1">
      <c r="A165" s="243">
        <v>40634</v>
      </c>
      <c r="C165" s="238">
        <v>157</v>
      </c>
      <c r="D165" s="239">
        <f t="shared" si="52"/>
        <v>22613</v>
      </c>
      <c r="E165" s="239">
        <f t="shared" si="47"/>
        <v>5267339</v>
      </c>
      <c r="F165" s="239">
        <f t="shared" si="43"/>
        <v>-994969</v>
      </c>
      <c r="G165" s="240">
        <f>+Inputs!$D$3</f>
        <v>0.37951000000000001</v>
      </c>
      <c r="I165" s="241">
        <f t="shared" si="48"/>
        <v>6262308</v>
      </c>
      <c r="K165" s="241">
        <f t="shared" si="44"/>
        <v>22613</v>
      </c>
      <c r="L165" s="241">
        <f t="shared" si="49"/>
        <v>5267339</v>
      </c>
      <c r="M165" s="241">
        <f t="shared" si="45"/>
        <v>8581.8596300000008</v>
      </c>
      <c r="N165" s="241">
        <f t="shared" si="46"/>
        <v>8581.8596300000008</v>
      </c>
      <c r="O165" s="241">
        <f t="shared" si="50"/>
        <v>-377559.28462000238</v>
      </c>
      <c r="P165" s="241">
        <f t="shared" si="51"/>
        <v>377559.28462000238</v>
      </c>
      <c r="Q165" s="242"/>
      <c r="R165" s="242"/>
      <c r="S165" s="242"/>
    </row>
    <row r="166" spans="1:19" s="237" customFormat="1">
      <c r="A166" s="236">
        <v>40664</v>
      </c>
      <c r="C166" s="238">
        <v>158</v>
      </c>
      <c r="D166" s="239">
        <f t="shared" si="52"/>
        <v>22613</v>
      </c>
      <c r="E166" s="239">
        <f t="shared" si="47"/>
        <v>5289952</v>
      </c>
      <c r="F166" s="239">
        <f t="shared" si="43"/>
        <v>-972356</v>
      </c>
      <c r="G166" s="240">
        <f>+Inputs!$D$3</f>
        <v>0.37951000000000001</v>
      </c>
      <c r="I166" s="241">
        <f t="shared" si="48"/>
        <v>6262308</v>
      </c>
      <c r="K166" s="241">
        <f t="shared" si="44"/>
        <v>22613</v>
      </c>
      <c r="L166" s="241">
        <f t="shared" si="49"/>
        <v>5289952</v>
      </c>
      <c r="M166" s="241">
        <f t="shared" si="45"/>
        <v>8581.8596300000008</v>
      </c>
      <c r="N166" s="241">
        <f t="shared" si="46"/>
        <v>8581.8596300000008</v>
      </c>
      <c r="O166" s="241">
        <f t="shared" si="50"/>
        <v>-368977.42499000236</v>
      </c>
      <c r="P166" s="241">
        <f t="shared" si="51"/>
        <v>368977.42499000236</v>
      </c>
      <c r="Q166" s="242"/>
      <c r="R166" s="242"/>
      <c r="S166" s="242"/>
    </row>
    <row r="167" spans="1:19" s="237" customFormat="1">
      <c r="A167" s="243">
        <v>40695</v>
      </c>
      <c r="C167" s="238">
        <v>159</v>
      </c>
      <c r="D167" s="239">
        <f t="shared" si="52"/>
        <v>22613</v>
      </c>
      <c r="E167" s="239">
        <f t="shared" si="47"/>
        <v>5312565</v>
      </c>
      <c r="F167" s="239">
        <f t="shared" si="43"/>
        <v>-949743</v>
      </c>
      <c r="G167" s="240">
        <f>+Inputs!$D$3</f>
        <v>0.37951000000000001</v>
      </c>
      <c r="I167" s="241">
        <f t="shared" si="48"/>
        <v>6262308</v>
      </c>
      <c r="K167" s="241">
        <f t="shared" si="44"/>
        <v>22613</v>
      </c>
      <c r="L167" s="241">
        <f t="shared" si="49"/>
        <v>5312565</v>
      </c>
      <c r="M167" s="241">
        <f t="shared" si="45"/>
        <v>8581.8596300000008</v>
      </c>
      <c r="N167" s="241">
        <f t="shared" si="46"/>
        <v>8581.8596300000008</v>
      </c>
      <c r="O167" s="241">
        <f t="shared" si="50"/>
        <v>-360395.56536000234</v>
      </c>
      <c r="P167" s="241">
        <f t="shared" si="51"/>
        <v>360395.56536000234</v>
      </c>
      <c r="Q167" s="242"/>
      <c r="R167" s="242"/>
      <c r="S167" s="242"/>
    </row>
    <row r="168" spans="1:19" s="237" customFormat="1">
      <c r="A168" s="236">
        <v>40725</v>
      </c>
      <c r="C168" s="238">
        <v>160</v>
      </c>
      <c r="D168" s="239">
        <f t="shared" si="52"/>
        <v>22613</v>
      </c>
      <c r="E168" s="239">
        <f t="shared" si="47"/>
        <v>5335178</v>
      </c>
      <c r="F168" s="239">
        <f t="shared" si="43"/>
        <v>-927130</v>
      </c>
      <c r="G168" s="240">
        <f>+Inputs!$D$3</f>
        <v>0.37951000000000001</v>
      </c>
      <c r="I168" s="241">
        <f t="shared" si="48"/>
        <v>6262308</v>
      </c>
      <c r="K168" s="241">
        <f t="shared" si="44"/>
        <v>22613</v>
      </c>
      <c r="L168" s="241">
        <f t="shared" si="49"/>
        <v>5335178</v>
      </c>
      <c r="M168" s="241">
        <f t="shared" si="45"/>
        <v>8581.8596300000008</v>
      </c>
      <c r="N168" s="241">
        <f t="shared" si="46"/>
        <v>8581.8596300000008</v>
      </c>
      <c r="O168" s="241">
        <f t="shared" si="50"/>
        <v>-351813.70573000232</v>
      </c>
      <c r="P168" s="241">
        <f t="shared" si="51"/>
        <v>351813.70573000232</v>
      </c>
      <c r="Q168" s="242"/>
      <c r="R168" s="242"/>
      <c r="S168" s="242"/>
    </row>
    <row r="169" spans="1:19" s="237" customFormat="1">
      <c r="A169" s="243">
        <v>40756</v>
      </c>
      <c r="C169" s="238">
        <v>161</v>
      </c>
      <c r="D169" s="239">
        <f t="shared" si="52"/>
        <v>22613</v>
      </c>
      <c r="E169" s="239">
        <f t="shared" si="47"/>
        <v>5357791</v>
      </c>
      <c r="F169" s="239">
        <f t="shared" ref="F169:F188" si="53">$B$9+E169</f>
        <v>-904517</v>
      </c>
      <c r="G169" s="240">
        <f>+Inputs!$D$3</f>
        <v>0.37951000000000001</v>
      </c>
      <c r="I169" s="241">
        <f t="shared" si="48"/>
        <v>6262308</v>
      </c>
      <c r="K169" s="241">
        <f t="shared" ref="K169:K188" si="54">D169</f>
        <v>22613</v>
      </c>
      <c r="L169" s="241">
        <f t="shared" si="49"/>
        <v>5357791</v>
      </c>
      <c r="M169" s="241">
        <f t="shared" ref="M169:M188" si="55">K169*G169</f>
        <v>8581.8596300000008</v>
      </c>
      <c r="N169" s="241">
        <f t="shared" ref="N169:N188" si="56">M169-J169</f>
        <v>8581.8596300000008</v>
      </c>
      <c r="O169" s="241">
        <f t="shared" si="50"/>
        <v>-343231.84610000229</v>
      </c>
      <c r="P169" s="241">
        <f t="shared" si="51"/>
        <v>343231.84610000229</v>
      </c>
      <c r="Q169" s="242"/>
      <c r="R169" s="242"/>
      <c r="S169" s="242"/>
    </row>
    <row r="170" spans="1:19" s="237" customFormat="1">
      <c r="A170" s="236">
        <v>40787</v>
      </c>
      <c r="C170" s="238">
        <v>162</v>
      </c>
      <c r="D170" s="239">
        <f t="shared" si="52"/>
        <v>22613</v>
      </c>
      <c r="E170" s="239">
        <f t="shared" ref="E170:E188" si="57">+E169+D170</f>
        <v>5380404</v>
      </c>
      <c r="F170" s="239">
        <f t="shared" si="53"/>
        <v>-881904</v>
      </c>
      <c r="G170" s="240">
        <f>+Inputs!$D$3</f>
        <v>0.37951000000000001</v>
      </c>
      <c r="I170" s="241">
        <f t="shared" ref="I170:I188" si="58">+I169+H170</f>
        <v>6262308</v>
      </c>
      <c r="K170" s="241">
        <f t="shared" si="54"/>
        <v>22613</v>
      </c>
      <c r="L170" s="241">
        <f t="shared" ref="L170:L188" si="59">+L169+K170</f>
        <v>5380404</v>
      </c>
      <c r="M170" s="241">
        <f t="shared" si="55"/>
        <v>8581.8596300000008</v>
      </c>
      <c r="N170" s="241">
        <f t="shared" si="56"/>
        <v>8581.8596300000008</v>
      </c>
      <c r="O170" s="241">
        <f t="shared" ref="O170:O188" si="60">+O169+N170</f>
        <v>-334649.98647000227</v>
      </c>
      <c r="P170" s="241">
        <f t="shared" ref="P170:P188" si="61">P169-N170</f>
        <v>334649.98647000227</v>
      </c>
      <c r="Q170" s="242"/>
      <c r="R170" s="242"/>
      <c r="S170" s="242"/>
    </row>
    <row r="171" spans="1:19" s="237" customFormat="1">
      <c r="A171" s="243">
        <v>40817</v>
      </c>
      <c r="C171" s="238">
        <v>163</v>
      </c>
      <c r="D171" s="239">
        <f t="shared" si="52"/>
        <v>22613</v>
      </c>
      <c r="E171" s="239">
        <f t="shared" si="57"/>
        <v>5403017</v>
      </c>
      <c r="F171" s="239">
        <f t="shared" si="53"/>
        <v>-859291</v>
      </c>
      <c r="G171" s="240">
        <f>+Inputs!$D$3</f>
        <v>0.37951000000000001</v>
      </c>
      <c r="I171" s="241">
        <f t="shared" si="58"/>
        <v>6262308</v>
      </c>
      <c r="K171" s="241">
        <f t="shared" si="54"/>
        <v>22613</v>
      </c>
      <c r="L171" s="241">
        <f t="shared" si="59"/>
        <v>5403017</v>
      </c>
      <c r="M171" s="241">
        <f t="shared" si="55"/>
        <v>8581.8596300000008</v>
      </c>
      <c r="N171" s="241">
        <f t="shared" si="56"/>
        <v>8581.8596300000008</v>
      </c>
      <c r="O171" s="241">
        <f t="shared" si="60"/>
        <v>-326068.12684000225</v>
      </c>
      <c r="P171" s="241">
        <f t="shared" si="61"/>
        <v>326068.12684000225</v>
      </c>
      <c r="Q171" s="242"/>
      <c r="R171" s="242"/>
      <c r="S171" s="242"/>
    </row>
    <row r="172" spans="1:19" s="237" customFormat="1">
      <c r="A172" s="236">
        <v>40848</v>
      </c>
      <c r="C172" s="238">
        <v>164</v>
      </c>
      <c r="D172" s="239">
        <f t="shared" si="52"/>
        <v>22613</v>
      </c>
      <c r="E172" s="239">
        <f t="shared" si="57"/>
        <v>5425630</v>
      </c>
      <c r="F172" s="239">
        <f t="shared" si="53"/>
        <v>-836678</v>
      </c>
      <c r="G172" s="240">
        <f>+Inputs!$D$3</f>
        <v>0.37951000000000001</v>
      </c>
      <c r="I172" s="241">
        <f t="shared" si="58"/>
        <v>6262308</v>
      </c>
      <c r="K172" s="241">
        <f t="shared" si="54"/>
        <v>22613</v>
      </c>
      <c r="L172" s="241">
        <f t="shared" si="59"/>
        <v>5425630</v>
      </c>
      <c r="M172" s="241">
        <f t="shared" si="55"/>
        <v>8581.8596300000008</v>
      </c>
      <c r="N172" s="241">
        <f t="shared" si="56"/>
        <v>8581.8596300000008</v>
      </c>
      <c r="O172" s="241">
        <f t="shared" si="60"/>
        <v>-317486.26721000223</v>
      </c>
      <c r="P172" s="241">
        <f t="shared" si="61"/>
        <v>317486.26721000223</v>
      </c>
      <c r="Q172" s="242"/>
      <c r="R172" s="242"/>
      <c r="S172" s="242"/>
    </row>
    <row r="173" spans="1:19" s="237" customFormat="1">
      <c r="A173" s="243">
        <v>40878</v>
      </c>
      <c r="C173" s="238">
        <v>165</v>
      </c>
      <c r="D173" s="239">
        <f t="shared" si="52"/>
        <v>22613</v>
      </c>
      <c r="E173" s="239">
        <f t="shared" si="57"/>
        <v>5448243</v>
      </c>
      <c r="F173" s="239">
        <f t="shared" si="53"/>
        <v>-814065</v>
      </c>
      <c r="G173" s="240">
        <f>+Inputs!$D$3</f>
        <v>0.37951000000000001</v>
      </c>
      <c r="I173" s="241">
        <f t="shared" si="58"/>
        <v>6262308</v>
      </c>
      <c r="K173" s="241">
        <f t="shared" si="54"/>
        <v>22613</v>
      </c>
      <c r="L173" s="241">
        <f t="shared" si="59"/>
        <v>5448243</v>
      </c>
      <c r="M173" s="241">
        <f t="shared" si="55"/>
        <v>8581.8596300000008</v>
      </c>
      <c r="N173" s="241">
        <f t="shared" si="56"/>
        <v>8581.8596300000008</v>
      </c>
      <c r="O173" s="241">
        <f t="shared" si="60"/>
        <v>-308904.40758000221</v>
      </c>
      <c r="P173" s="241">
        <f t="shared" si="61"/>
        <v>308904.40758000221</v>
      </c>
      <c r="Q173" s="242"/>
      <c r="R173" s="242"/>
      <c r="S173" s="242"/>
    </row>
    <row r="174" spans="1:19" s="237" customFormat="1">
      <c r="A174" s="236">
        <v>40909</v>
      </c>
      <c r="C174" s="238">
        <v>166</v>
      </c>
      <c r="D174" s="239">
        <f t="shared" si="52"/>
        <v>22613</v>
      </c>
      <c r="E174" s="239">
        <f t="shared" si="57"/>
        <v>5470856</v>
      </c>
      <c r="F174" s="239">
        <f t="shared" si="53"/>
        <v>-791452</v>
      </c>
      <c r="G174" s="240">
        <f>+Inputs!$D$3</f>
        <v>0.37951000000000001</v>
      </c>
      <c r="I174" s="241">
        <f t="shared" si="58"/>
        <v>6262308</v>
      </c>
      <c r="K174" s="241">
        <f t="shared" si="54"/>
        <v>22613</v>
      </c>
      <c r="L174" s="241">
        <f t="shared" si="59"/>
        <v>5470856</v>
      </c>
      <c r="M174" s="241">
        <f t="shared" si="55"/>
        <v>8581.8596300000008</v>
      </c>
      <c r="N174" s="241">
        <f t="shared" si="56"/>
        <v>8581.8596300000008</v>
      </c>
      <c r="O174" s="241">
        <f t="shared" si="60"/>
        <v>-300322.54795000219</v>
      </c>
      <c r="P174" s="241">
        <f t="shared" si="61"/>
        <v>300322.54795000219</v>
      </c>
      <c r="Q174" s="242"/>
      <c r="R174" s="242"/>
      <c r="S174" s="242"/>
    </row>
    <row r="175" spans="1:19" s="237" customFormat="1">
      <c r="A175" s="243">
        <v>40940</v>
      </c>
      <c r="C175" s="238">
        <v>167</v>
      </c>
      <c r="D175" s="239">
        <f t="shared" si="52"/>
        <v>22613</v>
      </c>
      <c r="E175" s="239">
        <f t="shared" si="57"/>
        <v>5493469</v>
      </c>
      <c r="F175" s="239">
        <f t="shared" si="53"/>
        <v>-768839</v>
      </c>
      <c r="G175" s="240">
        <f>+Inputs!$D$3</f>
        <v>0.37951000000000001</v>
      </c>
      <c r="I175" s="241">
        <f t="shared" si="58"/>
        <v>6262308</v>
      </c>
      <c r="K175" s="241">
        <f t="shared" si="54"/>
        <v>22613</v>
      </c>
      <c r="L175" s="241">
        <f t="shared" si="59"/>
        <v>5493469</v>
      </c>
      <c r="M175" s="241">
        <f t="shared" si="55"/>
        <v>8581.8596300000008</v>
      </c>
      <c r="N175" s="241">
        <f t="shared" si="56"/>
        <v>8581.8596300000008</v>
      </c>
      <c r="O175" s="241">
        <f t="shared" si="60"/>
        <v>-291740.68832000217</v>
      </c>
      <c r="P175" s="241">
        <f t="shared" si="61"/>
        <v>291740.68832000217</v>
      </c>
      <c r="Q175" s="242"/>
      <c r="R175" s="242"/>
      <c r="S175" s="242"/>
    </row>
    <row r="176" spans="1:19" s="237" customFormat="1">
      <c r="A176" s="236">
        <v>40969</v>
      </c>
      <c r="C176" s="238">
        <v>168</v>
      </c>
      <c r="D176" s="239">
        <f t="shared" si="52"/>
        <v>22613</v>
      </c>
      <c r="E176" s="239">
        <f t="shared" si="57"/>
        <v>5516082</v>
      </c>
      <c r="F176" s="239">
        <f t="shared" si="53"/>
        <v>-746226</v>
      </c>
      <c r="G176" s="240">
        <f>+Inputs!$D$3</f>
        <v>0.37951000000000001</v>
      </c>
      <c r="I176" s="241">
        <f t="shared" si="58"/>
        <v>6262308</v>
      </c>
      <c r="K176" s="241">
        <f t="shared" si="54"/>
        <v>22613</v>
      </c>
      <c r="L176" s="241">
        <f t="shared" si="59"/>
        <v>5516082</v>
      </c>
      <c r="M176" s="241">
        <f t="shared" si="55"/>
        <v>8581.8596300000008</v>
      </c>
      <c r="N176" s="241">
        <f t="shared" si="56"/>
        <v>8581.8596300000008</v>
      </c>
      <c r="O176" s="241">
        <f t="shared" si="60"/>
        <v>-283158.82869000215</v>
      </c>
      <c r="P176" s="241">
        <f t="shared" si="61"/>
        <v>283158.82869000215</v>
      </c>
      <c r="Q176" s="242"/>
      <c r="R176" s="242"/>
      <c r="S176" s="242"/>
    </row>
    <row r="177" spans="1:19" s="237" customFormat="1">
      <c r="A177" s="243">
        <v>41000</v>
      </c>
      <c r="C177" s="238">
        <v>169</v>
      </c>
      <c r="D177" s="239">
        <f t="shared" si="52"/>
        <v>22613</v>
      </c>
      <c r="E177" s="239">
        <f t="shared" si="57"/>
        <v>5538695</v>
      </c>
      <c r="F177" s="239">
        <f t="shared" si="53"/>
        <v>-723613</v>
      </c>
      <c r="G177" s="240">
        <f>+Inputs!$D$3</f>
        <v>0.37951000000000001</v>
      </c>
      <c r="I177" s="241">
        <f t="shared" si="58"/>
        <v>6262308</v>
      </c>
      <c r="K177" s="241">
        <f t="shared" si="54"/>
        <v>22613</v>
      </c>
      <c r="L177" s="241">
        <f t="shared" si="59"/>
        <v>5538695</v>
      </c>
      <c r="M177" s="241">
        <f t="shared" si="55"/>
        <v>8581.8596300000008</v>
      </c>
      <c r="N177" s="241">
        <f t="shared" si="56"/>
        <v>8581.8596300000008</v>
      </c>
      <c r="O177" s="241">
        <f t="shared" si="60"/>
        <v>-274576.96906000213</v>
      </c>
      <c r="P177" s="241">
        <f t="shared" si="61"/>
        <v>274576.96906000213</v>
      </c>
      <c r="Q177" s="242"/>
      <c r="R177" s="242"/>
      <c r="S177" s="242"/>
    </row>
    <row r="178" spans="1:19" s="237" customFormat="1">
      <c r="A178" s="236">
        <v>41030</v>
      </c>
      <c r="C178" s="238">
        <v>170</v>
      </c>
      <c r="D178" s="239">
        <f t="shared" si="52"/>
        <v>22613</v>
      </c>
      <c r="E178" s="239">
        <f t="shared" si="57"/>
        <v>5561308</v>
      </c>
      <c r="F178" s="239">
        <f t="shared" si="53"/>
        <v>-701000</v>
      </c>
      <c r="G178" s="240">
        <f>+Inputs!$D$3</f>
        <v>0.37951000000000001</v>
      </c>
      <c r="I178" s="241">
        <f t="shared" si="58"/>
        <v>6262308</v>
      </c>
      <c r="K178" s="241">
        <f t="shared" si="54"/>
        <v>22613</v>
      </c>
      <c r="L178" s="241">
        <f t="shared" si="59"/>
        <v>5561308</v>
      </c>
      <c r="M178" s="241">
        <f t="shared" si="55"/>
        <v>8581.8596300000008</v>
      </c>
      <c r="N178" s="241">
        <f t="shared" si="56"/>
        <v>8581.8596300000008</v>
      </c>
      <c r="O178" s="241">
        <f t="shared" si="60"/>
        <v>-265995.10943000211</v>
      </c>
      <c r="P178" s="241">
        <f t="shared" si="61"/>
        <v>265995.10943000211</v>
      </c>
      <c r="Q178" s="242"/>
      <c r="R178" s="242"/>
      <c r="S178" s="242"/>
    </row>
    <row r="179" spans="1:19" s="237" customFormat="1">
      <c r="A179" s="243">
        <v>41061</v>
      </c>
      <c r="C179" s="238">
        <v>171</v>
      </c>
      <c r="D179" s="239">
        <f t="shared" si="52"/>
        <v>22613</v>
      </c>
      <c r="E179" s="239">
        <f t="shared" si="57"/>
        <v>5583921</v>
      </c>
      <c r="F179" s="239">
        <f t="shared" si="53"/>
        <v>-678387</v>
      </c>
      <c r="G179" s="240">
        <f>+Inputs!$D$3</f>
        <v>0.37951000000000001</v>
      </c>
      <c r="I179" s="241">
        <f t="shared" si="58"/>
        <v>6262308</v>
      </c>
      <c r="K179" s="241">
        <f t="shared" si="54"/>
        <v>22613</v>
      </c>
      <c r="L179" s="241">
        <f t="shared" si="59"/>
        <v>5583921</v>
      </c>
      <c r="M179" s="241">
        <f t="shared" si="55"/>
        <v>8581.8596300000008</v>
      </c>
      <c r="N179" s="241">
        <f t="shared" si="56"/>
        <v>8581.8596300000008</v>
      </c>
      <c r="O179" s="241">
        <f t="shared" si="60"/>
        <v>-257413.24980000212</v>
      </c>
      <c r="P179" s="241">
        <f t="shared" si="61"/>
        <v>257413.24980000212</v>
      </c>
      <c r="Q179" s="242"/>
      <c r="R179" s="242"/>
      <c r="S179" s="242"/>
    </row>
    <row r="180" spans="1:19" s="237" customFormat="1">
      <c r="A180" s="236">
        <v>41091</v>
      </c>
      <c r="C180" s="238">
        <v>172</v>
      </c>
      <c r="D180" s="239">
        <f t="shared" si="52"/>
        <v>22613</v>
      </c>
      <c r="E180" s="239">
        <f t="shared" si="57"/>
        <v>5606534</v>
      </c>
      <c r="F180" s="239">
        <f t="shared" si="53"/>
        <v>-655774</v>
      </c>
      <c r="G180" s="240">
        <f>+Inputs!$D$3</f>
        <v>0.37951000000000001</v>
      </c>
      <c r="I180" s="241">
        <f t="shared" si="58"/>
        <v>6262308</v>
      </c>
      <c r="K180" s="241">
        <f t="shared" si="54"/>
        <v>22613</v>
      </c>
      <c r="L180" s="241">
        <f t="shared" si="59"/>
        <v>5606534</v>
      </c>
      <c r="M180" s="241">
        <f t="shared" si="55"/>
        <v>8581.8596300000008</v>
      </c>
      <c r="N180" s="241">
        <f t="shared" si="56"/>
        <v>8581.8596300000008</v>
      </c>
      <c r="O180" s="241">
        <f t="shared" si="60"/>
        <v>-248831.39017000212</v>
      </c>
      <c r="P180" s="241">
        <f t="shared" si="61"/>
        <v>248831.39017000212</v>
      </c>
      <c r="Q180" s="242"/>
      <c r="R180" s="242"/>
      <c r="S180" s="242"/>
    </row>
    <row r="181" spans="1:19" s="237" customFormat="1">
      <c r="A181" s="243">
        <v>41122</v>
      </c>
      <c r="C181" s="238">
        <v>173</v>
      </c>
      <c r="D181" s="239">
        <f t="shared" si="52"/>
        <v>22613</v>
      </c>
      <c r="E181" s="239">
        <f t="shared" si="57"/>
        <v>5629147</v>
      </c>
      <c r="F181" s="239">
        <f t="shared" si="53"/>
        <v>-633161</v>
      </c>
      <c r="G181" s="240">
        <f>+Inputs!$D$3</f>
        <v>0.37951000000000001</v>
      </c>
      <c r="I181" s="241">
        <f t="shared" si="58"/>
        <v>6262308</v>
      </c>
      <c r="K181" s="241">
        <f t="shared" si="54"/>
        <v>22613</v>
      </c>
      <c r="L181" s="241">
        <f t="shared" si="59"/>
        <v>5629147</v>
      </c>
      <c r="M181" s="241">
        <f t="shared" si="55"/>
        <v>8581.8596300000008</v>
      </c>
      <c r="N181" s="241">
        <f t="shared" si="56"/>
        <v>8581.8596300000008</v>
      </c>
      <c r="O181" s="241">
        <f t="shared" si="60"/>
        <v>-240249.53054000213</v>
      </c>
      <c r="P181" s="241">
        <f t="shared" si="61"/>
        <v>240249.53054000213</v>
      </c>
      <c r="Q181" s="242"/>
      <c r="R181" s="242"/>
      <c r="S181" s="242"/>
    </row>
    <row r="182" spans="1:19" s="237" customFormat="1">
      <c r="A182" s="236">
        <v>41153</v>
      </c>
      <c r="C182" s="238">
        <v>174</v>
      </c>
      <c r="D182" s="239">
        <f t="shared" si="52"/>
        <v>22613</v>
      </c>
      <c r="E182" s="239">
        <f t="shared" si="57"/>
        <v>5651760</v>
      </c>
      <c r="F182" s="239">
        <f t="shared" si="53"/>
        <v>-610548</v>
      </c>
      <c r="G182" s="240">
        <f>+Inputs!$D$3</f>
        <v>0.37951000000000001</v>
      </c>
      <c r="I182" s="241">
        <f t="shared" si="58"/>
        <v>6262308</v>
      </c>
      <c r="K182" s="241">
        <f t="shared" si="54"/>
        <v>22613</v>
      </c>
      <c r="L182" s="241">
        <f t="shared" si="59"/>
        <v>5651760</v>
      </c>
      <c r="M182" s="241">
        <f t="shared" si="55"/>
        <v>8581.8596300000008</v>
      </c>
      <c r="N182" s="241">
        <f t="shared" si="56"/>
        <v>8581.8596300000008</v>
      </c>
      <c r="O182" s="241">
        <f t="shared" si="60"/>
        <v>-231667.67091000214</v>
      </c>
      <c r="P182" s="241">
        <f t="shared" si="61"/>
        <v>231667.67091000214</v>
      </c>
      <c r="Q182" s="242"/>
      <c r="R182" s="242"/>
      <c r="S182" s="242"/>
    </row>
    <row r="183" spans="1:19" s="237" customFormat="1">
      <c r="A183" s="243">
        <v>41183</v>
      </c>
      <c r="C183" s="238">
        <v>175</v>
      </c>
      <c r="D183" s="239">
        <f t="shared" si="52"/>
        <v>22613</v>
      </c>
      <c r="E183" s="239">
        <f t="shared" si="57"/>
        <v>5674373</v>
      </c>
      <c r="F183" s="239">
        <f t="shared" si="53"/>
        <v>-587935</v>
      </c>
      <c r="G183" s="240">
        <f>+Inputs!$D$3</f>
        <v>0.37951000000000001</v>
      </c>
      <c r="I183" s="241">
        <f t="shared" si="58"/>
        <v>6262308</v>
      </c>
      <c r="K183" s="241">
        <f t="shared" si="54"/>
        <v>22613</v>
      </c>
      <c r="L183" s="241">
        <f t="shared" si="59"/>
        <v>5674373</v>
      </c>
      <c r="M183" s="241">
        <f t="shared" si="55"/>
        <v>8581.8596300000008</v>
      </c>
      <c r="N183" s="241">
        <f t="shared" si="56"/>
        <v>8581.8596300000008</v>
      </c>
      <c r="O183" s="241">
        <f t="shared" si="60"/>
        <v>-223085.81128000215</v>
      </c>
      <c r="P183" s="241">
        <f t="shared" si="61"/>
        <v>223085.81128000215</v>
      </c>
      <c r="Q183" s="242"/>
      <c r="R183" s="242"/>
      <c r="S183" s="242"/>
    </row>
    <row r="184" spans="1:19" s="237" customFormat="1">
      <c r="A184" s="236">
        <v>41214</v>
      </c>
      <c r="C184" s="238">
        <v>176</v>
      </c>
      <c r="D184" s="239">
        <f t="shared" si="52"/>
        <v>22613</v>
      </c>
      <c r="E184" s="239">
        <f t="shared" si="57"/>
        <v>5696986</v>
      </c>
      <c r="F184" s="239">
        <f t="shared" si="53"/>
        <v>-565322</v>
      </c>
      <c r="G184" s="240">
        <f>+Inputs!$D$3</f>
        <v>0.37951000000000001</v>
      </c>
      <c r="I184" s="241">
        <f t="shared" si="58"/>
        <v>6262308</v>
      </c>
      <c r="K184" s="241">
        <f t="shared" si="54"/>
        <v>22613</v>
      </c>
      <c r="L184" s="241">
        <f t="shared" si="59"/>
        <v>5696986</v>
      </c>
      <c r="M184" s="241">
        <f t="shared" si="55"/>
        <v>8581.8596300000008</v>
      </c>
      <c r="N184" s="241">
        <f t="shared" si="56"/>
        <v>8581.8596300000008</v>
      </c>
      <c r="O184" s="241">
        <f t="shared" si="60"/>
        <v>-214503.95165000216</v>
      </c>
      <c r="P184" s="241">
        <f t="shared" si="61"/>
        <v>214503.95165000216</v>
      </c>
      <c r="Q184" s="242"/>
      <c r="R184" s="242"/>
      <c r="S184" s="242"/>
    </row>
    <row r="185" spans="1:19" s="237" customFormat="1">
      <c r="A185" s="243">
        <v>41244</v>
      </c>
      <c r="C185" s="238">
        <v>177</v>
      </c>
      <c r="D185" s="239">
        <f t="shared" si="52"/>
        <v>22613</v>
      </c>
      <c r="E185" s="239">
        <f t="shared" si="57"/>
        <v>5719599</v>
      </c>
      <c r="F185" s="239">
        <f t="shared" si="53"/>
        <v>-542709</v>
      </c>
      <c r="G185" s="240">
        <f>+Inputs!$D$3</f>
        <v>0.37951000000000001</v>
      </c>
      <c r="I185" s="241">
        <f t="shared" si="58"/>
        <v>6262308</v>
      </c>
      <c r="K185" s="241">
        <f t="shared" si="54"/>
        <v>22613</v>
      </c>
      <c r="L185" s="241">
        <f t="shared" si="59"/>
        <v>5719599</v>
      </c>
      <c r="M185" s="241">
        <f t="shared" si="55"/>
        <v>8581.8596300000008</v>
      </c>
      <c r="N185" s="241">
        <f t="shared" si="56"/>
        <v>8581.8596300000008</v>
      </c>
      <c r="O185" s="241">
        <f t="shared" si="60"/>
        <v>-205922.09202000216</v>
      </c>
      <c r="P185" s="241">
        <f t="shared" si="61"/>
        <v>205922.09202000216</v>
      </c>
      <c r="Q185" s="242"/>
      <c r="R185" s="242"/>
      <c r="S185" s="242"/>
    </row>
    <row r="186" spans="1:19" s="237" customFormat="1">
      <c r="A186" s="236">
        <v>41275</v>
      </c>
      <c r="C186" s="238">
        <v>178</v>
      </c>
      <c r="D186" s="239">
        <f t="shared" si="52"/>
        <v>22613</v>
      </c>
      <c r="E186" s="239">
        <f t="shared" si="57"/>
        <v>5742212</v>
      </c>
      <c r="F186" s="239">
        <f t="shared" si="53"/>
        <v>-520096</v>
      </c>
      <c r="G186" s="240">
        <f>+Inputs!$D$3</f>
        <v>0.37951000000000001</v>
      </c>
      <c r="I186" s="241">
        <f t="shared" si="58"/>
        <v>6262308</v>
      </c>
      <c r="K186" s="241">
        <f t="shared" si="54"/>
        <v>22613</v>
      </c>
      <c r="L186" s="241">
        <f t="shared" si="59"/>
        <v>5742212</v>
      </c>
      <c r="M186" s="241">
        <f t="shared" si="55"/>
        <v>8581.8596300000008</v>
      </c>
      <c r="N186" s="241">
        <f t="shared" si="56"/>
        <v>8581.8596300000008</v>
      </c>
      <c r="O186" s="241">
        <f t="shared" si="60"/>
        <v>-197340.23239000217</v>
      </c>
      <c r="P186" s="241">
        <f t="shared" si="61"/>
        <v>197340.23239000217</v>
      </c>
      <c r="Q186" s="242"/>
      <c r="R186" s="242"/>
      <c r="S186" s="242"/>
    </row>
    <row r="187" spans="1:19" s="237" customFormat="1">
      <c r="A187" s="243">
        <v>41306</v>
      </c>
      <c r="C187" s="238">
        <v>179</v>
      </c>
      <c r="D187" s="239">
        <f t="shared" si="52"/>
        <v>22613</v>
      </c>
      <c r="E187" s="239">
        <f t="shared" si="57"/>
        <v>5764825</v>
      </c>
      <c r="F187" s="239">
        <f t="shared" si="53"/>
        <v>-497483</v>
      </c>
      <c r="G187" s="240">
        <f>+Inputs!$D$3</f>
        <v>0.37951000000000001</v>
      </c>
      <c r="I187" s="241">
        <f t="shared" si="58"/>
        <v>6262308</v>
      </c>
      <c r="K187" s="241">
        <f t="shared" si="54"/>
        <v>22613</v>
      </c>
      <c r="L187" s="241">
        <f t="shared" si="59"/>
        <v>5764825</v>
      </c>
      <c r="M187" s="241">
        <f t="shared" si="55"/>
        <v>8581.8596300000008</v>
      </c>
      <c r="N187" s="241">
        <f t="shared" si="56"/>
        <v>8581.8596300000008</v>
      </c>
      <c r="O187" s="241">
        <f t="shared" si="60"/>
        <v>-188758.37276000218</v>
      </c>
      <c r="P187" s="241">
        <f t="shared" si="61"/>
        <v>188758.37276000218</v>
      </c>
      <c r="Q187" s="242"/>
      <c r="R187" s="242"/>
      <c r="S187" s="242"/>
    </row>
    <row r="188" spans="1:19" s="237" customFormat="1">
      <c r="A188" s="236">
        <v>41334</v>
      </c>
      <c r="C188" s="238">
        <v>180</v>
      </c>
      <c r="D188" s="239">
        <f t="shared" si="52"/>
        <v>22613</v>
      </c>
      <c r="E188" s="239">
        <f t="shared" si="57"/>
        <v>5787438</v>
      </c>
      <c r="F188" s="239">
        <f t="shared" si="53"/>
        <v>-474870</v>
      </c>
      <c r="G188" s="240">
        <f>+Inputs!$D$3</f>
        <v>0.37951000000000001</v>
      </c>
      <c r="I188" s="241">
        <f t="shared" si="58"/>
        <v>6262308</v>
      </c>
      <c r="K188" s="241">
        <f t="shared" si="54"/>
        <v>22613</v>
      </c>
      <c r="L188" s="241">
        <f t="shared" si="59"/>
        <v>5787438</v>
      </c>
      <c r="M188" s="241">
        <f t="shared" si="55"/>
        <v>8581.8596300000008</v>
      </c>
      <c r="N188" s="241">
        <f t="shared" si="56"/>
        <v>8581.8596300000008</v>
      </c>
      <c r="O188" s="241">
        <f t="shared" si="60"/>
        <v>-180176.51313000219</v>
      </c>
      <c r="P188" s="241">
        <f t="shared" si="61"/>
        <v>180176.51313000219</v>
      </c>
      <c r="Q188" s="242"/>
      <c r="R188" s="242"/>
      <c r="S188" s="242"/>
    </row>
    <row r="189" spans="1:19" s="237" customFormat="1">
      <c r="A189" s="243">
        <v>41365</v>
      </c>
      <c r="C189" s="238">
        <v>181</v>
      </c>
      <c r="D189" s="239">
        <f t="shared" si="52"/>
        <v>22613</v>
      </c>
      <c r="E189" s="239">
        <f t="shared" ref="E189:E209" si="62">+E188+D189</f>
        <v>5810051</v>
      </c>
      <c r="F189" s="239">
        <f t="shared" ref="F189:F209" si="63">$B$9+E189</f>
        <v>-452257</v>
      </c>
      <c r="G189" s="240">
        <f>+Inputs!$D$3</f>
        <v>0.37951000000000001</v>
      </c>
      <c r="I189" s="241">
        <f t="shared" ref="I189:I209" si="64">+I188+H189</f>
        <v>6262308</v>
      </c>
      <c r="K189" s="241">
        <f t="shared" ref="K189:K209" si="65">D189</f>
        <v>22613</v>
      </c>
      <c r="L189" s="241">
        <f t="shared" ref="L189:L209" si="66">+L188+K189</f>
        <v>5810051</v>
      </c>
      <c r="M189" s="241">
        <f t="shared" ref="M189:M209" si="67">K189*G189</f>
        <v>8581.8596300000008</v>
      </c>
      <c r="N189" s="241">
        <f t="shared" ref="N189:N209" si="68">M189-J189</f>
        <v>8581.8596300000008</v>
      </c>
      <c r="O189" s="241">
        <f t="shared" ref="O189:O209" si="69">+O188+N189</f>
        <v>-171594.6535000022</v>
      </c>
      <c r="P189" s="241">
        <f t="shared" ref="P189:P209" si="70">P188-N189</f>
        <v>171594.6535000022</v>
      </c>
      <c r="Q189" s="242"/>
      <c r="R189" s="242"/>
      <c r="S189" s="242"/>
    </row>
    <row r="190" spans="1:19" s="237" customFormat="1">
      <c r="A190" s="236">
        <v>41395</v>
      </c>
      <c r="C190" s="238">
        <v>182</v>
      </c>
      <c r="D190" s="239">
        <f t="shared" si="52"/>
        <v>22613</v>
      </c>
      <c r="E190" s="239">
        <f t="shared" si="62"/>
        <v>5832664</v>
      </c>
      <c r="F190" s="239">
        <f t="shared" si="63"/>
        <v>-429644</v>
      </c>
      <c r="G190" s="240">
        <f>+Inputs!$D$3</f>
        <v>0.37951000000000001</v>
      </c>
      <c r="I190" s="241">
        <f t="shared" si="64"/>
        <v>6262308</v>
      </c>
      <c r="K190" s="241">
        <f t="shared" si="65"/>
        <v>22613</v>
      </c>
      <c r="L190" s="241">
        <f t="shared" si="66"/>
        <v>5832664</v>
      </c>
      <c r="M190" s="241">
        <f t="shared" si="67"/>
        <v>8581.8596300000008</v>
      </c>
      <c r="N190" s="241">
        <f t="shared" si="68"/>
        <v>8581.8596300000008</v>
      </c>
      <c r="O190" s="241">
        <f t="shared" si="69"/>
        <v>-163012.79387000221</v>
      </c>
      <c r="P190" s="241">
        <f t="shared" si="70"/>
        <v>163012.79387000221</v>
      </c>
      <c r="Q190" s="242"/>
      <c r="R190" s="242"/>
      <c r="S190" s="242"/>
    </row>
    <row r="191" spans="1:19" s="237" customFormat="1">
      <c r="A191" s="243">
        <v>41426</v>
      </c>
      <c r="C191" s="238">
        <v>183</v>
      </c>
      <c r="D191" s="239">
        <f t="shared" si="52"/>
        <v>22613</v>
      </c>
      <c r="E191" s="239">
        <f t="shared" si="62"/>
        <v>5855277</v>
      </c>
      <c r="F191" s="239">
        <f t="shared" si="63"/>
        <v>-407031</v>
      </c>
      <c r="G191" s="240">
        <f>+Inputs!$D$3</f>
        <v>0.37951000000000001</v>
      </c>
      <c r="I191" s="241">
        <f t="shared" si="64"/>
        <v>6262308</v>
      </c>
      <c r="K191" s="241">
        <f t="shared" si="65"/>
        <v>22613</v>
      </c>
      <c r="L191" s="241">
        <f t="shared" si="66"/>
        <v>5855277</v>
      </c>
      <c r="M191" s="241">
        <f t="shared" si="67"/>
        <v>8581.8596300000008</v>
      </c>
      <c r="N191" s="241">
        <f t="shared" si="68"/>
        <v>8581.8596300000008</v>
      </c>
      <c r="O191" s="241">
        <f t="shared" si="69"/>
        <v>-154430.93424000221</v>
      </c>
      <c r="P191" s="241">
        <f t="shared" si="70"/>
        <v>154430.93424000221</v>
      </c>
      <c r="Q191" s="242"/>
      <c r="R191" s="242"/>
      <c r="S191" s="242"/>
    </row>
    <row r="192" spans="1:19" s="237" customFormat="1">
      <c r="A192" s="236">
        <v>41456</v>
      </c>
      <c r="C192" s="238">
        <v>184</v>
      </c>
      <c r="D192" s="239">
        <f t="shared" si="52"/>
        <v>22613</v>
      </c>
      <c r="E192" s="239">
        <f t="shared" si="62"/>
        <v>5877890</v>
      </c>
      <c r="F192" s="239">
        <f t="shared" si="63"/>
        <v>-384418</v>
      </c>
      <c r="G192" s="240">
        <f>+Inputs!$D$3</f>
        <v>0.37951000000000001</v>
      </c>
      <c r="I192" s="241">
        <f t="shared" si="64"/>
        <v>6262308</v>
      </c>
      <c r="K192" s="241">
        <f t="shared" si="65"/>
        <v>22613</v>
      </c>
      <c r="L192" s="241">
        <f t="shared" si="66"/>
        <v>5877890</v>
      </c>
      <c r="M192" s="241">
        <f t="shared" si="67"/>
        <v>8581.8596300000008</v>
      </c>
      <c r="N192" s="241">
        <f t="shared" si="68"/>
        <v>8581.8596300000008</v>
      </c>
      <c r="O192" s="241">
        <f t="shared" si="69"/>
        <v>-145849.07461000222</v>
      </c>
      <c r="P192" s="241">
        <f t="shared" si="70"/>
        <v>145849.07461000222</v>
      </c>
      <c r="Q192" s="242"/>
      <c r="R192" s="242"/>
      <c r="S192" s="242"/>
    </row>
    <row r="193" spans="1:19" s="237" customFormat="1">
      <c r="A193" s="243">
        <v>41487</v>
      </c>
      <c r="C193" s="238">
        <v>185</v>
      </c>
      <c r="D193" s="239">
        <f t="shared" si="52"/>
        <v>22613</v>
      </c>
      <c r="E193" s="239">
        <f t="shared" si="62"/>
        <v>5900503</v>
      </c>
      <c r="F193" s="239">
        <f t="shared" si="63"/>
        <v>-361805</v>
      </c>
      <c r="G193" s="240">
        <f>+Inputs!$D$3</f>
        <v>0.37951000000000001</v>
      </c>
      <c r="I193" s="241">
        <f t="shared" si="64"/>
        <v>6262308</v>
      </c>
      <c r="K193" s="241">
        <f t="shared" si="65"/>
        <v>22613</v>
      </c>
      <c r="L193" s="241">
        <f t="shared" si="66"/>
        <v>5900503</v>
      </c>
      <c r="M193" s="241">
        <f t="shared" si="67"/>
        <v>8581.8596300000008</v>
      </c>
      <c r="N193" s="241">
        <f t="shared" si="68"/>
        <v>8581.8596300000008</v>
      </c>
      <c r="O193" s="241">
        <f t="shared" si="69"/>
        <v>-137267.21498000223</v>
      </c>
      <c r="P193" s="241">
        <f t="shared" si="70"/>
        <v>137267.21498000223</v>
      </c>
      <c r="Q193" s="242"/>
      <c r="R193" s="242"/>
      <c r="S193" s="242"/>
    </row>
    <row r="194" spans="1:19" s="237" customFormat="1">
      <c r="A194" s="236">
        <v>41518</v>
      </c>
      <c r="C194" s="238">
        <v>186</v>
      </c>
      <c r="D194" s="239">
        <f t="shared" si="52"/>
        <v>22613</v>
      </c>
      <c r="E194" s="239">
        <f t="shared" si="62"/>
        <v>5923116</v>
      </c>
      <c r="F194" s="239">
        <f t="shared" si="63"/>
        <v>-339192</v>
      </c>
      <c r="G194" s="240">
        <f>+Inputs!$D$3</f>
        <v>0.37951000000000001</v>
      </c>
      <c r="I194" s="241">
        <f t="shared" si="64"/>
        <v>6262308</v>
      </c>
      <c r="K194" s="241">
        <f t="shared" si="65"/>
        <v>22613</v>
      </c>
      <c r="L194" s="241">
        <f t="shared" si="66"/>
        <v>5923116</v>
      </c>
      <c r="M194" s="241">
        <f t="shared" si="67"/>
        <v>8581.8596300000008</v>
      </c>
      <c r="N194" s="241">
        <f t="shared" si="68"/>
        <v>8581.8596300000008</v>
      </c>
      <c r="O194" s="241">
        <f t="shared" si="69"/>
        <v>-128685.35535000222</v>
      </c>
      <c r="P194" s="241">
        <f t="shared" si="70"/>
        <v>128685.35535000222</v>
      </c>
      <c r="Q194" s="242"/>
      <c r="R194" s="242"/>
      <c r="S194" s="242"/>
    </row>
    <row r="195" spans="1:19" s="237" customFormat="1">
      <c r="A195" s="243">
        <v>41548</v>
      </c>
      <c r="C195" s="238">
        <v>187</v>
      </c>
      <c r="D195" s="239">
        <f t="shared" si="52"/>
        <v>22613</v>
      </c>
      <c r="E195" s="239">
        <f t="shared" si="62"/>
        <v>5945729</v>
      </c>
      <c r="F195" s="239">
        <f t="shared" si="63"/>
        <v>-316579</v>
      </c>
      <c r="G195" s="240">
        <f>+Inputs!$D$3</f>
        <v>0.37951000000000001</v>
      </c>
      <c r="I195" s="241">
        <f t="shared" si="64"/>
        <v>6262308</v>
      </c>
      <c r="K195" s="241">
        <f t="shared" si="65"/>
        <v>22613</v>
      </c>
      <c r="L195" s="241">
        <f t="shared" si="66"/>
        <v>5945729</v>
      </c>
      <c r="M195" s="241">
        <f t="shared" si="67"/>
        <v>8581.8596300000008</v>
      </c>
      <c r="N195" s="241">
        <f t="shared" si="68"/>
        <v>8581.8596300000008</v>
      </c>
      <c r="O195" s="241">
        <f t="shared" si="69"/>
        <v>-120103.49572000222</v>
      </c>
      <c r="P195" s="241">
        <f t="shared" si="70"/>
        <v>120103.49572000222</v>
      </c>
      <c r="Q195" s="242"/>
      <c r="R195" s="242"/>
      <c r="S195" s="242"/>
    </row>
    <row r="196" spans="1:19" s="237" customFormat="1">
      <c r="A196" s="236">
        <v>41579</v>
      </c>
      <c r="C196" s="238">
        <v>188</v>
      </c>
      <c r="D196" s="239">
        <f t="shared" si="52"/>
        <v>22613</v>
      </c>
      <c r="E196" s="239">
        <f t="shared" si="62"/>
        <v>5968342</v>
      </c>
      <c r="F196" s="239">
        <f t="shared" si="63"/>
        <v>-293966</v>
      </c>
      <c r="G196" s="240">
        <f>+Inputs!$D$3</f>
        <v>0.37951000000000001</v>
      </c>
      <c r="I196" s="241">
        <f t="shared" si="64"/>
        <v>6262308</v>
      </c>
      <c r="K196" s="241">
        <f t="shared" si="65"/>
        <v>22613</v>
      </c>
      <c r="L196" s="241">
        <f t="shared" si="66"/>
        <v>5968342</v>
      </c>
      <c r="M196" s="241">
        <f t="shared" si="67"/>
        <v>8581.8596300000008</v>
      </c>
      <c r="N196" s="241">
        <f t="shared" si="68"/>
        <v>8581.8596300000008</v>
      </c>
      <c r="O196" s="241">
        <f t="shared" si="69"/>
        <v>-111521.63609000221</v>
      </c>
      <c r="P196" s="241">
        <f t="shared" si="70"/>
        <v>111521.63609000221</v>
      </c>
      <c r="Q196" s="242"/>
      <c r="R196" s="242"/>
      <c r="S196" s="242"/>
    </row>
    <row r="197" spans="1:19" s="237" customFormat="1">
      <c r="A197" s="243">
        <v>41609</v>
      </c>
      <c r="C197" s="238">
        <v>189</v>
      </c>
      <c r="D197" s="239">
        <f t="shared" si="52"/>
        <v>22613</v>
      </c>
      <c r="E197" s="239">
        <f t="shared" si="62"/>
        <v>5990955</v>
      </c>
      <c r="F197" s="239">
        <f t="shared" si="63"/>
        <v>-271353</v>
      </c>
      <c r="G197" s="240">
        <f>+Inputs!$D$3</f>
        <v>0.37951000000000001</v>
      </c>
      <c r="I197" s="241">
        <f t="shared" si="64"/>
        <v>6262308</v>
      </c>
      <c r="K197" s="241">
        <f t="shared" si="65"/>
        <v>22613</v>
      </c>
      <c r="L197" s="241">
        <f t="shared" si="66"/>
        <v>5990955</v>
      </c>
      <c r="M197" s="241">
        <f t="shared" si="67"/>
        <v>8581.8596300000008</v>
      </c>
      <c r="N197" s="241">
        <f t="shared" si="68"/>
        <v>8581.8596300000008</v>
      </c>
      <c r="O197" s="241">
        <f t="shared" si="69"/>
        <v>-102939.77646000221</v>
      </c>
      <c r="P197" s="241">
        <f t="shared" si="70"/>
        <v>102939.77646000221</v>
      </c>
      <c r="Q197" s="242"/>
      <c r="R197" s="242"/>
      <c r="S197" s="242"/>
    </row>
    <row r="198" spans="1:19" s="237" customFormat="1">
      <c r="A198" s="236">
        <v>41640</v>
      </c>
      <c r="C198" s="238">
        <v>190</v>
      </c>
      <c r="D198" s="239">
        <f t="shared" si="52"/>
        <v>22613</v>
      </c>
      <c r="E198" s="239">
        <f t="shared" si="62"/>
        <v>6013568</v>
      </c>
      <c r="F198" s="239">
        <f t="shared" si="63"/>
        <v>-248740</v>
      </c>
      <c r="G198" s="240">
        <f>+Inputs!$D$3</f>
        <v>0.37951000000000001</v>
      </c>
      <c r="I198" s="241">
        <f t="shared" si="64"/>
        <v>6262308</v>
      </c>
      <c r="K198" s="241">
        <f t="shared" si="65"/>
        <v>22613</v>
      </c>
      <c r="L198" s="241">
        <f t="shared" si="66"/>
        <v>6013568</v>
      </c>
      <c r="M198" s="241">
        <f t="shared" si="67"/>
        <v>8581.8596300000008</v>
      </c>
      <c r="N198" s="241">
        <f t="shared" si="68"/>
        <v>8581.8596300000008</v>
      </c>
      <c r="O198" s="241">
        <f t="shared" si="69"/>
        <v>-94357.916830002199</v>
      </c>
      <c r="P198" s="241">
        <f t="shared" si="70"/>
        <v>94357.916830002199</v>
      </c>
      <c r="Q198" s="242"/>
      <c r="R198" s="242"/>
      <c r="S198" s="242"/>
    </row>
    <row r="199" spans="1:19" s="237" customFormat="1">
      <c r="A199" s="243">
        <v>41671</v>
      </c>
      <c r="C199" s="238">
        <v>191</v>
      </c>
      <c r="D199" s="239">
        <f t="shared" si="52"/>
        <v>22613</v>
      </c>
      <c r="E199" s="239">
        <f t="shared" si="62"/>
        <v>6036181</v>
      </c>
      <c r="F199" s="239">
        <f t="shared" si="63"/>
        <v>-226127</v>
      </c>
      <c r="G199" s="240">
        <f>+Inputs!$D$3</f>
        <v>0.37951000000000001</v>
      </c>
      <c r="I199" s="241">
        <f t="shared" si="64"/>
        <v>6262308</v>
      </c>
      <c r="K199" s="241">
        <f t="shared" si="65"/>
        <v>22613</v>
      </c>
      <c r="L199" s="241">
        <f t="shared" si="66"/>
        <v>6036181</v>
      </c>
      <c r="M199" s="241">
        <f t="shared" si="67"/>
        <v>8581.8596300000008</v>
      </c>
      <c r="N199" s="241">
        <f t="shared" si="68"/>
        <v>8581.8596300000008</v>
      </c>
      <c r="O199" s="241">
        <f t="shared" si="69"/>
        <v>-85776.057200002193</v>
      </c>
      <c r="P199" s="241">
        <f t="shared" si="70"/>
        <v>85776.057200002193</v>
      </c>
      <c r="Q199" s="242"/>
      <c r="R199" s="242"/>
      <c r="S199" s="242"/>
    </row>
    <row r="200" spans="1:19" s="237" customFormat="1">
      <c r="A200" s="236">
        <v>41699</v>
      </c>
      <c r="C200" s="238">
        <v>192</v>
      </c>
      <c r="D200" s="239">
        <f t="shared" si="52"/>
        <v>22613</v>
      </c>
      <c r="E200" s="239">
        <f t="shared" si="62"/>
        <v>6058794</v>
      </c>
      <c r="F200" s="239">
        <f t="shared" si="63"/>
        <v>-203514</v>
      </c>
      <c r="G200" s="240">
        <f>+Inputs!$D$3</f>
        <v>0.37951000000000001</v>
      </c>
      <c r="I200" s="241">
        <f t="shared" si="64"/>
        <v>6262308</v>
      </c>
      <c r="K200" s="241">
        <f t="shared" si="65"/>
        <v>22613</v>
      </c>
      <c r="L200" s="241">
        <f t="shared" si="66"/>
        <v>6058794</v>
      </c>
      <c r="M200" s="241">
        <f t="shared" si="67"/>
        <v>8581.8596300000008</v>
      </c>
      <c r="N200" s="241">
        <f t="shared" si="68"/>
        <v>8581.8596300000008</v>
      </c>
      <c r="O200" s="241">
        <f t="shared" si="69"/>
        <v>-77194.197570002187</v>
      </c>
      <c r="P200" s="241">
        <f t="shared" si="70"/>
        <v>77194.197570002187</v>
      </c>
      <c r="Q200" s="242"/>
      <c r="R200" s="242"/>
      <c r="S200" s="242"/>
    </row>
    <row r="201" spans="1:19" s="237" customFormat="1">
      <c r="A201" s="243">
        <v>41730</v>
      </c>
      <c r="C201" s="238">
        <v>193</v>
      </c>
      <c r="D201" s="239">
        <f t="shared" si="52"/>
        <v>22613</v>
      </c>
      <c r="E201" s="239">
        <f t="shared" si="62"/>
        <v>6081407</v>
      </c>
      <c r="F201" s="239">
        <f t="shared" si="63"/>
        <v>-180901</v>
      </c>
      <c r="G201" s="240">
        <f>+Inputs!$D$3</f>
        <v>0.37951000000000001</v>
      </c>
      <c r="I201" s="241">
        <f t="shared" si="64"/>
        <v>6262308</v>
      </c>
      <c r="K201" s="241">
        <f t="shared" si="65"/>
        <v>22613</v>
      </c>
      <c r="L201" s="241">
        <f t="shared" si="66"/>
        <v>6081407</v>
      </c>
      <c r="M201" s="241">
        <f t="shared" si="67"/>
        <v>8581.8596300000008</v>
      </c>
      <c r="N201" s="241">
        <f t="shared" si="68"/>
        <v>8581.8596300000008</v>
      </c>
      <c r="O201" s="241">
        <f t="shared" si="69"/>
        <v>-68612.33794000218</v>
      </c>
      <c r="P201" s="241">
        <f t="shared" si="70"/>
        <v>68612.33794000218</v>
      </c>
      <c r="Q201" s="242"/>
      <c r="R201" s="242"/>
      <c r="S201" s="242"/>
    </row>
    <row r="202" spans="1:19" s="237" customFormat="1">
      <c r="A202" s="236">
        <v>41760</v>
      </c>
      <c r="C202" s="238">
        <v>194</v>
      </c>
      <c r="D202" s="239">
        <f t="shared" si="52"/>
        <v>22613</v>
      </c>
      <c r="E202" s="239">
        <f t="shared" si="62"/>
        <v>6104020</v>
      </c>
      <c r="F202" s="239">
        <f t="shared" si="63"/>
        <v>-158288</v>
      </c>
      <c r="G202" s="240">
        <f>+Inputs!$D$3</f>
        <v>0.37951000000000001</v>
      </c>
      <c r="I202" s="241">
        <f t="shared" si="64"/>
        <v>6262308</v>
      </c>
      <c r="K202" s="241">
        <f t="shared" si="65"/>
        <v>22613</v>
      </c>
      <c r="L202" s="241">
        <f t="shared" si="66"/>
        <v>6104020</v>
      </c>
      <c r="M202" s="241">
        <f t="shared" si="67"/>
        <v>8581.8596300000008</v>
      </c>
      <c r="N202" s="241">
        <f t="shared" si="68"/>
        <v>8581.8596300000008</v>
      </c>
      <c r="O202" s="241">
        <f t="shared" si="69"/>
        <v>-60030.478310002181</v>
      </c>
      <c r="P202" s="241">
        <f t="shared" si="70"/>
        <v>60030.478310002181</v>
      </c>
      <c r="Q202" s="242"/>
      <c r="R202" s="242"/>
      <c r="S202" s="242"/>
    </row>
    <row r="203" spans="1:19" s="237" customFormat="1">
      <c r="A203" s="243">
        <v>41791</v>
      </c>
      <c r="C203" s="238">
        <v>195</v>
      </c>
      <c r="D203" s="239">
        <f t="shared" si="52"/>
        <v>22613</v>
      </c>
      <c r="E203" s="239">
        <f t="shared" si="62"/>
        <v>6126633</v>
      </c>
      <c r="F203" s="239">
        <f t="shared" si="63"/>
        <v>-135675</v>
      </c>
      <c r="G203" s="240">
        <f>+Inputs!$D$3</f>
        <v>0.37951000000000001</v>
      </c>
      <c r="I203" s="241">
        <f t="shared" si="64"/>
        <v>6262308</v>
      </c>
      <c r="K203" s="241">
        <f t="shared" si="65"/>
        <v>22613</v>
      </c>
      <c r="L203" s="241">
        <f t="shared" si="66"/>
        <v>6126633</v>
      </c>
      <c r="M203" s="241">
        <f t="shared" si="67"/>
        <v>8581.8596300000008</v>
      </c>
      <c r="N203" s="241">
        <f t="shared" si="68"/>
        <v>8581.8596300000008</v>
      </c>
      <c r="O203" s="241">
        <f t="shared" si="69"/>
        <v>-51448.618680002182</v>
      </c>
      <c r="P203" s="241">
        <f t="shared" si="70"/>
        <v>51448.618680002182</v>
      </c>
      <c r="Q203" s="242"/>
      <c r="R203" s="242"/>
      <c r="S203" s="242"/>
    </row>
    <row r="204" spans="1:19" s="237" customFormat="1">
      <c r="A204" s="236">
        <v>41821</v>
      </c>
      <c r="C204" s="238">
        <v>196</v>
      </c>
      <c r="D204" s="239">
        <f t="shared" si="52"/>
        <v>22613</v>
      </c>
      <c r="E204" s="239">
        <f t="shared" si="62"/>
        <v>6149246</v>
      </c>
      <c r="F204" s="239">
        <f t="shared" si="63"/>
        <v>-113062</v>
      </c>
      <c r="G204" s="240">
        <f>+Inputs!$D$3</f>
        <v>0.37951000000000001</v>
      </c>
      <c r="I204" s="241">
        <f t="shared" si="64"/>
        <v>6262308</v>
      </c>
      <c r="K204" s="241">
        <f t="shared" si="65"/>
        <v>22613</v>
      </c>
      <c r="L204" s="241">
        <f t="shared" si="66"/>
        <v>6149246</v>
      </c>
      <c r="M204" s="241">
        <f t="shared" si="67"/>
        <v>8581.8596300000008</v>
      </c>
      <c r="N204" s="241">
        <f t="shared" si="68"/>
        <v>8581.8596300000008</v>
      </c>
      <c r="O204" s="241">
        <f t="shared" si="69"/>
        <v>-42866.759050002183</v>
      </c>
      <c r="P204" s="241">
        <f t="shared" si="70"/>
        <v>42866.759050002183</v>
      </c>
      <c r="Q204" s="242"/>
      <c r="R204" s="242"/>
      <c r="S204" s="242"/>
    </row>
    <row r="205" spans="1:19" s="237" customFormat="1">
      <c r="A205" s="243">
        <v>41852</v>
      </c>
      <c r="C205" s="238">
        <v>197</v>
      </c>
      <c r="D205" s="239">
        <f t="shared" si="52"/>
        <v>22613</v>
      </c>
      <c r="E205" s="239">
        <f t="shared" si="62"/>
        <v>6171859</v>
      </c>
      <c r="F205" s="239">
        <f t="shared" si="63"/>
        <v>-90449</v>
      </c>
      <c r="G205" s="240">
        <f>+Inputs!$D$3</f>
        <v>0.37951000000000001</v>
      </c>
      <c r="I205" s="241">
        <f t="shared" si="64"/>
        <v>6262308</v>
      </c>
      <c r="K205" s="241">
        <f t="shared" si="65"/>
        <v>22613</v>
      </c>
      <c r="L205" s="241">
        <f t="shared" si="66"/>
        <v>6171859</v>
      </c>
      <c r="M205" s="241">
        <f t="shared" si="67"/>
        <v>8581.8596300000008</v>
      </c>
      <c r="N205" s="241">
        <f t="shared" si="68"/>
        <v>8581.8596300000008</v>
      </c>
      <c r="O205" s="241">
        <f t="shared" si="69"/>
        <v>-34284.899420002184</v>
      </c>
      <c r="P205" s="241">
        <f t="shared" si="70"/>
        <v>34284.899420002184</v>
      </c>
      <c r="Q205" s="242"/>
      <c r="R205" s="242"/>
      <c r="S205" s="242"/>
    </row>
    <row r="206" spans="1:19" s="237" customFormat="1">
      <c r="A206" s="236">
        <v>41883</v>
      </c>
      <c r="C206" s="238">
        <v>198</v>
      </c>
      <c r="D206" s="239">
        <f t="shared" si="52"/>
        <v>22613</v>
      </c>
      <c r="E206" s="239">
        <f t="shared" si="62"/>
        <v>6194472</v>
      </c>
      <c r="F206" s="239">
        <f t="shared" si="63"/>
        <v>-67836</v>
      </c>
      <c r="G206" s="240">
        <f>+Inputs!$D$3</f>
        <v>0.37951000000000001</v>
      </c>
      <c r="I206" s="241">
        <f t="shared" si="64"/>
        <v>6262308</v>
      </c>
      <c r="K206" s="241">
        <f t="shared" si="65"/>
        <v>22613</v>
      </c>
      <c r="L206" s="241">
        <f t="shared" si="66"/>
        <v>6194472</v>
      </c>
      <c r="M206" s="241">
        <f t="shared" si="67"/>
        <v>8581.8596300000008</v>
      </c>
      <c r="N206" s="241">
        <f t="shared" si="68"/>
        <v>8581.8596300000008</v>
      </c>
      <c r="O206" s="241">
        <f t="shared" si="69"/>
        <v>-25703.039790002185</v>
      </c>
      <c r="P206" s="241">
        <f t="shared" si="70"/>
        <v>25703.039790002185</v>
      </c>
      <c r="Q206" s="242"/>
      <c r="R206" s="242"/>
      <c r="S206" s="242"/>
    </row>
    <row r="207" spans="1:19" s="237" customFormat="1">
      <c r="A207" s="243">
        <v>41913</v>
      </c>
      <c r="C207" s="238">
        <v>199</v>
      </c>
      <c r="D207" s="239">
        <f t="shared" si="52"/>
        <v>22613</v>
      </c>
      <c r="E207" s="239">
        <f t="shared" si="62"/>
        <v>6217085</v>
      </c>
      <c r="F207" s="239">
        <f t="shared" si="63"/>
        <v>-45223</v>
      </c>
      <c r="G207" s="240">
        <f>+Inputs!$D$3</f>
        <v>0.37951000000000001</v>
      </c>
      <c r="I207" s="241">
        <f t="shared" si="64"/>
        <v>6262308</v>
      </c>
      <c r="K207" s="241">
        <f t="shared" si="65"/>
        <v>22613</v>
      </c>
      <c r="L207" s="241">
        <f t="shared" si="66"/>
        <v>6217085</v>
      </c>
      <c r="M207" s="241">
        <f t="shared" si="67"/>
        <v>8581.8596300000008</v>
      </c>
      <c r="N207" s="241">
        <f t="shared" si="68"/>
        <v>8581.8596300000008</v>
      </c>
      <c r="O207" s="241">
        <f t="shared" si="69"/>
        <v>-17121.180160002186</v>
      </c>
      <c r="P207" s="241">
        <f t="shared" si="70"/>
        <v>17121.180160002186</v>
      </c>
      <c r="Q207" s="242"/>
      <c r="R207" s="242"/>
      <c r="S207" s="242"/>
    </row>
    <row r="208" spans="1:19" s="237" customFormat="1">
      <c r="A208" s="236">
        <v>41944</v>
      </c>
      <c r="C208" s="238">
        <v>200</v>
      </c>
      <c r="D208" s="239">
        <f t="shared" si="52"/>
        <v>22613</v>
      </c>
      <c r="E208" s="239">
        <f t="shared" si="62"/>
        <v>6239698</v>
      </c>
      <c r="F208" s="239">
        <f t="shared" si="63"/>
        <v>-22610</v>
      </c>
      <c r="G208" s="240">
        <f>+Inputs!$D$3</f>
        <v>0.37951000000000001</v>
      </c>
      <c r="I208" s="241">
        <f t="shared" si="64"/>
        <v>6262308</v>
      </c>
      <c r="K208" s="241">
        <f t="shared" si="65"/>
        <v>22613</v>
      </c>
      <c r="L208" s="241">
        <f t="shared" si="66"/>
        <v>6239698</v>
      </c>
      <c r="M208" s="241">
        <f t="shared" si="67"/>
        <v>8581.8596300000008</v>
      </c>
      <c r="N208" s="241">
        <f t="shared" si="68"/>
        <v>8581.8596300000008</v>
      </c>
      <c r="O208" s="241">
        <f t="shared" si="69"/>
        <v>-8539.3205300021855</v>
      </c>
      <c r="P208" s="241">
        <f t="shared" si="70"/>
        <v>8539.3205300021855</v>
      </c>
      <c r="Q208" s="242"/>
      <c r="R208" s="242"/>
      <c r="S208" s="242"/>
    </row>
    <row r="209" spans="1:20" s="237" customFormat="1">
      <c r="A209" s="243">
        <v>41974</v>
      </c>
      <c r="C209" s="238">
        <v>201</v>
      </c>
      <c r="D209" s="239">
        <f>-F208</f>
        <v>22610</v>
      </c>
      <c r="E209" s="239">
        <f t="shared" si="62"/>
        <v>6262308</v>
      </c>
      <c r="F209" s="239">
        <f t="shared" si="63"/>
        <v>0</v>
      </c>
      <c r="G209" s="240">
        <f>+Inputs!$D$3</f>
        <v>0.37951000000000001</v>
      </c>
      <c r="I209" s="241">
        <f t="shared" si="64"/>
        <v>6262308</v>
      </c>
      <c r="K209" s="241">
        <f t="shared" si="65"/>
        <v>22610</v>
      </c>
      <c r="L209" s="241">
        <f t="shared" si="66"/>
        <v>6262308</v>
      </c>
      <c r="M209" s="241">
        <f t="shared" si="67"/>
        <v>8580.7211000000007</v>
      </c>
      <c r="N209" s="241">
        <f t="shared" si="68"/>
        <v>8580.7211000000007</v>
      </c>
      <c r="O209" s="241">
        <f t="shared" si="69"/>
        <v>41.400569997815182</v>
      </c>
      <c r="P209" s="241">
        <f t="shared" si="70"/>
        <v>-41.400569997815182</v>
      </c>
      <c r="Q209" s="242"/>
      <c r="R209" s="242"/>
      <c r="S209" s="242"/>
    </row>
    <row r="210" spans="1:20">
      <c r="A210" s="30"/>
      <c r="G210" s="28"/>
    </row>
    <row r="211" spans="1:20">
      <c r="A211" s="8" t="s">
        <v>43</v>
      </c>
      <c r="B211" s="33">
        <f>SUM(B9:B210)</f>
        <v>-6262308</v>
      </c>
      <c r="D211" s="33">
        <f>SUM(D9:D210)</f>
        <v>6262308</v>
      </c>
      <c r="G211" s="28"/>
      <c r="H211" s="33">
        <f>SUM(H9:H210)</f>
        <v>6262308</v>
      </c>
      <c r="I211" s="33"/>
      <c r="J211" s="33">
        <f>SUM(J9:J210)</f>
        <v>2376545.8859999999</v>
      </c>
      <c r="K211" s="33">
        <f>SUM(K9:K210)</f>
        <v>6262308</v>
      </c>
      <c r="L211" s="33"/>
      <c r="M211" s="33">
        <f>SUM(M9:M210)</f>
        <v>2376587.2865699953</v>
      </c>
      <c r="N211" s="33">
        <f>SUM(N9:N210)</f>
        <v>41.400569997815182</v>
      </c>
      <c r="O211" s="33">
        <f>SUM(O9:O210)</f>
        <v>-218102103.00573036</v>
      </c>
      <c r="P211" s="33">
        <f>SUM(P9:P210)</f>
        <v>218102103.00573036</v>
      </c>
    </row>
    <row r="212" spans="1:20">
      <c r="G212" s="28"/>
    </row>
    <row r="213" spans="1:20">
      <c r="A213" s="4" t="s">
        <v>61</v>
      </c>
      <c r="B213" s="4" t="s">
        <v>61</v>
      </c>
      <c r="C213" s="4" t="s">
        <v>61</v>
      </c>
      <c r="D213" s="4" t="s">
        <v>61</v>
      </c>
      <c r="F213" s="4" t="s">
        <v>61</v>
      </c>
      <c r="G213" s="28" t="s">
        <v>61</v>
      </c>
      <c r="H213" s="4" t="s">
        <v>61</v>
      </c>
      <c r="J213" s="4" t="s">
        <v>61</v>
      </c>
      <c r="K213" s="4" t="s">
        <v>61</v>
      </c>
      <c r="M213" s="4" t="s">
        <v>61</v>
      </c>
      <c r="N213" s="4" t="s">
        <v>61</v>
      </c>
      <c r="P213" s="4" t="s">
        <v>61</v>
      </c>
      <c r="Q213" s="8" t="s">
        <v>61</v>
      </c>
      <c r="R213" s="8" t="s">
        <v>61</v>
      </c>
      <c r="S213" s="8" t="s">
        <v>61</v>
      </c>
      <c r="T213" s="4" t="s">
        <v>61</v>
      </c>
    </row>
    <row r="214" spans="1:20">
      <c r="G214"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37.xml><?xml version="1.0" encoding="utf-8"?>
<worksheet xmlns="http://schemas.openxmlformats.org/spreadsheetml/2006/main" xmlns:r="http://schemas.openxmlformats.org/officeDocument/2006/relationships">
  <sheetPr transitionEvaluation="1" codeName="Sheet40">
    <pageSetUpPr autoPageBreaks="0" fitToPage="1"/>
  </sheetPr>
  <dimension ref="A1:AE213"/>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4414062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35916</v>
      </c>
      <c r="B9" s="32">
        <v>-271483</v>
      </c>
      <c r="C9" s="6">
        <v>1</v>
      </c>
      <c r="D9" s="29">
        <f t="shared" ref="D9:D40" si="0">ROUND(-(+$B$9/180)*1,0)</f>
        <v>1508</v>
      </c>
      <c r="E9" s="29">
        <f>+D9</f>
        <v>1508</v>
      </c>
      <c r="F9" s="29">
        <f t="shared" ref="F9:F40" si="1">$B$9+E9</f>
        <v>-269975</v>
      </c>
      <c r="G9" s="34">
        <f>+Inputs!$D$2</f>
        <v>0.3795</v>
      </c>
      <c r="H9" s="27">
        <f>-B9</f>
        <v>271483</v>
      </c>
      <c r="I9" s="27">
        <f>+H9</f>
        <v>271483</v>
      </c>
      <c r="J9" s="27">
        <f>H9*G9</f>
        <v>103027.7985</v>
      </c>
      <c r="K9" s="27">
        <f t="shared" ref="K9:K40" si="2">D9</f>
        <v>1508</v>
      </c>
      <c r="L9" s="27">
        <f>+K9</f>
        <v>1508</v>
      </c>
      <c r="M9" s="27">
        <f t="shared" ref="M9:M40" si="3">K9*G9</f>
        <v>572.28600000000006</v>
      </c>
      <c r="N9" s="27">
        <f t="shared" ref="N9:N40" si="4">M9-J9</f>
        <v>-102455.51250000001</v>
      </c>
      <c r="O9" s="27">
        <f>+N9</f>
        <v>-102455.51250000001</v>
      </c>
      <c r="P9" s="27">
        <f>-SUM(N9)</f>
        <v>102455.51250000001</v>
      </c>
      <c r="Q9" s="38">
        <f>VLOOKUP(Q8,A36:P235,5)</f>
        <v>211120</v>
      </c>
      <c r="R9" s="38">
        <f>VLOOKUP(R8,A36:P235,5)</f>
        <v>223192</v>
      </c>
      <c r="S9" s="38">
        <f>+R9-Q9</f>
        <v>12072</v>
      </c>
      <c r="T9" s="35" t="s">
        <v>64</v>
      </c>
      <c r="U9" s="145">
        <f>-IF(TYPE(VLOOKUP(U8,$A$9:$P$188,6,FALSE))=16,0,VLOOKUP(U8,$A$9:$P$188,6,FALSE))</f>
        <v>59357</v>
      </c>
      <c r="V9" s="145">
        <f>-IF(TYPE(VLOOKUP(V8,$A$9:$P$188,6,FALSE))=16,0,VLOOKUP(V8,$A$9:$P$188,6,FALSE))</f>
        <v>58351</v>
      </c>
      <c r="W9" s="145">
        <f t="shared" ref="W9:AE9" si="5">-IF(TYPE(VLOOKUP(W8,$A$9:$P$188,6,FALSE))=16,0,VLOOKUP(W8,$A$9:$P$188,6,FALSE))</f>
        <v>57345</v>
      </c>
      <c r="X9" s="145">
        <f t="shared" si="5"/>
        <v>56339</v>
      </c>
      <c r="Y9" s="145">
        <f t="shared" si="5"/>
        <v>55333</v>
      </c>
      <c r="Z9" s="145">
        <f t="shared" si="5"/>
        <v>54327</v>
      </c>
      <c r="AA9" s="145">
        <f t="shared" si="5"/>
        <v>53321</v>
      </c>
      <c r="AB9" s="145">
        <f t="shared" si="5"/>
        <v>52315</v>
      </c>
      <c r="AC9" s="145">
        <f t="shared" si="5"/>
        <v>51309</v>
      </c>
      <c r="AD9" s="145">
        <f t="shared" si="5"/>
        <v>50303</v>
      </c>
      <c r="AE9" s="145">
        <f t="shared" si="5"/>
        <v>49297</v>
      </c>
    </row>
    <row r="10" spans="1:31">
      <c r="A10" s="30">
        <v>35947</v>
      </c>
      <c r="B10" s="9"/>
      <c r="C10" s="6">
        <v>2</v>
      </c>
      <c r="D10" s="29">
        <f t="shared" si="0"/>
        <v>1508</v>
      </c>
      <c r="E10" s="29">
        <f t="shared" ref="E10:E41" si="6">+E9+D10</f>
        <v>3016</v>
      </c>
      <c r="F10" s="29">
        <f t="shared" si="1"/>
        <v>-268467</v>
      </c>
      <c r="G10" s="34">
        <f>+Inputs!$D$2</f>
        <v>0.3795</v>
      </c>
      <c r="H10" s="2"/>
      <c r="I10" s="27">
        <f t="shared" ref="I10:I41" si="7">+I9+H10</f>
        <v>271483</v>
      </c>
      <c r="J10" s="27"/>
      <c r="K10" s="27">
        <f t="shared" si="2"/>
        <v>1508</v>
      </c>
      <c r="L10" s="27">
        <f t="shared" ref="L10:L41" si="8">+L9+K10</f>
        <v>3016</v>
      </c>
      <c r="M10" s="27">
        <f t="shared" si="3"/>
        <v>572.28600000000006</v>
      </c>
      <c r="N10" s="27">
        <f t="shared" si="4"/>
        <v>572.28600000000006</v>
      </c>
      <c r="O10" s="27">
        <f t="shared" ref="O10:O41" si="9">+O9+N10</f>
        <v>-101883.22650000002</v>
      </c>
      <c r="P10" s="27">
        <f t="shared" ref="P10:P41" si="10">P9-N10</f>
        <v>101883.22650000002</v>
      </c>
      <c r="Q10" s="38">
        <f>VLOOKUP(Q8,A36:P235,15)</f>
        <v>-22906.552100000539</v>
      </c>
      <c r="R10" s="38">
        <f>VLOOKUP(R8,A36:P235,15)</f>
        <v>-18325.107380000554</v>
      </c>
      <c r="S10" s="38">
        <f>+R10-Q10</f>
        <v>4581.444719999985</v>
      </c>
      <c r="T10" s="36" t="s">
        <v>69</v>
      </c>
    </row>
    <row r="11" spans="1:31">
      <c r="A11" s="31">
        <v>35977</v>
      </c>
      <c r="B11" s="5"/>
      <c r="C11" s="6">
        <v>3</v>
      </c>
      <c r="D11" s="29">
        <f t="shared" si="0"/>
        <v>1508</v>
      </c>
      <c r="E11" s="29">
        <f t="shared" si="6"/>
        <v>4524</v>
      </c>
      <c r="F11" s="29">
        <f t="shared" si="1"/>
        <v>-266959</v>
      </c>
      <c r="G11" s="34">
        <f>+Inputs!$D$2</f>
        <v>0.3795</v>
      </c>
      <c r="H11" s="2"/>
      <c r="I11" s="27">
        <f t="shared" si="7"/>
        <v>271483</v>
      </c>
      <c r="J11" s="27"/>
      <c r="K11" s="27">
        <f t="shared" si="2"/>
        <v>1508</v>
      </c>
      <c r="L11" s="27">
        <f t="shared" si="8"/>
        <v>4524</v>
      </c>
      <c r="M11" s="27">
        <f t="shared" si="3"/>
        <v>572.28600000000006</v>
      </c>
      <c r="N11" s="27">
        <f t="shared" si="4"/>
        <v>572.28600000000006</v>
      </c>
      <c r="O11" s="27">
        <f t="shared" si="9"/>
        <v>-101310.94050000003</v>
      </c>
      <c r="P11" s="27">
        <f t="shared" si="10"/>
        <v>101310.94050000003</v>
      </c>
      <c r="Q11" s="38">
        <f>+VLOOKUP(Q8,A36:P235,16)</f>
        <v>22906.552100000539</v>
      </c>
      <c r="R11" s="38">
        <f>+VLOOKUP(R8,A36:P235,16)</f>
        <v>18325.107380000554</v>
      </c>
      <c r="S11" s="38">
        <f>(+Q11+R11)/2</f>
        <v>20615.829740000547</v>
      </c>
      <c r="T11" s="36" t="s">
        <v>113</v>
      </c>
      <c r="U11" s="145">
        <f>IF(TYPE(VLOOKUP(U8,$A$9:$P$188,16,FALSE))=16,0,VLOOKUP(U8,$A$9:$P$188,16,FALSE))</f>
        <v>22524.76504000054</v>
      </c>
      <c r="V11" s="145">
        <f t="shared" ref="V11:AE11" si="11">IF(TYPE(VLOOKUP(V8,$A$9:$P$188,16,FALSE))=16,0,VLOOKUP(V8,$A$9:$P$188,16,FALSE))</f>
        <v>22142.977980000542</v>
      </c>
      <c r="W11" s="145">
        <f t="shared" si="11"/>
        <v>21761.190920000543</v>
      </c>
      <c r="X11" s="145">
        <f t="shared" si="11"/>
        <v>21379.403860000544</v>
      </c>
      <c r="Y11" s="145">
        <f t="shared" si="11"/>
        <v>20997.616800000545</v>
      </c>
      <c r="Z11" s="145">
        <f t="shared" si="11"/>
        <v>20615.829740000547</v>
      </c>
      <c r="AA11" s="145">
        <f t="shared" si="11"/>
        <v>20234.042680000548</v>
      </c>
      <c r="AB11" s="145">
        <f t="shared" si="11"/>
        <v>19852.255620000549</v>
      </c>
      <c r="AC11" s="145">
        <f t="shared" si="11"/>
        <v>19470.46856000055</v>
      </c>
      <c r="AD11" s="145">
        <f t="shared" si="11"/>
        <v>19088.681500000552</v>
      </c>
      <c r="AE11" s="145">
        <f t="shared" si="11"/>
        <v>18706.894440000553</v>
      </c>
    </row>
    <row r="12" spans="1:31">
      <c r="A12" s="30">
        <v>36008</v>
      </c>
      <c r="B12" s="3"/>
      <c r="C12" s="6">
        <v>4</v>
      </c>
      <c r="D12" s="29">
        <f t="shared" si="0"/>
        <v>1508</v>
      </c>
      <c r="E12" s="29">
        <f t="shared" si="6"/>
        <v>6032</v>
      </c>
      <c r="F12" s="29">
        <f t="shared" si="1"/>
        <v>-265451</v>
      </c>
      <c r="G12" s="34">
        <f>+Inputs!$D$2</f>
        <v>0.3795</v>
      </c>
      <c r="H12" s="2"/>
      <c r="I12" s="27">
        <f t="shared" si="7"/>
        <v>271483</v>
      </c>
      <c r="J12" s="27"/>
      <c r="K12" s="27">
        <f t="shared" si="2"/>
        <v>1508</v>
      </c>
      <c r="L12" s="27">
        <f t="shared" si="8"/>
        <v>6032</v>
      </c>
      <c r="M12" s="27">
        <f t="shared" si="3"/>
        <v>572.28600000000006</v>
      </c>
      <c r="N12" s="27">
        <f t="shared" si="4"/>
        <v>572.28600000000006</v>
      </c>
      <c r="O12" s="27">
        <f t="shared" si="9"/>
        <v>-100738.65450000003</v>
      </c>
      <c r="P12" s="27">
        <f t="shared" si="10"/>
        <v>100738.65450000003</v>
      </c>
      <c r="Q12" s="39"/>
      <c r="R12" s="40"/>
      <c r="S12" s="40"/>
      <c r="T12" s="36"/>
    </row>
    <row r="13" spans="1:31">
      <c r="A13" s="31">
        <v>36039</v>
      </c>
      <c r="B13" s="3"/>
      <c r="C13" s="6">
        <v>5</v>
      </c>
      <c r="D13" s="29">
        <f t="shared" si="0"/>
        <v>1508</v>
      </c>
      <c r="E13" s="29">
        <f t="shared" si="6"/>
        <v>7540</v>
      </c>
      <c r="F13" s="29">
        <f t="shared" si="1"/>
        <v>-263943</v>
      </c>
      <c r="G13" s="34">
        <f>+Inputs!$D$2</f>
        <v>0.3795</v>
      </c>
      <c r="H13" s="2"/>
      <c r="I13" s="27">
        <f t="shared" si="7"/>
        <v>271483</v>
      </c>
      <c r="J13" s="27"/>
      <c r="K13" s="27">
        <f t="shared" si="2"/>
        <v>1508</v>
      </c>
      <c r="L13" s="27">
        <f t="shared" si="8"/>
        <v>7540</v>
      </c>
      <c r="M13" s="27">
        <f t="shared" si="3"/>
        <v>572.28600000000006</v>
      </c>
      <c r="N13" s="27">
        <f t="shared" si="4"/>
        <v>572.28600000000006</v>
      </c>
      <c r="O13" s="27">
        <f t="shared" si="9"/>
        <v>-100166.36850000004</v>
      </c>
      <c r="P13" s="27">
        <f t="shared" si="10"/>
        <v>100166.36850000004</v>
      </c>
      <c r="Q13" s="38">
        <f>VLOOKUP(Q8,A36:P235,9)</f>
        <v>271483</v>
      </c>
      <c r="R13" s="38">
        <f>VLOOKUP(R8,A36:P235,9)</f>
        <v>271483</v>
      </c>
      <c r="S13" s="38">
        <f>+R13-Q13</f>
        <v>0</v>
      </c>
      <c r="T13" s="36" t="s">
        <v>70</v>
      </c>
    </row>
    <row r="14" spans="1:31">
      <c r="A14" s="30">
        <v>36069</v>
      </c>
      <c r="B14" s="3"/>
      <c r="C14" s="6">
        <v>6</v>
      </c>
      <c r="D14" s="29">
        <f t="shared" si="0"/>
        <v>1508</v>
      </c>
      <c r="E14" s="29">
        <f t="shared" si="6"/>
        <v>9048</v>
      </c>
      <c r="F14" s="29">
        <f t="shared" si="1"/>
        <v>-262435</v>
      </c>
      <c r="G14" s="34">
        <f>+Inputs!$D$2</f>
        <v>0.3795</v>
      </c>
      <c r="H14" s="2"/>
      <c r="I14" s="27">
        <f t="shared" si="7"/>
        <v>271483</v>
      </c>
      <c r="J14" s="27"/>
      <c r="K14" s="27">
        <f t="shared" si="2"/>
        <v>1508</v>
      </c>
      <c r="L14" s="27">
        <f t="shared" si="8"/>
        <v>9048</v>
      </c>
      <c r="M14" s="27">
        <f t="shared" si="3"/>
        <v>572.28600000000006</v>
      </c>
      <c r="N14" s="27">
        <f t="shared" si="4"/>
        <v>572.28600000000006</v>
      </c>
      <c r="O14" s="27">
        <f t="shared" si="9"/>
        <v>-99594.082500000048</v>
      </c>
      <c r="P14" s="27">
        <f t="shared" si="10"/>
        <v>99594.082500000048</v>
      </c>
      <c r="Q14" s="38">
        <f>VLOOKUP(Q8,A36:P235,12)</f>
        <v>211120</v>
      </c>
      <c r="R14" s="38">
        <f>VLOOKUP(R8,A36:P235,12)</f>
        <v>223192</v>
      </c>
      <c r="S14" s="38">
        <f>+R14-Q14</f>
        <v>12072</v>
      </c>
      <c r="T14" s="37" t="s">
        <v>93</v>
      </c>
    </row>
    <row r="15" spans="1:31">
      <c r="A15" s="31">
        <v>36100</v>
      </c>
      <c r="B15" s="3"/>
      <c r="C15" s="6">
        <v>7</v>
      </c>
      <c r="D15" s="29">
        <f t="shared" si="0"/>
        <v>1508</v>
      </c>
      <c r="E15" s="29">
        <f t="shared" si="6"/>
        <v>10556</v>
      </c>
      <c r="F15" s="29">
        <f t="shared" si="1"/>
        <v>-260927</v>
      </c>
      <c r="G15" s="34">
        <f>+Inputs!$D$2</f>
        <v>0.3795</v>
      </c>
      <c r="H15" s="2"/>
      <c r="I15" s="27">
        <f t="shared" si="7"/>
        <v>271483</v>
      </c>
      <c r="J15" s="27"/>
      <c r="K15" s="27">
        <f t="shared" si="2"/>
        <v>1508</v>
      </c>
      <c r="L15" s="27">
        <f t="shared" si="8"/>
        <v>10556</v>
      </c>
      <c r="M15" s="27">
        <f t="shared" si="3"/>
        <v>572.28600000000006</v>
      </c>
      <c r="N15" s="27">
        <f t="shared" si="4"/>
        <v>572.28600000000006</v>
      </c>
      <c r="O15" s="27">
        <f t="shared" si="9"/>
        <v>-99021.796500000055</v>
      </c>
      <c r="P15" s="27">
        <f t="shared" si="10"/>
        <v>99021.796500000055</v>
      </c>
    </row>
    <row r="16" spans="1:31">
      <c r="A16" s="30">
        <v>36130</v>
      </c>
      <c r="B16" s="3"/>
      <c r="C16" s="6">
        <v>8</v>
      </c>
      <c r="D16" s="29">
        <f t="shared" si="0"/>
        <v>1508</v>
      </c>
      <c r="E16" s="29">
        <f t="shared" si="6"/>
        <v>12064</v>
      </c>
      <c r="F16" s="29">
        <f t="shared" si="1"/>
        <v>-259419</v>
      </c>
      <c r="G16" s="34">
        <f>+Inputs!$D$2</f>
        <v>0.3795</v>
      </c>
      <c r="H16" s="2"/>
      <c r="I16" s="27">
        <f t="shared" si="7"/>
        <v>271483</v>
      </c>
      <c r="J16" s="27"/>
      <c r="K16" s="27">
        <f t="shared" si="2"/>
        <v>1508</v>
      </c>
      <c r="L16" s="27">
        <f t="shared" si="8"/>
        <v>12064</v>
      </c>
      <c r="M16" s="27">
        <f t="shared" si="3"/>
        <v>572.28600000000006</v>
      </c>
      <c r="N16" s="27">
        <f t="shared" si="4"/>
        <v>572.28600000000006</v>
      </c>
      <c r="O16" s="27">
        <f t="shared" si="9"/>
        <v>-98449.510500000062</v>
      </c>
      <c r="P16" s="27">
        <f t="shared" si="10"/>
        <v>98449.510500000062</v>
      </c>
      <c r="Q16" s="4"/>
      <c r="R16" s="4"/>
      <c r="S16" s="4"/>
    </row>
    <row r="17" spans="1:19">
      <c r="A17" s="31">
        <v>36161</v>
      </c>
      <c r="B17" s="3"/>
      <c r="C17" s="6">
        <v>9</v>
      </c>
      <c r="D17" s="29">
        <f t="shared" si="0"/>
        <v>1508</v>
      </c>
      <c r="E17" s="29">
        <f t="shared" si="6"/>
        <v>13572</v>
      </c>
      <c r="F17" s="29">
        <f t="shared" si="1"/>
        <v>-257911</v>
      </c>
      <c r="G17" s="34">
        <f>+Inputs!$D$2</f>
        <v>0.3795</v>
      </c>
      <c r="H17" s="2"/>
      <c r="I17" s="27">
        <f t="shared" si="7"/>
        <v>271483</v>
      </c>
      <c r="J17" s="27"/>
      <c r="K17" s="27">
        <f t="shared" si="2"/>
        <v>1508</v>
      </c>
      <c r="L17" s="27">
        <f t="shared" si="8"/>
        <v>13572</v>
      </c>
      <c r="M17" s="27">
        <f t="shared" si="3"/>
        <v>572.28600000000006</v>
      </c>
      <c r="N17" s="27">
        <f t="shared" si="4"/>
        <v>572.28600000000006</v>
      </c>
      <c r="O17" s="27">
        <f t="shared" si="9"/>
        <v>-97877.224500000069</v>
      </c>
      <c r="P17" s="27">
        <f t="shared" si="10"/>
        <v>97877.224500000069</v>
      </c>
      <c r="Q17" s="4"/>
      <c r="R17" s="4"/>
      <c r="S17" s="4"/>
    </row>
    <row r="18" spans="1:19">
      <c r="A18" s="30">
        <v>36192</v>
      </c>
      <c r="B18" s="3"/>
      <c r="C18" s="6">
        <v>10</v>
      </c>
      <c r="D18" s="29">
        <f t="shared" si="0"/>
        <v>1508</v>
      </c>
      <c r="E18" s="29">
        <f t="shared" si="6"/>
        <v>15080</v>
      </c>
      <c r="F18" s="29">
        <f t="shared" si="1"/>
        <v>-256403</v>
      </c>
      <c r="G18" s="34">
        <f>+Inputs!$D$2</f>
        <v>0.3795</v>
      </c>
      <c r="H18" s="2"/>
      <c r="I18" s="27">
        <f t="shared" si="7"/>
        <v>271483</v>
      </c>
      <c r="J18" s="27"/>
      <c r="K18" s="27">
        <f t="shared" si="2"/>
        <v>1508</v>
      </c>
      <c r="L18" s="27">
        <f t="shared" si="8"/>
        <v>15080</v>
      </c>
      <c r="M18" s="27">
        <f t="shared" si="3"/>
        <v>572.28600000000006</v>
      </c>
      <c r="N18" s="27">
        <f t="shared" si="4"/>
        <v>572.28600000000006</v>
      </c>
      <c r="O18" s="27">
        <f t="shared" si="9"/>
        <v>-97304.938500000077</v>
      </c>
      <c r="P18" s="27">
        <f t="shared" si="10"/>
        <v>97304.938500000077</v>
      </c>
      <c r="Q18" s="4"/>
      <c r="R18" s="4"/>
      <c r="S18" s="4"/>
    </row>
    <row r="19" spans="1:19">
      <c r="A19" s="31">
        <v>36220</v>
      </c>
      <c r="B19" s="3"/>
      <c r="C19" s="6">
        <v>11</v>
      </c>
      <c r="D19" s="29">
        <f t="shared" si="0"/>
        <v>1508</v>
      </c>
      <c r="E19" s="29">
        <f t="shared" si="6"/>
        <v>16588</v>
      </c>
      <c r="F19" s="29">
        <f t="shared" si="1"/>
        <v>-254895</v>
      </c>
      <c r="G19" s="34">
        <f>+Inputs!$D$2</f>
        <v>0.3795</v>
      </c>
      <c r="H19" s="2"/>
      <c r="I19" s="27">
        <f t="shared" si="7"/>
        <v>271483</v>
      </c>
      <c r="J19" s="27"/>
      <c r="K19" s="27">
        <f t="shared" si="2"/>
        <v>1508</v>
      </c>
      <c r="L19" s="27">
        <f t="shared" si="8"/>
        <v>16588</v>
      </c>
      <c r="M19" s="27">
        <f t="shared" si="3"/>
        <v>572.28600000000006</v>
      </c>
      <c r="N19" s="27">
        <f t="shared" si="4"/>
        <v>572.28600000000006</v>
      </c>
      <c r="O19" s="27">
        <f t="shared" si="9"/>
        <v>-96732.652500000084</v>
      </c>
      <c r="P19" s="27">
        <f t="shared" si="10"/>
        <v>96732.652500000084</v>
      </c>
      <c r="Q19" s="4"/>
      <c r="R19" s="4"/>
      <c r="S19" s="4"/>
    </row>
    <row r="20" spans="1:19">
      <c r="A20" s="30">
        <v>36251</v>
      </c>
      <c r="B20" s="3"/>
      <c r="C20" s="6">
        <v>12</v>
      </c>
      <c r="D20" s="29">
        <f t="shared" si="0"/>
        <v>1508</v>
      </c>
      <c r="E20" s="29">
        <f t="shared" si="6"/>
        <v>18096</v>
      </c>
      <c r="F20" s="29">
        <f t="shared" si="1"/>
        <v>-253387</v>
      </c>
      <c r="G20" s="34">
        <f>+Inputs!$D$2</f>
        <v>0.3795</v>
      </c>
      <c r="H20" s="2"/>
      <c r="I20" s="27">
        <f t="shared" si="7"/>
        <v>271483</v>
      </c>
      <c r="J20" s="27"/>
      <c r="K20" s="27">
        <f t="shared" si="2"/>
        <v>1508</v>
      </c>
      <c r="L20" s="27">
        <f t="shared" si="8"/>
        <v>18096</v>
      </c>
      <c r="M20" s="27">
        <f t="shared" si="3"/>
        <v>572.28600000000006</v>
      </c>
      <c r="N20" s="27">
        <f t="shared" si="4"/>
        <v>572.28600000000006</v>
      </c>
      <c r="O20" s="27">
        <f t="shared" si="9"/>
        <v>-96160.366500000091</v>
      </c>
      <c r="P20" s="27">
        <f t="shared" si="10"/>
        <v>96160.366500000091</v>
      </c>
      <c r="Q20" s="4"/>
      <c r="R20" s="4"/>
      <c r="S20" s="4"/>
    </row>
    <row r="21" spans="1:19">
      <c r="A21" s="31">
        <v>36281</v>
      </c>
      <c r="B21" s="3"/>
      <c r="C21" s="6">
        <v>13</v>
      </c>
      <c r="D21" s="29">
        <f t="shared" si="0"/>
        <v>1508</v>
      </c>
      <c r="E21" s="29">
        <f t="shared" si="6"/>
        <v>19604</v>
      </c>
      <c r="F21" s="29">
        <f t="shared" si="1"/>
        <v>-251879</v>
      </c>
      <c r="G21" s="34">
        <f>+Inputs!$D$2</f>
        <v>0.3795</v>
      </c>
      <c r="H21" s="2"/>
      <c r="I21" s="27">
        <f t="shared" si="7"/>
        <v>271483</v>
      </c>
      <c r="J21" s="27"/>
      <c r="K21" s="27">
        <f t="shared" si="2"/>
        <v>1508</v>
      </c>
      <c r="L21" s="27">
        <f t="shared" si="8"/>
        <v>19604</v>
      </c>
      <c r="M21" s="27">
        <f t="shared" si="3"/>
        <v>572.28600000000006</v>
      </c>
      <c r="N21" s="27">
        <f t="shared" si="4"/>
        <v>572.28600000000006</v>
      </c>
      <c r="O21" s="27">
        <f t="shared" si="9"/>
        <v>-95588.080500000098</v>
      </c>
      <c r="P21" s="27">
        <f t="shared" si="10"/>
        <v>95588.080500000098</v>
      </c>
      <c r="Q21" s="4"/>
      <c r="R21" s="4"/>
      <c r="S21" s="4"/>
    </row>
    <row r="22" spans="1:19">
      <c r="A22" s="30">
        <v>36312</v>
      </c>
      <c r="B22" s="3"/>
      <c r="C22" s="6">
        <v>14</v>
      </c>
      <c r="D22" s="29">
        <f t="shared" si="0"/>
        <v>1508</v>
      </c>
      <c r="E22" s="29">
        <f t="shared" si="6"/>
        <v>21112</v>
      </c>
      <c r="F22" s="29">
        <f t="shared" si="1"/>
        <v>-250371</v>
      </c>
      <c r="G22" s="34">
        <f>+Inputs!$D$2</f>
        <v>0.3795</v>
      </c>
      <c r="H22" s="2"/>
      <c r="I22" s="27">
        <f t="shared" si="7"/>
        <v>271483</v>
      </c>
      <c r="J22" s="27"/>
      <c r="K22" s="27">
        <f t="shared" si="2"/>
        <v>1508</v>
      </c>
      <c r="L22" s="27">
        <f t="shared" si="8"/>
        <v>21112</v>
      </c>
      <c r="M22" s="27">
        <f t="shared" si="3"/>
        <v>572.28600000000006</v>
      </c>
      <c r="N22" s="27">
        <f t="shared" si="4"/>
        <v>572.28600000000006</v>
      </c>
      <c r="O22" s="27">
        <f t="shared" si="9"/>
        <v>-95015.794500000105</v>
      </c>
      <c r="P22" s="27">
        <f t="shared" si="10"/>
        <v>95015.794500000105</v>
      </c>
      <c r="Q22" s="4"/>
      <c r="R22" s="4"/>
      <c r="S22" s="4"/>
    </row>
    <row r="23" spans="1:19">
      <c r="A23" s="31">
        <v>36342</v>
      </c>
      <c r="B23" s="3"/>
      <c r="C23" s="6">
        <v>15</v>
      </c>
      <c r="D23" s="29">
        <f t="shared" si="0"/>
        <v>1508</v>
      </c>
      <c r="E23" s="29">
        <f t="shared" si="6"/>
        <v>22620</v>
      </c>
      <c r="F23" s="29">
        <f t="shared" si="1"/>
        <v>-248863</v>
      </c>
      <c r="G23" s="34">
        <f>+Inputs!$D$2</f>
        <v>0.3795</v>
      </c>
      <c r="H23" s="2"/>
      <c r="I23" s="27">
        <f t="shared" si="7"/>
        <v>271483</v>
      </c>
      <c r="J23" s="27"/>
      <c r="K23" s="27">
        <f t="shared" si="2"/>
        <v>1508</v>
      </c>
      <c r="L23" s="27">
        <f t="shared" si="8"/>
        <v>22620</v>
      </c>
      <c r="M23" s="27">
        <f t="shared" si="3"/>
        <v>572.28600000000006</v>
      </c>
      <c r="N23" s="27">
        <f t="shared" si="4"/>
        <v>572.28600000000006</v>
      </c>
      <c r="O23" s="27">
        <f t="shared" si="9"/>
        <v>-94443.508500000113</v>
      </c>
      <c r="P23" s="27">
        <f t="shared" si="10"/>
        <v>94443.508500000113</v>
      </c>
      <c r="Q23" s="4"/>
      <c r="R23" s="4"/>
      <c r="S23" s="4"/>
    </row>
    <row r="24" spans="1:19">
      <c r="A24" s="30">
        <v>36373</v>
      </c>
      <c r="B24" s="3"/>
      <c r="C24" s="6">
        <v>16</v>
      </c>
      <c r="D24" s="29">
        <f t="shared" si="0"/>
        <v>1508</v>
      </c>
      <c r="E24" s="29">
        <f t="shared" si="6"/>
        <v>24128</v>
      </c>
      <c r="F24" s="29">
        <f t="shared" si="1"/>
        <v>-247355</v>
      </c>
      <c r="G24" s="34">
        <f>+Inputs!$D$2</f>
        <v>0.3795</v>
      </c>
      <c r="H24" s="2"/>
      <c r="I24" s="27">
        <f t="shared" si="7"/>
        <v>271483</v>
      </c>
      <c r="J24" s="27"/>
      <c r="K24" s="27">
        <f t="shared" si="2"/>
        <v>1508</v>
      </c>
      <c r="L24" s="27">
        <f t="shared" si="8"/>
        <v>24128</v>
      </c>
      <c r="M24" s="27">
        <f t="shared" si="3"/>
        <v>572.28600000000006</v>
      </c>
      <c r="N24" s="27">
        <f t="shared" si="4"/>
        <v>572.28600000000006</v>
      </c>
      <c r="O24" s="27">
        <f t="shared" si="9"/>
        <v>-93871.22250000012</v>
      </c>
      <c r="P24" s="27">
        <f t="shared" si="10"/>
        <v>93871.22250000012</v>
      </c>
      <c r="Q24" s="4"/>
      <c r="R24" s="4"/>
      <c r="S24" s="4"/>
    </row>
    <row r="25" spans="1:19">
      <c r="A25" s="31">
        <v>36404</v>
      </c>
      <c r="B25" s="3"/>
      <c r="C25" s="6">
        <v>17</v>
      </c>
      <c r="D25" s="29">
        <f t="shared" si="0"/>
        <v>1508</v>
      </c>
      <c r="E25" s="29">
        <f t="shared" si="6"/>
        <v>25636</v>
      </c>
      <c r="F25" s="29">
        <f t="shared" si="1"/>
        <v>-245847</v>
      </c>
      <c r="G25" s="34">
        <f>+Inputs!$D$2</f>
        <v>0.3795</v>
      </c>
      <c r="H25" s="2"/>
      <c r="I25" s="27">
        <f t="shared" si="7"/>
        <v>271483</v>
      </c>
      <c r="J25" s="27"/>
      <c r="K25" s="27">
        <f t="shared" si="2"/>
        <v>1508</v>
      </c>
      <c r="L25" s="27">
        <f t="shared" si="8"/>
        <v>25636</v>
      </c>
      <c r="M25" s="27">
        <f t="shared" si="3"/>
        <v>572.28600000000006</v>
      </c>
      <c r="N25" s="27">
        <f t="shared" si="4"/>
        <v>572.28600000000006</v>
      </c>
      <c r="O25" s="27">
        <f t="shared" si="9"/>
        <v>-93298.936500000127</v>
      </c>
      <c r="P25" s="27">
        <f t="shared" si="10"/>
        <v>93298.936500000127</v>
      </c>
      <c r="Q25" s="4"/>
      <c r="R25" s="4"/>
      <c r="S25" s="4"/>
    </row>
    <row r="26" spans="1:19">
      <c r="A26" s="30">
        <v>36434</v>
      </c>
      <c r="B26" s="3"/>
      <c r="C26" s="6">
        <v>18</v>
      </c>
      <c r="D26" s="29">
        <f t="shared" si="0"/>
        <v>1508</v>
      </c>
      <c r="E26" s="29">
        <f t="shared" si="6"/>
        <v>27144</v>
      </c>
      <c r="F26" s="29">
        <f t="shared" si="1"/>
        <v>-244339</v>
      </c>
      <c r="G26" s="34">
        <f>+Inputs!$D$2</f>
        <v>0.3795</v>
      </c>
      <c r="H26" s="2"/>
      <c r="I26" s="27">
        <f t="shared" si="7"/>
        <v>271483</v>
      </c>
      <c r="J26" s="27"/>
      <c r="K26" s="27">
        <f t="shared" si="2"/>
        <v>1508</v>
      </c>
      <c r="L26" s="27">
        <f t="shared" si="8"/>
        <v>27144</v>
      </c>
      <c r="M26" s="27">
        <f t="shared" si="3"/>
        <v>572.28600000000006</v>
      </c>
      <c r="N26" s="27">
        <f t="shared" si="4"/>
        <v>572.28600000000006</v>
      </c>
      <c r="O26" s="27">
        <f t="shared" si="9"/>
        <v>-92726.650500000134</v>
      </c>
      <c r="P26" s="27">
        <f t="shared" si="10"/>
        <v>92726.650500000134</v>
      </c>
      <c r="Q26" s="4"/>
      <c r="R26" s="4"/>
      <c r="S26" s="4"/>
    </row>
    <row r="27" spans="1:19">
      <c r="A27" s="31">
        <v>36465</v>
      </c>
      <c r="B27" s="3"/>
      <c r="C27" s="6">
        <v>19</v>
      </c>
      <c r="D27" s="29">
        <f t="shared" si="0"/>
        <v>1508</v>
      </c>
      <c r="E27" s="29">
        <f t="shared" si="6"/>
        <v>28652</v>
      </c>
      <c r="F27" s="29">
        <f t="shared" si="1"/>
        <v>-242831</v>
      </c>
      <c r="G27" s="34">
        <f>+Inputs!$D$2</f>
        <v>0.3795</v>
      </c>
      <c r="H27" s="2"/>
      <c r="I27" s="27">
        <f t="shared" si="7"/>
        <v>271483</v>
      </c>
      <c r="J27" s="27"/>
      <c r="K27" s="27">
        <f t="shared" si="2"/>
        <v>1508</v>
      </c>
      <c r="L27" s="27">
        <f t="shared" si="8"/>
        <v>28652</v>
      </c>
      <c r="M27" s="27">
        <f t="shared" si="3"/>
        <v>572.28600000000006</v>
      </c>
      <c r="N27" s="27">
        <f t="shared" si="4"/>
        <v>572.28600000000006</v>
      </c>
      <c r="O27" s="27">
        <f t="shared" si="9"/>
        <v>-92154.364500000142</v>
      </c>
      <c r="P27" s="27">
        <f t="shared" si="10"/>
        <v>92154.364500000142</v>
      </c>
      <c r="Q27" s="4"/>
      <c r="R27" s="4"/>
      <c r="S27" s="4"/>
    </row>
    <row r="28" spans="1:19">
      <c r="A28" s="30">
        <v>36495</v>
      </c>
      <c r="B28" s="3"/>
      <c r="C28" s="6">
        <v>20</v>
      </c>
      <c r="D28" s="29">
        <f t="shared" si="0"/>
        <v>1508</v>
      </c>
      <c r="E28" s="29">
        <f t="shared" si="6"/>
        <v>30160</v>
      </c>
      <c r="F28" s="29">
        <f t="shared" si="1"/>
        <v>-241323</v>
      </c>
      <c r="G28" s="34">
        <f>+Inputs!$D$2</f>
        <v>0.3795</v>
      </c>
      <c r="H28" s="2"/>
      <c r="I28" s="27">
        <f t="shared" si="7"/>
        <v>271483</v>
      </c>
      <c r="J28" s="27"/>
      <c r="K28" s="27">
        <f t="shared" si="2"/>
        <v>1508</v>
      </c>
      <c r="L28" s="27">
        <f t="shared" si="8"/>
        <v>30160</v>
      </c>
      <c r="M28" s="27">
        <f t="shared" si="3"/>
        <v>572.28600000000006</v>
      </c>
      <c r="N28" s="27">
        <f t="shared" si="4"/>
        <v>572.28600000000006</v>
      </c>
      <c r="O28" s="27">
        <f t="shared" si="9"/>
        <v>-91582.078500000149</v>
      </c>
      <c r="P28" s="27">
        <f t="shared" si="10"/>
        <v>91582.078500000149</v>
      </c>
      <c r="Q28" s="4"/>
      <c r="R28" s="4"/>
      <c r="S28" s="4"/>
    </row>
    <row r="29" spans="1:19">
      <c r="A29" s="31">
        <v>36526</v>
      </c>
      <c r="B29" s="3"/>
      <c r="C29" s="6">
        <v>21</v>
      </c>
      <c r="D29" s="29">
        <f t="shared" si="0"/>
        <v>1508</v>
      </c>
      <c r="E29" s="29">
        <f t="shared" si="6"/>
        <v>31668</v>
      </c>
      <c r="F29" s="29">
        <f t="shared" si="1"/>
        <v>-239815</v>
      </c>
      <c r="G29" s="34">
        <f>+Inputs!$D$2</f>
        <v>0.3795</v>
      </c>
      <c r="H29" s="2"/>
      <c r="I29" s="27">
        <f t="shared" si="7"/>
        <v>271483</v>
      </c>
      <c r="J29" s="27"/>
      <c r="K29" s="27">
        <f t="shared" si="2"/>
        <v>1508</v>
      </c>
      <c r="L29" s="27">
        <f t="shared" si="8"/>
        <v>31668</v>
      </c>
      <c r="M29" s="27">
        <f t="shared" si="3"/>
        <v>572.28600000000006</v>
      </c>
      <c r="N29" s="27">
        <f t="shared" si="4"/>
        <v>572.28600000000006</v>
      </c>
      <c r="O29" s="27">
        <f t="shared" si="9"/>
        <v>-91009.792500000156</v>
      </c>
      <c r="P29" s="27">
        <f t="shared" si="10"/>
        <v>91009.792500000156</v>
      </c>
      <c r="Q29" s="4"/>
      <c r="R29" s="4"/>
      <c r="S29" s="4"/>
    </row>
    <row r="30" spans="1:19">
      <c r="A30" s="30">
        <v>36557</v>
      </c>
      <c r="B30" s="3"/>
      <c r="C30" s="6">
        <v>22</v>
      </c>
      <c r="D30" s="29">
        <f t="shared" si="0"/>
        <v>1508</v>
      </c>
      <c r="E30" s="29">
        <f t="shared" si="6"/>
        <v>33176</v>
      </c>
      <c r="F30" s="29">
        <f t="shared" si="1"/>
        <v>-238307</v>
      </c>
      <c r="G30" s="34">
        <f>+Inputs!$D$2</f>
        <v>0.3795</v>
      </c>
      <c r="H30" s="2"/>
      <c r="I30" s="27">
        <f t="shared" si="7"/>
        <v>271483</v>
      </c>
      <c r="J30" s="27"/>
      <c r="K30" s="27">
        <f t="shared" si="2"/>
        <v>1508</v>
      </c>
      <c r="L30" s="27">
        <f t="shared" si="8"/>
        <v>33176</v>
      </c>
      <c r="M30" s="27">
        <f t="shared" si="3"/>
        <v>572.28600000000006</v>
      </c>
      <c r="N30" s="27">
        <f t="shared" si="4"/>
        <v>572.28600000000006</v>
      </c>
      <c r="O30" s="27">
        <f t="shared" si="9"/>
        <v>-90437.506500000163</v>
      </c>
      <c r="P30" s="27">
        <f t="shared" si="10"/>
        <v>90437.506500000163</v>
      </c>
      <c r="Q30" s="112"/>
    </row>
    <row r="31" spans="1:19">
      <c r="A31" s="31">
        <v>36586</v>
      </c>
      <c r="B31" s="3"/>
      <c r="C31" s="6">
        <v>23</v>
      </c>
      <c r="D31" s="29">
        <f t="shared" si="0"/>
        <v>1508</v>
      </c>
      <c r="E31" s="29">
        <f t="shared" si="6"/>
        <v>34684</v>
      </c>
      <c r="F31" s="29">
        <f t="shared" si="1"/>
        <v>-236799</v>
      </c>
      <c r="G31" s="34">
        <f>+Inputs!$D$2</f>
        <v>0.3795</v>
      </c>
      <c r="H31" s="2"/>
      <c r="I31" s="27">
        <f t="shared" si="7"/>
        <v>271483</v>
      </c>
      <c r="J31" s="27"/>
      <c r="K31" s="27">
        <f t="shared" si="2"/>
        <v>1508</v>
      </c>
      <c r="L31" s="27">
        <f t="shared" si="8"/>
        <v>34684</v>
      </c>
      <c r="M31" s="27">
        <f t="shared" si="3"/>
        <v>572.28600000000006</v>
      </c>
      <c r="N31" s="27">
        <f t="shared" si="4"/>
        <v>572.28600000000006</v>
      </c>
      <c r="O31" s="27">
        <f t="shared" si="9"/>
        <v>-89865.22050000017</v>
      </c>
      <c r="P31" s="27">
        <f t="shared" si="10"/>
        <v>89865.22050000017</v>
      </c>
      <c r="Q31" s="112"/>
    </row>
    <row r="32" spans="1:19">
      <c r="A32" s="30">
        <v>36617</v>
      </c>
      <c r="B32" s="3"/>
      <c r="C32" s="6">
        <v>24</v>
      </c>
      <c r="D32" s="29">
        <f t="shared" si="0"/>
        <v>1508</v>
      </c>
      <c r="E32" s="29">
        <f t="shared" si="6"/>
        <v>36192</v>
      </c>
      <c r="F32" s="29">
        <f t="shared" si="1"/>
        <v>-235291</v>
      </c>
      <c r="G32" s="34">
        <f>+Inputs!$D$2</f>
        <v>0.3795</v>
      </c>
      <c r="H32" s="2"/>
      <c r="I32" s="27">
        <f t="shared" si="7"/>
        <v>271483</v>
      </c>
      <c r="J32" s="27"/>
      <c r="K32" s="27">
        <f t="shared" si="2"/>
        <v>1508</v>
      </c>
      <c r="L32" s="27">
        <f t="shared" si="8"/>
        <v>36192</v>
      </c>
      <c r="M32" s="27">
        <f t="shared" si="3"/>
        <v>572.28600000000006</v>
      </c>
      <c r="N32" s="27">
        <f t="shared" si="4"/>
        <v>572.28600000000006</v>
      </c>
      <c r="O32" s="27">
        <f t="shared" si="9"/>
        <v>-89292.934500000178</v>
      </c>
      <c r="P32" s="27">
        <f t="shared" si="10"/>
        <v>89292.934500000178</v>
      </c>
      <c r="Q32" s="112"/>
    </row>
    <row r="33" spans="1:21">
      <c r="A33" s="31">
        <v>36647</v>
      </c>
      <c r="B33" s="3"/>
      <c r="C33" s="6">
        <v>25</v>
      </c>
      <c r="D33" s="29">
        <f t="shared" si="0"/>
        <v>1508</v>
      </c>
      <c r="E33" s="29">
        <f t="shared" si="6"/>
        <v>37700</v>
      </c>
      <c r="F33" s="29">
        <f t="shared" si="1"/>
        <v>-233783</v>
      </c>
      <c r="G33" s="34">
        <f>+Inputs!$D$2</f>
        <v>0.3795</v>
      </c>
      <c r="H33" s="2"/>
      <c r="I33" s="27">
        <f t="shared" si="7"/>
        <v>271483</v>
      </c>
      <c r="J33" s="27"/>
      <c r="K33" s="27">
        <f t="shared" si="2"/>
        <v>1508</v>
      </c>
      <c r="L33" s="27">
        <f t="shared" si="8"/>
        <v>37700</v>
      </c>
      <c r="M33" s="27">
        <f t="shared" si="3"/>
        <v>572.28600000000006</v>
      </c>
      <c r="N33" s="27">
        <f t="shared" si="4"/>
        <v>572.28600000000006</v>
      </c>
      <c r="O33" s="27">
        <f t="shared" si="9"/>
        <v>-88720.648500000185</v>
      </c>
      <c r="P33" s="27">
        <f t="shared" si="10"/>
        <v>88720.648500000185</v>
      </c>
      <c r="Q33" s="112"/>
    </row>
    <row r="34" spans="1:21">
      <c r="A34" s="30">
        <v>36678</v>
      </c>
      <c r="B34" s="3"/>
      <c r="C34" s="6">
        <v>26</v>
      </c>
      <c r="D34" s="29">
        <f t="shared" si="0"/>
        <v>1508</v>
      </c>
      <c r="E34" s="29">
        <f t="shared" si="6"/>
        <v>39208</v>
      </c>
      <c r="F34" s="29">
        <f t="shared" si="1"/>
        <v>-232275</v>
      </c>
      <c r="G34" s="34">
        <f>+Inputs!$D$2</f>
        <v>0.3795</v>
      </c>
      <c r="H34" s="2"/>
      <c r="I34" s="27">
        <f t="shared" si="7"/>
        <v>271483</v>
      </c>
      <c r="J34" s="27"/>
      <c r="K34" s="27">
        <f t="shared" si="2"/>
        <v>1508</v>
      </c>
      <c r="L34" s="27">
        <f t="shared" si="8"/>
        <v>39208</v>
      </c>
      <c r="M34" s="27">
        <f t="shared" si="3"/>
        <v>572.28600000000006</v>
      </c>
      <c r="N34" s="27">
        <f t="shared" si="4"/>
        <v>572.28600000000006</v>
      </c>
      <c r="O34" s="27">
        <f t="shared" si="9"/>
        <v>-88148.362500000192</v>
      </c>
      <c r="P34" s="27">
        <f t="shared" si="10"/>
        <v>88148.362500000192</v>
      </c>
      <c r="Q34" s="112"/>
    </row>
    <row r="35" spans="1:21">
      <c r="A35" s="31">
        <v>36708</v>
      </c>
      <c r="B35" s="3"/>
      <c r="C35" s="6">
        <v>27</v>
      </c>
      <c r="D35" s="29">
        <f t="shared" si="0"/>
        <v>1508</v>
      </c>
      <c r="E35" s="29">
        <f t="shared" si="6"/>
        <v>40716</v>
      </c>
      <c r="F35" s="29">
        <f t="shared" si="1"/>
        <v>-230767</v>
      </c>
      <c r="G35" s="34">
        <f>+Inputs!$D$2</f>
        <v>0.3795</v>
      </c>
      <c r="H35" s="2"/>
      <c r="I35" s="27">
        <f t="shared" si="7"/>
        <v>271483</v>
      </c>
      <c r="J35" s="27"/>
      <c r="K35" s="27">
        <f t="shared" si="2"/>
        <v>1508</v>
      </c>
      <c r="L35" s="27">
        <f t="shared" si="8"/>
        <v>40716</v>
      </c>
      <c r="M35" s="27">
        <f t="shared" si="3"/>
        <v>572.28600000000006</v>
      </c>
      <c r="N35" s="27">
        <f t="shared" si="4"/>
        <v>572.28600000000006</v>
      </c>
      <c r="O35" s="27">
        <f t="shared" si="9"/>
        <v>-87576.076500000199</v>
      </c>
      <c r="P35" s="27">
        <f t="shared" si="10"/>
        <v>87576.076500000199</v>
      </c>
    </row>
    <row r="36" spans="1:21">
      <c r="A36" s="30">
        <v>36739</v>
      </c>
      <c r="B36" s="3"/>
      <c r="C36" s="6">
        <v>28</v>
      </c>
      <c r="D36" s="29">
        <f t="shared" si="0"/>
        <v>1508</v>
      </c>
      <c r="E36" s="29">
        <f t="shared" si="6"/>
        <v>42224</v>
      </c>
      <c r="F36" s="29">
        <f t="shared" si="1"/>
        <v>-229259</v>
      </c>
      <c r="G36" s="34">
        <f>+Inputs!$D$2</f>
        <v>0.3795</v>
      </c>
      <c r="H36" s="2"/>
      <c r="I36" s="27">
        <f t="shared" si="7"/>
        <v>271483</v>
      </c>
      <c r="J36" s="27"/>
      <c r="K36" s="27">
        <f t="shared" si="2"/>
        <v>1508</v>
      </c>
      <c r="L36" s="27">
        <f t="shared" si="8"/>
        <v>42224</v>
      </c>
      <c r="M36" s="27">
        <f t="shared" si="3"/>
        <v>572.28600000000006</v>
      </c>
      <c r="N36" s="27">
        <f t="shared" si="4"/>
        <v>572.28600000000006</v>
      </c>
      <c r="O36" s="27">
        <f t="shared" si="9"/>
        <v>-87003.790500000207</v>
      </c>
      <c r="P36" s="27">
        <f t="shared" si="10"/>
        <v>87003.790500000207</v>
      </c>
    </row>
    <row r="37" spans="1:21">
      <c r="A37" s="31">
        <v>36770</v>
      </c>
      <c r="B37" s="3"/>
      <c r="C37" s="6">
        <v>29</v>
      </c>
      <c r="D37" s="29">
        <f t="shared" si="0"/>
        <v>1508</v>
      </c>
      <c r="E37" s="29">
        <f t="shared" si="6"/>
        <v>43732</v>
      </c>
      <c r="F37" s="29">
        <f t="shared" si="1"/>
        <v>-227751</v>
      </c>
      <c r="G37" s="34">
        <f>+Inputs!$D$2</f>
        <v>0.3795</v>
      </c>
      <c r="H37" s="2"/>
      <c r="I37" s="27">
        <f t="shared" si="7"/>
        <v>271483</v>
      </c>
      <c r="J37" s="27"/>
      <c r="K37" s="27">
        <f t="shared" si="2"/>
        <v>1508</v>
      </c>
      <c r="L37" s="27">
        <f t="shared" si="8"/>
        <v>43732</v>
      </c>
      <c r="M37" s="27">
        <f t="shared" si="3"/>
        <v>572.28600000000006</v>
      </c>
      <c r="N37" s="27">
        <f t="shared" si="4"/>
        <v>572.28600000000006</v>
      </c>
      <c r="O37" s="27">
        <f t="shared" si="9"/>
        <v>-86431.504500000214</v>
      </c>
      <c r="P37" s="27">
        <f t="shared" si="10"/>
        <v>86431.504500000214</v>
      </c>
    </row>
    <row r="38" spans="1:21">
      <c r="A38" s="30">
        <v>36800</v>
      </c>
      <c r="B38" s="3"/>
      <c r="C38" s="6">
        <v>30</v>
      </c>
      <c r="D38" s="29">
        <f t="shared" si="0"/>
        <v>1508</v>
      </c>
      <c r="E38" s="29">
        <f t="shared" si="6"/>
        <v>45240</v>
      </c>
      <c r="F38" s="29">
        <f t="shared" si="1"/>
        <v>-226243</v>
      </c>
      <c r="G38" s="34">
        <f>+Inputs!$D$2</f>
        <v>0.3795</v>
      </c>
      <c r="H38" s="2"/>
      <c r="I38" s="27">
        <f t="shared" si="7"/>
        <v>271483</v>
      </c>
      <c r="J38" s="27"/>
      <c r="K38" s="27">
        <f t="shared" si="2"/>
        <v>1508</v>
      </c>
      <c r="L38" s="27">
        <f t="shared" si="8"/>
        <v>45240</v>
      </c>
      <c r="M38" s="27">
        <f t="shared" si="3"/>
        <v>572.28600000000006</v>
      </c>
      <c r="N38" s="27">
        <f t="shared" si="4"/>
        <v>572.28600000000006</v>
      </c>
      <c r="O38" s="27">
        <f t="shared" si="9"/>
        <v>-85859.218500000221</v>
      </c>
      <c r="P38" s="27">
        <f t="shared" si="10"/>
        <v>85859.218500000221</v>
      </c>
    </row>
    <row r="39" spans="1:21">
      <c r="A39" s="31">
        <v>36831</v>
      </c>
      <c r="B39" s="2"/>
      <c r="C39" s="6">
        <v>31</v>
      </c>
      <c r="D39" s="29">
        <f t="shared" si="0"/>
        <v>1508</v>
      </c>
      <c r="E39" s="29">
        <f t="shared" si="6"/>
        <v>46748</v>
      </c>
      <c r="F39" s="29">
        <f t="shared" si="1"/>
        <v>-224735</v>
      </c>
      <c r="G39" s="34">
        <f>+Inputs!$D$2</f>
        <v>0.3795</v>
      </c>
      <c r="H39" s="2"/>
      <c r="I39" s="27">
        <f t="shared" si="7"/>
        <v>271483</v>
      </c>
      <c r="J39" s="27"/>
      <c r="K39" s="27">
        <f t="shared" si="2"/>
        <v>1508</v>
      </c>
      <c r="L39" s="27">
        <f t="shared" si="8"/>
        <v>46748</v>
      </c>
      <c r="M39" s="27">
        <f t="shared" si="3"/>
        <v>572.28600000000006</v>
      </c>
      <c r="N39" s="27">
        <f t="shared" si="4"/>
        <v>572.28600000000006</v>
      </c>
      <c r="O39" s="27">
        <f t="shared" si="9"/>
        <v>-85286.932500000228</v>
      </c>
      <c r="P39" s="27">
        <f t="shared" si="10"/>
        <v>85286.932500000228</v>
      </c>
    </row>
    <row r="40" spans="1:21">
      <c r="A40" s="30">
        <v>36861</v>
      </c>
      <c r="B40" s="2"/>
      <c r="C40" s="6">
        <v>32</v>
      </c>
      <c r="D40" s="29">
        <f t="shared" si="0"/>
        <v>1508</v>
      </c>
      <c r="E40" s="29">
        <f t="shared" si="6"/>
        <v>48256</v>
      </c>
      <c r="F40" s="29">
        <f t="shared" si="1"/>
        <v>-223227</v>
      </c>
      <c r="G40" s="34">
        <f>+Inputs!$D$2</f>
        <v>0.3795</v>
      </c>
      <c r="H40" s="2"/>
      <c r="I40" s="27">
        <f t="shared" si="7"/>
        <v>271483</v>
      </c>
      <c r="J40" s="2"/>
      <c r="K40" s="27">
        <f t="shared" si="2"/>
        <v>1508</v>
      </c>
      <c r="L40" s="27">
        <f t="shared" si="8"/>
        <v>48256</v>
      </c>
      <c r="M40" s="27">
        <f t="shared" si="3"/>
        <v>572.28600000000006</v>
      </c>
      <c r="N40" s="27">
        <f t="shared" si="4"/>
        <v>572.28600000000006</v>
      </c>
      <c r="O40" s="27">
        <f t="shared" si="9"/>
        <v>-84714.646500000235</v>
      </c>
      <c r="P40" s="27">
        <f t="shared" si="10"/>
        <v>84714.646500000235</v>
      </c>
    </row>
    <row r="41" spans="1:21">
      <c r="A41" s="31">
        <v>36892</v>
      </c>
      <c r="C41" s="6">
        <v>33</v>
      </c>
      <c r="D41" s="29">
        <f t="shared" ref="D41:D72" si="12">ROUND(-(+$B$9/180)*1,0)</f>
        <v>1508</v>
      </c>
      <c r="E41" s="29">
        <f t="shared" si="6"/>
        <v>49764</v>
      </c>
      <c r="F41" s="29">
        <f t="shared" ref="F41:F72" si="13">$B$9+E41</f>
        <v>-221719</v>
      </c>
      <c r="G41" s="34">
        <f>+Inputs!$D$2</f>
        <v>0.3795</v>
      </c>
      <c r="I41" s="27">
        <f t="shared" si="7"/>
        <v>271483</v>
      </c>
      <c r="K41" s="27">
        <f t="shared" ref="K41:K72" si="14">D41</f>
        <v>1508</v>
      </c>
      <c r="L41" s="27">
        <f t="shared" si="8"/>
        <v>49764</v>
      </c>
      <c r="M41" s="27">
        <f t="shared" ref="M41:M72" si="15">K41*G41</f>
        <v>572.28600000000006</v>
      </c>
      <c r="N41" s="27">
        <f t="shared" ref="N41:N72" si="16">M41-J41</f>
        <v>572.28600000000006</v>
      </c>
      <c r="O41" s="27">
        <f t="shared" si="9"/>
        <v>-84142.360500000243</v>
      </c>
      <c r="P41" s="27">
        <f t="shared" si="10"/>
        <v>84142.360500000243</v>
      </c>
    </row>
    <row r="42" spans="1:21">
      <c r="A42" s="30">
        <v>36923</v>
      </c>
      <c r="C42" s="6">
        <v>34</v>
      </c>
      <c r="D42" s="29">
        <f t="shared" si="12"/>
        <v>1508</v>
      </c>
      <c r="E42" s="29">
        <f t="shared" ref="E42:E73" si="17">+E41+D42</f>
        <v>51272</v>
      </c>
      <c r="F42" s="29">
        <f t="shared" si="13"/>
        <v>-220211</v>
      </c>
      <c r="G42" s="34">
        <f>+Inputs!$D$2</f>
        <v>0.3795</v>
      </c>
      <c r="I42" s="27">
        <f t="shared" ref="I42:I73" si="18">+I41+H42</f>
        <v>271483</v>
      </c>
      <c r="K42" s="27">
        <f t="shared" si="14"/>
        <v>1508</v>
      </c>
      <c r="L42" s="27">
        <f t="shared" ref="L42:L73" si="19">+L41+K42</f>
        <v>51272</v>
      </c>
      <c r="M42" s="27">
        <f t="shared" si="15"/>
        <v>572.28600000000006</v>
      </c>
      <c r="N42" s="27">
        <f t="shared" si="16"/>
        <v>572.28600000000006</v>
      </c>
      <c r="O42" s="27">
        <f t="shared" ref="O42:O73" si="20">+O41+N42</f>
        <v>-83570.07450000025</v>
      </c>
      <c r="P42" s="27">
        <f t="shared" ref="P42:P73" si="21">P41-N42</f>
        <v>83570.07450000025</v>
      </c>
    </row>
    <row r="43" spans="1:21">
      <c r="A43" s="31">
        <v>36951</v>
      </c>
      <c r="C43" s="6">
        <v>35</v>
      </c>
      <c r="D43" s="29">
        <f t="shared" si="12"/>
        <v>1508</v>
      </c>
      <c r="E43" s="29">
        <f t="shared" si="17"/>
        <v>52780</v>
      </c>
      <c r="F43" s="29">
        <f t="shared" si="13"/>
        <v>-218703</v>
      </c>
      <c r="G43" s="34">
        <f>+Inputs!$D$2</f>
        <v>0.3795</v>
      </c>
      <c r="I43" s="27">
        <f t="shared" si="18"/>
        <v>271483</v>
      </c>
      <c r="K43" s="27">
        <f t="shared" si="14"/>
        <v>1508</v>
      </c>
      <c r="L43" s="27">
        <f t="shared" si="19"/>
        <v>52780</v>
      </c>
      <c r="M43" s="27">
        <f t="shared" si="15"/>
        <v>572.28600000000006</v>
      </c>
      <c r="N43" s="27">
        <f t="shared" si="16"/>
        <v>572.28600000000006</v>
      </c>
      <c r="O43" s="27">
        <f t="shared" si="20"/>
        <v>-82997.788500000257</v>
      </c>
      <c r="P43" s="27">
        <f t="shared" si="21"/>
        <v>82997.788500000257</v>
      </c>
    </row>
    <row r="44" spans="1:21">
      <c r="A44" s="30">
        <v>36982</v>
      </c>
      <c r="C44" s="6">
        <v>36</v>
      </c>
      <c r="D44" s="29">
        <f t="shared" si="12"/>
        <v>1508</v>
      </c>
      <c r="E44" s="29">
        <f t="shared" si="17"/>
        <v>54288</v>
      </c>
      <c r="F44" s="29">
        <f t="shared" si="13"/>
        <v>-217195</v>
      </c>
      <c r="G44" s="34">
        <f>+Inputs!$D$2</f>
        <v>0.3795</v>
      </c>
      <c r="I44" s="27">
        <f t="shared" si="18"/>
        <v>271483</v>
      </c>
      <c r="K44" s="27">
        <f t="shared" si="14"/>
        <v>1508</v>
      </c>
      <c r="L44" s="27">
        <f t="shared" si="19"/>
        <v>54288</v>
      </c>
      <c r="M44" s="27">
        <f t="shared" si="15"/>
        <v>572.28600000000006</v>
      </c>
      <c r="N44" s="27">
        <f t="shared" si="16"/>
        <v>572.28600000000006</v>
      </c>
      <c r="O44" s="27">
        <f t="shared" si="20"/>
        <v>-82425.502500000264</v>
      </c>
      <c r="P44" s="27">
        <f t="shared" si="21"/>
        <v>82425.502500000264</v>
      </c>
      <c r="U44" s="98"/>
    </row>
    <row r="45" spans="1:21">
      <c r="A45" s="31">
        <v>37012</v>
      </c>
      <c r="C45" s="6">
        <v>37</v>
      </c>
      <c r="D45" s="29">
        <f t="shared" si="12"/>
        <v>1508</v>
      </c>
      <c r="E45" s="29">
        <f t="shared" si="17"/>
        <v>55796</v>
      </c>
      <c r="F45" s="29">
        <f t="shared" si="13"/>
        <v>-215687</v>
      </c>
      <c r="G45" s="34">
        <f>+Inputs!$D$2</f>
        <v>0.3795</v>
      </c>
      <c r="I45" s="27">
        <f t="shared" si="18"/>
        <v>271483</v>
      </c>
      <c r="K45" s="27">
        <f t="shared" si="14"/>
        <v>1508</v>
      </c>
      <c r="L45" s="27">
        <f t="shared" si="19"/>
        <v>55796</v>
      </c>
      <c r="M45" s="27">
        <f t="shared" si="15"/>
        <v>572.28600000000006</v>
      </c>
      <c r="N45" s="27">
        <f t="shared" si="16"/>
        <v>572.28600000000006</v>
      </c>
      <c r="O45" s="27">
        <f t="shared" si="20"/>
        <v>-81853.216500000271</v>
      </c>
      <c r="P45" s="27">
        <f t="shared" si="21"/>
        <v>81853.216500000271</v>
      </c>
      <c r="U45" s="98"/>
    </row>
    <row r="46" spans="1:21">
      <c r="A46" s="30">
        <v>37043</v>
      </c>
      <c r="C46" s="6">
        <v>38</v>
      </c>
      <c r="D46" s="29">
        <f t="shared" si="12"/>
        <v>1508</v>
      </c>
      <c r="E46" s="29">
        <f t="shared" si="17"/>
        <v>57304</v>
      </c>
      <c r="F46" s="29">
        <f t="shared" si="13"/>
        <v>-214179</v>
      </c>
      <c r="G46" s="34">
        <f>+Inputs!$D$2</f>
        <v>0.3795</v>
      </c>
      <c r="I46" s="27">
        <f t="shared" si="18"/>
        <v>271483</v>
      </c>
      <c r="K46" s="27">
        <f t="shared" si="14"/>
        <v>1508</v>
      </c>
      <c r="L46" s="27">
        <f t="shared" si="19"/>
        <v>57304</v>
      </c>
      <c r="M46" s="27">
        <f t="shared" si="15"/>
        <v>572.28600000000006</v>
      </c>
      <c r="N46" s="27">
        <f t="shared" si="16"/>
        <v>572.28600000000006</v>
      </c>
      <c r="O46" s="27">
        <f t="shared" si="20"/>
        <v>-81280.930500000279</v>
      </c>
      <c r="P46" s="27">
        <f t="shared" si="21"/>
        <v>81280.930500000279</v>
      </c>
      <c r="U46" s="98"/>
    </row>
    <row r="47" spans="1:21">
      <c r="A47" s="31">
        <v>37073</v>
      </c>
      <c r="C47" s="6">
        <v>39</v>
      </c>
      <c r="D47" s="29">
        <f t="shared" si="12"/>
        <v>1508</v>
      </c>
      <c r="E47" s="29">
        <f t="shared" si="17"/>
        <v>58812</v>
      </c>
      <c r="F47" s="29">
        <f t="shared" si="13"/>
        <v>-212671</v>
      </c>
      <c r="G47" s="34">
        <f>+Inputs!$D$2</f>
        <v>0.3795</v>
      </c>
      <c r="I47" s="27">
        <f t="shared" si="18"/>
        <v>271483</v>
      </c>
      <c r="K47" s="27">
        <f t="shared" si="14"/>
        <v>1508</v>
      </c>
      <c r="L47" s="27">
        <f t="shared" si="19"/>
        <v>58812</v>
      </c>
      <c r="M47" s="27">
        <f t="shared" si="15"/>
        <v>572.28600000000006</v>
      </c>
      <c r="N47" s="27">
        <f t="shared" si="16"/>
        <v>572.28600000000006</v>
      </c>
      <c r="O47" s="27">
        <f t="shared" si="20"/>
        <v>-80708.644500000286</v>
      </c>
      <c r="P47" s="27">
        <f t="shared" si="21"/>
        <v>80708.644500000286</v>
      </c>
      <c r="U47" s="98"/>
    </row>
    <row r="48" spans="1:21">
      <c r="A48" s="30">
        <v>37104</v>
      </c>
      <c r="C48" s="6">
        <v>40</v>
      </c>
      <c r="D48" s="29">
        <f t="shared" si="12"/>
        <v>1508</v>
      </c>
      <c r="E48" s="29">
        <f t="shared" si="17"/>
        <v>60320</v>
      </c>
      <c r="F48" s="29">
        <f t="shared" si="13"/>
        <v>-211163</v>
      </c>
      <c r="G48" s="34">
        <f>+Inputs!$D$2</f>
        <v>0.3795</v>
      </c>
      <c r="I48" s="27">
        <f t="shared" si="18"/>
        <v>271483</v>
      </c>
      <c r="K48" s="27">
        <f t="shared" si="14"/>
        <v>1508</v>
      </c>
      <c r="L48" s="27">
        <f t="shared" si="19"/>
        <v>60320</v>
      </c>
      <c r="M48" s="27">
        <f t="shared" si="15"/>
        <v>572.28600000000006</v>
      </c>
      <c r="N48" s="27">
        <f t="shared" si="16"/>
        <v>572.28600000000006</v>
      </c>
      <c r="O48" s="27">
        <f t="shared" si="20"/>
        <v>-80136.358500000293</v>
      </c>
      <c r="P48" s="27">
        <f t="shared" si="21"/>
        <v>80136.358500000293</v>
      </c>
      <c r="U48" s="98"/>
    </row>
    <row r="49" spans="1:21">
      <c r="A49" s="31">
        <v>37135</v>
      </c>
      <c r="C49" s="6">
        <v>41</v>
      </c>
      <c r="D49" s="29">
        <f t="shared" si="12"/>
        <v>1508</v>
      </c>
      <c r="E49" s="29">
        <f t="shared" si="17"/>
        <v>61828</v>
      </c>
      <c r="F49" s="29">
        <f t="shared" si="13"/>
        <v>-209655</v>
      </c>
      <c r="G49" s="34">
        <f>+Inputs!$D$2</f>
        <v>0.3795</v>
      </c>
      <c r="I49" s="27">
        <f t="shared" si="18"/>
        <v>271483</v>
      </c>
      <c r="K49" s="27">
        <f t="shared" si="14"/>
        <v>1508</v>
      </c>
      <c r="L49" s="27">
        <f t="shared" si="19"/>
        <v>61828</v>
      </c>
      <c r="M49" s="27">
        <f t="shared" si="15"/>
        <v>572.28600000000006</v>
      </c>
      <c r="N49" s="27">
        <f t="shared" si="16"/>
        <v>572.28600000000006</v>
      </c>
      <c r="O49" s="27">
        <f t="shared" si="20"/>
        <v>-79564.0725000003</v>
      </c>
      <c r="P49" s="27">
        <f t="shared" si="21"/>
        <v>79564.0725000003</v>
      </c>
      <c r="U49" s="98"/>
    </row>
    <row r="50" spans="1:21">
      <c r="A50" s="30">
        <v>37165</v>
      </c>
      <c r="C50" s="6">
        <v>42</v>
      </c>
      <c r="D50" s="29">
        <f t="shared" si="12"/>
        <v>1508</v>
      </c>
      <c r="E50" s="29">
        <f t="shared" si="17"/>
        <v>63336</v>
      </c>
      <c r="F50" s="29">
        <f t="shared" si="13"/>
        <v>-208147</v>
      </c>
      <c r="G50" s="34">
        <f>+Inputs!$D$2</f>
        <v>0.3795</v>
      </c>
      <c r="I50" s="27">
        <f t="shared" si="18"/>
        <v>271483</v>
      </c>
      <c r="K50" s="27">
        <f t="shared" si="14"/>
        <v>1508</v>
      </c>
      <c r="L50" s="27">
        <f t="shared" si="19"/>
        <v>63336</v>
      </c>
      <c r="M50" s="27">
        <f t="shared" si="15"/>
        <v>572.28600000000006</v>
      </c>
      <c r="N50" s="27">
        <f t="shared" si="16"/>
        <v>572.28600000000006</v>
      </c>
      <c r="O50" s="27">
        <f t="shared" si="20"/>
        <v>-78991.786500000308</v>
      </c>
      <c r="P50" s="27">
        <f t="shared" si="21"/>
        <v>78991.786500000308</v>
      </c>
      <c r="U50" s="98"/>
    </row>
    <row r="51" spans="1:21">
      <c r="A51" s="31">
        <v>37196</v>
      </c>
      <c r="C51" s="6">
        <v>43</v>
      </c>
      <c r="D51" s="29">
        <f t="shared" si="12"/>
        <v>1508</v>
      </c>
      <c r="E51" s="29">
        <f t="shared" si="17"/>
        <v>64844</v>
      </c>
      <c r="F51" s="29">
        <f t="shared" si="13"/>
        <v>-206639</v>
      </c>
      <c r="G51" s="34">
        <f>+Inputs!$D$2</f>
        <v>0.3795</v>
      </c>
      <c r="I51" s="27">
        <f t="shared" si="18"/>
        <v>271483</v>
      </c>
      <c r="K51" s="27">
        <f t="shared" si="14"/>
        <v>1508</v>
      </c>
      <c r="L51" s="27">
        <f t="shared" si="19"/>
        <v>64844</v>
      </c>
      <c r="M51" s="27">
        <f t="shared" si="15"/>
        <v>572.28600000000006</v>
      </c>
      <c r="N51" s="27">
        <f t="shared" si="16"/>
        <v>572.28600000000006</v>
      </c>
      <c r="O51" s="27">
        <f t="shared" si="20"/>
        <v>-78419.500500000315</v>
      </c>
      <c r="P51" s="27">
        <f t="shared" si="21"/>
        <v>78419.500500000315</v>
      </c>
      <c r="U51" s="98"/>
    </row>
    <row r="52" spans="1:21">
      <c r="A52" s="30">
        <v>37226</v>
      </c>
      <c r="C52" s="6">
        <v>44</v>
      </c>
      <c r="D52" s="29">
        <f t="shared" si="12"/>
        <v>1508</v>
      </c>
      <c r="E52" s="29">
        <f t="shared" si="17"/>
        <v>66352</v>
      </c>
      <c r="F52" s="29">
        <f t="shared" si="13"/>
        <v>-205131</v>
      </c>
      <c r="G52" s="34">
        <f>+Inputs!$D$2</f>
        <v>0.3795</v>
      </c>
      <c r="I52" s="27">
        <f t="shared" si="18"/>
        <v>271483</v>
      </c>
      <c r="K52" s="27">
        <f t="shared" si="14"/>
        <v>1508</v>
      </c>
      <c r="L52" s="27">
        <f t="shared" si="19"/>
        <v>66352</v>
      </c>
      <c r="M52" s="27">
        <f t="shared" si="15"/>
        <v>572.28600000000006</v>
      </c>
      <c r="N52" s="27">
        <f t="shared" si="16"/>
        <v>572.28600000000006</v>
      </c>
      <c r="O52" s="27">
        <f t="shared" si="20"/>
        <v>-77847.214500000322</v>
      </c>
      <c r="P52" s="27">
        <f t="shared" si="21"/>
        <v>77847.214500000322</v>
      </c>
      <c r="U52" s="98"/>
    </row>
    <row r="53" spans="1:21">
      <c r="A53" s="31">
        <v>37257</v>
      </c>
      <c r="C53" s="6">
        <v>45</v>
      </c>
      <c r="D53" s="29">
        <f t="shared" si="12"/>
        <v>1508</v>
      </c>
      <c r="E53" s="29">
        <f t="shared" si="17"/>
        <v>67860</v>
      </c>
      <c r="F53" s="29">
        <f t="shared" si="13"/>
        <v>-203623</v>
      </c>
      <c r="G53" s="34">
        <f>+Inputs!$D$2</f>
        <v>0.3795</v>
      </c>
      <c r="I53" s="27">
        <f t="shared" si="18"/>
        <v>271483</v>
      </c>
      <c r="K53" s="27">
        <f t="shared" si="14"/>
        <v>1508</v>
      </c>
      <c r="L53" s="27">
        <f t="shared" si="19"/>
        <v>67860</v>
      </c>
      <c r="M53" s="27">
        <f t="shared" si="15"/>
        <v>572.28600000000006</v>
      </c>
      <c r="N53" s="27">
        <f t="shared" si="16"/>
        <v>572.28600000000006</v>
      </c>
      <c r="O53" s="27">
        <f t="shared" si="20"/>
        <v>-77274.928500000329</v>
      </c>
      <c r="P53" s="27">
        <f t="shared" si="21"/>
        <v>77274.928500000329</v>
      </c>
      <c r="U53" s="98"/>
    </row>
    <row r="54" spans="1:21">
      <c r="A54" s="30">
        <v>37288</v>
      </c>
      <c r="C54" s="6">
        <v>46</v>
      </c>
      <c r="D54" s="29">
        <f t="shared" si="12"/>
        <v>1508</v>
      </c>
      <c r="E54" s="29">
        <f t="shared" si="17"/>
        <v>69368</v>
      </c>
      <c r="F54" s="29">
        <f t="shared" si="13"/>
        <v>-202115</v>
      </c>
      <c r="G54" s="34">
        <f>+Inputs!$D$2</f>
        <v>0.3795</v>
      </c>
      <c r="I54" s="27">
        <f t="shared" si="18"/>
        <v>271483</v>
      </c>
      <c r="K54" s="27">
        <f t="shared" si="14"/>
        <v>1508</v>
      </c>
      <c r="L54" s="27">
        <f t="shared" si="19"/>
        <v>69368</v>
      </c>
      <c r="M54" s="27">
        <f t="shared" si="15"/>
        <v>572.28600000000006</v>
      </c>
      <c r="N54" s="27">
        <f t="shared" si="16"/>
        <v>572.28600000000006</v>
      </c>
      <c r="O54" s="27">
        <f t="shared" si="20"/>
        <v>-76702.642500000336</v>
      </c>
      <c r="P54" s="27">
        <f t="shared" si="21"/>
        <v>76702.642500000336</v>
      </c>
      <c r="U54" s="98"/>
    </row>
    <row r="55" spans="1:21">
      <c r="A55" s="31">
        <v>37316</v>
      </c>
      <c r="C55" s="6">
        <v>47</v>
      </c>
      <c r="D55" s="29">
        <f t="shared" si="12"/>
        <v>1508</v>
      </c>
      <c r="E55" s="29">
        <f t="shared" si="17"/>
        <v>70876</v>
      </c>
      <c r="F55" s="29">
        <f t="shared" si="13"/>
        <v>-200607</v>
      </c>
      <c r="G55" s="34">
        <f>+Inputs!$D$2</f>
        <v>0.3795</v>
      </c>
      <c r="I55" s="27">
        <f t="shared" si="18"/>
        <v>271483</v>
      </c>
      <c r="K55" s="27">
        <f t="shared" si="14"/>
        <v>1508</v>
      </c>
      <c r="L55" s="27">
        <f t="shared" si="19"/>
        <v>70876</v>
      </c>
      <c r="M55" s="27">
        <f t="shared" si="15"/>
        <v>572.28600000000006</v>
      </c>
      <c r="N55" s="27">
        <f t="shared" si="16"/>
        <v>572.28600000000006</v>
      </c>
      <c r="O55" s="27">
        <f t="shared" si="20"/>
        <v>-76130.356500000344</v>
      </c>
      <c r="P55" s="27">
        <f t="shared" si="21"/>
        <v>76130.356500000344</v>
      </c>
      <c r="U55" s="98"/>
    </row>
    <row r="56" spans="1:21">
      <c r="A56" s="30">
        <v>37347</v>
      </c>
      <c r="C56" s="6">
        <v>48</v>
      </c>
      <c r="D56" s="29">
        <f t="shared" si="12"/>
        <v>1508</v>
      </c>
      <c r="E56" s="29">
        <f t="shared" si="17"/>
        <v>72384</v>
      </c>
      <c r="F56" s="29">
        <f t="shared" si="13"/>
        <v>-199099</v>
      </c>
      <c r="G56" s="34">
        <f>+Inputs!$D$2</f>
        <v>0.3795</v>
      </c>
      <c r="I56" s="27">
        <f t="shared" si="18"/>
        <v>271483</v>
      </c>
      <c r="K56" s="27">
        <f t="shared" si="14"/>
        <v>1508</v>
      </c>
      <c r="L56" s="27">
        <f t="shared" si="19"/>
        <v>72384</v>
      </c>
      <c r="M56" s="27">
        <f t="shared" si="15"/>
        <v>572.28600000000006</v>
      </c>
      <c r="N56" s="27">
        <f t="shared" si="16"/>
        <v>572.28600000000006</v>
      </c>
      <c r="O56" s="27">
        <f t="shared" si="20"/>
        <v>-75558.070500000351</v>
      </c>
      <c r="P56" s="27">
        <f t="shared" si="21"/>
        <v>75558.070500000351</v>
      </c>
    </row>
    <row r="57" spans="1:21">
      <c r="A57" s="31">
        <v>37377</v>
      </c>
      <c r="C57" s="6">
        <v>49</v>
      </c>
      <c r="D57" s="29">
        <f t="shared" si="12"/>
        <v>1508</v>
      </c>
      <c r="E57" s="29">
        <f t="shared" si="17"/>
        <v>73892</v>
      </c>
      <c r="F57" s="29">
        <f t="shared" si="13"/>
        <v>-197591</v>
      </c>
      <c r="G57" s="34">
        <f>+Inputs!$D$2</f>
        <v>0.3795</v>
      </c>
      <c r="I57" s="27">
        <f t="shared" si="18"/>
        <v>271483</v>
      </c>
      <c r="K57" s="27">
        <f t="shared" si="14"/>
        <v>1508</v>
      </c>
      <c r="L57" s="27">
        <f t="shared" si="19"/>
        <v>73892</v>
      </c>
      <c r="M57" s="27">
        <f t="shared" si="15"/>
        <v>572.28600000000006</v>
      </c>
      <c r="N57" s="27">
        <f t="shared" si="16"/>
        <v>572.28600000000006</v>
      </c>
      <c r="O57" s="27">
        <f t="shared" si="20"/>
        <v>-74985.784500000358</v>
      </c>
      <c r="P57" s="27">
        <f t="shared" si="21"/>
        <v>74985.784500000358</v>
      </c>
    </row>
    <row r="58" spans="1:21">
      <c r="A58" s="30">
        <v>37408</v>
      </c>
      <c r="C58" s="6">
        <v>50</v>
      </c>
      <c r="D58" s="29">
        <f t="shared" si="12"/>
        <v>1508</v>
      </c>
      <c r="E58" s="29">
        <f t="shared" si="17"/>
        <v>75400</v>
      </c>
      <c r="F58" s="29">
        <f t="shared" si="13"/>
        <v>-196083</v>
      </c>
      <c r="G58" s="34">
        <f>+Inputs!$D$2</f>
        <v>0.3795</v>
      </c>
      <c r="I58" s="27">
        <f t="shared" si="18"/>
        <v>271483</v>
      </c>
      <c r="K58" s="27">
        <f t="shared" si="14"/>
        <v>1508</v>
      </c>
      <c r="L58" s="27">
        <f t="shared" si="19"/>
        <v>75400</v>
      </c>
      <c r="M58" s="27">
        <f t="shared" si="15"/>
        <v>572.28600000000006</v>
      </c>
      <c r="N58" s="27">
        <f t="shared" si="16"/>
        <v>572.28600000000006</v>
      </c>
      <c r="O58" s="27">
        <f t="shared" si="20"/>
        <v>-74413.498500000365</v>
      </c>
      <c r="P58" s="27">
        <f t="shared" si="21"/>
        <v>74413.498500000365</v>
      </c>
    </row>
    <row r="59" spans="1:21">
      <c r="A59" s="31">
        <v>37438</v>
      </c>
      <c r="C59" s="6">
        <v>51</v>
      </c>
      <c r="D59" s="29">
        <f t="shared" si="12"/>
        <v>1508</v>
      </c>
      <c r="E59" s="29">
        <f t="shared" si="17"/>
        <v>76908</v>
      </c>
      <c r="F59" s="29">
        <f t="shared" si="13"/>
        <v>-194575</v>
      </c>
      <c r="G59" s="34">
        <f>+Inputs!$D$2</f>
        <v>0.3795</v>
      </c>
      <c r="I59" s="27">
        <f t="shared" si="18"/>
        <v>271483</v>
      </c>
      <c r="K59" s="27">
        <f t="shared" si="14"/>
        <v>1508</v>
      </c>
      <c r="L59" s="27">
        <f t="shared" si="19"/>
        <v>76908</v>
      </c>
      <c r="M59" s="27">
        <f t="shared" si="15"/>
        <v>572.28600000000006</v>
      </c>
      <c r="N59" s="27">
        <f t="shared" si="16"/>
        <v>572.28600000000006</v>
      </c>
      <c r="O59" s="27">
        <f t="shared" si="20"/>
        <v>-73841.212500000373</v>
      </c>
      <c r="P59" s="27">
        <f t="shared" si="21"/>
        <v>73841.212500000373</v>
      </c>
    </row>
    <row r="60" spans="1:21">
      <c r="A60" s="30">
        <v>37469</v>
      </c>
      <c r="C60" s="6">
        <v>52</v>
      </c>
      <c r="D60" s="29">
        <f t="shared" si="12"/>
        <v>1508</v>
      </c>
      <c r="E60" s="29">
        <f t="shared" si="17"/>
        <v>78416</v>
      </c>
      <c r="F60" s="29">
        <f t="shared" si="13"/>
        <v>-193067</v>
      </c>
      <c r="G60" s="34">
        <f>+Inputs!$D$2</f>
        <v>0.3795</v>
      </c>
      <c r="I60" s="27">
        <f t="shared" si="18"/>
        <v>271483</v>
      </c>
      <c r="K60" s="27">
        <f t="shared" si="14"/>
        <v>1508</v>
      </c>
      <c r="L60" s="27">
        <f t="shared" si="19"/>
        <v>78416</v>
      </c>
      <c r="M60" s="27">
        <f t="shared" si="15"/>
        <v>572.28600000000006</v>
      </c>
      <c r="N60" s="27">
        <f t="shared" si="16"/>
        <v>572.28600000000006</v>
      </c>
      <c r="O60" s="27">
        <f t="shared" si="20"/>
        <v>-73268.92650000038</v>
      </c>
      <c r="P60" s="27">
        <f t="shared" si="21"/>
        <v>73268.92650000038</v>
      </c>
    </row>
    <row r="61" spans="1:21">
      <c r="A61" s="31">
        <v>37500</v>
      </c>
      <c r="C61" s="6">
        <v>53</v>
      </c>
      <c r="D61" s="29">
        <f t="shared" si="12"/>
        <v>1508</v>
      </c>
      <c r="E61" s="29">
        <f t="shared" si="17"/>
        <v>79924</v>
      </c>
      <c r="F61" s="29">
        <f t="shared" si="13"/>
        <v>-191559</v>
      </c>
      <c r="G61" s="34">
        <f>+Inputs!$D$2</f>
        <v>0.3795</v>
      </c>
      <c r="I61" s="27">
        <f t="shared" si="18"/>
        <v>271483</v>
      </c>
      <c r="K61" s="27">
        <f t="shared" si="14"/>
        <v>1508</v>
      </c>
      <c r="L61" s="27">
        <f t="shared" si="19"/>
        <v>79924</v>
      </c>
      <c r="M61" s="27">
        <f t="shared" si="15"/>
        <v>572.28600000000006</v>
      </c>
      <c r="N61" s="27">
        <f t="shared" si="16"/>
        <v>572.28600000000006</v>
      </c>
      <c r="O61" s="27">
        <f t="shared" si="20"/>
        <v>-72696.640500000387</v>
      </c>
      <c r="P61" s="27">
        <f t="shared" si="21"/>
        <v>72696.640500000387</v>
      </c>
    </row>
    <row r="62" spans="1:21">
      <c r="A62" s="30">
        <v>37530</v>
      </c>
      <c r="C62" s="6">
        <v>54</v>
      </c>
      <c r="D62" s="29">
        <f t="shared" si="12"/>
        <v>1508</v>
      </c>
      <c r="E62" s="29">
        <f t="shared" si="17"/>
        <v>81432</v>
      </c>
      <c r="F62" s="29">
        <f t="shared" si="13"/>
        <v>-190051</v>
      </c>
      <c r="G62" s="34">
        <f>+Inputs!$D$2</f>
        <v>0.3795</v>
      </c>
      <c r="I62" s="27">
        <f t="shared" si="18"/>
        <v>271483</v>
      </c>
      <c r="K62" s="27">
        <f t="shared" si="14"/>
        <v>1508</v>
      </c>
      <c r="L62" s="27">
        <f t="shared" si="19"/>
        <v>81432</v>
      </c>
      <c r="M62" s="27">
        <f t="shared" si="15"/>
        <v>572.28600000000006</v>
      </c>
      <c r="N62" s="27">
        <f t="shared" si="16"/>
        <v>572.28600000000006</v>
      </c>
      <c r="O62" s="27">
        <f t="shared" si="20"/>
        <v>-72124.354500000394</v>
      </c>
      <c r="P62" s="27">
        <f t="shared" si="21"/>
        <v>72124.354500000394</v>
      </c>
    </row>
    <row r="63" spans="1:21">
      <c r="A63" s="31">
        <v>37561</v>
      </c>
      <c r="C63" s="6">
        <v>55</v>
      </c>
      <c r="D63" s="29">
        <f t="shared" si="12"/>
        <v>1508</v>
      </c>
      <c r="E63" s="29">
        <f t="shared" si="17"/>
        <v>82940</v>
      </c>
      <c r="F63" s="29">
        <f t="shared" si="13"/>
        <v>-188543</v>
      </c>
      <c r="G63" s="34">
        <f>+Inputs!$D$2</f>
        <v>0.3795</v>
      </c>
      <c r="I63" s="27">
        <f t="shared" si="18"/>
        <v>271483</v>
      </c>
      <c r="K63" s="27">
        <f t="shared" si="14"/>
        <v>1508</v>
      </c>
      <c r="L63" s="27">
        <f t="shared" si="19"/>
        <v>82940</v>
      </c>
      <c r="M63" s="27">
        <f t="shared" si="15"/>
        <v>572.28600000000006</v>
      </c>
      <c r="N63" s="27">
        <f t="shared" si="16"/>
        <v>572.28600000000006</v>
      </c>
      <c r="O63" s="27">
        <f t="shared" si="20"/>
        <v>-71552.068500000401</v>
      </c>
      <c r="P63" s="27">
        <f t="shared" si="21"/>
        <v>71552.068500000401</v>
      </c>
    </row>
    <row r="64" spans="1:21">
      <c r="A64" s="30">
        <v>37591</v>
      </c>
      <c r="C64" s="6">
        <v>56</v>
      </c>
      <c r="D64" s="29">
        <f t="shared" si="12"/>
        <v>1508</v>
      </c>
      <c r="E64" s="29">
        <f t="shared" si="17"/>
        <v>84448</v>
      </c>
      <c r="F64" s="29">
        <f t="shared" si="13"/>
        <v>-187035</v>
      </c>
      <c r="G64" s="34">
        <f>+Inputs!$D$2</f>
        <v>0.3795</v>
      </c>
      <c r="I64" s="27">
        <f t="shared" si="18"/>
        <v>271483</v>
      </c>
      <c r="K64" s="27">
        <f t="shared" si="14"/>
        <v>1508</v>
      </c>
      <c r="L64" s="27">
        <f t="shared" si="19"/>
        <v>84448</v>
      </c>
      <c r="M64" s="27">
        <f t="shared" si="15"/>
        <v>572.28600000000006</v>
      </c>
      <c r="N64" s="27">
        <f t="shared" si="16"/>
        <v>572.28600000000006</v>
      </c>
      <c r="O64" s="27">
        <f t="shared" si="20"/>
        <v>-70979.782500000409</v>
      </c>
      <c r="P64" s="27">
        <f t="shared" si="21"/>
        <v>70979.782500000409</v>
      </c>
    </row>
    <row r="65" spans="1:16">
      <c r="A65" s="31">
        <v>37622</v>
      </c>
      <c r="C65" s="6">
        <v>57</v>
      </c>
      <c r="D65" s="29">
        <f t="shared" si="12"/>
        <v>1508</v>
      </c>
      <c r="E65" s="29">
        <f t="shared" si="17"/>
        <v>85956</v>
      </c>
      <c r="F65" s="29">
        <f t="shared" si="13"/>
        <v>-185527</v>
      </c>
      <c r="G65" s="34">
        <f>+Inputs!$D$2</f>
        <v>0.3795</v>
      </c>
      <c r="I65" s="27">
        <f t="shared" si="18"/>
        <v>271483</v>
      </c>
      <c r="K65" s="27">
        <f t="shared" si="14"/>
        <v>1508</v>
      </c>
      <c r="L65" s="27">
        <f t="shared" si="19"/>
        <v>85956</v>
      </c>
      <c r="M65" s="27">
        <f t="shared" si="15"/>
        <v>572.28600000000006</v>
      </c>
      <c r="N65" s="27">
        <f t="shared" si="16"/>
        <v>572.28600000000006</v>
      </c>
      <c r="O65" s="27">
        <f t="shared" si="20"/>
        <v>-70407.496500000416</v>
      </c>
      <c r="P65" s="27">
        <f t="shared" si="21"/>
        <v>70407.496500000416</v>
      </c>
    </row>
    <row r="66" spans="1:16">
      <c r="A66" s="30">
        <v>37653</v>
      </c>
      <c r="C66" s="6">
        <v>58</v>
      </c>
      <c r="D66" s="29">
        <f t="shared" si="12"/>
        <v>1508</v>
      </c>
      <c r="E66" s="29">
        <f t="shared" si="17"/>
        <v>87464</v>
      </c>
      <c r="F66" s="29">
        <f t="shared" si="13"/>
        <v>-184019</v>
      </c>
      <c r="G66" s="34">
        <f>+Inputs!$D$2</f>
        <v>0.3795</v>
      </c>
      <c r="I66" s="27">
        <f t="shared" si="18"/>
        <v>271483</v>
      </c>
      <c r="K66" s="27">
        <f t="shared" si="14"/>
        <v>1508</v>
      </c>
      <c r="L66" s="27">
        <f t="shared" si="19"/>
        <v>87464</v>
      </c>
      <c r="M66" s="27">
        <f t="shared" si="15"/>
        <v>572.28600000000006</v>
      </c>
      <c r="N66" s="27">
        <f t="shared" si="16"/>
        <v>572.28600000000006</v>
      </c>
      <c r="O66" s="27">
        <f t="shared" si="20"/>
        <v>-69835.210500000423</v>
      </c>
      <c r="P66" s="27">
        <f t="shared" si="21"/>
        <v>69835.210500000423</v>
      </c>
    </row>
    <row r="67" spans="1:16">
      <c r="A67" s="31">
        <v>37681</v>
      </c>
      <c r="C67" s="6">
        <v>59</v>
      </c>
      <c r="D67" s="29">
        <f t="shared" si="12"/>
        <v>1508</v>
      </c>
      <c r="E67" s="29">
        <f t="shared" si="17"/>
        <v>88972</v>
      </c>
      <c r="F67" s="29">
        <f t="shared" si="13"/>
        <v>-182511</v>
      </c>
      <c r="G67" s="34">
        <f>+Inputs!$D$2</f>
        <v>0.3795</v>
      </c>
      <c r="I67" s="27">
        <f t="shared" si="18"/>
        <v>271483</v>
      </c>
      <c r="K67" s="27">
        <f t="shared" si="14"/>
        <v>1508</v>
      </c>
      <c r="L67" s="27">
        <f t="shared" si="19"/>
        <v>88972</v>
      </c>
      <c r="M67" s="27">
        <f t="shared" si="15"/>
        <v>572.28600000000006</v>
      </c>
      <c r="N67" s="27">
        <f t="shared" si="16"/>
        <v>572.28600000000006</v>
      </c>
      <c r="O67" s="27">
        <f t="shared" si="20"/>
        <v>-69262.92450000043</v>
      </c>
      <c r="P67" s="27">
        <f t="shared" si="21"/>
        <v>69262.92450000043</v>
      </c>
    </row>
    <row r="68" spans="1:16">
      <c r="A68" s="30">
        <v>37712</v>
      </c>
      <c r="C68" s="6">
        <v>60</v>
      </c>
      <c r="D68" s="29">
        <f t="shared" si="12"/>
        <v>1508</v>
      </c>
      <c r="E68" s="29">
        <f t="shared" si="17"/>
        <v>90480</v>
      </c>
      <c r="F68" s="29">
        <f t="shared" si="13"/>
        <v>-181003</v>
      </c>
      <c r="G68" s="34">
        <f>+Inputs!$D$2</f>
        <v>0.3795</v>
      </c>
      <c r="I68" s="27">
        <f t="shared" si="18"/>
        <v>271483</v>
      </c>
      <c r="K68" s="27">
        <f t="shared" si="14"/>
        <v>1508</v>
      </c>
      <c r="L68" s="27">
        <f t="shared" si="19"/>
        <v>90480</v>
      </c>
      <c r="M68" s="27">
        <f t="shared" si="15"/>
        <v>572.28600000000006</v>
      </c>
      <c r="N68" s="27">
        <f t="shared" si="16"/>
        <v>572.28600000000006</v>
      </c>
      <c r="O68" s="27">
        <f t="shared" si="20"/>
        <v>-68690.638500000437</v>
      </c>
      <c r="P68" s="27">
        <f t="shared" si="21"/>
        <v>68690.638500000437</v>
      </c>
    </row>
    <row r="69" spans="1:16">
      <c r="A69" s="31">
        <v>37742</v>
      </c>
      <c r="C69" s="6">
        <v>61</v>
      </c>
      <c r="D69" s="29">
        <f t="shared" si="12"/>
        <v>1508</v>
      </c>
      <c r="E69" s="29">
        <f t="shared" si="17"/>
        <v>91988</v>
      </c>
      <c r="F69" s="29">
        <f t="shared" si="13"/>
        <v>-179495</v>
      </c>
      <c r="G69" s="34">
        <f>+Inputs!$D$3</f>
        <v>0.37951000000000001</v>
      </c>
      <c r="I69" s="27">
        <f t="shared" si="18"/>
        <v>271483</v>
      </c>
      <c r="K69" s="27">
        <f t="shared" si="14"/>
        <v>1508</v>
      </c>
      <c r="L69" s="27">
        <f t="shared" si="19"/>
        <v>91988</v>
      </c>
      <c r="M69" s="27">
        <f t="shared" si="15"/>
        <v>572.30108000000007</v>
      </c>
      <c r="N69" s="27">
        <f t="shared" si="16"/>
        <v>572.30108000000007</v>
      </c>
      <c r="O69" s="27">
        <f t="shared" si="20"/>
        <v>-68118.337420000433</v>
      </c>
      <c r="P69" s="27">
        <f t="shared" si="21"/>
        <v>68118.337420000433</v>
      </c>
    </row>
    <row r="70" spans="1:16">
      <c r="A70" s="30">
        <v>37773</v>
      </c>
      <c r="C70" s="6">
        <v>62</v>
      </c>
      <c r="D70" s="29">
        <f t="shared" si="12"/>
        <v>1508</v>
      </c>
      <c r="E70" s="29">
        <f t="shared" si="17"/>
        <v>93496</v>
      </c>
      <c r="F70" s="29">
        <f t="shared" si="13"/>
        <v>-177987</v>
      </c>
      <c r="G70" s="34">
        <f>+Inputs!$D$3</f>
        <v>0.37951000000000001</v>
      </c>
      <c r="I70" s="27">
        <f t="shared" si="18"/>
        <v>271483</v>
      </c>
      <c r="K70" s="27">
        <f t="shared" si="14"/>
        <v>1508</v>
      </c>
      <c r="L70" s="27">
        <f t="shared" si="19"/>
        <v>93496</v>
      </c>
      <c r="M70" s="27">
        <f t="shared" si="15"/>
        <v>572.30108000000007</v>
      </c>
      <c r="N70" s="27">
        <f t="shared" si="16"/>
        <v>572.30108000000007</v>
      </c>
      <c r="O70" s="27">
        <f t="shared" si="20"/>
        <v>-67546.036340000428</v>
      </c>
      <c r="P70" s="27">
        <f t="shared" si="21"/>
        <v>67546.036340000428</v>
      </c>
    </row>
    <row r="71" spans="1:16">
      <c r="A71" s="31">
        <v>37803</v>
      </c>
      <c r="C71" s="6">
        <v>63</v>
      </c>
      <c r="D71" s="29">
        <f t="shared" si="12"/>
        <v>1508</v>
      </c>
      <c r="E71" s="29">
        <f t="shared" si="17"/>
        <v>95004</v>
      </c>
      <c r="F71" s="29">
        <f t="shared" si="13"/>
        <v>-176479</v>
      </c>
      <c r="G71" s="34">
        <f>+Inputs!$D$3</f>
        <v>0.37951000000000001</v>
      </c>
      <c r="I71" s="27">
        <f t="shared" si="18"/>
        <v>271483</v>
      </c>
      <c r="K71" s="27">
        <f t="shared" si="14"/>
        <v>1508</v>
      </c>
      <c r="L71" s="27">
        <f t="shared" si="19"/>
        <v>95004</v>
      </c>
      <c r="M71" s="27">
        <f t="shared" si="15"/>
        <v>572.30108000000007</v>
      </c>
      <c r="N71" s="27">
        <f t="shared" si="16"/>
        <v>572.30108000000007</v>
      </c>
      <c r="O71" s="27">
        <f t="shared" si="20"/>
        <v>-66973.735260000423</v>
      </c>
      <c r="P71" s="27">
        <f t="shared" si="21"/>
        <v>66973.735260000423</v>
      </c>
    </row>
    <row r="72" spans="1:16">
      <c r="A72" s="30">
        <v>37834</v>
      </c>
      <c r="C72" s="6">
        <v>64</v>
      </c>
      <c r="D72" s="29">
        <f t="shared" si="12"/>
        <v>1508</v>
      </c>
      <c r="E72" s="29">
        <f t="shared" si="17"/>
        <v>96512</v>
      </c>
      <c r="F72" s="29">
        <f t="shared" si="13"/>
        <v>-174971</v>
      </c>
      <c r="G72" s="34">
        <f>+Inputs!$D$3</f>
        <v>0.37951000000000001</v>
      </c>
      <c r="I72" s="27">
        <f t="shared" si="18"/>
        <v>271483</v>
      </c>
      <c r="K72" s="27">
        <f t="shared" si="14"/>
        <v>1508</v>
      </c>
      <c r="L72" s="27">
        <f t="shared" si="19"/>
        <v>96512</v>
      </c>
      <c r="M72" s="27">
        <f t="shared" si="15"/>
        <v>572.30108000000007</v>
      </c>
      <c r="N72" s="27">
        <f t="shared" si="16"/>
        <v>572.30108000000007</v>
      </c>
      <c r="O72" s="27">
        <f t="shared" si="20"/>
        <v>-66401.434180000419</v>
      </c>
      <c r="P72" s="27">
        <f t="shared" si="21"/>
        <v>66401.434180000419</v>
      </c>
    </row>
    <row r="73" spans="1:16">
      <c r="A73" s="31">
        <v>37865</v>
      </c>
      <c r="C73" s="6">
        <v>65</v>
      </c>
      <c r="D73" s="29">
        <f t="shared" ref="D73:D104" si="22">ROUND(-(+$B$9/180)*1,0)</f>
        <v>1508</v>
      </c>
      <c r="E73" s="29">
        <f t="shared" si="17"/>
        <v>98020</v>
      </c>
      <c r="F73" s="29">
        <f t="shared" ref="F73:F104" si="23">$B$9+E73</f>
        <v>-173463</v>
      </c>
      <c r="G73" s="34">
        <f>+Inputs!$D$3</f>
        <v>0.37951000000000001</v>
      </c>
      <c r="I73" s="27">
        <f t="shared" si="18"/>
        <v>271483</v>
      </c>
      <c r="K73" s="27">
        <f t="shared" ref="K73:K104" si="24">D73</f>
        <v>1508</v>
      </c>
      <c r="L73" s="27">
        <f t="shared" si="19"/>
        <v>98020</v>
      </c>
      <c r="M73" s="27">
        <f t="shared" ref="M73:M104" si="25">K73*G73</f>
        <v>572.30108000000007</v>
      </c>
      <c r="N73" s="27">
        <f t="shared" ref="N73:N104" si="26">M73-J73</f>
        <v>572.30108000000007</v>
      </c>
      <c r="O73" s="27">
        <f t="shared" si="20"/>
        <v>-65829.133100000414</v>
      </c>
      <c r="P73" s="27">
        <f t="shared" si="21"/>
        <v>65829.133100000414</v>
      </c>
    </row>
    <row r="74" spans="1:16">
      <c r="A74" s="30">
        <v>37895</v>
      </c>
      <c r="C74" s="6">
        <v>66</v>
      </c>
      <c r="D74" s="29">
        <f t="shared" si="22"/>
        <v>1508</v>
      </c>
      <c r="E74" s="29">
        <f t="shared" ref="E74:E105" si="27">+E73+D74</f>
        <v>99528</v>
      </c>
      <c r="F74" s="29">
        <f t="shared" si="23"/>
        <v>-171955</v>
      </c>
      <c r="G74" s="34">
        <f>+Inputs!$D$3</f>
        <v>0.37951000000000001</v>
      </c>
      <c r="I74" s="27">
        <f t="shared" ref="I74:I105" si="28">+I73+H74</f>
        <v>271483</v>
      </c>
      <c r="K74" s="27">
        <f t="shared" si="24"/>
        <v>1508</v>
      </c>
      <c r="L74" s="27">
        <f t="shared" ref="L74:L105" si="29">+L73+K74</f>
        <v>99528</v>
      </c>
      <c r="M74" s="27">
        <f t="shared" si="25"/>
        <v>572.30108000000007</v>
      </c>
      <c r="N74" s="27">
        <f t="shared" si="26"/>
        <v>572.30108000000007</v>
      </c>
      <c r="O74" s="27">
        <f t="shared" ref="O74:O105" si="30">+O73+N74</f>
        <v>-65256.832020000416</v>
      </c>
      <c r="P74" s="27">
        <f t="shared" ref="P74:P105" si="31">P73-N74</f>
        <v>65256.832020000416</v>
      </c>
    </row>
    <row r="75" spans="1:16">
      <c r="A75" s="31">
        <v>37926</v>
      </c>
      <c r="C75" s="6">
        <v>67</v>
      </c>
      <c r="D75" s="29">
        <f t="shared" si="22"/>
        <v>1508</v>
      </c>
      <c r="E75" s="29">
        <f t="shared" si="27"/>
        <v>101036</v>
      </c>
      <c r="F75" s="29">
        <f t="shared" si="23"/>
        <v>-170447</v>
      </c>
      <c r="G75" s="34">
        <f>+Inputs!$D$3</f>
        <v>0.37951000000000001</v>
      </c>
      <c r="I75" s="27">
        <f t="shared" si="28"/>
        <v>271483</v>
      </c>
      <c r="K75" s="27">
        <f t="shared" si="24"/>
        <v>1508</v>
      </c>
      <c r="L75" s="27">
        <f t="shared" si="29"/>
        <v>101036</v>
      </c>
      <c r="M75" s="27">
        <f t="shared" si="25"/>
        <v>572.30108000000007</v>
      </c>
      <c r="N75" s="27">
        <f t="shared" si="26"/>
        <v>572.30108000000007</v>
      </c>
      <c r="O75" s="27">
        <f t="shared" si="30"/>
        <v>-64684.530940000419</v>
      </c>
      <c r="P75" s="27">
        <f t="shared" si="31"/>
        <v>64684.530940000419</v>
      </c>
    </row>
    <row r="76" spans="1:16">
      <c r="A76" s="30">
        <v>37956</v>
      </c>
      <c r="C76" s="6">
        <v>68</v>
      </c>
      <c r="D76" s="29">
        <f t="shared" si="22"/>
        <v>1508</v>
      </c>
      <c r="E76" s="29">
        <f t="shared" si="27"/>
        <v>102544</v>
      </c>
      <c r="F76" s="29">
        <f t="shared" si="23"/>
        <v>-168939</v>
      </c>
      <c r="G76" s="34">
        <f>+Inputs!$D$3</f>
        <v>0.37951000000000001</v>
      </c>
      <c r="I76" s="27">
        <f t="shared" si="28"/>
        <v>271483</v>
      </c>
      <c r="K76" s="27">
        <f t="shared" si="24"/>
        <v>1508</v>
      </c>
      <c r="L76" s="27">
        <f t="shared" si="29"/>
        <v>102544</v>
      </c>
      <c r="M76" s="27">
        <f t="shared" si="25"/>
        <v>572.30108000000007</v>
      </c>
      <c r="N76" s="27">
        <f t="shared" si="26"/>
        <v>572.30108000000007</v>
      </c>
      <c r="O76" s="27">
        <f t="shared" si="30"/>
        <v>-64112.229860000421</v>
      </c>
      <c r="P76" s="27">
        <f t="shared" si="31"/>
        <v>64112.229860000421</v>
      </c>
    </row>
    <row r="77" spans="1:16">
      <c r="A77" s="31">
        <v>37987</v>
      </c>
      <c r="C77" s="6">
        <v>69</v>
      </c>
      <c r="D77" s="29">
        <f t="shared" si="22"/>
        <v>1508</v>
      </c>
      <c r="E77" s="29">
        <f t="shared" si="27"/>
        <v>104052</v>
      </c>
      <c r="F77" s="29">
        <f t="shared" si="23"/>
        <v>-167431</v>
      </c>
      <c r="G77" s="34">
        <f>+Inputs!$D$3</f>
        <v>0.37951000000000001</v>
      </c>
      <c r="I77" s="27">
        <f t="shared" si="28"/>
        <v>271483</v>
      </c>
      <c r="K77" s="27">
        <f t="shared" si="24"/>
        <v>1508</v>
      </c>
      <c r="L77" s="27">
        <f t="shared" si="29"/>
        <v>104052</v>
      </c>
      <c r="M77" s="27">
        <f t="shared" si="25"/>
        <v>572.30108000000007</v>
      </c>
      <c r="N77" s="27">
        <f t="shared" si="26"/>
        <v>572.30108000000007</v>
      </c>
      <c r="O77" s="27">
        <f t="shared" si="30"/>
        <v>-63539.928780000424</v>
      </c>
      <c r="P77" s="27">
        <f t="shared" si="31"/>
        <v>63539.928780000424</v>
      </c>
    </row>
    <row r="78" spans="1:16">
      <c r="A78" s="30">
        <v>38018</v>
      </c>
      <c r="C78" s="6">
        <v>70</v>
      </c>
      <c r="D78" s="29">
        <f t="shared" si="22"/>
        <v>1508</v>
      </c>
      <c r="E78" s="29">
        <f t="shared" si="27"/>
        <v>105560</v>
      </c>
      <c r="F78" s="29">
        <f t="shared" si="23"/>
        <v>-165923</v>
      </c>
      <c r="G78" s="34">
        <f>+Inputs!$D$3</f>
        <v>0.37951000000000001</v>
      </c>
      <c r="I78" s="27">
        <f t="shared" si="28"/>
        <v>271483</v>
      </c>
      <c r="K78" s="27">
        <f t="shared" si="24"/>
        <v>1508</v>
      </c>
      <c r="L78" s="27">
        <f t="shared" si="29"/>
        <v>105560</v>
      </c>
      <c r="M78" s="27">
        <f t="shared" si="25"/>
        <v>572.30108000000007</v>
      </c>
      <c r="N78" s="27">
        <f t="shared" si="26"/>
        <v>572.30108000000007</v>
      </c>
      <c r="O78" s="27">
        <f t="shared" si="30"/>
        <v>-62967.627700000427</v>
      </c>
      <c r="P78" s="27">
        <f t="shared" si="31"/>
        <v>62967.627700000427</v>
      </c>
    </row>
    <row r="79" spans="1:16">
      <c r="A79" s="31">
        <v>38047</v>
      </c>
      <c r="C79" s="6">
        <v>71</v>
      </c>
      <c r="D79" s="29">
        <f t="shared" si="22"/>
        <v>1508</v>
      </c>
      <c r="E79" s="29">
        <f t="shared" si="27"/>
        <v>107068</v>
      </c>
      <c r="F79" s="29">
        <f t="shared" si="23"/>
        <v>-164415</v>
      </c>
      <c r="G79" s="34">
        <f>+Inputs!$D$3</f>
        <v>0.37951000000000001</v>
      </c>
      <c r="I79" s="27">
        <f t="shared" si="28"/>
        <v>271483</v>
      </c>
      <c r="K79" s="27">
        <f t="shared" si="24"/>
        <v>1508</v>
      </c>
      <c r="L79" s="27">
        <f t="shared" si="29"/>
        <v>107068</v>
      </c>
      <c r="M79" s="27">
        <f t="shared" si="25"/>
        <v>572.30108000000007</v>
      </c>
      <c r="N79" s="27">
        <f t="shared" si="26"/>
        <v>572.30108000000007</v>
      </c>
      <c r="O79" s="27">
        <f t="shared" si="30"/>
        <v>-62395.326620000429</v>
      </c>
      <c r="P79" s="27">
        <f t="shared" si="31"/>
        <v>62395.326620000429</v>
      </c>
    </row>
    <row r="80" spans="1:16">
      <c r="A80" s="30">
        <v>38078</v>
      </c>
      <c r="C80" s="6">
        <v>72</v>
      </c>
      <c r="D80" s="29">
        <f t="shared" si="22"/>
        <v>1508</v>
      </c>
      <c r="E80" s="29">
        <f t="shared" si="27"/>
        <v>108576</v>
      </c>
      <c r="F80" s="29">
        <f t="shared" si="23"/>
        <v>-162907</v>
      </c>
      <c r="G80" s="34">
        <f>+Inputs!$D$3</f>
        <v>0.37951000000000001</v>
      </c>
      <c r="I80" s="27">
        <f t="shared" si="28"/>
        <v>271483</v>
      </c>
      <c r="K80" s="27">
        <f t="shared" si="24"/>
        <v>1508</v>
      </c>
      <c r="L80" s="27">
        <f t="shared" si="29"/>
        <v>108576</v>
      </c>
      <c r="M80" s="27">
        <f t="shared" si="25"/>
        <v>572.30108000000007</v>
      </c>
      <c r="N80" s="27">
        <f t="shared" si="26"/>
        <v>572.30108000000007</v>
      </c>
      <c r="O80" s="27">
        <f t="shared" si="30"/>
        <v>-61823.025540000432</v>
      </c>
      <c r="P80" s="27">
        <f t="shared" si="31"/>
        <v>61823.025540000432</v>
      </c>
    </row>
    <row r="81" spans="1:16">
      <c r="A81" s="31">
        <v>38108</v>
      </c>
      <c r="C81" s="6">
        <v>73</v>
      </c>
      <c r="D81" s="29">
        <f t="shared" si="22"/>
        <v>1508</v>
      </c>
      <c r="E81" s="29">
        <f t="shared" si="27"/>
        <v>110084</v>
      </c>
      <c r="F81" s="29">
        <f t="shared" si="23"/>
        <v>-161399</v>
      </c>
      <c r="G81" s="34">
        <f>+Inputs!$D$3</f>
        <v>0.37951000000000001</v>
      </c>
      <c r="I81" s="27">
        <f t="shared" si="28"/>
        <v>271483</v>
      </c>
      <c r="K81" s="27">
        <f t="shared" si="24"/>
        <v>1508</v>
      </c>
      <c r="L81" s="27">
        <f t="shared" si="29"/>
        <v>110084</v>
      </c>
      <c r="M81" s="27">
        <f t="shared" si="25"/>
        <v>572.30108000000007</v>
      </c>
      <c r="N81" s="27">
        <f t="shared" si="26"/>
        <v>572.30108000000007</v>
      </c>
      <c r="O81" s="27">
        <f t="shared" si="30"/>
        <v>-61250.724460000434</v>
      </c>
      <c r="P81" s="27">
        <f t="shared" si="31"/>
        <v>61250.724460000434</v>
      </c>
    </row>
    <row r="82" spans="1:16">
      <c r="A82" s="30">
        <v>38139</v>
      </c>
      <c r="C82" s="6">
        <v>74</v>
      </c>
      <c r="D82" s="29">
        <f t="shared" si="22"/>
        <v>1508</v>
      </c>
      <c r="E82" s="29">
        <f t="shared" si="27"/>
        <v>111592</v>
      </c>
      <c r="F82" s="29">
        <f t="shared" si="23"/>
        <v>-159891</v>
      </c>
      <c r="G82" s="34">
        <f>+Inputs!$D$3</f>
        <v>0.37951000000000001</v>
      </c>
      <c r="I82" s="27">
        <f t="shared" si="28"/>
        <v>271483</v>
      </c>
      <c r="K82" s="27">
        <f t="shared" si="24"/>
        <v>1508</v>
      </c>
      <c r="L82" s="27">
        <f t="shared" si="29"/>
        <v>111592</v>
      </c>
      <c r="M82" s="27">
        <f t="shared" si="25"/>
        <v>572.30108000000007</v>
      </c>
      <c r="N82" s="27">
        <f t="shared" si="26"/>
        <v>572.30108000000007</v>
      </c>
      <c r="O82" s="27">
        <f t="shared" si="30"/>
        <v>-60678.423380000437</v>
      </c>
      <c r="P82" s="27">
        <f t="shared" si="31"/>
        <v>60678.423380000437</v>
      </c>
    </row>
    <row r="83" spans="1:16">
      <c r="A83" s="31">
        <v>38169</v>
      </c>
      <c r="C83" s="6">
        <v>75</v>
      </c>
      <c r="D83" s="29">
        <f t="shared" si="22"/>
        <v>1508</v>
      </c>
      <c r="E83" s="29">
        <f t="shared" si="27"/>
        <v>113100</v>
      </c>
      <c r="F83" s="29">
        <f t="shared" si="23"/>
        <v>-158383</v>
      </c>
      <c r="G83" s="34">
        <f>+Inputs!$D$3</f>
        <v>0.37951000000000001</v>
      </c>
      <c r="I83" s="27">
        <f t="shared" si="28"/>
        <v>271483</v>
      </c>
      <c r="K83" s="27">
        <f t="shared" si="24"/>
        <v>1508</v>
      </c>
      <c r="L83" s="27">
        <f t="shared" si="29"/>
        <v>113100</v>
      </c>
      <c r="M83" s="27">
        <f t="shared" si="25"/>
        <v>572.30108000000007</v>
      </c>
      <c r="N83" s="27">
        <f t="shared" si="26"/>
        <v>572.30108000000007</v>
      </c>
      <c r="O83" s="27">
        <f t="shared" si="30"/>
        <v>-60106.122300000439</v>
      </c>
      <c r="P83" s="27">
        <f t="shared" si="31"/>
        <v>60106.122300000439</v>
      </c>
    </row>
    <row r="84" spans="1:16">
      <c r="A84" s="30">
        <v>38200</v>
      </c>
      <c r="C84" s="6">
        <v>76</v>
      </c>
      <c r="D84" s="29">
        <f t="shared" si="22"/>
        <v>1508</v>
      </c>
      <c r="E84" s="29">
        <f t="shared" si="27"/>
        <v>114608</v>
      </c>
      <c r="F84" s="29">
        <f t="shared" si="23"/>
        <v>-156875</v>
      </c>
      <c r="G84" s="34">
        <f>+Inputs!$D$3</f>
        <v>0.37951000000000001</v>
      </c>
      <c r="I84" s="27">
        <f t="shared" si="28"/>
        <v>271483</v>
      </c>
      <c r="K84" s="27">
        <f t="shared" si="24"/>
        <v>1508</v>
      </c>
      <c r="L84" s="27">
        <f t="shared" si="29"/>
        <v>114608</v>
      </c>
      <c r="M84" s="27">
        <f t="shared" si="25"/>
        <v>572.30108000000007</v>
      </c>
      <c r="N84" s="27">
        <f t="shared" si="26"/>
        <v>572.30108000000007</v>
      </c>
      <c r="O84" s="27">
        <f t="shared" si="30"/>
        <v>-59533.821220000442</v>
      </c>
      <c r="P84" s="27">
        <f t="shared" si="31"/>
        <v>59533.821220000442</v>
      </c>
    </row>
    <row r="85" spans="1:16">
      <c r="A85" s="31">
        <v>38231</v>
      </c>
      <c r="C85" s="6">
        <v>77</v>
      </c>
      <c r="D85" s="29">
        <f t="shared" si="22"/>
        <v>1508</v>
      </c>
      <c r="E85" s="29">
        <f t="shared" si="27"/>
        <v>116116</v>
      </c>
      <c r="F85" s="29">
        <f t="shared" si="23"/>
        <v>-155367</v>
      </c>
      <c r="G85" s="34">
        <f>+Inputs!$D$3</f>
        <v>0.37951000000000001</v>
      </c>
      <c r="I85" s="27">
        <f t="shared" si="28"/>
        <v>271483</v>
      </c>
      <c r="K85" s="27">
        <f t="shared" si="24"/>
        <v>1508</v>
      </c>
      <c r="L85" s="27">
        <f t="shared" si="29"/>
        <v>116116</v>
      </c>
      <c r="M85" s="27">
        <f t="shared" si="25"/>
        <v>572.30108000000007</v>
      </c>
      <c r="N85" s="27">
        <f t="shared" si="26"/>
        <v>572.30108000000007</v>
      </c>
      <c r="O85" s="27">
        <f t="shared" si="30"/>
        <v>-58961.520140000444</v>
      </c>
      <c r="P85" s="27">
        <f t="shared" si="31"/>
        <v>58961.520140000444</v>
      </c>
    </row>
    <row r="86" spans="1:16">
      <c r="A86" s="30">
        <v>38261</v>
      </c>
      <c r="C86" s="6">
        <v>78</v>
      </c>
      <c r="D86" s="29">
        <f t="shared" si="22"/>
        <v>1508</v>
      </c>
      <c r="E86" s="29">
        <f t="shared" si="27"/>
        <v>117624</v>
      </c>
      <c r="F86" s="29">
        <f t="shared" si="23"/>
        <v>-153859</v>
      </c>
      <c r="G86" s="34">
        <f>+Inputs!$D$3</f>
        <v>0.37951000000000001</v>
      </c>
      <c r="I86" s="27">
        <f t="shared" si="28"/>
        <v>271483</v>
      </c>
      <c r="K86" s="27">
        <f t="shared" si="24"/>
        <v>1508</v>
      </c>
      <c r="L86" s="27">
        <f t="shared" si="29"/>
        <v>117624</v>
      </c>
      <c r="M86" s="27">
        <f t="shared" si="25"/>
        <v>572.30108000000007</v>
      </c>
      <c r="N86" s="27">
        <f t="shared" si="26"/>
        <v>572.30108000000007</v>
      </c>
      <c r="O86" s="27">
        <f t="shared" si="30"/>
        <v>-58389.219060000447</v>
      </c>
      <c r="P86" s="27">
        <f t="shared" si="31"/>
        <v>58389.219060000447</v>
      </c>
    </row>
    <row r="87" spans="1:16">
      <c r="A87" s="31">
        <v>38292</v>
      </c>
      <c r="C87" s="6">
        <v>79</v>
      </c>
      <c r="D87" s="29">
        <f t="shared" si="22"/>
        <v>1508</v>
      </c>
      <c r="E87" s="29">
        <f t="shared" si="27"/>
        <v>119132</v>
      </c>
      <c r="F87" s="29">
        <f t="shared" si="23"/>
        <v>-152351</v>
      </c>
      <c r="G87" s="34">
        <f>+Inputs!$D$3</f>
        <v>0.37951000000000001</v>
      </c>
      <c r="I87" s="27">
        <f t="shared" si="28"/>
        <v>271483</v>
      </c>
      <c r="K87" s="27">
        <f t="shared" si="24"/>
        <v>1508</v>
      </c>
      <c r="L87" s="27">
        <f t="shared" si="29"/>
        <v>119132</v>
      </c>
      <c r="M87" s="27">
        <f t="shared" si="25"/>
        <v>572.30108000000007</v>
      </c>
      <c r="N87" s="27">
        <f t="shared" si="26"/>
        <v>572.30108000000007</v>
      </c>
      <c r="O87" s="27">
        <f t="shared" si="30"/>
        <v>-57816.917980000449</v>
      </c>
      <c r="P87" s="27">
        <f t="shared" si="31"/>
        <v>57816.917980000449</v>
      </c>
    </row>
    <row r="88" spans="1:16">
      <c r="A88" s="30">
        <v>38322</v>
      </c>
      <c r="C88" s="6">
        <v>80</v>
      </c>
      <c r="D88" s="29">
        <f t="shared" si="22"/>
        <v>1508</v>
      </c>
      <c r="E88" s="29">
        <f t="shared" si="27"/>
        <v>120640</v>
      </c>
      <c r="F88" s="29">
        <f t="shared" si="23"/>
        <v>-150843</v>
      </c>
      <c r="G88" s="34">
        <f>+Inputs!$D$3</f>
        <v>0.37951000000000001</v>
      </c>
      <c r="I88" s="27">
        <f t="shared" si="28"/>
        <v>271483</v>
      </c>
      <c r="K88" s="27">
        <f t="shared" si="24"/>
        <v>1508</v>
      </c>
      <c r="L88" s="27">
        <f t="shared" si="29"/>
        <v>120640</v>
      </c>
      <c r="M88" s="27">
        <f t="shared" si="25"/>
        <v>572.30108000000007</v>
      </c>
      <c r="N88" s="27">
        <f t="shared" si="26"/>
        <v>572.30108000000007</v>
      </c>
      <c r="O88" s="27">
        <f t="shared" si="30"/>
        <v>-57244.616900000452</v>
      </c>
      <c r="P88" s="27">
        <f t="shared" si="31"/>
        <v>57244.616900000452</v>
      </c>
    </row>
    <row r="89" spans="1:16">
      <c r="A89" s="31">
        <v>38353</v>
      </c>
      <c r="C89" s="6">
        <v>81</v>
      </c>
      <c r="D89" s="29">
        <f t="shared" si="22"/>
        <v>1508</v>
      </c>
      <c r="E89" s="29">
        <f t="shared" si="27"/>
        <v>122148</v>
      </c>
      <c r="F89" s="29">
        <f t="shared" si="23"/>
        <v>-149335</v>
      </c>
      <c r="G89" s="34">
        <f>+Inputs!$D$3</f>
        <v>0.37951000000000001</v>
      </c>
      <c r="I89" s="27">
        <f t="shared" si="28"/>
        <v>271483</v>
      </c>
      <c r="K89" s="27">
        <f t="shared" si="24"/>
        <v>1508</v>
      </c>
      <c r="L89" s="27">
        <f t="shared" si="29"/>
        <v>122148</v>
      </c>
      <c r="M89" s="27">
        <f t="shared" si="25"/>
        <v>572.30108000000007</v>
      </c>
      <c r="N89" s="27">
        <f t="shared" si="26"/>
        <v>572.30108000000007</v>
      </c>
      <c r="O89" s="27">
        <f t="shared" si="30"/>
        <v>-56672.315820000455</v>
      </c>
      <c r="P89" s="27">
        <f t="shared" si="31"/>
        <v>56672.315820000455</v>
      </c>
    </row>
    <row r="90" spans="1:16">
      <c r="A90" s="30">
        <v>38384</v>
      </c>
      <c r="C90" s="6">
        <v>82</v>
      </c>
      <c r="D90" s="29">
        <f t="shared" si="22"/>
        <v>1508</v>
      </c>
      <c r="E90" s="29">
        <f t="shared" si="27"/>
        <v>123656</v>
      </c>
      <c r="F90" s="29">
        <f t="shared" si="23"/>
        <v>-147827</v>
      </c>
      <c r="G90" s="34">
        <f>+Inputs!$D$3</f>
        <v>0.37951000000000001</v>
      </c>
      <c r="I90" s="27">
        <f t="shared" si="28"/>
        <v>271483</v>
      </c>
      <c r="K90" s="27">
        <f t="shared" si="24"/>
        <v>1508</v>
      </c>
      <c r="L90" s="27">
        <f t="shared" si="29"/>
        <v>123656</v>
      </c>
      <c r="M90" s="27">
        <f t="shared" si="25"/>
        <v>572.30108000000007</v>
      </c>
      <c r="N90" s="27">
        <f t="shared" si="26"/>
        <v>572.30108000000007</v>
      </c>
      <c r="O90" s="27">
        <f t="shared" si="30"/>
        <v>-56100.014740000457</v>
      </c>
      <c r="P90" s="27">
        <f t="shared" si="31"/>
        <v>56100.014740000457</v>
      </c>
    </row>
    <row r="91" spans="1:16">
      <c r="A91" s="31">
        <v>38412</v>
      </c>
      <c r="C91" s="6">
        <v>83</v>
      </c>
      <c r="D91" s="29">
        <f t="shared" si="22"/>
        <v>1508</v>
      </c>
      <c r="E91" s="29">
        <f t="shared" si="27"/>
        <v>125164</v>
      </c>
      <c r="F91" s="29">
        <f t="shared" si="23"/>
        <v>-146319</v>
      </c>
      <c r="G91" s="34">
        <f>+Inputs!$D$3</f>
        <v>0.37951000000000001</v>
      </c>
      <c r="I91" s="27">
        <f t="shared" si="28"/>
        <v>271483</v>
      </c>
      <c r="K91" s="27">
        <f t="shared" si="24"/>
        <v>1508</v>
      </c>
      <c r="L91" s="27">
        <f t="shared" si="29"/>
        <v>125164</v>
      </c>
      <c r="M91" s="27">
        <f t="shared" si="25"/>
        <v>572.30108000000007</v>
      </c>
      <c r="N91" s="27">
        <f t="shared" si="26"/>
        <v>572.30108000000007</v>
      </c>
      <c r="O91" s="27">
        <f t="shared" si="30"/>
        <v>-55527.71366000046</v>
      </c>
      <c r="P91" s="27">
        <f t="shared" si="31"/>
        <v>55527.71366000046</v>
      </c>
    </row>
    <row r="92" spans="1:16">
      <c r="A92" s="30">
        <v>38443</v>
      </c>
      <c r="C92" s="6">
        <v>84</v>
      </c>
      <c r="D92" s="29">
        <f t="shared" si="22"/>
        <v>1508</v>
      </c>
      <c r="E92" s="29">
        <f t="shared" si="27"/>
        <v>126672</v>
      </c>
      <c r="F92" s="29">
        <f t="shared" si="23"/>
        <v>-144811</v>
      </c>
      <c r="G92" s="34">
        <f>+Inputs!$D$3</f>
        <v>0.37951000000000001</v>
      </c>
      <c r="I92" s="27">
        <f t="shared" si="28"/>
        <v>271483</v>
      </c>
      <c r="K92" s="27">
        <f t="shared" si="24"/>
        <v>1508</v>
      </c>
      <c r="L92" s="27">
        <f t="shared" si="29"/>
        <v>126672</v>
      </c>
      <c r="M92" s="27">
        <f t="shared" si="25"/>
        <v>572.30108000000007</v>
      </c>
      <c r="N92" s="27">
        <f t="shared" si="26"/>
        <v>572.30108000000007</v>
      </c>
      <c r="O92" s="27">
        <f t="shared" si="30"/>
        <v>-54955.412580000462</v>
      </c>
      <c r="P92" s="27">
        <f t="shared" si="31"/>
        <v>54955.412580000462</v>
      </c>
    </row>
    <row r="93" spans="1:16">
      <c r="A93" s="31">
        <v>38473</v>
      </c>
      <c r="C93" s="6">
        <v>85</v>
      </c>
      <c r="D93" s="29">
        <f t="shared" si="22"/>
        <v>1508</v>
      </c>
      <c r="E93" s="29">
        <f t="shared" si="27"/>
        <v>128180</v>
      </c>
      <c r="F93" s="29">
        <f t="shared" si="23"/>
        <v>-143303</v>
      </c>
      <c r="G93" s="34">
        <f>+Inputs!$D$3</f>
        <v>0.37951000000000001</v>
      </c>
      <c r="I93" s="27">
        <f t="shared" si="28"/>
        <v>271483</v>
      </c>
      <c r="K93" s="27">
        <f t="shared" si="24"/>
        <v>1508</v>
      </c>
      <c r="L93" s="27">
        <f t="shared" si="29"/>
        <v>128180</v>
      </c>
      <c r="M93" s="27">
        <f t="shared" si="25"/>
        <v>572.30108000000007</v>
      </c>
      <c r="N93" s="27">
        <f t="shared" si="26"/>
        <v>572.30108000000007</v>
      </c>
      <c r="O93" s="27">
        <f t="shared" si="30"/>
        <v>-54383.111500000465</v>
      </c>
      <c r="P93" s="27">
        <f t="shared" si="31"/>
        <v>54383.111500000465</v>
      </c>
    </row>
    <row r="94" spans="1:16">
      <c r="A94" s="30">
        <v>38504</v>
      </c>
      <c r="C94" s="6">
        <v>86</v>
      </c>
      <c r="D94" s="29">
        <f t="shared" si="22"/>
        <v>1508</v>
      </c>
      <c r="E94" s="29">
        <f t="shared" si="27"/>
        <v>129688</v>
      </c>
      <c r="F94" s="29">
        <f t="shared" si="23"/>
        <v>-141795</v>
      </c>
      <c r="G94" s="34">
        <f>+Inputs!$D$3</f>
        <v>0.37951000000000001</v>
      </c>
      <c r="I94" s="27">
        <f t="shared" si="28"/>
        <v>271483</v>
      </c>
      <c r="K94" s="27">
        <f t="shared" si="24"/>
        <v>1508</v>
      </c>
      <c r="L94" s="27">
        <f t="shared" si="29"/>
        <v>129688</v>
      </c>
      <c r="M94" s="27">
        <f t="shared" si="25"/>
        <v>572.30108000000007</v>
      </c>
      <c r="N94" s="27">
        <f t="shared" si="26"/>
        <v>572.30108000000007</v>
      </c>
      <c r="O94" s="27">
        <f t="shared" si="30"/>
        <v>-53810.810420000467</v>
      </c>
      <c r="P94" s="27">
        <f t="shared" si="31"/>
        <v>53810.810420000467</v>
      </c>
    </row>
    <row r="95" spans="1:16">
      <c r="A95" s="31">
        <v>38534</v>
      </c>
      <c r="C95" s="6">
        <v>87</v>
      </c>
      <c r="D95" s="29">
        <f t="shared" si="22"/>
        <v>1508</v>
      </c>
      <c r="E95" s="29">
        <f t="shared" si="27"/>
        <v>131196</v>
      </c>
      <c r="F95" s="29">
        <f t="shared" si="23"/>
        <v>-140287</v>
      </c>
      <c r="G95" s="34">
        <f>+Inputs!$D$3</f>
        <v>0.37951000000000001</v>
      </c>
      <c r="I95" s="27">
        <f t="shared" si="28"/>
        <v>271483</v>
      </c>
      <c r="K95" s="27">
        <f t="shared" si="24"/>
        <v>1508</v>
      </c>
      <c r="L95" s="27">
        <f t="shared" si="29"/>
        <v>131196</v>
      </c>
      <c r="M95" s="27">
        <f t="shared" si="25"/>
        <v>572.30108000000007</v>
      </c>
      <c r="N95" s="27">
        <f t="shared" si="26"/>
        <v>572.30108000000007</v>
      </c>
      <c r="O95" s="27">
        <f t="shared" si="30"/>
        <v>-53238.50934000047</v>
      </c>
      <c r="P95" s="27">
        <f t="shared" si="31"/>
        <v>53238.50934000047</v>
      </c>
    </row>
    <row r="96" spans="1:16">
      <c r="A96" s="30">
        <v>38565</v>
      </c>
      <c r="C96" s="6">
        <v>88</v>
      </c>
      <c r="D96" s="29">
        <f t="shared" si="22"/>
        <v>1508</v>
      </c>
      <c r="E96" s="29">
        <f t="shared" si="27"/>
        <v>132704</v>
      </c>
      <c r="F96" s="29">
        <f t="shared" si="23"/>
        <v>-138779</v>
      </c>
      <c r="G96" s="34">
        <f>+Inputs!$D$3</f>
        <v>0.37951000000000001</v>
      </c>
      <c r="I96" s="27">
        <f t="shared" si="28"/>
        <v>271483</v>
      </c>
      <c r="K96" s="27">
        <f t="shared" si="24"/>
        <v>1508</v>
      </c>
      <c r="L96" s="27">
        <f t="shared" si="29"/>
        <v>132704</v>
      </c>
      <c r="M96" s="27">
        <f t="shared" si="25"/>
        <v>572.30108000000007</v>
      </c>
      <c r="N96" s="27">
        <f t="shared" si="26"/>
        <v>572.30108000000007</v>
      </c>
      <c r="O96" s="27">
        <f t="shared" si="30"/>
        <v>-52666.208260000472</v>
      </c>
      <c r="P96" s="27">
        <f t="shared" si="31"/>
        <v>52666.208260000472</v>
      </c>
    </row>
    <row r="97" spans="1:16">
      <c r="A97" s="31">
        <v>38596</v>
      </c>
      <c r="C97" s="6">
        <v>89</v>
      </c>
      <c r="D97" s="29">
        <f t="shared" si="22"/>
        <v>1508</v>
      </c>
      <c r="E97" s="29">
        <f t="shared" si="27"/>
        <v>134212</v>
      </c>
      <c r="F97" s="29">
        <f t="shared" si="23"/>
        <v>-137271</v>
      </c>
      <c r="G97" s="34">
        <f>+Inputs!$D$3</f>
        <v>0.37951000000000001</v>
      </c>
      <c r="I97" s="27">
        <f t="shared" si="28"/>
        <v>271483</v>
      </c>
      <c r="K97" s="27">
        <f t="shared" si="24"/>
        <v>1508</v>
      </c>
      <c r="L97" s="27">
        <f t="shared" si="29"/>
        <v>134212</v>
      </c>
      <c r="M97" s="27">
        <f t="shared" si="25"/>
        <v>572.30108000000007</v>
      </c>
      <c r="N97" s="27">
        <f t="shared" si="26"/>
        <v>572.30108000000007</v>
      </c>
      <c r="O97" s="27">
        <f t="shared" si="30"/>
        <v>-52093.907180000475</v>
      </c>
      <c r="P97" s="27">
        <f t="shared" si="31"/>
        <v>52093.907180000475</v>
      </c>
    </row>
    <row r="98" spans="1:16">
      <c r="A98" s="30">
        <v>38626</v>
      </c>
      <c r="C98" s="6">
        <v>90</v>
      </c>
      <c r="D98" s="29">
        <f t="shared" si="22"/>
        <v>1508</v>
      </c>
      <c r="E98" s="29">
        <f t="shared" si="27"/>
        <v>135720</v>
      </c>
      <c r="F98" s="29">
        <f t="shared" si="23"/>
        <v>-135763</v>
      </c>
      <c r="G98" s="34">
        <f>+Inputs!$D$3</f>
        <v>0.37951000000000001</v>
      </c>
      <c r="I98" s="27">
        <f t="shared" si="28"/>
        <v>271483</v>
      </c>
      <c r="K98" s="27">
        <f t="shared" si="24"/>
        <v>1508</v>
      </c>
      <c r="L98" s="27">
        <f t="shared" si="29"/>
        <v>135720</v>
      </c>
      <c r="M98" s="27">
        <f t="shared" si="25"/>
        <v>572.30108000000007</v>
      </c>
      <c r="N98" s="27">
        <f t="shared" si="26"/>
        <v>572.30108000000007</v>
      </c>
      <c r="O98" s="27">
        <f t="shared" si="30"/>
        <v>-51521.606100000477</v>
      </c>
      <c r="P98" s="27">
        <f t="shared" si="31"/>
        <v>51521.606100000477</v>
      </c>
    </row>
    <row r="99" spans="1:16">
      <c r="A99" s="31">
        <v>38657</v>
      </c>
      <c r="C99" s="6">
        <v>91</v>
      </c>
      <c r="D99" s="29">
        <f t="shared" si="22"/>
        <v>1508</v>
      </c>
      <c r="E99" s="29">
        <f t="shared" si="27"/>
        <v>137228</v>
      </c>
      <c r="F99" s="29">
        <f t="shared" si="23"/>
        <v>-134255</v>
      </c>
      <c r="G99" s="34">
        <f>+Inputs!$D$3</f>
        <v>0.37951000000000001</v>
      </c>
      <c r="I99" s="27">
        <f t="shared" si="28"/>
        <v>271483</v>
      </c>
      <c r="K99" s="27">
        <f t="shared" si="24"/>
        <v>1508</v>
      </c>
      <c r="L99" s="27">
        <f t="shared" si="29"/>
        <v>137228</v>
      </c>
      <c r="M99" s="27">
        <f t="shared" si="25"/>
        <v>572.30108000000007</v>
      </c>
      <c r="N99" s="27">
        <f t="shared" si="26"/>
        <v>572.30108000000007</v>
      </c>
      <c r="O99" s="27">
        <f t="shared" si="30"/>
        <v>-50949.30502000048</v>
      </c>
      <c r="P99" s="27">
        <f t="shared" si="31"/>
        <v>50949.30502000048</v>
      </c>
    </row>
    <row r="100" spans="1:16">
      <c r="A100" s="30">
        <v>38687</v>
      </c>
      <c r="C100" s="6">
        <v>92</v>
      </c>
      <c r="D100" s="29">
        <f t="shared" si="22"/>
        <v>1508</v>
      </c>
      <c r="E100" s="29">
        <f t="shared" si="27"/>
        <v>138736</v>
      </c>
      <c r="F100" s="29">
        <f t="shared" si="23"/>
        <v>-132747</v>
      </c>
      <c r="G100" s="34">
        <f>+Inputs!$D$3</f>
        <v>0.37951000000000001</v>
      </c>
      <c r="I100" s="27">
        <f t="shared" si="28"/>
        <v>271483</v>
      </c>
      <c r="K100" s="27">
        <f t="shared" si="24"/>
        <v>1508</v>
      </c>
      <c r="L100" s="27">
        <f t="shared" si="29"/>
        <v>138736</v>
      </c>
      <c r="M100" s="27">
        <f t="shared" si="25"/>
        <v>572.30108000000007</v>
      </c>
      <c r="N100" s="27">
        <f t="shared" si="26"/>
        <v>572.30108000000007</v>
      </c>
      <c r="O100" s="27">
        <f t="shared" si="30"/>
        <v>-50377.003940000483</v>
      </c>
      <c r="P100" s="27">
        <f t="shared" si="31"/>
        <v>50377.003940000483</v>
      </c>
    </row>
    <row r="101" spans="1:16">
      <c r="A101" s="31">
        <v>38718</v>
      </c>
      <c r="C101" s="6">
        <v>93</v>
      </c>
      <c r="D101" s="29">
        <f t="shared" si="22"/>
        <v>1508</v>
      </c>
      <c r="E101" s="29">
        <f t="shared" si="27"/>
        <v>140244</v>
      </c>
      <c r="F101" s="29">
        <f t="shared" si="23"/>
        <v>-131239</v>
      </c>
      <c r="G101" s="34">
        <f>+Inputs!$D$3</f>
        <v>0.37951000000000001</v>
      </c>
      <c r="I101" s="27">
        <f t="shared" si="28"/>
        <v>271483</v>
      </c>
      <c r="K101" s="27">
        <f t="shared" si="24"/>
        <v>1508</v>
      </c>
      <c r="L101" s="27">
        <f t="shared" si="29"/>
        <v>140244</v>
      </c>
      <c r="M101" s="27">
        <f t="shared" si="25"/>
        <v>572.30108000000007</v>
      </c>
      <c r="N101" s="27">
        <f t="shared" si="26"/>
        <v>572.30108000000007</v>
      </c>
      <c r="O101" s="27">
        <f t="shared" si="30"/>
        <v>-49804.702860000485</v>
      </c>
      <c r="P101" s="27">
        <f t="shared" si="31"/>
        <v>49804.702860000485</v>
      </c>
    </row>
    <row r="102" spans="1:16">
      <c r="A102" s="30">
        <v>38749</v>
      </c>
      <c r="C102" s="6">
        <v>94</v>
      </c>
      <c r="D102" s="29">
        <f t="shared" si="22"/>
        <v>1508</v>
      </c>
      <c r="E102" s="29">
        <f t="shared" si="27"/>
        <v>141752</v>
      </c>
      <c r="F102" s="29">
        <f t="shared" si="23"/>
        <v>-129731</v>
      </c>
      <c r="G102" s="34">
        <f>+Inputs!$D$3</f>
        <v>0.37951000000000001</v>
      </c>
      <c r="I102" s="27">
        <f t="shared" si="28"/>
        <v>271483</v>
      </c>
      <c r="K102" s="27">
        <f t="shared" si="24"/>
        <v>1508</v>
      </c>
      <c r="L102" s="27">
        <f t="shared" si="29"/>
        <v>141752</v>
      </c>
      <c r="M102" s="27">
        <f t="shared" si="25"/>
        <v>572.30108000000007</v>
      </c>
      <c r="N102" s="27">
        <f t="shared" si="26"/>
        <v>572.30108000000007</v>
      </c>
      <c r="O102" s="27">
        <f t="shared" si="30"/>
        <v>-49232.401780000488</v>
      </c>
      <c r="P102" s="27">
        <f t="shared" si="31"/>
        <v>49232.401780000488</v>
      </c>
    </row>
    <row r="103" spans="1:16">
      <c r="A103" s="31">
        <v>38777</v>
      </c>
      <c r="C103" s="6">
        <v>95</v>
      </c>
      <c r="D103" s="29">
        <f t="shared" si="22"/>
        <v>1508</v>
      </c>
      <c r="E103" s="29">
        <f t="shared" si="27"/>
        <v>143260</v>
      </c>
      <c r="F103" s="29">
        <f t="shared" si="23"/>
        <v>-128223</v>
      </c>
      <c r="G103" s="34">
        <f>+Inputs!$D$3</f>
        <v>0.37951000000000001</v>
      </c>
      <c r="I103" s="27">
        <f t="shared" si="28"/>
        <v>271483</v>
      </c>
      <c r="K103" s="27">
        <f t="shared" si="24"/>
        <v>1508</v>
      </c>
      <c r="L103" s="27">
        <f t="shared" si="29"/>
        <v>143260</v>
      </c>
      <c r="M103" s="27">
        <f t="shared" si="25"/>
        <v>572.30108000000007</v>
      </c>
      <c r="N103" s="27">
        <f t="shared" si="26"/>
        <v>572.30108000000007</v>
      </c>
      <c r="O103" s="27">
        <f t="shared" si="30"/>
        <v>-48660.10070000049</v>
      </c>
      <c r="P103" s="27">
        <f t="shared" si="31"/>
        <v>48660.10070000049</v>
      </c>
    </row>
    <row r="104" spans="1:16">
      <c r="A104" s="30">
        <v>38808</v>
      </c>
      <c r="C104" s="6">
        <v>96</v>
      </c>
      <c r="D104" s="29">
        <f t="shared" si="22"/>
        <v>1508</v>
      </c>
      <c r="E104" s="29">
        <f t="shared" si="27"/>
        <v>144768</v>
      </c>
      <c r="F104" s="29">
        <f t="shared" si="23"/>
        <v>-126715</v>
      </c>
      <c r="G104" s="34">
        <f>+Inputs!$D$3</f>
        <v>0.37951000000000001</v>
      </c>
      <c r="I104" s="27">
        <f t="shared" si="28"/>
        <v>271483</v>
      </c>
      <c r="K104" s="27">
        <f t="shared" si="24"/>
        <v>1508</v>
      </c>
      <c r="L104" s="27">
        <f t="shared" si="29"/>
        <v>144768</v>
      </c>
      <c r="M104" s="27">
        <f t="shared" si="25"/>
        <v>572.30108000000007</v>
      </c>
      <c r="N104" s="27">
        <f t="shared" si="26"/>
        <v>572.30108000000007</v>
      </c>
      <c r="O104" s="27">
        <f t="shared" si="30"/>
        <v>-48087.799620000493</v>
      </c>
      <c r="P104" s="27">
        <f t="shared" si="31"/>
        <v>48087.799620000493</v>
      </c>
    </row>
    <row r="105" spans="1:16">
      <c r="A105" s="31">
        <v>38838</v>
      </c>
      <c r="C105" s="6">
        <v>97</v>
      </c>
      <c r="D105" s="29">
        <f t="shared" ref="D105:D136" si="32">ROUND(-(+$B$9/180)*1,0)</f>
        <v>1508</v>
      </c>
      <c r="E105" s="29">
        <f t="shared" si="27"/>
        <v>146276</v>
      </c>
      <c r="F105" s="29">
        <f t="shared" ref="F105:F136" si="33">$B$9+E105</f>
        <v>-125207</v>
      </c>
      <c r="G105" s="34">
        <f>+Inputs!$D$3</f>
        <v>0.37951000000000001</v>
      </c>
      <c r="I105" s="27">
        <f t="shared" si="28"/>
        <v>271483</v>
      </c>
      <c r="K105" s="27">
        <f t="shared" ref="K105:K136" si="34">D105</f>
        <v>1508</v>
      </c>
      <c r="L105" s="27">
        <f t="shared" si="29"/>
        <v>146276</v>
      </c>
      <c r="M105" s="27">
        <f t="shared" ref="M105:M136" si="35">K105*G105</f>
        <v>572.30108000000007</v>
      </c>
      <c r="N105" s="27">
        <f t="shared" ref="N105:N136" si="36">M105-J105</f>
        <v>572.30108000000007</v>
      </c>
      <c r="O105" s="27">
        <f t="shared" si="30"/>
        <v>-47515.498540000495</v>
      </c>
      <c r="P105" s="27">
        <f t="shared" si="31"/>
        <v>47515.498540000495</v>
      </c>
    </row>
    <row r="106" spans="1:16">
      <c r="A106" s="30">
        <v>38869</v>
      </c>
      <c r="C106" s="6">
        <v>98</v>
      </c>
      <c r="D106" s="29">
        <f t="shared" si="32"/>
        <v>1508</v>
      </c>
      <c r="E106" s="29">
        <f t="shared" ref="E106:E137" si="37">+E105+D106</f>
        <v>147784</v>
      </c>
      <c r="F106" s="29">
        <f t="shared" si="33"/>
        <v>-123699</v>
      </c>
      <c r="G106" s="34">
        <f>+Inputs!$D$3</f>
        <v>0.37951000000000001</v>
      </c>
      <c r="I106" s="27">
        <f t="shared" ref="I106:I137" si="38">+I105+H106</f>
        <v>271483</v>
      </c>
      <c r="K106" s="27">
        <f t="shared" si="34"/>
        <v>1508</v>
      </c>
      <c r="L106" s="27">
        <f t="shared" ref="L106:L137" si="39">+L105+K106</f>
        <v>147784</v>
      </c>
      <c r="M106" s="27">
        <f t="shared" si="35"/>
        <v>572.30108000000007</v>
      </c>
      <c r="N106" s="27">
        <f t="shared" si="36"/>
        <v>572.30108000000007</v>
      </c>
      <c r="O106" s="27">
        <f t="shared" ref="O106:O137" si="40">+O105+N106</f>
        <v>-46943.197460000498</v>
      </c>
      <c r="P106" s="27">
        <f t="shared" ref="P106:P137" si="41">P105-N106</f>
        <v>46943.197460000498</v>
      </c>
    </row>
    <row r="107" spans="1:16">
      <c r="A107" s="31">
        <v>38899</v>
      </c>
      <c r="C107" s="6">
        <v>99</v>
      </c>
      <c r="D107" s="29">
        <f t="shared" si="32"/>
        <v>1508</v>
      </c>
      <c r="E107" s="29">
        <f t="shared" si="37"/>
        <v>149292</v>
      </c>
      <c r="F107" s="29">
        <f t="shared" si="33"/>
        <v>-122191</v>
      </c>
      <c r="G107" s="34">
        <f>+Inputs!$D$3</f>
        <v>0.37951000000000001</v>
      </c>
      <c r="I107" s="27">
        <f t="shared" si="38"/>
        <v>271483</v>
      </c>
      <c r="K107" s="27">
        <f t="shared" si="34"/>
        <v>1508</v>
      </c>
      <c r="L107" s="27">
        <f t="shared" si="39"/>
        <v>149292</v>
      </c>
      <c r="M107" s="27">
        <f t="shared" si="35"/>
        <v>572.30108000000007</v>
      </c>
      <c r="N107" s="27">
        <f t="shared" si="36"/>
        <v>572.30108000000007</v>
      </c>
      <c r="O107" s="27">
        <f t="shared" si="40"/>
        <v>-46370.8963800005</v>
      </c>
      <c r="P107" s="27">
        <f t="shared" si="41"/>
        <v>46370.8963800005</v>
      </c>
    </row>
    <row r="108" spans="1:16">
      <c r="A108" s="30">
        <v>38930</v>
      </c>
      <c r="C108" s="6">
        <v>100</v>
      </c>
      <c r="D108" s="29">
        <f t="shared" si="32"/>
        <v>1508</v>
      </c>
      <c r="E108" s="29">
        <f t="shared" si="37"/>
        <v>150800</v>
      </c>
      <c r="F108" s="29">
        <f t="shared" si="33"/>
        <v>-120683</v>
      </c>
      <c r="G108" s="34">
        <f>+Inputs!$D$3</f>
        <v>0.37951000000000001</v>
      </c>
      <c r="I108" s="27">
        <f t="shared" si="38"/>
        <v>271483</v>
      </c>
      <c r="K108" s="27">
        <f t="shared" si="34"/>
        <v>1508</v>
      </c>
      <c r="L108" s="27">
        <f t="shared" si="39"/>
        <v>150800</v>
      </c>
      <c r="M108" s="27">
        <f t="shared" si="35"/>
        <v>572.30108000000007</v>
      </c>
      <c r="N108" s="27">
        <f t="shared" si="36"/>
        <v>572.30108000000007</v>
      </c>
      <c r="O108" s="27">
        <f t="shared" si="40"/>
        <v>-45798.595300000503</v>
      </c>
      <c r="P108" s="27">
        <f t="shared" si="41"/>
        <v>45798.595300000503</v>
      </c>
    </row>
    <row r="109" spans="1:16">
      <c r="A109" s="31">
        <v>38961</v>
      </c>
      <c r="C109" s="6">
        <v>101</v>
      </c>
      <c r="D109" s="29">
        <f t="shared" si="32"/>
        <v>1508</v>
      </c>
      <c r="E109" s="29">
        <f t="shared" si="37"/>
        <v>152308</v>
      </c>
      <c r="F109" s="29">
        <f t="shared" si="33"/>
        <v>-119175</v>
      </c>
      <c r="G109" s="34">
        <f>+Inputs!$D$3</f>
        <v>0.37951000000000001</v>
      </c>
      <c r="I109" s="27">
        <f t="shared" si="38"/>
        <v>271483</v>
      </c>
      <c r="K109" s="27">
        <f t="shared" si="34"/>
        <v>1508</v>
      </c>
      <c r="L109" s="27">
        <f t="shared" si="39"/>
        <v>152308</v>
      </c>
      <c r="M109" s="27">
        <f t="shared" si="35"/>
        <v>572.30108000000007</v>
      </c>
      <c r="N109" s="27">
        <f t="shared" si="36"/>
        <v>572.30108000000007</v>
      </c>
      <c r="O109" s="27">
        <f t="shared" si="40"/>
        <v>-45226.294220000505</v>
      </c>
      <c r="P109" s="27">
        <f t="shared" si="41"/>
        <v>45226.294220000505</v>
      </c>
    </row>
    <row r="110" spans="1:16">
      <c r="A110" s="30">
        <v>38991</v>
      </c>
      <c r="C110" s="6">
        <v>102</v>
      </c>
      <c r="D110" s="29">
        <f t="shared" si="32"/>
        <v>1508</v>
      </c>
      <c r="E110" s="29">
        <f t="shared" si="37"/>
        <v>153816</v>
      </c>
      <c r="F110" s="29">
        <f t="shared" si="33"/>
        <v>-117667</v>
      </c>
      <c r="G110" s="34">
        <f>+Inputs!$D$3</f>
        <v>0.37951000000000001</v>
      </c>
      <c r="I110" s="27">
        <f t="shared" si="38"/>
        <v>271483</v>
      </c>
      <c r="K110" s="27">
        <f t="shared" si="34"/>
        <v>1508</v>
      </c>
      <c r="L110" s="27">
        <f t="shared" si="39"/>
        <v>153816</v>
      </c>
      <c r="M110" s="27">
        <f t="shared" si="35"/>
        <v>572.30108000000007</v>
      </c>
      <c r="N110" s="27">
        <f t="shared" si="36"/>
        <v>572.30108000000007</v>
      </c>
      <c r="O110" s="27">
        <f t="shared" si="40"/>
        <v>-44653.993140000508</v>
      </c>
      <c r="P110" s="27">
        <f t="shared" si="41"/>
        <v>44653.993140000508</v>
      </c>
    </row>
    <row r="111" spans="1:16">
      <c r="A111" s="31">
        <v>39022</v>
      </c>
      <c r="C111" s="6">
        <v>103</v>
      </c>
      <c r="D111" s="29">
        <f t="shared" si="32"/>
        <v>1508</v>
      </c>
      <c r="E111" s="29">
        <f t="shared" si="37"/>
        <v>155324</v>
      </c>
      <c r="F111" s="29">
        <f t="shared" si="33"/>
        <v>-116159</v>
      </c>
      <c r="G111" s="34">
        <f>+Inputs!$D$3</f>
        <v>0.37951000000000001</v>
      </c>
      <c r="I111" s="27">
        <f t="shared" si="38"/>
        <v>271483</v>
      </c>
      <c r="K111" s="27">
        <f t="shared" si="34"/>
        <v>1508</v>
      </c>
      <c r="L111" s="27">
        <f t="shared" si="39"/>
        <v>155324</v>
      </c>
      <c r="M111" s="27">
        <f t="shared" si="35"/>
        <v>572.30108000000007</v>
      </c>
      <c r="N111" s="27">
        <f t="shared" si="36"/>
        <v>572.30108000000007</v>
      </c>
      <c r="O111" s="27">
        <f t="shared" si="40"/>
        <v>-44081.692060000511</v>
      </c>
      <c r="P111" s="27">
        <f t="shared" si="41"/>
        <v>44081.692060000511</v>
      </c>
    </row>
    <row r="112" spans="1:16">
      <c r="A112" s="30">
        <v>39052</v>
      </c>
      <c r="C112" s="6">
        <v>104</v>
      </c>
      <c r="D112" s="29">
        <f t="shared" si="32"/>
        <v>1508</v>
      </c>
      <c r="E112" s="29">
        <f t="shared" si="37"/>
        <v>156832</v>
      </c>
      <c r="F112" s="29">
        <f t="shared" si="33"/>
        <v>-114651</v>
      </c>
      <c r="G112" s="34">
        <f>+Inputs!$D$3</f>
        <v>0.37951000000000001</v>
      </c>
      <c r="I112" s="27">
        <f t="shared" si="38"/>
        <v>271483</v>
      </c>
      <c r="K112" s="27">
        <f t="shared" si="34"/>
        <v>1508</v>
      </c>
      <c r="L112" s="27">
        <f t="shared" si="39"/>
        <v>156832</v>
      </c>
      <c r="M112" s="27">
        <f t="shared" si="35"/>
        <v>572.30108000000007</v>
      </c>
      <c r="N112" s="27">
        <f t="shared" si="36"/>
        <v>572.30108000000007</v>
      </c>
      <c r="O112" s="27">
        <f t="shared" si="40"/>
        <v>-43509.390980000513</v>
      </c>
      <c r="P112" s="27">
        <f t="shared" si="41"/>
        <v>43509.390980000513</v>
      </c>
    </row>
    <row r="113" spans="1:16">
      <c r="A113" s="31">
        <v>39083</v>
      </c>
      <c r="C113" s="6">
        <v>105</v>
      </c>
      <c r="D113" s="29">
        <f t="shared" si="32"/>
        <v>1508</v>
      </c>
      <c r="E113" s="29">
        <f t="shared" si="37"/>
        <v>158340</v>
      </c>
      <c r="F113" s="29">
        <f t="shared" si="33"/>
        <v>-113143</v>
      </c>
      <c r="G113" s="34">
        <f>+Inputs!$D$3</f>
        <v>0.37951000000000001</v>
      </c>
      <c r="I113" s="27">
        <f t="shared" si="38"/>
        <v>271483</v>
      </c>
      <c r="K113" s="27">
        <f t="shared" si="34"/>
        <v>1508</v>
      </c>
      <c r="L113" s="27">
        <f t="shared" si="39"/>
        <v>158340</v>
      </c>
      <c r="M113" s="27">
        <f t="shared" si="35"/>
        <v>572.30108000000007</v>
      </c>
      <c r="N113" s="27">
        <f t="shared" si="36"/>
        <v>572.30108000000007</v>
      </c>
      <c r="O113" s="27">
        <f t="shared" si="40"/>
        <v>-42937.089900000516</v>
      </c>
      <c r="P113" s="27">
        <f t="shared" si="41"/>
        <v>42937.089900000516</v>
      </c>
    </row>
    <row r="114" spans="1:16">
      <c r="A114" s="30">
        <v>39114</v>
      </c>
      <c r="C114" s="6">
        <v>106</v>
      </c>
      <c r="D114" s="29">
        <f t="shared" si="32"/>
        <v>1508</v>
      </c>
      <c r="E114" s="29">
        <f t="shared" si="37"/>
        <v>159848</v>
      </c>
      <c r="F114" s="29">
        <f t="shared" si="33"/>
        <v>-111635</v>
      </c>
      <c r="G114" s="34">
        <f>+Inputs!$D$3</f>
        <v>0.37951000000000001</v>
      </c>
      <c r="I114" s="27">
        <f t="shared" si="38"/>
        <v>271483</v>
      </c>
      <c r="K114" s="27">
        <f t="shared" si="34"/>
        <v>1508</v>
      </c>
      <c r="L114" s="27">
        <f t="shared" si="39"/>
        <v>159848</v>
      </c>
      <c r="M114" s="27">
        <f t="shared" si="35"/>
        <v>572.30108000000007</v>
      </c>
      <c r="N114" s="27">
        <f t="shared" si="36"/>
        <v>572.30108000000007</v>
      </c>
      <c r="O114" s="27">
        <f t="shared" si="40"/>
        <v>-42364.788820000518</v>
      </c>
      <c r="P114" s="27">
        <f t="shared" si="41"/>
        <v>42364.788820000518</v>
      </c>
    </row>
    <row r="115" spans="1:16">
      <c r="A115" s="31">
        <v>39142</v>
      </c>
      <c r="C115" s="6">
        <v>107</v>
      </c>
      <c r="D115" s="29">
        <f t="shared" si="32"/>
        <v>1508</v>
      </c>
      <c r="E115" s="29">
        <f t="shared" si="37"/>
        <v>161356</v>
      </c>
      <c r="F115" s="29">
        <f t="shared" si="33"/>
        <v>-110127</v>
      </c>
      <c r="G115" s="34">
        <f>+Inputs!$D$3</f>
        <v>0.37951000000000001</v>
      </c>
      <c r="I115" s="27">
        <f t="shared" si="38"/>
        <v>271483</v>
      </c>
      <c r="K115" s="27">
        <f t="shared" si="34"/>
        <v>1508</v>
      </c>
      <c r="L115" s="27">
        <f t="shared" si="39"/>
        <v>161356</v>
      </c>
      <c r="M115" s="27">
        <f t="shared" si="35"/>
        <v>572.30108000000007</v>
      </c>
      <c r="N115" s="27">
        <f t="shared" si="36"/>
        <v>572.30108000000007</v>
      </c>
      <c r="O115" s="27">
        <f t="shared" si="40"/>
        <v>-41792.487740000521</v>
      </c>
      <c r="P115" s="27">
        <f t="shared" si="41"/>
        <v>41792.487740000521</v>
      </c>
    </row>
    <row r="116" spans="1:16">
      <c r="A116" s="30">
        <v>39173</v>
      </c>
      <c r="C116" s="6">
        <v>108</v>
      </c>
      <c r="D116" s="29">
        <f t="shared" si="32"/>
        <v>1508</v>
      </c>
      <c r="E116" s="29">
        <f t="shared" si="37"/>
        <v>162864</v>
      </c>
      <c r="F116" s="29">
        <f t="shared" si="33"/>
        <v>-108619</v>
      </c>
      <c r="G116" s="34">
        <f>+Inputs!$D$3</f>
        <v>0.37951000000000001</v>
      </c>
      <c r="I116" s="27">
        <f t="shared" si="38"/>
        <v>271483</v>
      </c>
      <c r="K116" s="27">
        <f t="shared" si="34"/>
        <v>1508</v>
      </c>
      <c r="L116" s="27">
        <f t="shared" si="39"/>
        <v>162864</v>
      </c>
      <c r="M116" s="27">
        <f t="shared" si="35"/>
        <v>572.30108000000007</v>
      </c>
      <c r="N116" s="27">
        <f t="shared" si="36"/>
        <v>572.30108000000007</v>
      </c>
      <c r="O116" s="27">
        <f t="shared" si="40"/>
        <v>-41220.186660000523</v>
      </c>
      <c r="P116" s="27">
        <f t="shared" si="41"/>
        <v>41220.186660000523</v>
      </c>
    </row>
    <row r="117" spans="1:16">
      <c r="A117" s="31">
        <v>39203</v>
      </c>
      <c r="C117" s="6">
        <v>109</v>
      </c>
      <c r="D117" s="29">
        <f t="shared" si="32"/>
        <v>1508</v>
      </c>
      <c r="E117" s="29">
        <f t="shared" si="37"/>
        <v>164372</v>
      </c>
      <c r="F117" s="29">
        <f t="shared" si="33"/>
        <v>-107111</v>
      </c>
      <c r="G117" s="34">
        <f>+Inputs!$D$3</f>
        <v>0.37951000000000001</v>
      </c>
      <c r="I117" s="27">
        <f t="shared" si="38"/>
        <v>271483</v>
      </c>
      <c r="K117" s="27">
        <f t="shared" si="34"/>
        <v>1508</v>
      </c>
      <c r="L117" s="27">
        <f t="shared" si="39"/>
        <v>164372</v>
      </c>
      <c r="M117" s="27">
        <f t="shared" si="35"/>
        <v>572.30108000000007</v>
      </c>
      <c r="N117" s="27">
        <f t="shared" si="36"/>
        <v>572.30108000000007</v>
      </c>
      <c r="O117" s="27">
        <f t="shared" si="40"/>
        <v>-40647.885580000526</v>
      </c>
      <c r="P117" s="27">
        <f t="shared" si="41"/>
        <v>40647.885580000526</v>
      </c>
    </row>
    <row r="118" spans="1:16">
      <c r="A118" s="30">
        <v>39234</v>
      </c>
      <c r="C118" s="6">
        <v>110</v>
      </c>
      <c r="D118" s="29">
        <f t="shared" si="32"/>
        <v>1508</v>
      </c>
      <c r="E118" s="29">
        <f t="shared" si="37"/>
        <v>165880</v>
      </c>
      <c r="F118" s="29">
        <f t="shared" si="33"/>
        <v>-105603</v>
      </c>
      <c r="G118" s="34">
        <f>+Inputs!$D$3</f>
        <v>0.37951000000000001</v>
      </c>
      <c r="I118" s="27">
        <f t="shared" si="38"/>
        <v>271483</v>
      </c>
      <c r="K118" s="27">
        <f t="shared" si="34"/>
        <v>1508</v>
      </c>
      <c r="L118" s="27">
        <f t="shared" si="39"/>
        <v>165880</v>
      </c>
      <c r="M118" s="27">
        <f t="shared" si="35"/>
        <v>572.30108000000007</v>
      </c>
      <c r="N118" s="27">
        <f t="shared" si="36"/>
        <v>572.30108000000007</v>
      </c>
      <c r="O118" s="27">
        <f t="shared" si="40"/>
        <v>-40075.584500000528</v>
      </c>
      <c r="P118" s="27">
        <f t="shared" si="41"/>
        <v>40075.584500000528</v>
      </c>
    </row>
    <row r="119" spans="1:16">
      <c r="A119" s="31">
        <v>39264</v>
      </c>
      <c r="C119" s="6">
        <v>111</v>
      </c>
      <c r="D119" s="29">
        <f t="shared" si="32"/>
        <v>1508</v>
      </c>
      <c r="E119" s="29">
        <f t="shared" si="37"/>
        <v>167388</v>
      </c>
      <c r="F119" s="29">
        <f t="shared" si="33"/>
        <v>-104095</v>
      </c>
      <c r="G119" s="34">
        <f>+Inputs!$D$3</f>
        <v>0.37951000000000001</v>
      </c>
      <c r="I119" s="27">
        <f t="shared" si="38"/>
        <v>271483</v>
      </c>
      <c r="K119" s="27">
        <f t="shared" si="34"/>
        <v>1508</v>
      </c>
      <c r="L119" s="27">
        <f t="shared" si="39"/>
        <v>167388</v>
      </c>
      <c r="M119" s="27">
        <f t="shared" si="35"/>
        <v>572.30108000000007</v>
      </c>
      <c r="N119" s="27">
        <f t="shared" si="36"/>
        <v>572.30108000000007</v>
      </c>
      <c r="O119" s="27">
        <f t="shared" si="40"/>
        <v>-39503.283420000531</v>
      </c>
      <c r="P119" s="27">
        <f t="shared" si="41"/>
        <v>39503.283420000531</v>
      </c>
    </row>
    <row r="120" spans="1:16">
      <c r="A120" s="30">
        <v>39295</v>
      </c>
      <c r="C120" s="6">
        <v>112</v>
      </c>
      <c r="D120" s="29">
        <f t="shared" si="32"/>
        <v>1508</v>
      </c>
      <c r="E120" s="29">
        <f t="shared" si="37"/>
        <v>168896</v>
      </c>
      <c r="F120" s="29">
        <f t="shared" si="33"/>
        <v>-102587</v>
      </c>
      <c r="G120" s="34">
        <f>+Inputs!$D$3</f>
        <v>0.37951000000000001</v>
      </c>
      <c r="I120" s="27">
        <f t="shared" si="38"/>
        <v>271483</v>
      </c>
      <c r="K120" s="27">
        <f t="shared" si="34"/>
        <v>1508</v>
      </c>
      <c r="L120" s="27">
        <f t="shared" si="39"/>
        <v>168896</v>
      </c>
      <c r="M120" s="27">
        <f t="shared" si="35"/>
        <v>572.30108000000007</v>
      </c>
      <c r="N120" s="27">
        <f t="shared" si="36"/>
        <v>572.30108000000007</v>
      </c>
      <c r="O120" s="27">
        <f t="shared" si="40"/>
        <v>-38930.982340000533</v>
      </c>
      <c r="P120" s="27">
        <f t="shared" si="41"/>
        <v>38930.982340000533</v>
      </c>
    </row>
    <row r="121" spans="1:16">
      <c r="A121" s="31">
        <v>39326</v>
      </c>
      <c r="C121" s="6">
        <v>113</v>
      </c>
      <c r="D121" s="29">
        <f t="shared" si="32"/>
        <v>1508</v>
      </c>
      <c r="E121" s="29">
        <f t="shared" si="37"/>
        <v>170404</v>
      </c>
      <c r="F121" s="29">
        <f t="shared" si="33"/>
        <v>-101079</v>
      </c>
      <c r="G121" s="34">
        <f>+Inputs!$D$3</f>
        <v>0.37951000000000001</v>
      </c>
      <c r="I121" s="27">
        <f t="shared" si="38"/>
        <v>271483</v>
      </c>
      <c r="K121" s="27">
        <f t="shared" si="34"/>
        <v>1508</v>
      </c>
      <c r="L121" s="27">
        <f t="shared" si="39"/>
        <v>170404</v>
      </c>
      <c r="M121" s="27">
        <f t="shared" si="35"/>
        <v>572.30108000000007</v>
      </c>
      <c r="N121" s="27">
        <f t="shared" si="36"/>
        <v>572.30108000000007</v>
      </c>
      <c r="O121" s="27">
        <f t="shared" si="40"/>
        <v>-38358.681260000536</v>
      </c>
      <c r="P121" s="27">
        <f t="shared" si="41"/>
        <v>38358.681260000536</v>
      </c>
    </row>
    <row r="122" spans="1:16">
      <c r="A122" s="30">
        <v>39356</v>
      </c>
      <c r="C122" s="6">
        <v>114</v>
      </c>
      <c r="D122" s="29">
        <f t="shared" si="32"/>
        <v>1508</v>
      </c>
      <c r="E122" s="29">
        <f t="shared" si="37"/>
        <v>171912</v>
      </c>
      <c r="F122" s="29">
        <f t="shared" si="33"/>
        <v>-99571</v>
      </c>
      <c r="G122" s="34">
        <f>+Inputs!$D$3</f>
        <v>0.37951000000000001</v>
      </c>
      <c r="I122" s="27">
        <f t="shared" si="38"/>
        <v>271483</v>
      </c>
      <c r="K122" s="27">
        <f t="shared" si="34"/>
        <v>1508</v>
      </c>
      <c r="L122" s="27">
        <f t="shared" si="39"/>
        <v>171912</v>
      </c>
      <c r="M122" s="27">
        <f t="shared" si="35"/>
        <v>572.30108000000007</v>
      </c>
      <c r="N122" s="27">
        <f t="shared" si="36"/>
        <v>572.30108000000007</v>
      </c>
      <c r="O122" s="27">
        <f t="shared" si="40"/>
        <v>-37786.380180000539</v>
      </c>
      <c r="P122" s="27">
        <f t="shared" si="41"/>
        <v>37786.380180000539</v>
      </c>
    </row>
    <row r="123" spans="1:16">
      <c r="A123" s="31">
        <v>39387</v>
      </c>
      <c r="C123" s="6">
        <v>115</v>
      </c>
      <c r="D123" s="29">
        <f t="shared" si="32"/>
        <v>1508</v>
      </c>
      <c r="E123" s="29">
        <f t="shared" si="37"/>
        <v>173420</v>
      </c>
      <c r="F123" s="29">
        <f t="shared" si="33"/>
        <v>-98063</v>
      </c>
      <c r="G123" s="34">
        <f>+Inputs!$D$3</f>
        <v>0.37951000000000001</v>
      </c>
      <c r="I123" s="27">
        <f t="shared" si="38"/>
        <v>271483</v>
      </c>
      <c r="K123" s="27">
        <f t="shared" si="34"/>
        <v>1508</v>
      </c>
      <c r="L123" s="27">
        <f t="shared" si="39"/>
        <v>173420</v>
      </c>
      <c r="M123" s="27">
        <f t="shared" si="35"/>
        <v>572.30108000000007</v>
      </c>
      <c r="N123" s="27">
        <f t="shared" si="36"/>
        <v>572.30108000000007</v>
      </c>
      <c r="O123" s="27">
        <f t="shared" si="40"/>
        <v>-37214.079100000541</v>
      </c>
      <c r="P123" s="27">
        <f t="shared" si="41"/>
        <v>37214.079100000541</v>
      </c>
    </row>
    <row r="124" spans="1:16">
      <c r="A124" s="30">
        <v>39417</v>
      </c>
      <c r="C124" s="6">
        <v>116</v>
      </c>
      <c r="D124" s="29">
        <f t="shared" si="32"/>
        <v>1508</v>
      </c>
      <c r="E124" s="29">
        <f t="shared" si="37"/>
        <v>174928</v>
      </c>
      <c r="F124" s="29">
        <f t="shared" si="33"/>
        <v>-96555</v>
      </c>
      <c r="G124" s="34">
        <f>+Inputs!$D$3</f>
        <v>0.37951000000000001</v>
      </c>
      <c r="I124" s="27">
        <f t="shared" si="38"/>
        <v>271483</v>
      </c>
      <c r="K124" s="27">
        <f t="shared" si="34"/>
        <v>1508</v>
      </c>
      <c r="L124" s="27">
        <f t="shared" si="39"/>
        <v>174928</v>
      </c>
      <c r="M124" s="27">
        <f t="shared" si="35"/>
        <v>572.30108000000007</v>
      </c>
      <c r="N124" s="27">
        <f t="shared" si="36"/>
        <v>572.30108000000007</v>
      </c>
      <c r="O124" s="27">
        <f t="shared" si="40"/>
        <v>-36641.778020000544</v>
      </c>
      <c r="P124" s="27">
        <f t="shared" si="41"/>
        <v>36641.778020000544</v>
      </c>
    </row>
    <row r="125" spans="1:16">
      <c r="A125" s="31">
        <v>39448</v>
      </c>
      <c r="C125" s="6">
        <v>117</v>
      </c>
      <c r="D125" s="29">
        <f t="shared" si="32"/>
        <v>1508</v>
      </c>
      <c r="E125" s="29">
        <f t="shared" si="37"/>
        <v>176436</v>
      </c>
      <c r="F125" s="29">
        <f t="shared" si="33"/>
        <v>-95047</v>
      </c>
      <c r="G125" s="34">
        <f>+Inputs!$D$3</f>
        <v>0.37951000000000001</v>
      </c>
      <c r="I125" s="27">
        <f t="shared" si="38"/>
        <v>271483</v>
      </c>
      <c r="K125" s="27">
        <f t="shared" si="34"/>
        <v>1508</v>
      </c>
      <c r="L125" s="27">
        <f t="shared" si="39"/>
        <v>176436</v>
      </c>
      <c r="M125" s="27">
        <f t="shared" si="35"/>
        <v>572.30108000000007</v>
      </c>
      <c r="N125" s="27">
        <f t="shared" si="36"/>
        <v>572.30108000000007</v>
      </c>
      <c r="O125" s="27">
        <f t="shared" si="40"/>
        <v>-36069.476940000546</v>
      </c>
      <c r="P125" s="27">
        <f t="shared" si="41"/>
        <v>36069.476940000546</v>
      </c>
    </row>
    <row r="126" spans="1:16">
      <c r="A126" s="30">
        <v>39479</v>
      </c>
      <c r="C126" s="6">
        <v>118</v>
      </c>
      <c r="D126" s="29">
        <f t="shared" si="32"/>
        <v>1508</v>
      </c>
      <c r="E126" s="29">
        <f t="shared" si="37"/>
        <v>177944</v>
      </c>
      <c r="F126" s="29">
        <f t="shared" si="33"/>
        <v>-93539</v>
      </c>
      <c r="G126" s="34">
        <f>+Inputs!$D$3</f>
        <v>0.37951000000000001</v>
      </c>
      <c r="I126" s="27">
        <f t="shared" si="38"/>
        <v>271483</v>
      </c>
      <c r="K126" s="27">
        <f t="shared" si="34"/>
        <v>1508</v>
      </c>
      <c r="L126" s="27">
        <f t="shared" si="39"/>
        <v>177944</v>
      </c>
      <c r="M126" s="27">
        <f t="shared" si="35"/>
        <v>572.30108000000007</v>
      </c>
      <c r="N126" s="27">
        <f t="shared" si="36"/>
        <v>572.30108000000007</v>
      </c>
      <c r="O126" s="27">
        <f t="shared" si="40"/>
        <v>-35497.175860000549</v>
      </c>
      <c r="P126" s="27">
        <f t="shared" si="41"/>
        <v>35497.175860000549</v>
      </c>
    </row>
    <row r="127" spans="1:16">
      <c r="A127" s="31">
        <v>39508</v>
      </c>
      <c r="C127" s="6">
        <v>119</v>
      </c>
      <c r="D127" s="29">
        <f t="shared" si="32"/>
        <v>1508</v>
      </c>
      <c r="E127" s="29">
        <f t="shared" si="37"/>
        <v>179452</v>
      </c>
      <c r="F127" s="29">
        <f t="shared" si="33"/>
        <v>-92031</v>
      </c>
      <c r="G127" s="34">
        <f>+Inputs!$D$3</f>
        <v>0.37951000000000001</v>
      </c>
      <c r="I127" s="27">
        <f t="shared" si="38"/>
        <v>271483</v>
      </c>
      <c r="K127" s="27">
        <f t="shared" si="34"/>
        <v>1508</v>
      </c>
      <c r="L127" s="27">
        <f t="shared" si="39"/>
        <v>179452</v>
      </c>
      <c r="M127" s="27">
        <f t="shared" si="35"/>
        <v>572.30108000000007</v>
      </c>
      <c r="N127" s="27">
        <f t="shared" si="36"/>
        <v>572.30108000000007</v>
      </c>
      <c r="O127" s="27">
        <f t="shared" si="40"/>
        <v>-34924.874780000551</v>
      </c>
      <c r="P127" s="27">
        <f t="shared" si="41"/>
        <v>34924.874780000551</v>
      </c>
    </row>
    <row r="128" spans="1:16">
      <c r="A128" s="30">
        <v>39539</v>
      </c>
      <c r="C128" s="6">
        <v>120</v>
      </c>
      <c r="D128" s="29">
        <f t="shared" si="32"/>
        <v>1508</v>
      </c>
      <c r="E128" s="29">
        <f t="shared" si="37"/>
        <v>180960</v>
      </c>
      <c r="F128" s="29">
        <f t="shared" si="33"/>
        <v>-90523</v>
      </c>
      <c r="G128" s="34">
        <f>+Inputs!$D$3</f>
        <v>0.37951000000000001</v>
      </c>
      <c r="I128" s="27">
        <f t="shared" si="38"/>
        <v>271483</v>
      </c>
      <c r="K128" s="27">
        <f t="shared" si="34"/>
        <v>1508</v>
      </c>
      <c r="L128" s="27">
        <f t="shared" si="39"/>
        <v>180960</v>
      </c>
      <c r="M128" s="27">
        <f t="shared" si="35"/>
        <v>572.30108000000007</v>
      </c>
      <c r="N128" s="27">
        <f t="shared" si="36"/>
        <v>572.30108000000007</v>
      </c>
      <c r="O128" s="27">
        <f t="shared" si="40"/>
        <v>-34352.573700000554</v>
      </c>
      <c r="P128" s="27">
        <f t="shared" si="41"/>
        <v>34352.573700000554</v>
      </c>
    </row>
    <row r="129" spans="1:16">
      <c r="A129" s="31">
        <v>39569</v>
      </c>
      <c r="C129" s="6">
        <v>121</v>
      </c>
      <c r="D129" s="29">
        <f t="shared" si="32"/>
        <v>1508</v>
      </c>
      <c r="E129" s="29">
        <f t="shared" si="37"/>
        <v>182468</v>
      </c>
      <c r="F129" s="29">
        <f t="shared" si="33"/>
        <v>-89015</v>
      </c>
      <c r="G129" s="34">
        <f>+Inputs!$D$3</f>
        <v>0.37951000000000001</v>
      </c>
      <c r="I129" s="27">
        <f t="shared" si="38"/>
        <v>271483</v>
      </c>
      <c r="K129" s="27">
        <f t="shared" si="34"/>
        <v>1508</v>
      </c>
      <c r="L129" s="27">
        <f t="shared" si="39"/>
        <v>182468</v>
      </c>
      <c r="M129" s="27">
        <f t="shared" si="35"/>
        <v>572.30108000000007</v>
      </c>
      <c r="N129" s="27">
        <f t="shared" si="36"/>
        <v>572.30108000000007</v>
      </c>
      <c r="O129" s="27">
        <f t="shared" si="40"/>
        <v>-33780.272620000556</v>
      </c>
      <c r="P129" s="27">
        <f t="shared" si="41"/>
        <v>33780.272620000556</v>
      </c>
    </row>
    <row r="130" spans="1:16">
      <c r="A130" s="30">
        <v>39600</v>
      </c>
      <c r="C130" s="6">
        <v>122</v>
      </c>
      <c r="D130" s="29">
        <f t="shared" si="32"/>
        <v>1508</v>
      </c>
      <c r="E130" s="29">
        <f t="shared" si="37"/>
        <v>183976</v>
      </c>
      <c r="F130" s="29">
        <f t="shared" si="33"/>
        <v>-87507</v>
      </c>
      <c r="G130" s="34">
        <f>+Inputs!$D$3</f>
        <v>0.37951000000000001</v>
      </c>
      <c r="I130" s="27">
        <f t="shared" si="38"/>
        <v>271483</v>
      </c>
      <c r="K130" s="27">
        <f t="shared" si="34"/>
        <v>1508</v>
      </c>
      <c r="L130" s="27">
        <f t="shared" si="39"/>
        <v>183976</v>
      </c>
      <c r="M130" s="27">
        <f t="shared" si="35"/>
        <v>572.30108000000007</v>
      </c>
      <c r="N130" s="27">
        <f t="shared" si="36"/>
        <v>572.30108000000007</v>
      </c>
      <c r="O130" s="27">
        <f t="shared" si="40"/>
        <v>-33207.971540000559</v>
      </c>
      <c r="P130" s="27">
        <f t="shared" si="41"/>
        <v>33207.971540000559</v>
      </c>
    </row>
    <row r="131" spans="1:16">
      <c r="A131" s="31">
        <v>39630</v>
      </c>
      <c r="C131" s="6">
        <v>123</v>
      </c>
      <c r="D131" s="29">
        <f t="shared" si="32"/>
        <v>1508</v>
      </c>
      <c r="E131" s="29">
        <f t="shared" si="37"/>
        <v>185484</v>
      </c>
      <c r="F131" s="29">
        <f t="shared" si="33"/>
        <v>-85999</v>
      </c>
      <c r="G131" s="34">
        <f>+Inputs!$D$3</f>
        <v>0.37951000000000001</v>
      </c>
      <c r="I131" s="27">
        <f t="shared" si="38"/>
        <v>271483</v>
      </c>
      <c r="K131" s="27">
        <f t="shared" si="34"/>
        <v>1508</v>
      </c>
      <c r="L131" s="27">
        <f t="shared" si="39"/>
        <v>185484</v>
      </c>
      <c r="M131" s="27">
        <f t="shared" si="35"/>
        <v>572.30108000000007</v>
      </c>
      <c r="N131" s="27">
        <f t="shared" si="36"/>
        <v>572.30108000000007</v>
      </c>
      <c r="O131" s="27">
        <f t="shared" si="40"/>
        <v>-32635.670460000558</v>
      </c>
      <c r="P131" s="27">
        <f t="shared" si="41"/>
        <v>32635.670460000558</v>
      </c>
    </row>
    <row r="132" spans="1:16">
      <c r="A132" s="30">
        <v>39661</v>
      </c>
      <c r="C132" s="6">
        <v>124</v>
      </c>
      <c r="D132" s="29">
        <f t="shared" si="32"/>
        <v>1508</v>
      </c>
      <c r="E132" s="29">
        <f t="shared" si="37"/>
        <v>186992</v>
      </c>
      <c r="F132" s="29">
        <f t="shared" si="33"/>
        <v>-84491</v>
      </c>
      <c r="G132" s="34">
        <f>+Inputs!$D$3</f>
        <v>0.37951000000000001</v>
      </c>
      <c r="I132" s="27">
        <f t="shared" si="38"/>
        <v>271483</v>
      </c>
      <c r="K132" s="27">
        <f t="shared" si="34"/>
        <v>1508</v>
      </c>
      <c r="L132" s="27">
        <f t="shared" si="39"/>
        <v>186992</v>
      </c>
      <c r="M132" s="27">
        <f t="shared" si="35"/>
        <v>572.30108000000007</v>
      </c>
      <c r="N132" s="27">
        <f t="shared" si="36"/>
        <v>572.30108000000007</v>
      </c>
      <c r="O132" s="27">
        <f t="shared" si="40"/>
        <v>-32063.369380000557</v>
      </c>
      <c r="P132" s="27">
        <f t="shared" si="41"/>
        <v>32063.369380000557</v>
      </c>
    </row>
    <row r="133" spans="1:16">
      <c r="A133" s="31">
        <v>39692</v>
      </c>
      <c r="C133" s="6">
        <v>125</v>
      </c>
      <c r="D133" s="29">
        <f t="shared" si="32"/>
        <v>1508</v>
      </c>
      <c r="E133" s="29">
        <f t="shared" si="37"/>
        <v>188500</v>
      </c>
      <c r="F133" s="29">
        <f t="shared" si="33"/>
        <v>-82983</v>
      </c>
      <c r="G133" s="34">
        <f>+Inputs!$D$3</f>
        <v>0.37951000000000001</v>
      </c>
      <c r="I133" s="27">
        <f t="shared" si="38"/>
        <v>271483</v>
      </c>
      <c r="K133" s="27">
        <f t="shared" si="34"/>
        <v>1508</v>
      </c>
      <c r="L133" s="27">
        <f t="shared" si="39"/>
        <v>188500</v>
      </c>
      <c r="M133" s="27">
        <f t="shared" si="35"/>
        <v>572.30108000000007</v>
      </c>
      <c r="N133" s="27">
        <f t="shared" si="36"/>
        <v>572.30108000000007</v>
      </c>
      <c r="O133" s="27">
        <f t="shared" si="40"/>
        <v>-31491.068300000556</v>
      </c>
      <c r="P133" s="27">
        <f t="shared" si="41"/>
        <v>31491.068300000556</v>
      </c>
    </row>
    <row r="134" spans="1:16">
      <c r="A134" s="30">
        <v>39722</v>
      </c>
      <c r="C134" s="6">
        <v>126</v>
      </c>
      <c r="D134" s="29">
        <f t="shared" si="32"/>
        <v>1508</v>
      </c>
      <c r="E134" s="29">
        <f t="shared" si="37"/>
        <v>190008</v>
      </c>
      <c r="F134" s="29">
        <f t="shared" si="33"/>
        <v>-81475</v>
      </c>
      <c r="G134" s="34">
        <f>+Inputs!$D$3</f>
        <v>0.37951000000000001</v>
      </c>
      <c r="I134" s="27">
        <f t="shared" si="38"/>
        <v>271483</v>
      </c>
      <c r="K134" s="27">
        <f t="shared" si="34"/>
        <v>1508</v>
      </c>
      <c r="L134" s="27">
        <f t="shared" si="39"/>
        <v>190008</v>
      </c>
      <c r="M134" s="27">
        <f t="shared" si="35"/>
        <v>572.30108000000007</v>
      </c>
      <c r="N134" s="27">
        <f t="shared" si="36"/>
        <v>572.30108000000007</v>
      </c>
      <c r="O134" s="27">
        <f t="shared" si="40"/>
        <v>-30918.767220000555</v>
      </c>
      <c r="P134" s="27">
        <f t="shared" si="41"/>
        <v>30918.767220000555</v>
      </c>
    </row>
    <row r="135" spans="1:16">
      <c r="A135" s="31">
        <v>39753</v>
      </c>
      <c r="C135" s="6">
        <v>127</v>
      </c>
      <c r="D135" s="29">
        <f t="shared" si="32"/>
        <v>1508</v>
      </c>
      <c r="E135" s="29">
        <f t="shared" si="37"/>
        <v>191516</v>
      </c>
      <c r="F135" s="29">
        <f t="shared" si="33"/>
        <v>-79967</v>
      </c>
      <c r="G135" s="34">
        <f>+Inputs!$D$3</f>
        <v>0.37951000000000001</v>
      </c>
      <c r="I135" s="27">
        <f t="shared" si="38"/>
        <v>271483</v>
      </c>
      <c r="K135" s="27">
        <f t="shared" si="34"/>
        <v>1508</v>
      </c>
      <c r="L135" s="27">
        <f t="shared" si="39"/>
        <v>191516</v>
      </c>
      <c r="M135" s="27">
        <f t="shared" si="35"/>
        <v>572.30108000000007</v>
      </c>
      <c r="N135" s="27">
        <f t="shared" si="36"/>
        <v>572.30108000000007</v>
      </c>
      <c r="O135" s="27">
        <f t="shared" si="40"/>
        <v>-30346.466140000553</v>
      </c>
      <c r="P135" s="27">
        <f t="shared" si="41"/>
        <v>30346.466140000553</v>
      </c>
    </row>
    <row r="136" spans="1:16">
      <c r="A136" s="30">
        <v>39783</v>
      </c>
      <c r="C136" s="6">
        <v>128</v>
      </c>
      <c r="D136" s="29">
        <f t="shared" si="32"/>
        <v>1508</v>
      </c>
      <c r="E136" s="29">
        <f t="shared" si="37"/>
        <v>193024</v>
      </c>
      <c r="F136" s="29">
        <f t="shared" si="33"/>
        <v>-78459</v>
      </c>
      <c r="G136" s="34">
        <f>+Inputs!$D$3</f>
        <v>0.37951000000000001</v>
      </c>
      <c r="I136" s="27">
        <f t="shared" si="38"/>
        <v>271483</v>
      </c>
      <c r="K136" s="27">
        <f t="shared" si="34"/>
        <v>1508</v>
      </c>
      <c r="L136" s="27">
        <f t="shared" si="39"/>
        <v>193024</v>
      </c>
      <c r="M136" s="27">
        <f t="shared" si="35"/>
        <v>572.30108000000007</v>
      </c>
      <c r="N136" s="27">
        <f t="shared" si="36"/>
        <v>572.30108000000007</v>
      </c>
      <c r="O136" s="27">
        <f t="shared" si="40"/>
        <v>-29774.165060000552</v>
      </c>
      <c r="P136" s="27">
        <f t="shared" si="41"/>
        <v>29774.165060000552</v>
      </c>
    </row>
    <row r="137" spans="1:16">
      <c r="A137" s="31">
        <v>39814</v>
      </c>
      <c r="C137" s="6">
        <v>129</v>
      </c>
      <c r="D137" s="29">
        <f t="shared" ref="D137:D148" si="42">ROUND(-(+$B$9/180)*1,0)</f>
        <v>1508</v>
      </c>
      <c r="E137" s="29">
        <f t="shared" si="37"/>
        <v>194532</v>
      </c>
      <c r="F137" s="29">
        <f t="shared" ref="F137:F168" si="43">$B$9+E137</f>
        <v>-76951</v>
      </c>
      <c r="G137" s="34">
        <f>+Inputs!$D$3</f>
        <v>0.37951000000000001</v>
      </c>
      <c r="I137" s="27">
        <f t="shared" si="38"/>
        <v>271483</v>
      </c>
      <c r="K137" s="27">
        <f t="shared" ref="K137:K168" si="44">D137</f>
        <v>1508</v>
      </c>
      <c r="L137" s="27">
        <f t="shared" si="39"/>
        <v>194532</v>
      </c>
      <c r="M137" s="27">
        <f t="shared" ref="M137:M168" si="45">K137*G137</f>
        <v>572.30108000000007</v>
      </c>
      <c r="N137" s="27">
        <f t="shared" ref="N137:N168" si="46">M137-J137</f>
        <v>572.30108000000007</v>
      </c>
      <c r="O137" s="27">
        <f t="shared" si="40"/>
        <v>-29201.863980000551</v>
      </c>
      <c r="P137" s="27">
        <f t="shared" si="41"/>
        <v>29201.863980000551</v>
      </c>
    </row>
    <row r="138" spans="1:16">
      <c r="A138" s="30">
        <v>39845</v>
      </c>
      <c r="C138" s="6">
        <v>130</v>
      </c>
      <c r="D138" s="29">
        <f t="shared" si="42"/>
        <v>1508</v>
      </c>
      <c r="E138" s="29">
        <f t="shared" ref="E138:E169" si="47">+E137+D138</f>
        <v>196040</v>
      </c>
      <c r="F138" s="29">
        <f t="shared" si="43"/>
        <v>-75443</v>
      </c>
      <c r="G138" s="34">
        <f>+Inputs!$D$3</f>
        <v>0.37951000000000001</v>
      </c>
      <c r="I138" s="27">
        <f t="shared" ref="I138:I169" si="48">+I137+H138</f>
        <v>271483</v>
      </c>
      <c r="K138" s="27">
        <f t="shared" si="44"/>
        <v>1508</v>
      </c>
      <c r="L138" s="27">
        <f t="shared" ref="L138:L169" si="49">+L137+K138</f>
        <v>196040</v>
      </c>
      <c r="M138" s="27">
        <f t="shared" si="45"/>
        <v>572.30108000000007</v>
      </c>
      <c r="N138" s="27">
        <f t="shared" si="46"/>
        <v>572.30108000000007</v>
      </c>
      <c r="O138" s="27">
        <f t="shared" ref="O138:O169" si="50">+O137+N138</f>
        <v>-28629.56290000055</v>
      </c>
      <c r="P138" s="27">
        <f t="shared" ref="P138:P169" si="51">P137-N138</f>
        <v>28629.56290000055</v>
      </c>
    </row>
    <row r="139" spans="1:16">
      <c r="A139" s="31">
        <v>39873</v>
      </c>
      <c r="C139" s="6">
        <v>131</v>
      </c>
      <c r="D139" s="29">
        <f t="shared" si="42"/>
        <v>1508</v>
      </c>
      <c r="E139" s="29">
        <f t="shared" si="47"/>
        <v>197548</v>
      </c>
      <c r="F139" s="29">
        <f t="shared" si="43"/>
        <v>-73935</v>
      </c>
      <c r="G139" s="34">
        <f>+Inputs!$D$3</f>
        <v>0.37951000000000001</v>
      </c>
      <c r="I139" s="27">
        <f t="shared" si="48"/>
        <v>271483</v>
      </c>
      <c r="K139" s="27">
        <f t="shared" si="44"/>
        <v>1508</v>
      </c>
      <c r="L139" s="27">
        <f t="shared" si="49"/>
        <v>197548</v>
      </c>
      <c r="M139" s="27">
        <f t="shared" si="45"/>
        <v>572.30108000000007</v>
      </c>
      <c r="N139" s="27">
        <f t="shared" si="46"/>
        <v>572.30108000000007</v>
      </c>
      <c r="O139" s="27">
        <f t="shared" si="50"/>
        <v>-28057.261820000549</v>
      </c>
      <c r="P139" s="27">
        <f t="shared" si="51"/>
        <v>28057.261820000549</v>
      </c>
    </row>
    <row r="140" spans="1:16">
      <c r="A140" s="30">
        <v>39904</v>
      </c>
      <c r="C140" s="6">
        <v>132</v>
      </c>
      <c r="D140" s="29">
        <f t="shared" si="42"/>
        <v>1508</v>
      </c>
      <c r="E140" s="29">
        <f t="shared" si="47"/>
        <v>199056</v>
      </c>
      <c r="F140" s="29">
        <f t="shared" si="43"/>
        <v>-72427</v>
      </c>
      <c r="G140" s="34">
        <f>+Inputs!$D$3</f>
        <v>0.37951000000000001</v>
      </c>
      <c r="I140" s="27">
        <f t="shared" si="48"/>
        <v>271483</v>
      </c>
      <c r="K140" s="27">
        <f t="shared" si="44"/>
        <v>1508</v>
      </c>
      <c r="L140" s="27">
        <f t="shared" si="49"/>
        <v>199056</v>
      </c>
      <c r="M140" s="27">
        <f t="shared" si="45"/>
        <v>572.30108000000007</v>
      </c>
      <c r="N140" s="27">
        <f t="shared" si="46"/>
        <v>572.30108000000007</v>
      </c>
      <c r="O140" s="27">
        <f t="shared" si="50"/>
        <v>-27484.960740000548</v>
      </c>
      <c r="P140" s="27">
        <f t="shared" si="51"/>
        <v>27484.960740000548</v>
      </c>
    </row>
    <row r="141" spans="1:16">
      <c r="A141" s="31">
        <v>39934</v>
      </c>
      <c r="C141" s="6">
        <v>133</v>
      </c>
      <c r="D141" s="29">
        <f t="shared" si="42"/>
        <v>1508</v>
      </c>
      <c r="E141" s="29">
        <f t="shared" si="47"/>
        <v>200564</v>
      </c>
      <c r="F141" s="29">
        <f t="shared" si="43"/>
        <v>-70919</v>
      </c>
      <c r="G141" s="34">
        <f>+Inputs!$D$3</f>
        <v>0.37951000000000001</v>
      </c>
      <c r="I141" s="27">
        <f t="shared" si="48"/>
        <v>271483</v>
      </c>
      <c r="K141" s="27">
        <f t="shared" si="44"/>
        <v>1508</v>
      </c>
      <c r="L141" s="27">
        <f t="shared" si="49"/>
        <v>200564</v>
      </c>
      <c r="M141" s="27">
        <f t="shared" si="45"/>
        <v>572.30108000000007</v>
      </c>
      <c r="N141" s="27">
        <f t="shared" si="46"/>
        <v>572.30108000000007</v>
      </c>
      <c r="O141" s="27">
        <f t="shared" si="50"/>
        <v>-26912.659660000547</v>
      </c>
      <c r="P141" s="27">
        <f t="shared" si="51"/>
        <v>26912.659660000547</v>
      </c>
    </row>
    <row r="142" spans="1:16">
      <c r="A142" s="30">
        <v>39965</v>
      </c>
      <c r="C142" s="6">
        <v>134</v>
      </c>
      <c r="D142" s="29">
        <f t="shared" si="42"/>
        <v>1508</v>
      </c>
      <c r="E142" s="29">
        <f t="shared" si="47"/>
        <v>202072</v>
      </c>
      <c r="F142" s="29">
        <f t="shared" si="43"/>
        <v>-69411</v>
      </c>
      <c r="G142" s="34">
        <f>+Inputs!$D$3</f>
        <v>0.37951000000000001</v>
      </c>
      <c r="I142" s="27">
        <f t="shared" si="48"/>
        <v>271483</v>
      </c>
      <c r="K142" s="27">
        <f t="shared" si="44"/>
        <v>1508</v>
      </c>
      <c r="L142" s="27">
        <f t="shared" si="49"/>
        <v>202072</v>
      </c>
      <c r="M142" s="27">
        <f t="shared" si="45"/>
        <v>572.30108000000007</v>
      </c>
      <c r="N142" s="27">
        <f t="shared" si="46"/>
        <v>572.30108000000007</v>
      </c>
      <c r="O142" s="27">
        <f t="shared" si="50"/>
        <v>-26340.358580000546</v>
      </c>
      <c r="P142" s="27">
        <f t="shared" si="51"/>
        <v>26340.358580000546</v>
      </c>
    </row>
    <row r="143" spans="1:16">
      <c r="A143" s="31">
        <v>39995</v>
      </c>
      <c r="C143" s="6">
        <v>135</v>
      </c>
      <c r="D143" s="29">
        <f t="shared" si="42"/>
        <v>1508</v>
      </c>
      <c r="E143" s="29">
        <f t="shared" si="47"/>
        <v>203580</v>
      </c>
      <c r="F143" s="29">
        <f t="shared" si="43"/>
        <v>-67903</v>
      </c>
      <c r="G143" s="34">
        <f>+Inputs!$D$3</f>
        <v>0.37951000000000001</v>
      </c>
      <c r="I143" s="27">
        <f t="shared" si="48"/>
        <v>271483</v>
      </c>
      <c r="K143" s="27">
        <f t="shared" si="44"/>
        <v>1508</v>
      </c>
      <c r="L143" s="27">
        <f t="shared" si="49"/>
        <v>203580</v>
      </c>
      <c r="M143" s="27">
        <f t="shared" si="45"/>
        <v>572.30108000000007</v>
      </c>
      <c r="N143" s="27">
        <f t="shared" si="46"/>
        <v>572.30108000000007</v>
      </c>
      <c r="O143" s="27">
        <f t="shared" si="50"/>
        <v>-25768.057500000545</v>
      </c>
      <c r="P143" s="27">
        <f t="shared" si="51"/>
        <v>25768.057500000545</v>
      </c>
    </row>
    <row r="144" spans="1:16">
      <c r="A144" s="30">
        <v>40026</v>
      </c>
      <c r="C144" s="6">
        <v>136</v>
      </c>
      <c r="D144" s="29">
        <f t="shared" si="42"/>
        <v>1508</v>
      </c>
      <c r="E144" s="29">
        <f t="shared" si="47"/>
        <v>205088</v>
      </c>
      <c r="F144" s="29">
        <f t="shared" si="43"/>
        <v>-66395</v>
      </c>
      <c r="G144" s="34">
        <f>+Inputs!$D$3</f>
        <v>0.37951000000000001</v>
      </c>
      <c r="I144" s="27">
        <f t="shared" si="48"/>
        <v>271483</v>
      </c>
      <c r="K144" s="27">
        <f t="shared" si="44"/>
        <v>1508</v>
      </c>
      <c r="L144" s="27">
        <f t="shared" si="49"/>
        <v>205088</v>
      </c>
      <c r="M144" s="27">
        <f t="shared" si="45"/>
        <v>572.30108000000007</v>
      </c>
      <c r="N144" s="27">
        <f t="shared" si="46"/>
        <v>572.30108000000007</v>
      </c>
      <c r="O144" s="27">
        <f t="shared" si="50"/>
        <v>-25195.756420000544</v>
      </c>
      <c r="P144" s="27">
        <f t="shared" si="51"/>
        <v>25195.756420000544</v>
      </c>
    </row>
    <row r="145" spans="1:19">
      <c r="A145" s="31">
        <v>40057</v>
      </c>
      <c r="C145" s="6">
        <v>137</v>
      </c>
      <c r="D145" s="29">
        <f t="shared" si="42"/>
        <v>1508</v>
      </c>
      <c r="E145" s="29">
        <f t="shared" si="47"/>
        <v>206596</v>
      </c>
      <c r="F145" s="29">
        <f t="shared" si="43"/>
        <v>-64887</v>
      </c>
      <c r="G145" s="34">
        <f>+Inputs!$D$3</f>
        <v>0.37951000000000001</v>
      </c>
      <c r="I145" s="27">
        <f t="shared" si="48"/>
        <v>271483</v>
      </c>
      <c r="K145" s="27">
        <f t="shared" si="44"/>
        <v>1508</v>
      </c>
      <c r="L145" s="27">
        <f t="shared" si="49"/>
        <v>206596</v>
      </c>
      <c r="M145" s="27">
        <f t="shared" si="45"/>
        <v>572.30108000000007</v>
      </c>
      <c r="N145" s="27">
        <f t="shared" si="46"/>
        <v>572.30108000000007</v>
      </c>
      <c r="O145" s="27">
        <f t="shared" si="50"/>
        <v>-24623.455340000542</v>
      </c>
      <c r="P145" s="27">
        <f t="shared" si="51"/>
        <v>24623.455340000542</v>
      </c>
    </row>
    <row r="146" spans="1:19">
      <c r="A146" s="30">
        <v>40087</v>
      </c>
      <c r="C146" s="6">
        <v>138</v>
      </c>
      <c r="D146" s="29">
        <f t="shared" si="42"/>
        <v>1508</v>
      </c>
      <c r="E146" s="29">
        <f t="shared" si="47"/>
        <v>208104</v>
      </c>
      <c r="F146" s="29">
        <f t="shared" si="43"/>
        <v>-63379</v>
      </c>
      <c r="G146" s="34">
        <f>+Inputs!$D$3</f>
        <v>0.37951000000000001</v>
      </c>
      <c r="I146" s="27">
        <f t="shared" si="48"/>
        <v>271483</v>
      </c>
      <c r="K146" s="27">
        <f t="shared" si="44"/>
        <v>1508</v>
      </c>
      <c r="L146" s="27">
        <f t="shared" si="49"/>
        <v>208104</v>
      </c>
      <c r="M146" s="27">
        <f t="shared" si="45"/>
        <v>572.30108000000007</v>
      </c>
      <c r="N146" s="27">
        <f t="shared" si="46"/>
        <v>572.30108000000007</v>
      </c>
      <c r="O146" s="27">
        <f t="shared" si="50"/>
        <v>-24051.154260000541</v>
      </c>
      <c r="P146" s="27">
        <f t="shared" si="51"/>
        <v>24051.154260000541</v>
      </c>
    </row>
    <row r="147" spans="1:19">
      <c r="A147" s="31">
        <v>40118</v>
      </c>
      <c r="C147" s="6">
        <v>139</v>
      </c>
      <c r="D147" s="29">
        <f t="shared" si="42"/>
        <v>1508</v>
      </c>
      <c r="E147" s="29">
        <f t="shared" si="47"/>
        <v>209612</v>
      </c>
      <c r="F147" s="29">
        <f t="shared" si="43"/>
        <v>-61871</v>
      </c>
      <c r="G147" s="34">
        <f>+Inputs!$D$3</f>
        <v>0.37951000000000001</v>
      </c>
      <c r="I147" s="27">
        <f t="shared" si="48"/>
        <v>271483</v>
      </c>
      <c r="K147" s="27">
        <f t="shared" si="44"/>
        <v>1508</v>
      </c>
      <c r="L147" s="27">
        <f t="shared" si="49"/>
        <v>209612</v>
      </c>
      <c r="M147" s="27">
        <f t="shared" si="45"/>
        <v>572.30108000000007</v>
      </c>
      <c r="N147" s="27">
        <f t="shared" si="46"/>
        <v>572.30108000000007</v>
      </c>
      <c r="O147" s="27">
        <f t="shared" si="50"/>
        <v>-23478.85318000054</v>
      </c>
      <c r="P147" s="27">
        <f t="shared" si="51"/>
        <v>23478.85318000054</v>
      </c>
    </row>
    <row r="148" spans="1:19">
      <c r="A148" s="30">
        <v>40148</v>
      </c>
      <c r="C148" s="6">
        <v>140</v>
      </c>
      <c r="D148" s="29">
        <f t="shared" si="42"/>
        <v>1508</v>
      </c>
      <c r="E148" s="29">
        <f t="shared" si="47"/>
        <v>211120</v>
      </c>
      <c r="F148" s="29">
        <f t="shared" si="43"/>
        <v>-60363</v>
      </c>
      <c r="G148" s="34">
        <f>+Inputs!$D$3</f>
        <v>0.37951000000000001</v>
      </c>
      <c r="I148" s="27">
        <f t="shared" si="48"/>
        <v>271483</v>
      </c>
      <c r="K148" s="27">
        <f t="shared" si="44"/>
        <v>1508</v>
      </c>
      <c r="L148" s="27">
        <f t="shared" si="49"/>
        <v>211120</v>
      </c>
      <c r="M148" s="27">
        <f t="shared" si="45"/>
        <v>572.30108000000007</v>
      </c>
      <c r="N148" s="27">
        <f t="shared" si="46"/>
        <v>572.30108000000007</v>
      </c>
      <c r="O148" s="27">
        <f t="shared" si="50"/>
        <v>-22906.552100000539</v>
      </c>
      <c r="P148" s="27">
        <f t="shared" si="51"/>
        <v>22906.552100000539</v>
      </c>
    </row>
    <row r="149" spans="1:19" s="237" customFormat="1">
      <c r="A149" s="243">
        <v>40179</v>
      </c>
      <c r="C149" s="238">
        <v>141</v>
      </c>
      <c r="D149" s="239">
        <f>ROUND(-($F$148/60)*1,0)</f>
        <v>1006</v>
      </c>
      <c r="E149" s="239">
        <f t="shared" si="47"/>
        <v>212126</v>
      </c>
      <c r="F149" s="239">
        <f t="shared" si="43"/>
        <v>-59357</v>
      </c>
      <c r="G149" s="240">
        <f>+Inputs!$D$3</f>
        <v>0.37951000000000001</v>
      </c>
      <c r="I149" s="241">
        <f t="shared" si="48"/>
        <v>271483</v>
      </c>
      <c r="K149" s="241">
        <f t="shared" si="44"/>
        <v>1006</v>
      </c>
      <c r="L149" s="241">
        <f t="shared" si="49"/>
        <v>212126</v>
      </c>
      <c r="M149" s="241">
        <f t="shared" si="45"/>
        <v>381.78706</v>
      </c>
      <c r="N149" s="241">
        <f t="shared" si="46"/>
        <v>381.78706</v>
      </c>
      <c r="O149" s="241">
        <f t="shared" si="50"/>
        <v>-22524.76504000054</v>
      </c>
      <c r="P149" s="241">
        <f t="shared" si="51"/>
        <v>22524.76504000054</v>
      </c>
      <c r="Q149" s="242"/>
      <c r="R149" s="242"/>
      <c r="S149" s="242"/>
    </row>
    <row r="150" spans="1:19" s="237" customFormat="1">
      <c r="A150" s="236">
        <v>40210</v>
      </c>
      <c r="C150" s="238">
        <v>142</v>
      </c>
      <c r="D150" s="239">
        <f t="shared" ref="D150:D207" si="52">ROUND(-($F$148/60)*1,0)</f>
        <v>1006</v>
      </c>
      <c r="E150" s="239">
        <f t="shared" si="47"/>
        <v>213132</v>
      </c>
      <c r="F150" s="239">
        <f t="shared" si="43"/>
        <v>-58351</v>
      </c>
      <c r="G150" s="240">
        <f>+Inputs!$D$3</f>
        <v>0.37951000000000001</v>
      </c>
      <c r="I150" s="241">
        <f t="shared" si="48"/>
        <v>271483</v>
      </c>
      <c r="K150" s="241">
        <f t="shared" si="44"/>
        <v>1006</v>
      </c>
      <c r="L150" s="241">
        <f t="shared" si="49"/>
        <v>213132</v>
      </c>
      <c r="M150" s="241">
        <f t="shared" si="45"/>
        <v>381.78706</v>
      </c>
      <c r="N150" s="241">
        <f t="shared" si="46"/>
        <v>381.78706</v>
      </c>
      <c r="O150" s="241">
        <f t="shared" si="50"/>
        <v>-22142.977980000542</v>
      </c>
      <c r="P150" s="241">
        <f t="shared" si="51"/>
        <v>22142.977980000542</v>
      </c>
      <c r="Q150" s="242"/>
      <c r="R150" s="242"/>
      <c r="S150" s="242"/>
    </row>
    <row r="151" spans="1:19" s="237" customFormat="1">
      <c r="A151" s="243">
        <v>40238</v>
      </c>
      <c r="C151" s="238">
        <v>143</v>
      </c>
      <c r="D151" s="239">
        <f t="shared" si="52"/>
        <v>1006</v>
      </c>
      <c r="E151" s="239">
        <f t="shared" si="47"/>
        <v>214138</v>
      </c>
      <c r="F151" s="239">
        <f t="shared" si="43"/>
        <v>-57345</v>
      </c>
      <c r="G151" s="240">
        <f>+Inputs!$D$3</f>
        <v>0.37951000000000001</v>
      </c>
      <c r="I151" s="241">
        <f t="shared" si="48"/>
        <v>271483</v>
      </c>
      <c r="K151" s="241">
        <f t="shared" si="44"/>
        <v>1006</v>
      </c>
      <c r="L151" s="241">
        <f t="shared" si="49"/>
        <v>214138</v>
      </c>
      <c r="M151" s="241">
        <f t="shared" si="45"/>
        <v>381.78706</v>
      </c>
      <c r="N151" s="241">
        <f t="shared" si="46"/>
        <v>381.78706</v>
      </c>
      <c r="O151" s="241">
        <f t="shared" si="50"/>
        <v>-21761.190920000543</v>
      </c>
      <c r="P151" s="241">
        <f t="shared" si="51"/>
        <v>21761.190920000543</v>
      </c>
      <c r="Q151" s="242"/>
      <c r="R151" s="242"/>
      <c r="S151" s="242"/>
    </row>
    <row r="152" spans="1:19" s="237" customFormat="1">
      <c r="A152" s="236">
        <v>40269</v>
      </c>
      <c r="C152" s="238">
        <v>144</v>
      </c>
      <c r="D152" s="239">
        <f t="shared" si="52"/>
        <v>1006</v>
      </c>
      <c r="E152" s="239">
        <f t="shared" si="47"/>
        <v>215144</v>
      </c>
      <c r="F152" s="239">
        <f t="shared" si="43"/>
        <v>-56339</v>
      </c>
      <c r="G152" s="240">
        <f>+Inputs!$D$3</f>
        <v>0.37951000000000001</v>
      </c>
      <c r="I152" s="241">
        <f t="shared" si="48"/>
        <v>271483</v>
      </c>
      <c r="K152" s="241">
        <f t="shared" si="44"/>
        <v>1006</v>
      </c>
      <c r="L152" s="241">
        <f t="shared" si="49"/>
        <v>215144</v>
      </c>
      <c r="M152" s="241">
        <f t="shared" si="45"/>
        <v>381.78706</v>
      </c>
      <c r="N152" s="241">
        <f t="shared" si="46"/>
        <v>381.78706</v>
      </c>
      <c r="O152" s="241">
        <f t="shared" si="50"/>
        <v>-21379.403860000544</v>
      </c>
      <c r="P152" s="241">
        <f t="shared" si="51"/>
        <v>21379.403860000544</v>
      </c>
      <c r="Q152" s="242"/>
      <c r="R152" s="242"/>
      <c r="S152" s="242"/>
    </row>
    <row r="153" spans="1:19" s="237" customFormat="1">
      <c r="A153" s="243">
        <v>40299</v>
      </c>
      <c r="C153" s="238">
        <v>145</v>
      </c>
      <c r="D153" s="239">
        <f t="shared" si="52"/>
        <v>1006</v>
      </c>
      <c r="E153" s="239">
        <f t="shared" si="47"/>
        <v>216150</v>
      </c>
      <c r="F153" s="239">
        <f t="shared" si="43"/>
        <v>-55333</v>
      </c>
      <c r="G153" s="240">
        <f>+Inputs!$D$3</f>
        <v>0.37951000000000001</v>
      </c>
      <c r="I153" s="241">
        <f t="shared" si="48"/>
        <v>271483</v>
      </c>
      <c r="K153" s="241">
        <f t="shared" si="44"/>
        <v>1006</v>
      </c>
      <c r="L153" s="241">
        <f t="shared" si="49"/>
        <v>216150</v>
      </c>
      <c r="M153" s="241">
        <f t="shared" si="45"/>
        <v>381.78706</v>
      </c>
      <c r="N153" s="241">
        <f t="shared" si="46"/>
        <v>381.78706</v>
      </c>
      <c r="O153" s="241">
        <f t="shared" si="50"/>
        <v>-20997.616800000545</v>
      </c>
      <c r="P153" s="241">
        <f t="shared" si="51"/>
        <v>20997.616800000545</v>
      </c>
      <c r="Q153" s="242"/>
      <c r="R153" s="242"/>
      <c r="S153" s="242"/>
    </row>
    <row r="154" spans="1:19" s="237" customFormat="1">
      <c r="A154" s="236">
        <v>40330</v>
      </c>
      <c r="C154" s="238">
        <v>146</v>
      </c>
      <c r="D154" s="239">
        <f t="shared" si="52"/>
        <v>1006</v>
      </c>
      <c r="E154" s="239">
        <f t="shared" si="47"/>
        <v>217156</v>
      </c>
      <c r="F154" s="239">
        <f t="shared" si="43"/>
        <v>-54327</v>
      </c>
      <c r="G154" s="240">
        <f>+Inputs!$D$3</f>
        <v>0.37951000000000001</v>
      </c>
      <c r="I154" s="241">
        <f t="shared" si="48"/>
        <v>271483</v>
      </c>
      <c r="K154" s="241">
        <f t="shared" si="44"/>
        <v>1006</v>
      </c>
      <c r="L154" s="241">
        <f t="shared" si="49"/>
        <v>217156</v>
      </c>
      <c r="M154" s="241">
        <f t="shared" si="45"/>
        <v>381.78706</v>
      </c>
      <c r="N154" s="241">
        <f t="shared" si="46"/>
        <v>381.78706</v>
      </c>
      <c r="O154" s="241">
        <f t="shared" si="50"/>
        <v>-20615.829740000547</v>
      </c>
      <c r="P154" s="241">
        <f t="shared" si="51"/>
        <v>20615.829740000547</v>
      </c>
      <c r="Q154" s="242"/>
      <c r="R154" s="242"/>
      <c r="S154" s="242"/>
    </row>
    <row r="155" spans="1:19" s="237" customFormat="1">
      <c r="A155" s="243">
        <v>40360</v>
      </c>
      <c r="C155" s="238">
        <v>147</v>
      </c>
      <c r="D155" s="239">
        <f t="shared" si="52"/>
        <v>1006</v>
      </c>
      <c r="E155" s="239">
        <f t="shared" si="47"/>
        <v>218162</v>
      </c>
      <c r="F155" s="239">
        <f t="shared" si="43"/>
        <v>-53321</v>
      </c>
      <c r="G155" s="240">
        <f>+Inputs!$D$3</f>
        <v>0.37951000000000001</v>
      </c>
      <c r="I155" s="241">
        <f t="shared" si="48"/>
        <v>271483</v>
      </c>
      <c r="K155" s="241">
        <f t="shared" si="44"/>
        <v>1006</v>
      </c>
      <c r="L155" s="241">
        <f t="shared" si="49"/>
        <v>218162</v>
      </c>
      <c r="M155" s="241">
        <f t="shared" si="45"/>
        <v>381.78706</v>
      </c>
      <c r="N155" s="241">
        <f t="shared" si="46"/>
        <v>381.78706</v>
      </c>
      <c r="O155" s="241">
        <f t="shared" si="50"/>
        <v>-20234.042680000548</v>
      </c>
      <c r="P155" s="241">
        <f t="shared" si="51"/>
        <v>20234.042680000548</v>
      </c>
      <c r="Q155" s="242"/>
      <c r="R155" s="242"/>
      <c r="S155" s="242"/>
    </row>
    <row r="156" spans="1:19" s="237" customFormat="1">
      <c r="A156" s="236">
        <v>40391</v>
      </c>
      <c r="C156" s="238">
        <v>148</v>
      </c>
      <c r="D156" s="239">
        <f t="shared" si="52"/>
        <v>1006</v>
      </c>
      <c r="E156" s="239">
        <f t="shared" si="47"/>
        <v>219168</v>
      </c>
      <c r="F156" s="239">
        <f t="shared" si="43"/>
        <v>-52315</v>
      </c>
      <c r="G156" s="240">
        <f>+Inputs!$D$3</f>
        <v>0.37951000000000001</v>
      </c>
      <c r="I156" s="241">
        <f t="shared" si="48"/>
        <v>271483</v>
      </c>
      <c r="K156" s="241">
        <f t="shared" si="44"/>
        <v>1006</v>
      </c>
      <c r="L156" s="241">
        <f t="shared" si="49"/>
        <v>219168</v>
      </c>
      <c r="M156" s="241">
        <f t="shared" si="45"/>
        <v>381.78706</v>
      </c>
      <c r="N156" s="241">
        <f t="shared" si="46"/>
        <v>381.78706</v>
      </c>
      <c r="O156" s="241">
        <f t="shared" si="50"/>
        <v>-19852.255620000549</v>
      </c>
      <c r="P156" s="241">
        <f t="shared" si="51"/>
        <v>19852.255620000549</v>
      </c>
      <c r="Q156" s="242"/>
      <c r="R156" s="242"/>
      <c r="S156" s="242"/>
    </row>
    <row r="157" spans="1:19" s="237" customFormat="1">
      <c r="A157" s="243">
        <v>40422</v>
      </c>
      <c r="C157" s="238">
        <v>149</v>
      </c>
      <c r="D157" s="239">
        <f t="shared" si="52"/>
        <v>1006</v>
      </c>
      <c r="E157" s="239">
        <f t="shared" si="47"/>
        <v>220174</v>
      </c>
      <c r="F157" s="239">
        <f t="shared" si="43"/>
        <v>-51309</v>
      </c>
      <c r="G157" s="240">
        <f>+Inputs!$D$3</f>
        <v>0.37951000000000001</v>
      </c>
      <c r="I157" s="241">
        <f t="shared" si="48"/>
        <v>271483</v>
      </c>
      <c r="K157" s="241">
        <f t="shared" si="44"/>
        <v>1006</v>
      </c>
      <c r="L157" s="241">
        <f t="shared" si="49"/>
        <v>220174</v>
      </c>
      <c r="M157" s="241">
        <f t="shared" si="45"/>
        <v>381.78706</v>
      </c>
      <c r="N157" s="241">
        <f t="shared" si="46"/>
        <v>381.78706</v>
      </c>
      <c r="O157" s="241">
        <f t="shared" si="50"/>
        <v>-19470.46856000055</v>
      </c>
      <c r="P157" s="241">
        <f t="shared" si="51"/>
        <v>19470.46856000055</v>
      </c>
      <c r="Q157" s="242"/>
      <c r="R157" s="242"/>
      <c r="S157" s="242"/>
    </row>
    <row r="158" spans="1:19" s="237" customFormat="1">
      <c r="A158" s="236">
        <v>40452</v>
      </c>
      <c r="C158" s="238">
        <v>150</v>
      </c>
      <c r="D158" s="239">
        <f t="shared" si="52"/>
        <v>1006</v>
      </c>
      <c r="E158" s="239">
        <f t="shared" si="47"/>
        <v>221180</v>
      </c>
      <c r="F158" s="239">
        <f t="shared" si="43"/>
        <v>-50303</v>
      </c>
      <c r="G158" s="240">
        <f>+Inputs!$D$3</f>
        <v>0.37951000000000001</v>
      </c>
      <c r="I158" s="241">
        <f t="shared" si="48"/>
        <v>271483</v>
      </c>
      <c r="K158" s="241">
        <f t="shared" si="44"/>
        <v>1006</v>
      </c>
      <c r="L158" s="241">
        <f t="shared" si="49"/>
        <v>221180</v>
      </c>
      <c r="M158" s="241">
        <f t="shared" si="45"/>
        <v>381.78706</v>
      </c>
      <c r="N158" s="241">
        <f t="shared" si="46"/>
        <v>381.78706</v>
      </c>
      <c r="O158" s="241">
        <f t="shared" si="50"/>
        <v>-19088.681500000552</v>
      </c>
      <c r="P158" s="241">
        <f t="shared" si="51"/>
        <v>19088.681500000552</v>
      </c>
      <c r="Q158" s="242"/>
      <c r="R158" s="242"/>
      <c r="S158" s="242"/>
    </row>
    <row r="159" spans="1:19" s="237" customFormat="1">
      <c r="A159" s="243">
        <v>40483</v>
      </c>
      <c r="C159" s="238">
        <v>151</v>
      </c>
      <c r="D159" s="239">
        <f t="shared" si="52"/>
        <v>1006</v>
      </c>
      <c r="E159" s="239">
        <f t="shared" si="47"/>
        <v>222186</v>
      </c>
      <c r="F159" s="239">
        <f t="shared" si="43"/>
        <v>-49297</v>
      </c>
      <c r="G159" s="240">
        <f>+Inputs!$D$3</f>
        <v>0.37951000000000001</v>
      </c>
      <c r="I159" s="241">
        <f t="shared" si="48"/>
        <v>271483</v>
      </c>
      <c r="K159" s="241">
        <f t="shared" si="44"/>
        <v>1006</v>
      </c>
      <c r="L159" s="241">
        <f t="shared" si="49"/>
        <v>222186</v>
      </c>
      <c r="M159" s="241">
        <f t="shared" si="45"/>
        <v>381.78706</v>
      </c>
      <c r="N159" s="241">
        <f t="shared" si="46"/>
        <v>381.78706</v>
      </c>
      <c r="O159" s="241">
        <f t="shared" si="50"/>
        <v>-18706.894440000553</v>
      </c>
      <c r="P159" s="241">
        <f t="shared" si="51"/>
        <v>18706.894440000553</v>
      </c>
      <c r="Q159" s="242"/>
      <c r="R159" s="242"/>
      <c r="S159" s="242"/>
    </row>
    <row r="160" spans="1:19" s="237" customFormat="1">
      <c r="A160" s="236">
        <v>40513</v>
      </c>
      <c r="C160" s="238">
        <v>152</v>
      </c>
      <c r="D160" s="239">
        <f t="shared" si="52"/>
        <v>1006</v>
      </c>
      <c r="E160" s="239">
        <f t="shared" si="47"/>
        <v>223192</v>
      </c>
      <c r="F160" s="239">
        <f t="shared" si="43"/>
        <v>-48291</v>
      </c>
      <c r="G160" s="240">
        <f>+Inputs!$D$3</f>
        <v>0.37951000000000001</v>
      </c>
      <c r="I160" s="241">
        <f t="shared" si="48"/>
        <v>271483</v>
      </c>
      <c r="K160" s="241">
        <f t="shared" si="44"/>
        <v>1006</v>
      </c>
      <c r="L160" s="241">
        <f t="shared" si="49"/>
        <v>223192</v>
      </c>
      <c r="M160" s="241">
        <f t="shared" si="45"/>
        <v>381.78706</v>
      </c>
      <c r="N160" s="241">
        <f t="shared" si="46"/>
        <v>381.78706</v>
      </c>
      <c r="O160" s="241">
        <f t="shared" si="50"/>
        <v>-18325.107380000554</v>
      </c>
      <c r="P160" s="241">
        <f t="shared" si="51"/>
        <v>18325.107380000554</v>
      </c>
      <c r="Q160" s="242"/>
      <c r="R160" s="242"/>
      <c r="S160" s="242"/>
    </row>
    <row r="161" spans="1:19" s="237" customFormat="1">
      <c r="A161" s="243">
        <v>40544</v>
      </c>
      <c r="C161" s="238">
        <v>153</v>
      </c>
      <c r="D161" s="239">
        <f t="shared" si="52"/>
        <v>1006</v>
      </c>
      <c r="E161" s="239">
        <f t="shared" si="47"/>
        <v>224198</v>
      </c>
      <c r="F161" s="239">
        <f t="shared" si="43"/>
        <v>-47285</v>
      </c>
      <c r="G161" s="240">
        <f>+Inputs!$D$3</f>
        <v>0.37951000000000001</v>
      </c>
      <c r="I161" s="241">
        <f t="shared" si="48"/>
        <v>271483</v>
      </c>
      <c r="K161" s="241">
        <f t="shared" si="44"/>
        <v>1006</v>
      </c>
      <c r="L161" s="241">
        <f t="shared" si="49"/>
        <v>224198</v>
      </c>
      <c r="M161" s="241">
        <f t="shared" si="45"/>
        <v>381.78706</v>
      </c>
      <c r="N161" s="241">
        <f t="shared" si="46"/>
        <v>381.78706</v>
      </c>
      <c r="O161" s="241">
        <f t="shared" si="50"/>
        <v>-17943.320320000556</v>
      </c>
      <c r="P161" s="241">
        <f t="shared" si="51"/>
        <v>17943.320320000556</v>
      </c>
      <c r="Q161" s="242"/>
      <c r="R161" s="242"/>
      <c r="S161" s="242"/>
    </row>
    <row r="162" spans="1:19" s="237" customFormat="1">
      <c r="A162" s="236">
        <v>40575</v>
      </c>
      <c r="C162" s="238">
        <v>154</v>
      </c>
      <c r="D162" s="239">
        <f t="shared" si="52"/>
        <v>1006</v>
      </c>
      <c r="E162" s="239">
        <f t="shared" si="47"/>
        <v>225204</v>
      </c>
      <c r="F162" s="239">
        <f t="shared" si="43"/>
        <v>-46279</v>
      </c>
      <c r="G162" s="240">
        <f>+Inputs!$D$3</f>
        <v>0.37951000000000001</v>
      </c>
      <c r="I162" s="241">
        <f t="shared" si="48"/>
        <v>271483</v>
      </c>
      <c r="K162" s="241">
        <f t="shared" si="44"/>
        <v>1006</v>
      </c>
      <c r="L162" s="241">
        <f t="shared" si="49"/>
        <v>225204</v>
      </c>
      <c r="M162" s="241">
        <f t="shared" si="45"/>
        <v>381.78706</v>
      </c>
      <c r="N162" s="241">
        <f t="shared" si="46"/>
        <v>381.78706</v>
      </c>
      <c r="O162" s="241">
        <f t="shared" si="50"/>
        <v>-17561.533260000557</v>
      </c>
      <c r="P162" s="241">
        <f t="shared" si="51"/>
        <v>17561.533260000557</v>
      </c>
      <c r="Q162" s="242"/>
      <c r="R162" s="242"/>
      <c r="S162" s="242"/>
    </row>
    <row r="163" spans="1:19" s="237" customFormat="1">
      <c r="A163" s="243">
        <v>40603</v>
      </c>
      <c r="C163" s="238">
        <v>155</v>
      </c>
      <c r="D163" s="239">
        <f t="shared" si="52"/>
        <v>1006</v>
      </c>
      <c r="E163" s="239">
        <f t="shared" si="47"/>
        <v>226210</v>
      </c>
      <c r="F163" s="239">
        <f t="shared" si="43"/>
        <v>-45273</v>
      </c>
      <c r="G163" s="240">
        <f>+Inputs!$D$3</f>
        <v>0.37951000000000001</v>
      </c>
      <c r="I163" s="241">
        <f t="shared" si="48"/>
        <v>271483</v>
      </c>
      <c r="K163" s="241">
        <f t="shared" si="44"/>
        <v>1006</v>
      </c>
      <c r="L163" s="241">
        <f t="shared" si="49"/>
        <v>226210</v>
      </c>
      <c r="M163" s="241">
        <f t="shared" si="45"/>
        <v>381.78706</v>
      </c>
      <c r="N163" s="241">
        <f t="shared" si="46"/>
        <v>381.78706</v>
      </c>
      <c r="O163" s="241">
        <f t="shared" si="50"/>
        <v>-17179.746200000558</v>
      </c>
      <c r="P163" s="241">
        <f t="shared" si="51"/>
        <v>17179.746200000558</v>
      </c>
      <c r="Q163" s="242"/>
      <c r="R163" s="242"/>
      <c r="S163" s="242"/>
    </row>
    <row r="164" spans="1:19" s="237" customFormat="1">
      <c r="A164" s="236">
        <v>40634</v>
      </c>
      <c r="C164" s="238">
        <v>156</v>
      </c>
      <c r="D164" s="239">
        <f t="shared" si="52"/>
        <v>1006</v>
      </c>
      <c r="E164" s="239">
        <f t="shared" si="47"/>
        <v>227216</v>
      </c>
      <c r="F164" s="239">
        <f t="shared" si="43"/>
        <v>-44267</v>
      </c>
      <c r="G164" s="240">
        <f>+Inputs!$D$3</f>
        <v>0.37951000000000001</v>
      </c>
      <c r="I164" s="241">
        <f t="shared" si="48"/>
        <v>271483</v>
      </c>
      <c r="K164" s="241">
        <f t="shared" si="44"/>
        <v>1006</v>
      </c>
      <c r="L164" s="241">
        <f t="shared" si="49"/>
        <v>227216</v>
      </c>
      <c r="M164" s="241">
        <f t="shared" si="45"/>
        <v>381.78706</v>
      </c>
      <c r="N164" s="241">
        <f t="shared" si="46"/>
        <v>381.78706</v>
      </c>
      <c r="O164" s="241">
        <f t="shared" si="50"/>
        <v>-16797.959140000559</v>
      </c>
      <c r="P164" s="241">
        <f t="shared" si="51"/>
        <v>16797.959140000559</v>
      </c>
      <c r="Q164" s="242"/>
      <c r="R164" s="242"/>
      <c r="S164" s="242"/>
    </row>
    <row r="165" spans="1:19" s="237" customFormat="1">
      <c r="A165" s="243">
        <v>40664</v>
      </c>
      <c r="C165" s="238">
        <v>157</v>
      </c>
      <c r="D165" s="239">
        <f t="shared" si="52"/>
        <v>1006</v>
      </c>
      <c r="E165" s="239">
        <f t="shared" si="47"/>
        <v>228222</v>
      </c>
      <c r="F165" s="239">
        <f t="shared" si="43"/>
        <v>-43261</v>
      </c>
      <c r="G165" s="240">
        <f>+Inputs!$D$3</f>
        <v>0.37951000000000001</v>
      </c>
      <c r="I165" s="241">
        <f t="shared" si="48"/>
        <v>271483</v>
      </c>
      <c r="K165" s="241">
        <f t="shared" si="44"/>
        <v>1006</v>
      </c>
      <c r="L165" s="241">
        <f t="shared" si="49"/>
        <v>228222</v>
      </c>
      <c r="M165" s="241">
        <f t="shared" si="45"/>
        <v>381.78706</v>
      </c>
      <c r="N165" s="241">
        <f t="shared" si="46"/>
        <v>381.78706</v>
      </c>
      <c r="O165" s="241">
        <f t="shared" si="50"/>
        <v>-16416.172080000561</v>
      </c>
      <c r="P165" s="241">
        <f t="shared" si="51"/>
        <v>16416.172080000561</v>
      </c>
      <c r="Q165" s="242"/>
      <c r="R165" s="242"/>
      <c r="S165" s="242"/>
    </row>
    <row r="166" spans="1:19" s="237" customFormat="1">
      <c r="A166" s="236">
        <v>40695</v>
      </c>
      <c r="C166" s="238">
        <v>158</v>
      </c>
      <c r="D166" s="239">
        <f t="shared" si="52"/>
        <v>1006</v>
      </c>
      <c r="E166" s="239">
        <f t="shared" si="47"/>
        <v>229228</v>
      </c>
      <c r="F166" s="239">
        <f t="shared" si="43"/>
        <v>-42255</v>
      </c>
      <c r="G166" s="240">
        <f>+Inputs!$D$3</f>
        <v>0.37951000000000001</v>
      </c>
      <c r="I166" s="241">
        <f t="shared" si="48"/>
        <v>271483</v>
      </c>
      <c r="K166" s="241">
        <f t="shared" si="44"/>
        <v>1006</v>
      </c>
      <c r="L166" s="241">
        <f t="shared" si="49"/>
        <v>229228</v>
      </c>
      <c r="M166" s="241">
        <f t="shared" si="45"/>
        <v>381.78706</v>
      </c>
      <c r="N166" s="241">
        <f t="shared" si="46"/>
        <v>381.78706</v>
      </c>
      <c r="O166" s="241">
        <f t="shared" si="50"/>
        <v>-16034.38502000056</v>
      </c>
      <c r="P166" s="241">
        <f t="shared" si="51"/>
        <v>16034.38502000056</v>
      </c>
      <c r="Q166" s="242"/>
      <c r="R166" s="242"/>
      <c r="S166" s="242"/>
    </row>
    <row r="167" spans="1:19" s="237" customFormat="1">
      <c r="A167" s="243">
        <v>40725</v>
      </c>
      <c r="C167" s="238">
        <v>159</v>
      </c>
      <c r="D167" s="239">
        <f t="shared" si="52"/>
        <v>1006</v>
      </c>
      <c r="E167" s="239">
        <f t="shared" si="47"/>
        <v>230234</v>
      </c>
      <c r="F167" s="239">
        <f t="shared" si="43"/>
        <v>-41249</v>
      </c>
      <c r="G167" s="240">
        <f>+Inputs!$D$3</f>
        <v>0.37951000000000001</v>
      </c>
      <c r="I167" s="241">
        <f t="shared" si="48"/>
        <v>271483</v>
      </c>
      <c r="K167" s="241">
        <f t="shared" si="44"/>
        <v>1006</v>
      </c>
      <c r="L167" s="241">
        <f t="shared" si="49"/>
        <v>230234</v>
      </c>
      <c r="M167" s="241">
        <f t="shared" si="45"/>
        <v>381.78706</v>
      </c>
      <c r="N167" s="241">
        <f t="shared" si="46"/>
        <v>381.78706</v>
      </c>
      <c r="O167" s="241">
        <f t="shared" si="50"/>
        <v>-15652.597960000559</v>
      </c>
      <c r="P167" s="241">
        <f t="shared" si="51"/>
        <v>15652.597960000559</v>
      </c>
      <c r="Q167" s="242"/>
      <c r="R167" s="242"/>
      <c r="S167" s="242"/>
    </row>
    <row r="168" spans="1:19" s="237" customFormat="1">
      <c r="A168" s="236">
        <v>40756</v>
      </c>
      <c r="C168" s="238">
        <v>160</v>
      </c>
      <c r="D168" s="239">
        <f t="shared" si="52"/>
        <v>1006</v>
      </c>
      <c r="E168" s="239">
        <f t="shared" si="47"/>
        <v>231240</v>
      </c>
      <c r="F168" s="239">
        <f t="shared" si="43"/>
        <v>-40243</v>
      </c>
      <c r="G168" s="240">
        <f>+Inputs!$D$3</f>
        <v>0.37951000000000001</v>
      </c>
      <c r="I168" s="241">
        <f t="shared" si="48"/>
        <v>271483</v>
      </c>
      <c r="K168" s="241">
        <f t="shared" si="44"/>
        <v>1006</v>
      </c>
      <c r="L168" s="241">
        <f t="shared" si="49"/>
        <v>231240</v>
      </c>
      <c r="M168" s="241">
        <f t="shared" si="45"/>
        <v>381.78706</v>
      </c>
      <c r="N168" s="241">
        <f t="shared" si="46"/>
        <v>381.78706</v>
      </c>
      <c r="O168" s="241">
        <f t="shared" si="50"/>
        <v>-15270.810900000559</v>
      </c>
      <c r="P168" s="241">
        <f t="shared" si="51"/>
        <v>15270.810900000559</v>
      </c>
      <c r="Q168" s="242"/>
      <c r="R168" s="242"/>
      <c r="S168" s="242"/>
    </row>
    <row r="169" spans="1:19" s="237" customFormat="1">
      <c r="A169" s="243">
        <v>40787</v>
      </c>
      <c r="C169" s="238">
        <v>161</v>
      </c>
      <c r="D169" s="239">
        <f t="shared" si="52"/>
        <v>1006</v>
      </c>
      <c r="E169" s="239">
        <f t="shared" si="47"/>
        <v>232246</v>
      </c>
      <c r="F169" s="239">
        <f t="shared" ref="F169:F188" si="53">$B$9+E169</f>
        <v>-39237</v>
      </c>
      <c r="G169" s="240">
        <f>+Inputs!$D$3</f>
        <v>0.37951000000000001</v>
      </c>
      <c r="I169" s="241">
        <f t="shared" si="48"/>
        <v>271483</v>
      </c>
      <c r="K169" s="241">
        <f t="shared" ref="K169:K188" si="54">D169</f>
        <v>1006</v>
      </c>
      <c r="L169" s="241">
        <f t="shared" si="49"/>
        <v>232246</v>
      </c>
      <c r="M169" s="241">
        <f t="shared" ref="M169:M188" si="55">K169*G169</f>
        <v>381.78706</v>
      </c>
      <c r="N169" s="241">
        <f t="shared" ref="N169:N188" si="56">M169-J169</f>
        <v>381.78706</v>
      </c>
      <c r="O169" s="241">
        <f t="shared" si="50"/>
        <v>-14889.023840000558</v>
      </c>
      <c r="P169" s="241">
        <f t="shared" si="51"/>
        <v>14889.023840000558</v>
      </c>
      <c r="Q169" s="242"/>
      <c r="R169" s="242"/>
      <c r="S169" s="242"/>
    </row>
    <row r="170" spans="1:19" s="237" customFormat="1">
      <c r="A170" s="236">
        <v>40817</v>
      </c>
      <c r="C170" s="238">
        <v>162</v>
      </c>
      <c r="D170" s="239">
        <f t="shared" si="52"/>
        <v>1006</v>
      </c>
      <c r="E170" s="239">
        <f t="shared" ref="E170:E188" si="57">+E169+D170</f>
        <v>233252</v>
      </c>
      <c r="F170" s="239">
        <f t="shared" si="53"/>
        <v>-38231</v>
      </c>
      <c r="G170" s="240">
        <f>+Inputs!$D$3</f>
        <v>0.37951000000000001</v>
      </c>
      <c r="I170" s="241">
        <f t="shared" ref="I170:I188" si="58">+I169+H170</f>
        <v>271483</v>
      </c>
      <c r="K170" s="241">
        <f t="shared" si="54"/>
        <v>1006</v>
      </c>
      <c r="L170" s="241">
        <f t="shared" ref="L170:L188" si="59">+L169+K170</f>
        <v>233252</v>
      </c>
      <c r="M170" s="241">
        <f t="shared" si="55"/>
        <v>381.78706</v>
      </c>
      <c r="N170" s="241">
        <f t="shared" si="56"/>
        <v>381.78706</v>
      </c>
      <c r="O170" s="241">
        <f t="shared" ref="O170:O188" si="60">+O169+N170</f>
        <v>-14507.236780000558</v>
      </c>
      <c r="P170" s="241">
        <f t="shared" ref="P170:P188" si="61">P169-N170</f>
        <v>14507.236780000558</v>
      </c>
      <c r="Q170" s="242"/>
      <c r="R170" s="242"/>
      <c r="S170" s="242"/>
    </row>
    <row r="171" spans="1:19" s="237" customFormat="1">
      <c r="A171" s="243">
        <v>40848</v>
      </c>
      <c r="C171" s="238">
        <v>163</v>
      </c>
      <c r="D171" s="239">
        <f t="shared" si="52"/>
        <v>1006</v>
      </c>
      <c r="E171" s="239">
        <f t="shared" si="57"/>
        <v>234258</v>
      </c>
      <c r="F171" s="239">
        <f t="shared" si="53"/>
        <v>-37225</v>
      </c>
      <c r="G171" s="240">
        <f>+Inputs!$D$3</f>
        <v>0.37951000000000001</v>
      </c>
      <c r="I171" s="241">
        <f t="shared" si="58"/>
        <v>271483</v>
      </c>
      <c r="K171" s="241">
        <f t="shared" si="54"/>
        <v>1006</v>
      </c>
      <c r="L171" s="241">
        <f t="shared" si="59"/>
        <v>234258</v>
      </c>
      <c r="M171" s="241">
        <f t="shared" si="55"/>
        <v>381.78706</v>
      </c>
      <c r="N171" s="241">
        <f t="shared" si="56"/>
        <v>381.78706</v>
      </c>
      <c r="O171" s="241">
        <f t="shared" si="60"/>
        <v>-14125.449720000557</v>
      </c>
      <c r="P171" s="241">
        <f t="shared" si="61"/>
        <v>14125.449720000557</v>
      </c>
      <c r="Q171" s="242"/>
      <c r="R171" s="242"/>
      <c r="S171" s="242"/>
    </row>
    <row r="172" spans="1:19" s="237" customFormat="1">
      <c r="A172" s="236">
        <v>40878</v>
      </c>
      <c r="C172" s="238">
        <v>164</v>
      </c>
      <c r="D172" s="239">
        <f t="shared" si="52"/>
        <v>1006</v>
      </c>
      <c r="E172" s="239">
        <f t="shared" si="57"/>
        <v>235264</v>
      </c>
      <c r="F172" s="239">
        <f t="shared" si="53"/>
        <v>-36219</v>
      </c>
      <c r="G172" s="240">
        <f>+Inputs!$D$3</f>
        <v>0.37951000000000001</v>
      </c>
      <c r="I172" s="241">
        <f t="shared" si="58"/>
        <v>271483</v>
      </c>
      <c r="K172" s="241">
        <f t="shared" si="54"/>
        <v>1006</v>
      </c>
      <c r="L172" s="241">
        <f t="shared" si="59"/>
        <v>235264</v>
      </c>
      <c r="M172" s="241">
        <f t="shared" si="55"/>
        <v>381.78706</v>
      </c>
      <c r="N172" s="241">
        <f t="shared" si="56"/>
        <v>381.78706</v>
      </c>
      <c r="O172" s="241">
        <f t="shared" si="60"/>
        <v>-13743.662660000557</v>
      </c>
      <c r="P172" s="241">
        <f t="shared" si="61"/>
        <v>13743.662660000557</v>
      </c>
      <c r="Q172" s="242"/>
      <c r="R172" s="242"/>
      <c r="S172" s="242"/>
    </row>
    <row r="173" spans="1:19" s="237" customFormat="1">
      <c r="A173" s="243">
        <v>40909</v>
      </c>
      <c r="C173" s="238">
        <v>165</v>
      </c>
      <c r="D173" s="239">
        <f t="shared" si="52"/>
        <v>1006</v>
      </c>
      <c r="E173" s="239">
        <f t="shared" si="57"/>
        <v>236270</v>
      </c>
      <c r="F173" s="239">
        <f t="shared" si="53"/>
        <v>-35213</v>
      </c>
      <c r="G173" s="240">
        <f>+Inputs!$D$3</f>
        <v>0.37951000000000001</v>
      </c>
      <c r="I173" s="241">
        <f t="shared" si="58"/>
        <v>271483</v>
      </c>
      <c r="K173" s="241">
        <f t="shared" si="54"/>
        <v>1006</v>
      </c>
      <c r="L173" s="241">
        <f t="shared" si="59"/>
        <v>236270</v>
      </c>
      <c r="M173" s="241">
        <f t="shared" si="55"/>
        <v>381.78706</v>
      </c>
      <c r="N173" s="241">
        <f t="shared" si="56"/>
        <v>381.78706</v>
      </c>
      <c r="O173" s="241">
        <f t="shared" si="60"/>
        <v>-13361.875600000556</v>
      </c>
      <c r="P173" s="241">
        <f t="shared" si="61"/>
        <v>13361.875600000556</v>
      </c>
      <c r="Q173" s="242"/>
      <c r="R173" s="242"/>
      <c r="S173" s="242"/>
    </row>
    <row r="174" spans="1:19" s="237" customFormat="1">
      <c r="A174" s="236">
        <v>40940</v>
      </c>
      <c r="C174" s="238">
        <v>166</v>
      </c>
      <c r="D174" s="239">
        <f t="shared" si="52"/>
        <v>1006</v>
      </c>
      <c r="E174" s="239">
        <f t="shared" si="57"/>
        <v>237276</v>
      </c>
      <c r="F174" s="239">
        <f t="shared" si="53"/>
        <v>-34207</v>
      </c>
      <c r="G174" s="240">
        <f>+Inputs!$D$3</f>
        <v>0.37951000000000001</v>
      </c>
      <c r="I174" s="241">
        <f t="shared" si="58"/>
        <v>271483</v>
      </c>
      <c r="K174" s="241">
        <f t="shared" si="54"/>
        <v>1006</v>
      </c>
      <c r="L174" s="241">
        <f t="shared" si="59"/>
        <v>237276</v>
      </c>
      <c r="M174" s="241">
        <f t="shared" si="55"/>
        <v>381.78706</v>
      </c>
      <c r="N174" s="241">
        <f t="shared" si="56"/>
        <v>381.78706</v>
      </c>
      <c r="O174" s="241">
        <f t="shared" si="60"/>
        <v>-12980.088540000555</v>
      </c>
      <c r="P174" s="241">
        <f t="shared" si="61"/>
        <v>12980.088540000555</v>
      </c>
      <c r="Q174" s="242"/>
      <c r="R174" s="242"/>
      <c r="S174" s="242"/>
    </row>
    <row r="175" spans="1:19" s="237" customFormat="1">
      <c r="A175" s="243">
        <v>40969</v>
      </c>
      <c r="C175" s="238">
        <v>167</v>
      </c>
      <c r="D175" s="239">
        <f t="shared" si="52"/>
        <v>1006</v>
      </c>
      <c r="E175" s="239">
        <f t="shared" si="57"/>
        <v>238282</v>
      </c>
      <c r="F175" s="239">
        <f t="shared" si="53"/>
        <v>-33201</v>
      </c>
      <c r="G175" s="240">
        <f>+Inputs!$D$3</f>
        <v>0.37951000000000001</v>
      </c>
      <c r="I175" s="241">
        <f t="shared" si="58"/>
        <v>271483</v>
      </c>
      <c r="K175" s="241">
        <f t="shared" si="54"/>
        <v>1006</v>
      </c>
      <c r="L175" s="241">
        <f t="shared" si="59"/>
        <v>238282</v>
      </c>
      <c r="M175" s="241">
        <f t="shared" si="55"/>
        <v>381.78706</v>
      </c>
      <c r="N175" s="241">
        <f t="shared" si="56"/>
        <v>381.78706</v>
      </c>
      <c r="O175" s="241">
        <f t="shared" si="60"/>
        <v>-12598.301480000555</v>
      </c>
      <c r="P175" s="241">
        <f t="shared" si="61"/>
        <v>12598.301480000555</v>
      </c>
      <c r="Q175" s="242"/>
      <c r="R175" s="242"/>
      <c r="S175" s="242"/>
    </row>
    <row r="176" spans="1:19" s="237" customFormat="1">
      <c r="A176" s="236">
        <v>41000</v>
      </c>
      <c r="C176" s="238">
        <v>168</v>
      </c>
      <c r="D176" s="239">
        <f t="shared" si="52"/>
        <v>1006</v>
      </c>
      <c r="E176" s="239">
        <f t="shared" si="57"/>
        <v>239288</v>
      </c>
      <c r="F176" s="239">
        <f t="shared" si="53"/>
        <v>-32195</v>
      </c>
      <c r="G176" s="240">
        <f>+Inputs!$D$3</f>
        <v>0.37951000000000001</v>
      </c>
      <c r="I176" s="241">
        <f t="shared" si="58"/>
        <v>271483</v>
      </c>
      <c r="K176" s="241">
        <f t="shared" si="54"/>
        <v>1006</v>
      </c>
      <c r="L176" s="241">
        <f t="shared" si="59"/>
        <v>239288</v>
      </c>
      <c r="M176" s="241">
        <f t="shared" si="55"/>
        <v>381.78706</v>
      </c>
      <c r="N176" s="241">
        <f t="shared" si="56"/>
        <v>381.78706</v>
      </c>
      <c r="O176" s="241">
        <f t="shared" si="60"/>
        <v>-12216.514420000554</v>
      </c>
      <c r="P176" s="241">
        <f t="shared" si="61"/>
        <v>12216.514420000554</v>
      </c>
      <c r="Q176" s="242"/>
      <c r="R176" s="242"/>
      <c r="S176" s="242"/>
    </row>
    <row r="177" spans="1:19" s="237" customFormat="1">
      <c r="A177" s="243">
        <v>41030</v>
      </c>
      <c r="C177" s="238">
        <v>169</v>
      </c>
      <c r="D177" s="239">
        <f t="shared" si="52"/>
        <v>1006</v>
      </c>
      <c r="E177" s="239">
        <f t="shared" si="57"/>
        <v>240294</v>
      </c>
      <c r="F177" s="239">
        <f t="shared" si="53"/>
        <v>-31189</v>
      </c>
      <c r="G177" s="240">
        <f>+Inputs!$D$3</f>
        <v>0.37951000000000001</v>
      </c>
      <c r="I177" s="241">
        <f t="shared" si="58"/>
        <v>271483</v>
      </c>
      <c r="K177" s="241">
        <f t="shared" si="54"/>
        <v>1006</v>
      </c>
      <c r="L177" s="241">
        <f t="shared" si="59"/>
        <v>240294</v>
      </c>
      <c r="M177" s="241">
        <f t="shared" si="55"/>
        <v>381.78706</v>
      </c>
      <c r="N177" s="241">
        <f t="shared" si="56"/>
        <v>381.78706</v>
      </c>
      <c r="O177" s="241">
        <f t="shared" si="60"/>
        <v>-11834.727360000554</v>
      </c>
      <c r="P177" s="241">
        <f t="shared" si="61"/>
        <v>11834.727360000554</v>
      </c>
      <c r="Q177" s="242"/>
      <c r="R177" s="242"/>
      <c r="S177" s="242"/>
    </row>
    <row r="178" spans="1:19" s="237" customFormat="1">
      <c r="A178" s="236">
        <v>41061</v>
      </c>
      <c r="C178" s="238">
        <v>170</v>
      </c>
      <c r="D178" s="239">
        <f t="shared" si="52"/>
        <v>1006</v>
      </c>
      <c r="E178" s="239">
        <f t="shared" si="57"/>
        <v>241300</v>
      </c>
      <c r="F178" s="239">
        <f t="shared" si="53"/>
        <v>-30183</v>
      </c>
      <c r="G178" s="240">
        <f>+Inputs!$D$3</f>
        <v>0.37951000000000001</v>
      </c>
      <c r="I178" s="241">
        <f t="shared" si="58"/>
        <v>271483</v>
      </c>
      <c r="K178" s="241">
        <f t="shared" si="54"/>
        <v>1006</v>
      </c>
      <c r="L178" s="241">
        <f t="shared" si="59"/>
        <v>241300</v>
      </c>
      <c r="M178" s="241">
        <f t="shared" si="55"/>
        <v>381.78706</v>
      </c>
      <c r="N178" s="241">
        <f t="shared" si="56"/>
        <v>381.78706</v>
      </c>
      <c r="O178" s="241">
        <f t="shared" si="60"/>
        <v>-11452.940300000553</v>
      </c>
      <c r="P178" s="241">
        <f t="shared" si="61"/>
        <v>11452.940300000553</v>
      </c>
      <c r="Q178" s="242"/>
      <c r="R178" s="242"/>
      <c r="S178" s="242"/>
    </row>
    <row r="179" spans="1:19" s="237" customFormat="1">
      <c r="A179" s="243">
        <v>41091</v>
      </c>
      <c r="C179" s="238">
        <v>171</v>
      </c>
      <c r="D179" s="239">
        <f t="shared" si="52"/>
        <v>1006</v>
      </c>
      <c r="E179" s="239">
        <f t="shared" si="57"/>
        <v>242306</v>
      </c>
      <c r="F179" s="239">
        <f t="shared" si="53"/>
        <v>-29177</v>
      </c>
      <c r="G179" s="240">
        <f>+Inputs!$D$3</f>
        <v>0.37951000000000001</v>
      </c>
      <c r="I179" s="241">
        <f t="shared" si="58"/>
        <v>271483</v>
      </c>
      <c r="K179" s="241">
        <f t="shared" si="54"/>
        <v>1006</v>
      </c>
      <c r="L179" s="241">
        <f t="shared" si="59"/>
        <v>242306</v>
      </c>
      <c r="M179" s="241">
        <f t="shared" si="55"/>
        <v>381.78706</v>
      </c>
      <c r="N179" s="241">
        <f t="shared" si="56"/>
        <v>381.78706</v>
      </c>
      <c r="O179" s="241">
        <f t="shared" si="60"/>
        <v>-11071.153240000553</v>
      </c>
      <c r="P179" s="241">
        <f t="shared" si="61"/>
        <v>11071.153240000553</v>
      </c>
      <c r="Q179" s="242"/>
      <c r="R179" s="242"/>
      <c r="S179" s="242"/>
    </row>
    <row r="180" spans="1:19" s="237" customFormat="1">
      <c r="A180" s="236">
        <v>41122</v>
      </c>
      <c r="C180" s="238">
        <v>172</v>
      </c>
      <c r="D180" s="239">
        <f t="shared" si="52"/>
        <v>1006</v>
      </c>
      <c r="E180" s="239">
        <f t="shared" si="57"/>
        <v>243312</v>
      </c>
      <c r="F180" s="239">
        <f t="shared" si="53"/>
        <v>-28171</v>
      </c>
      <c r="G180" s="240">
        <f>+Inputs!$D$3</f>
        <v>0.37951000000000001</v>
      </c>
      <c r="I180" s="241">
        <f t="shared" si="58"/>
        <v>271483</v>
      </c>
      <c r="K180" s="241">
        <f t="shared" si="54"/>
        <v>1006</v>
      </c>
      <c r="L180" s="241">
        <f t="shared" si="59"/>
        <v>243312</v>
      </c>
      <c r="M180" s="241">
        <f t="shared" si="55"/>
        <v>381.78706</v>
      </c>
      <c r="N180" s="241">
        <f t="shared" si="56"/>
        <v>381.78706</v>
      </c>
      <c r="O180" s="241">
        <f t="shared" si="60"/>
        <v>-10689.366180000552</v>
      </c>
      <c r="P180" s="241">
        <f t="shared" si="61"/>
        <v>10689.366180000552</v>
      </c>
      <c r="Q180" s="242"/>
      <c r="R180" s="242"/>
      <c r="S180" s="242"/>
    </row>
    <row r="181" spans="1:19" s="237" customFormat="1">
      <c r="A181" s="243">
        <v>41153</v>
      </c>
      <c r="C181" s="238">
        <v>173</v>
      </c>
      <c r="D181" s="239">
        <f t="shared" si="52"/>
        <v>1006</v>
      </c>
      <c r="E181" s="239">
        <f t="shared" si="57"/>
        <v>244318</v>
      </c>
      <c r="F181" s="239">
        <f t="shared" si="53"/>
        <v>-27165</v>
      </c>
      <c r="G181" s="240">
        <f>+Inputs!$D$3</f>
        <v>0.37951000000000001</v>
      </c>
      <c r="I181" s="241">
        <f t="shared" si="58"/>
        <v>271483</v>
      </c>
      <c r="K181" s="241">
        <f t="shared" si="54"/>
        <v>1006</v>
      </c>
      <c r="L181" s="241">
        <f t="shared" si="59"/>
        <v>244318</v>
      </c>
      <c r="M181" s="241">
        <f t="shared" si="55"/>
        <v>381.78706</v>
      </c>
      <c r="N181" s="241">
        <f t="shared" si="56"/>
        <v>381.78706</v>
      </c>
      <c r="O181" s="241">
        <f t="shared" si="60"/>
        <v>-10307.579120000551</v>
      </c>
      <c r="P181" s="241">
        <f t="shared" si="61"/>
        <v>10307.579120000551</v>
      </c>
      <c r="Q181" s="242"/>
      <c r="R181" s="242"/>
      <c r="S181" s="242"/>
    </row>
    <row r="182" spans="1:19" s="237" customFormat="1">
      <c r="A182" s="236">
        <v>41183</v>
      </c>
      <c r="C182" s="238">
        <v>174</v>
      </c>
      <c r="D182" s="239">
        <f t="shared" si="52"/>
        <v>1006</v>
      </c>
      <c r="E182" s="239">
        <f t="shared" si="57"/>
        <v>245324</v>
      </c>
      <c r="F182" s="239">
        <f t="shared" si="53"/>
        <v>-26159</v>
      </c>
      <c r="G182" s="240">
        <f>+Inputs!$D$3</f>
        <v>0.37951000000000001</v>
      </c>
      <c r="I182" s="241">
        <f t="shared" si="58"/>
        <v>271483</v>
      </c>
      <c r="K182" s="241">
        <f t="shared" si="54"/>
        <v>1006</v>
      </c>
      <c r="L182" s="241">
        <f t="shared" si="59"/>
        <v>245324</v>
      </c>
      <c r="M182" s="241">
        <f t="shared" si="55"/>
        <v>381.78706</v>
      </c>
      <c r="N182" s="241">
        <f t="shared" si="56"/>
        <v>381.78706</v>
      </c>
      <c r="O182" s="241">
        <f t="shared" si="60"/>
        <v>-9925.7920600005509</v>
      </c>
      <c r="P182" s="241">
        <f t="shared" si="61"/>
        <v>9925.7920600005509</v>
      </c>
      <c r="Q182" s="242"/>
      <c r="R182" s="242"/>
      <c r="S182" s="242"/>
    </row>
    <row r="183" spans="1:19" s="237" customFormat="1">
      <c r="A183" s="243">
        <v>41214</v>
      </c>
      <c r="C183" s="238">
        <v>175</v>
      </c>
      <c r="D183" s="239">
        <f t="shared" si="52"/>
        <v>1006</v>
      </c>
      <c r="E183" s="239">
        <f t="shared" si="57"/>
        <v>246330</v>
      </c>
      <c r="F183" s="239">
        <f t="shared" si="53"/>
        <v>-25153</v>
      </c>
      <c r="G183" s="240">
        <f>+Inputs!$D$3</f>
        <v>0.37951000000000001</v>
      </c>
      <c r="I183" s="241">
        <f t="shared" si="58"/>
        <v>271483</v>
      </c>
      <c r="K183" s="241">
        <f t="shared" si="54"/>
        <v>1006</v>
      </c>
      <c r="L183" s="241">
        <f t="shared" si="59"/>
        <v>246330</v>
      </c>
      <c r="M183" s="241">
        <f t="shared" si="55"/>
        <v>381.78706</v>
      </c>
      <c r="N183" s="241">
        <f t="shared" si="56"/>
        <v>381.78706</v>
      </c>
      <c r="O183" s="241">
        <f t="shared" si="60"/>
        <v>-9544.0050000005504</v>
      </c>
      <c r="P183" s="241">
        <f t="shared" si="61"/>
        <v>9544.0050000005504</v>
      </c>
      <c r="Q183" s="242"/>
      <c r="R183" s="242"/>
      <c r="S183" s="242"/>
    </row>
    <row r="184" spans="1:19" s="237" customFormat="1">
      <c r="A184" s="236">
        <v>41244</v>
      </c>
      <c r="C184" s="238">
        <v>176</v>
      </c>
      <c r="D184" s="239">
        <f t="shared" si="52"/>
        <v>1006</v>
      </c>
      <c r="E184" s="239">
        <f t="shared" si="57"/>
        <v>247336</v>
      </c>
      <c r="F184" s="239">
        <f t="shared" si="53"/>
        <v>-24147</v>
      </c>
      <c r="G184" s="240">
        <f>+Inputs!$D$3</f>
        <v>0.37951000000000001</v>
      </c>
      <c r="I184" s="241">
        <f t="shared" si="58"/>
        <v>271483</v>
      </c>
      <c r="K184" s="241">
        <f t="shared" si="54"/>
        <v>1006</v>
      </c>
      <c r="L184" s="241">
        <f t="shared" si="59"/>
        <v>247336</v>
      </c>
      <c r="M184" s="241">
        <f t="shared" si="55"/>
        <v>381.78706</v>
      </c>
      <c r="N184" s="241">
        <f t="shared" si="56"/>
        <v>381.78706</v>
      </c>
      <c r="O184" s="241">
        <f t="shared" si="60"/>
        <v>-9162.2179400005498</v>
      </c>
      <c r="P184" s="241">
        <f t="shared" si="61"/>
        <v>9162.2179400005498</v>
      </c>
      <c r="Q184" s="242"/>
      <c r="R184" s="242"/>
      <c r="S184" s="242"/>
    </row>
    <row r="185" spans="1:19" s="237" customFormat="1">
      <c r="A185" s="243">
        <v>41275</v>
      </c>
      <c r="C185" s="238">
        <v>177</v>
      </c>
      <c r="D185" s="239">
        <f t="shared" si="52"/>
        <v>1006</v>
      </c>
      <c r="E185" s="239">
        <f t="shared" si="57"/>
        <v>248342</v>
      </c>
      <c r="F185" s="239">
        <f t="shared" si="53"/>
        <v>-23141</v>
      </c>
      <c r="G185" s="240">
        <f>+Inputs!$D$3</f>
        <v>0.37951000000000001</v>
      </c>
      <c r="I185" s="241">
        <f t="shared" si="58"/>
        <v>271483</v>
      </c>
      <c r="K185" s="241">
        <f t="shared" si="54"/>
        <v>1006</v>
      </c>
      <c r="L185" s="241">
        <f t="shared" si="59"/>
        <v>248342</v>
      </c>
      <c r="M185" s="241">
        <f t="shared" si="55"/>
        <v>381.78706</v>
      </c>
      <c r="N185" s="241">
        <f t="shared" si="56"/>
        <v>381.78706</v>
      </c>
      <c r="O185" s="241">
        <f t="shared" si="60"/>
        <v>-8780.4308800005492</v>
      </c>
      <c r="P185" s="241">
        <f t="shared" si="61"/>
        <v>8780.4308800005492</v>
      </c>
      <c r="Q185" s="242"/>
      <c r="R185" s="242"/>
      <c r="S185" s="242"/>
    </row>
    <row r="186" spans="1:19" s="237" customFormat="1">
      <c r="A186" s="236">
        <v>41306</v>
      </c>
      <c r="C186" s="238">
        <v>178</v>
      </c>
      <c r="D186" s="239">
        <f t="shared" si="52"/>
        <v>1006</v>
      </c>
      <c r="E186" s="239">
        <f t="shared" si="57"/>
        <v>249348</v>
      </c>
      <c r="F186" s="239">
        <f t="shared" si="53"/>
        <v>-22135</v>
      </c>
      <c r="G186" s="240">
        <f>+Inputs!$D$3</f>
        <v>0.37951000000000001</v>
      </c>
      <c r="I186" s="241">
        <f t="shared" si="58"/>
        <v>271483</v>
      </c>
      <c r="K186" s="241">
        <f t="shared" si="54"/>
        <v>1006</v>
      </c>
      <c r="L186" s="241">
        <f t="shared" si="59"/>
        <v>249348</v>
      </c>
      <c r="M186" s="241">
        <f t="shared" si="55"/>
        <v>381.78706</v>
      </c>
      <c r="N186" s="241">
        <f t="shared" si="56"/>
        <v>381.78706</v>
      </c>
      <c r="O186" s="241">
        <f t="shared" si="60"/>
        <v>-8398.6438200005487</v>
      </c>
      <c r="P186" s="241">
        <f t="shared" si="61"/>
        <v>8398.6438200005487</v>
      </c>
      <c r="Q186" s="242"/>
      <c r="R186" s="242"/>
      <c r="S186" s="242"/>
    </row>
    <row r="187" spans="1:19" s="237" customFormat="1">
      <c r="A187" s="243">
        <v>41334</v>
      </c>
      <c r="C187" s="238">
        <v>179</v>
      </c>
      <c r="D187" s="239">
        <f t="shared" si="52"/>
        <v>1006</v>
      </c>
      <c r="E187" s="239">
        <f t="shared" si="57"/>
        <v>250354</v>
      </c>
      <c r="F187" s="239">
        <f t="shared" si="53"/>
        <v>-21129</v>
      </c>
      <c r="G187" s="240">
        <f>+Inputs!$D$3</f>
        <v>0.37951000000000001</v>
      </c>
      <c r="I187" s="241">
        <f t="shared" si="58"/>
        <v>271483</v>
      </c>
      <c r="K187" s="241">
        <f t="shared" si="54"/>
        <v>1006</v>
      </c>
      <c r="L187" s="241">
        <f t="shared" si="59"/>
        <v>250354</v>
      </c>
      <c r="M187" s="241">
        <f t="shared" si="55"/>
        <v>381.78706</v>
      </c>
      <c r="N187" s="241">
        <f t="shared" si="56"/>
        <v>381.78706</v>
      </c>
      <c r="O187" s="241">
        <f t="shared" si="60"/>
        <v>-8016.856760000549</v>
      </c>
      <c r="P187" s="241">
        <f t="shared" si="61"/>
        <v>8016.856760000549</v>
      </c>
      <c r="Q187" s="242"/>
      <c r="R187" s="242"/>
      <c r="S187" s="242"/>
    </row>
    <row r="188" spans="1:19" s="237" customFormat="1">
      <c r="A188" s="236">
        <v>41365</v>
      </c>
      <c r="C188" s="238">
        <v>180</v>
      </c>
      <c r="D188" s="239">
        <f t="shared" si="52"/>
        <v>1006</v>
      </c>
      <c r="E188" s="239">
        <f t="shared" si="57"/>
        <v>251360</v>
      </c>
      <c r="F188" s="239">
        <f t="shared" si="53"/>
        <v>-20123</v>
      </c>
      <c r="G188" s="240">
        <f>+Inputs!$D$3</f>
        <v>0.37951000000000001</v>
      </c>
      <c r="I188" s="241">
        <f t="shared" si="58"/>
        <v>271483</v>
      </c>
      <c r="K188" s="241">
        <f t="shared" si="54"/>
        <v>1006</v>
      </c>
      <c r="L188" s="241">
        <f t="shared" si="59"/>
        <v>251360</v>
      </c>
      <c r="M188" s="241">
        <f t="shared" si="55"/>
        <v>381.78706</v>
      </c>
      <c r="N188" s="241">
        <f t="shared" si="56"/>
        <v>381.78706</v>
      </c>
      <c r="O188" s="241">
        <f t="shared" si="60"/>
        <v>-7635.0697000005493</v>
      </c>
      <c r="P188" s="241">
        <f t="shared" si="61"/>
        <v>7635.0697000005493</v>
      </c>
      <c r="Q188" s="242"/>
      <c r="R188" s="242"/>
      <c r="S188" s="242"/>
    </row>
    <row r="189" spans="1:19" s="237" customFormat="1">
      <c r="A189" s="243">
        <v>41395</v>
      </c>
      <c r="C189" s="238">
        <v>181</v>
      </c>
      <c r="D189" s="239">
        <f>ROUND(-($F$148/60)*1,0)</f>
        <v>1006</v>
      </c>
      <c r="E189" s="239">
        <f t="shared" ref="E189:E208" si="62">+E188+D189</f>
        <v>252366</v>
      </c>
      <c r="F189" s="239">
        <f t="shared" ref="F189:F208" si="63">$B$9+E189</f>
        <v>-19117</v>
      </c>
      <c r="G189" s="240">
        <f>+Inputs!$D$3</f>
        <v>0.37951000000000001</v>
      </c>
      <c r="I189" s="241">
        <f t="shared" ref="I189:I208" si="64">+I188+H189</f>
        <v>271483</v>
      </c>
      <c r="K189" s="241">
        <f t="shared" ref="K189:K208" si="65">D189</f>
        <v>1006</v>
      </c>
      <c r="L189" s="241">
        <f t="shared" ref="L189:L208" si="66">+L188+K189</f>
        <v>252366</v>
      </c>
      <c r="M189" s="241">
        <f t="shared" ref="M189:M208" si="67">K189*G189</f>
        <v>381.78706</v>
      </c>
      <c r="N189" s="241">
        <f t="shared" ref="N189:N208" si="68">M189-J189</f>
        <v>381.78706</v>
      </c>
      <c r="O189" s="241">
        <f t="shared" ref="O189:O208" si="69">+O188+N189</f>
        <v>-7253.2826400005497</v>
      </c>
      <c r="P189" s="241">
        <f t="shared" ref="P189:P208" si="70">P188-N189</f>
        <v>7253.2826400005497</v>
      </c>
      <c r="Q189" s="242"/>
      <c r="R189" s="242"/>
      <c r="S189" s="242"/>
    </row>
    <row r="190" spans="1:19" s="237" customFormat="1">
      <c r="A190" s="236">
        <v>41426</v>
      </c>
      <c r="C190" s="238">
        <v>182</v>
      </c>
      <c r="D190" s="239">
        <f t="shared" si="52"/>
        <v>1006</v>
      </c>
      <c r="E190" s="239">
        <f t="shared" si="62"/>
        <v>253372</v>
      </c>
      <c r="F190" s="239">
        <f t="shared" si="63"/>
        <v>-18111</v>
      </c>
      <c r="G190" s="240">
        <f>+Inputs!$D$3</f>
        <v>0.37951000000000001</v>
      </c>
      <c r="I190" s="241">
        <f t="shared" si="64"/>
        <v>271483</v>
      </c>
      <c r="K190" s="241">
        <f t="shared" si="65"/>
        <v>1006</v>
      </c>
      <c r="L190" s="241">
        <f t="shared" si="66"/>
        <v>253372</v>
      </c>
      <c r="M190" s="241">
        <f t="shared" si="67"/>
        <v>381.78706</v>
      </c>
      <c r="N190" s="241">
        <f t="shared" si="68"/>
        <v>381.78706</v>
      </c>
      <c r="O190" s="241">
        <f t="shared" si="69"/>
        <v>-6871.49558000055</v>
      </c>
      <c r="P190" s="241">
        <f t="shared" si="70"/>
        <v>6871.49558000055</v>
      </c>
      <c r="Q190" s="242"/>
      <c r="R190" s="242"/>
      <c r="S190" s="242"/>
    </row>
    <row r="191" spans="1:19" s="237" customFormat="1">
      <c r="A191" s="243">
        <v>41456</v>
      </c>
      <c r="C191" s="238">
        <v>183</v>
      </c>
      <c r="D191" s="239">
        <f t="shared" si="52"/>
        <v>1006</v>
      </c>
      <c r="E191" s="239">
        <f t="shared" si="62"/>
        <v>254378</v>
      </c>
      <c r="F191" s="239">
        <f t="shared" si="63"/>
        <v>-17105</v>
      </c>
      <c r="G191" s="240">
        <f>+Inputs!$D$3</f>
        <v>0.37951000000000001</v>
      </c>
      <c r="I191" s="241">
        <f t="shared" si="64"/>
        <v>271483</v>
      </c>
      <c r="K191" s="241">
        <f t="shared" si="65"/>
        <v>1006</v>
      </c>
      <c r="L191" s="241">
        <f t="shared" si="66"/>
        <v>254378</v>
      </c>
      <c r="M191" s="241">
        <f t="shared" si="67"/>
        <v>381.78706</v>
      </c>
      <c r="N191" s="241">
        <f t="shared" si="68"/>
        <v>381.78706</v>
      </c>
      <c r="O191" s="241">
        <f t="shared" si="69"/>
        <v>-6489.7085200005504</v>
      </c>
      <c r="P191" s="241">
        <f t="shared" si="70"/>
        <v>6489.7085200005504</v>
      </c>
      <c r="Q191" s="242"/>
      <c r="R191" s="242"/>
      <c r="S191" s="242"/>
    </row>
    <row r="192" spans="1:19" s="237" customFormat="1">
      <c r="A192" s="236">
        <v>41487</v>
      </c>
      <c r="C192" s="238">
        <v>184</v>
      </c>
      <c r="D192" s="239">
        <f t="shared" si="52"/>
        <v>1006</v>
      </c>
      <c r="E192" s="239">
        <f t="shared" si="62"/>
        <v>255384</v>
      </c>
      <c r="F192" s="239">
        <f t="shared" si="63"/>
        <v>-16099</v>
      </c>
      <c r="G192" s="240">
        <f>+Inputs!$D$3</f>
        <v>0.37951000000000001</v>
      </c>
      <c r="I192" s="241">
        <f t="shared" si="64"/>
        <v>271483</v>
      </c>
      <c r="K192" s="241">
        <f t="shared" si="65"/>
        <v>1006</v>
      </c>
      <c r="L192" s="241">
        <f t="shared" si="66"/>
        <v>255384</v>
      </c>
      <c r="M192" s="241">
        <f t="shared" si="67"/>
        <v>381.78706</v>
      </c>
      <c r="N192" s="241">
        <f t="shared" si="68"/>
        <v>381.78706</v>
      </c>
      <c r="O192" s="241">
        <f t="shared" si="69"/>
        <v>-6107.9214600005507</v>
      </c>
      <c r="P192" s="241">
        <f t="shared" si="70"/>
        <v>6107.9214600005507</v>
      </c>
      <c r="Q192" s="242"/>
      <c r="R192" s="242"/>
      <c r="S192" s="242"/>
    </row>
    <row r="193" spans="1:19" s="237" customFormat="1">
      <c r="A193" s="243">
        <v>41518</v>
      </c>
      <c r="C193" s="238">
        <v>185</v>
      </c>
      <c r="D193" s="239">
        <f t="shared" si="52"/>
        <v>1006</v>
      </c>
      <c r="E193" s="239">
        <f t="shared" si="62"/>
        <v>256390</v>
      </c>
      <c r="F193" s="239">
        <f t="shared" si="63"/>
        <v>-15093</v>
      </c>
      <c r="G193" s="240">
        <f>+Inputs!$D$3</f>
        <v>0.37951000000000001</v>
      </c>
      <c r="I193" s="241">
        <f t="shared" si="64"/>
        <v>271483</v>
      </c>
      <c r="K193" s="241">
        <f t="shared" si="65"/>
        <v>1006</v>
      </c>
      <c r="L193" s="241">
        <f t="shared" si="66"/>
        <v>256390</v>
      </c>
      <c r="M193" s="241">
        <f t="shared" si="67"/>
        <v>381.78706</v>
      </c>
      <c r="N193" s="241">
        <f t="shared" si="68"/>
        <v>381.78706</v>
      </c>
      <c r="O193" s="241">
        <f t="shared" si="69"/>
        <v>-5726.1344000005511</v>
      </c>
      <c r="P193" s="241">
        <f t="shared" si="70"/>
        <v>5726.1344000005511</v>
      </c>
      <c r="Q193" s="242"/>
      <c r="R193" s="242"/>
      <c r="S193" s="242"/>
    </row>
    <row r="194" spans="1:19" s="237" customFormat="1">
      <c r="A194" s="236">
        <v>41548</v>
      </c>
      <c r="C194" s="238">
        <v>186</v>
      </c>
      <c r="D194" s="239">
        <f t="shared" si="52"/>
        <v>1006</v>
      </c>
      <c r="E194" s="239">
        <f t="shared" si="62"/>
        <v>257396</v>
      </c>
      <c r="F194" s="239">
        <f t="shared" si="63"/>
        <v>-14087</v>
      </c>
      <c r="G194" s="240">
        <f>+Inputs!$D$3</f>
        <v>0.37951000000000001</v>
      </c>
      <c r="I194" s="241">
        <f t="shared" si="64"/>
        <v>271483</v>
      </c>
      <c r="K194" s="241">
        <f t="shared" si="65"/>
        <v>1006</v>
      </c>
      <c r="L194" s="241">
        <f t="shared" si="66"/>
        <v>257396</v>
      </c>
      <c r="M194" s="241">
        <f t="shared" si="67"/>
        <v>381.78706</v>
      </c>
      <c r="N194" s="241">
        <f t="shared" si="68"/>
        <v>381.78706</v>
      </c>
      <c r="O194" s="241">
        <f t="shared" si="69"/>
        <v>-5344.3473400005514</v>
      </c>
      <c r="P194" s="241">
        <f t="shared" si="70"/>
        <v>5344.3473400005514</v>
      </c>
      <c r="Q194" s="242"/>
      <c r="R194" s="242"/>
      <c r="S194" s="242"/>
    </row>
    <row r="195" spans="1:19" s="237" customFormat="1">
      <c r="A195" s="243">
        <v>41579</v>
      </c>
      <c r="C195" s="238">
        <v>187</v>
      </c>
      <c r="D195" s="239">
        <f t="shared" si="52"/>
        <v>1006</v>
      </c>
      <c r="E195" s="239">
        <f t="shared" si="62"/>
        <v>258402</v>
      </c>
      <c r="F195" s="239">
        <f t="shared" si="63"/>
        <v>-13081</v>
      </c>
      <c r="G195" s="240">
        <f>+Inputs!$D$3</f>
        <v>0.37951000000000001</v>
      </c>
      <c r="I195" s="241">
        <f t="shared" si="64"/>
        <v>271483</v>
      </c>
      <c r="K195" s="241">
        <f t="shared" si="65"/>
        <v>1006</v>
      </c>
      <c r="L195" s="241">
        <f t="shared" si="66"/>
        <v>258402</v>
      </c>
      <c r="M195" s="241">
        <f t="shared" si="67"/>
        <v>381.78706</v>
      </c>
      <c r="N195" s="241">
        <f t="shared" si="68"/>
        <v>381.78706</v>
      </c>
      <c r="O195" s="241">
        <f t="shared" si="69"/>
        <v>-4962.5602800005518</v>
      </c>
      <c r="P195" s="241">
        <f t="shared" si="70"/>
        <v>4962.5602800005518</v>
      </c>
      <c r="Q195" s="242"/>
      <c r="R195" s="242"/>
      <c r="S195" s="242"/>
    </row>
    <row r="196" spans="1:19" s="237" customFormat="1">
      <c r="A196" s="236">
        <v>41609</v>
      </c>
      <c r="C196" s="238">
        <v>188</v>
      </c>
      <c r="D196" s="239">
        <f t="shared" si="52"/>
        <v>1006</v>
      </c>
      <c r="E196" s="239">
        <f t="shared" si="62"/>
        <v>259408</v>
      </c>
      <c r="F196" s="239">
        <f t="shared" si="63"/>
        <v>-12075</v>
      </c>
      <c r="G196" s="240">
        <f>+Inputs!$D$3</f>
        <v>0.37951000000000001</v>
      </c>
      <c r="I196" s="241">
        <f t="shared" si="64"/>
        <v>271483</v>
      </c>
      <c r="K196" s="241">
        <f t="shared" si="65"/>
        <v>1006</v>
      </c>
      <c r="L196" s="241">
        <f t="shared" si="66"/>
        <v>259408</v>
      </c>
      <c r="M196" s="241">
        <f t="shared" si="67"/>
        <v>381.78706</v>
      </c>
      <c r="N196" s="241">
        <f t="shared" si="68"/>
        <v>381.78706</v>
      </c>
      <c r="O196" s="241">
        <f t="shared" si="69"/>
        <v>-4580.7732200005521</v>
      </c>
      <c r="P196" s="241">
        <f t="shared" si="70"/>
        <v>4580.7732200005521</v>
      </c>
      <c r="Q196" s="242"/>
      <c r="R196" s="242"/>
      <c r="S196" s="242"/>
    </row>
    <row r="197" spans="1:19" s="237" customFormat="1">
      <c r="A197" s="243">
        <v>41640</v>
      </c>
      <c r="C197" s="238">
        <v>189</v>
      </c>
      <c r="D197" s="239">
        <f t="shared" si="52"/>
        <v>1006</v>
      </c>
      <c r="E197" s="239">
        <f t="shared" si="62"/>
        <v>260414</v>
      </c>
      <c r="F197" s="239">
        <f t="shared" si="63"/>
        <v>-11069</v>
      </c>
      <c r="G197" s="240">
        <f>+Inputs!$D$3</f>
        <v>0.37951000000000001</v>
      </c>
      <c r="I197" s="241">
        <f t="shared" si="64"/>
        <v>271483</v>
      </c>
      <c r="K197" s="241">
        <f t="shared" si="65"/>
        <v>1006</v>
      </c>
      <c r="L197" s="241">
        <f t="shared" si="66"/>
        <v>260414</v>
      </c>
      <c r="M197" s="241">
        <f t="shared" si="67"/>
        <v>381.78706</v>
      </c>
      <c r="N197" s="241">
        <f t="shared" si="68"/>
        <v>381.78706</v>
      </c>
      <c r="O197" s="241">
        <f t="shared" si="69"/>
        <v>-4198.9861600005524</v>
      </c>
      <c r="P197" s="241">
        <f t="shared" si="70"/>
        <v>4198.9861600005524</v>
      </c>
      <c r="Q197" s="242"/>
      <c r="R197" s="242"/>
      <c r="S197" s="242"/>
    </row>
    <row r="198" spans="1:19" s="237" customFormat="1">
      <c r="A198" s="236">
        <v>41671</v>
      </c>
      <c r="C198" s="238">
        <v>190</v>
      </c>
      <c r="D198" s="239">
        <f t="shared" si="52"/>
        <v>1006</v>
      </c>
      <c r="E198" s="239">
        <f t="shared" si="62"/>
        <v>261420</v>
      </c>
      <c r="F198" s="239">
        <f t="shared" si="63"/>
        <v>-10063</v>
      </c>
      <c r="G198" s="240">
        <f>+Inputs!$D$3</f>
        <v>0.37951000000000001</v>
      </c>
      <c r="I198" s="241">
        <f t="shared" si="64"/>
        <v>271483</v>
      </c>
      <c r="K198" s="241">
        <f t="shared" si="65"/>
        <v>1006</v>
      </c>
      <c r="L198" s="241">
        <f t="shared" si="66"/>
        <v>261420</v>
      </c>
      <c r="M198" s="241">
        <f t="shared" si="67"/>
        <v>381.78706</v>
      </c>
      <c r="N198" s="241">
        <f t="shared" si="68"/>
        <v>381.78706</v>
      </c>
      <c r="O198" s="241">
        <f t="shared" si="69"/>
        <v>-3817.1991000005523</v>
      </c>
      <c r="P198" s="241">
        <f t="shared" si="70"/>
        <v>3817.1991000005523</v>
      </c>
      <c r="Q198" s="242"/>
      <c r="R198" s="242"/>
      <c r="S198" s="242"/>
    </row>
    <row r="199" spans="1:19" s="237" customFormat="1">
      <c r="A199" s="243">
        <v>41699</v>
      </c>
      <c r="C199" s="238">
        <v>191</v>
      </c>
      <c r="D199" s="239">
        <f t="shared" si="52"/>
        <v>1006</v>
      </c>
      <c r="E199" s="239">
        <f t="shared" si="62"/>
        <v>262426</v>
      </c>
      <c r="F199" s="239">
        <f t="shared" si="63"/>
        <v>-9057</v>
      </c>
      <c r="G199" s="240">
        <f>+Inputs!$D$3</f>
        <v>0.37951000000000001</v>
      </c>
      <c r="I199" s="241">
        <f t="shared" si="64"/>
        <v>271483</v>
      </c>
      <c r="K199" s="241">
        <f t="shared" si="65"/>
        <v>1006</v>
      </c>
      <c r="L199" s="241">
        <f t="shared" si="66"/>
        <v>262426</v>
      </c>
      <c r="M199" s="241">
        <f t="shared" si="67"/>
        <v>381.78706</v>
      </c>
      <c r="N199" s="241">
        <f t="shared" si="68"/>
        <v>381.78706</v>
      </c>
      <c r="O199" s="241">
        <f t="shared" si="69"/>
        <v>-3435.4120400005522</v>
      </c>
      <c r="P199" s="241">
        <f t="shared" si="70"/>
        <v>3435.4120400005522</v>
      </c>
      <c r="Q199" s="242"/>
      <c r="R199" s="242"/>
      <c r="S199" s="242"/>
    </row>
    <row r="200" spans="1:19" s="237" customFormat="1">
      <c r="A200" s="236">
        <v>41730</v>
      </c>
      <c r="C200" s="238">
        <v>192</v>
      </c>
      <c r="D200" s="239">
        <f t="shared" si="52"/>
        <v>1006</v>
      </c>
      <c r="E200" s="239">
        <f t="shared" si="62"/>
        <v>263432</v>
      </c>
      <c r="F200" s="239">
        <f t="shared" si="63"/>
        <v>-8051</v>
      </c>
      <c r="G200" s="240">
        <f>+Inputs!$D$3</f>
        <v>0.37951000000000001</v>
      </c>
      <c r="I200" s="241">
        <f t="shared" si="64"/>
        <v>271483</v>
      </c>
      <c r="K200" s="241">
        <f t="shared" si="65"/>
        <v>1006</v>
      </c>
      <c r="L200" s="241">
        <f t="shared" si="66"/>
        <v>263432</v>
      </c>
      <c r="M200" s="241">
        <f t="shared" si="67"/>
        <v>381.78706</v>
      </c>
      <c r="N200" s="241">
        <f t="shared" si="68"/>
        <v>381.78706</v>
      </c>
      <c r="O200" s="241">
        <f t="shared" si="69"/>
        <v>-3053.6249800005521</v>
      </c>
      <c r="P200" s="241">
        <f t="shared" si="70"/>
        <v>3053.6249800005521</v>
      </c>
      <c r="Q200" s="242"/>
      <c r="R200" s="242"/>
      <c r="S200" s="242"/>
    </row>
    <row r="201" spans="1:19" s="237" customFormat="1">
      <c r="A201" s="243">
        <v>41760</v>
      </c>
      <c r="C201" s="238">
        <v>193</v>
      </c>
      <c r="D201" s="239">
        <f t="shared" si="52"/>
        <v>1006</v>
      </c>
      <c r="E201" s="239">
        <f t="shared" si="62"/>
        <v>264438</v>
      </c>
      <c r="F201" s="239">
        <f t="shared" si="63"/>
        <v>-7045</v>
      </c>
      <c r="G201" s="240">
        <f>+Inputs!$D$3</f>
        <v>0.37951000000000001</v>
      </c>
      <c r="I201" s="241">
        <f t="shared" si="64"/>
        <v>271483</v>
      </c>
      <c r="K201" s="241">
        <f t="shared" si="65"/>
        <v>1006</v>
      </c>
      <c r="L201" s="241">
        <f t="shared" si="66"/>
        <v>264438</v>
      </c>
      <c r="M201" s="241">
        <f t="shared" si="67"/>
        <v>381.78706</v>
      </c>
      <c r="N201" s="241">
        <f t="shared" si="68"/>
        <v>381.78706</v>
      </c>
      <c r="O201" s="241">
        <f t="shared" si="69"/>
        <v>-2671.837920000552</v>
      </c>
      <c r="P201" s="241">
        <f t="shared" si="70"/>
        <v>2671.837920000552</v>
      </c>
      <c r="Q201" s="242"/>
      <c r="R201" s="242"/>
      <c r="S201" s="242"/>
    </row>
    <row r="202" spans="1:19" s="237" customFormat="1">
      <c r="A202" s="236">
        <v>41791</v>
      </c>
      <c r="C202" s="238">
        <v>194</v>
      </c>
      <c r="D202" s="239">
        <f t="shared" si="52"/>
        <v>1006</v>
      </c>
      <c r="E202" s="239">
        <f t="shared" si="62"/>
        <v>265444</v>
      </c>
      <c r="F202" s="239">
        <f t="shared" si="63"/>
        <v>-6039</v>
      </c>
      <c r="G202" s="240">
        <f>+Inputs!$D$3</f>
        <v>0.37951000000000001</v>
      </c>
      <c r="I202" s="241">
        <f t="shared" si="64"/>
        <v>271483</v>
      </c>
      <c r="K202" s="241">
        <f t="shared" si="65"/>
        <v>1006</v>
      </c>
      <c r="L202" s="241">
        <f t="shared" si="66"/>
        <v>265444</v>
      </c>
      <c r="M202" s="241">
        <f t="shared" si="67"/>
        <v>381.78706</v>
      </c>
      <c r="N202" s="241">
        <f t="shared" si="68"/>
        <v>381.78706</v>
      </c>
      <c r="O202" s="241">
        <f t="shared" si="69"/>
        <v>-2290.0508600005519</v>
      </c>
      <c r="P202" s="241">
        <f t="shared" si="70"/>
        <v>2290.0508600005519</v>
      </c>
      <c r="Q202" s="242"/>
      <c r="R202" s="242"/>
      <c r="S202" s="242"/>
    </row>
    <row r="203" spans="1:19" s="237" customFormat="1">
      <c r="A203" s="243">
        <v>41821</v>
      </c>
      <c r="C203" s="238">
        <v>195</v>
      </c>
      <c r="D203" s="239">
        <f t="shared" si="52"/>
        <v>1006</v>
      </c>
      <c r="E203" s="239">
        <f t="shared" si="62"/>
        <v>266450</v>
      </c>
      <c r="F203" s="239">
        <f t="shared" si="63"/>
        <v>-5033</v>
      </c>
      <c r="G203" s="240">
        <f>+Inputs!$D$3</f>
        <v>0.37951000000000001</v>
      </c>
      <c r="I203" s="241">
        <f t="shared" si="64"/>
        <v>271483</v>
      </c>
      <c r="K203" s="241">
        <f t="shared" si="65"/>
        <v>1006</v>
      </c>
      <c r="L203" s="241">
        <f t="shared" si="66"/>
        <v>266450</v>
      </c>
      <c r="M203" s="241">
        <f t="shared" si="67"/>
        <v>381.78706</v>
      </c>
      <c r="N203" s="241">
        <f t="shared" si="68"/>
        <v>381.78706</v>
      </c>
      <c r="O203" s="241">
        <f t="shared" si="69"/>
        <v>-1908.2638000005518</v>
      </c>
      <c r="P203" s="241">
        <f t="shared" si="70"/>
        <v>1908.2638000005518</v>
      </c>
      <c r="Q203" s="242"/>
      <c r="R203" s="242"/>
      <c r="S203" s="242"/>
    </row>
    <row r="204" spans="1:19" s="237" customFormat="1">
      <c r="A204" s="236">
        <v>41852</v>
      </c>
      <c r="C204" s="238">
        <v>196</v>
      </c>
      <c r="D204" s="239">
        <f t="shared" si="52"/>
        <v>1006</v>
      </c>
      <c r="E204" s="239">
        <f t="shared" si="62"/>
        <v>267456</v>
      </c>
      <c r="F204" s="239">
        <f t="shared" si="63"/>
        <v>-4027</v>
      </c>
      <c r="G204" s="240">
        <f>+Inputs!$D$3</f>
        <v>0.37951000000000001</v>
      </c>
      <c r="I204" s="241">
        <f t="shared" si="64"/>
        <v>271483</v>
      </c>
      <c r="K204" s="241">
        <f t="shared" si="65"/>
        <v>1006</v>
      </c>
      <c r="L204" s="241">
        <f t="shared" si="66"/>
        <v>267456</v>
      </c>
      <c r="M204" s="241">
        <f t="shared" si="67"/>
        <v>381.78706</v>
      </c>
      <c r="N204" s="241">
        <f t="shared" si="68"/>
        <v>381.78706</v>
      </c>
      <c r="O204" s="241">
        <f t="shared" si="69"/>
        <v>-1526.4767400005517</v>
      </c>
      <c r="P204" s="241">
        <f t="shared" si="70"/>
        <v>1526.4767400005517</v>
      </c>
      <c r="Q204" s="242"/>
      <c r="R204" s="242"/>
      <c r="S204" s="242"/>
    </row>
    <row r="205" spans="1:19" s="237" customFormat="1">
      <c r="A205" s="243">
        <v>41883</v>
      </c>
      <c r="C205" s="238">
        <v>197</v>
      </c>
      <c r="D205" s="239">
        <f t="shared" si="52"/>
        <v>1006</v>
      </c>
      <c r="E205" s="239">
        <f t="shared" si="62"/>
        <v>268462</v>
      </c>
      <c r="F205" s="239">
        <f t="shared" si="63"/>
        <v>-3021</v>
      </c>
      <c r="G205" s="240">
        <f>+Inputs!$D$3</f>
        <v>0.37951000000000001</v>
      </c>
      <c r="I205" s="241">
        <f t="shared" si="64"/>
        <v>271483</v>
      </c>
      <c r="K205" s="241">
        <f t="shared" si="65"/>
        <v>1006</v>
      </c>
      <c r="L205" s="241">
        <f t="shared" si="66"/>
        <v>268462</v>
      </c>
      <c r="M205" s="241">
        <f t="shared" si="67"/>
        <v>381.78706</v>
      </c>
      <c r="N205" s="241">
        <f t="shared" si="68"/>
        <v>381.78706</v>
      </c>
      <c r="O205" s="241">
        <f t="shared" si="69"/>
        <v>-1144.6896800005516</v>
      </c>
      <c r="P205" s="241">
        <f t="shared" si="70"/>
        <v>1144.6896800005516</v>
      </c>
      <c r="Q205" s="242"/>
      <c r="R205" s="242"/>
      <c r="S205" s="242"/>
    </row>
    <row r="206" spans="1:19" s="237" customFormat="1">
      <c r="A206" s="236">
        <v>41913</v>
      </c>
      <c r="C206" s="238">
        <v>198</v>
      </c>
      <c r="D206" s="239">
        <f t="shared" si="52"/>
        <v>1006</v>
      </c>
      <c r="E206" s="239">
        <f t="shared" si="62"/>
        <v>269468</v>
      </c>
      <c r="F206" s="239">
        <f t="shared" si="63"/>
        <v>-2015</v>
      </c>
      <c r="G206" s="240">
        <f>+Inputs!$D$3</f>
        <v>0.37951000000000001</v>
      </c>
      <c r="I206" s="241">
        <f t="shared" si="64"/>
        <v>271483</v>
      </c>
      <c r="K206" s="241">
        <f t="shared" si="65"/>
        <v>1006</v>
      </c>
      <c r="L206" s="241">
        <f t="shared" si="66"/>
        <v>269468</v>
      </c>
      <c r="M206" s="241">
        <f t="shared" si="67"/>
        <v>381.78706</v>
      </c>
      <c r="N206" s="241">
        <f t="shared" si="68"/>
        <v>381.78706</v>
      </c>
      <c r="O206" s="241">
        <f t="shared" si="69"/>
        <v>-762.90262000055156</v>
      </c>
      <c r="P206" s="241">
        <f t="shared" si="70"/>
        <v>762.90262000055156</v>
      </c>
      <c r="Q206" s="242"/>
      <c r="R206" s="242"/>
      <c r="S206" s="242"/>
    </row>
    <row r="207" spans="1:19" s="237" customFormat="1">
      <c r="A207" s="243">
        <v>41944</v>
      </c>
      <c r="C207" s="238">
        <v>199</v>
      </c>
      <c r="D207" s="239">
        <f t="shared" si="52"/>
        <v>1006</v>
      </c>
      <c r="E207" s="239">
        <f t="shared" si="62"/>
        <v>270474</v>
      </c>
      <c r="F207" s="239">
        <f t="shared" si="63"/>
        <v>-1009</v>
      </c>
      <c r="G207" s="240">
        <f>+Inputs!$D$3</f>
        <v>0.37951000000000001</v>
      </c>
      <c r="I207" s="241">
        <f t="shared" si="64"/>
        <v>271483</v>
      </c>
      <c r="K207" s="241">
        <f t="shared" si="65"/>
        <v>1006</v>
      </c>
      <c r="L207" s="241">
        <f t="shared" si="66"/>
        <v>270474</v>
      </c>
      <c r="M207" s="241">
        <f t="shared" si="67"/>
        <v>381.78706</v>
      </c>
      <c r="N207" s="241">
        <f t="shared" si="68"/>
        <v>381.78706</v>
      </c>
      <c r="O207" s="241">
        <f t="shared" si="69"/>
        <v>-381.11556000055157</v>
      </c>
      <c r="P207" s="241">
        <f t="shared" si="70"/>
        <v>381.11556000055157</v>
      </c>
      <c r="Q207" s="242"/>
      <c r="R207" s="242"/>
      <c r="S207" s="242"/>
    </row>
    <row r="208" spans="1:19" s="237" customFormat="1">
      <c r="A208" s="236">
        <v>41974</v>
      </c>
      <c r="C208" s="238">
        <v>200</v>
      </c>
      <c r="D208" s="239">
        <f>-F207</f>
        <v>1009</v>
      </c>
      <c r="E208" s="239">
        <f t="shared" si="62"/>
        <v>271483</v>
      </c>
      <c r="F208" s="239">
        <f t="shared" si="63"/>
        <v>0</v>
      </c>
      <c r="G208" s="240">
        <f>+Inputs!$D$3</f>
        <v>0.37951000000000001</v>
      </c>
      <c r="I208" s="241">
        <f t="shared" si="64"/>
        <v>271483</v>
      </c>
      <c r="K208" s="241">
        <f t="shared" si="65"/>
        <v>1009</v>
      </c>
      <c r="L208" s="241">
        <f t="shared" si="66"/>
        <v>271483</v>
      </c>
      <c r="M208" s="241">
        <f t="shared" si="67"/>
        <v>382.92559</v>
      </c>
      <c r="N208" s="241">
        <f t="shared" si="68"/>
        <v>382.92559</v>
      </c>
      <c r="O208" s="241">
        <f t="shared" si="69"/>
        <v>1.8100299994484317</v>
      </c>
      <c r="P208" s="241">
        <f t="shared" si="70"/>
        <v>-1.8100299994484317</v>
      </c>
      <c r="Q208" s="242"/>
      <c r="R208" s="242"/>
      <c r="S208" s="242"/>
    </row>
    <row r="209" spans="1:20">
      <c r="A209" s="30"/>
      <c r="G209" s="28"/>
    </row>
    <row r="210" spans="1:20">
      <c r="A210" s="8" t="s">
        <v>43</v>
      </c>
      <c r="B210" s="33">
        <f>SUM(B9:B209)</f>
        <v>-271483</v>
      </c>
      <c r="D210" s="33">
        <f>SUM(D9:D209)</f>
        <v>271483</v>
      </c>
      <c r="G210" s="28"/>
      <c r="H210" s="33">
        <f>SUM(H9:H209)</f>
        <v>271483</v>
      </c>
      <c r="I210" s="33"/>
      <c r="J210" s="33">
        <f>SUM(J9:J209)</f>
        <v>103027.7985</v>
      </c>
      <c r="K210" s="33">
        <f>SUM(K9:K209)</f>
        <v>271483</v>
      </c>
      <c r="L210" s="33"/>
      <c r="M210" s="33">
        <f>SUM(M9:M209)</f>
        <v>103029.60853000013</v>
      </c>
      <c r="N210" s="33">
        <f>SUM(N9:N209)</f>
        <v>1.8100299994484317</v>
      </c>
      <c r="O210" s="33">
        <f>SUM(O9:O209)</f>
        <v>-9451101.7784701027</v>
      </c>
      <c r="P210" s="33">
        <f>SUM(P9:P209)</f>
        <v>9451101.7784701027</v>
      </c>
    </row>
    <row r="211" spans="1:20">
      <c r="G211" s="28"/>
    </row>
    <row r="212" spans="1:20">
      <c r="A212" s="4" t="s">
        <v>61</v>
      </c>
      <c r="B212" s="4" t="s">
        <v>61</v>
      </c>
      <c r="C212" s="4" t="s">
        <v>61</v>
      </c>
      <c r="D212" s="4" t="s">
        <v>61</v>
      </c>
      <c r="F212" s="4" t="s">
        <v>61</v>
      </c>
      <c r="G212" s="28" t="s">
        <v>61</v>
      </c>
      <c r="H212" s="4" t="s">
        <v>61</v>
      </c>
      <c r="J212" s="4" t="s">
        <v>61</v>
      </c>
      <c r="K212" s="4" t="s">
        <v>61</v>
      </c>
      <c r="M212" s="4" t="s">
        <v>61</v>
      </c>
      <c r="N212" s="4" t="s">
        <v>61</v>
      </c>
      <c r="P212" s="4" t="s">
        <v>61</v>
      </c>
      <c r="Q212" s="8" t="s">
        <v>61</v>
      </c>
      <c r="R212" s="8" t="s">
        <v>61</v>
      </c>
      <c r="S212" s="8" t="s">
        <v>61</v>
      </c>
      <c r="T212" s="4" t="s">
        <v>61</v>
      </c>
    </row>
    <row r="213" spans="1:20">
      <c r="G21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38.xml><?xml version="1.0" encoding="utf-8"?>
<worksheet xmlns="http://schemas.openxmlformats.org/spreadsheetml/2006/main" xmlns:r="http://schemas.openxmlformats.org/officeDocument/2006/relationships">
  <sheetPr transitionEvaluation="1" codeName="Sheet41">
    <pageSetUpPr autoPageBreaks="0" fitToPage="1"/>
  </sheetPr>
  <dimension ref="A1:AE213"/>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35977</v>
      </c>
      <c r="B9" s="32">
        <v>-5701</v>
      </c>
      <c r="C9" s="6">
        <v>1</v>
      </c>
      <c r="D9" s="29">
        <f t="shared" ref="D9:D40" si="0">ROUND(-(+$B$9/180)*1,0)</f>
        <v>32</v>
      </c>
      <c r="E9" s="29">
        <f>+D9</f>
        <v>32</v>
      </c>
      <c r="F9" s="29">
        <f t="shared" ref="F9:F40" si="1">$B$9+E9</f>
        <v>-5669</v>
      </c>
      <c r="G9" s="34">
        <f>+Inputs!$D$2</f>
        <v>0.3795</v>
      </c>
      <c r="H9" s="27">
        <f>-B9</f>
        <v>5701</v>
      </c>
      <c r="I9" s="27">
        <f>+H9</f>
        <v>5701</v>
      </c>
      <c r="J9" s="27">
        <f>H9*G9</f>
        <v>2163.5295000000001</v>
      </c>
      <c r="K9" s="27">
        <f t="shared" ref="K9:K40" si="2">D9</f>
        <v>32</v>
      </c>
      <c r="L9" s="27">
        <f>+K9</f>
        <v>32</v>
      </c>
      <c r="M9" s="27">
        <f t="shared" ref="M9:M40" si="3">K9*G9</f>
        <v>12.144</v>
      </c>
      <c r="N9" s="27">
        <f t="shared" ref="N9:N40" si="4">M9-J9</f>
        <v>-2151.3855000000003</v>
      </c>
      <c r="O9" s="27">
        <f>+N9</f>
        <v>-2151.3855000000003</v>
      </c>
      <c r="P9" s="27">
        <f>-SUM(N9)</f>
        <v>2151.3855000000003</v>
      </c>
      <c r="Q9" s="38">
        <f>VLOOKUP(Q8,A36:P235,5)</f>
        <v>4416</v>
      </c>
      <c r="R9" s="38">
        <f>VLOOKUP(R8,A36:P235,5)</f>
        <v>4668</v>
      </c>
      <c r="S9" s="38">
        <f>+R9-Q9</f>
        <v>252</v>
      </c>
      <c r="T9" s="35" t="s">
        <v>64</v>
      </c>
      <c r="U9" s="145">
        <f>-IF(TYPE(VLOOKUP(U8,$A$9:$P$188,6,FALSE))=16,0,VLOOKUP(U8,$A$9:$P$188,6,FALSE))</f>
        <v>1264</v>
      </c>
      <c r="V9" s="145">
        <f>-IF(TYPE(VLOOKUP(V8,$A$9:$P$188,6,FALSE))=16,0,VLOOKUP(V8,$A$9:$P$188,6,FALSE))</f>
        <v>1243</v>
      </c>
      <c r="W9" s="145">
        <f t="shared" ref="W9:AE9" si="5">-IF(TYPE(VLOOKUP(W8,$A$9:$P$188,6,FALSE))=16,0,VLOOKUP(W8,$A$9:$P$188,6,FALSE))</f>
        <v>1222</v>
      </c>
      <c r="X9" s="145">
        <f t="shared" si="5"/>
        <v>1201</v>
      </c>
      <c r="Y9" s="145">
        <f t="shared" si="5"/>
        <v>1180</v>
      </c>
      <c r="Z9" s="145">
        <f t="shared" si="5"/>
        <v>1159</v>
      </c>
      <c r="AA9" s="145">
        <f t="shared" si="5"/>
        <v>1138</v>
      </c>
      <c r="AB9" s="145">
        <f t="shared" si="5"/>
        <v>1117</v>
      </c>
      <c r="AC9" s="145">
        <f t="shared" si="5"/>
        <v>1096</v>
      </c>
      <c r="AD9" s="145">
        <f t="shared" si="5"/>
        <v>1075</v>
      </c>
      <c r="AE9" s="145">
        <f t="shared" si="5"/>
        <v>1054</v>
      </c>
    </row>
    <row r="10" spans="1:31">
      <c r="A10" s="30">
        <v>36008</v>
      </c>
      <c r="B10" s="9"/>
      <c r="C10" s="6">
        <v>2</v>
      </c>
      <c r="D10" s="29">
        <f t="shared" si="0"/>
        <v>32</v>
      </c>
      <c r="E10" s="29">
        <f t="shared" ref="E10:E41" si="6">+E9+D10</f>
        <v>64</v>
      </c>
      <c r="F10" s="29">
        <f t="shared" si="1"/>
        <v>-5637</v>
      </c>
      <c r="G10" s="34">
        <f>+Inputs!$D$2</f>
        <v>0.3795</v>
      </c>
      <c r="H10" s="2"/>
      <c r="I10" s="27">
        <f t="shared" ref="I10:I41" si="7">+I9+H10</f>
        <v>5701</v>
      </c>
      <c r="J10" s="27"/>
      <c r="K10" s="27">
        <f t="shared" si="2"/>
        <v>32</v>
      </c>
      <c r="L10" s="27">
        <f t="shared" ref="L10:L41" si="8">+L9+K10</f>
        <v>64</v>
      </c>
      <c r="M10" s="27">
        <f t="shared" si="3"/>
        <v>12.144</v>
      </c>
      <c r="N10" s="27">
        <f t="shared" si="4"/>
        <v>12.144</v>
      </c>
      <c r="O10" s="27">
        <f t="shared" ref="O10:O41" si="9">+O9+N10</f>
        <v>-2139.2415000000005</v>
      </c>
      <c r="P10" s="27">
        <f t="shared" ref="P10:P41" si="10">P9-N10</f>
        <v>2139.2415000000005</v>
      </c>
      <c r="Q10" s="38">
        <f>VLOOKUP(Q8,A36:P235,15)</f>
        <v>-487.63189999999838</v>
      </c>
      <c r="R10" s="38">
        <f>VLOOKUP(R8,A36:P235,15)</f>
        <v>-391.99537999999814</v>
      </c>
      <c r="S10" s="38">
        <f>+R10-Q10</f>
        <v>95.636520000000246</v>
      </c>
      <c r="T10" s="36" t="s">
        <v>69</v>
      </c>
    </row>
    <row r="11" spans="1:31">
      <c r="A11" s="31">
        <v>36039</v>
      </c>
      <c r="B11" s="5"/>
      <c r="C11" s="6">
        <v>3</v>
      </c>
      <c r="D11" s="29">
        <f t="shared" si="0"/>
        <v>32</v>
      </c>
      <c r="E11" s="29">
        <f t="shared" si="6"/>
        <v>96</v>
      </c>
      <c r="F11" s="29">
        <f t="shared" si="1"/>
        <v>-5605</v>
      </c>
      <c r="G11" s="34">
        <f>+Inputs!$D$2</f>
        <v>0.3795</v>
      </c>
      <c r="H11" s="2"/>
      <c r="I11" s="27">
        <f t="shared" si="7"/>
        <v>5701</v>
      </c>
      <c r="J11" s="27"/>
      <c r="K11" s="27">
        <f t="shared" si="2"/>
        <v>32</v>
      </c>
      <c r="L11" s="27">
        <f t="shared" si="8"/>
        <v>96</v>
      </c>
      <c r="M11" s="27">
        <f t="shared" si="3"/>
        <v>12.144</v>
      </c>
      <c r="N11" s="27">
        <f t="shared" si="4"/>
        <v>12.144</v>
      </c>
      <c r="O11" s="27">
        <f t="shared" si="9"/>
        <v>-2127.0975000000008</v>
      </c>
      <c r="P11" s="27">
        <f t="shared" si="10"/>
        <v>2127.0975000000008</v>
      </c>
      <c r="Q11" s="38">
        <f>+VLOOKUP(Q8,A36:P235,16)</f>
        <v>487.63189999999838</v>
      </c>
      <c r="R11" s="38">
        <f>+VLOOKUP(R8,A36:P235,16)</f>
        <v>391.99537999999814</v>
      </c>
      <c r="S11" s="38">
        <f>(+Q11+R11)/2</f>
        <v>439.81363999999826</v>
      </c>
      <c r="T11" s="36" t="s">
        <v>113</v>
      </c>
      <c r="U11" s="145">
        <f>IF(TYPE(VLOOKUP(U8,$A$9:$P$188,16,FALSE))=16,0,VLOOKUP(U8,$A$9:$P$188,16,FALSE))</f>
        <v>479.66218999999836</v>
      </c>
      <c r="V11" s="145">
        <f t="shared" ref="V11:AE11" si="11">IF(TYPE(VLOOKUP(V8,$A$9:$P$188,16,FALSE))=16,0,VLOOKUP(V8,$A$9:$P$188,16,FALSE))</f>
        <v>471.69247999999834</v>
      </c>
      <c r="W11" s="145">
        <f t="shared" si="11"/>
        <v>463.72276999999832</v>
      </c>
      <c r="X11" s="145">
        <f t="shared" si="11"/>
        <v>455.7530599999983</v>
      </c>
      <c r="Y11" s="145">
        <f t="shared" si="11"/>
        <v>447.78334999999828</v>
      </c>
      <c r="Z11" s="145">
        <f t="shared" si="11"/>
        <v>439.81363999999826</v>
      </c>
      <c r="AA11" s="145">
        <f t="shared" si="11"/>
        <v>431.84392999999824</v>
      </c>
      <c r="AB11" s="145">
        <f t="shared" si="11"/>
        <v>423.87421999999822</v>
      </c>
      <c r="AC11" s="145">
        <f t="shared" si="11"/>
        <v>415.9045099999982</v>
      </c>
      <c r="AD11" s="145">
        <f t="shared" si="11"/>
        <v>407.93479999999818</v>
      </c>
      <c r="AE11" s="145">
        <f t="shared" si="11"/>
        <v>399.96508999999816</v>
      </c>
    </row>
    <row r="12" spans="1:31">
      <c r="A12" s="30">
        <v>36069</v>
      </c>
      <c r="B12" s="3"/>
      <c r="C12" s="6">
        <v>4</v>
      </c>
      <c r="D12" s="29">
        <f t="shared" si="0"/>
        <v>32</v>
      </c>
      <c r="E12" s="29">
        <f t="shared" si="6"/>
        <v>128</v>
      </c>
      <c r="F12" s="29">
        <f t="shared" si="1"/>
        <v>-5573</v>
      </c>
      <c r="G12" s="34">
        <f>+Inputs!$D$2</f>
        <v>0.3795</v>
      </c>
      <c r="H12" s="2"/>
      <c r="I12" s="27">
        <f t="shared" si="7"/>
        <v>5701</v>
      </c>
      <c r="J12" s="27"/>
      <c r="K12" s="27">
        <f t="shared" si="2"/>
        <v>32</v>
      </c>
      <c r="L12" s="27">
        <f t="shared" si="8"/>
        <v>128</v>
      </c>
      <c r="M12" s="27">
        <f t="shared" si="3"/>
        <v>12.144</v>
      </c>
      <c r="N12" s="27">
        <f t="shared" si="4"/>
        <v>12.144</v>
      </c>
      <c r="O12" s="27">
        <f t="shared" si="9"/>
        <v>-2114.953500000001</v>
      </c>
      <c r="P12" s="27">
        <f t="shared" si="10"/>
        <v>2114.953500000001</v>
      </c>
      <c r="Q12" s="39"/>
      <c r="R12" s="40"/>
      <c r="S12" s="40"/>
      <c r="T12" s="36"/>
    </row>
    <row r="13" spans="1:31">
      <c r="A13" s="31">
        <v>36100</v>
      </c>
      <c r="B13" s="3"/>
      <c r="C13" s="6">
        <v>5</v>
      </c>
      <c r="D13" s="29">
        <f t="shared" si="0"/>
        <v>32</v>
      </c>
      <c r="E13" s="29">
        <f t="shared" si="6"/>
        <v>160</v>
      </c>
      <c r="F13" s="29">
        <f t="shared" si="1"/>
        <v>-5541</v>
      </c>
      <c r="G13" s="34">
        <f>+Inputs!$D$2</f>
        <v>0.3795</v>
      </c>
      <c r="H13" s="2"/>
      <c r="I13" s="27">
        <f t="shared" si="7"/>
        <v>5701</v>
      </c>
      <c r="J13" s="27"/>
      <c r="K13" s="27">
        <f t="shared" si="2"/>
        <v>32</v>
      </c>
      <c r="L13" s="27">
        <f t="shared" si="8"/>
        <v>160</v>
      </c>
      <c r="M13" s="27">
        <f t="shared" si="3"/>
        <v>12.144</v>
      </c>
      <c r="N13" s="27">
        <f t="shared" si="4"/>
        <v>12.144</v>
      </c>
      <c r="O13" s="27">
        <f t="shared" si="9"/>
        <v>-2102.8095000000012</v>
      </c>
      <c r="P13" s="27">
        <f t="shared" si="10"/>
        <v>2102.8095000000012</v>
      </c>
      <c r="Q13" s="38">
        <f>VLOOKUP(Q8,A36:P235,9)</f>
        <v>5701</v>
      </c>
      <c r="R13" s="38">
        <f>VLOOKUP(R8,A36:P235,9)</f>
        <v>5701</v>
      </c>
      <c r="S13" s="38">
        <f>+R13-Q13</f>
        <v>0</v>
      </c>
      <c r="T13" s="36" t="s">
        <v>70</v>
      </c>
    </row>
    <row r="14" spans="1:31">
      <c r="A14" s="30">
        <v>36130</v>
      </c>
      <c r="B14" s="3"/>
      <c r="C14" s="6">
        <v>6</v>
      </c>
      <c r="D14" s="29">
        <f t="shared" si="0"/>
        <v>32</v>
      </c>
      <c r="E14" s="29">
        <f t="shared" si="6"/>
        <v>192</v>
      </c>
      <c r="F14" s="29">
        <f t="shared" si="1"/>
        <v>-5509</v>
      </c>
      <c r="G14" s="34">
        <f>+Inputs!$D$2</f>
        <v>0.3795</v>
      </c>
      <c r="H14" s="2"/>
      <c r="I14" s="27">
        <f t="shared" si="7"/>
        <v>5701</v>
      </c>
      <c r="J14" s="27"/>
      <c r="K14" s="27">
        <f t="shared" si="2"/>
        <v>32</v>
      </c>
      <c r="L14" s="27">
        <f t="shared" si="8"/>
        <v>192</v>
      </c>
      <c r="M14" s="27">
        <f t="shared" si="3"/>
        <v>12.144</v>
      </c>
      <c r="N14" s="27">
        <f t="shared" si="4"/>
        <v>12.144</v>
      </c>
      <c r="O14" s="27">
        <f t="shared" si="9"/>
        <v>-2090.6655000000014</v>
      </c>
      <c r="P14" s="27">
        <f t="shared" si="10"/>
        <v>2090.6655000000014</v>
      </c>
      <c r="Q14" s="38">
        <f>VLOOKUP(Q8,A36:P235,12)</f>
        <v>4416</v>
      </c>
      <c r="R14" s="38">
        <f>VLOOKUP(R8,A36:P235,12)</f>
        <v>4668</v>
      </c>
      <c r="S14" s="38">
        <f>+R14-Q14</f>
        <v>252</v>
      </c>
      <c r="T14" s="37" t="s">
        <v>93</v>
      </c>
    </row>
    <row r="15" spans="1:31">
      <c r="A15" s="31">
        <v>36161</v>
      </c>
      <c r="B15" s="3"/>
      <c r="C15" s="6">
        <v>7</v>
      </c>
      <c r="D15" s="29">
        <f t="shared" si="0"/>
        <v>32</v>
      </c>
      <c r="E15" s="29">
        <f t="shared" si="6"/>
        <v>224</v>
      </c>
      <c r="F15" s="29">
        <f t="shared" si="1"/>
        <v>-5477</v>
      </c>
      <c r="G15" s="34">
        <f>+Inputs!$D$2</f>
        <v>0.3795</v>
      </c>
      <c r="H15" s="2"/>
      <c r="I15" s="27">
        <f t="shared" si="7"/>
        <v>5701</v>
      </c>
      <c r="J15" s="27"/>
      <c r="K15" s="27">
        <f t="shared" si="2"/>
        <v>32</v>
      </c>
      <c r="L15" s="27">
        <f t="shared" si="8"/>
        <v>224</v>
      </c>
      <c r="M15" s="27">
        <f t="shared" si="3"/>
        <v>12.144</v>
      </c>
      <c r="N15" s="27">
        <f t="shared" si="4"/>
        <v>12.144</v>
      </c>
      <c r="O15" s="27">
        <f t="shared" si="9"/>
        <v>-2078.5215000000017</v>
      </c>
      <c r="P15" s="27">
        <f t="shared" si="10"/>
        <v>2078.5215000000017</v>
      </c>
    </row>
    <row r="16" spans="1:31">
      <c r="A16" s="30">
        <v>36192</v>
      </c>
      <c r="B16" s="3"/>
      <c r="C16" s="6">
        <v>8</v>
      </c>
      <c r="D16" s="29">
        <f t="shared" si="0"/>
        <v>32</v>
      </c>
      <c r="E16" s="29">
        <f t="shared" si="6"/>
        <v>256</v>
      </c>
      <c r="F16" s="29">
        <f t="shared" si="1"/>
        <v>-5445</v>
      </c>
      <c r="G16" s="34">
        <f>+Inputs!$D$2</f>
        <v>0.3795</v>
      </c>
      <c r="H16" s="2"/>
      <c r="I16" s="27">
        <f t="shared" si="7"/>
        <v>5701</v>
      </c>
      <c r="J16" s="27"/>
      <c r="K16" s="27">
        <f t="shared" si="2"/>
        <v>32</v>
      </c>
      <c r="L16" s="27">
        <f t="shared" si="8"/>
        <v>256</v>
      </c>
      <c r="M16" s="27">
        <f t="shared" si="3"/>
        <v>12.144</v>
      </c>
      <c r="N16" s="27">
        <f t="shared" si="4"/>
        <v>12.144</v>
      </c>
      <c r="O16" s="27">
        <f t="shared" si="9"/>
        <v>-2066.3775000000019</v>
      </c>
      <c r="P16" s="27">
        <f t="shared" si="10"/>
        <v>2066.3775000000019</v>
      </c>
      <c r="Q16" s="4"/>
      <c r="R16" s="4"/>
      <c r="S16" s="4"/>
    </row>
    <row r="17" spans="1:19">
      <c r="A17" s="31">
        <v>36220</v>
      </c>
      <c r="B17" s="3"/>
      <c r="C17" s="6">
        <v>9</v>
      </c>
      <c r="D17" s="29">
        <f t="shared" si="0"/>
        <v>32</v>
      </c>
      <c r="E17" s="29">
        <f t="shared" si="6"/>
        <v>288</v>
      </c>
      <c r="F17" s="29">
        <f t="shared" si="1"/>
        <v>-5413</v>
      </c>
      <c r="G17" s="34">
        <f>+Inputs!$D$2</f>
        <v>0.3795</v>
      </c>
      <c r="H17" s="2"/>
      <c r="I17" s="27">
        <f t="shared" si="7"/>
        <v>5701</v>
      </c>
      <c r="J17" s="27"/>
      <c r="K17" s="27">
        <f t="shared" si="2"/>
        <v>32</v>
      </c>
      <c r="L17" s="27">
        <f t="shared" si="8"/>
        <v>288</v>
      </c>
      <c r="M17" s="27">
        <f t="shared" si="3"/>
        <v>12.144</v>
      </c>
      <c r="N17" s="27">
        <f t="shared" si="4"/>
        <v>12.144</v>
      </c>
      <c r="O17" s="27">
        <f t="shared" si="9"/>
        <v>-2054.2335000000021</v>
      </c>
      <c r="P17" s="27">
        <f t="shared" si="10"/>
        <v>2054.2335000000021</v>
      </c>
      <c r="Q17" s="4"/>
      <c r="R17" s="4"/>
      <c r="S17" s="4"/>
    </row>
    <row r="18" spans="1:19">
      <c r="A18" s="30">
        <v>36251</v>
      </c>
      <c r="B18" s="3"/>
      <c r="C18" s="6">
        <v>10</v>
      </c>
      <c r="D18" s="29">
        <f t="shared" si="0"/>
        <v>32</v>
      </c>
      <c r="E18" s="29">
        <f t="shared" si="6"/>
        <v>320</v>
      </c>
      <c r="F18" s="29">
        <f t="shared" si="1"/>
        <v>-5381</v>
      </c>
      <c r="G18" s="34">
        <f>+Inputs!$D$2</f>
        <v>0.3795</v>
      </c>
      <c r="H18" s="2"/>
      <c r="I18" s="27">
        <f t="shared" si="7"/>
        <v>5701</v>
      </c>
      <c r="J18" s="27"/>
      <c r="K18" s="27">
        <f t="shared" si="2"/>
        <v>32</v>
      </c>
      <c r="L18" s="27">
        <f t="shared" si="8"/>
        <v>320</v>
      </c>
      <c r="M18" s="27">
        <f t="shared" si="3"/>
        <v>12.144</v>
      </c>
      <c r="N18" s="27">
        <f t="shared" si="4"/>
        <v>12.144</v>
      </c>
      <c r="O18" s="27">
        <f t="shared" si="9"/>
        <v>-2042.0895000000021</v>
      </c>
      <c r="P18" s="27">
        <f t="shared" si="10"/>
        <v>2042.0895000000021</v>
      </c>
      <c r="Q18" s="4"/>
      <c r="R18" s="4"/>
      <c r="S18" s="4"/>
    </row>
    <row r="19" spans="1:19">
      <c r="A19" s="31">
        <v>36281</v>
      </c>
      <c r="B19" s="3"/>
      <c r="C19" s="6">
        <v>11</v>
      </c>
      <c r="D19" s="29">
        <f t="shared" si="0"/>
        <v>32</v>
      </c>
      <c r="E19" s="29">
        <f t="shared" si="6"/>
        <v>352</v>
      </c>
      <c r="F19" s="29">
        <f t="shared" si="1"/>
        <v>-5349</v>
      </c>
      <c r="G19" s="34">
        <f>+Inputs!$D$2</f>
        <v>0.3795</v>
      </c>
      <c r="H19" s="2"/>
      <c r="I19" s="27">
        <f t="shared" si="7"/>
        <v>5701</v>
      </c>
      <c r="J19" s="27"/>
      <c r="K19" s="27">
        <f t="shared" si="2"/>
        <v>32</v>
      </c>
      <c r="L19" s="27">
        <f t="shared" si="8"/>
        <v>352</v>
      </c>
      <c r="M19" s="27">
        <f t="shared" si="3"/>
        <v>12.144</v>
      </c>
      <c r="N19" s="27">
        <f t="shared" si="4"/>
        <v>12.144</v>
      </c>
      <c r="O19" s="27">
        <f t="shared" si="9"/>
        <v>-2029.9455000000021</v>
      </c>
      <c r="P19" s="27">
        <f t="shared" si="10"/>
        <v>2029.9455000000021</v>
      </c>
      <c r="Q19" s="4"/>
      <c r="R19" s="4"/>
      <c r="S19" s="4"/>
    </row>
    <row r="20" spans="1:19">
      <c r="A20" s="30">
        <v>36312</v>
      </c>
      <c r="B20" s="3"/>
      <c r="C20" s="6">
        <v>12</v>
      </c>
      <c r="D20" s="29">
        <f t="shared" si="0"/>
        <v>32</v>
      </c>
      <c r="E20" s="29">
        <f t="shared" si="6"/>
        <v>384</v>
      </c>
      <c r="F20" s="29">
        <f t="shared" si="1"/>
        <v>-5317</v>
      </c>
      <c r="G20" s="34">
        <f>+Inputs!$D$2</f>
        <v>0.3795</v>
      </c>
      <c r="H20" s="2"/>
      <c r="I20" s="27">
        <f t="shared" si="7"/>
        <v>5701</v>
      </c>
      <c r="J20" s="27"/>
      <c r="K20" s="27">
        <f t="shared" si="2"/>
        <v>32</v>
      </c>
      <c r="L20" s="27">
        <f t="shared" si="8"/>
        <v>384</v>
      </c>
      <c r="M20" s="27">
        <f t="shared" si="3"/>
        <v>12.144</v>
      </c>
      <c r="N20" s="27">
        <f t="shared" si="4"/>
        <v>12.144</v>
      </c>
      <c r="O20" s="27">
        <f t="shared" si="9"/>
        <v>-2017.8015000000021</v>
      </c>
      <c r="P20" s="27">
        <f t="shared" si="10"/>
        <v>2017.8015000000021</v>
      </c>
      <c r="Q20" s="4"/>
      <c r="R20" s="4"/>
      <c r="S20" s="4"/>
    </row>
    <row r="21" spans="1:19">
      <c r="A21" s="31">
        <v>36342</v>
      </c>
      <c r="B21" s="3"/>
      <c r="C21" s="6">
        <v>13</v>
      </c>
      <c r="D21" s="29">
        <f t="shared" si="0"/>
        <v>32</v>
      </c>
      <c r="E21" s="29">
        <f t="shared" si="6"/>
        <v>416</v>
      </c>
      <c r="F21" s="29">
        <f t="shared" si="1"/>
        <v>-5285</v>
      </c>
      <c r="G21" s="34">
        <f>+Inputs!$D$2</f>
        <v>0.3795</v>
      </c>
      <c r="H21" s="2"/>
      <c r="I21" s="27">
        <f t="shared" si="7"/>
        <v>5701</v>
      </c>
      <c r="J21" s="27"/>
      <c r="K21" s="27">
        <f t="shared" si="2"/>
        <v>32</v>
      </c>
      <c r="L21" s="27">
        <f t="shared" si="8"/>
        <v>416</v>
      </c>
      <c r="M21" s="27">
        <f t="shared" si="3"/>
        <v>12.144</v>
      </c>
      <c r="N21" s="27">
        <f t="shared" si="4"/>
        <v>12.144</v>
      </c>
      <c r="O21" s="27">
        <f t="shared" si="9"/>
        <v>-2005.6575000000021</v>
      </c>
      <c r="P21" s="27">
        <f t="shared" si="10"/>
        <v>2005.6575000000021</v>
      </c>
      <c r="Q21" s="4"/>
      <c r="R21" s="4"/>
      <c r="S21" s="4"/>
    </row>
    <row r="22" spans="1:19">
      <c r="A22" s="30">
        <v>36373</v>
      </c>
      <c r="B22" s="3"/>
      <c r="C22" s="6">
        <v>14</v>
      </c>
      <c r="D22" s="29">
        <f t="shared" si="0"/>
        <v>32</v>
      </c>
      <c r="E22" s="29">
        <f t="shared" si="6"/>
        <v>448</v>
      </c>
      <c r="F22" s="29">
        <f t="shared" si="1"/>
        <v>-5253</v>
      </c>
      <c r="G22" s="34">
        <f>+Inputs!$D$2</f>
        <v>0.3795</v>
      </c>
      <c r="H22" s="2"/>
      <c r="I22" s="27">
        <f t="shared" si="7"/>
        <v>5701</v>
      </c>
      <c r="J22" s="27"/>
      <c r="K22" s="27">
        <f t="shared" si="2"/>
        <v>32</v>
      </c>
      <c r="L22" s="27">
        <f t="shared" si="8"/>
        <v>448</v>
      </c>
      <c r="M22" s="27">
        <f t="shared" si="3"/>
        <v>12.144</v>
      </c>
      <c r="N22" s="27">
        <f t="shared" si="4"/>
        <v>12.144</v>
      </c>
      <c r="O22" s="27">
        <f t="shared" si="9"/>
        <v>-1993.5135000000021</v>
      </c>
      <c r="P22" s="27">
        <f t="shared" si="10"/>
        <v>1993.5135000000021</v>
      </c>
      <c r="Q22" s="4"/>
      <c r="R22" s="4"/>
      <c r="S22" s="4"/>
    </row>
    <row r="23" spans="1:19">
      <c r="A23" s="31">
        <v>36404</v>
      </c>
      <c r="B23" s="3"/>
      <c r="C23" s="6">
        <v>15</v>
      </c>
      <c r="D23" s="29">
        <f t="shared" si="0"/>
        <v>32</v>
      </c>
      <c r="E23" s="29">
        <f t="shared" si="6"/>
        <v>480</v>
      </c>
      <c r="F23" s="29">
        <f t="shared" si="1"/>
        <v>-5221</v>
      </c>
      <c r="G23" s="34">
        <f>+Inputs!$D$2</f>
        <v>0.3795</v>
      </c>
      <c r="H23" s="2"/>
      <c r="I23" s="27">
        <f t="shared" si="7"/>
        <v>5701</v>
      </c>
      <c r="J23" s="27"/>
      <c r="K23" s="27">
        <f t="shared" si="2"/>
        <v>32</v>
      </c>
      <c r="L23" s="27">
        <f t="shared" si="8"/>
        <v>480</v>
      </c>
      <c r="M23" s="27">
        <f t="shared" si="3"/>
        <v>12.144</v>
      </c>
      <c r="N23" s="27">
        <f t="shared" si="4"/>
        <v>12.144</v>
      </c>
      <c r="O23" s="27">
        <f t="shared" si="9"/>
        <v>-1981.3695000000021</v>
      </c>
      <c r="P23" s="27">
        <f t="shared" si="10"/>
        <v>1981.3695000000021</v>
      </c>
      <c r="Q23" s="4"/>
      <c r="R23" s="4"/>
      <c r="S23" s="4"/>
    </row>
    <row r="24" spans="1:19">
      <c r="A24" s="30">
        <v>36434</v>
      </c>
      <c r="B24" s="3"/>
      <c r="C24" s="6">
        <v>16</v>
      </c>
      <c r="D24" s="29">
        <f t="shared" si="0"/>
        <v>32</v>
      </c>
      <c r="E24" s="29">
        <f t="shared" si="6"/>
        <v>512</v>
      </c>
      <c r="F24" s="29">
        <f t="shared" si="1"/>
        <v>-5189</v>
      </c>
      <c r="G24" s="34">
        <f>+Inputs!$D$2</f>
        <v>0.3795</v>
      </c>
      <c r="H24" s="2"/>
      <c r="I24" s="27">
        <f t="shared" si="7"/>
        <v>5701</v>
      </c>
      <c r="J24" s="27"/>
      <c r="K24" s="27">
        <f t="shared" si="2"/>
        <v>32</v>
      </c>
      <c r="L24" s="27">
        <f t="shared" si="8"/>
        <v>512</v>
      </c>
      <c r="M24" s="27">
        <f t="shared" si="3"/>
        <v>12.144</v>
      </c>
      <c r="N24" s="27">
        <f t="shared" si="4"/>
        <v>12.144</v>
      </c>
      <c r="O24" s="27">
        <f t="shared" si="9"/>
        <v>-1969.2255000000021</v>
      </c>
      <c r="P24" s="27">
        <f t="shared" si="10"/>
        <v>1969.2255000000021</v>
      </c>
      <c r="Q24" s="4"/>
      <c r="R24" s="4"/>
      <c r="S24" s="4"/>
    </row>
    <row r="25" spans="1:19">
      <c r="A25" s="31">
        <v>36465</v>
      </c>
      <c r="B25" s="3"/>
      <c r="C25" s="6">
        <v>17</v>
      </c>
      <c r="D25" s="29">
        <f t="shared" si="0"/>
        <v>32</v>
      </c>
      <c r="E25" s="29">
        <f t="shared" si="6"/>
        <v>544</v>
      </c>
      <c r="F25" s="29">
        <f t="shared" si="1"/>
        <v>-5157</v>
      </c>
      <c r="G25" s="34">
        <f>+Inputs!$D$2</f>
        <v>0.3795</v>
      </c>
      <c r="H25" s="2"/>
      <c r="I25" s="27">
        <f t="shared" si="7"/>
        <v>5701</v>
      </c>
      <c r="J25" s="27"/>
      <c r="K25" s="27">
        <f t="shared" si="2"/>
        <v>32</v>
      </c>
      <c r="L25" s="27">
        <f t="shared" si="8"/>
        <v>544</v>
      </c>
      <c r="M25" s="27">
        <f t="shared" si="3"/>
        <v>12.144</v>
      </c>
      <c r="N25" s="27">
        <f t="shared" si="4"/>
        <v>12.144</v>
      </c>
      <c r="O25" s="27">
        <f t="shared" si="9"/>
        <v>-1957.0815000000021</v>
      </c>
      <c r="P25" s="27">
        <f t="shared" si="10"/>
        <v>1957.0815000000021</v>
      </c>
      <c r="Q25" s="4"/>
      <c r="R25" s="4"/>
      <c r="S25" s="4"/>
    </row>
    <row r="26" spans="1:19">
      <c r="A26" s="30">
        <v>36495</v>
      </c>
      <c r="B26" s="3"/>
      <c r="C26" s="6">
        <v>18</v>
      </c>
      <c r="D26" s="29">
        <f t="shared" si="0"/>
        <v>32</v>
      </c>
      <c r="E26" s="29">
        <f t="shared" si="6"/>
        <v>576</v>
      </c>
      <c r="F26" s="29">
        <f t="shared" si="1"/>
        <v>-5125</v>
      </c>
      <c r="G26" s="34">
        <f>+Inputs!$D$2</f>
        <v>0.3795</v>
      </c>
      <c r="H26" s="2"/>
      <c r="I26" s="27">
        <f t="shared" si="7"/>
        <v>5701</v>
      </c>
      <c r="J26" s="27"/>
      <c r="K26" s="27">
        <f t="shared" si="2"/>
        <v>32</v>
      </c>
      <c r="L26" s="27">
        <f t="shared" si="8"/>
        <v>576</v>
      </c>
      <c r="M26" s="27">
        <f t="shared" si="3"/>
        <v>12.144</v>
      </c>
      <c r="N26" s="27">
        <f t="shared" si="4"/>
        <v>12.144</v>
      </c>
      <c r="O26" s="27">
        <f t="shared" si="9"/>
        <v>-1944.937500000002</v>
      </c>
      <c r="P26" s="27">
        <f t="shared" si="10"/>
        <v>1944.937500000002</v>
      </c>
      <c r="Q26" s="4"/>
      <c r="R26" s="4"/>
      <c r="S26" s="4"/>
    </row>
    <row r="27" spans="1:19">
      <c r="A27" s="31">
        <v>36526</v>
      </c>
      <c r="B27" s="3"/>
      <c r="C27" s="6">
        <v>19</v>
      </c>
      <c r="D27" s="29">
        <f t="shared" si="0"/>
        <v>32</v>
      </c>
      <c r="E27" s="29">
        <f t="shared" si="6"/>
        <v>608</v>
      </c>
      <c r="F27" s="29">
        <f t="shared" si="1"/>
        <v>-5093</v>
      </c>
      <c r="G27" s="34">
        <f>+Inputs!$D$2</f>
        <v>0.3795</v>
      </c>
      <c r="H27" s="2"/>
      <c r="I27" s="27">
        <f t="shared" si="7"/>
        <v>5701</v>
      </c>
      <c r="J27" s="27"/>
      <c r="K27" s="27">
        <f t="shared" si="2"/>
        <v>32</v>
      </c>
      <c r="L27" s="27">
        <f t="shared" si="8"/>
        <v>608</v>
      </c>
      <c r="M27" s="27">
        <f t="shared" si="3"/>
        <v>12.144</v>
      </c>
      <c r="N27" s="27">
        <f t="shared" si="4"/>
        <v>12.144</v>
      </c>
      <c r="O27" s="27">
        <f t="shared" si="9"/>
        <v>-1932.793500000002</v>
      </c>
      <c r="P27" s="27">
        <f t="shared" si="10"/>
        <v>1932.793500000002</v>
      </c>
      <c r="Q27" s="4"/>
      <c r="R27" s="4"/>
      <c r="S27" s="4"/>
    </row>
    <row r="28" spans="1:19">
      <c r="A28" s="30">
        <v>36557</v>
      </c>
      <c r="B28" s="3"/>
      <c r="C28" s="6">
        <v>20</v>
      </c>
      <c r="D28" s="29">
        <f t="shared" si="0"/>
        <v>32</v>
      </c>
      <c r="E28" s="29">
        <f t="shared" si="6"/>
        <v>640</v>
      </c>
      <c r="F28" s="29">
        <f t="shared" si="1"/>
        <v>-5061</v>
      </c>
      <c r="G28" s="34">
        <f>+Inputs!$D$2</f>
        <v>0.3795</v>
      </c>
      <c r="H28" s="2"/>
      <c r="I28" s="27">
        <f t="shared" si="7"/>
        <v>5701</v>
      </c>
      <c r="J28" s="27"/>
      <c r="K28" s="27">
        <f t="shared" si="2"/>
        <v>32</v>
      </c>
      <c r="L28" s="27">
        <f t="shared" si="8"/>
        <v>640</v>
      </c>
      <c r="M28" s="27">
        <f t="shared" si="3"/>
        <v>12.144</v>
      </c>
      <c r="N28" s="27">
        <f t="shared" si="4"/>
        <v>12.144</v>
      </c>
      <c r="O28" s="27">
        <f t="shared" si="9"/>
        <v>-1920.649500000002</v>
      </c>
      <c r="P28" s="27">
        <f t="shared" si="10"/>
        <v>1920.649500000002</v>
      </c>
      <c r="Q28" s="4"/>
      <c r="R28" s="4"/>
      <c r="S28" s="4"/>
    </row>
    <row r="29" spans="1:19">
      <c r="A29" s="31">
        <v>36586</v>
      </c>
      <c r="B29" s="3"/>
      <c r="C29" s="6">
        <v>21</v>
      </c>
      <c r="D29" s="29">
        <f t="shared" si="0"/>
        <v>32</v>
      </c>
      <c r="E29" s="29">
        <f t="shared" si="6"/>
        <v>672</v>
      </c>
      <c r="F29" s="29">
        <f t="shared" si="1"/>
        <v>-5029</v>
      </c>
      <c r="G29" s="34">
        <f>+Inputs!$D$2</f>
        <v>0.3795</v>
      </c>
      <c r="H29" s="2"/>
      <c r="I29" s="27">
        <f t="shared" si="7"/>
        <v>5701</v>
      </c>
      <c r="J29" s="27"/>
      <c r="K29" s="27">
        <f t="shared" si="2"/>
        <v>32</v>
      </c>
      <c r="L29" s="27">
        <f t="shared" si="8"/>
        <v>672</v>
      </c>
      <c r="M29" s="27">
        <f t="shared" si="3"/>
        <v>12.144</v>
      </c>
      <c r="N29" s="27">
        <f t="shared" si="4"/>
        <v>12.144</v>
      </c>
      <c r="O29" s="27">
        <f t="shared" si="9"/>
        <v>-1908.505500000002</v>
      </c>
      <c r="P29" s="27">
        <f t="shared" si="10"/>
        <v>1908.505500000002</v>
      </c>
      <c r="Q29" s="4"/>
      <c r="R29" s="4"/>
      <c r="S29" s="4"/>
    </row>
    <row r="30" spans="1:19">
      <c r="A30" s="30">
        <v>36617</v>
      </c>
      <c r="B30" s="3"/>
      <c r="C30" s="6">
        <v>22</v>
      </c>
      <c r="D30" s="29">
        <f t="shared" si="0"/>
        <v>32</v>
      </c>
      <c r="E30" s="29">
        <f t="shared" si="6"/>
        <v>704</v>
      </c>
      <c r="F30" s="29">
        <f t="shared" si="1"/>
        <v>-4997</v>
      </c>
      <c r="G30" s="34">
        <f>+Inputs!$D$2</f>
        <v>0.3795</v>
      </c>
      <c r="H30" s="2"/>
      <c r="I30" s="27">
        <f t="shared" si="7"/>
        <v>5701</v>
      </c>
      <c r="J30" s="27"/>
      <c r="K30" s="27">
        <f t="shared" si="2"/>
        <v>32</v>
      </c>
      <c r="L30" s="27">
        <f t="shared" si="8"/>
        <v>704</v>
      </c>
      <c r="M30" s="27">
        <f t="shared" si="3"/>
        <v>12.144</v>
      </c>
      <c r="N30" s="27">
        <f t="shared" si="4"/>
        <v>12.144</v>
      </c>
      <c r="O30" s="27">
        <f t="shared" si="9"/>
        <v>-1896.361500000002</v>
      </c>
      <c r="P30" s="27">
        <f t="shared" si="10"/>
        <v>1896.361500000002</v>
      </c>
      <c r="Q30" s="112"/>
    </row>
    <row r="31" spans="1:19">
      <c r="A31" s="31">
        <v>36647</v>
      </c>
      <c r="B31" s="3"/>
      <c r="C31" s="6">
        <v>23</v>
      </c>
      <c r="D31" s="29">
        <f t="shared" si="0"/>
        <v>32</v>
      </c>
      <c r="E31" s="29">
        <f t="shared" si="6"/>
        <v>736</v>
      </c>
      <c r="F31" s="29">
        <f t="shared" si="1"/>
        <v>-4965</v>
      </c>
      <c r="G31" s="34">
        <f>+Inputs!$D$2</f>
        <v>0.3795</v>
      </c>
      <c r="H31" s="2"/>
      <c r="I31" s="27">
        <f t="shared" si="7"/>
        <v>5701</v>
      </c>
      <c r="J31" s="27"/>
      <c r="K31" s="27">
        <f t="shared" si="2"/>
        <v>32</v>
      </c>
      <c r="L31" s="27">
        <f t="shared" si="8"/>
        <v>736</v>
      </c>
      <c r="M31" s="27">
        <f t="shared" si="3"/>
        <v>12.144</v>
      </c>
      <c r="N31" s="27">
        <f t="shared" si="4"/>
        <v>12.144</v>
      </c>
      <c r="O31" s="27">
        <f t="shared" si="9"/>
        <v>-1884.217500000002</v>
      </c>
      <c r="P31" s="27">
        <f t="shared" si="10"/>
        <v>1884.217500000002</v>
      </c>
      <c r="Q31" s="112"/>
    </row>
    <row r="32" spans="1:19">
      <c r="A32" s="30">
        <v>36678</v>
      </c>
      <c r="B32" s="3"/>
      <c r="C32" s="6">
        <v>24</v>
      </c>
      <c r="D32" s="29">
        <f t="shared" si="0"/>
        <v>32</v>
      </c>
      <c r="E32" s="29">
        <f t="shared" si="6"/>
        <v>768</v>
      </c>
      <c r="F32" s="29">
        <f t="shared" si="1"/>
        <v>-4933</v>
      </c>
      <c r="G32" s="34">
        <f>+Inputs!$D$2</f>
        <v>0.3795</v>
      </c>
      <c r="H32" s="2"/>
      <c r="I32" s="27">
        <f t="shared" si="7"/>
        <v>5701</v>
      </c>
      <c r="J32" s="27"/>
      <c r="K32" s="27">
        <f t="shared" si="2"/>
        <v>32</v>
      </c>
      <c r="L32" s="27">
        <f t="shared" si="8"/>
        <v>768</v>
      </c>
      <c r="M32" s="27">
        <f t="shared" si="3"/>
        <v>12.144</v>
      </c>
      <c r="N32" s="27">
        <f t="shared" si="4"/>
        <v>12.144</v>
      </c>
      <c r="O32" s="27">
        <f t="shared" si="9"/>
        <v>-1872.073500000002</v>
      </c>
      <c r="P32" s="27">
        <f t="shared" si="10"/>
        <v>1872.073500000002</v>
      </c>
      <c r="Q32" s="112"/>
    </row>
    <row r="33" spans="1:21">
      <c r="A33" s="31">
        <v>36708</v>
      </c>
      <c r="B33" s="3"/>
      <c r="C33" s="6">
        <v>25</v>
      </c>
      <c r="D33" s="29">
        <f t="shared" si="0"/>
        <v>32</v>
      </c>
      <c r="E33" s="29">
        <f t="shared" si="6"/>
        <v>800</v>
      </c>
      <c r="F33" s="29">
        <f t="shared" si="1"/>
        <v>-4901</v>
      </c>
      <c r="G33" s="34">
        <f>+Inputs!$D$2</f>
        <v>0.3795</v>
      </c>
      <c r="H33" s="2"/>
      <c r="I33" s="27">
        <f t="shared" si="7"/>
        <v>5701</v>
      </c>
      <c r="J33" s="27"/>
      <c r="K33" s="27">
        <f t="shared" si="2"/>
        <v>32</v>
      </c>
      <c r="L33" s="27">
        <f t="shared" si="8"/>
        <v>800</v>
      </c>
      <c r="M33" s="27">
        <f t="shared" si="3"/>
        <v>12.144</v>
      </c>
      <c r="N33" s="27">
        <f t="shared" si="4"/>
        <v>12.144</v>
      </c>
      <c r="O33" s="27">
        <f t="shared" si="9"/>
        <v>-1859.929500000002</v>
      </c>
      <c r="P33" s="27">
        <f t="shared" si="10"/>
        <v>1859.929500000002</v>
      </c>
      <c r="Q33" s="112"/>
    </row>
    <row r="34" spans="1:21">
      <c r="A34" s="30">
        <v>36739</v>
      </c>
      <c r="B34" s="3"/>
      <c r="C34" s="6">
        <v>26</v>
      </c>
      <c r="D34" s="29">
        <f t="shared" si="0"/>
        <v>32</v>
      </c>
      <c r="E34" s="29">
        <f t="shared" si="6"/>
        <v>832</v>
      </c>
      <c r="F34" s="29">
        <f t="shared" si="1"/>
        <v>-4869</v>
      </c>
      <c r="G34" s="34">
        <f>+Inputs!$D$2</f>
        <v>0.3795</v>
      </c>
      <c r="H34" s="2"/>
      <c r="I34" s="27">
        <f t="shared" si="7"/>
        <v>5701</v>
      </c>
      <c r="J34" s="27"/>
      <c r="K34" s="27">
        <f t="shared" si="2"/>
        <v>32</v>
      </c>
      <c r="L34" s="27">
        <f t="shared" si="8"/>
        <v>832</v>
      </c>
      <c r="M34" s="27">
        <f t="shared" si="3"/>
        <v>12.144</v>
      </c>
      <c r="N34" s="27">
        <f t="shared" si="4"/>
        <v>12.144</v>
      </c>
      <c r="O34" s="27">
        <f t="shared" si="9"/>
        <v>-1847.785500000002</v>
      </c>
      <c r="P34" s="27">
        <f t="shared" si="10"/>
        <v>1847.785500000002</v>
      </c>
      <c r="Q34" s="112"/>
    </row>
    <row r="35" spans="1:21">
      <c r="A35" s="31">
        <v>36770</v>
      </c>
      <c r="B35" s="3"/>
      <c r="C35" s="6">
        <v>27</v>
      </c>
      <c r="D35" s="29">
        <f t="shared" si="0"/>
        <v>32</v>
      </c>
      <c r="E35" s="29">
        <f t="shared" si="6"/>
        <v>864</v>
      </c>
      <c r="F35" s="29">
        <f t="shared" si="1"/>
        <v>-4837</v>
      </c>
      <c r="G35" s="34">
        <f>+Inputs!$D$2</f>
        <v>0.3795</v>
      </c>
      <c r="H35" s="2"/>
      <c r="I35" s="27">
        <f t="shared" si="7"/>
        <v>5701</v>
      </c>
      <c r="J35" s="27"/>
      <c r="K35" s="27">
        <f t="shared" si="2"/>
        <v>32</v>
      </c>
      <c r="L35" s="27">
        <f t="shared" si="8"/>
        <v>864</v>
      </c>
      <c r="M35" s="27">
        <f t="shared" si="3"/>
        <v>12.144</v>
      </c>
      <c r="N35" s="27">
        <f t="shared" si="4"/>
        <v>12.144</v>
      </c>
      <c r="O35" s="27">
        <f t="shared" si="9"/>
        <v>-1835.641500000002</v>
      </c>
      <c r="P35" s="27">
        <f t="shared" si="10"/>
        <v>1835.641500000002</v>
      </c>
    </row>
    <row r="36" spans="1:21">
      <c r="A36" s="30">
        <v>36800</v>
      </c>
      <c r="B36" s="3"/>
      <c r="C36" s="6">
        <v>28</v>
      </c>
      <c r="D36" s="29">
        <f t="shared" si="0"/>
        <v>32</v>
      </c>
      <c r="E36" s="29">
        <f t="shared" si="6"/>
        <v>896</v>
      </c>
      <c r="F36" s="29">
        <f t="shared" si="1"/>
        <v>-4805</v>
      </c>
      <c r="G36" s="34">
        <f>+Inputs!$D$2</f>
        <v>0.3795</v>
      </c>
      <c r="H36" s="2"/>
      <c r="I36" s="27">
        <f t="shared" si="7"/>
        <v>5701</v>
      </c>
      <c r="J36" s="27"/>
      <c r="K36" s="27">
        <f t="shared" si="2"/>
        <v>32</v>
      </c>
      <c r="L36" s="27">
        <f t="shared" si="8"/>
        <v>896</v>
      </c>
      <c r="M36" s="27">
        <f t="shared" si="3"/>
        <v>12.144</v>
      </c>
      <c r="N36" s="27">
        <f t="shared" si="4"/>
        <v>12.144</v>
      </c>
      <c r="O36" s="27">
        <f t="shared" si="9"/>
        <v>-1823.497500000002</v>
      </c>
      <c r="P36" s="27">
        <f t="shared" si="10"/>
        <v>1823.497500000002</v>
      </c>
    </row>
    <row r="37" spans="1:21">
      <c r="A37" s="31">
        <v>36831</v>
      </c>
      <c r="B37" s="3"/>
      <c r="C37" s="6">
        <v>29</v>
      </c>
      <c r="D37" s="29">
        <f t="shared" si="0"/>
        <v>32</v>
      </c>
      <c r="E37" s="29">
        <f t="shared" si="6"/>
        <v>928</v>
      </c>
      <c r="F37" s="29">
        <f t="shared" si="1"/>
        <v>-4773</v>
      </c>
      <c r="G37" s="34">
        <f>+Inputs!$D$2</f>
        <v>0.3795</v>
      </c>
      <c r="H37" s="2"/>
      <c r="I37" s="27">
        <f t="shared" si="7"/>
        <v>5701</v>
      </c>
      <c r="J37" s="27"/>
      <c r="K37" s="27">
        <f t="shared" si="2"/>
        <v>32</v>
      </c>
      <c r="L37" s="27">
        <f t="shared" si="8"/>
        <v>928</v>
      </c>
      <c r="M37" s="27">
        <f t="shared" si="3"/>
        <v>12.144</v>
      </c>
      <c r="N37" s="27">
        <f t="shared" si="4"/>
        <v>12.144</v>
      </c>
      <c r="O37" s="27">
        <f t="shared" si="9"/>
        <v>-1811.353500000002</v>
      </c>
      <c r="P37" s="27">
        <f t="shared" si="10"/>
        <v>1811.353500000002</v>
      </c>
    </row>
    <row r="38" spans="1:21">
      <c r="A38" s="30">
        <v>36861</v>
      </c>
      <c r="B38" s="3"/>
      <c r="C38" s="6">
        <v>30</v>
      </c>
      <c r="D38" s="29">
        <f t="shared" si="0"/>
        <v>32</v>
      </c>
      <c r="E38" s="29">
        <f t="shared" si="6"/>
        <v>960</v>
      </c>
      <c r="F38" s="29">
        <f t="shared" si="1"/>
        <v>-4741</v>
      </c>
      <c r="G38" s="34">
        <f>+Inputs!$D$2</f>
        <v>0.3795</v>
      </c>
      <c r="H38" s="2"/>
      <c r="I38" s="27">
        <f t="shared" si="7"/>
        <v>5701</v>
      </c>
      <c r="J38" s="27"/>
      <c r="K38" s="27">
        <f t="shared" si="2"/>
        <v>32</v>
      </c>
      <c r="L38" s="27">
        <f t="shared" si="8"/>
        <v>960</v>
      </c>
      <c r="M38" s="27">
        <f t="shared" si="3"/>
        <v>12.144</v>
      </c>
      <c r="N38" s="27">
        <f t="shared" si="4"/>
        <v>12.144</v>
      </c>
      <c r="O38" s="27">
        <f t="shared" si="9"/>
        <v>-1799.209500000002</v>
      </c>
      <c r="P38" s="27">
        <f t="shared" si="10"/>
        <v>1799.209500000002</v>
      </c>
    </row>
    <row r="39" spans="1:21">
      <c r="A39" s="31">
        <v>36892</v>
      </c>
      <c r="B39" s="2"/>
      <c r="C39" s="6">
        <v>31</v>
      </c>
      <c r="D39" s="29">
        <f t="shared" si="0"/>
        <v>32</v>
      </c>
      <c r="E39" s="29">
        <f t="shared" si="6"/>
        <v>992</v>
      </c>
      <c r="F39" s="29">
        <f t="shared" si="1"/>
        <v>-4709</v>
      </c>
      <c r="G39" s="34">
        <f>+Inputs!$D$2</f>
        <v>0.3795</v>
      </c>
      <c r="H39" s="2"/>
      <c r="I39" s="27">
        <f t="shared" si="7"/>
        <v>5701</v>
      </c>
      <c r="J39" s="27"/>
      <c r="K39" s="27">
        <f t="shared" si="2"/>
        <v>32</v>
      </c>
      <c r="L39" s="27">
        <f t="shared" si="8"/>
        <v>992</v>
      </c>
      <c r="M39" s="27">
        <f t="shared" si="3"/>
        <v>12.144</v>
      </c>
      <c r="N39" s="27">
        <f t="shared" si="4"/>
        <v>12.144</v>
      </c>
      <c r="O39" s="27">
        <f t="shared" si="9"/>
        <v>-1787.065500000002</v>
      </c>
      <c r="P39" s="27">
        <f t="shared" si="10"/>
        <v>1787.065500000002</v>
      </c>
    </row>
    <row r="40" spans="1:21">
      <c r="A40" s="30">
        <v>36923</v>
      </c>
      <c r="B40" s="2"/>
      <c r="C40" s="6">
        <v>32</v>
      </c>
      <c r="D40" s="29">
        <f t="shared" si="0"/>
        <v>32</v>
      </c>
      <c r="E40" s="29">
        <f t="shared" si="6"/>
        <v>1024</v>
      </c>
      <c r="F40" s="29">
        <f t="shared" si="1"/>
        <v>-4677</v>
      </c>
      <c r="G40" s="34">
        <f>+Inputs!$D$2</f>
        <v>0.3795</v>
      </c>
      <c r="H40" s="2"/>
      <c r="I40" s="27">
        <f t="shared" si="7"/>
        <v>5701</v>
      </c>
      <c r="J40" s="2"/>
      <c r="K40" s="27">
        <f t="shared" si="2"/>
        <v>32</v>
      </c>
      <c r="L40" s="27">
        <f t="shared" si="8"/>
        <v>1024</v>
      </c>
      <c r="M40" s="27">
        <f t="shared" si="3"/>
        <v>12.144</v>
      </c>
      <c r="N40" s="27">
        <f t="shared" si="4"/>
        <v>12.144</v>
      </c>
      <c r="O40" s="27">
        <f t="shared" si="9"/>
        <v>-1774.921500000002</v>
      </c>
      <c r="P40" s="27">
        <f t="shared" si="10"/>
        <v>1774.921500000002</v>
      </c>
    </row>
    <row r="41" spans="1:21">
      <c r="A41" s="31">
        <v>36951</v>
      </c>
      <c r="C41" s="6">
        <v>33</v>
      </c>
      <c r="D41" s="29">
        <f t="shared" ref="D41:D72" si="12">ROUND(-(+$B$9/180)*1,0)</f>
        <v>32</v>
      </c>
      <c r="E41" s="29">
        <f t="shared" si="6"/>
        <v>1056</v>
      </c>
      <c r="F41" s="29">
        <f t="shared" ref="F41:F72" si="13">$B$9+E41</f>
        <v>-4645</v>
      </c>
      <c r="G41" s="34">
        <f>+Inputs!$D$2</f>
        <v>0.3795</v>
      </c>
      <c r="I41" s="27">
        <f t="shared" si="7"/>
        <v>5701</v>
      </c>
      <c r="K41" s="27">
        <f t="shared" ref="K41:K72" si="14">D41</f>
        <v>32</v>
      </c>
      <c r="L41" s="27">
        <f t="shared" si="8"/>
        <v>1056</v>
      </c>
      <c r="M41" s="27">
        <f t="shared" ref="M41:M72" si="15">K41*G41</f>
        <v>12.144</v>
      </c>
      <c r="N41" s="27">
        <f t="shared" ref="N41:N72" si="16">M41-J41</f>
        <v>12.144</v>
      </c>
      <c r="O41" s="27">
        <f t="shared" si="9"/>
        <v>-1762.777500000002</v>
      </c>
      <c r="P41" s="27">
        <f t="shared" si="10"/>
        <v>1762.777500000002</v>
      </c>
    </row>
    <row r="42" spans="1:21">
      <c r="A42" s="30">
        <v>36982</v>
      </c>
      <c r="C42" s="6">
        <v>34</v>
      </c>
      <c r="D42" s="29">
        <f t="shared" si="12"/>
        <v>32</v>
      </c>
      <c r="E42" s="29">
        <f t="shared" ref="E42:E73" si="17">+E41+D42</f>
        <v>1088</v>
      </c>
      <c r="F42" s="29">
        <f t="shared" si="13"/>
        <v>-4613</v>
      </c>
      <c r="G42" s="34">
        <f>+Inputs!$D$2</f>
        <v>0.3795</v>
      </c>
      <c r="I42" s="27">
        <f t="shared" ref="I42:I73" si="18">+I41+H42</f>
        <v>5701</v>
      </c>
      <c r="K42" s="27">
        <f t="shared" si="14"/>
        <v>32</v>
      </c>
      <c r="L42" s="27">
        <f t="shared" ref="L42:L73" si="19">+L41+K42</f>
        <v>1088</v>
      </c>
      <c r="M42" s="27">
        <f t="shared" si="15"/>
        <v>12.144</v>
      </c>
      <c r="N42" s="27">
        <f t="shared" si="16"/>
        <v>12.144</v>
      </c>
      <c r="O42" s="27">
        <f t="shared" ref="O42:O73" si="20">+O41+N42</f>
        <v>-1750.633500000002</v>
      </c>
      <c r="P42" s="27">
        <f t="shared" ref="P42:P73" si="21">P41-N42</f>
        <v>1750.633500000002</v>
      </c>
    </row>
    <row r="43" spans="1:21">
      <c r="A43" s="31">
        <v>37012</v>
      </c>
      <c r="C43" s="6">
        <v>35</v>
      </c>
      <c r="D43" s="29">
        <f t="shared" si="12"/>
        <v>32</v>
      </c>
      <c r="E43" s="29">
        <f t="shared" si="17"/>
        <v>1120</v>
      </c>
      <c r="F43" s="29">
        <f t="shared" si="13"/>
        <v>-4581</v>
      </c>
      <c r="G43" s="34">
        <f>+Inputs!$D$2</f>
        <v>0.3795</v>
      </c>
      <c r="I43" s="27">
        <f t="shared" si="18"/>
        <v>5701</v>
      </c>
      <c r="K43" s="27">
        <f t="shared" si="14"/>
        <v>32</v>
      </c>
      <c r="L43" s="27">
        <f t="shared" si="19"/>
        <v>1120</v>
      </c>
      <c r="M43" s="27">
        <f t="shared" si="15"/>
        <v>12.144</v>
      </c>
      <c r="N43" s="27">
        <f t="shared" si="16"/>
        <v>12.144</v>
      </c>
      <c r="O43" s="27">
        <f t="shared" si="20"/>
        <v>-1738.489500000002</v>
      </c>
      <c r="P43" s="27">
        <f t="shared" si="21"/>
        <v>1738.489500000002</v>
      </c>
    </row>
    <row r="44" spans="1:21">
      <c r="A44" s="30">
        <v>37043</v>
      </c>
      <c r="C44" s="6">
        <v>36</v>
      </c>
      <c r="D44" s="29">
        <f t="shared" si="12"/>
        <v>32</v>
      </c>
      <c r="E44" s="29">
        <f t="shared" si="17"/>
        <v>1152</v>
      </c>
      <c r="F44" s="29">
        <f t="shared" si="13"/>
        <v>-4549</v>
      </c>
      <c r="G44" s="34">
        <f>+Inputs!$D$2</f>
        <v>0.3795</v>
      </c>
      <c r="I44" s="27">
        <f t="shared" si="18"/>
        <v>5701</v>
      </c>
      <c r="K44" s="27">
        <f t="shared" si="14"/>
        <v>32</v>
      </c>
      <c r="L44" s="27">
        <f t="shared" si="19"/>
        <v>1152</v>
      </c>
      <c r="M44" s="27">
        <f t="shared" si="15"/>
        <v>12.144</v>
      </c>
      <c r="N44" s="27">
        <f t="shared" si="16"/>
        <v>12.144</v>
      </c>
      <c r="O44" s="27">
        <f t="shared" si="20"/>
        <v>-1726.3455000000019</v>
      </c>
      <c r="P44" s="27">
        <f t="shared" si="21"/>
        <v>1726.3455000000019</v>
      </c>
      <c r="U44" s="98"/>
    </row>
    <row r="45" spans="1:21">
      <c r="A45" s="31">
        <v>37073</v>
      </c>
      <c r="C45" s="6">
        <v>37</v>
      </c>
      <c r="D45" s="29">
        <f t="shared" si="12"/>
        <v>32</v>
      </c>
      <c r="E45" s="29">
        <f t="shared" si="17"/>
        <v>1184</v>
      </c>
      <c r="F45" s="29">
        <f t="shared" si="13"/>
        <v>-4517</v>
      </c>
      <c r="G45" s="34">
        <f>+Inputs!$D$2</f>
        <v>0.3795</v>
      </c>
      <c r="I45" s="27">
        <f t="shared" si="18"/>
        <v>5701</v>
      </c>
      <c r="K45" s="27">
        <f t="shared" si="14"/>
        <v>32</v>
      </c>
      <c r="L45" s="27">
        <f t="shared" si="19"/>
        <v>1184</v>
      </c>
      <c r="M45" s="27">
        <f t="shared" si="15"/>
        <v>12.144</v>
      </c>
      <c r="N45" s="27">
        <f t="shared" si="16"/>
        <v>12.144</v>
      </c>
      <c r="O45" s="27">
        <f t="shared" si="20"/>
        <v>-1714.2015000000019</v>
      </c>
      <c r="P45" s="27">
        <f t="shared" si="21"/>
        <v>1714.2015000000019</v>
      </c>
      <c r="U45" s="98"/>
    </row>
    <row r="46" spans="1:21">
      <c r="A46" s="30">
        <v>37104</v>
      </c>
      <c r="C46" s="6">
        <v>38</v>
      </c>
      <c r="D46" s="29">
        <f t="shared" si="12"/>
        <v>32</v>
      </c>
      <c r="E46" s="29">
        <f t="shared" si="17"/>
        <v>1216</v>
      </c>
      <c r="F46" s="29">
        <f t="shared" si="13"/>
        <v>-4485</v>
      </c>
      <c r="G46" s="34">
        <f>+Inputs!$D$2</f>
        <v>0.3795</v>
      </c>
      <c r="I46" s="27">
        <f t="shared" si="18"/>
        <v>5701</v>
      </c>
      <c r="K46" s="27">
        <f t="shared" si="14"/>
        <v>32</v>
      </c>
      <c r="L46" s="27">
        <f t="shared" si="19"/>
        <v>1216</v>
      </c>
      <c r="M46" s="27">
        <f t="shared" si="15"/>
        <v>12.144</v>
      </c>
      <c r="N46" s="27">
        <f t="shared" si="16"/>
        <v>12.144</v>
      </c>
      <c r="O46" s="27">
        <f t="shared" si="20"/>
        <v>-1702.0575000000019</v>
      </c>
      <c r="P46" s="27">
        <f t="shared" si="21"/>
        <v>1702.0575000000019</v>
      </c>
      <c r="U46" s="98"/>
    </row>
    <row r="47" spans="1:21">
      <c r="A47" s="31">
        <v>37135</v>
      </c>
      <c r="C47" s="6">
        <v>39</v>
      </c>
      <c r="D47" s="29">
        <f t="shared" si="12"/>
        <v>32</v>
      </c>
      <c r="E47" s="29">
        <f t="shared" si="17"/>
        <v>1248</v>
      </c>
      <c r="F47" s="29">
        <f t="shared" si="13"/>
        <v>-4453</v>
      </c>
      <c r="G47" s="34">
        <f>+Inputs!$D$2</f>
        <v>0.3795</v>
      </c>
      <c r="I47" s="27">
        <f t="shared" si="18"/>
        <v>5701</v>
      </c>
      <c r="K47" s="27">
        <f t="shared" si="14"/>
        <v>32</v>
      </c>
      <c r="L47" s="27">
        <f t="shared" si="19"/>
        <v>1248</v>
      </c>
      <c r="M47" s="27">
        <f t="shared" si="15"/>
        <v>12.144</v>
      </c>
      <c r="N47" s="27">
        <f t="shared" si="16"/>
        <v>12.144</v>
      </c>
      <c r="O47" s="27">
        <f t="shared" si="20"/>
        <v>-1689.9135000000019</v>
      </c>
      <c r="P47" s="27">
        <f t="shared" si="21"/>
        <v>1689.9135000000019</v>
      </c>
      <c r="U47" s="98"/>
    </row>
    <row r="48" spans="1:21">
      <c r="A48" s="30">
        <v>37165</v>
      </c>
      <c r="C48" s="6">
        <v>40</v>
      </c>
      <c r="D48" s="29">
        <f t="shared" si="12"/>
        <v>32</v>
      </c>
      <c r="E48" s="29">
        <f t="shared" si="17"/>
        <v>1280</v>
      </c>
      <c r="F48" s="29">
        <f t="shared" si="13"/>
        <v>-4421</v>
      </c>
      <c r="G48" s="34">
        <f>+Inputs!$D$2</f>
        <v>0.3795</v>
      </c>
      <c r="I48" s="27">
        <f t="shared" si="18"/>
        <v>5701</v>
      </c>
      <c r="K48" s="27">
        <f t="shared" si="14"/>
        <v>32</v>
      </c>
      <c r="L48" s="27">
        <f t="shared" si="19"/>
        <v>1280</v>
      </c>
      <c r="M48" s="27">
        <f t="shared" si="15"/>
        <v>12.144</v>
      </c>
      <c r="N48" s="27">
        <f t="shared" si="16"/>
        <v>12.144</v>
      </c>
      <c r="O48" s="27">
        <f t="shared" si="20"/>
        <v>-1677.7695000000019</v>
      </c>
      <c r="P48" s="27">
        <f t="shared" si="21"/>
        <v>1677.7695000000019</v>
      </c>
      <c r="U48" s="98"/>
    </row>
    <row r="49" spans="1:21">
      <c r="A49" s="31">
        <v>37196</v>
      </c>
      <c r="C49" s="6">
        <v>41</v>
      </c>
      <c r="D49" s="29">
        <f t="shared" si="12"/>
        <v>32</v>
      </c>
      <c r="E49" s="29">
        <f t="shared" si="17"/>
        <v>1312</v>
      </c>
      <c r="F49" s="29">
        <f t="shared" si="13"/>
        <v>-4389</v>
      </c>
      <c r="G49" s="34">
        <f>+Inputs!$D$2</f>
        <v>0.3795</v>
      </c>
      <c r="I49" s="27">
        <f t="shared" si="18"/>
        <v>5701</v>
      </c>
      <c r="K49" s="27">
        <f t="shared" si="14"/>
        <v>32</v>
      </c>
      <c r="L49" s="27">
        <f t="shared" si="19"/>
        <v>1312</v>
      </c>
      <c r="M49" s="27">
        <f t="shared" si="15"/>
        <v>12.144</v>
      </c>
      <c r="N49" s="27">
        <f t="shared" si="16"/>
        <v>12.144</v>
      </c>
      <c r="O49" s="27">
        <f t="shared" si="20"/>
        <v>-1665.6255000000019</v>
      </c>
      <c r="P49" s="27">
        <f t="shared" si="21"/>
        <v>1665.6255000000019</v>
      </c>
      <c r="U49" s="98"/>
    </row>
    <row r="50" spans="1:21">
      <c r="A50" s="30">
        <v>37226</v>
      </c>
      <c r="C50" s="6">
        <v>42</v>
      </c>
      <c r="D50" s="29">
        <f t="shared" si="12"/>
        <v>32</v>
      </c>
      <c r="E50" s="29">
        <f t="shared" si="17"/>
        <v>1344</v>
      </c>
      <c r="F50" s="29">
        <f t="shared" si="13"/>
        <v>-4357</v>
      </c>
      <c r="G50" s="34">
        <f>+Inputs!$D$2</f>
        <v>0.3795</v>
      </c>
      <c r="I50" s="27">
        <f t="shared" si="18"/>
        <v>5701</v>
      </c>
      <c r="K50" s="27">
        <f t="shared" si="14"/>
        <v>32</v>
      </c>
      <c r="L50" s="27">
        <f t="shared" si="19"/>
        <v>1344</v>
      </c>
      <c r="M50" s="27">
        <f t="shared" si="15"/>
        <v>12.144</v>
      </c>
      <c r="N50" s="27">
        <f t="shared" si="16"/>
        <v>12.144</v>
      </c>
      <c r="O50" s="27">
        <f t="shared" si="20"/>
        <v>-1653.4815000000019</v>
      </c>
      <c r="P50" s="27">
        <f t="shared" si="21"/>
        <v>1653.4815000000019</v>
      </c>
      <c r="U50" s="98"/>
    </row>
    <row r="51" spans="1:21">
      <c r="A51" s="31">
        <v>37257</v>
      </c>
      <c r="C51" s="6">
        <v>43</v>
      </c>
      <c r="D51" s="29">
        <f t="shared" si="12"/>
        <v>32</v>
      </c>
      <c r="E51" s="29">
        <f t="shared" si="17"/>
        <v>1376</v>
      </c>
      <c r="F51" s="29">
        <f t="shared" si="13"/>
        <v>-4325</v>
      </c>
      <c r="G51" s="34">
        <f>+Inputs!$D$2</f>
        <v>0.3795</v>
      </c>
      <c r="I51" s="27">
        <f t="shared" si="18"/>
        <v>5701</v>
      </c>
      <c r="K51" s="27">
        <f t="shared" si="14"/>
        <v>32</v>
      </c>
      <c r="L51" s="27">
        <f t="shared" si="19"/>
        <v>1376</v>
      </c>
      <c r="M51" s="27">
        <f t="shared" si="15"/>
        <v>12.144</v>
      </c>
      <c r="N51" s="27">
        <f t="shared" si="16"/>
        <v>12.144</v>
      </c>
      <c r="O51" s="27">
        <f t="shared" si="20"/>
        <v>-1641.3375000000019</v>
      </c>
      <c r="P51" s="27">
        <f t="shared" si="21"/>
        <v>1641.3375000000019</v>
      </c>
      <c r="U51" s="98"/>
    </row>
    <row r="52" spans="1:21">
      <c r="A52" s="30">
        <v>37288</v>
      </c>
      <c r="C52" s="6">
        <v>44</v>
      </c>
      <c r="D52" s="29">
        <f t="shared" si="12"/>
        <v>32</v>
      </c>
      <c r="E52" s="29">
        <f t="shared" si="17"/>
        <v>1408</v>
      </c>
      <c r="F52" s="29">
        <f t="shared" si="13"/>
        <v>-4293</v>
      </c>
      <c r="G52" s="34">
        <f>+Inputs!$D$2</f>
        <v>0.3795</v>
      </c>
      <c r="I52" s="27">
        <f t="shared" si="18"/>
        <v>5701</v>
      </c>
      <c r="K52" s="27">
        <f t="shared" si="14"/>
        <v>32</v>
      </c>
      <c r="L52" s="27">
        <f t="shared" si="19"/>
        <v>1408</v>
      </c>
      <c r="M52" s="27">
        <f t="shared" si="15"/>
        <v>12.144</v>
      </c>
      <c r="N52" s="27">
        <f t="shared" si="16"/>
        <v>12.144</v>
      </c>
      <c r="O52" s="27">
        <f t="shared" si="20"/>
        <v>-1629.1935000000019</v>
      </c>
      <c r="P52" s="27">
        <f t="shared" si="21"/>
        <v>1629.1935000000019</v>
      </c>
      <c r="U52" s="98"/>
    </row>
    <row r="53" spans="1:21">
      <c r="A53" s="31">
        <v>37316</v>
      </c>
      <c r="C53" s="6">
        <v>45</v>
      </c>
      <c r="D53" s="29">
        <f t="shared" si="12"/>
        <v>32</v>
      </c>
      <c r="E53" s="29">
        <f t="shared" si="17"/>
        <v>1440</v>
      </c>
      <c r="F53" s="29">
        <f t="shared" si="13"/>
        <v>-4261</v>
      </c>
      <c r="G53" s="34">
        <f>+Inputs!$D$2</f>
        <v>0.3795</v>
      </c>
      <c r="I53" s="27">
        <f t="shared" si="18"/>
        <v>5701</v>
      </c>
      <c r="K53" s="27">
        <f t="shared" si="14"/>
        <v>32</v>
      </c>
      <c r="L53" s="27">
        <f t="shared" si="19"/>
        <v>1440</v>
      </c>
      <c r="M53" s="27">
        <f t="shared" si="15"/>
        <v>12.144</v>
      </c>
      <c r="N53" s="27">
        <f t="shared" si="16"/>
        <v>12.144</v>
      </c>
      <c r="O53" s="27">
        <f t="shared" si="20"/>
        <v>-1617.0495000000019</v>
      </c>
      <c r="P53" s="27">
        <f t="shared" si="21"/>
        <v>1617.0495000000019</v>
      </c>
      <c r="U53" s="98"/>
    </row>
    <row r="54" spans="1:21">
      <c r="A54" s="30">
        <v>37347</v>
      </c>
      <c r="C54" s="6">
        <v>46</v>
      </c>
      <c r="D54" s="29">
        <f t="shared" si="12"/>
        <v>32</v>
      </c>
      <c r="E54" s="29">
        <f t="shared" si="17"/>
        <v>1472</v>
      </c>
      <c r="F54" s="29">
        <f t="shared" si="13"/>
        <v>-4229</v>
      </c>
      <c r="G54" s="34">
        <f>+Inputs!$D$2</f>
        <v>0.3795</v>
      </c>
      <c r="I54" s="27">
        <f t="shared" si="18"/>
        <v>5701</v>
      </c>
      <c r="K54" s="27">
        <f t="shared" si="14"/>
        <v>32</v>
      </c>
      <c r="L54" s="27">
        <f t="shared" si="19"/>
        <v>1472</v>
      </c>
      <c r="M54" s="27">
        <f t="shared" si="15"/>
        <v>12.144</v>
      </c>
      <c r="N54" s="27">
        <f t="shared" si="16"/>
        <v>12.144</v>
      </c>
      <c r="O54" s="27">
        <f t="shared" si="20"/>
        <v>-1604.9055000000019</v>
      </c>
      <c r="P54" s="27">
        <f t="shared" si="21"/>
        <v>1604.9055000000019</v>
      </c>
      <c r="U54" s="98"/>
    </row>
    <row r="55" spans="1:21">
      <c r="A55" s="31">
        <v>37377</v>
      </c>
      <c r="C55" s="6">
        <v>47</v>
      </c>
      <c r="D55" s="29">
        <f t="shared" si="12"/>
        <v>32</v>
      </c>
      <c r="E55" s="29">
        <f t="shared" si="17"/>
        <v>1504</v>
      </c>
      <c r="F55" s="29">
        <f t="shared" si="13"/>
        <v>-4197</v>
      </c>
      <c r="G55" s="34">
        <f>+Inputs!$D$2</f>
        <v>0.3795</v>
      </c>
      <c r="I55" s="27">
        <f t="shared" si="18"/>
        <v>5701</v>
      </c>
      <c r="K55" s="27">
        <f t="shared" si="14"/>
        <v>32</v>
      </c>
      <c r="L55" s="27">
        <f t="shared" si="19"/>
        <v>1504</v>
      </c>
      <c r="M55" s="27">
        <f t="shared" si="15"/>
        <v>12.144</v>
      </c>
      <c r="N55" s="27">
        <f t="shared" si="16"/>
        <v>12.144</v>
      </c>
      <c r="O55" s="27">
        <f t="shared" si="20"/>
        <v>-1592.7615000000019</v>
      </c>
      <c r="P55" s="27">
        <f t="shared" si="21"/>
        <v>1592.7615000000019</v>
      </c>
      <c r="U55" s="98"/>
    </row>
    <row r="56" spans="1:21">
      <c r="A56" s="30">
        <v>37408</v>
      </c>
      <c r="C56" s="6">
        <v>48</v>
      </c>
      <c r="D56" s="29">
        <f t="shared" si="12"/>
        <v>32</v>
      </c>
      <c r="E56" s="29">
        <f t="shared" si="17"/>
        <v>1536</v>
      </c>
      <c r="F56" s="29">
        <f t="shared" si="13"/>
        <v>-4165</v>
      </c>
      <c r="G56" s="34">
        <f>+Inputs!$D$2</f>
        <v>0.3795</v>
      </c>
      <c r="I56" s="27">
        <f t="shared" si="18"/>
        <v>5701</v>
      </c>
      <c r="K56" s="27">
        <f t="shared" si="14"/>
        <v>32</v>
      </c>
      <c r="L56" s="27">
        <f t="shared" si="19"/>
        <v>1536</v>
      </c>
      <c r="M56" s="27">
        <f t="shared" si="15"/>
        <v>12.144</v>
      </c>
      <c r="N56" s="27">
        <f t="shared" si="16"/>
        <v>12.144</v>
      </c>
      <c r="O56" s="27">
        <f t="shared" si="20"/>
        <v>-1580.6175000000019</v>
      </c>
      <c r="P56" s="27">
        <f t="shared" si="21"/>
        <v>1580.6175000000019</v>
      </c>
    </row>
    <row r="57" spans="1:21">
      <c r="A57" s="31">
        <v>37438</v>
      </c>
      <c r="C57" s="6">
        <v>49</v>
      </c>
      <c r="D57" s="29">
        <f t="shared" si="12"/>
        <v>32</v>
      </c>
      <c r="E57" s="29">
        <f t="shared" si="17"/>
        <v>1568</v>
      </c>
      <c r="F57" s="29">
        <f t="shared" si="13"/>
        <v>-4133</v>
      </c>
      <c r="G57" s="34">
        <f>+Inputs!$D$2</f>
        <v>0.3795</v>
      </c>
      <c r="I57" s="27">
        <f t="shared" si="18"/>
        <v>5701</v>
      </c>
      <c r="K57" s="27">
        <f t="shared" si="14"/>
        <v>32</v>
      </c>
      <c r="L57" s="27">
        <f t="shared" si="19"/>
        <v>1568</v>
      </c>
      <c r="M57" s="27">
        <f t="shared" si="15"/>
        <v>12.144</v>
      </c>
      <c r="N57" s="27">
        <f t="shared" si="16"/>
        <v>12.144</v>
      </c>
      <c r="O57" s="27">
        <f t="shared" si="20"/>
        <v>-1568.4735000000019</v>
      </c>
      <c r="P57" s="27">
        <f t="shared" si="21"/>
        <v>1568.4735000000019</v>
      </c>
    </row>
    <row r="58" spans="1:21">
      <c r="A58" s="30">
        <v>37469</v>
      </c>
      <c r="C58" s="6">
        <v>50</v>
      </c>
      <c r="D58" s="29">
        <f t="shared" si="12"/>
        <v>32</v>
      </c>
      <c r="E58" s="29">
        <f t="shared" si="17"/>
        <v>1600</v>
      </c>
      <c r="F58" s="29">
        <f t="shared" si="13"/>
        <v>-4101</v>
      </c>
      <c r="G58" s="34">
        <f>+Inputs!$D$2</f>
        <v>0.3795</v>
      </c>
      <c r="I58" s="27">
        <f t="shared" si="18"/>
        <v>5701</v>
      </c>
      <c r="K58" s="27">
        <f t="shared" si="14"/>
        <v>32</v>
      </c>
      <c r="L58" s="27">
        <f t="shared" si="19"/>
        <v>1600</v>
      </c>
      <c r="M58" s="27">
        <f t="shared" si="15"/>
        <v>12.144</v>
      </c>
      <c r="N58" s="27">
        <f t="shared" si="16"/>
        <v>12.144</v>
      </c>
      <c r="O58" s="27">
        <f t="shared" si="20"/>
        <v>-1556.3295000000019</v>
      </c>
      <c r="P58" s="27">
        <f t="shared" si="21"/>
        <v>1556.3295000000019</v>
      </c>
    </row>
    <row r="59" spans="1:21">
      <c r="A59" s="31">
        <v>37500</v>
      </c>
      <c r="C59" s="6">
        <v>51</v>
      </c>
      <c r="D59" s="29">
        <f t="shared" si="12"/>
        <v>32</v>
      </c>
      <c r="E59" s="29">
        <f t="shared" si="17"/>
        <v>1632</v>
      </c>
      <c r="F59" s="29">
        <f t="shared" si="13"/>
        <v>-4069</v>
      </c>
      <c r="G59" s="34">
        <f>+Inputs!$D$2</f>
        <v>0.3795</v>
      </c>
      <c r="I59" s="27">
        <f t="shared" si="18"/>
        <v>5701</v>
      </c>
      <c r="K59" s="27">
        <f t="shared" si="14"/>
        <v>32</v>
      </c>
      <c r="L59" s="27">
        <f t="shared" si="19"/>
        <v>1632</v>
      </c>
      <c r="M59" s="27">
        <f t="shared" si="15"/>
        <v>12.144</v>
      </c>
      <c r="N59" s="27">
        <f t="shared" si="16"/>
        <v>12.144</v>
      </c>
      <c r="O59" s="27">
        <f t="shared" si="20"/>
        <v>-1544.1855000000019</v>
      </c>
      <c r="P59" s="27">
        <f t="shared" si="21"/>
        <v>1544.1855000000019</v>
      </c>
    </row>
    <row r="60" spans="1:21">
      <c r="A60" s="30">
        <v>37530</v>
      </c>
      <c r="C60" s="6">
        <v>52</v>
      </c>
      <c r="D60" s="29">
        <f t="shared" si="12"/>
        <v>32</v>
      </c>
      <c r="E60" s="29">
        <f t="shared" si="17"/>
        <v>1664</v>
      </c>
      <c r="F60" s="29">
        <f t="shared" si="13"/>
        <v>-4037</v>
      </c>
      <c r="G60" s="34">
        <f>+Inputs!$D$2</f>
        <v>0.3795</v>
      </c>
      <c r="I60" s="27">
        <f t="shared" si="18"/>
        <v>5701</v>
      </c>
      <c r="K60" s="27">
        <f t="shared" si="14"/>
        <v>32</v>
      </c>
      <c r="L60" s="27">
        <f t="shared" si="19"/>
        <v>1664</v>
      </c>
      <c r="M60" s="27">
        <f t="shared" si="15"/>
        <v>12.144</v>
      </c>
      <c r="N60" s="27">
        <f t="shared" si="16"/>
        <v>12.144</v>
      </c>
      <c r="O60" s="27">
        <f t="shared" si="20"/>
        <v>-1532.0415000000019</v>
      </c>
      <c r="P60" s="27">
        <f t="shared" si="21"/>
        <v>1532.0415000000019</v>
      </c>
    </row>
    <row r="61" spans="1:21">
      <c r="A61" s="31">
        <v>37561</v>
      </c>
      <c r="C61" s="6">
        <v>53</v>
      </c>
      <c r="D61" s="29">
        <f t="shared" si="12"/>
        <v>32</v>
      </c>
      <c r="E61" s="29">
        <f t="shared" si="17"/>
        <v>1696</v>
      </c>
      <c r="F61" s="29">
        <f t="shared" si="13"/>
        <v>-4005</v>
      </c>
      <c r="G61" s="34">
        <f>+Inputs!$D$2</f>
        <v>0.3795</v>
      </c>
      <c r="I61" s="27">
        <f t="shared" si="18"/>
        <v>5701</v>
      </c>
      <c r="K61" s="27">
        <f t="shared" si="14"/>
        <v>32</v>
      </c>
      <c r="L61" s="27">
        <f t="shared" si="19"/>
        <v>1696</v>
      </c>
      <c r="M61" s="27">
        <f t="shared" si="15"/>
        <v>12.144</v>
      </c>
      <c r="N61" s="27">
        <f t="shared" si="16"/>
        <v>12.144</v>
      </c>
      <c r="O61" s="27">
        <f t="shared" si="20"/>
        <v>-1519.8975000000019</v>
      </c>
      <c r="P61" s="27">
        <f t="shared" si="21"/>
        <v>1519.8975000000019</v>
      </c>
    </row>
    <row r="62" spans="1:21">
      <c r="A62" s="30">
        <v>37591</v>
      </c>
      <c r="C62" s="6">
        <v>54</v>
      </c>
      <c r="D62" s="29">
        <f t="shared" si="12"/>
        <v>32</v>
      </c>
      <c r="E62" s="29">
        <f t="shared" si="17"/>
        <v>1728</v>
      </c>
      <c r="F62" s="29">
        <f t="shared" si="13"/>
        <v>-3973</v>
      </c>
      <c r="G62" s="34">
        <f>+Inputs!$D$2</f>
        <v>0.3795</v>
      </c>
      <c r="I62" s="27">
        <f t="shared" si="18"/>
        <v>5701</v>
      </c>
      <c r="K62" s="27">
        <f t="shared" si="14"/>
        <v>32</v>
      </c>
      <c r="L62" s="27">
        <f t="shared" si="19"/>
        <v>1728</v>
      </c>
      <c r="M62" s="27">
        <f t="shared" si="15"/>
        <v>12.144</v>
      </c>
      <c r="N62" s="27">
        <f t="shared" si="16"/>
        <v>12.144</v>
      </c>
      <c r="O62" s="27">
        <f t="shared" si="20"/>
        <v>-1507.7535000000018</v>
      </c>
      <c r="P62" s="27">
        <f t="shared" si="21"/>
        <v>1507.7535000000018</v>
      </c>
    </row>
    <row r="63" spans="1:21">
      <c r="A63" s="31">
        <v>37622</v>
      </c>
      <c r="C63" s="6">
        <v>55</v>
      </c>
      <c r="D63" s="29">
        <f t="shared" si="12"/>
        <v>32</v>
      </c>
      <c r="E63" s="29">
        <f t="shared" si="17"/>
        <v>1760</v>
      </c>
      <c r="F63" s="29">
        <f t="shared" si="13"/>
        <v>-3941</v>
      </c>
      <c r="G63" s="34">
        <f>+Inputs!$D$2</f>
        <v>0.3795</v>
      </c>
      <c r="I63" s="27">
        <f t="shared" si="18"/>
        <v>5701</v>
      </c>
      <c r="K63" s="27">
        <f t="shared" si="14"/>
        <v>32</v>
      </c>
      <c r="L63" s="27">
        <f t="shared" si="19"/>
        <v>1760</v>
      </c>
      <c r="M63" s="27">
        <f t="shared" si="15"/>
        <v>12.144</v>
      </c>
      <c r="N63" s="27">
        <f t="shared" si="16"/>
        <v>12.144</v>
      </c>
      <c r="O63" s="27">
        <f t="shared" si="20"/>
        <v>-1495.6095000000018</v>
      </c>
      <c r="P63" s="27">
        <f t="shared" si="21"/>
        <v>1495.6095000000018</v>
      </c>
    </row>
    <row r="64" spans="1:21">
      <c r="A64" s="30">
        <v>37653</v>
      </c>
      <c r="C64" s="6">
        <v>56</v>
      </c>
      <c r="D64" s="29">
        <f t="shared" si="12"/>
        <v>32</v>
      </c>
      <c r="E64" s="29">
        <f t="shared" si="17"/>
        <v>1792</v>
      </c>
      <c r="F64" s="29">
        <f t="shared" si="13"/>
        <v>-3909</v>
      </c>
      <c r="G64" s="34">
        <f>+Inputs!$D$2</f>
        <v>0.3795</v>
      </c>
      <c r="I64" s="27">
        <f t="shared" si="18"/>
        <v>5701</v>
      </c>
      <c r="K64" s="27">
        <f t="shared" si="14"/>
        <v>32</v>
      </c>
      <c r="L64" s="27">
        <f t="shared" si="19"/>
        <v>1792</v>
      </c>
      <c r="M64" s="27">
        <f t="shared" si="15"/>
        <v>12.144</v>
      </c>
      <c r="N64" s="27">
        <f t="shared" si="16"/>
        <v>12.144</v>
      </c>
      <c r="O64" s="27">
        <f t="shared" si="20"/>
        <v>-1483.4655000000018</v>
      </c>
      <c r="P64" s="27">
        <f t="shared" si="21"/>
        <v>1483.4655000000018</v>
      </c>
    </row>
    <row r="65" spans="1:16">
      <c r="A65" s="31">
        <v>37681</v>
      </c>
      <c r="C65" s="6">
        <v>57</v>
      </c>
      <c r="D65" s="29">
        <f t="shared" si="12"/>
        <v>32</v>
      </c>
      <c r="E65" s="29">
        <f t="shared" si="17"/>
        <v>1824</v>
      </c>
      <c r="F65" s="29">
        <f t="shared" si="13"/>
        <v>-3877</v>
      </c>
      <c r="G65" s="34">
        <f>+Inputs!$D$2</f>
        <v>0.3795</v>
      </c>
      <c r="I65" s="27">
        <f t="shared" si="18"/>
        <v>5701</v>
      </c>
      <c r="K65" s="27">
        <f t="shared" si="14"/>
        <v>32</v>
      </c>
      <c r="L65" s="27">
        <f t="shared" si="19"/>
        <v>1824</v>
      </c>
      <c r="M65" s="27">
        <f t="shared" si="15"/>
        <v>12.144</v>
      </c>
      <c r="N65" s="27">
        <f t="shared" si="16"/>
        <v>12.144</v>
      </c>
      <c r="O65" s="27">
        <f t="shared" si="20"/>
        <v>-1471.3215000000018</v>
      </c>
      <c r="P65" s="27">
        <f t="shared" si="21"/>
        <v>1471.3215000000018</v>
      </c>
    </row>
    <row r="66" spans="1:16">
      <c r="A66" s="30">
        <v>37712</v>
      </c>
      <c r="C66" s="6">
        <v>58</v>
      </c>
      <c r="D66" s="29">
        <f t="shared" si="12"/>
        <v>32</v>
      </c>
      <c r="E66" s="29">
        <f t="shared" si="17"/>
        <v>1856</v>
      </c>
      <c r="F66" s="29">
        <f t="shared" si="13"/>
        <v>-3845</v>
      </c>
      <c r="G66" s="34">
        <f>+Inputs!$D$2</f>
        <v>0.3795</v>
      </c>
      <c r="I66" s="27">
        <f t="shared" si="18"/>
        <v>5701</v>
      </c>
      <c r="K66" s="27">
        <f t="shared" si="14"/>
        <v>32</v>
      </c>
      <c r="L66" s="27">
        <f t="shared" si="19"/>
        <v>1856</v>
      </c>
      <c r="M66" s="27">
        <f t="shared" si="15"/>
        <v>12.144</v>
      </c>
      <c r="N66" s="27">
        <f t="shared" si="16"/>
        <v>12.144</v>
      </c>
      <c r="O66" s="27">
        <f t="shared" si="20"/>
        <v>-1459.1775000000018</v>
      </c>
      <c r="P66" s="27">
        <f t="shared" si="21"/>
        <v>1459.1775000000018</v>
      </c>
    </row>
    <row r="67" spans="1:16">
      <c r="A67" s="31">
        <v>37742</v>
      </c>
      <c r="C67" s="6">
        <v>59</v>
      </c>
      <c r="D67" s="29">
        <f t="shared" si="12"/>
        <v>32</v>
      </c>
      <c r="E67" s="29">
        <f t="shared" si="17"/>
        <v>1888</v>
      </c>
      <c r="F67" s="29">
        <f t="shared" si="13"/>
        <v>-3813</v>
      </c>
      <c r="G67" s="34">
        <f>+Inputs!$D$3</f>
        <v>0.37951000000000001</v>
      </c>
      <c r="I67" s="27">
        <f t="shared" si="18"/>
        <v>5701</v>
      </c>
      <c r="K67" s="27">
        <f t="shared" si="14"/>
        <v>32</v>
      </c>
      <c r="L67" s="27">
        <f t="shared" si="19"/>
        <v>1888</v>
      </c>
      <c r="M67" s="27">
        <f t="shared" si="15"/>
        <v>12.14432</v>
      </c>
      <c r="N67" s="27">
        <f t="shared" si="16"/>
        <v>12.14432</v>
      </c>
      <c r="O67" s="27">
        <f t="shared" si="20"/>
        <v>-1447.0331800000017</v>
      </c>
      <c r="P67" s="27">
        <f t="shared" si="21"/>
        <v>1447.0331800000017</v>
      </c>
    </row>
    <row r="68" spans="1:16">
      <c r="A68" s="30">
        <v>37773</v>
      </c>
      <c r="C68" s="6">
        <v>60</v>
      </c>
      <c r="D68" s="29">
        <f t="shared" si="12"/>
        <v>32</v>
      </c>
      <c r="E68" s="29">
        <f t="shared" si="17"/>
        <v>1920</v>
      </c>
      <c r="F68" s="29">
        <f t="shared" si="13"/>
        <v>-3781</v>
      </c>
      <c r="G68" s="34">
        <f>+Inputs!$D$3</f>
        <v>0.37951000000000001</v>
      </c>
      <c r="I68" s="27">
        <f t="shared" si="18"/>
        <v>5701</v>
      </c>
      <c r="K68" s="27">
        <f t="shared" si="14"/>
        <v>32</v>
      </c>
      <c r="L68" s="27">
        <f t="shared" si="19"/>
        <v>1920</v>
      </c>
      <c r="M68" s="27">
        <f t="shared" si="15"/>
        <v>12.14432</v>
      </c>
      <c r="N68" s="27">
        <f t="shared" si="16"/>
        <v>12.14432</v>
      </c>
      <c r="O68" s="27">
        <f t="shared" si="20"/>
        <v>-1434.8888600000016</v>
      </c>
      <c r="P68" s="27">
        <f t="shared" si="21"/>
        <v>1434.8888600000016</v>
      </c>
    </row>
    <row r="69" spans="1:16">
      <c r="A69" s="31">
        <v>37803</v>
      </c>
      <c r="C69" s="6">
        <v>61</v>
      </c>
      <c r="D69" s="29">
        <f t="shared" si="12"/>
        <v>32</v>
      </c>
      <c r="E69" s="29">
        <f t="shared" si="17"/>
        <v>1952</v>
      </c>
      <c r="F69" s="29">
        <f t="shared" si="13"/>
        <v>-3749</v>
      </c>
      <c r="G69" s="34">
        <f>+Inputs!$D$3</f>
        <v>0.37951000000000001</v>
      </c>
      <c r="I69" s="27">
        <f t="shared" si="18"/>
        <v>5701</v>
      </c>
      <c r="K69" s="27">
        <f t="shared" si="14"/>
        <v>32</v>
      </c>
      <c r="L69" s="27">
        <f t="shared" si="19"/>
        <v>1952</v>
      </c>
      <c r="M69" s="27">
        <f t="shared" si="15"/>
        <v>12.14432</v>
      </c>
      <c r="N69" s="27">
        <f t="shared" si="16"/>
        <v>12.14432</v>
      </c>
      <c r="O69" s="27">
        <f t="shared" si="20"/>
        <v>-1422.7445400000015</v>
      </c>
      <c r="P69" s="27">
        <f t="shared" si="21"/>
        <v>1422.7445400000015</v>
      </c>
    </row>
    <row r="70" spans="1:16">
      <c r="A70" s="30">
        <v>37834</v>
      </c>
      <c r="C70" s="6">
        <v>62</v>
      </c>
      <c r="D70" s="29">
        <f t="shared" si="12"/>
        <v>32</v>
      </c>
      <c r="E70" s="29">
        <f t="shared" si="17"/>
        <v>1984</v>
      </c>
      <c r="F70" s="29">
        <f t="shared" si="13"/>
        <v>-3717</v>
      </c>
      <c r="G70" s="34">
        <f>+Inputs!$D$3</f>
        <v>0.37951000000000001</v>
      </c>
      <c r="I70" s="27">
        <f t="shared" si="18"/>
        <v>5701</v>
      </c>
      <c r="K70" s="27">
        <f t="shared" si="14"/>
        <v>32</v>
      </c>
      <c r="L70" s="27">
        <f t="shared" si="19"/>
        <v>1984</v>
      </c>
      <c r="M70" s="27">
        <f t="shared" si="15"/>
        <v>12.14432</v>
      </c>
      <c r="N70" s="27">
        <f t="shared" si="16"/>
        <v>12.14432</v>
      </c>
      <c r="O70" s="27">
        <f t="shared" si="20"/>
        <v>-1410.6002200000014</v>
      </c>
      <c r="P70" s="27">
        <f t="shared" si="21"/>
        <v>1410.6002200000014</v>
      </c>
    </row>
    <row r="71" spans="1:16">
      <c r="A71" s="31">
        <v>37865</v>
      </c>
      <c r="C71" s="6">
        <v>63</v>
      </c>
      <c r="D71" s="29">
        <f t="shared" si="12"/>
        <v>32</v>
      </c>
      <c r="E71" s="29">
        <f t="shared" si="17"/>
        <v>2016</v>
      </c>
      <c r="F71" s="29">
        <f t="shared" si="13"/>
        <v>-3685</v>
      </c>
      <c r="G71" s="34">
        <f>+Inputs!$D$3</f>
        <v>0.37951000000000001</v>
      </c>
      <c r="I71" s="27">
        <f t="shared" si="18"/>
        <v>5701</v>
      </c>
      <c r="K71" s="27">
        <f t="shared" si="14"/>
        <v>32</v>
      </c>
      <c r="L71" s="27">
        <f t="shared" si="19"/>
        <v>2016</v>
      </c>
      <c r="M71" s="27">
        <f t="shared" si="15"/>
        <v>12.14432</v>
      </c>
      <c r="N71" s="27">
        <f t="shared" si="16"/>
        <v>12.14432</v>
      </c>
      <c r="O71" s="27">
        <f t="shared" si="20"/>
        <v>-1398.4559000000013</v>
      </c>
      <c r="P71" s="27">
        <f t="shared" si="21"/>
        <v>1398.4559000000013</v>
      </c>
    </row>
    <row r="72" spans="1:16">
      <c r="A72" s="30">
        <v>37895</v>
      </c>
      <c r="C72" s="6">
        <v>64</v>
      </c>
      <c r="D72" s="29">
        <f t="shared" si="12"/>
        <v>32</v>
      </c>
      <c r="E72" s="29">
        <f t="shared" si="17"/>
        <v>2048</v>
      </c>
      <c r="F72" s="29">
        <f t="shared" si="13"/>
        <v>-3653</v>
      </c>
      <c r="G72" s="34">
        <f>+Inputs!$D$3</f>
        <v>0.37951000000000001</v>
      </c>
      <c r="I72" s="27">
        <f t="shared" si="18"/>
        <v>5701</v>
      </c>
      <c r="K72" s="27">
        <f t="shared" si="14"/>
        <v>32</v>
      </c>
      <c r="L72" s="27">
        <f t="shared" si="19"/>
        <v>2048</v>
      </c>
      <c r="M72" s="27">
        <f t="shared" si="15"/>
        <v>12.14432</v>
      </c>
      <c r="N72" s="27">
        <f t="shared" si="16"/>
        <v>12.14432</v>
      </c>
      <c r="O72" s="27">
        <f t="shared" si="20"/>
        <v>-1386.3115800000012</v>
      </c>
      <c r="P72" s="27">
        <f t="shared" si="21"/>
        <v>1386.3115800000012</v>
      </c>
    </row>
    <row r="73" spans="1:16">
      <c r="A73" s="31">
        <v>37926</v>
      </c>
      <c r="C73" s="6">
        <v>65</v>
      </c>
      <c r="D73" s="29">
        <f t="shared" ref="D73:D104" si="22">ROUND(-(+$B$9/180)*1,0)</f>
        <v>32</v>
      </c>
      <c r="E73" s="29">
        <f t="shared" si="17"/>
        <v>2080</v>
      </c>
      <c r="F73" s="29">
        <f t="shared" ref="F73:F104" si="23">$B$9+E73</f>
        <v>-3621</v>
      </c>
      <c r="G73" s="34">
        <f>+Inputs!$D$3</f>
        <v>0.37951000000000001</v>
      </c>
      <c r="I73" s="27">
        <f t="shared" si="18"/>
        <v>5701</v>
      </c>
      <c r="K73" s="27">
        <f t="shared" ref="K73:K104" si="24">D73</f>
        <v>32</v>
      </c>
      <c r="L73" s="27">
        <f t="shared" si="19"/>
        <v>2080</v>
      </c>
      <c r="M73" s="27">
        <f t="shared" ref="M73:M104" si="25">K73*G73</f>
        <v>12.14432</v>
      </c>
      <c r="N73" s="27">
        <f t="shared" ref="N73:N104" si="26">M73-J73</f>
        <v>12.14432</v>
      </c>
      <c r="O73" s="27">
        <f t="shared" si="20"/>
        <v>-1374.1672600000011</v>
      </c>
      <c r="P73" s="27">
        <f t="shared" si="21"/>
        <v>1374.1672600000011</v>
      </c>
    </row>
    <row r="74" spans="1:16">
      <c r="A74" s="30">
        <v>37956</v>
      </c>
      <c r="C74" s="6">
        <v>66</v>
      </c>
      <c r="D74" s="29">
        <f t="shared" si="22"/>
        <v>32</v>
      </c>
      <c r="E74" s="29">
        <f t="shared" ref="E74:E105" si="27">+E73+D74</f>
        <v>2112</v>
      </c>
      <c r="F74" s="29">
        <f t="shared" si="23"/>
        <v>-3589</v>
      </c>
      <c r="G74" s="34">
        <f>+Inputs!$D$3</f>
        <v>0.37951000000000001</v>
      </c>
      <c r="I74" s="27">
        <f t="shared" ref="I74:I105" si="28">+I73+H74</f>
        <v>5701</v>
      </c>
      <c r="K74" s="27">
        <f t="shared" si="24"/>
        <v>32</v>
      </c>
      <c r="L74" s="27">
        <f t="shared" ref="L74:L105" si="29">+L73+K74</f>
        <v>2112</v>
      </c>
      <c r="M74" s="27">
        <f t="shared" si="25"/>
        <v>12.14432</v>
      </c>
      <c r="N74" s="27">
        <f t="shared" si="26"/>
        <v>12.14432</v>
      </c>
      <c r="O74" s="27">
        <f t="shared" ref="O74:O105" si="30">+O73+N74</f>
        <v>-1362.022940000001</v>
      </c>
      <c r="P74" s="27">
        <f t="shared" ref="P74:P105" si="31">P73-N74</f>
        <v>1362.022940000001</v>
      </c>
    </row>
    <row r="75" spans="1:16">
      <c r="A75" s="31">
        <v>37987</v>
      </c>
      <c r="C75" s="6">
        <v>67</v>
      </c>
      <c r="D75" s="29">
        <f t="shared" si="22"/>
        <v>32</v>
      </c>
      <c r="E75" s="29">
        <f t="shared" si="27"/>
        <v>2144</v>
      </c>
      <c r="F75" s="29">
        <f t="shared" si="23"/>
        <v>-3557</v>
      </c>
      <c r="G75" s="34">
        <f>+Inputs!$D$3</f>
        <v>0.37951000000000001</v>
      </c>
      <c r="I75" s="27">
        <f t="shared" si="28"/>
        <v>5701</v>
      </c>
      <c r="K75" s="27">
        <f t="shared" si="24"/>
        <v>32</v>
      </c>
      <c r="L75" s="27">
        <f t="shared" si="29"/>
        <v>2144</v>
      </c>
      <c r="M75" s="27">
        <f t="shared" si="25"/>
        <v>12.14432</v>
      </c>
      <c r="N75" s="27">
        <f t="shared" si="26"/>
        <v>12.14432</v>
      </c>
      <c r="O75" s="27">
        <f t="shared" si="30"/>
        <v>-1349.8786200000009</v>
      </c>
      <c r="P75" s="27">
        <f t="shared" si="31"/>
        <v>1349.8786200000009</v>
      </c>
    </row>
    <row r="76" spans="1:16">
      <c r="A76" s="30">
        <v>38018</v>
      </c>
      <c r="C76" s="6">
        <v>68</v>
      </c>
      <c r="D76" s="29">
        <f t="shared" si="22"/>
        <v>32</v>
      </c>
      <c r="E76" s="29">
        <f t="shared" si="27"/>
        <v>2176</v>
      </c>
      <c r="F76" s="29">
        <f t="shared" si="23"/>
        <v>-3525</v>
      </c>
      <c r="G76" s="34">
        <f>+Inputs!$D$3</f>
        <v>0.37951000000000001</v>
      </c>
      <c r="I76" s="27">
        <f t="shared" si="28"/>
        <v>5701</v>
      </c>
      <c r="K76" s="27">
        <f t="shared" si="24"/>
        <v>32</v>
      </c>
      <c r="L76" s="27">
        <f t="shared" si="29"/>
        <v>2176</v>
      </c>
      <c r="M76" s="27">
        <f t="shared" si="25"/>
        <v>12.14432</v>
      </c>
      <c r="N76" s="27">
        <f t="shared" si="26"/>
        <v>12.14432</v>
      </c>
      <c r="O76" s="27">
        <f t="shared" si="30"/>
        <v>-1337.7343000000008</v>
      </c>
      <c r="P76" s="27">
        <f t="shared" si="31"/>
        <v>1337.7343000000008</v>
      </c>
    </row>
    <row r="77" spans="1:16">
      <c r="A77" s="31">
        <v>38047</v>
      </c>
      <c r="C77" s="6">
        <v>69</v>
      </c>
      <c r="D77" s="29">
        <f t="shared" si="22"/>
        <v>32</v>
      </c>
      <c r="E77" s="29">
        <f t="shared" si="27"/>
        <v>2208</v>
      </c>
      <c r="F77" s="29">
        <f t="shared" si="23"/>
        <v>-3493</v>
      </c>
      <c r="G77" s="34">
        <f>+Inputs!$D$3</f>
        <v>0.37951000000000001</v>
      </c>
      <c r="I77" s="27">
        <f t="shared" si="28"/>
        <v>5701</v>
      </c>
      <c r="K77" s="27">
        <f t="shared" si="24"/>
        <v>32</v>
      </c>
      <c r="L77" s="27">
        <f t="shared" si="29"/>
        <v>2208</v>
      </c>
      <c r="M77" s="27">
        <f t="shared" si="25"/>
        <v>12.14432</v>
      </c>
      <c r="N77" s="27">
        <f t="shared" si="26"/>
        <v>12.14432</v>
      </c>
      <c r="O77" s="27">
        <f t="shared" si="30"/>
        <v>-1325.5899800000007</v>
      </c>
      <c r="P77" s="27">
        <f t="shared" si="31"/>
        <v>1325.5899800000007</v>
      </c>
    </row>
    <row r="78" spans="1:16">
      <c r="A78" s="30">
        <v>38078</v>
      </c>
      <c r="C78" s="6">
        <v>70</v>
      </c>
      <c r="D78" s="29">
        <f t="shared" si="22"/>
        <v>32</v>
      </c>
      <c r="E78" s="29">
        <f t="shared" si="27"/>
        <v>2240</v>
      </c>
      <c r="F78" s="29">
        <f t="shared" si="23"/>
        <v>-3461</v>
      </c>
      <c r="G78" s="34">
        <f>+Inputs!$D$3</f>
        <v>0.37951000000000001</v>
      </c>
      <c r="I78" s="27">
        <f t="shared" si="28"/>
        <v>5701</v>
      </c>
      <c r="K78" s="27">
        <f t="shared" si="24"/>
        <v>32</v>
      </c>
      <c r="L78" s="27">
        <f t="shared" si="29"/>
        <v>2240</v>
      </c>
      <c r="M78" s="27">
        <f t="shared" si="25"/>
        <v>12.14432</v>
      </c>
      <c r="N78" s="27">
        <f t="shared" si="26"/>
        <v>12.14432</v>
      </c>
      <c r="O78" s="27">
        <f t="shared" si="30"/>
        <v>-1313.4456600000005</v>
      </c>
      <c r="P78" s="27">
        <f t="shared" si="31"/>
        <v>1313.4456600000005</v>
      </c>
    </row>
    <row r="79" spans="1:16">
      <c r="A79" s="31">
        <v>38108</v>
      </c>
      <c r="C79" s="6">
        <v>71</v>
      </c>
      <c r="D79" s="29">
        <f t="shared" si="22"/>
        <v>32</v>
      </c>
      <c r="E79" s="29">
        <f t="shared" si="27"/>
        <v>2272</v>
      </c>
      <c r="F79" s="29">
        <f t="shared" si="23"/>
        <v>-3429</v>
      </c>
      <c r="G79" s="34">
        <f>+Inputs!$D$3</f>
        <v>0.37951000000000001</v>
      </c>
      <c r="I79" s="27">
        <f t="shared" si="28"/>
        <v>5701</v>
      </c>
      <c r="K79" s="27">
        <f t="shared" si="24"/>
        <v>32</v>
      </c>
      <c r="L79" s="27">
        <f t="shared" si="29"/>
        <v>2272</v>
      </c>
      <c r="M79" s="27">
        <f t="shared" si="25"/>
        <v>12.14432</v>
      </c>
      <c r="N79" s="27">
        <f t="shared" si="26"/>
        <v>12.14432</v>
      </c>
      <c r="O79" s="27">
        <f t="shared" si="30"/>
        <v>-1301.3013400000004</v>
      </c>
      <c r="P79" s="27">
        <f t="shared" si="31"/>
        <v>1301.3013400000004</v>
      </c>
    </row>
    <row r="80" spans="1:16">
      <c r="A80" s="30">
        <v>38139</v>
      </c>
      <c r="C80" s="6">
        <v>72</v>
      </c>
      <c r="D80" s="29">
        <f t="shared" si="22"/>
        <v>32</v>
      </c>
      <c r="E80" s="29">
        <f t="shared" si="27"/>
        <v>2304</v>
      </c>
      <c r="F80" s="29">
        <f t="shared" si="23"/>
        <v>-3397</v>
      </c>
      <c r="G80" s="34">
        <f>+Inputs!$D$3</f>
        <v>0.37951000000000001</v>
      </c>
      <c r="I80" s="27">
        <f t="shared" si="28"/>
        <v>5701</v>
      </c>
      <c r="K80" s="27">
        <f t="shared" si="24"/>
        <v>32</v>
      </c>
      <c r="L80" s="27">
        <f t="shared" si="29"/>
        <v>2304</v>
      </c>
      <c r="M80" s="27">
        <f t="shared" si="25"/>
        <v>12.14432</v>
      </c>
      <c r="N80" s="27">
        <f t="shared" si="26"/>
        <v>12.14432</v>
      </c>
      <c r="O80" s="27">
        <f t="shared" si="30"/>
        <v>-1289.1570200000003</v>
      </c>
      <c r="P80" s="27">
        <f t="shared" si="31"/>
        <v>1289.1570200000003</v>
      </c>
    </row>
    <row r="81" spans="1:16">
      <c r="A81" s="31">
        <v>38169</v>
      </c>
      <c r="C81" s="6">
        <v>73</v>
      </c>
      <c r="D81" s="29">
        <f t="shared" si="22"/>
        <v>32</v>
      </c>
      <c r="E81" s="29">
        <f t="shared" si="27"/>
        <v>2336</v>
      </c>
      <c r="F81" s="29">
        <f t="shared" si="23"/>
        <v>-3365</v>
      </c>
      <c r="G81" s="34">
        <f>+Inputs!$D$3</f>
        <v>0.37951000000000001</v>
      </c>
      <c r="I81" s="27">
        <f t="shared" si="28"/>
        <v>5701</v>
      </c>
      <c r="K81" s="27">
        <f t="shared" si="24"/>
        <v>32</v>
      </c>
      <c r="L81" s="27">
        <f t="shared" si="29"/>
        <v>2336</v>
      </c>
      <c r="M81" s="27">
        <f t="shared" si="25"/>
        <v>12.14432</v>
      </c>
      <c r="N81" s="27">
        <f t="shared" si="26"/>
        <v>12.14432</v>
      </c>
      <c r="O81" s="27">
        <f t="shared" si="30"/>
        <v>-1277.0127000000002</v>
      </c>
      <c r="P81" s="27">
        <f t="shared" si="31"/>
        <v>1277.0127000000002</v>
      </c>
    </row>
    <row r="82" spans="1:16">
      <c r="A82" s="30">
        <v>38200</v>
      </c>
      <c r="C82" s="6">
        <v>74</v>
      </c>
      <c r="D82" s="29">
        <f t="shared" si="22"/>
        <v>32</v>
      </c>
      <c r="E82" s="29">
        <f t="shared" si="27"/>
        <v>2368</v>
      </c>
      <c r="F82" s="29">
        <f t="shared" si="23"/>
        <v>-3333</v>
      </c>
      <c r="G82" s="34">
        <f>+Inputs!$D$3</f>
        <v>0.37951000000000001</v>
      </c>
      <c r="I82" s="27">
        <f t="shared" si="28"/>
        <v>5701</v>
      </c>
      <c r="K82" s="27">
        <f t="shared" si="24"/>
        <v>32</v>
      </c>
      <c r="L82" s="27">
        <f t="shared" si="29"/>
        <v>2368</v>
      </c>
      <c r="M82" s="27">
        <f t="shared" si="25"/>
        <v>12.14432</v>
      </c>
      <c r="N82" s="27">
        <f t="shared" si="26"/>
        <v>12.14432</v>
      </c>
      <c r="O82" s="27">
        <f t="shared" si="30"/>
        <v>-1264.8683800000001</v>
      </c>
      <c r="P82" s="27">
        <f t="shared" si="31"/>
        <v>1264.8683800000001</v>
      </c>
    </row>
    <row r="83" spans="1:16">
      <c r="A83" s="31">
        <v>38231</v>
      </c>
      <c r="C83" s="6">
        <v>75</v>
      </c>
      <c r="D83" s="29">
        <f t="shared" si="22"/>
        <v>32</v>
      </c>
      <c r="E83" s="29">
        <f t="shared" si="27"/>
        <v>2400</v>
      </c>
      <c r="F83" s="29">
        <f t="shared" si="23"/>
        <v>-3301</v>
      </c>
      <c r="G83" s="34">
        <f>+Inputs!$D$3</f>
        <v>0.37951000000000001</v>
      </c>
      <c r="I83" s="27">
        <f t="shared" si="28"/>
        <v>5701</v>
      </c>
      <c r="K83" s="27">
        <f t="shared" si="24"/>
        <v>32</v>
      </c>
      <c r="L83" s="27">
        <f t="shared" si="29"/>
        <v>2400</v>
      </c>
      <c r="M83" s="27">
        <f t="shared" si="25"/>
        <v>12.14432</v>
      </c>
      <c r="N83" s="27">
        <f t="shared" si="26"/>
        <v>12.14432</v>
      </c>
      <c r="O83" s="27">
        <f t="shared" si="30"/>
        <v>-1252.72406</v>
      </c>
      <c r="P83" s="27">
        <f t="shared" si="31"/>
        <v>1252.72406</v>
      </c>
    </row>
    <row r="84" spans="1:16">
      <c r="A84" s="30">
        <v>38261</v>
      </c>
      <c r="C84" s="6">
        <v>76</v>
      </c>
      <c r="D84" s="29">
        <f t="shared" si="22"/>
        <v>32</v>
      </c>
      <c r="E84" s="29">
        <f t="shared" si="27"/>
        <v>2432</v>
      </c>
      <c r="F84" s="29">
        <f t="shared" si="23"/>
        <v>-3269</v>
      </c>
      <c r="G84" s="34">
        <f>+Inputs!$D$3</f>
        <v>0.37951000000000001</v>
      </c>
      <c r="I84" s="27">
        <f t="shared" si="28"/>
        <v>5701</v>
      </c>
      <c r="K84" s="27">
        <f t="shared" si="24"/>
        <v>32</v>
      </c>
      <c r="L84" s="27">
        <f t="shared" si="29"/>
        <v>2432</v>
      </c>
      <c r="M84" s="27">
        <f t="shared" si="25"/>
        <v>12.14432</v>
      </c>
      <c r="N84" s="27">
        <f t="shared" si="26"/>
        <v>12.14432</v>
      </c>
      <c r="O84" s="27">
        <f t="shared" si="30"/>
        <v>-1240.5797399999999</v>
      </c>
      <c r="P84" s="27">
        <f t="shared" si="31"/>
        <v>1240.5797399999999</v>
      </c>
    </row>
    <row r="85" spans="1:16">
      <c r="A85" s="31">
        <v>38292</v>
      </c>
      <c r="C85" s="6">
        <v>77</v>
      </c>
      <c r="D85" s="29">
        <f t="shared" si="22"/>
        <v>32</v>
      </c>
      <c r="E85" s="29">
        <f t="shared" si="27"/>
        <v>2464</v>
      </c>
      <c r="F85" s="29">
        <f t="shared" si="23"/>
        <v>-3237</v>
      </c>
      <c r="G85" s="34">
        <f>+Inputs!$D$3</f>
        <v>0.37951000000000001</v>
      </c>
      <c r="I85" s="27">
        <f t="shared" si="28"/>
        <v>5701</v>
      </c>
      <c r="K85" s="27">
        <f t="shared" si="24"/>
        <v>32</v>
      </c>
      <c r="L85" s="27">
        <f t="shared" si="29"/>
        <v>2464</v>
      </c>
      <c r="M85" s="27">
        <f t="shared" si="25"/>
        <v>12.14432</v>
      </c>
      <c r="N85" s="27">
        <f t="shared" si="26"/>
        <v>12.14432</v>
      </c>
      <c r="O85" s="27">
        <f t="shared" si="30"/>
        <v>-1228.4354199999998</v>
      </c>
      <c r="P85" s="27">
        <f t="shared" si="31"/>
        <v>1228.4354199999998</v>
      </c>
    </row>
    <row r="86" spans="1:16">
      <c r="A86" s="30">
        <v>38322</v>
      </c>
      <c r="C86" s="6">
        <v>78</v>
      </c>
      <c r="D86" s="29">
        <f t="shared" si="22"/>
        <v>32</v>
      </c>
      <c r="E86" s="29">
        <f t="shared" si="27"/>
        <v>2496</v>
      </c>
      <c r="F86" s="29">
        <f t="shared" si="23"/>
        <v>-3205</v>
      </c>
      <c r="G86" s="34">
        <f>+Inputs!$D$3</f>
        <v>0.37951000000000001</v>
      </c>
      <c r="I86" s="27">
        <f t="shared" si="28"/>
        <v>5701</v>
      </c>
      <c r="K86" s="27">
        <f t="shared" si="24"/>
        <v>32</v>
      </c>
      <c r="L86" s="27">
        <f t="shared" si="29"/>
        <v>2496</v>
      </c>
      <c r="M86" s="27">
        <f t="shared" si="25"/>
        <v>12.14432</v>
      </c>
      <c r="N86" s="27">
        <f t="shared" si="26"/>
        <v>12.14432</v>
      </c>
      <c r="O86" s="27">
        <f t="shared" si="30"/>
        <v>-1216.2910999999997</v>
      </c>
      <c r="P86" s="27">
        <f t="shared" si="31"/>
        <v>1216.2910999999997</v>
      </c>
    </row>
    <row r="87" spans="1:16">
      <c r="A87" s="31">
        <v>38353</v>
      </c>
      <c r="C87" s="6">
        <v>79</v>
      </c>
      <c r="D87" s="29">
        <f t="shared" si="22"/>
        <v>32</v>
      </c>
      <c r="E87" s="29">
        <f t="shared" si="27"/>
        <v>2528</v>
      </c>
      <c r="F87" s="29">
        <f t="shared" si="23"/>
        <v>-3173</v>
      </c>
      <c r="G87" s="34">
        <f>+Inputs!$D$3</f>
        <v>0.37951000000000001</v>
      </c>
      <c r="I87" s="27">
        <f t="shared" si="28"/>
        <v>5701</v>
      </c>
      <c r="K87" s="27">
        <f t="shared" si="24"/>
        <v>32</v>
      </c>
      <c r="L87" s="27">
        <f t="shared" si="29"/>
        <v>2528</v>
      </c>
      <c r="M87" s="27">
        <f t="shared" si="25"/>
        <v>12.14432</v>
      </c>
      <c r="N87" s="27">
        <f t="shared" si="26"/>
        <v>12.14432</v>
      </c>
      <c r="O87" s="27">
        <f t="shared" si="30"/>
        <v>-1204.1467799999996</v>
      </c>
      <c r="P87" s="27">
        <f t="shared" si="31"/>
        <v>1204.1467799999996</v>
      </c>
    </row>
    <row r="88" spans="1:16">
      <c r="A88" s="30">
        <v>38384</v>
      </c>
      <c r="C88" s="6">
        <v>80</v>
      </c>
      <c r="D88" s="29">
        <f t="shared" si="22"/>
        <v>32</v>
      </c>
      <c r="E88" s="29">
        <f t="shared" si="27"/>
        <v>2560</v>
      </c>
      <c r="F88" s="29">
        <f t="shared" si="23"/>
        <v>-3141</v>
      </c>
      <c r="G88" s="34">
        <f>+Inputs!$D$3</f>
        <v>0.37951000000000001</v>
      </c>
      <c r="I88" s="27">
        <f t="shared" si="28"/>
        <v>5701</v>
      </c>
      <c r="K88" s="27">
        <f t="shared" si="24"/>
        <v>32</v>
      </c>
      <c r="L88" s="27">
        <f t="shared" si="29"/>
        <v>2560</v>
      </c>
      <c r="M88" s="27">
        <f t="shared" si="25"/>
        <v>12.14432</v>
      </c>
      <c r="N88" s="27">
        <f t="shared" si="26"/>
        <v>12.14432</v>
      </c>
      <c r="O88" s="27">
        <f t="shared" si="30"/>
        <v>-1192.0024599999995</v>
      </c>
      <c r="P88" s="27">
        <f t="shared" si="31"/>
        <v>1192.0024599999995</v>
      </c>
    </row>
    <row r="89" spans="1:16">
      <c r="A89" s="31">
        <v>38412</v>
      </c>
      <c r="C89" s="6">
        <v>81</v>
      </c>
      <c r="D89" s="29">
        <f t="shared" si="22"/>
        <v>32</v>
      </c>
      <c r="E89" s="29">
        <f t="shared" si="27"/>
        <v>2592</v>
      </c>
      <c r="F89" s="29">
        <f t="shared" si="23"/>
        <v>-3109</v>
      </c>
      <c r="G89" s="34">
        <f>+Inputs!$D$3</f>
        <v>0.37951000000000001</v>
      </c>
      <c r="I89" s="27">
        <f t="shared" si="28"/>
        <v>5701</v>
      </c>
      <c r="K89" s="27">
        <f t="shared" si="24"/>
        <v>32</v>
      </c>
      <c r="L89" s="27">
        <f t="shared" si="29"/>
        <v>2592</v>
      </c>
      <c r="M89" s="27">
        <f t="shared" si="25"/>
        <v>12.14432</v>
      </c>
      <c r="N89" s="27">
        <f t="shared" si="26"/>
        <v>12.14432</v>
      </c>
      <c r="O89" s="27">
        <f t="shared" si="30"/>
        <v>-1179.8581399999994</v>
      </c>
      <c r="P89" s="27">
        <f t="shared" si="31"/>
        <v>1179.8581399999994</v>
      </c>
    </row>
    <row r="90" spans="1:16">
      <c r="A90" s="30">
        <v>38443</v>
      </c>
      <c r="C90" s="6">
        <v>82</v>
      </c>
      <c r="D90" s="29">
        <f t="shared" si="22"/>
        <v>32</v>
      </c>
      <c r="E90" s="29">
        <f t="shared" si="27"/>
        <v>2624</v>
      </c>
      <c r="F90" s="29">
        <f t="shared" si="23"/>
        <v>-3077</v>
      </c>
      <c r="G90" s="34">
        <f>+Inputs!$D$3</f>
        <v>0.37951000000000001</v>
      </c>
      <c r="I90" s="27">
        <f t="shared" si="28"/>
        <v>5701</v>
      </c>
      <c r="K90" s="27">
        <f t="shared" si="24"/>
        <v>32</v>
      </c>
      <c r="L90" s="27">
        <f t="shared" si="29"/>
        <v>2624</v>
      </c>
      <c r="M90" s="27">
        <f t="shared" si="25"/>
        <v>12.14432</v>
      </c>
      <c r="N90" s="27">
        <f t="shared" si="26"/>
        <v>12.14432</v>
      </c>
      <c r="O90" s="27">
        <f t="shared" si="30"/>
        <v>-1167.7138199999993</v>
      </c>
      <c r="P90" s="27">
        <f t="shared" si="31"/>
        <v>1167.7138199999993</v>
      </c>
    </row>
    <row r="91" spans="1:16">
      <c r="A91" s="31">
        <v>38473</v>
      </c>
      <c r="C91" s="6">
        <v>83</v>
      </c>
      <c r="D91" s="29">
        <f t="shared" si="22"/>
        <v>32</v>
      </c>
      <c r="E91" s="29">
        <f t="shared" si="27"/>
        <v>2656</v>
      </c>
      <c r="F91" s="29">
        <f t="shared" si="23"/>
        <v>-3045</v>
      </c>
      <c r="G91" s="34">
        <f>+Inputs!$D$3</f>
        <v>0.37951000000000001</v>
      </c>
      <c r="I91" s="27">
        <f t="shared" si="28"/>
        <v>5701</v>
      </c>
      <c r="K91" s="27">
        <f t="shared" si="24"/>
        <v>32</v>
      </c>
      <c r="L91" s="27">
        <f t="shared" si="29"/>
        <v>2656</v>
      </c>
      <c r="M91" s="27">
        <f t="shared" si="25"/>
        <v>12.14432</v>
      </c>
      <c r="N91" s="27">
        <f t="shared" si="26"/>
        <v>12.14432</v>
      </c>
      <c r="O91" s="27">
        <f t="shared" si="30"/>
        <v>-1155.5694999999992</v>
      </c>
      <c r="P91" s="27">
        <f t="shared" si="31"/>
        <v>1155.5694999999992</v>
      </c>
    </row>
    <row r="92" spans="1:16">
      <c r="A92" s="30">
        <v>38504</v>
      </c>
      <c r="C92" s="6">
        <v>84</v>
      </c>
      <c r="D92" s="29">
        <f t="shared" si="22"/>
        <v>32</v>
      </c>
      <c r="E92" s="29">
        <f t="shared" si="27"/>
        <v>2688</v>
      </c>
      <c r="F92" s="29">
        <f t="shared" si="23"/>
        <v>-3013</v>
      </c>
      <c r="G92" s="34">
        <f>+Inputs!$D$3</f>
        <v>0.37951000000000001</v>
      </c>
      <c r="I92" s="27">
        <f t="shared" si="28"/>
        <v>5701</v>
      </c>
      <c r="K92" s="27">
        <f t="shared" si="24"/>
        <v>32</v>
      </c>
      <c r="L92" s="27">
        <f t="shared" si="29"/>
        <v>2688</v>
      </c>
      <c r="M92" s="27">
        <f t="shared" si="25"/>
        <v>12.14432</v>
      </c>
      <c r="N92" s="27">
        <f t="shared" si="26"/>
        <v>12.14432</v>
      </c>
      <c r="O92" s="27">
        <f t="shared" si="30"/>
        <v>-1143.425179999999</v>
      </c>
      <c r="P92" s="27">
        <f t="shared" si="31"/>
        <v>1143.425179999999</v>
      </c>
    </row>
    <row r="93" spans="1:16">
      <c r="A93" s="31">
        <v>38534</v>
      </c>
      <c r="C93" s="6">
        <v>85</v>
      </c>
      <c r="D93" s="29">
        <f t="shared" si="22"/>
        <v>32</v>
      </c>
      <c r="E93" s="29">
        <f t="shared" si="27"/>
        <v>2720</v>
      </c>
      <c r="F93" s="29">
        <f t="shared" si="23"/>
        <v>-2981</v>
      </c>
      <c r="G93" s="34">
        <f>+Inputs!$D$3</f>
        <v>0.37951000000000001</v>
      </c>
      <c r="I93" s="27">
        <f t="shared" si="28"/>
        <v>5701</v>
      </c>
      <c r="K93" s="27">
        <f t="shared" si="24"/>
        <v>32</v>
      </c>
      <c r="L93" s="27">
        <f t="shared" si="29"/>
        <v>2720</v>
      </c>
      <c r="M93" s="27">
        <f t="shared" si="25"/>
        <v>12.14432</v>
      </c>
      <c r="N93" s="27">
        <f t="shared" si="26"/>
        <v>12.14432</v>
      </c>
      <c r="O93" s="27">
        <f t="shared" si="30"/>
        <v>-1131.2808599999989</v>
      </c>
      <c r="P93" s="27">
        <f t="shared" si="31"/>
        <v>1131.2808599999989</v>
      </c>
    </row>
    <row r="94" spans="1:16">
      <c r="A94" s="30">
        <v>38565</v>
      </c>
      <c r="C94" s="6">
        <v>86</v>
      </c>
      <c r="D94" s="29">
        <f t="shared" si="22"/>
        <v>32</v>
      </c>
      <c r="E94" s="29">
        <f t="shared" si="27"/>
        <v>2752</v>
      </c>
      <c r="F94" s="29">
        <f t="shared" si="23"/>
        <v>-2949</v>
      </c>
      <c r="G94" s="34">
        <f>+Inputs!$D$3</f>
        <v>0.37951000000000001</v>
      </c>
      <c r="I94" s="27">
        <f t="shared" si="28"/>
        <v>5701</v>
      </c>
      <c r="K94" s="27">
        <f t="shared" si="24"/>
        <v>32</v>
      </c>
      <c r="L94" s="27">
        <f t="shared" si="29"/>
        <v>2752</v>
      </c>
      <c r="M94" s="27">
        <f t="shared" si="25"/>
        <v>12.14432</v>
      </c>
      <c r="N94" s="27">
        <f t="shared" si="26"/>
        <v>12.14432</v>
      </c>
      <c r="O94" s="27">
        <f t="shared" si="30"/>
        <v>-1119.1365399999988</v>
      </c>
      <c r="P94" s="27">
        <f t="shared" si="31"/>
        <v>1119.1365399999988</v>
      </c>
    </row>
    <row r="95" spans="1:16">
      <c r="A95" s="31">
        <v>38596</v>
      </c>
      <c r="C95" s="6">
        <v>87</v>
      </c>
      <c r="D95" s="29">
        <f t="shared" si="22"/>
        <v>32</v>
      </c>
      <c r="E95" s="29">
        <f t="shared" si="27"/>
        <v>2784</v>
      </c>
      <c r="F95" s="29">
        <f t="shared" si="23"/>
        <v>-2917</v>
      </c>
      <c r="G95" s="34">
        <f>+Inputs!$D$3</f>
        <v>0.37951000000000001</v>
      </c>
      <c r="I95" s="27">
        <f t="shared" si="28"/>
        <v>5701</v>
      </c>
      <c r="K95" s="27">
        <f t="shared" si="24"/>
        <v>32</v>
      </c>
      <c r="L95" s="27">
        <f t="shared" si="29"/>
        <v>2784</v>
      </c>
      <c r="M95" s="27">
        <f t="shared" si="25"/>
        <v>12.14432</v>
      </c>
      <c r="N95" s="27">
        <f t="shared" si="26"/>
        <v>12.14432</v>
      </c>
      <c r="O95" s="27">
        <f t="shared" si="30"/>
        <v>-1106.9922199999987</v>
      </c>
      <c r="P95" s="27">
        <f t="shared" si="31"/>
        <v>1106.9922199999987</v>
      </c>
    </row>
    <row r="96" spans="1:16">
      <c r="A96" s="30">
        <v>38626</v>
      </c>
      <c r="C96" s="6">
        <v>88</v>
      </c>
      <c r="D96" s="29">
        <f t="shared" si="22"/>
        <v>32</v>
      </c>
      <c r="E96" s="29">
        <f t="shared" si="27"/>
        <v>2816</v>
      </c>
      <c r="F96" s="29">
        <f t="shared" si="23"/>
        <v>-2885</v>
      </c>
      <c r="G96" s="34">
        <f>+Inputs!$D$3</f>
        <v>0.37951000000000001</v>
      </c>
      <c r="I96" s="27">
        <f t="shared" si="28"/>
        <v>5701</v>
      </c>
      <c r="K96" s="27">
        <f t="shared" si="24"/>
        <v>32</v>
      </c>
      <c r="L96" s="27">
        <f t="shared" si="29"/>
        <v>2816</v>
      </c>
      <c r="M96" s="27">
        <f t="shared" si="25"/>
        <v>12.14432</v>
      </c>
      <c r="N96" s="27">
        <f t="shared" si="26"/>
        <v>12.14432</v>
      </c>
      <c r="O96" s="27">
        <f t="shared" si="30"/>
        <v>-1094.8478999999986</v>
      </c>
      <c r="P96" s="27">
        <f t="shared" si="31"/>
        <v>1094.8478999999986</v>
      </c>
    </row>
    <row r="97" spans="1:16">
      <c r="A97" s="31">
        <v>38657</v>
      </c>
      <c r="C97" s="6">
        <v>89</v>
      </c>
      <c r="D97" s="29">
        <f t="shared" si="22"/>
        <v>32</v>
      </c>
      <c r="E97" s="29">
        <f t="shared" si="27"/>
        <v>2848</v>
      </c>
      <c r="F97" s="29">
        <f t="shared" si="23"/>
        <v>-2853</v>
      </c>
      <c r="G97" s="34">
        <f>+Inputs!$D$3</f>
        <v>0.37951000000000001</v>
      </c>
      <c r="I97" s="27">
        <f t="shared" si="28"/>
        <v>5701</v>
      </c>
      <c r="K97" s="27">
        <f t="shared" si="24"/>
        <v>32</v>
      </c>
      <c r="L97" s="27">
        <f t="shared" si="29"/>
        <v>2848</v>
      </c>
      <c r="M97" s="27">
        <f t="shared" si="25"/>
        <v>12.14432</v>
      </c>
      <c r="N97" s="27">
        <f t="shared" si="26"/>
        <v>12.14432</v>
      </c>
      <c r="O97" s="27">
        <f t="shared" si="30"/>
        <v>-1082.7035799999985</v>
      </c>
      <c r="P97" s="27">
        <f t="shared" si="31"/>
        <v>1082.7035799999985</v>
      </c>
    </row>
    <row r="98" spans="1:16">
      <c r="A98" s="30">
        <v>38687</v>
      </c>
      <c r="C98" s="6">
        <v>90</v>
      </c>
      <c r="D98" s="29">
        <f t="shared" si="22"/>
        <v>32</v>
      </c>
      <c r="E98" s="29">
        <f t="shared" si="27"/>
        <v>2880</v>
      </c>
      <c r="F98" s="29">
        <f t="shared" si="23"/>
        <v>-2821</v>
      </c>
      <c r="G98" s="34">
        <f>+Inputs!$D$3</f>
        <v>0.37951000000000001</v>
      </c>
      <c r="I98" s="27">
        <f t="shared" si="28"/>
        <v>5701</v>
      </c>
      <c r="K98" s="27">
        <f t="shared" si="24"/>
        <v>32</v>
      </c>
      <c r="L98" s="27">
        <f t="shared" si="29"/>
        <v>2880</v>
      </c>
      <c r="M98" s="27">
        <f t="shared" si="25"/>
        <v>12.14432</v>
      </c>
      <c r="N98" s="27">
        <f t="shared" si="26"/>
        <v>12.14432</v>
      </c>
      <c r="O98" s="27">
        <f t="shared" si="30"/>
        <v>-1070.5592599999984</v>
      </c>
      <c r="P98" s="27">
        <f t="shared" si="31"/>
        <v>1070.5592599999984</v>
      </c>
    </row>
    <row r="99" spans="1:16">
      <c r="A99" s="31">
        <v>38718</v>
      </c>
      <c r="C99" s="6">
        <v>91</v>
      </c>
      <c r="D99" s="29">
        <f t="shared" si="22"/>
        <v>32</v>
      </c>
      <c r="E99" s="29">
        <f t="shared" si="27"/>
        <v>2912</v>
      </c>
      <c r="F99" s="29">
        <f t="shared" si="23"/>
        <v>-2789</v>
      </c>
      <c r="G99" s="34">
        <f>+Inputs!$D$3</f>
        <v>0.37951000000000001</v>
      </c>
      <c r="I99" s="27">
        <f t="shared" si="28"/>
        <v>5701</v>
      </c>
      <c r="K99" s="27">
        <f t="shared" si="24"/>
        <v>32</v>
      </c>
      <c r="L99" s="27">
        <f t="shared" si="29"/>
        <v>2912</v>
      </c>
      <c r="M99" s="27">
        <f t="shared" si="25"/>
        <v>12.14432</v>
      </c>
      <c r="N99" s="27">
        <f t="shared" si="26"/>
        <v>12.14432</v>
      </c>
      <c r="O99" s="27">
        <f t="shared" si="30"/>
        <v>-1058.4149399999983</v>
      </c>
      <c r="P99" s="27">
        <f t="shared" si="31"/>
        <v>1058.4149399999983</v>
      </c>
    </row>
    <row r="100" spans="1:16">
      <c r="A100" s="30">
        <v>38749</v>
      </c>
      <c r="C100" s="6">
        <v>92</v>
      </c>
      <c r="D100" s="29">
        <f t="shared" si="22"/>
        <v>32</v>
      </c>
      <c r="E100" s="29">
        <f t="shared" si="27"/>
        <v>2944</v>
      </c>
      <c r="F100" s="29">
        <f t="shared" si="23"/>
        <v>-2757</v>
      </c>
      <c r="G100" s="34">
        <f>+Inputs!$D$3</f>
        <v>0.37951000000000001</v>
      </c>
      <c r="I100" s="27">
        <f t="shared" si="28"/>
        <v>5701</v>
      </c>
      <c r="K100" s="27">
        <f t="shared" si="24"/>
        <v>32</v>
      </c>
      <c r="L100" s="27">
        <f t="shared" si="29"/>
        <v>2944</v>
      </c>
      <c r="M100" s="27">
        <f t="shared" si="25"/>
        <v>12.14432</v>
      </c>
      <c r="N100" s="27">
        <f t="shared" si="26"/>
        <v>12.14432</v>
      </c>
      <c r="O100" s="27">
        <f t="shared" si="30"/>
        <v>-1046.2706199999982</v>
      </c>
      <c r="P100" s="27">
        <f t="shared" si="31"/>
        <v>1046.2706199999982</v>
      </c>
    </row>
    <row r="101" spans="1:16">
      <c r="A101" s="31">
        <v>38777</v>
      </c>
      <c r="C101" s="6">
        <v>93</v>
      </c>
      <c r="D101" s="29">
        <f t="shared" si="22"/>
        <v>32</v>
      </c>
      <c r="E101" s="29">
        <f t="shared" si="27"/>
        <v>2976</v>
      </c>
      <c r="F101" s="29">
        <f t="shared" si="23"/>
        <v>-2725</v>
      </c>
      <c r="G101" s="34">
        <f>+Inputs!$D$3</f>
        <v>0.37951000000000001</v>
      </c>
      <c r="I101" s="27">
        <f t="shared" si="28"/>
        <v>5701</v>
      </c>
      <c r="K101" s="27">
        <f t="shared" si="24"/>
        <v>32</v>
      </c>
      <c r="L101" s="27">
        <f t="shared" si="29"/>
        <v>2976</v>
      </c>
      <c r="M101" s="27">
        <f t="shared" si="25"/>
        <v>12.14432</v>
      </c>
      <c r="N101" s="27">
        <f t="shared" si="26"/>
        <v>12.14432</v>
      </c>
      <c r="O101" s="27">
        <f t="shared" si="30"/>
        <v>-1034.1262999999981</v>
      </c>
      <c r="P101" s="27">
        <f t="shared" si="31"/>
        <v>1034.1262999999981</v>
      </c>
    </row>
    <row r="102" spans="1:16">
      <c r="A102" s="30">
        <v>38808</v>
      </c>
      <c r="C102" s="6">
        <v>94</v>
      </c>
      <c r="D102" s="29">
        <f t="shared" si="22"/>
        <v>32</v>
      </c>
      <c r="E102" s="29">
        <f t="shared" si="27"/>
        <v>3008</v>
      </c>
      <c r="F102" s="29">
        <f t="shared" si="23"/>
        <v>-2693</v>
      </c>
      <c r="G102" s="34">
        <f>+Inputs!$D$3</f>
        <v>0.37951000000000001</v>
      </c>
      <c r="I102" s="27">
        <f t="shared" si="28"/>
        <v>5701</v>
      </c>
      <c r="K102" s="27">
        <f t="shared" si="24"/>
        <v>32</v>
      </c>
      <c r="L102" s="27">
        <f t="shared" si="29"/>
        <v>3008</v>
      </c>
      <c r="M102" s="27">
        <f t="shared" si="25"/>
        <v>12.14432</v>
      </c>
      <c r="N102" s="27">
        <f t="shared" si="26"/>
        <v>12.14432</v>
      </c>
      <c r="O102" s="27">
        <f t="shared" si="30"/>
        <v>-1021.9819799999981</v>
      </c>
      <c r="P102" s="27">
        <f t="shared" si="31"/>
        <v>1021.9819799999981</v>
      </c>
    </row>
    <row r="103" spans="1:16">
      <c r="A103" s="31">
        <v>38838</v>
      </c>
      <c r="C103" s="6">
        <v>95</v>
      </c>
      <c r="D103" s="29">
        <f t="shared" si="22"/>
        <v>32</v>
      </c>
      <c r="E103" s="29">
        <f t="shared" si="27"/>
        <v>3040</v>
      </c>
      <c r="F103" s="29">
        <f t="shared" si="23"/>
        <v>-2661</v>
      </c>
      <c r="G103" s="34">
        <f>+Inputs!$D$3</f>
        <v>0.37951000000000001</v>
      </c>
      <c r="I103" s="27">
        <f t="shared" si="28"/>
        <v>5701</v>
      </c>
      <c r="K103" s="27">
        <f t="shared" si="24"/>
        <v>32</v>
      </c>
      <c r="L103" s="27">
        <f t="shared" si="29"/>
        <v>3040</v>
      </c>
      <c r="M103" s="27">
        <f t="shared" si="25"/>
        <v>12.14432</v>
      </c>
      <c r="N103" s="27">
        <f t="shared" si="26"/>
        <v>12.14432</v>
      </c>
      <c r="O103" s="27">
        <f t="shared" si="30"/>
        <v>-1009.8376599999981</v>
      </c>
      <c r="P103" s="27">
        <f t="shared" si="31"/>
        <v>1009.8376599999981</v>
      </c>
    </row>
    <row r="104" spans="1:16">
      <c r="A104" s="30">
        <v>38869</v>
      </c>
      <c r="C104" s="6">
        <v>96</v>
      </c>
      <c r="D104" s="29">
        <f t="shared" si="22"/>
        <v>32</v>
      </c>
      <c r="E104" s="29">
        <f t="shared" si="27"/>
        <v>3072</v>
      </c>
      <c r="F104" s="29">
        <f t="shared" si="23"/>
        <v>-2629</v>
      </c>
      <c r="G104" s="34">
        <f>+Inputs!$D$3</f>
        <v>0.37951000000000001</v>
      </c>
      <c r="I104" s="27">
        <f t="shared" si="28"/>
        <v>5701</v>
      </c>
      <c r="K104" s="27">
        <f t="shared" si="24"/>
        <v>32</v>
      </c>
      <c r="L104" s="27">
        <f t="shared" si="29"/>
        <v>3072</v>
      </c>
      <c r="M104" s="27">
        <f t="shared" si="25"/>
        <v>12.14432</v>
      </c>
      <c r="N104" s="27">
        <f t="shared" si="26"/>
        <v>12.14432</v>
      </c>
      <c r="O104" s="27">
        <f t="shared" si="30"/>
        <v>-997.6933399999981</v>
      </c>
      <c r="P104" s="27">
        <f t="shared" si="31"/>
        <v>997.6933399999981</v>
      </c>
    </row>
    <row r="105" spans="1:16">
      <c r="A105" s="31">
        <v>38899</v>
      </c>
      <c r="C105" s="6">
        <v>97</v>
      </c>
      <c r="D105" s="29">
        <f t="shared" ref="D105:D136" si="32">ROUND(-(+$B$9/180)*1,0)</f>
        <v>32</v>
      </c>
      <c r="E105" s="29">
        <f t="shared" si="27"/>
        <v>3104</v>
      </c>
      <c r="F105" s="29">
        <f t="shared" ref="F105:F136" si="33">$B$9+E105</f>
        <v>-2597</v>
      </c>
      <c r="G105" s="34">
        <f>+Inputs!$D$3</f>
        <v>0.37951000000000001</v>
      </c>
      <c r="I105" s="27">
        <f t="shared" si="28"/>
        <v>5701</v>
      </c>
      <c r="K105" s="27">
        <f t="shared" ref="K105:K136" si="34">D105</f>
        <v>32</v>
      </c>
      <c r="L105" s="27">
        <f t="shared" si="29"/>
        <v>3104</v>
      </c>
      <c r="M105" s="27">
        <f t="shared" ref="M105:M136" si="35">K105*G105</f>
        <v>12.14432</v>
      </c>
      <c r="N105" s="27">
        <f t="shared" ref="N105:N136" si="36">M105-J105</f>
        <v>12.14432</v>
      </c>
      <c r="O105" s="27">
        <f t="shared" si="30"/>
        <v>-985.54901999999811</v>
      </c>
      <c r="P105" s="27">
        <f t="shared" si="31"/>
        <v>985.54901999999811</v>
      </c>
    </row>
    <row r="106" spans="1:16">
      <c r="A106" s="30">
        <v>38930</v>
      </c>
      <c r="C106" s="6">
        <v>98</v>
      </c>
      <c r="D106" s="29">
        <f t="shared" si="32"/>
        <v>32</v>
      </c>
      <c r="E106" s="29">
        <f t="shared" ref="E106:E137" si="37">+E105+D106</f>
        <v>3136</v>
      </c>
      <c r="F106" s="29">
        <f t="shared" si="33"/>
        <v>-2565</v>
      </c>
      <c r="G106" s="34">
        <f>+Inputs!$D$3</f>
        <v>0.37951000000000001</v>
      </c>
      <c r="I106" s="27">
        <f t="shared" ref="I106:I137" si="38">+I105+H106</f>
        <v>5701</v>
      </c>
      <c r="K106" s="27">
        <f t="shared" si="34"/>
        <v>32</v>
      </c>
      <c r="L106" s="27">
        <f t="shared" ref="L106:L137" si="39">+L105+K106</f>
        <v>3136</v>
      </c>
      <c r="M106" s="27">
        <f t="shared" si="35"/>
        <v>12.14432</v>
      </c>
      <c r="N106" s="27">
        <f t="shared" si="36"/>
        <v>12.14432</v>
      </c>
      <c r="O106" s="27">
        <f t="shared" ref="O106:O137" si="40">+O105+N106</f>
        <v>-973.40469999999812</v>
      </c>
      <c r="P106" s="27">
        <f t="shared" ref="P106:P137" si="41">P105-N106</f>
        <v>973.40469999999812</v>
      </c>
    </row>
    <row r="107" spans="1:16">
      <c r="A107" s="31">
        <v>38961</v>
      </c>
      <c r="C107" s="6">
        <v>99</v>
      </c>
      <c r="D107" s="29">
        <f t="shared" si="32"/>
        <v>32</v>
      </c>
      <c r="E107" s="29">
        <f t="shared" si="37"/>
        <v>3168</v>
      </c>
      <c r="F107" s="29">
        <f t="shared" si="33"/>
        <v>-2533</v>
      </c>
      <c r="G107" s="34">
        <f>+Inputs!$D$3</f>
        <v>0.37951000000000001</v>
      </c>
      <c r="I107" s="27">
        <f t="shared" si="38"/>
        <v>5701</v>
      </c>
      <c r="K107" s="27">
        <f t="shared" si="34"/>
        <v>32</v>
      </c>
      <c r="L107" s="27">
        <f t="shared" si="39"/>
        <v>3168</v>
      </c>
      <c r="M107" s="27">
        <f t="shared" si="35"/>
        <v>12.14432</v>
      </c>
      <c r="N107" s="27">
        <f t="shared" si="36"/>
        <v>12.14432</v>
      </c>
      <c r="O107" s="27">
        <f t="shared" si="40"/>
        <v>-961.26037999999812</v>
      </c>
      <c r="P107" s="27">
        <f t="shared" si="41"/>
        <v>961.26037999999812</v>
      </c>
    </row>
    <row r="108" spans="1:16">
      <c r="A108" s="30">
        <v>38991</v>
      </c>
      <c r="C108" s="6">
        <v>100</v>
      </c>
      <c r="D108" s="29">
        <f t="shared" si="32"/>
        <v>32</v>
      </c>
      <c r="E108" s="29">
        <f t="shared" si="37"/>
        <v>3200</v>
      </c>
      <c r="F108" s="29">
        <f t="shared" si="33"/>
        <v>-2501</v>
      </c>
      <c r="G108" s="34">
        <f>+Inputs!$D$3</f>
        <v>0.37951000000000001</v>
      </c>
      <c r="I108" s="27">
        <f t="shared" si="38"/>
        <v>5701</v>
      </c>
      <c r="K108" s="27">
        <f t="shared" si="34"/>
        <v>32</v>
      </c>
      <c r="L108" s="27">
        <f t="shared" si="39"/>
        <v>3200</v>
      </c>
      <c r="M108" s="27">
        <f t="shared" si="35"/>
        <v>12.14432</v>
      </c>
      <c r="N108" s="27">
        <f t="shared" si="36"/>
        <v>12.14432</v>
      </c>
      <c r="O108" s="27">
        <f t="shared" si="40"/>
        <v>-949.11605999999813</v>
      </c>
      <c r="P108" s="27">
        <f t="shared" si="41"/>
        <v>949.11605999999813</v>
      </c>
    </row>
    <row r="109" spans="1:16">
      <c r="A109" s="31">
        <v>39022</v>
      </c>
      <c r="C109" s="6">
        <v>101</v>
      </c>
      <c r="D109" s="29">
        <f t="shared" si="32"/>
        <v>32</v>
      </c>
      <c r="E109" s="29">
        <f t="shared" si="37"/>
        <v>3232</v>
      </c>
      <c r="F109" s="29">
        <f t="shared" si="33"/>
        <v>-2469</v>
      </c>
      <c r="G109" s="34">
        <f>+Inputs!$D$3</f>
        <v>0.37951000000000001</v>
      </c>
      <c r="I109" s="27">
        <f t="shared" si="38"/>
        <v>5701</v>
      </c>
      <c r="K109" s="27">
        <f t="shared" si="34"/>
        <v>32</v>
      </c>
      <c r="L109" s="27">
        <f t="shared" si="39"/>
        <v>3232</v>
      </c>
      <c r="M109" s="27">
        <f t="shared" si="35"/>
        <v>12.14432</v>
      </c>
      <c r="N109" s="27">
        <f t="shared" si="36"/>
        <v>12.14432</v>
      </c>
      <c r="O109" s="27">
        <f t="shared" si="40"/>
        <v>-936.97173999999814</v>
      </c>
      <c r="P109" s="27">
        <f t="shared" si="41"/>
        <v>936.97173999999814</v>
      </c>
    </row>
    <row r="110" spans="1:16">
      <c r="A110" s="30">
        <v>39052</v>
      </c>
      <c r="C110" s="6">
        <v>102</v>
      </c>
      <c r="D110" s="29">
        <f t="shared" si="32"/>
        <v>32</v>
      </c>
      <c r="E110" s="29">
        <f t="shared" si="37"/>
        <v>3264</v>
      </c>
      <c r="F110" s="29">
        <f t="shared" si="33"/>
        <v>-2437</v>
      </c>
      <c r="G110" s="34">
        <f>+Inputs!$D$3</f>
        <v>0.37951000000000001</v>
      </c>
      <c r="I110" s="27">
        <f t="shared" si="38"/>
        <v>5701</v>
      </c>
      <c r="K110" s="27">
        <f t="shared" si="34"/>
        <v>32</v>
      </c>
      <c r="L110" s="27">
        <f t="shared" si="39"/>
        <v>3264</v>
      </c>
      <c r="M110" s="27">
        <f t="shared" si="35"/>
        <v>12.14432</v>
      </c>
      <c r="N110" s="27">
        <f t="shared" si="36"/>
        <v>12.14432</v>
      </c>
      <c r="O110" s="27">
        <f t="shared" si="40"/>
        <v>-924.82741999999814</v>
      </c>
      <c r="P110" s="27">
        <f t="shared" si="41"/>
        <v>924.82741999999814</v>
      </c>
    </row>
    <row r="111" spans="1:16">
      <c r="A111" s="31">
        <v>39083</v>
      </c>
      <c r="C111" s="6">
        <v>103</v>
      </c>
      <c r="D111" s="29">
        <f t="shared" si="32"/>
        <v>32</v>
      </c>
      <c r="E111" s="29">
        <f t="shared" si="37"/>
        <v>3296</v>
      </c>
      <c r="F111" s="29">
        <f t="shared" si="33"/>
        <v>-2405</v>
      </c>
      <c r="G111" s="34">
        <f>+Inputs!$D$3</f>
        <v>0.37951000000000001</v>
      </c>
      <c r="I111" s="27">
        <f t="shared" si="38"/>
        <v>5701</v>
      </c>
      <c r="K111" s="27">
        <f t="shared" si="34"/>
        <v>32</v>
      </c>
      <c r="L111" s="27">
        <f t="shared" si="39"/>
        <v>3296</v>
      </c>
      <c r="M111" s="27">
        <f t="shared" si="35"/>
        <v>12.14432</v>
      </c>
      <c r="N111" s="27">
        <f t="shared" si="36"/>
        <v>12.14432</v>
      </c>
      <c r="O111" s="27">
        <f t="shared" si="40"/>
        <v>-912.68309999999815</v>
      </c>
      <c r="P111" s="27">
        <f t="shared" si="41"/>
        <v>912.68309999999815</v>
      </c>
    </row>
    <row r="112" spans="1:16">
      <c r="A112" s="30">
        <v>39114</v>
      </c>
      <c r="C112" s="6">
        <v>104</v>
      </c>
      <c r="D112" s="29">
        <f t="shared" si="32"/>
        <v>32</v>
      </c>
      <c r="E112" s="29">
        <f t="shared" si="37"/>
        <v>3328</v>
      </c>
      <c r="F112" s="29">
        <f t="shared" si="33"/>
        <v>-2373</v>
      </c>
      <c r="G112" s="34">
        <f>+Inputs!$D$3</f>
        <v>0.37951000000000001</v>
      </c>
      <c r="I112" s="27">
        <f t="shared" si="38"/>
        <v>5701</v>
      </c>
      <c r="K112" s="27">
        <f t="shared" si="34"/>
        <v>32</v>
      </c>
      <c r="L112" s="27">
        <f t="shared" si="39"/>
        <v>3328</v>
      </c>
      <c r="M112" s="27">
        <f t="shared" si="35"/>
        <v>12.14432</v>
      </c>
      <c r="N112" s="27">
        <f t="shared" si="36"/>
        <v>12.14432</v>
      </c>
      <c r="O112" s="27">
        <f t="shared" si="40"/>
        <v>-900.53877999999816</v>
      </c>
      <c r="P112" s="27">
        <f t="shared" si="41"/>
        <v>900.53877999999816</v>
      </c>
    </row>
    <row r="113" spans="1:16">
      <c r="A113" s="31">
        <v>39142</v>
      </c>
      <c r="C113" s="6">
        <v>105</v>
      </c>
      <c r="D113" s="29">
        <f t="shared" si="32"/>
        <v>32</v>
      </c>
      <c r="E113" s="29">
        <f t="shared" si="37"/>
        <v>3360</v>
      </c>
      <c r="F113" s="29">
        <f t="shared" si="33"/>
        <v>-2341</v>
      </c>
      <c r="G113" s="34">
        <f>+Inputs!$D$3</f>
        <v>0.37951000000000001</v>
      </c>
      <c r="I113" s="27">
        <f t="shared" si="38"/>
        <v>5701</v>
      </c>
      <c r="K113" s="27">
        <f t="shared" si="34"/>
        <v>32</v>
      </c>
      <c r="L113" s="27">
        <f t="shared" si="39"/>
        <v>3360</v>
      </c>
      <c r="M113" s="27">
        <f t="shared" si="35"/>
        <v>12.14432</v>
      </c>
      <c r="N113" s="27">
        <f t="shared" si="36"/>
        <v>12.14432</v>
      </c>
      <c r="O113" s="27">
        <f t="shared" si="40"/>
        <v>-888.39445999999816</v>
      </c>
      <c r="P113" s="27">
        <f t="shared" si="41"/>
        <v>888.39445999999816</v>
      </c>
    </row>
    <row r="114" spans="1:16">
      <c r="A114" s="30">
        <v>39173</v>
      </c>
      <c r="C114" s="6">
        <v>106</v>
      </c>
      <c r="D114" s="29">
        <f t="shared" si="32"/>
        <v>32</v>
      </c>
      <c r="E114" s="29">
        <f t="shared" si="37"/>
        <v>3392</v>
      </c>
      <c r="F114" s="29">
        <f t="shared" si="33"/>
        <v>-2309</v>
      </c>
      <c r="G114" s="34">
        <f>+Inputs!$D$3</f>
        <v>0.37951000000000001</v>
      </c>
      <c r="I114" s="27">
        <f t="shared" si="38"/>
        <v>5701</v>
      </c>
      <c r="K114" s="27">
        <f t="shared" si="34"/>
        <v>32</v>
      </c>
      <c r="L114" s="27">
        <f t="shared" si="39"/>
        <v>3392</v>
      </c>
      <c r="M114" s="27">
        <f t="shared" si="35"/>
        <v>12.14432</v>
      </c>
      <c r="N114" s="27">
        <f t="shared" si="36"/>
        <v>12.14432</v>
      </c>
      <c r="O114" s="27">
        <f t="shared" si="40"/>
        <v>-876.25013999999817</v>
      </c>
      <c r="P114" s="27">
        <f t="shared" si="41"/>
        <v>876.25013999999817</v>
      </c>
    </row>
    <row r="115" spans="1:16">
      <c r="A115" s="31">
        <v>39203</v>
      </c>
      <c r="C115" s="6">
        <v>107</v>
      </c>
      <c r="D115" s="29">
        <f t="shared" si="32"/>
        <v>32</v>
      </c>
      <c r="E115" s="29">
        <f t="shared" si="37"/>
        <v>3424</v>
      </c>
      <c r="F115" s="29">
        <f t="shared" si="33"/>
        <v>-2277</v>
      </c>
      <c r="G115" s="34">
        <f>+Inputs!$D$3</f>
        <v>0.37951000000000001</v>
      </c>
      <c r="I115" s="27">
        <f t="shared" si="38"/>
        <v>5701</v>
      </c>
      <c r="K115" s="27">
        <f t="shared" si="34"/>
        <v>32</v>
      </c>
      <c r="L115" s="27">
        <f t="shared" si="39"/>
        <v>3424</v>
      </c>
      <c r="M115" s="27">
        <f t="shared" si="35"/>
        <v>12.14432</v>
      </c>
      <c r="N115" s="27">
        <f t="shared" si="36"/>
        <v>12.14432</v>
      </c>
      <c r="O115" s="27">
        <f t="shared" si="40"/>
        <v>-864.10581999999818</v>
      </c>
      <c r="P115" s="27">
        <f t="shared" si="41"/>
        <v>864.10581999999818</v>
      </c>
    </row>
    <row r="116" spans="1:16">
      <c r="A116" s="30">
        <v>39234</v>
      </c>
      <c r="C116" s="6">
        <v>108</v>
      </c>
      <c r="D116" s="29">
        <f t="shared" si="32"/>
        <v>32</v>
      </c>
      <c r="E116" s="29">
        <f t="shared" si="37"/>
        <v>3456</v>
      </c>
      <c r="F116" s="29">
        <f t="shared" si="33"/>
        <v>-2245</v>
      </c>
      <c r="G116" s="34">
        <f>+Inputs!$D$3</f>
        <v>0.37951000000000001</v>
      </c>
      <c r="I116" s="27">
        <f t="shared" si="38"/>
        <v>5701</v>
      </c>
      <c r="K116" s="27">
        <f t="shared" si="34"/>
        <v>32</v>
      </c>
      <c r="L116" s="27">
        <f t="shared" si="39"/>
        <v>3456</v>
      </c>
      <c r="M116" s="27">
        <f t="shared" si="35"/>
        <v>12.14432</v>
      </c>
      <c r="N116" s="27">
        <f t="shared" si="36"/>
        <v>12.14432</v>
      </c>
      <c r="O116" s="27">
        <f t="shared" si="40"/>
        <v>-851.96149999999818</v>
      </c>
      <c r="P116" s="27">
        <f t="shared" si="41"/>
        <v>851.96149999999818</v>
      </c>
    </row>
    <row r="117" spans="1:16">
      <c r="A117" s="31">
        <v>39264</v>
      </c>
      <c r="C117" s="6">
        <v>109</v>
      </c>
      <c r="D117" s="29">
        <f t="shared" si="32"/>
        <v>32</v>
      </c>
      <c r="E117" s="29">
        <f t="shared" si="37"/>
        <v>3488</v>
      </c>
      <c r="F117" s="29">
        <f t="shared" si="33"/>
        <v>-2213</v>
      </c>
      <c r="G117" s="34">
        <f>+Inputs!$D$3</f>
        <v>0.37951000000000001</v>
      </c>
      <c r="I117" s="27">
        <f t="shared" si="38"/>
        <v>5701</v>
      </c>
      <c r="K117" s="27">
        <f t="shared" si="34"/>
        <v>32</v>
      </c>
      <c r="L117" s="27">
        <f t="shared" si="39"/>
        <v>3488</v>
      </c>
      <c r="M117" s="27">
        <f t="shared" si="35"/>
        <v>12.14432</v>
      </c>
      <c r="N117" s="27">
        <f t="shared" si="36"/>
        <v>12.14432</v>
      </c>
      <c r="O117" s="27">
        <f t="shared" si="40"/>
        <v>-839.81717999999819</v>
      </c>
      <c r="P117" s="27">
        <f t="shared" si="41"/>
        <v>839.81717999999819</v>
      </c>
    </row>
    <row r="118" spans="1:16">
      <c r="A118" s="30">
        <v>39295</v>
      </c>
      <c r="C118" s="6">
        <v>110</v>
      </c>
      <c r="D118" s="29">
        <f t="shared" si="32"/>
        <v>32</v>
      </c>
      <c r="E118" s="29">
        <f t="shared" si="37"/>
        <v>3520</v>
      </c>
      <c r="F118" s="29">
        <f t="shared" si="33"/>
        <v>-2181</v>
      </c>
      <c r="G118" s="34">
        <f>+Inputs!$D$3</f>
        <v>0.37951000000000001</v>
      </c>
      <c r="I118" s="27">
        <f t="shared" si="38"/>
        <v>5701</v>
      </c>
      <c r="K118" s="27">
        <f t="shared" si="34"/>
        <v>32</v>
      </c>
      <c r="L118" s="27">
        <f t="shared" si="39"/>
        <v>3520</v>
      </c>
      <c r="M118" s="27">
        <f t="shared" si="35"/>
        <v>12.14432</v>
      </c>
      <c r="N118" s="27">
        <f t="shared" si="36"/>
        <v>12.14432</v>
      </c>
      <c r="O118" s="27">
        <f t="shared" si="40"/>
        <v>-827.6728599999982</v>
      </c>
      <c r="P118" s="27">
        <f t="shared" si="41"/>
        <v>827.6728599999982</v>
      </c>
    </row>
    <row r="119" spans="1:16">
      <c r="A119" s="31">
        <v>39326</v>
      </c>
      <c r="C119" s="6">
        <v>111</v>
      </c>
      <c r="D119" s="29">
        <f t="shared" si="32"/>
        <v>32</v>
      </c>
      <c r="E119" s="29">
        <f t="shared" si="37"/>
        <v>3552</v>
      </c>
      <c r="F119" s="29">
        <f t="shared" si="33"/>
        <v>-2149</v>
      </c>
      <c r="G119" s="34">
        <f>+Inputs!$D$3</f>
        <v>0.37951000000000001</v>
      </c>
      <c r="I119" s="27">
        <f t="shared" si="38"/>
        <v>5701</v>
      </c>
      <c r="K119" s="27">
        <f t="shared" si="34"/>
        <v>32</v>
      </c>
      <c r="L119" s="27">
        <f t="shared" si="39"/>
        <v>3552</v>
      </c>
      <c r="M119" s="27">
        <f t="shared" si="35"/>
        <v>12.14432</v>
      </c>
      <c r="N119" s="27">
        <f t="shared" si="36"/>
        <v>12.14432</v>
      </c>
      <c r="O119" s="27">
        <f t="shared" si="40"/>
        <v>-815.5285399999982</v>
      </c>
      <c r="P119" s="27">
        <f t="shared" si="41"/>
        <v>815.5285399999982</v>
      </c>
    </row>
    <row r="120" spans="1:16">
      <c r="A120" s="30">
        <v>39356</v>
      </c>
      <c r="C120" s="6">
        <v>112</v>
      </c>
      <c r="D120" s="29">
        <f t="shared" si="32"/>
        <v>32</v>
      </c>
      <c r="E120" s="29">
        <f t="shared" si="37"/>
        <v>3584</v>
      </c>
      <c r="F120" s="29">
        <f t="shared" si="33"/>
        <v>-2117</v>
      </c>
      <c r="G120" s="34">
        <f>+Inputs!$D$3</f>
        <v>0.37951000000000001</v>
      </c>
      <c r="I120" s="27">
        <f t="shared" si="38"/>
        <v>5701</v>
      </c>
      <c r="K120" s="27">
        <f t="shared" si="34"/>
        <v>32</v>
      </c>
      <c r="L120" s="27">
        <f t="shared" si="39"/>
        <v>3584</v>
      </c>
      <c r="M120" s="27">
        <f t="shared" si="35"/>
        <v>12.14432</v>
      </c>
      <c r="N120" s="27">
        <f t="shared" si="36"/>
        <v>12.14432</v>
      </c>
      <c r="O120" s="27">
        <f t="shared" si="40"/>
        <v>-803.38421999999821</v>
      </c>
      <c r="P120" s="27">
        <f t="shared" si="41"/>
        <v>803.38421999999821</v>
      </c>
    </row>
    <row r="121" spans="1:16">
      <c r="A121" s="31">
        <v>39387</v>
      </c>
      <c r="C121" s="6">
        <v>113</v>
      </c>
      <c r="D121" s="29">
        <f t="shared" si="32"/>
        <v>32</v>
      </c>
      <c r="E121" s="29">
        <f t="shared" si="37"/>
        <v>3616</v>
      </c>
      <c r="F121" s="29">
        <f t="shared" si="33"/>
        <v>-2085</v>
      </c>
      <c r="G121" s="34">
        <f>+Inputs!$D$3</f>
        <v>0.37951000000000001</v>
      </c>
      <c r="I121" s="27">
        <f t="shared" si="38"/>
        <v>5701</v>
      </c>
      <c r="K121" s="27">
        <f t="shared" si="34"/>
        <v>32</v>
      </c>
      <c r="L121" s="27">
        <f t="shared" si="39"/>
        <v>3616</v>
      </c>
      <c r="M121" s="27">
        <f t="shared" si="35"/>
        <v>12.14432</v>
      </c>
      <c r="N121" s="27">
        <f t="shared" si="36"/>
        <v>12.14432</v>
      </c>
      <c r="O121" s="27">
        <f t="shared" si="40"/>
        <v>-791.23989999999822</v>
      </c>
      <c r="P121" s="27">
        <f t="shared" si="41"/>
        <v>791.23989999999822</v>
      </c>
    </row>
    <row r="122" spans="1:16">
      <c r="A122" s="30">
        <v>39417</v>
      </c>
      <c r="C122" s="6">
        <v>114</v>
      </c>
      <c r="D122" s="29">
        <f t="shared" si="32"/>
        <v>32</v>
      </c>
      <c r="E122" s="29">
        <f t="shared" si="37"/>
        <v>3648</v>
      </c>
      <c r="F122" s="29">
        <f t="shared" si="33"/>
        <v>-2053</v>
      </c>
      <c r="G122" s="34">
        <f>+Inputs!$D$3</f>
        <v>0.37951000000000001</v>
      </c>
      <c r="I122" s="27">
        <f t="shared" si="38"/>
        <v>5701</v>
      </c>
      <c r="K122" s="27">
        <f t="shared" si="34"/>
        <v>32</v>
      </c>
      <c r="L122" s="27">
        <f t="shared" si="39"/>
        <v>3648</v>
      </c>
      <c r="M122" s="27">
        <f t="shared" si="35"/>
        <v>12.14432</v>
      </c>
      <c r="N122" s="27">
        <f t="shared" si="36"/>
        <v>12.14432</v>
      </c>
      <c r="O122" s="27">
        <f t="shared" si="40"/>
        <v>-779.09557999999822</v>
      </c>
      <c r="P122" s="27">
        <f t="shared" si="41"/>
        <v>779.09557999999822</v>
      </c>
    </row>
    <row r="123" spans="1:16">
      <c r="A123" s="31">
        <v>39448</v>
      </c>
      <c r="C123" s="6">
        <v>115</v>
      </c>
      <c r="D123" s="29">
        <f t="shared" si="32"/>
        <v>32</v>
      </c>
      <c r="E123" s="29">
        <f t="shared" si="37"/>
        <v>3680</v>
      </c>
      <c r="F123" s="29">
        <f t="shared" si="33"/>
        <v>-2021</v>
      </c>
      <c r="G123" s="34">
        <f>+Inputs!$D$3</f>
        <v>0.37951000000000001</v>
      </c>
      <c r="I123" s="27">
        <f t="shared" si="38"/>
        <v>5701</v>
      </c>
      <c r="K123" s="27">
        <f t="shared" si="34"/>
        <v>32</v>
      </c>
      <c r="L123" s="27">
        <f t="shared" si="39"/>
        <v>3680</v>
      </c>
      <c r="M123" s="27">
        <f t="shared" si="35"/>
        <v>12.14432</v>
      </c>
      <c r="N123" s="27">
        <f t="shared" si="36"/>
        <v>12.14432</v>
      </c>
      <c r="O123" s="27">
        <f t="shared" si="40"/>
        <v>-766.95125999999823</v>
      </c>
      <c r="P123" s="27">
        <f t="shared" si="41"/>
        <v>766.95125999999823</v>
      </c>
    </row>
    <row r="124" spans="1:16">
      <c r="A124" s="30">
        <v>39479</v>
      </c>
      <c r="C124" s="6">
        <v>116</v>
      </c>
      <c r="D124" s="29">
        <f t="shared" si="32"/>
        <v>32</v>
      </c>
      <c r="E124" s="29">
        <f t="shared" si="37"/>
        <v>3712</v>
      </c>
      <c r="F124" s="29">
        <f t="shared" si="33"/>
        <v>-1989</v>
      </c>
      <c r="G124" s="34">
        <f>+Inputs!$D$3</f>
        <v>0.37951000000000001</v>
      </c>
      <c r="I124" s="27">
        <f t="shared" si="38"/>
        <v>5701</v>
      </c>
      <c r="K124" s="27">
        <f t="shared" si="34"/>
        <v>32</v>
      </c>
      <c r="L124" s="27">
        <f t="shared" si="39"/>
        <v>3712</v>
      </c>
      <c r="M124" s="27">
        <f t="shared" si="35"/>
        <v>12.14432</v>
      </c>
      <c r="N124" s="27">
        <f t="shared" si="36"/>
        <v>12.14432</v>
      </c>
      <c r="O124" s="27">
        <f t="shared" si="40"/>
        <v>-754.80693999999824</v>
      </c>
      <c r="P124" s="27">
        <f t="shared" si="41"/>
        <v>754.80693999999824</v>
      </c>
    </row>
    <row r="125" spans="1:16">
      <c r="A125" s="31">
        <v>39508</v>
      </c>
      <c r="C125" s="6">
        <v>117</v>
      </c>
      <c r="D125" s="29">
        <f t="shared" si="32"/>
        <v>32</v>
      </c>
      <c r="E125" s="29">
        <f t="shared" si="37"/>
        <v>3744</v>
      </c>
      <c r="F125" s="29">
        <f t="shared" si="33"/>
        <v>-1957</v>
      </c>
      <c r="G125" s="34">
        <f>+Inputs!$D$3</f>
        <v>0.37951000000000001</v>
      </c>
      <c r="I125" s="27">
        <f t="shared" si="38"/>
        <v>5701</v>
      </c>
      <c r="K125" s="27">
        <f t="shared" si="34"/>
        <v>32</v>
      </c>
      <c r="L125" s="27">
        <f t="shared" si="39"/>
        <v>3744</v>
      </c>
      <c r="M125" s="27">
        <f t="shared" si="35"/>
        <v>12.14432</v>
      </c>
      <c r="N125" s="27">
        <f t="shared" si="36"/>
        <v>12.14432</v>
      </c>
      <c r="O125" s="27">
        <f t="shared" si="40"/>
        <v>-742.66261999999824</v>
      </c>
      <c r="P125" s="27">
        <f t="shared" si="41"/>
        <v>742.66261999999824</v>
      </c>
    </row>
    <row r="126" spans="1:16">
      <c r="A126" s="30">
        <v>39539</v>
      </c>
      <c r="C126" s="6">
        <v>118</v>
      </c>
      <c r="D126" s="29">
        <f t="shared" si="32"/>
        <v>32</v>
      </c>
      <c r="E126" s="29">
        <f t="shared" si="37"/>
        <v>3776</v>
      </c>
      <c r="F126" s="29">
        <f t="shared" si="33"/>
        <v>-1925</v>
      </c>
      <c r="G126" s="34">
        <f>+Inputs!$D$3</f>
        <v>0.37951000000000001</v>
      </c>
      <c r="I126" s="27">
        <f t="shared" si="38"/>
        <v>5701</v>
      </c>
      <c r="K126" s="27">
        <f t="shared" si="34"/>
        <v>32</v>
      </c>
      <c r="L126" s="27">
        <f t="shared" si="39"/>
        <v>3776</v>
      </c>
      <c r="M126" s="27">
        <f t="shared" si="35"/>
        <v>12.14432</v>
      </c>
      <c r="N126" s="27">
        <f t="shared" si="36"/>
        <v>12.14432</v>
      </c>
      <c r="O126" s="27">
        <f t="shared" si="40"/>
        <v>-730.51829999999825</v>
      </c>
      <c r="P126" s="27">
        <f t="shared" si="41"/>
        <v>730.51829999999825</v>
      </c>
    </row>
    <row r="127" spans="1:16">
      <c r="A127" s="31">
        <v>39569</v>
      </c>
      <c r="C127" s="6">
        <v>119</v>
      </c>
      <c r="D127" s="29">
        <f t="shared" si="32"/>
        <v>32</v>
      </c>
      <c r="E127" s="29">
        <f t="shared" si="37"/>
        <v>3808</v>
      </c>
      <c r="F127" s="29">
        <f t="shared" si="33"/>
        <v>-1893</v>
      </c>
      <c r="G127" s="34">
        <f>+Inputs!$D$3</f>
        <v>0.37951000000000001</v>
      </c>
      <c r="I127" s="27">
        <f t="shared" si="38"/>
        <v>5701</v>
      </c>
      <c r="K127" s="27">
        <f t="shared" si="34"/>
        <v>32</v>
      </c>
      <c r="L127" s="27">
        <f t="shared" si="39"/>
        <v>3808</v>
      </c>
      <c r="M127" s="27">
        <f t="shared" si="35"/>
        <v>12.14432</v>
      </c>
      <c r="N127" s="27">
        <f t="shared" si="36"/>
        <v>12.14432</v>
      </c>
      <c r="O127" s="27">
        <f t="shared" si="40"/>
        <v>-718.37397999999826</v>
      </c>
      <c r="P127" s="27">
        <f t="shared" si="41"/>
        <v>718.37397999999826</v>
      </c>
    </row>
    <row r="128" spans="1:16">
      <c r="A128" s="30">
        <v>39600</v>
      </c>
      <c r="C128" s="6">
        <v>120</v>
      </c>
      <c r="D128" s="29">
        <f t="shared" si="32"/>
        <v>32</v>
      </c>
      <c r="E128" s="29">
        <f t="shared" si="37"/>
        <v>3840</v>
      </c>
      <c r="F128" s="29">
        <f t="shared" si="33"/>
        <v>-1861</v>
      </c>
      <c r="G128" s="34">
        <f>+Inputs!$D$3</f>
        <v>0.37951000000000001</v>
      </c>
      <c r="I128" s="27">
        <f t="shared" si="38"/>
        <v>5701</v>
      </c>
      <c r="K128" s="27">
        <f t="shared" si="34"/>
        <v>32</v>
      </c>
      <c r="L128" s="27">
        <f t="shared" si="39"/>
        <v>3840</v>
      </c>
      <c r="M128" s="27">
        <f t="shared" si="35"/>
        <v>12.14432</v>
      </c>
      <c r="N128" s="27">
        <f t="shared" si="36"/>
        <v>12.14432</v>
      </c>
      <c r="O128" s="27">
        <f t="shared" si="40"/>
        <v>-706.22965999999826</v>
      </c>
      <c r="P128" s="27">
        <f t="shared" si="41"/>
        <v>706.22965999999826</v>
      </c>
    </row>
    <row r="129" spans="1:16">
      <c r="A129" s="31">
        <v>39630</v>
      </c>
      <c r="C129" s="6">
        <v>121</v>
      </c>
      <c r="D129" s="29">
        <f t="shared" si="32"/>
        <v>32</v>
      </c>
      <c r="E129" s="29">
        <f t="shared" si="37"/>
        <v>3872</v>
      </c>
      <c r="F129" s="29">
        <f t="shared" si="33"/>
        <v>-1829</v>
      </c>
      <c r="G129" s="34">
        <f>+Inputs!$D$3</f>
        <v>0.37951000000000001</v>
      </c>
      <c r="I129" s="27">
        <f t="shared" si="38"/>
        <v>5701</v>
      </c>
      <c r="K129" s="27">
        <f t="shared" si="34"/>
        <v>32</v>
      </c>
      <c r="L129" s="27">
        <f t="shared" si="39"/>
        <v>3872</v>
      </c>
      <c r="M129" s="27">
        <f t="shared" si="35"/>
        <v>12.14432</v>
      </c>
      <c r="N129" s="27">
        <f t="shared" si="36"/>
        <v>12.14432</v>
      </c>
      <c r="O129" s="27">
        <f t="shared" si="40"/>
        <v>-694.08533999999827</v>
      </c>
      <c r="P129" s="27">
        <f t="shared" si="41"/>
        <v>694.08533999999827</v>
      </c>
    </row>
    <row r="130" spans="1:16">
      <c r="A130" s="30">
        <v>39661</v>
      </c>
      <c r="C130" s="6">
        <v>122</v>
      </c>
      <c r="D130" s="29">
        <f t="shared" si="32"/>
        <v>32</v>
      </c>
      <c r="E130" s="29">
        <f t="shared" si="37"/>
        <v>3904</v>
      </c>
      <c r="F130" s="29">
        <f t="shared" si="33"/>
        <v>-1797</v>
      </c>
      <c r="G130" s="34">
        <f>+Inputs!$D$3</f>
        <v>0.37951000000000001</v>
      </c>
      <c r="I130" s="27">
        <f t="shared" si="38"/>
        <v>5701</v>
      </c>
      <c r="K130" s="27">
        <f t="shared" si="34"/>
        <v>32</v>
      </c>
      <c r="L130" s="27">
        <f t="shared" si="39"/>
        <v>3904</v>
      </c>
      <c r="M130" s="27">
        <f t="shared" si="35"/>
        <v>12.14432</v>
      </c>
      <c r="N130" s="27">
        <f t="shared" si="36"/>
        <v>12.14432</v>
      </c>
      <c r="O130" s="27">
        <f t="shared" si="40"/>
        <v>-681.94101999999828</v>
      </c>
      <c r="P130" s="27">
        <f t="shared" si="41"/>
        <v>681.94101999999828</v>
      </c>
    </row>
    <row r="131" spans="1:16">
      <c r="A131" s="31">
        <v>39692</v>
      </c>
      <c r="C131" s="6">
        <v>123</v>
      </c>
      <c r="D131" s="29">
        <f t="shared" si="32"/>
        <v>32</v>
      </c>
      <c r="E131" s="29">
        <f t="shared" si="37"/>
        <v>3936</v>
      </c>
      <c r="F131" s="29">
        <f t="shared" si="33"/>
        <v>-1765</v>
      </c>
      <c r="G131" s="34">
        <f>+Inputs!$D$3</f>
        <v>0.37951000000000001</v>
      </c>
      <c r="I131" s="27">
        <f t="shared" si="38"/>
        <v>5701</v>
      </c>
      <c r="K131" s="27">
        <f t="shared" si="34"/>
        <v>32</v>
      </c>
      <c r="L131" s="27">
        <f t="shared" si="39"/>
        <v>3936</v>
      </c>
      <c r="M131" s="27">
        <f t="shared" si="35"/>
        <v>12.14432</v>
      </c>
      <c r="N131" s="27">
        <f t="shared" si="36"/>
        <v>12.14432</v>
      </c>
      <c r="O131" s="27">
        <f t="shared" si="40"/>
        <v>-669.79669999999828</v>
      </c>
      <c r="P131" s="27">
        <f t="shared" si="41"/>
        <v>669.79669999999828</v>
      </c>
    </row>
    <row r="132" spans="1:16">
      <c r="A132" s="30">
        <v>39722</v>
      </c>
      <c r="C132" s="6">
        <v>124</v>
      </c>
      <c r="D132" s="29">
        <f t="shared" si="32"/>
        <v>32</v>
      </c>
      <c r="E132" s="29">
        <f t="shared" si="37"/>
        <v>3968</v>
      </c>
      <c r="F132" s="29">
        <f t="shared" si="33"/>
        <v>-1733</v>
      </c>
      <c r="G132" s="34">
        <f>+Inputs!$D$3</f>
        <v>0.37951000000000001</v>
      </c>
      <c r="I132" s="27">
        <f t="shared" si="38"/>
        <v>5701</v>
      </c>
      <c r="K132" s="27">
        <f t="shared" si="34"/>
        <v>32</v>
      </c>
      <c r="L132" s="27">
        <f t="shared" si="39"/>
        <v>3968</v>
      </c>
      <c r="M132" s="27">
        <f t="shared" si="35"/>
        <v>12.14432</v>
      </c>
      <c r="N132" s="27">
        <f t="shared" si="36"/>
        <v>12.14432</v>
      </c>
      <c r="O132" s="27">
        <f t="shared" si="40"/>
        <v>-657.65237999999829</v>
      </c>
      <c r="P132" s="27">
        <f t="shared" si="41"/>
        <v>657.65237999999829</v>
      </c>
    </row>
    <row r="133" spans="1:16">
      <c r="A133" s="31">
        <v>39753</v>
      </c>
      <c r="C133" s="6">
        <v>125</v>
      </c>
      <c r="D133" s="29">
        <f t="shared" si="32"/>
        <v>32</v>
      </c>
      <c r="E133" s="29">
        <f t="shared" si="37"/>
        <v>4000</v>
      </c>
      <c r="F133" s="29">
        <f t="shared" si="33"/>
        <v>-1701</v>
      </c>
      <c r="G133" s="34">
        <f>+Inputs!$D$3</f>
        <v>0.37951000000000001</v>
      </c>
      <c r="I133" s="27">
        <f t="shared" si="38"/>
        <v>5701</v>
      </c>
      <c r="K133" s="27">
        <f t="shared" si="34"/>
        <v>32</v>
      </c>
      <c r="L133" s="27">
        <f t="shared" si="39"/>
        <v>4000</v>
      </c>
      <c r="M133" s="27">
        <f t="shared" si="35"/>
        <v>12.14432</v>
      </c>
      <c r="N133" s="27">
        <f t="shared" si="36"/>
        <v>12.14432</v>
      </c>
      <c r="O133" s="27">
        <f t="shared" si="40"/>
        <v>-645.5080599999983</v>
      </c>
      <c r="P133" s="27">
        <f t="shared" si="41"/>
        <v>645.5080599999983</v>
      </c>
    </row>
    <row r="134" spans="1:16">
      <c r="A134" s="30">
        <v>39783</v>
      </c>
      <c r="C134" s="6">
        <v>126</v>
      </c>
      <c r="D134" s="29">
        <f t="shared" si="32"/>
        <v>32</v>
      </c>
      <c r="E134" s="29">
        <f t="shared" si="37"/>
        <v>4032</v>
      </c>
      <c r="F134" s="29">
        <f t="shared" si="33"/>
        <v>-1669</v>
      </c>
      <c r="G134" s="34">
        <f>+Inputs!$D$3</f>
        <v>0.37951000000000001</v>
      </c>
      <c r="I134" s="27">
        <f t="shared" si="38"/>
        <v>5701</v>
      </c>
      <c r="K134" s="27">
        <f t="shared" si="34"/>
        <v>32</v>
      </c>
      <c r="L134" s="27">
        <f t="shared" si="39"/>
        <v>4032</v>
      </c>
      <c r="M134" s="27">
        <f t="shared" si="35"/>
        <v>12.14432</v>
      </c>
      <c r="N134" s="27">
        <f t="shared" si="36"/>
        <v>12.14432</v>
      </c>
      <c r="O134" s="27">
        <f t="shared" si="40"/>
        <v>-633.3637399999983</v>
      </c>
      <c r="P134" s="27">
        <f t="shared" si="41"/>
        <v>633.3637399999983</v>
      </c>
    </row>
    <row r="135" spans="1:16">
      <c r="A135" s="31">
        <v>39814</v>
      </c>
      <c r="C135" s="6">
        <v>127</v>
      </c>
      <c r="D135" s="29">
        <f t="shared" si="32"/>
        <v>32</v>
      </c>
      <c r="E135" s="29">
        <f t="shared" si="37"/>
        <v>4064</v>
      </c>
      <c r="F135" s="29">
        <f t="shared" si="33"/>
        <v>-1637</v>
      </c>
      <c r="G135" s="34">
        <f>+Inputs!$D$3</f>
        <v>0.37951000000000001</v>
      </c>
      <c r="I135" s="27">
        <f t="shared" si="38"/>
        <v>5701</v>
      </c>
      <c r="K135" s="27">
        <f t="shared" si="34"/>
        <v>32</v>
      </c>
      <c r="L135" s="27">
        <f t="shared" si="39"/>
        <v>4064</v>
      </c>
      <c r="M135" s="27">
        <f t="shared" si="35"/>
        <v>12.14432</v>
      </c>
      <c r="N135" s="27">
        <f t="shared" si="36"/>
        <v>12.14432</v>
      </c>
      <c r="O135" s="27">
        <f t="shared" si="40"/>
        <v>-621.21941999999831</v>
      </c>
      <c r="P135" s="27">
        <f t="shared" si="41"/>
        <v>621.21941999999831</v>
      </c>
    </row>
    <row r="136" spans="1:16">
      <c r="A136" s="30">
        <v>39845</v>
      </c>
      <c r="C136" s="6">
        <v>128</v>
      </c>
      <c r="D136" s="29">
        <f t="shared" si="32"/>
        <v>32</v>
      </c>
      <c r="E136" s="29">
        <f t="shared" si="37"/>
        <v>4096</v>
      </c>
      <c r="F136" s="29">
        <f t="shared" si="33"/>
        <v>-1605</v>
      </c>
      <c r="G136" s="34">
        <f>+Inputs!$D$3</f>
        <v>0.37951000000000001</v>
      </c>
      <c r="I136" s="27">
        <f t="shared" si="38"/>
        <v>5701</v>
      </c>
      <c r="K136" s="27">
        <f t="shared" si="34"/>
        <v>32</v>
      </c>
      <c r="L136" s="27">
        <f t="shared" si="39"/>
        <v>4096</v>
      </c>
      <c r="M136" s="27">
        <f t="shared" si="35"/>
        <v>12.14432</v>
      </c>
      <c r="N136" s="27">
        <f t="shared" si="36"/>
        <v>12.14432</v>
      </c>
      <c r="O136" s="27">
        <f t="shared" si="40"/>
        <v>-609.07509999999832</v>
      </c>
      <c r="P136" s="27">
        <f t="shared" si="41"/>
        <v>609.07509999999832</v>
      </c>
    </row>
    <row r="137" spans="1:16">
      <c r="A137" s="31">
        <v>39873</v>
      </c>
      <c r="C137" s="6">
        <v>129</v>
      </c>
      <c r="D137" s="29">
        <f t="shared" ref="D137:D146" si="42">ROUND(-(+$B$9/180)*1,0)</f>
        <v>32</v>
      </c>
      <c r="E137" s="29">
        <f t="shared" si="37"/>
        <v>4128</v>
      </c>
      <c r="F137" s="29">
        <f t="shared" ref="F137:F168" si="43">$B$9+E137</f>
        <v>-1573</v>
      </c>
      <c r="G137" s="34">
        <f>+Inputs!$D$3</f>
        <v>0.37951000000000001</v>
      </c>
      <c r="I137" s="27">
        <f t="shared" si="38"/>
        <v>5701</v>
      </c>
      <c r="K137" s="27">
        <f t="shared" ref="K137:K168" si="44">D137</f>
        <v>32</v>
      </c>
      <c r="L137" s="27">
        <f t="shared" si="39"/>
        <v>4128</v>
      </c>
      <c r="M137" s="27">
        <f t="shared" ref="M137:M168" si="45">K137*G137</f>
        <v>12.14432</v>
      </c>
      <c r="N137" s="27">
        <f t="shared" ref="N137:N168" si="46">M137-J137</f>
        <v>12.14432</v>
      </c>
      <c r="O137" s="27">
        <f t="shared" si="40"/>
        <v>-596.93077999999832</v>
      </c>
      <c r="P137" s="27">
        <f t="shared" si="41"/>
        <v>596.93077999999832</v>
      </c>
    </row>
    <row r="138" spans="1:16">
      <c r="A138" s="30">
        <v>39904</v>
      </c>
      <c r="C138" s="6">
        <v>130</v>
      </c>
      <c r="D138" s="29">
        <f t="shared" si="42"/>
        <v>32</v>
      </c>
      <c r="E138" s="29">
        <f t="shared" ref="E138:E169" si="47">+E137+D138</f>
        <v>4160</v>
      </c>
      <c r="F138" s="29">
        <f t="shared" si="43"/>
        <v>-1541</v>
      </c>
      <c r="G138" s="34">
        <f>+Inputs!$D$3</f>
        <v>0.37951000000000001</v>
      </c>
      <c r="I138" s="27">
        <f t="shared" ref="I138:I169" si="48">+I137+H138</f>
        <v>5701</v>
      </c>
      <c r="K138" s="27">
        <f t="shared" si="44"/>
        <v>32</v>
      </c>
      <c r="L138" s="27">
        <f t="shared" ref="L138:L169" si="49">+L137+K138</f>
        <v>4160</v>
      </c>
      <c r="M138" s="27">
        <f t="shared" si="45"/>
        <v>12.14432</v>
      </c>
      <c r="N138" s="27">
        <f t="shared" si="46"/>
        <v>12.14432</v>
      </c>
      <c r="O138" s="27">
        <f t="shared" ref="O138:O169" si="50">+O137+N138</f>
        <v>-584.78645999999833</v>
      </c>
      <c r="P138" s="27">
        <f t="shared" ref="P138:P169" si="51">P137-N138</f>
        <v>584.78645999999833</v>
      </c>
    </row>
    <row r="139" spans="1:16">
      <c r="A139" s="31">
        <v>39934</v>
      </c>
      <c r="C139" s="6">
        <v>131</v>
      </c>
      <c r="D139" s="29">
        <f t="shared" si="42"/>
        <v>32</v>
      </c>
      <c r="E139" s="29">
        <f t="shared" si="47"/>
        <v>4192</v>
      </c>
      <c r="F139" s="29">
        <f t="shared" si="43"/>
        <v>-1509</v>
      </c>
      <c r="G139" s="34">
        <f>+Inputs!$D$3</f>
        <v>0.37951000000000001</v>
      </c>
      <c r="I139" s="27">
        <f t="shared" si="48"/>
        <v>5701</v>
      </c>
      <c r="K139" s="27">
        <f t="shared" si="44"/>
        <v>32</v>
      </c>
      <c r="L139" s="27">
        <f t="shared" si="49"/>
        <v>4192</v>
      </c>
      <c r="M139" s="27">
        <f t="shared" si="45"/>
        <v>12.14432</v>
      </c>
      <c r="N139" s="27">
        <f t="shared" si="46"/>
        <v>12.14432</v>
      </c>
      <c r="O139" s="27">
        <f t="shared" si="50"/>
        <v>-572.64213999999834</v>
      </c>
      <c r="P139" s="27">
        <f t="shared" si="51"/>
        <v>572.64213999999834</v>
      </c>
    </row>
    <row r="140" spans="1:16">
      <c r="A140" s="30">
        <v>39965</v>
      </c>
      <c r="C140" s="6">
        <v>132</v>
      </c>
      <c r="D140" s="29">
        <f t="shared" si="42"/>
        <v>32</v>
      </c>
      <c r="E140" s="29">
        <f t="shared" si="47"/>
        <v>4224</v>
      </c>
      <c r="F140" s="29">
        <f t="shared" si="43"/>
        <v>-1477</v>
      </c>
      <c r="G140" s="34">
        <f>+Inputs!$D$3</f>
        <v>0.37951000000000001</v>
      </c>
      <c r="I140" s="27">
        <f t="shared" si="48"/>
        <v>5701</v>
      </c>
      <c r="K140" s="27">
        <f t="shared" si="44"/>
        <v>32</v>
      </c>
      <c r="L140" s="27">
        <f t="shared" si="49"/>
        <v>4224</v>
      </c>
      <c r="M140" s="27">
        <f t="shared" si="45"/>
        <v>12.14432</v>
      </c>
      <c r="N140" s="27">
        <f t="shared" si="46"/>
        <v>12.14432</v>
      </c>
      <c r="O140" s="27">
        <f t="shared" si="50"/>
        <v>-560.49781999999834</v>
      </c>
      <c r="P140" s="27">
        <f t="shared" si="51"/>
        <v>560.49781999999834</v>
      </c>
    </row>
    <row r="141" spans="1:16">
      <c r="A141" s="31">
        <v>39995</v>
      </c>
      <c r="C141" s="6">
        <v>133</v>
      </c>
      <c r="D141" s="29">
        <f t="shared" si="42"/>
        <v>32</v>
      </c>
      <c r="E141" s="29">
        <f t="shared" si="47"/>
        <v>4256</v>
      </c>
      <c r="F141" s="29">
        <f t="shared" si="43"/>
        <v>-1445</v>
      </c>
      <c r="G141" s="34">
        <f>+Inputs!$D$3</f>
        <v>0.37951000000000001</v>
      </c>
      <c r="I141" s="27">
        <f t="shared" si="48"/>
        <v>5701</v>
      </c>
      <c r="K141" s="27">
        <f t="shared" si="44"/>
        <v>32</v>
      </c>
      <c r="L141" s="27">
        <f t="shared" si="49"/>
        <v>4256</v>
      </c>
      <c r="M141" s="27">
        <f t="shared" si="45"/>
        <v>12.14432</v>
      </c>
      <c r="N141" s="27">
        <f t="shared" si="46"/>
        <v>12.14432</v>
      </c>
      <c r="O141" s="27">
        <f t="shared" si="50"/>
        <v>-548.35349999999835</v>
      </c>
      <c r="P141" s="27">
        <f t="shared" si="51"/>
        <v>548.35349999999835</v>
      </c>
    </row>
    <row r="142" spans="1:16">
      <c r="A142" s="30">
        <v>40026</v>
      </c>
      <c r="C142" s="6">
        <v>134</v>
      </c>
      <c r="D142" s="29">
        <f t="shared" si="42"/>
        <v>32</v>
      </c>
      <c r="E142" s="29">
        <f t="shared" si="47"/>
        <v>4288</v>
      </c>
      <c r="F142" s="29">
        <f t="shared" si="43"/>
        <v>-1413</v>
      </c>
      <c r="G142" s="34">
        <f>+Inputs!$D$3</f>
        <v>0.37951000000000001</v>
      </c>
      <c r="I142" s="27">
        <f t="shared" si="48"/>
        <v>5701</v>
      </c>
      <c r="K142" s="27">
        <f t="shared" si="44"/>
        <v>32</v>
      </c>
      <c r="L142" s="27">
        <f t="shared" si="49"/>
        <v>4288</v>
      </c>
      <c r="M142" s="27">
        <f t="shared" si="45"/>
        <v>12.14432</v>
      </c>
      <c r="N142" s="27">
        <f t="shared" si="46"/>
        <v>12.14432</v>
      </c>
      <c r="O142" s="27">
        <f t="shared" si="50"/>
        <v>-536.20917999999836</v>
      </c>
      <c r="P142" s="27">
        <f t="shared" si="51"/>
        <v>536.20917999999836</v>
      </c>
    </row>
    <row r="143" spans="1:16">
      <c r="A143" s="31">
        <v>40057</v>
      </c>
      <c r="C143" s="6">
        <v>135</v>
      </c>
      <c r="D143" s="29">
        <f t="shared" si="42"/>
        <v>32</v>
      </c>
      <c r="E143" s="29">
        <f t="shared" si="47"/>
        <v>4320</v>
      </c>
      <c r="F143" s="29">
        <f t="shared" si="43"/>
        <v>-1381</v>
      </c>
      <c r="G143" s="34">
        <f>+Inputs!$D$3</f>
        <v>0.37951000000000001</v>
      </c>
      <c r="I143" s="27">
        <f t="shared" si="48"/>
        <v>5701</v>
      </c>
      <c r="K143" s="27">
        <f t="shared" si="44"/>
        <v>32</v>
      </c>
      <c r="L143" s="27">
        <f t="shared" si="49"/>
        <v>4320</v>
      </c>
      <c r="M143" s="27">
        <f t="shared" si="45"/>
        <v>12.14432</v>
      </c>
      <c r="N143" s="27">
        <f t="shared" si="46"/>
        <v>12.14432</v>
      </c>
      <c r="O143" s="27">
        <f t="shared" si="50"/>
        <v>-524.06485999999836</v>
      </c>
      <c r="P143" s="27">
        <f t="shared" si="51"/>
        <v>524.06485999999836</v>
      </c>
    </row>
    <row r="144" spans="1:16">
      <c r="A144" s="30">
        <v>40087</v>
      </c>
      <c r="C144" s="6">
        <v>136</v>
      </c>
      <c r="D144" s="29">
        <f t="shared" si="42"/>
        <v>32</v>
      </c>
      <c r="E144" s="29">
        <f t="shared" si="47"/>
        <v>4352</v>
      </c>
      <c r="F144" s="29">
        <f t="shared" si="43"/>
        <v>-1349</v>
      </c>
      <c r="G144" s="34">
        <f>+Inputs!$D$3</f>
        <v>0.37951000000000001</v>
      </c>
      <c r="I144" s="27">
        <f t="shared" si="48"/>
        <v>5701</v>
      </c>
      <c r="K144" s="27">
        <f t="shared" si="44"/>
        <v>32</v>
      </c>
      <c r="L144" s="27">
        <f t="shared" si="49"/>
        <v>4352</v>
      </c>
      <c r="M144" s="27">
        <f t="shared" si="45"/>
        <v>12.14432</v>
      </c>
      <c r="N144" s="27">
        <f t="shared" si="46"/>
        <v>12.14432</v>
      </c>
      <c r="O144" s="27">
        <f t="shared" si="50"/>
        <v>-511.92053999999837</v>
      </c>
      <c r="P144" s="27">
        <f t="shared" si="51"/>
        <v>511.92053999999837</v>
      </c>
    </row>
    <row r="145" spans="1:19">
      <c r="A145" s="31">
        <v>40118</v>
      </c>
      <c r="C145" s="6">
        <v>137</v>
      </c>
      <c r="D145" s="29">
        <f t="shared" si="42"/>
        <v>32</v>
      </c>
      <c r="E145" s="29">
        <f t="shared" si="47"/>
        <v>4384</v>
      </c>
      <c r="F145" s="29">
        <f t="shared" si="43"/>
        <v>-1317</v>
      </c>
      <c r="G145" s="34">
        <f>+Inputs!$D$3</f>
        <v>0.37951000000000001</v>
      </c>
      <c r="I145" s="27">
        <f t="shared" si="48"/>
        <v>5701</v>
      </c>
      <c r="K145" s="27">
        <f t="shared" si="44"/>
        <v>32</v>
      </c>
      <c r="L145" s="27">
        <f t="shared" si="49"/>
        <v>4384</v>
      </c>
      <c r="M145" s="27">
        <f t="shared" si="45"/>
        <v>12.14432</v>
      </c>
      <c r="N145" s="27">
        <f t="shared" si="46"/>
        <v>12.14432</v>
      </c>
      <c r="O145" s="27">
        <f t="shared" si="50"/>
        <v>-499.77621999999837</v>
      </c>
      <c r="P145" s="27">
        <f t="shared" si="51"/>
        <v>499.77621999999837</v>
      </c>
    </row>
    <row r="146" spans="1:19">
      <c r="A146" s="30">
        <v>40148</v>
      </c>
      <c r="C146" s="6">
        <v>138</v>
      </c>
      <c r="D146" s="29">
        <f t="shared" si="42"/>
        <v>32</v>
      </c>
      <c r="E146" s="29">
        <f t="shared" si="47"/>
        <v>4416</v>
      </c>
      <c r="F146" s="29">
        <f t="shared" si="43"/>
        <v>-1285</v>
      </c>
      <c r="G146" s="34">
        <f>+Inputs!$D$3</f>
        <v>0.37951000000000001</v>
      </c>
      <c r="I146" s="27">
        <f t="shared" si="48"/>
        <v>5701</v>
      </c>
      <c r="K146" s="27">
        <f t="shared" si="44"/>
        <v>32</v>
      </c>
      <c r="L146" s="27">
        <f t="shared" si="49"/>
        <v>4416</v>
      </c>
      <c r="M146" s="27">
        <f t="shared" si="45"/>
        <v>12.14432</v>
      </c>
      <c r="N146" s="27">
        <f t="shared" si="46"/>
        <v>12.14432</v>
      </c>
      <c r="O146" s="27">
        <f t="shared" si="50"/>
        <v>-487.63189999999838</v>
      </c>
      <c r="P146" s="27">
        <f t="shared" si="51"/>
        <v>487.63189999999838</v>
      </c>
    </row>
    <row r="147" spans="1:19" s="237" customFormat="1">
      <c r="A147" s="243">
        <v>40179</v>
      </c>
      <c r="C147" s="238">
        <v>139</v>
      </c>
      <c r="D147" s="239">
        <f>ROUND(-($F$146/60)*1,0)</f>
        <v>21</v>
      </c>
      <c r="E147" s="239">
        <f t="shared" si="47"/>
        <v>4437</v>
      </c>
      <c r="F147" s="239">
        <f t="shared" si="43"/>
        <v>-1264</v>
      </c>
      <c r="G147" s="240">
        <f>+Inputs!$D$3</f>
        <v>0.37951000000000001</v>
      </c>
      <c r="I147" s="241">
        <f t="shared" si="48"/>
        <v>5701</v>
      </c>
      <c r="K147" s="241">
        <f t="shared" si="44"/>
        <v>21</v>
      </c>
      <c r="L147" s="241">
        <f t="shared" si="49"/>
        <v>4437</v>
      </c>
      <c r="M147" s="241">
        <f t="shared" si="45"/>
        <v>7.9697100000000001</v>
      </c>
      <c r="N147" s="241">
        <f t="shared" si="46"/>
        <v>7.9697100000000001</v>
      </c>
      <c r="O147" s="241">
        <f t="shared" si="50"/>
        <v>-479.66218999999836</v>
      </c>
      <c r="P147" s="241">
        <f t="shared" si="51"/>
        <v>479.66218999999836</v>
      </c>
      <c r="Q147" s="242"/>
      <c r="R147" s="242"/>
      <c r="S147" s="242"/>
    </row>
    <row r="148" spans="1:19" s="237" customFormat="1">
      <c r="A148" s="236">
        <v>40210</v>
      </c>
      <c r="C148" s="238">
        <v>140</v>
      </c>
      <c r="D148" s="239">
        <f t="shared" ref="D148:D207" si="52">ROUND(-($F$146/60)*1,0)</f>
        <v>21</v>
      </c>
      <c r="E148" s="239">
        <f t="shared" si="47"/>
        <v>4458</v>
      </c>
      <c r="F148" s="239">
        <f t="shared" si="43"/>
        <v>-1243</v>
      </c>
      <c r="G148" s="240">
        <f>+Inputs!$D$3</f>
        <v>0.37951000000000001</v>
      </c>
      <c r="I148" s="241">
        <f t="shared" si="48"/>
        <v>5701</v>
      </c>
      <c r="K148" s="241">
        <f t="shared" si="44"/>
        <v>21</v>
      </c>
      <c r="L148" s="241">
        <f t="shared" si="49"/>
        <v>4458</v>
      </c>
      <c r="M148" s="241">
        <f t="shared" si="45"/>
        <v>7.9697100000000001</v>
      </c>
      <c r="N148" s="241">
        <f t="shared" si="46"/>
        <v>7.9697100000000001</v>
      </c>
      <c r="O148" s="241">
        <f t="shared" si="50"/>
        <v>-471.69247999999834</v>
      </c>
      <c r="P148" s="241">
        <f t="shared" si="51"/>
        <v>471.69247999999834</v>
      </c>
      <c r="Q148" s="242"/>
      <c r="R148" s="242"/>
      <c r="S148" s="242"/>
    </row>
    <row r="149" spans="1:19" s="237" customFormat="1">
      <c r="A149" s="243">
        <v>40238</v>
      </c>
      <c r="C149" s="238">
        <v>141</v>
      </c>
      <c r="D149" s="239">
        <f t="shared" si="52"/>
        <v>21</v>
      </c>
      <c r="E149" s="239">
        <f t="shared" si="47"/>
        <v>4479</v>
      </c>
      <c r="F149" s="239">
        <f t="shared" si="43"/>
        <v>-1222</v>
      </c>
      <c r="G149" s="240">
        <f>+Inputs!$D$3</f>
        <v>0.37951000000000001</v>
      </c>
      <c r="I149" s="241">
        <f t="shared" si="48"/>
        <v>5701</v>
      </c>
      <c r="K149" s="241">
        <f t="shared" si="44"/>
        <v>21</v>
      </c>
      <c r="L149" s="241">
        <f t="shared" si="49"/>
        <v>4479</v>
      </c>
      <c r="M149" s="241">
        <f t="shared" si="45"/>
        <v>7.9697100000000001</v>
      </c>
      <c r="N149" s="241">
        <f t="shared" si="46"/>
        <v>7.9697100000000001</v>
      </c>
      <c r="O149" s="241">
        <f t="shared" si="50"/>
        <v>-463.72276999999832</v>
      </c>
      <c r="P149" s="241">
        <f t="shared" si="51"/>
        <v>463.72276999999832</v>
      </c>
      <c r="Q149" s="242"/>
      <c r="R149" s="242"/>
      <c r="S149" s="242"/>
    </row>
    <row r="150" spans="1:19" s="237" customFormat="1">
      <c r="A150" s="236">
        <v>40269</v>
      </c>
      <c r="C150" s="238">
        <v>142</v>
      </c>
      <c r="D150" s="239">
        <f t="shared" si="52"/>
        <v>21</v>
      </c>
      <c r="E150" s="239">
        <f t="shared" si="47"/>
        <v>4500</v>
      </c>
      <c r="F150" s="239">
        <f t="shared" si="43"/>
        <v>-1201</v>
      </c>
      <c r="G150" s="240">
        <f>+Inputs!$D$3</f>
        <v>0.37951000000000001</v>
      </c>
      <c r="I150" s="241">
        <f t="shared" si="48"/>
        <v>5701</v>
      </c>
      <c r="K150" s="241">
        <f t="shared" si="44"/>
        <v>21</v>
      </c>
      <c r="L150" s="241">
        <f t="shared" si="49"/>
        <v>4500</v>
      </c>
      <c r="M150" s="241">
        <f t="shared" si="45"/>
        <v>7.9697100000000001</v>
      </c>
      <c r="N150" s="241">
        <f t="shared" si="46"/>
        <v>7.9697100000000001</v>
      </c>
      <c r="O150" s="241">
        <f t="shared" si="50"/>
        <v>-455.7530599999983</v>
      </c>
      <c r="P150" s="241">
        <f t="shared" si="51"/>
        <v>455.7530599999983</v>
      </c>
      <c r="Q150" s="242"/>
      <c r="R150" s="242"/>
      <c r="S150" s="242"/>
    </row>
    <row r="151" spans="1:19" s="237" customFormat="1">
      <c r="A151" s="243">
        <v>40299</v>
      </c>
      <c r="C151" s="238">
        <v>143</v>
      </c>
      <c r="D151" s="239">
        <f t="shared" si="52"/>
        <v>21</v>
      </c>
      <c r="E151" s="239">
        <f t="shared" si="47"/>
        <v>4521</v>
      </c>
      <c r="F151" s="239">
        <f t="shared" si="43"/>
        <v>-1180</v>
      </c>
      <c r="G151" s="240">
        <f>+Inputs!$D$3</f>
        <v>0.37951000000000001</v>
      </c>
      <c r="I151" s="241">
        <f t="shared" si="48"/>
        <v>5701</v>
      </c>
      <c r="K151" s="241">
        <f t="shared" si="44"/>
        <v>21</v>
      </c>
      <c r="L151" s="241">
        <f t="shared" si="49"/>
        <v>4521</v>
      </c>
      <c r="M151" s="241">
        <f t="shared" si="45"/>
        <v>7.9697100000000001</v>
      </c>
      <c r="N151" s="241">
        <f t="shared" si="46"/>
        <v>7.9697100000000001</v>
      </c>
      <c r="O151" s="241">
        <f t="shared" si="50"/>
        <v>-447.78334999999828</v>
      </c>
      <c r="P151" s="241">
        <f t="shared" si="51"/>
        <v>447.78334999999828</v>
      </c>
      <c r="Q151" s="242"/>
      <c r="R151" s="242"/>
      <c r="S151" s="242"/>
    </row>
    <row r="152" spans="1:19" s="237" customFormat="1">
      <c r="A152" s="236">
        <v>40330</v>
      </c>
      <c r="C152" s="238">
        <v>144</v>
      </c>
      <c r="D152" s="239">
        <f t="shared" si="52"/>
        <v>21</v>
      </c>
      <c r="E152" s="239">
        <f t="shared" si="47"/>
        <v>4542</v>
      </c>
      <c r="F152" s="239">
        <f t="shared" si="43"/>
        <v>-1159</v>
      </c>
      <c r="G152" s="240">
        <f>+Inputs!$D$3</f>
        <v>0.37951000000000001</v>
      </c>
      <c r="I152" s="241">
        <f t="shared" si="48"/>
        <v>5701</v>
      </c>
      <c r="K152" s="241">
        <f t="shared" si="44"/>
        <v>21</v>
      </c>
      <c r="L152" s="241">
        <f t="shared" si="49"/>
        <v>4542</v>
      </c>
      <c r="M152" s="241">
        <f t="shared" si="45"/>
        <v>7.9697100000000001</v>
      </c>
      <c r="N152" s="241">
        <f t="shared" si="46"/>
        <v>7.9697100000000001</v>
      </c>
      <c r="O152" s="241">
        <f t="shared" si="50"/>
        <v>-439.81363999999826</v>
      </c>
      <c r="P152" s="241">
        <f t="shared" si="51"/>
        <v>439.81363999999826</v>
      </c>
      <c r="Q152" s="242"/>
      <c r="R152" s="242"/>
      <c r="S152" s="242"/>
    </row>
    <row r="153" spans="1:19" s="237" customFormat="1">
      <c r="A153" s="243">
        <v>40360</v>
      </c>
      <c r="C153" s="238">
        <v>145</v>
      </c>
      <c r="D153" s="239">
        <f t="shared" si="52"/>
        <v>21</v>
      </c>
      <c r="E153" s="239">
        <f t="shared" si="47"/>
        <v>4563</v>
      </c>
      <c r="F153" s="239">
        <f t="shared" si="43"/>
        <v>-1138</v>
      </c>
      <c r="G153" s="240">
        <f>+Inputs!$D$3</f>
        <v>0.37951000000000001</v>
      </c>
      <c r="I153" s="241">
        <f t="shared" si="48"/>
        <v>5701</v>
      </c>
      <c r="K153" s="241">
        <f t="shared" si="44"/>
        <v>21</v>
      </c>
      <c r="L153" s="241">
        <f t="shared" si="49"/>
        <v>4563</v>
      </c>
      <c r="M153" s="241">
        <f t="shared" si="45"/>
        <v>7.9697100000000001</v>
      </c>
      <c r="N153" s="241">
        <f t="shared" si="46"/>
        <v>7.9697100000000001</v>
      </c>
      <c r="O153" s="241">
        <f t="shared" si="50"/>
        <v>-431.84392999999824</v>
      </c>
      <c r="P153" s="241">
        <f t="shared" si="51"/>
        <v>431.84392999999824</v>
      </c>
      <c r="Q153" s="242"/>
      <c r="R153" s="242"/>
      <c r="S153" s="242"/>
    </row>
    <row r="154" spans="1:19" s="237" customFormat="1">
      <c r="A154" s="236">
        <v>40391</v>
      </c>
      <c r="C154" s="238">
        <v>146</v>
      </c>
      <c r="D154" s="239">
        <f t="shared" si="52"/>
        <v>21</v>
      </c>
      <c r="E154" s="239">
        <f t="shared" si="47"/>
        <v>4584</v>
      </c>
      <c r="F154" s="239">
        <f t="shared" si="43"/>
        <v>-1117</v>
      </c>
      <c r="G154" s="240">
        <f>+Inputs!$D$3</f>
        <v>0.37951000000000001</v>
      </c>
      <c r="I154" s="241">
        <f t="shared" si="48"/>
        <v>5701</v>
      </c>
      <c r="K154" s="241">
        <f t="shared" si="44"/>
        <v>21</v>
      </c>
      <c r="L154" s="241">
        <f t="shared" si="49"/>
        <v>4584</v>
      </c>
      <c r="M154" s="241">
        <f t="shared" si="45"/>
        <v>7.9697100000000001</v>
      </c>
      <c r="N154" s="241">
        <f t="shared" si="46"/>
        <v>7.9697100000000001</v>
      </c>
      <c r="O154" s="241">
        <f t="shared" si="50"/>
        <v>-423.87421999999822</v>
      </c>
      <c r="P154" s="241">
        <f t="shared" si="51"/>
        <v>423.87421999999822</v>
      </c>
      <c r="Q154" s="242"/>
      <c r="R154" s="242"/>
      <c r="S154" s="242"/>
    </row>
    <row r="155" spans="1:19" s="237" customFormat="1">
      <c r="A155" s="243">
        <v>40422</v>
      </c>
      <c r="C155" s="238">
        <v>147</v>
      </c>
      <c r="D155" s="239">
        <f t="shared" si="52"/>
        <v>21</v>
      </c>
      <c r="E155" s="239">
        <f t="shared" si="47"/>
        <v>4605</v>
      </c>
      <c r="F155" s="239">
        <f t="shared" si="43"/>
        <v>-1096</v>
      </c>
      <c r="G155" s="240">
        <f>+Inputs!$D$3</f>
        <v>0.37951000000000001</v>
      </c>
      <c r="I155" s="241">
        <f t="shared" si="48"/>
        <v>5701</v>
      </c>
      <c r="K155" s="241">
        <f t="shared" si="44"/>
        <v>21</v>
      </c>
      <c r="L155" s="241">
        <f t="shared" si="49"/>
        <v>4605</v>
      </c>
      <c r="M155" s="241">
        <f t="shared" si="45"/>
        <v>7.9697100000000001</v>
      </c>
      <c r="N155" s="241">
        <f t="shared" si="46"/>
        <v>7.9697100000000001</v>
      </c>
      <c r="O155" s="241">
        <f t="shared" si="50"/>
        <v>-415.9045099999982</v>
      </c>
      <c r="P155" s="241">
        <f t="shared" si="51"/>
        <v>415.9045099999982</v>
      </c>
      <c r="Q155" s="242"/>
      <c r="R155" s="242"/>
      <c r="S155" s="242"/>
    </row>
    <row r="156" spans="1:19" s="237" customFormat="1">
      <c r="A156" s="236">
        <v>40452</v>
      </c>
      <c r="C156" s="238">
        <v>148</v>
      </c>
      <c r="D156" s="239">
        <f t="shared" si="52"/>
        <v>21</v>
      </c>
      <c r="E156" s="239">
        <f t="shared" si="47"/>
        <v>4626</v>
      </c>
      <c r="F156" s="239">
        <f t="shared" si="43"/>
        <v>-1075</v>
      </c>
      <c r="G156" s="240">
        <f>+Inputs!$D$3</f>
        <v>0.37951000000000001</v>
      </c>
      <c r="I156" s="241">
        <f t="shared" si="48"/>
        <v>5701</v>
      </c>
      <c r="K156" s="241">
        <f t="shared" si="44"/>
        <v>21</v>
      </c>
      <c r="L156" s="241">
        <f t="shared" si="49"/>
        <v>4626</v>
      </c>
      <c r="M156" s="241">
        <f t="shared" si="45"/>
        <v>7.9697100000000001</v>
      </c>
      <c r="N156" s="241">
        <f t="shared" si="46"/>
        <v>7.9697100000000001</v>
      </c>
      <c r="O156" s="241">
        <f t="shared" si="50"/>
        <v>-407.93479999999818</v>
      </c>
      <c r="P156" s="241">
        <f t="shared" si="51"/>
        <v>407.93479999999818</v>
      </c>
      <c r="Q156" s="242"/>
      <c r="R156" s="242"/>
      <c r="S156" s="242"/>
    </row>
    <row r="157" spans="1:19" s="237" customFormat="1">
      <c r="A157" s="243">
        <v>40483</v>
      </c>
      <c r="C157" s="238">
        <v>149</v>
      </c>
      <c r="D157" s="239">
        <f t="shared" si="52"/>
        <v>21</v>
      </c>
      <c r="E157" s="239">
        <f t="shared" si="47"/>
        <v>4647</v>
      </c>
      <c r="F157" s="239">
        <f t="shared" si="43"/>
        <v>-1054</v>
      </c>
      <c r="G157" s="240">
        <f>+Inputs!$D$3</f>
        <v>0.37951000000000001</v>
      </c>
      <c r="I157" s="241">
        <f t="shared" si="48"/>
        <v>5701</v>
      </c>
      <c r="K157" s="241">
        <f t="shared" si="44"/>
        <v>21</v>
      </c>
      <c r="L157" s="241">
        <f t="shared" si="49"/>
        <v>4647</v>
      </c>
      <c r="M157" s="241">
        <f t="shared" si="45"/>
        <v>7.9697100000000001</v>
      </c>
      <c r="N157" s="241">
        <f t="shared" si="46"/>
        <v>7.9697100000000001</v>
      </c>
      <c r="O157" s="241">
        <f t="shared" si="50"/>
        <v>-399.96508999999816</v>
      </c>
      <c r="P157" s="241">
        <f t="shared" si="51"/>
        <v>399.96508999999816</v>
      </c>
      <c r="Q157" s="242"/>
      <c r="R157" s="242"/>
      <c r="S157" s="242"/>
    </row>
    <row r="158" spans="1:19" s="237" customFormat="1">
      <c r="A158" s="236">
        <v>40513</v>
      </c>
      <c r="C158" s="238">
        <v>150</v>
      </c>
      <c r="D158" s="239">
        <f t="shared" si="52"/>
        <v>21</v>
      </c>
      <c r="E158" s="239">
        <f t="shared" si="47"/>
        <v>4668</v>
      </c>
      <c r="F158" s="239">
        <f t="shared" si="43"/>
        <v>-1033</v>
      </c>
      <c r="G158" s="240">
        <f>+Inputs!$D$3</f>
        <v>0.37951000000000001</v>
      </c>
      <c r="I158" s="241">
        <f t="shared" si="48"/>
        <v>5701</v>
      </c>
      <c r="K158" s="241">
        <f t="shared" si="44"/>
        <v>21</v>
      </c>
      <c r="L158" s="241">
        <f t="shared" si="49"/>
        <v>4668</v>
      </c>
      <c r="M158" s="241">
        <f t="shared" si="45"/>
        <v>7.9697100000000001</v>
      </c>
      <c r="N158" s="241">
        <f t="shared" si="46"/>
        <v>7.9697100000000001</v>
      </c>
      <c r="O158" s="241">
        <f t="shared" si="50"/>
        <v>-391.99537999999814</v>
      </c>
      <c r="P158" s="241">
        <f t="shared" si="51"/>
        <v>391.99537999999814</v>
      </c>
      <c r="Q158" s="242"/>
      <c r="R158" s="242"/>
      <c r="S158" s="242"/>
    </row>
    <row r="159" spans="1:19" s="237" customFormat="1">
      <c r="A159" s="243">
        <v>40544</v>
      </c>
      <c r="C159" s="238">
        <v>151</v>
      </c>
      <c r="D159" s="239">
        <f t="shared" si="52"/>
        <v>21</v>
      </c>
      <c r="E159" s="239">
        <f t="shared" si="47"/>
        <v>4689</v>
      </c>
      <c r="F159" s="239">
        <f t="shared" si="43"/>
        <v>-1012</v>
      </c>
      <c r="G159" s="240">
        <f>+Inputs!$D$3</f>
        <v>0.37951000000000001</v>
      </c>
      <c r="I159" s="241">
        <f t="shared" si="48"/>
        <v>5701</v>
      </c>
      <c r="K159" s="241">
        <f t="shared" si="44"/>
        <v>21</v>
      </c>
      <c r="L159" s="241">
        <f t="shared" si="49"/>
        <v>4689</v>
      </c>
      <c r="M159" s="241">
        <f t="shared" si="45"/>
        <v>7.9697100000000001</v>
      </c>
      <c r="N159" s="241">
        <f t="shared" si="46"/>
        <v>7.9697100000000001</v>
      </c>
      <c r="O159" s="241">
        <f t="shared" si="50"/>
        <v>-384.02566999999812</v>
      </c>
      <c r="P159" s="241">
        <f t="shared" si="51"/>
        <v>384.02566999999812</v>
      </c>
      <c r="Q159" s="242"/>
      <c r="R159" s="242"/>
      <c r="S159" s="242"/>
    </row>
    <row r="160" spans="1:19" s="237" customFormat="1">
      <c r="A160" s="236">
        <v>40575</v>
      </c>
      <c r="C160" s="238">
        <v>152</v>
      </c>
      <c r="D160" s="239">
        <f t="shared" si="52"/>
        <v>21</v>
      </c>
      <c r="E160" s="239">
        <f t="shared" si="47"/>
        <v>4710</v>
      </c>
      <c r="F160" s="239">
        <f t="shared" si="43"/>
        <v>-991</v>
      </c>
      <c r="G160" s="240">
        <f>+Inputs!$D$3</f>
        <v>0.37951000000000001</v>
      </c>
      <c r="I160" s="241">
        <f t="shared" si="48"/>
        <v>5701</v>
      </c>
      <c r="K160" s="241">
        <f t="shared" si="44"/>
        <v>21</v>
      </c>
      <c r="L160" s="241">
        <f t="shared" si="49"/>
        <v>4710</v>
      </c>
      <c r="M160" s="241">
        <f t="shared" si="45"/>
        <v>7.9697100000000001</v>
      </c>
      <c r="N160" s="241">
        <f t="shared" si="46"/>
        <v>7.9697100000000001</v>
      </c>
      <c r="O160" s="241">
        <f t="shared" si="50"/>
        <v>-376.05595999999809</v>
      </c>
      <c r="P160" s="241">
        <f t="shared" si="51"/>
        <v>376.05595999999809</v>
      </c>
      <c r="Q160" s="242"/>
      <c r="R160" s="242"/>
      <c r="S160" s="242"/>
    </row>
    <row r="161" spans="1:19" s="237" customFormat="1">
      <c r="A161" s="243">
        <v>40603</v>
      </c>
      <c r="C161" s="238">
        <v>153</v>
      </c>
      <c r="D161" s="239">
        <f t="shared" si="52"/>
        <v>21</v>
      </c>
      <c r="E161" s="239">
        <f t="shared" si="47"/>
        <v>4731</v>
      </c>
      <c r="F161" s="239">
        <f t="shared" si="43"/>
        <v>-970</v>
      </c>
      <c r="G161" s="240">
        <f>+Inputs!$D$3</f>
        <v>0.37951000000000001</v>
      </c>
      <c r="I161" s="241">
        <f t="shared" si="48"/>
        <v>5701</v>
      </c>
      <c r="K161" s="241">
        <f t="shared" si="44"/>
        <v>21</v>
      </c>
      <c r="L161" s="241">
        <f t="shared" si="49"/>
        <v>4731</v>
      </c>
      <c r="M161" s="241">
        <f t="shared" si="45"/>
        <v>7.9697100000000001</v>
      </c>
      <c r="N161" s="241">
        <f t="shared" si="46"/>
        <v>7.9697100000000001</v>
      </c>
      <c r="O161" s="241">
        <f t="shared" si="50"/>
        <v>-368.08624999999807</v>
      </c>
      <c r="P161" s="241">
        <f t="shared" si="51"/>
        <v>368.08624999999807</v>
      </c>
      <c r="Q161" s="242"/>
      <c r="R161" s="242"/>
      <c r="S161" s="242"/>
    </row>
    <row r="162" spans="1:19" s="237" customFormat="1">
      <c r="A162" s="236">
        <v>40634</v>
      </c>
      <c r="C162" s="238">
        <v>154</v>
      </c>
      <c r="D162" s="239">
        <f t="shared" si="52"/>
        <v>21</v>
      </c>
      <c r="E162" s="239">
        <f t="shared" si="47"/>
        <v>4752</v>
      </c>
      <c r="F162" s="239">
        <f t="shared" si="43"/>
        <v>-949</v>
      </c>
      <c r="G162" s="240">
        <f>+Inputs!$D$3</f>
        <v>0.37951000000000001</v>
      </c>
      <c r="I162" s="241">
        <f t="shared" si="48"/>
        <v>5701</v>
      </c>
      <c r="K162" s="241">
        <f t="shared" si="44"/>
        <v>21</v>
      </c>
      <c r="L162" s="241">
        <f t="shared" si="49"/>
        <v>4752</v>
      </c>
      <c r="M162" s="241">
        <f t="shared" si="45"/>
        <v>7.9697100000000001</v>
      </c>
      <c r="N162" s="241">
        <f t="shared" si="46"/>
        <v>7.9697100000000001</v>
      </c>
      <c r="O162" s="241">
        <f t="shared" si="50"/>
        <v>-360.11653999999805</v>
      </c>
      <c r="P162" s="241">
        <f t="shared" si="51"/>
        <v>360.11653999999805</v>
      </c>
      <c r="Q162" s="242"/>
      <c r="R162" s="242"/>
      <c r="S162" s="242"/>
    </row>
    <row r="163" spans="1:19" s="237" customFormat="1">
      <c r="A163" s="243">
        <v>40664</v>
      </c>
      <c r="C163" s="238">
        <v>155</v>
      </c>
      <c r="D163" s="239">
        <f t="shared" si="52"/>
        <v>21</v>
      </c>
      <c r="E163" s="239">
        <f t="shared" si="47"/>
        <v>4773</v>
      </c>
      <c r="F163" s="239">
        <f t="shared" si="43"/>
        <v>-928</v>
      </c>
      <c r="G163" s="240">
        <f>+Inputs!$D$3</f>
        <v>0.37951000000000001</v>
      </c>
      <c r="I163" s="241">
        <f t="shared" si="48"/>
        <v>5701</v>
      </c>
      <c r="K163" s="241">
        <f t="shared" si="44"/>
        <v>21</v>
      </c>
      <c r="L163" s="241">
        <f t="shared" si="49"/>
        <v>4773</v>
      </c>
      <c r="M163" s="241">
        <f t="shared" si="45"/>
        <v>7.9697100000000001</v>
      </c>
      <c r="N163" s="241">
        <f t="shared" si="46"/>
        <v>7.9697100000000001</v>
      </c>
      <c r="O163" s="241">
        <f t="shared" si="50"/>
        <v>-352.14682999999803</v>
      </c>
      <c r="P163" s="241">
        <f t="shared" si="51"/>
        <v>352.14682999999803</v>
      </c>
      <c r="Q163" s="242"/>
      <c r="R163" s="242"/>
      <c r="S163" s="242"/>
    </row>
    <row r="164" spans="1:19" s="237" customFormat="1">
      <c r="A164" s="236">
        <v>40695</v>
      </c>
      <c r="C164" s="238">
        <v>156</v>
      </c>
      <c r="D164" s="239">
        <f t="shared" si="52"/>
        <v>21</v>
      </c>
      <c r="E164" s="239">
        <f t="shared" si="47"/>
        <v>4794</v>
      </c>
      <c r="F164" s="239">
        <f t="shared" si="43"/>
        <v>-907</v>
      </c>
      <c r="G164" s="240">
        <f>+Inputs!$D$3</f>
        <v>0.37951000000000001</v>
      </c>
      <c r="I164" s="241">
        <f t="shared" si="48"/>
        <v>5701</v>
      </c>
      <c r="K164" s="241">
        <f t="shared" si="44"/>
        <v>21</v>
      </c>
      <c r="L164" s="241">
        <f t="shared" si="49"/>
        <v>4794</v>
      </c>
      <c r="M164" s="241">
        <f t="shared" si="45"/>
        <v>7.9697100000000001</v>
      </c>
      <c r="N164" s="241">
        <f t="shared" si="46"/>
        <v>7.9697100000000001</v>
      </c>
      <c r="O164" s="241">
        <f t="shared" si="50"/>
        <v>-344.17711999999801</v>
      </c>
      <c r="P164" s="241">
        <f t="shared" si="51"/>
        <v>344.17711999999801</v>
      </c>
      <c r="Q164" s="242"/>
      <c r="R164" s="242"/>
      <c r="S164" s="242"/>
    </row>
    <row r="165" spans="1:19" s="237" customFormat="1">
      <c r="A165" s="243">
        <v>40725</v>
      </c>
      <c r="C165" s="238">
        <v>157</v>
      </c>
      <c r="D165" s="239">
        <f t="shared" si="52"/>
        <v>21</v>
      </c>
      <c r="E165" s="239">
        <f t="shared" si="47"/>
        <v>4815</v>
      </c>
      <c r="F165" s="239">
        <f t="shared" si="43"/>
        <v>-886</v>
      </c>
      <c r="G165" s="240">
        <f>+Inputs!$D$3</f>
        <v>0.37951000000000001</v>
      </c>
      <c r="I165" s="241">
        <f t="shared" si="48"/>
        <v>5701</v>
      </c>
      <c r="K165" s="241">
        <f t="shared" si="44"/>
        <v>21</v>
      </c>
      <c r="L165" s="241">
        <f t="shared" si="49"/>
        <v>4815</v>
      </c>
      <c r="M165" s="241">
        <f t="shared" si="45"/>
        <v>7.9697100000000001</v>
      </c>
      <c r="N165" s="241">
        <f t="shared" si="46"/>
        <v>7.9697100000000001</v>
      </c>
      <c r="O165" s="241">
        <f t="shared" si="50"/>
        <v>-336.20740999999799</v>
      </c>
      <c r="P165" s="241">
        <f t="shared" si="51"/>
        <v>336.20740999999799</v>
      </c>
      <c r="Q165" s="242"/>
      <c r="R165" s="242"/>
      <c r="S165" s="242"/>
    </row>
    <row r="166" spans="1:19" s="237" customFormat="1">
      <c r="A166" s="236">
        <v>40756</v>
      </c>
      <c r="C166" s="238">
        <v>158</v>
      </c>
      <c r="D166" s="239">
        <f t="shared" si="52"/>
        <v>21</v>
      </c>
      <c r="E166" s="239">
        <f t="shared" si="47"/>
        <v>4836</v>
      </c>
      <c r="F166" s="239">
        <f t="shared" si="43"/>
        <v>-865</v>
      </c>
      <c r="G166" s="240">
        <f>+Inputs!$D$3</f>
        <v>0.37951000000000001</v>
      </c>
      <c r="I166" s="241">
        <f t="shared" si="48"/>
        <v>5701</v>
      </c>
      <c r="K166" s="241">
        <f t="shared" si="44"/>
        <v>21</v>
      </c>
      <c r="L166" s="241">
        <f t="shared" si="49"/>
        <v>4836</v>
      </c>
      <c r="M166" s="241">
        <f t="shared" si="45"/>
        <v>7.9697100000000001</v>
      </c>
      <c r="N166" s="241">
        <f t="shared" si="46"/>
        <v>7.9697100000000001</v>
      </c>
      <c r="O166" s="241">
        <f t="shared" si="50"/>
        <v>-328.23769999999797</v>
      </c>
      <c r="P166" s="241">
        <f t="shared" si="51"/>
        <v>328.23769999999797</v>
      </c>
      <c r="Q166" s="242"/>
      <c r="R166" s="242"/>
      <c r="S166" s="242"/>
    </row>
    <row r="167" spans="1:19" s="237" customFormat="1">
      <c r="A167" s="243">
        <v>40787</v>
      </c>
      <c r="C167" s="238">
        <v>159</v>
      </c>
      <c r="D167" s="239">
        <f t="shared" si="52"/>
        <v>21</v>
      </c>
      <c r="E167" s="239">
        <f t="shared" si="47"/>
        <v>4857</v>
      </c>
      <c r="F167" s="239">
        <f t="shared" si="43"/>
        <v>-844</v>
      </c>
      <c r="G167" s="240">
        <f>+Inputs!$D$3</f>
        <v>0.37951000000000001</v>
      </c>
      <c r="I167" s="241">
        <f t="shared" si="48"/>
        <v>5701</v>
      </c>
      <c r="K167" s="241">
        <f t="shared" si="44"/>
        <v>21</v>
      </c>
      <c r="L167" s="241">
        <f t="shared" si="49"/>
        <v>4857</v>
      </c>
      <c r="M167" s="241">
        <f t="shared" si="45"/>
        <v>7.9697100000000001</v>
      </c>
      <c r="N167" s="241">
        <f t="shared" si="46"/>
        <v>7.9697100000000001</v>
      </c>
      <c r="O167" s="241">
        <f t="shared" si="50"/>
        <v>-320.26798999999795</v>
      </c>
      <c r="P167" s="241">
        <f t="shared" si="51"/>
        <v>320.26798999999795</v>
      </c>
      <c r="Q167" s="242"/>
      <c r="R167" s="242"/>
      <c r="S167" s="242"/>
    </row>
    <row r="168" spans="1:19" s="237" customFormat="1">
      <c r="A168" s="236">
        <v>40817</v>
      </c>
      <c r="C168" s="238">
        <v>160</v>
      </c>
      <c r="D168" s="239">
        <f t="shared" si="52"/>
        <v>21</v>
      </c>
      <c r="E168" s="239">
        <f t="shared" si="47"/>
        <v>4878</v>
      </c>
      <c r="F168" s="239">
        <f t="shared" si="43"/>
        <v>-823</v>
      </c>
      <c r="G168" s="240">
        <f>+Inputs!$D$3</f>
        <v>0.37951000000000001</v>
      </c>
      <c r="I168" s="241">
        <f t="shared" si="48"/>
        <v>5701</v>
      </c>
      <c r="K168" s="241">
        <f t="shared" si="44"/>
        <v>21</v>
      </c>
      <c r="L168" s="241">
        <f t="shared" si="49"/>
        <v>4878</v>
      </c>
      <c r="M168" s="241">
        <f t="shared" si="45"/>
        <v>7.9697100000000001</v>
      </c>
      <c r="N168" s="241">
        <f t="shared" si="46"/>
        <v>7.9697100000000001</v>
      </c>
      <c r="O168" s="241">
        <f t="shared" si="50"/>
        <v>-312.29827999999793</v>
      </c>
      <c r="P168" s="241">
        <f t="shared" si="51"/>
        <v>312.29827999999793</v>
      </c>
      <c r="Q168" s="242"/>
      <c r="R168" s="242"/>
      <c r="S168" s="242"/>
    </row>
    <row r="169" spans="1:19" s="237" customFormat="1">
      <c r="A169" s="243">
        <v>40848</v>
      </c>
      <c r="C169" s="238">
        <v>161</v>
      </c>
      <c r="D169" s="239">
        <f t="shared" si="52"/>
        <v>21</v>
      </c>
      <c r="E169" s="239">
        <f t="shared" si="47"/>
        <v>4899</v>
      </c>
      <c r="F169" s="239">
        <f t="shared" ref="F169:F188" si="53">$B$9+E169</f>
        <v>-802</v>
      </c>
      <c r="G169" s="240">
        <f>+Inputs!$D$3</f>
        <v>0.37951000000000001</v>
      </c>
      <c r="I169" s="241">
        <f t="shared" si="48"/>
        <v>5701</v>
      </c>
      <c r="K169" s="241">
        <f t="shared" ref="K169:K188" si="54">D169</f>
        <v>21</v>
      </c>
      <c r="L169" s="241">
        <f t="shared" si="49"/>
        <v>4899</v>
      </c>
      <c r="M169" s="241">
        <f t="shared" ref="M169:M188" si="55">K169*G169</f>
        <v>7.9697100000000001</v>
      </c>
      <c r="N169" s="241">
        <f t="shared" ref="N169:N188" si="56">M169-J169</f>
        <v>7.9697100000000001</v>
      </c>
      <c r="O169" s="241">
        <f t="shared" si="50"/>
        <v>-304.32856999999791</v>
      </c>
      <c r="P169" s="241">
        <f t="shared" si="51"/>
        <v>304.32856999999791</v>
      </c>
      <c r="Q169" s="242"/>
      <c r="R169" s="242"/>
      <c r="S169" s="242"/>
    </row>
    <row r="170" spans="1:19" s="237" customFormat="1">
      <c r="A170" s="236">
        <v>40878</v>
      </c>
      <c r="C170" s="238">
        <v>162</v>
      </c>
      <c r="D170" s="239">
        <f t="shared" si="52"/>
        <v>21</v>
      </c>
      <c r="E170" s="239">
        <f t="shared" ref="E170:E188" si="57">+E169+D170</f>
        <v>4920</v>
      </c>
      <c r="F170" s="239">
        <f t="shared" si="53"/>
        <v>-781</v>
      </c>
      <c r="G170" s="240">
        <f>+Inputs!$D$3</f>
        <v>0.37951000000000001</v>
      </c>
      <c r="I170" s="241">
        <f t="shared" ref="I170:I188" si="58">+I169+H170</f>
        <v>5701</v>
      </c>
      <c r="K170" s="241">
        <f t="shared" si="54"/>
        <v>21</v>
      </c>
      <c r="L170" s="241">
        <f t="shared" ref="L170:L188" si="59">+L169+K170</f>
        <v>4920</v>
      </c>
      <c r="M170" s="241">
        <f t="shared" si="55"/>
        <v>7.9697100000000001</v>
      </c>
      <c r="N170" s="241">
        <f t="shared" si="56"/>
        <v>7.9697100000000001</v>
      </c>
      <c r="O170" s="241">
        <f t="shared" ref="O170:O188" si="60">+O169+N170</f>
        <v>-296.35885999999789</v>
      </c>
      <c r="P170" s="241">
        <f t="shared" ref="P170:P188" si="61">P169-N170</f>
        <v>296.35885999999789</v>
      </c>
      <c r="Q170" s="242"/>
      <c r="R170" s="242"/>
      <c r="S170" s="242"/>
    </row>
    <row r="171" spans="1:19" s="237" customFormat="1">
      <c r="A171" s="243">
        <v>40909</v>
      </c>
      <c r="C171" s="238">
        <v>163</v>
      </c>
      <c r="D171" s="239">
        <f t="shared" si="52"/>
        <v>21</v>
      </c>
      <c r="E171" s="239">
        <f t="shared" si="57"/>
        <v>4941</v>
      </c>
      <c r="F171" s="239">
        <f t="shared" si="53"/>
        <v>-760</v>
      </c>
      <c r="G171" s="240">
        <f>+Inputs!$D$3</f>
        <v>0.37951000000000001</v>
      </c>
      <c r="I171" s="241">
        <f t="shared" si="58"/>
        <v>5701</v>
      </c>
      <c r="K171" s="241">
        <f t="shared" si="54"/>
        <v>21</v>
      </c>
      <c r="L171" s="241">
        <f t="shared" si="59"/>
        <v>4941</v>
      </c>
      <c r="M171" s="241">
        <f t="shared" si="55"/>
        <v>7.9697100000000001</v>
      </c>
      <c r="N171" s="241">
        <f t="shared" si="56"/>
        <v>7.9697100000000001</v>
      </c>
      <c r="O171" s="241">
        <f t="shared" si="60"/>
        <v>-288.38914999999787</v>
      </c>
      <c r="P171" s="241">
        <f t="shared" si="61"/>
        <v>288.38914999999787</v>
      </c>
      <c r="Q171" s="242"/>
      <c r="R171" s="242"/>
      <c r="S171" s="242"/>
    </row>
    <row r="172" spans="1:19" s="237" customFormat="1">
      <c r="A172" s="236">
        <v>40940</v>
      </c>
      <c r="C172" s="238">
        <v>164</v>
      </c>
      <c r="D172" s="239">
        <f t="shared" si="52"/>
        <v>21</v>
      </c>
      <c r="E172" s="239">
        <f t="shared" si="57"/>
        <v>4962</v>
      </c>
      <c r="F172" s="239">
        <f t="shared" si="53"/>
        <v>-739</v>
      </c>
      <c r="G172" s="240">
        <f>+Inputs!$D$3</f>
        <v>0.37951000000000001</v>
      </c>
      <c r="I172" s="241">
        <f t="shared" si="58"/>
        <v>5701</v>
      </c>
      <c r="K172" s="241">
        <f t="shared" si="54"/>
        <v>21</v>
      </c>
      <c r="L172" s="241">
        <f t="shared" si="59"/>
        <v>4962</v>
      </c>
      <c r="M172" s="241">
        <f t="shared" si="55"/>
        <v>7.9697100000000001</v>
      </c>
      <c r="N172" s="241">
        <f t="shared" si="56"/>
        <v>7.9697100000000001</v>
      </c>
      <c r="O172" s="241">
        <f t="shared" si="60"/>
        <v>-280.41943999999785</v>
      </c>
      <c r="P172" s="241">
        <f t="shared" si="61"/>
        <v>280.41943999999785</v>
      </c>
      <c r="Q172" s="242"/>
      <c r="R172" s="242"/>
      <c r="S172" s="242"/>
    </row>
    <row r="173" spans="1:19" s="237" customFormat="1">
      <c r="A173" s="243">
        <v>40969</v>
      </c>
      <c r="C173" s="238">
        <v>165</v>
      </c>
      <c r="D173" s="239">
        <f t="shared" si="52"/>
        <v>21</v>
      </c>
      <c r="E173" s="239">
        <f t="shared" si="57"/>
        <v>4983</v>
      </c>
      <c r="F173" s="239">
        <f t="shared" si="53"/>
        <v>-718</v>
      </c>
      <c r="G173" s="240">
        <f>+Inputs!$D$3</f>
        <v>0.37951000000000001</v>
      </c>
      <c r="I173" s="241">
        <f t="shared" si="58"/>
        <v>5701</v>
      </c>
      <c r="K173" s="241">
        <f t="shared" si="54"/>
        <v>21</v>
      </c>
      <c r="L173" s="241">
        <f t="shared" si="59"/>
        <v>4983</v>
      </c>
      <c r="M173" s="241">
        <f t="shared" si="55"/>
        <v>7.9697100000000001</v>
      </c>
      <c r="N173" s="241">
        <f t="shared" si="56"/>
        <v>7.9697100000000001</v>
      </c>
      <c r="O173" s="241">
        <f t="shared" si="60"/>
        <v>-272.44972999999783</v>
      </c>
      <c r="P173" s="241">
        <f t="shared" si="61"/>
        <v>272.44972999999783</v>
      </c>
      <c r="Q173" s="242"/>
      <c r="R173" s="242"/>
      <c r="S173" s="242"/>
    </row>
    <row r="174" spans="1:19" s="237" customFormat="1">
      <c r="A174" s="236">
        <v>41000</v>
      </c>
      <c r="C174" s="238">
        <v>166</v>
      </c>
      <c r="D174" s="239">
        <f t="shared" si="52"/>
        <v>21</v>
      </c>
      <c r="E174" s="239">
        <f t="shared" si="57"/>
        <v>5004</v>
      </c>
      <c r="F174" s="239">
        <f t="shared" si="53"/>
        <v>-697</v>
      </c>
      <c r="G174" s="240">
        <f>+Inputs!$D$3</f>
        <v>0.37951000000000001</v>
      </c>
      <c r="I174" s="241">
        <f t="shared" si="58"/>
        <v>5701</v>
      </c>
      <c r="K174" s="241">
        <f t="shared" si="54"/>
        <v>21</v>
      </c>
      <c r="L174" s="241">
        <f t="shared" si="59"/>
        <v>5004</v>
      </c>
      <c r="M174" s="241">
        <f t="shared" si="55"/>
        <v>7.9697100000000001</v>
      </c>
      <c r="N174" s="241">
        <f t="shared" si="56"/>
        <v>7.9697100000000001</v>
      </c>
      <c r="O174" s="241">
        <f t="shared" si="60"/>
        <v>-264.48001999999781</v>
      </c>
      <c r="P174" s="241">
        <f t="shared" si="61"/>
        <v>264.48001999999781</v>
      </c>
      <c r="Q174" s="242"/>
      <c r="R174" s="242"/>
      <c r="S174" s="242"/>
    </row>
    <row r="175" spans="1:19" s="237" customFormat="1">
      <c r="A175" s="243">
        <v>41030</v>
      </c>
      <c r="C175" s="238">
        <v>167</v>
      </c>
      <c r="D175" s="239">
        <f t="shared" si="52"/>
        <v>21</v>
      </c>
      <c r="E175" s="239">
        <f t="shared" si="57"/>
        <v>5025</v>
      </c>
      <c r="F175" s="239">
        <f t="shared" si="53"/>
        <v>-676</v>
      </c>
      <c r="G175" s="240">
        <f>+Inputs!$D$3</f>
        <v>0.37951000000000001</v>
      </c>
      <c r="I175" s="241">
        <f t="shared" si="58"/>
        <v>5701</v>
      </c>
      <c r="K175" s="241">
        <f t="shared" si="54"/>
        <v>21</v>
      </c>
      <c r="L175" s="241">
        <f t="shared" si="59"/>
        <v>5025</v>
      </c>
      <c r="M175" s="241">
        <f t="shared" si="55"/>
        <v>7.9697100000000001</v>
      </c>
      <c r="N175" s="241">
        <f t="shared" si="56"/>
        <v>7.9697100000000001</v>
      </c>
      <c r="O175" s="241">
        <f t="shared" si="60"/>
        <v>-256.51030999999779</v>
      </c>
      <c r="P175" s="241">
        <f t="shared" si="61"/>
        <v>256.51030999999779</v>
      </c>
      <c r="Q175" s="242"/>
      <c r="R175" s="242"/>
      <c r="S175" s="242"/>
    </row>
    <row r="176" spans="1:19" s="237" customFormat="1">
      <c r="A176" s="236">
        <v>41061</v>
      </c>
      <c r="C176" s="238">
        <v>168</v>
      </c>
      <c r="D176" s="239">
        <f t="shared" si="52"/>
        <v>21</v>
      </c>
      <c r="E176" s="239">
        <f t="shared" si="57"/>
        <v>5046</v>
      </c>
      <c r="F176" s="239">
        <f t="shared" si="53"/>
        <v>-655</v>
      </c>
      <c r="G176" s="240">
        <f>+Inputs!$D$3</f>
        <v>0.37951000000000001</v>
      </c>
      <c r="I176" s="241">
        <f t="shared" si="58"/>
        <v>5701</v>
      </c>
      <c r="K176" s="241">
        <f t="shared" si="54"/>
        <v>21</v>
      </c>
      <c r="L176" s="241">
        <f t="shared" si="59"/>
        <v>5046</v>
      </c>
      <c r="M176" s="241">
        <f t="shared" si="55"/>
        <v>7.9697100000000001</v>
      </c>
      <c r="N176" s="241">
        <f t="shared" si="56"/>
        <v>7.9697100000000001</v>
      </c>
      <c r="O176" s="241">
        <f t="shared" si="60"/>
        <v>-248.5405999999978</v>
      </c>
      <c r="P176" s="241">
        <f t="shared" si="61"/>
        <v>248.5405999999978</v>
      </c>
      <c r="Q176" s="242"/>
      <c r="R176" s="242"/>
      <c r="S176" s="242"/>
    </row>
    <row r="177" spans="1:19" s="237" customFormat="1">
      <c r="A177" s="243">
        <v>41091</v>
      </c>
      <c r="C177" s="238">
        <v>169</v>
      </c>
      <c r="D177" s="239">
        <f t="shared" si="52"/>
        <v>21</v>
      </c>
      <c r="E177" s="239">
        <f t="shared" si="57"/>
        <v>5067</v>
      </c>
      <c r="F177" s="239">
        <f t="shared" si="53"/>
        <v>-634</v>
      </c>
      <c r="G177" s="240">
        <f>+Inputs!$D$3</f>
        <v>0.37951000000000001</v>
      </c>
      <c r="I177" s="241">
        <f t="shared" si="58"/>
        <v>5701</v>
      </c>
      <c r="K177" s="241">
        <f t="shared" si="54"/>
        <v>21</v>
      </c>
      <c r="L177" s="241">
        <f t="shared" si="59"/>
        <v>5067</v>
      </c>
      <c r="M177" s="241">
        <f t="shared" si="55"/>
        <v>7.9697100000000001</v>
      </c>
      <c r="N177" s="241">
        <f t="shared" si="56"/>
        <v>7.9697100000000001</v>
      </c>
      <c r="O177" s="241">
        <f t="shared" si="60"/>
        <v>-240.5708899999978</v>
      </c>
      <c r="P177" s="241">
        <f t="shared" si="61"/>
        <v>240.5708899999978</v>
      </c>
      <c r="Q177" s="242"/>
      <c r="R177" s="242"/>
      <c r="S177" s="242"/>
    </row>
    <row r="178" spans="1:19" s="237" customFormat="1">
      <c r="A178" s="236">
        <v>41122</v>
      </c>
      <c r="C178" s="238">
        <v>170</v>
      </c>
      <c r="D178" s="239">
        <f t="shared" si="52"/>
        <v>21</v>
      </c>
      <c r="E178" s="239">
        <f t="shared" si="57"/>
        <v>5088</v>
      </c>
      <c r="F178" s="239">
        <f t="shared" si="53"/>
        <v>-613</v>
      </c>
      <c r="G178" s="240">
        <f>+Inputs!$D$3</f>
        <v>0.37951000000000001</v>
      </c>
      <c r="I178" s="241">
        <f t="shared" si="58"/>
        <v>5701</v>
      </c>
      <c r="K178" s="241">
        <f t="shared" si="54"/>
        <v>21</v>
      </c>
      <c r="L178" s="241">
        <f t="shared" si="59"/>
        <v>5088</v>
      </c>
      <c r="M178" s="241">
        <f t="shared" si="55"/>
        <v>7.9697100000000001</v>
      </c>
      <c r="N178" s="241">
        <f t="shared" si="56"/>
        <v>7.9697100000000001</v>
      </c>
      <c r="O178" s="241">
        <f t="shared" si="60"/>
        <v>-232.60117999999781</v>
      </c>
      <c r="P178" s="241">
        <f t="shared" si="61"/>
        <v>232.60117999999781</v>
      </c>
      <c r="Q178" s="242"/>
      <c r="R178" s="242"/>
      <c r="S178" s="242"/>
    </row>
    <row r="179" spans="1:19" s="237" customFormat="1">
      <c r="A179" s="243">
        <v>41153</v>
      </c>
      <c r="C179" s="238">
        <v>171</v>
      </c>
      <c r="D179" s="239">
        <f t="shared" si="52"/>
        <v>21</v>
      </c>
      <c r="E179" s="239">
        <f t="shared" si="57"/>
        <v>5109</v>
      </c>
      <c r="F179" s="239">
        <f t="shared" si="53"/>
        <v>-592</v>
      </c>
      <c r="G179" s="240">
        <f>+Inputs!$D$3</f>
        <v>0.37951000000000001</v>
      </c>
      <c r="I179" s="241">
        <f t="shared" si="58"/>
        <v>5701</v>
      </c>
      <c r="K179" s="241">
        <f t="shared" si="54"/>
        <v>21</v>
      </c>
      <c r="L179" s="241">
        <f t="shared" si="59"/>
        <v>5109</v>
      </c>
      <c r="M179" s="241">
        <f t="shared" si="55"/>
        <v>7.9697100000000001</v>
      </c>
      <c r="N179" s="241">
        <f t="shared" si="56"/>
        <v>7.9697100000000001</v>
      </c>
      <c r="O179" s="241">
        <f t="shared" si="60"/>
        <v>-224.63146999999782</v>
      </c>
      <c r="P179" s="241">
        <f t="shared" si="61"/>
        <v>224.63146999999782</v>
      </c>
      <c r="Q179" s="242"/>
      <c r="R179" s="242"/>
      <c r="S179" s="242"/>
    </row>
    <row r="180" spans="1:19" s="237" customFormat="1">
      <c r="A180" s="236">
        <v>41183</v>
      </c>
      <c r="C180" s="238">
        <v>172</v>
      </c>
      <c r="D180" s="239">
        <f t="shared" si="52"/>
        <v>21</v>
      </c>
      <c r="E180" s="239">
        <f t="shared" si="57"/>
        <v>5130</v>
      </c>
      <c r="F180" s="239">
        <f t="shared" si="53"/>
        <v>-571</v>
      </c>
      <c r="G180" s="240">
        <f>+Inputs!$D$3</f>
        <v>0.37951000000000001</v>
      </c>
      <c r="I180" s="241">
        <f t="shared" si="58"/>
        <v>5701</v>
      </c>
      <c r="K180" s="241">
        <f t="shared" si="54"/>
        <v>21</v>
      </c>
      <c r="L180" s="241">
        <f t="shared" si="59"/>
        <v>5130</v>
      </c>
      <c r="M180" s="241">
        <f t="shared" si="55"/>
        <v>7.9697100000000001</v>
      </c>
      <c r="N180" s="241">
        <f t="shared" si="56"/>
        <v>7.9697100000000001</v>
      </c>
      <c r="O180" s="241">
        <f t="shared" si="60"/>
        <v>-216.66175999999783</v>
      </c>
      <c r="P180" s="241">
        <f t="shared" si="61"/>
        <v>216.66175999999783</v>
      </c>
      <c r="Q180" s="242"/>
      <c r="R180" s="242"/>
      <c r="S180" s="242"/>
    </row>
    <row r="181" spans="1:19" s="237" customFormat="1">
      <c r="A181" s="243">
        <v>41214</v>
      </c>
      <c r="C181" s="238">
        <v>173</v>
      </c>
      <c r="D181" s="239">
        <f t="shared" si="52"/>
        <v>21</v>
      </c>
      <c r="E181" s="239">
        <f t="shared" si="57"/>
        <v>5151</v>
      </c>
      <c r="F181" s="239">
        <f t="shared" si="53"/>
        <v>-550</v>
      </c>
      <c r="G181" s="240">
        <f>+Inputs!$D$3</f>
        <v>0.37951000000000001</v>
      </c>
      <c r="I181" s="241">
        <f t="shared" si="58"/>
        <v>5701</v>
      </c>
      <c r="K181" s="241">
        <f t="shared" si="54"/>
        <v>21</v>
      </c>
      <c r="L181" s="241">
        <f t="shared" si="59"/>
        <v>5151</v>
      </c>
      <c r="M181" s="241">
        <f t="shared" si="55"/>
        <v>7.9697100000000001</v>
      </c>
      <c r="N181" s="241">
        <f t="shared" si="56"/>
        <v>7.9697100000000001</v>
      </c>
      <c r="O181" s="241">
        <f t="shared" si="60"/>
        <v>-208.69204999999783</v>
      </c>
      <c r="P181" s="241">
        <f t="shared" si="61"/>
        <v>208.69204999999783</v>
      </c>
      <c r="Q181" s="242"/>
      <c r="R181" s="242"/>
      <c r="S181" s="242"/>
    </row>
    <row r="182" spans="1:19" s="237" customFormat="1">
      <c r="A182" s="236">
        <v>41244</v>
      </c>
      <c r="C182" s="238">
        <v>174</v>
      </c>
      <c r="D182" s="239">
        <f t="shared" si="52"/>
        <v>21</v>
      </c>
      <c r="E182" s="239">
        <f t="shared" si="57"/>
        <v>5172</v>
      </c>
      <c r="F182" s="239">
        <f t="shared" si="53"/>
        <v>-529</v>
      </c>
      <c r="G182" s="240">
        <f>+Inputs!$D$3</f>
        <v>0.37951000000000001</v>
      </c>
      <c r="I182" s="241">
        <f t="shared" si="58"/>
        <v>5701</v>
      </c>
      <c r="K182" s="241">
        <f t="shared" si="54"/>
        <v>21</v>
      </c>
      <c r="L182" s="241">
        <f t="shared" si="59"/>
        <v>5172</v>
      </c>
      <c r="M182" s="241">
        <f t="shared" si="55"/>
        <v>7.9697100000000001</v>
      </c>
      <c r="N182" s="241">
        <f t="shared" si="56"/>
        <v>7.9697100000000001</v>
      </c>
      <c r="O182" s="241">
        <f t="shared" si="60"/>
        <v>-200.72233999999784</v>
      </c>
      <c r="P182" s="241">
        <f t="shared" si="61"/>
        <v>200.72233999999784</v>
      </c>
      <c r="Q182" s="242"/>
      <c r="R182" s="242"/>
      <c r="S182" s="242"/>
    </row>
    <row r="183" spans="1:19" s="237" customFormat="1">
      <c r="A183" s="243">
        <v>41275</v>
      </c>
      <c r="C183" s="238">
        <v>175</v>
      </c>
      <c r="D183" s="239">
        <f t="shared" si="52"/>
        <v>21</v>
      </c>
      <c r="E183" s="239">
        <f t="shared" si="57"/>
        <v>5193</v>
      </c>
      <c r="F183" s="239">
        <f t="shared" si="53"/>
        <v>-508</v>
      </c>
      <c r="G183" s="240">
        <f>+Inputs!$D$3</f>
        <v>0.37951000000000001</v>
      </c>
      <c r="I183" s="241">
        <f t="shared" si="58"/>
        <v>5701</v>
      </c>
      <c r="K183" s="241">
        <f t="shared" si="54"/>
        <v>21</v>
      </c>
      <c r="L183" s="241">
        <f t="shared" si="59"/>
        <v>5193</v>
      </c>
      <c r="M183" s="241">
        <f t="shared" si="55"/>
        <v>7.9697100000000001</v>
      </c>
      <c r="N183" s="241">
        <f t="shared" si="56"/>
        <v>7.9697100000000001</v>
      </c>
      <c r="O183" s="241">
        <f t="shared" si="60"/>
        <v>-192.75262999999785</v>
      </c>
      <c r="P183" s="241">
        <f t="shared" si="61"/>
        <v>192.75262999999785</v>
      </c>
      <c r="Q183" s="242"/>
      <c r="R183" s="242"/>
      <c r="S183" s="242"/>
    </row>
    <row r="184" spans="1:19" s="237" customFormat="1">
      <c r="A184" s="236">
        <v>41306</v>
      </c>
      <c r="C184" s="238">
        <v>176</v>
      </c>
      <c r="D184" s="239">
        <f t="shared" si="52"/>
        <v>21</v>
      </c>
      <c r="E184" s="239">
        <f t="shared" si="57"/>
        <v>5214</v>
      </c>
      <c r="F184" s="239">
        <f t="shared" si="53"/>
        <v>-487</v>
      </c>
      <c r="G184" s="240">
        <f>+Inputs!$D$3</f>
        <v>0.37951000000000001</v>
      </c>
      <c r="I184" s="241">
        <f t="shared" si="58"/>
        <v>5701</v>
      </c>
      <c r="K184" s="241">
        <f t="shared" si="54"/>
        <v>21</v>
      </c>
      <c r="L184" s="241">
        <f t="shared" si="59"/>
        <v>5214</v>
      </c>
      <c r="M184" s="241">
        <f t="shared" si="55"/>
        <v>7.9697100000000001</v>
      </c>
      <c r="N184" s="241">
        <f t="shared" si="56"/>
        <v>7.9697100000000001</v>
      </c>
      <c r="O184" s="241">
        <f t="shared" si="60"/>
        <v>-184.78291999999786</v>
      </c>
      <c r="P184" s="241">
        <f t="shared" si="61"/>
        <v>184.78291999999786</v>
      </c>
      <c r="Q184" s="242"/>
      <c r="R184" s="242"/>
      <c r="S184" s="242"/>
    </row>
    <row r="185" spans="1:19" s="237" customFormat="1">
      <c r="A185" s="243">
        <v>41334</v>
      </c>
      <c r="C185" s="238">
        <v>177</v>
      </c>
      <c r="D185" s="239">
        <f t="shared" si="52"/>
        <v>21</v>
      </c>
      <c r="E185" s="239">
        <f t="shared" si="57"/>
        <v>5235</v>
      </c>
      <c r="F185" s="239">
        <f t="shared" si="53"/>
        <v>-466</v>
      </c>
      <c r="G185" s="240">
        <f>+Inputs!$D$3</f>
        <v>0.37951000000000001</v>
      </c>
      <c r="I185" s="241">
        <f t="shared" si="58"/>
        <v>5701</v>
      </c>
      <c r="K185" s="241">
        <f t="shared" si="54"/>
        <v>21</v>
      </c>
      <c r="L185" s="241">
        <f t="shared" si="59"/>
        <v>5235</v>
      </c>
      <c r="M185" s="241">
        <f t="shared" si="55"/>
        <v>7.9697100000000001</v>
      </c>
      <c r="N185" s="241">
        <f t="shared" si="56"/>
        <v>7.9697100000000001</v>
      </c>
      <c r="O185" s="241">
        <f t="shared" si="60"/>
        <v>-176.81320999999787</v>
      </c>
      <c r="P185" s="241">
        <f t="shared" si="61"/>
        <v>176.81320999999787</v>
      </c>
      <c r="Q185" s="242"/>
      <c r="R185" s="242"/>
      <c r="S185" s="242"/>
    </row>
    <row r="186" spans="1:19" s="237" customFormat="1">
      <c r="A186" s="236">
        <v>41365</v>
      </c>
      <c r="C186" s="238">
        <v>178</v>
      </c>
      <c r="D186" s="239">
        <f t="shared" si="52"/>
        <v>21</v>
      </c>
      <c r="E186" s="239">
        <f t="shared" si="57"/>
        <v>5256</v>
      </c>
      <c r="F186" s="239">
        <f t="shared" si="53"/>
        <v>-445</v>
      </c>
      <c r="G186" s="240">
        <f>+Inputs!$D$3</f>
        <v>0.37951000000000001</v>
      </c>
      <c r="I186" s="241">
        <f t="shared" si="58"/>
        <v>5701</v>
      </c>
      <c r="K186" s="241">
        <f t="shared" si="54"/>
        <v>21</v>
      </c>
      <c r="L186" s="241">
        <f t="shared" si="59"/>
        <v>5256</v>
      </c>
      <c r="M186" s="241">
        <f t="shared" si="55"/>
        <v>7.9697100000000001</v>
      </c>
      <c r="N186" s="241">
        <f t="shared" si="56"/>
        <v>7.9697100000000001</v>
      </c>
      <c r="O186" s="241">
        <f t="shared" si="60"/>
        <v>-168.84349999999787</v>
      </c>
      <c r="P186" s="241">
        <f t="shared" si="61"/>
        <v>168.84349999999787</v>
      </c>
      <c r="Q186" s="242"/>
      <c r="R186" s="242"/>
      <c r="S186" s="242"/>
    </row>
    <row r="187" spans="1:19" s="237" customFormat="1">
      <c r="A187" s="243">
        <v>41395</v>
      </c>
      <c r="C187" s="238">
        <v>179</v>
      </c>
      <c r="D187" s="239">
        <f t="shared" si="52"/>
        <v>21</v>
      </c>
      <c r="E187" s="239">
        <f t="shared" si="57"/>
        <v>5277</v>
      </c>
      <c r="F187" s="239">
        <f t="shared" si="53"/>
        <v>-424</v>
      </c>
      <c r="G187" s="240">
        <f>+Inputs!$D$3</f>
        <v>0.37951000000000001</v>
      </c>
      <c r="I187" s="241">
        <f t="shared" si="58"/>
        <v>5701</v>
      </c>
      <c r="K187" s="241">
        <f t="shared" si="54"/>
        <v>21</v>
      </c>
      <c r="L187" s="241">
        <f t="shared" si="59"/>
        <v>5277</v>
      </c>
      <c r="M187" s="241">
        <f t="shared" si="55"/>
        <v>7.9697100000000001</v>
      </c>
      <c r="N187" s="241">
        <f t="shared" si="56"/>
        <v>7.9697100000000001</v>
      </c>
      <c r="O187" s="241">
        <f t="shared" si="60"/>
        <v>-160.87378999999788</v>
      </c>
      <c r="P187" s="241">
        <f t="shared" si="61"/>
        <v>160.87378999999788</v>
      </c>
      <c r="Q187" s="242"/>
      <c r="R187" s="242"/>
      <c r="S187" s="242"/>
    </row>
    <row r="188" spans="1:19" s="237" customFormat="1">
      <c r="A188" s="236">
        <v>41426</v>
      </c>
      <c r="C188" s="238">
        <v>180</v>
      </c>
      <c r="D188" s="239">
        <f t="shared" si="52"/>
        <v>21</v>
      </c>
      <c r="E188" s="239">
        <f t="shared" si="57"/>
        <v>5298</v>
      </c>
      <c r="F188" s="239">
        <f t="shared" si="53"/>
        <v>-403</v>
      </c>
      <c r="G188" s="240">
        <f>+Inputs!$D$3</f>
        <v>0.37951000000000001</v>
      </c>
      <c r="I188" s="241">
        <f t="shared" si="58"/>
        <v>5701</v>
      </c>
      <c r="K188" s="241">
        <f t="shared" si="54"/>
        <v>21</v>
      </c>
      <c r="L188" s="241">
        <f t="shared" si="59"/>
        <v>5298</v>
      </c>
      <c r="M188" s="241">
        <f t="shared" si="55"/>
        <v>7.9697100000000001</v>
      </c>
      <c r="N188" s="241">
        <f t="shared" si="56"/>
        <v>7.9697100000000001</v>
      </c>
      <c r="O188" s="241">
        <f t="shared" si="60"/>
        <v>-152.90407999999789</v>
      </c>
      <c r="P188" s="241">
        <f t="shared" si="61"/>
        <v>152.90407999999789</v>
      </c>
      <c r="Q188" s="242"/>
      <c r="R188" s="242"/>
      <c r="S188" s="242"/>
    </row>
    <row r="189" spans="1:19" s="237" customFormat="1">
      <c r="A189" s="243">
        <v>41456</v>
      </c>
      <c r="C189" s="238">
        <v>181</v>
      </c>
      <c r="D189" s="239">
        <f>ROUND(-($F$146/60)*1,0)</f>
        <v>21</v>
      </c>
      <c r="E189" s="239">
        <f t="shared" ref="E189:E208" si="62">+E188+D189</f>
        <v>5319</v>
      </c>
      <c r="F189" s="239">
        <f t="shared" ref="F189:F208" si="63">$B$9+E189</f>
        <v>-382</v>
      </c>
      <c r="G189" s="240">
        <f>+Inputs!$D$3</f>
        <v>0.37951000000000001</v>
      </c>
      <c r="I189" s="241">
        <f t="shared" ref="I189:I208" si="64">+I188+H189</f>
        <v>5701</v>
      </c>
      <c r="K189" s="241">
        <f t="shared" ref="K189:K208" si="65">D189</f>
        <v>21</v>
      </c>
      <c r="L189" s="241">
        <f t="shared" ref="L189:L208" si="66">+L188+K189</f>
        <v>5319</v>
      </c>
      <c r="M189" s="241">
        <f t="shared" ref="M189:M208" si="67">K189*G189</f>
        <v>7.9697100000000001</v>
      </c>
      <c r="N189" s="241">
        <f t="shared" ref="N189:N208" si="68">M189-J189</f>
        <v>7.9697100000000001</v>
      </c>
      <c r="O189" s="241">
        <f t="shared" ref="O189:O208" si="69">+O188+N189</f>
        <v>-144.9343699999979</v>
      </c>
      <c r="P189" s="241">
        <f t="shared" ref="P189:P208" si="70">P188-N189</f>
        <v>144.9343699999979</v>
      </c>
      <c r="Q189" s="242"/>
      <c r="R189" s="242"/>
      <c r="S189" s="242"/>
    </row>
    <row r="190" spans="1:19" s="237" customFormat="1">
      <c r="A190" s="236">
        <v>41487</v>
      </c>
      <c r="C190" s="238">
        <v>182</v>
      </c>
      <c r="D190" s="239">
        <f t="shared" si="52"/>
        <v>21</v>
      </c>
      <c r="E190" s="239">
        <f t="shared" si="62"/>
        <v>5340</v>
      </c>
      <c r="F190" s="239">
        <f t="shared" si="63"/>
        <v>-361</v>
      </c>
      <c r="G190" s="240">
        <f>+Inputs!$D$3</f>
        <v>0.37951000000000001</v>
      </c>
      <c r="I190" s="241">
        <f t="shared" si="64"/>
        <v>5701</v>
      </c>
      <c r="K190" s="241">
        <f t="shared" si="65"/>
        <v>21</v>
      </c>
      <c r="L190" s="241">
        <f t="shared" si="66"/>
        <v>5340</v>
      </c>
      <c r="M190" s="241">
        <f t="shared" si="67"/>
        <v>7.9697100000000001</v>
      </c>
      <c r="N190" s="241">
        <f t="shared" si="68"/>
        <v>7.9697100000000001</v>
      </c>
      <c r="O190" s="241">
        <f t="shared" si="69"/>
        <v>-136.96465999999791</v>
      </c>
      <c r="P190" s="241">
        <f t="shared" si="70"/>
        <v>136.96465999999791</v>
      </c>
      <c r="Q190" s="242"/>
      <c r="R190" s="242"/>
      <c r="S190" s="242"/>
    </row>
    <row r="191" spans="1:19" s="237" customFormat="1">
      <c r="A191" s="243">
        <v>41518</v>
      </c>
      <c r="C191" s="238">
        <v>183</v>
      </c>
      <c r="D191" s="239">
        <f t="shared" si="52"/>
        <v>21</v>
      </c>
      <c r="E191" s="239">
        <f t="shared" si="62"/>
        <v>5361</v>
      </c>
      <c r="F191" s="239">
        <f t="shared" si="63"/>
        <v>-340</v>
      </c>
      <c r="G191" s="240">
        <f>+Inputs!$D$3</f>
        <v>0.37951000000000001</v>
      </c>
      <c r="I191" s="241">
        <f t="shared" si="64"/>
        <v>5701</v>
      </c>
      <c r="K191" s="241">
        <f t="shared" si="65"/>
        <v>21</v>
      </c>
      <c r="L191" s="241">
        <f t="shared" si="66"/>
        <v>5361</v>
      </c>
      <c r="M191" s="241">
        <f t="shared" si="67"/>
        <v>7.9697100000000001</v>
      </c>
      <c r="N191" s="241">
        <f t="shared" si="68"/>
        <v>7.9697100000000001</v>
      </c>
      <c r="O191" s="241">
        <f t="shared" si="69"/>
        <v>-128.99494999999791</v>
      </c>
      <c r="P191" s="241">
        <f t="shared" si="70"/>
        <v>128.99494999999791</v>
      </c>
      <c r="Q191" s="242"/>
      <c r="R191" s="242"/>
      <c r="S191" s="242"/>
    </row>
    <row r="192" spans="1:19" s="237" customFormat="1">
      <c r="A192" s="236">
        <v>41548</v>
      </c>
      <c r="C192" s="238">
        <v>184</v>
      </c>
      <c r="D192" s="239">
        <f t="shared" si="52"/>
        <v>21</v>
      </c>
      <c r="E192" s="239">
        <f t="shared" si="62"/>
        <v>5382</v>
      </c>
      <c r="F192" s="239">
        <f t="shared" si="63"/>
        <v>-319</v>
      </c>
      <c r="G192" s="240">
        <f>+Inputs!$D$3</f>
        <v>0.37951000000000001</v>
      </c>
      <c r="I192" s="241">
        <f t="shared" si="64"/>
        <v>5701</v>
      </c>
      <c r="K192" s="241">
        <f t="shared" si="65"/>
        <v>21</v>
      </c>
      <c r="L192" s="241">
        <f t="shared" si="66"/>
        <v>5382</v>
      </c>
      <c r="M192" s="241">
        <f t="shared" si="67"/>
        <v>7.9697100000000001</v>
      </c>
      <c r="N192" s="241">
        <f t="shared" si="68"/>
        <v>7.9697100000000001</v>
      </c>
      <c r="O192" s="241">
        <f t="shared" si="69"/>
        <v>-121.02523999999791</v>
      </c>
      <c r="P192" s="241">
        <f t="shared" si="70"/>
        <v>121.02523999999791</v>
      </c>
      <c r="Q192" s="242"/>
      <c r="R192" s="242"/>
      <c r="S192" s="242"/>
    </row>
    <row r="193" spans="1:19" s="237" customFormat="1">
      <c r="A193" s="243">
        <v>41579</v>
      </c>
      <c r="C193" s="238">
        <v>185</v>
      </c>
      <c r="D193" s="239">
        <f t="shared" si="52"/>
        <v>21</v>
      </c>
      <c r="E193" s="239">
        <f t="shared" si="62"/>
        <v>5403</v>
      </c>
      <c r="F193" s="239">
        <f t="shared" si="63"/>
        <v>-298</v>
      </c>
      <c r="G193" s="240">
        <f>+Inputs!$D$3</f>
        <v>0.37951000000000001</v>
      </c>
      <c r="I193" s="241">
        <f t="shared" si="64"/>
        <v>5701</v>
      </c>
      <c r="K193" s="241">
        <f t="shared" si="65"/>
        <v>21</v>
      </c>
      <c r="L193" s="241">
        <f t="shared" si="66"/>
        <v>5403</v>
      </c>
      <c r="M193" s="241">
        <f t="shared" si="67"/>
        <v>7.9697100000000001</v>
      </c>
      <c r="N193" s="241">
        <f t="shared" si="68"/>
        <v>7.9697100000000001</v>
      </c>
      <c r="O193" s="241">
        <f t="shared" si="69"/>
        <v>-113.0555299999979</v>
      </c>
      <c r="P193" s="241">
        <f t="shared" si="70"/>
        <v>113.0555299999979</v>
      </c>
      <c r="Q193" s="242"/>
      <c r="R193" s="242"/>
      <c r="S193" s="242"/>
    </row>
    <row r="194" spans="1:19" s="237" customFormat="1">
      <c r="A194" s="236">
        <v>41609</v>
      </c>
      <c r="C194" s="238">
        <v>186</v>
      </c>
      <c r="D194" s="239">
        <f t="shared" si="52"/>
        <v>21</v>
      </c>
      <c r="E194" s="239">
        <f t="shared" si="62"/>
        <v>5424</v>
      </c>
      <c r="F194" s="239">
        <f t="shared" si="63"/>
        <v>-277</v>
      </c>
      <c r="G194" s="240">
        <f>+Inputs!$D$3</f>
        <v>0.37951000000000001</v>
      </c>
      <c r="I194" s="241">
        <f t="shared" si="64"/>
        <v>5701</v>
      </c>
      <c r="K194" s="241">
        <f t="shared" si="65"/>
        <v>21</v>
      </c>
      <c r="L194" s="241">
        <f t="shared" si="66"/>
        <v>5424</v>
      </c>
      <c r="M194" s="241">
        <f t="shared" si="67"/>
        <v>7.9697100000000001</v>
      </c>
      <c r="N194" s="241">
        <f t="shared" si="68"/>
        <v>7.9697100000000001</v>
      </c>
      <c r="O194" s="241">
        <f t="shared" si="69"/>
        <v>-105.0858199999979</v>
      </c>
      <c r="P194" s="241">
        <f t="shared" si="70"/>
        <v>105.0858199999979</v>
      </c>
      <c r="Q194" s="242"/>
      <c r="R194" s="242"/>
      <c r="S194" s="242"/>
    </row>
    <row r="195" spans="1:19" s="237" customFormat="1">
      <c r="A195" s="243">
        <v>41640</v>
      </c>
      <c r="C195" s="238">
        <v>187</v>
      </c>
      <c r="D195" s="239">
        <f t="shared" si="52"/>
        <v>21</v>
      </c>
      <c r="E195" s="239">
        <f t="shared" si="62"/>
        <v>5445</v>
      </c>
      <c r="F195" s="239">
        <f t="shared" si="63"/>
        <v>-256</v>
      </c>
      <c r="G195" s="240">
        <f>+Inputs!$D$3</f>
        <v>0.37951000000000001</v>
      </c>
      <c r="I195" s="241">
        <f t="shared" si="64"/>
        <v>5701</v>
      </c>
      <c r="K195" s="241">
        <f t="shared" si="65"/>
        <v>21</v>
      </c>
      <c r="L195" s="241">
        <f t="shared" si="66"/>
        <v>5445</v>
      </c>
      <c r="M195" s="241">
        <f t="shared" si="67"/>
        <v>7.9697100000000001</v>
      </c>
      <c r="N195" s="241">
        <f t="shared" si="68"/>
        <v>7.9697100000000001</v>
      </c>
      <c r="O195" s="241">
        <f t="shared" si="69"/>
        <v>-97.116109999997889</v>
      </c>
      <c r="P195" s="241">
        <f t="shared" si="70"/>
        <v>97.116109999997889</v>
      </c>
      <c r="Q195" s="242"/>
      <c r="R195" s="242"/>
      <c r="S195" s="242"/>
    </row>
    <row r="196" spans="1:19" s="237" customFormat="1">
      <c r="A196" s="236">
        <v>41671</v>
      </c>
      <c r="C196" s="238">
        <v>188</v>
      </c>
      <c r="D196" s="239">
        <f t="shared" si="52"/>
        <v>21</v>
      </c>
      <c r="E196" s="239">
        <f t="shared" si="62"/>
        <v>5466</v>
      </c>
      <c r="F196" s="239">
        <f t="shared" si="63"/>
        <v>-235</v>
      </c>
      <c r="G196" s="240">
        <f>+Inputs!$D$3</f>
        <v>0.37951000000000001</v>
      </c>
      <c r="I196" s="241">
        <f t="shared" si="64"/>
        <v>5701</v>
      </c>
      <c r="K196" s="241">
        <f t="shared" si="65"/>
        <v>21</v>
      </c>
      <c r="L196" s="241">
        <f t="shared" si="66"/>
        <v>5466</v>
      </c>
      <c r="M196" s="241">
        <f t="shared" si="67"/>
        <v>7.9697100000000001</v>
      </c>
      <c r="N196" s="241">
        <f t="shared" si="68"/>
        <v>7.9697100000000001</v>
      </c>
      <c r="O196" s="241">
        <f t="shared" si="69"/>
        <v>-89.146399999997882</v>
      </c>
      <c r="P196" s="241">
        <f t="shared" si="70"/>
        <v>89.146399999997882</v>
      </c>
      <c r="Q196" s="242"/>
      <c r="R196" s="242"/>
      <c r="S196" s="242"/>
    </row>
    <row r="197" spans="1:19" s="237" customFormat="1">
      <c r="A197" s="243">
        <v>41699</v>
      </c>
      <c r="C197" s="238">
        <v>189</v>
      </c>
      <c r="D197" s="239">
        <f t="shared" si="52"/>
        <v>21</v>
      </c>
      <c r="E197" s="239">
        <f t="shared" si="62"/>
        <v>5487</v>
      </c>
      <c r="F197" s="239">
        <f t="shared" si="63"/>
        <v>-214</v>
      </c>
      <c r="G197" s="240">
        <f>+Inputs!$D$3</f>
        <v>0.37951000000000001</v>
      </c>
      <c r="I197" s="241">
        <f t="shared" si="64"/>
        <v>5701</v>
      </c>
      <c r="K197" s="241">
        <f t="shared" si="65"/>
        <v>21</v>
      </c>
      <c r="L197" s="241">
        <f t="shared" si="66"/>
        <v>5487</v>
      </c>
      <c r="M197" s="241">
        <f t="shared" si="67"/>
        <v>7.9697100000000001</v>
      </c>
      <c r="N197" s="241">
        <f t="shared" si="68"/>
        <v>7.9697100000000001</v>
      </c>
      <c r="O197" s="241">
        <f t="shared" si="69"/>
        <v>-81.176689999997876</v>
      </c>
      <c r="P197" s="241">
        <f t="shared" si="70"/>
        <v>81.176689999997876</v>
      </c>
      <c r="Q197" s="242"/>
      <c r="R197" s="242"/>
      <c r="S197" s="242"/>
    </row>
    <row r="198" spans="1:19" s="237" customFormat="1">
      <c r="A198" s="236">
        <v>41730</v>
      </c>
      <c r="C198" s="238">
        <v>190</v>
      </c>
      <c r="D198" s="239">
        <f t="shared" si="52"/>
        <v>21</v>
      </c>
      <c r="E198" s="239">
        <f t="shared" si="62"/>
        <v>5508</v>
      </c>
      <c r="F198" s="239">
        <f t="shared" si="63"/>
        <v>-193</v>
      </c>
      <c r="G198" s="240">
        <f>+Inputs!$D$3</f>
        <v>0.37951000000000001</v>
      </c>
      <c r="I198" s="241">
        <f t="shared" si="64"/>
        <v>5701</v>
      </c>
      <c r="K198" s="241">
        <f t="shared" si="65"/>
        <v>21</v>
      </c>
      <c r="L198" s="241">
        <f t="shared" si="66"/>
        <v>5508</v>
      </c>
      <c r="M198" s="241">
        <f t="shared" si="67"/>
        <v>7.9697100000000001</v>
      </c>
      <c r="N198" s="241">
        <f t="shared" si="68"/>
        <v>7.9697100000000001</v>
      </c>
      <c r="O198" s="241">
        <f t="shared" si="69"/>
        <v>-73.20697999999787</v>
      </c>
      <c r="P198" s="241">
        <f t="shared" si="70"/>
        <v>73.20697999999787</v>
      </c>
      <c r="Q198" s="242"/>
      <c r="R198" s="242"/>
      <c r="S198" s="242"/>
    </row>
    <row r="199" spans="1:19" s="237" customFormat="1">
      <c r="A199" s="243">
        <v>41760</v>
      </c>
      <c r="C199" s="238">
        <v>191</v>
      </c>
      <c r="D199" s="239">
        <f t="shared" si="52"/>
        <v>21</v>
      </c>
      <c r="E199" s="239">
        <f t="shared" si="62"/>
        <v>5529</v>
      </c>
      <c r="F199" s="239">
        <f t="shared" si="63"/>
        <v>-172</v>
      </c>
      <c r="G199" s="240">
        <f>+Inputs!$D$3</f>
        <v>0.37951000000000001</v>
      </c>
      <c r="I199" s="241">
        <f t="shared" si="64"/>
        <v>5701</v>
      </c>
      <c r="K199" s="241">
        <f t="shared" si="65"/>
        <v>21</v>
      </c>
      <c r="L199" s="241">
        <f t="shared" si="66"/>
        <v>5529</v>
      </c>
      <c r="M199" s="241">
        <f t="shared" si="67"/>
        <v>7.9697100000000001</v>
      </c>
      <c r="N199" s="241">
        <f t="shared" si="68"/>
        <v>7.9697100000000001</v>
      </c>
      <c r="O199" s="241">
        <f t="shared" si="69"/>
        <v>-65.237269999997864</v>
      </c>
      <c r="P199" s="241">
        <f t="shared" si="70"/>
        <v>65.237269999997864</v>
      </c>
      <c r="Q199" s="242"/>
      <c r="R199" s="242"/>
      <c r="S199" s="242"/>
    </row>
    <row r="200" spans="1:19" s="237" customFormat="1">
      <c r="A200" s="236">
        <v>41791</v>
      </c>
      <c r="C200" s="238">
        <v>192</v>
      </c>
      <c r="D200" s="239">
        <f t="shared" si="52"/>
        <v>21</v>
      </c>
      <c r="E200" s="239">
        <f t="shared" si="62"/>
        <v>5550</v>
      </c>
      <c r="F200" s="239">
        <f t="shared" si="63"/>
        <v>-151</v>
      </c>
      <c r="G200" s="240">
        <f>+Inputs!$D$3</f>
        <v>0.37951000000000001</v>
      </c>
      <c r="I200" s="241">
        <f t="shared" si="64"/>
        <v>5701</v>
      </c>
      <c r="K200" s="241">
        <f t="shared" si="65"/>
        <v>21</v>
      </c>
      <c r="L200" s="241">
        <f t="shared" si="66"/>
        <v>5550</v>
      </c>
      <c r="M200" s="241">
        <f t="shared" si="67"/>
        <v>7.9697100000000001</v>
      </c>
      <c r="N200" s="241">
        <f t="shared" si="68"/>
        <v>7.9697100000000001</v>
      </c>
      <c r="O200" s="241">
        <f t="shared" si="69"/>
        <v>-57.267559999997864</v>
      </c>
      <c r="P200" s="241">
        <f t="shared" si="70"/>
        <v>57.267559999997864</v>
      </c>
      <c r="Q200" s="242"/>
      <c r="R200" s="242"/>
      <c r="S200" s="242"/>
    </row>
    <row r="201" spans="1:19" s="237" customFormat="1">
      <c r="A201" s="243">
        <v>41821</v>
      </c>
      <c r="C201" s="238">
        <v>193</v>
      </c>
      <c r="D201" s="239">
        <f t="shared" si="52"/>
        <v>21</v>
      </c>
      <c r="E201" s="239">
        <f t="shared" si="62"/>
        <v>5571</v>
      </c>
      <c r="F201" s="239">
        <f t="shared" si="63"/>
        <v>-130</v>
      </c>
      <c r="G201" s="240">
        <f>+Inputs!$D$3</f>
        <v>0.37951000000000001</v>
      </c>
      <c r="I201" s="241">
        <f t="shared" si="64"/>
        <v>5701</v>
      </c>
      <c r="K201" s="241">
        <f t="shared" si="65"/>
        <v>21</v>
      </c>
      <c r="L201" s="241">
        <f t="shared" si="66"/>
        <v>5571</v>
      </c>
      <c r="M201" s="241">
        <f t="shared" si="67"/>
        <v>7.9697100000000001</v>
      </c>
      <c r="N201" s="241">
        <f t="shared" si="68"/>
        <v>7.9697100000000001</v>
      </c>
      <c r="O201" s="241">
        <f t="shared" si="69"/>
        <v>-49.297849999997865</v>
      </c>
      <c r="P201" s="241">
        <f t="shared" si="70"/>
        <v>49.297849999997865</v>
      </c>
      <c r="Q201" s="242"/>
      <c r="R201" s="242"/>
      <c r="S201" s="242"/>
    </row>
    <row r="202" spans="1:19" s="237" customFormat="1">
      <c r="A202" s="236">
        <v>41852</v>
      </c>
      <c r="C202" s="238">
        <v>194</v>
      </c>
      <c r="D202" s="239">
        <f t="shared" si="52"/>
        <v>21</v>
      </c>
      <c r="E202" s="239">
        <f t="shared" si="62"/>
        <v>5592</v>
      </c>
      <c r="F202" s="239">
        <f t="shared" si="63"/>
        <v>-109</v>
      </c>
      <c r="G202" s="240">
        <f>+Inputs!$D$3</f>
        <v>0.37951000000000001</v>
      </c>
      <c r="I202" s="241">
        <f t="shared" si="64"/>
        <v>5701</v>
      </c>
      <c r="K202" s="241">
        <f t="shared" si="65"/>
        <v>21</v>
      </c>
      <c r="L202" s="241">
        <f t="shared" si="66"/>
        <v>5592</v>
      </c>
      <c r="M202" s="241">
        <f t="shared" si="67"/>
        <v>7.9697100000000001</v>
      </c>
      <c r="N202" s="241">
        <f t="shared" si="68"/>
        <v>7.9697100000000001</v>
      </c>
      <c r="O202" s="241">
        <f t="shared" si="69"/>
        <v>-41.328139999997866</v>
      </c>
      <c r="P202" s="241">
        <f t="shared" si="70"/>
        <v>41.328139999997866</v>
      </c>
      <c r="Q202" s="242"/>
      <c r="R202" s="242"/>
      <c r="S202" s="242"/>
    </row>
    <row r="203" spans="1:19" s="237" customFormat="1">
      <c r="A203" s="243">
        <v>41883</v>
      </c>
      <c r="C203" s="238">
        <v>195</v>
      </c>
      <c r="D203" s="239">
        <f t="shared" si="52"/>
        <v>21</v>
      </c>
      <c r="E203" s="239">
        <f t="shared" si="62"/>
        <v>5613</v>
      </c>
      <c r="F203" s="239">
        <f t="shared" si="63"/>
        <v>-88</v>
      </c>
      <c r="G203" s="240">
        <f>+Inputs!$D$3</f>
        <v>0.37951000000000001</v>
      </c>
      <c r="I203" s="241">
        <f t="shared" si="64"/>
        <v>5701</v>
      </c>
      <c r="K203" s="241">
        <f t="shared" si="65"/>
        <v>21</v>
      </c>
      <c r="L203" s="241">
        <f t="shared" si="66"/>
        <v>5613</v>
      </c>
      <c r="M203" s="241">
        <f t="shared" si="67"/>
        <v>7.9697100000000001</v>
      </c>
      <c r="N203" s="241">
        <f t="shared" si="68"/>
        <v>7.9697100000000001</v>
      </c>
      <c r="O203" s="241">
        <f t="shared" si="69"/>
        <v>-33.358429999997867</v>
      </c>
      <c r="P203" s="241">
        <f t="shared" si="70"/>
        <v>33.358429999997867</v>
      </c>
      <c r="Q203" s="242"/>
      <c r="R203" s="242"/>
      <c r="S203" s="242"/>
    </row>
    <row r="204" spans="1:19" s="237" customFormat="1">
      <c r="A204" s="236">
        <v>41913</v>
      </c>
      <c r="C204" s="238">
        <v>196</v>
      </c>
      <c r="D204" s="239">
        <f t="shared" si="52"/>
        <v>21</v>
      </c>
      <c r="E204" s="239">
        <f t="shared" si="62"/>
        <v>5634</v>
      </c>
      <c r="F204" s="239">
        <f t="shared" si="63"/>
        <v>-67</v>
      </c>
      <c r="G204" s="240">
        <f>+Inputs!$D$3</f>
        <v>0.37951000000000001</v>
      </c>
      <c r="I204" s="241">
        <f t="shared" si="64"/>
        <v>5701</v>
      </c>
      <c r="K204" s="241">
        <f t="shared" si="65"/>
        <v>21</v>
      </c>
      <c r="L204" s="241">
        <f t="shared" si="66"/>
        <v>5634</v>
      </c>
      <c r="M204" s="241">
        <f t="shared" si="67"/>
        <v>7.9697100000000001</v>
      </c>
      <c r="N204" s="241">
        <f t="shared" si="68"/>
        <v>7.9697100000000001</v>
      </c>
      <c r="O204" s="241">
        <f t="shared" si="69"/>
        <v>-25.388719999997868</v>
      </c>
      <c r="P204" s="241">
        <f t="shared" si="70"/>
        <v>25.388719999997868</v>
      </c>
      <c r="Q204" s="242"/>
      <c r="R204" s="242"/>
      <c r="S204" s="242"/>
    </row>
    <row r="205" spans="1:19" s="237" customFormat="1">
      <c r="A205" s="243">
        <v>41944</v>
      </c>
      <c r="C205" s="238">
        <v>197</v>
      </c>
      <c r="D205" s="239">
        <f t="shared" si="52"/>
        <v>21</v>
      </c>
      <c r="E205" s="239">
        <f t="shared" si="62"/>
        <v>5655</v>
      </c>
      <c r="F205" s="239">
        <f t="shared" si="63"/>
        <v>-46</v>
      </c>
      <c r="G205" s="240">
        <f>+Inputs!$D$3</f>
        <v>0.37951000000000001</v>
      </c>
      <c r="I205" s="241">
        <f t="shared" si="64"/>
        <v>5701</v>
      </c>
      <c r="K205" s="241">
        <f t="shared" si="65"/>
        <v>21</v>
      </c>
      <c r="L205" s="241">
        <f t="shared" si="66"/>
        <v>5655</v>
      </c>
      <c r="M205" s="241">
        <f t="shared" si="67"/>
        <v>7.9697100000000001</v>
      </c>
      <c r="N205" s="241">
        <f t="shared" si="68"/>
        <v>7.9697100000000001</v>
      </c>
      <c r="O205" s="241">
        <f t="shared" si="69"/>
        <v>-17.419009999997868</v>
      </c>
      <c r="P205" s="241">
        <f t="shared" si="70"/>
        <v>17.419009999997868</v>
      </c>
      <c r="Q205" s="242"/>
      <c r="R205" s="242"/>
      <c r="S205" s="242"/>
    </row>
    <row r="206" spans="1:19" s="237" customFormat="1">
      <c r="A206" s="236">
        <v>41974</v>
      </c>
      <c r="C206" s="238">
        <v>198</v>
      </c>
      <c r="D206" s="239">
        <f t="shared" si="52"/>
        <v>21</v>
      </c>
      <c r="E206" s="239">
        <f t="shared" si="62"/>
        <v>5676</v>
      </c>
      <c r="F206" s="239">
        <f t="shared" si="63"/>
        <v>-25</v>
      </c>
      <c r="G206" s="240">
        <f>+Inputs!$D$3</f>
        <v>0.37951000000000001</v>
      </c>
      <c r="I206" s="241">
        <f t="shared" si="64"/>
        <v>5701</v>
      </c>
      <c r="K206" s="241">
        <f t="shared" si="65"/>
        <v>21</v>
      </c>
      <c r="L206" s="241">
        <f t="shared" si="66"/>
        <v>5676</v>
      </c>
      <c r="M206" s="241">
        <f t="shared" si="67"/>
        <v>7.9697100000000001</v>
      </c>
      <c r="N206" s="241">
        <f t="shared" si="68"/>
        <v>7.9697100000000001</v>
      </c>
      <c r="O206" s="241">
        <f t="shared" si="69"/>
        <v>-9.4492999999978693</v>
      </c>
      <c r="P206" s="241">
        <f t="shared" si="70"/>
        <v>9.4492999999978693</v>
      </c>
      <c r="Q206" s="242"/>
      <c r="R206" s="242"/>
      <c r="S206" s="242"/>
    </row>
    <row r="207" spans="1:19" s="237" customFormat="1">
      <c r="A207" s="243">
        <v>42005</v>
      </c>
      <c r="C207" s="238">
        <v>199</v>
      </c>
      <c r="D207" s="239">
        <f t="shared" si="52"/>
        <v>21</v>
      </c>
      <c r="E207" s="239">
        <f t="shared" si="62"/>
        <v>5697</v>
      </c>
      <c r="F207" s="239">
        <f t="shared" si="63"/>
        <v>-4</v>
      </c>
      <c r="G207" s="240">
        <f>+Inputs!$D$3</f>
        <v>0.37951000000000001</v>
      </c>
      <c r="I207" s="241">
        <f t="shared" si="64"/>
        <v>5701</v>
      </c>
      <c r="K207" s="241">
        <f t="shared" si="65"/>
        <v>21</v>
      </c>
      <c r="L207" s="241">
        <f t="shared" si="66"/>
        <v>5697</v>
      </c>
      <c r="M207" s="241">
        <f t="shared" si="67"/>
        <v>7.9697100000000001</v>
      </c>
      <c r="N207" s="241">
        <f t="shared" si="68"/>
        <v>7.9697100000000001</v>
      </c>
      <c r="O207" s="241">
        <f t="shared" si="69"/>
        <v>-1.4795899999978692</v>
      </c>
      <c r="P207" s="241">
        <f t="shared" si="70"/>
        <v>1.4795899999978692</v>
      </c>
      <c r="Q207" s="242"/>
      <c r="R207" s="242"/>
      <c r="S207" s="242"/>
    </row>
    <row r="208" spans="1:19" s="237" customFormat="1">
      <c r="A208" s="236">
        <v>42036</v>
      </c>
      <c r="C208" s="238">
        <v>200</v>
      </c>
      <c r="D208" s="239">
        <f>-F207</f>
        <v>4</v>
      </c>
      <c r="E208" s="239">
        <f t="shared" si="62"/>
        <v>5701</v>
      </c>
      <c r="F208" s="239">
        <f t="shared" si="63"/>
        <v>0</v>
      </c>
      <c r="G208" s="240">
        <f>+Inputs!$D$3</f>
        <v>0.37951000000000001</v>
      </c>
      <c r="I208" s="241">
        <f t="shared" si="64"/>
        <v>5701</v>
      </c>
      <c r="K208" s="241">
        <f t="shared" si="65"/>
        <v>4</v>
      </c>
      <c r="L208" s="241">
        <f t="shared" si="66"/>
        <v>5701</v>
      </c>
      <c r="M208" s="241">
        <f t="shared" si="67"/>
        <v>1.5180400000000001</v>
      </c>
      <c r="N208" s="241">
        <f t="shared" si="68"/>
        <v>1.5180400000000001</v>
      </c>
      <c r="O208" s="241">
        <f t="shared" si="69"/>
        <v>3.8450000002130835E-2</v>
      </c>
      <c r="P208" s="241">
        <f t="shared" si="70"/>
        <v>-3.8450000002130835E-2</v>
      </c>
      <c r="Q208" s="242"/>
      <c r="R208" s="242"/>
      <c r="S208" s="242"/>
    </row>
    <row r="209" spans="1:20">
      <c r="A209" s="30"/>
      <c r="G209" s="28"/>
    </row>
    <row r="210" spans="1:20">
      <c r="A210" s="8" t="s">
        <v>43</v>
      </c>
      <c r="B210" s="33">
        <f>SUM(B9:B209)</f>
        <v>-5701</v>
      </c>
      <c r="D210" s="33">
        <f>SUM(D9:D209)</f>
        <v>5701</v>
      </c>
      <c r="G210" s="28"/>
      <c r="H210" s="33">
        <f>SUM(H9:H209)</f>
        <v>5701</v>
      </c>
      <c r="I210" s="33"/>
      <c r="J210" s="33">
        <f>SUM(J9:J209)</f>
        <v>2163.5295000000001</v>
      </c>
      <c r="K210" s="33">
        <f>SUM(K9:K209)</f>
        <v>5701</v>
      </c>
      <c r="L210" s="33"/>
      <c r="M210" s="33">
        <f>SUM(M9:M209)</f>
        <v>2163.5679500000069</v>
      </c>
      <c r="N210" s="33">
        <f>SUM(N9:N209)</f>
        <v>3.8450000002130835E-2</v>
      </c>
      <c r="O210" s="33">
        <f>SUM(O9:O209)</f>
        <v>-196767.71604</v>
      </c>
      <c r="P210" s="33">
        <f>SUM(P9:P209)</f>
        <v>196767.71604</v>
      </c>
    </row>
    <row r="211" spans="1:20">
      <c r="G211" s="28"/>
    </row>
    <row r="212" spans="1:20">
      <c r="A212" s="4" t="s">
        <v>61</v>
      </c>
      <c r="B212" s="4" t="s">
        <v>61</v>
      </c>
      <c r="C212" s="4" t="s">
        <v>61</v>
      </c>
      <c r="D212" s="4" t="s">
        <v>61</v>
      </c>
      <c r="F212" s="4" t="s">
        <v>61</v>
      </c>
      <c r="G212" s="28" t="s">
        <v>61</v>
      </c>
      <c r="H212" s="4" t="s">
        <v>61</v>
      </c>
      <c r="J212" s="4" t="s">
        <v>61</v>
      </c>
      <c r="K212" s="4" t="s">
        <v>61</v>
      </c>
      <c r="M212" s="4" t="s">
        <v>61</v>
      </c>
      <c r="N212" s="4" t="s">
        <v>61</v>
      </c>
      <c r="P212" s="4" t="s">
        <v>61</v>
      </c>
      <c r="Q212" s="8" t="s">
        <v>61</v>
      </c>
      <c r="R212" s="8" t="s">
        <v>61</v>
      </c>
      <c r="S212" s="8" t="s">
        <v>61</v>
      </c>
      <c r="T212" s="4" t="s">
        <v>61</v>
      </c>
    </row>
    <row r="213" spans="1:20">
      <c r="G21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39.xml><?xml version="1.0" encoding="utf-8"?>
<worksheet xmlns="http://schemas.openxmlformats.org/spreadsheetml/2006/main" xmlns:r="http://schemas.openxmlformats.org/officeDocument/2006/relationships">
  <sheetPr transitionEvaluation="1" codeName="Sheet42">
    <pageSetUpPr autoPageBreaks="0" fitToPage="1"/>
  </sheetPr>
  <dimension ref="A1:AE211"/>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36008</v>
      </c>
      <c r="B9" s="32">
        <v>-4049</v>
      </c>
      <c r="C9" s="6">
        <v>1</v>
      </c>
      <c r="D9" s="29">
        <f t="shared" ref="D9:D40" si="0">ROUND(-(+$B$9/180)*1,0)</f>
        <v>22</v>
      </c>
      <c r="E9" s="29">
        <f>+D9</f>
        <v>22</v>
      </c>
      <c r="F9" s="29">
        <f t="shared" ref="F9:F40" si="1">$B$9+E9</f>
        <v>-4027</v>
      </c>
      <c r="G9" s="34">
        <f>+Inputs!$D$2</f>
        <v>0.3795</v>
      </c>
      <c r="H9" s="27">
        <f>-B9</f>
        <v>4049</v>
      </c>
      <c r="I9" s="27">
        <f>+H9</f>
        <v>4049</v>
      </c>
      <c r="J9" s="27">
        <f>H9*G9</f>
        <v>1536.5955000000001</v>
      </c>
      <c r="K9" s="27">
        <f t="shared" ref="K9:K40" si="2">D9</f>
        <v>22</v>
      </c>
      <c r="L9" s="27">
        <f>+K9</f>
        <v>22</v>
      </c>
      <c r="M9" s="27">
        <f t="shared" ref="M9:M40" si="3">K9*G9</f>
        <v>8.3490000000000002</v>
      </c>
      <c r="N9" s="27">
        <f t="shared" ref="N9:N40" si="4">M9-J9</f>
        <v>-1528.2465000000002</v>
      </c>
      <c r="O9" s="27">
        <f>+N9</f>
        <v>-1528.2465000000002</v>
      </c>
      <c r="P9" s="27">
        <f>-SUM(N9)</f>
        <v>1528.2465000000002</v>
      </c>
      <c r="Q9" s="38">
        <f>VLOOKUP(Q8,A36:P233,5)</f>
        <v>3014</v>
      </c>
      <c r="R9" s="38">
        <f>VLOOKUP(R8,A36:P233,5)</f>
        <v>3218</v>
      </c>
      <c r="S9" s="38">
        <f>+R9-Q9</f>
        <v>204</v>
      </c>
      <c r="T9" s="35" t="s">
        <v>64</v>
      </c>
      <c r="U9" s="145">
        <f>-IF(TYPE(VLOOKUP(U8,$A$9:$P$188,6,FALSE))=16,0,VLOOKUP(U8,$A$9:$P$188,6,FALSE))</f>
        <v>1018</v>
      </c>
      <c r="V9" s="145">
        <f>-IF(TYPE(VLOOKUP(V8,$A$9:$P$188,6,FALSE))=16,0,VLOOKUP(V8,$A$9:$P$188,6,FALSE))</f>
        <v>1001</v>
      </c>
      <c r="W9" s="145">
        <f t="shared" ref="W9:AE9" si="5">-IF(TYPE(VLOOKUP(W8,$A$9:$P$188,6,FALSE))=16,0,VLOOKUP(W8,$A$9:$P$188,6,FALSE))</f>
        <v>984</v>
      </c>
      <c r="X9" s="145">
        <f t="shared" si="5"/>
        <v>967</v>
      </c>
      <c r="Y9" s="145">
        <f t="shared" si="5"/>
        <v>950</v>
      </c>
      <c r="Z9" s="145">
        <f t="shared" si="5"/>
        <v>933</v>
      </c>
      <c r="AA9" s="145">
        <f t="shared" si="5"/>
        <v>916</v>
      </c>
      <c r="AB9" s="145">
        <f t="shared" si="5"/>
        <v>899</v>
      </c>
      <c r="AC9" s="145">
        <f t="shared" si="5"/>
        <v>882</v>
      </c>
      <c r="AD9" s="145">
        <f t="shared" si="5"/>
        <v>865</v>
      </c>
      <c r="AE9" s="145">
        <f t="shared" si="5"/>
        <v>848</v>
      </c>
    </row>
    <row r="10" spans="1:31">
      <c r="A10" s="30">
        <v>36039</v>
      </c>
      <c r="B10" s="9"/>
      <c r="C10" s="6">
        <v>2</v>
      </c>
      <c r="D10" s="29">
        <f t="shared" si="0"/>
        <v>22</v>
      </c>
      <c r="E10" s="29">
        <f t="shared" ref="E10:E41" si="6">+E9+D10</f>
        <v>44</v>
      </c>
      <c r="F10" s="29">
        <f t="shared" si="1"/>
        <v>-4005</v>
      </c>
      <c r="G10" s="34">
        <f>+Inputs!$D$2</f>
        <v>0.3795</v>
      </c>
      <c r="H10" s="2"/>
      <c r="I10" s="27">
        <f t="shared" ref="I10:I41" si="7">+I9+H10</f>
        <v>4049</v>
      </c>
      <c r="J10" s="27"/>
      <c r="K10" s="27">
        <f t="shared" si="2"/>
        <v>22</v>
      </c>
      <c r="L10" s="27">
        <f t="shared" ref="L10:L41" si="8">+L9+K10</f>
        <v>44</v>
      </c>
      <c r="M10" s="27">
        <f t="shared" si="3"/>
        <v>8.3490000000000002</v>
      </c>
      <c r="N10" s="27">
        <f t="shared" si="4"/>
        <v>8.3490000000000002</v>
      </c>
      <c r="O10" s="27">
        <f t="shared" ref="O10:O41" si="9">+O9+N10</f>
        <v>-1519.8975000000003</v>
      </c>
      <c r="P10" s="27">
        <f t="shared" ref="P10:P41" si="10">P9-N10</f>
        <v>1519.8975000000003</v>
      </c>
      <c r="Q10" s="38">
        <f>VLOOKUP(Q8,A36:P233,15)</f>
        <v>-392.764900000007</v>
      </c>
      <c r="R10" s="38">
        <f>VLOOKUP(R8,A36:P233,15)</f>
        <v>-315.34486000000726</v>
      </c>
      <c r="S10" s="38">
        <f>+R10-Q10</f>
        <v>77.420039999999744</v>
      </c>
      <c r="T10" s="36" t="s">
        <v>69</v>
      </c>
    </row>
    <row r="11" spans="1:31">
      <c r="A11" s="31">
        <v>36069</v>
      </c>
      <c r="B11" s="5"/>
      <c r="C11" s="6">
        <v>3</v>
      </c>
      <c r="D11" s="29">
        <f t="shared" si="0"/>
        <v>22</v>
      </c>
      <c r="E11" s="29">
        <f t="shared" si="6"/>
        <v>66</v>
      </c>
      <c r="F11" s="29">
        <f t="shared" si="1"/>
        <v>-3983</v>
      </c>
      <c r="G11" s="34">
        <f>+Inputs!$D$2</f>
        <v>0.3795</v>
      </c>
      <c r="H11" s="2"/>
      <c r="I11" s="27">
        <f t="shared" si="7"/>
        <v>4049</v>
      </c>
      <c r="J11" s="27"/>
      <c r="K11" s="27">
        <f t="shared" si="2"/>
        <v>22</v>
      </c>
      <c r="L11" s="27">
        <f t="shared" si="8"/>
        <v>66</v>
      </c>
      <c r="M11" s="27">
        <f t="shared" si="3"/>
        <v>8.3490000000000002</v>
      </c>
      <c r="N11" s="27">
        <f t="shared" si="4"/>
        <v>8.3490000000000002</v>
      </c>
      <c r="O11" s="27">
        <f t="shared" si="9"/>
        <v>-1511.5485000000003</v>
      </c>
      <c r="P11" s="27">
        <f t="shared" si="10"/>
        <v>1511.5485000000003</v>
      </c>
      <c r="Q11" s="38">
        <f>+VLOOKUP(Q8,A36:P233,16)</f>
        <v>392.764900000007</v>
      </c>
      <c r="R11" s="38">
        <f>+VLOOKUP(R8,A36:P233,16)</f>
        <v>315.34486000000726</v>
      </c>
      <c r="S11" s="38">
        <f>(+Q11+R11)/2</f>
        <v>354.05488000000713</v>
      </c>
      <c r="T11" s="36" t="s">
        <v>113</v>
      </c>
      <c r="U11" s="145">
        <f>IF(TYPE(VLOOKUP(U8,$A$9:$P$188,16,FALSE))=16,0,VLOOKUP(U8,$A$9:$P$188,16,FALSE))</f>
        <v>386.31323000000702</v>
      </c>
      <c r="V11" s="145">
        <f t="shared" ref="V11:AE11" si="11">IF(TYPE(VLOOKUP(V8,$A$9:$P$188,16,FALSE))=16,0,VLOOKUP(V8,$A$9:$P$188,16,FALSE))</f>
        <v>379.86156000000705</v>
      </c>
      <c r="W11" s="145">
        <f t="shared" si="11"/>
        <v>373.40989000000707</v>
      </c>
      <c r="X11" s="145">
        <f t="shared" si="11"/>
        <v>366.95822000000709</v>
      </c>
      <c r="Y11" s="145">
        <f t="shared" si="11"/>
        <v>360.50655000000711</v>
      </c>
      <c r="Z11" s="145">
        <f t="shared" si="11"/>
        <v>354.05488000000713</v>
      </c>
      <c r="AA11" s="145">
        <f t="shared" si="11"/>
        <v>347.60321000000715</v>
      </c>
      <c r="AB11" s="145">
        <f t="shared" si="11"/>
        <v>341.15154000000717</v>
      </c>
      <c r="AC11" s="145">
        <f t="shared" si="11"/>
        <v>334.69987000000719</v>
      </c>
      <c r="AD11" s="145">
        <f t="shared" si="11"/>
        <v>328.24820000000722</v>
      </c>
      <c r="AE11" s="145">
        <f t="shared" si="11"/>
        <v>321.79653000000724</v>
      </c>
    </row>
    <row r="12" spans="1:31">
      <c r="A12" s="30">
        <v>36100</v>
      </c>
      <c r="B12" s="3"/>
      <c r="C12" s="6">
        <v>4</v>
      </c>
      <c r="D12" s="29">
        <f t="shared" si="0"/>
        <v>22</v>
      </c>
      <c r="E12" s="29">
        <f t="shared" si="6"/>
        <v>88</v>
      </c>
      <c r="F12" s="29">
        <f t="shared" si="1"/>
        <v>-3961</v>
      </c>
      <c r="G12" s="34">
        <f>+Inputs!$D$2</f>
        <v>0.3795</v>
      </c>
      <c r="H12" s="2"/>
      <c r="I12" s="27">
        <f t="shared" si="7"/>
        <v>4049</v>
      </c>
      <c r="J12" s="27"/>
      <c r="K12" s="27">
        <f t="shared" si="2"/>
        <v>22</v>
      </c>
      <c r="L12" s="27">
        <f t="shared" si="8"/>
        <v>88</v>
      </c>
      <c r="M12" s="27">
        <f t="shared" si="3"/>
        <v>8.3490000000000002</v>
      </c>
      <c r="N12" s="27">
        <f t="shared" si="4"/>
        <v>8.3490000000000002</v>
      </c>
      <c r="O12" s="27">
        <f t="shared" si="9"/>
        <v>-1503.1995000000004</v>
      </c>
      <c r="P12" s="27">
        <f t="shared" si="10"/>
        <v>1503.1995000000004</v>
      </c>
      <c r="Q12" s="39"/>
      <c r="R12" s="40"/>
      <c r="S12" s="40"/>
      <c r="T12" s="36"/>
    </row>
    <row r="13" spans="1:31">
      <c r="A13" s="31">
        <v>36130</v>
      </c>
      <c r="B13" s="3"/>
      <c r="C13" s="6">
        <v>5</v>
      </c>
      <c r="D13" s="29">
        <f t="shared" si="0"/>
        <v>22</v>
      </c>
      <c r="E13" s="29">
        <f t="shared" si="6"/>
        <v>110</v>
      </c>
      <c r="F13" s="29">
        <f t="shared" si="1"/>
        <v>-3939</v>
      </c>
      <c r="G13" s="34">
        <f>+Inputs!$D$2</f>
        <v>0.3795</v>
      </c>
      <c r="H13" s="2"/>
      <c r="I13" s="27">
        <f t="shared" si="7"/>
        <v>4049</v>
      </c>
      <c r="J13" s="27"/>
      <c r="K13" s="27">
        <f t="shared" si="2"/>
        <v>22</v>
      </c>
      <c r="L13" s="27">
        <f t="shared" si="8"/>
        <v>110</v>
      </c>
      <c r="M13" s="27">
        <f t="shared" si="3"/>
        <v>8.3490000000000002</v>
      </c>
      <c r="N13" s="27">
        <f t="shared" si="4"/>
        <v>8.3490000000000002</v>
      </c>
      <c r="O13" s="27">
        <f t="shared" si="9"/>
        <v>-1494.8505000000005</v>
      </c>
      <c r="P13" s="27">
        <f t="shared" si="10"/>
        <v>1494.8505000000005</v>
      </c>
      <c r="Q13" s="38">
        <f>VLOOKUP(Q8,A36:P233,9)</f>
        <v>4049</v>
      </c>
      <c r="R13" s="38">
        <f>VLOOKUP(R8,A36:P233,9)</f>
        <v>4049</v>
      </c>
      <c r="S13" s="38">
        <f>+R13-Q13</f>
        <v>0</v>
      </c>
      <c r="T13" s="36" t="s">
        <v>70</v>
      </c>
    </row>
    <row r="14" spans="1:31">
      <c r="A14" s="30">
        <v>36161</v>
      </c>
      <c r="B14" s="3"/>
      <c r="C14" s="6">
        <v>6</v>
      </c>
      <c r="D14" s="29">
        <f t="shared" si="0"/>
        <v>22</v>
      </c>
      <c r="E14" s="29">
        <f t="shared" si="6"/>
        <v>132</v>
      </c>
      <c r="F14" s="29">
        <f t="shared" si="1"/>
        <v>-3917</v>
      </c>
      <c r="G14" s="34">
        <f>+Inputs!$D$2</f>
        <v>0.3795</v>
      </c>
      <c r="H14" s="2"/>
      <c r="I14" s="27">
        <f t="shared" si="7"/>
        <v>4049</v>
      </c>
      <c r="J14" s="27"/>
      <c r="K14" s="27">
        <f t="shared" si="2"/>
        <v>22</v>
      </c>
      <c r="L14" s="27">
        <f t="shared" si="8"/>
        <v>132</v>
      </c>
      <c r="M14" s="27">
        <f t="shared" si="3"/>
        <v>8.3490000000000002</v>
      </c>
      <c r="N14" s="27">
        <f t="shared" si="4"/>
        <v>8.3490000000000002</v>
      </c>
      <c r="O14" s="27">
        <f t="shared" si="9"/>
        <v>-1486.5015000000005</v>
      </c>
      <c r="P14" s="27">
        <f t="shared" si="10"/>
        <v>1486.5015000000005</v>
      </c>
      <c r="Q14" s="38">
        <f>VLOOKUP(Q8,A36:P233,12)</f>
        <v>3014</v>
      </c>
      <c r="R14" s="38">
        <f>VLOOKUP(R8,A36:P233,12)</f>
        <v>3218</v>
      </c>
      <c r="S14" s="38">
        <f>+R14-Q14</f>
        <v>204</v>
      </c>
      <c r="T14" s="37" t="s">
        <v>93</v>
      </c>
    </row>
    <row r="15" spans="1:31">
      <c r="A15" s="31">
        <v>36192</v>
      </c>
      <c r="B15" s="3"/>
      <c r="C15" s="6">
        <v>7</v>
      </c>
      <c r="D15" s="29">
        <f t="shared" si="0"/>
        <v>22</v>
      </c>
      <c r="E15" s="29">
        <f t="shared" si="6"/>
        <v>154</v>
      </c>
      <c r="F15" s="29">
        <f t="shared" si="1"/>
        <v>-3895</v>
      </c>
      <c r="G15" s="34">
        <f>+Inputs!$D$2</f>
        <v>0.3795</v>
      </c>
      <c r="H15" s="2"/>
      <c r="I15" s="27">
        <f t="shared" si="7"/>
        <v>4049</v>
      </c>
      <c r="J15" s="27"/>
      <c r="K15" s="27">
        <f t="shared" si="2"/>
        <v>22</v>
      </c>
      <c r="L15" s="27">
        <f t="shared" si="8"/>
        <v>154</v>
      </c>
      <c r="M15" s="27">
        <f t="shared" si="3"/>
        <v>8.3490000000000002</v>
      </c>
      <c r="N15" s="27">
        <f t="shared" si="4"/>
        <v>8.3490000000000002</v>
      </c>
      <c r="O15" s="27">
        <f t="shared" si="9"/>
        <v>-1478.1525000000006</v>
      </c>
      <c r="P15" s="27">
        <f t="shared" si="10"/>
        <v>1478.1525000000006</v>
      </c>
    </row>
    <row r="16" spans="1:31">
      <c r="A16" s="30">
        <v>36220</v>
      </c>
      <c r="B16" s="3"/>
      <c r="C16" s="6">
        <v>8</v>
      </c>
      <c r="D16" s="29">
        <f t="shared" si="0"/>
        <v>22</v>
      </c>
      <c r="E16" s="29">
        <f t="shared" si="6"/>
        <v>176</v>
      </c>
      <c r="F16" s="29">
        <f t="shared" si="1"/>
        <v>-3873</v>
      </c>
      <c r="G16" s="34">
        <f>+Inputs!$D$2</f>
        <v>0.3795</v>
      </c>
      <c r="H16" s="2"/>
      <c r="I16" s="27">
        <f t="shared" si="7"/>
        <v>4049</v>
      </c>
      <c r="J16" s="27"/>
      <c r="K16" s="27">
        <f t="shared" si="2"/>
        <v>22</v>
      </c>
      <c r="L16" s="27">
        <f t="shared" si="8"/>
        <v>176</v>
      </c>
      <c r="M16" s="27">
        <f t="shared" si="3"/>
        <v>8.3490000000000002</v>
      </c>
      <c r="N16" s="27">
        <f t="shared" si="4"/>
        <v>8.3490000000000002</v>
      </c>
      <c r="O16" s="27">
        <f t="shared" si="9"/>
        <v>-1469.8035000000007</v>
      </c>
      <c r="P16" s="27">
        <f t="shared" si="10"/>
        <v>1469.8035000000007</v>
      </c>
      <c r="Q16" s="4"/>
      <c r="R16" s="4"/>
      <c r="S16" s="4"/>
    </row>
    <row r="17" spans="1:19">
      <c r="A17" s="31">
        <v>36251</v>
      </c>
      <c r="B17" s="3"/>
      <c r="C17" s="6">
        <v>9</v>
      </c>
      <c r="D17" s="29">
        <f t="shared" si="0"/>
        <v>22</v>
      </c>
      <c r="E17" s="29">
        <f t="shared" si="6"/>
        <v>198</v>
      </c>
      <c r="F17" s="29">
        <f t="shared" si="1"/>
        <v>-3851</v>
      </c>
      <c r="G17" s="34">
        <f>+Inputs!$D$2</f>
        <v>0.3795</v>
      </c>
      <c r="H17" s="2"/>
      <c r="I17" s="27">
        <f t="shared" si="7"/>
        <v>4049</v>
      </c>
      <c r="J17" s="27"/>
      <c r="K17" s="27">
        <f t="shared" si="2"/>
        <v>22</v>
      </c>
      <c r="L17" s="27">
        <f t="shared" si="8"/>
        <v>198</v>
      </c>
      <c r="M17" s="27">
        <f t="shared" si="3"/>
        <v>8.3490000000000002</v>
      </c>
      <c r="N17" s="27">
        <f t="shared" si="4"/>
        <v>8.3490000000000002</v>
      </c>
      <c r="O17" s="27">
        <f t="shared" si="9"/>
        <v>-1461.4545000000007</v>
      </c>
      <c r="P17" s="27">
        <f t="shared" si="10"/>
        <v>1461.4545000000007</v>
      </c>
      <c r="Q17" s="4"/>
      <c r="R17" s="4"/>
      <c r="S17" s="4"/>
    </row>
    <row r="18" spans="1:19">
      <c r="A18" s="30">
        <v>36281</v>
      </c>
      <c r="B18" s="3"/>
      <c r="C18" s="6">
        <v>10</v>
      </c>
      <c r="D18" s="29">
        <f t="shared" si="0"/>
        <v>22</v>
      </c>
      <c r="E18" s="29">
        <f t="shared" si="6"/>
        <v>220</v>
      </c>
      <c r="F18" s="29">
        <f t="shared" si="1"/>
        <v>-3829</v>
      </c>
      <c r="G18" s="34">
        <f>+Inputs!$D$2</f>
        <v>0.3795</v>
      </c>
      <c r="H18" s="2"/>
      <c r="I18" s="27">
        <f t="shared" si="7"/>
        <v>4049</v>
      </c>
      <c r="J18" s="27"/>
      <c r="K18" s="27">
        <f t="shared" si="2"/>
        <v>22</v>
      </c>
      <c r="L18" s="27">
        <f t="shared" si="8"/>
        <v>220</v>
      </c>
      <c r="M18" s="27">
        <f t="shared" si="3"/>
        <v>8.3490000000000002</v>
      </c>
      <c r="N18" s="27">
        <f t="shared" si="4"/>
        <v>8.3490000000000002</v>
      </c>
      <c r="O18" s="27">
        <f t="shared" si="9"/>
        <v>-1453.1055000000008</v>
      </c>
      <c r="P18" s="27">
        <f t="shared" si="10"/>
        <v>1453.1055000000008</v>
      </c>
      <c r="Q18" s="4"/>
      <c r="R18" s="4"/>
      <c r="S18" s="4"/>
    </row>
    <row r="19" spans="1:19">
      <c r="A19" s="31">
        <v>36312</v>
      </c>
      <c r="B19" s="3"/>
      <c r="C19" s="6">
        <v>11</v>
      </c>
      <c r="D19" s="29">
        <f t="shared" si="0"/>
        <v>22</v>
      </c>
      <c r="E19" s="29">
        <f t="shared" si="6"/>
        <v>242</v>
      </c>
      <c r="F19" s="29">
        <f t="shared" si="1"/>
        <v>-3807</v>
      </c>
      <c r="G19" s="34">
        <f>+Inputs!$D$2</f>
        <v>0.3795</v>
      </c>
      <c r="H19" s="2"/>
      <c r="I19" s="27">
        <f t="shared" si="7"/>
        <v>4049</v>
      </c>
      <c r="J19" s="27"/>
      <c r="K19" s="27">
        <f t="shared" si="2"/>
        <v>22</v>
      </c>
      <c r="L19" s="27">
        <f t="shared" si="8"/>
        <v>242</v>
      </c>
      <c r="M19" s="27">
        <f t="shared" si="3"/>
        <v>8.3490000000000002</v>
      </c>
      <c r="N19" s="27">
        <f t="shared" si="4"/>
        <v>8.3490000000000002</v>
      </c>
      <c r="O19" s="27">
        <f t="shared" si="9"/>
        <v>-1444.7565000000009</v>
      </c>
      <c r="P19" s="27">
        <f t="shared" si="10"/>
        <v>1444.7565000000009</v>
      </c>
      <c r="Q19" s="4"/>
      <c r="R19" s="4"/>
      <c r="S19" s="4"/>
    </row>
    <row r="20" spans="1:19">
      <c r="A20" s="30">
        <v>36342</v>
      </c>
      <c r="B20" s="3"/>
      <c r="C20" s="6">
        <v>12</v>
      </c>
      <c r="D20" s="29">
        <f t="shared" si="0"/>
        <v>22</v>
      </c>
      <c r="E20" s="29">
        <f t="shared" si="6"/>
        <v>264</v>
      </c>
      <c r="F20" s="29">
        <f t="shared" si="1"/>
        <v>-3785</v>
      </c>
      <c r="G20" s="34">
        <f>+Inputs!$D$2</f>
        <v>0.3795</v>
      </c>
      <c r="H20" s="2"/>
      <c r="I20" s="27">
        <f t="shared" si="7"/>
        <v>4049</v>
      </c>
      <c r="J20" s="27"/>
      <c r="K20" s="27">
        <f t="shared" si="2"/>
        <v>22</v>
      </c>
      <c r="L20" s="27">
        <f t="shared" si="8"/>
        <v>264</v>
      </c>
      <c r="M20" s="27">
        <f t="shared" si="3"/>
        <v>8.3490000000000002</v>
      </c>
      <c r="N20" s="27">
        <f t="shared" si="4"/>
        <v>8.3490000000000002</v>
      </c>
      <c r="O20" s="27">
        <f t="shared" si="9"/>
        <v>-1436.4075000000009</v>
      </c>
      <c r="P20" s="27">
        <f t="shared" si="10"/>
        <v>1436.4075000000009</v>
      </c>
      <c r="Q20" s="4"/>
      <c r="R20" s="4"/>
      <c r="S20" s="4"/>
    </row>
    <row r="21" spans="1:19">
      <c r="A21" s="31">
        <v>36373</v>
      </c>
      <c r="B21" s="3"/>
      <c r="C21" s="6">
        <v>13</v>
      </c>
      <c r="D21" s="29">
        <f t="shared" si="0"/>
        <v>22</v>
      </c>
      <c r="E21" s="29">
        <f t="shared" si="6"/>
        <v>286</v>
      </c>
      <c r="F21" s="29">
        <f t="shared" si="1"/>
        <v>-3763</v>
      </c>
      <c r="G21" s="34">
        <f>+Inputs!$D$2</f>
        <v>0.3795</v>
      </c>
      <c r="H21" s="2"/>
      <c r="I21" s="27">
        <f t="shared" si="7"/>
        <v>4049</v>
      </c>
      <c r="J21" s="27"/>
      <c r="K21" s="27">
        <f t="shared" si="2"/>
        <v>22</v>
      </c>
      <c r="L21" s="27">
        <f t="shared" si="8"/>
        <v>286</v>
      </c>
      <c r="M21" s="27">
        <f t="shared" si="3"/>
        <v>8.3490000000000002</v>
      </c>
      <c r="N21" s="27">
        <f t="shared" si="4"/>
        <v>8.3490000000000002</v>
      </c>
      <c r="O21" s="27">
        <f t="shared" si="9"/>
        <v>-1428.058500000001</v>
      </c>
      <c r="P21" s="27">
        <f t="shared" si="10"/>
        <v>1428.058500000001</v>
      </c>
      <c r="Q21" s="4"/>
      <c r="R21" s="4"/>
      <c r="S21" s="4"/>
    </row>
    <row r="22" spans="1:19">
      <c r="A22" s="30">
        <v>36404</v>
      </c>
      <c r="B22" s="3"/>
      <c r="C22" s="6">
        <v>14</v>
      </c>
      <c r="D22" s="29">
        <f t="shared" si="0"/>
        <v>22</v>
      </c>
      <c r="E22" s="29">
        <f t="shared" si="6"/>
        <v>308</v>
      </c>
      <c r="F22" s="29">
        <f t="shared" si="1"/>
        <v>-3741</v>
      </c>
      <c r="G22" s="34">
        <f>+Inputs!$D$2</f>
        <v>0.3795</v>
      </c>
      <c r="H22" s="2"/>
      <c r="I22" s="27">
        <f t="shared" si="7"/>
        <v>4049</v>
      </c>
      <c r="J22" s="27"/>
      <c r="K22" s="27">
        <f t="shared" si="2"/>
        <v>22</v>
      </c>
      <c r="L22" s="27">
        <f t="shared" si="8"/>
        <v>308</v>
      </c>
      <c r="M22" s="27">
        <f t="shared" si="3"/>
        <v>8.3490000000000002</v>
      </c>
      <c r="N22" s="27">
        <f t="shared" si="4"/>
        <v>8.3490000000000002</v>
      </c>
      <c r="O22" s="27">
        <f t="shared" si="9"/>
        <v>-1419.7095000000011</v>
      </c>
      <c r="P22" s="27">
        <f t="shared" si="10"/>
        <v>1419.7095000000011</v>
      </c>
      <c r="Q22" s="4"/>
      <c r="R22" s="4"/>
      <c r="S22" s="4"/>
    </row>
    <row r="23" spans="1:19">
      <c r="A23" s="31">
        <v>36434</v>
      </c>
      <c r="B23" s="3"/>
      <c r="C23" s="6">
        <v>15</v>
      </c>
      <c r="D23" s="29">
        <f t="shared" si="0"/>
        <v>22</v>
      </c>
      <c r="E23" s="29">
        <f t="shared" si="6"/>
        <v>330</v>
      </c>
      <c r="F23" s="29">
        <f t="shared" si="1"/>
        <v>-3719</v>
      </c>
      <c r="G23" s="34">
        <f>+Inputs!$D$2</f>
        <v>0.3795</v>
      </c>
      <c r="H23" s="2"/>
      <c r="I23" s="27">
        <f t="shared" si="7"/>
        <v>4049</v>
      </c>
      <c r="J23" s="27"/>
      <c r="K23" s="27">
        <f t="shared" si="2"/>
        <v>22</v>
      </c>
      <c r="L23" s="27">
        <f t="shared" si="8"/>
        <v>330</v>
      </c>
      <c r="M23" s="27">
        <f t="shared" si="3"/>
        <v>8.3490000000000002</v>
      </c>
      <c r="N23" s="27">
        <f t="shared" si="4"/>
        <v>8.3490000000000002</v>
      </c>
      <c r="O23" s="27">
        <f t="shared" si="9"/>
        <v>-1411.3605000000011</v>
      </c>
      <c r="P23" s="27">
        <f t="shared" si="10"/>
        <v>1411.3605000000011</v>
      </c>
      <c r="Q23" s="4"/>
      <c r="R23" s="4"/>
      <c r="S23" s="4"/>
    </row>
    <row r="24" spans="1:19">
      <c r="A24" s="30">
        <v>36465</v>
      </c>
      <c r="B24" s="3"/>
      <c r="C24" s="6">
        <v>16</v>
      </c>
      <c r="D24" s="29">
        <f t="shared" si="0"/>
        <v>22</v>
      </c>
      <c r="E24" s="29">
        <f t="shared" si="6"/>
        <v>352</v>
      </c>
      <c r="F24" s="29">
        <f t="shared" si="1"/>
        <v>-3697</v>
      </c>
      <c r="G24" s="34">
        <f>+Inputs!$D$2</f>
        <v>0.3795</v>
      </c>
      <c r="H24" s="2"/>
      <c r="I24" s="27">
        <f t="shared" si="7"/>
        <v>4049</v>
      </c>
      <c r="J24" s="27"/>
      <c r="K24" s="27">
        <f t="shared" si="2"/>
        <v>22</v>
      </c>
      <c r="L24" s="27">
        <f t="shared" si="8"/>
        <v>352</v>
      </c>
      <c r="M24" s="27">
        <f t="shared" si="3"/>
        <v>8.3490000000000002</v>
      </c>
      <c r="N24" s="27">
        <f t="shared" si="4"/>
        <v>8.3490000000000002</v>
      </c>
      <c r="O24" s="27">
        <f t="shared" si="9"/>
        <v>-1403.0115000000012</v>
      </c>
      <c r="P24" s="27">
        <f t="shared" si="10"/>
        <v>1403.0115000000012</v>
      </c>
      <c r="Q24" s="4"/>
      <c r="R24" s="4"/>
      <c r="S24" s="4"/>
    </row>
    <row r="25" spans="1:19">
      <c r="A25" s="31">
        <v>36495</v>
      </c>
      <c r="B25" s="3"/>
      <c r="C25" s="6">
        <v>17</v>
      </c>
      <c r="D25" s="29">
        <f t="shared" si="0"/>
        <v>22</v>
      </c>
      <c r="E25" s="29">
        <f t="shared" si="6"/>
        <v>374</v>
      </c>
      <c r="F25" s="29">
        <f t="shared" si="1"/>
        <v>-3675</v>
      </c>
      <c r="G25" s="34">
        <f>+Inputs!$D$2</f>
        <v>0.3795</v>
      </c>
      <c r="H25" s="2"/>
      <c r="I25" s="27">
        <f t="shared" si="7"/>
        <v>4049</v>
      </c>
      <c r="J25" s="27"/>
      <c r="K25" s="27">
        <f t="shared" si="2"/>
        <v>22</v>
      </c>
      <c r="L25" s="27">
        <f t="shared" si="8"/>
        <v>374</v>
      </c>
      <c r="M25" s="27">
        <f t="shared" si="3"/>
        <v>8.3490000000000002</v>
      </c>
      <c r="N25" s="27">
        <f t="shared" si="4"/>
        <v>8.3490000000000002</v>
      </c>
      <c r="O25" s="27">
        <f t="shared" si="9"/>
        <v>-1394.6625000000013</v>
      </c>
      <c r="P25" s="27">
        <f t="shared" si="10"/>
        <v>1394.6625000000013</v>
      </c>
      <c r="Q25" s="4"/>
      <c r="R25" s="4"/>
      <c r="S25" s="4"/>
    </row>
    <row r="26" spans="1:19">
      <c r="A26" s="30">
        <v>36526</v>
      </c>
      <c r="B26" s="3"/>
      <c r="C26" s="6">
        <v>18</v>
      </c>
      <c r="D26" s="29">
        <f t="shared" si="0"/>
        <v>22</v>
      </c>
      <c r="E26" s="29">
        <f t="shared" si="6"/>
        <v>396</v>
      </c>
      <c r="F26" s="29">
        <f t="shared" si="1"/>
        <v>-3653</v>
      </c>
      <c r="G26" s="34">
        <f>+Inputs!$D$2</f>
        <v>0.3795</v>
      </c>
      <c r="H26" s="2"/>
      <c r="I26" s="27">
        <f t="shared" si="7"/>
        <v>4049</v>
      </c>
      <c r="J26" s="27"/>
      <c r="K26" s="27">
        <f t="shared" si="2"/>
        <v>22</v>
      </c>
      <c r="L26" s="27">
        <f t="shared" si="8"/>
        <v>396</v>
      </c>
      <c r="M26" s="27">
        <f t="shared" si="3"/>
        <v>8.3490000000000002</v>
      </c>
      <c r="N26" s="27">
        <f t="shared" si="4"/>
        <v>8.3490000000000002</v>
      </c>
      <c r="O26" s="27">
        <f t="shared" si="9"/>
        <v>-1386.3135000000013</v>
      </c>
      <c r="P26" s="27">
        <f t="shared" si="10"/>
        <v>1386.3135000000013</v>
      </c>
      <c r="Q26" s="4"/>
      <c r="R26" s="4"/>
      <c r="S26" s="4"/>
    </row>
    <row r="27" spans="1:19">
      <c r="A27" s="31">
        <v>36557</v>
      </c>
      <c r="B27" s="3"/>
      <c r="C27" s="6">
        <v>19</v>
      </c>
      <c r="D27" s="29">
        <f t="shared" si="0"/>
        <v>22</v>
      </c>
      <c r="E27" s="29">
        <f t="shared" si="6"/>
        <v>418</v>
      </c>
      <c r="F27" s="29">
        <f t="shared" si="1"/>
        <v>-3631</v>
      </c>
      <c r="G27" s="34">
        <f>+Inputs!$D$2</f>
        <v>0.3795</v>
      </c>
      <c r="H27" s="2"/>
      <c r="I27" s="27">
        <f t="shared" si="7"/>
        <v>4049</v>
      </c>
      <c r="J27" s="27"/>
      <c r="K27" s="27">
        <f t="shared" si="2"/>
        <v>22</v>
      </c>
      <c r="L27" s="27">
        <f t="shared" si="8"/>
        <v>418</v>
      </c>
      <c r="M27" s="27">
        <f t="shared" si="3"/>
        <v>8.3490000000000002</v>
      </c>
      <c r="N27" s="27">
        <f t="shared" si="4"/>
        <v>8.3490000000000002</v>
      </c>
      <c r="O27" s="27">
        <f t="shared" si="9"/>
        <v>-1377.9645000000014</v>
      </c>
      <c r="P27" s="27">
        <f t="shared" si="10"/>
        <v>1377.9645000000014</v>
      </c>
      <c r="Q27" s="4"/>
      <c r="R27" s="4"/>
      <c r="S27" s="4"/>
    </row>
    <row r="28" spans="1:19">
      <c r="A28" s="30">
        <v>36586</v>
      </c>
      <c r="B28" s="3"/>
      <c r="C28" s="6">
        <v>20</v>
      </c>
      <c r="D28" s="29">
        <f t="shared" si="0"/>
        <v>22</v>
      </c>
      <c r="E28" s="29">
        <f t="shared" si="6"/>
        <v>440</v>
      </c>
      <c r="F28" s="29">
        <f t="shared" si="1"/>
        <v>-3609</v>
      </c>
      <c r="G28" s="34">
        <f>+Inputs!$D$2</f>
        <v>0.3795</v>
      </c>
      <c r="H28" s="2"/>
      <c r="I28" s="27">
        <f t="shared" si="7"/>
        <v>4049</v>
      </c>
      <c r="J28" s="27"/>
      <c r="K28" s="27">
        <f t="shared" si="2"/>
        <v>22</v>
      </c>
      <c r="L28" s="27">
        <f t="shared" si="8"/>
        <v>440</v>
      </c>
      <c r="M28" s="27">
        <f t="shared" si="3"/>
        <v>8.3490000000000002</v>
      </c>
      <c r="N28" s="27">
        <f t="shared" si="4"/>
        <v>8.3490000000000002</v>
      </c>
      <c r="O28" s="27">
        <f t="shared" si="9"/>
        <v>-1369.6155000000015</v>
      </c>
      <c r="P28" s="27">
        <f t="shared" si="10"/>
        <v>1369.6155000000015</v>
      </c>
      <c r="Q28" s="4"/>
      <c r="R28" s="4"/>
      <c r="S28" s="4"/>
    </row>
    <row r="29" spans="1:19">
      <c r="A29" s="31">
        <v>36617</v>
      </c>
      <c r="B29" s="3"/>
      <c r="C29" s="6">
        <v>21</v>
      </c>
      <c r="D29" s="29">
        <f t="shared" si="0"/>
        <v>22</v>
      </c>
      <c r="E29" s="29">
        <f t="shared" si="6"/>
        <v>462</v>
      </c>
      <c r="F29" s="29">
        <f t="shared" si="1"/>
        <v>-3587</v>
      </c>
      <c r="G29" s="34">
        <f>+Inputs!$D$2</f>
        <v>0.3795</v>
      </c>
      <c r="H29" s="2"/>
      <c r="I29" s="27">
        <f t="shared" si="7"/>
        <v>4049</v>
      </c>
      <c r="J29" s="27"/>
      <c r="K29" s="27">
        <f t="shared" si="2"/>
        <v>22</v>
      </c>
      <c r="L29" s="27">
        <f t="shared" si="8"/>
        <v>462</v>
      </c>
      <c r="M29" s="27">
        <f t="shared" si="3"/>
        <v>8.3490000000000002</v>
      </c>
      <c r="N29" s="27">
        <f t="shared" si="4"/>
        <v>8.3490000000000002</v>
      </c>
      <c r="O29" s="27">
        <f t="shared" si="9"/>
        <v>-1361.2665000000015</v>
      </c>
      <c r="P29" s="27">
        <f t="shared" si="10"/>
        <v>1361.2665000000015</v>
      </c>
      <c r="Q29" s="4"/>
      <c r="R29" s="4"/>
      <c r="S29" s="4"/>
    </row>
    <row r="30" spans="1:19">
      <c r="A30" s="30">
        <v>36647</v>
      </c>
      <c r="B30" s="3"/>
      <c r="C30" s="6">
        <v>22</v>
      </c>
      <c r="D30" s="29">
        <f t="shared" si="0"/>
        <v>22</v>
      </c>
      <c r="E30" s="29">
        <f t="shared" si="6"/>
        <v>484</v>
      </c>
      <c r="F30" s="29">
        <f t="shared" si="1"/>
        <v>-3565</v>
      </c>
      <c r="G30" s="34">
        <f>+Inputs!$D$2</f>
        <v>0.3795</v>
      </c>
      <c r="H30" s="2"/>
      <c r="I30" s="27">
        <f t="shared" si="7"/>
        <v>4049</v>
      </c>
      <c r="J30" s="27"/>
      <c r="K30" s="27">
        <f t="shared" si="2"/>
        <v>22</v>
      </c>
      <c r="L30" s="27">
        <f t="shared" si="8"/>
        <v>484</v>
      </c>
      <c r="M30" s="27">
        <f t="shared" si="3"/>
        <v>8.3490000000000002</v>
      </c>
      <c r="N30" s="27">
        <f t="shared" si="4"/>
        <v>8.3490000000000002</v>
      </c>
      <c r="O30" s="27">
        <f t="shared" si="9"/>
        <v>-1352.9175000000016</v>
      </c>
      <c r="P30" s="27">
        <f t="shared" si="10"/>
        <v>1352.9175000000016</v>
      </c>
      <c r="Q30" s="112"/>
    </row>
    <row r="31" spans="1:19">
      <c r="A31" s="31">
        <v>36678</v>
      </c>
      <c r="B31" s="3"/>
      <c r="C31" s="6">
        <v>23</v>
      </c>
      <c r="D31" s="29">
        <f t="shared" si="0"/>
        <v>22</v>
      </c>
      <c r="E31" s="29">
        <f t="shared" si="6"/>
        <v>506</v>
      </c>
      <c r="F31" s="29">
        <f t="shared" si="1"/>
        <v>-3543</v>
      </c>
      <c r="G31" s="34">
        <f>+Inputs!$D$2</f>
        <v>0.3795</v>
      </c>
      <c r="H31" s="2"/>
      <c r="I31" s="27">
        <f t="shared" si="7"/>
        <v>4049</v>
      </c>
      <c r="J31" s="27"/>
      <c r="K31" s="27">
        <f t="shared" si="2"/>
        <v>22</v>
      </c>
      <c r="L31" s="27">
        <f t="shared" si="8"/>
        <v>506</v>
      </c>
      <c r="M31" s="27">
        <f t="shared" si="3"/>
        <v>8.3490000000000002</v>
      </c>
      <c r="N31" s="27">
        <f t="shared" si="4"/>
        <v>8.3490000000000002</v>
      </c>
      <c r="O31" s="27">
        <f t="shared" si="9"/>
        <v>-1344.5685000000017</v>
      </c>
      <c r="P31" s="27">
        <f t="shared" si="10"/>
        <v>1344.5685000000017</v>
      </c>
      <c r="Q31" s="112"/>
    </row>
    <row r="32" spans="1:19">
      <c r="A32" s="30">
        <v>36708</v>
      </c>
      <c r="B32" s="3"/>
      <c r="C32" s="6">
        <v>24</v>
      </c>
      <c r="D32" s="29">
        <f t="shared" si="0"/>
        <v>22</v>
      </c>
      <c r="E32" s="29">
        <f t="shared" si="6"/>
        <v>528</v>
      </c>
      <c r="F32" s="29">
        <f t="shared" si="1"/>
        <v>-3521</v>
      </c>
      <c r="G32" s="34">
        <f>+Inputs!$D$2</f>
        <v>0.3795</v>
      </c>
      <c r="H32" s="2"/>
      <c r="I32" s="27">
        <f t="shared" si="7"/>
        <v>4049</v>
      </c>
      <c r="J32" s="27"/>
      <c r="K32" s="27">
        <f t="shared" si="2"/>
        <v>22</v>
      </c>
      <c r="L32" s="27">
        <f t="shared" si="8"/>
        <v>528</v>
      </c>
      <c r="M32" s="27">
        <f t="shared" si="3"/>
        <v>8.3490000000000002</v>
      </c>
      <c r="N32" s="27">
        <f t="shared" si="4"/>
        <v>8.3490000000000002</v>
      </c>
      <c r="O32" s="27">
        <f t="shared" si="9"/>
        <v>-1336.2195000000017</v>
      </c>
      <c r="P32" s="27">
        <f t="shared" si="10"/>
        <v>1336.2195000000017</v>
      </c>
      <c r="Q32" s="112"/>
    </row>
    <row r="33" spans="1:21">
      <c r="A33" s="31">
        <v>36739</v>
      </c>
      <c r="B33" s="3"/>
      <c r="C33" s="6">
        <v>25</v>
      </c>
      <c r="D33" s="29">
        <f t="shared" si="0"/>
        <v>22</v>
      </c>
      <c r="E33" s="29">
        <f t="shared" si="6"/>
        <v>550</v>
      </c>
      <c r="F33" s="29">
        <f t="shared" si="1"/>
        <v>-3499</v>
      </c>
      <c r="G33" s="34">
        <f>+Inputs!$D$2</f>
        <v>0.3795</v>
      </c>
      <c r="H33" s="2"/>
      <c r="I33" s="27">
        <f t="shared" si="7"/>
        <v>4049</v>
      </c>
      <c r="J33" s="27"/>
      <c r="K33" s="27">
        <f t="shared" si="2"/>
        <v>22</v>
      </c>
      <c r="L33" s="27">
        <f t="shared" si="8"/>
        <v>550</v>
      </c>
      <c r="M33" s="27">
        <f t="shared" si="3"/>
        <v>8.3490000000000002</v>
      </c>
      <c r="N33" s="27">
        <f t="shared" si="4"/>
        <v>8.3490000000000002</v>
      </c>
      <c r="O33" s="27">
        <f t="shared" si="9"/>
        <v>-1327.8705000000018</v>
      </c>
      <c r="P33" s="27">
        <f t="shared" si="10"/>
        <v>1327.8705000000018</v>
      </c>
      <c r="Q33" s="112"/>
    </row>
    <row r="34" spans="1:21">
      <c r="A34" s="30">
        <v>36770</v>
      </c>
      <c r="B34" s="3"/>
      <c r="C34" s="6">
        <v>26</v>
      </c>
      <c r="D34" s="29">
        <f t="shared" si="0"/>
        <v>22</v>
      </c>
      <c r="E34" s="29">
        <f t="shared" si="6"/>
        <v>572</v>
      </c>
      <c r="F34" s="29">
        <f t="shared" si="1"/>
        <v>-3477</v>
      </c>
      <c r="G34" s="34">
        <f>+Inputs!$D$2</f>
        <v>0.3795</v>
      </c>
      <c r="H34" s="2"/>
      <c r="I34" s="27">
        <f t="shared" si="7"/>
        <v>4049</v>
      </c>
      <c r="J34" s="27"/>
      <c r="K34" s="27">
        <f t="shared" si="2"/>
        <v>22</v>
      </c>
      <c r="L34" s="27">
        <f t="shared" si="8"/>
        <v>572</v>
      </c>
      <c r="M34" s="27">
        <f t="shared" si="3"/>
        <v>8.3490000000000002</v>
      </c>
      <c r="N34" s="27">
        <f t="shared" si="4"/>
        <v>8.3490000000000002</v>
      </c>
      <c r="O34" s="27">
        <f t="shared" si="9"/>
        <v>-1319.5215000000019</v>
      </c>
      <c r="P34" s="27">
        <f t="shared" si="10"/>
        <v>1319.5215000000019</v>
      </c>
      <c r="Q34" s="112"/>
    </row>
    <row r="35" spans="1:21">
      <c r="A35" s="31">
        <v>36800</v>
      </c>
      <c r="B35" s="3"/>
      <c r="C35" s="6">
        <v>27</v>
      </c>
      <c r="D35" s="29">
        <f t="shared" si="0"/>
        <v>22</v>
      </c>
      <c r="E35" s="29">
        <f t="shared" si="6"/>
        <v>594</v>
      </c>
      <c r="F35" s="29">
        <f t="shared" si="1"/>
        <v>-3455</v>
      </c>
      <c r="G35" s="34">
        <f>+Inputs!$D$2</f>
        <v>0.3795</v>
      </c>
      <c r="H35" s="2"/>
      <c r="I35" s="27">
        <f t="shared" si="7"/>
        <v>4049</v>
      </c>
      <c r="J35" s="27"/>
      <c r="K35" s="27">
        <f t="shared" si="2"/>
        <v>22</v>
      </c>
      <c r="L35" s="27">
        <f t="shared" si="8"/>
        <v>594</v>
      </c>
      <c r="M35" s="27">
        <f t="shared" si="3"/>
        <v>8.3490000000000002</v>
      </c>
      <c r="N35" s="27">
        <f t="shared" si="4"/>
        <v>8.3490000000000002</v>
      </c>
      <c r="O35" s="27">
        <f t="shared" si="9"/>
        <v>-1311.1725000000019</v>
      </c>
      <c r="P35" s="27">
        <f t="shared" si="10"/>
        <v>1311.1725000000019</v>
      </c>
    </row>
    <row r="36" spans="1:21">
      <c r="A36" s="30">
        <v>36831</v>
      </c>
      <c r="B36" s="3"/>
      <c r="C36" s="6">
        <v>28</v>
      </c>
      <c r="D36" s="29">
        <f t="shared" si="0"/>
        <v>22</v>
      </c>
      <c r="E36" s="29">
        <f t="shared" si="6"/>
        <v>616</v>
      </c>
      <c r="F36" s="29">
        <f t="shared" si="1"/>
        <v>-3433</v>
      </c>
      <c r="G36" s="34">
        <f>+Inputs!$D$2</f>
        <v>0.3795</v>
      </c>
      <c r="H36" s="2"/>
      <c r="I36" s="27">
        <f t="shared" si="7"/>
        <v>4049</v>
      </c>
      <c r="J36" s="27"/>
      <c r="K36" s="27">
        <f t="shared" si="2"/>
        <v>22</v>
      </c>
      <c r="L36" s="27">
        <f t="shared" si="8"/>
        <v>616</v>
      </c>
      <c r="M36" s="27">
        <f t="shared" si="3"/>
        <v>8.3490000000000002</v>
      </c>
      <c r="N36" s="27">
        <f t="shared" si="4"/>
        <v>8.3490000000000002</v>
      </c>
      <c r="O36" s="27">
        <f t="shared" si="9"/>
        <v>-1302.823500000002</v>
      </c>
      <c r="P36" s="27">
        <f t="shared" si="10"/>
        <v>1302.823500000002</v>
      </c>
    </row>
    <row r="37" spans="1:21">
      <c r="A37" s="31">
        <v>36861</v>
      </c>
      <c r="B37" s="3"/>
      <c r="C37" s="6">
        <v>29</v>
      </c>
      <c r="D37" s="29">
        <f t="shared" si="0"/>
        <v>22</v>
      </c>
      <c r="E37" s="29">
        <f t="shared" si="6"/>
        <v>638</v>
      </c>
      <c r="F37" s="29">
        <f t="shared" si="1"/>
        <v>-3411</v>
      </c>
      <c r="G37" s="34">
        <f>+Inputs!$D$2</f>
        <v>0.3795</v>
      </c>
      <c r="H37" s="2"/>
      <c r="I37" s="27">
        <f t="shared" si="7"/>
        <v>4049</v>
      </c>
      <c r="J37" s="27"/>
      <c r="K37" s="27">
        <f t="shared" si="2"/>
        <v>22</v>
      </c>
      <c r="L37" s="27">
        <f t="shared" si="8"/>
        <v>638</v>
      </c>
      <c r="M37" s="27">
        <f t="shared" si="3"/>
        <v>8.3490000000000002</v>
      </c>
      <c r="N37" s="27">
        <f t="shared" si="4"/>
        <v>8.3490000000000002</v>
      </c>
      <c r="O37" s="27">
        <f t="shared" si="9"/>
        <v>-1294.4745000000021</v>
      </c>
      <c r="P37" s="27">
        <f t="shared" si="10"/>
        <v>1294.4745000000021</v>
      </c>
    </row>
    <row r="38" spans="1:21">
      <c r="A38" s="30">
        <v>36892</v>
      </c>
      <c r="B38" s="3"/>
      <c r="C38" s="6">
        <v>30</v>
      </c>
      <c r="D38" s="29">
        <f t="shared" si="0"/>
        <v>22</v>
      </c>
      <c r="E38" s="29">
        <f t="shared" si="6"/>
        <v>660</v>
      </c>
      <c r="F38" s="29">
        <f t="shared" si="1"/>
        <v>-3389</v>
      </c>
      <c r="G38" s="34">
        <f>+Inputs!$D$2</f>
        <v>0.3795</v>
      </c>
      <c r="H38" s="2"/>
      <c r="I38" s="27">
        <f t="shared" si="7"/>
        <v>4049</v>
      </c>
      <c r="J38" s="27"/>
      <c r="K38" s="27">
        <f t="shared" si="2"/>
        <v>22</v>
      </c>
      <c r="L38" s="27">
        <f t="shared" si="8"/>
        <v>660</v>
      </c>
      <c r="M38" s="27">
        <f t="shared" si="3"/>
        <v>8.3490000000000002</v>
      </c>
      <c r="N38" s="27">
        <f t="shared" si="4"/>
        <v>8.3490000000000002</v>
      </c>
      <c r="O38" s="27">
        <f t="shared" si="9"/>
        <v>-1286.1255000000021</v>
      </c>
      <c r="P38" s="27">
        <f t="shared" si="10"/>
        <v>1286.1255000000021</v>
      </c>
    </row>
    <row r="39" spans="1:21">
      <c r="A39" s="31">
        <v>36923</v>
      </c>
      <c r="B39" s="2"/>
      <c r="C39" s="6">
        <v>31</v>
      </c>
      <c r="D39" s="29">
        <f t="shared" si="0"/>
        <v>22</v>
      </c>
      <c r="E39" s="29">
        <f t="shared" si="6"/>
        <v>682</v>
      </c>
      <c r="F39" s="29">
        <f t="shared" si="1"/>
        <v>-3367</v>
      </c>
      <c r="G39" s="34">
        <f>+Inputs!$D$2</f>
        <v>0.3795</v>
      </c>
      <c r="H39" s="2"/>
      <c r="I39" s="27">
        <f t="shared" si="7"/>
        <v>4049</v>
      </c>
      <c r="J39" s="27"/>
      <c r="K39" s="27">
        <f t="shared" si="2"/>
        <v>22</v>
      </c>
      <c r="L39" s="27">
        <f t="shared" si="8"/>
        <v>682</v>
      </c>
      <c r="M39" s="27">
        <f t="shared" si="3"/>
        <v>8.3490000000000002</v>
      </c>
      <c r="N39" s="27">
        <f t="shared" si="4"/>
        <v>8.3490000000000002</v>
      </c>
      <c r="O39" s="27">
        <f t="shared" si="9"/>
        <v>-1277.7765000000022</v>
      </c>
      <c r="P39" s="27">
        <f t="shared" si="10"/>
        <v>1277.7765000000022</v>
      </c>
    </row>
    <row r="40" spans="1:21">
      <c r="A40" s="30">
        <v>36951</v>
      </c>
      <c r="B40" s="2"/>
      <c r="C40" s="6">
        <v>32</v>
      </c>
      <c r="D40" s="29">
        <f t="shared" si="0"/>
        <v>22</v>
      </c>
      <c r="E40" s="29">
        <f t="shared" si="6"/>
        <v>704</v>
      </c>
      <c r="F40" s="29">
        <f t="shared" si="1"/>
        <v>-3345</v>
      </c>
      <c r="G40" s="34">
        <f>+Inputs!$D$2</f>
        <v>0.3795</v>
      </c>
      <c r="H40" s="2"/>
      <c r="I40" s="27">
        <f t="shared" si="7"/>
        <v>4049</v>
      </c>
      <c r="J40" s="2"/>
      <c r="K40" s="27">
        <f t="shared" si="2"/>
        <v>22</v>
      </c>
      <c r="L40" s="27">
        <f t="shared" si="8"/>
        <v>704</v>
      </c>
      <c r="M40" s="27">
        <f t="shared" si="3"/>
        <v>8.3490000000000002</v>
      </c>
      <c r="N40" s="27">
        <f t="shared" si="4"/>
        <v>8.3490000000000002</v>
      </c>
      <c r="O40" s="27">
        <f t="shared" si="9"/>
        <v>-1269.4275000000023</v>
      </c>
      <c r="P40" s="27">
        <f t="shared" si="10"/>
        <v>1269.4275000000023</v>
      </c>
    </row>
    <row r="41" spans="1:21">
      <c r="A41" s="31">
        <v>36982</v>
      </c>
      <c r="C41" s="6">
        <v>33</v>
      </c>
      <c r="D41" s="29">
        <f t="shared" ref="D41:D72" si="12">ROUND(-(+$B$9/180)*1,0)</f>
        <v>22</v>
      </c>
      <c r="E41" s="29">
        <f t="shared" si="6"/>
        <v>726</v>
      </c>
      <c r="F41" s="29">
        <f t="shared" ref="F41:F72" si="13">$B$9+E41</f>
        <v>-3323</v>
      </c>
      <c r="G41" s="34">
        <f>+Inputs!$D$2</f>
        <v>0.3795</v>
      </c>
      <c r="I41" s="27">
        <f t="shared" si="7"/>
        <v>4049</v>
      </c>
      <c r="K41" s="27">
        <f t="shared" ref="K41:K72" si="14">D41</f>
        <v>22</v>
      </c>
      <c r="L41" s="27">
        <f t="shared" si="8"/>
        <v>726</v>
      </c>
      <c r="M41" s="27">
        <f t="shared" ref="M41:M72" si="15">K41*G41</f>
        <v>8.3490000000000002</v>
      </c>
      <c r="N41" s="27">
        <f t="shared" ref="N41:N72" si="16">M41-J41</f>
        <v>8.3490000000000002</v>
      </c>
      <c r="O41" s="27">
        <f t="shared" si="9"/>
        <v>-1261.0785000000024</v>
      </c>
      <c r="P41" s="27">
        <f t="shared" si="10"/>
        <v>1261.0785000000024</v>
      </c>
    </row>
    <row r="42" spans="1:21">
      <c r="A42" s="30">
        <v>37012</v>
      </c>
      <c r="C42" s="6">
        <v>34</v>
      </c>
      <c r="D42" s="29">
        <f t="shared" si="12"/>
        <v>22</v>
      </c>
      <c r="E42" s="29">
        <f t="shared" ref="E42:E73" si="17">+E41+D42</f>
        <v>748</v>
      </c>
      <c r="F42" s="29">
        <f t="shared" si="13"/>
        <v>-3301</v>
      </c>
      <c r="G42" s="34">
        <f>+Inputs!$D$2</f>
        <v>0.3795</v>
      </c>
      <c r="I42" s="27">
        <f t="shared" ref="I42:I73" si="18">+I41+H42</f>
        <v>4049</v>
      </c>
      <c r="K42" s="27">
        <f t="shared" si="14"/>
        <v>22</v>
      </c>
      <c r="L42" s="27">
        <f t="shared" ref="L42:L73" si="19">+L41+K42</f>
        <v>748</v>
      </c>
      <c r="M42" s="27">
        <f t="shared" si="15"/>
        <v>8.3490000000000002</v>
      </c>
      <c r="N42" s="27">
        <f t="shared" si="16"/>
        <v>8.3490000000000002</v>
      </c>
      <c r="O42" s="27">
        <f t="shared" ref="O42:O73" si="20">+O41+N42</f>
        <v>-1252.7295000000024</v>
      </c>
      <c r="P42" s="27">
        <f t="shared" ref="P42:P73" si="21">P41-N42</f>
        <v>1252.7295000000024</v>
      </c>
    </row>
    <row r="43" spans="1:21">
      <c r="A43" s="31">
        <v>37043</v>
      </c>
      <c r="C43" s="6">
        <v>35</v>
      </c>
      <c r="D43" s="29">
        <f t="shared" si="12"/>
        <v>22</v>
      </c>
      <c r="E43" s="29">
        <f t="shared" si="17"/>
        <v>770</v>
      </c>
      <c r="F43" s="29">
        <f t="shared" si="13"/>
        <v>-3279</v>
      </c>
      <c r="G43" s="34">
        <f>+Inputs!$D$2</f>
        <v>0.3795</v>
      </c>
      <c r="I43" s="27">
        <f t="shared" si="18"/>
        <v>4049</v>
      </c>
      <c r="K43" s="27">
        <f t="shared" si="14"/>
        <v>22</v>
      </c>
      <c r="L43" s="27">
        <f t="shared" si="19"/>
        <v>770</v>
      </c>
      <c r="M43" s="27">
        <f t="shared" si="15"/>
        <v>8.3490000000000002</v>
      </c>
      <c r="N43" s="27">
        <f t="shared" si="16"/>
        <v>8.3490000000000002</v>
      </c>
      <c r="O43" s="27">
        <f t="shared" si="20"/>
        <v>-1244.3805000000025</v>
      </c>
      <c r="P43" s="27">
        <f t="shared" si="21"/>
        <v>1244.3805000000025</v>
      </c>
    </row>
    <row r="44" spans="1:21">
      <c r="A44" s="30">
        <v>37073</v>
      </c>
      <c r="C44" s="6">
        <v>36</v>
      </c>
      <c r="D44" s="29">
        <f t="shared" si="12"/>
        <v>22</v>
      </c>
      <c r="E44" s="29">
        <f t="shared" si="17"/>
        <v>792</v>
      </c>
      <c r="F44" s="29">
        <f t="shared" si="13"/>
        <v>-3257</v>
      </c>
      <c r="G44" s="34">
        <f>+Inputs!$D$2</f>
        <v>0.3795</v>
      </c>
      <c r="I44" s="27">
        <f t="shared" si="18"/>
        <v>4049</v>
      </c>
      <c r="K44" s="27">
        <f t="shared" si="14"/>
        <v>22</v>
      </c>
      <c r="L44" s="27">
        <f t="shared" si="19"/>
        <v>792</v>
      </c>
      <c r="M44" s="27">
        <f t="shared" si="15"/>
        <v>8.3490000000000002</v>
      </c>
      <c r="N44" s="27">
        <f t="shared" si="16"/>
        <v>8.3490000000000002</v>
      </c>
      <c r="O44" s="27">
        <f t="shared" si="20"/>
        <v>-1236.0315000000026</v>
      </c>
      <c r="P44" s="27">
        <f t="shared" si="21"/>
        <v>1236.0315000000026</v>
      </c>
      <c r="U44" s="98"/>
    </row>
    <row r="45" spans="1:21">
      <c r="A45" s="31">
        <v>37104</v>
      </c>
      <c r="C45" s="6">
        <v>37</v>
      </c>
      <c r="D45" s="29">
        <f t="shared" si="12"/>
        <v>22</v>
      </c>
      <c r="E45" s="29">
        <f t="shared" si="17"/>
        <v>814</v>
      </c>
      <c r="F45" s="29">
        <f t="shared" si="13"/>
        <v>-3235</v>
      </c>
      <c r="G45" s="34">
        <f>+Inputs!$D$2</f>
        <v>0.3795</v>
      </c>
      <c r="I45" s="27">
        <f t="shared" si="18"/>
        <v>4049</v>
      </c>
      <c r="K45" s="27">
        <f t="shared" si="14"/>
        <v>22</v>
      </c>
      <c r="L45" s="27">
        <f t="shared" si="19"/>
        <v>814</v>
      </c>
      <c r="M45" s="27">
        <f t="shared" si="15"/>
        <v>8.3490000000000002</v>
      </c>
      <c r="N45" s="27">
        <f t="shared" si="16"/>
        <v>8.3490000000000002</v>
      </c>
      <c r="O45" s="27">
        <f t="shared" si="20"/>
        <v>-1227.6825000000026</v>
      </c>
      <c r="P45" s="27">
        <f t="shared" si="21"/>
        <v>1227.6825000000026</v>
      </c>
      <c r="U45" s="98"/>
    </row>
    <row r="46" spans="1:21">
      <c r="A46" s="30">
        <v>37135</v>
      </c>
      <c r="C46" s="6">
        <v>38</v>
      </c>
      <c r="D46" s="29">
        <f t="shared" si="12"/>
        <v>22</v>
      </c>
      <c r="E46" s="29">
        <f t="shared" si="17"/>
        <v>836</v>
      </c>
      <c r="F46" s="29">
        <f t="shared" si="13"/>
        <v>-3213</v>
      </c>
      <c r="G46" s="34">
        <f>+Inputs!$D$2</f>
        <v>0.3795</v>
      </c>
      <c r="I46" s="27">
        <f t="shared" si="18"/>
        <v>4049</v>
      </c>
      <c r="K46" s="27">
        <f t="shared" si="14"/>
        <v>22</v>
      </c>
      <c r="L46" s="27">
        <f t="shared" si="19"/>
        <v>836</v>
      </c>
      <c r="M46" s="27">
        <f t="shared" si="15"/>
        <v>8.3490000000000002</v>
      </c>
      <c r="N46" s="27">
        <f t="shared" si="16"/>
        <v>8.3490000000000002</v>
      </c>
      <c r="O46" s="27">
        <f t="shared" si="20"/>
        <v>-1219.3335000000027</v>
      </c>
      <c r="P46" s="27">
        <f t="shared" si="21"/>
        <v>1219.3335000000027</v>
      </c>
      <c r="U46" s="98"/>
    </row>
    <row r="47" spans="1:21">
      <c r="A47" s="31">
        <v>37165</v>
      </c>
      <c r="C47" s="6">
        <v>39</v>
      </c>
      <c r="D47" s="29">
        <f t="shared" si="12"/>
        <v>22</v>
      </c>
      <c r="E47" s="29">
        <f t="shared" si="17"/>
        <v>858</v>
      </c>
      <c r="F47" s="29">
        <f t="shared" si="13"/>
        <v>-3191</v>
      </c>
      <c r="G47" s="34">
        <f>+Inputs!$D$2</f>
        <v>0.3795</v>
      </c>
      <c r="I47" s="27">
        <f t="shared" si="18"/>
        <v>4049</v>
      </c>
      <c r="K47" s="27">
        <f t="shared" si="14"/>
        <v>22</v>
      </c>
      <c r="L47" s="27">
        <f t="shared" si="19"/>
        <v>858</v>
      </c>
      <c r="M47" s="27">
        <f t="shared" si="15"/>
        <v>8.3490000000000002</v>
      </c>
      <c r="N47" s="27">
        <f t="shared" si="16"/>
        <v>8.3490000000000002</v>
      </c>
      <c r="O47" s="27">
        <f t="shared" si="20"/>
        <v>-1210.9845000000028</v>
      </c>
      <c r="P47" s="27">
        <f t="shared" si="21"/>
        <v>1210.9845000000028</v>
      </c>
      <c r="U47" s="98"/>
    </row>
    <row r="48" spans="1:21">
      <c r="A48" s="30">
        <v>37196</v>
      </c>
      <c r="C48" s="6">
        <v>40</v>
      </c>
      <c r="D48" s="29">
        <f t="shared" si="12"/>
        <v>22</v>
      </c>
      <c r="E48" s="29">
        <f t="shared" si="17"/>
        <v>880</v>
      </c>
      <c r="F48" s="29">
        <f t="shared" si="13"/>
        <v>-3169</v>
      </c>
      <c r="G48" s="34">
        <f>+Inputs!$D$2</f>
        <v>0.3795</v>
      </c>
      <c r="I48" s="27">
        <f t="shared" si="18"/>
        <v>4049</v>
      </c>
      <c r="K48" s="27">
        <f t="shared" si="14"/>
        <v>22</v>
      </c>
      <c r="L48" s="27">
        <f t="shared" si="19"/>
        <v>880</v>
      </c>
      <c r="M48" s="27">
        <f t="shared" si="15"/>
        <v>8.3490000000000002</v>
      </c>
      <c r="N48" s="27">
        <f t="shared" si="16"/>
        <v>8.3490000000000002</v>
      </c>
      <c r="O48" s="27">
        <f t="shared" si="20"/>
        <v>-1202.6355000000028</v>
      </c>
      <c r="P48" s="27">
        <f t="shared" si="21"/>
        <v>1202.6355000000028</v>
      </c>
      <c r="U48" s="98"/>
    </row>
    <row r="49" spans="1:21">
      <c r="A49" s="31">
        <v>37226</v>
      </c>
      <c r="C49" s="6">
        <v>41</v>
      </c>
      <c r="D49" s="29">
        <f t="shared" si="12"/>
        <v>22</v>
      </c>
      <c r="E49" s="29">
        <f t="shared" si="17"/>
        <v>902</v>
      </c>
      <c r="F49" s="29">
        <f t="shared" si="13"/>
        <v>-3147</v>
      </c>
      <c r="G49" s="34">
        <f>+Inputs!$D$2</f>
        <v>0.3795</v>
      </c>
      <c r="I49" s="27">
        <f t="shared" si="18"/>
        <v>4049</v>
      </c>
      <c r="K49" s="27">
        <f t="shared" si="14"/>
        <v>22</v>
      </c>
      <c r="L49" s="27">
        <f t="shared" si="19"/>
        <v>902</v>
      </c>
      <c r="M49" s="27">
        <f t="shared" si="15"/>
        <v>8.3490000000000002</v>
      </c>
      <c r="N49" s="27">
        <f t="shared" si="16"/>
        <v>8.3490000000000002</v>
      </c>
      <c r="O49" s="27">
        <f t="shared" si="20"/>
        <v>-1194.2865000000029</v>
      </c>
      <c r="P49" s="27">
        <f t="shared" si="21"/>
        <v>1194.2865000000029</v>
      </c>
      <c r="U49" s="98"/>
    </row>
    <row r="50" spans="1:21">
      <c r="A50" s="30">
        <v>37257</v>
      </c>
      <c r="C50" s="6">
        <v>42</v>
      </c>
      <c r="D50" s="29">
        <f t="shared" si="12"/>
        <v>22</v>
      </c>
      <c r="E50" s="29">
        <f t="shared" si="17"/>
        <v>924</v>
      </c>
      <c r="F50" s="29">
        <f t="shared" si="13"/>
        <v>-3125</v>
      </c>
      <c r="G50" s="34">
        <f>+Inputs!$D$2</f>
        <v>0.3795</v>
      </c>
      <c r="I50" s="27">
        <f t="shared" si="18"/>
        <v>4049</v>
      </c>
      <c r="K50" s="27">
        <f t="shared" si="14"/>
        <v>22</v>
      </c>
      <c r="L50" s="27">
        <f t="shared" si="19"/>
        <v>924</v>
      </c>
      <c r="M50" s="27">
        <f t="shared" si="15"/>
        <v>8.3490000000000002</v>
      </c>
      <c r="N50" s="27">
        <f t="shared" si="16"/>
        <v>8.3490000000000002</v>
      </c>
      <c r="O50" s="27">
        <f t="shared" si="20"/>
        <v>-1185.937500000003</v>
      </c>
      <c r="P50" s="27">
        <f t="shared" si="21"/>
        <v>1185.937500000003</v>
      </c>
      <c r="U50" s="98"/>
    </row>
    <row r="51" spans="1:21">
      <c r="A51" s="31">
        <v>37288</v>
      </c>
      <c r="C51" s="6">
        <v>43</v>
      </c>
      <c r="D51" s="29">
        <f t="shared" si="12"/>
        <v>22</v>
      </c>
      <c r="E51" s="29">
        <f t="shared" si="17"/>
        <v>946</v>
      </c>
      <c r="F51" s="29">
        <f t="shared" si="13"/>
        <v>-3103</v>
      </c>
      <c r="G51" s="34">
        <f>+Inputs!$D$2</f>
        <v>0.3795</v>
      </c>
      <c r="I51" s="27">
        <f t="shared" si="18"/>
        <v>4049</v>
      </c>
      <c r="K51" s="27">
        <f t="shared" si="14"/>
        <v>22</v>
      </c>
      <c r="L51" s="27">
        <f t="shared" si="19"/>
        <v>946</v>
      </c>
      <c r="M51" s="27">
        <f t="shared" si="15"/>
        <v>8.3490000000000002</v>
      </c>
      <c r="N51" s="27">
        <f t="shared" si="16"/>
        <v>8.3490000000000002</v>
      </c>
      <c r="O51" s="27">
        <f t="shared" si="20"/>
        <v>-1177.588500000003</v>
      </c>
      <c r="P51" s="27">
        <f t="shared" si="21"/>
        <v>1177.588500000003</v>
      </c>
      <c r="U51" s="98"/>
    </row>
    <row r="52" spans="1:21">
      <c r="A52" s="30">
        <v>37316</v>
      </c>
      <c r="C52" s="6">
        <v>44</v>
      </c>
      <c r="D52" s="29">
        <f t="shared" si="12"/>
        <v>22</v>
      </c>
      <c r="E52" s="29">
        <f t="shared" si="17"/>
        <v>968</v>
      </c>
      <c r="F52" s="29">
        <f t="shared" si="13"/>
        <v>-3081</v>
      </c>
      <c r="G52" s="34">
        <f>+Inputs!$D$2</f>
        <v>0.3795</v>
      </c>
      <c r="I52" s="27">
        <f t="shared" si="18"/>
        <v>4049</v>
      </c>
      <c r="K52" s="27">
        <f t="shared" si="14"/>
        <v>22</v>
      </c>
      <c r="L52" s="27">
        <f t="shared" si="19"/>
        <v>968</v>
      </c>
      <c r="M52" s="27">
        <f t="shared" si="15"/>
        <v>8.3490000000000002</v>
      </c>
      <c r="N52" s="27">
        <f t="shared" si="16"/>
        <v>8.3490000000000002</v>
      </c>
      <c r="O52" s="27">
        <f t="shared" si="20"/>
        <v>-1169.2395000000031</v>
      </c>
      <c r="P52" s="27">
        <f t="shared" si="21"/>
        <v>1169.2395000000031</v>
      </c>
      <c r="U52" s="98"/>
    </row>
    <row r="53" spans="1:21">
      <c r="A53" s="31">
        <v>37347</v>
      </c>
      <c r="C53" s="6">
        <v>45</v>
      </c>
      <c r="D53" s="29">
        <f t="shared" si="12"/>
        <v>22</v>
      </c>
      <c r="E53" s="29">
        <f t="shared" si="17"/>
        <v>990</v>
      </c>
      <c r="F53" s="29">
        <f t="shared" si="13"/>
        <v>-3059</v>
      </c>
      <c r="G53" s="34">
        <f>+Inputs!$D$2</f>
        <v>0.3795</v>
      </c>
      <c r="I53" s="27">
        <f t="shared" si="18"/>
        <v>4049</v>
      </c>
      <c r="K53" s="27">
        <f t="shared" si="14"/>
        <v>22</v>
      </c>
      <c r="L53" s="27">
        <f t="shared" si="19"/>
        <v>990</v>
      </c>
      <c r="M53" s="27">
        <f t="shared" si="15"/>
        <v>8.3490000000000002</v>
      </c>
      <c r="N53" s="27">
        <f t="shared" si="16"/>
        <v>8.3490000000000002</v>
      </c>
      <c r="O53" s="27">
        <f t="shared" si="20"/>
        <v>-1160.8905000000032</v>
      </c>
      <c r="P53" s="27">
        <f t="shared" si="21"/>
        <v>1160.8905000000032</v>
      </c>
      <c r="U53" s="98"/>
    </row>
    <row r="54" spans="1:21">
      <c r="A54" s="30">
        <v>37377</v>
      </c>
      <c r="C54" s="6">
        <v>46</v>
      </c>
      <c r="D54" s="29">
        <f t="shared" si="12"/>
        <v>22</v>
      </c>
      <c r="E54" s="29">
        <f t="shared" si="17"/>
        <v>1012</v>
      </c>
      <c r="F54" s="29">
        <f t="shared" si="13"/>
        <v>-3037</v>
      </c>
      <c r="G54" s="34">
        <f>+Inputs!$D$2</f>
        <v>0.3795</v>
      </c>
      <c r="I54" s="27">
        <f t="shared" si="18"/>
        <v>4049</v>
      </c>
      <c r="K54" s="27">
        <f t="shared" si="14"/>
        <v>22</v>
      </c>
      <c r="L54" s="27">
        <f t="shared" si="19"/>
        <v>1012</v>
      </c>
      <c r="M54" s="27">
        <f t="shared" si="15"/>
        <v>8.3490000000000002</v>
      </c>
      <c r="N54" s="27">
        <f t="shared" si="16"/>
        <v>8.3490000000000002</v>
      </c>
      <c r="O54" s="27">
        <f t="shared" si="20"/>
        <v>-1152.5415000000032</v>
      </c>
      <c r="P54" s="27">
        <f t="shared" si="21"/>
        <v>1152.5415000000032</v>
      </c>
      <c r="U54" s="98"/>
    </row>
    <row r="55" spans="1:21">
      <c r="A55" s="31">
        <v>37408</v>
      </c>
      <c r="C55" s="6">
        <v>47</v>
      </c>
      <c r="D55" s="29">
        <f t="shared" si="12"/>
        <v>22</v>
      </c>
      <c r="E55" s="29">
        <f t="shared" si="17"/>
        <v>1034</v>
      </c>
      <c r="F55" s="29">
        <f t="shared" si="13"/>
        <v>-3015</v>
      </c>
      <c r="G55" s="34">
        <f>+Inputs!$D$2</f>
        <v>0.3795</v>
      </c>
      <c r="I55" s="27">
        <f t="shared" si="18"/>
        <v>4049</v>
      </c>
      <c r="K55" s="27">
        <f t="shared" si="14"/>
        <v>22</v>
      </c>
      <c r="L55" s="27">
        <f t="shared" si="19"/>
        <v>1034</v>
      </c>
      <c r="M55" s="27">
        <f t="shared" si="15"/>
        <v>8.3490000000000002</v>
      </c>
      <c r="N55" s="27">
        <f t="shared" si="16"/>
        <v>8.3490000000000002</v>
      </c>
      <c r="O55" s="27">
        <f t="shared" si="20"/>
        <v>-1144.1925000000033</v>
      </c>
      <c r="P55" s="27">
        <f t="shared" si="21"/>
        <v>1144.1925000000033</v>
      </c>
      <c r="U55" s="98"/>
    </row>
    <row r="56" spans="1:21">
      <c r="A56" s="30">
        <v>37438</v>
      </c>
      <c r="C56" s="6">
        <v>48</v>
      </c>
      <c r="D56" s="29">
        <f t="shared" si="12"/>
        <v>22</v>
      </c>
      <c r="E56" s="29">
        <f t="shared" si="17"/>
        <v>1056</v>
      </c>
      <c r="F56" s="29">
        <f t="shared" si="13"/>
        <v>-2993</v>
      </c>
      <c r="G56" s="34">
        <f>+Inputs!$D$2</f>
        <v>0.3795</v>
      </c>
      <c r="I56" s="27">
        <f t="shared" si="18"/>
        <v>4049</v>
      </c>
      <c r="K56" s="27">
        <f t="shared" si="14"/>
        <v>22</v>
      </c>
      <c r="L56" s="27">
        <f t="shared" si="19"/>
        <v>1056</v>
      </c>
      <c r="M56" s="27">
        <f t="shared" si="15"/>
        <v>8.3490000000000002</v>
      </c>
      <c r="N56" s="27">
        <f t="shared" si="16"/>
        <v>8.3490000000000002</v>
      </c>
      <c r="O56" s="27">
        <f t="shared" si="20"/>
        <v>-1135.8435000000034</v>
      </c>
      <c r="P56" s="27">
        <f t="shared" si="21"/>
        <v>1135.8435000000034</v>
      </c>
    </row>
    <row r="57" spans="1:21">
      <c r="A57" s="31">
        <v>37469</v>
      </c>
      <c r="C57" s="6">
        <v>49</v>
      </c>
      <c r="D57" s="29">
        <f t="shared" si="12"/>
        <v>22</v>
      </c>
      <c r="E57" s="29">
        <f t="shared" si="17"/>
        <v>1078</v>
      </c>
      <c r="F57" s="29">
        <f t="shared" si="13"/>
        <v>-2971</v>
      </c>
      <c r="G57" s="34">
        <f>+Inputs!$D$2</f>
        <v>0.3795</v>
      </c>
      <c r="I57" s="27">
        <f t="shared" si="18"/>
        <v>4049</v>
      </c>
      <c r="K57" s="27">
        <f t="shared" si="14"/>
        <v>22</v>
      </c>
      <c r="L57" s="27">
        <f t="shared" si="19"/>
        <v>1078</v>
      </c>
      <c r="M57" s="27">
        <f t="shared" si="15"/>
        <v>8.3490000000000002</v>
      </c>
      <c r="N57" s="27">
        <f t="shared" si="16"/>
        <v>8.3490000000000002</v>
      </c>
      <c r="O57" s="27">
        <f t="shared" si="20"/>
        <v>-1127.4945000000034</v>
      </c>
      <c r="P57" s="27">
        <f t="shared" si="21"/>
        <v>1127.4945000000034</v>
      </c>
    </row>
    <row r="58" spans="1:21">
      <c r="A58" s="30">
        <v>37500</v>
      </c>
      <c r="C58" s="6">
        <v>50</v>
      </c>
      <c r="D58" s="29">
        <f t="shared" si="12"/>
        <v>22</v>
      </c>
      <c r="E58" s="29">
        <f t="shared" si="17"/>
        <v>1100</v>
      </c>
      <c r="F58" s="29">
        <f t="shared" si="13"/>
        <v>-2949</v>
      </c>
      <c r="G58" s="34">
        <f>+Inputs!$D$2</f>
        <v>0.3795</v>
      </c>
      <c r="I58" s="27">
        <f t="shared" si="18"/>
        <v>4049</v>
      </c>
      <c r="K58" s="27">
        <f t="shared" si="14"/>
        <v>22</v>
      </c>
      <c r="L58" s="27">
        <f t="shared" si="19"/>
        <v>1100</v>
      </c>
      <c r="M58" s="27">
        <f t="shared" si="15"/>
        <v>8.3490000000000002</v>
      </c>
      <c r="N58" s="27">
        <f t="shared" si="16"/>
        <v>8.3490000000000002</v>
      </c>
      <c r="O58" s="27">
        <f t="shared" si="20"/>
        <v>-1119.1455000000035</v>
      </c>
      <c r="P58" s="27">
        <f t="shared" si="21"/>
        <v>1119.1455000000035</v>
      </c>
    </row>
    <row r="59" spans="1:21">
      <c r="A59" s="31">
        <v>37530</v>
      </c>
      <c r="C59" s="6">
        <v>51</v>
      </c>
      <c r="D59" s="29">
        <f t="shared" si="12"/>
        <v>22</v>
      </c>
      <c r="E59" s="29">
        <f t="shared" si="17"/>
        <v>1122</v>
      </c>
      <c r="F59" s="29">
        <f t="shared" si="13"/>
        <v>-2927</v>
      </c>
      <c r="G59" s="34">
        <f>+Inputs!$D$2</f>
        <v>0.3795</v>
      </c>
      <c r="I59" s="27">
        <f t="shared" si="18"/>
        <v>4049</v>
      </c>
      <c r="K59" s="27">
        <f t="shared" si="14"/>
        <v>22</v>
      </c>
      <c r="L59" s="27">
        <f t="shared" si="19"/>
        <v>1122</v>
      </c>
      <c r="M59" s="27">
        <f t="shared" si="15"/>
        <v>8.3490000000000002</v>
      </c>
      <c r="N59" s="27">
        <f t="shared" si="16"/>
        <v>8.3490000000000002</v>
      </c>
      <c r="O59" s="27">
        <f t="shared" si="20"/>
        <v>-1110.7965000000036</v>
      </c>
      <c r="P59" s="27">
        <f t="shared" si="21"/>
        <v>1110.7965000000036</v>
      </c>
    </row>
    <row r="60" spans="1:21">
      <c r="A60" s="30">
        <v>37561</v>
      </c>
      <c r="C60" s="6">
        <v>52</v>
      </c>
      <c r="D60" s="29">
        <f t="shared" si="12"/>
        <v>22</v>
      </c>
      <c r="E60" s="29">
        <f t="shared" si="17"/>
        <v>1144</v>
      </c>
      <c r="F60" s="29">
        <f t="shared" si="13"/>
        <v>-2905</v>
      </c>
      <c r="G60" s="34">
        <f>+Inputs!$D$2</f>
        <v>0.3795</v>
      </c>
      <c r="I60" s="27">
        <f t="shared" si="18"/>
        <v>4049</v>
      </c>
      <c r="K60" s="27">
        <f t="shared" si="14"/>
        <v>22</v>
      </c>
      <c r="L60" s="27">
        <f t="shared" si="19"/>
        <v>1144</v>
      </c>
      <c r="M60" s="27">
        <f t="shared" si="15"/>
        <v>8.3490000000000002</v>
      </c>
      <c r="N60" s="27">
        <f t="shared" si="16"/>
        <v>8.3490000000000002</v>
      </c>
      <c r="O60" s="27">
        <f t="shared" si="20"/>
        <v>-1102.4475000000036</v>
      </c>
      <c r="P60" s="27">
        <f t="shared" si="21"/>
        <v>1102.4475000000036</v>
      </c>
    </row>
    <row r="61" spans="1:21">
      <c r="A61" s="31">
        <v>37591</v>
      </c>
      <c r="C61" s="6">
        <v>53</v>
      </c>
      <c r="D61" s="29">
        <f t="shared" si="12"/>
        <v>22</v>
      </c>
      <c r="E61" s="29">
        <f t="shared" si="17"/>
        <v>1166</v>
      </c>
      <c r="F61" s="29">
        <f t="shared" si="13"/>
        <v>-2883</v>
      </c>
      <c r="G61" s="34">
        <f>+Inputs!$D$2</f>
        <v>0.3795</v>
      </c>
      <c r="I61" s="27">
        <f t="shared" si="18"/>
        <v>4049</v>
      </c>
      <c r="K61" s="27">
        <f t="shared" si="14"/>
        <v>22</v>
      </c>
      <c r="L61" s="27">
        <f t="shared" si="19"/>
        <v>1166</v>
      </c>
      <c r="M61" s="27">
        <f t="shared" si="15"/>
        <v>8.3490000000000002</v>
      </c>
      <c r="N61" s="27">
        <f t="shared" si="16"/>
        <v>8.3490000000000002</v>
      </c>
      <c r="O61" s="27">
        <f t="shared" si="20"/>
        <v>-1094.0985000000037</v>
      </c>
      <c r="P61" s="27">
        <f t="shared" si="21"/>
        <v>1094.0985000000037</v>
      </c>
    </row>
    <row r="62" spans="1:21">
      <c r="A62" s="30">
        <v>37622</v>
      </c>
      <c r="C62" s="6">
        <v>54</v>
      </c>
      <c r="D62" s="29">
        <f t="shared" si="12"/>
        <v>22</v>
      </c>
      <c r="E62" s="29">
        <f t="shared" si="17"/>
        <v>1188</v>
      </c>
      <c r="F62" s="29">
        <f t="shared" si="13"/>
        <v>-2861</v>
      </c>
      <c r="G62" s="34">
        <f>+Inputs!$D$2</f>
        <v>0.3795</v>
      </c>
      <c r="I62" s="27">
        <f t="shared" si="18"/>
        <v>4049</v>
      </c>
      <c r="K62" s="27">
        <f t="shared" si="14"/>
        <v>22</v>
      </c>
      <c r="L62" s="27">
        <f t="shared" si="19"/>
        <v>1188</v>
      </c>
      <c r="M62" s="27">
        <f t="shared" si="15"/>
        <v>8.3490000000000002</v>
      </c>
      <c r="N62" s="27">
        <f t="shared" si="16"/>
        <v>8.3490000000000002</v>
      </c>
      <c r="O62" s="27">
        <f t="shared" si="20"/>
        <v>-1085.7495000000038</v>
      </c>
      <c r="P62" s="27">
        <f t="shared" si="21"/>
        <v>1085.7495000000038</v>
      </c>
    </row>
    <row r="63" spans="1:21">
      <c r="A63" s="31">
        <v>37653</v>
      </c>
      <c r="C63" s="6">
        <v>55</v>
      </c>
      <c r="D63" s="29">
        <f t="shared" si="12"/>
        <v>22</v>
      </c>
      <c r="E63" s="29">
        <f t="shared" si="17"/>
        <v>1210</v>
      </c>
      <c r="F63" s="29">
        <f t="shared" si="13"/>
        <v>-2839</v>
      </c>
      <c r="G63" s="34">
        <f>+Inputs!$D$2</f>
        <v>0.3795</v>
      </c>
      <c r="I63" s="27">
        <f t="shared" si="18"/>
        <v>4049</v>
      </c>
      <c r="K63" s="27">
        <f t="shared" si="14"/>
        <v>22</v>
      </c>
      <c r="L63" s="27">
        <f t="shared" si="19"/>
        <v>1210</v>
      </c>
      <c r="M63" s="27">
        <f t="shared" si="15"/>
        <v>8.3490000000000002</v>
      </c>
      <c r="N63" s="27">
        <f t="shared" si="16"/>
        <v>8.3490000000000002</v>
      </c>
      <c r="O63" s="27">
        <f t="shared" si="20"/>
        <v>-1077.4005000000038</v>
      </c>
      <c r="P63" s="27">
        <f t="shared" si="21"/>
        <v>1077.4005000000038</v>
      </c>
    </row>
    <row r="64" spans="1:21">
      <c r="A64" s="30">
        <v>37681</v>
      </c>
      <c r="C64" s="6">
        <v>56</v>
      </c>
      <c r="D64" s="29">
        <f t="shared" si="12"/>
        <v>22</v>
      </c>
      <c r="E64" s="29">
        <f t="shared" si="17"/>
        <v>1232</v>
      </c>
      <c r="F64" s="29">
        <f t="shared" si="13"/>
        <v>-2817</v>
      </c>
      <c r="G64" s="34">
        <f>+Inputs!$D$2</f>
        <v>0.3795</v>
      </c>
      <c r="I64" s="27">
        <f t="shared" si="18"/>
        <v>4049</v>
      </c>
      <c r="K64" s="27">
        <f t="shared" si="14"/>
        <v>22</v>
      </c>
      <c r="L64" s="27">
        <f t="shared" si="19"/>
        <v>1232</v>
      </c>
      <c r="M64" s="27">
        <f t="shared" si="15"/>
        <v>8.3490000000000002</v>
      </c>
      <c r="N64" s="27">
        <f t="shared" si="16"/>
        <v>8.3490000000000002</v>
      </c>
      <c r="O64" s="27">
        <f t="shared" si="20"/>
        <v>-1069.0515000000039</v>
      </c>
      <c r="P64" s="27">
        <f t="shared" si="21"/>
        <v>1069.0515000000039</v>
      </c>
    </row>
    <row r="65" spans="1:16">
      <c r="A65" s="31">
        <v>37712</v>
      </c>
      <c r="C65" s="6">
        <v>57</v>
      </c>
      <c r="D65" s="29">
        <f t="shared" si="12"/>
        <v>22</v>
      </c>
      <c r="E65" s="29">
        <f t="shared" si="17"/>
        <v>1254</v>
      </c>
      <c r="F65" s="29">
        <f t="shared" si="13"/>
        <v>-2795</v>
      </c>
      <c r="G65" s="34">
        <f>+Inputs!$D$2</f>
        <v>0.3795</v>
      </c>
      <c r="I65" s="27">
        <f t="shared" si="18"/>
        <v>4049</v>
      </c>
      <c r="K65" s="27">
        <f t="shared" si="14"/>
        <v>22</v>
      </c>
      <c r="L65" s="27">
        <f t="shared" si="19"/>
        <v>1254</v>
      </c>
      <c r="M65" s="27">
        <f t="shared" si="15"/>
        <v>8.3490000000000002</v>
      </c>
      <c r="N65" s="27">
        <f t="shared" si="16"/>
        <v>8.3490000000000002</v>
      </c>
      <c r="O65" s="27">
        <f t="shared" si="20"/>
        <v>-1060.702500000004</v>
      </c>
      <c r="P65" s="27">
        <f t="shared" si="21"/>
        <v>1060.702500000004</v>
      </c>
    </row>
    <row r="66" spans="1:16">
      <c r="A66" s="30">
        <v>37742</v>
      </c>
      <c r="C66" s="6">
        <v>58</v>
      </c>
      <c r="D66" s="29">
        <f t="shared" si="12"/>
        <v>22</v>
      </c>
      <c r="E66" s="29">
        <f t="shared" si="17"/>
        <v>1276</v>
      </c>
      <c r="F66" s="29">
        <f t="shared" si="13"/>
        <v>-2773</v>
      </c>
      <c r="G66" s="34">
        <f>+Inputs!$D$3</f>
        <v>0.37951000000000001</v>
      </c>
      <c r="I66" s="27">
        <f t="shared" si="18"/>
        <v>4049</v>
      </c>
      <c r="K66" s="27">
        <f t="shared" si="14"/>
        <v>22</v>
      </c>
      <c r="L66" s="27">
        <f t="shared" si="19"/>
        <v>1276</v>
      </c>
      <c r="M66" s="27">
        <f t="shared" si="15"/>
        <v>8.3492200000000008</v>
      </c>
      <c r="N66" s="27">
        <f t="shared" si="16"/>
        <v>8.3492200000000008</v>
      </c>
      <c r="O66" s="27">
        <f t="shared" si="20"/>
        <v>-1052.3532800000039</v>
      </c>
      <c r="P66" s="27">
        <f t="shared" si="21"/>
        <v>1052.3532800000039</v>
      </c>
    </row>
    <row r="67" spans="1:16">
      <c r="A67" s="31">
        <v>37773</v>
      </c>
      <c r="C67" s="6">
        <v>59</v>
      </c>
      <c r="D67" s="29">
        <f t="shared" si="12"/>
        <v>22</v>
      </c>
      <c r="E67" s="29">
        <f t="shared" si="17"/>
        <v>1298</v>
      </c>
      <c r="F67" s="29">
        <f t="shared" si="13"/>
        <v>-2751</v>
      </c>
      <c r="G67" s="34">
        <f>+Inputs!$D$3</f>
        <v>0.37951000000000001</v>
      </c>
      <c r="I67" s="27">
        <f t="shared" si="18"/>
        <v>4049</v>
      </c>
      <c r="K67" s="27">
        <f t="shared" si="14"/>
        <v>22</v>
      </c>
      <c r="L67" s="27">
        <f t="shared" si="19"/>
        <v>1298</v>
      </c>
      <c r="M67" s="27">
        <f t="shared" si="15"/>
        <v>8.3492200000000008</v>
      </c>
      <c r="N67" s="27">
        <f t="shared" si="16"/>
        <v>8.3492200000000008</v>
      </c>
      <c r="O67" s="27">
        <f t="shared" si="20"/>
        <v>-1044.0040600000038</v>
      </c>
      <c r="P67" s="27">
        <f t="shared" si="21"/>
        <v>1044.0040600000038</v>
      </c>
    </row>
    <row r="68" spans="1:16">
      <c r="A68" s="30">
        <v>37803</v>
      </c>
      <c r="C68" s="6">
        <v>60</v>
      </c>
      <c r="D68" s="29">
        <f t="shared" si="12"/>
        <v>22</v>
      </c>
      <c r="E68" s="29">
        <f t="shared" si="17"/>
        <v>1320</v>
      </c>
      <c r="F68" s="29">
        <f t="shared" si="13"/>
        <v>-2729</v>
      </c>
      <c r="G68" s="34">
        <f>+Inputs!$D$3</f>
        <v>0.37951000000000001</v>
      </c>
      <c r="I68" s="27">
        <f t="shared" si="18"/>
        <v>4049</v>
      </c>
      <c r="K68" s="27">
        <f t="shared" si="14"/>
        <v>22</v>
      </c>
      <c r="L68" s="27">
        <f t="shared" si="19"/>
        <v>1320</v>
      </c>
      <c r="M68" s="27">
        <f t="shared" si="15"/>
        <v>8.3492200000000008</v>
      </c>
      <c r="N68" s="27">
        <f t="shared" si="16"/>
        <v>8.3492200000000008</v>
      </c>
      <c r="O68" s="27">
        <f t="shared" si="20"/>
        <v>-1035.6548400000038</v>
      </c>
      <c r="P68" s="27">
        <f t="shared" si="21"/>
        <v>1035.6548400000038</v>
      </c>
    </row>
    <row r="69" spans="1:16">
      <c r="A69" s="31">
        <v>37834</v>
      </c>
      <c r="C69" s="6">
        <v>61</v>
      </c>
      <c r="D69" s="29">
        <f t="shared" si="12"/>
        <v>22</v>
      </c>
      <c r="E69" s="29">
        <f t="shared" si="17"/>
        <v>1342</v>
      </c>
      <c r="F69" s="29">
        <f t="shared" si="13"/>
        <v>-2707</v>
      </c>
      <c r="G69" s="34">
        <f>+Inputs!$D$3</f>
        <v>0.37951000000000001</v>
      </c>
      <c r="I69" s="27">
        <f t="shared" si="18"/>
        <v>4049</v>
      </c>
      <c r="K69" s="27">
        <f t="shared" si="14"/>
        <v>22</v>
      </c>
      <c r="L69" s="27">
        <f t="shared" si="19"/>
        <v>1342</v>
      </c>
      <c r="M69" s="27">
        <f t="shared" si="15"/>
        <v>8.3492200000000008</v>
      </c>
      <c r="N69" s="27">
        <f t="shared" si="16"/>
        <v>8.3492200000000008</v>
      </c>
      <c r="O69" s="27">
        <f t="shared" si="20"/>
        <v>-1027.3056200000037</v>
      </c>
      <c r="P69" s="27">
        <f t="shared" si="21"/>
        <v>1027.3056200000037</v>
      </c>
    </row>
    <row r="70" spans="1:16">
      <c r="A70" s="30">
        <v>37865</v>
      </c>
      <c r="C70" s="6">
        <v>62</v>
      </c>
      <c r="D70" s="29">
        <f t="shared" si="12"/>
        <v>22</v>
      </c>
      <c r="E70" s="29">
        <f t="shared" si="17"/>
        <v>1364</v>
      </c>
      <c r="F70" s="29">
        <f t="shared" si="13"/>
        <v>-2685</v>
      </c>
      <c r="G70" s="34">
        <f>+Inputs!$D$3</f>
        <v>0.37951000000000001</v>
      </c>
      <c r="I70" s="27">
        <f t="shared" si="18"/>
        <v>4049</v>
      </c>
      <c r="K70" s="27">
        <f t="shared" si="14"/>
        <v>22</v>
      </c>
      <c r="L70" s="27">
        <f t="shared" si="19"/>
        <v>1364</v>
      </c>
      <c r="M70" s="27">
        <f t="shared" si="15"/>
        <v>8.3492200000000008</v>
      </c>
      <c r="N70" s="27">
        <f t="shared" si="16"/>
        <v>8.3492200000000008</v>
      </c>
      <c r="O70" s="27">
        <f t="shared" si="20"/>
        <v>-1018.9564000000038</v>
      </c>
      <c r="P70" s="27">
        <f t="shared" si="21"/>
        <v>1018.9564000000038</v>
      </c>
    </row>
    <row r="71" spans="1:16">
      <c r="A71" s="31">
        <v>37895</v>
      </c>
      <c r="C71" s="6">
        <v>63</v>
      </c>
      <c r="D71" s="29">
        <f t="shared" si="12"/>
        <v>22</v>
      </c>
      <c r="E71" s="29">
        <f t="shared" si="17"/>
        <v>1386</v>
      </c>
      <c r="F71" s="29">
        <f t="shared" si="13"/>
        <v>-2663</v>
      </c>
      <c r="G71" s="34">
        <f>+Inputs!$D$3</f>
        <v>0.37951000000000001</v>
      </c>
      <c r="I71" s="27">
        <f t="shared" si="18"/>
        <v>4049</v>
      </c>
      <c r="K71" s="27">
        <f t="shared" si="14"/>
        <v>22</v>
      </c>
      <c r="L71" s="27">
        <f t="shared" si="19"/>
        <v>1386</v>
      </c>
      <c r="M71" s="27">
        <f t="shared" si="15"/>
        <v>8.3492200000000008</v>
      </c>
      <c r="N71" s="27">
        <f t="shared" si="16"/>
        <v>8.3492200000000008</v>
      </c>
      <c r="O71" s="27">
        <f t="shared" si="20"/>
        <v>-1010.6071800000038</v>
      </c>
      <c r="P71" s="27">
        <f t="shared" si="21"/>
        <v>1010.6071800000038</v>
      </c>
    </row>
    <row r="72" spans="1:16">
      <c r="A72" s="30">
        <v>37926</v>
      </c>
      <c r="C72" s="6">
        <v>64</v>
      </c>
      <c r="D72" s="29">
        <f t="shared" si="12"/>
        <v>22</v>
      </c>
      <c r="E72" s="29">
        <f t="shared" si="17"/>
        <v>1408</v>
      </c>
      <c r="F72" s="29">
        <f t="shared" si="13"/>
        <v>-2641</v>
      </c>
      <c r="G72" s="34">
        <f>+Inputs!$D$3</f>
        <v>0.37951000000000001</v>
      </c>
      <c r="I72" s="27">
        <f t="shared" si="18"/>
        <v>4049</v>
      </c>
      <c r="K72" s="27">
        <f t="shared" si="14"/>
        <v>22</v>
      </c>
      <c r="L72" s="27">
        <f t="shared" si="19"/>
        <v>1408</v>
      </c>
      <c r="M72" s="27">
        <f t="shared" si="15"/>
        <v>8.3492200000000008</v>
      </c>
      <c r="N72" s="27">
        <f t="shared" si="16"/>
        <v>8.3492200000000008</v>
      </c>
      <c r="O72" s="27">
        <f t="shared" si="20"/>
        <v>-1002.2579600000039</v>
      </c>
      <c r="P72" s="27">
        <f t="shared" si="21"/>
        <v>1002.2579600000039</v>
      </c>
    </row>
    <row r="73" spans="1:16">
      <c r="A73" s="31">
        <v>37956</v>
      </c>
      <c r="C73" s="6">
        <v>65</v>
      </c>
      <c r="D73" s="29">
        <f t="shared" ref="D73:D104" si="22">ROUND(-(+$B$9/180)*1,0)</f>
        <v>22</v>
      </c>
      <c r="E73" s="29">
        <f t="shared" si="17"/>
        <v>1430</v>
      </c>
      <c r="F73" s="29">
        <f t="shared" ref="F73:F104" si="23">$B$9+E73</f>
        <v>-2619</v>
      </c>
      <c r="G73" s="34">
        <f>+Inputs!$D$3</f>
        <v>0.37951000000000001</v>
      </c>
      <c r="I73" s="27">
        <f t="shared" si="18"/>
        <v>4049</v>
      </c>
      <c r="K73" s="27">
        <f t="shared" ref="K73:K104" si="24">D73</f>
        <v>22</v>
      </c>
      <c r="L73" s="27">
        <f t="shared" si="19"/>
        <v>1430</v>
      </c>
      <c r="M73" s="27">
        <f t="shared" ref="M73:M104" si="25">K73*G73</f>
        <v>8.3492200000000008</v>
      </c>
      <c r="N73" s="27">
        <f t="shared" ref="N73:N104" si="26">M73-J73</f>
        <v>8.3492200000000008</v>
      </c>
      <c r="O73" s="27">
        <f t="shared" si="20"/>
        <v>-993.90874000000395</v>
      </c>
      <c r="P73" s="27">
        <f t="shared" si="21"/>
        <v>993.90874000000395</v>
      </c>
    </row>
    <row r="74" spans="1:16">
      <c r="A74" s="30">
        <v>37987</v>
      </c>
      <c r="C74" s="6">
        <v>66</v>
      </c>
      <c r="D74" s="29">
        <f t="shared" si="22"/>
        <v>22</v>
      </c>
      <c r="E74" s="29">
        <f t="shared" ref="E74:E105" si="27">+E73+D74</f>
        <v>1452</v>
      </c>
      <c r="F74" s="29">
        <f t="shared" si="23"/>
        <v>-2597</v>
      </c>
      <c r="G74" s="34">
        <f>+Inputs!$D$3</f>
        <v>0.37951000000000001</v>
      </c>
      <c r="I74" s="27">
        <f t="shared" ref="I74:I105" si="28">+I73+H74</f>
        <v>4049</v>
      </c>
      <c r="K74" s="27">
        <f t="shared" si="24"/>
        <v>22</v>
      </c>
      <c r="L74" s="27">
        <f t="shared" ref="L74:L105" si="29">+L73+K74</f>
        <v>1452</v>
      </c>
      <c r="M74" s="27">
        <f t="shared" si="25"/>
        <v>8.3492200000000008</v>
      </c>
      <c r="N74" s="27">
        <f t="shared" si="26"/>
        <v>8.3492200000000008</v>
      </c>
      <c r="O74" s="27">
        <f t="shared" ref="O74:O105" si="30">+O73+N74</f>
        <v>-985.559520000004</v>
      </c>
      <c r="P74" s="27">
        <f t="shared" ref="P74:P105" si="31">P73-N74</f>
        <v>985.559520000004</v>
      </c>
    </row>
    <row r="75" spans="1:16">
      <c r="A75" s="31">
        <v>38018</v>
      </c>
      <c r="C75" s="6">
        <v>67</v>
      </c>
      <c r="D75" s="29">
        <f t="shared" si="22"/>
        <v>22</v>
      </c>
      <c r="E75" s="29">
        <f t="shared" si="27"/>
        <v>1474</v>
      </c>
      <c r="F75" s="29">
        <f t="shared" si="23"/>
        <v>-2575</v>
      </c>
      <c r="G75" s="34">
        <f>+Inputs!$D$3</f>
        <v>0.37951000000000001</v>
      </c>
      <c r="I75" s="27">
        <f t="shared" si="28"/>
        <v>4049</v>
      </c>
      <c r="K75" s="27">
        <f t="shared" si="24"/>
        <v>22</v>
      </c>
      <c r="L75" s="27">
        <f t="shared" si="29"/>
        <v>1474</v>
      </c>
      <c r="M75" s="27">
        <f t="shared" si="25"/>
        <v>8.3492200000000008</v>
      </c>
      <c r="N75" s="27">
        <f t="shared" si="26"/>
        <v>8.3492200000000008</v>
      </c>
      <c r="O75" s="27">
        <f t="shared" si="30"/>
        <v>-977.21030000000405</v>
      </c>
      <c r="P75" s="27">
        <f t="shared" si="31"/>
        <v>977.21030000000405</v>
      </c>
    </row>
    <row r="76" spans="1:16">
      <c r="A76" s="30">
        <v>38047</v>
      </c>
      <c r="C76" s="6">
        <v>68</v>
      </c>
      <c r="D76" s="29">
        <f t="shared" si="22"/>
        <v>22</v>
      </c>
      <c r="E76" s="29">
        <f t="shared" si="27"/>
        <v>1496</v>
      </c>
      <c r="F76" s="29">
        <f t="shared" si="23"/>
        <v>-2553</v>
      </c>
      <c r="G76" s="34">
        <f>+Inputs!$D$3</f>
        <v>0.37951000000000001</v>
      </c>
      <c r="I76" s="27">
        <f t="shared" si="28"/>
        <v>4049</v>
      </c>
      <c r="K76" s="27">
        <f t="shared" si="24"/>
        <v>22</v>
      </c>
      <c r="L76" s="27">
        <f t="shared" si="29"/>
        <v>1496</v>
      </c>
      <c r="M76" s="27">
        <f t="shared" si="25"/>
        <v>8.3492200000000008</v>
      </c>
      <c r="N76" s="27">
        <f t="shared" si="26"/>
        <v>8.3492200000000008</v>
      </c>
      <c r="O76" s="27">
        <f t="shared" si="30"/>
        <v>-968.86108000000411</v>
      </c>
      <c r="P76" s="27">
        <f t="shared" si="31"/>
        <v>968.86108000000411</v>
      </c>
    </row>
    <row r="77" spans="1:16">
      <c r="A77" s="31">
        <v>38078</v>
      </c>
      <c r="C77" s="6">
        <v>69</v>
      </c>
      <c r="D77" s="29">
        <f t="shared" si="22"/>
        <v>22</v>
      </c>
      <c r="E77" s="29">
        <f t="shared" si="27"/>
        <v>1518</v>
      </c>
      <c r="F77" s="29">
        <f t="shared" si="23"/>
        <v>-2531</v>
      </c>
      <c r="G77" s="34">
        <f>+Inputs!$D$3</f>
        <v>0.37951000000000001</v>
      </c>
      <c r="I77" s="27">
        <f t="shared" si="28"/>
        <v>4049</v>
      </c>
      <c r="K77" s="27">
        <f t="shared" si="24"/>
        <v>22</v>
      </c>
      <c r="L77" s="27">
        <f t="shared" si="29"/>
        <v>1518</v>
      </c>
      <c r="M77" s="27">
        <f t="shared" si="25"/>
        <v>8.3492200000000008</v>
      </c>
      <c r="N77" s="27">
        <f t="shared" si="26"/>
        <v>8.3492200000000008</v>
      </c>
      <c r="O77" s="27">
        <f t="shared" si="30"/>
        <v>-960.51186000000416</v>
      </c>
      <c r="P77" s="27">
        <f t="shared" si="31"/>
        <v>960.51186000000416</v>
      </c>
    </row>
    <row r="78" spans="1:16">
      <c r="A78" s="30">
        <v>38108</v>
      </c>
      <c r="C78" s="6">
        <v>70</v>
      </c>
      <c r="D78" s="29">
        <f t="shared" si="22"/>
        <v>22</v>
      </c>
      <c r="E78" s="29">
        <f t="shared" si="27"/>
        <v>1540</v>
      </c>
      <c r="F78" s="29">
        <f t="shared" si="23"/>
        <v>-2509</v>
      </c>
      <c r="G78" s="34">
        <f>+Inputs!$D$3</f>
        <v>0.37951000000000001</v>
      </c>
      <c r="I78" s="27">
        <f t="shared" si="28"/>
        <v>4049</v>
      </c>
      <c r="K78" s="27">
        <f t="shared" si="24"/>
        <v>22</v>
      </c>
      <c r="L78" s="27">
        <f t="shared" si="29"/>
        <v>1540</v>
      </c>
      <c r="M78" s="27">
        <f t="shared" si="25"/>
        <v>8.3492200000000008</v>
      </c>
      <c r="N78" s="27">
        <f t="shared" si="26"/>
        <v>8.3492200000000008</v>
      </c>
      <c r="O78" s="27">
        <f t="shared" si="30"/>
        <v>-952.16264000000422</v>
      </c>
      <c r="P78" s="27">
        <f t="shared" si="31"/>
        <v>952.16264000000422</v>
      </c>
    </row>
    <row r="79" spans="1:16">
      <c r="A79" s="31">
        <v>38139</v>
      </c>
      <c r="C79" s="6">
        <v>71</v>
      </c>
      <c r="D79" s="29">
        <f t="shared" si="22"/>
        <v>22</v>
      </c>
      <c r="E79" s="29">
        <f t="shared" si="27"/>
        <v>1562</v>
      </c>
      <c r="F79" s="29">
        <f t="shared" si="23"/>
        <v>-2487</v>
      </c>
      <c r="G79" s="34">
        <f>+Inputs!$D$3</f>
        <v>0.37951000000000001</v>
      </c>
      <c r="I79" s="27">
        <f t="shared" si="28"/>
        <v>4049</v>
      </c>
      <c r="K79" s="27">
        <f t="shared" si="24"/>
        <v>22</v>
      </c>
      <c r="L79" s="27">
        <f t="shared" si="29"/>
        <v>1562</v>
      </c>
      <c r="M79" s="27">
        <f t="shared" si="25"/>
        <v>8.3492200000000008</v>
      </c>
      <c r="N79" s="27">
        <f t="shared" si="26"/>
        <v>8.3492200000000008</v>
      </c>
      <c r="O79" s="27">
        <f t="shared" si="30"/>
        <v>-943.81342000000427</v>
      </c>
      <c r="P79" s="27">
        <f t="shared" si="31"/>
        <v>943.81342000000427</v>
      </c>
    </row>
    <row r="80" spans="1:16">
      <c r="A80" s="30">
        <v>38169</v>
      </c>
      <c r="C80" s="6">
        <v>72</v>
      </c>
      <c r="D80" s="29">
        <f t="shared" si="22"/>
        <v>22</v>
      </c>
      <c r="E80" s="29">
        <f t="shared" si="27"/>
        <v>1584</v>
      </c>
      <c r="F80" s="29">
        <f t="shared" si="23"/>
        <v>-2465</v>
      </c>
      <c r="G80" s="34">
        <f>+Inputs!$D$3</f>
        <v>0.37951000000000001</v>
      </c>
      <c r="I80" s="27">
        <f t="shared" si="28"/>
        <v>4049</v>
      </c>
      <c r="K80" s="27">
        <f t="shared" si="24"/>
        <v>22</v>
      </c>
      <c r="L80" s="27">
        <f t="shared" si="29"/>
        <v>1584</v>
      </c>
      <c r="M80" s="27">
        <f t="shared" si="25"/>
        <v>8.3492200000000008</v>
      </c>
      <c r="N80" s="27">
        <f t="shared" si="26"/>
        <v>8.3492200000000008</v>
      </c>
      <c r="O80" s="27">
        <f t="shared" si="30"/>
        <v>-935.46420000000433</v>
      </c>
      <c r="P80" s="27">
        <f t="shared" si="31"/>
        <v>935.46420000000433</v>
      </c>
    </row>
    <row r="81" spans="1:16">
      <c r="A81" s="31">
        <v>38200</v>
      </c>
      <c r="C81" s="6">
        <v>73</v>
      </c>
      <c r="D81" s="29">
        <f t="shared" si="22"/>
        <v>22</v>
      </c>
      <c r="E81" s="29">
        <f t="shared" si="27"/>
        <v>1606</v>
      </c>
      <c r="F81" s="29">
        <f t="shared" si="23"/>
        <v>-2443</v>
      </c>
      <c r="G81" s="34">
        <f>+Inputs!$D$3</f>
        <v>0.37951000000000001</v>
      </c>
      <c r="I81" s="27">
        <f t="shared" si="28"/>
        <v>4049</v>
      </c>
      <c r="K81" s="27">
        <f t="shared" si="24"/>
        <v>22</v>
      </c>
      <c r="L81" s="27">
        <f t="shared" si="29"/>
        <v>1606</v>
      </c>
      <c r="M81" s="27">
        <f t="shared" si="25"/>
        <v>8.3492200000000008</v>
      </c>
      <c r="N81" s="27">
        <f t="shared" si="26"/>
        <v>8.3492200000000008</v>
      </c>
      <c r="O81" s="27">
        <f t="shared" si="30"/>
        <v>-927.11498000000438</v>
      </c>
      <c r="P81" s="27">
        <f t="shared" si="31"/>
        <v>927.11498000000438</v>
      </c>
    </row>
    <row r="82" spans="1:16">
      <c r="A82" s="30">
        <v>38231</v>
      </c>
      <c r="C82" s="6">
        <v>74</v>
      </c>
      <c r="D82" s="29">
        <f t="shared" si="22"/>
        <v>22</v>
      </c>
      <c r="E82" s="29">
        <f t="shared" si="27"/>
        <v>1628</v>
      </c>
      <c r="F82" s="29">
        <f t="shared" si="23"/>
        <v>-2421</v>
      </c>
      <c r="G82" s="34">
        <f>+Inputs!$D$3</f>
        <v>0.37951000000000001</v>
      </c>
      <c r="I82" s="27">
        <f t="shared" si="28"/>
        <v>4049</v>
      </c>
      <c r="K82" s="27">
        <f t="shared" si="24"/>
        <v>22</v>
      </c>
      <c r="L82" s="27">
        <f t="shared" si="29"/>
        <v>1628</v>
      </c>
      <c r="M82" s="27">
        <f t="shared" si="25"/>
        <v>8.3492200000000008</v>
      </c>
      <c r="N82" s="27">
        <f t="shared" si="26"/>
        <v>8.3492200000000008</v>
      </c>
      <c r="O82" s="27">
        <f t="shared" si="30"/>
        <v>-918.76576000000443</v>
      </c>
      <c r="P82" s="27">
        <f t="shared" si="31"/>
        <v>918.76576000000443</v>
      </c>
    </row>
    <row r="83" spans="1:16">
      <c r="A83" s="31">
        <v>38261</v>
      </c>
      <c r="C83" s="6">
        <v>75</v>
      </c>
      <c r="D83" s="29">
        <f t="shared" si="22"/>
        <v>22</v>
      </c>
      <c r="E83" s="29">
        <f t="shared" si="27"/>
        <v>1650</v>
      </c>
      <c r="F83" s="29">
        <f t="shared" si="23"/>
        <v>-2399</v>
      </c>
      <c r="G83" s="34">
        <f>+Inputs!$D$3</f>
        <v>0.37951000000000001</v>
      </c>
      <c r="I83" s="27">
        <f t="shared" si="28"/>
        <v>4049</v>
      </c>
      <c r="K83" s="27">
        <f t="shared" si="24"/>
        <v>22</v>
      </c>
      <c r="L83" s="27">
        <f t="shared" si="29"/>
        <v>1650</v>
      </c>
      <c r="M83" s="27">
        <f t="shared" si="25"/>
        <v>8.3492200000000008</v>
      </c>
      <c r="N83" s="27">
        <f t="shared" si="26"/>
        <v>8.3492200000000008</v>
      </c>
      <c r="O83" s="27">
        <f t="shared" si="30"/>
        <v>-910.41654000000449</v>
      </c>
      <c r="P83" s="27">
        <f t="shared" si="31"/>
        <v>910.41654000000449</v>
      </c>
    </row>
    <row r="84" spans="1:16">
      <c r="A84" s="30">
        <v>38292</v>
      </c>
      <c r="C84" s="6">
        <v>76</v>
      </c>
      <c r="D84" s="29">
        <f t="shared" si="22"/>
        <v>22</v>
      </c>
      <c r="E84" s="29">
        <f t="shared" si="27"/>
        <v>1672</v>
      </c>
      <c r="F84" s="29">
        <f t="shared" si="23"/>
        <v>-2377</v>
      </c>
      <c r="G84" s="34">
        <f>+Inputs!$D$3</f>
        <v>0.37951000000000001</v>
      </c>
      <c r="I84" s="27">
        <f t="shared" si="28"/>
        <v>4049</v>
      </c>
      <c r="K84" s="27">
        <f t="shared" si="24"/>
        <v>22</v>
      </c>
      <c r="L84" s="27">
        <f t="shared" si="29"/>
        <v>1672</v>
      </c>
      <c r="M84" s="27">
        <f t="shared" si="25"/>
        <v>8.3492200000000008</v>
      </c>
      <c r="N84" s="27">
        <f t="shared" si="26"/>
        <v>8.3492200000000008</v>
      </c>
      <c r="O84" s="27">
        <f t="shared" si="30"/>
        <v>-902.06732000000454</v>
      </c>
      <c r="P84" s="27">
        <f t="shared" si="31"/>
        <v>902.06732000000454</v>
      </c>
    </row>
    <row r="85" spans="1:16">
      <c r="A85" s="31">
        <v>38322</v>
      </c>
      <c r="C85" s="6">
        <v>77</v>
      </c>
      <c r="D85" s="29">
        <f t="shared" si="22"/>
        <v>22</v>
      </c>
      <c r="E85" s="29">
        <f t="shared" si="27"/>
        <v>1694</v>
      </c>
      <c r="F85" s="29">
        <f t="shared" si="23"/>
        <v>-2355</v>
      </c>
      <c r="G85" s="34">
        <f>+Inputs!$D$3</f>
        <v>0.37951000000000001</v>
      </c>
      <c r="I85" s="27">
        <f t="shared" si="28"/>
        <v>4049</v>
      </c>
      <c r="K85" s="27">
        <f t="shared" si="24"/>
        <v>22</v>
      </c>
      <c r="L85" s="27">
        <f t="shared" si="29"/>
        <v>1694</v>
      </c>
      <c r="M85" s="27">
        <f t="shared" si="25"/>
        <v>8.3492200000000008</v>
      </c>
      <c r="N85" s="27">
        <f t="shared" si="26"/>
        <v>8.3492200000000008</v>
      </c>
      <c r="O85" s="27">
        <f t="shared" si="30"/>
        <v>-893.7181000000046</v>
      </c>
      <c r="P85" s="27">
        <f t="shared" si="31"/>
        <v>893.7181000000046</v>
      </c>
    </row>
    <row r="86" spans="1:16">
      <c r="A86" s="30">
        <v>38353</v>
      </c>
      <c r="C86" s="6">
        <v>78</v>
      </c>
      <c r="D86" s="29">
        <f t="shared" si="22"/>
        <v>22</v>
      </c>
      <c r="E86" s="29">
        <f t="shared" si="27"/>
        <v>1716</v>
      </c>
      <c r="F86" s="29">
        <f t="shared" si="23"/>
        <v>-2333</v>
      </c>
      <c r="G86" s="34">
        <f>+Inputs!$D$3</f>
        <v>0.37951000000000001</v>
      </c>
      <c r="I86" s="27">
        <f t="shared" si="28"/>
        <v>4049</v>
      </c>
      <c r="K86" s="27">
        <f t="shared" si="24"/>
        <v>22</v>
      </c>
      <c r="L86" s="27">
        <f t="shared" si="29"/>
        <v>1716</v>
      </c>
      <c r="M86" s="27">
        <f t="shared" si="25"/>
        <v>8.3492200000000008</v>
      </c>
      <c r="N86" s="27">
        <f t="shared" si="26"/>
        <v>8.3492200000000008</v>
      </c>
      <c r="O86" s="27">
        <f t="shared" si="30"/>
        <v>-885.36888000000465</v>
      </c>
      <c r="P86" s="27">
        <f t="shared" si="31"/>
        <v>885.36888000000465</v>
      </c>
    </row>
    <row r="87" spans="1:16">
      <c r="A87" s="31">
        <v>38384</v>
      </c>
      <c r="C87" s="6">
        <v>79</v>
      </c>
      <c r="D87" s="29">
        <f t="shared" si="22"/>
        <v>22</v>
      </c>
      <c r="E87" s="29">
        <f t="shared" si="27"/>
        <v>1738</v>
      </c>
      <c r="F87" s="29">
        <f t="shared" si="23"/>
        <v>-2311</v>
      </c>
      <c r="G87" s="34">
        <f>+Inputs!$D$3</f>
        <v>0.37951000000000001</v>
      </c>
      <c r="I87" s="27">
        <f t="shared" si="28"/>
        <v>4049</v>
      </c>
      <c r="K87" s="27">
        <f t="shared" si="24"/>
        <v>22</v>
      </c>
      <c r="L87" s="27">
        <f t="shared" si="29"/>
        <v>1738</v>
      </c>
      <c r="M87" s="27">
        <f t="shared" si="25"/>
        <v>8.3492200000000008</v>
      </c>
      <c r="N87" s="27">
        <f t="shared" si="26"/>
        <v>8.3492200000000008</v>
      </c>
      <c r="O87" s="27">
        <f t="shared" si="30"/>
        <v>-877.01966000000471</v>
      </c>
      <c r="P87" s="27">
        <f t="shared" si="31"/>
        <v>877.01966000000471</v>
      </c>
    </row>
    <row r="88" spans="1:16">
      <c r="A88" s="30">
        <v>38412</v>
      </c>
      <c r="C88" s="6">
        <v>80</v>
      </c>
      <c r="D88" s="29">
        <f t="shared" si="22"/>
        <v>22</v>
      </c>
      <c r="E88" s="29">
        <f t="shared" si="27"/>
        <v>1760</v>
      </c>
      <c r="F88" s="29">
        <f t="shared" si="23"/>
        <v>-2289</v>
      </c>
      <c r="G88" s="34">
        <f>+Inputs!$D$3</f>
        <v>0.37951000000000001</v>
      </c>
      <c r="I88" s="27">
        <f t="shared" si="28"/>
        <v>4049</v>
      </c>
      <c r="K88" s="27">
        <f t="shared" si="24"/>
        <v>22</v>
      </c>
      <c r="L88" s="27">
        <f t="shared" si="29"/>
        <v>1760</v>
      </c>
      <c r="M88" s="27">
        <f t="shared" si="25"/>
        <v>8.3492200000000008</v>
      </c>
      <c r="N88" s="27">
        <f t="shared" si="26"/>
        <v>8.3492200000000008</v>
      </c>
      <c r="O88" s="27">
        <f t="shared" si="30"/>
        <v>-868.67044000000476</v>
      </c>
      <c r="P88" s="27">
        <f t="shared" si="31"/>
        <v>868.67044000000476</v>
      </c>
    </row>
    <row r="89" spans="1:16">
      <c r="A89" s="31">
        <v>38443</v>
      </c>
      <c r="C89" s="6">
        <v>81</v>
      </c>
      <c r="D89" s="29">
        <f t="shared" si="22"/>
        <v>22</v>
      </c>
      <c r="E89" s="29">
        <f t="shared" si="27"/>
        <v>1782</v>
      </c>
      <c r="F89" s="29">
        <f t="shared" si="23"/>
        <v>-2267</v>
      </c>
      <c r="G89" s="34">
        <f>+Inputs!$D$3</f>
        <v>0.37951000000000001</v>
      </c>
      <c r="I89" s="27">
        <f t="shared" si="28"/>
        <v>4049</v>
      </c>
      <c r="K89" s="27">
        <f t="shared" si="24"/>
        <v>22</v>
      </c>
      <c r="L89" s="27">
        <f t="shared" si="29"/>
        <v>1782</v>
      </c>
      <c r="M89" s="27">
        <f t="shared" si="25"/>
        <v>8.3492200000000008</v>
      </c>
      <c r="N89" s="27">
        <f t="shared" si="26"/>
        <v>8.3492200000000008</v>
      </c>
      <c r="O89" s="27">
        <f t="shared" si="30"/>
        <v>-860.32122000000481</v>
      </c>
      <c r="P89" s="27">
        <f t="shared" si="31"/>
        <v>860.32122000000481</v>
      </c>
    </row>
    <row r="90" spans="1:16">
      <c r="A90" s="30">
        <v>38473</v>
      </c>
      <c r="C90" s="6">
        <v>82</v>
      </c>
      <c r="D90" s="29">
        <f t="shared" si="22"/>
        <v>22</v>
      </c>
      <c r="E90" s="29">
        <f t="shared" si="27"/>
        <v>1804</v>
      </c>
      <c r="F90" s="29">
        <f t="shared" si="23"/>
        <v>-2245</v>
      </c>
      <c r="G90" s="34">
        <f>+Inputs!$D$3</f>
        <v>0.37951000000000001</v>
      </c>
      <c r="I90" s="27">
        <f t="shared" si="28"/>
        <v>4049</v>
      </c>
      <c r="K90" s="27">
        <f t="shared" si="24"/>
        <v>22</v>
      </c>
      <c r="L90" s="27">
        <f t="shared" si="29"/>
        <v>1804</v>
      </c>
      <c r="M90" s="27">
        <f t="shared" si="25"/>
        <v>8.3492200000000008</v>
      </c>
      <c r="N90" s="27">
        <f t="shared" si="26"/>
        <v>8.3492200000000008</v>
      </c>
      <c r="O90" s="27">
        <f t="shared" si="30"/>
        <v>-851.97200000000487</v>
      </c>
      <c r="P90" s="27">
        <f t="shared" si="31"/>
        <v>851.97200000000487</v>
      </c>
    </row>
    <row r="91" spans="1:16">
      <c r="A91" s="31">
        <v>38504</v>
      </c>
      <c r="C91" s="6">
        <v>83</v>
      </c>
      <c r="D91" s="29">
        <f t="shared" si="22"/>
        <v>22</v>
      </c>
      <c r="E91" s="29">
        <f t="shared" si="27"/>
        <v>1826</v>
      </c>
      <c r="F91" s="29">
        <f t="shared" si="23"/>
        <v>-2223</v>
      </c>
      <c r="G91" s="34">
        <f>+Inputs!$D$3</f>
        <v>0.37951000000000001</v>
      </c>
      <c r="I91" s="27">
        <f t="shared" si="28"/>
        <v>4049</v>
      </c>
      <c r="K91" s="27">
        <f t="shared" si="24"/>
        <v>22</v>
      </c>
      <c r="L91" s="27">
        <f t="shared" si="29"/>
        <v>1826</v>
      </c>
      <c r="M91" s="27">
        <f t="shared" si="25"/>
        <v>8.3492200000000008</v>
      </c>
      <c r="N91" s="27">
        <f t="shared" si="26"/>
        <v>8.3492200000000008</v>
      </c>
      <c r="O91" s="27">
        <f t="shared" si="30"/>
        <v>-843.62278000000492</v>
      </c>
      <c r="P91" s="27">
        <f t="shared" si="31"/>
        <v>843.62278000000492</v>
      </c>
    </row>
    <row r="92" spans="1:16">
      <c r="A92" s="30">
        <v>38534</v>
      </c>
      <c r="C92" s="6">
        <v>84</v>
      </c>
      <c r="D92" s="29">
        <f t="shared" si="22"/>
        <v>22</v>
      </c>
      <c r="E92" s="29">
        <f t="shared" si="27"/>
        <v>1848</v>
      </c>
      <c r="F92" s="29">
        <f t="shared" si="23"/>
        <v>-2201</v>
      </c>
      <c r="G92" s="34">
        <f>+Inputs!$D$3</f>
        <v>0.37951000000000001</v>
      </c>
      <c r="I92" s="27">
        <f t="shared" si="28"/>
        <v>4049</v>
      </c>
      <c r="K92" s="27">
        <f t="shared" si="24"/>
        <v>22</v>
      </c>
      <c r="L92" s="27">
        <f t="shared" si="29"/>
        <v>1848</v>
      </c>
      <c r="M92" s="27">
        <f t="shared" si="25"/>
        <v>8.3492200000000008</v>
      </c>
      <c r="N92" s="27">
        <f t="shared" si="26"/>
        <v>8.3492200000000008</v>
      </c>
      <c r="O92" s="27">
        <f t="shared" si="30"/>
        <v>-835.27356000000498</v>
      </c>
      <c r="P92" s="27">
        <f t="shared" si="31"/>
        <v>835.27356000000498</v>
      </c>
    </row>
    <row r="93" spans="1:16">
      <c r="A93" s="31">
        <v>38565</v>
      </c>
      <c r="C93" s="6">
        <v>85</v>
      </c>
      <c r="D93" s="29">
        <f t="shared" si="22"/>
        <v>22</v>
      </c>
      <c r="E93" s="29">
        <f t="shared" si="27"/>
        <v>1870</v>
      </c>
      <c r="F93" s="29">
        <f t="shared" si="23"/>
        <v>-2179</v>
      </c>
      <c r="G93" s="34">
        <f>+Inputs!$D$3</f>
        <v>0.37951000000000001</v>
      </c>
      <c r="I93" s="27">
        <f t="shared" si="28"/>
        <v>4049</v>
      </c>
      <c r="K93" s="27">
        <f t="shared" si="24"/>
        <v>22</v>
      </c>
      <c r="L93" s="27">
        <f t="shared" si="29"/>
        <v>1870</v>
      </c>
      <c r="M93" s="27">
        <f t="shared" si="25"/>
        <v>8.3492200000000008</v>
      </c>
      <c r="N93" s="27">
        <f t="shared" si="26"/>
        <v>8.3492200000000008</v>
      </c>
      <c r="O93" s="27">
        <f t="shared" si="30"/>
        <v>-826.92434000000503</v>
      </c>
      <c r="P93" s="27">
        <f t="shared" si="31"/>
        <v>826.92434000000503</v>
      </c>
    </row>
    <row r="94" spans="1:16">
      <c r="A94" s="30">
        <v>38596</v>
      </c>
      <c r="C94" s="6">
        <v>86</v>
      </c>
      <c r="D94" s="29">
        <f t="shared" si="22"/>
        <v>22</v>
      </c>
      <c r="E94" s="29">
        <f t="shared" si="27"/>
        <v>1892</v>
      </c>
      <c r="F94" s="29">
        <f t="shared" si="23"/>
        <v>-2157</v>
      </c>
      <c r="G94" s="34">
        <f>+Inputs!$D$3</f>
        <v>0.37951000000000001</v>
      </c>
      <c r="I94" s="27">
        <f t="shared" si="28"/>
        <v>4049</v>
      </c>
      <c r="K94" s="27">
        <f t="shared" si="24"/>
        <v>22</v>
      </c>
      <c r="L94" s="27">
        <f t="shared" si="29"/>
        <v>1892</v>
      </c>
      <c r="M94" s="27">
        <f t="shared" si="25"/>
        <v>8.3492200000000008</v>
      </c>
      <c r="N94" s="27">
        <f t="shared" si="26"/>
        <v>8.3492200000000008</v>
      </c>
      <c r="O94" s="27">
        <f t="shared" si="30"/>
        <v>-818.57512000000509</v>
      </c>
      <c r="P94" s="27">
        <f t="shared" si="31"/>
        <v>818.57512000000509</v>
      </c>
    </row>
    <row r="95" spans="1:16">
      <c r="A95" s="31">
        <v>38626</v>
      </c>
      <c r="C95" s="6">
        <v>87</v>
      </c>
      <c r="D95" s="29">
        <f t="shared" si="22"/>
        <v>22</v>
      </c>
      <c r="E95" s="29">
        <f t="shared" si="27"/>
        <v>1914</v>
      </c>
      <c r="F95" s="29">
        <f t="shared" si="23"/>
        <v>-2135</v>
      </c>
      <c r="G95" s="34">
        <f>+Inputs!$D$3</f>
        <v>0.37951000000000001</v>
      </c>
      <c r="I95" s="27">
        <f t="shared" si="28"/>
        <v>4049</v>
      </c>
      <c r="K95" s="27">
        <f t="shared" si="24"/>
        <v>22</v>
      </c>
      <c r="L95" s="27">
        <f t="shared" si="29"/>
        <v>1914</v>
      </c>
      <c r="M95" s="27">
        <f t="shared" si="25"/>
        <v>8.3492200000000008</v>
      </c>
      <c r="N95" s="27">
        <f t="shared" si="26"/>
        <v>8.3492200000000008</v>
      </c>
      <c r="O95" s="27">
        <f t="shared" si="30"/>
        <v>-810.22590000000514</v>
      </c>
      <c r="P95" s="27">
        <f t="shared" si="31"/>
        <v>810.22590000000514</v>
      </c>
    </row>
    <row r="96" spans="1:16">
      <c r="A96" s="30">
        <v>38657</v>
      </c>
      <c r="C96" s="6">
        <v>88</v>
      </c>
      <c r="D96" s="29">
        <f t="shared" si="22"/>
        <v>22</v>
      </c>
      <c r="E96" s="29">
        <f t="shared" si="27"/>
        <v>1936</v>
      </c>
      <c r="F96" s="29">
        <f t="shared" si="23"/>
        <v>-2113</v>
      </c>
      <c r="G96" s="34">
        <f>+Inputs!$D$3</f>
        <v>0.37951000000000001</v>
      </c>
      <c r="I96" s="27">
        <f t="shared" si="28"/>
        <v>4049</v>
      </c>
      <c r="K96" s="27">
        <f t="shared" si="24"/>
        <v>22</v>
      </c>
      <c r="L96" s="27">
        <f t="shared" si="29"/>
        <v>1936</v>
      </c>
      <c r="M96" s="27">
        <f t="shared" si="25"/>
        <v>8.3492200000000008</v>
      </c>
      <c r="N96" s="27">
        <f t="shared" si="26"/>
        <v>8.3492200000000008</v>
      </c>
      <c r="O96" s="27">
        <f t="shared" si="30"/>
        <v>-801.87668000000519</v>
      </c>
      <c r="P96" s="27">
        <f t="shared" si="31"/>
        <v>801.87668000000519</v>
      </c>
    </row>
    <row r="97" spans="1:16">
      <c r="A97" s="31">
        <v>38687</v>
      </c>
      <c r="C97" s="6">
        <v>89</v>
      </c>
      <c r="D97" s="29">
        <f t="shared" si="22"/>
        <v>22</v>
      </c>
      <c r="E97" s="29">
        <f t="shared" si="27"/>
        <v>1958</v>
      </c>
      <c r="F97" s="29">
        <f t="shared" si="23"/>
        <v>-2091</v>
      </c>
      <c r="G97" s="34">
        <f>+Inputs!$D$3</f>
        <v>0.37951000000000001</v>
      </c>
      <c r="I97" s="27">
        <f t="shared" si="28"/>
        <v>4049</v>
      </c>
      <c r="K97" s="27">
        <f t="shared" si="24"/>
        <v>22</v>
      </c>
      <c r="L97" s="27">
        <f t="shared" si="29"/>
        <v>1958</v>
      </c>
      <c r="M97" s="27">
        <f t="shared" si="25"/>
        <v>8.3492200000000008</v>
      </c>
      <c r="N97" s="27">
        <f t="shared" si="26"/>
        <v>8.3492200000000008</v>
      </c>
      <c r="O97" s="27">
        <f t="shared" si="30"/>
        <v>-793.52746000000525</v>
      </c>
      <c r="P97" s="27">
        <f t="shared" si="31"/>
        <v>793.52746000000525</v>
      </c>
    </row>
    <row r="98" spans="1:16">
      <c r="A98" s="30">
        <v>38718</v>
      </c>
      <c r="C98" s="6">
        <v>90</v>
      </c>
      <c r="D98" s="29">
        <f t="shared" si="22"/>
        <v>22</v>
      </c>
      <c r="E98" s="29">
        <f t="shared" si="27"/>
        <v>1980</v>
      </c>
      <c r="F98" s="29">
        <f t="shared" si="23"/>
        <v>-2069</v>
      </c>
      <c r="G98" s="34">
        <f>+Inputs!$D$3</f>
        <v>0.37951000000000001</v>
      </c>
      <c r="I98" s="27">
        <f t="shared" si="28"/>
        <v>4049</v>
      </c>
      <c r="K98" s="27">
        <f t="shared" si="24"/>
        <v>22</v>
      </c>
      <c r="L98" s="27">
        <f t="shared" si="29"/>
        <v>1980</v>
      </c>
      <c r="M98" s="27">
        <f t="shared" si="25"/>
        <v>8.3492200000000008</v>
      </c>
      <c r="N98" s="27">
        <f t="shared" si="26"/>
        <v>8.3492200000000008</v>
      </c>
      <c r="O98" s="27">
        <f t="shared" si="30"/>
        <v>-785.1782400000053</v>
      </c>
      <c r="P98" s="27">
        <f t="shared" si="31"/>
        <v>785.1782400000053</v>
      </c>
    </row>
    <row r="99" spans="1:16">
      <c r="A99" s="31">
        <v>38749</v>
      </c>
      <c r="C99" s="6">
        <v>91</v>
      </c>
      <c r="D99" s="29">
        <f t="shared" si="22"/>
        <v>22</v>
      </c>
      <c r="E99" s="29">
        <f t="shared" si="27"/>
        <v>2002</v>
      </c>
      <c r="F99" s="29">
        <f t="shared" si="23"/>
        <v>-2047</v>
      </c>
      <c r="G99" s="34">
        <f>+Inputs!$D$3</f>
        <v>0.37951000000000001</v>
      </c>
      <c r="I99" s="27">
        <f t="shared" si="28"/>
        <v>4049</v>
      </c>
      <c r="K99" s="27">
        <f t="shared" si="24"/>
        <v>22</v>
      </c>
      <c r="L99" s="27">
        <f t="shared" si="29"/>
        <v>2002</v>
      </c>
      <c r="M99" s="27">
        <f t="shared" si="25"/>
        <v>8.3492200000000008</v>
      </c>
      <c r="N99" s="27">
        <f t="shared" si="26"/>
        <v>8.3492200000000008</v>
      </c>
      <c r="O99" s="27">
        <f t="shared" si="30"/>
        <v>-776.82902000000536</v>
      </c>
      <c r="P99" s="27">
        <f t="shared" si="31"/>
        <v>776.82902000000536</v>
      </c>
    </row>
    <row r="100" spans="1:16">
      <c r="A100" s="30">
        <v>38777</v>
      </c>
      <c r="C100" s="6">
        <v>92</v>
      </c>
      <c r="D100" s="29">
        <f t="shared" si="22"/>
        <v>22</v>
      </c>
      <c r="E100" s="29">
        <f t="shared" si="27"/>
        <v>2024</v>
      </c>
      <c r="F100" s="29">
        <f t="shared" si="23"/>
        <v>-2025</v>
      </c>
      <c r="G100" s="34">
        <f>+Inputs!$D$3</f>
        <v>0.37951000000000001</v>
      </c>
      <c r="I100" s="27">
        <f t="shared" si="28"/>
        <v>4049</v>
      </c>
      <c r="K100" s="27">
        <f t="shared" si="24"/>
        <v>22</v>
      </c>
      <c r="L100" s="27">
        <f t="shared" si="29"/>
        <v>2024</v>
      </c>
      <c r="M100" s="27">
        <f t="shared" si="25"/>
        <v>8.3492200000000008</v>
      </c>
      <c r="N100" s="27">
        <f t="shared" si="26"/>
        <v>8.3492200000000008</v>
      </c>
      <c r="O100" s="27">
        <f t="shared" si="30"/>
        <v>-768.47980000000541</v>
      </c>
      <c r="P100" s="27">
        <f t="shared" si="31"/>
        <v>768.47980000000541</v>
      </c>
    </row>
    <row r="101" spans="1:16">
      <c r="A101" s="31">
        <v>38808</v>
      </c>
      <c r="C101" s="6">
        <v>93</v>
      </c>
      <c r="D101" s="29">
        <f t="shared" si="22"/>
        <v>22</v>
      </c>
      <c r="E101" s="29">
        <f t="shared" si="27"/>
        <v>2046</v>
      </c>
      <c r="F101" s="29">
        <f t="shared" si="23"/>
        <v>-2003</v>
      </c>
      <c r="G101" s="34">
        <f>+Inputs!$D$3</f>
        <v>0.37951000000000001</v>
      </c>
      <c r="I101" s="27">
        <f t="shared" si="28"/>
        <v>4049</v>
      </c>
      <c r="K101" s="27">
        <f t="shared" si="24"/>
        <v>22</v>
      </c>
      <c r="L101" s="27">
        <f t="shared" si="29"/>
        <v>2046</v>
      </c>
      <c r="M101" s="27">
        <f t="shared" si="25"/>
        <v>8.3492200000000008</v>
      </c>
      <c r="N101" s="27">
        <f t="shared" si="26"/>
        <v>8.3492200000000008</v>
      </c>
      <c r="O101" s="27">
        <f t="shared" si="30"/>
        <v>-760.13058000000547</v>
      </c>
      <c r="P101" s="27">
        <f t="shared" si="31"/>
        <v>760.13058000000547</v>
      </c>
    </row>
    <row r="102" spans="1:16">
      <c r="A102" s="30">
        <v>38838</v>
      </c>
      <c r="C102" s="6">
        <v>94</v>
      </c>
      <c r="D102" s="29">
        <f t="shared" si="22"/>
        <v>22</v>
      </c>
      <c r="E102" s="29">
        <f t="shared" si="27"/>
        <v>2068</v>
      </c>
      <c r="F102" s="29">
        <f t="shared" si="23"/>
        <v>-1981</v>
      </c>
      <c r="G102" s="34">
        <f>+Inputs!$D$3</f>
        <v>0.37951000000000001</v>
      </c>
      <c r="I102" s="27">
        <f t="shared" si="28"/>
        <v>4049</v>
      </c>
      <c r="K102" s="27">
        <f t="shared" si="24"/>
        <v>22</v>
      </c>
      <c r="L102" s="27">
        <f t="shared" si="29"/>
        <v>2068</v>
      </c>
      <c r="M102" s="27">
        <f t="shared" si="25"/>
        <v>8.3492200000000008</v>
      </c>
      <c r="N102" s="27">
        <f t="shared" si="26"/>
        <v>8.3492200000000008</v>
      </c>
      <c r="O102" s="27">
        <f t="shared" si="30"/>
        <v>-751.78136000000552</v>
      </c>
      <c r="P102" s="27">
        <f t="shared" si="31"/>
        <v>751.78136000000552</v>
      </c>
    </row>
    <row r="103" spans="1:16">
      <c r="A103" s="31">
        <v>38869</v>
      </c>
      <c r="C103" s="6">
        <v>95</v>
      </c>
      <c r="D103" s="29">
        <f t="shared" si="22"/>
        <v>22</v>
      </c>
      <c r="E103" s="29">
        <f t="shared" si="27"/>
        <v>2090</v>
      </c>
      <c r="F103" s="29">
        <f t="shared" si="23"/>
        <v>-1959</v>
      </c>
      <c r="G103" s="34">
        <f>+Inputs!$D$3</f>
        <v>0.37951000000000001</v>
      </c>
      <c r="I103" s="27">
        <f t="shared" si="28"/>
        <v>4049</v>
      </c>
      <c r="K103" s="27">
        <f t="shared" si="24"/>
        <v>22</v>
      </c>
      <c r="L103" s="27">
        <f t="shared" si="29"/>
        <v>2090</v>
      </c>
      <c r="M103" s="27">
        <f t="shared" si="25"/>
        <v>8.3492200000000008</v>
      </c>
      <c r="N103" s="27">
        <f t="shared" si="26"/>
        <v>8.3492200000000008</v>
      </c>
      <c r="O103" s="27">
        <f t="shared" si="30"/>
        <v>-743.43214000000557</v>
      </c>
      <c r="P103" s="27">
        <f t="shared" si="31"/>
        <v>743.43214000000557</v>
      </c>
    </row>
    <row r="104" spans="1:16">
      <c r="A104" s="30">
        <v>38899</v>
      </c>
      <c r="C104" s="6">
        <v>96</v>
      </c>
      <c r="D104" s="29">
        <f t="shared" si="22"/>
        <v>22</v>
      </c>
      <c r="E104" s="29">
        <f t="shared" si="27"/>
        <v>2112</v>
      </c>
      <c r="F104" s="29">
        <f t="shared" si="23"/>
        <v>-1937</v>
      </c>
      <c r="G104" s="34">
        <f>+Inputs!$D$3</f>
        <v>0.37951000000000001</v>
      </c>
      <c r="I104" s="27">
        <f t="shared" si="28"/>
        <v>4049</v>
      </c>
      <c r="K104" s="27">
        <f t="shared" si="24"/>
        <v>22</v>
      </c>
      <c r="L104" s="27">
        <f t="shared" si="29"/>
        <v>2112</v>
      </c>
      <c r="M104" s="27">
        <f t="shared" si="25"/>
        <v>8.3492200000000008</v>
      </c>
      <c r="N104" s="27">
        <f t="shared" si="26"/>
        <v>8.3492200000000008</v>
      </c>
      <c r="O104" s="27">
        <f t="shared" si="30"/>
        <v>-735.08292000000563</v>
      </c>
      <c r="P104" s="27">
        <f t="shared" si="31"/>
        <v>735.08292000000563</v>
      </c>
    </row>
    <row r="105" spans="1:16">
      <c r="A105" s="31">
        <v>38930</v>
      </c>
      <c r="C105" s="6">
        <v>97</v>
      </c>
      <c r="D105" s="29">
        <f t="shared" ref="D105:D136" si="32">ROUND(-(+$B$9/180)*1,0)</f>
        <v>22</v>
      </c>
      <c r="E105" s="29">
        <f t="shared" si="27"/>
        <v>2134</v>
      </c>
      <c r="F105" s="29">
        <f t="shared" ref="F105:F136" si="33">$B$9+E105</f>
        <v>-1915</v>
      </c>
      <c r="G105" s="34">
        <f>+Inputs!$D$3</f>
        <v>0.37951000000000001</v>
      </c>
      <c r="I105" s="27">
        <f t="shared" si="28"/>
        <v>4049</v>
      </c>
      <c r="K105" s="27">
        <f t="shared" ref="K105:K136" si="34">D105</f>
        <v>22</v>
      </c>
      <c r="L105" s="27">
        <f t="shared" si="29"/>
        <v>2134</v>
      </c>
      <c r="M105" s="27">
        <f t="shared" ref="M105:M136" si="35">K105*G105</f>
        <v>8.3492200000000008</v>
      </c>
      <c r="N105" s="27">
        <f t="shared" ref="N105:N136" si="36">M105-J105</f>
        <v>8.3492200000000008</v>
      </c>
      <c r="O105" s="27">
        <f t="shared" si="30"/>
        <v>-726.73370000000568</v>
      </c>
      <c r="P105" s="27">
        <f t="shared" si="31"/>
        <v>726.73370000000568</v>
      </c>
    </row>
    <row r="106" spans="1:16">
      <c r="A106" s="30">
        <v>38961</v>
      </c>
      <c r="C106" s="6">
        <v>98</v>
      </c>
      <c r="D106" s="29">
        <f t="shared" si="32"/>
        <v>22</v>
      </c>
      <c r="E106" s="29">
        <f t="shared" ref="E106:E137" si="37">+E105+D106</f>
        <v>2156</v>
      </c>
      <c r="F106" s="29">
        <f t="shared" si="33"/>
        <v>-1893</v>
      </c>
      <c r="G106" s="34">
        <f>+Inputs!$D$3</f>
        <v>0.37951000000000001</v>
      </c>
      <c r="I106" s="27">
        <f t="shared" ref="I106:I137" si="38">+I105+H106</f>
        <v>4049</v>
      </c>
      <c r="K106" s="27">
        <f t="shared" si="34"/>
        <v>22</v>
      </c>
      <c r="L106" s="27">
        <f t="shared" ref="L106:L137" si="39">+L105+K106</f>
        <v>2156</v>
      </c>
      <c r="M106" s="27">
        <f t="shared" si="35"/>
        <v>8.3492200000000008</v>
      </c>
      <c r="N106" s="27">
        <f t="shared" si="36"/>
        <v>8.3492200000000008</v>
      </c>
      <c r="O106" s="27">
        <f t="shared" ref="O106:O137" si="40">+O105+N106</f>
        <v>-718.38448000000574</v>
      </c>
      <c r="P106" s="27">
        <f t="shared" ref="P106:P137" si="41">P105-N106</f>
        <v>718.38448000000574</v>
      </c>
    </row>
    <row r="107" spans="1:16">
      <c r="A107" s="31">
        <v>38991</v>
      </c>
      <c r="C107" s="6">
        <v>99</v>
      </c>
      <c r="D107" s="29">
        <f t="shared" si="32"/>
        <v>22</v>
      </c>
      <c r="E107" s="29">
        <f t="shared" si="37"/>
        <v>2178</v>
      </c>
      <c r="F107" s="29">
        <f t="shared" si="33"/>
        <v>-1871</v>
      </c>
      <c r="G107" s="34">
        <f>+Inputs!$D$3</f>
        <v>0.37951000000000001</v>
      </c>
      <c r="I107" s="27">
        <f t="shared" si="38"/>
        <v>4049</v>
      </c>
      <c r="K107" s="27">
        <f t="shared" si="34"/>
        <v>22</v>
      </c>
      <c r="L107" s="27">
        <f t="shared" si="39"/>
        <v>2178</v>
      </c>
      <c r="M107" s="27">
        <f t="shared" si="35"/>
        <v>8.3492200000000008</v>
      </c>
      <c r="N107" s="27">
        <f t="shared" si="36"/>
        <v>8.3492200000000008</v>
      </c>
      <c r="O107" s="27">
        <f t="shared" si="40"/>
        <v>-710.03526000000579</v>
      </c>
      <c r="P107" s="27">
        <f t="shared" si="41"/>
        <v>710.03526000000579</v>
      </c>
    </row>
    <row r="108" spans="1:16">
      <c r="A108" s="30">
        <v>39022</v>
      </c>
      <c r="C108" s="6">
        <v>100</v>
      </c>
      <c r="D108" s="29">
        <f t="shared" si="32"/>
        <v>22</v>
      </c>
      <c r="E108" s="29">
        <f t="shared" si="37"/>
        <v>2200</v>
      </c>
      <c r="F108" s="29">
        <f t="shared" si="33"/>
        <v>-1849</v>
      </c>
      <c r="G108" s="34">
        <f>+Inputs!$D$3</f>
        <v>0.37951000000000001</v>
      </c>
      <c r="I108" s="27">
        <f t="shared" si="38"/>
        <v>4049</v>
      </c>
      <c r="K108" s="27">
        <f t="shared" si="34"/>
        <v>22</v>
      </c>
      <c r="L108" s="27">
        <f t="shared" si="39"/>
        <v>2200</v>
      </c>
      <c r="M108" s="27">
        <f t="shared" si="35"/>
        <v>8.3492200000000008</v>
      </c>
      <c r="N108" s="27">
        <f t="shared" si="36"/>
        <v>8.3492200000000008</v>
      </c>
      <c r="O108" s="27">
        <f t="shared" si="40"/>
        <v>-701.68604000000585</v>
      </c>
      <c r="P108" s="27">
        <f t="shared" si="41"/>
        <v>701.68604000000585</v>
      </c>
    </row>
    <row r="109" spans="1:16">
      <c r="A109" s="31">
        <v>39052</v>
      </c>
      <c r="C109" s="6">
        <v>101</v>
      </c>
      <c r="D109" s="29">
        <f t="shared" si="32"/>
        <v>22</v>
      </c>
      <c r="E109" s="29">
        <f t="shared" si="37"/>
        <v>2222</v>
      </c>
      <c r="F109" s="29">
        <f t="shared" si="33"/>
        <v>-1827</v>
      </c>
      <c r="G109" s="34">
        <f>+Inputs!$D$3</f>
        <v>0.37951000000000001</v>
      </c>
      <c r="I109" s="27">
        <f t="shared" si="38"/>
        <v>4049</v>
      </c>
      <c r="K109" s="27">
        <f t="shared" si="34"/>
        <v>22</v>
      </c>
      <c r="L109" s="27">
        <f t="shared" si="39"/>
        <v>2222</v>
      </c>
      <c r="M109" s="27">
        <f t="shared" si="35"/>
        <v>8.3492200000000008</v>
      </c>
      <c r="N109" s="27">
        <f t="shared" si="36"/>
        <v>8.3492200000000008</v>
      </c>
      <c r="O109" s="27">
        <f t="shared" si="40"/>
        <v>-693.3368200000059</v>
      </c>
      <c r="P109" s="27">
        <f t="shared" si="41"/>
        <v>693.3368200000059</v>
      </c>
    </row>
    <row r="110" spans="1:16">
      <c r="A110" s="30">
        <v>39083</v>
      </c>
      <c r="C110" s="6">
        <v>102</v>
      </c>
      <c r="D110" s="29">
        <f t="shared" si="32"/>
        <v>22</v>
      </c>
      <c r="E110" s="29">
        <f t="shared" si="37"/>
        <v>2244</v>
      </c>
      <c r="F110" s="29">
        <f t="shared" si="33"/>
        <v>-1805</v>
      </c>
      <c r="G110" s="34">
        <f>+Inputs!$D$3</f>
        <v>0.37951000000000001</v>
      </c>
      <c r="I110" s="27">
        <f t="shared" si="38"/>
        <v>4049</v>
      </c>
      <c r="K110" s="27">
        <f t="shared" si="34"/>
        <v>22</v>
      </c>
      <c r="L110" s="27">
        <f t="shared" si="39"/>
        <v>2244</v>
      </c>
      <c r="M110" s="27">
        <f t="shared" si="35"/>
        <v>8.3492200000000008</v>
      </c>
      <c r="N110" s="27">
        <f t="shared" si="36"/>
        <v>8.3492200000000008</v>
      </c>
      <c r="O110" s="27">
        <f t="shared" si="40"/>
        <v>-684.98760000000595</v>
      </c>
      <c r="P110" s="27">
        <f t="shared" si="41"/>
        <v>684.98760000000595</v>
      </c>
    </row>
    <row r="111" spans="1:16">
      <c r="A111" s="31">
        <v>39114</v>
      </c>
      <c r="C111" s="6">
        <v>103</v>
      </c>
      <c r="D111" s="29">
        <f t="shared" si="32"/>
        <v>22</v>
      </c>
      <c r="E111" s="29">
        <f t="shared" si="37"/>
        <v>2266</v>
      </c>
      <c r="F111" s="29">
        <f t="shared" si="33"/>
        <v>-1783</v>
      </c>
      <c r="G111" s="34">
        <f>+Inputs!$D$3</f>
        <v>0.37951000000000001</v>
      </c>
      <c r="I111" s="27">
        <f t="shared" si="38"/>
        <v>4049</v>
      </c>
      <c r="K111" s="27">
        <f t="shared" si="34"/>
        <v>22</v>
      </c>
      <c r="L111" s="27">
        <f t="shared" si="39"/>
        <v>2266</v>
      </c>
      <c r="M111" s="27">
        <f t="shared" si="35"/>
        <v>8.3492200000000008</v>
      </c>
      <c r="N111" s="27">
        <f t="shared" si="36"/>
        <v>8.3492200000000008</v>
      </c>
      <c r="O111" s="27">
        <f t="shared" si="40"/>
        <v>-676.63838000000601</v>
      </c>
      <c r="P111" s="27">
        <f t="shared" si="41"/>
        <v>676.63838000000601</v>
      </c>
    </row>
    <row r="112" spans="1:16">
      <c r="A112" s="30">
        <v>39142</v>
      </c>
      <c r="C112" s="6">
        <v>104</v>
      </c>
      <c r="D112" s="29">
        <f t="shared" si="32"/>
        <v>22</v>
      </c>
      <c r="E112" s="29">
        <f t="shared" si="37"/>
        <v>2288</v>
      </c>
      <c r="F112" s="29">
        <f t="shared" si="33"/>
        <v>-1761</v>
      </c>
      <c r="G112" s="34">
        <f>+Inputs!$D$3</f>
        <v>0.37951000000000001</v>
      </c>
      <c r="I112" s="27">
        <f t="shared" si="38"/>
        <v>4049</v>
      </c>
      <c r="K112" s="27">
        <f t="shared" si="34"/>
        <v>22</v>
      </c>
      <c r="L112" s="27">
        <f t="shared" si="39"/>
        <v>2288</v>
      </c>
      <c r="M112" s="27">
        <f t="shared" si="35"/>
        <v>8.3492200000000008</v>
      </c>
      <c r="N112" s="27">
        <f t="shared" si="36"/>
        <v>8.3492200000000008</v>
      </c>
      <c r="O112" s="27">
        <f t="shared" si="40"/>
        <v>-668.28916000000606</v>
      </c>
      <c r="P112" s="27">
        <f t="shared" si="41"/>
        <v>668.28916000000606</v>
      </c>
    </row>
    <row r="113" spans="1:16">
      <c r="A113" s="31">
        <v>39173</v>
      </c>
      <c r="C113" s="6">
        <v>105</v>
      </c>
      <c r="D113" s="29">
        <f t="shared" si="32"/>
        <v>22</v>
      </c>
      <c r="E113" s="29">
        <f t="shared" si="37"/>
        <v>2310</v>
      </c>
      <c r="F113" s="29">
        <f t="shared" si="33"/>
        <v>-1739</v>
      </c>
      <c r="G113" s="34">
        <f>+Inputs!$D$3</f>
        <v>0.37951000000000001</v>
      </c>
      <c r="I113" s="27">
        <f t="shared" si="38"/>
        <v>4049</v>
      </c>
      <c r="K113" s="27">
        <f t="shared" si="34"/>
        <v>22</v>
      </c>
      <c r="L113" s="27">
        <f t="shared" si="39"/>
        <v>2310</v>
      </c>
      <c r="M113" s="27">
        <f t="shared" si="35"/>
        <v>8.3492200000000008</v>
      </c>
      <c r="N113" s="27">
        <f t="shared" si="36"/>
        <v>8.3492200000000008</v>
      </c>
      <c r="O113" s="27">
        <f t="shared" si="40"/>
        <v>-659.93994000000612</v>
      </c>
      <c r="P113" s="27">
        <f t="shared" si="41"/>
        <v>659.93994000000612</v>
      </c>
    </row>
    <row r="114" spans="1:16">
      <c r="A114" s="30">
        <v>39203</v>
      </c>
      <c r="C114" s="6">
        <v>106</v>
      </c>
      <c r="D114" s="29">
        <f t="shared" si="32"/>
        <v>22</v>
      </c>
      <c r="E114" s="29">
        <f t="shared" si="37"/>
        <v>2332</v>
      </c>
      <c r="F114" s="29">
        <f t="shared" si="33"/>
        <v>-1717</v>
      </c>
      <c r="G114" s="34">
        <f>+Inputs!$D$3</f>
        <v>0.37951000000000001</v>
      </c>
      <c r="I114" s="27">
        <f t="shared" si="38"/>
        <v>4049</v>
      </c>
      <c r="K114" s="27">
        <f t="shared" si="34"/>
        <v>22</v>
      </c>
      <c r="L114" s="27">
        <f t="shared" si="39"/>
        <v>2332</v>
      </c>
      <c r="M114" s="27">
        <f t="shared" si="35"/>
        <v>8.3492200000000008</v>
      </c>
      <c r="N114" s="27">
        <f t="shared" si="36"/>
        <v>8.3492200000000008</v>
      </c>
      <c r="O114" s="27">
        <f t="shared" si="40"/>
        <v>-651.59072000000617</v>
      </c>
      <c r="P114" s="27">
        <f t="shared" si="41"/>
        <v>651.59072000000617</v>
      </c>
    </row>
    <row r="115" spans="1:16">
      <c r="A115" s="31">
        <v>39234</v>
      </c>
      <c r="C115" s="6">
        <v>107</v>
      </c>
      <c r="D115" s="29">
        <f t="shared" si="32"/>
        <v>22</v>
      </c>
      <c r="E115" s="29">
        <f t="shared" si="37"/>
        <v>2354</v>
      </c>
      <c r="F115" s="29">
        <f t="shared" si="33"/>
        <v>-1695</v>
      </c>
      <c r="G115" s="34">
        <f>+Inputs!$D$3</f>
        <v>0.37951000000000001</v>
      </c>
      <c r="I115" s="27">
        <f t="shared" si="38"/>
        <v>4049</v>
      </c>
      <c r="K115" s="27">
        <f t="shared" si="34"/>
        <v>22</v>
      </c>
      <c r="L115" s="27">
        <f t="shared" si="39"/>
        <v>2354</v>
      </c>
      <c r="M115" s="27">
        <f t="shared" si="35"/>
        <v>8.3492200000000008</v>
      </c>
      <c r="N115" s="27">
        <f t="shared" si="36"/>
        <v>8.3492200000000008</v>
      </c>
      <c r="O115" s="27">
        <f t="shared" si="40"/>
        <v>-643.24150000000623</v>
      </c>
      <c r="P115" s="27">
        <f t="shared" si="41"/>
        <v>643.24150000000623</v>
      </c>
    </row>
    <row r="116" spans="1:16">
      <c r="A116" s="30">
        <v>39264</v>
      </c>
      <c r="C116" s="6">
        <v>108</v>
      </c>
      <c r="D116" s="29">
        <f t="shared" si="32"/>
        <v>22</v>
      </c>
      <c r="E116" s="29">
        <f t="shared" si="37"/>
        <v>2376</v>
      </c>
      <c r="F116" s="29">
        <f t="shared" si="33"/>
        <v>-1673</v>
      </c>
      <c r="G116" s="34">
        <f>+Inputs!$D$3</f>
        <v>0.37951000000000001</v>
      </c>
      <c r="I116" s="27">
        <f t="shared" si="38"/>
        <v>4049</v>
      </c>
      <c r="K116" s="27">
        <f t="shared" si="34"/>
        <v>22</v>
      </c>
      <c r="L116" s="27">
        <f t="shared" si="39"/>
        <v>2376</v>
      </c>
      <c r="M116" s="27">
        <f t="shared" si="35"/>
        <v>8.3492200000000008</v>
      </c>
      <c r="N116" s="27">
        <f t="shared" si="36"/>
        <v>8.3492200000000008</v>
      </c>
      <c r="O116" s="27">
        <f t="shared" si="40"/>
        <v>-634.89228000000628</v>
      </c>
      <c r="P116" s="27">
        <f t="shared" si="41"/>
        <v>634.89228000000628</v>
      </c>
    </row>
    <row r="117" spans="1:16">
      <c r="A117" s="31">
        <v>39295</v>
      </c>
      <c r="C117" s="6">
        <v>109</v>
      </c>
      <c r="D117" s="29">
        <f t="shared" si="32"/>
        <v>22</v>
      </c>
      <c r="E117" s="29">
        <f t="shared" si="37"/>
        <v>2398</v>
      </c>
      <c r="F117" s="29">
        <f t="shared" si="33"/>
        <v>-1651</v>
      </c>
      <c r="G117" s="34">
        <f>+Inputs!$D$3</f>
        <v>0.37951000000000001</v>
      </c>
      <c r="I117" s="27">
        <f t="shared" si="38"/>
        <v>4049</v>
      </c>
      <c r="K117" s="27">
        <f t="shared" si="34"/>
        <v>22</v>
      </c>
      <c r="L117" s="27">
        <f t="shared" si="39"/>
        <v>2398</v>
      </c>
      <c r="M117" s="27">
        <f t="shared" si="35"/>
        <v>8.3492200000000008</v>
      </c>
      <c r="N117" s="27">
        <f t="shared" si="36"/>
        <v>8.3492200000000008</v>
      </c>
      <c r="O117" s="27">
        <f t="shared" si="40"/>
        <v>-626.54306000000634</v>
      </c>
      <c r="P117" s="27">
        <f t="shared" si="41"/>
        <v>626.54306000000634</v>
      </c>
    </row>
    <row r="118" spans="1:16">
      <c r="A118" s="30">
        <v>39326</v>
      </c>
      <c r="C118" s="6">
        <v>110</v>
      </c>
      <c r="D118" s="29">
        <f t="shared" si="32"/>
        <v>22</v>
      </c>
      <c r="E118" s="29">
        <f t="shared" si="37"/>
        <v>2420</v>
      </c>
      <c r="F118" s="29">
        <f t="shared" si="33"/>
        <v>-1629</v>
      </c>
      <c r="G118" s="34">
        <f>+Inputs!$D$3</f>
        <v>0.37951000000000001</v>
      </c>
      <c r="I118" s="27">
        <f t="shared" si="38"/>
        <v>4049</v>
      </c>
      <c r="K118" s="27">
        <f t="shared" si="34"/>
        <v>22</v>
      </c>
      <c r="L118" s="27">
        <f t="shared" si="39"/>
        <v>2420</v>
      </c>
      <c r="M118" s="27">
        <f t="shared" si="35"/>
        <v>8.3492200000000008</v>
      </c>
      <c r="N118" s="27">
        <f t="shared" si="36"/>
        <v>8.3492200000000008</v>
      </c>
      <c r="O118" s="27">
        <f t="shared" si="40"/>
        <v>-618.19384000000639</v>
      </c>
      <c r="P118" s="27">
        <f t="shared" si="41"/>
        <v>618.19384000000639</v>
      </c>
    </row>
    <row r="119" spans="1:16">
      <c r="A119" s="31">
        <v>39356</v>
      </c>
      <c r="C119" s="6">
        <v>111</v>
      </c>
      <c r="D119" s="29">
        <f t="shared" si="32"/>
        <v>22</v>
      </c>
      <c r="E119" s="29">
        <f t="shared" si="37"/>
        <v>2442</v>
      </c>
      <c r="F119" s="29">
        <f t="shared" si="33"/>
        <v>-1607</v>
      </c>
      <c r="G119" s="34">
        <f>+Inputs!$D$3</f>
        <v>0.37951000000000001</v>
      </c>
      <c r="I119" s="27">
        <f t="shared" si="38"/>
        <v>4049</v>
      </c>
      <c r="K119" s="27">
        <f t="shared" si="34"/>
        <v>22</v>
      </c>
      <c r="L119" s="27">
        <f t="shared" si="39"/>
        <v>2442</v>
      </c>
      <c r="M119" s="27">
        <f t="shared" si="35"/>
        <v>8.3492200000000008</v>
      </c>
      <c r="N119" s="27">
        <f t="shared" si="36"/>
        <v>8.3492200000000008</v>
      </c>
      <c r="O119" s="27">
        <f t="shared" si="40"/>
        <v>-609.84462000000644</v>
      </c>
      <c r="P119" s="27">
        <f t="shared" si="41"/>
        <v>609.84462000000644</v>
      </c>
    </row>
    <row r="120" spans="1:16">
      <c r="A120" s="30">
        <v>39387</v>
      </c>
      <c r="C120" s="6">
        <v>112</v>
      </c>
      <c r="D120" s="29">
        <f t="shared" si="32"/>
        <v>22</v>
      </c>
      <c r="E120" s="29">
        <f t="shared" si="37"/>
        <v>2464</v>
      </c>
      <c r="F120" s="29">
        <f t="shared" si="33"/>
        <v>-1585</v>
      </c>
      <c r="G120" s="34">
        <f>+Inputs!$D$3</f>
        <v>0.37951000000000001</v>
      </c>
      <c r="I120" s="27">
        <f t="shared" si="38"/>
        <v>4049</v>
      </c>
      <c r="K120" s="27">
        <f t="shared" si="34"/>
        <v>22</v>
      </c>
      <c r="L120" s="27">
        <f t="shared" si="39"/>
        <v>2464</v>
      </c>
      <c r="M120" s="27">
        <f t="shared" si="35"/>
        <v>8.3492200000000008</v>
      </c>
      <c r="N120" s="27">
        <f t="shared" si="36"/>
        <v>8.3492200000000008</v>
      </c>
      <c r="O120" s="27">
        <f t="shared" si="40"/>
        <v>-601.4954000000065</v>
      </c>
      <c r="P120" s="27">
        <f t="shared" si="41"/>
        <v>601.4954000000065</v>
      </c>
    </row>
    <row r="121" spans="1:16">
      <c r="A121" s="31">
        <v>39417</v>
      </c>
      <c r="C121" s="6">
        <v>113</v>
      </c>
      <c r="D121" s="29">
        <f t="shared" si="32"/>
        <v>22</v>
      </c>
      <c r="E121" s="29">
        <f t="shared" si="37"/>
        <v>2486</v>
      </c>
      <c r="F121" s="29">
        <f t="shared" si="33"/>
        <v>-1563</v>
      </c>
      <c r="G121" s="34">
        <f>+Inputs!$D$3</f>
        <v>0.37951000000000001</v>
      </c>
      <c r="I121" s="27">
        <f t="shared" si="38"/>
        <v>4049</v>
      </c>
      <c r="K121" s="27">
        <f t="shared" si="34"/>
        <v>22</v>
      </c>
      <c r="L121" s="27">
        <f t="shared" si="39"/>
        <v>2486</v>
      </c>
      <c r="M121" s="27">
        <f t="shared" si="35"/>
        <v>8.3492200000000008</v>
      </c>
      <c r="N121" s="27">
        <f t="shared" si="36"/>
        <v>8.3492200000000008</v>
      </c>
      <c r="O121" s="27">
        <f t="shared" si="40"/>
        <v>-593.14618000000655</v>
      </c>
      <c r="P121" s="27">
        <f t="shared" si="41"/>
        <v>593.14618000000655</v>
      </c>
    </row>
    <row r="122" spans="1:16">
      <c r="A122" s="30">
        <v>39448</v>
      </c>
      <c r="C122" s="6">
        <v>114</v>
      </c>
      <c r="D122" s="29">
        <f t="shared" si="32"/>
        <v>22</v>
      </c>
      <c r="E122" s="29">
        <f t="shared" si="37"/>
        <v>2508</v>
      </c>
      <c r="F122" s="29">
        <f t="shared" si="33"/>
        <v>-1541</v>
      </c>
      <c r="G122" s="34">
        <f>+Inputs!$D$3</f>
        <v>0.37951000000000001</v>
      </c>
      <c r="I122" s="27">
        <f t="shared" si="38"/>
        <v>4049</v>
      </c>
      <c r="K122" s="27">
        <f t="shared" si="34"/>
        <v>22</v>
      </c>
      <c r="L122" s="27">
        <f t="shared" si="39"/>
        <v>2508</v>
      </c>
      <c r="M122" s="27">
        <f t="shared" si="35"/>
        <v>8.3492200000000008</v>
      </c>
      <c r="N122" s="27">
        <f t="shared" si="36"/>
        <v>8.3492200000000008</v>
      </c>
      <c r="O122" s="27">
        <f t="shared" si="40"/>
        <v>-584.79696000000661</v>
      </c>
      <c r="P122" s="27">
        <f t="shared" si="41"/>
        <v>584.79696000000661</v>
      </c>
    </row>
    <row r="123" spans="1:16">
      <c r="A123" s="31">
        <v>39479</v>
      </c>
      <c r="C123" s="6">
        <v>115</v>
      </c>
      <c r="D123" s="29">
        <f t="shared" si="32"/>
        <v>22</v>
      </c>
      <c r="E123" s="29">
        <f t="shared" si="37"/>
        <v>2530</v>
      </c>
      <c r="F123" s="29">
        <f t="shared" si="33"/>
        <v>-1519</v>
      </c>
      <c r="G123" s="34">
        <f>+Inputs!$D$3</f>
        <v>0.37951000000000001</v>
      </c>
      <c r="I123" s="27">
        <f t="shared" si="38"/>
        <v>4049</v>
      </c>
      <c r="K123" s="27">
        <f t="shared" si="34"/>
        <v>22</v>
      </c>
      <c r="L123" s="27">
        <f t="shared" si="39"/>
        <v>2530</v>
      </c>
      <c r="M123" s="27">
        <f t="shared" si="35"/>
        <v>8.3492200000000008</v>
      </c>
      <c r="N123" s="27">
        <f t="shared" si="36"/>
        <v>8.3492200000000008</v>
      </c>
      <c r="O123" s="27">
        <f t="shared" si="40"/>
        <v>-576.44774000000666</v>
      </c>
      <c r="P123" s="27">
        <f t="shared" si="41"/>
        <v>576.44774000000666</v>
      </c>
    </row>
    <row r="124" spans="1:16">
      <c r="A124" s="30">
        <v>39508</v>
      </c>
      <c r="C124" s="6">
        <v>116</v>
      </c>
      <c r="D124" s="29">
        <f t="shared" si="32"/>
        <v>22</v>
      </c>
      <c r="E124" s="29">
        <f t="shared" si="37"/>
        <v>2552</v>
      </c>
      <c r="F124" s="29">
        <f t="shared" si="33"/>
        <v>-1497</v>
      </c>
      <c r="G124" s="34">
        <f>+Inputs!$D$3</f>
        <v>0.37951000000000001</v>
      </c>
      <c r="I124" s="27">
        <f t="shared" si="38"/>
        <v>4049</v>
      </c>
      <c r="K124" s="27">
        <f t="shared" si="34"/>
        <v>22</v>
      </c>
      <c r="L124" s="27">
        <f t="shared" si="39"/>
        <v>2552</v>
      </c>
      <c r="M124" s="27">
        <f t="shared" si="35"/>
        <v>8.3492200000000008</v>
      </c>
      <c r="N124" s="27">
        <f t="shared" si="36"/>
        <v>8.3492200000000008</v>
      </c>
      <c r="O124" s="27">
        <f t="shared" si="40"/>
        <v>-568.09852000000672</v>
      </c>
      <c r="P124" s="27">
        <f t="shared" si="41"/>
        <v>568.09852000000672</v>
      </c>
    </row>
    <row r="125" spans="1:16">
      <c r="A125" s="31">
        <v>39539</v>
      </c>
      <c r="C125" s="6">
        <v>117</v>
      </c>
      <c r="D125" s="29">
        <f t="shared" si="32"/>
        <v>22</v>
      </c>
      <c r="E125" s="29">
        <f t="shared" si="37"/>
        <v>2574</v>
      </c>
      <c r="F125" s="29">
        <f t="shared" si="33"/>
        <v>-1475</v>
      </c>
      <c r="G125" s="34">
        <f>+Inputs!$D$3</f>
        <v>0.37951000000000001</v>
      </c>
      <c r="I125" s="27">
        <f t="shared" si="38"/>
        <v>4049</v>
      </c>
      <c r="K125" s="27">
        <f t="shared" si="34"/>
        <v>22</v>
      </c>
      <c r="L125" s="27">
        <f t="shared" si="39"/>
        <v>2574</v>
      </c>
      <c r="M125" s="27">
        <f t="shared" si="35"/>
        <v>8.3492200000000008</v>
      </c>
      <c r="N125" s="27">
        <f t="shared" si="36"/>
        <v>8.3492200000000008</v>
      </c>
      <c r="O125" s="27">
        <f t="shared" si="40"/>
        <v>-559.74930000000677</v>
      </c>
      <c r="P125" s="27">
        <f t="shared" si="41"/>
        <v>559.74930000000677</v>
      </c>
    </row>
    <row r="126" spans="1:16">
      <c r="A126" s="30">
        <v>39569</v>
      </c>
      <c r="C126" s="6">
        <v>118</v>
      </c>
      <c r="D126" s="29">
        <f t="shared" si="32"/>
        <v>22</v>
      </c>
      <c r="E126" s="29">
        <f t="shared" si="37"/>
        <v>2596</v>
      </c>
      <c r="F126" s="29">
        <f t="shared" si="33"/>
        <v>-1453</v>
      </c>
      <c r="G126" s="34">
        <f>+Inputs!$D$3</f>
        <v>0.37951000000000001</v>
      </c>
      <c r="I126" s="27">
        <f t="shared" si="38"/>
        <v>4049</v>
      </c>
      <c r="K126" s="27">
        <f t="shared" si="34"/>
        <v>22</v>
      </c>
      <c r="L126" s="27">
        <f t="shared" si="39"/>
        <v>2596</v>
      </c>
      <c r="M126" s="27">
        <f t="shared" si="35"/>
        <v>8.3492200000000008</v>
      </c>
      <c r="N126" s="27">
        <f t="shared" si="36"/>
        <v>8.3492200000000008</v>
      </c>
      <c r="O126" s="27">
        <f t="shared" si="40"/>
        <v>-551.40008000000682</v>
      </c>
      <c r="P126" s="27">
        <f t="shared" si="41"/>
        <v>551.40008000000682</v>
      </c>
    </row>
    <row r="127" spans="1:16">
      <c r="A127" s="31">
        <v>39600</v>
      </c>
      <c r="C127" s="6">
        <v>119</v>
      </c>
      <c r="D127" s="29">
        <f t="shared" si="32"/>
        <v>22</v>
      </c>
      <c r="E127" s="29">
        <f t="shared" si="37"/>
        <v>2618</v>
      </c>
      <c r="F127" s="29">
        <f t="shared" si="33"/>
        <v>-1431</v>
      </c>
      <c r="G127" s="34">
        <f>+Inputs!$D$3</f>
        <v>0.37951000000000001</v>
      </c>
      <c r="I127" s="27">
        <f t="shared" si="38"/>
        <v>4049</v>
      </c>
      <c r="K127" s="27">
        <f t="shared" si="34"/>
        <v>22</v>
      </c>
      <c r="L127" s="27">
        <f t="shared" si="39"/>
        <v>2618</v>
      </c>
      <c r="M127" s="27">
        <f t="shared" si="35"/>
        <v>8.3492200000000008</v>
      </c>
      <c r="N127" s="27">
        <f t="shared" si="36"/>
        <v>8.3492200000000008</v>
      </c>
      <c r="O127" s="27">
        <f t="shared" si="40"/>
        <v>-543.05086000000688</v>
      </c>
      <c r="P127" s="27">
        <f t="shared" si="41"/>
        <v>543.05086000000688</v>
      </c>
    </row>
    <row r="128" spans="1:16">
      <c r="A128" s="30">
        <v>39630</v>
      </c>
      <c r="C128" s="6">
        <v>120</v>
      </c>
      <c r="D128" s="29">
        <f t="shared" si="32"/>
        <v>22</v>
      </c>
      <c r="E128" s="29">
        <f t="shared" si="37"/>
        <v>2640</v>
      </c>
      <c r="F128" s="29">
        <f t="shared" si="33"/>
        <v>-1409</v>
      </c>
      <c r="G128" s="34">
        <f>+Inputs!$D$3</f>
        <v>0.37951000000000001</v>
      </c>
      <c r="I128" s="27">
        <f t="shared" si="38"/>
        <v>4049</v>
      </c>
      <c r="K128" s="27">
        <f t="shared" si="34"/>
        <v>22</v>
      </c>
      <c r="L128" s="27">
        <f t="shared" si="39"/>
        <v>2640</v>
      </c>
      <c r="M128" s="27">
        <f t="shared" si="35"/>
        <v>8.3492200000000008</v>
      </c>
      <c r="N128" s="27">
        <f t="shared" si="36"/>
        <v>8.3492200000000008</v>
      </c>
      <c r="O128" s="27">
        <f t="shared" si="40"/>
        <v>-534.70164000000693</v>
      </c>
      <c r="P128" s="27">
        <f t="shared" si="41"/>
        <v>534.70164000000693</v>
      </c>
    </row>
    <row r="129" spans="1:16">
      <c r="A129" s="31">
        <v>39661</v>
      </c>
      <c r="C129" s="6">
        <v>121</v>
      </c>
      <c r="D129" s="29">
        <f t="shared" si="32"/>
        <v>22</v>
      </c>
      <c r="E129" s="29">
        <f t="shared" si="37"/>
        <v>2662</v>
      </c>
      <c r="F129" s="29">
        <f t="shared" si="33"/>
        <v>-1387</v>
      </c>
      <c r="G129" s="34">
        <f>+Inputs!$D$3</f>
        <v>0.37951000000000001</v>
      </c>
      <c r="I129" s="27">
        <f t="shared" si="38"/>
        <v>4049</v>
      </c>
      <c r="K129" s="27">
        <f t="shared" si="34"/>
        <v>22</v>
      </c>
      <c r="L129" s="27">
        <f t="shared" si="39"/>
        <v>2662</v>
      </c>
      <c r="M129" s="27">
        <f t="shared" si="35"/>
        <v>8.3492200000000008</v>
      </c>
      <c r="N129" s="27">
        <f t="shared" si="36"/>
        <v>8.3492200000000008</v>
      </c>
      <c r="O129" s="27">
        <f t="shared" si="40"/>
        <v>-526.35242000000699</v>
      </c>
      <c r="P129" s="27">
        <f t="shared" si="41"/>
        <v>526.35242000000699</v>
      </c>
    </row>
    <row r="130" spans="1:16">
      <c r="A130" s="30">
        <v>39692</v>
      </c>
      <c r="C130" s="6">
        <v>122</v>
      </c>
      <c r="D130" s="29">
        <f t="shared" si="32"/>
        <v>22</v>
      </c>
      <c r="E130" s="29">
        <f t="shared" si="37"/>
        <v>2684</v>
      </c>
      <c r="F130" s="29">
        <f t="shared" si="33"/>
        <v>-1365</v>
      </c>
      <c r="G130" s="34">
        <f>+Inputs!$D$3</f>
        <v>0.37951000000000001</v>
      </c>
      <c r="I130" s="27">
        <f t="shared" si="38"/>
        <v>4049</v>
      </c>
      <c r="K130" s="27">
        <f t="shared" si="34"/>
        <v>22</v>
      </c>
      <c r="L130" s="27">
        <f t="shared" si="39"/>
        <v>2684</v>
      </c>
      <c r="M130" s="27">
        <f t="shared" si="35"/>
        <v>8.3492200000000008</v>
      </c>
      <c r="N130" s="27">
        <f t="shared" si="36"/>
        <v>8.3492200000000008</v>
      </c>
      <c r="O130" s="27">
        <f t="shared" si="40"/>
        <v>-518.00320000000704</v>
      </c>
      <c r="P130" s="27">
        <f t="shared" si="41"/>
        <v>518.00320000000704</v>
      </c>
    </row>
    <row r="131" spans="1:16">
      <c r="A131" s="31">
        <v>39722</v>
      </c>
      <c r="C131" s="6">
        <v>123</v>
      </c>
      <c r="D131" s="29">
        <f t="shared" si="32"/>
        <v>22</v>
      </c>
      <c r="E131" s="29">
        <f t="shared" si="37"/>
        <v>2706</v>
      </c>
      <c r="F131" s="29">
        <f t="shared" si="33"/>
        <v>-1343</v>
      </c>
      <c r="G131" s="34">
        <f>+Inputs!$D$3</f>
        <v>0.37951000000000001</v>
      </c>
      <c r="I131" s="27">
        <f t="shared" si="38"/>
        <v>4049</v>
      </c>
      <c r="K131" s="27">
        <f t="shared" si="34"/>
        <v>22</v>
      </c>
      <c r="L131" s="27">
        <f t="shared" si="39"/>
        <v>2706</v>
      </c>
      <c r="M131" s="27">
        <f t="shared" si="35"/>
        <v>8.3492200000000008</v>
      </c>
      <c r="N131" s="27">
        <f t="shared" si="36"/>
        <v>8.3492200000000008</v>
      </c>
      <c r="O131" s="27">
        <f t="shared" si="40"/>
        <v>-509.65398000000704</v>
      </c>
      <c r="P131" s="27">
        <f t="shared" si="41"/>
        <v>509.65398000000704</v>
      </c>
    </row>
    <row r="132" spans="1:16">
      <c r="A132" s="30">
        <v>39753</v>
      </c>
      <c r="C132" s="6">
        <v>124</v>
      </c>
      <c r="D132" s="29">
        <f t="shared" si="32"/>
        <v>22</v>
      </c>
      <c r="E132" s="29">
        <f t="shared" si="37"/>
        <v>2728</v>
      </c>
      <c r="F132" s="29">
        <f t="shared" si="33"/>
        <v>-1321</v>
      </c>
      <c r="G132" s="34">
        <f>+Inputs!$D$3</f>
        <v>0.37951000000000001</v>
      </c>
      <c r="I132" s="27">
        <f t="shared" si="38"/>
        <v>4049</v>
      </c>
      <c r="K132" s="27">
        <f t="shared" si="34"/>
        <v>22</v>
      </c>
      <c r="L132" s="27">
        <f t="shared" si="39"/>
        <v>2728</v>
      </c>
      <c r="M132" s="27">
        <f t="shared" si="35"/>
        <v>8.3492200000000008</v>
      </c>
      <c r="N132" s="27">
        <f t="shared" si="36"/>
        <v>8.3492200000000008</v>
      </c>
      <c r="O132" s="27">
        <f t="shared" si="40"/>
        <v>-501.30476000000704</v>
      </c>
      <c r="P132" s="27">
        <f t="shared" si="41"/>
        <v>501.30476000000704</v>
      </c>
    </row>
    <row r="133" spans="1:16">
      <c r="A133" s="31">
        <v>39783</v>
      </c>
      <c r="C133" s="6">
        <v>125</v>
      </c>
      <c r="D133" s="29">
        <f t="shared" si="32"/>
        <v>22</v>
      </c>
      <c r="E133" s="29">
        <f t="shared" si="37"/>
        <v>2750</v>
      </c>
      <c r="F133" s="29">
        <f t="shared" si="33"/>
        <v>-1299</v>
      </c>
      <c r="G133" s="34">
        <f>+Inputs!$D$3</f>
        <v>0.37951000000000001</v>
      </c>
      <c r="I133" s="27">
        <f t="shared" si="38"/>
        <v>4049</v>
      </c>
      <c r="K133" s="27">
        <f t="shared" si="34"/>
        <v>22</v>
      </c>
      <c r="L133" s="27">
        <f t="shared" si="39"/>
        <v>2750</v>
      </c>
      <c r="M133" s="27">
        <f t="shared" si="35"/>
        <v>8.3492200000000008</v>
      </c>
      <c r="N133" s="27">
        <f t="shared" si="36"/>
        <v>8.3492200000000008</v>
      </c>
      <c r="O133" s="27">
        <f t="shared" si="40"/>
        <v>-492.95554000000703</v>
      </c>
      <c r="P133" s="27">
        <f t="shared" si="41"/>
        <v>492.95554000000703</v>
      </c>
    </row>
    <row r="134" spans="1:16">
      <c r="A134" s="30">
        <v>39814</v>
      </c>
      <c r="C134" s="6">
        <v>126</v>
      </c>
      <c r="D134" s="29">
        <f t="shared" si="32"/>
        <v>22</v>
      </c>
      <c r="E134" s="29">
        <f t="shared" si="37"/>
        <v>2772</v>
      </c>
      <c r="F134" s="29">
        <f t="shared" si="33"/>
        <v>-1277</v>
      </c>
      <c r="G134" s="34">
        <f>+Inputs!$D$3</f>
        <v>0.37951000000000001</v>
      </c>
      <c r="I134" s="27">
        <f t="shared" si="38"/>
        <v>4049</v>
      </c>
      <c r="K134" s="27">
        <f t="shared" si="34"/>
        <v>22</v>
      </c>
      <c r="L134" s="27">
        <f t="shared" si="39"/>
        <v>2772</v>
      </c>
      <c r="M134" s="27">
        <f t="shared" si="35"/>
        <v>8.3492200000000008</v>
      </c>
      <c r="N134" s="27">
        <f t="shared" si="36"/>
        <v>8.3492200000000008</v>
      </c>
      <c r="O134" s="27">
        <f t="shared" si="40"/>
        <v>-484.60632000000703</v>
      </c>
      <c r="P134" s="27">
        <f t="shared" si="41"/>
        <v>484.60632000000703</v>
      </c>
    </row>
    <row r="135" spans="1:16">
      <c r="A135" s="31">
        <v>39845</v>
      </c>
      <c r="C135" s="6">
        <v>127</v>
      </c>
      <c r="D135" s="29">
        <f t="shared" si="32"/>
        <v>22</v>
      </c>
      <c r="E135" s="29">
        <f t="shared" si="37"/>
        <v>2794</v>
      </c>
      <c r="F135" s="29">
        <f t="shared" si="33"/>
        <v>-1255</v>
      </c>
      <c r="G135" s="34">
        <f>+Inputs!$D$3</f>
        <v>0.37951000000000001</v>
      </c>
      <c r="I135" s="27">
        <f t="shared" si="38"/>
        <v>4049</v>
      </c>
      <c r="K135" s="27">
        <f t="shared" si="34"/>
        <v>22</v>
      </c>
      <c r="L135" s="27">
        <f t="shared" si="39"/>
        <v>2794</v>
      </c>
      <c r="M135" s="27">
        <f t="shared" si="35"/>
        <v>8.3492200000000008</v>
      </c>
      <c r="N135" s="27">
        <f t="shared" si="36"/>
        <v>8.3492200000000008</v>
      </c>
      <c r="O135" s="27">
        <f t="shared" si="40"/>
        <v>-476.25710000000703</v>
      </c>
      <c r="P135" s="27">
        <f t="shared" si="41"/>
        <v>476.25710000000703</v>
      </c>
    </row>
    <row r="136" spans="1:16">
      <c r="A136" s="30">
        <v>39873</v>
      </c>
      <c r="C136" s="6">
        <v>128</v>
      </c>
      <c r="D136" s="29">
        <f t="shared" si="32"/>
        <v>22</v>
      </c>
      <c r="E136" s="29">
        <f t="shared" si="37"/>
        <v>2816</v>
      </c>
      <c r="F136" s="29">
        <f t="shared" si="33"/>
        <v>-1233</v>
      </c>
      <c r="G136" s="34">
        <f>+Inputs!$D$3</f>
        <v>0.37951000000000001</v>
      </c>
      <c r="I136" s="27">
        <f t="shared" si="38"/>
        <v>4049</v>
      </c>
      <c r="K136" s="27">
        <f t="shared" si="34"/>
        <v>22</v>
      </c>
      <c r="L136" s="27">
        <f t="shared" si="39"/>
        <v>2816</v>
      </c>
      <c r="M136" s="27">
        <f t="shared" si="35"/>
        <v>8.3492200000000008</v>
      </c>
      <c r="N136" s="27">
        <f t="shared" si="36"/>
        <v>8.3492200000000008</v>
      </c>
      <c r="O136" s="27">
        <f t="shared" si="40"/>
        <v>-467.90788000000703</v>
      </c>
      <c r="P136" s="27">
        <f t="shared" si="41"/>
        <v>467.90788000000703</v>
      </c>
    </row>
    <row r="137" spans="1:16">
      <c r="A137" s="31">
        <v>39904</v>
      </c>
      <c r="C137" s="6">
        <v>129</v>
      </c>
      <c r="D137" s="29">
        <f t="shared" ref="D137:D145" si="42">ROUND(-(+$B$9/180)*1,0)</f>
        <v>22</v>
      </c>
      <c r="E137" s="29">
        <f t="shared" si="37"/>
        <v>2838</v>
      </c>
      <c r="F137" s="29">
        <f t="shared" ref="F137:F168" si="43">$B$9+E137</f>
        <v>-1211</v>
      </c>
      <c r="G137" s="34">
        <f>+Inputs!$D$3</f>
        <v>0.37951000000000001</v>
      </c>
      <c r="I137" s="27">
        <f t="shared" si="38"/>
        <v>4049</v>
      </c>
      <c r="K137" s="27">
        <f t="shared" ref="K137:K168" si="44">D137</f>
        <v>22</v>
      </c>
      <c r="L137" s="27">
        <f t="shared" si="39"/>
        <v>2838</v>
      </c>
      <c r="M137" s="27">
        <f t="shared" ref="M137:M168" si="45">K137*G137</f>
        <v>8.3492200000000008</v>
      </c>
      <c r="N137" s="27">
        <f t="shared" ref="N137:N168" si="46">M137-J137</f>
        <v>8.3492200000000008</v>
      </c>
      <c r="O137" s="27">
        <f t="shared" si="40"/>
        <v>-459.55866000000702</v>
      </c>
      <c r="P137" s="27">
        <f t="shared" si="41"/>
        <v>459.55866000000702</v>
      </c>
    </row>
    <row r="138" spans="1:16">
      <c r="A138" s="30">
        <v>39934</v>
      </c>
      <c r="C138" s="6">
        <v>130</v>
      </c>
      <c r="D138" s="29">
        <f t="shared" si="42"/>
        <v>22</v>
      </c>
      <c r="E138" s="29">
        <f t="shared" ref="E138:E169" si="47">+E137+D138</f>
        <v>2860</v>
      </c>
      <c r="F138" s="29">
        <f t="shared" si="43"/>
        <v>-1189</v>
      </c>
      <c r="G138" s="34">
        <f>+Inputs!$D$3</f>
        <v>0.37951000000000001</v>
      </c>
      <c r="I138" s="27">
        <f t="shared" ref="I138:I169" si="48">+I137+H138</f>
        <v>4049</v>
      </c>
      <c r="K138" s="27">
        <f t="shared" si="44"/>
        <v>22</v>
      </c>
      <c r="L138" s="27">
        <f t="shared" ref="L138:L169" si="49">+L137+K138</f>
        <v>2860</v>
      </c>
      <c r="M138" s="27">
        <f t="shared" si="45"/>
        <v>8.3492200000000008</v>
      </c>
      <c r="N138" s="27">
        <f t="shared" si="46"/>
        <v>8.3492200000000008</v>
      </c>
      <c r="O138" s="27">
        <f t="shared" ref="O138:O169" si="50">+O137+N138</f>
        <v>-451.20944000000702</v>
      </c>
      <c r="P138" s="27">
        <f t="shared" ref="P138:P169" si="51">P137-N138</f>
        <v>451.20944000000702</v>
      </c>
    </row>
    <row r="139" spans="1:16">
      <c r="A139" s="31">
        <v>39965</v>
      </c>
      <c r="C139" s="6">
        <v>131</v>
      </c>
      <c r="D139" s="29">
        <f t="shared" si="42"/>
        <v>22</v>
      </c>
      <c r="E139" s="29">
        <f t="shared" si="47"/>
        <v>2882</v>
      </c>
      <c r="F139" s="29">
        <f t="shared" si="43"/>
        <v>-1167</v>
      </c>
      <c r="G139" s="34">
        <f>+Inputs!$D$3</f>
        <v>0.37951000000000001</v>
      </c>
      <c r="I139" s="27">
        <f t="shared" si="48"/>
        <v>4049</v>
      </c>
      <c r="K139" s="27">
        <f t="shared" si="44"/>
        <v>22</v>
      </c>
      <c r="L139" s="27">
        <f t="shared" si="49"/>
        <v>2882</v>
      </c>
      <c r="M139" s="27">
        <f t="shared" si="45"/>
        <v>8.3492200000000008</v>
      </c>
      <c r="N139" s="27">
        <f t="shared" si="46"/>
        <v>8.3492200000000008</v>
      </c>
      <c r="O139" s="27">
        <f t="shared" si="50"/>
        <v>-442.86022000000702</v>
      </c>
      <c r="P139" s="27">
        <f t="shared" si="51"/>
        <v>442.86022000000702</v>
      </c>
    </row>
    <row r="140" spans="1:16">
      <c r="A140" s="30">
        <v>39995</v>
      </c>
      <c r="C140" s="6">
        <v>132</v>
      </c>
      <c r="D140" s="29">
        <f t="shared" si="42"/>
        <v>22</v>
      </c>
      <c r="E140" s="29">
        <f t="shared" si="47"/>
        <v>2904</v>
      </c>
      <c r="F140" s="29">
        <f t="shared" si="43"/>
        <v>-1145</v>
      </c>
      <c r="G140" s="34">
        <f>+Inputs!$D$3</f>
        <v>0.37951000000000001</v>
      </c>
      <c r="I140" s="27">
        <f t="shared" si="48"/>
        <v>4049</v>
      </c>
      <c r="K140" s="27">
        <f t="shared" si="44"/>
        <v>22</v>
      </c>
      <c r="L140" s="27">
        <f t="shared" si="49"/>
        <v>2904</v>
      </c>
      <c r="M140" s="27">
        <f t="shared" si="45"/>
        <v>8.3492200000000008</v>
      </c>
      <c r="N140" s="27">
        <f t="shared" si="46"/>
        <v>8.3492200000000008</v>
      </c>
      <c r="O140" s="27">
        <f t="shared" si="50"/>
        <v>-434.51100000000702</v>
      </c>
      <c r="P140" s="27">
        <f t="shared" si="51"/>
        <v>434.51100000000702</v>
      </c>
    </row>
    <row r="141" spans="1:16">
      <c r="A141" s="31">
        <v>40026</v>
      </c>
      <c r="C141" s="6">
        <v>133</v>
      </c>
      <c r="D141" s="29">
        <f t="shared" si="42"/>
        <v>22</v>
      </c>
      <c r="E141" s="29">
        <f t="shared" si="47"/>
        <v>2926</v>
      </c>
      <c r="F141" s="29">
        <f t="shared" si="43"/>
        <v>-1123</v>
      </c>
      <c r="G141" s="34">
        <f>+Inputs!$D$3</f>
        <v>0.37951000000000001</v>
      </c>
      <c r="I141" s="27">
        <f t="shared" si="48"/>
        <v>4049</v>
      </c>
      <c r="K141" s="27">
        <f t="shared" si="44"/>
        <v>22</v>
      </c>
      <c r="L141" s="27">
        <f t="shared" si="49"/>
        <v>2926</v>
      </c>
      <c r="M141" s="27">
        <f t="shared" si="45"/>
        <v>8.3492200000000008</v>
      </c>
      <c r="N141" s="27">
        <f t="shared" si="46"/>
        <v>8.3492200000000008</v>
      </c>
      <c r="O141" s="27">
        <f t="shared" si="50"/>
        <v>-426.16178000000701</v>
      </c>
      <c r="P141" s="27">
        <f t="shared" si="51"/>
        <v>426.16178000000701</v>
      </c>
    </row>
    <row r="142" spans="1:16">
      <c r="A142" s="30">
        <v>40057</v>
      </c>
      <c r="C142" s="6">
        <v>134</v>
      </c>
      <c r="D142" s="29">
        <f t="shared" si="42"/>
        <v>22</v>
      </c>
      <c r="E142" s="29">
        <f t="shared" si="47"/>
        <v>2948</v>
      </c>
      <c r="F142" s="29">
        <f t="shared" si="43"/>
        <v>-1101</v>
      </c>
      <c r="G142" s="34">
        <f>+Inputs!$D$3</f>
        <v>0.37951000000000001</v>
      </c>
      <c r="I142" s="27">
        <f t="shared" si="48"/>
        <v>4049</v>
      </c>
      <c r="K142" s="27">
        <f t="shared" si="44"/>
        <v>22</v>
      </c>
      <c r="L142" s="27">
        <f t="shared" si="49"/>
        <v>2948</v>
      </c>
      <c r="M142" s="27">
        <f t="shared" si="45"/>
        <v>8.3492200000000008</v>
      </c>
      <c r="N142" s="27">
        <f t="shared" si="46"/>
        <v>8.3492200000000008</v>
      </c>
      <c r="O142" s="27">
        <f t="shared" si="50"/>
        <v>-417.81256000000701</v>
      </c>
      <c r="P142" s="27">
        <f t="shared" si="51"/>
        <v>417.81256000000701</v>
      </c>
    </row>
    <row r="143" spans="1:16">
      <c r="A143" s="31">
        <v>40087</v>
      </c>
      <c r="C143" s="6">
        <v>135</v>
      </c>
      <c r="D143" s="29">
        <f t="shared" si="42"/>
        <v>22</v>
      </c>
      <c r="E143" s="29">
        <f t="shared" si="47"/>
        <v>2970</v>
      </c>
      <c r="F143" s="29">
        <f t="shared" si="43"/>
        <v>-1079</v>
      </c>
      <c r="G143" s="34">
        <f>+Inputs!$D$3</f>
        <v>0.37951000000000001</v>
      </c>
      <c r="I143" s="27">
        <f t="shared" si="48"/>
        <v>4049</v>
      </c>
      <c r="K143" s="27">
        <f t="shared" si="44"/>
        <v>22</v>
      </c>
      <c r="L143" s="27">
        <f t="shared" si="49"/>
        <v>2970</v>
      </c>
      <c r="M143" s="27">
        <f t="shared" si="45"/>
        <v>8.3492200000000008</v>
      </c>
      <c r="N143" s="27">
        <f t="shared" si="46"/>
        <v>8.3492200000000008</v>
      </c>
      <c r="O143" s="27">
        <f t="shared" si="50"/>
        <v>-409.46334000000701</v>
      </c>
      <c r="P143" s="27">
        <f t="shared" si="51"/>
        <v>409.46334000000701</v>
      </c>
    </row>
    <row r="144" spans="1:16">
      <c r="A144" s="30">
        <v>40118</v>
      </c>
      <c r="C144" s="6">
        <v>136</v>
      </c>
      <c r="D144" s="29">
        <f t="shared" si="42"/>
        <v>22</v>
      </c>
      <c r="E144" s="29">
        <f t="shared" si="47"/>
        <v>2992</v>
      </c>
      <c r="F144" s="29">
        <f t="shared" si="43"/>
        <v>-1057</v>
      </c>
      <c r="G144" s="34">
        <f>+Inputs!$D$3</f>
        <v>0.37951000000000001</v>
      </c>
      <c r="I144" s="27">
        <f t="shared" si="48"/>
        <v>4049</v>
      </c>
      <c r="K144" s="27">
        <f t="shared" si="44"/>
        <v>22</v>
      </c>
      <c r="L144" s="27">
        <f t="shared" si="49"/>
        <v>2992</v>
      </c>
      <c r="M144" s="27">
        <f t="shared" si="45"/>
        <v>8.3492200000000008</v>
      </c>
      <c r="N144" s="27">
        <f t="shared" si="46"/>
        <v>8.3492200000000008</v>
      </c>
      <c r="O144" s="27">
        <f t="shared" si="50"/>
        <v>-401.11412000000701</v>
      </c>
      <c r="P144" s="27">
        <f t="shared" si="51"/>
        <v>401.11412000000701</v>
      </c>
    </row>
    <row r="145" spans="1:19">
      <c r="A145" s="31">
        <v>40148</v>
      </c>
      <c r="C145" s="6">
        <v>137</v>
      </c>
      <c r="D145" s="29">
        <f t="shared" si="42"/>
        <v>22</v>
      </c>
      <c r="E145" s="29">
        <f t="shared" si="47"/>
        <v>3014</v>
      </c>
      <c r="F145" s="29">
        <f t="shared" si="43"/>
        <v>-1035</v>
      </c>
      <c r="G145" s="34">
        <f>+Inputs!$D$3</f>
        <v>0.37951000000000001</v>
      </c>
      <c r="I145" s="27">
        <f t="shared" si="48"/>
        <v>4049</v>
      </c>
      <c r="K145" s="27">
        <f t="shared" si="44"/>
        <v>22</v>
      </c>
      <c r="L145" s="27">
        <f t="shared" si="49"/>
        <v>3014</v>
      </c>
      <c r="M145" s="27">
        <f t="shared" si="45"/>
        <v>8.3492200000000008</v>
      </c>
      <c r="N145" s="27">
        <f t="shared" si="46"/>
        <v>8.3492200000000008</v>
      </c>
      <c r="O145" s="27">
        <f t="shared" si="50"/>
        <v>-392.764900000007</v>
      </c>
      <c r="P145" s="27">
        <f t="shared" si="51"/>
        <v>392.764900000007</v>
      </c>
    </row>
    <row r="146" spans="1:19" s="237" customFormat="1">
      <c r="A146" s="236">
        <v>40179</v>
      </c>
      <c r="C146" s="238">
        <v>138</v>
      </c>
      <c r="D146" s="239">
        <f>ROUND(-($F$145/60)*1,0)</f>
        <v>17</v>
      </c>
      <c r="E146" s="239">
        <f t="shared" si="47"/>
        <v>3031</v>
      </c>
      <c r="F146" s="239">
        <f t="shared" si="43"/>
        <v>-1018</v>
      </c>
      <c r="G146" s="240">
        <f>+Inputs!$D$3</f>
        <v>0.37951000000000001</v>
      </c>
      <c r="I146" s="241">
        <f t="shared" si="48"/>
        <v>4049</v>
      </c>
      <c r="K146" s="241">
        <f t="shared" si="44"/>
        <v>17</v>
      </c>
      <c r="L146" s="241">
        <f t="shared" si="49"/>
        <v>3031</v>
      </c>
      <c r="M146" s="241">
        <f t="shared" si="45"/>
        <v>6.45167</v>
      </c>
      <c r="N146" s="241">
        <f t="shared" si="46"/>
        <v>6.45167</v>
      </c>
      <c r="O146" s="241">
        <f t="shared" si="50"/>
        <v>-386.31323000000702</v>
      </c>
      <c r="P146" s="241">
        <f t="shared" si="51"/>
        <v>386.31323000000702</v>
      </c>
      <c r="Q146" s="242"/>
      <c r="R146" s="242"/>
      <c r="S146" s="242"/>
    </row>
    <row r="147" spans="1:19" s="237" customFormat="1">
      <c r="A147" s="243">
        <v>40210</v>
      </c>
      <c r="C147" s="238">
        <v>139</v>
      </c>
      <c r="D147" s="239">
        <f t="shared" ref="D147:D205" si="52">ROUND(-($F$145/60)*1,0)</f>
        <v>17</v>
      </c>
      <c r="E147" s="239">
        <f t="shared" si="47"/>
        <v>3048</v>
      </c>
      <c r="F147" s="239">
        <f t="shared" si="43"/>
        <v>-1001</v>
      </c>
      <c r="G147" s="240">
        <f>+Inputs!$D$3</f>
        <v>0.37951000000000001</v>
      </c>
      <c r="I147" s="241">
        <f t="shared" si="48"/>
        <v>4049</v>
      </c>
      <c r="K147" s="241">
        <f t="shared" si="44"/>
        <v>17</v>
      </c>
      <c r="L147" s="241">
        <f t="shared" si="49"/>
        <v>3048</v>
      </c>
      <c r="M147" s="241">
        <f t="shared" si="45"/>
        <v>6.45167</v>
      </c>
      <c r="N147" s="241">
        <f t="shared" si="46"/>
        <v>6.45167</v>
      </c>
      <c r="O147" s="241">
        <f t="shared" si="50"/>
        <v>-379.86156000000705</v>
      </c>
      <c r="P147" s="241">
        <f t="shared" si="51"/>
        <v>379.86156000000705</v>
      </c>
      <c r="Q147" s="242"/>
      <c r="R147" s="242"/>
      <c r="S147" s="242"/>
    </row>
    <row r="148" spans="1:19" s="237" customFormat="1">
      <c r="A148" s="236">
        <v>40238</v>
      </c>
      <c r="C148" s="238">
        <v>140</v>
      </c>
      <c r="D148" s="239">
        <f t="shared" si="52"/>
        <v>17</v>
      </c>
      <c r="E148" s="239">
        <f t="shared" si="47"/>
        <v>3065</v>
      </c>
      <c r="F148" s="239">
        <f t="shared" si="43"/>
        <v>-984</v>
      </c>
      <c r="G148" s="240">
        <f>+Inputs!$D$3</f>
        <v>0.37951000000000001</v>
      </c>
      <c r="I148" s="241">
        <f t="shared" si="48"/>
        <v>4049</v>
      </c>
      <c r="K148" s="241">
        <f t="shared" si="44"/>
        <v>17</v>
      </c>
      <c r="L148" s="241">
        <f t="shared" si="49"/>
        <v>3065</v>
      </c>
      <c r="M148" s="241">
        <f t="shared" si="45"/>
        <v>6.45167</v>
      </c>
      <c r="N148" s="241">
        <f t="shared" si="46"/>
        <v>6.45167</v>
      </c>
      <c r="O148" s="241">
        <f t="shared" si="50"/>
        <v>-373.40989000000707</v>
      </c>
      <c r="P148" s="241">
        <f t="shared" si="51"/>
        <v>373.40989000000707</v>
      </c>
      <c r="Q148" s="242"/>
      <c r="R148" s="242"/>
      <c r="S148" s="242"/>
    </row>
    <row r="149" spans="1:19" s="237" customFormat="1">
      <c r="A149" s="243">
        <v>40269</v>
      </c>
      <c r="C149" s="238">
        <v>141</v>
      </c>
      <c r="D149" s="239">
        <f t="shared" si="52"/>
        <v>17</v>
      </c>
      <c r="E149" s="239">
        <f t="shared" si="47"/>
        <v>3082</v>
      </c>
      <c r="F149" s="239">
        <f t="shared" si="43"/>
        <v>-967</v>
      </c>
      <c r="G149" s="240">
        <f>+Inputs!$D$3</f>
        <v>0.37951000000000001</v>
      </c>
      <c r="I149" s="241">
        <f t="shared" si="48"/>
        <v>4049</v>
      </c>
      <c r="K149" s="241">
        <f t="shared" si="44"/>
        <v>17</v>
      </c>
      <c r="L149" s="241">
        <f t="shared" si="49"/>
        <v>3082</v>
      </c>
      <c r="M149" s="241">
        <f t="shared" si="45"/>
        <v>6.45167</v>
      </c>
      <c r="N149" s="241">
        <f t="shared" si="46"/>
        <v>6.45167</v>
      </c>
      <c r="O149" s="241">
        <f t="shared" si="50"/>
        <v>-366.95822000000709</v>
      </c>
      <c r="P149" s="241">
        <f t="shared" si="51"/>
        <v>366.95822000000709</v>
      </c>
      <c r="Q149" s="242"/>
      <c r="R149" s="242"/>
      <c r="S149" s="242"/>
    </row>
    <row r="150" spans="1:19" s="237" customFormat="1">
      <c r="A150" s="236">
        <v>40299</v>
      </c>
      <c r="C150" s="238">
        <v>142</v>
      </c>
      <c r="D150" s="239">
        <f t="shared" si="52"/>
        <v>17</v>
      </c>
      <c r="E150" s="239">
        <f t="shared" si="47"/>
        <v>3099</v>
      </c>
      <c r="F150" s="239">
        <f t="shared" si="43"/>
        <v>-950</v>
      </c>
      <c r="G150" s="240">
        <f>+Inputs!$D$3</f>
        <v>0.37951000000000001</v>
      </c>
      <c r="I150" s="241">
        <f t="shared" si="48"/>
        <v>4049</v>
      </c>
      <c r="K150" s="241">
        <f t="shared" si="44"/>
        <v>17</v>
      </c>
      <c r="L150" s="241">
        <f t="shared" si="49"/>
        <v>3099</v>
      </c>
      <c r="M150" s="241">
        <f t="shared" si="45"/>
        <v>6.45167</v>
      </c>
      <c r="N150" s="241">
        <f t="shared" si="46"/>
        <v>6.45167</v>
      </c>
      <c r="O150" s="241">
        <f t="shared" si="50"/>
        <v>-360.50655000000711</v>
      </c>
      <c r="P150" s="241">
        <f t="shared" si="51"/>
        <v>360.50655000000711</v>
      </c>
      <c r="Q150" s="242"/>
      <c r="R150" s="242"/>
      <c r="S150" s="242"/>
    </row>
    <row r="151" spans="1:19" s="237" customFormat="1">
      <c r="A151" s="243">
        <v>40330</v>
      </c>
      <c r="C151" s="238">
        <v>143</v>
      </c>
      <c r="D151" s="239">
        <f t="shared" si="52"/>
        <v>17</v>
      </c>
      <c r="E151" s="239">
        <f t="shared" si="47"/>
        <v>3116</v>
      </c>
      <c r="F151" s="239">
        <f t="shared" si="43"/>
        <v>-933</v>
      </c>
      <c r="G151" s="240">
        <f>+Inputs!$D$3</f>
        <v>0.37951000000000001</v>
      </c>
      <c r="I151" s="241">
        <f t="shared" si="48"/>
        <v>4049</v>
      </c>
      <c r="K151" s="241">
        <f t="shared" si="44"/>
        <v>17</v>
      </c>
      <c r="L151" s="241">
        <f t="shared" si="49"/>
        <v>3116</v>
      </c>
      <c r="M151" s="241">
        <f t="shared" si="45"/>
        <v>6.45167</v>
      </c>
      <c r="N151" s="241">
        <f t="shared" si="46"/>
        <v>6.45167</v>
      </c>
      <c r="O151" s="241">
        <f t="shared" si="50"/>
        <v>-354.05488000000713</v>
      </c>
      <c r="P151" s="241">
        <f t="shared" si="51"/>
        <v>354.05488000000713</v>
      </c>
      <c r="Q151" s="242"/>
      <c r="R151" s="242"/>
      <c r="S151" s="242"/>
    </row>
    <row r="152" spans="1:19" s="237" customFormat="1">
      <c r="A152" s="236">
        <v>40360</v>
      </c>
      <c r="C152" s="238">
        <v>144</v>
      </c>
      <c r="D152" s="239">
        <f t="shared" si="52"/>
        <v>17</v>
      </c>
      <c r="E152" s="239">
        <f t="shared" si="47"/>
        <v>3133</v>
      </c>
      <c r="F152" s="239">
        <f t="shared" si="43"/>
        <v>-916</v>
      </c>
      <c r="G152" s="240">
        <f>+Inputs!$D$3</f>
        <v>0.37951000000000001</v>
      </c>
      <c r="I152" s="241">
        <f t="shared" si="48"/>
        <v>4049</v>
      </c>
      <c r="K152" s="241">
        <f t="shared" si="44"/>
        <v>17</v>
      </c>
      <c r="L152" s="241">
        <f t="shared" si="49"/>
        <v>3133</v>
      </c>
      <c r="M152" s="241">
        <f t="shared" si="45"/>
        <v>6.45167</v>
      </c>
      <c r="N152" s="241">
        <f t="shared" si="46"/>
        <v>6.45167</v>
      </c>
      <c r="O152" s="241">
        <f t="shared" si="50"/>
        <v>-347.60321000000715</v>
      </c>
      <c r="P152" s="241">
        <f t="shared" si="51"/>
        <v>347.60321000000715</v>
      </c>
      <c r="Q152" s="242"/>
      <c r="R152" s="242"/>
      <c r="S152" s="242"/>
    </row>
    <row r="153" spans="1:19" s="237" customFormat="1">
      <c r="A153" s="243">
        <v>40391</v>
      </c>
      <c r="C153" s="238">
        <v>145</v>
      </c>
      <c r="D153" s="239">
        <f t="shared" si="52"/>
        <v>17</v>
      </c>
      <c r="E153" s="239">
        <f t="shared" si="47"/>
        <v>3150</v>
      </c>
      <c r="F153" s="239">
        <f t="shared" si="43"/>
        <v>-899</v>
      </c>
      <c r="G153" s="240">
        <f>+Inputs!$D$3</f>
        <v>0.37951000000000001</v>
      </c>
      <c r="I153" s="241">
        <f t="shared" si="48"/>
        <v>4049</v>
      </c>
      <c r="K153" s="241">
        <f t="shared" si="44"/>
        <v>17</v>
      </c>
      <c r="L153" s="241">
        <f t="shared" si="49"/>
        <v>3150</v>
      </c>
      <c r="M153" s="241">
        <f t="shared" si="45"/>
        <v>6.45167</v>
      </c>
      <c r="N153" s="241">
        <f t="shared" si="46"/>
        <v>6.45167</v>
      </c>
      <c r="O153" s="241">
        <f t="shared" si="50"/>
        <v>-341.15154000000717</v>
      </c>
      <c r="P153" s="241">
        <f t="shared" si="51"/>
        <v>341.15154000000717</v>
      </c>
      <c r="Q153" s="242"/>
      <c r="R153" s="242"/>
      <c r="S153" s="242"/>
    </row>
    <row r="154" spans="1:19" s="237" customFormat="1">
      <c r="A154" s="236">
        <v>40422</v>
      </c>
      <c r="C154" s="238">
        <v>146</v>
      </c>
      <c r="D154" s="239">
        <f t="shared" si="52"/>
        <v>17</v>
      </c>
      <c r="E154" s="239">
        <f t="shared" si="47"/>
        <v>3167</v>
      </c>
      <c r="F154" s="239">
        <f t="shared" si="43"/>
        <v>-882</v>
      </c>
      <c r="G154" s="240">
        <f>+Inputs!$D$3</f>
        <v>0.37951000000000001</v>
      </c>
      <c r="I154" s="241">
        <f t="shared" si="48"/>
        <v>4049</v>
      </c>
      <c r="K154" s="241">
        <f t="shared" si="44"/>
        <v>17</v>
      </c>
      <c r="L154" s="241">
        <f t="shared" si="49"/>
        <v>3167</v>
      </c>
      <c r="M154" s="241">
        <f t="shared" si="45"/>
        <v>6.45167</v>
      </c>
      <c r="N154" s="241">
        <f t="shared" si="46"/>
        <v>6.45167</v>
      </c>
      <c r="O154" s="241">
        <f t="shared" si="50"/>
        <v>-334.69987000000719</v>
      </c>
      <c r="P154" s="241">
        <f t="shared" si="51"/>
        <v>334.69987000000719</v>
      </c>
      <c r="Q154" s="242"/>
      <c r="R154" s="242"/>
      <c r="S154" s="242"/>
    </row>
    <row r="155" spans="1:19" s="237" customFormat="1">
      <c r="A155" s="243">
        <v>40452</v>
      </c>
      <c r="C155" s="238">
        <v>147</v>
      </c>
      <c r="D155" s="239">
        <f t="shared" si="52"/>
        <v>17</v>
      </c>
      <c r="E155" s="239">
        <f t="shared" si="47"/>
        <v>3184</v>
      </c>
      <c r="F155" s="239">
        <f t="shared" si="43"/>
        <v>-865</v>
      </c>
      <c r="G155" s="240">
        <f>+Inputs!$D$3</f>
        <v>0.37951000000000001</v>
      </c>
      <c r="I155" s="241">
        <f t="shared" si="48"/>
        <v>4049</v>
      </c>
      <c r="K155" s="241">
        <f t="shared" si="44"/>
        <v>17</v>
      </c>
      <c r="L155" s="241">
        <f t="shared" si="49"/>
        <v>3184</v>
      </c>
      <c r="M155" s="241">
        <f t="shared" si="45"/>
        <v>6.45167</v>
      </c>
      <c r="N155" s="241">
        <f t="shared" si="46"/>
        <v>6.45167</v>
      </c>
      <c r="O155" s="241">
        <f t="shared" si="50"/>
        <v>-328.24820000000722</v>
      </c>
      <c r="P155" s="241">
        <f t="shared" si="51"/>
        <v>328.24820000000722</v>
      </c>
      <c r="Q155" s="242"/>
      <c r="R155" s="242"/>
      <c r="S155" s="242"/>
    </row>
    <row r="156" spans="1:19" s="237" customFormat="1">
      <c r="A156" s="236">
        <v>40483</v>
      </c>
      <c r="C156" s="238">
        <v>148</v>
      </c>
      <c r="D156" s="239">
        <f t="shared" si="52"/>
        <v>17</v>
      </c>
      <c r="E156" s="239">
        <f t="shared" si="47"/>
        <v>3201</v>
      </c>
      <c r="F156" s="239">
        <f t="shared" si="43"/>
        <v>-848</v>
      </c>
      <c r="G156" s="240">
        <f>+Inputs!$D$3</f>
        <v>0.37951000000000001</v>
      </c>
      <c r="I156" s="241">
        <f t="shared" si="48"/>
        <v>4049</v>
      </c>
      <c r="K156" s="241">
        <f t="shared" si="44"/>
        <v>17</v>
      </c>
      <c r="L156" s="241">
        <f t="shared" si="49"/>
        <v>3201</v>
      </c>
      <c r="M156" s="241">
        <f t="shared" si="45"/>
        <v>6.45167</v>
      </c>
      <c r="N156" s="241">
        <f t="shared" si="46"/>
        <v>6.45167</v>
      </c>
      <c r="O156" s="241">
        <f t="shared" si="50"/>
        <v>-321.79653000000724</v>
      </c>
      <c r="P156" s="241">
        <f t="shared" si="51"/>
        <v>321.79653000000724</v>
      </c>
      <c r="Q156" s="242"/>
      <c r="R156" s="242"/>
      <c r="S156" s="242"/>
    </row>
    <row r="157" spans="1:19" s="237" customFormat="1">
      <c r="A157" s="243">
        <v>40513</v>
      </c>
      <c r="C157" s="238">
        <v>149</v>
      </c>
      <c r="D157" s="239">
        <f t="shared" si="52"/>
        <v>17</v>
      </c>
      <c r="E157" s="239">
        <f t="shared" si="47"/>
        <v>3218</v>
      </c>
      <c r="F157" s="239">
        <f t="shared" si="43"/>
        <v>-831</v>
      </c>
      <c r="G157" s="240">
        <f>+Inputs!$D$3</f>
        <v>0.37951000000000001</v>
      </c>
      <c r="I157" s="241">
        <f t="shared" si="48"/>
        <v>4049</v>
      </c>
      <c r="K157" s="241">
        <f t="shared" si="44"/>
        <v>17</v>
      </c>
      <c r="L157" s="241">
        <f t="shared" si="49"/>
        <v>3218</v>
      </c>
      <c r="M157" s="241">
        <f t="shared" si="45"/>
        <v>6.45167</v>
      </c>
      <c r="N157" s="241">
        <f t="shared" si="46"/>
        <v>6.45167</v>
      </c>
      <c r="O157" s="241">
        <f t="shared" si="50"/>
        <v>-315.34486000000726</v>
      </c>
      <c r="P157" s="241">
        <f t="shared" si="51"/>
        <v>315.34486000000726</v>
      </c>
      <c r="Q157" s="242"/>
      <c r="R157" s="242"/>
      <c r="S157" s="242"/>
    </row>
    <row r="158" spans="1:19" s="237" customFormat="1">
      <c r="A158" s="236">
        <v>40544</v>
      </c>
      <c r="C158" s="238">
        <v>150</v>
      </c>
      <c r="D158" s="239">
        <f t="shared" si="52"/>
        <v>17</v>
      </c>
      <c r="E158" s="239">
        <f t="shared" si="47"/>
        <v>3235</v>
      </c>
      <c r="F158" s="239">
        <f t="shared" si="43"/>
        <v>-814</v>
      </c>
      <c r="G158" s="240">
        <f>+Inputs!$D$3</f>
        <v>0.37951000000000001</v>
      </c>
      <c r="I158" s="241">
        <f t="shared" si="48"/>
        <v>4049</v>
      </c>
      <c r="K158" s="241">
        <f t="shared" si="44"/>
        <v>17</v>
      </c>
      <c r="L158" s="241">
        <f t="shared" si="49"/>
        <v>3235</v>
      </c>
      <c r="M158" s="241">
        <f t="shared" si="45"/>
        <v>6.45167</v>
      </c>
      <c r="N158" s="241">
        <f t="shared" si="46"/>
        <v>6.45167</v>
      </c>
      <c r="O158" s="241">
        <f t="shared" si="50"/>
        <v>-308.89319000000728</v>
      </c>
      <c r="P158" s="241">
        <f t="shared" si="51"/>
        <v>308.89319000000728</v>
      </c>
      <c r="Q158" s="242"/>
      <c r="R158" s="242"/>
      <c r="S158" s="242"/>
    </row>
    <row r="159" spans="1:19" s="237" customFormat="1">
      <c r="A159" s="243">
        <v>40575</v>
      </c>
      <c r="C159" s="238">
        <v>151</v>
      </c>
      <c r="D159" s="239">
        <f t="shared" si="52"/>
        <v>17</v>
      </c>
      <c r="E159" s="239">
        <f t="shared" si="47"/>
        <v>3252</v>
      </c>
      <c r="F159" s="239">
        <f t="shared" si="43"/>
        <v>-797</v>
      </c>
      <c r="G159" s="240">
        <f>+Inputs!$D$3</f>
        <v>0.37951000000000001</v>
      </c>
      <c r="I159" s="241">
        <f t="shared" si="48"/>
        <v>4049</v>
      </c>
      <c r="K159" s="241">
        <f t="shared" si="44"/>
        <v>17</v>
      </c>
      <c r="L159" s="241">
        <f t="shared" si="49"/>
        <v>3252</v>
      </c>
      <c r="M159" s="241">
        <f t="shared" si="45"/>
        <v>6.45167</v>
      </c>
      <c r="N159" s="241">
        <f t="shared" si="46"/>
        <v>6.45167</v>
      </c>
      <c r="O159" s="241">
        <f t="shared" si="50"/>
        <v>-302.4415200000073</v>
      </c>
      <c r="P159" s="241">
        <f t="shared" si="51"/>
        <v>302.4415200000073</v>
      </c>
      <c r="Q159" s="242"/>
      <c r="R159" s="242"/>
      <c r="S159" s="242"/>
    </row>
    <row r="160" spans="1:19" s="237" customFormat="1">
      <c r="A160" s="236">
        <v>40603</v>
      </c>
      <c r="C160" s="238">
        <v>152</v>
      </c>
      <c r="D160" s="239">
        <f t="shared" si="52"/>
        <v>17</v>
      </c>
      <c r="E160" s="239">
        <f t="shared" si="47"/>
        <v>3269</v>
      </c>
      <c r="F160" s="239">
        <f t="shared" si="43"/>
        <v>-780</v>
      </c>
      <c r="G160" s="240">
        <f>+Inputs!$D$3</f>
        <v>0.37951000000000001</v>
      </c>
      <c r="I160" s="241">
        <f t="shared" si="48"/>
        <v>4049</v>
      </c>
      <c r="K160" s="241">
        <f t="shared" si="44"/>
        <v>17</v>
      </c>
      <c r="L160" s="241">
        <f t="shared" si="49"/>
        <v>3269</v>
      </c>
      <c r="M160" s="241">
        <f t="shared" si="45"/>
        <v>6.45167</v>
      </c>
      <c r="N160" s="241">
        <f t="shared" si="46"/>
        <v>6.45167</v>
      </c>
      <c r="O160" s="241">
        <f t="shared" si="50"/>
        <v>-295.98985000000732</v>
      </c>
      <c r="P160" s="241">
        <f t="shared" si="51"/>
        <v>295.98985000000732</v>
      </c>
      <c r="Q160" s="242"/>
      <c r="R160" s="242"/>
      <c r="S160" s="242"/>
    </row>
    <row r="161" spans="1:19" s="237" customFormat="1">
      <c r="A161" s="243">
        <v>40634</v>
      </c>
      <c r="C161" s="238">
        <v>153</v>
      </c>
      <c r="D161" s="239">
        <f t="shared" si="52"/>
        <v>17</v>
      </c>
      <c r="E161" s="239">
        <f t="shared" si="47"/>
        <v>3286</v>
      </c>
      <c r="F161" s="239">
        <f t="shared" si="43"/>
        <v>-763</v>
      </c>
      <c r="G161" s="240">
        <f>+Inputs!$D$3</f>
        <v>0.37951000000000001</v>
      </c>
      <c r="I161" s="241">
        <f t="shared" si="48"/>
        <v>4049</v>
      </c>
      <c r="K161" s="241">
        <f t="shared" si="44"/>
        <v>17</v>
      </c>
      <c r="L161" s="241">
        <f t="shared" si="49"/>
        <v>3286</v>
      </c>
      <c r="M161" s="241">
        <f t="shared" si="45"/>
        <v>6.45167</v>
      </c>
      <c r="N161" s="241">
        <f t="shared" si="46"/>
        <v>6.45167</v>
      </c>
      <c r="O161" s="241">
        <f t="shared" si="50"/>
        <v>-289.53818000000734</v>
      </c>
      <c r="P161" s="241">
        <f t="shared" si="51"/>
        <v>289.53818000000734</v>
      </c>
      <c r="Q161" s="242"/>
      <c r="R161" s="242"/>
      <c r="S161" s="242"/>
    </row>
    <row r="162" spans="1:19" s="237" customFormat="1">
      <c r="A162" s="236">
        <v>40664</v>
      </c>
      <c r="C162" s="238">
        <v>154</v>
      </c>
      <c r="D162" s="239">
        <f t="shared" si="52"/>
        <v>17</v>
      </c>
      <c r="E162" s="239">
        <f t="shared" si="47"/>
        <v>3303</v>
      </c>
      <c r="F162" s="239">
        <f t="shared" si="43"/>
        <v>-746</v>
      </c>
      <c r="G162" s="240">
        <f>+Inputs!$D$3</f>
        <v>0.37951000000000001</v>
      </c>
      <c r="I162" s="241">
        <f t="shared" si="48"/>
        <v>4049</v>
      </c>
      <c r="K162" s="241">
        <f t="shared" si="44"/>
        <v>17</v>
      </c>
      <c r="L162" s="241">
        <f t="shared" si="49"/>
        <v>3303</v>
      </c>
      <c r="M162" s="241">
        <f t="shared" si="45"/>
        <v>6.45167</v>
      </c>
      <c r="N162" s="241">
        <f t="shared" si="46"/>
        <v>6.45167</v>
      </c>
      <c r="O162" s="241">
        <f t="shared" si="50"/>
        <v>-283.08651000000737</v>
      </c>
      <c r="P162" s="241">
        <f t="shared" si="51"/>
        <v>283.08651000000737</v>
      </c>
      <c r="Q162" s="242"/>
      <c r="R162" s="242"/>
      <c r="S162" s="242"/>
    </row>
    <row r="163" spans="1:19" s="237" customFormat="1">
      <c r="A163" s="243">
        <v>40695</v>
      </c>
      <c r="C163" s="238">
        <v>155</v>
      </c>
      <c r="D163" s="239">
        <f t="shared" si="52"/>
        <v>17</v>
      </c>
      <c r="E163" s="239">
        <f t="shared" si="47"/>
        <v>3320</v>
      </c>
      <c r="F163" s="239">
        <f t="shared" si="43"/>
        <v>-729</v>
      </c>
      <c r="G163" s="240">
        <f>+Inputs!$D$3</f>
        <v>0.37951000000000001</v>
      </c>
      <c r="I163" s="241">
        <f t="shared" si="48"/>
        <v>4049</v>
      </c>
      <c r="K163" s="241">
        <f t="shared" si="44"/>
        <v>17</v>
      </c>
      <c r="L163" s="241">
        <f t="shared" si="49"/>
        <v>3320</v>
      </c>
      <c r="M163" s="241">
        <f t="shared" si="45"/>
        <v>6.45167</v>
      </c>
      <c r="N163" s="241">
        <f t="shared" si="46"/>
        <v>6.45167</v>
      </c>
      <c r="O163" s="241">
        <f t="shared" si="50"/>
        <v>-276.63484000000739</v>
      </c>
      <c r="P163" s="241">
        <f t="shared" si="51"/>
        <v>276.63484000000739</v>
      </c>
      <c r="Q163" s="242"/>
      <c r="R163" s="242"/>
      <c r="S163" s="242"/>
    </row>
    <row r="164" spans="1:19" s="237" customFormat="1">
      <c r="A164" s="236">
        <v>40725</v>
      </c>
      <c r="C164" s="238">
        <v>156</v>
      </c>
      <c r="D164" s="239">
        <f t="shared" si="52"/>
        <v>17</v>
      </c>
      <c r="E164" s="239">
        <f t="shared" si="47"/>
        <v>3337</v>
      </c>
      <c r="F164" s="239">
        <f t="shared" si="43"/>
        <v>-712</v>
      </c>
      <c r="G164" s="240">
        <f>+Inputs!$D$3</f>
        <v>0.37951000000000001</v>
      </c>
      <c r="I164" s="241">
        <f t="shared" si="48"/>
        <v>4049</v>
      </c>
      <c r="K164" s="241">
        <f t="shared" si="44"/>
        <v>17</v>
      </c>
      <c r="L164" s="241">
        <f t="shared" si="49"/>
        <v>3337</v>
      </c>
      <c r="M164" s="241">
        <f t="shared" si="45"/>
        <v>6.45167</v>
      </c>
      <c r="N164" s="241">
        <f t="shared" si="46"/>
        <v>6.45167</v>
      </c>
      <c r="O164" s="241">
        <f t="shared" si="50"/>
        <v>-270.18317000000741</v>
      </c>
      <c r="P164" s="241">
        <f t="shared" si="51"/>
        <v>270.18317000000741</v>
      </c>
      <c r="Q164" s="242"/>
      <c r="R164" s="242"/>
      <c r="S164" s="242"/>
    </row>
    <row r="165" spans="1:19" s="237" customFormat="1">
      <c r="A165" s="243">
        <v>40756</v>
      </c>
      <c r="C165" s="238">
        <v>157</v>
      </c>
      <c r="D165" s="239">
        <f t="shared" si="52"/>
        <v>17</v>
      </c>
      <c r="E165" s="239">
        <f t="shared" si="47"/>
        <v>3354</v>
      </c>
      <c r="F165" s="239">
        <f t="shared" si="43"/>
        <v>-695</v>
      </c>
      <c r="G165" s="240">
        <f>+Inputs!$D$3</f>
        <v>0.37951000000000001</v>
      </c>
      <c r="I165" s="241">
        <f t="shared" si="48"/>
        <v>4049</v>
      </c>
      <c r="K165" s="241">
        <f t="shared" si="44"/>
        <v>17</v>
      </c>
      <c r="L165" s="241">
        <f t="shared" si="49"/>
        <v>3354</v>
      </c>
      <c r="M165" s="241">
        <f t="shared" si="45"/>
        <v>6.45167</v>
      </c>
      <c r="N165" s="241">
        <f t="shared" si="46"/>
        <v>6.45167</v>
      </c>
      <c r="O165" s="241">
        <f t="shared" si="50"/>
        <v>-263.73150000000743</v>
      </c>
      <c r="P165" s="241">
        <f t="shared" si="51"/>
        <v>263.73150000000743</v>
      </c>
      <c r="Q165" s="242"/>
      <c r="R165" s="242"/>
      <c r="S165" s="242"/>
    </row>
    <row r="166" spans="1:19" s="237" customFormat="1">
      <c r="A166" s="236">
        <v>40787</v>
      </c>
      <c r="C166" s="238">
        <v>158</v>
      </c>
      <c r="D166" s="239">
        <f t="shared" si="52"/>
        <v>17</v>
      </c>
      <c r="E166" s="239">
        <f t="shared" si="47"/>
        <v>3371</v>
      </c>
      <c r="F166" s="239">
        <f t="shared" si="43"/>
        <v>-678</v>
      </c>
      <c r="G166" s="240">
        <f>+Inputs!$D$3</f>
        <v>0.37951000000000001</v>
      </c>
      <c r="I166" s="241">
        <f t="shared" si="48"/>
        <v>4049</v>
      </c>
      <c r="K166" s="241">
        <f t="shared" si="44"/>
        <v>17</v>
      </c>
      <c r="L166" s="241">
        <f t="shared" si="49"/>
        <v>3371</v>
      </c>
      <c r="M166" s="241">
        <f t="shared" si="45"/>
        <v>6.45167</v>
      </c>
      <c r="N166" s="241">
        <f t="shared" si="46"/>
        <v>6.45167</v>
      </c>
      <c r="O166" s="241">
        <f t="shared" si="50"/>
        <v>-257.27983000000745</v>
      </c>
      <c r="P166" s="241">
        <f t="shared" si="51"/>
        <v>257.27983000000745</v>
      </c>
      <c r="Q166" s="242"/>
      <c r="R166" s="242"/>
      <c r="S166" s="242"/>
    </row>
    <row r="167" spans="1:19" s="237" customFormat="1">
      <c r="A167" s="243">
        <v>40817</v>
      </c>
      <c r="C167" s="238">
        <v>159</v>
      </c>
      <c r="D167" s="239">
        <f t="shared" si="52"/>
        <v>17</v>
      </c>
      <c r="E167" s="239">
        <f t="shared" si="47"/>
        <v>3388</v>
      </c>
      <c r="F167" s="239">
        <f t="shared" si="43"/>
        <v>-661</v>
      </c>
      <c r="G167" s="240">
        <f>+Inputs!$D$3</f>
        <v>0.37951000000000001</v>
      </c>
      <c r="I167" s="241">
        <f t="shared" si="48"/>
        <v>4049</v>
      </c>
      <c r="K167" s="241">
        <f t="shared" si="44"/>
        <v>17</v>
      </c>
      <c r="L167" s="241">
        <f t="shared" si="49"/>
        <v>3388</v>
      </c>
      <c r="M167" s="241">
        <f t="shared" si="45"/>
        <v>6.45167</v>
      </c>
      <c r="N167" s="241">
        <f t="shared" si="46"/>
        <v>6.45167</v>
      </c>
      <c r="O167" s="241">
        <f t="shared" si="50"/>
        <v>-250.82816000000744</v>
      </c>
      <c r="P167" s="241">
        <f t="shared" si="51"/>
        <v>250.82816000000744</v>
      </c>
      <c r="Q167" s="242"/>
      <c r="R167" s="242"/>
      <c r="S167" s="242"/>
    </row>
    <row r="168" spans="1:19" s="237" customFormat="1">
      <c r="A168" s="236">
        <v>40848</v>
      </c>
      <c r="C168" s="238">
        <v>160</v>
      </c>
      <c r="D168" s="239">
        <f t="shared" si="52"/>
        <v>17</v>
      </c>
      <c r="E168" s="239">
        <f t="shared" si="47"/>
        <v>3405</v>
      </c>
      <c r="F168" s="239">
        <f t="shared" si="43"/>
        <v>-644</v>
      </c>
      <c r="G168" s="240">
        <f>+Inputs!$D$3</f>
        <v>0.37951000000000001</v>
      </c>
      <c r="I168" s="241">
        <f t="shared" si="48"/>
        <v>4049</v>
      </c>
      <c r="K168" s="241">
        <f t="shared" si="44"/>
        <v>17</v>
      </c>
      <c r="L168" s="241">
        <f t="shared" si="49"/>
        <v>3405</v>
      </c>
      <c r="M168" s="241">
        <f t="shared" si="45"/>
        <v>6.45167</v>
      </c>
      <c r="N168" s="241">
        <f t="shared" si="46"/>
        <v>6.45167</v>
      </c>
      <c r="O168" s="241">
        <f t="shared" si="50"/>
        <v>-244.37649000000744</v>
      </c>
      <c r="P168" s="241">
        <f t="shared" si="51"/>
        <v>244.37649000000744</v>
      </c>
      <c r="Q168" s="242"/>
      <c r="R168" s="242"/>
      <c r="S168" s="242"/>
    </row>
    <row r="169" spans="1:19" s="237" customFormat="1">
      <c r="A169" s="243">
        <v>40878</v>
      </c>
      <c r="C169" s="238">
        <v>161</v>
      </c>
      <c r="D169" s="239">
        <f t="shared" si="52"/>
        <v>17</v>
      </c>
      <c r="E169" s="239">
        <f t="shared" si="47"/>
        <v>3422</v>
      </c>
      <c r="F169" s="239">
        <f t="shared" ref="F169:F188" si="53">$B$9+E169</f>
        <v>-627</v>
      </c>
      <c r="G169" s="240">
        <f>+Inputs!$D$3</f>
        <v>0.37951000000000001</v>
      </c>
      <c r="I169" s="241">
        <f t="shared" si="48"/>
        <v>4049</v>
      </c>
      <c r="K169" s="241">
        <f t="shared" ref="K169:K188" si="54">D169</f>
        <v>17</v>
      </c>
      <c r="L169" s="241">
        <f t="shared" si="49"/>
        <v>3422</v>
      </c>
      <c r="M169" s="241">
        <f t="shared" ref="M169:M188" si="55">K169*G169</f>
        <v>6.45167</v>
      </c>
      <c r="N169" s="241">
        <f t="shared" ref="N169:N188" si="56">M169-J169</f>
        <v>6.45167</v>
      </c>
      <c r="O169" s="241">
        <f t="shared" si="50"/>
        <v>-237.92482000000743</v>
      </c>
      <c r="P169" s="241">
        <f t="shared" si="51"/>
        <v>237.92482000000743</v>
      </c>
      <c r="Q169" s="242"/>
      <c r="R169" s="242"/>
      <c r="S169" s="242"/>
    </row>
    <row r="170" spans="1:19" s="237" customFormat="1">
      <c r="A170" s="236">
        <v>40909</v>
      </c>
      <c r="C170" s="238">
        <v>162</v>
      </c>
      <c r="D170" s="239">
        <f t="shared" si="52"/>
        <v>17</v>
      </c>
      <c r="E170" s="239">
        <f t="shared" ref="E170:E188" si="57">+E169+D170</f>
        <v>3439</v>
      </c>
      <c r="F170" s="239">
        <f t="shared" si="53"/>
        <v>-610</v>
      </c>
      <c r="G170" s="240">
        <f>+Inputs!$D$3</f>
        <v>0.37951000000000001</v>
      </c>
      <c r="I170" s="241">
        <f t="shared" ref="I170:I188" si="58">+I169+H170</f>
        <v>4049</v>
      </c>
      <c r="K170" s="241">
        <f t="shared" si="54"/>
        <v>17</v>
      </c>
      <c r="L170" s="241">
        <f t="shared" ref="L170:L188" si="59">+L169+K170</f>
        <v>3439</v>
      </c>
      <c r="M170" s="241">
        <f t="shared" si="55"/>
        <v>6.45167</v>
      </c>
      <c r="N170" s="241">
        <f t="shared" si="56"/>
        <v>6.45167</v>
      </c>
      <c r="O170" s="241">
        <f t="shared" ref="O170:O188" si="60">+O169+N170</f>
        <v>-231.47315000000742</v>
      </c>
      <c r="P170" s="241">
        <f t="shared" ref="P170:P188" si="61">P169-N170</f>
        <v>231.47315000000742</v>
      </c>
      <c r="Q170" s="242"/>
      <c r="R170" s="242"/>
      <c r="S170" s="242"/>
    </row>
    <row r="171" spans="1:19" s="237" customFormat="1">
      <c r="A171" s="243">
        <v>40940</v>
      </c>
      <c r="C171" s="238">
        <v>163</v>
      </c>
      <c r="D171" s="239">
        <f t="shared" si="52"/>
        <v>17</v>
      </c>
      <c r="E171" s="239">
        <f t="shared" si="57"/>
        <v>3456</v>
      </c>
      <c r="F171" s="239">
        <f t="shared" si="53"/>
        <v>-593</v>
      </c>
      <c r="G171" s="240">
        <f>+Inputs!$D$3</f>
        <v>0.37951000000000001</v>
      </c>
      <c r="I171" s="241">
        <f t="shared" si="58"/>
        <v>4049</v>
      </c>
      <c r="K171" s="241">
        <f t="shared" si="54"/>
        <v>17</v>
      </c>
      <c r="L171" s="241">
        <f t="shared" si="59"/>
        <v>3456</v>
      </c>
      <c r="M171" s="241">
        <f t="shared" si="55"/>
        <v>6.45167</v>
      </c>
      <c r="N171" s="241">
        <f t="shared" si="56"/>
        <v>6.45167</v>
      </c>
      <c r="O171" s="241">
        <f t="shared" si="60"/>
        <v>-225.02148000000741</v>
      </c>
      <c r="P171" s="241">
        <f t="shared" si="61"/>
        <v>225.02148000000741</v>
      </c>
      <c r="Q171" s="242"/>
      <c r="R171" s="242"/>
      <c r="S171" s="242"/>
    </row>
    <row r="172" spans="1:19" s="237" customFormat="1">
      <c r="A172" s="236">
        <v>40969</v>
      </c>
      <c r="C172" s="238">
        <v>164</v>
      </c>
      <c r="D172" s="239">
        <f t="shared" si="52"/>
        <v>17</v>
      </c>
      <c r="E172" s="239">
        <f t="shared" si="57"/>
        <v>3473</v>
      </c>
      <c r="F172" s="239">
        <f t="shared" si="53"/>
        <v>-576</v>
      </c>
      <c r="G172" s="240">
        <f>+Inputs!$D$3</f>
        <v>0.37951000000000001</v>
      </c>
      <c r="I172" s="241">
        <f t="shared" si="58"/>
        <v>4049</v>
      </c>
      <c r="K172" s="241">
        <f t="shared" si="54"/>
        <v>17</v>
      </c>
      <c r="L172" s="241">
        <f t="shared" si="59"/>
        <v>3473</v>
      </c>
      <c r="M172" s="241">
        <f t="shared" si="55"/>
        <v>6.45167</v>
      </c>
      <c r="N172" s="241">
        <f t="shared" si="56"/>
        <v>6.45167</v>
      </c>
      <c r="O172" s="241">
        <f t="shared" si="60"/>
        <v>-218.56981000000741</v>
      </c>
      <c r="P172" s="241">
        <f t="shared" si="61"/>
        <v>218.56981000000741</v>
      </c>
      <c r="Q172" s="242"/>
      <c r="R172" s="242"/>
      <c r="S172" s="242"/>
    </row>
    <row r="173" spans="1:19" s="237" customFormat="1">
      <c r="A173" s="243">
        <v>41000</v>
      </c>
      <c r="C173" s="238">
        <v>165</v>
      </c>
      <c r="D173" s="239">
        <f t="shared" si="52"/>
        <v>17</v>
      </c>
      <c r="E173" s="239">
        <f t="shared" si="57"/>
        <v>3490</v>
      </c>
      <c r="F173" s="239">
        <f t="shared" si="53"/>
        <v>-559</v>
      </c>
      <c r="G173" s="240">
        <f>+Inputs!$D$3</f>
        <v>0.37951000000000001</v>
      </c>
      <c r="I173" s="241">
        <f t="shared" si="58"/>
        <v>4049</v>
      </c>
      <c r="K173" s="241">
        <f t="shared" si="54"/>
        <v>17</v>
      </c>
      <c r="L173" s="241">
        <f t="shared" si="59"/>
        <v>3490</v>
      </c>
      <c r="M173" s="241">
        <f t="shared" si="55"/>
        <v>6.45167</v>
      </c>
      <c r="N173" s="241">
        <f t="shared" si="56"/>
        <v>6.45167</v>
      </c>
      <c r="O173" s="241">
        <f t="shared" si="60"/>
        <v>-212.1181400000074</v>
      </c>
      <c r="P173" s="241">
        <f t="shared" si="61"/>
        <v>212.1181400000074</v>
      </c>
      <c r="Q173" s="242"/>
      <c r="R173" s="242"/>
      <c r="S173" s="242"/>
    </row>
    <row r="174" spans="1:19" s="237" customFormat="1">
      <c r="A174" s="236">
        <v>41030</v>
      </c>
      <c r="C174" s="238">
        <v>166</v>
      </c>
      <c r="D174" s="239">
        <f t="shared" si="52"/>
        <v>17</v>
      </c>
      <c r="E174" s="239">
        <f t="shared" si="57"/>
        <v>3507</v>
      </c>
      <c r="F174" s="239">
        <f t="shared" si="53"/>
        <v>-542</v>
      </c>
      <c r="G174" s="240">
        <f>+Inputs!$D$3</f>
        <v>0.37951000000000001</v>
      </c>
      <c r="I174" s="241">
        <f t="shared" si="58"/>
        <v>4049</v>
      </c>
      <c r="K174" s="241">
        <f t="shared" si="54"/>
        <v>17</v>
      </c>
      <c r="L174" s="241">
        <f t="shared" si="59"/>
        <v>3507</v>
      </c>
      <c r="M174" s="241">
        <f t="shared" si="55"/>
        <v>6.45167</v>
      </c>
      <c r="N174" s="241">
        <f t="shared" si="56"/>
        <v>6.45167</v>
      </c>
      <c r="O174" s="241">
        <f t="shared" si="60"/>
        <v>-205.66647000000739</v>
      </c>
      <c r="P174" s="241">
        <f t="shared" si="61"/>
        <v>205.66647000000739</v>
      </c>
      <c r="Q174" s="242"/>
      <c r="R174" s="242"/>
      <c r="S174" s="242"/>
    </row>
    <row r="175" spans="1:19" s="237" customFormat="1">
      <c r="A175" s="243">
        <v>41061</v>
      </c>
      <c r="C175" s="238">
        <v>167</v>
      </c>
      <c r="D175" s="239">
        <f t="shared" si="52"/>
        <v>17</v>
      </c>
      <c r="E175" s="239">
        <f t="shared" si="57"/>
        <v>3524</v>
      </c>
      <c r="F175" s="239">
        <f t="shared" si="53"/>
        <v>-525</v>
      </c>
      <c r="G175" s="240">
        <f>+Inputs!$D$3</f>
        <v>0.37951000000000001</v>
      </c>
      <c r="I175" s="241">
        <f t="shared" si="58"/>
        <v>4049</v>
      </c>
      <c r="K175" s="241">
        <f t="shared" si="54"/>
        <v>17</v>
      </c>
      <c r="L175" s="241">
        <f t="shared" si="59"/>
        <v>3524</v>
      </c>
      <c r="M175" s="241">
        <f t="shared" si="55"/>
        <v>6.45167</v>
      </c>
      <c r="N175" s="241">
        <f t="shared" si="56"/>
        <v>6.45167</v>
      </c>
      <c r="O175" s="241">
        <f t="shared" si="60"/>
        <v>-199.21480000000739</v>
      </c>
      <c r="P175" s="241">
        <f t="shared" si="61"/>
        <v>199.21480000000739</v>
      </c>
      <c r="Q175" s="242"/>
      <c r="R175" s="242"/>
      <c r="S175" s="242"/>
    </row>
    <row r="176" spans="1:19" s="237" customFormat="1">
      <c r="A176" s="236">
        <v>41091</v>
      </c>
      <c r="C176" s="238">
        <v>168</v>
      </c>
      <c r="D176" s="239">
        <f t="shared" si="52"/>
        <v>17</v>
      </c>
      <c r="E176" s="239">
        <f t="shared" si="57"/>
        <v>3541</v>
      </c>
      <c r="F176" s="239">
        <f t="shared" si="53"/>
        <v>-508</v>
      </c>
      <c r="G176" s="240">
        <f>+Inputs!$D$3</f>
        <v>0.37951000000000001</v>
      </c>
      <c r="I176" s="241">
        <f t="shared" si="58"/>
        <v>4049</v>
      </c>
      <c r="K176" s="241">
        <f t="shared" si="54"/>
        <v>17</v>
      </c>
      <c r="L176" s="241">
        <f t="shared" si="59"/>
        <v>3541</v>
      </c>
      <c r="M176" s="241">
        <f t="shared" si="55"/>
        <v>6.45167</v>
      </c>
      <c r="N176" s="241">
        <f t="shared" si="56"/>
        <v>6.45167</v>
      </c>
      <c r="O176" s="241">
        <f t="shared" si="60"/>
        <v>-192.76313000000738</v>
      </c>
      <c r="P176" s="241">
        <f t="shared" si="61"/>
        <v>192.76313000000738</v>
      </c>
      <c r="Q176" s="242"/>
      <c r="R176" s="242"/>
      <c r="S176" s="242"/>
    </row>
    <row r="177" spans="1:19" s="237" customFormat="1">
      <c r="A177" s="243">
        <v>41122</v>
      </c>
      <c r="C177" s="238">
        <v>169</v>
      </c>
      <c r="D177" s="239">
        <f t="shared" si="52"/>
        <v>17</v>
      </c>
      <c r="E177" s="239">
        <f t="shared" si="57"/>
        <v>3558</v>
      </c>
      <c r="F177" s="239">
        <f t="shared" si="53"/>
        <v>-491</v>
      </c>
      <c r="G177" s="240">
        <f>+Inputs!$D$3</f>
        <v>0.37951000000000001</v>
      </c>
      <c r="I177" s="241">
        <f t="shared" si="58"/>
        <v>4049</v>
      </c>
      <c r="K177" s="241">
        <f t="shared" si="54"/>
        <v>17</v>
      </c>
      <c r="L177" s="241">
        <f t="shared" si="59"/>
        <v>3558</v>
      </c>
      <c r="M177" s="241">
        <f t="shared" si="55"/>
        <v>6.45167</v>
      </c>
      <c r="N177" s="241">
        <f t="shared" si="56"/>
        <v>6.45167</v>
      </c>
      <c r="O177" s="241">
        <f t="shared" si="60"/>
        <v>-186.31146000000737</v>
      </c>
      <c r="P177" s="241">
        <f t="shared" si="61"/>
        <v>186.31146000000737</v>
      </c>
      <c r="Q177" s="242"/>
      <c r="R177" s="242"/>
      <c r="S177" s="242"/>
    </row>
    <row r="178" spans="1:19" s="237" customFormat="1">
      <c r="A178" s="236">
        <v>41153</v>
      </c>
      <c r="C178" s="238">
        <v>170</v>
      </c>
      <c r="D178" s="239">
        <f t="shared" si="52"/>
        <v>17</v>
      </c>
      <c r="E178" s="239">
        <f t="shared" si="57"/>
        <v>3575</v>
      </c>
      <c r="F178" s="239">
        <f t="shared" si="53"/>
        <v>-474</v>
      </c>
      <c r="G178" s="240">
        <f>+Inputs!$D$3</f>
        <v>0.37951000000000001</v>
      </c>
      <c r="I178" s="241">
        <f t="shared" si="58"/>
        <v>4049</v>
      </c>
      <c r="K178" s="241">
        <f t="shared" si="54"/>
        <v>17</v>
      </c>
      <c r="L178" s="241">
        <f t="shared" si="59"/>
        <v>3575</v>
      </c>
      <c r="M178" s="241">
        <f t="shared" si="55"/>
        <v>6.45167</v>
      </c>
      <c r="N178" s="241">
        <f t="shared" si="56"/>
        <v>6.45167</v>
      </c>
      <c r="O178" s="241">
        <f t="shared" si="60"/>
        <v>-179.85979000000737</v>
      </c>
      <c r="P178" s="241">
        <f t="shared" si="61"/>
        <v>179.85979000000737</v>
      </c>
      <c r="Q178" s="242"/>
      <c r="R178" s="242"/>
      <c r="S178" s="242"/>
    </row>
    <row r="179" spans="1:19" s="237" customFormat="1">
      <c r="A179" s="243">
        <v>41183</v>
      </c>
      <c r="C179" s="238">
        <v>171</v>
      </c>
      <c r="D179" s="239">
        <f t="shared" si="52"/>
        <v>17</v>
      </c>
      <c r="E179" s="239">
        <f t="shared" si="57"/>
        <v>3592</v>
      </c>
      <c r="F179" s="239">
        <f t="shared" si="53"/>
        <v>-457</v>
      </c>
      <c r="G179" s="240">
        <f>+Inputs!$D$3</f>
        <v>0.37951000000000001</v>
      </c>
      <c r="I179" s="241">
        <f t="shared" si="58"/>
        <v>4049</v>
      </c>
      <c r="K179" s="241">
        <f t="shared" si="54"/>
        <v>17</v>
      </c>
      <c r="L179" s="241">
        <f t="shared" si="59"/>
        <v>3592</v>
      </c>
      <c r="M179" s="241">
        <f t="shared" si="55"/>
        <v>6.45167</v>
      </c>
      <c r="N179" s="241">
        <f t="shared" si="56"/>
        <v>6.45167</v>
      </c>
      <c r="O179" s="241">
        <f t="shared" si="60"/>
        <v>-173.40812000000736</v>
      </c>
      <c r="P179" s="241">
        <f t="shared" si="61"/>
        <v>173.40812000000736</v>
      </c>
      <c r="Q179" s="242"/>
      <c r="R179" s="242"/>
      <c r="S179" s="242"/>
    </row>
    <row r="180" spans="1:19" s="237" customFormat="1">
      <c r="A180" s="236">
        <v>41214</v>
      </c>
      <c r="C180" s="238">
        <v>172</v>
      </c>
      <c r="D180" s="239">
        <f t="shared" si="52"/>
        <v>17</v>
      </c>
      <c r="E180" s="239">
        <f t="shared" si="57"/>
        <v>3609</v>
      </c>
      <c r="F180" s="239">
        <f t="shared" si="53"/>
        <v>-440</v>
      </c>
      <c r="G180" s="240">
        <f>+Inputs!$D$3</f>
        <v>0.37951000000000001</v>
      </c>
      <c r="I180" s="241">
        <f t="shared" si="58"/>
        <v>4049</v>
      </c>
      <c r="K180" s="241">
        <f t="shared" si="54"/>
        <v>17</v>
      </c>
      <c r="L180" s="241">
        <f t="shared" si="59"/>
        <v>3609</v>
      </c>
      <c r="M180" s="241">
        <f t="shared" si="55"/>
        <v>6.45167</v>
      </c>
      <c r="N180" s="241">
        <f t="shared" si="56"/>
        <v>6.45167</v>
      </c>
      <c r="O180" s="241">
        <f t="shared" si="60"/>
        <v>-166.95645000000735</v>
      </c>
      <c r="P180" s="241">
        <f t="shared" si="61"/>
        <v>166.95645000000735</v>
      </c>
      <c r="Q180" s="242"/>
      <c r="R180" s="242"/>
      <c r="S180" s="242"/>
    </row>
    <row r="181" spans="1:19" s="237" customFormat="1">
      <c r="A181" s="243">
        <v>41244</v>
      </c>
      <c r="C181" s="238">
        <v>173</v>
      </c>
      <c r="D181" s="239">
        <f t="shared" si="52"/>
        <v>17</v>
      </c>
      <c r="E181" s="239">
        <f t="shared" si="57"/>
        <v>3626</v>
      </c>
      <c r="F181" s="239">
        <f t="shared" si="53"/>
        <v>-423</v>
      </c>
      <c r="G181" s="240">
        <f>+Inputs!$D$3</f>
        <v>0.37951000000000001</v>
      </c>
      <c r="I181" s="241">
        <f t="shared" si="58"/>
        <v>4049</v>
      </c>
      <c r="K181" s="241">
        <f t="shared" si="54"/>
        <v>17</v>
      </c>
      <c r="L181" s="241">
        <f t="shared" si="59"/>
        <v>3626</v>
      </c>
      <c r="M181" s="241">
        <f t="shared" si="55"/>
        <v>6.45167</v>
      </c>
      <c r="N181" s="241">
        <f t="shared" si="56"/>
        <v>6.45167</v>
      </c>
      <c r="O181" s="241">
        <f t="shared" si="60"/>
        <v>-160.50478000000734</v>
      </c>
      <c r="P181" s="241">
        <f t="shared" si="61"/>
        <v>160.50478000000734</v>
      </c>
      <c r="Q181" s="242"/>
      <c r="R181" s="242"/>
      <c r="S181" s="242"/>
    </row>
    <row r="182" spans="1:19" s="237" customFormat="1">
      <c r="A182" s="236">
        <v>41275</v>
      </c>
      <c r="C182" s="238">
        <v>174</v>
      </c>
      <c r="D182" s="239">
        <f t="shared" si="52"/>
        <v>17</v>
      </c>
      <c r="E182" s="239">
        <f t="shared" si="57"/>
        <v>3643</v>
      </c>
      <c r="F182" s="239">
        <f t="shared" si="53"/>
        <v>-406</v>
      </c>
      <c r="G182" s="240">
        <f>+Inputs!$D$3</f>
        <v>0.37951000000000001</v>
      </c>
      <c r="I182" s="241">
        <f t="shared" si="58"/>
        <v>4049</v>
      </c>
      <c r="K182" s="241">
        <f t="shared" si="54"/>
        <v>17</v>
      </c>
      <c r="L182" s="241">
        <f t="shared" si="59"/>
        <v>3643</v>
      </c>
      <c r="M182" s="241">
        <f t="shared" si="55"/>
        <v>6.45167</v>
      </c>
      <c r="N182" s="241">
        <f t="shared" si="56"/>
        <v>6.45167</v>
      </c>
      <c r="O182" s="241">
        <f t="shared" si="60"/>
        <v>-154.05311000000734</v>
      </c>
      <c r="P182" s="241">
        <f t="shared" si="61"/>
        <v>154.05311000000734</v>
      </c>
      <c r="Q182" s="242"/>
      <c r="R182" s="242"/>
      <c r="S182" s="242"/>
    </row>
    <row r="183" spans="1:19" s="237" customFormat="1">
      <c r="A183" s="243">
        <v>41306</v>
      </c>
      <c r="C183" s="238">
        <v>175</v>
      </c>
      <c r="D183" s="239">
        <f t="shared" si="52"/>
        <v>17</v>
      </c>
      <c r="E183" s="239">
        <f t="shared" si="57"/>
        <v>3660</v>
      </c>
      <c r="F183" s="239">
        <f t="shared" si="53"/>
        <v>-389</v>
      </c>
      <c r="G183" s="240">
        <f>+Inputs!$D$3</f>
        <v>0.37951000000000001</v>
      </c>
      <c r="I183" s="241">
        <f t="shared" si="58"/>
        <v>4049</v>
      </c>
      <c r="K183" s="241">
        <f t="shared" si="54"/>
        <v>17</v>
      </c>
      <c r="L183" s="241">
        <f t="shared" si="59"/>
        <v>3660</v>
      </c>
      <c r="M183" s="241">
        <f t="shared" si="55"/>
        <v>6.45167</v>
      </c>
      <c r="N183" s="241">
        <f t="shared" si="56"/>
        <v>6.45167</v>
      </c>
      <c r="O183" s="241">
        <f t="shared" si="60"/>
        <v>-147.60144000000733</v>
      </c>
      <c r="P183" s="241">
        <f t="shared" si="61"/>
        <v>147.60144000000733</v>
      </c>
      <c r="Q183" s="242"/>
      <c r="R183" s="242"/>
      <c r="S183" s="242"/>
    </row>
    <row r="184" spans="1:19" s="237" customFormat="1">
      <c r="A184" s="236">
        <v>41334</v>
      </c>
      <c r="C184" s="238">
        <v>176</v>
      </c>
      <c r="D184" s="239">
        <f t="shared" si="52"/>
        <v>17</v>
      </c>
      <c r="E184" s="239">
        <f t="shared" si="57"/>
        <v>3677</v>
      </c>
      <c r="F184" s="239">
        <f t="shared" si="53"/>
        <v>-372</v>
      </c>
      <c r="G184" s="240">
        <f>+Inputs!$D$3</f>
        <v>0.37951000000000001</v>
      </c>
      <c r="I184" s="241">
        <f t="shared" si="58"/>
        <v>4049</v>
      </c>
      <c r="K184" s="241">
        <f t="shared" si="54"/>
        <v>17</v>
      </c>
      <c r="L184" s="241">
        <f t="shared" si="59"/>
        <v>3677</v>
      </c>
      <c r="M184" s="241">
        <f t="shared" si="55"/>
        <v>6.45167</v>
      </c>
      <c r="N184" s="241">
        <f t="shared" si="56"/>
        <v>6.45167</v>
      </c>
      <c r="O184" s="241">
        <f t="shared" si="60"/>
        <v>-141.14977000000732</v>
      </c>
      <c r="P184" s="241">
        <f t="shared" si="61"/>
        <v>141.14977000000732</v>
      </c>
      <c r="Q184" s="242"/>
      <c r="R184" s="242"/>
      <c r="S184" s="242"/>
    </row>
    <row r="185" spans="1:19" s="237" customFormat="1">
      <c r="A185" s="243">
        <v>41365</v>
      </c>
      <c r="C185" s="238">
        <v>177</v>
      </c>
      <c r="D185" s="239">
        <f t="shared" si="52"/>
        <v>17</v>
      </c>
      <c r="E185" s="239">
        <f t="shared" si="57"/>
        <v>3694</v>
      </c>
      <c r="F185" s="239">
        <f t="shared" si="53"/>
        <v>-355</v>
      </c>
      <c r="G185" s="240">
        <f>+Inputs!$D$3</f>
        <v>0.37951000000000001</v>
      </c>
      <c r="I185" s="241">
        <f t="shared" si="58"/>
        <v>4049</v>
      </c>
      <c r="K185" s="241">
        <f t="shared" si="54"/>
        <v>17</v>
      </c>
      <c r="L185" s="241">
        <f t="shared" si="59"/>
        <v>3694</v>
      </c>
      <c r="M185" s="241">
        <f t="shared" si="55"/>
        <v>6.45167</v>
      </c>
      <c r="N185" s="241">
        <f t="shared" si="56"/>
        <v>6.45167</v>
      </c>
      <c r="O185" s="241">
        <f t="shared" si="60"/>
        <v>-134.69810000000732</v>
      </c>
      <c r="P185" s="241">
        <f t="shared" si="61"/>
        <v>134.69810000000732</v>
      </c>
      <c r="Q185" s="242"/>
      <c r="R185" s="242"/>
      <c r="S185" s="242"/>
    </row>
    <row r="186" spans="1:19" s="237" customFormat="1">
      <c r="A186" s="236">
        <v>41395</v>
      </c>
      <c r="C186" s="238">
        <v>178</v>
      </c>
      <c r="D186" s="239">
        <f t="shared" si="52"/>
        <v>17</v>
      </c>
      <c r="E186" s="239">
        <f t="shared" si="57"/>
        <v>3711</v>
      </c>
      <c r="F186" s="239">
        <f t="shared" si="53"/>
        <v>-338</v>
      </c>
      <c r="G186" s="240">
        <f>+Inputs!$D$3</f>
        <v>0.37951000000000001</v>
      </c>
      <c r="I186" s="241">
        <f t="shared" si="58"/>
        <v>4049</v>
      </c>
      <c r="K186" s="241">
        <f t="shared" si="54"/>
        <v>17</v>
      </c>
      <c r="L186" s="241">
        <f t="shared" si="59"/>
        <v>3711</v>
      </c>
      <c r="M186" s="241">
        <f t="shared" si="55"/>
        <v>6.45167</v>
      </c>
      <c r="N186" s="241">
        <f t="shared" si="56"/>
        <v>6.45167</v>
      </c>
      <c r="O186" s="241">
        <f t="shared" si="60"/>
        <v>-128.24643000000731</v>
      </c>
      <c r="P186" s="241">
        <f t="shared" si="61"/>
        <v>128.24643000000731</v>
      </c>
      <c r="Q186" s="242"/>
      <c r="R186" s="242"/>
      <c r="S186" s="242"/>
    </row>
    <row r="187" spans="1:19" s="237" customFormat="1">
      <c r="A187" s="243">
        <v>41426</v>
      </c>
      <c r="C187" s="238">
        <v>179</v>
      </c>
      <c r="D187" s="239">
        <f t="shared" si="52"/>
        <v>17</v>
      </c>
      <c r="E187" s="239">
        <f t="shared" si="57"/>
        <v>3728</v>
      </c>
      <c r="F187" s="239">
        <f t="shared" si="53"/>
        <v>-321</v>
      </c>
      <c r="G187" s="240">
        <f>+Inputs!$D$3</f>
        <v>0.37951000000000001</v>
      </c>
      <c r="I187" s="241">
        <f t="shared" si="58"/>
        <v>4049</v>
      </c>
      <c r="K187" s="241">
        <f t="shared" si="54"/>
        <v>17</v>
      </c>
      <c r="L187" s="241">
        <f t="shared" si="59"/>
        <v>3728</v>
      </c>
      <c r="M187" s="241">
        <f t="shared" si="55"/>
        <v>6.45167</v>
      </c>
      <c r="N187" s="241">
        <f t="shared" si="56"/>
        <v>6.45167</v>
      </c>
      <c r="O187" s="241">
        <f t="shared" si="60"/>
        <v>-121.7947600000073</v>
      </c>
      <c r="P187" s="241">
        <f t="shared" si="61"/>
        <v>121.7947600000073</v>
      </c>
      <c r="Q187" s="242"/>
      <c r="R187" s="242"/>
      <c r="S187" s="242"/>
    </row>
    <row r="188" spans="1:19" s="237" customFormat="1">
      <c r="A188" s="236">
        <v>41456</v>
      </c>
      <c r="C188" s="238">
        <v>180</v>
      </c>
      <c r="D188" s="239">
        <f t="shared" si="52"/>
        <v>17</v>
      </c>
      <c r="E188" s="239">
        <f t="shared" si="57"/>
        <v>3745</v>
      </c>
      <c r="F188" s="239">
        <f t="shared" si="53"/>
        <v>-304</v>
      </c>
      <c r="G188" s="240">
        <f>+Inputs!$D$3</f>
        <v>0.37951000000000001</v>
      </c>
      <c r="I188" s="241">
        <f t="shared" si="58"/>
        <v>4049</v>
      </c>
      <c r="K188" s="241">
        <f t="shared" si="54"/>
        <v>17</v>
      </c>
      <c r="L188" s="241">
        <f t="shared" si="59"/>
        <v>3745</v>
      </c>
      <c r="M188" s="241">
        <f t="shared" si="55"/>
        <v>6.45167</v>
      </c>
      <c r="N188" s="241">
        <f t="shared" si="56"/>
        <v>6.45167</v>
      </c>
      <c r="O188" s="241">
        <f t="shared" si="60"/>
        <v>-115.34309000000729</v>
      </c>
      <c r="P188" s="241">
        <f t="shared" si="61"/>
        <v>115.34309000000729</v>
      </c>
      <c r="Q188" s="242"/>
      <c r="R188" s="242"/>
      <c r="S188" s="242"/>
    </row>
    <row r="189" spans="1:19" s="237" customFormat="1">
      <c r="A189" s="243">
        <v>41487</v>
      </c>
      <c r="C189" s="238">
        <v>181</v>
      </c>
      <c r="D189" s="239">
        <f>ROUND(-($F$145/60)*1,0)</f>
        <v>17</v>
      </c>
      <c r="E189" s="239">
        <f t="shared" ref="E189:E206" si="62">+E188+D189</f>
        <v>3762</v>
      </c>
      <c r="F189" s="239">
        <f t="shared" ref="F189:F206" si="63">$B$9+E189</f>
        <v>-287</v>
      </c>
      <c r="G189" s="240">
        <f>+Inputs!$D$3</f>
        <v>0.37951000000000001</v>
      </c>
      <c r="I189" s="241">
        <f t="shared" ref="I189:I206" si="64">+I188+H189</f>
        <v>4049</v>
      </c>
      <c r="K189" s="241">
        <f t="shared" ref="K189:K206" si="65">D189</f>
        <v>17</v>
      </c>
      <c r="L189" s="241">
        <f t="shared" ref="L189:L206" si="66">+L188+K189</f>
        <v>3762</v>
      </c>
      <c r="M189" s="241">
        <f t="shared" ref="M189:M206" si="67">K189*G189</f>
        <v>6.45167</v>
      </c>
      <c r="N189" s="241">
        <f t="shared" ref="N189:N206" si="68">M189-J189</f>
        <v>6.45167</v>
      </c>
      <c r="O189" s="241">
        <f t="shared" ref="O189:O206" si="69">+O188+N189</f>
        <v>-108.89142000000729</v>
      </c>
      <c r="P189" s="241">
        <f t="shared" ref="P189:P206" si="70">P188-N189</f>
        <v>108.89142000000729</v>
      </c>
      <c r="Q189" s="242"/>
      <c r="R189" s="242"/>
      <c r="S189" s="242"/>
    </row>
    <row r="190" spans="1:19" s="237" customFormat="1">
      <c r="A190" s="236">
        <v>41518</v>
      </c>
      <c r="C190" s="238">
        <v>182</v>
      </c>
      <c r="D190" s="239">
        <f t="shared" si="52"/>
        <v>17</v>
      </c>
      <c r="E190" s="239">
        <f t="shared" si="62"/>
        <v>3779</v>
      </c>
      <c r="F190" s="239">
        <f t="shared" si="63"/>
        <v>-270</v>
      </c>
      <c r="G190" s="240">
        <f>+Inputs!$D$3</f>
        <v>0.37951000000000001</v>
      </c>
      <c r="I190" s="241">
        <f t="shared" si="64"/>
        <v>4049</v>
      </c>
      <c r="K190" s="241">
        <f t="shared" si="65"/>
        <v>17</v>
      </c>
      <c r="L190" s="241">
        <f t="shared" si="66"/>
        <v>3779</v>
      </c>
      <c r="M190" s="241">
        <f t="shared" si="67"/>
        <v>6.45167</v>
      </c>
      <c r="N190" s="241">
        <f t="shared" si="68"/>
        <v>6.45167</v>
      </c>
      <c r="O190" s="241">
        <f t="shared" si="69"/>
        <v>-102.43975000000728</v>
      </c>
      <c r="P190" s="241">
        <f t="shared" si="70"/>
        <v>102.43975000000728</v>
      </c>
      <c r="Q190" s="242"/>
      <c r="R190" s="242"/>
      <c r="S190" s="242"/>
    </row>
    <row r="191" spans="1:19" s="237" customFormat="1">
      <c r="A191" s="243">
        <v>41548</v>
      </c>
      <c r="C191" s="238">
        <v>183</v>
      </c>
      <c r="D191" s="239">
        <f t="shared" si="52"/>
        <v>17</v>
      </c>
      <c r="E191" s="239">
        <f t="shared" si="62"/>
        <v>3796</v>
      </c>
      <c r="F191" s="239">
        <f t="shared" si="63"/>
        <v>-253</v>
      </c>
      <c r="G191" s="240">
        <f>+Inputs!$D$3</f>
        <v>0.37951000000000001</v>
      </c>
      <c r="I191" s="241">
        <f t="shared" si="64"/>
        <v>4049</v>
      </c>
      <c r="K191" s="241">
        <f t="shared" si="65"/>
        <v>17</v>
      </c>
      <c r="L191" s="241">
        <f t="shared" si="66"/>
        <v>3796</v>
      </c>
      <c r="M191" s="241">
        <f t="shared" si="67"/>
        <v>6.45167</v>
      </c>
      <c r="N191" s="241">
        <f t="shared" si="68"/>
        <v>6.45167</v>
      </c>
      <c r="O191" s="241">
        <f t="shared" si="69"/>
        <v>-95.988080000007272</v>
      </c>
      <c r="P191" s="241">
        <f t="shared" si="70"/>
        <v>95.988080000007272</v>
      </c>
      <c r="Q191" s="242"/>
      <c r="R191" s="242"/>
      <c r="S191" s="242"/>
    </row>
    <row r="192" spans="1:19" s="237" customFormat="1">
      <c r="A192" s="236">
        <v>41579</v>
      </c>
      <c r="C192" s="238">
        <v>184</v>
      </c>
      <c r="D192" s="239">
        <f t="shared" si="52"/>
        <v>17</v>
      </c>
      <c r="E192" s="239">
        <f t="shared" si="62"/>
        <v>3813</v>
      </c>
      <c r="F192" s="239">
        <f t="shared" si="63"/>
        <v>-236</v>
      </c>
      <c r="G192" s="240">
        <f>+Inputs!$D$3</f>
        <v>0.37951000000000001</v>
      </c>
      <c r="I192" s="241">
        <f t="shared" si="64"/>
        <v>4049</v>
      </c>
      <c r="K192" s="241">
        <f t="shared" si="65"/>
        <v>17</v>
      </c>
      <c r="L192" s="241">
        <f t="shared" si="66"/>
        <v>3813</v>
      </c>
      <c r="M192" s="241">
        <f t="shared" si="67"/>
        <v>6.45167</v>
      </c>
      <c r="N192" s="241">
        <f t="shared" si="68"/>
        <v>6.45167</v>
      </c>
      <c r="O192" s="241">
        <f t="shared" si="69"/>
        <v>-89.536410000007265</v>
      </c>
      <c r="P192" s="241">
        <f t="shared" si="70"/>
        <v>89.536410000007265</v>
      </c>
      <c r="Q192" s="242"/>
      <c r="R192" s="242"/>
      <c r="S192" s="242"/>
    </row>
    <row r="193" spans="1:19" s="237" customFormat="1">
      <c r="A193" s="243">
        <v>41609</v>
      </c>
      <c r="C193" s="238">
        <v>185</v>
      </c>
      <c r="D193" s="239">
        <f t="shared" si="52"/>
        <v>17</v>
      </c>
      <c r="E193" s="239">
        <f t="shared" si="62"/>
        <v>3830</v>
      </c>
      <c r="F193" s="239">
        <f t="shared" si="63"/>
        <v>-219</v>
      </c>
      <c r="G193" s="240">
        <f>+Inputs!$D$3</f>
        <v>0.37951000000000001</v>
      </c>
      <c r="I193" s="241">
        <f t="shared" si="64"/>
        <v>4049</v>
      </c>
      <c r="K193" s="241">
        <f t="shared" si="65"/>
        <v>17</v>
      </c>
      <c r="L193" s="241">
        <f t="shared" si="66"/>
        <v>3830</v>
      </c>
      <c r="M193" s="241">
        <f t="shared" si="67"/>
        <v>6.45167</v>
      </c>
      <c r="N193" s="241">
        <f t="shared" si="68"/>
        <v>6.45167</v>
      </c>
      <c r="O193" s="241">
        <f t="shared" si="69"/>
        <v>-83.084740000007258</v>
      </c>
      <c r="P193" s="241">
        <f t="shared" si="70"/>
        <v>83.084740000007258</v>
      </c>
      <c r="Q193" s="242"/>
      <c r="R193" s="242"/>
      <c r="S193" s="242"/>
    </row>
    <row r="194" spans="1:19" s="237" customFormat="1">
      <c r="A194" s="236">
        <v>41640</v>
      </c>
      <c r="C194" s="238">
        <v>186</v>
      </c>
      <c r="D194" s="239">
        <f t="shared" si="52"/>
        <v>17</v>
      </c>
      <c r="E194" s="239">
        <f t="shared" si="62"/>
        <v>3847</v>
      </c>
      <c r="F194" s="239">
        <f t="shared" si="63"/>
        <v>-202</v>
      </c>
      <c r="G194" s="240">
        <f>+Inputs!$D$3</f>
        <v>0.37951000000000001</v>
      </c>
      <c r="I194" s="241">
        <f t="shared" si="64"/>
        <v>4049</v>
      </c>
      <c r="K194" s="241">
        <f t="shared" si="65"/>
        <v>17</v>
      </c>
      <c r="L194" s="241">
        <f t="shared" si="66"/>
        <v>3847</v>
      </c>
      <c r="M194" s="241">
        <f t="shared" si="67"/>
        <v>6.45167</v>
      </c>
      <c r="N194" s="241">
        <f t="shared" si="68"/>
        <v>6.45167</v>
      </c>
      <c r="O194" s="241">
        <f t="shared" si="69"/>
        <v>-76.633070000007251</v>
      </c>
      <c r="P194" s="241">
        <f t="shared" si="70"/>
        <v>76.633070000007251</v>
      </c>
      <c r="Q194" s="242"/>
      <c r="R194" s="242"/>
      <c r="S194" s="242"/>
    </row>
    <row r="195" spans="1:19" s="237" customFormat="1">
      <c r="A195" s="243">
        <v>41671</v>
      </c>
      <c r="C195" s="238">
        <v>187</v>
      </c>
      <c r="D195" s="239">
        <f t="shared" si="52"/>
        <v>17</v>
      </c>
      <c r="E195" s="239">
        <f t="shared" si="62"/>
        <v>3864</v>
      </c>
      <c r="F195" s="239">
        <f t="shared" si="63"/>
        <v>-185</v>
      </c>
      <c r="G195" s="240">
        <f>+Inputs!$D$3</f>
        <v>0.37951000000000001</v>
      </c>
      <c r="I195" s="241">
        <f t="shared" si="64"/>
        <v>4049</v>
      </c>
      <c r="K195" s="241">
        <f t="shared" si="65"/>
        <v>17</v>
      </c>
      <c r="L195" s="241">
        <f t="shared" si="66"/>
        <v>3864</v>
      </c>
      <c r="M195" s="241">
        <f t="shared" si="67"/>
        <v>6.45167</v>
      </c>
      <c r="N195" s="241">
        <f t="shared" si="68"/>
        <v>6.45167</v>
      </c>
      <c r="O195" s="241">
        <f t="shared" si="69"/>
        <v>-70.181400000007244</v>
      </c>
      <c r="P195" s="241">
        <f t="shared" si="70"/>
        <v>70.181400000007244</v>
      </c>
      <c r="Q195" s="242"/>
      <c r="R195" s="242"/>
      <c r="S195" s="242"/>
    </row>
    <row r="196" spans="1:19" s="237" customFormat="1">
      <c r="A196" s="236">
        <v>41699</v>
      </c>
      <c r="C196" s="238">
        <v>188</v>
      </c>
      <c r="D196" s="239">
        <f t="shared" si="52"/>
        <v>17</v>
      </c>
      <c r="E196" s="239">
        <f t="shared" si="62"/>
        <v>3881</v>
      </c>
      <c r="F196" s="239">
        <f t="shared" si="63"/>
        <v>-168</v>
      </c>
      <c r="G196" s="240">
        <f>+Inputs!$D$3</f>
        <v>0.37951000000000001</v>
      </c>
      <c r="I196" s="241">
        <f t="shared" si="64"/>
        <v>4049</v>
      </c>
      <c r="K196" s="241">
        <f t="shared" si="65"/>
        <v>17</v>
      </c>
      <c r="L196" s="241">
        <f t="shared" si="66"/>
        <v>3881</v>
      </c>
      <c r="M196" s="241">
        <f t="shared" si="67"/>
        <v>6.45167</v>
      </c>
      <c r="N196" s="241">
        <f t="shared" si="68"/>
        <v>6.45167</v>
      </c>
      <c r="O196" s="241">
        <f t="shared" si="69"/>
        <v>-63.729730000007244</v>
      </c>
      <c r="P196" s="241">
        <f t="shared" si="70"/>
        <v>63.729730000007244</v>
      </c>
      <c r="Q196" s="242"/>
      <c r="R196" s="242"/>
      <c r="S196" s="242"/>
    </row>
    <row r="197" spans="1:19" s="237" customFormat="1">
      <c r="A197" s="243">
        <v>41730</v>
      </c>
      <c r="C197" s="238">
        <v>189</v>
      </c>
      <c r="D197" s="239">
        <f t="shared" si="52"/>
        <v>17</v>
      </c>
      <c r="E197" s="239">
        <f t="shared" si="62"/>
        <v>3898</v>
      </c>
      <c r="F197" s="239">
        <f t="shared" si="63"/>
        <v>-151</v>
      </c>
      <c r="G197" s="240">
        <f>+Inputs!$D$3</f>
        <v>0.37951000000000001</v>
      </c>
      <c r="I197" s="241">
        <f t="shared" si="64"/>
        <v>4049</v>
      </c>
      <c r="K197" s="241">
        <f t="shared" si="65"/>
        <v>17</v>
      </c>
      <c r="L197" s="241">
        <f t="shared" si="66"/>
        <v>3898</v>
      </c>
      <c r="M197" s="241">
        <f t="shared" si="67"/>
        <v>6.45167</v>
      </c>
      <c r="N197" s="241">
        <f t="shared" si="68"/>
        <v>6.45167</v>
      </c>
      <c r="O197" s="241">
        <f t="shared" si="69"/>
        <v>-57.278060000007244</v>
      </c>
      <c r="P197" s="241">
        <f t="shared" si="70"/>
        <v>57.278060000007244</v>
      </c>
      <c r="Q197" s="242"/>
      <c r="R197" s="242"/>
      <c r="S197" s="242"/>
    </row>
    <row r="198" spans="1:19" s="237" customFormat="1">
      <c r="A198" s="236">
        <v>41760</v>
      </c>
      <c r="C198" s="238">
        <v>190</v>
      </c>
      <c r="D198" s="239">
        <f t="shared" si="52"/>
        <v>17</v>
      </c>
      <c r="E198" s="239">
        <f t="shared" si="62"/>
        <v>3915</v>
      </c>
      <c r="F198" s="239">
        <f t="shared" si="63"/>
        <v>-134</v>
      </c>
      <c r="G198" s="240">
        <f>+Inputs!$D$3</f>
        <v>0.37951000000000001</v>
      </c>
      <c r="I198" s="241">
        <f t="shared" si="64"/>
        <v>4049</v>
      </c>
      <c r="K198" s="241">
        <f t="shared" si="65"/>
        <v>17</v>
      </c>
      <c r="L198" s="241">
        <f t="shared" si="66"/>
        <v>3915</v>
      </c>
      <c r="M198" s="241">
        <f t="shared" si="67"/>
        <v>6.45167</v>
      </c>
      <c r="N198" s="241">
        <f t="shared" si="68"/>
        <v>6.45167</v>
      </c>
      <c r="O198" s="241">
        <f t="shared" si="69"/>
        <v>-50.826390000007244</v>
      </c>
      <c r="P198" s="241">
        <f t="shared" si="70"/>
        <v>50.826390000007244</v>
      </c>
      <c r="Q198" s="242"/>
      <c r="R198" s="242"/>
      <c r="S198" s="242"/>
    </row>
    <row r="199" spans="1:19" s="237" customFormat="1">
      <c r="A199" s="243">
        <v>41791</v>
      </c>
      <c r="C199" s="238">
        <v>191</v>
      </c>
      <c r="D199" s="239">
        <f t="shared" si="52"/>
        <v>17</v>
      </c>
      <c r="E199" s="239">
        <f t="shared" si="62"/>
        <v>3932</v>
      </c>
      <c r="F199" s="239">
        <f t="shared" si="63"/>
        <v>-117</v>
      </c>
      <c r="G199" s="240">
        <f>+Inputs!$D$3</f>
        <v>0.37951000000000001</v>
      </c>
      <c r="I199" s="241">
        <f t="shared" si="64"/>
        <v>4049</v>
      </c>
      <c r="K199" s="241">
        <f t="shared" si="65"/>
        <v>17</v>
      </c>
      <c r="L199" s="241">
        <f t="shared" si="66"/>
        <v>3932</v>
      </c>
      <c r="M199" s="241">
        <f t="shared" si="67"/>
        <v>6.45167</v>
      </c>
      <c r="N199" s="241">
        <f t="shared" si="68"/>
        <v>6.45167</v>
      </c>
      <c r="O199" s="241">
        <f t="shared" si="69"/>
        <v>-44.374720000007244</v>
      </c>
      <c r="P199" s="241">
        <f t="shared" si="70"/>
        <v>44.374720000007244</v>
      </c>
      <c r="Q199" s="242"/>
      <c r="R199" s="242"/>
      <c r="S199" s="242"/>
    </row>
    <row r="200" spans="1:19" s="237" customFormat="1">
      <c r="A200" s="236">
        <v>41821</v>
      </c>
      <c r="C200" s="238">
        <v>192</v>
      </c>
      <c r="D200" s="239">
        <f t="shared" si="52"/>
        <v>17</v>
      </c>
      <c r="E200" s="239">
        <f t="shared" si="62"/>
        <v>3949</v>
      </c>
      <c r="F200" s="239">
        <f t="shared" si="63"/>
        <v>-100</v>
      </c>
      <c r="G200" s="240">
        <f>+Inputs!$D$3</f>
        <v>0.37951000000000001</v>
      </c>
      <c r="I200" s="241">
        <f t="shared" si="64"/>
        <v>4049</v>
      </c>
      <c r="K200" s="241">
        <f t="shared" si="65"/>
        <v>17</v>
      </c>
      <c r="L200" s="241">
        <f t="shared" si="66"/>
        <v>3949</v>
      </c>
      <c r="M200" s="241">
        <f t="shared" si="67"/>
        <v>6.45167</v>
      </c>
      <c r="N200" s="241">
        <f t="shared" si="68"/>
        <v>6.45167</v>
      </c>
      <c r="O200" s="241">
        <f t="shared" si="69"/>
        <v>-37.923050000007244</v>
      </c>
      <c r="P200" s="241">
        <f t="shared" si="70"/>
        <v>37.923050000007244</v>
      </c>
      <c r="Q200" s="242"/>
      <c r="R200" s="242"/>
      <c r="S200" s="242"/>
    </row>
    <row r="201" spans="1:19" s="237" customFormat="1">
      <c r="A201" s="243">
        <v>41852</v>
      </c>
      <c r="C201" s="238">
        <v>193</v>
      </c>
      <c r="D201" s="239">
        <f t="shared" si="52"/>
        <v>17</v>
      </c>
      <c r="E201" s="239">
        <f t="shared" si="62"/>
        <v>3966</v>
      </c>
      <c r="F201" s="239">
        <f t="shared" si="63"/>
        <v>-83</v>
      </c>
      <c r="G201" s="240">
        <f>+Inputs!$D$3</f>
        <v>0.37951000000000001</v>
      </c>
      <c r="I201" s="241">
        <f t="shared" si="64"/>
        <v>4049</v>
      </c>
      <c r="K201" s="241">
        <f t="shared" si="65"/>
        <v>17</v>
      </c>
      <c r="L201" s="241">
        <f t="shared" si="66"/>
        <v>3966</v>
      </c>
      <c r="M201" s="241">
        <f t="shared" si="67"/>
        <v>6.45167</v>
      </c>
      <c r="N201" s="241">
        <f t="shared" si="68"/>
        <v>6.45167</v>
      </c>
      <c r="O201" s="241">
        <f t="shared" si="69"/>
        <v>-31.471380000007244</v>
      </c>
      <c r="P201" s="241">
        <f t="shared" si="70"/>
        <v>31.471380000007244</v>
      </c>
      <c r="Q201" s="242"/>
      <c r="R201" s="242"/>
      <c r="S201" s="242"/>
    </row>
    <row r="202" spans="1:19" s="237" customFormat="1">
      <c r="A202" s="236">
        <v>41883</v>
      </c>
      <c r="C202" s="238">
        <v>194</v>
      </c>
      <c r="D202" s="239">
        <f t="shared" si="52"/>
        <v>17</v>
      </c>
      <c r="E202" s="239">
        <f t="shared" si="62"/>
        <v>3983</v>
      </c>
      <c r="F202" s="239">
        <f t="shared" si="63"/>
        <v>-66</v>
      </c>
      <c r="G202" s="240">
        <f>+Inputs!$D$3</f>
        <v>0.37951000000000001</v>
      </c>
      <c r="I202" s="241">
        <f t="shared" si="64"/>
        <v>4049</v>
      </c>
      <c r="K202" s="241">
        <f t="shared" si="65"/>
        <v>17</v>
      </c>
      <c r="L202" s="241">
        <f t="shared" si="66"/>
        <v>3983</v>
      </c>
      <c r="M202" s="241">
        <f t="shared" si="67"/>
        <v>6.45167</v>
      </c>
      <c r="N202" s="241">
        <f t="shared" si="68"/>
        <v>6.45167</v>
      </c>
      <c r="O202" s="241">
        <f t="shared" si="69"/>
        <v>-25.019710000007244</v>
      </c>
      <c r="P202" s="241">
        <f t="shared" si="70"/>
        <v>25.019710000007244</v>
      </c>
      <c r="Q202" s="242"/>
      <c r="R202" s="242"/>
      <c r="S202" s="242"/>
    </row>
    <row r="203" spans="1:19" s="237" customFormat="1">
      <c r="A203" s="243">
        <v>41913</v>
      </c>
      <c r="C203" s="238">
        <v>195</v>
      </c>
      <c r="D203" s="239">
        <f t="shared" si="52"/>
        <v>17</v>
      </c>
      <c r="E203" s="239">
        <f t="shared" si="62"/>
        <v>4000</v>
      </c>
      <c r="F203" s="239">
        <f t="shared" si="63"/>
        <v>-49</v>
      </c>
      <c r="G203" s="240">
        <f>+Inputs!$D$3</f>
        <v>0.37951000000000001</v>
      </c>
      <c r="I203" s="241">
        <f t="shared" si="64"/>
        <v>4049</v>
      </c>
      <c r="K203" s="241">
        <f t="shared" si="65"/>
        <v>17</v>
      </c>
      <c r="L203" s="241">
        <f t="shared" si="66"/>
        <v>4000</v>
      </c>
      <c r="M203" s="241">
        <f t="shared" si="67"/>
        <v>6.45167</v>
      </c>
      <c r="N203" s="241">
        <f t="shared" si="68"/>
        <v>6.45167</v>
      </c>
      <c r="O203" s="241">
        <f t="shared" si="69"/>
        <v>-18.568040000007244</v>
      </c>
      <c r="P203" s="241">
        <f t="shared" si="70"/>
        <v>18.568040000007244</v>
      </c>
      <c r="Q203" s="242"/>
      <c r="R203" s="242"/>
      <c r="S203" s="242"/>
    </row>
    <row r="204" spans="1:19" s="237" customFormat="1">
      <c r="A204" s="236">
        <v>41944</v>
      </c>
      <c r="C204" s="238">
        <v>196</v>
      </c>
      <c r="D204" s="239">
        <f t="shared" si="52"/>
        <v>17</v>
      </c>
      <c r="E204" s="239">
        <f t="shared" si="62"/>
        <v>4017</v>
      </c>
      <c r="F204" s="239">
        <f t="shared" si="63"/>
        <v>-32</v>
      </c>
      <c r="G204" s="240">
        <f>+Inputs!$D$3</f>
        <v>0.37951000000000001</v>
      </c>
      <c r="I204" s="241">
        <f t="shared" si="64"/>
        <v>4049</v>
      </c>
      <c r="K204" s="241">
        <f t="shared" si="65"/>
        <v>17</v>
      </c>
      <c r="L204" s="241">
        <f t="shared" si="66"/>
        <v>4017</v>
      </c>
      <c r="M204" s="241">
        <f t="shared" si="67"/>
        <v>6.45167</v>
      </c>
      <c r="N204" s="241">
        <f t="shared" si="68"/>
        <v>6.45167</v>
      </c>
      <c r="O204" s="241">
        <f t="shared" si="69"/>
        <v>-12.116370000007244</v>
      </c>
      <c r="P204" s="241">
        <f t="shared" si="70"/>
        <v>12.116370000007244</v>
      </c>
      <c r="Q204" s="242"/>
      <c r="R204" s="242"/>
      <c r="S204" s="242"/>
    </row>
    <row r="205" spans="1:19" s="237" customFormat="1">
      <c r="A205" s="243">
        <v>41974</v>
      </c>
      <c r="C205" s="238">
        <v>197</v>
      </c>
      <c r="D205" s="239">
        <f t="shared" si="52"/>
        <v>17</v>
      </c>
      <c r="E205" s="239">
        <f t="shared" si="62"/>
        <v>4034</v>
      </c>
      <c r="F205" s="239">
        <f t="shared" si="63"/>
        <v>-15</v>
      </c>
      <c r="G205" s="240">
        <f>+Inputs!$D$3</f>
        <v>0.37951000000000001</v>
      </c>
      <c r="I205" s="241">
        <f t="shared" si="64"/>
        <v>4049</v>
      </c>
      <c r="K205" s="241">
        <f t="shared" si="65"/>
        <v>17</v>
      </c>
      <c r="L205" s="241">
        <f t="shared" si="66"/>
        <v>4034</v>
      </c>
      <c r="M205" s="241">
        <f t="shared" si="67"/>
        <v>6.45167</v>
      </c>
      <c r="N205" s="241">
        <f t="shared" si="68"/>
        <v>6.45167</v>
      </c>
      <c r="O205" s="241">
        <f t="shared" si="69"/>
        <v>-5.6647000000072438</v>
      </c>
      <c r="P205" s="241">
        <f t="shared" si="70"/>
        <v>5.6647000000072438</v>
      </c>
      <c r="Q205" s="242"/>
      <c r="R205" s="242"/>
      <c r="S205" s="242"/>
    </row>
    <row r="206" spans="1:19" s="237" customFormat="1">
      <c r="A206" s="236">
        <v>42005</v>
      </c>
      <c r="C206" s="238">
        <v>198</v>
      </c>
      <c r="D206" s="239">
        <f>-F205</f>
        <v>15</v>
      </c>
      <c r="E206" s="239">
        <f t="shared" si="62"/>
        <v>4049</v>
      </c>
      <c r="F206" s="239">
        <f t="shared" si="63"/>
        <v>0</v>
      </c>
      <c r="G206" s="240">
        <f>+Inputs!$D$3</f>
        <v>0.37951000000000001</v>
      </c>
      <c r="I206" s="241">
        <f t="shared" si="64"/>
        <v>4049</v>
      </c>
      <c r="K206" s="241">
        <f t="shared" si="65"/>
        <v>15</v>
      </c>
      <c r="L206" s="241">
        <f t="shared" si="66"/>
        <v>4049</v>
      </c>
      <c r="M206" s="241">
        <f t="shared" si="67"/>
        <v>5.6926500000000004</v>
      </c>
      <c r="N206" s="241">
        <f t="shared" si="68"/>
        <v>5.6926500000000004</v>
      </c>
      <c r="O206" s="241">
        <f t="shared" si="69"/>
        <v>2.7949999992756602E-2</v>
      </c>
      <c r="P206" s="241">
        <f t="shared" si="70"/>
        <v>-2.7949999992756602E-2</v>
      </c>
      <c r="Q206" s="242"/>
      <c r="R206" s="242"/>
      <c r="S206" s="242"/>
    </row>
    <row r="207" spans="1:19">
      <c r="A207" s="30"/>
      <c r="G207" s="28"/>
    </row>
    <row r="208" spans="1:19">
      <c r="A208" s="8" t="s">
        <v>43</v>
      </c>
      <c r="B208" s="33">
        <f>SUM(B9:B207)</f>
        <v>-4049</v>
      </c>
      <c r="D208" s="33">
        <f>SUM(D9:D207)</f>
        <v>4049</v>
      </c>
      <c r="G208" s="28"/>
      <c r="H208" s="33">
        <f>SUM(H9:H207)</f>
        <v>4049</v>
      </c>
      <c r="I208" s="33"/>
      <c r="J208" s="33">
        <f>SUM(J9:J207)</f>
        <v>1536.5955000000001</v>
      </c>
      <c r="K208" s="33">
        <f>SUM(K9:K207)</f>
        <v>4049</v>
      </c>
      <c r="L208" s="33"/>
      <c r="M208" s="33">
        <f>SUM(M9:M207)</f>
        <v>1536.6234499999925</v>
      </c>
      <c r="N208" s="33">
        <f>SUM(N9:N207)</f>
        <v>2.7949999992756602E-2</v>
      </c>
      <c r="O208" s="33">
        <f>SUM(O9:O207)</f>
        <v>-143349.08365000103</v>
      </c>
      <c r="P208" s="33">
        <f>SUM(P9:P207)</f>
        <v>143349.08365000103</v>
      </c>
    </row>
    <row r="209" spans="1:20">
      <c r="G209" s="28"/>
    </row>
    <row r="210" spans="1:20">
      <c r="A210" s="4" t="s">
        <v>61</v>
      </c>
      <c r="B210" s="4" t="s">
        <v>61</v>
      </c>
      <c r="C210" s="4" t="s">
        <v>61</v>
      </c>
      <c r="D210" s="4" t="s">
        <v>61</v>
      </c>
      <c r="F210" s="4" t="s">
        <v>61</v>
      </c>
      <c r="G210" s="28" t="s">
        <v>61</v>
      </c>
      <c r="H210" s="4" t="s">
        <v>61</v>
      </c>
      <c r="J210" s="4" t="s">
        <v>61</v>
      </c>
      <c r="K210" s="4" t="s">
        <v>61</v>
      </c>
      <c r="M210" s="4" t="s">
        <v>61</v>
      </c>
      <c r="N210" s="4" t="s">
        <v>61</v>
      </c>
      <c r="P210" s="4" t="s">
        <v>61</v>
      </c>
      <c r="Q210" s="8" t="s">
        <v>61</v>
      </c>
      <c r="R210" s="8" t="s">
        <v>61</v>
      </c>
      <c r="S210" s="8" t="s">
        <v>61</v>
      </c>
      <c r="T210" s="4" t="s">
        <v>61</v>
      </c>
    </row>
    <row r="211" spans="1:20">
      <c r="G211"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RowHeight="15"/>
  <cols>
    <col min="1" max="16384" width="8.88671875" style="227"/>
  </cols>
  <sheetData/>
  <pageMargins left="0.75" right="0.75" top="1" bottom="1" header="0.5" footer="0.5"/>
  <pageSetup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transitionEvaluation="1" codeName="Sheet43">
    <pageSetUpPr autoPageBreaks="0" fitToPage="1"/>
  </sheetPr>
  <dimension ref="A1:AE201"/>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36312</v>
      </c>
      <c r="B9" s="32">
        <v>-426713</v>
      </c>
      <c r="C9" s="6">
        <v>1</v>
      </c>
      <c r="D9" s="29">
        <f t="shared" ref="D9:D40" si="0">ROUND(-(+$B$9/180)*1,0)</f>
        <v>2371</v>
      </c>
      <c r="E9" s="29">
        <f>+D9</f>
        <v>2371</v>
      </c>
      <c r="F9" s="29">
        <f t="shared" ref="F9:F40" si="1">$B$9+E9</f>
        <v>-424342</v>
      </c>
      <c r="G9" s="34">
        <f>+Inputs!$D$2</f>
        <v>0.3795</v>
      </c>
      <c r="H9" s="27">
        <f>-B9</f>
        <v>426713</v>
      </c>
      <c r="I9" s="27">
        <f>+H9</f>
        <v>426713</v>
      </c>
      <c r="J9" s="27">
        <f>H9*G9</f>
        <v>161937.58350000001</v>
      </c>
      <c r="K9" s="27">
        <f t="shared" ref="K9:K40" si="2">D9</f>
        <v>2371</v>
      </c>
      <c r="L9" s="27">
        <f>+K9</f>
        <v>2371</v>
      </c>
      <c r="M9" s="27">
        <f t="shared" ref="M9:M40" si="3">K9*G9</f>
        <v>899.79449999999997</v>
      </c>
      <c r="N9" s="27">
        <f t="shared" ref="N9:N40" si="4">M9-J9</f>
        <v>-161037.78900000002</v>
      </c>
      <c r="O9" s="27">
        <f>+N9</f>
        <v>-161037.78900000002</v>
      </c>
      <c r="P9" s="27">
        <f>-SUM(N9)</f>
        <v>161037.78900000002</v>
      </c>
      <c r="Q9" s="38">
        <f>VLOOKUP(Q8,A36:P223,5)</f>
        <v>301117</v>
      </c>
      <c r="R9" s="38">
        <f>VLOOKUP(R8,A36:P223,5)</f>
        <v>326233</v>
      </c>
      <c r="S9" s="38">
        <f>+R9-Q9</f>
        <v>25116</v>
      </c>
      <c r="T9" s="35" t="s">
        <v>64</v>
      </c>
      <c r="U9" s="145">
        <f>-IF(TYPE(VLOOKUP(U8,$A$9:$P$188,6,FALSE))=16,0,VLOOKUP(U8,$A$9:$P$188,6,FALSE))</f>
        <v>123503</v>
      </c>
      <c r="V9" s="145">
        <f>-IF(TYPE(VLOOKUP(V8,$A$9:$P$188,6,FALSE))=16,0,VLOOKUP(V8,$A$9:$P$188,6,FALSE))</f>
        <v>121410</v>
      </c>
      <c r="W9" s="145">
        <f t="shared" ref="W9:AE9" si="5">-IF(TYPE(VLOOKUP(W8,$A$9:$P$188,6,FALSE))=16,0,VLOOKUP(W8,$A$9:$P$188,6,FALSE))</f>
        <v>119317</v>
      </c>
      <c r="X9" s="145">
        <f t="shared" si="5"/>
        <v>117224</v>
      </c>
      <c r="Y9" s="145">
        <f t="shared" si="5"/>
        <v>115131</v>
      </c>
      <c r="Z9" s="145">
        <f t="shared" si="5"/>
        <v>113038</v>
      </c>
      <c r="AA9" s="145">
        <f t="shared" si="5"/>
        <v>110945</v>
      </c>
      <c r="AB9" s="145">
        <f t="shared" si="5"/>
        <v>108852</v>
      </c>
      <c r="AC9" s="145">
        <f t="shared" si="5"/>
        <v>106759</v>
      </c>
      <c r="AD9" s="145">
        <f t="shared" si="5"/>
        <v>104666</v>
      </c>
      <c r="AE9" s="145">
        <f t="shared" si="5"/>
        <v>102573</v>
      </c>
    </row>
    <row r="10" spans="1:31">
      <c r="A10" s="30">
        <v>36342</v>
      </c>
      <c r="B10" s="9"/>
      <c r="C10" s="6">
        <v>2</v>
      </c>
      <c r="D10" s="29">
        <f t="shared" si="0"/>
        <v>2371</v>
      </c>
      <c r="E10" s="29">
        <f t="shared" ref="E10:E41" si="6">+E9+D10</f>
        <v>4742</v>
      </c>
      <c r="F10" s="29">
        <f t="shared" si="1"/>
        <v>-421971</v>
      </c>
      <c r="G10" s="34">
        <f>+Inputs!$D$2</f>
        <v>0.3795</v>
      </c>
      <c r="H10" s="2"/>
      <c r="I10" s="27">
        <f t="shared" ref="I10:I41" si="7">+I9+H10</f>
        <v>426713</v>
      </c>
      <c r="J10" s="27"/>
      <c r="K10" s="27">
        <f t="shared" si="2"/>
        <v>2371</v>
      </c>
      <c r="L10" s="27">
        <f t="shared" ref="L10:L41" si="8">+L9+K10</f>
        <v>4742</v>
      </c>
      <c r="M10" s="27">
        <f t="shared" si="3"/>
        <v>899.79449999999997</v>
      </c>
      <c r="N10" s="27">
        <f t="shared" si="4"/>
        <v>899.79449999999997</v>
      </c>
      <c r="O10" s="27">
        <f t="shared" ref="O10:O41" si="9">+O9+N10</f>
        <v>-160137.99450000003</v>
      </c>
      <c r="P10" s="27">
        <f t="shared" ref="P10:P41" si="10">P9-N10</f>
        <v>160137.99450000003</v>
      </c>
      <c r="Q10" s="38">
        <f>VLOOKUP(Q8,A36:P223,15)</f>
        <v>-47661.785200000522</v>
      </c>
      <c r="R10" s="38">
        <f>VLOOKUP(R8,A36:P223,15)</f>
        <v>-38130.01204000054</v>
      </c>
      <c r="S10" s="38">
        <f>+R10-Q10</f>
        <v>9531.7731599999825</v>
      </c>
      <c r="T10" s="36" t="s">
        <v>69</v>
      </c>
    </row>
    <row r="11" spans="1:31">
      <c r="A11" s="31">
        <v>36373</v>
      </c>
      <c r="B11" s="5"/>
      <c r="C11" s="6">
        <v>3</v>
      </c>
      <c r="D11" s="29">
        <f t="shared" si="0"/>
        <v>2371</v>
      </c>
      <c r="E11" s="29">
        <f t="shared" si="6"/>
        <v>7113</v>
      </c>
      <c r="F11" s="29">
        <f t="shared" si="1"/>
        <v>-419600</v>
      </c>
      <c r="G11" s="34">
        <f>+Inputs!$D$2</f>
        <v>0.3795</v>
      </c>
      <c r="H11" s="2"/>
      <c r="I11" s="27">
        <f t="shared" si="7"/>
        <v>426713</v>
      </c>
      <c r="J11" s="27"/>
      <c r="K11" s="27">
        <f t="shared" si="2"/>
        <v>2371</v>
      </c>
      <c r="L11" s="27">
        <f t="shared" si="8"/>
        <v>7113</v>
      </c>
      <c r="M11" s="27">
        <f t="shared" si="3"/>
        <v>899.79449999999997</v>
      </c>
      <c r="N11" s="27">
        <f t="shared" si="4"/>
        <v>899.79449999999997</v>
      </c>
      <c r="O11" s="27">
        <f t="shared" si="9"/>
        <v>-159238.20000000004</v>
      </c>
      <c r="P11" s="27">
        <f t="shared" si="10"/>
        <v>159238.20000000004</v>
      </c>
      <c r="Q11" s="38">
        <f>+VLOOKUP(Q8,A36:P223,16)</f>
        <v>47661.785200000522</v>
      </c>
      <c r="R11" s="38">
        <f>+VLOOKUP(R8,A36:P223,16)</f>
        <v>38130.01204000054</v>
      </c>
      <c r="S11" s="38">
        <f>(+Q11+R11)/2</f>
        <v>42895.898620000531</v>
      </c>
      <c r="T11" s="36" t="s">
        <v>113</v>
      </c>
      <c r="U11" s="145">
        <f>IF(TYPE(VLOOKUP(U8,$A$9:$P$188,16,FALSE))=16,0,VLOOKUP(U8,$A$9:$P$188,16,FALSE))</f>
        <v>46867.470770000524</v>
      </c>
      <c r="V11" s="145">
        <f t="shared" ref="V11:AE11" si="11">IF(TYPE(VLOOKUP(V8,$A$9:$P$188,16,FALSE))=16,0,VLOOKUP(V8,$A$9:$P$188,16,FALSE))</f>
        <v>46073.156340000525</v>
      </c>
      <c r="W11" s="145">
        <f t="shared" si="11"/>
        <v>45278.841910000527</v>
      </c>
      <c r="X11" s="145">
        <f t="shared" si="11"/>
        <v>44484.527480000528</v>
      </c>
      <c r="Y11" s="145">
        <f t="shared" si="11"/>
        <v>43690.21305000053</v>
      </c>
      <c r="Z11" s="145">
        <f t="shared" si="11"/>
        <v>42895.898620000531</v>
      </c>
      <c r="AA11" s="145">
        <f t="shared" si="11"/>
        <v>42101.584190000533</v>
      </c>
      <c r="AB11" s="145">
        <f t="shared" si="11"/>
        <v>41307.269760000534</v>
      </c>
      <c r="AC11" s="145">
        <f t="shared" si="11"/>
        <v>40512.955330000535</v>
      </c>
      <c r="AD11" s="145">
        <f t="shared" si="11"/>
        <v>39718.640900000537</v>
      </c>
      <c r="AE11" s="145">
        <f t="shared" si="11"/>
        <v>38924.326470000538</v>
      </c>
    </row>
    <row r="12" spans="1:31">
      <c r="A12" s="30">
        <v>36404</v>
      </c>
      <c r="B12" s="3"/>
      <c r="C12" s="6">
        <v>4</v>
      </c>
      <c r="D12" s="29">
        <f t="shared" si="0"/>
        <v>2371</v>
      </c>
      <c r="E12" s="29">
        <f t="shared" si="6"/>
        <v>9484</v>
      </c>
      <c r="F12" s="29">
        <f t="shared" si="1"/>
        <v>-417229</v>
      </c>
      <c r="G12" s="34">
        <f>+Inputs!$D$2</f>
        <v>0.3795</v>
      </c>
      <c r="H12" s="2"/>
      <c r="I12" s="27">
        <f t="shared" si="7"/>
        <v>426713</v>
      </c>
      <c r="J12" s="27"/>
      <c r="K12" s="27">
        <f t="shared" si="2"/>
        <v>2371</v>
      </c>
      <c r="L12" s="27">
        <f t="shared" si="8"/>
        <v>9484</v>
      </c>
      <c r="M12" s="27">
        <f t="shared" si="3"/>
        <v>899.79449999999997</v>
      </c>
      <c r="N12" s="27">
        <f t="shared" si="4"/>
        <v>899.79449999999997</v>
      </c>
      <c r="O12" s="27">
        <f t="shared" si="9"/>
        <v>-158338.40550000005</v>
      </c>
      <c r="P12" s="27">
        <f t="shared" si="10"/>
        <v>158338.40550000005</v>
      </c>
      <c r="Q12" s="39"/>
      <c r="R12" s="40"/>
      <c r="S12" s="40"/>
      <c r="T12" s="36"/>
    </row>
    <row r="13" spans="1:31">
      <c r="A13" s="31">
        <v>36434</v>
      </c>
      <c r="B13" s="3"/>
      <c r="C13" s="6">
        <v>5</v>
      </c>
      <c r="D13" s="29">
        <f t="shared" si="0"/>
        <v>2371</v>
      </c>
      <c r="E13" s="29">
        <f t="shared" si="6"/>
        <v>11855</v>
      </c>
      <c r="F13" s="29">
        <f t="shared" si="1"/>
        <v>-414858</v>
      </c>
      <c r="G13" s="34">
        <f>+Inputs!$D$2</f>
        <v>0.3795</v>
      </c>
      <c r="H13" s="2"/>
      <c r="I13" s="27">
        <f t="shared" si="7"/>
        <v>426713</v>
      </c>
      <c r="J13" s="27"/>
      <c r="K13" s="27">
        <f t="shared" si="2"/>
        <v>2371</v>
      </c>
      <c r="L13" s="27">
        <f t="shared" si="8"/>
        <v>11855</v>
      </c>
      <c r="M13" s="27">
        <f t="shared" si="3"/>
        <v>899.79449999999997</v>
      </c>
      <c r="N13" s="27">
        <f t="shared" si="4"/>
        <v>899.79449999999997</v>
      </c>
      <c r="O13" s="27">
        <f t="shared" si="9"/>
        <v>-157438.61100000006</v>
      </c>
      <c r="P13" s="27">
        <f t="shared" si="10"/>
        <v>157438.61100000006</v>
      </c>
      <c r="Q13" s="38">
        <f>VLOOKUP(Q8,A36:P223,9)</f>
        <v>426713</v>
      </c>
      <c r="R13" s="38">
        <f>VLOOKUP(R8,A36:P223,9)</f>
        <v>426713</v>
      </c>
      <c r="S13" s="38">
        <f>+R13-Q13</f>
        <v>0</v>
      </c>
      <c r="T13" s="36" t="s">
        <v>70</v>
      </c>
    </row>
    <row r="14" spans="1:31">
      <c r="A14" s="30">
        <v>36465</v>
      </c>
      <c r="B14" s="3"/>
      <c r="C14" s="6">
        <v>6</v>
      </c>
      <c r="D14" s="29">
        <f t="shared" si="0"/>
        <v>2371</v>
      </c>
      <c r="E14" s="29">
        <f t="shared" si="6"/>
        <v>14226</v>
      </c>
      <c r="F14" s="29">
        <f t="shared" si="1"/>
        <v>-412487</v>
      </c>
      <c r="G14" s="34">
        <f>+Inputs!$D$2</f>
        <v>0.3795</v>
      </c>
      <c r="H14" s="2"/>
      <c r="I14" s="27">
        <f t="shared" si="7"/>
        <v>426713</v>
      </c>
      <c r="J14" s="27"/>
      <c r="K14" s="27">
        <f t="shared" si="2"/>
        <v>2371</v>
      </c>
      <c r="L14" s="27">
        <f t="shared" si="8"/>
        <v>14226</v>
      </c>
      <c r="M14" s="27">
        <f t="shared" si="3"/>
        <v>899.79449999999997</v>
      </c>
      <c r="N14" s="27">
        <f t="shared" si="4"/>
        <v>899.79449999999997</v>
      </c>
      <c r="O14" s="27">
        <f t="shared" si="9"/>
        <v>-156538.81650000007</v>
      </c>
      <c r="P14" s="27">
        <f t="shared" si="10"/>
        <v>156538.81650000007</v>
      </c>
      <c r="Q14" s="38">
        <f>VLOOKUP(Q8,A36:P223,12)</f>
        <v>301117</v>
      </c>
      <c r="R14" s="38">
        <f>VLOOKUP(R8,A36:P223,12)</f>
        <v>326233</v>
      </c>
      <c r="S14" s="38">
        <f>+R14-Q14</f>
        <v>25116</v>
      </c>
      <c r="T14" s="37" t="s">
        <v>93</v>
      </c>
    </row>
    <row r="15" spans="1:31">
      <c r="A15" s="31">
        <v>36495</v>
      </c>
      <c r="B15" s="3"/>
      <c r="C15" s="6">
        <v>7</v>
      </c>
      <c r="D15" s="29">
        <f t="shared" si="0"/>
        <v>2371</v>
      </c>
      <c r="E15" s="29">
        <f t="shared" si="6"/>
        <v>16597</v>
      </c>
      <c r="F15" s="29">
        <f t="shared" si="1"/>
        <v>-410116</v>
      </c>
      <c r="G15" s="34">
        <f>+Inputs!$D$2</f>
        <v>0.3795</v>
      </c>
      <c r="H15" s="2"/>
      <c r="I15" s="27">
        <f t="shared" si="7"/>
        <v>426713</v>
      </c>
      <c r="J15" s="27"/>
      <c r="K15" s="27">
        <f t="shared" si="2"/>
        <v>2371</v>
      </c>
      <c r="L15" s="27">
        <f t="shared" si="8"/>
        <v>16597</v>
      </c>
      <c r="M15" s="27">
        <f t="shared" si="3"/>
        <v>899.79449999999997</v>
      </c>
      <c r="N15" s="27">
        <f t="shared" si="4"/>
        <v>899.79449999999997</v>
      </c>
      <c r="O15" s="27">
        <f t="shared" si="9"/>
        <v>-155639.02200000008</v>
      </c>
      <c r="P15" s="27">
        <f t="shared" si="10"/>
        <v>155639.02200000008</v>
      </c>
    </row>
    <row r="16" spans="1:31">
      <c r="A16" s="30">
        <v>36526</v>
      </c>
      <c r="B16" s="3"/>
      <c r="C16" s="6">
        <v>8</v>
      </c>
      <c r="D16" s="29">
        <f t="shared" si="0"/>
        <v>2371</v>
      </c>
      <c r="E16" s="29">
        <f t="shared" si="6"/>
        <v>18968</v>
      </c>
      <c r="F16" s="29">
        <f t="shared" si="1"/>
        <v>-407745</v>
      </c>
      <c r="G16" s="34">
        <f>+Inputs!$D$2</f>
        <v>0.3795</v>
      </c>
      <c r="H16" s="2"/>
      <c r="I16" s="27">
        <f t="shared" si="7"/>
        <v>426713</v>
      </c>
      <c r="J16" s="27"/>
      <c r="K16" s="27">
        <f t="shared" si="2"/>
        <v>2371</v>
      </c>
      <c r="L16" s="27">
        <f t="shared" si="8"/>
        <v>18968</v>
      </c>
      <c r="M16" s="27">
        <f t="shared" si="3"/>
        <v>899.79449999999997</v>
      </c>
      <c r="N16" s="27">
        <f t="shared" si="4"/>
        <v>899.79449999999997</v>
      </c>
      <c r="O16" s="27">
        <f t="shared" si="9"/>
        <v>-154739.2275000001</v>
      </c>
      <c r="P16" s="27">
        <f t="shared" si="10"/>
        <v>154739.2275000001</v>
      </c>
      <c r="Q16" s="4"/>
      <c r="R16" s="4"/>
      <c r="S16" s="4"/>
    </row>
    <row r="17" spans="1:19">
      <c r="A17" s="31">
        <v>36557</v>
      </c>
      <c r="B17" s="3"/>
      <c r="C17" s="6">
        <v>9</v>
      </c>
      <c r="D17" s="29">
        <f t="shared" si="0"/>
        <v>2371</v>
      </c>
      <c r="E17" s="29">
        <f t="shared" si="6"/>
        <v>21339</v>
      </c>
      <c r="F17" s="29">
        <f t="shared" si="1"/>
        <v>-405374</v>
      </c>
      <c r="G17" s="34">
        <f>+Inputs!$D$2</f>
        <v>0.3795</v>
      </c>
      <c r="H17" s="2"/>
      <c r="I17" s="27">
        <f t="shared" si="7"/>
        <v>426713</v>
      </c>
      <c r="J17" s="27"/>
      <c r="K17" s="27">
        <f t="shared" si="2"/>
        <v>2371</v>
      </c>
      <c r="L17" s="27">
        <f t="shared" si="8"/>
        <v>21339</v>
      </c>
      <c r="M17" s="27">
        <f t="shared" si="3"/>
        <v>899.79449999999997</v>
      </c>
      <c r="N17" s="27">
        <f t="shared" si="4"/>
        <v>899.79449999999997</v>
      </c>
      <c r="O17" s="27">
        <f t="shared" si="9"/>
        <v>-153839.43300000011</v>
      </c>
      <c r="P17" s="27">
        <f t="shared" si="10"/>
        <v>153839.43300000011</v>
      </c>
      <c r="Q17" s="4"/>
      <c r="R17" s="4"/>
      <c r="S17" s="4"/>
    </row>
    <row r="18" spans="1:19">
      <c r="A18" s="30">
        <v>36586</v>
      </c>
      <c r="B18" s="3"/>
      <c r="C18" s="6">
        <v>10</v>
      </c>
      <c r="D18" s="29">
        <f t="shared" si="0"/>
        <v>2371</v>
      </c>
      <c r="E18" s="29">
        <f t="shared" si="6"/>
        <v>23710</v>
      </c>
      <c r="F18" s="29">
        <f t="shared" si="1"/>
        <v>-403003</v>
      </c>
      <c r="G18" s="34">
        <f>+Inputs!$D$2</f>
        <v>0.3795</v>
      </c>
      <c r="H18" s="2"/>
      <c r="I18" s="27">
        <f t="shared" si="7"/>
        <v>426713</v>
      </c>
      <c r="J18" s="27"/>
      <c r="K18" s="27">
        <f t="shared" si="2"/>
        <v>2371</v>
      </c>
      <c r="L18" s="27">
        <f t="shared" si="8"/>
        <v>23710</v>
      </c>
      <c r="M18" s="27">
        <f t="shared" si="3"/>
        <v>899.79449999999997</v>
      </c>
      <c r="N18" s="27">
        <f t="shared" si="4"/>
        <v>899.79449999999997</v>
      </c>
      <c r="O18" s="27">
        <f t="shared" si="9"/>
        <v>-152939.63850000012</v>
      </c>
      <c r="P18" s="27">
        <f t="shared" si="10"/>
        <v>152939.63850000012</v>
      </c>
      <c r="Q18" s="4"/>
      <c r="R18" s="4"/>
      <c r="S18" s="4"/>
    </row>
    <row r="19" spans="1:19">
      <c r="A19" s="31">
        <v>36617</v>
      </c>
      <c r="B19" s="3"/>
      <c r="C19" s="6">
        <v>11</v>
      </c>
      <c r="D19" s="29">
        <f t="shared" si="0"/>
        <v>2371</v>
      </c>
      <c r="E19" s="29">
        <f t="shared" si="6"/>
        <v>26081</v>
      </c>
      <c r="F19" s="29">
        <f t="shared" si="1"/>
        <v>-400632</v>
      </c>
      <c r="G19" s="34">
        <f>+Inputs!$D$2</f>
        <v>0.3795</v>
      </c>
      <c r="H19" s="2"/>
      <c r="I19" s="27">
        <f t="shared" si="7"/>
        <v>426713</v>
      </c>
      <c r="J19" s="27"/>
      <c r="K19" s="27">
        <f t="shared" si="2"/>
        <v>2371</v>
      </c>
      <c r="L19" s="27">
        <f t="shared" si="8"/>
        <v>26081</v>
      </c>
      <c r="M19" s="27">
        <f t="shared" si="3"/>
        <v>899.79449999999997</v>
      </c>
      <c r="N19" s="27">
        <f t="shared" si="4"/>
        <v>899.79449999999997</v>
      </c>
      <c r="O19" s="27">
        <f t="shared" si="9"/>
        <v>-152039.84400000013</v>
      </c>
      <c r="P19" s="27">
        <f t="shared" si="10"/>
        <v>152039.84400000013</v>
      </c>
      <c r="Q19" s="4"/>
      <c r="R19" s="4"/>
      <c r="S19" s="4"/>
    </row>
    <row r="20" spans="1:19">
      <c r="A20" s="30">
        <v>36647</v>
      </c>
      <c r="B20" s="3"/>
      <c r="C20" s="6">
        <v>12</v>
      </c>
      <c r="D20" s="29">
        <f t="shared" si="0"/>
        <v>2371</v>
      </c>
      <c r="E20" s="29">
        <f t="shared" si="6"/>
        <v>28452</v>
      </c>
      <c r="F20" s="29">
        <f t="shared" si="1"/>
        <v>-398261</v>
      </c>
      <c r="G20" s="34">
        <f>+Inputs!$D$2</f>
        <v>0.3795</v>
      </c>
      <c r="H20" s="2"/>
      <c r="I20" s="27">
        <f t="shared" si="7"/>
        <v>426713</v>
      </c>
      <c r="J20" s="27"/>
      <c r="K20" s="27">
        <f t="shared" si="2"/>
        <v>2371</v>
      </c>
      <c r="L20" s="27">
        <f t="shared" si="8"/>
        <v>28452</v>
      </c>
      <c r="M20" s="27">
        <f t="shared" si="3"/>
        <v>899.79449999999997</v>
      </c>
      <c r="N20" s="27">
        <f t="shared" si="4"/>
        <v>899.79449999999997</v>
      </c>
      <c r="O20" s="27">
        <f t="shared" si="9"/>
        <v>-151140.04950000014</v>
      </c>
      <c r="P20" s="27">
        <f t="shared" si="10"/>
        <v>151140.04950000014</v>
      </c>
      <c r="Q20" s="4"/>
      <c r="R20" s="4"/>
      <c r="S20" s="4"/>
    </row>
    <row r="21" spans="1:19">
      <c r="A21" s="31">
        <v>36678</v>
      </c>
      <c r="B21" s="3"/>
      <c r="C21" s="6">
        <v>13</v>
      </c>
      <c r="D21" s="29">
        <f t="shared" si="0"/>
        <v>2371</v>
      </c>
      <c r="E21" s="29">
        <f t="shared" si="6"/>
        <v>30823</v>
      </c>
      <c r="F21" s="29">
        <f t="shared" si="1"/>
        <v>-395890</v>
      </c>
      <c r="G21" s="34">
        <f>+Inputs!$D$2</f>
        <v>0.3795</v>
      </c>
      <c r="H21" s="2"/>
      <c r="I21" s="27">
        <f t="shared" si="7"/>
        <v>426713</v>
      </c>
      <c r="J21" s="27"/>
      <c r="K21" s="27">
        <f t="shared" si="2"/>
        <v>2371</v>
      </c>
      <c r="L21" s="27">
        <f t="shared" si="8"/>
        <v>30823</v>
      </c>
      <c r="M21" s="27">
        <f t="shared" si="3"/>
        <v>899.79449999999997</v>
      </c>
      <c r="N21" s="27">
        <f t="shared" si="4"/>
        <v>899.79449999999997</v>
      </c>
      <c r="O21" s="27">
        <f t="shared" si="9"/>
        <v>-150240.25500000015</v>
      </c>
      <c r="P21" s="27">
        <f t="shared" si="10"/>
        <v>150240.25500000015</v>
      </c>
      <c r="Q21" s="4"/>
      <c r="R21" s="4"/>
      <c r="S21" s="4"/>
    </row>
    <row r="22" spans="1:19">
      <c r="A22" s="30">
        <v>36708</v>
      </c>
      <c r="B22" s="3"/>
      <c r="C22" s="6">
        <v>14</v>
      </c>
      <c r="D22" s="29">
        <f t="shared" si="0"/>
        <v>2371</v>
      </c>
      <c r="E22" s="29">
        <f t="shared" si="6"/>
        <v>33194</v>
      </c>
      <c r="F22" s="29">
        <f t="shared" si="1"/>
        <v>-393519</v>
      </c>
      <c r="G22" s="34">
        <f>+Inputs!$D$2</f>
        <v>0.3795</v>
      </c>
      <c r="H22" s="2"/>
      <c r="I22" s="27">
        <f t="shared" si="7"/>
        <v>426713</v>
      </c>
      <c r="J22" s="27"/>
      <c r="K22" s="27">
        <f t="shared" si="2"/>
        <v>2371</v>
      </c>
      <c r="L22" s="27">
        <f t="shared" si="8"/>
        <v>33194</v>
      </c>
      <c r="M22" s="27">
        <f t="shared" si="3"/>
        <v>899.79449999999997</v>
      </c>
      <c r="N22" s="27">
        <f t="shared" si="4"/>
        <v>899.79449999999997</v>
      </c>
      <c r="O22" s="27">
        <f t="shared" si="9"/>
        <v>-149340.46050000016</v>
      </c>
      <c r="P22" s="27">
        <f t="shared" si="10"/>
        <v>149340.46050000016</v>
      </c>
      <c r="Q22" s="4"/>
      <c r="R22" s="4"/>
      <c r="S22" s="4"/>
    </row>
    <row r="23" spans="1:19">
      <c r="A23" s="31">
        <v>36739</v>
      </c>
      <c r="B23" s="3"/>
      <c r="C23" s="6">
        <v>15</v>
      </c>
      <c r="D23" s="29">
        <f t="shared" si="0"/>
        <v>2371</v>
      </c>
      <c r="E23" s="29">
        <f t="shared" si="6"/>
        <v>35565</v>
      </c>
      <c r="F23" s="29">
        <f t="shared" si="1"/>
        <v>-391148</v>
      </c>
      <c r="G23" s="34">
        <f>+Inputs!$D$2</f>
        <v>0.3795</v>
      </c>
      <c r="H23" s="2"/>
      <c r="I23" s="27">
        <f t="shared" si="7"/>
        <v>426713</v>
      </c>
      <c r="J23" s="27"/>
      <c r="K23" s="27">
        <f t="shared" si="2"/>
        <v>2371</v>
      </c>
      <c r="L23" s="27">
        <f t="shared" si="8"/>
        <v>35565</v>
      </c>
      <c r="M23" s="27">
        <f t="shared" si="3"/>
        <v>899.79449999999997</v>
      </c>
      <c r="N23" s="27">
        <f t="shared" si="4"/>
        <v>899.79449999999997</v>
      </c>
      <c r="O23" s="27">
        <f t="shared" si="9"/>
        <v>-148440.66600000017</v>
      </c>
      <c r="P23" s="27">
        <f t="shared" si="10"/>
        <v>148440.66600000017</v>
      </c>
      <c r="Q23" s="4"/>
      <c r="R23" s="4"/>
      <c r="S23" s="4"/>
    </row>
    <row r="24" spans="1:19">
      <c r="A24" s="30">
        <v>36770</v>
      </c>
      <c r="B24" s="3"/>
      <c r="C24" s="6">
        <v>16</v>
      </c>
      <c r="D24" s="29">
        <f t="shared" si="0"/>
        <v>2371</v>
      </c>
      <c r="E24" s="29">
        <f t="shared" si="6"/>
        <v>37936</v>
      </c>
      <c r="F24" s="29">
        <f t="shared" si="1"/>
        <v>-388777</v>
      </c>
      <c r="G24" s="34">
        <f>+Inputs!$D$2</f>
        <v>0.3795</v>
      </c>
      <c r="H24" s="2"/>
      <c r="I24" s="27">
        <f t="shared" si="7"/>
        <v>426713</v>
      </c>
      <c r="J24" s="27"/>
      <c r="K24" s="27">
        <f t="shared" si="2"/>
        <v>2371</v>
      </c>
      <c r="L24" s="27">
        <f t="shared" si="8"/>
        <v>37936</v>
      </c>
      <c r="M24" s="27">
        <f t="shared" si="3"/>
        <v>899.79449999999997</v>
      </c>
      <c r="N24" s="27">
        <f t="shared" si="4"/>
        <v>899.79449999999997</v>
      </c>
      <c r="O24" s="27">
        <f t="shared" si="9"/>
        <v>-147540.87150000018</v>
      </c>
      <c r="P24" s="27">
        <f t="shared" si="10"/>
        <v>147540.87150000018</v>
      </c>
      <c r="Q24" s="4"/>
      <c r="R24" s="4"/>
      <c r="S24" s="4"/>
    </row>
    <row r="25" spans="1:19">
      <c r="A25" s="31">
        <v>36800</v>
      </c>
      <c r="B25" s="3"/>
      <c r="C25" s="6">
        <v>17</v>
      </c>
      <c r="D25" s="29">
        <f t="shared" si="0"/>
        <v>2371</v>
      </c>
      <c r="E25" s="29">
        <f t="shared" si="6"/>
        <v>40307</v>
      </c>
      <c r="F25" s="29">
        <f t="shared" si="1"/>
        <v>-386406</v>
      </c>
      <c r="G25" s="34">
        <f>+Inputs!$D$2</f>
        <v>0.3795</v>
      </c>
      <c r="H25" s="2"/>
      <c r="I25" s="27">
        <f t="shared" si="7"/>
        <v>426713</v>
      </c>
      <c r="J25" s="27"/>
      <c r="K25" s="27">
        <f t="shared" si="2"/>
        <v>2371</v>
      </c>
      <c r="L25" s="27">
        <f t="shared" si="8"/>
        <v>40307</v>
      </c>
      <c r="M25" s="27">
        <f t="shared" si="3"/>
        <v>899.79449999999997</v>
      </c>
      <c r="N25" s="27">
        <f t="shared" si="4"/>
        <v>899.79449999999997</v>
      </c>
      <c r="O25" s="27">
        <f t="shared" si="9"/>
        <v>-146641.07700000019</v>
      </c>
      <c r="P25" s="27">
        <f t="shared" si="10"/>
        <v>146641.07700000019</v>
      </c>
      <c r="Q25" s="4"/>
      <c r="R25" s="4"/>
      <c r="S25" s="4"/>
    </row>
    <row r="26" spans="1:19">
      <c r="A26" s="30">
        <v>36831</v>
      </c>
      <c r="B26" s="3"/>
      <c r="C26" s="6">
        <v>18</v>
      </c>
      <c r="D26" s="29">
        <f t="shared" si="0"/>
        <v>2371</v>
      </c>
      <c r="E26" s="29">
        <f t="shared" si="6"/>
        <v>42678</v>
      </c>
      <c r="F26" s="29">
        <f t="shared" si="1"/>
        <v>-384035</v>
      </c>
      <c r="G26" s="34">
        <f>+Inputs!$D$2</f>
        <v>0.3795</v>
      </c>
      <c r="H26" s="2"/>
      <c r="I26" s="27">
        <f t="shared" si="7"/>
        <v>426713</v>
      </c>
      <c r="J26" s="27"/>
      <c r="K26" s="27">
        <f t="shared" si="2"/>
        <v>2371</v>
      </c>
      <c r="L26" s="27">
        <f t="shared" si="8"/>
        <v>42678</v>
      </c>
      <c r="M26" s="27">
        <f t="shared" si="3"/>
        <v>899.79449999999997</v>
      </c>
      <c r="N26" s="27">
        <f t="shared" si="4"/>
        <v>899.79449999999997</v>
      </c>
      <c r="O26" s="27">
        <f t="shared" si="9"/>
        <v>-145741.2825000002</v>
      </c>
      <c r="P26" s="27">
        <f t="shared" si="10"/>
        <v>145741.2825000002</v>
      </c>
      <c r="Q26" s="4"/>
      <c r="R26" s="4"/>
      <c r="S26" s="4"/>
    </row>
    <row r="27" spans="1:19">
      <c r="A27" s="31">
        <v>36861</v>
      </c>
      <c r="B27" s="3"/>
      <c r="C27" s="6">
        <v>19</v>
      </c>
      <c r="D27" s="29">
        <f t="shared" si="0"/>
        <v>2371</v>
      </c>
      <c r="E27" s="29">
        <f t="shared" si="6"/>
        <v>45049</v>
      </c>
      <c r="F27" s="29">
        <f t="shared" si="1"/>
        <v>-381664</v>
      </c>
      <c r="G27" s="34">
        <f>+Inputs!$D$2</f>
        <v>0.3795</v>
      </c>
      <c r="H27" s="2"/>
      <c r="I27" s="27">
        <f t="shared" si="7"/>
        <v>426713</v>
      </c>
      <c r="J27" s="27"/>
      <c r="K27" s="27">
        <f t="shared" si="2"/>
        <v>2371</v>
      </c>
      <c r="L27" s="27">
        <f t="shared" si="8"/>
        <v>45049</v>
      </c>
      <c r="M27" s="27">
        <f t="shared" si="3"/>
        <v>899.79449999999997</v>
      </c>
      <c r="N27" s="27">
        <f t="shared" si="4"/>
        <v>899.79449999999997</v>
      </c>
      <c r="O27" s="27">
        <f t="shared" si="9"/>
        <v>-144841.48800000022</v>
      </c>
      <c r="P27" s="27">
        <f t="shared" si="10"/>
        <v>144841.48800000022</v>
      </c>
      <c r="Q27" s="4"/>
      <c r="R27" s="4"/>
      <c r="S27" s="4"/>
    </row>
    <row r="28" spans="1:19">
      <c r="A28" s="30">
        <v>36892</v>
      </c>
      <c r="B28" s="3"/>
      <c r="C28" s="6">
        <v>20</v>
      </c>
      <c r="D28" s="29">
        <f t="shared" si="0"/>
        <v>2371</v>
      </c>
      <c r="E28" s="29">
        <f t="shared" si="6"/>
        <v>47420</v>
      </c>
      <c r="F28" s="29">
        <f t="shared" si="1"/>
        <v>-379293</v>
      </c>
      <c r="G28" s="34">
        <f>+Inputs!$D$2</f>
        <v>0.3795</v>
      </c>
      <c r="H28" s="2"/>
      <c r="I28" s="27">
        <f t="shared" si="7"/>
        <v>426713</v>
      </c>
      <c r="J28" s="27"/>
      <c r="K28" s="27">
        <f t="shared" si="2"/>
        <v>2371</v>
      </c>
      <c r="L28" s="27">
        <f t="shared" si="8"/>
        <v>47420</v>
      </c>
      <c r="M28" s="27">
        <f t="shared" si="3"/>
        <v>899.79449999999997</v>
      </c>
      <c r="N28" s="27">
        <f t="shared" si="4"/>
        <v>899.79449999999997</v>
      </c>
      <c r="O28" s="27">
        <f t="shared" si="9"/>
        <v>-143941.69350000023</v>
      </c>
      <c r="P28" s="27">
        <f t="shared" si="10"/>
        <v>143941.69350000023</v>
      </c>
      <c r="Q28" s="4"/>
      <c r="R28" s="4"/>
      <c r="S28" s="4"/>
    </row>
    <row r="29" spans="1:19">
      <c r="A29" s="31">
        <v>36923</v>
      </c>
      <c r="B29" s="3"/>
      <c r="C29" s="6">
        <v>21</v>
      </c>
      <c r="D29" s="29">
        <f t="shared" si="0"/>
        <v>2371</v>
      </c>
      <c r="E29" s="29">
        <f t="shared" si="6"/>
        <v>49791</v>
      </c>
      <c r="F29" s="29">
        <f t="shared" si="1"/>
        <v>-376922</v>
      </c>
      <c r="G29" s="34">
        <f>+Inputs!$D$2</f>
        <v>0.3795</v>
      </c>
      <c r="H29" s="2"/>
      <c r="I29" s="27">
        <f t="shared" si="7"/>
        <v>426713</v>
      </c>
      <c r="J29" s="27"/>
      <c r="K29" s="27">
        <f t="shared" si="2"/>
        <v>2371</v>
      </c>
      <c r="L29" s="27">
        <f t="shared" si="8"/>
        <v>49791</v>
      </c>
      <c r="M29" s="27">
        <f t="shared" si="3"/>
        <v>899.79449999999997</v>
      </c>
      <c r="N29" s="27">
        <f t="shared" si="4"/>
        <v>899.79449999999997</v>
      </c>
      <c r="O29" s="27">
        <f t="shared" si="9"/>
        <v>-143041.89900000024</v>
      </c>
      <c r="P29" s="27">
        <f t="shared" si="10"/>
        <v>143041.89900000024</v>
      </c>
      <c r="Q29" s="4"/>
      <c r="R29" s="4"/>
      <c r="S29" s="4"/>
    </row>
    <row r="30" spans="1:19">
      <c r="A30" s="30">
        <v>36951</v>
      </c>
      <c r="B30" s="3"/>
      <c r="C30" s="6">
        <v>22</v>
      </c>
      <c r="D30" s="29">
        <f t="shared" si="0"/>
        <v>2371</v>
      </c>
      <c r="E30" s="29">
        <f t="shared" si="6"/>
        <v>52162</v>
      </c>
      <c r="F30" s="29">
        <f t="shared" si="1"/>
        <v>-374551</v>
      </c>
      <c r="G30" s="34">
        <f>+Inputs!$D$2</f>
        <v>0.3795</v>
      </c>
      <c r="H30" s="2"/>
      <c r="I30" s="27">
        <f t="shared" si="7"/>
        <v>426713</v>
      </c>
      <c r="J30" s="27"/>
      <c r="K30" s="27">
        <f t="shared" si="2"/>
        <v>2371</v>
      </c>
      <c r="L30" s="27">
        <f t="shared" si="8"/>
        <v>52162</v>
      </c>
      <c r="M30" s="27">
        <f t="shared" si="3"/>
        <v>899.79449999999997</v>
      </c>
      <c r="N30" s="27">
        <f t="shared" si="4"/>
        <v>899.79449999999997</v>
      </c>
      <c r="O30" s="27">
        <f t="shared" si="9"/>
        <v>-142142.10450000025</v>
      </c>
      <c r="P30" s="27">
        <f t="shared" si="10"/>
        <v>142142.10450000025</v>
      </c>
      <c r="Q30" s="112"/>
    </row>
    <row r="31" spans="1:19">
      <c r="A31" s="31">
        <v>36982</v>
      </c>
      <c r="B31" s="3"/>
      <c r="C31" s="6">
        <v>23</v>
      </c>
      <c r="D31" s="29">
        <f t="shared" si="0"/>
        <v>2371</v>
      </c>
      <c r="E31" s="29">
        <f t="shared" si="6"/>
        <v>54533</v>
      </c>
      <c r="F31" s="29">
        <f t="shared" si="1"/>
        <v>-372180</v>
      </c>
      <c r="G31" s="34">
        <f>+Inputs!$D$2</f>
        <v>0.3795</v>
      </c>
      <c r="H31" s="2"/>
      <c r="I31" s="27">
        <f t="shared" si="7"/>
        <v>426713</v>
      </c>
      <c r="J31" s="27"/>
      <c r="K31" s="27">
        <f t="shared" si="2"/>
        <v>2371</v>
      </c>
      <c r="L31" s="27">
        <f t="shared" si="8"/>
        <v>54533</v>
      </c>
      <c r="M31" s="27">
        <f t="shared" si="3"/>
        <v>899.79449999999997</v>
      </c>
      <c r="N31" s="27">
        <f t="shared" si="4"/>
        <v>899.79449999999997</v>
      </c>
      <c r="O31" s="27">
        <f t="shared" si="9"/>
        <v>-141242.31000000026</v>
      </c>
      <c r="P31" s="27">
        <f t="shared" si="10"/>
        <v>141242.31000000026</v>
      </c>
      <c r="Q31" s="112"/>
    </row>
    <row r="32" spans="1:19">
      <c r="A32" s="30">
        <v>37012</v>
      </c>
      <c r="B32" s="3"/>
      <c r="C32" s="6">
        <v>24</v>
      </c>
      <c r="D32" s="29">
        <f t="shared" si="0"/>
        <v>2371</v>
      </c>
      <c r="E32" s="29">
        <f t="shared" si="6"/>
        <v>56904</v>
      </c>
      <c r="F32" s="29">
        <f t="shared" si="1"/>
        <v>-369809</v>
      </c>
      <c r="G32" s="34">
        <f>+Inputs!$D$2</f>
        <v>0.3795</v>
      </c>
      <c r="H32" s="2"/>
      <c r="I32" s="27">
        <f t="shared" si="7"/>
        <v>426713</v>
      </c>
      <c r="J32" s="27"/>
      <c r="K32" s="27">
        <f t="shared" si="2"/>
        <v>2371</v>
      </c>
      <c r="L32" s="27">
        <f t="shared" si="8"/>
        <v>56904</v>
      </c>
      <c r="M32" s="27">
        <f t="shared" si="3"/>
        <v>899.79449999999997</v>
      </c>
      <c r="N32" s="27">
        <f t="shared" si="4"/>
        <v>899.79449999999997</v>
      </c>
      <c r="O32" s="27">
        <f t="shared" si="9"/>
        <v>-140342.51550000027</v>
      </c>
      <c r="P32" s="27">
        <f t="shared" si="10"/>
        <v>140342.51550000027</v>
      </c>
      <c r="Q32" s="112"/>
    </row>
    <row r="33" spans="1:21">
      <c r="A33" s="31">
        <v>37043</v>
      </c>
      <c r="B33" s="3"/>
      <c r="C33" s="6">
        <v>25</v>
      </c>
      <c r="D33" s="29">
        <f t="shared" si="0"/>
        <v>2371</v>
      </c>
      <c r="E33" s="29">
        <f t="shared" si="6"/>
        <v>59275</v>
      </c>
      <c r="F33" s="29">
        <f t="shared" si="1"/>
        <v>-367438</v>
      </c>
      <c r="G33" s="34">
        <f>+Inputs!$D$2</f>
        <v>0.3795</v>
      </c>
      <c r="H33" s="2"/>
      <c r="I33" s="27">
        <f t="shared" si="7"/>
        <v>426713</v>
      </c>
      <c r="J33" s="27"/>
      <c r="K33" s="27">
        <f t="shared" si="2"/>
        <v>2371</v>
      </c>
      <c r="L33" s="27">
        <f t="shared" si="8"/>
        <v>59275</v>
      </c>
      <c r="M33" s="27">
        <f t="shared" si="3"/>
        <v>899.79449999999997</v>
      </c>
      <c r="N33" s="27">
        <f t="shared" si="4"/>
        <v>899.79449999999997</v>
      </c>
      <c r="O33" s="27">
        <f t="shared" si="9"/>
        <v>-139442.72100000028</v>
      </c>
      <c r="P33" s="27">
        <f t="shared" si="10"/>
        <v>139442.72100000028</v>
      </c>
      <c r="Q33" s="112"/>
    </row>
    <row r="34" spans="1:21">
      <c r="A34" s="30">
        <v>37073</v>
      </c>
      <c r="B34" s="3"/>
      <c r="C34" s="6">
        <v>26</v>
      </c>
      <c r="D34" s="29">
        <f t="shared" si="0"/>
        <v>2371</v>
      </c>
      <c r="E34" s="29">
        <f t="shared" si="6"/>
        <v>61646</v>
      </c>
      <c r="F34" s="29">
        <f t="shared" si="1"/>
        <v>-365067</v>
      </c>
      <c r="G34" s="34">
        <f>+Inputs!$D$2</f>
        <v>0.3795</v>
      </c>
      <c r="H34" s="2"/>
      <c r="I34" s="27">
        <f t="shared" si="7"/>
        <v>426713</v>
      </c>
      <c r="J34" s="27"/>
      <c r="K34" s="27">
        <f t="shared" si="2"/>
        <v>2371</v>
      </c>
      <c r="L34" s="27">
        <f t="shared" si="8"/>
        <v>61646</v>
      </c>
      <c r="M34" s="27">
        <f t="shared" si="3"/>
        <v>899.79449999999997</v>
      </c>
      <c r="N34" s="27">
        <f t="shared" si="4"/>
        <v>899.79449999999997</v>
      </c>
      <c r="O34" s="27">
        <f t="shared" si="9"/>
        <v>-138542.92650000029</v>
      </c>
      <c r="P34" s="27">
        <f t="shared" si="10"/>
        <v>138542.92650000029</v>
      </c>
      <c r="Q34" s="112"/>
    </row>
    <row r="35" spans="1:21">
      <c r="A35" s="31">
        <v>37104</v>
      </c>
      <c r="B35" s="3"/>
      <c r="C35" s="6">
        <v>27</v>
      </c>
      <c r="D35" s="29">
        <f t="shared" si="0"/>
        <v>2371</v>
      </c>
      <c r="E35" s="29">
        <f t="shared" si="6"/>
        <v>64017</v>
      </c>
      <c r="F35" s="29">
        <f t="shared" si="1"/>
        <v>-362696</v>
      </c>
      <c r="G35" s="34">
        <f>+Inputs!$D$2</f>
        <v>0.3795</v>
      </c>
      <c r="H35" s="2"/>
      <c r="I35" s="27">
        <f t="shared" si="7"/>
        <v>426713</v>
      </c>
      <c r="J35" s="27"/>
      <c r="K35" s="27">
        <f t="shared" si="2"/>
        <v>2371</v>
      </c>
      <c r="L35" s="27">
        <f t="shared" si="8"/>
        <v>64017</v>
      </c>
      <c r="M35" s="27">
        <f t="shared" si="3"/>
        <v>899.79449999999997</v>
      </c>
      <c r="N35" s="27">
        <f t="shared" si="4"/>
        <v>899.79449999999997</v>
      </c>
      <c r="O35" s="27">
        <f t="shared" si="9"/>
        <v>-137643.1320000003</v>
      </c>
      <c r="P35" s="27">
        <f t="shared" si="10"/>
        <v>137643.1320000003</v>
      </c>
    </row>
    <row r="36" spans="1:21">
      <c r="A36" s="30">
        <v>37135</v>
      </c>
      <c r="B36" s="3"/>
      <c r="C36" s="6">
        <v>28</v>
      </c>
      <c r="D36" s="29">
        <f t="shared" si="0"/>
        <v>2371</v>
      </c>
      <c r="E36" s="29">
        <f t="shared" si="6"/>
        <v>66388</v>
      </c>
      <c r="F36" s="29">
        <f t="shared" si="1"/>
        <v>-360325</v>
      </c>
      <c r="G36" s="34">
        <f>+Inputs!$D$2</f>
        <v>0.3795</v>
      </c>
      <c r="H36" s="2"/>
      <c r="I36" s="27">
        <f t="shared" si="7"/>
        <v>426713</v>
      </c>
      <c r="J36" s="27"/>
      <c r="K36" s="27">
        <f t="shared" si="2"/>
        <v>2371</v>
      </c>
      <c r="L36" s="27">
        <f t="shared" si="8"/>
        <v>66388</v>
      </c>
      <c r="M36" s="27">
        <f t="shared" si="3"/>
        <v>899.79449999999997</v>
      </c>
      <c r="N36" s="27">
        <f t="shared" si="4"/>
        <v>899.79449999999997</v>
      </c>
      <c r="O36" s="27">
        <f t="shared" si="9"/>
        <v>-136743.33750000031</v>
      </c>
      <c r="P36" s="27">
        <f t="shared" si="10"/>
        <v>136743.33750000031</v>
      </c>
    </row>
    <row r="37" spans="1:21">
      <c r="A37" s="31">
        <v>37165</v>
      </c>
      <c r="B37" s="3"/>
      <c r="C37" s="6">
        <v>29</v>
      </c>
      <c r="D37" s="29">
        <f t="shared" si="0"/>
        <v>2371</v>
      </c>
      <c r="E37" s="29">
        <f t="shared" si="6"/>
        <v>68759</v>
      </c>
      <c r="F37" s="29">
        <f t="shared" si="1"/>
        <v>-357954</v>
      </c>
      <c r="G37" s="34">
        <f>+Inputs!$D$2</f>
        <v>0.3795</v>
      </c>
      <c r="H37" s="2"/>
      <c r="I37" s="27">
        <f t="shared" si="7"/>
        <v>426713</v>
      </c>
      <c r="J37" s="27"/>
      <c r="K37" s="27">
        <f t="shared" si="2"/>
        <v>2371</v>
      </c>
      <c r="L37" s="27">
        <f t="shared" si="8"/>
        <v>68759</v>
      </c>
      <c r="M37" s="27">
        <f t="shared" si="3"/>
        <v>899.79449999999997</v>
      </c>
      <c r="N37" s="27">
        <f t="shared" si="4"/>
        <v>899.79449999999997</v>
      </c>
      <c r="O37" s="27">
        <f t="shared" si="9"/>
        <v>-135843.54300000033</v>
      </c>
      <c r="P37" s="27">
        <f t="shared" si="10"/>
        <v>135843.54300000033</v>
      </c>
    </row>
    <row r="38" spans="1:21">
      <c r="A38" s="30">
        <v>37196</v>
      </c>
      <c r="B38" s="3"/>
      <c r="C38" s="6">
        <v>30</v>
      </c>
      <c r="D38" s="29">
        <f t="shared" si="0"/>
        <v>2371</v>
      </c>
      <c r="E38" s="29">
        <f t="shared" si="6"/>
        <v>71130</v>
      </c>
      <c r="F38" s="29">
        <f t="shared" si="1"/>
        <v>-355583</v>
      </c>
      <c r="G38" s="34">
        <f>+Inputs!$D$2</f>
        <v>0.3795</v>
      </c>
      <c r="H38" s="2"/>
      <c r="I38" s="27">
        <f t="shared" si="7"/>
        <v>426713</v>
      </c>
      <c r="J38" s="27"/>
      <c r="K38" s="27">
        <f t="shared" si="2"/>
        <v>2371</v>
      </c>
      <c r="L38" s="27">
        <f t="shared" si="8"/>
        <v>71130</v>
      </c>
      <c r="M38" s="27">
        <f t="shared" si="3"/>
        <v>899.79449999999997</v>
      </c>
      <c r="N38" s="27">
        <f t="shared" si="4"/>
        <v>899.79449999999997</v>
      </c>
      <c r="O38" s="27">
        <f t="shared" si="9"/>
        <v>-134943.74850000034</v>
      </c>
      <c r="P38" s="27">
        <f t="shared" si="10"/>
        <v>134943.74850000034</v>
      </c>
    </row>
    <row r="39" spans="1:21">
      <c r="A39" s="31">
        <v>37226</v>
      </c>
      <c r="B39" s="2"/>
      <c r="C39" s="6">
        <v>31</v>
      </c>
      <c r="D39" s="29">
        <f t="shared" si="0"/>
        <v>2371</v>
      </c>
      <c r="E39" s="29">
        <f t="shared" si="6"/>
        <v>73501</v>
      </c>
      <c r="F39" s="29">
        <f t="shared" si="1"/>
        <v>-353212</v>
      </c>
      <c r="G39" s="34">
        <f>+Inputs!$D$2</f>
        <v>0.3795</v>
      </c>
      <c r="H39" s="2"/>
      <c r="I39" s="27">
        <f t="shared" si="7"/>
        <v>426713</v>
      </c>
      <c r="J39" s="27"/>
      <c r="K39" s="27">
        <f t="shared" si="2"/>
        <v>2371</v>
      </c>
      <c r="L39" s="27">
        <f t="shared" si="8"/>
        <v>73501</v>
      </c>
      <c r="M39" s="27">
        <f t="shared" si="3"/>
        <v>899.79449999999997</v>
      </c>
      <c r="N39" s="27">
        <f t="shared" si="4"/>
        <v>899.79449999999997</v>
      </c>
      <c r="O39" s="27">
        <f t="shared" si="9"/>
        <v>-134043.95400000035</v>
      </c>
      <c r="P39" s="27">
        <f t="shared" si="10"/>
        <v>134043.95400000035</v>
      </c>
    </row>
    <row r="40" spans="1:21">
      <c r="A40" s="30">
        <v>37257</v>
      </c>
      <c r="B40" s="2"/>
      <c r="C40" s="6">
        <v>32</v>
      </c>
      <c r="D40" s="29">
        <f t="shared" si="0"/>
        <v>2371</v>
      </c>
      <c r="E40" s="29">
        <f t="shared" si="6"/>
        <v>75872</v>
      </c>
      <c r="F40" s="29">
        <f t="shared" si="1"/>
        <v>-350841</v>
      </c>
      <c r="G40" s="34">
        <f>+Inputs!$D$2</f>
        <v>0.3795</v>
      </c>
      <c r="H40" s="2"/>
      <c r="I40" s="27">
        <f t="shared" si="7"/>
        <v>426713</v>
      </c>
      <c r="J40" s="2"/>
      <c r="K40" s="27">
        <f t="shared" si="2"/>
        <v>2371</v>
      </c>
      <c r="L40" s="27">
        <f t="shared" si="8"/>
        <v>75872</v>
      </c>
      <c r="M40" s="27">
        <f t="shared" si="3"/>
        <v>899.79449999999997</v>
      </c>
      <c r="N40" s="27">
        <f t="shared" si="4"/>
        <v>899.79449999999997</v>
      </c>
      <c r="O40" s="27">
        <f t="shared" si="9"/>
        <v>-133144.15950000036</v>
      </c>
      <c r="P40" s="27">
        <f t="shared" si="10"/>
        <v>133144.15950000036</v>
      </c>
    </row>
    <row r="41" spans="1:21">
      <c r="A41" s="31">
        <v>37288</v>
      </c>
      <c r="C41" s="6">
        <v>33</v>
      </c>
      <c r="D41" s="29">
        <f t="shared" ref="D41:D72" si="12">ROUND(-(+$B$9/180)*1,0)</f>
        <v>2371</v>
      </c>
      <c r="E41" s="29">
        <f t="shared" si="6"/>
        <v>78243</v>
      </c>
      <c r="F41" s="29">
        <f t="shared" ref="F41:F72" si="13">$B$9+E41</f>
        <v>-348470</v>
      </c>
      <c r="G41" s="34">
        <f>+Inputs!$D$2</f>
        <v>0.3795</v>
      </c>
      <c r="I41" s="27">
        <f t="shared" si="7"/>
        <v>426713</v>
      </c>
      <c r="K41" s="27">
        <f t="shared" ref="K41:K72" si="14">D41</f>
        <v>2371</v>
      </c>
      <c r="L41" s="27">
        <f t="shared" si="8"/>
        <v>78243</v>
      </c>
      <c r="M41" s="27">
        <f t="shared" ref="M41:M72" si="15">K41*G41</f>
        <v>899.79449999999997</v>
      </c>
      <c r="N41" s="27">
        <f t="shared" ref="N41:N72" si="16">M41-J41</f>
        <v>899.79449999999997</v>
      </c>
      <c r="O41" s="27">
        <f t="shared" si="9"/>
        <v>-132244.36500000037</v>
      </c>
      <c r="P41" s="27">
        <f t="shared" si="10"/>
        <v>132244.36500000037</v>
      </c>
    </row>
    <row r="42" spans="1:21">
      <c r="A42" s="30">
        <v>37316</v>
      </c>
      <c r="C42" s="6">
        <v>34</v>
      </c>
      <c r="D42" s="29">
        <f t="shared" si="12"/>
        <v>2371</v>
      </c>
      <c r="E42" s="29">
        <f t="shared" ref="E42:E73" si="17">+E41+D42</f>
        <v>80614</v>
      </c>
      <c r="F42" s="29">
        <f t="shared" si="13"/>
        <v>-346099</v>
      </c>
      <c r="G42" s="34">
        <f>+Inputs!$D$2</f>
        <v>0.3795</v>
      </c>
      <c r="I42" s="27">
        <f t="shared" ref="I42:I73" si="18">+I41+H42</f>
        <v>426713</v>
      </c>
      <c r="K42" s="27">
        <f t="shared" si="14"/>
        <v>2371</v>
      </c>
      <c r="L42" s="27">
        <f t="shared" ref="L42:L73" si="19">+L41+K42</f>
        <v>80614</v>
      </c>
      <c r="M42" s="27">
        <f t="shared" si="15"/>
        <v>899.79449999999997</v>
      </c>
      <c r="N42" s="27">
        <f t="shared" si="16"/>
        <v>899.79449999999997</v>
      </c>
      <c r="O42" s="27">
        <f t="shared" ref="O42:O73" si="20">+O41+N42</f>
        <v>-131344.57050000038</v>
      </c>
      <c r="P42" s="27">
        <f t="shared" ref="P42:P73" si="21">P41-N42</f>
        <v>131344.57050000038</v>
      </c>
    </row>
    <row r="43" spans="1:21">
      <c r="A43" s="31">
        <v>37347</v>
      </c>
      <c r="C43" s="6">
        <v>35</v>
      </c>
      <c r="D43" s="29">
        <f t="shared" si="12"/>
        <v>2371</v>
      </c>
      <c r="E43" s="29">
        <f t="shared" si="17"/>
        <v>82985</v>
      </c>
      <c r="F43" s="29">
        <f t="shared" si="13"/>
        <v>-343728</v>
      </c>
      <c r="G43" s="34">
        <f>+Inputs!$D$2</f>
        <v>0.3795</v>
      </c>
      <c r="I43" s="27">
        <f t="shared" si="18"/>
        <v>426713</v>
      </c>
      <c r="K43" s="27">
        <f t="shared" si="14"/>
        <v>2371</v>
      </c>
      <c r="L43" s="27">
        <f t="shared" si="19"/>
        <v>82985</v>
      </c>
      <c r="M43" s="27">
        <f t="shared" si="15"/>
        <v>899.79449999999997</v>
      </c>
      <c r="N43" s="27">
        <f t="shared" si="16"/>
        <v>899.79449999999997</v>
      </c>
      <c r="O43" s="27">
        <f t="shared" si="20"/>
        <v>-130444.77600000038</v>
      </c>
      <c r="P43" s="27">
        <f t="shared" si="21"/>
        <v>130444.77600000038</v>
      </c>
    </row>
    <row r="44" spans="1:21">
      <c r="A44" s="30">
        <v>37377</v>
      </c>
      <c r="C44" s="6">
        <v>36</v>
      </c>
      <c r="D44" s="29">
        <f t="shared" si="12"/>
        <v>2371</v>
      </c>
      <c r="E44" s="29">
        <f t="shared" si="17"/>
        <v>85356</v>
      </c>
      <c r="F44" s="29">
        <f t="shared" si="13"/>
        <v>-341357</v>
      </c>
      <c r="G44" s="34">
        <f>+Inputs!$D$2</f>
        <v>0.3795</v>
      </c>
      <c r="I44" s="27">
        <f t="shared" si="18"/>
        <v>426713</v>
      </c>
      <c r="K44" s="27">
        <f t="shared" si="14"/>
        <v>2371</v>
      </c>
      <c r="L44" s="27">
        <f t="shared" si="19"/>
        <v>85356</v>
      </c>
      <c r="M44" s="27">
        <f t="shared" si="15"/>
        <v>899.79449999999997</v>
      </c>
      <c r="N44" s="27">
        <f t="shared" si="16"/>
        <v>899.79449999999997</v>
      </c>
      <c r="O44" s="27">
        <f t="shared" si="20"/>
        <v>-129544.98150000037</v>
      </c>
      <c r="P44" s="27">
        <f t="shared" si="21"/>
        <v>129544.98150000037</v>
      </c>
      <c r="U44" s="98"/>
    </row>
    <row r="45" spans="1:21">
      <c r="A45" s="31">
        <v>37408</v>
      </c>
      <c r="C45" s="6">
        <v>37</v>
      </c>
      <c r="D45" s="29">
        <f t="shared" si="12"/>
        <v>2371</v>
      </c>
      <c r="E45" s="29">
        <f t="shared" si="17"/>
        <v>87727</v>
      </c>
      <c r="F45" s="29">
        <f t="shared" si="13"/>
        <v>-338986</v>
      </c>
      <c r="G45" s="34">
        <f>+Inputs!$D$2</f>
        <v>0.3795</v>
      </c>
      <c r="I45" s="27">
        <f t="shared" si="18"/>
        <v>426713</v>
      </c>
      <c r="K45" s="27">
        <f t="shared" si="14"/>
        <v>2371</v>
      </c>
      <c r="L45" s="27">
        <f t="shared" si="19"/>
        <v>87727</v>
      </c>
      <c r="M45" s="27">
        <f t="shared" si="15"/>
        <v>899.79449999999997</v>
      </c>
      <c r="N45" s="27">
        <f t="shared" si="16"/>
        <v>899.79449999999997</v>
      </c>
      <c r="O45" s="27">
        <f t="shared" si="20"/>
        <v>-128645.18700000037</v>
      </c>
      <c r="P45" s="27">
        <f t="shared" si="21"/>
        <v>128645.18700000037</v>
      </c>
      <c r="U45" s="98"/>
    </row>
    <row r="46" spans="1:21">
      <c r="A46" s="30">
        <v>37438</v>
      </c>
      <c r="C46" s="6">
        <v>38</v>
      </c>
      <c r="D46" s="29">
        <f t="shared" si="12"/>
        <v>2371</v>
      </c>
      <c r="E46" s="29">
        <f t="shared" si="17"/>
        <v>90098</v>
      </c>
      <c r="F46" s="29">
        <f t="shared" si="13"/>
        <v>-336615</v>
      </c>
      <c r="G46" s="34">
        <f>+Inputs!$D$2</f>
        <v>0.3795</v>
      </c>
      <c r="I46" s="27">
        <f t="shared" si="18"/>
        <v>426713</v>
      </c>
      <c r="K46" s="27">
        <f t="shared" si="14"/>
        <v>2371</v>
      </c>
      <c r="L46" s="27">
        <f t="shared" si="19"/>
        <v>90098</v>
      </c>
      <c r="M46" s="27">
        <f t="shared" si="15"/>
        <v>899.79449999999997</v>
      </c>
      <c r="N46" s="27">
        <f t="shared" si="16"/>
        <v>899.79449999999997</v>
      </c>
      <c r="O46" s="27">
        <f t="shared" si="20"/>
        <v>-127745.39250000037</v>
      </c>
      <c r="P46" s="27">
        <f t="shared" si="21"/>
        <v>127745.39250000037</v>
      </c>
      <c r="U46" s="98"/>
    </row>
    <row r="47" spans="1:21">
      <c r="A47" s="31">
        <v>37469</v>
      </c>
      <c r="C47" s="6">
        <v>39</v>
      </c>
      <c r="D47" s="29">
        <f t="shared" si="12"/>
        <v>2371</v>
      </c>
      <c r="E47" s="29">
        <f t="shared" si="17"/>
        <v>92469</v>
      </c>
      <c r="F47" s="29">
        <f t="shared" si="13"/>
        <v>-334244</v>
      </c>
      <c r="G47" s="34">
        <f>+Inputs!$D$2</f>
        <v>0.3795</v>
      </c>
      <c r="I47" s="27">
        <f t="shared" si="18"/>
        <v>426713</v>
      </c>
      <c r="K47" s="27">
        <f t="shared" si="14"/>
        <v>2371</v>
      </c>
      <c r="L47" s="27">
        <f t="shared" si="19"/>
        <v>92469</v>
      </c>
      <c r="M47" s="27">
        <f t="shared" si="15"/>
        <v>899.79449999999997</v>
      </c>
      <c r="N47" s="27">
        <f t="shared" si="16"/>
        <v>899.79449999999997</v>
      </c>
      <c r="O47" s="27">
        <f t="shared" si="20"/>
        <v>-126845.59800000036</v>
      </c>
      <c r="P47" s="27">
        <f t="shared" si="21"/>
        <v>126845.59800000036</v>
      </c>
      <c r="U47" s="98"/>
    </row>
    <row r="48" spans="1:21">
      <c r="A48" s="30">
        <v>37500</v>
      </c>
      <c r="C48" s="6">
        <v>40</v>
      </c>
      <c r="D48" s="29">
        <f t="shared" si="12"/>
        <v>2371</v>
      </c>
      <c r="E48" s="29">
        <f t="shared" si="17"/>
        <v>94840</v>
      </c>
      <c r="F48" s="29">
        <f t="shared" si="13"/>
        <v>-331873</v>
      </c>
      <c r="G48" s="34">
        <f>+Inputs!$D$2</f>
        <v>0.3795</v>
      </c>
      <c r="I48" s="27">
        <f t="shared" si="18"/>
        <v>426713</v>
      </c>
      <c r="K48" s="27">
        <f t="shared" si="14"/>
        <v>2371</v>
      </c>
      <c r="L48" s="27">
        <f t="shared" si="19"/>
        <v>94840</v>
      </c>
      <c r="M48" s="27">
        <f t="shared" si="15"/>
        <v>899.79449999999997</v>
      </c>
      <c r="N48" s="27">
        <f t="shared" si="16"/>
        <v>899.79449999999997</v>
      </c>
      <c r="O48" s="27">
        <f t="shared" si="20"/>
        <v>-125945.80350000036</v>
      </c>
      <c r="P48" s="27">
        <f t="shared" si="21"/>
        <v>125945.80350000036</v>
      </c>
      <c r="U48" s="98"/>
    </row>
    <row r="49" spans="1:21">
      <c r="A49" s="31">
        <v>37530</v>
      </c>
      <c r="C49" s="6">
        <v>41</v>
      </c>
      <c r="D49" s="29">
        <f t="shared" si="12"/>
        <v>2371</v>
      </c>
      <c r="E49" s="29">
        <f t="shared" si="17"/>
        <v>97211</v>
      </c>
      <c r="F49" s="29">
        <f t="shared" si="13"/>
        <v>-329502</v>
      </c>
      <c r="G49" s="34">
        <f>+Inputs!$D$2</f>
        <v>0.3795</v>
      </c>
      <c r="I49" s="27">
        <f t="shared" si="18"/>
        <v>426713</v>
      </c>
      <c r="K49" s="27">
        <f t="shared" si="14"/>
        <v>2371</v>
      </c>
      <c r="L49" s="27">
        <f t="shared" si="19"/>
        <v>97211</v>
      </c>
      <c r="M49" s="27">
        <f t="shared" si="15"/>
        <v>899.79449999999997</v>
      </c>
      <c r="N49" s="27">
        <f t="shared" si="16"/>
        <v>899.79449999999997</v>
      </c>
      <c r="O49" s="27">
        <f t="shared" si="20"/>
        <v>-125046.00900000035</v>
      </c>
      <c r="P49" s="27">
        <f t="shared" si="21"/>
        <v>125046.00900000035</v>
      </c>
      <c r="U49" s="98"/>
    </row>
    <row r="50" spans="1:21">
      <c r="A50" s="30">
        <v>37561</v>
      </c>
      <c r="C50" s="6">
        <v>42</v>
      </c>
      <c r="D50" s="29">
        <f t="shared" si="12"/>
        <v>2371</v>
      </c>
      <c r="E50" s="29">
        <f t="shared" si="17"/>
        <v>99582</v>
      </c>
      <c r="F50" s="29">
        <f t="shared" si="13"/>
        <v>-327131</v>
      </c>
      <c r="G50" s="34">
        <f>+Inputs!$D$2</f>
        <v>0.3795</v>
      </c>
      <c r="I50" s="27">
        <f t="shared" si="18"/>
        <v>426713</v>
      </c>
      <c r="K50" s="27">
        <f t="shared" si="14"/>
        <v>2371</v>
      </c>
      <c r="L50" s="27">
        <f t="shared" si="19"/>
        <v>99582</v>
      </c>
      <c r="M50" s="27">
        <f t="shared" si="15"/>
        <v>899.79449999999997</v>
      </c>
      <c r="N50" s="27">
        <f t="shared" si="16"/>
        <v>899.79449999999997</v>
      </c>
      <c r="O50" s="27">
        <f t="shared" si="20"/>
        <v>-124146.21450000035</v>
      </c>
      <c r="P50" s="27">
        <f t="shared" si="21"/>
        <v>124146.21450000035</v>
      </c>
      <c r="U50" s="98"/>
    </row>
    <row r="51" spans="1:21">
      <c r="A51" s="31">
        <v>37591</v>
      </c>
      <c r="C51" s="6">
        <v>43</v>
      </c>
      <c r="D51" s="29">
        <f t="shared" si="12"/>
        <v>2371</v>
      </c>
      <c r="E51" s="29">
        <f t="shared" si="17"/>
        <v>101953</v>
      </c>
      <c r="F51" s="29">
        <f t="shared" si="13"/>
        <v>-324760</v>
      </c>
      <c r="G51" s="34">
        <f>+Inputs!$D$2</f>
        <v>0.3795</v>
      </c>
      <c r="I51" s="27">
        <f t="shared" si="18"/>
        <v>426713</v>
      </c>
      <c r="K51" s="27">
        <f t="shared" si="14"/>
        <v>2371</v>
      </c>
      <c r="L51" s="27">
        <f t="shared" si="19"/>
        <v>101953</v>
      </c>
      <c r="M51" s="27">
        <f t="shared" si="15"/>
        <v>899.79449999999997</v>
      </c>
      <c r="N51" s="27">
        <f t="shared" si="16"/>
        <v>899.79449999999997</v>
      </c>
      <c r="O51" s="27">
        <f t="shared" si="20"/>
        <v>-123246.42000000035</v>
      </c>
      <c r="P51" s="27">
        <f t="shared" si="21"/>
        <v>123246.42000000035</v>
      </c>
      <c r="U51" s="98"/>
    </row>
    <row r="52" spans="1:21">
      <c r="A52" s="30">
        <v>37622</v>
      </c>
      <c r="C52" s="6">
        <v>44</v>
      </c>
      <c r="D52" s="29">
        <f t="shared" si="12"/>
        <v>2371</v>
      </c>
      <c r="E52" s="29">
        <f t="shared" si="17"/>
        <v>104324</v>
      </c>
      <c r="F52" s="29">
        <f t="shared" si="13"/>
        <v>-322389</v>
      </c>
      <c r="G52" s="34">
        <f>+Inputs!$D$2</f>
        <v>0.3795</v>
      </c>
      <c r="I52" s="27">
        <f t="shared" si="18"/>
        <v>426713</v>
      </c>
      <c r="K52" s="27">
        <f t="shared" si="14"/>
        <v>2371</v>
      </c>
      <c r="L52" s="27">
        <f t="shared" si="19"/>
        <v>104324</v>
      </c>
      <c r="M52" s="27">
        <f t="shared" si="15"/>
        <v>899.79449999999997</v>
      </c>
      <c r="N52" s="27">
        <f t="shared" si="16"/>
        <v>899.79449999999997</v>
      </c>
      <c r="O52" s="27">
        <f t="shared" si="20"/>
        <v>-122346.62550000034</v>
      </c>
      <c r="P52" s="27">
        <f t="shared" si="21"/>
        <v>122346.62550000034</v>
      </c>
      <c r="U52" s="98"/>
    </row>
    <row r="53" spans="1:21">
      <c r="A53" s="31">
        <v>37653</v>
      </c>
      <c r="C53" s="6">
        <v>45</v>
      </c>
      <c r="D53" s="29">
        <f t="shared" si="12"/>
        <v>2371</v>
      </c>
      <c r="E53" s="29">
        <f t="shared" si="17"/>
        <v>106695</v>
      </c>
      <c r="F53" s="29">
        <f t="shared" si="13"/>
        <v>-320018</v>
      </c>
      <c r="G53" s="34">
        <f>+Inputs!$D$2</f>
        <v>0.3795</v>
      </c>
      <c r="I53" s="27">
        <f t="shared" si="18"/>
        <v>426713</v>
      </c>
      <c r="K53" s="27">
        <f t="shared" si="14"/>
        <v>2371</v>
      </c>
      <c r="L53" s="27">
        <f t="shared" si="19"/>
        <v>106695</v>
      </c>
      <c r="M53" s="27">
        <f t="shared" si="15"/>
        <v>899.79449999999997</v>
      </c>
      <c r="N53" s="27">
        <f t="shared" si="16"/>
        <v>899.79449999999997</v>
      </c>
      <c r="O53" s="27">
        <f t="shared" si="20"/>
        <v>-121446.83100000034</v>
      </c>
      <c r="P53" s="27">
        <f t="shared" si="21"/>
        <v>121446.83100000034</v>
      </c>
      <c r="U53" s="98"/>
    </row>
    <row r="54" spans="1:21">
      <c r="A54" s="30">
        <v>37681</v>
      </c>
      <c r="C54" s="6">
        <v>46</v>
      </c>
      <c r="D54" s="29">
        <f t="shared" si="12"/>
        <v>2371</v>
      </c>
      <c r="E54" s="29">
        <f t="shared" si="17"/>
        <v>109066</v>
      </c>
      <c r="F54" s="29">
        <f t="shared" si="13"/>
        <v>-317647</v>
      </c>
      <c r="G54" s="34">
        <f>+Inputs!$D$2</f>
        <v>0.3795</v>
      </c>
      <c r="I54" s="27">
        <f t="shared" si="18"/>
        <v>426713</v>
      </c>
      <c r="K54" s="27">
        <f t="shared" si="14"/>
        <v>2371</v>
      </c>
      <c r="L54" s="27">
        <f t="shared" si="19"/>
        <v>109066</v>
      </c>
      <c r="M54" s="27">
        <f t="shared" si="15"/>
        <v>899.79449999999997</v>
      </c>
      <c r="N54" s="27">
        <f t="shared" si="16"/>
        <v>899.79449999999997</v>
      </c>
      <c r="O54" s="27">
        <f t="shared" si="20"/>
        <v>-120547.03650000034</v>
      </c>
      <c r="P54" s="27">
        <f t="shared" si="21"/>
        <v>120547.03650000034</v>
      </c>
      <c r="U54" s="98"/>
    </row>
    <row r="55" spans="1:21">
      <c r="A55" s="31">
        <v>37712</v>
      </c>
      <c r="C55" s="6">
        <v>47</v>
      </c>
      <c r="D55" s="29">
        <f t="shared" si="12"/>
        <v>2371</v>
      </c>
      <c r="E55" s="29">
        <f t="shared" si="17"/>
        <v>111437</v>
      </c>
      <c r="F55" s="29">
        <f t="shared" si="13"/>
        <v>-315276</v>
      </c>
      <c r="G55" s="34">
        <f>+Inputs!$D$2</f>
        <v>0.3795</v>
      </c>
      <c r="I55" s="27">
        <f t="shared" si="18"/>
        <v>426713</v>
      </c>
      <c r="K55" s="27">
        <f t="shared" si="14"/>
        <v>2371</v>
      </c>
      <c r="L55" s="27">
        <f t="shared" si="19"/>
        <v>111437</v>
      </c>
      <c r="M55" s="27">
        <f t="shared" si="15"/>
        <v>899.79449999999997</v>
      </c>
      <c r="N55" s="27">
        <f t="shared" si="16"/>
        <v>899.79449999999997</v>
      </c>
      <c r="O55" s="27">
        <f t="shared" si="20"/>
        <v>-119647.24200000033</v>
      </c>
      <c r="P55" s="27">
        <f t="shared" si="21"/>
        <v>119647.24200000033</v>
      </c>
      <c r="U55" s="98"/>
    </row>
    <row r="56" spans="1:21">
      <c r="A56" s="30">
        <v>37742</v>
      </c>
      <c r="C56" s="6">
        <v>48</v>
      </c>
      <c r="D56" s="29">
        <f t="shared" si="12"/>
        <v>2371</v>
      </c>
      <c r="E56" s="29">
        <f t="shared" si="17"/>
        <v>113808</v>
      </c>
      <c r="F56" s="29">
        <f t="shared" si="13"/>
        <v>-312905</v>
      </c>
      <c r="G56" s="34">
        <f>+Inputs!$D$3</f>
        <v>0.37951000000000001</v>
      </c>
      <c r="I56" s="27">
        <f t="shared" si="18"/>
        <v>426713</v>
      </c>
      <c r="K56" s="27">
        <f t="shared" si="14"/>
        <v>2371</v>
      </c>
      <c r="L56" s="27">
        <f t="shared" si="19"/>
        <v>113808</v>
      </c>
      <c r="M56" s="27">
        <f t="shared" si="15"/>
        <v>899.81821000000002</v>
      </c>
      <c r="N56" s="27">
        <f t="shared" si="16"/>
        <v>899.81821000000002</v>
      </c>
      <c r="O56" s="27">
        <f t="shared" si="20"/>
        <v>-118747.42379000034</v>
      </c>
      <c r="P56" s="27">
        <f t="shared" si="21"/>
        <v>118747.42379000034</v>
      </c>
    </row>
    <row r="57" spans="1:21">
      <c r="A57" s="31">
        <v>37773</v>
      </c>
      <c r="C57" s="6">
        <v>49</v>
      </c>
      <c r="D57" s="29">
        <f t="shared" si="12"/>
        <v>2371</v>
      </c>
      <c r="E57" s="29">
        <f t="shared" si="17"/>
        <v>116179</v>
      </c>
      <c r="F57" s="29">
        <f t="shared" si="13"/>
        <v>-310534</v>
      </c>
      <c r="G57" s="34">
        <f>+Inputs!$D$3</f>
        <v>0.37951000000000001</v>
      </c>
      <c r="I57" s="27">
        <f t="shared" si="18"/>
        <v>426713</v>
      </c>
      <c r="K57" s="27">
        <f t="shared" si="14"/>
        <v>2371</v>
      </c>
      <c r="L57" s="27">
        <f t="shared" si="19"/>
        <v>116179</v>
      </c>
      <c r="M57" s="27">
        <f t="shared" si="15"/>
        <v>899.81821000000002</v>
      </c>
      <c r="N57" s="27">
        <f t="shared" si="16"/>
        <v>899.81821000000002</v>
      </c>
      <c r="O57" s="27">
        <f t="shared" si="20"/>
        <v>-117847.60558000034</v>
      </c>
      <c r="P57" s="27">
        <f t="shared" si="21"/>
        <v>117847.60558000034</v>
      </c>
    </row>
    <row r="58" spans="1:21">
      <c r="A58" s="30">
        <v>37803</v>
      </c>
      <c r="C58" s="6">
        <v>50</v>
      </c>
      <c r="D58" s="29">
        <f t="shared" si="12"/>
        <v>2371</v>
      </c>
      <c r="E58" s="29">
        <f t="shared" si="17"/>
        <v>118550</v>
      </c>
      <c r="F58" s="29">
        <f t="shared" si="13"/>
        <v>-308163</v>
      </c>
      <c r="G58" s="34">
        <f>+Inputs!$D$3</f>
        <v>0.37951000000000001</v>
      </c>
      <c r="I58" s="27">
        <f t="shared" si="18"/>
        <v>426713</v>
      </c>
      <c r="K58" s="27">
        <f t="shared" si="14"/>
        <v>2371</v>
      </c>
      <c r="L58" s="27">
        <f t="shared" si="19"/>
        <v>118550</v>
      </c>
      <c r="M58" s="27">
        <f t="shared" si="15"/>
        <v>899.81821000000002</v>
      </c>
      <c r="N58" s="27">
        <f t="shared" si="16"/>
        <v>899.81821000000002</v>
      </c>
      <c r="O58" s="27">
        <f t="shared" si="20"/>
        <v>-116947.78737000034</v>
      </c>
      <c r="P58" s="27">
        <f t="shared" si="21"/>
        <v>116947.78737000034</v>
      </c>
    </row>
    <row r="59" spans="1:21">
      <c r="A59" s="31">
        <v>37834</v>
      </c>
      <c r="C59" s="6">
        <v>51</v>
      </c>
      <c r="D59" s="29">
        <f t="shared" si="12"/>
        <v>2371</v>
      </c>
      <c r="E59" s="29">
        <f t="shared" si="17"/>
        <v>120921</v>
      </c>
      <c r="F59" s="29">
        <f t="shared" si="13"/>
        <v>-305792</v>
      </c>
      <c r="G59" s="34">
        <f>+Inputs!$D$3</f>
        <v>0.37951000000000001</v>
      </c>
      <c r="I59" s="27">
        <f t="shared" si="18"/>
        <v>426713</v>
      </c>
      <c r="K59" s="27">
        <f t="shared" si="14"/>
        <v>2371</v>
      </c>
      <c r="L59" s="27">
        <f t="shared" si="19"/>
        <v>120921</v>
      </c>
      <c r="M59" s="27">
        <f t="shared" si="15"/>
        <v>899.81821000000002</v>
      </c>
      <c r="N59" s="27">
        <f t="shared" si="16"/>
        <v>899.81821000000002</v>
      </c>
      <c r="O59" s="27">
        <f t="shared" si="20"/>
        <v>-116047.96916000034</v>
      </c>
      <c r="P59" s="27">
        <f t="shared" si="21"/>
        <v>116047.96916000034</v>
      </c>
    </row>
    <row r="60" spans="1:21">
      <c r="A60" s="30">
        <v>37865</v>
      </c>
      <c r="C60" s="6">
        <v>52</v>
      </c>
      <c r="D60" s="29">
        <f t="shared" si="12"/>
        <v>2371</v>
      </c>
      <c r="E60" s="29">
        <f t="shared" si="17"/>
        <v>123292</v>
      </c>
      <c r="F60" s="29">
        <f t="shared" si="13"/>
        <v>-303421</v>
      </c>
      <c r="G60" s="34">
        <f>+Inputs!$D$3</f>
        <v>0.37951000000000001</v>
      </c>
      <c r="I60" s="27">
        <f t="shared" si="18"/>
        <v>426713</v>
      </c>
      <c r="K60" s="27">
        <f t="shared" si="14"/>
        <v>2371</v>
      </c>
      <c r="L60" s="27">
        <f t="shared" si="19"/>
        <v>123292</v>
      </c>
      <c r="M60" s="27">
        <f t="shared" si="15"/>
        <v>899.81821000000002</v>
      </c>
      <c r="N60" s="27">
        <f t="shared" si="16"/>
        <v>899.81821000000002</v>
      </c>
      <c r="O60" s="27">
        <f t="shared" si="20"/>
        <v>-115148.15095000034</v>
      </c>
      <c r="P60" s="27">
        <f t="shared" si="21"/>
        <v>115148.15095000034</v>
      </c>
    </row>
    <row r="61" spans="1:21">
      <c r="A61" s="31">
        <v>37895</v>
      </c>
      <c r="C61" s="6">
        <v>53</v>
      </c>
      <c r="D61" s="29">
        <f t="shared" si="12"/>
        <v>2371</v>
      </c>
      <c r="E61" s="29">
        <f t="shared" si="17"/>
        <v>125663</v>
      </c>
      <c r="F61" s="29">
        <f t="shared" si="13"/>
        <v>-301050</v>
      </c>
      <c r="G61" s="34">
        <f>+Inputs!$D$3</f>
        <v>0.37951000000000001</v>
      </c>
      <c r="I61" s="27">
        <f t="shared" si="18"/>
        <v>426713</v>
      </c>
      <c r="K61" s="27">
        <f t="shared" si="14"/>
        <v>2371</v>
      </c>
      <c r="L61" s="27">
        <f t="shared" si="19"/>
        <v>125663</v>
      </c>
      <c r="M61" s="27">
        <f t="shared" si="15"/>
        <v>899.81821000000002</v>
      </c>
      <c r="N61" s="27">
        <f t="shared" si="16"/>
        <v>899.81821000000002</v>
      </c>
      <c r="O61" s="27">
        <f t="shared" si="20"/>
        <v>-114248.33274000035</v>
      </c>
      <c r="P61" s="27">
        <f t="shared" si="21"/>
        <v>114248.33274000035</v>
      </c>
    </row>
    <row r="62" spans="1:21">
      <c r="A62" s="30">
        <v>37926</v>
      </c>
      <c r="C62" s="6">
        <v>54</v>
      </c>
      <c r="D62" s="29">
        <f t="shared" si="12"/>
        <v>2371</v>
      </c>
      <c r="E62" s="29">
        <f t="shared" si="17"/>
        <v>128034</v>
      </c>
      <c r="F62" s="29">
        <f t="shared" si="13"/>
        <v>-298679</v>
      </c>
      <c r="G62" s="34">
        <f>+Inputs!$D$3</f>
        <v>0.37951000000000001</v>
      </c>
      <c r="I62" s="27">
        <f t="shared" si="18"/>
        <v>426713</v>
      </c>
      <c r="K62" s="27">
        <f t="shared" si="14"/>
        <v>2371</v>
      </c>
      <c r="L62" s="27">
        <f t="shared" si="19"/>
        <v>128034</v>
      </c>
      <c r="M62" s="27">
        <f t="shared" si="15"/>
        <v>899.81821000000002</v>
      </c>
      <c r="N62" s="27">
        <f t="shared" si="16"/>
        <v>899.81821000000002</v>
      </c>
      <c r="O62" s="27">
        <f t="shared" si="20"/>
        <v>-113348.51453000035</v>
      </c>
      <c r="P62" s="27">
        <f t="shared" si="21"/>
        <v>113348.51453000035</v>
      </c>
    </row>
    <row r="63" spans="1:21">
      <c r="A63" s="31">
        <v>37956</v>
      </c>
      <c r="C63" s="6">
        <v>55</v>
      </c>
      <c r="D63" s="29">
        <f t="shared" si="12"/>
        <v>2371</v>
      </c>
      <c r="E63" s="29">
        <f t="shared" si="17"/>
        <v>130405</v>
      </c>
      <c r="F63" s="29">
        <f t="shared" si="13"/>
        <v>-296308</v>
      </c>
      <c r="G63" s="34">
        <f>+Inputs!$D$3</f>
        <v>0.37951000000000001</v>
      </c>
      <c r="I63" s="27">
        <f t="shared" si="18"/>
        <v>426713</v>
      </c>
      <c r="K63" s="27">
        <f t="shared" si="14"/>
        <v>2371</v>
      </c>
      <c r="L63" s="27">
        <f t="shared" si="19"/>
        <v>130405</v>
      </c>
      <c r="M63" s="27">
        <f t="shared" si="15"/>
        <v>899.81821000000002</v>
      </c>
      <c r="N63" s="27">
        <f t="shared" si="16"/>
        <v>899.81821000000002</v>
      </c>
      <c r="O63" s="27">
        <f t="shared" si="20"/>
        <v>-112448.69632000035</v>
      </c>
      <c r="P63" s="27">
        <f t="shared" si="21"/>
        <v>112448.69632000035</v>
      </c>
    </row>
    <row r="64" spans="1:21">
      <c r="A64" s="30">
        <v>37987</v>
      </c>
      <c r="C64" s="6">
        <v>56</v>
      </c>
      <c r="D64" s="29">
        <f t="shared" si="12"/>
        <v>2371</v>
      </c>
      <c r="E64" s="29">
        <f t="shared" si="17"/>
        <v>132776</v>
      </c>
      <c r="F64" s="29">
        <f t="shared" si="13"/>
        <v>-293937</v>
      </c>
      <c r="G64" s="34">
        <f>+Inputs!$D$3</f>
        <v>0.37951000000000001</v>
      </c>
      <c r="I64" s="27">
        <f t="shared" si="18"/>
        <v>426713</v>
      </c>
      <c r="K64" s="27">
        <f t="shared" si="14"/>
        <v>2371</v>
      </c>
      <c r="L64" s="27">
        <f t="shared" si="19"/>
        <v>132776</v>
      </c>
      <c r="M64" s="27">
        <f t="shared" si="15"/>
        <v>899.81821000000002</v>
      </c>
      <c r="N64" s="27">
        <f t="shared" si="16"/>
        <v>899.81821000000002</v>
      </c>
      <c r="O64" s="27">
        <f t="shared" si="20"/>
        <v>-111548.87811000035</v>
      </c>
      <c r="P64" s="27">
        <f t="shared" si="21"/>
        <v>111548.87811000035</v>
      </c>
    </row>
    <row r="65" spans="1:16">
      <c r="A65" s="31">
        <v>38018</v>
      </c>
      <c r="C65" s="6">
        <v>57</v>
      </c>
      <c r="D65" s="29">
        <f t="shared" si="12"/>
        <v>2371</v>
      </c>
      <c r="E65" s="29">
        <f t="shared" si="17"/>
        <v>135147</v>
      </c>
      <c r="F65" s="29">
        <f t="shared" si="13"/>
        <v>-291566</v>
      </c>
      <c r="G65" s="34">
        <f>+Inputs!$D$3</f>
        <v>0.37951000000000001</v>
      </c>
      <c r="I65" s="27">
        <f t="shared" si="18"/>
        <v>426713</v>
      </c>
      <c r="K65" s="27">
        <f t="shared" si="14"/>
        <v>2371</v>
      </c>
      <c r="L65" s="27">
        <f t="shared" si="19"/>
        <v>135147</v>
      </c>
      <c r="M65" s="27">
        <f t="shared" si="15"/>
        <v>899.81821000000002</v>
      </c>
      <c r="N65" s="27">
        <f t="shared" si="16"/>
        <v>899.81821000000002</v>
      </c>
      <c r="O65" s="27">
        <f t="shared" si="20"/>
        <v>-110649.05990000036</v>
      </c>
      <c r="P65" s="27">
        <f t="shared" si="21"/>
        <v>110649.05990000036</v>
      </c>
    </row>
    <row r="66" spans="1:16">
      <c r="A66" s="30">
        <v>38047</v>
      </c>
      <c r="C66" s="6">
        <v>58</v>
      </c>
      <c r="D66" s="29">
        <f t="shared" si="12"/>
        <v>2371</v>
      </c>
      <c r="E66" s="29">
        <f t="shared" si="17"/>
        <v>137518</v>
      </c>
      <c r="F66" s="29">
        <f t="shared" si="13"/>
        <v>-289195</v>
      </c>
      <c r="G66" s="34">
        <f>+Inputs!$D$3</f>
        <v>0.37951000000000001</v>
      </c>
      <c r="I66" s="27">
        <f t="shared" si="18"/>
        <v>426713</v>
      </c>
      <c r="K66" s="27">
        <f t="shared" si="14"/>
        <v>2371</v>
      </c>
      <c r="L66" s="27">
        <f t="shared" si="19"/>
        <v>137518</v>
      </c>
      <c r="M66" s="27">
        <f t="shared" si="15"/>
        <v>899.81821000000002</v>
      </c>
      <c r="N66" s="27">
        <f t="shared" si="16"/>
        <v>899.81821000000002</v>
      </c>
      <c r="O66" s="27">
        <f t="shared" si="20"/>
        <v>-109749.24169000036</v>
      </c>
      <c r="P66" s="27">
        <f t="shared" si="21"/>
        <v>109749.24169000036</v>
      </c>
    </row>
    <row r="67" spans="1:16">
      <c r="A67" s="31">
        <v>38078</v>
      </c>
      <c r="C67" s="6">
        <v>59</v>
      </c>
      <c r="D67" s="29">
        <f t="shared" si="12"/>
        <v>2371</v>
      </c>
      <c r="E67" s="29">
        <f t="shared" si="17"/>
        <v>139889</v>
      </c>
      <c r="F67" s="29">
        <f t="shared" si="13"/>
        <v>-286824</v>
      </c>
      <c r="G67" s="34">
        <f>+Inputs!$D$3</f>
        <v>0.37951000000000001</v>
      </c>
      <c r="I67" s="27">
        <f t="shared" si="18"/>
        <v>426713</v>
      </c>
      <c r="K67" s="27">
        <f t="shared" si="14"/>
        <v>2371</v>
      </c>
      <c r="L67" s="27">
        <f t="shared" si="19"/>
        <v>139889</v>
      </c>
      <c r="M67" s="27">
        <f t="shared" si="15"/>
        <v>899.81821000000002</v>
      </c>
      <c r="N67" s="27">
        <f t="shared" si="16"/>
        <v>899.81821000000002</v>
      </c>
      <c r="O67" s="27">
        <f t="shared" si="20"/>
        <v>-108849.42348000036</v>
      </c>
      <c r="P67" s="27">
        <f t="shared" si="21"/>
        <v>108849.42348000036</v>
      </c>
    </row>
    <row r="68" spans="1:16">
      <c r="A68" s="30">
        <v>38108</v>
      </c>
      <c r="C68" s="6">
        <v>60</v>
      </c>
      <c r="D68" s="29">
        <f t="shared" si="12"/>
        <v>2371</v>
      </c>
      <c r="E68" s="29">
        <f t="shared" si="17"/>
        <v>142260</v>
      </c>
      <c r="F68" s="29">
        <f t="shared" si="13"/>
        <v>-284453</v>
      </c>
      <c r="G68" s="34">
        <f>+Inputs!$D$3</f>
        <v>0.37951000000000001</v>
      </c>
      <c r="I68" s="27">
        <f t="shared" si="18"/>
        <v>426713</v>
      </c>
      <c r="K68" s="27">
        <f t="shared" si="14"/>
        <v>2371</v>
      </c>
      <c r="L68" s="27">
        <f t="shared" si="19"/>
        <v>142260</v>
      </c>
      <c r="M68" s="27">
        <f t="shared" si="15"/>
        <v>899.81821000000002</v>
      </c>
      <c r="N68" s="27">
        <f t="shared" si="16"/>
        <v>899.81821000000002</v>
      </c>
      <c r="O68" s="27">
        <f t="shared" si="20"/>
        <v>-107949.60527000036</v>
      </c>
      <c r="P68" s="27">
        <f t="shared" si="21"/>
        <v>107949.60527000036</v>
      </c>
    </row>
    <row r="69" spans="1:16">
      <c r="A69" s="31">
        <v>38139</v>
      </c>
      <c r="C69" s="6">
        <v>61</v>
      </c>
      <c r="D69" s="29">
        <f t="shared" si="12"/>
        <v>2371</v>
      </c>
      <c r="E69" s="29">
        <f t="shared" si="17"/>
        <v>144631</v>
      </c>
      <c r="F69" s="29">
        <f t="shared" si="13"/>
        <v>-282082</v>
      </c>
      <c r="G69" s="34">
        <f>+Inputs!$D$3</f>
        <v>0.37951000000000001</v>
      </c>
      <c r="I69" s="27">
        <f t="shared" si="18"/>
        <v>426713</v>
      </c>
      <c r="K69" s="27">
        <f t="shared" si="14"/>
        <v>2371</v>
      </c>
      <c r="L69" s="27">
        <f t="shared" si="19"/>
        <v>144631</v>
      </c>
      <c r="M69" s="27">
        <f t="shared" si="15"/>
        <v>899.81821000000002</v>
      </c>
      <c r="N69" s="27">
        <f t="shared" si="16"/>
        <v>899.81821000000002</v>
      </c>
      <c r="O69" s="27">
        <f t="shared" si="20"/>
        <v>-107049.78706000037</v>
      </c>
      <c r="P69" s="27">
        <f t="shared" si="21"/>
        <v>107049.78706000037</v>
      </c>
    </row>
    <row r="70" spans="1:16">
      <c r="A70" s="30">
        <v>38169</v>
      </c>
      <c r="C70" s="6">
        <v>62</v>
      </c>
      <c r="D70" s="29">
        <f t="shared" si="12"/>
        <v>2371</v>
      </c>
      <c r="E70" s="29">
        <f t="shared" si="17"/>
        <v>147002</v>
      </c>
      <c r="F70" s="29">
        <f t="shared" si="13"/>
        <v>-279711</v>
      </c>
      <c r="G70" s="34">
        <f>+Inputs!$D$3</f>
        <v>0.37951000000000001</v>
      </c>
      <c r="I70" s="27">
        <f t="shared" si="18"/>
        <v>426713</v>
      </c>
      <c r="K70" s="27">
        <f t="shared" si="14"/>
        <v>2371</v>
      </c>
      <c r="L70" s="27">
        <f t="shared" si="19"/>
        <v>147002</v>
      </c>
      <c r="M70" s="27">
        <f t="shared" si="15"/>
        <v>899.81821000000002</v>
      </c>
      <c r="N70" s="27">
        <f t="shared" si="16"/>
        <v>899.81821000000002</v>
      </c>
      <c r="O70" s="27">
        <f t="shared" si="20"/>
        <v>-106149.96885000037</v>
      </c>
      <c r="P70" s="27">
        <f t="shared" si="21"/>
        <v>106149.96885000037</v>
      </c>
    </row>
    <row r="71" spans="1:16">
      <c r="A71" s="31">
        <v>38200</v>
      </c>
      <c r="C71" s="6">
        <v>63</v>
      </c>
      <c r="D71" s="29">
        <f t="shared" si="12"/>
        <v>2371</v>
      </c>
      <c r="E71" s="29">
        <f t="shared" si="17"/>
        <v>149373</v>
      </c>
      <c r="F71" s="29">
        <f t="shared" si="13"/>
        <v>-277340</v>
      </c>
      <c r="G71" s="34">
        <f>+Inputs!$D$3</f>
        <v>0.37951000000000001</v>
      </c>
      <c r="I71" s="27">
        <f t="shared" si="18"/>
        <v>426713</v>
      </c>
      <c r="K71" s="27">
        <f t="shared" si="14"/>
        <v>2371</v>
      </c>
      <c r="L71" s="27">
        <f t="shared" si="19"/>
        <v>149373</v>
      </c>
      <c r="M71" s="27">
        <f t="shared" si="15"/>
        <v>899.81821000000002</v>
      </c>
      <c r="N71" s="27">
        <f t="shared" si="16"/>
        <v>899.81821000000002</v>
      </c>
      <c r="O71" s="27">
        <f t="shared" si="20"/>
        <v>-105250.15064000037</v>
      </c>
      <c r="P71" s="27">
        <f t="shared" si="21"/>
        <v>105250.15064000037</v>
      </c>
    </row>
    <row r="72" spans="1:16">
      <c r="A72" s="30">
        <v>38231</v>
      </c>
      <c r="C72" s="6">
        <v>64</v>
      </c>
      <c r="D72" s="29">
        <f t="shared" si="12"/>
        <v>2371</v>
      </c>
      <c r="E72" s="29">
        <f t="shared" si="17"/>
        <v>151744</v>
      </c>
      <c r="F72" s="29">
        <f t="shared" si="13"/>
        <v>-274969</v>
      </c>
      <c r="G72" s="34">
        <f>+Inputs!$D$3</f>
        <v>0.37951000000000001</v>
      </c>
      <c r="I72" s="27">
        <f t="shared" si="18"/>
        <v>426713</v>
      </c>
      <c r="K72" s="27">
        <f t="shared" si="14"/>
        <v>2371</v>
      </c>
      <c r="L72" s="27">
        <f t="shared" si="19"/>
        <v>151744</v>
      </c>
      <c r="M72" s="27">
        <f t="shared" si="15"/>
        <v>899.81821000000002</v>
      </c>
      <c r="N72" s="27">
        <f t="shared" si="16"/>
        <v>899.81821000000002</v>
      </c>
      <c r="O72" s="27">
        <f t="shared" si="20"/>
        <v>-104350.33243000037</v>
      </c>
      <c r="P72" s="27">
        <f t="shared" si="21"/>
        <v>104350.33243000037</v>
      </c>
    </row>
    <row r="73" spans="1:16">
      <c r="A73" s="31">
        <v>38261</v>
      </c>
      <c r="C73" s="6">
        <v>65</v>
      </c>
      <c r="D73" s="29">
        <f t="shared" ref="D73:D104" si="22">ROUND(-(+$B$9/180)*1,0)</f>
        <v>2371</v>
      </c>
      <c r="E73" s="29">
        <f t="shared" si="17"/>
        <v>154115</v>
      </c>
      <c r="F73" s="29">
        <f t="shared" ref="F73:F104" si="23">$B$9+E73</f>
        <v>-272598</v>
      </c>
      <c r="G73" s="34">
        <f>+Inputs!$D$3</f>
        <v>0.37951000000000001</v>
      </c>
      <c r="I73" s="27">
        <f t="shared" si="18"/>
        <v>426713</v>
      </c>
      <c r="K73" s="27">
        <f t="shared" ref="K73:K104" si="24">D73</f>
        <v>2371</v>
      </c>
      <c r="L73" s="27">
        <f t="shared" si="19"/>
        <v>154115</v>
      </c>
      <c r="M73" s="27">
        <f t="shared" ref="M73:M104" si="25">K73*G73</f>
        <v>899.81821000000002</v>
      </c>
      <c r="N73" s="27">
        <f t="shared" ref="N73:N104" si="26">M73-J73</f>
        <v>899.81821000000002</v>
      </c>
      <c r="O73" s="27">
        <f t="shared" si="20"/>
        <v>-103450.51422000038</v>
      </c>
      <c r="P73" s="27">
        <f t="shared" si="21"/>
        <v>103450.51422000038</v>
      </c>
    </row>
    <row r="74" spans="1:16">
      <c r="A74" s="30">
        <v>38292</v>
      </c>
      <c r="C74" s="6">
        <v>66</v>
      </c>
      <c r="D74" s="29">
        <f t="shared" si="22"/>
        <v>2371</v>
      </c>
      <c r="E74" s="29">
        <f t="shared" ref="E74:E105" si="27">+E73+D74</f>
        <v>156486</v>
      </c>
      <c r="F74" s="29">
        <f t="shared" si="23"/>
        <v>-270227</v>
      </c>
      <c r="G74" s="34">
        <f>+Inputs!$D$3</f>
        <v>0.37951000000000001</v>
      </c>
      <c r="I74" s="27">
        <f t="shared" ref="I74:I105" si="28">+I73+H74</f>
        <v>426713</v>
      </c>
      <c r="K74" s="27">
        <f t="shared" si="24"/>
        <v>2371</v>
      </c>
      <c r="L74" s="27">
        <f t="shared" ref="L74:L105" si="29">+L73+K74</f>
        <v>156486</v>
      </c>
      <c r="M74" s="27">
        <f t="shared" si="25"/>
        <v>899.81821000000002</v>
      </c>
      <c r="N74" s="27">
        <f t="shared" si="26"/>
        <v>899.81821000000002</v>
      </c>
      <c r="O74" s="27">
        <f t="shared" ref="O74:O105" si="30">+O73+N74</f>
        <v>-102550.69601000038</v>
      </c>
      <c r="P74" s="27">
        <f t="shared" ref="P74:P105" si="31">P73-N74</f>
        <v>102550.69601000038</v>
      </c>
    </row>
    <row r="75" spans="1:16">
      <c r="A75" s="31">
        <v>38322</v>
      </c>
      <c r="C75" s="6">
        <v>67</v>
      </c>
      <c r="D75" s="29">
        <f t="shared" si="22"/>
        <v>2371</v>
      </c>
      <c r="E75" s="29">
        <f t="shared" si="27"/>
        <v>158857</v>
      </c>
      <c r="F75" s="29">
        <f t="shared" si="23"/>
        <v>-267856</v>
      </c>
      <c r="G75" s="34">
        <f>+Inputs!$D$3</f>
        <v>0.37951000000000001</v>
      </c>
      <c r="I75" s="27">
        <f t="shared" si="28"/>
        <v>426713</v>
      </c>
      <c r="K75" s="27">
        <f t="shared" si="24"/>
        <v>2371</v>
      </c>
      <c r="L75" s="27">
        <f t="shared" si="29"/>
        <v>158857</v>
      </c>
      <c r="M75" s="27">
        <f t="shared" si="25"/>
        <v>899.81821000000002</v>
      </c>
      <c r="N75" s="27">
        <f t="shared" si="26"/>
        <v>899.81821000000002</v>
      </c>
      <c r="O75" s="27">
        <f t="shared" si="30"/>
        <v>-101650.87780000038</v>
      </c>
      <c r="P75" s="27">
        <f t="shared" si="31"/>
        <v>101650.87780000038</v>
      </c>
    </row>
    <row r="76" spans="1:16">
      <c r="A76" s="30">
        <v>38353</v>
      </c>
      <c r="C76" s="6">
        <v>68</v>
      </c>
      <c r="D76" s="29">
        <f t="shared" si="22"/>
        <v>2371</v>
      </c>
      <c r="E76" s="29">
        <f t="shared" si="27"/>
        <v>161228</v>
      </c>
      <c r="F76" s="29">
        <f t="shared" si="23"/>
        <v>-265485</v>
      </c>
      <c r="G76" s="34">
        <f>+Inputs!$D$3</f>
        <v>0.37951000000000001</v>
      </c>
      <c r="I76" s="27">
        <f t="shared" si="28"/>
        <v>426713</v>
      </c>
      <c r="K76" s="27">
        <f t="shared" si="24"/>
        <v>2371</v>
      </c>
      <c r="L76" s="27">
        <f t="shared" si="29"/>
        <v>161228</v>
      </c>
      <c r="M76" s="27">
        <f t="shared" si="25"/>
        <v>899.81821000000002</v>
      </c>
      <c r="N76" s="27">
        <f t="shared" si="26"/>
        <v>899.81821000000002</v>
      </c>
      <c r="O76" s="27">
        <f t="shared" si="30"/>
        <v>-100751.05959000038</v>
      </c>
      <c r="P76" s="27">
        <f t="shared" si="31"/>
        <v>100751.05959000038</v>
      </c>
    </row>
    <row r="77" spans="1:16">
      <c r="A77" s="31">
        <v>38384</v>
      </c>
      <c r="C77" s="6">
        <v>69</v>
      </c>
      <c r="D77" s="29">
        <f t="shared" si="22"/>
        <v>2371</v>
      </c>
      <c r="E77" s="29">
        <f t="shared" si="27"/>
        <v>163599</v>
      </c>
      <c r="F77" s="29">
        <f t="shared" si="23"/>
        <v>-263114</v>
      </c>
      <c r="G77" s="34">
        <f>+Inputs!$D$3</f>
        <v>0.37951000000000001</v>
      </c>
      <c r="I77" s="27">
        <f t="shared" si="28"/>
        <v>426713</v>
      </c>
      <c r="K77" s="27">
        <f t="shared" si="24"/>
        <v>2371</v>
      </c>
      <c r="L77" s="27">
        <f t="shared" si="29"/>
        <v>163599</v>
      </c>
      <c r="M77" s="27">
        <f t="shared" si="25"/>
        <v>899.81821000000002</v>
      </c>
      <c r="N77" s="27">
        <f t="shared" si="26"/>
        <v>899.81821000000002</v>
      </c>
      <c r="O77" s="27">
        <f t="shared" si="30"/>
        <v>-99851.241380000385</v>
      </c>
      <c r="P77" s="27">
        <f t="shared" si="31"/>
        <v>99851.241380000385</v>
      </c>
    </row>
    <row r="78" spans="1:16">
      <c r="A78" s="30">
        <v>38412</v>
      </c>
      <c r="C78" s="6">
        <v>70</v>
      </c>
      <c r="D78" s="29">
        <f t="shared" si="22"/>
        <v>2371</v>
      </c>
      <c r="E78" s="29">
        <f t="shared" si="27"/>
        <v>165970</v>
      </c>
      <c r="F78" s="29">
        <f t="shared" si="23"/>
        <v>-260743</v>
      </c>
      <c r="G78" s="34">
        <f>+Inputs!$D$3</f>
        <v>0.37951000000000001</v>
      </c>
      <c r="I78" s="27">
        <f t="shared" si="28"/>
        <v>426713</v>
      </c>
      <c r="K78" s="27">
        <f t="shared" si="24"/>
        <v>2371</v>
      </c>
      <c r="L78" s="27">
        <f t="shared" si="29"/>
        <v>165970</v>
      </c>
      <c r="M78" s="27">
        <f t="shared" si="25"/>
        <v>899.81821000000002</v>
      </c>
      <c r="N78" s="27">
        <f t="shared" si="26"/>
        <v>899.81821000000002</v>
      </c>
      <c r="O78" s="27">
        <f t="shared" si="30"/>
        <v>-98951.423170000387</v>
      </c>
      <c r="P78" s="27">
        <f t="shared" si="31"/>
        <v>98951.423170000387</v>
      </c>
    </row>
    <row r="79" spans="1:16">
      <c r="A79" s="31">
        <v>38443</v>
      </c>
      <c r="C79" s="6">
        <v>71</v>
      </c>
      <c r="D79" s="29">
        <f t="shared" si="22"/>
        <v>2371</v>
      </c>
      <c r="E79" s="29">
        <f t="shared" si="27"/>
        <v>168341</v>
      </c>
      <c r="F79" s="29">
        <f t="shared" si="23"/>
        <v>-258372</v>
      </c>
      <c r="G79" s="34">
        <f>+Inputs!$D$3</f>
        <v>0.37951000000000001</v>
      </c>
      <c r="I79" s="27">
        <f t="shared" si="28"/>
        <v>426713</v>
      </c>
      <c r="K79" s="27">
        <f t="shared" si="24"/>
        <v>2371</v>
      </c>
      <c r="L79" s="27">
        <f t="shared" si="29"/>
        <v>168341</v>
      </c>
      <c r="M79" s="27">
        <f t="shared" si="25"/>
        <v>899.81821000000002</v>
      </c>
      <c r="N79" s="27">
        <f t="shared" si="26"/>
        <v>899.81821000000002</v>
      </c>
      <c r="O79" s="27">
        <f t="shared" si="30"/>
        <v>-98051.60496000039</v>
      </c>
      <c r="P79" s="27">
        <f t="shared" si="31"/>
        <v>98051.60496000039</v>
      </c>
    </row>
    <row r="80" spans="1:16">
      <c r="A80" s="30">
        <v>38473</v>
      </c>
      <c r="C80" s="6">
        <v>72</v>
      </c>
      <c r="D80" s="29">
        <f t="shared" si="22"/>
        <v>2371</v>
      </c>
      <c r="E80" s="29">
        <f t="shared" si="27"/>
        <v>170712</v>
      </c>
      <c r="F80" s="29">
        <f t="shared" si="23"/>
        <v>-256001</v>
      </c>
      <c r="G80" s="34">
        <f>+Inputs!$D$3</f>
        <v>0.37951000000000001</v>
      </c>
      <c r="I80" s="27">
        <f t="shared" si="28"/>
        <v>426713</v>
      </c>
      <c r="K80" s="27">
        <f t="shared" si="24"/>
        <v>2371</v>
      </c>
      <c r="L80" s="27">
        <f t="shared" si="29"/>
        <v>170712</v>
      </c>
      <c r="M80" s="27">
        <f t="shared" si="25"/>
        <v>899.81821000000002</v>
      </c>
      <c r="N80" s="27">
        <f t="shared" si="26"/>
        <v>899.81821000000002</v>
      </c>
      <c r="O80" s="27">
        <f t="shared" si="30"/>
        <v>-97151.786750000392</v>
      </c>
      <c r="P80" s="27">
        <f t="shared" si="31"/>
        <v>97151.786750000392</v>
      </c>
    </row>
    <row r="81" spans="1:16">
      <c r="A81" s="31">
        <v>38504</v>
      </c>
      <c r="C81" s="6">
        <v>73</v>
      </c>
      <c r="D81" s="29">
        <f t="shared" si="22"/>
        <v>2371</v>
      </c>
      <c r="E81" s="29">
        <f t="shared" si="27"/>
        <v>173083</v>
      </c>
      <c r="F81" s="29">
        <f t="shared" si="23"/>
        <v>-253630</v>
      </c>
      <c r="G81" s="34">
        <f>+Inputs!$D$3</f>
        <v>0.37951000000000001</v>
      </c>
      <c r="I81" s="27">
        <f t="shared" si="28"/>
        <v>426713</v>
      </c>
      <c r="K81" s="27">
        <f t="shared" si="24"/>
        <v>2371</v>
      </c>
      <c r="L81" s="27">
        <f t="shared" si="29"/>
        <v>173083</v>
      </c>
      <c r="M81" s="27">
        <f t="shared" si="25"/>
        <v>899.81821000000002</v>
      </c>
      <c r="N81" s="27">
        <f t="shared" si="26"/>
        <v>899.81821000000002</v>
      </c>
      <c r="O81" s="27">
        <f t="shared" si="30"/>
        <v>-96251.968540000395</v>
      </c>
      <c r="P81" s="27">
        <f t="shared" si="31"/>
        <v>96251.968540000395</v>
      </c>
    </row>
    <row r="82" spans="1:16">
      <c r="A82" s="30">
        <v>38534</v>
      </c>
      <c r="C82" s="6">
        <v>74</v>
      </c>
      <c r="D82" s="29">
        <f t="shared" si="22"/>
        <v>2371</v>
      </c>
      <c r="E82" s="29">
        <f t="shared" si="27"/>
        <v>175454</v>
      </c>
      <c r="F82" s="29">
        <f t="shared" si="23"/>
        <v>-251259</v>
      </c>
      <c r="G82" s="34">
        <f>+Inputs!$D$3</f>
        <v>0.37951000000000001</v>
      </c>
      <c r="I82" s="27">
        <f t="shared" si="28"/>
        <v>426713</v>
      </c>
      <c r="K82" s="27">
        <f t="shared" si="24"/>
        <v>2371</v>
      </c>
      <c r="L82" s="27">
        <f t="shared" si="29"/>
        <v>175454</v>
      </c>
      <c r="M82" s="27">
        <f t="shared" si="25"/>
        <v>899.81821000000002</v>
      </c>
      <c r="N82" s="27">
        <f t="shared" si="26"/>
        <v>899.81821000000002</v>
      </c>
      <c r="O82" s="27">
        <f t="shared" si="30"/>
        <v>-95352.150330000397</v>
      </c>
      <c r="P82" s="27">
        <f t="shared" si="31"/>
        <v>95352.150330000397</v>
      </c>
    </row>
    <row r="83" spans="1:16">
      <c r="A83" s="31">
        <v>38565</v>
      </c>
      <c r="C83" s="6">
        <v>75</v>
      </c>
      <c r="D83" s="29">
        <f t="shared" si="22"/>
        <v>2371</v>
      </c>
      <c r="E83" s="29">
        <f t="shared" si="27"/>
        <v>177825</v>
      </c>
      <c r="F83" s="29">
        <f t="shared" si="23"/>
        <v>-248888</v>
      </c>
      <c r="G83" s="34">
        <f>+Inputs!$D$3</f>
        <v>0.37951000000000001</v>
      </c>
      <c r="I83" s="27">
        <f t="shared" si="28"/>
        <v>426713</v>
      </c>
      <c r="K83" s="27">
        <f t="shared" si="24"/>
        <v>2371</v>
      </c>
      <c r="L83" s="27">
        <f t="shared" si="29"/>
        <v>177825</v>
      </c>
      <c r="M83" s="27">
        <f t="shared" si="25"/>
        <v>899.81821000000002</v>
      </c>
      <c r="N83" s="27">
        <f t="shared" si="26"/>
        <v>899.81821000000002</v>
      </c>
      <c r="O83" s="27">
        <f t="shared" si="30"/>
        <v>-94452.332120000399</v>
      </c>
      <c r="P83" s="27">
        <f t="shared" si="31"/>
        <v>94452.332120000399</v>
      </c>
    </row>
    <row r="84" spans="1:16">
      <c r="A84" s="30">
        <v>38596</v>
      </c>
      <c r="C84" s="6">
        <v>76</v>
      </c>
      <c r="D84" s="29">
        <f t="shared" si="22"/>
        <v>2371</v>
      </c>
      <c r="E84" s="29">
        <f t="shared" si="27"/>
        <v>180196</v>
      </c>
      <c r="F84" s="29">
        <f t="shared" si="23"/>
        <v>-246517</v>
      </c>
      <c r="G84" s="34">
        <f>+Inputs!$D$3</f>
        <v>0.37951000000000001</v>
      </c>
      <c r="I84" s="27">
        <f t="shared" si="28"/>
        <v>426713</v>
      </c>
      <c r="K84" s="27">
        <f t="shared" si="24"/>
        <v>2371</v>
      </c>
      <c r="L84" s="27">
        <f t="shared" si="29"/>
        <v>180196</v>
      </c>
      <c r="M84" s="27">
        <f t="shared" si="25"/>
        <v>899.81821000000002</v>
      </c>
      <c r="N84" s="27">
        <f t="shared" si="26"/>
        <v>899.81821000000002</v>
      </c>
      <c r="O84" s="27">
        <f t="shared" si="30"/>
        <v>-93552.513910000402</v>
      </c>
      <c r="P84" s="27">
        <f t="shared" si="31"/>
        <v>93552.513910000402</v>
      </c>
    </row>
    <row r="85" spans="1:16">
      <c r="A85" s="31">
        <v>38626</v>
      </c>
      <c r="C85" s="6">
        <v>77</v>
      </c>
      <c r="D85" s="29">
        <f t="shared" si="22"/>
        <v>2371</v>
      </c>
      <c r="E85" s="29">
        <f t="shared" si="27"/>
        <v>182567</v>
      </c>
      <c r="F85" s="29">
        <f t="shared" si="23"/>
        <v>-244146</v>
      </c>
      <c r="G85" s="34">
        <f>+Inputs!$D$3</f>
        <v>0.37951000000000001</v>
      </c>
      <c r="I85" s="27">
        <f t="shared" si="28"/>
        <v>426713</v>
      </c>
      <c r="K85" s="27">
        <f t="shared" si="24"/>
        <v>2371</v>
      </c>
      <c r="L85" s="27">
        <f t="shared" si="29"/>
        <v>182567</v>
      </c>
      <c r="M85" s="27">
        <f t="shared" si="25"/>
        <v>899.81821000000002</v>
      </c>
      <c r="N85" s="27">
        <f t="shared" si="26"/>
        <v>899.81821000000002</v>
      </c>
      <c r="O85" s="27">
        <f t="shared" si="30"/>
        <v>-92652.695700000404</v>
      </c>
      <c r="P85" s="27">
        <f t="shared" si="31"/>
        <v>92652.695700000404</v>
      </c>
    </row>
    <row r="86" spans="1:16">
      <c r="A86" s="30">
        <v>38657</v>
      </c>
      <c r="C86" s="6">
        <v>78</v>
      </c>
      <c r="D86" s="29">
        <f t="shared" si="22"/>
        <v>2371</v>
      </c>
      <c r="E86" s="29">
        <f t="shared" si="27"/>
        <v>184938</v>
      </c>
      <c r="F86" s="29">
        <f t="shared" si="23"/>
        <v>-241775</v>
      </c>
      <c r="G86" s="34">
        <f>+Inputs!$D$3</f>
        <v>0.37951000000000001</v>
      </c>
      <c r="I86" s="27">
        <f t="shared" si="28"/>
        <v>426713</v>
      </c>
      <c r="K86" s="27">
        <f t="shared" si="24"/>
        <v>2371</v>
      </c>
      <c r="L86" s="27">
        <f t="shared" si="29"/>
        <v>184938</v>
      </c>
      <c r="M86" s="27">
        <f t="shared" si="25"/>
        <v>899.81821000000002</v>
      </c>
      <c r="N86" s="27">
        <f t="shared" si="26"/>
        <v>899.81821000000002</v>
      </c>
      <c r="O86" s="27">
        <f t="shared" si="30"/>
        <v>-91752.877490000406</v>
      </c>
      <c r="P86" s="27">
        <f t="shared" si="31"/>
        <v>91752.877490000406</v>
      </c>
    </row>
    <row r="87" spans="1:16">
      <c r="A87" s="31">
        <v>38687</v>
      </c>
      <c r="C87" s="6">
        <v>79</v>
      </c>
      <c r="D87" s="29">
        <f t="shared" si="22"/>
        <v>2371</v>
      </c>
      <c r="E87" s="29">
        <f t="shared" si="27"/>
        <v>187309</v>
      </c>
      <c r="F87" s="29">
        <f t="shared" si="23"/>
        <v>-239404</v>
      </c>
      <c r="G87" s="34">
        <f>+Inputs!$D$3</f>
        <v>0.37951000000000001</v>
      </c>
      <c r="I87" s="27">
        <f t="shared" si="28"/>
        <v>426713</v>
      </c>
      <c r="K87" s="27">
        <f t="shared" si="24"/>
        <v>2371</v>
      </c>
      <c r="L87" s="27">
        <f t="shared" si="29"/>
        <v>187309</v>
      </c>
      <c r="M87" s="27">
        <f t="shared" si="25"/>
        <v>899.81821000000002</v>
      </c>
      <c r="N87" s="27">
        <f t="shared" si="26"/>
        <v>899.81821000000002</v>
      </c>
      <c r="O87" s="27">
        <f t="shared" si="30"/>
        <v>-90853.059280000409</v>
      </c>
      <c r="P87" s="27">
        <f t="shared" si="31"/>
        <v>90853.059280000409</v>
      </c>
    </row>
    <row r="88" spans="1:16">
      <c r="A88" s="30">
        <v>38718</v>
      </c>
      <c r="C88" s="6">
        <v>80</v>
      </c>
      <c r="D88" s="29">
        <f t="shared" si="22"/>
        <v>2371</v>
      </c>
      <c r="E88" s="29">
        <f t="shared" si="27"/>
        <v>189680</v>
      </c>
      <c r="F88" s="29">
        <f t="shared" si="23"/>
        <v>-237033</v>
      </c>
      <c r="G88" s="34">
        <f>+Inputs!$D$3</f>
        <v>0.37951000000000001</v>
      </c>
      <c r="I88" s="27">
        <f t="shared" si="28"/>
        <v>426713</v>
      </c>
      <c r="K88" s="27">
        <f t="shared" si="24"/>
        <v>2371</v>
      </c>
      <c r="L88" s="27">
        <f t="shared" si="29"/>
        <v>189680</v>
      </c>
      <c r="M88" s="27">
        <f t="shared" si="25"/>
        <v>899.81821000000002</v>
      </c>
      <c r="N88" s="27">
        <f t="shared" si="26"/>
        <v>899.81821000000002</v>
      </c>
      <c r="O88" s="27">
        <f t="shared" si="30"/>
        <v>-89953.241070000411</v>
      </c>
      <c r="P88" s="27">
        <f t="shared" si="31"/>
        <v>89953.241070000411</v>
      </c>
    </row>
    <row r="89" spans="1:16">
      <c r="A89" s="31">
        <v>38749</v>
      </c>
      <c r="C89" s="6">
        <v>81</v>
      </c>
      <c r="D89" s="29">
        <f t="shared" si="22"/>
        <v>2371</v>
      </c>
      <c r="E89" s="29">
        <f t="shared" si="27"/>
        <v>192051</v>
      </c>
      <c r="F89" s="29">
        <f t="shared" si="23"/>
        <v>-234662</v>
      </c>
      <c r="G89" s="34">
        <f>+Inputs!$D$3</f>
        <v>0.37951000000000001</v>
      </c>
      <c r="I89" s="27">
        <f t="shared" si="28"/>
        <v>426713</v>
      </c>
      <c r="K89" s="27">
        <f t="shared" si="24"/>
        <v>2371</v>
      </c>
      <c r="L89" s="27">
        <f t="shared" si="29"/>
        <v>192051</v>
      </c>
      <c r="M89" s="27">
        <f t="shared" si="25"/>
        <v>899.81821000000002</v>
      </c>
      <c r="N89" s="27">
        <f t="shared" si="26"/>
        <v>899.81821000000002</v>
      </c>
      <c r="O89" s="27">
        <f t="shared" si="30"/>
        <v>-89053.422860000413</v>
      </c>
      <c r="P89" s="27">
        <f t="shared" si="31"/>
        <v>89053.422860000413</v>
      </c>
    </row>
    <row r="90" spans="1:16">
      <c r="A90" s="30">
        <v>38777</v>
      </c>
      <c r="C90" s="6">
        <v>82</v>
      </c>
      <c r="D90" s="29">
        <f t="shared" si="22"/>
        <v>2371</v>
      </c>
      <c r="E90" s="29">
        <f t="shared" si="27"/>
        <v>194422</v>
      </c>
      <c r="F90" s="29">
        <f t="shared" si="23"/>
        <v>-232291</v>
      </c>
      <c r="G90" s="34">
        <f>+Inputs!$D$3</f>
        <v>0.37951000000000001</v>
      </c>
      <c r="I90" s="27">
        <f t="shared" si="28"/>
        <v>426713</v>
      </c>
      <c r="K90" s="27">
        <f t="shared" si="24"/>
        <v>2371</v>
      </c>
      <c r="L90" s="27">
        <f t="shared" si="29"/>
        <v>194422</v>
      </c>
      <c r="M90" s="27">
        <f t="shared" si="25"/>
        <v>899.81821000000002</v>
      </c>
      <c r="N90" s="27">
        <f t="shared" si="26"/>
        <v>899.81821000000002</v>
      </c>
      <c r="O90" s="27">
        <f t="shared" si="30"/>
        <v>-88153.604650000416</v>
      </c>
      <c r="P90" s="27">
        <f t="shared" si="31"/>
        <v>88153.604650000416</v>
      </c>
    </row>
    <row r="91" spans="1:16">
      <c r="A91" s="31">
        <v>38808</v>
      </c>
      <c r="C91" s="6">
        <v>83</v>
      </c>
      <c r="D91" s="29">
        <f t="shared" si="22"/>
        <v>2371</v>
      </c>
      <c r="E91" s="29">
        <f t="shared" si="27"/>
        <v>196793</v>
      </c>
      <c r="F91" s="29">
        <f t="shared" si="23"/>
        <v>-229920</v>
      </c>
      <c r="G91" s="34">
        <f>+Inputs!$D$3</f>
        <v>0.37951000000000001</v>
      </c>
      <c r="I91" s="27">
        <f t="shared" si="28"/>
        <v>426713</v>
      </c>
      <c r="K91" s="27">
        <f t="shared" si="24"/>
        <v>2371</v>
      </c>
      <c r="L91" s="27">
        <f t="shared" si="29"/>
        <v>196793</v>
      </c>
      <c r="M91" s="27">
        <f t="shared" si="25"/>
        <v>899.81821000000002</v>
      </c>
      <c r="N91" s="27">
        <f t="shared" si="26"/>
        <v>899.81821000000002</v>
      </c>
      <c r="O91" s="27">
        <f t="shared" si="30"/>
        <v>-87253.786440000418</v>
      </c>
      <c r="P91" s="27">
        <f t="shared" si="31"/>
        <v>87253.786440000418</v>
      </c>
    </row>
    <row r="92" spans="1:16">
      <c r="A92" s="30">
        <v>38838</v>
      </c>
      <c r="C92" s="6">
        <v>84</v>
      </c>
      <c r="D92" s="29">
        <f t="shared" si="22"/>
        <v>2371</v>
      </c>
      <c r="E92" s="29">
        <f t="shared" si="27"/>
        <v>199164</v>
      </c>
      <c r="F92" s="29">
        <f t="shared" si="23"/>
        <v>-227549</v>
      </c>
      <c r="G92" s="34">
        <f>+Inputs!$D$3</f>
        <v>0.37951000000000001</v>
      </c>
      <c r="I92" s="27">
        <f t="shared" si="28"/>
        <v>426713</v>
      </c>
      <c r="K92" s="27">
        <f t="shared" si="24"/>
        <v>2371</v>
      </c>
      <c r="L92" s="27">
        <f t="shared" si="29"/>
        <v>199164</v>
      </c>
      <c r="M92" s="27">
        <f t="shared" si="25"/>
        <v>899.81821000000002</v>
      </c>
      <c r="N92" s="27">
        <f t="shared" si="26"/>
        <v>899.81821000000002</v>
      </c>
      <c r="O92" s="27">
        <f t="shared" si="30"/>
        <v>-86353.968230000421</v>
      </c>
      <c r="P92" s="27">
        <f t="shared" si="31"/>
        <v>86353.968230000421</v>
      </c>
    </row>
    <row r="93" spans="1:16">
      <c r="A93" s="31">
        <v>38869</v>
      </c>
      <c r="C93" s="6">
        <v>85</v>
      </c>
      <c r="D93" s="29">
        <f t="shared" si="22"/>
        <v>2371</v>
      </c>
      <c r="E93" s="29">
        <f t="shared" si="27"/>
        <v>201535</v>
      </c>
      <c r="F93" s="29">
        <f t="shared" si="23"/>
        <v>-225178</v>
      </c>
      <c r="G93" s="34">
        <f>+Inputs!$D$3</f>
        <v>0.37951000000000001</v>
      </c>
      <c r="I93" s="27">
        <f t="shared" si="28"/>
        <v>426713</v>
      </c>
      <c r="K93" s="27">
        <f t="shared" si="24"/>
        <v>2371</v>
      </c>
      <c r="L93" s="27">
        <f t="shared" si="29"/>
        <v>201535</v>
      </c>
      <c r="M93" s="27">
        <f t="shared" si="25"/>
        <v>899.81821000000002</v>
      </c>
      <c r="N93" s="27">
        <f t="shared" si="26"/>
        <v>899.81821000000002</v>
      </c>
      <c r="O93" s="27">
        <f t="shared" si="30"/>
        <v>-85454.150020000423</v>
      </c>
      <c r="P93" s="27">
        <f t="shared" si="31"/>
        <v>85454.150020000423</v>
      </c>
    </row>
    <row r="94" spans="1:16">
      <c r="A94" s="30">
        <v>38899</v>
      </c>
      <c r="C94" s="6">
        <v>86</v>
      </c>
      <c r="D94" s="29">
        <f t="shared" si="22"/>
        <v>2371</v>
      </c>
      <c r="E94" s="29">
        <f t="shared" si="27"/>
        <v>203906</v>
      </c>
      <c r="F94" s="29">
        <f t="shared" si="23"/>
        <v>-222807</v>
      </c>
      <c r="G94" s="34">
        <f>+Inputs!$D$3</f>
        <v>0.37951000000000001</v>
      </c>
      <c r="I94" s="27">
        <f t="shared" si="28"/>
        <v>426713</v>
      </c>
      <c r="K94" s="27">
        <f t="shared" si="24"/>
        <v>2371</v>
      </c>
      <c r="L94" s="27">
        <f t="shared" si="29"/>
        <v>203906</v>
      </c>
      <c r="M94" s="27">
        <f t="shared" si="25"/>
        <v>899.81821000000002</v>
      </c>
      <c r="N94" s="27">
        <f t="shared" si="26"/>
        <v>899.81821000000002</v>
      </c>
      <c r="O94" s="27">
        <f t="shared" si="30"/>
        <v>-84554.331810000425</v>
      </c>
      <c r="P94" s="27">
        <f t="shared" si="31"/>
        <v>84554.331810000425</v>
      </c>
    </row>
    <row r="95" spans="1:16">
      <c r="A95" s="31">
        <v>38930</v>
      </c>
      <c r="C95" s="6">
        <v>87</v>
      </c>
      <c r="D95" s="29">
        <f t="shared" si="22"/>
        <v>2371</v>
      </c>
      <c r="E95" s="29">
        <f t="shared" si="27"/>
        <v>206277</v>
      </c>
      <c r="F95" s="29">
        <f t="shared" si="23"/>
        <v>-220436</v>
      </c>
      <c r="G95" s="34">
        <f>+Inputs!$D$3</f>
        <v>0.37951000000000001</v>
      </c>
      <c r="I95" s="27">
        <f t="shared" si="28"/>
        <v>426713</v>
      </c>
      <c r="K95" s="27">
        <f t="shared" si="24"/>
        <v>2371</v>
      </c>
      <c r="L95" s="27">
        <f t="shared" si="29"/>
        <v>206277</v>
      </c>
      <c r="M95" s="27">
        <f t="shared" si="25"/>
        <v>899.81821000000002</v>
      </c>
      <c r="N95" s="27">
        <f t="shared" si="26"/>
        <v>899.81821000000002</v>
      </c>
      <c r="O95" s="27">
        <f t="shared" si="30"/>
        <v>-83654.513600000428</v>
      </c>
      <c r="P95" s="27">
        <f t="shared" si="31"/>
        <v>83654.513600000428</v>
      </c>
    </row>
    <row r="96" spans="1:16">
      <c r="A96" s="30">
        <v>38961</v>
      </c>
      <c r="C96" s="6">
        <v>88</v>
      </c>
      <c r="D96" s="29">
        <f t="shared" si="22"/>
        <v>2371</v>
      </c>
      <c r="E96" s="29">
        <f t="shared" si="27"/>
        <v>208648</v>
      </c>
      <c r="F96" s="29">
        <f t="shared" si="23"/>
        <v>-218065</v>
      </c>
      <c r="G96" s="34">
        <f>+Inputs!$D$3</f>
        <v>0.37951000000000001</v>
      </c>
      <c r="I96" s="27">
        <f t="shared" si="28"/>
        <v>426713</v>
      </c>
      <c r="K96" s="27">
        <f t="shared" si="24"/>
        <v>2371</v>
      </c>
      <c r="L96" s="27">
        <f t="shared" si="29"/>
        <v>208648</v>
      </c>
      <c r="M96" s="27">
        <f t="shared" si="25"/>
        <v>899.81821000000002</v>
      </c>
      <c r="N96" s="27">
        <f t="shared" si="26"/>
        <v>899.81821000000002</v>
      </c>
      <c r="O96" s="27">
        <f t="shared" si="30"/>
        <v>-82754.69539000043</v>
      </c>
      <c r="P96" s="27">
        <f t="shared" si="31"/>
        <v>82754.69539000043</v>
      </c>
    </row>
    <row r="97" spans="1:16">
      <c r="A97" s="31">
        <v>38991</v>
      </c>
      <c r="C97" s="6">
        <v>89</v>
      </c>
      <c r="D97" s="29">
        <f t="shared" si="22"/>
        <v>2371</v>
      </c>
      <c r="E97" s="29">
        <f t="shared" si="27"/>
        <v>211019</v>
      </c>
      <c r="F97" s="29">
        <f t="shared" si="23"/>
        <v>-215694</v>
      </c>
      <c r="G97" s="34">
        <f>+Inputs!$D$3</f>
        <v>0.37951000000000001</v>
      </c>
      <c r="I97" s="27">
        <f t="shared" si="28"/>
        <v>426713</v>
      </c>
      <c r="K97" s="27">
        <f t="shared" si="24"/>
        <v>2371</v>
      </c>
      <c r="L97" s="27">
        <f t="shared" si="29"/>
        <v>211019</v>
      </c>
      <c r="M97" s="27">
        <f t="shared" si="25"/>
        <v>899.81821000000002</v>
      </c>
      <c r="N97" s="27">
        <f t="shared" si="26"/>
        <v>899.81821000000002</v>
      </c>
      <c r="O97" s="27">
        <f t="shared" si="30"/>
        <v>-81854.877180000432</v>
      </c>
      <c r="P97" s="27">
        <f t="shared" si="31"/>
        <v>81854.877180000432</v>
      </c>
    </row>
    <row r="98" spans="1:16">
      <c r="A98" s="30">
        <v>39022</v>
      </c>
      <c r="C98" s="6">
        <v>90</v>
      </c>
      <c r="D98" s="29">
        <f t="shared" si="22"/>
        <v>2371</v>
      </c>
      <c r="E98" s="29">
        <f t="shared" si="27"/>
        <v>213390</v>
      </c>
      <c r="F98" s="29">
        <f t="shared" si="23"/>
        <v>-213323</v>
      </c>
      <c r="G98" s="34">
        <f>+Inputs!$D$3</f>
        <v>0.37951000000000001</v>
      </c>
      <c r="I98" s="27">
        <f t="shared" si="28"/>
        <v>426713</v>
      </c>
      <c r="K98" s="27">
        <f t="shared" si="24"/>
        <v>2371</v>
      </c>
      <c r="L98" s="27">
        <f t="shared" si="29"/>
        <v>213390</v>
      </c>
      <c r="M98" s="27">
        <f t="shared" si="25"/>
        <v>899.81821000000002</v>
      </c>
      <c r="N98" s="27">
        <f t="shared" si="26"/>
        <v>899.81821000000002</v>
      </c>
      <c r="O98" s="27">
        <f t="shared" si="30"/>
        <v>-80955.058970000435</v>
      </c>
      <c r="P98" s="27">
        <f t="shared" si="31"/>
        <v>80955.058970000435</v>
      </c>
    </row>
    <row r="99" spans="1:16">
      <c r="A99" s="31">
        <v>39052</v>
      </c>
      <c r="C99" s="6">
        <v>91</v>
      </c>
      <c r="D99" s="29">
        <f t="shared" si="22"/>
        <v>2371</v>
      </c>
      <c r="E99" s="29">
        <f t="shared" si="27"/>
        <v>215761</v>
      </c>
      <c r="F99" s="29">
        <f t="shared" si="23"/>
        <v>-210952</v>
      </c>
      <c r="G99" s="34">
        <f>+Inputs!$D$3</f>
        <v>0.37951000000000001</v>
      </c>
      <c r="I99" s="27">
        <f t="shared" si="28"/>
        <v>426713</v>
      </c>
      <c r="K99" s="27">
        <f t="shared" si="24"/>
        <v>2371</v>
      </c>
      <c r="L99" s="27">
        <f t="shared" si="29"/>
        <v>215761</v>
      </c>
      <c r="M99" s="27">
        <f t="shared" si="25"/>
        <v>899.81821000000002</v>
      </c>
      <c r="N99" s="27">
        <f t="shared" si="26"/>
        <v>899.81821000000002</v>
      </c>
      <c r="O99" s="27">
        <f t="shared" si="30"/>
        <v>-80055.240760000437</v>
      </c>
      <c r="P99" s="27">
        <f t="shared" si="31"/>
        <v>80055.240760000437</v>
      </c>
    </row>
    <row r="100" spans="1:16">
      <c r="A100" s="30">
        <v>39083</v>
      </c>
      <c r="C100" s="6">
        <v>92</v>
      </c>
      <c r="D100" s="29">
        <f t="shared" si="22"/>
        <v>2371</v>
      </c>
      <c r="E100" s="29">
        <f t="shared" si="27"/>
        <v>218132</v>
      </c>
      <c r="F100" s="29">
        <f t="shared" si="23"/>
        <v>-208581</v>
      </c>
      <c r="G100" s="34">
        <f>+Inputs!$D$3</f>
        <v>0.37951000000000001</v>
      </c>
      <c r="I100" s="27">
        <f t="shared" si="28"/>
        <v>426713</v>
      </c>
      <c r="K100" s="27">
        <f t="shared" si="24"/>
        <v>2371</v>
      </c>
      <c r="L100" s="27">
        <f t="shared" si="29"/>
        <v>218132</v>
      </c>
      <c r="M100" s="27">
        <f t="shared" si="25"/>
        <v>899.81821000000002</v>
      </c>
      <c r="N100" s="27">
        <f t="shared" si="26"/>
        <v>899.81821000000002</v>
      </c>
      <c r="O100" s="27">
        <f t="shared" si="30"/>
        <v>-79155.42255000044</v>
      </c>
      <c r="P100" s="27">
        <f t="shared" si="31"/>
        <v>79155.42255000044</v>
      </c>
    </row>
    <row r="101" spans="1:16">
      <c r="A101" s="31">
        <v>39114</v>
      </c>
      <c r="C101" s="6">
        <v>93</v>
      </c>
      <c r="D101" s="29">
        <f t="shared" si="22"/>
        <v>2371</v>
      </c>
      <c r="E101" s="29">
        <f t="shared" si="27"/>
        <v>220503</v>
      </c>
      <c r="F101" s="29">
        <f t="shared" si="23"/>
        <v>-206210</v>
      </c>
      <c r="G101" s="34">
        <f>+Inputs!$D$3</f>
        <v>0.37951000000000001</v>
      </c>
      <c r="I101" s="27">
        <f t="shared" si="28"/>
        <v>426713</v>
      </c>
      <c r="K101" s="27">
        <f t="shared" si="24"/>
        <v>2371</v>
      </c>
      <c r="L101" s="27">
        <f t="shared" si="29"/>
        <v>220503</v>
      </c>
      <c r="M101" s="27">
        <f t="shared" si="25"/>
        <v>899.81821000000002</v>
      </c>
      <c r="N101" s="27">
        <f t="shared" si="26"/>
        <v>899.81821000000002</v>
      </c>
      <c r="O101" s="27">
        <f t="shared" si="30"/>
        <v>-78255.604340000442</v>
      </c>
      <c r="P101" s="27">
        <f t="shared" si="31"/>
        <v>78255.604340000442</v>
      </c>
    </row>
    <row r="102" spans="1:16">
      <c r="A102" s="30">
        <v>39142</v>
      </c>
      <c r="C102" s="6">
        <v>94</v>
      </c>
      <c r="D102" s="29">
        <f t="shared" si="22"/>
        <v>2371</v>
      </c>
      <c r="E102" s="29">
        <f t="shared" si="27"/>
        <v>222874</v>
      </c>
      <c r="F102" s="29">
        <f t="shared" si="23"/>
        <v>-203839</v>
      </c>
      <c r="G102" s="34">
        <f>+Inputs!$D$3</f>
        <v>0.37951000000000001</v>
      </c>
      <c r="I102" s="27">
        <f t="shared" si="28"/>
        <v>426713</v>
      </c>
      <c r="K102" s="27">
        <f t="shared" si="24"/>
        <v>2371</v>
      </c>
      <c r="L102" s="27">
        <f t="shared" si="29"/>
        <v>222874</v>
      </c>
      <c r="M102" s="27">
        <f t="shared" si="25"/>
        <v>899.81821000000002</v>
      </c>
      <c r="N102" s="27">
        <f t="shared" si="26"/>
        <v>899.81821000000002</v>
      </c>
      <c r="O102" s="27">
        <f t="shared" si="30"/>
        <v>-77355.786130000444</v>
      </c>
      <c r="P102" s="27">
        <f t="shared" si="31"/>
        <v>77355.786130000444</v>
      </c>
    </row>
    <row r="103" spans="1:16">
      <c r="A103" s="31">
        <v>39173</v>
      </c>
      <c r="C103" s="6">
        <v>95</v>
      </c>
      <c r="D103" s="29">
        <f t="shared" si="22"/>
        <v>2371</v>
      </c>
      <c r="E103" s="29">
        <f t="shared" si="27"/>
        <v>225245</v>
      </c>
      <c r="F103" s="29">
        <f t="shared" si="23"/>
        <v>-201468</v>
      </c>
      <c r="G103" s="34">
        <f>+Inputs!$D$3</f>
        <v>0.37951000000000001</v>
      </c>
      <c r="I103" s="27">
        <f t="shared" si="28"/>
        <v>426713</v>
      </c>
      <c r="K103" s="27">
        <f t="shared" si="24"/>
        <v>2371</v>
      </c>
      <c r="L103" s="27">
        <f t="shared" si="29"/>
        <v>225245</v>
      </c>
      <c r="M103" s="27">
        <f t="shared" si="25"/>
        <v>899.81821000000002</v>
      </c>
      <c r="N103" s="27">
        <f t="shared" si="26"/>
        <v>899.81821000000002</v>
      </c>
      <c r="O103" s="27">
        <f t="shared" si="30"/>
        <v>-76455.967920000447</v>
      </c>
      <c r="P103" s="27">
        <f t="shared" si="31"/>
        <v>76455.967920000447</v>
      </c>
    </row>
    <row r="104" spans="1:16">
      <c r="A104" s="30">
        <v>39203</v>
      </c>
      <c r="C104" s="6">
        <v>96</v>
      </c>
      <c r="D104" s="29">
        <f t="shared" si="22"/>
        <v>2371</v>
      </c>
      <c r="E104" s="29">
        <f t="shared" si="27"/>
        <v>227616</v>
      </c>
      <c r="F104" s="29">
        <f t="shared" si="23"/>
        <v>-199097</v>
      </c>
      <c r="G104" s="34">
        <f>+Inputs!$D$3</f>
        <v>0.37951000000000001</v>
      </c>
      <c r="I104" s="27">
        <f t="shared" si="28"/>
        <v>426713</v>
      </c>
      <c r="K104" s="27">
        <f t="shared" si="24"/>
        <v>2371</v>
      </c>
      <c r="L104" s="27">
        <f t="shared" si="29"/>
        <v>227616</v>
      </c>
      <c r="M104" s="27">
        <f t="shared" si="25"/>
        <v>899.81821000000002</v>
      </c>
      <c r="N104" s="27">
        <f t="shared" si="26"/>
        <v>899.81821000000002</v>
      </c>
      <c r="O104" s="27">
        <f t="shared" si="30"/>
        <v>-75556.149710000449</v>
      </c>
      <c r="P104" s="27">
        <f t="shared" si="31"/>
        <v>75556.149710000449</v>
      </c>
    </row>
    <row r="105" spans="1:16">
      <c r="A105" s="31">
        <v>39234</v>
      </c>
      <c r="C105" s="6">
        <v>97</v>
      </c>
      <c r="D105" s="29">
        <f t="shared" ref="D105:D135" si="32">ROUND(-(+$B$9/180)*1,0)</f>
        <v>2371</v>
      </c>
      <c r="E105" s="29">
        <f t="shared" si="27"/>
        <v>229987</v>
      </c>
      <c r="F105" s="29">
        <f t="shared" ref="F105:F136" si="33">$B$9+E105</f>
        <v>-196726</v>
      </c>
      <c r="G105" s="34">
        <f>+Inputs!$D$3</f>
        <v>0.37951000000000001</v>
      </c>
      <c r="I105" s="27">
        <f t="shared" si="28"/>
        <v>426713</v>
      </c>
      <c r="K105" s="27">
        <f t="shared" ref="K105:K136" si="34">D105</f>
        <v>2371</v>
      </c>
      <c r="L105" s="27">
        <f t="shared" si="29"/>
        <v>229987</v>
      </c>
      <c r="M105" s="27">
        <f t="shared" ref="M105:M136" si="35">K105*G105</f>
        <v>899.81821000000002</v>
      </c>
      <c r="N105" s="27">
        <f t="shared" ref="N105:N136" si="36">M105-J105</f>
        <v>899.81821000000002</v>
      </c>
      <c r="O105" s="27">
        <f t="shared" si="30"/>
        <v>-74656.331500000451</v>
      </c>
      <c r="P105" s="27">
        <f t="shared" si="31"/>
        <v>74656.331500000451</v>
      </c>
    </row>
    <row r="106" spans="1:16">
      <c r="A106" s="30">
        <v>39264</v>
      </c>
      <c r="C106" s="6">
        <v>98</v>
      </c>
      <c r="D106" s="29">
        <f t="shared" si="32"/>
        <v>2371</v>
      </c>
      <c r="E106" s="29">
        <f t="shared" ref="E106:E137" si="37">+E105+D106</f>
        <v>232358</v>
      </c>
      <c r="F106" s="29">
        <f t="shared" si="33"/>
        <v>-194355</v>
      </c>
      <c r="G106" s="34">
        <f>+Inputs!$D$3</f>
        <v>0.37951000000000001</v>
      </c>
      <c r="I106" s="27">
        <f t="shared" ref="I106:I137" si="38">+I105+H106</f>
        <v>426713</v>
      </c>
      <c r="K106" s="27">
        <f t="shared" si="34"/>
        <v>2371</v>
      </c>
      <c r="L106" s="27">
        <f t="shared" ref="L106:L137" si="39">+L105+K106</f>
        <v>232358</v>
      </c>
      <c r="M106" s="27">
        <f t="shared" si="35"/>
        <v>899.81821000000002</v>
      </c>
      <c r="N106" s="27">
        <f t="shared" si="36"/>
        <v>899.81821000000002</v>
      </c>
      <c r="O106" s="27">
        <f t="shared" ref="O106:O137" si="40">+O105+N106</f>
        <v>-73756.513290000454</v>
      </c>
      <c r="P106" s="27">
        <f t="shared" ref="P106:P137" si="41">P105-N106</f>
        <v>73756.513290000454</v>
      </c>
    </row>
    <row r="107" spans="1:16">
      <c r="A107" s="31">
        <v>39295</v>
      </c>
      <c r="C107" s="6">
        <v>99</v>
      </c>
      <c r="D107" s="29">
        <f t="shared" si="32"/>
        <v>2371</v>
      </c>
      <c r="E107" s="29">
        <f t="shared" si="37"/>
        <v>234729</v>
      </c>
      <c r="F107" s="29">
        <f t="shared" si="33"/>
        <v>-191984</v>
      </c>
      <c r="G107" s="34">
        <f>+Inputs!$D$3</f>
        <v>0.37951000000000001</v>
      </c>
      <c r="I107" s="27">
        <f t="shared" si="38"/>
        <v>426713</v>
      </c>
      <c r="K107" s="27">
        <f t="shared" si="34"/>
        <v>2371</v>
      </c>
      <c r="L107" s="27">
        <f t="shared" si="39"/>
        <v>234729</v>
      </c>
      <c r="M107" s="27">
        <f t="shared" si="35"/>
        <v>899.81821000000002</v>
      </c>
      <c r="N107" s="27">
        <f t="shared" si="36"/>
        <v>899.81821000000002</v>
      </c>
      <c r="O107" s="27">
        <f t="shared" si="40"/>
        <v>-72856.695080000456</v>
      </c>
      <c r="P107" s="27">
        <f t="shared" si="41"/>
        <v>72856.695080000456</v>
      </c>
    </row>
    <row r="108" spans="1:16">
      <c r="A108" s="30">
        <v>39326</v>
      </c>
      <c r="C108" s="6">
        <v>100</v>
      </c>
      <c r="D108" s="29">
        <f t="shared" si="32"/>
        <v>2371</v>
      </c>
      <c r="E108" s="29">
        <f t="shared" si="37"/>
        <v>237100</v>
      </c>
      <c r="F108" s="29">
        <f t="shared" si="33"/>
        <v>-189613</v>
      </c>
      <c r="G108" s="34">
        <f>+Inputs!$D$3</f>
        <v>0.37951000000000001</v>
      </c>
      <c r="I108" s="27">
        <f t="shared" si="38"/>
        <v>426713</v>
      </c>
      <c r="K108" s="27">
        <f t="shared" si="34"/>
        <v>2371</v>
      </c>
      <c r="L108" s="27">
        <f t="shared" si="39"/>
        <v>237100</v>
      </c>
      <c r="M108" s="27">
        <f t="shared" si="35"/>
        <v>899.81821000000002</v>
      </c>
      <c r="N108" s="27">
        <f t="shared" si="36"/>
        <v>899.81821000000002</v>
      </c>
      <c r="O108" s="27">
        <f t="shared" si="40"/>
        <v>-71956.876870000458</v>
      </c>
      <c r="P108" s="27">
        <f t="shared" si="41"/>
        <v>71956.876870000458</v>
      </c>
    </row>
    <row r="109" spans="1:16">
      <c r="A109" s="31">
        <v>39356</v>
      </c>
      <c r="C109" s="6">
        <v>101</v>
      </c>
      <c r="D109" s="29">
        <f t="shared" si="32"/>
        <v>2371</v>
      </c>
      <c r="E109" s="29">
        <f t="shared" si="37"/>
        <v>239471</v>
      </c>
      <c r="F109" s="29">
        <f t="shared" si="33"/>
        <v>-187242</v>
      </c>
      <c r="G109" s="34">
        <f>+Inputs!$D$3</f>
        <v>0.37951000000000001</v>
      </c>
      <c r="I109" s="27">
        <f t="shared" si="38"/>
        <v>426713</v>
      </c>
      <c r="K109" s="27">
        <f t="shared" si="34"/>
        <v>2371</v>
      </c>
      <c r="L109" s="27">
        <f t="shared" si="39"/>
        <v>239471</v>
      </c>
      <c r="M109" s="27">
        <f t="shared" si="35"/>
        <v>899.81821000000002</v>
      </c>
      <c r="N109" s="27">
        <f t="shared" si="36"/>
        <v>899.81821000000002</v>
      </c>
      <c r="O109" s="27">
        <f t="shared" si="40"/>
        <v>-71057.058660000461</v>
      </c>
      <c r="P109" s="27">
        <f t="shared" si="41"/>
        <v>71057.058660000461</v>
      </c>
    </row>
    <row r="110" spans="1:16">
      <c r="A110" s="30">
        <v>39387</v>
      </c>
      <c r="C110" s="6">
        <v>102</v>
      </c>
      <c r="D110" s="29">
        <f t="shared" si="32"/>
        <v>2371</v>
      </c>
      <c r="E110" s="29">
        <f t="shared" si="37"/>
        <v>241842</v>
      </c>
      <c r="F110" s="29">
        <f t="shared" si="33"/>
        <v>-184871</v>
      </c>
      <c r="G110" s="34">
        <f>+Inputs!$D$3</f>
        <v>0.37951000000000001</v>
      </c>
      <c r="I110" s="27">
        <f t="shared" si="38"/>
        <v>426713</v>
      </c>
      <c r="K110" s="27">
        <f t="shared" si="34"/>
        <v>2371</v>
      </c>
      <c r="L110" s="27">
        <f t="shared" si="39"/>
        <v>241842</v>
      </c>
      <c r="M110" s="27">
        <f t="shared" si="35"/>
        <v>899.81821000000002</v>
      </c>
      <c r="N110" s="27">
        <f t="shared" si="36"/>
        <v>899.81821000000002</v>
      </c>
      <c r="O110" s="27">
        <f t="shared" si="40"/>
        <v>-70157.240450000463</v>
      </c>
      <c r="P110" s="27">
        <f t="shared" si="41"/>
        <v>70157.240450000463</v>
      </c>
    </row>
    <row r="111" spans="1:16">
      <c r="A111" s="31">
        <v>39417</v>
      </c>
      <c r="C111" s="6">
        <v>103</v>
      </c>
      <c r="D111" s="29">
        <f t="shared" si="32"/>
        <v>2371</v>
      </c>
      <c r="E111" s="29">
        <f t="shared" si="37"/>
        <v>244213</v>
      </c>
      <c r="F111" s="29">
        <f t="shared" si="33"/>
        <v>-182500</v>
      </c>
      <c r="G111" s="34">
        <f>+Inputs!$D$3</f>
        <v>0.37951000000000001</v>
      </c>
      <c r="I111" s="27">
        <f t="shared" si="38"/>
        <v>426713</v>
      </c>
      <c r="K111" s="27">
        <f t="shared" si="34"/>
        <v>2371</v>
      </c>
      <c r="L111" s="27">
        <f t="shared" si="39"/>
        <v>244213</v>
      </c>
      <c r="M111" s="27">
        <f t="shared" si="35"/>
        <v>899.81821000000002</v>
      </c>
      <c r="N111" s="27">
        <f t="shared" si="36"/>
        <v>899.81821000000002</v>
      </c>
      <c r="O111" s="27">
        <f t="shared" si="40"/>
        <v>-69257.422240000466</v>
      </c>
      <c r="P111" s="27">
        <f t="shared" si="41"/>
        <v>69257.422240000466</v>
      </c>
    </row>
    <row r="112" spans="1:16">
      <c r="A112" s="30">
        <v>39448</v>
      </c>
      <c r="C112" s="6">
        <v>104</v>
      </c>
      <c r="D112" s="29">
        <f t="shared" si="32"/>
        <v>2371</v>
      </c>
      <c r="E112" s="29">
        <f t="shared" si="37"/>
        <v>246584</v>
      </c>
      <c r="F112" s="29">
        <f t="shared" si="33"/>
        <v>-180129</v>
      </c>
      <c r="G112" s="34">
        <f>+Inputs!$D$3</f>
        <v>0.37951000000000001</v>
      </c>
      <c r="I112" s="27">
        <f t="shared" si="38"/>
        <v>426713</v>
      </c>
      <c r="K112" s="27">
        <f t="shared" si="34"/>
        <v>2371</v>
      </c>
      <c r="L112" s="27">
        <f t="shared" si="39"/>
        <v>246584</v>
      </c>
      <c r="M112" s="27">
        <f t="shared" si="35"/>
        <v>899.81821000000002</v>
      </c>
      <c r="N112" s="27">
        <f t="shared" si="36"/>
        <v>899.81821000000002</v>
      </c>
      <c r="O112" s="27">
        <f t="shared" si="40"/>
        <v>-68357.604030000468</v>
      </c>
      <c r="P112" s="27">
        <f t="shared" si="41"/>
        <v>68357.604030000468</v>
      </c>
    </row>
    <row r="113" spans="1:16">
      <c r="A113" s="31">
        <v>39479</v>
      </c>
      <c r="C113" s="6">
        <v>105</v>
      </c>
      <c r="D113" s="29">
        <f t="shared" si="32"/>
        <v>2371</v>
      </c>
      <c r="E113" s="29">
        <f t="shared" si="37"/>
        <v>248955</v>
      </c>
      <c r="F113" s="29">
        <f t="shared" si="33"/>
        <v>-177758</v>
      </c>
      <c r="G113" s="34">
        <f>+Inputs!$D$3</f>
        <v>0.37951000000000001</v>
      </c>
      <c r="I113" s="27">
        <f t="shared" si="38"/>
        <v>426713</v>
      </c>
      <c r="K113" s="27">
        <f t="shared" si="34"/>
        <v>2371</v>
      </c>
      <c r="L113" s="27">
        <f t="shared" si="39"/>
        <v>248955</v>
      </c>
      <c r="M113" s="27">
        <f t="shared" si="35"/>
        <v>899.81821000000002</v>
      </c>
      <c r="N113" s="27">
        <f t="shared" si="36"/>
        <v>899.81821000000002</v>
      </c>
      <c r="O113" s="27">
        <f t="shared" si="40"/>
        <v>-67457.78582000047</v>
      </c>
      <c r="P113" s="27">
        <f t="shared" si="41"/>
        <v>67457.78582000047</v>
      </c>
    </row>
    <row r="114" spans="1:16">
      <c r="A114" s="30">
        <v>39508</v>
      </c>
      <c r="C114" s="6">
        <v>106</v>
      </c>
      <c r="D114" s="29">
        <f t="shared" si="32"/>
        <v>2371</v>
      </c>
      <c r="E114" s="29">
        <f t="shared" si="37"/>
        <v>251326</v>
      </c>
      <c r="F114" s="29">
        <f t="shared" si="33"/>
        <v>-175387</v>
      </c>
      <c r="G114" s="34">
        <f>+Inputs!$D$3</f>
        <v>0.37951000000000001</v>
      </c>
      <c r="I114" s="27">
        <f t="shared" si="38"/>
        <v>426713</v>
      </c>
      <c r="K114" s="27">
        <f t="shared" si="34"/>
        <v>2371</v>
      </c>
      <c r="L114" s="27">
        <f t="shared" si="39"/>
        <v>251326</v>
      </c>
      <c r="M114" s="27">
        <f t="shared" si="35"/>
        <v>899.81821000000002</v>
      </c>
      <c r="N114" s="27">
        <f t="shared" si="36"/>
        <v>899.81821000000002</v>
      </c>
      <c r="O114" s="27">
        <f t="shared" si="40"/>
        <v>-66557.967610000473</v>
      </c>
      <c r="P114" s="27">
        <f t="shared" si="41"/>
        <v>66557.967610000473</v>
      </c>
    </row>
    <row r="115" spans="1:16">
      <c r="A115" s="31">
        <v>39539</v>
      </c>
      <c r="C115" s="6">
        <v>107</v>
      </c>
      <c r="D115" s="29">
        <f t="shared" si="32"/>
        <v>2371</v>
      </c>
      <c r="E115" s="29">
        <f t="shared" si="37"/>
        <v>253697</v>
      </c>
      <c r="F115" s="29">
        <f t="shared" si="33"/>
        <v>-173016</v>
      </c>
      <c r="G115" s="34">
        <f>+Inputs!$D$3</f>
        <v>0.37951000000000001</v>
      </c>
      <c r="I115" s="27">
        <f t="shared" si="38"/>
        <v>426713</v>
      </c>
      <c r="K115" s="27">
        <f t="shared" si="34"/>
        <v>2371</v>
      </c>
      <c r="L115" s="27">
        <f t="shared" si="39"/>
        <v>253697</v>
      </c>
      <c r="M115" s="27">
        <f t="shared" si="35"/>
        <v>899.81821000000002</v>
      </c>
      <c r="N115" s="27">
        <f t="shared" si="36"/>
        <v>899.81821000000002</v>
      </c>
      <c r="O115" s="27">
        <f t="shared" si="40"/>
        <v>-65658.149400000475</v>
      </c>
      <c r="P115" s="27">
        <f t="shared" si="41"/>
        <v>65658.149400000475</v>
      </c>
    </row>
    <row r="116" spans="1:16">
      <c r="A116" s="30">
        <v>39569</v>
      </c>
      <c r="C116" s="6">
        <v>108</v>
      </c>
      <c r="D116" s="29">
        <f t="shared" si="32"/>
        <v>2371</v>
      </c>
      <c r="E116" s="29">
        <f t="shared" si="37"/>
        <v>256068</v>
      </c>
      <c r="F116" s="29">
        <f t="shared" si="33"/>
        <v>-170645</v>
      </c>
      <c r="G116" s="34">
        <f>+Inputs!$D$3</f>
        <v>0.37951000000000001</v>
      </c>
      <c r="I116" s="27">
        <f t="shared" si="38"/>
        <v>426713</v>
      </c>
      <c r="K116" s="27">
        <f t="shared" si="34"/>
        <v>2371</v>
      </c>
      <c r="L116" s="27">
        <f t="shared" si="39"/>
        <v>256068</v>
      </c>
      <c r="M116" s="27">
        <f t="shared" si="35"/>
        <v>899.81821000000002</v>
      </c>
      <c r="N116" s="27">
        <f t="shared" si="36"/>
        <v>899.81821000000002</v>
      </c>
      <c r="O116" s="27">
        <f t="shared" si="40"/>
        <v>-64758.331190000477</v>
      </c>
      <c r="P116" s="27">
        <f t="shared" si="41"/>
        <v>64758.331190000477</v>
      </c>
    </row>
    <row r="117" spans="1:16">
      <c r="A117" s="31">
        <v>39600</v>
      </c>
      <c r="C117" s="6">
        <v>109</v>
      </c>
      <c r="D117" s="29">
        <f t="shared" si="32"/>
        <v>2371</v>
      </c>
      <c r="E117" s="29">
        <f t="shared" si="37"/>
        <v>258439</v>
      </c>
      <c r="F117" s="29">
        <f t="shared" si="33"/>
        <v>-168274</v>
      </c>
      <c r="G117" s="34">
        <f>+Inputs!$D$3</f>
        <v>0.37951000000000001</v>
      </c>
      <c r="I117" s="27">
        <f t="shared" si="38"/>
        <v>426713</v>
      </c>
      <c r="K117" s="27">
        <f t="shared" si="34"/>
        <v>2371</v>
      </c>
      <c r="L117" s="27">
        <f t="shared" si="39"/>
        <v>258439</v>
      </c>
      <c r="M117" s="27">
        <f t="shared" si="35"/>
        <v>899.81821000000002</v>
      </c>
      <c r="N117" s="27">
        <f t="shared" si="36"/>
        <v>899.81821000000002</v>
      </c>
      <c r="O117" s="27">
        <f t="shared" si="40"/>
        <v>-63858.51298000048</v>
      </c>
      <c r="P117" s="27">
        <f t="shared" si="41"/>
        <v>63858.51298000048</v>
      </c>
    </row>
    <row r="118" spans="1:16">
      <c r="A118" s="30">
        <v>39630</v>
      </c>
      <c r="C118" s="6">
        <v>110</v>
      </c>
      <c r="D118" s="29">
        <f t="shared" si="32"/>
        <v>2371</v>
      </c>
      <c r="E118" s="29">
        <f t="shared" si="37"/>
        <v>260810</v>
      </c>
      <c r="F118" s="29">
        <f t="shared" si="33"/>
        <v>-165903</v>
      </c>
      <c r="G118" s="34">
        <f>+Inputs!$D$3</f>
        <v>0.37951000000000001</v>
      </c>
      <c r="I118" s="27">
        <f t="shared" si="38"/>
        <v>426713</v>
      </c>
      <c r="K118" s="27">
        <f t="shared" si="34"/>
        <v>2371</v>
      </c>
      <c r="L118" s="27">
        <f t="shared" si="39"/>
        <v>260810</v>
      </c>
      <c r="M118" s="27">
        <f t="shared" si="35"/>
        <v>899.81821000000002</v>
      </c>
      <c r="N118" s="27">
        <f t="shared" si="36"/>
        <v>899.81821000000002</v>
      </c>
      <c r="O118" s="27">
        <f t="shared" si="40"/>
        <v>-62958.694770000482</v>
      </c>
      <c r="P118" s="27">
        <f t="shared" si="41"/>
        <v>62958.694770000482</v>
      </c>
    </row>
    <row r="119" spans="1:16">
      <c r="A119" s="31">
        <v>39661</v>
      </c>
      <c r="C119" s="6">
        <v>111</v>
      </c>
      <c r="D119" s="29">
        <f t="shared" si="32"/>
        <v>2371</v>
      </c>
      <c r="E119" s="29">
        <f t="shared" si="37"/>
        <v>263181</v>
      </c>
      <c r="F119" s="29">
        <f t="shared" si="33"/>
        <v>-163532</v>
      </c>
      <c r="G119" s="34">
        <f>+Inputs!$D$3</f>
        <v>0.37951000000000001</v>
      </c>
      <c r="I119" s="27">
        <f t="shared" si="38"/>
        <v>426713</v>
      </c>
      <c r="K119" s="27">
        <f t="shared" si="34"/>
        <v>2371</v>
      </c>
      <c r="L119" s="27">
        <f t="shared" si="39"/>
        <v>263181</v>
      </c>
      <c r="M119" s="27">
        <f t="shared" si="35"/>
        <v>899.81821000000002</v>
      </c>
      <c r="N119" s="27">
        <f t="shared" si="36"/>
        <v>899.81821000000002</v>
      </c>
      <c r="O119" s="27">
        <f t="shared" si="40"/>
        <v>-62058.876560000484</v>
      </c>
      <c r="P119" s="27">
        <f t="shared" si="41"/>
        <v>62058.876560000484</v>
      </c>
    </row>
    <row r="120" spans="1:16">
      <c r="A120" s="30">
        <v>39692</v>
      </c>
      <c r="C120" s="6">
        <v>112</v>
      </c>
      <c r="D120" s="29">
        <f t="shared" si="32"/>
        <v>2371</v>
      </c>
      <c r="E120" s="29">
        <f t="shared" si="37"/>
        <v>265552</v>
      </c>
      <c r="F120" s="29">
        <f t="shared" si="33"/>
        <v>-161161</v>
      </c>
      <c r="G120" s="34">
        <f>+Inputs!$D$3</f>
        <v>0.37951000000000001</v>
      </c>
      <c r="I120" s="27">
        <f t="shared" si="38"/>
        <v>426713</v>
      </c>
      <c r="K120" s="27">
        <f t="shared" si="34"/>
        <v>2371</v>
      </c>
      <c r="L120" s="27">
        <f t="shared" si="39"/>
        <v>265552</v>
      </c>
      <c r="M120" s="27">
        <f t="shared" si="35"/>
        <v>899.81821000000002</v>
      </c>
      <c r="N120" s="27">
        <f t="shared" si="36"/>
        <v>899.81821000000002</v>
      </c>
      <c r="O120" s="27">
        <f t="shared" si="40"/>
        <v>-61159.058350000487</v>
      </c>
      <c r="P120" s="27">
        <f t="shared" si="41"/>
        <v>61159.058350000487</v>
      </c>
    </row>
    <row r="121" spans="1:16">
      <c r="A121" s="31">
        <v>39722</v>
      </c>
      <c r="C121" s="6">
        <v>113</v>
      </c>
      <c r="D121" s="29">
        <f t="shared" si="32"/>
        <v>2371</v>
      </c>
      <c r="E121" s="29">
        <f t="shared" si="37"/>
        <v>267923</v>
      </c>
      <c r="F121" s="29">
        <f t="shared" si="33"/>
        <v>-158790</v>
      </c>
      <c r="G121" s="34">
        <f>+Inputs!$D$3</f>
        <v>0.37951000000000001</v>
      </c>
      <c r="I121" s="27">
        <f t="shared" si="38"/>
        <v>426713</v>
      </c>
      <c r="K121" s="27">
        <f t="shared" si="34"/>
        <v>2371</v>
      </c>
      <c r="L121" s="27">
        <f t="shared" si="39"/>
        <v>267923</v>
      </c>
      <c r="M121" s="27">
        <f t="shared" si="35"/>
        <v>899.81821000000002</v>
      </c>
      <c r="N121" s="27">
        <f t="shared" si="36"/>
        <v>899.81821000000002</v>
      </c>
      <c r="O121" s="27">
        <f t="shared" si="40"/>
        <v>-60259.240140000489</v>
      </c>
      <c r="P121" s="27">
        <f t="shared" si="41"/>
        <v>60259.240140000489</v>
      </c>
    </row>
    <row r="122" spans="1:16">
      <c r="A122" s="30">
        <v>39753</v>
      </c>
      <c r="C122" s="6">
        <v>114</v>
      </c>
      <c r="D122" s="29">
        <f t="shared" si="32"/>
        <v>2371</v>
      </c>
      <c r="E122" s="29">
        <f t="shared" si="37"/>
        <v>270294</v>
      </c>
      <c r="F122" s="29">
        <f t="shared" si="33"/>
        <v>-156419</v>
      </c>
      <c r="G122" s="34">
        <f>+Inputs!$D$3</f>
        <v>0.37951000000000001</v>
      </c>
      <c r="I122" s="27">
        <f t="shared" si="38"/>
        <v>426713</v>
      </c>
      <c r="K122" s="27">
        <f t="shared" si="34"/>
        <v>2371</v>
      </c>
      <c r="L122" s="27">
        <f t="shared" si="39"/>
        <v>270294</v>
      </c>
      <c r="M122" s="27">
        <f t="shared" si="35"/>
        <v>899.81821000000002</v>
      </c>
      <c r="N122" s="27">
        <f t="shared" si="36"/>
        <v>899.81821000000002</v>
      </c>
      <c r="O122" s="27">
        <f t="shared" si="40"/>
        <v>-59359.421930000492</v>
      </c>
      <c r="P122" s="27">
        <f t="shared" si="41"/>
        <v>59359.421930000492</v>
      </c>
    </row>
    <row r="123" spans="1:16">
      <c r="A123" s="31">
        <v>39783</v>
      </c>
      <c r="C123" s="6">
        <v>115</v>
      </c>
      <c r="D123" s="29">
        <f t="shared" si="32"/>
        <v>2371</v>
      </c>
      <c r="E123" s="29">
        <f t="shared" si="37"/>
        <v>272665</v>
      </c>
      <c r="F123" s="29">
        <f t="shared" si="33"/>
        <v>-154048</v>
      </c>
      <c r="G123" s="34">
        <f>+Inputs!$D$3</f>
        <v>0.37951000000000001</v>
      </c>
      <c r="I123" s="27">
        <f t="shared" si="38"/>
        <v>426713</v>
      </c>
      <c r="K123" s="27">
        <f t="shared" si="34"/>
        <v>2371</v>
      </c>
      <c r="L123" s="27">
        <f t="shared" si="39"/>
        <v>272665</v>
      </c>
      <c r="M123" s="27">
        <f t="shared" si="35"/>
        <v>899.81821000000002</v>
      </c>
      <c r="N123" s="27">
        <f t="shared" si="36"/>
        <v>899.81821000000002</v>
      </c>
      <c r="O123" s="27">
        <f t="shared" si="40"/>
        <v>-58459.603720000494</v>
      </c>
      <c r="P123" s="27">
        <f t="shared" si="41"/>
        <v>58459.603720000494</v>
      </c>
    </row>
    <row r="124" spans="1:16">
      <c r="A124" s="30">
        <v>39814</v>
      </c>
      <c r="C124" s="6">
        <v>116</v>
      </c>
      <c r="D124" s="29">
        <f t="shared" si="32"/>
        <v>2371</v>
      </c>
      <c r="E124" s="29">
        <f t="shared" si="37"/>
        <v>275036</v>
      </c>
      <c r="F124" s="29">
        <f t="shared" si="33"/>
        <v>-151677</v>
      </c>
      <c r="G124" s="34">
        <f>+Inputs!$D$3</f>
        <v>0.37951000000000001</v>
      </c>
      <c r="I124" s="27">
        <f t="shared" si="38"/>
        <v>426713</v>
      </c>
      <c r="K124" s="27">
        <f t="shared" si="34"/>
        <v>2371</v>
      </c>
      <c r="L124" s="27">
        <f t="shared" si="39"/>
        <v>275036</v>
      </c>
      <c r="M124" s="27">
        <f t="shared" si="35"/>
        <v>899.81821000000002</v>
      </c>
      <c r="N124" s="27">
        <f t="shared" si="36"/>
        <v>899.81821000000002</v>
      </c>
      <c r="O124" s="27">
        <f t="shared" si="40"/>
        <v>-57559.785510000496</v>
      </c>
      <c r="P124" s="27">
        <f t="shared" si="41"/>
        <v>57559.785510000496</v>
      </c>
    </row>
    <row r="125" spans="1:16">
      <c r="A125" s="31">
        <v>39845</v>
      </c>
      <c r="C125" s="6">
        <v>117</v>
      </c>
      <c r="D125" s="29">
        <f t="shared" si="32"/>
        <v>2371</v>
      </c>
      <c r="E125" s="29">
        <f t="shared" si="37"/>
        <v>277407</v>
      </c>
      <c r="F125" s="29">
        <f t="shared" si="33"/>
        <v>-149306</v>
      </c>
      <c r="G125" s="34">
        <f>+Inputs!$D$3</f>
        <v>0.37951000000000001</v>
      </c>
      <c r="I125" s="27">
        <f t="shared" si="38"/>
        <v>426713</v>
      </c>
      <c r="K125" s="27">
        <f t="shared" si="34"/>
        <v>2371</v>
      </c>
      <c r="L125" s="27">
        <f t="shared" si="39"/>
        <v>277407</v>
      </c>
      <c r="M125" s="27">
        <f t="shared" si="35"/>
        <v>899.81821000000002</v>
      </c>
      <c r="N125" s="27">
        <f t="shared" si="36"/>
        <v>899.81821000000002</v>
      </c>
      <c r="O125" s="27">
        <f t="shared" si="40"/>
        <v>-56659.967300000499</v>
      </c>
      <c r="P125" s="27">
        <f t="shared" si="41"/>
        <v>56659.967300000499</v>
      </c>
    </row>
    <row r="126" spans="1:16">
      <c r="A126" s="30">
        <v>39873</v>
      </c>
      <c r="C126" s="6">
        <v>118</v>
      </c>
      <c r="D126" s="29">
        <f t="shared" si="32"/>
        <v>2371</v>
      </c>
      <c r="E126" s="29">
        <f t="shared" si="37"/>
        <v>279778</v>
      </c>
      <c r="F126" s="29">
        <f t="shared" si="33"/>
        <v>-146935</v>
      </c>
      <c r="G126" s="34">
        <f>+Inputs!$D$3</f>
        <v>0.37951000000000001</v>
      </c>
      <c r="I126" s="27">
        <f t="shared" si="38"/>
        <v>426713</v>
      </c>
      <c r="K126" s="27">
        <f t="shared" si="34"/>
        <v>2371</v>
      </c>
      <c r="L126" s="27">
        <f t="shared" si="39"/>
        <v>279778</v>
      </c>
      <c r="M126" s="27">
        <f t="shared" si="35"/>
        <v>899.81821000000002</v>
      </c>
      <c r="N126" s="27">
        <f t="shared" si="36"/>
        <v>899.81821000000002</v>
      </c>
      <c r="O126" s="27">
        <f t="shared" si="40"/>
        <v>-55760.149090000501</v>
      </c>
      <c r="P126" s="27">
        <f t="shared" si="41"/>
        <v>55760.149090000501</v>
      </c>
    </row>
    <row r="127" spans="1:16">
      <c r="A127" s="31">
        <v>39904</v>
      </c>
      <c r="C127" s="6">
        <v>119</v>
      </c>
      <c r="D127" s="29">
        <f t="shared" si="32"/>
        <v>2371</v>
      </c>
      <c r="E127" s="29">
        <f t="shared" si="37"/>
        <v>282149</v>
      </c>
      <c r="F127" s="29">
        <f t="shared" si="33"/>
        <v>-144564</v>
      </c>
      <c r="G127" s="34">
        <f>+Inputs!$D$3</f>
        <v>0.37951000000000001</v>
      </c>
      <c r="I127" s="27">
        <f t="shared" si="38"/>
        <v>426713</v>
      </c>
      <c r="K127" s="27">
        <f t="shared" si="34"/>
        <v>2371</v>
      </c>
      <c r="L127" s="27">
        <f t="shared" si="39"/>
        <v>282149</v>
      </c>
      <c r="M127" s="27">
        <f t="shared" si="35"/>
        <v>899.81821000000002</v>
      </c>
      <c r="N127" s="27">
        <f t="shared" si="36"/>
        <v>899.81821000000002</v>
      </c>
      <c r="O127" s="27">
        <f t="shared" si="40"/>
        <v>-54860.330880000503</v>
      </c>
      <c r="P127" s="27">
        <f t="shared" si="41"/>
        <v>54860.330880000503</v>
      </c>
    </row>
    <row r="128" spans="1:16">
      <c r="A128" s="30">
        <v>39934</v>
      </c>
      <c r="C128" s="6">
        <v>120</v>
      </c>
      <c r="D128" s="29">
        <f t="shared" si="32"/>
        <v>2371</v>
      </c>
      <c r="E128" s="29">
        <f t="shared" si="37"/>
        <v>284520</v>
      </c>
      <c r="F128" s="29">
        <f t="shared" si="33"/>
        <v>-142193</v>
      </c>
      <c r="G128" s="34">
        <f>+Inputs!$D$3</f>
        <v>0.37951000000000001</v>
      </c>
      <c r="I128" s="27">
        <f t="shared" si="38"/>
        <v>426713</v>
      </c>
      <c r="K128" s="27">
        <f t="shared" si="34"/>
        <v>2371</v>
      </c>
      <c r="L128" s="27">
        <f t="shared" si="39"/>
        <v>284520</v>
      </c>
      <c r="M128" s="27">
        <f t="shared" si="35"/>
        <v>899.81821000000002</v>
      </c>
      <c r="N128" s="27">
        <f t="shared" si="36"/>
        <v>899.81821000000002</v>
      </c>
      <c r="O128" s="27">
        <f t="shared" si="40"/>
        <v>-53960.512670000506</v>
      </c>
      <c r="P128" s="27">
        <f t="shared" si="41"/>
        <v>53960.512670000506</v>
      </c>
    </row>
    <row r="129" spans="1:19">
      <c r="A129" s="31">
        <v>39965</v>
      </c>
      <c r="C129" s="6">
        <v>121</v>
      </c>
      <c r="D129" s="29">
        <f t="shared" si="32"/>
        <v>2371</v>
      </c>
      <c r="E129" s="29">
        <f t="shared" si="37"/>
        <v>286891</v>
      </c>
      <c r="F129" s="29">
        <f t="shared" si="33"/>
        <v>-139822</v>
      </c>
      <c r="G129" s="34">
        <f>+Inputs!$D$3</f>
        <v>0.37951000000000001</v>
      </c>
      <c r="I129" s="27">
        <f t="shared" si="38"/>
        <v>426713</v>
      </c>
      <c r="K129" s="27">
        <f t="shared" si="34"/>
        <v>2371</v>
      </c>
      <c r="L129" s="27">
        <f t="shared" si="39"/>
        <v>286891</v>
      </c>
      <c r="M129" s="27">
        <f t="shared" si="35"/>
        <v>899.81821000000002</v>
      </c>
      <c r="N129" s="27">
        <f t="shared" si="36"/>
        <v>899.81821000000002</v>
      </c>
      <c r="O129" s="27">
        <f t="shared" si="40"/>
        <v>-53060.694460000508</v>
      </c>
      <c r="P129" s="27">
        <f t="shared" si="41"/>
        <v>53060.694460000508</v>
      </c>
    </row>
    <row r="130" spans="1:19">
      <c r="A130" s="30">
        <v>39995</v>
      </c>
      <c r="C130" s="6">
        <v>122</v>
      </c>
      <c r="D130" s="29">
        <f t="shared" si="32"/>
        <v>2371</v>
      </c>
      <c r="E130" s="29">
        <f t="shared" si="37"/>
        <v>289262</v>
      </c>
      <c r="F130" s="29">
        <f t="shared" si="33"/>
        <v>-137451</v>
      </c>
      <c r="G130" s="34">
        <f>+Inputs!$D$3</f>
        <v>0.37951000000000001</v>
      </c>
      <c r="I130" s="27">
        <f t="shared" si="38"/>
        <v>426713</v>
      </c>
      <c r="K130" s="27">
        <f t="shared" si="34"/>
        <v>2371</v>
      </c>
      <c r="L130" s="27">
        <f t="shared" si="39"/>
        <v>289262</v>
      </c>
      <c r="M130" s="27">
        <f t="shared" si="35"/>
        <v>899.81821000000002</v>
      </c>
      <c r="N130" s="27">
        <f t="shared" si="36"/>
        <v>899.81821000000002</v>
      </c>
      <c r="O130" s="27">
        <f t="shared" si="40"/>
        <v>-52160.87625000051</v>
      </c>
      <c r="P130" s="27">
        <f t="shared" si="41"/>
        <v>52160.87625000051</v>
      </c>
    </row>
    <row r="131" spans="1:19">
      <c r="A131" s="31">
        <v>40026</v>
      </c>
      <c r="C131" s="6">
        <v>123</v>
      </c>
      <c r="D131" s="29">
        <f t="shared" si="32"/>
        <v>2371</v>
      </c>
      <c r="E131" s="29">
        <f t="shared" si="37"/>
        <v>291633</v>
      </c>
      <c r="F131" s="29">
        <f t="shared" si="33"/>
        <v>-135080</v>
      </c>
      <c r="G131" s="34">
        <f>+Inputs!$D$3</f>
        <v>0.37951000000000001</v>
      </c>
      <c r="I131" s="27">
        <f t="shared" si="38"/>
        <v>426713</v>
      </c>
      <c r="K131" s="27">
        <f t="shared" si="34"/>
        <v>2371</v>
      </c>
      <c r="L131" s="27">
        <f t="shared" si="39"/>
        <v>291633</v>
      </c>
      <c r="M131" s="27">
        <f t="shared" si="35"/>
        <v>899.81821000000002</v>
      </c>
      <c r="N131" s="27">
        <f t="shared" si="36"/>
        <v>899.81821000000002</v>
      </c>
      <c r="O131" s="27">
        <f t="shared" si="40"/>
        <v>-51261.058040000513</v>
      </c>
      <c r="P131" s="27">
        <f t="shared" si="41"/>
        <v>51261.058040000513</v>
      </c>
    </row>
    <row r="132" spans="1:19">
      <c r="A132" s="30">
        <v>40057</v>
      </c>
      <c r="C132" s="6">
        <v>124</v>
      </c>
      <c r="D132" s="29">
        <f t="shared" si="32"/>
        <v>2371</v>
      </c>
      <c r="E132" s="29">
        <f t="shared" si="37"/>
        <v>294004</v>
      </c>
      <c r="F132" s="29">
        <f t="shared" si="33"/>
        <v>-132709</v>
      </c>
      <c r="G132" s="34">
        <f>+Inputs!$D$3</f>
        <v>0.37951000000000001</v>
      </c>
      <c r="I132" s="27">
        <f t="shared" si="38"/>
        <v>426713</v>
      </c>
      <c r="K132" s="27">
        <f t="shared" si="34"/>
        <v>2371</v>
      </c>
      <c r="L132" s="27">
        <f t="shared" si="39"/>
        <v>294004</v>
      </c>
      <c r="M132" s="27">
        <f t="shared" si="35"/>
        <v>899.81821000000002</v>
      </c>
      <c r="N132" s="27">
        <f t="shared" si="36"/>
        <v>899.81821000000002</v>
      </c>
      <c r="O132" s="27">
        <f t="shared" si="40"/>
        <v>-50361.239830000515</v>
      </c>
      <c r="P132" s="27">
        <f t="shared" si="41"/>
        <v>50361.239830000515</v>
      </c>
    </row>
    <row r="133" spans="1:19">
      <c r="A133" s="31">
        <v>40087</v>
      </c>
      <c r="C133" s="6">
        <v>125</v>
      </c>
      <c r="D133" s="29">
        <f t="shared" si="32"/>
        <v>2371</v>
      </c>
      <c r="E133" s="29">
        <f t="shared" si="37"/>
        <v>296375</v>
      </c>
      <c r="F133" s="29">
        <f t="shared" si="33"/>
        <v>-130338</v>
      </c>
      <c r="G133" s="34">
        <f>+Inputs!$D$3</f>
        <v>0.37951000000000001</v>
      </c>
      <c r="I133" s="27">
        <f t="shared" si="38"/>
        <v>426713</v>
      </c>
      <c r="K133" s="27">
        <f t="shared" si="34"/>
        <v>2371</v>
      </c>
      <c r="L133" s="27">
        <f t="shared" si="39"/>
        <v>296375</v>
      </c>
      <c r="M133" s="27">
        <f t="shared" si="35"/>
        <v>899.81821000000002</v>
      </c>
      <c r="N133" s="27">
        <f t="shared" si="36"/>
        <v>899.81821000000002</v>
      </c>
      <c r="O133" s="27">
        <f t="shared" si="40"/>
        <v>-49461.421620000518</v>
      </c>
      <c r="P133" s="27">
        <f t="shared" si="41"/>
        <v>49461.421620000518</v>
      </c>
    </row>
    <row r="134" spans="1:19">
      <c r="A134" s="30">
        <v>40118</v>
      </c>
      <c r="C134" s="6">
        <v>126</v>
      </c>
      <c r="D134" s="29">
        <f t="shared" si="32"/>
        <v>2371</v>
      </c>
      <c r="E134" s="29">
        <f t="shared" si="37"/>
        <v>298746</v>
      </c>
      <c r="F134" s="29">
        <f t="shared" si="33"/>
        <v>-127967</v>
      </c>
      <c r="G134" s="34">
        <f>+Inputs!$D$3</f>
        <v>0.37951000000000001</v>
      </c>
      <c r="I134" s="27">
        <f t="shared" si="38"/>
        <v>426713</v>
      </c>
      <c r="K134" s="27">
        <f t="shared" si="34"/>
        <v>2371</v>
      </c>
      <c r="L134" s="27">
        <f t="shared" si="39"/>
        <v>298746</v>
      </c>
      <c r="M134" s="27">
        <f t="shared" si="35"/>
        <v>899.81821000000002</v>
      </c>
      <c r="N134" s="27">
        <f t="shared" si="36"/>
        <v>899.81821000000002</v>
      </c>
      <c r="O134" s="27">
        <f t="shared" si="40"/>
        <v>-48561.60341000052</v>
      </c>
      <c r="P134" s="27">
        <f t="shared" si="41"/>
        <v>48561.60341000052</v>
      </c>
    </row>
    <row r="135" spans="1:19">
      <c r="A135" s="31">
        <v>40148</v>
      </c>
      <c r="C135" s="6">
        <v>127</v>
      </c>
      <c r="D135" s="29">
        <f t="shared" si="32"/>
        <v>2371</v>
      </c>
      <c r="E135" s="29">
        <f t="shared" si="37"/>
        <v>301117</v>
      </c>
      <c r="F135" s="29">
        <f t="shared" si="33"/>
        <v>-125596</v>
      </c>
      <c r="G135" s="34">
        <f>+Inputs!$D$3</f>
        <v>0.37951000000000001</v>
      </c>
      <c r="I135" s="27">
        <f t="shared" si="38"/>
        <v>426713</v>
      </c>
      <c r="K135" s="27">
        <f t="shared" si="34"/>
        <v>2371</v>
      </c>
      <c r="L135" s="27">
        <f t="shared" si="39"/>
        <v>301117</v>
      </c>
      <c r="M135" s="27">
        <f t="shared" si="35"/>
        <v>899.81821000000002</v>
      </c>
      <c r="N135" s="27">
        <f t="shared" si="36"/>
        <v>899.81821000000002</v>
      </c>
      <c r="O135" s="27">
        <f t="shared" si="40"/>
        <v>-47661.785200000522</v>
      </c>
      <c r="P135" s="27">
        <f t="shared" si="41"/>
        <v>47661.785200000522</v>
      </c>
    </row>
    <row r="136" spans="1:19" s="237" customFormat="1">
      <c r="A136" s="236">
        <v>40179</v>
      </c>
      <c r="C136" s="238">
        <v>128</v>
      </c>
      <c r="D136" s="239">
        <f>ROUND(-($F$135/60)*1,0)</f>
        <v>2093</v>
      </c>
      <c r="E136" s="239">
        <f t="shared" si="37"/>
        <v>303210</v>
      </c>
      <c r="F136" s="239">
        <f t="shared" si="33"/>
        <v>-123503</v>
      </c>
      <c r="G136" s="240">
        <f>+Inputs!$D$3</f>
        <v>0.37951000000000001</v>
      </c>
      <c r="I136" s="241">
        <f t="shared" si="38"/>
        <v>426713</v>
      </c>
      <c r="K136" s="241">
        <f t="shared" si="34"/>
        <v>2093</v>
      </c>
      <c r="L136" s="241">
        <f t="shared" si="39"/>
        <v>303210</v>
      </c>
      <c r="M136" s="241">
        <f t="shared" si="35"/>
        <v>794.31443000000002</v>
      </c>
      <c r="N136" s="241">
        <f t="shared" si="36"/>
        <v>794.31443000000002</v>
      </c>
      <c r="O136" s="241">
        <f t="shared" si="40"/>
        <v>-46867.470770000524</v>
      </c>
      <c r="P136" s="241">
        <f t="shared" si="41"/>
        <v>46867.470770000524</v>
      </c>
      <c r="Q136" s="242"/>
      <c r="R136" s="242"/>
      <c r="S136" s="242"/>
    </row>
    <row r="137" spans="1:19" s="237" customFormat="1">
      <c r="A137" s="243">
        <v>40210</v>
      </c>
      <c r="C137" s="238">
        <v>129</v>
      </c>
      <c r="D137" s="239">
        <f t="shared" ref="D137:D195" si="42">ROUND(-($F$135/60)*1,0)</f>
        <v>2093</v>
      </c>
      <c r="E137" s="239">
        <f t="shared" si="37"/>
        <v>305303</v>
      </c>
      <c r="F137" s="239">
        <f t="shared" ref="F137:F168" si="43">$B$9+E137</f>
        <v>-121410</v>
      </c>
      <c r="G137" s="240">
        <f>+Inputs!$D$3</f>
        <v>0.37951000000000001</v>
      </c>
      <c r="I137" s="241">
        <f t="shared" si="38"/>
        <v>426713</v>
      </c>
      <c r="K137" s="241">
        <f t="shared" ref="K137:K168" si="44">D137</f>
        <v>2093</v>
      </c>
      <c r="L137" s="241">
        <f t="shared" si="39"/>
        <v>305303</v>
      </c>
      <c r="M137" s="241">
        <f t="shared" ref="M137:M168" si="45">K137*G137</f>
        <v>794.31443000000002</v>
      </c>
      <c r="N137" s="241">
        <f t="shared" ref="N137:N168" si="46">M137-J137</f>
        <v>794.31443000000002</v>
      </c>
      <c r="O137" s="241">
        <f t="shared" si="40"/>
        <v>-46073.156340000525</v>
      </c>
      <c r="P137" s="241">
        <f t="shared" si="41"/>
        <v>46073.156340000525</v>
      </c>
      <c r="Q137" s="242"/>
      <c r="R137" s="242"/>
      <c r="S137" s="242"/>
    </row>
    <row r="138" spans="1:19" s="237" customFormat="1">
      <c r="A138" s="236">
        <v>40238</v>
      </c>
      <c r="C138" s="238">
        <v>130</v>
      </c>
      <c r="D138" s="239">
        <f t="shared" si="42"/>
        <v>2093</v>
      </c>
      <c r="E138" s="239">
        <f t="shared" ref="E138:E169" si="47">+E137+D138</f>
        <v>307396</v>
      </c>
      <c r="F138" s="239">
        <f t="shared" si="43"/>
        <v>-119317</v>
      </c>
      <c r="G138" s="240">
        <f>+Inputs!$D$3</f>
        <v>0.37951000000000001</v>
      </c>
      <c r="I138" s="241">
        <f t="shared" ref="I138:I169" si="48">+I137+H138</f>
        <v>426713</v>
      </c>
      <c r="K138" s="241">
        <f t="shared" si="44"/>
        <v>2093</v>
      </c>
      <c r="L138" s="241">
        <f t="shared" ref="L138:L169" si="49">+L137+K138</f>
        <v>307396</v>
      </c>
      <c r="M138" s="241">
        <f t="shared" si="45"/>
        <v>794.31443000000002</v>
      </c>
      <c r="N138" s="241">
        <f t="shared" si="46"/>
        <v>794.31443000000002</v>
      </c>
      <c r="O138" s="241">
        <f t="shared" ref="O138:O169" si="50">+O137+N138</f>
        <v>-45278.841910000527</v>
      </c>
      <c r="P138" s="241">
        <f t="shared" ref="P138:P169" si="51">P137-N138</f>
        <v>45278.841910000527</v>
      </c>
      <c r="Q138" s="242"/>
      <c r="R138" s="242"/>
      <c r="S138" s="242"/>
    </row>
    <row r="139" spans="1:19" s="237" customFormat="1">
      <c r="A139" s="243">
        <v>40269</v>
      </c>
      <c r="C139" s="238">
        <v>131</v>
      </c>
      <c r="D139" s="239">
        <f t="shared" si="42"/>
        <v>2093</v>
      </c>
      <c r="E139" s="239">
        <f t="shared" si="47"/>
        <v>309489</v>
      </c>
      <c r="F139" s="239">
        <f t="shared" si="43"/>
        <v>-117224</v>
      </c>
      <c r="G139" s="240">
        <f>+Inputs!$D$3</f>
        <v>0.37951000000000001</v>
      </c>
      <c r="I139" s="241">
        <f t="shared" si="48"/>
        <v>426713</v>
      </c>
      <c r="K139" s="241">
        <f t="shared" si="44"/>
        <v>2093</v>
      </c>
      <c r="L139" s="241">
        <f t="shared" si="49"/>
        <v>309489</v>
      </c>
      <c r="M139" s="241">
        <f t="shared" si="45"/>
        <v>794.31443000000002</v>
      </c>
      <c r="N139" s="241">
        <f t="shared" si="46"/>
        <v>794.31443000000002</v>
      </c>
      <c r="O139" s="241">
        <f t="shared" si="50"/>
        <v>-44484.527480000528</v>
      </c>
      <c r="P139" s="241">
        <f t="shared" si="51"/>
        <v>44484.527480000528</v>
      </c>
      <c r="Q139" s="242"/>
      <c r="R139" s="242"/>
      <c r="S139" s="242"/>
    </row>
    <row r="140" spans="1:19" s="237" customFormat="1">
      <c r="A140" s="236">
        <v>40299</v>
      </c>
      <c r="C140" s="238">
        <v>132</v>
      </c>
      <c r="D140" s="239">
        <f t="shared" si="42"/>
        <v>2093</v>
      </c>
      <c r="E140" s="239">
        <f t="shared" si="47"/>
        <v>311582</v>
      </c>
      <c r="F140" s="239">
        <f t="shared" si="43"/>
        <v>-115131</v>
      </c>
      <c r="G140" s="240">
        <f>+Inputs!$D$3</f>
        <v>0.37951000000000001</v>
      </c>
      <c r="I140" s="241">
        <f t="shared" si="48"/>
        <v>426713</v>
      </c>
      <c r="K140" s="241">
        <f t="shared" si="44"/>
        <v>2093</v>
      </c>
      <c r="L140" s="241">
        <f t="shared" si="49"/>
        <v>311582</v>
      </c>
      <c r="M140" s="241">
        <f t="shared" si="45"/>
        <v>794.31443000000002</v>
      </c>
      <c r="N140" s="241">
        <f t="shared" si="46"/>
        <v>794.31443000000002</v>
      </c>
      <c r="O140" s="241">
        <f t="shared" si="50"/>
        <v>-43690.21305000053</v>
      </c>
      <c r="P140" s="241">
        <f t="shared" si="51"/>
        <v>43690.21305000053</v>
      </c>
      <c r="Q140" s="242"/>
      <c r="R140" s="242"/>
      <c r="S140" s="242"/>
    </row>
    <row r="141" spans="1:19" s="237" customFormat="1">
      <c r="A141" s="243">
        <v>40330</v>
      </c>
      <c r="C141" s="238">
        <v>133</v>
      </c>
      <c r="D141" s="239">
        <f t="shared" si="42"/>
        <v>2093</v>
      </c>
      <c r="E141" s="239">
        <f t="shared" si="47"/>
        <v>313675</v>
      </c>
      <c r="F141" s="239">
        <f t="shared" si="43"/>
        <v>-113038</v>
      </c>
      <c r="G141" s="240">
        <f>+Inputs!$D$3</f>
        <v>0.37951000000000001</v>
      </c>
      <c r="I141" s="241">
        <f t="shared" si="48"/>
        <v>426713</v>
      </c>
      <c r="K141" s="241">
        <f t="shared" si="44"/>
        <v>2093</v>
      </c>
      <c r="L141" s="241">
        <f t="shared" si="49"/>
        <v>313675</v>
      </c>
      <c r="M141" s="241">
        <f t="shared" si="45"/>
        <v>794.31443000000002</v>
      </c>
      <c r="N141" s="241">
        <f t="shared" si="46"/>
        <v>794.31443000000002</v>
      </c>
      <c r="O141" s="241">
        <f t="shared" si="50"/>
        <v>-42895.898620000531</v>
      </c>
      <c r="P141" s="241">
        <f t="shared" si="51"/>
        <v>42895.898620000531</v>
      </c>
      <c r="Q141" s="242"/>
      <c r="R141" s="242"/>
      <c r="S141" s="242"/>
    </row>
    <row r="142" spans="1:19" s="237" customFormat="1">
      <c r="A142" s="236">
        <v>40360</v>
      </c>
      <c r="C142" s="238">
        <v>134</v>
      </c>
      <c r="D142" s="239">
        <f t="shared" si="42"/>
        <v>2093</v>
      </c>
      <c r="E142" s="239">
        <f t="shared" si="47"/>
        <v>315768</v>
      </c>
      <c r="F142" s="239">
        <f t="shared" si="43"/>
        <v>-110945</v>
      </c>
      <c r="G142" s="240">
        <f>+Inputs!$D$3</f>
        <v>0.37951000000000001</v>
      </c>
      <c r="I142" s="241">
        <f t="shared" si="48"/>
        <v>426713</v>
      </c>
      <c r="K142" s="241">
        <f t="shared" si="44"/>
        <v>2093</v>
      </c>
      <c r="L142" s="241">
        <f t="shared" si="49"/>
        <v>315768</v>
      </c>
      <c r="M142" s="241">
        <f t="shared" si="45"/>
        <v>794.31443000000002</v>
      </c>
      <c r="N142" s="241">
        <f t="shared" si="46"/>
        <v>794.31443000000002</v>
      </c>
      <c r="O142" s="241">
        <f t="shared" si="50"/>
        <v>-42101.584190000533</v>
      </c>
      <c r="P142" s="241">
        <f t="shared" si="51"/>
        <v>42101.584190000533</v>
      </c>
      <c r="Q142" s="242"/>
      <c r="R142" s="242"/>
      <c r="S142" s="242"/>
    </row>
    <row r="143" spans="1:19" s="237" customFormat="1">
      <c r="A143" s="243">
        <v>40391</v>
      </c>
      <c r="C143" s="238">
        <v>135</v>
      </c>
      <c r="D143" s="239">
        <f t="shared" si="42"/>
        <v>2093</v>
      </c>
      <c r="E143" s="239">
        <f t="shared" si="47"/>
        <v>317861</v>
      </c>
      <c r="F143" s="239">
        <f t="shared" si="43"/>
        <v>-108852</v>
      </c>
      <c r="G143" s="240">
        <f>+Inputs!$D$3</f>
        <v>0.37951000000000001</v>
      </c>
      <c r="I143" s="241">
        <f t="shared" si="48"/>
        <v>426713</v>
      </c>
      <c r="K143" s="241">
        <f t="shared" si="44"/>
        <v>2093</v>
      </c>
      <c r="L143" s="241">
        <f t="shared" si="49"/>
        <v>317861</v>
      </c>
      <c r="M143" s="241">
        <f t="shared" si="45"/>
        <v>794.31443000000002</v>
      </c>
      <c r="N143" s="241">
        <f t="shared" si="46"/>
        <v>794.31443000000002</v>
      </c>
      <c r="O143" s="241">
        <f t="shared" si="50"/>
        <v>-41307.269760000534</v>
      </c>
      <c r="P143" s="241">
        <f t="shared" si="51"/>
        <v>41307.269760000534</v>
      </c>
      <c r="Q143" s="242"/>
      <c r="R143" s="242"/>
      <c r="S143" s="242"/>
    </row>
    <row r="144" spans="1:19" s="237" customFormat="1">
      <c r="A144" s="236">
        <v>40422</v>
      </c>
      <c r="C144" s="238">
        <v>136</v>
      </c>
      <c r="D144" s="239">
        <f t="shared" si="42"/>
        <v>2093</v>
      </c>
      <c r="E144" s="239">
        <f t="shared" si="47"/>
        <v>319954</v>
      </c>
      <c r="F144" s="239">
        <f t="shared" si="43"/>
        <v>-106759</v>
      </c>
      <c r="G144" s="240">
        <f>+Inputs!$D$3</f>
        <v>0.37951000000000001</v>
      </c>
      <c r="I144" s="241">
        <f t="shared" si="48"/>
        <v>426713</v>
      </c>
      <c r="K144" s="241">
        <f t="shared" si="44"/>
        <v>2093</v>
      </c>
      <c r="L144" s="241">
        <f t="shared" si="49"/>
        <v>319954</v>
      </c>
      <c r="M144" s="241">
        <f t="shared" si="45"/>
        <v>794.31443000000002</v>
      </c>
      <c r="N144" s="241">
        <f t="shared" si="46"/>
        <v>794.31443000000002</v>
      </c>
      <c r="O144" s="241">
        <f t="shared" si="50"/>
        <v>-40512.955330000535</v>
      </c>
      <c r="P144" s="241">
        <f t="shared" si="51"/>
        <v>40512.955330000535</v>
      </c>
      <c r="Q144" s="242"/>
      <c r="R144" s="242"/>
      <c r="S144" s="242"/>
    </row>
    <row r="145" spans="1:19" s="237" customFormat="1">
      <c r="A145" s="243">
        <v>40452</v>
      </c>
      <c r="C145" s="238">
        <v>137</v>
      </c>
      <c r="D145" s="239">
        <f t="shared" si="42"/>
        <v>2093</v>
      </c>
      <c r="E145" s="239">
        <f t="shared" si="47"/>
        <v>322047</v>
      </c>
      <c r="F145" s="239">
        <f t="shared" si="43"/>
        <v>-104666</v>
      </c>
      <c r="G145" s="240">
        <f>+Inputs!$D$3</f>
        <v>0.37951000000000001</v>
      </c>
      <c r="I145" s="241">
        <f t="shared" si="48"/>
        <v>426713</v>
      </c>
      <c r="K145" s="241">
        <f t="shared" si="44"/>
        <v>2093</v>
      </c>
      <c r="L145" s="241">
        <f t="shared" si="49"/>
        <v>322047</v>
      </c>
      <c r="M145" s="241">
        <f t="shared" si="45"/>
        <v>794.31443000000002</v>
      </c>
      <c r="N145" s="241">
        <f t="shared" si="46"/>
        <v>794.31443000000002</v>
      </c>
      <c r="O145" s="241">
        <f t="shared" si="50"/>
        <v>-39718.640900000537</v>
      </c>
      <c r="P145" s="241">
        <f t="shared" si="51"/>
        <v>39718.640900000537</v>
      </c>
      <c r="Q145" s="242"/>
      <c r="R145" s="242"/>
      <c r="S145" s="242"/>
    </row>
    <row r="146" spans="1:19" s="237" customFormat="1">
      <c r="A146" s="236">
        <v>40483</v>
      </c>
      <c r="C146" s="238">
        <v>138</v>
      </c>
      <c r="D146" s="239">
        <f t="shared" si="42"/>
        <v>2093</v>
      </c>
      <c r="E146" s="239">
        <f t="shared" si="47"/>
        <v>324140</v>
      </c>
      <c r="F146" s="239">
        <f t="shared" si="43"/>
        <v>-102573</v>
      </c>
      <c r="G146" s="240">
        <f>+Inputs!$D$3</f>
        <v>0.37951000000000001</v>
      </c>
      <c r="I146" s="241">
        <f t="shared" si="48"/>
        <v>426713</v>
      </c>
      <c r="K146" s="241">
        <f t="shared" si="44"/>
        <v>2093</v>
      </c>
      <c r="L146" s="241">
        <f t="shared" si="49"/>
        <v>324140</v>
      </c>
      <c r="M146" s="241">
        <f t="shared" si="45"/>
        <v>794.31443000000002</v>
      </c>
      <c r="N146" s="241">
        <f t="shared" si="46"/>
        <v>794.31443000000002</v>
      </c>
      <c r="O146" s="241">
        <f t="shared" si="50"/>
        <v>-38924.326470000538</v>
      </c>
      <c r="P146" s="241">
        <f t="shared" si="51"/>
        <v>38924.326470000538</v>
      </c>
      <c r="Q146" s="242"/>
      <c r="R146" s="242"/>
      <c r="S146" s="242"/>
    </row>
    <row r="147" spans="1:19" s="237" customFormat="1">
      <c r="A147" s="243">
        <v>40513</v>
      </c>
      <c r="C147" s="238">
        <v>139</v>
      </c>
      <c r="D147" s="239">
        <f t="shared" si="42"/>
        <v>2093</v>
      </c>
      <c r="E147" s="239">
        <f t="shared" si="47"/>
        <v>326233</v>
      </c>
      <c r="F147" s="239">
        <f t="shared" si="43"/>
        <v>-100480</v>
      </c>
      <c r="G147" s="240">
        <f>+Inputs!$D$3</f>
        <v>0.37951000000000001</v>
      </c>
      <c r="I147" s="241">
        <f t="shared" si="48"/>
        <v>426713</v>
      </c>
      <c r="K147" s="241">
        <f t="shared" si="44"/>
        <v>2093</v>
      </c>
      <c r="L147" s="241">
        <f t="shared" si="49"/>
        <v>326233</v>
      </c>
      <c r="M147" s="241">
        <f t="shared" si="45"/>
        <v>794.31443000000002</v>
      </c>
      <c r="N147" s="241">
        <f t="shared" si="46"/>
        <v>794.31443000000002</v>
      </c>
      <c r="O147" s="241">
        <f t="shared" si="50"/>
        <v>-38130.01204000054</v>
      </c>
      <c r="P147" s="241">
        <f t="shared" si="51"/>
        <v>38130.01204000054</v>
      </c>
      <c r="Q147" s="242"/>
      <c r="R147" s="242"/>
      <c r="S147" s="242"/>
    </row>
    <row r="148" spans="1:19" s="237" customFormat="1">
      <c r="A148" s="236">
        <v>40544</v>
      </c>
      <c r="C148" s="238">
        <v>140</v>
      </c>
      <c r="D148" s="239">
        <f t="shared" si="42"/>
        <v>2093</v>
      </c>
      <c r="E148" s="239">
        <f t="shared" si="47"/>
        <v>328326</v>
      </c>
      <c r="F148" s="239">
        <f t="shared" si="43"/>
        <v>-98387</v>
      </c>
      <c r="G148" s="240">
        <f>+Inputs!$D$3</f>
        <v>0.37951000000000001</v>
      </c>
      <c r="I148" s="241">
        <f t="shared" si="48"/>
        <v>426713</v>
      </c>
      <c r="K148" s="241">
        <f t="shared" si="44"/>
        <v>2093</v>
      </c>
      <c r="L148" s="241">
        <f t="shared" si="49"/>
        <v>328326</v>
      </c>
      <c r="M148" s="241">
        <f t="shared" si="45"/>
        <v>794.31443000000002</v>
      </c>
      <c r="N148" s="241">
        <f t="shared" si="46"/>
        <v>794.31443000000002</v>
      </c>
      <c r="O148" s="241">
        <f t="shared" si="50"/>
        <v>-37335.697610000541</v>
      </c>
      <c r="P148" s="241">
        <f t="shared" si="51"/>
        <v>37335.697610000541</v>
      </c>
      <c r="Q148" s="242"/>
      <c r="R148" s="242"/>
      <c r="S148" s="242"/>
    </row>
    <row r="149" spans="1:19" s="237" customFormat="1">
      <c r="A149" s="243">
        <v>40575</v>
      </c>
      <c r="C149" s="238">
        <v>141</v>
      </c>
      <c r="D149" s="239">
        <f t="shared" si="42"/>
        <v>2093</v>
      </c>
      <c r="E149" s="239">
        <f t="shared" si="47"/>
        <v>330419</v>
      </c>
      <c r="F149" s="239">
        <f t="shared" si="43"/>
        <v>-96294</v>
      </c>
      <c r="G149" s="240">
        <f>+Inputs!$D$3</f>
        <v>0.37951000000000001</v>
      </c>
      <c r="I149" s="241">
        <f t="shared" si="48"/>
        <v>426713</v>
      </c>
      <c r="K149" s="241">
        <f t="shared" si="44"/>
        <v>2093</v>
      </c>
      <c r="L149" s="241">
        <f t="shared" si="49"/>
        <v>330419</v>
      </c>
      <c r="M149" s="241">
        <f t="shared" si="45"/>
        <v>794.31443000000002</v>
      </c>
      <c r="N149" s="241">
        <f t="shared" si="46"/>
        <v>794.31443000000002</v>
      </c>
      <c r="O149" s="241">
        <f t="shared" si="50"/>
        <v>-36541.383180000543</v>
      </c>
      <c r="P149" s="241">
        <f t="shared" si="51"/>
        <v>36541.383180000543</v>
      </c>
      <c r="Q149" s="242"/>
      <c r="R149" s="242"/>
      <c r="S149" s="242"/>
    </row>
    <row r="150" spans="1:19" s="237" customFormat="1">
      <c r="A150" s="236">
        <v>40603</v>
      </c>
      <c r="C150" s="238">
        <v>142</v>
      </c>
      <c r="D150" s="239">
        <f t="shared" si="42"/>
        <v>2093</v>
      </c>
      <c r="E150" s="239">
        <f t="shared" si="47"/>
        <v>332512</v>
      </c>
      <c r="F150" s="239">
        <f t="shared" si="43"/>
        <v>-94201</v>
      </c>
      <c r="G150" s="240">
        <f>+Inputs!$D$3</f>
        <v>0.37951000000000001</v>
      </c>
      <c r="I150" s="241">
        <f t="shared" si="48"/>
        <v>426713</v>
      </c>
      <c r="K150" s="241">
        <f t="shared" si="44"/>
        <v>2093</v>
      </c>
      <c r="L150" s="241">
        <f t="shared" si="49"/>
        <v>332512</v>
      </c>
      <c r="M150" s="241">
        <f t="shared" si="45"/>
        <v>794.31443000000002</v>
      </c>
      <c r="N150" s="241">
        <f t="shared" si="46"/>
        <v>794.31443000000002</v>
      </c>
      <c r="O150" s="241">
        <f t="shared" si="50"/>
        <v>-35747.068750000544</v>
      </c>
      <c r="P150" s="241">
        <f t="shared" si="51"/>
        <v>35747.068750000544</v>
      </c>
      <c r="Q150" s="242"/>
      <c r="R150" s="242"/>
      <c r="S150" s="242"/>
    </row>
    <row r="151" spans="1:19" s="237" customFormat="1">
      <c r="A151" s="243">
        <v>40634</v>
      </c>
      <c r="C151" s="238">
        <v>143</v>
      </c>
      <c r="D151" s="239">
        <f t="shared" si="42"/>
        <v>2093</v>
      </c>
      <c r="E151" s="239">
        <f t="shared" si="47"/>
        <v>334605</v>
      </c>
      <c r="F151" s="239">
        <f t="shared" si="43"/>
        <v>-92108</v>
      </c>
      <c r="G151" s="240">
        <f>+Inputs!$D$3</f>
        <v>0.37951000000000001</v>
      </c>
      <c r="I151" s="241">
        <f t="shared" si="48"/>
        <v>426713</v>
      </c>
      <c r="K151" s="241">
        <f t="shared" si="44"/>
        <v>2093</v>
      </c>
      <c r="L151" s="241">
        <f t="shared" si="49"/>
        <v>334605</v>
      </c>
      <c r="M151" s="241">
        <f t="shared" si="45"/>
        <v>794.31443000000002</v>
      </c>
      <c r="N151" s="241">
        <f t="shared" si="46"/>
        <v>794.31443000000002</v>
      </c>
      <c r="O151" s="241">
        <f t="shared" si="50"/>
        <v>-34952.754320000546</v>
      </c>
      <c r="P151" s="241">
        <f t="shared" si="51"/>
        <v>34952.754320000546</v>
      </c>
      <c r="Q151" s="242"/>
      <c r="R151" s="242"/>
      <c r="S151" s="242"/>
    </row>
    <row r="152" spans="1:19" s="237" customFormat="1">
      <c r="A152" s="236">
        <v>40664</v>
      </c>
      <c r="C152" s="238">
        <v>144</v>
      </c>
      <c r="D152" s="239">
        <f t="shared" si="42"/>
        <v>2093</v>
      </c>
      <c r="E152" s="239">
        <f t="shared" si="47"/>
        <v>336698</v>
      </c>
      <c r="F152" s="239">
        <f t="shared" si="43"/>
        <v>-90015</v>
      </c>
      <c r="G152" s="240">
        <f>+Inputs!$D$3</f>
        <v>0.37951000000000001</v>
      </c>
      <c r="I152" s="241">
        <f t="shared" si="48"/>
        <v>426713</v>
      </c>
      <c r="K152" s="241">
        <f t="shared" si="44"/>
        <v>2093</v>
      </c>
      <c r="L152" s="241">
        <f t="shared" si="49"/>
        <v>336698</v>
      </c>
      <c r="M152" s="241">
        <f t="shared" si="45"/>
        <v>794.31443000000002</v>
      </c>
      <c r="N152" s="241">
        <f t="shared" si="46"/>
        <v>794.31443000000002</v>
      </c>
      <c r="O152" s="241">
        <f t="shared" si="50"/>
        <v>-34158.439890000547</v>
      </c>
      <c r="P152" s="241">
        <f t="shared" si="51"/>
        <v>34158.439890000547</v>
      </c>
      <c r="Q152" s="242"/>
      <c r="R152" s="242"/>
      <c r="S152" s="242"/>
    </row>
    <row r="153" spans="1:19" s="237" customFormat="1">
      <c r="A153" s="243">
        <v>40695</v>
      </c>
      <c r="C153" s="238">
        <v>145</v>
      </c>
      <c r="D153" s="239">
        <f t="shared" si="42"/>
        <v>2093</v>
      </c>
      <c r="E153" s="239">
        <f t="shared" si="47"/>
        <v>338791</v>
      </c>
      <c r="F153" s="239">
        <f t="shared" si="43"/>
        <v>-87922</v>
      </c>
      <c r="G153" s="240">
        <f>+Inputs!$D$3</f>
        <v>0.37951000000000001</v>
      </c>
      <c r="I153" s="241">
        <f t="shared" si="48"/>
        <v>426713</v>
      </c>
      <c r="K153" s="241">
        <f t="shared" si="44"/>
        <v>2093</v>
      </c>
      <c r="L153" s="241">
        <f t="shared" si="49"/>
        <v>338791</v>
      </c>
      <c r="M153" s="241">
        <f t="shared" si="45"/>
        <v>794.31443000000002</v>
      </c>
      <c r="N153" s="241">
        <f t="shared" si="46"/>
        <v>794.31443000000002</v>
      </c>
      <c r="O153" s="241">
        <f t="shared" si="50"/>
        <v>-33364.125460000549</v>
      </c>
      <c r="P153" s="241">
        <f t="shared" si="51"/>
        <v>33364.125460000549</v>
      </c>
      <c r="Q153" s="242"/>
      <c r="R153" s="242"/>
      <c r="S153" s="242"/>
    </row>
    <row r="154" spans="1:19" s="237" customFormat="1">
      <c r="A154" s="236">
        <v>40725</v>
      </c>
      <c r="C154" s="238">
        <v>146</v>
      </c>
      <c r="D154" s="239">
        <f t="shared" si="42"/>
        <v>2093</v>
      </c>
      <c r="E154" s="239">
        <f t="shared" si="47"/>
        <v>340884</v>
      </c>
      <c r="F154" s="239">
        <f t="shared" si="43"/>
        <v>-85829</v>
      </c>
      <c r="G154" s="240">
        <f>+Inputs!$D$3</f>
        <v>0.37951000000000001</v>
      </c>
      <c r="I154" s="241">
        <f t="shared" si="48"/>
        <v>426713</v>
      </c>
      <c r="K154" s="241">
        <f t="shared" si="44"/>
        <v>2093</v>
      </c>
      <c r="L154" s="241">
        <f t="shared" si="49"/>
        <v>340884</v>
      </c>
      <c r="M154" s="241">
        <f t="shared" si="45"/>
        <v>794.31443000000002</v>
      </c>
      <c r="N154" s="241">
        <f t="shared" si="46"/>
        <v>794.31443000000002</v>
      </c>
      <c r="O154" s="241">
        <f t="shared" si="50"/>
        <v>-32569.81103000055</v>
      </c>
      <c r="P154" s="241">
        <f t="shared" si="51"/>
        <v>32569.81103000055</v>
      </c>
      <c r="Q154" s="242"/>
      <c r="R154" s="242"/>
      <c r="S154" s="242"/>
    </row>
    <row r="155" spans="1:19" s="237" customFormat="1">
      <c r="A155" s="243">
        <v>40756</v>
      </c>
      <c r="C155" s="238">
        <v>147</v>
      </c>
      <c r="D155" s="239">
        <f t="shared" si="42"/>
        <v>2093</v>
      </c>
      <c r="E155" s="239">
        <f t="shared" si="47"/>
        <v>342977</v>
      </c>
      <c r="F155" s="239">
        <f t="shared" si="43"/>
        <v>-83736</v>
      </c>
      <c r="G155" s="240">
        <f>+Inputs!$D$3</f>
        <v>0.37951000000000001</v>
      </c>
      <c r="I155" s="241">
        <f t="shared" si="48"/>
        <v>426713</v>
      </c>
      <c r="K155" s="241">
        <f t="shared" si="44"/>
        <v>2093</v>
      </c>
      <c r="L155" s="241">
        <f t="shared" si="49"/>
        <v>342977</v>
      </c>
      <c r="M155" s="241">
        <f t="shared" si="45"/>
        <v>794.31443000000002</v>
      </c>
      <c r="N155" s="241">
        <f t="shared" si="46"/>
        <v>794.31443000000002</v>
      </c>
      <c r="O155" s="241">
        <f t="shared" si="50"/>
        <v>-31775.496600000552</v>
      </c>
      <c r="P155" s="241">
        <f t="shared" si="51"/>
        <v>31775.496600000552</v>
      </c>
      <c r="Q155" s="242"/>
      <c r="R155" s="242"/>
      <c r="S155" s="242"/>
    </row>
    <row r="156" spans="1:19" s="237" customFormat="1">
      <c r="A156" s="236">
        <v>40787</v>
      </c>
      <c r="C156" s="238">
        <v>148</v>
      </c>
      <c r="D156" s="239">
        <f t="shared" si="42"/>
        <v>2093</v>
      </c>
      <c r="E156" s="239">
        <f t="shared" si="47"/>
        <v>345070</v>
      </c>
      <c r="F156" s="239">
        <f t="shared" si="43"/>
        <v>-81643</v>
      </c>
      <c r="G156" s="240">
        <f>+Inputs!$D$3</f>
        <v>0.37951000000000001</v>
      </c>
      <c r="I156" s="241">
        <f t="shared" si="48"/>
        <v>426713</v>
      </c>
      <c r="K156" s="241">
        <f t="shared" si="44"/>
        <v>2093</v>
      </c>
      <c r="L156" s="241">
        <f t="shared" si="49"/>
        <v>345070</v>
      </c>
      <c r="M156" s="241">
        <f t="shared" si="45"/>
        <v>794.31443000000002</v>
      </c>
      <c r="N156" s="241">
        <f t="shared" si="46"/>
        <v>794.31443000000002</v>
      </c>
      <c r="O156" s="241">
        <f t="shared" si="50"/>
        <v>-30981.182170000553</v>
      </c>
      <c r="P156" s="241">
        <f t="shared" si="51"/>
        <v>30981.182170000553</v>
      </c>
      <c r="Q156" s="242"/>
      <c r="R156" s="242"/>
      <c r="S156" s="242"/>
    </row>
    <row r="157" spans="1:19" s="237" customFormat="1">
      <c r="A157" s="243">
        <v>40817</v>
      </c>
      <c r="C157" s="238">
        <v>149</v>
      </c>
      <c r="D157" s="239">
        <f t="shared" si="42"/>
        <v>2093</v>
      </c>
      <c r="E157" s="239">
        <f t="shared" si="47"/>
        <v>347163</v>
      </c>
      <c r="F157" s="239">
        <f t="shared" si="43"/>
        <v>-79550</v>
      </c>
      <c r="G157" s="240">
        <f>+Inputs!$D$3</f>
        <v>0.37951000000000001</v>
      </c>
      <c r="I157" s="241">
        <f t="shared" si="48"/>
        <v>426713</v>
      </c>
      <c r="K157" s="241">
        <f t="shared" si="44"/>
        <v>2093</v>
      </c>
      <c r="L157" s="241">
        <f t="shared" si="49"/>
        <v>347163</v>
      </c>
      <c r="M157" s="241">
        <f t="shared" si="45"/>
        <v>794.31443000000002</v>
      </c>
      <c r="N157" s="241">
        <f t="shared" si="46"/>
        <v>794.31443000000002</v>
      </c>
      <c r="O157" s="241">
        <f t="shared" si="50"/>
        <v>-30186.867740000554</v>
      </c>
      <c r="P157" s="241">
        <f t="shared" si="51"/>
        <v>30186.867740000554</v>
      </c>
      <c r="Q157" s="242"/>
      <c r="R157" s="242"/>
      <c r="S157" s="242"/>
    </row>
    <row r="158" spans="1:19" s="237" customFormat="1">
      <c r="A158" s="236">
        <v>40848</v>
      </c>
      <c r="C158" s="238">
        <v>150</v>
      </c>
      <c r="D158" s="239">
        <f t="shared" si="42"/>
        <v>2093</v>
      </c>
      <c r="E158" s="239">
        <f t="shared" si="47"/>
        <v>349256</v>
      </c>
      <c r="F158" s="239">
        <f t="shared" si="43"/>
        <v>-77457</v>
      </c>
      <c r="G158" s="240">
        <f>+Inputs!$D$3</f>
        <v>0.37951000000000001</v>
      </c>
      <c r="I158" s="241">
        <f t="shared" si="48"/>
        <v>426713</v>
      </c>
      <c r="K158" s="241">
        <f t="shared" si="44"/>
        <v>2093</v>
      </c>
      <c r="L158" s="241">
        <f t="shared" si="49"/>
        <v>349256</v>
      </c>
      <c r="M158" s="241">
        <f t="shared" si="45"/>
        <v>794.31443000000002</v>
      </c>
      <c r="N158" s="241">
        <f t="shared" si="46"/>
        <v>794.31443000000002</v>
      </c>
      <c r="O158" s="241">
        <f t="shared" si="50"/>
        <v>-29392.553310000556</v>
      </c>
      <c r="P158" s="241">
        <f t="shared" si="51"/>
        <v>29392.553310000556</v>
      </c>
      <c r="Q158" s="242"/>
      <c r="R158" s="242"/>
      <c r="S158" s="242"/>
    </row>
    <row r="159" spans="1:19" s="237" customFormat="1">
      <c r="A159" s="243">
        <v>40878</v>
      </c>
      <c r="C159" s="238">
        <v>151</v>
      </c>
      <c r="D159" s="239">
        <f t="shared" si="42"/>
        <v>2093</v>
      </c>
      <c r="E159" s="239">
        <f t="shared" si="47"/>
        <v>351349</v>
      </c>
      <c r="F159" s="239">
        <f t="shared" si="43"/>
        <v>-75364</v>
      </c>
      <c r="G159" s="240">
        <f>+Inputs!$D$3</f>
        <v>0.37951000000000001</v>
      </c>
      <c r="I159" s="241">
        <f t="shared" si="48"/>
        <v>426713</v>
      </c>
      <c r="K159" s="241">
        <f t="shared" si="44"/>
        <v>2093</v>
      </c>
      <c r="L159" s="241">
        <f t="shared" si="49"/>
        <v>351349</v>
      </c>
      <c r="M159" s="241">
        <f t="shared" si="45"/>
        <v>794.31443000000002</v>
      </c>
      <c r="N159" s="241">
        <f t="shared" si="46"/>
        <v>794.31443000000002</v>
      </c>
      <c r="O159" s="241">
        <f t="shared" si="50"/>
        <v>-28598.238880000557</v>
      </c>
      <c r="P159" s="241">
        <f t="shared" si="51"/>
        <v>28598.238880000557</v>
      </c>
      <c r="Q159" s="242"/>
      <c r="R159" s="242"/>
      <c r="S159" s="242"/>
    </row>
    <row r="160" spans="1:19" s="237" customFormat="1">
      <c r="A160" s="236">
        <v>40909</v>
      </c>
      <c r="C160" s="238">
        <v>152</v>
      </c>
      <c r="D160" s="239">
        <f t="shared" si="42"/>
        <v>2093</v>
      </c>
      <c r="E160" s="239">
        <f t="shared" si="47"/>
        <v>353442</v>
      </c>
      <c r="F160" s="239">
        <f t="shared" si="43"/>
        <v>-73271</v>
      </c>
      <c r="G160" s="240">
        <f>+Inputs!$D$3</f>
        <v>0.37951000000000001</v>
      </c>
      <c r="I160" s="241">
        <f t="shared" si="48"/>
        <v>426713</v>
      </c>
      <c r="K160" s="241">
        <f t="shared" si="44"/>
        <v>2093</v>
      </c>
      <c r="L160" s="241">
        <f t="shared" si="49"/>
        <v>353442</v>
      </c>
      <c r="M160" s="241">
        <f t="shared" si="45"/>
        <v>794.31443000000002</v>
      </c>
      <c r="N160" s="241">
        <f t="shared" si="46"/>
        <v>794.31443000000002</v>
      </c>
      <c r="O160" s="241">
        <f t="shared" si="50"/>
        <v>-27803.924450000559</v>
      </c>
      <c r="P160" s="241">
        <f t="shared" si="51"/>
        <v>27803.924450000559</v>
      </c>
      <c r="Q160" s="242"/>
      <c r="R160" s="242"/>
      <c r="S160" s="242"/>
    </row>
    <row r="161" spans="1:19" s="237" customFormat="1">
      <c r="A161" s="243">
        <v>40940</v>
      </c>
      <c r="C161" s="238">
        <v>153</v>
      </c>
      <c r="D161" s="239">
        <f t="shared" si="42"/>
        <v>2093</v>
      </c>
      <c r="E161" s="239">
        <f t="shared" si="47"/>
        <v>355535</v>
      </c>
      <c r="F161" s="239">
        <f t="shared" si="43"/>
        <v>-71178</v>
      </c>
      <c r="G161" s="240">
        <f>+Inputs!$D$3</f>
        <v>0.37951000000000001</v>
      </c>
      <c r="I161" s="241">
        <f t="shared" si="48"/>
        <v>426713</v>
      </c>
      <c r="K161" s="241">
        <f t="shared" si="44"/>
        <v>2093</v>
      </c>
      <c r="L161" s="241">
        <f t="shared" si="49"/>
        <v>355535</v>
      </c>
      <c r="M161" s="241">
        <f t="shared" si="45"/>
        <v>794.31443000000002</v>
      </c>
      <c r="N161" s="241">
        <f t="shared" si="46"/>
        <v>794.31443000000002</v>
      </c>
      <c r="O161" s="241">
        <f t="shared" si="50"/>
        <v>-27009.61002000056</v>
      </c>
      <c r="P161" s="241">
        <f t="shared" si="51"/>
        <v>27009.61002000056</v>
      </c>
      <c r="Q161" s="242"/>
      <c r="R161" s="242"/>
      <c r="S161" s="242"/>
    </row>
    <row r="162" spans="1:19" s="237" customFormat="1">
      <c r="A162" s="236">
        <v>40969</v>
      </c>
      <c r="C162" s="238">
        <v>154</v>
      </c>
      <c r="D162" s="239">
        <f t="shared" si="42"/>
        <v>2093</v>
      </c>
      <c r="E162" s="239">
        <f t="shared" si="47"/>
        <v>357628</v>
      </c>
      <c r="F162" s="239">
        <f t="shared" si="43"/>
        <v>-69085</v>
      </c>
      <c r="G162" s="240">
        <f>+Inputs!$D$3</f>
        <v>0.37951000000000001</v>
      </c>
      <c r="I162" s="241">
        <f t="shared" si="48"/>
        <v>426713</v>
      </c>
      <c r="K162" s="241">
        <f t="shared" si="44"/>
        <v>2093</v>
      </c>
      <c r="L162" s="241">
        <f t="shared" si="49"/>
        <v>357628</v>
      </c>
      <c r="M162" s="241">
        <f t="shared" si="45"/>
        <v>794.31443000000002</v>
      </c>
      <c r="N162" s="241">
        <f t="shared" si="46"/>
        <v>794.31443000000002</v>
      </c>
      <c r="O162" s="241">
        <f t="shared" si="50"/>
        <v>-26215.295590000562</v>
      </c>
      <c r="P162" s="241">
        <f t="shared" si="51"/>
        <v>26215.295590000562</v>
      </c>
      <c r="Q162" s="242"/>
      <c r="R162" s="242"/>
      <c r="S162" s="242"/>
    </row>
    <row r="163" spans="1:19" s="237" customFormat="1">
      <c r="A163" s="243">
        <v>41000</v>
      </c>
      <c r="C163" s="238">
        <v>155</v>
      </c>
      <c r="D163" s="239">
        <f t="shared" si="42"/>
        <v>2093</v>
      </c>
      <c r="E163" s="239">
        <f t="shared" si="47"/>
        <v>359721</v>
      </c>
      <c r="F163" s="239">
        <f t="shared" si="43"/>
        <v>-66992</v>
      </c>
      <c r="G163" s="240">
        <f>+Inputs!$D$3</f>
        <v>0.37951000000000001</v>
      </c>
      <c r="I163" s="241">
        <f t="shared" si="48"/>
        <v>426713</v>
      </c>
      <c r="K163" s="241">
        <f t="shared" si="44"/>
        <v>2093</v>
      </c>
      <c r="L163" s="241">
        <f t="shared" si="49"/>
        <v>359721</v>
      </c>
      <c r="M163" s="241">
        <f t="shared" si="45"/>
        <v>794.31443000000002</v>
      </c>
      <c r="N163" s="241">
        <f t="shared" si="46"/>
        <v>794.31443000000002</v>
      </c>
      <c r="O163" s="241">
        <f t="shared" si="50"/>
        <v>-25420.981160000563</v>
      </c>
      <c r="P163" s="241">
        <f t="shared" si="51"/>
        <v>25420.981160000563</v>
      </c>
      <c r="Q163" s="242"/>
      <c r="R163" s="242"/>
      <c r="S163" s="242"/>
    </row>
    <row r="164" spans="1:19" s="237" customFormat="1">
      <c r="A164" s="236">
        <v>41030</v>
      </c>
      <c r="C164" s="238">
        <v>156</v>
      </c>
      <c r="D164" s="239">
        <f t="shared" si="42"/>
        <v>2093</v>
      </c>
      <c r="E164" s="239">
        <f t="shared" si="47"/>
        <v>361814</v>
      </c>
      <c r="F164" s="239">
        <f t="shared" si="43"/>
        <v>-64899</v>
      </c>
      <c r="G164" s="240">
        <f>+Inputs!$D$3</f>
        <v>0.37951000000000001</v>
      </c>
      <c r="I164" s="241">
        <f t="shared" si="48"/>
        <v>426713</v>
      </c>
      <c r="K164" s="241">
        <f t="shared" si="44"/>
        <v>2093</v>
      </c>
      <c r="L164" s="241">
        <f t="shared" si="49"/>
        <v>361814</v>
      </c>
      <c r="M164" s="241">
        <f t="shared" si="45"/>
        <v>794.31443000000002</v>
      </c>
      <c r="N164" s="241">
        <f t="shared" si="46"/>
        <v>794.31443000000002</v>
      </c>
      <c r="O164" s="241">
        <f t="shared" si="50"/>
        <v>-24626.666730000565</v>
      </c>
      <c r="P164" s="241">
        <f t="shared" si="51"/>
        <v>24626.666730000565</v>
      </c>
      <c r="Q164" s="242"/>
      <c r="R164" s="242"/>
      <c r="S164" s="242"/>
    </row>
    <row r="165" spans="1:19" s="237" customFormat="1">
      <c r="A165" s="243">
        <v>41061</v>
      </c>
      <c r="C165" s="238">
        <v>157</v>
      </c>
      <c r="D165" s="239">
        <f t="shared" si="42"/>
        <v>2093</v>
      </c>
      <c r="E165" s="239">
        <f t="shared" si="47"/>
        <v>363907</v>
      </c>
      <c r="F165" s="239">
        <f t="shared" si="43"/>
        <v>-62806</v>
      </c>
      <c r="G165" s="240">
        <f>+Inputs!$D$3</f>
        <v>0.37951000000000001</v>
      </c>
      <c r="I165" s="241">
        <f t="shared" si="48"/>
        <v>426713</v>
      </c>
      <c r="K165" s="241">
        <f t="shared" si="44"/>
        <v>2093</v>
      </c>
      <c r="L165" s="241">
        <f t="shared" si="49"/>
        <v>363907</v>
      </c>
      <c r="M165" s="241">
        <f t="shared" si="45"/>
        <v>794.31443000000002</v>
      </c>
      <c r="N165" s="241">
        <f t="shared" si="46"/>
        <v>794.31443000000002</v>
      </c>
      <c r="O165" s="241">
        <f t="shared" si="50"/>
        <v>-23832.352300000566</v>
      </c>
      <c r="P165" s="241">
        <f t="shared" si="51"/>
        <v>23832.352300000566</v>
      </c>
      <c r="Q165" s="242"/>
      <c r="R165" s="242"/>
      <c r="S165" s="242"/>
    </row>
    <row r="166" spans="1:19" s="237" customFormat="1">
      <c r="A166" s="236">
        <v>41091</v>
      </c>
      <c r="C166" s="238">
        <v>158</v>
      </c>
      <c r="D166" s="239">
        <f t="shared" si="42"/>
        <v>2093</v>
      </c>
      <c r="E166" s="239">
        <f t="shared" si="47"/>
        <v>366000</v>
      </c>
      <c r="F166" s="239">
        <f t="shared" si="43"/>
        <v>-60713</v>
      </c>
      <c r="G166" s="240">
        <f>+Inputs!$D$3</f>
        <v>0.37951000000000001</v>
      </c>
      <c r="I166" s="241">
        <f t="shared" si="48"/>
        <v>426713</v>
      </c>
      <c r="K166" s="241">
        <f t="shared" si="44"/>
        <v>2093</v>
      </c>
      <c r="L166" s="241">
        <f t="shared" si="49"/>
        <v>366000</v>
      </c>
      <c r="M166" s="241">
        <f t="shared" si="45"/>
        <v>794.31443000000002</v>
      </c>
      <c r="N166" s="241">
        <f t="shared" si="46"/>
        <v>794.31443000000002</v>
      </c>
      <c r="O166" s="241">
        <f t="shared" si="50"/>
        <v>-23038.037870000568</v>
      </c>
      <c r="P166" s="241">
        <f t="shared" si="51"/>
        <v>23038.037870000568</v>
      </c>
      <c r="Q166" s="242"/>
      <c r="R166" s="242"/>
      <c r="S166" s="242"/>
    </row>
    <row r="167" spans="1:19" s="237" customFormat="1">
      <c r="A167" s="243">
        <v>41122</v>
      </c>
      <c r="C167" s="238">
        <v>159</v>
      </c>
      <c r="D167" s="239">
        <f t="shared" si="42"/>
        <v>2093</v>
      </c>
      <c r="E167" s="239">
        <f t="shared" si="47"/>
        <v>368093</v>
      </c>
      <c r="F167" s="239">
        <f t="shared" si="43"/>
        <v>-58620</v>
      </c>
      <c r="G167" s="240">
        <f>+Inputs!$D$3</f>
        <v>0.37951000000000001</v>
      </c>
      <c r="I167" s="241">
        <f t="shared" si="48"/>
        <v>426713</v>
      </c>
      <c r="K167" s="241">
        <f t="shared" si="44"/>
        <v>2093</v>
      </c>
      <c r="L167" s="241">
        <f t="shared" si="49"/>
        <v>368093</v>
      </c>
      <c r="M167" s="241">
        <f t="shared" si="45"/>
        <v>794.31443000000002</v>
      </c>
      <c r="N167" s="241">
        <f t="shared" si="46"/>
        <v>794.31443000000002</v>
      </c>
      <c r="O167" s="241">
        <f t="shared" si="50"/>
        <v>-22243.723440000569</v>
      </c>
      <c r="P167" s="241">
        <f t="shared" si="51"/>
        <v>22243.723440000569</v>
      </c>
      <c r="Q167" s="242"/>
      <c r="R167" s="242"/>
      <c r="S167" s="242"/>
    </row>
    <row r="168" spans="1:19" s="237" customFormat="1">
      <c r="A168" s="236">
        <v>41153</v>
      </c>
      <c r="C168" s="238">
        <v>160</v>
      </c>
      <c r="D168" s="239">
        <f t="shared" si="42"/>
        <v>2093</v>
      </c>
      <c r="E168" s="239">
        <f t="shared" si="47"/>
        <v>370186</v>
      </c>
      <c r="F168" s="239">
        <f t="shared" si="43"/>
        <v>-56527</v>
      </c>
      <c r="G168" s="240">
        <f>+Inputs!$D$3</f>
        <v>0.37951000000000001</v>
      </c>
      <c r="I168" s="241">
        <f t="shared" si="48"/>
        <v>426713</v>
      </c>
      <c r="K168" s="241">
        <f t="shared" si="44"/>
        <v>2093</v>
      </c>
      <c r="L168" s="241">
        <f t="shared" si="49"/>
        <v>370186</v>
      </c>
      <c r="M168" s="241">
        <f t="shared" si="45"/>
        <v>794.31443000000002</v>
      </c>
      <c r="N168" s="241">
        <f t="shared" si="46"/>
        <v>794.31443000000002</v>
      </c>
      <c r="O168" s="241">
        <f t="shared" si="50"/>
        <v>-21449.409010000571</v>
      </c>
      <c r="P168" s="241">
        <f t="shared" si="51"/>
        <v>21449.409010000571</v>
      </c>
      <c r="Q168" s="242"/>
      <c r="R168" s="242"/>
      <c r="S168" s="242"/>
    </row>
    <row r="169" spans="1:19" s="237" customFormat="1">
      <c r="A169" s="243">
        <v>41183</v>
      </c>
      <c r="C169" s="238">
        <v>161</v>
      </c>
      <c r="D169" s="239">
        <f t="shared" si="42"/>
        <v>2093</v>
      </c>
      <c r="E169" s="239">
        <f t="shared" si="47"/>
        <v>372279</v>
      </c>
      <c r="F169" s="239">
        <f t="shared" ref="F169:F188" si="52">$B$9+E169</f>
        <v>-54434</v>
      </c>
      <c r="G169" s="240">
        <f>+Inputs!$D$3</f>
        <v>0.37951000000000001</v>
      </c>
      <c r="I169" s="241">
        <f t="shared" si="48"/>
        <v>426713</v>
      </c>
      <c r="K169" s="241">
        <f t="shared" ref="K169:K188" si="53">D169</f>
        <v>2093</v>
      </c>
      <c r="L169" s="241">
        <f t="shared" si="49"/>
        <v>372279</v>
      </c>
      <c r="M169" s="241">
        <f t="shared" ref="M169:M188" si="54">K169*G169</f>
        <v>794.31443000000002</v>
      </c>
      <c r="N169" s="241">
        <f t="shared" ref="N169:N188" si="55">M169-J169</f>
        <v>794.31443000000002</v>
      </c>
      <c r="O169" s="241">
        <f t="shared" si="50"/>
        <v>-20655.094580000572</v>
      </c>
      <c r="P169" s="241">
        <f t="shared" si="51"/>
        <v>20655.094580000572</v>
      </c>
      <c r="Q169" s="242"/>
      <c r="R169" s="242"/>
      <c r="S169" s="242"/>
    </row>
    <row r="170" spans="1:19" s="237" customFormat="1">
      <c r="A170" s="236">
        <v>41214</v>
      </c>
      <c r="C170" s="238">
        <v>162</v>
      </c>
      <c r="D170" s="239">
        <f t="shared" si="42"/>
        <v>2093</v>
      </c>
      <c r="E170" s="239">
        <f t="shared" ref="E170:E188" si="56">+E169+D170</f>
        <v>374372</v>
      </c>
      <c r="F170" s="239">
        <f t="shared" si="52"/>
        <v>-52341</v>
      </c>
      <c r="G170" s="240">
        <f>+Inputs!$D$3</f>
        <v>0.37951000000000001</v>
      </c>
      <c r="I170" s="241">
        <f t="shared" ref="I170:I188" si="57">+I169+H170</f>
        <v>426713</v>
      </c>
      <c r="K170" s="241">
        <f t="shared" si="53"/>
        <v>2093</v>
      </c>
      <c r="L170" s="241">
        <f t="shared" ref="L170:L188" si="58">+L169+K170</f>
        <v>374372</v>
      </c>
      <c r="M170" s="241">
        <f t="shared" si="54"/>
        <v>794.31443000000002</v>
      </c>
      <c r="N170" s="241">
        <f t="shared" si="55"/>
        <v>794.31443000000002</v>
      </c>
      <c r="O170" s="241">
        <f t="shared" ref="O170:O188" si="59">+O169+N170</f>
        <v>-19860.780150000573</v>
      </c>
      <c r="P170" s="241">
        <f t="shared" ref="P170:P188" si="60">P169-N170</f>
        <v>19860.780150000573</v>
      </c>
      <c r="Q170" s="242"/>
      <c r="R170" s="242"/>
      <c r="S170" s="242"/>
    </row>
    <row r="171" spans="1:19" s="237" customFormat="1">
      <c r="A171" s="243">
        <v>41244</v>
      </c>
      <c r="C171" s="238">
        <v>163</v>
      </c>
      <c r="D171" s="239">
        <f t="shared" si="42"/>
        <v>2093</v>
      </c>
      <c r="E171" s="239">
        <f t="shared" si="56"/>
        <v>376465</v>
      </c>
      <c r="F171" s="239">
        <f t="shared" si="52"/>
        <v>-50248</v>
      </c>
      <c r="G171" s="240">
        <f>+Inputs!$D$3</f>
        <v>0.37951000000000001</v>
      </c>
      <c r="I171" s="241">
        <f t="shared" si="57"/>
        <v>426713</v>
      </c>
      <c r="K171" s="241">
        <f t="shared" si="53"/>
        <v>2093</v>
      </c>
      <c r="L171" s="241">
        <f t="shared" si="58"/>
        <v>376465</v>
      </c>
      <c r="M171" s="241">
        <f t="shared" si="54"/>
        <v>794.31443000000002</v>
      </c>
      <c r="N171" s="241">
        <f t="shared" si="55"/>
        <v>794.31443000000002</v>
      </c>
      <c r="O171" s="241">
        <f t="shared" si="59"/>
        <v>-19066.465720000575</v>
      </c>
      <c r="P171" s="241">
        <f t="shared" si="60"/>
        <v>19066.465720000575</v>
      </c>
      <c r="Q171" s="242"/>
      <c r="R171" s="242"/>
      <c r="S171" s="242"/>
    </row>
    <row r="172" spans="1:19" s="237" customFormat="1">
      <c r="A172" s="236">
        <v>41275</v>
      </c>
      <c r="C172" s="238">
        <v>164</v>
      </c>
      <c r="D172" s="239">
        <f t="shared" si="42"/>
        <v>2093</v>
      </c>
      <c r="E172" s="239">
        <f t="shared" si="56"/>
        <v>378558</v>
      </c>
      <c r="F172" s="239">
        <f t="shared" si="52"/>
        <v>-48155</v>
      </c>
      <c r="G172" s="240">
        <f>+Inputs!$D$3</f>
        <v>0.37951000000000001</v>
      </c>
      <c r="I172" s="241">
        <f t="shared" si="57"/>
        <v>426713</v>
      </c>
      <c r="K172" s="241">
        <f t="shared" si="53"/>
        <v>2093</v>
      </c>
      <c r="L172" s="241">
        <f t="shared" si="58"/>
        <v>378558</v>
      </c>
      <c r="M172" s="241">
        <f t="shared" si="54"/>
        <v>794.31443000000002</v>
      </c>
      <c r="N172" s="241">
        <f t="shared" si="55"/>
        <v>794.31443000000002</v>
      </c>
      <c r="O172" s="241">
        <f t="shared" si="59"/>
        <v>-18272.151290000576</v>
      </c>
      <c r="P172" s="241">
        <f t="shared" si="60"/>
        <v>18272.151290000576</v>
      </c>
      <c r="Q172" s="242"/>
      <c r="R172" s="242"/>
      <c r="S172" s="242"/>
    </row>
    <row r="173" spans="1:19" s="237" customFormat="1">
      <c r="A173" s="243">
        <v>41306</v>
      </c>
      <c r="C173" s="238">
        <v>165</v>
      </c>
      <c r="D173" s="239">
        <f t="shared" si="42"/>
        <v>2093</v>
      </c>
      <c r="E173" s="239">
        <f t="shared" si="56"/>
        <v>380651</v>
      </c>
      <c r="F173" s="239">
        <f t="shared" si="52"/>
        <v>-46062</v>
      </c>
      <c r="G173" s="240">
        <f>+Inputs!$D$3</f>
        <v>0.37951000000000001</v>
      </c>
      <c r="I173" s="241">
        <f t="shared" si="57"/>
        <v>426713</v>
      </c>
      <c r="K173" s="241">
        <f t="shared" si="53"/>
        <v>2093</v>
      </c>
      <c r="L173" s="241">
        <f t="shared" si="58"/>
        <v>380651</v>
      </c>
      <c r="M173" s="241">
        <f t="shared" si="54"/>
        <v>794.31443000000002</v>
      </c>
      <c r="N173" s="241">
        <f t="shared" si="55"/>
        <v>794.31443000000002</v>
      </c>
      <c r="O173" s="241">
        <f t="shared" si="59"/>
        <v>-17477.836860000578</v>
      </c>
      <c r="P173" s="241">
        <f t="shared" si="60"/>
        <v>17477.836860000578</v>
      </c>
      <c r="Q173" s="242"/>
      <c r="R173" s="242"/>
      <c r="S173" s="242"/>
    </row>
    <row r="174" spans="1:19" s="237" customFormat="1">
      <c r="A174" s="236">
        <v>41334</v>
      </c>
      <c r="C174" s="238">
        <v>166</v>
      </c>
      <c r="D174" s="239">
        <f t="shared" si="42"/>
        <v>2093</v>
      </c>
      <c r="E174" s="239">
        <f t="shared" si="56"/>
        <v>382744</v>
      </c>
      <c r="F174" s="239">
        <f t="shared" si="52"/>
        <v>-43969</v>
      </c>
      <c r="G174" s="240">
        <f>+Inputs!$D$3</f>
        <v>0.37951000000000001</v>
      </c>
      <c r="I174" s="241">
        <f t="shared" si="57"/>
        <v>426713</v>
      </c>
      <c r="K174" s="241">
        <f t="shared" si="53"/>
        <v>2093</v>
      </c>
      <c r="L174" s="241">
        <f t="shared" si="58"/>
        <v>382744</v>
      </c>
      <c r="M174" s="241">
        <f t="shared" si="54"/>
        <v>794.31443000000002</v>
      </c>
      <c r="N174" s="241">
        <f t="shared" si="55"/>
        <v>794.31443000000002</v>
      </c>
      <c r="O174" s="241">
        <f t="shared" si="59"/>
        <v>-16683.522430000579</v>
      </c>
      <c r="P174" s="241">
        <f t="shared" si="60"/>
        <v>16683.522430000579</v>
      </c>
      <c r="Q174" s="242"/>
      <c r="R174" s="242"/>
      <c r="S174" s="242"/>
    </row>
    <row r="175" spans="1:19" s="237" customFormat="1">
      <c r="A175" s="243">
        <v>41365</v>
      </c>
      <c r="C175" s="238">
        <v>167</v>
      </c>
      <c r="D175" s="239">
        <f t="shared" si="42"/>
        <v>2093</v>
      </c>
      <c r="E175" s="239">
        <f t="shared" si="56"/>
        <v>384837</v>
      </c>
      <c r="F175" s="239">
        <f t="shared" si="52"/>
        <v>-41876</v>
      </c>
      <c r="G175" s="240">
        <f>+Inputs!$D$3</f>
        <v>0.37951000000000001</v>
      </c>
      <c r="I175" s="241">
        <f t="shared" si="57"/>
        <v>426713</v>
      </c>
      <c r="K175" s="241">
        <f t="shared" si="53"/>
        <v>2093</v>
      </c>
      <c r="L175" s="241">
        <f t="shared" si="58"/>
        <v>384837</v>
      </c>
      <c r="M175" s="241">
        <f t="shared" si="54"/>
        <v>794.31443000000002</v>
      </c>
      <c r="N175" s="241">
        <f t="shared" si="55"/>
        <v>794.31443000000002</v>
      </c>
      <c r="O175" s="241">
        <f t="shared" si="59"/>
        <v>-15889.208000000579</v>
      </c>
      <c r="P175" s="241">
        <f t="shared" si="60"/>
        <v>15889.208000000579</v>
      </c>
      <c r="Q175" s="242"/>
      <c r="R175" s="242"/>
      <c r="S175" s="242"/>
    </row>
    <row r="176" spans="1:19" s="237" customFormat="1">
      <c r="A176" s="236">
        <v>41395</v>
      </c>
      <c r="C176" s="238">
        <v>168</v>
      </c>
      <c r="D176" s="239">
        <f t="shared" si="42"/>
        <v>2093</v>
      </c>
      <c r="E176" s="239">
        <f t="shared" si="56"/>
        <v>386930</v>
      </c>
      <c r="F176" s="239">
        <f t="shared" si="52"/>
        <v>-39783</v>
      </c>
      <c r="G176" s="240">
        <f>+Inputs!$D$3</f>
        <v>0.37951000000000001</v>
      </c>
      <c r="I176" s="241">
        <f t="shared" si="57"/>
        <v>426713</v>
      </c>
      <c r="K176" s="241">
        <f t="shared" si="53"/>
        <v>2093</v>
      </c>
      <c r="L176" s="241">
        <f t="shared" si="58"/>
        <v>386930</v>
      </c>
      <c r="M176" s="241">
        <f t="shared" si="54"/>
        <v>794.31443000000002</v>
      </c>
      <c r="N176" s="241">
        <f t="shared" si="55"/>
        <v>794.31443000000002</v>
      </c>
      <c r="O176" s="241">
        <f t="shared" si="59"/>
        <v>-15094.893570000579</v>
      </c>
      <c r="P176" s="241">
        <f t="shared" si="60"/>
        <v>15094.893570000579</v>
      </c>
      <c r="Q176" s="242"/>
      <c r="R176" s="242"/>
      <c r="S176" s="242"/>
    </row>
    <row r="177" spans="1:19" s="237" customFormat="1">
      <c r="A177" s="243">
        <v>41426</v>
      </c>
      <c r="C177" s="238">
        <v>169</v>
      </c>
      <c r="D177" s="239">
        <f t="shared" si="42"/>
        <v>2093</v>
      </c>
      <c r="E177" s="239">
        <f t="shared" si="56"/>
        <v>389023</v>
      </c>
      <c r="F177" s="239">
        <f t="shared" si="52"/>
        <v>-37690</v>
      </c>
      <c r="G177" s="240">
        <f>+Inputs!$D$3</f>
        <v>0.37951000000000001</v>
      </c>
      <c r="I177" s="241">
        <f t="shared" si="57"/>
        <v>426713</v>
      </c>
      <c r="K177" s="241">
        <f t="shared" si="53"/>
        <v>2093</v>
      </c>
      <c r="L177" s="241">
        <f t="shared" si="58"/>
        <v>389023</v>
      </c>
      <c r="M177" s="241">
        <f t="shared" si="54"/>
        <v>794.31443000000002</v>
      </c>
      <c r="N177" s="241">
        <f t="shared" si="55"/>
        <v>794.31443000000002</v>
      </c>
      <c r="O177" s="241">
        <f t="shared" si="59"/>
        <v>-14300.579140000578</v>
      </c>
      <c r="P177" s="241">
        <f t="shared" si="60"/>
        <v>14300.579140000578</v>
      </c>
      <c r="Q177" s="242"/>
      <c r="R177" s="242"/>
      <c r="S177" s="242"/>
    </row>
    <row r="178" spans="1:19" s="237" customFormat="1">
      <c r="A178" s="236">
        <v>41456</v>
      </c>
      <c r="C178" s="238">
        <v>170</v>
      </c>
      <c r="D178" s="239">
        <f t="shared" si="42"/>
        <v>2093</v>
      </c>
      <c r="E178" s="239">
        <f t="shared" si="56"/>
        <v>391116</v>
      </c>
      <c r="F178" s="239">
        <f t="shared" si="52"/>
        <v>-35597</v>
      </c>
      <c r="G178" s="240">
        <f>+Inputs!$D$3</f>
        <v>0.37951000000000001</v>
      </c>
      <c r="I178" s="241">
        <f t="shared" si="57"/>
        <v>426713</v>
      </c>
      <c r="K178" s="241">
        <f t="shared" si="53"/>
        <v>2093</v>
      </c>
      <c r="L178" s="241">
        <f t="shared" si="58"/>
        <v>391116</v>
      </c>
      <c r="M178" s="241">
        <f t="shared" si="54"/>
        <v>794.31443000000002</v>
      </c>
      <c r="N178" s="241">
        <f t="shared" si="55"/>
        <v>794.31443000000002</v>
      </c>
      <c r="O178" s="241">
        <f t="shared" si="59"/>
        <v>-13506.264710000578</v>
      </c>
      <c r="P178" s="241">
        <f t="shared" si="60"/>
        <v>13506.264710000578</v>
      </c>
      <c r="Q178" s="242"/>
      <c r="R178" s="242"/>
      <c r="S178" s="242"/>
    </row>
    <row r="179" spans="1:19" s="237" customFormat="1">
      <c r="A179" s="243">
        <v>41487</v>
      </c>
      <c r="C179" s="238">
        <v>171</v>
      </c>
      <c r="D179" s="239">
        <f t="shared" si="42"/>
        <v>2093</v>
      </c>
      <c r="E179" s="239">
        <f t="shared" si="56"/>
        <v>393209</v>
      </c>
      <c r="F179" s="239">
        <f t="shared" si="52"/>
        <v>-33504</v>
      </c>
      <c r="G179" s="240">
        <f>+Inputs!$D$3</f>
        <v>0.37951000000000001</v>
      </c>
      <c r="I179" s="241">
        <f t="shared" si="57"/>
        <v>426713</v>
      </c>
      <c r="K179" s="241">
        <f t="shared" si="53"/>
        <v>2093</v>
      </c>
      <c r="L179" s="241">
        <f t="shared" si="58"/>
        <v>393209</v>
      </c>
      <c r="M179" s="241">
        <f t="shared" si="54"/>
        <v>794.31443000000002</v>
      </c>
      <c r="N179" s="241">
        <f t="shared" si="55"/>
        <v>794.31443000000002</v>
      </c>
      <c r="O179" s="241">
        <f t="shared" si="59"/>
        <v>-12711.950280000578</v>
      </c>
      <c r="P179" s="241">
        <f t="shared" si="60"/>
        <v>12711.950280000578</v>
      </c>
      <c r="Q179" s="242"/>
      <c r="R179" s="242"/>
      <c r="S179" s="242"/>
    </row>
    <row r="180" spans="1:19" s="237" customFormat="1">
      <c r="A180" s="236">
        <v>41518</v>
      </c>
      <c r="C180" s="238">
        <v>172</v>
      </c>
      <c r="D180" s="239">
        <f t="shared" si="42"/>
        <v>2093</v>
      </c>
      <c r="E180" s="239">
        <f t="shared" si="56"/>
        <v>395302</v>
      </c>
      <c r="F180" s="239">
        <f t="shared" si="52"/>
        <v>-31411</v>
      </c>
      <c r="G180" s="240">
        <f>+Inputs!$D$3</f>
        <v>0.37951000000000001</v>
      </c>
      <c r="I180" s="241">
        <f t="shared" si="57"/>
        <v>426713</v>
      </c>
      <c r="K180" s="241">
        <f t="shared" si="53"/>
        <v>2093</v>
      </c>
      <c r="L180" s="241">
        <f t="shared" si="58"/>
        <v>395302</v>
      </c>
      <c r="M180" s="241">
        <f t="shared" si="54"/>
        <v>794.31443000000002</v>
      </c>
      <c r="N180" s="241">
        <f t="shared" si="55"/>
        <v>794.31443000000002</v>
      </c>
      <c r="O180" s="241">
        <f t="shared" si="59"/>
        <v>-11917.635850000577</v>
      </c>
      <c r="P180" s="241">
        <f t="shared" si="60"/>
        <v>11917.635850000577</v>
      </c>
      <c r="Q180" s="242"/>
      <c r="R180" s="242"/>
      <c r="S180" s="242"/>
    </row>
    <row r="181" spans="1:19" s="237" customFormat="1">
      <c r="A181" s="243">
        <v>41548</v>
      </c>
      <c r="C181" s="238">
        <v>173</v>
      </c>
      <c r="D181" s="239">
        <f t="shared" si="42"/>
        <v>2093</v>
      </c>
      <c r="E181" s="239">
        <f t="shared" si="56"/>
        <v>397395</v>
      </c>
      <c r="F181" s="239">
        <f t="shared" si="52"/>
        <v>-29318</v>
      </c>
      <c r="G181" s="240">
        <f>+Inputs!$D$3</f>
        <v>0.37951000000000001</v>
      </c>
      <c r="I181" s="241">
        <f t="shared" si="57"/>
        <v>426713</v>
      </c>
      <c r="K181" s="241">
        <f t="shared" si="53"/>
        <v>2093</v>
      </c>
      <c r="L181" s="241">
        <f t="shared" si="58"/>
        <v>397395</v>
      </c>
      <c r="M181" s="241">
        <f t="shared" si="54"/>
        <v>794.31443000000002</v>
      </c>
      <c r="N181" s="241">
        <f t="shared" si="55"/>
        <v>794.31443000000002</v>
      </c>
      <c r="O181" s="241">
        <f t="shared" si="59"/>
        <v>-11123.321420000577</v>
      </c>
      <c r="P181" s="241">
        <f t="shared" si="60"/>
        <v>11123.321420000577</v>
      </c>
      <c r="Q181" s="242"/>
      <c r="R181" s="242"/>
      <c r="S181" s="242"/>
    </row>
    <row r="182" spans="1:19" s="237" customFormat="1">
      <c r="A182" s="236">
        <v>41579</v>
      </c>
      <c r="C182" s="238">
        <v>174</v>
      </c>
      <c r="D182" s="239">
        <f t="shared" si="42"/>
        <v>2093</v>
      </c>
      <c r="E182" s="239">
        <f t="shared" si="56"/>
        <v>399488</v>
      </c>
      <c r="F182" s="239">
        <f t="shared" si="52"/>
        <v>-27225</v>
      </c>
      <c r="G182" s="240">
        <f>+Inputs!$D$3</f>
        <v>0.37951000000000001</v>
      </c>
      <c r="I182" s="241">
        <f t="shared" si="57"/>
        <v>426713</v>
      </c>
      <c r="K182" s="241">
        <f t="shared" si="53"/>
        <v>2093</v>
      </c>
      <c r="L182" s="241">
        <f t="shared" si="58"/>
        <v>399488</v>
      </c>
      <c r="M182" s="241">
        <f t="shared" si="54"/>
        <v>794.31443000000002</v>
      </c>
      <c r="N182" s="241">
        <f t="shared" si="55"/>
        <v>794.31443000000002</v>
      </c>
      <c r="O182" s="241">
        <f t="shared" si="59"/>
        <v>-10329.006990000576</v>
      </c>
      <c r="P182" s="241">
        <f t="shared" si="60"/>
        <v>10329.006990000576</v>
      </c>
      <c r="Q182" s="242"/>
      <c r="R182" s="242"/>
      <c r="S182" s="242"/>
    </row>
    <row r="183" spans="1:19" s="237" customFormat="1">
      <c r="A183" s="243">
        <v>41609</v>
      </c>
      <c r="C183" s="238">
        <v>175</v>
      </c>
      <c r="D183" s="239">
        <f t="shared" si="42"/>
        <v>2093</v>
      </c>
      <c r="E183" s="239">
        <f t="shared" si="56"/>
        <v>401581</v>
      </c>
      <c r="F183" s="239">
        <f t="shared" si="52"/>
        <v>-25132</v>
      </c>
      <c r="G183" s="240">
        <f>+Inputs!$D$3</f>
        <v>0.37951000000000001</v>
      </c>
      <c r="I183" s="241">
        <f t="shared" si="57"/>
        <v>426713</v>
      </c>
      <c r="K183" s="241">
        <f t="shared" si="53"/>
        <v>2093</v>
      </c>
      <c r="L183" s="241">
        <f t="shared" si="58"/>
        <v>401581</v>
      </c>
      <c r="M183" s="241">
        <f t="shared" si="54"/>
        <v>794.31443000000002</v>
      </c>
      <c r="N183" s="241">
        <f t="shared" si="55"/>
        <v>794.31443000000002</v>
      </c>
      <c r="O183" s="241">
        <f t="shared" si="59"/>
        <v>-9534.6925600005761</v>
      </c>
      <c r="P183" s="241">
        <f t="shared" si="60"/>
        <v>9534.6925600005761</v>
      </c>
      <c r="Q183" s="242"/>
      <c r="R183" s="242"/>
      <c r="S183" s="242"/>
    </row>
    <row r="184" spans="1:19" s="237" customFormat="1">
      <c r="A184" s="236">
        <v>41640</v>
      </c>
      <c r="C184" s="238">
        <v>176</v>
      </c>
      <c r="D184" s="239">
        <f t="shared" si="42"/>
        <v>2093</v>
      </c>
      <c r="E184" s="239">
        <f t="shared" si="56"/>
        <v>403674</v>
      </c>
      <c r="F184" s="239">
        <f t="shared" si="52"/>
        <v>-23039</v>
      </c>
      <c r="G184" s="240">
        <f>+Inputs!$D$3</f>
        <v>0.37951000000000001</v>
      </c>
      <c r="I184" s="241">
        <f t="shared" si="57"/>
        <v>426713</v>
      </c>
      <c r="K184" s="241">
        <f t="shared" si="53"/>
        <v>2093</v>
      </c>
      <c r="L184" s="241">
        <f t="shared" si="58"/>
        <v>403674</v>
      </c>
      <c r="M184" s="241">
        <f t="shared" si="54"/>
        <v>794.31443000000002</v>
      </c>
      <c r="N184" s="241">
        <f t="shared" si="55"/>
        <v>794.31443000000002</v>
      </c>
      <c r="O184" s="241">
        <f t="shared" si="59"/>
        <v>-8740.3781300005758</v>
      </c>
      <c r="P184" s="241">
        <f t="shared" si="60"/>
        <v>8740.3781300005758</v>
      </c>
      <c r="Q184" s="242"/>
      <c r="R184" s="242"/>
      <c r="S184" s="242"/>
    </row>
    <row r="185" spans="1:19" s="237" customFormat="1">
      <c r="A185" s="243">
        <v>41671</v>
      </c>
      <c r="C185" s="238">
        <v>177</v>
      </c>
      <c r="D185" s="239">
        <f t="shared" si="42"/>
        <v>2093</v>
      </c>
      <c r="E185" s="239">
        <f t="shared" si="56"/>
        <v>405767</v>
      </c>
      <c r="F185" s="239">
        <f t="shared" si="52"/>
        <v>-20946</v>
      </c>
      <c r="G185" s="240">
        <f>+Inputs!$D$3</f>
        <v>0.37951000000000001</v>
      </c>
      <c r="I185" s="241">
        <f t="shared" si="57"/>
        <v>426713</v>
      </c>
      <c r="K185" s="241">
        <f t="shared" si="53"/>
        <v>2093</v>
      </c>
      <c r="L185" s="241">
        <f t="shared" si="58"/>
        <v>405767</v>
      </c>
      <c r="M185" s="241">
        <f t="shared" si="54"/>
        <v>794.31443000000002</v>
      </c>
      <c r="N185" s="241">
        <f t="shared" si="55"/>
        <v>794.31443000000002</v>
      </c>
      <c r="O185" s="241">
        <f t="shared" si="59"/>
        <v>-7946.0637000005754</v>
      </c>
      <c r="P185" s="241">
        <f t="shared" si="60"/>
        <v>7946.0637000005754</v>
      </c>
      <c r="Q185" s="242"/>
      <c r="R185" s="242"/>
      <c r="S185" s="242"/>
    </row>
    <row r="186" spans="1:19" s="237" customFormat="1">
      <c r="A186" s="236">
        <v>41699</v>
      </c>
      <c r="C186" s="238">
        <v>178</v>
      </c>
      <c r="D186" s="239">
        <f t="shared" si="42"/>
        <v>2093</v>
      </c>
      <c r="E186" s="239">
        <f t="shared" si="56"/>
        <v>407860</v>
      </c>
      <c r="F186" s="239">
        <f t="shared" si="52"/>
        <v>-18853</v>
      </c>
      <c r="G186" s="240">
        <f>+Inputs!$D$3</f>
        <v>0.37951000000000001</v>
      </c>
      <c r="I186" s="241">
        <f t="shared" si="57"/>
        <v>426713</v>
      </c>
      <c r="K186" s="241">
        <f t="shared" si="53"/>
        <v>2093</v>
      </c>
      <c r="L186" s="241">
        <f t="shared" si="58"/>
        <v>407860</v>
      </c>
      <c r="M186" s="241">
        <f t="shared" si="54"/>
        <v>794.31443000000002</v>
      </c>
      <c r="N186" s="241">
        <f t="shared" si="55"/>
        <v>794.31443000000002</v>
      </c>
      <c r="O186" s="241">
        <f t="shared" si="59"/>
        <v>-7151.7492700005751</v>
      </c>
      <c r="P186" s="241">
        <f t="shared" si="60"/>
        <v>7151.7492700005751</v>
      </c>
      <c r="Q186" s="242"/>
      <c r="R186" s="242"/>
      <c r="S186" s="242"/>
    </row>
    <row r="187" spans="1:19" s="237" customFormat="1">
      <c r="A187" s="243">
        <v>41730</v>
      </c>
      <c r="C187" s="238">
        <v>179</v>
      </c>
      <c r="D187" s="239">
        <f t="shared" si="42"/>
        <v>2093</v>
      </c>
      <c r="E187" s="239">
        <f t="shared" si="56"/>
        <v>409953</v>
      </c>
      <c r="F187" s="239">
        <f t="shared" si="52"/>
        <v>-16760</v>
      </c>
      <c r="G187" s="240">
        <f>+Inputs!$D$3</f>
        <v>0.37951000000000001</v>
      </c>
      <c r="I187" s="241">
        <f t="shared" si="57"/>
        <v>426713</v>
      </c>
      <c r="K187" s="241">
        <f t="shared" si="53"/>
        <v>2093</v>
      </c>
      <c r="L187" s="241">
        <f t="shared" si="58"/>
        <v>409953</v>
      </c>
      <c r="M187" s="241">
        <f t="shared" si="54"/>
        <v>794.31443000000002</v>
      </c>
      <c r="N187" s="241">
        <f t="shared" si="55"/>
        <v>794.31443000000002</v>
      </c>
      <c r="O187" s="241">
        <f t="shared" si="59"/>
        <v>-6357.4348400005747</v>
      </c>
      <c r="P187" s="241">
        <f t="shared" si="60"/>
        <v>6357.4348400005747</v>
      </c>
      <c r="Q187" s="242"/>
      <c r="R187" s="242"/>
      <c r="S187" s="242"/>
    </row>
    <row r="188" spans="1:19" s="237" customFormat="1">
      <c r="A188" s="236">
        <v>41760</v>
      </c>
      <c r="C188" s="238">
        <v>180</v>
      </c>
      <c r="D188" s="239">
        <f t="shared" si="42"/>
        <v>2093</v>
      </c>
      <c r="E188" s="239">
        <f t="shared" si="56"/>
        <v>412046</v>
      </c>
      <c r="F188" s="239">
        <f t="shared" si="52"/>
        <v>-14667</v>
      </c>
      <c r="G188" s="240">
        <f>+Inputs!$D$3</f>
        <v>0.37951000000000001</v>
      </c>
      <c r="I188" s="241">
        <f t="shared" si="57"/>
        <v>426713</v>
      </c>
      <c r="K188" s="241">
        <f t="shared" si="53"/>
        <v>2093</v>
      </c>
      <c r="L188" s="241">
        <f t="shared" si="58"/>
        <v>412046</v>
      </c>
      <c r="M188" s="241">
        <f t="shared" si="54"/>
        <v>794.31443000000002</v>
      </c>
      <c r="N188" s="241">
        <f t="shared" si="55"/>
        <v>794.31443000000002</v>
      </c>
      <c r="O188" s="241">
        <f t="shared" si="59"/>
        <v>-5563.1204100005743</v>
      </c>
      <c r="P188" s="241">
        <f t="shared" si="60"/>
        <v>5563.1204100005743</v>
      </c>
      <c r="Q188" s="242"/>
      <c r="R188" s="242"/>
      <c r="S188" s="242"/>
    </row>
    <row r="189" spans="1:19" s="237" customFormat="1">
      <c r="A189" s="243">
        <v>41791</v>
      </c>
      <c r="C189" s="238">
        <v>181</v>
      </c>
      <c r="D189" s="239">
        <f t="shared" si="42"/>
        <v>2093</v>
      </c>
      <c r="E189" s="239">
        <f t="shared" ref="E189:E196" si="61">+E188+D189</f>
        <v>414139</v>
      </c>
      <c r="F189" s="239">
        <f t="shared" ref="F189:F196" si="62">$B$9+E189</f>
        <v>-12574</v>
      </c>
      <c r="G189" s="240">
        <f>+Inputs!$D$3</f>
        <v>0.37951000000000001</v>
      </c>
      <c r="I189" s="241">
        <f t="shared" ref="I189:I196" si="63">+I188+H189</f>
        <v>426713</v>
      </c>
      <c r="K189" s="241">
        <f t="shared" ref="K189:K196" si="64">D189</f>
        <v>2093</v>
      </c>
      <c r="L189" s="241">
        <f t="shared" ref="L189:L196" si="65">+L188+K189</f>
        <v>414139</v>
      </c>
      <c r="M189" s="241">
        <f t="shared" ref="M189:M196" si="66">K189*G189</f>
        <v>794.31443000000002</v>
      </c>
      <c r="N189" s="241">
        <f t="shared" ref="N189:N196" si="67">M189-J189</f>
        <v>794.31443000000002</v>
      </c>
      <c r="O189" s="241">
        <f t="shared" ref="O189:O196" si="68">+O188+N189</f>
        <v>-4768.805980000574</v>
      </c>
      <c r="P189" s="241">
        <f t="shared" ref="P189:P196" si="69">P188-N189</f>
        <v>4768.805980000574</v>
      </c>
      <c r="Q189" s="242"/>
      <c r="R189" s="242"/>
      <c r="S189" s="242"/>
    </row>
    <row r="190" spans="1:19" s="237" customFormat="1">
      <c r="A190" s="236">
        <v>41821</v>
      </c>
      <c r="C190" s="238">
        <v>182</v>
      </c>
      <c r="D190" s="239">
        <f t="shared" si="42"/>
        <v>2093</v>
      </c>
      <c r="E190" s="239">
        <f t="shared" si="61"/>
        <v>416232</v>
      </c>
      <c r="F190" s="239">
        <f t="shared" si="62"/>
        <v>-10481</v>
      </c>
      <c r="G190" s="240">
        <f>+Inputs!$D$3</f>
        <v>0.37951000000000001</v>
      </c>
      <c r="I190" s="241">
        <f t="shared" si="63"/>
        <v>426713</v>
      </c>
      <c r="K190" s="241">
        <f t="shared" si="64"/>
        <v>2093</v>
      </c>
      <c r="L190" s="241">
        <f t="shared" si="65"/>
        <v>416232</v>
      </c>
      <c r="M190" s="241">
        <f t="shared" si="66"/>
        <v>794.31443000000002</v>
      </c>
      <c r="N190" s="241">
        <f t="shared" si="67"/>
        <v>794.31443000000002</v>
      </c>
      <c r="O190" s="241">
        <f t="shared" si="68"/>
        <v>-3974.4915500005741</v>
      </c>
      <c r="P190" s="241">
        <f t="shared" si="69"/>
        <v>3974.4915500005741</v>
      </c>
      <c r="Q190" s="242"/>
      <c r="R190" s="242"/>
      <c r="S190" s="242"/>
    </row>
    <row r="191" spans="1:19" s="237" customFormat="1">
      <c r="A191" s="243">
        <v>41852</v>
      </c>
      <c r="C191" s="238">
        <v>183</v>
      </c>
      <c r="D191" s="239">
        <f t="shared" si="42"/>
        <v>2093</v>
      </c>
      <c r="E191" s="239">
        <f t="shared" si="61"/>
        <v>418325</v>
      </c>
      <c r="F191" s="239">
        <f t="shared" si="62"/>
        <v>-8388</v>
      </c>
      <c r="G191" s="240">
        <f>+Inputs!$D$3</f>
        <v>0.37951000000000001</v>
      </c>
      <c r="I191" s="241">
        <f t="shared" si="63"/>
        <v>426713</v>
      </c>
      <c r="K191" s="241">
        <f t="shared" si="64"/>
        <v>2093</v>
      </c>
      <c r="L191" s="241">
        <f t="shared" si="65"/>
        <v>418325</v>
      </c>
      <c r="M191" s="241">
        <f t="shared" si="66"/>
        <v>794.31443000000002</v>
      </c>
      <c r="N191" s="241">
        <f t="shared" si="67"/>
        <v>794.31443000000002</v>
      </c>
      <c r="O191" s="241">
        <f t="shared" si="68"/>
        <v>-3180.1771200005742</v>
      </c>
      <c r="P191" s="241">
        <f t="shared" si="69"/>
        <v>3180.1771200005742</v>
      </c>
      <c r="Q191" s="242"/>
      <c r="R191" s="242"/>
      <c r="S191" s="242"/>
    </row>
    <row r="192" spans="1:19" s="237" customFormat="1">
      <c r="A192" s="236">
        <v>41883</v>
      </c>
      <c r="C192" s="238">
        <v>184</v>
      </c>
      <c r="D192" s="239">
        <f t="shared" si="42"/>
        <v>2093</v>
      </c>
      <c r="E192" s="239">
        <f t="shared" si="61"/>
        <v>420418</v>
      </c>
      <c r="F192" s="239">
        <f t="shared" si="62"/>
        <v>-6295</v>
      </c>
      <c r="G192" s="240">
        <f>+Inputs!$D$3</f>
        <v>0.37951000000000001</v>
      </c>
      <c r="I192" s="241">
        <f t="shared" si="63"/>
        <v>426713</v>
      </c>
      <c r="K192" s="241">
        <f t="shared" si="64"/>
        <v>2093</v>
      </c>
      <c r="L192" s="241">
        <f t="shared" si="65"/>
        <v>420418</v>
      </c>
      <c r="M192" s="241">
        <f t="shared" si="66"/>
        <v>794.31443000000002</v>
      </c>
      <c r="N192" s="241">
        <f t="shared" si="67"/>
        <v>794.31443000000002</v>
      </c>
      <c r="O192" s="241">
        <f t="shared" si="68"/>
        <v>-2385.8626900005743</v>
      </c>
      <c r="P192" s="241">
        <f t="shared" si="69"/>
        <v>2385.8626900005743</v>
      </c>
      <c r="Q192" s="242"/>
      <c r="R192" s="242"/>
      <c r="S192" s="242"/>
    </row>
    <row r="193" spans="1:20" s="237" customFormat="1">
      <c r="A193" s="243">
        <v>41913</v>
      </c>
      <c r="C193" s="238">
        <v>185</v>
      </c>
      <c r="D193" s="239">
        <f t="shared" si="42"/>
        <v>2093</v>
      </c>
      <c r="E193" s="239">
        <f t="shared" si="61"/>
        <v>422511</v>
      </c>
      <c r="F193" s="239">
        <f t="shared" si="62"/>
        <v>-4202</v>
      </c>
      <c r="G193" s="240">
        <f>+Inputs!$D$3</f>
        <v>0.37951000000000001</v>
      </c>
      <c r="I193" s="241">
        <f t="shared" si="63"/>
        <v>426713</v>
      </c>
      <c r="K193" s="241">
        <f t="shared" si="64"/>
        <v>2093</v>
      </c>
      <c r="L193" s="241">
        <f t="shared" si="65"/>
        <v>422511</v>
      </c>
      <c r="M193" s="241">
        <f t="shared" si="66"/>
        <v>794.31443000000002</v>
      </c>
      <c r="N193" s="241">
        <f t="shared" si="67"/>
        <v>794.31443000000002</v>
      </c>
      <c r="O193" s="241">
        <f t="shared" si="68"/>
        <v>-1591.5482600005744</v>
      </c>
      <c r="P193" s="241">
        <f t="shared" si="69"/>
        <v>1591.5482600005744</v>
      </c>
      <c r="Q193" s="242"/>
      <c r="R193" s="242"/>
      <c r="S193" s="242"/>
    </row>
    <row r="194" spans="1:20" s="237" customFormat="1">
      <c r="A194" s="236">
        <v>41944</v>
      </c>
      <c r="C194" s="238">
        <v>186</v>
      </c>
      <c r="D194" s="239">
        <f t="shared" si="42"/>
        <v>2093</v>
      </c>
      <c r="E194" s="239">
        <f t="shared" si="61"/>
        <v>424604</v>
      </c>
      <c r="F194" s="239">
        <f t="shared" si="62"/>
        <v>-2109</v>
      </c>
      <c r="G194" s="240">
        <f>+Inputs!$D$3</f>
        <v>0.37951000000000001</v>
      </c>
      <c r="I194" s="241">
        <f t="shared" si="63"/>
        <v>426713</v>
      </c>
      <c r="K194" s="241">
        <f t="shared" si="64"/>
        <v>2093</v>
      </c>
      <c r="L194" s="241">
        <f t="shared" si="65"/>
        <v>424604</v>
      </c>
      <c r="M194" s="241">
        <f t="shared" si="66"/>
        <v>794.31443000000002</v>
      </c>
      <c r="N194" s="241">
        <f t="shared" si="67"/>
        <v>794.31443000000002</v>
      </c>
      <c r="O194" s="241">
        <f t="shared" si="68"/>
        <v>-797.23383000057436</v>
      </c>
      <c r="P194" s="241">
        <f t="shared" si="69"/>
        <v>797.23383000057436</v>
      </c>
      <c r="Q194" s="242"/>
      <c r="R194" s="242"/>
      <c r="S194" s="242"/>
    </row>
    <row r="195" spans="1:20" s="237" customFormat="1">
      <c r="A195" s="243">
        <v>41974</v>
      </c>
      <c r="C195" s="238">
        <v>187</v>
      </c>
      <c r="D195" s="239">
        <f t="shared" si="42"/>
        <v>2093</v>
      </c>
      <c r="E195" s="239">
        <f t="shared" si="61"/>
        <v>426697</v>
      </c>
      <c r="F195" s="239">
        <f t="shared" si="62"/>
        <v>-16</v>
      </c>
      <c r="G195" s="240">
        <f>+Inputs!$D$3</f>
        <v>0.37951000000000001</v>
      </c>
      <c r="I195" s="241">
        <f t="shared" si="63"/>
        <v>426713</v>
      </c>
      <c r="K195" s="241">
        <f t="shared" si="64"/>
        <v>2093</v>
      </c>
      <c r="L195" s="241">
        <f t="shared" si="65"/>
        <v>426697</v>
      </c>
      <c r="M195" s="241">
        <f t="shared" si="66"/>
        <v>794.31443000000002</v>
      </c>
      <c r="N195" s="241">
        <f t="shared" si="67"/>
        <v>794.31443000000002</v>
      </c>
      <c r="O195" s="241">
        <f t="shared" si="68"/>
        <v>-2.9194000005743419</v>
      </c>
      <c r="P195" s="241">
        <f t="shared" si="69"/>
        <v>2.9194000005743419</v>
      </c>
      <c r="Q195" s="242"/>
      <c r="R195" s="242"/>
      <c r="S195" s="242"/>
    </row>
    <row r="196" spans="1:20" s="237" customFormat="1">
      <c r="A196" s="236">
        <v>42005</v>
      </c>
      <c r="C196" s="238">
        <v>188</v>
      </c>
      <c r="D196" s="239">
        <f>-F195</f>
        <v>16</v>
      </c>
      <c r="E196" s="239">
        <f t="shared" si="61"/>
        <v>426713</v>
      </c>
      <c r="F196" s="239">
        <f t="shared" si="62"/>
        <v>0</v>
      </c>
      <c r="G196" s="240">
        <f>+Inputs!$D$3</f>
        <v>0.37951000000000001</v>
      </c>
      <c r="I196" s="241">
        <f t="shared" si="63"/>
        <v>426713</v>
      </c>
      <c r="K196" s="241">
        <f t="shared" si="64"/>
        <v>16</v>
      </c>
      <c r="L196" s="241">
        <f t="shared" si="65"/>
        <v>426713</v>
      </c>
      <c r="M196" s="241">
        <f t="shared" si="66"/>
        <v>6.0721600000000002</v>
      </c>
      <c r="N196" s="241">
        <f t="shared" si="67"/>
        <v>6.0721600000000002</v>
      </c>
      <c r="O196" s="241">
        <f t="shared" si="68"/>
        <v>3.1527599994256583</v>
      </c>
      <c r="P196" s="241">
        <f t="shared" si="69"/>
        <v>-3.1527599994256583</v>
      </c>
      <c r="Q196" s="242"/>
      <c r="R196" s="242"/>
      <c r="S196" s="242"/>
    </row>
    <row r="197" spans="1:20">
      <c r="A197" s="30"/>
      <c r="G197" s="28"/>
    </row>
    <row r="198" spans="1:20">
      <c r="A198" s="8" t="s">
        <v>43</v>
      </c>
      <c r="B198" s="33">
        <f>SUM(B9:B197)</f>
        <v>-426713</v>
      </c>
      <c r="D198" s="33">
        <f>SUM(D9:D197)</f>
        <v>426713</v>
      </c>
      <c r="G198" s="28"/>
      <c r="H198" s="33">
        <f>SUM(H9:H197)</f>
        <v>426713</v>
      </c>
      <c r="I198" s="33"/>
      <c r="J198" s="33">
        <f>SUM(J9:J197)</f>
        <v>161937.58350000001</v>
      </c>
      <c r="K198" s="33">
        <f>SUM(K9:K197)</f>
        <v>426713</v>
      </c>
      <c r="L198" s="33"/>
      <c r="M198" s="33">
        <f>SUM(M9:M197)</f>
        <v>161940.73625999977</v>
      </c>
      <c r="N198" s="33">
        <f>SUM(N9:N197)</f>
        <v>3.1527599994256583</v>
      </c>
      <c r="O198" s="33">
        <f>SUM(O9:O197)</f>
        <v>-14658575.140440082</v>
      </c>
      <c r="P198" s="33">
        <f>SUM(P9:P197)</f>
        <v>14658575.140440082</v>
      </c>
    </row>
    <row r="199" spans="1:20">
      <c r="G199" s="28"/>
    </row>
    <row r="200" spans="1:20">
      <c r="A200" s="4" t="s">
        <v>61</v>
      </c>
      <c r="B200" s="4" t="s">
        <v>61</v>
      </c>
      <c r="C200" s="4" t="s">
        <v>61</v>
      </c>
      <c r="D200" s="4" t="s">
        <v>61</v>
      </c>
      <c r="F200" s="4" t="s">
        <v>61</v>
      </c>
      <c r="G200" s="28" t="s">
        <v>61</v>
      </c>
      <c r="H200" s="4" t="s">
        <v>61</v>
      </c>
      <c r="J200" s="4" t="s">
        <v>61</v>
      </c>
      <c r="K200" s="4" t="s">
        <v>61</v>
      </c>
      <c r="M200" s="4" t="s">
        <v>61</v>
      </c>
      <c r="N200" s="4" t="s">
        <v>61</v>
      </c>
      <c r="P200" s="4" t="s">
        <v>61</v>
      </c>
      <c r="Q200" s="8" t="s">
        <v>61</v>
      </c>
      <c r="R200" s="8" t="s">
        <v>61</v>
      </c>
      <c r="S200" s="8" t="s">
        <v>61</v>
      </c>
      <c r="T200" s="4" t="s">
        <v>61</v>
      </c>
    </row>
    <row r="201" spans="1:20">
      <c r="G201"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1.xml><?xml version="1.0" encoding="utf-8"?>
<worksheet xmlns="http://schemas.openxmlformats.org/spreadsheetml/2006/main" xmlns:r="http://schemas.openxmlformats.org/officeDocument/2006/relationships">
  <sheetPr transitionEvaluation="1" codeName="Sheet44">
    <pageSetUpPr autoPageBreaks="0" fitToPage="1"/>
  </sheetPr>
  <dimension ref="A1:AE200"/>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36342</v>
      </c>
      <c r="B9" s="32">
        <v>-7655</v>
      </c>
      <c r="C9" s="6">
        <v>1</v>
      </c>
      <c r="D9" s="29">
        <f t="shared" ref="D9:D40" si="0">ROUND(-(+$B$9/180)*1,0)</f>
        <v>43</v>
      </c>
      <c r="E9" s="29">
        <f>+D9</f>
        <v>43</v>
      </c>
      <c r="F9" s="29">
        <f t="shared" ref="F9:F40" si="1">$B$9+E9</f>
        <v>-7612</v>
      </c>
      <c r="G9" s="34">
        <f>+Inputs!$D$2</f>
        <v>0.3795</v>
      </c>
      <c r="H9" s="27">
        <f>-B9</f>
        <v>7655</v>
      </c>
      <c r="I9" s="27">
        <f>+H9</f>
        <v>7655</v>
      </c>
      <c r="J9" s="27">
        <f>H9*G9</f>
        <v>2905.0725000000002</v>
      </c>
      <c r="K9" s="27">
        <f t="shared" ref="K9:K40" si="2">D9</f>
        <v>43</v>
      </c>
      <c r="L9" s="27">
        <f>+K9</f>
        <v>43</v>
      </c>
      <c r="M9" s="27">
        <f t="shared" ref="M9:M40" si="3">K9*G9</f>
        <v>16.3185</v>
      </c>
      <c r="N9" s="27">
        <f t="shared" ref="N9:N40" si="4">M9-J9</f>
        <v>-2888.7540000000004</v>
      </c>
      <c r="O9" s="27">
        <f>+N9</f>
        <v>-2888.7540000000004</v>
      </c>
      <c r="P9" s="27">
        <f>-SUM(N9)</f>
        <v>2888.7540000000004</v>
      </c>
      <c r="Q9" s="38">
        <f>VLOOKUP(Q8,A36:P222,5)</f>
        <v>5418</v>
      </c>
      <c r="R9" s="38">
        <f>VLOOKUP(R8,A36:P222,5)</f>
        <v>5862</v>
      </c>
      <c r="S9" s="38">
        <f>+R9-Q9</f>
        <v>444</v>
      </c>
      <c r="T9" s="35" t="s">
        <v>64</v>
      </c>
      <c r="U9" s="145">
        <f>-IF(TYPE(VLOOKUP(U8,$A$9:$P$188,6,FALSE))=16,0,VLOOKUP(U8,$A$9:$P$188,6,FALSE))</f>
        <v>2200</v>
      </c>
      <c r="V9" s="145">
        <f>-IF(TYPE(VLOOKUP(V8,$A$9:$P$188,6,FALSE))=16,0,VLOOKUP(V8,$A$9:$P$188,6,FALSE))</f>
        <v>2163</v>
      </c>
      <c r="W9" s="145">
        <f t="shared" ref="W9:AE9" si="5">-IF(TYPE(VLOOKUP(W8,$A$9:$P$188,6,FALSE))=16,0,VLOOKUP(W8,$A$9:$P$188,6,FALSE))</f>
        <v>2126</v>
      </c>
      <c r="X9" s="145">
        <f t="shared" si="5"/>
        <v>2089</v>
      </c>
      <c r="Y9" s="145">
        <f t="shared" si="5"/>
        <v>2052</v>
      </c>
      <c r="Z9" s="145">
        <f t="shared" si="5"/>
        <v>2015</v>
      </c>
      <c r="AA9" s="145">
        <f t="shared" si="5"/>
        <v>1978</v>
      </c>
      <c r="AB9" s="145">
        <f t="shared" si="5"/>
        <v>1941</v>
      </c>
      <c r="AC9" s="145">
        <f t="shared" si="5"/>
        <v>1904</v>
      </c>
      <c r="AD9" s="145">
        <f t="shared" si="5"/>
        <v>1867</v>
      </c>
      <c r="AE9" s="145">
        <f t="shared" si="5"/>
        <v>1830</v>
      </c>
    </row>
    <row r="10" spans="1:31">
      <c r="A10" s="30">
        <v>36373</v>
      </c>
      <c r="B10" s="9"/>
      <c r="C10" s="6">
        <v>2</v>
      </c>
      <c r="D10" s="29">
        <f t="shared" si="0"/>
        <v>43</v>
      </c>
      <c r="E10" s="29">
        <f t="shared" ref="E10:E41" si="6">+E9+D10</f>
        <v>86</v>
      </c>
      <c r="F10" s="29">
        <f t="shared" si="1"/>
        <v>-7569</v>
      </c>
      <c r="G10" s="34">
        <f>+Inputs!$D$2</f>
        <v>0.3795</v>
      </c>
      <c r="H10" s="2"/>
      <c r="I10" s="27">
        <f t="shared" ref="I10:I41" si="7">+I9+H10</f>
        <v>7655</v>
      </c>
      <c r="J10" s="27"/>
      <c r="K10" s="27">
        <f t="shared" si="2"/>
        <v>43</v>
      </c>
      <c r="L10" s="27">
        <f t="shared" ref="L10:L41" si="8">+L9+K10</f>
        <v>86</v>
      </c>
      <c r="M10" s="27">
        <f t="shared" si="3"/>
        <v>16.3185</v>
      </c>
      <c r="N10" s="27">
        <f t="shared" si="4"/>
        <v>16.3185</v>
      </c>
      <c r="O10" s="27">
        <f t="shared" ref="O10:O41" si="9">+O9+N10</f>
        <v>-2872.4355000000005</v>
      </c>
      <c r="P10" s="27">
        <f t="shared" ref="P10:P41" si="10">P9-N10</f>
        <v>2872.4355000000005</v>
      </c>
      <c r="Q10" s="38">
        <f>VLOOKUP(Q8,A36:P222,15)</f>
        <v>-848.90710000001275</v>
      </c>
      <c r="R10" s="38">
        <f>VLOOKUP(R8,A36:P222,15)</f>
        <v>-680.40466000001254</v>
      </c>
      <c r="S10" s="38">
        <f>+R10-Q10</f>
        <v>168.50244000000021</v>
      </c>
      <c r="T10" s="36" t="s">
        <v>69</v>
      </c>
    </row>
    <row r="11" spans="1:31">
      <c r="A11" s="31">
        <v>36404</v>
      </c>
      <c r="B11" s="5"/>
      <c r="C11" s="6">
        <v>3</v>
      </c>
      <c r="D11" s="29">
        <f t="shared" si="0"/>
        <v>43</v>
      </c>
      <c r="E11" s="29">
        <f t="shared" si="6"/>
        <v>129</v>
      </c>
      <c r="F11" s="29">
        <f t="shared" si="1"/>
        <v>-7526</v>
      </c>
      <c r="G11" s="34">
        <f>+Inputs!$D$2</f>
        <v>0.3795</v>
      </c>
      <c r="H11" s="2"/>
      <c r="I11" s="27">
        <f t="shared" si="7"/>
        <v>7655</v>
      </c>
      <c r="J11" s="27"/>
      <c r="K11" s="27">
        <f t="shared" si="2"/>
        <v>43</v>
      </c>
      <c r="L11" s="27">
        <f t="shared" si="8"/>
        <v>129</v>
      </c>
      <c r="M11" s="27">
        <f t="shared" si="3"/>
        <v>16.3185</v>
      </c>
      <c r="N11" s="27">
        <f t="shared" si="4"/>
        <v>16.3185</v>
      </c>
      <c r="O11" s="27">
        <f t="shared" si="9"/>
        <v>-2856.1170000000006</v>
      </c>
      <c r="P11" s="27">
        <f t="shared" si="10"/>
        <v>2856.1170000000006</v>
      </c>
      <c r="Q11" s="38">
        <f>+VLOOKUP(Q8,A36:P222,16)</f>
        <v>848.90710000001275</v>
      </c>
      <c r="R11" s="38">
        <f>+VLOOKUP(R8,A36:P222,16)</f>
        <v>680.40466000001254</v>
      </c>
      <c r="S11" s="38">
        <f>(+Q11+R11)/2</f>
        <v>764.65588000001264</v>
      </c>
      <c r="T11" s="36" t="s">
        <v>113</v>
      </c>
      <c r="U11" s="145">
        <f>IF(TYPE(VLOOKUP(U8,$A$9:$P$188,16,FALSE))=16,0,VLOOKUP(U8,$A$9:$P$188,16,FALSE))</f>
        <v>834.86523000001273</v>
      </c>
      <c r="V11" s="145">
        <f t="shared" ref="V11:AE11" si="11">IF(TYPE(VLOOKUP(V8,$A$9:$P$188,16,FALSE))=16,0,VLOOKUP(V8,$A$9:$P$188,16,FALSE))</f>
        <v>820.82336000001271</v>
      </c>
      <c r="W11" s="145">
        <f t="shared" si="11"/>
        <v>806.7814900000127</v>
      </c>
      <c r="X11" s="145">
        <f t="shared" si="11"/>
        <v>792.73962000001268</v>
      </c>
      <c r="Y11" s="145">
        <f t="shared" si="11"/>
        <v>778.69775000001266</v>
      </c>
      <c r="Z11" s="145">
        <f t="shared" si="11"/>
        <v>764.65588000001264</v>
      </c>
      <c r="AA11" s="145">
        <f t="shared" si="11"/>
        <v>750.61401000001263</v>
      </c>
      <c r="AB11" s="145">
        <f t="shared" si="11"/>
        <v>736.57214000001261</v>
      </c>
      <c r="AC11" s="145">
        <f t="shared" si="11"/>
        <v>722.53027000001259</v>
      </c>
      <c r="AD11" s="145">
        <f t="shared" si="11"/>
        <v>708.48840000001258</v>
      </c>
      <c r="AE11" s="145">
        <f t="shared" si="11"/>
        <v>694.44653000001256</v>
      </c>
    </row>
    <row r="12" spans="1:31">
      <c r="A12" s="30">
        <v>36434</v>
      </c>
      <c r="B12" s="3"/>
      <c r="C12" s="6">
        <v>4</v>
      </c>
      <c r="D12" s="29">
        <f t="shared" si="0"/>
        <v>43</v>
      </c>
      <c r="E12" s="29">
        <f t="shared" si="6"/>
        <v>172</v>
      </c>
      <c r="F12" s="29">
        <f t="shared" si="1"/>
        <v>-7483</v>
      </c>
      <c r="G12" s="34">
        <f>+Inputs!$D$2</f>
        <v>0.3795</v>
      </c>
      <c r="H12" s="2"/>
      <c r="I12" s="27">
        <f t="shared" si="7"/>
        <v>7655</v>
      </c>
      <c r="J12" s="27"/>
      <c r="K12" s="27">
        <f t="shared" si="2"/>
        <v>43</v>
      </c>
      <c r="L12" s="27">
        <f t="shared" si="8"/>
        <v>172</v>
      </c>
      <c r="M12" s="27">
        <f t="shared" si="3"/>
        <v>16.3185</v>
      </c>
      <c r="N12" s="27">
        <f t="shared" si="4"/>
        <v>16.3185</v>
      </c>
      <c r="O12" s="27">
        <f t="shared" si="9"/>
        <v>-2839.7985000000008</v>
      </c>
      <c r="P12" s="27">
        <f t="shared" si="10"/>
        <v>2839.7985000000008</v>
      </c>
      <c r="Q12" s="39"/>
      <c r="R12" s="40"/>
      <c r="S12" s="40"/>
      <c r="T12" s="36"/>
    </row>
    <row r="13" spans="1:31">
      <c r="A13" s="31">
        <v>36465</v>
      </c>
      <c r="B13" s="3"/>
      <c r="C13" s="6">
        <v>5</v>
      </c>
      <c r="D13" s="29">
        <f t="shared" si="0"/>
        <v>43</v>
      </c>
      <c r="E13" s="29">
        <f t="shared" si="6"/>
        <v>215</v>
      </c>
      <c r="F13" s="29">
        <f t="shared" si="1"/>
        <v>-7440</v>
      </c>
      <c r="G13" s="34">
        <f>+Inputs!$D$2</f>
        <v>0.3795</v>
      </c>
      <c r="H13" s="2"/>
      <c r="I13" s="27">
        <f t="shared" si="7"/>
        <v>7655</v>
      </c>
      <c r="J13" s="27"/>
      <c r="K13" s="27">
        <f t="shared" si="2"/>
        <v>43</v>
      </c>
      <c r="L13" s="27">
        <f t="shared" si="8"/>
        <v>215</v>
      </c>
      <c r="M13" s="27">
        <f t="shared" si="3"/>
        <v>16.3185</v>
      </c>
      <c r="N13" s="27">
        <f t="shared" si="4"/>
        <v>16.3185</v>
      </c>
      <c r="O13" s="27">
        <f t="shared" si="9"/>
        <v>-2823.4800000000009</v>
      </c>
      <c r="P13" s="27">
        <f t="shared" si="10"/>
        <v>2823.4800000000009</v>
      </c>
      <c r="Q13" s="38">
        <f>VLOOKUP(Q8,A36:P222,9)</f>
        <v>7655</v>
      </c>
      <c r="R13" s="38">
        <f>VLOOKUP(R8,A36:P222,9)</f>
        <v>7655</v>
      </c>
      <c r="S13" s="38">
        <f>+R13-Q13</f>
        <v>0</v>
      </c>
      <c r="T13" s="36" t="s">
        <v>70</v>
      </c>
    </row>
    <row r="14" spans="1:31">
      <c r="A14" s="30">
        <v>36495</v>
      </c>
      <c r="B14" s="3"/>
      <c r="C14" s="6">
        <v>6</v>
      </c>
      <c r="D14" s="29">
        <f t="shared" si="0"/>
        <v>43</v>
      </c>
      <c r="E14" s="29">
        <f t="shared" si="6"/>
        <v>258</v>
      </c>
      <c r="F14" s="29">
        <f t="shared" si="1"/>
        <v>-7397</v>
      </c>
      <c r="G14" s="34">
        <f>+Inputs!$D$2</f>
        <v>0.3795</v>
      </c>
      <c r="H14" s="2"/>
      <c r="I14" s="27">
        <f t="shared" si="7"/>
        <v>7655</v>
      </c>
      <c r="J14" s="27"/>
      <c r="K14" s="27">
        <f t="shared" si="2"/>
        <v>43</v>
      </c>
      <c r="L14" s="27">
        <f t="shared" si="8"/>
        <v>258</v>
      </c>
      <c r="M14" s="27">
        <f t="shared" si="3"/>
        <v>16.3185</v>
      </c>
      <c r="N14" s="27">
        <f t="shared" si="4"/>
        <v>16.3185</v>
      </c>
      <c r="O14" s="27">
        <f t="shared" si="9"/>
        <v>-2807.1615000000011</v>
      </c>
      <c r="P14" s="27">
        <f t="shared" si="10"/>
        <v>2807.1615000000011</v>
      </c>
      <c r="Q14" s="38">
        <f>VLOOKUP(Q8,A36:P222,12)</f>
        <v>5418</v>
      </c>
      <c r="R14" s="38">
        <f>VLOOKUP(R8,A36:P222,12)</f>
        <v>5862</v>
      </c>
      <c r="S14" s="38">
        <f>+R14-Q14</f>
        <v>444</v>
      </c>
      <c r="T14" s="37" t="s">
        <v>93</v>
      </c>
    </row>
    <row r="15" spans="1:31">
      <c r="A15" s="31">
        <v>36526</v>
      </c>
      <c r="B15" s="3"/>
      <c r="C15" s="6">
        <v>7</v>
      </c>
      <c r="D15" s="29">
        <f t="shared" si="0"/>
        <v>43</v>
      </c>
      <c r="E15" s="29">
        <f t="shared" si="6"/>
        <v>301</v>
      </c>
      <c r="F15" s="29">
        <f t="shared" si="1"/>
        <v>-7354</v>
      </c>
      <c r="G15" s="34">
        <f>+Inputs!$D$2</f>
        <v>0.3795</v>
      </c>
      <c r="H15" s="2"/>
      <c r="I15" s="27">
        <f t="shared" si="7"/>
        <v>7655</v>
      </c>
      <c r="J15" s="27"/>
      <c r="K15" s="27">
        <f t="shared" si="2"/>
        <v>43</v>
      </c>
      <c r="L15" s="27">
        <f t="shared" si="8"/>
        <v>301</v>
      </c>
      <c r="M15" s="27">
        <f t="shared" si="3"/>
        <v>16.3185</v>
      </c>
      <c r="N15" s="27">
        <f t="shared" si="4"/>
        <v>16.3185</v>
      </c>
      <c r="O15" s="27">
        <f t="shared" si="9"/>
        <v>-2790.8430000000012</v>
      </c>
      <c r="P15" s="27">
        <f t="shared" si="10"/>
        <v>2790.8430000000012</v>
      </c>
    </row>
    <row r="16" spans="1:31">
      <c r="A16" s="30">
        <v>36557</v>
      </c>
      <c r="B16" s="3"/>
      <c r="C16" s="6">
        <v>8</v>
      </c>
      <c r="D16" s="29">
        <f t="shared" si="0"/>
        <v>43</v>
      </c>
      <c r="E16" s="29">
        <f t="shared" si="6"/>
        <v>344</v>
      </c>
      <c r="F16" s="29">
        <f t="shared" si="1"/>
        <v>-7311</v>
      </c>
      <c r="G16" s="34">
        <f>+Inputs!$D$2</f>
        <v>0.3795</v>
      </c>
      <c r="H16" s="2"/>
      <c r="I16" s="27">
        <f t="shared" si="7"/>
        <v>7655</v>
      </c>
      <c r="J16" s="27"/>
      <c r="K16" s="27">
        <f t="shared" si="2"/>
        <v>43</v>
      </c>
      <c r="L16" s="27">
        <f t="shared" si="8"/>
        <v>344</v>
      </c>
      <c r="M16" s="27">
        <f t="shared" si="3"/>
        <v>16.3185</v>
      </c>
      <c r="N16" s="27">
        <f t="shared" si="4"/>
        <v>16.3185</v>
      </c>
      <c r="O16" s="27">
        <f t="shared" si="9"/>
        <v>-2774.5245000000014</v>
      </c>
      <c r="P16" s="27">
        <f t="shared" si="10"/>
        <v>2774.5245000000014</v>
      </c>
      <c r="Q16" s="4"/>
      <c r="R16" s="4"/>
      <c r="S16" s="4"/>
    </row>
    <row r="17" spans="1:19">
      <c r="A17" s="31">
        <v>36586</v>
      </c>
      <c r="B17" s="3"/>
      <c r="C17" s="6">
        <v>9</v>
      </c>
      <c r="D17" s="29">
        <f t="shared" si="0"/>
        <v>43</v>
      </c>
      <c r="E17" s="29">
        <f t="shared" si="6"/>
        <v>387</v>
      </c>
      <c r="F17" s="29">
        <f t="shared" si="1"/>
        <v>-7268</v>
      </c>
      <c r="G17" s="34">
        <f>+Inputs!$D$2</f>
        <v>0.3795</v>
      </c>
      <c r="H17" s="2"/>
      <c r="I17" s="27">
        <f t="shared" si="7"/>
        <v>7655</v>
      </c>
      <c r="J17" s="27"/>
      <c r="K17" s="27">
        <f t="shared" si="2"/>
        <v>43</v>
      </c>
      <c r="L17" s="27">
        <f t="shared" si="8"/>
        <v>387</v>
      </c>
      <c r="M17" s="27">
        <f t="shared" si="3"/>
        <v>16.3185</v>
      </c>
      <c r="N17" s="27">
        <f t="shared" si="4"/>
        <v>16.3185</v>
      </c>
      <c r="O17" s="27">
        <f t="shared" si="9"/>
        <v>-2758.2060000000015</v>
      </c>
      <c r="P17" s="27">
        <f t="shared" si="10"/>
        <v>2758.2060000000015</v>
      </c>
      <c r="Q17" s="4"/>
      <c r="R17" s="4"/>
      <c r="S17" s="4"/>
    </row>
    <row r="18" spans="1:19">
      <c r="A18" s="30">
        <v>36617</v>
      </c>
      <c r="B18" s="3"/>
      <c r="C18" s="6">
        <v>10</v>
      </c>
      <c r="D18" s="29">
        <f t="shared" si="0"/>
        <v>43</v>
      </c>
      <c r="E18" s="29">
        <f t="shared" si="6"/>
        <v>430</v>
      </c>
      <c r="F18" s="29">
        <f t="shared" si="1"/>
        <v>-7225</v>
      </c>
      <c r="G18" s="34">
        <f>+Inputs!$D$2</f>
        <v>0.3795</v>
      </c>
      <c r="H18" s="2"/>
      <c r="I18" s="27">
        <f t="shared" si="7"/>
        <v>7655</v>
      </c>
      <c r="J18" s="27"/>
      <c r="K18" s="27">
        <f t="shared" si="2"/>
        <v>43</v>
      </c>
      <c r="L18" s="27">
        <f t="shared" si="8"/>
        <v>430</v>
      </c>
      <c r="M18" s="27">
        <f t="shared" si="3"/>
        <v>16.3185</v>
      </c>
      <c r="N18" s="27">
        <f t="shared" si="4"/>
        <v>16.3185</v>
      </c>
      <c r="O18" s="27">
        <f t="shared" si="9"/>
        <v>-2741.8875000000016</v>
      </c>
      <c r="P18" s="27">
        <f t="shared" si="10"/>
        <v>2741.8875000000016</v>
      </c>
      <c r="Q18" s="4"/>
      <c r="R18" s="4"/>
      <c r="S18" s="4"/>
    </row>
    <row r="19" spans="1:19">
      <c r="A19" s="31">
        <v>36647</v>
      </c>
      <c r="B19" s="3"/>
      <c r="C19" s="6">
        <v>11</v>
      </c>
      <c r="D19" s="29">
        <f t="shared" si="0"/>
        <v>43</v>
      </c>
      <c r="E19" s="29">
        <f t="shared" si="6"/>
        <v>473</v>
      </c>
      <c r="F19" s="29">
        <f t="shared" si="1"/>
        <v>-7182</v>
      </c>
      <c r="G19" s="34">
        <f>+Inputs!$D$2</f>
        <v>0.3795</v>
      </c>
      <c r="H19" s="2"/>
      <c r="I19" s="27">
        <f t="shared" si="7"/>
        <v>7655</v>
      </c>
      <c r="J19" s="27"/>
      <c r="K19" s="27">
        <f t="shared" si="2"/>
        <v>43</v>
      </c>
      <c r="L19" s="27">
        <f t="shared" si="8"/>
        <v>473</v>
      </c>
      <c r="M19" s="27">
        <f t="shared" si="3"/>
        <v>16.3185</v>
      </c>
      <c r="N19" s="27">
        <f t="shared" si="4"/>
        <v>16.3185</v>
      </c>
      <c r="O19" s="27">
        <f t="shared" si="9"/>
        <v>-2725.5690000000018</v>
      </c>
      <c r="P19" s="27">
        <f t="shared" si="10"/>
        <v>2725.5690000000018</v>
      </c>
      <c r="Q19" s="4"/>
      <c r="R19" s="4"/>
      <c r="S19" s="4"/>
    </row>
    <row r="20" spans="1:19">
      <c r="A20" s="30">
        <v>36678</v>
      </c>
      <c r="B20" s="3"/>
      <c r="C20" s="6">
        <v>12</v>
      </c>
      <c r="D20" s="29">
        <f t="shared" si="0"/>
        <v>43</v>
      </c>
      <c r="E20" s="29">
        <f t="shared" si="6"/>
        <v>516</v>
      </c>
      <c r="F20" s="29">
        <f t="shared" si="1"/>
        <v>-7139</v>
      </c>
      <c r="G20" s="34">
        <f>+Inputs!$D$2</f>
        <v>0.3795</v>
      </c>
      <c r="H20" s="2"/>
      <c r="I20" s="27">
        <f t="shared" si="7"/>
        <v>7655</v>
      </c>
      <c r="J20" s="27"/>
      <c r="K20" s="27">
        <f t="shared" si="2"/>
        <v>43</v>
      </c>
      <c r="L20" s="27">
        <f t="shared" si="8"/>
        <v>516</v>
      </c>
      <c r="M20" s="27">
        <f t="shared" si="3"/>
        <v>16.3185</v>
      </c>
      <c r="N20" s="27">
        <f t="shared" si="4"/>
        <v>16.3185</v>
      </c>
      <c r="O20" s="27">
        <f t="shared" si="9"/>
        <v>-2709.2505000000019</v>
      </c>
      <c r="P20" s="27">
        <f t="shared" si="10"/>
        <v>2709.2505000000019</v>
      </c>
      <c r="Q20" s="4"/>
      <c r="R20" s="4"/>
      <c r="S20" s="4"/>
    </row>
    <row r="21" spans="1:19">
      <c r="A21" s="31">
        <v>36708</v>
      </c>
      <c r="B21" s="3"/>
      <c r="C21" s="6">
        <v>13</v>
      </c>
      <c r="D21" s="29">
        <f t="shared" si="0"/>
        <v>43</v>
      </c>
      <c r="E21" s="29">
        <f t="shared" si="6"/>
        <v>559</v>
      </c>
      <c r="F21" s="29">
        <f t="shared" si="1"/>
        <v>-7096</v>
      </c>
      <c r="G21" s="34">
        <f>+Inputs!$D$2</f>
        <v>0.3795</v>
      </c>
      <c r="H21" s="2"/>
      <c r="I21" s="27">
        <f t="shared" si="7"/>
        <v>7655</v>
      </c>
      <c r="J21" s="27"/>
      <c r="K21" s="27">
        <f t="shared" si="2"/>
        <v>43</v>
      </c>
      <c r="L21" s="27">
        <f t="shared" si="8"/>
        <v>559</v>
      </c>
      <c r="M21" s="27">
        <f t="shared" si="3"/>
        <v>16.3185</v>
      </c>
      <c r="N21" s="27">
        <f t="shared" si="4"/>
        <v>16.3185</v>
      </c>
      <c r="O21" s="27">
        <f t="shared" si="9"/>
        <v>-2692.9320000000021</v>
      </c>
      <c r="P21" s="27">
        <f t="shared" si="10"/>
        <v>2692.9320000000021</v>
      </c>
      <c r="Q21" s="4"/>
      <c r="R21" s="4"/>
      <c r="S21" s="4"/>
    </row>
    <row r="22" spans="1:19">
      <c r="A22" s="30">
        <v>36739</v>
      </c>
      <c r="B22" s="3"/>
      <c r="C22" s="6">
        <v>14</v>
      </c>
      <c r="D22" s="29">
        <f t="shared" si="0"/>
        <v>43</v>
      </c>
      <c r="E22" s="29">
        <f t="shared" si="6"/>
        <v>602</v>
      </c>
      <c r="F22" s="29">
        <f t="shared" si="1"/>
        <v>-7053</v>
      </c>
      <c r="G22" s="34">
        <f>+Inputs!$D$2</f>
        <v>0.3795</v>
      </c>
      <c r="H22" s="2"/>
      <c r="I22" s="27">
        <f t="shared" si="7"/>
        <v>7655</v>
      </c>
      <c r="J22" s="27"/>
      <c r="K22" s="27">
        <f t="shared" si="2"/>
        <v>43</v>
      </c>
      <c r="L22" s="27">
        <f t="shared" si="8"/>
        <v>602</v>
      </c>
      <c r="M22" s="27">
        <f t="shared" si="3"/>
        <v>16.3185</v>
      </c>
      <c r="N22" s="27">
        <f t="shared" si="4"/>
        <v>16.3185</v>
      </c>
      <c r="O22" s="27">
        <f t="shared" si="9"/>
        <v>-2676.6135000000022</v>
      </c>
      <c r="P22" s="27">
        <f t="shared" si="10"/>
        <v>2676.6135000000022</v>
      </c>
      <c r="Q22" s="4"/>
      <c r="R22" s="4"/>
      <c r="S22" s="4"/>
    </row>
    <row r="23" spans="1:19">
      <c r="A23" s="31">
        <v>36770</v>
      </c>
      <c r="B23" s="3"/>
      <c r="C23" s="6">
        <v>15</v>
      </c>
      <c r="D23" s="29">
        <f t="shared" si="0"/>
        <v>43</v>
      </c>
      <c r="E23" s="29">
        <f t="shared" si="6"/>
        <v>645</v>
      </c>
      <c r="F23" s="29">
        <f t="shared" si="1"/>
        <v>-7010</v>
      </c>
      <c r="G23" s="34">
        <f>+Inputs!$D$2</f>
        <v>0.3795</v>
      </c>
      <c r="H23" s="2"/>
      <c r="I23" s="27">
        <f t="shared" si="7"/>
        <v>7655</v>
      </c>
      <c r="J23" s="27"/>
      <c r="K23" s="27">
        <f t="shared" si="2"/>
        <v>43</v>
      </c>
      <c r="L23" s="27">
        <f t="shared" si="8"/>
        <v>645</v>
      </c>
      <c r="M23" s="27">
        <f t="shared" si="3"/>
        <v>16.3185</v>
      </c>
      <c r="N23" s="27">
        <f t="shared" si="4"/>
        <v>16.3185</v>
      </c>
      <c r="O23" s="27">
        <f t="shared" si="9"/>
        <v>-2660.2950000000023</v>
      </c>
      <c r="P23" s="27">
        <f t="shared" si="10"/>
        <v>2660.2950000000023</v>
      </c>
      <c r="Q23" s="4"/>
      <c r="R23" s="4"/>
      <c r="S23" s="4"/>
    </row>
    <row r="24" spans="1:19">
      <c r="A24" s="30">
        <v>36800</v>
      </c>
      <c r="B24" s="3"/>
      <c r="C24" s="6">
        <v>16</v>
      </c>
      <c r="D24" s="29">
        <f t="shared" si="0"/>
        <v>43</v>
      </c>
      <c r="E24" s="29">
        <f t="shared" si="6"/>
        <v>688</v>
      </c>
      <c r="F24" s="29">
        <f t="shared" si="1"/>
        <v>-6967</v>
      </c>
      <c r="G24" s="34">
        <f>+Inputs!$D$2</f>
        <v>0.3795</v>
      </c>
      <c r="H24" s="2"/>
      <c r="I24" s="27">
        <f t="shared" si="7"/>
        <v>7655</v>
      </c>
      <c r="J24" s="27"/>
      <c r="K24" s="27">
        <f t="shared" si="2"/>
        <v>43</v>
      </c>
      <c r="L24" s="27">
        <f t="shared" si="8"/>
        <v>688</v>
      </c>
      <c r="M24" s="27">
        <f t="shared" si="3"/>
        <v>16.3185</v>
      </c>
      <c r="N24" s="27">
        <f t="shared" si="4"/>
        <v>16.3185</v>
      </c>
      <c r="O24" s="27">
        <f t="shared" si="9"/>
        <v>-2643.9765000000025</v>
      </c>
      <c r="P24" s="27">
        <f t="shared" si="10"/>
        <v>2643.9765000000025</v>
      </c>
      <c r="Q24" s="4"/>
      <c r="R24" s="4"/>
      <c r="S24" s="4"/>
    </row>
    <row r="25" spans="1:19">
      <c r="A25" s="31">
        <v>36831</v>
      </c>
      <c r="B25" s="3"/>
      <c r="C25" s="6">
        <v>17</v>
      </c>
      <c r="D25" s="29">
        <f t="shared" si="0"/>
        <v>43</v>
      </c>
      <c r="E25" s="29">
        <f t="shared" si="6"/>
        <v>731</v>
      </c>
      <c r="F25" s="29">
        <f t="shared" si="1"/>
        <v>-6924</v>
      </c>
      <c r="G25" s="34">
        <f>+Inputs!$D$2</f>
        <v>0.3795</v>
      </c>
      <c r="H25" s="2"/>
      <c r="I25" s="27">
        <f t="shared" si="7"/>
        <v>7655</v>
      </c>
      <c r="J25" s="27"/>
      <c r="K25" s="27">
        <f t="shared" si="2"/>
        <v>43</v>
      </c>
      <c r="L25" s="27">
        <f t="shared" si="8"/>
        <v>731</v>
      </c>
      <c r="M25" s="27">
        <f t="shared" si="3"/>
        <v>16.3185</v>
      </c>
      <c r="N25" s="27">
        <f t="shared" si="4"/>
        <v>16.3185</v>
      </c>
      <c r="O25" s="27">
        <f t="shared" si="9"/>
        <v>-2627.6580000000026</v>
      </c>
      <c r="P25" s="27">
        <f t="shared" si="10"/>
        <v>2627.6580000000026</v>
      </c>
      <c r="Q25" s="4"/>
      <c r="R25" s="4"/>
      <c r="S25" s="4"/>
    </row>
    <row r="26" spans="1:19">
      <c r="A26" s="30">
        <v>36861</v>
      </c>
      <c r="B26" s="3"/>
      <c r="C26" s="6">
        <v>18</v>
      </c>
      <c r="D26" s="29">
        <f t="shared" si="0"/>
        <v>43</v>
      </c>
      <c r="E26" s="29">
        <f t="shared" si="6"/>
        <v>774</v>
      </c>
      <c r="F26" s="29">
        <f t="shared" si="1"/>
        <v>-6881</v>
      </c>
      <c r="G26" s="34">
        <f>+Inputs!$D$2</f>
        <v>0.3795</v>
      </c>
      <c r="H26" s="2"/>
      <c r="I26" s="27">
        <f t="shared" si="7"/>
        <v>7655</v>
      </c>
      <c r="J26" s="27"/>
      <c r="K26" s="27">
        <f t="shared" si="2"/>
        <v>43</v>
      </c>
      <c r="L26" s="27">
        <f t="shared" si="8"/>
        <v>774</v>
      </c>
      <c r="M26" s="27">
        <f t="shared" si="3"/>
        <v>16.3185</v>
      </c>
      <c r="N26" s="27">
        <f t="shared" si="4"/>
        <v>16.3185</v>
      </c>
      <c r="O26" s="27">
        <f t="shared" si="9"/>
        <v>-2611.3395000000028</v>
      </c>
      <c r="P26" s="27">
        <f t="shared" si="10"/>
        <v>2611.3395000000028</v>
      </c>
      <c r="Q26" s="4"/>
      <c r="R26" s="4"/>
      <c r="S26" s="4"/>
    </row>
    <row r="27" spans="1:19">
      <c r="A27" s="31">
        <v>36892</v>
      </c>
      <c r="B27" s="3"/>
      <c r="C27" s="6">
        <v>19</v>
      </c>
      <c r="D27" s="29">
        <f t="shared" si="0"/>
        <v>43</v>
      </c>
      <c r="E27" s="29">
        <f t="shared" si="6"/>
        <v>817</v>
      </c>
      <c r="F27" s="29">
        <f t="shared" si="1"/>
        <v>-6838</v>
      </c>
      <c r="G27" s="34">
        <f>+Inputs!$D$2</f>
        <v>0.3795</v>
      </c>
      <c r="H27" s="2"/>
      <c r="I27" s="27">
        <f t="shared" si="7"/>
        <v>7655</v>
      </c>
      <c r="J27" s="27"/>
      <c r="K27" s="27">
        <f t="shared" si="2"/>
        <v>43</v>
      </c>
      <c r="L27" s="27">
        <f t="shared" si="8"/>
        <v>817</v>
      </c>
      <c r="M27" s="27">
        <f t="shared" si="3"/>
        <v>16.3185</v>
      </c>
      <c r="N27" s="27">
        <f t="shared" si="4"/>
        <v>16.3185</v>
      </c>
      <c r="O27" s="27">
        <f t="shared" si="9"/>
        <v>-2595.0210000000029</v>
      </c>
      <c r="P27" s="27">
        <f t="shared" si="10"/>
        <v>2595.0210000000029</v>
      </c>
      <c r="Q27" s="4"/>
      <c r="R27" s="4"/>
      <c r="S27" s="4"/>
    </row>
    <row r="28" spans="1:19">
      <c r="A28" s="30">
        <v>36923</v>
      </c>
      <c r="B28" s="3"/>
      <c r="C28" s="6">
        <v>20</v>
      </c>
      <c r="D28" s="29">
        <f t="shared" si="0"/>
        <v>43</v>
      </c>
      <c r="E28" s="29">
        <f t="shared" si="6"/>
        <v>860</v>
      </c>
      <c r="F28" s="29">
        <f t="shared" si="1"/>
        <v>-6795</v>
      </c>
      <c r="G28" s="34">
        <f>+Inputs!$D$2</f>
        <v>0.3795</v>
      </c>
      <c r="H28" s="2"/>
      <c r="I28" s="27">
        <f t="shared" si="7"/>
        <v>7655</v>
      </c>
      <c r="J28" s="27"/>
      <c r="K28" s="27">
        <f t="shared" si="2"/>
        <v>43</v>
      </c>
      <c r="L28" s="27">
        <f t="shared" si="8"/>
        <v>860</v>
      </c>
      <c r="M28" s="27">
        <f t="shared" si="3"/>
        <v>16.3185</v>
      </c>
      <c r="N28" s="27">
        <f t="shared" si="4"/>
        <v>16.3185</v>
      </c>
      <c r="O28" s="27">
        <f t="shared" si="9"/>
        <v>-2578.7025000000031</v>
      </c>
      <c r="P28" s="27">
        <f t="shared" si="10"/>
        <v>2578.7025000000031</v>
      </c>
      <c r="Q28" s="4"/>
      <c r="R28" s="4"/>
      <c r="S28" s="4"/>
    </row>
    <row r="29" spans="1:19">
      <c r="A29" s="31">
        <v>36951</v>
      </c>
      <c r="B29" s="3"/>
      <c r="C29" s="6">
        <v>21</v>
      </c>
      <c r="D29" s="29">
        <f t="shared" si="0"/>
        <v>43</v>
      </c>
      <c r="E29" s="29">
        <f t="shared" si="6"/>
        <v>903</v>
      </c>
      <c r="F29" s="29">
        <f t="shared" si="1"/>
        <v>-6752</v>
      </c>
      <c r="G29" s="34">
        <f>+Inputs!$D$2</f>
        <v>0.3795</v>
      </c>
      <c r="H29" s="2"/>
      <c r="I29" s="27">
        <f t="shared" si="7"/>
        <v>7655</v>
      </c>
      <c r="J29" s="27"/>
      <c r="K29" s="27">
        <f t="shared" si="2"/>
        <v>43</v>
      </c>
      <c r="L29" s="27">
        <f t="shared" si="8"/>
        <v>903</v>
      </c>
      <c r="M29" s="27">
        <f t="shared" si="3"/>
        <v>16.3185</v>
      </c>
      <c r="N29" s="27">
        <f t="shared" si="4"/>
        <v>16.3185</v>
      </c>
      <c r="O29" s="27">
        <f t="shared" si="9"/>
        <v>-2562.3840000000032</v>
      </c>
      <c r="P29" s="27">
        <f t="shared" si="10"/>
        <v>2562.3840000000032</v>
      </c>
      <c r="Q29" s="4"/>
      <c r="R29" s="4"/>
      <c r="S29" s="4"/>
    </row>
    <row r="30" spans="1:19">
      <c r="A30" s="30">
        <v>36982</v>
      </c>
      <c r="B30" s="3"/>
      <c r="C30" s="6">
        <v>22</v>
      </c>
      <c r="D30" s="29">
        <f t="shared" si="0"/>
        <v>43</v>
      </c>
      <c r="E30" s="29">
        <f t="shared" si="6"/>
        <v>946</v>
      </c>
      <c r="F30" s="29">
        <f t="shared" si="1"/>
        <v>-6709</v>
      </c>
      <c r="G30" s="34">
        <f>+Inputs!$D$2</f>
        <v>0.3795</v>
      </c>
      <c r="H30" s="2"/>
      <c r="I30" s="27">
        <f t="shared" si="7"/>
        <v>7655</v>
      </c>
      <c r="J30" s="27"/>
      <c r="K30" s="27">
        <f t="shared" si="2"/>
        <v>43</v>
      </c>
      <c r="L30" s="27">
        <f t="shared" si="8"/>
        <v>946</v>
      </c>
      <c r="M30" s="27">
        <f t="shared" si="3"/>
        <v>16.3185</v>
      </c>
      <c r="N30" s="27">
        <f t="shared" si="4"/>
        <v>16.3185</v>
      </c>
      <c r="O30" s="27">
        <f t="shared" si="9"/>
        <v>-2546.0655000000033</v>
      </c>
      <c r="P30" s="27">
        <f t="shared" si="10"/>
        <v>2546.0655000000033</v>
      </c>
      <c r="Q30" s="112"/>
    </row>
    <row r="31" spans="1:19">
      <c r="A31" s="31">
        <v>37012</v>
      </c>
      <c r="B31" s="3"/>
      <c r="C31" s="6">
        <v>23</v>
      </c>
      <c r="D31" s="29">
        <f t="shared" si="0"/>
        <v>43</v>
      </c>
      <c r="E31" s="29">
        <f t="shared" si="6"/>
        <v>989</v>
      </c>
      <c r="F31" s="29">
        <f t="shared" si="1"/>
        <v>-6666</v>
      </c>
      <c r="G31" s="34">
        <f>+Inputs!$D$2</f>
        <v>0.3795</v>
      </c>
      <c r="H31" s="2"/>
      <c r="I31" s="27">
        <f t="shared" si="7"/>
        <v>7655</v>
      </c>
      <c r="J31" s="27"/>
      <c r="K31" s="27">
        <f t="shared" si="2"/>
        <v>43</v>
      </c>
      <c r="L31" s="27">
        <f t="shared" si="8"/>
        <v>989</v>
      </c>
      <c r="M31" s="27">
        <f t="shared" si="3"/>
        <v>16.3185</v>
      </c>
      <c r="N31" s="27">
        <f t="shared" si="4"/>
        <v>16.3185</v>
      </c>
      <c r="O31" s="27">
        <f t="shared" si="9"/>
        <v>-2529.7470000000035</v>
      </c>
      <c r="P31" s="27">
        <f t="shared" si="10"/>
        <v>2529.7470000000035</v>
      </c>
      <c r="Q31" s="112"/>
    </row>
    <row r="32" spans="1:19">
      <c r="A32" s="30">
        <v>37043</v>
      </c>
      <c r="B32" s="3"/>
      <c r="C32" s="6">
        <v>24</v>
      </c>
      <c r="D32" s="29">
        <f t="shared" si="0"/>
        <v>43</v>
      </c>
      <c r="E32" s="29">
        <f t="shared" si="6"/>
        <v>1032</v>
      </c>
      <c r="F32" s="29">
        <f t="shared" si="1"/>
        <v>-6623</v>
      </c>
      <c r="G32" s="34">
        <f>+Inputs!$D$2</f>
        <v>0.3795</v>
      </c>
      <c r="H32" s="2"/>
      <c r="I32" s="27">
        <f t="shared" si="7"/>
        <v>7655</v>
      </c>
      <c r="J32" s="27"/>
      <c r="K32" s="27">
        <f t="shared" si="2"/>
        <v>43</v>
      </c>
      <c r="L32" s="27">
        <f t="shared" si="8"/>
        <v>1032</v>
      </c>
      <c r="M32" s="27">
        <f t="shared" si="3"/>
        <v>16.3185</v>
      </c>
      <c r="N32" s="27">
        <f t="shared" si="4"/>
        <v>16.3185</v>
      </c>
      <c r="O32" s="27">
        <f t="shared" si="9"/>
        <v>-2513.4285000000036</v>
      </c>
      <c r="P32" s="27">
        <f t="shared" si="10"/>
        <v>2513.4285000000036</v>
      </c>
      <c r="Q32" s="112"/>
    </row>
    <row r="33" spans="1:21">
      <c r="A33" s="31">
        <v>37073</v>
      </c>
      <c r="B33" s="3"/>
      <c r="C33" s="6">
        <v>25</v>
      </c>
      <c r="D33" s="29">
        <f t="shared" si="0"/>
        <v>43</v>
      </c>
      <c r="E33" s="29">
        <f t="shared" si="6"/>
        <v>1075</v>
      </c>
      <c r="F33" s="29">
        <f t="shared" si="1"/>
        <v>-6580</v>
      </c>
      <c r="G33" s="34">
        <f>+Inputs!$D$2</f>
        <v>0.3795</v>
      </c>
      <c r="H33" s="2"/>
      <c r="I33" s="27">
        <f t="shared" si="7"/>
        <v>7655</v>
      </c>
      <c r="J33" s="27"/>
      <c r="K33" s="27">
        <f t="shared" si="2"/>
        <v>43</v>
      </c>
      <c r="L33" s="27">
        <f t="shared" si="8"/>
        <v>1075</v>
      </c>
      <c r="M33" s="27">
        <f t="shared" si="3"/>
        <v>16.3185</v>
      </c>
      <c r="N33" s="27">
        <f t="shared" si="4"/>
        <v>16.3185</v>
      </c>
      <c r="O33" s="27">
        <f t="shared" si="9"/>
        <v>-2497.1100000000038</v>
      </c>
      <c r="P33" s="27">
        <f t="shared" si="10"/>
        <v>2497.1100000000038</v>
      </c>
      <c r="Q33" s="112"/>
    </row>
    <row r="34" spans="1:21">
      <c r="A34" s="30">
        <v>37104</v>
      </c>
      <c r="B34" s="3"/>
      <c r="C34" s="6">
        <v>26</v>
      </c>
      <c r="D34" s="29">
        <f t="shared" si="0"/>
        <v>43</v>
      </c>
      <c r="E34" s="29">
        <f t="shared" si="6"/>
        <v>1118</v>
      </c>
      <c r="F34" s="29">
        <f t="shared" si="1"/>
        <v>-6537</v>
      </c>
      <c r="G34" s="34">
        <f>+Inputs!$D$2</f>
        <v>0.3795</v>
      </c>
      <c r="H34" s="2"/>
      <c r="I34" s="27">
        <f t="shared" si="7"/>
        <v>7655</v>
      </c>
      <c r="J34" s="27"/>
      <c r="K34" s="27">
        <f t="shared" si="2"/>
        <v>43</v>
      </c>
      <c r="L34" s="27">
        <f t="shared" si="8"/>
        <v>1118</v>
      </c>
      <c r="M34" s="27">
        <f t="shared" si="3"/>
        <v>16.3185</v>
      </c>
      <c r="N34" s="27">
        <f t="shared" si="4"/>
        <v>16.3185</v>
      </c>
      <c r="O34" s="27">
        <f t="shared" si="9"/>
        <v>-2480.7915000000039</v>
      </c>
      <c r="P34" s="27">
        <f t="shared" si="10"/>
        <v>2480.7915000000039</v>
      </c>
      <c r="Q34" s="112"/>
    </row>
    <row r="35" spans="1:21">
      <c r="A35" s="31">
        <v>37135</v>
      </c>
      <c r="B35" s="3"/>
      <c r="C35" s="6">
        <v>27</v>
      </c>
      <c r="D35" s="29">
        <f t="shared" si="0"/>
        <v>43</v>
      </c>
      <c r="E35" s="29">
        <f t="shared" si="6"/>
        <v>1161</v>
      </c>
      <c r="F35" s="29">
        <f t="shared" si="1"/>
        <v>-6494</v>
      </c>
      <c r="G35" s="34">
        <f>+Inputs!$D$2</f>
        <v>0.3795</v>
      </c>
      <c r="H35" s="2"/>
      <c r="I35" s="27">
        <f t="shared" si="7"/>
        <v>7655</v>
      </c>
      <c r="J35" s="27"/>
      <c r="K35" s="27">
        <f t="shared" si="2"/>
        <v>43</v>
      </c>
      <c r="L35" s="27">
        <f t="shared" si="8"/>
        <v>1161</v>
      </c>
      <c r="M35" s="27">
        <f t="shared" si="3"/>
        <v>16.3185</v>
      </c>
      <c r="N35" s="27">
        <f t="shared" si="4"/>
        <v>16.3185</v>
      </c>
      <c r="O35" s="27">
        <f t="shared" si="9"/>
        <v>-2464.473000000004</v>
      </c>
      <c r="P35" s="27">
        <f t="shared" si="10"/>
        <v>2464.473000000004</v>
      </c>
    </row>
    <row r="36" spans="1:21">
      <c r="A36" s="30">
        <v>37165</v>
      </c>
      <c r="B36" s="3"/>
      <c r="C36" s="6">
        <v>28</v>
      </c>
      <c r="D36" s="29">
        <f t="shared" si="0"/>
        <v>43</v>
      </c>
      <c r="E36" s="29">
        <f t="shared" si="6"/>
        <v>1204</v>
      </c>
      <c r="F36" s="29">
        <f t="shared" si="1"/>
        <v>-6451</v>
      </c>
      <c r="G36" s="34">
        <f>+Inputs!$D$2</f>
        <v>0.3795</v>
      </c>
      <c r="H36" s="2"/>
      <c r="I36" s="27">
        <f t="shared" si="7"/>
        <v>7655</v>
      </c>
      <c r="J36" s="27"/>
      <c r="K36" s="27">
        <f t="shared" si="2"/>
        <v>43</v>
      </c>
      <c r="L36" s="27">
        <f t="shared" si="8"/>
        <v>1204</v>
      </c>
      <c r="M36" s="27">
        <f t="shared" si="3"/>
        <v>16.3185</v>
      </c>
      <c r="N36" s="27">
        <f t="shared" si="4"/>
        <v>16.3185</v>
      </c>
      <c r="O36" s="27">
        <f t="shared" si="9"/>
        <v>-2448.1545000000042</v>
      </c>
      <c r="P36" s="27">
        <f t="shared" si="10"/>
        <v>2448.1545000000042</v>
      </c>
    </row>
    <row r="37" spans="1:21">
      <c r="A37" s="31">
        <v>37196</v>
      </c>
      <c r="B37" s="3"/>
      <c r="C37" s="6">
        <v>29</v>
      </c>
      <c r="D37" s="29">
        <f t="shared" si="0"/>
        <v>43</v>
      </c>
      <c r="E37" s="29">
        <f t="shared" si="6"/>
        <v>1247</v>
      </c>
      <c r="F37" s="29">
        <f t="shared" si="1"/>
        <v>-6408</v>
      </c>
      <c r="G37" s="34">
        <f>+Inputs!$D$2</f>
        <v>0.3795</v>
      </c>
      <c r="H37" s="2"/>
      <c r="I37" s="27">
        <f t="shared" si="7"/>
        <v>7655</v>
      </c>
      <c r="J37" s="27"/>
      <c r="K37" s="27">
        <f t="shared" si="2"/>
        <v>43</v>
      </c>
      <c r="L37" s="27">
        <f t="shared" si="8"/>
        <v>1247</v>
      </c>
      <c r="M37" s="27">
        <f t="shared" si="3"/>
        <v>16.3185</v>
      </c>
      <c r="N37" s="27">
        <f t="shared" si="4"/>
        <v>16.3185</v>
      </c>
      <c r="O37" s="27">
        <f t="shared" si="9"/>
        <v>-2431.8360000000043</v>
      </c>
      <c r="P37" s="27">
        <f t="shared" si="10"/>
        <v>2431.8360000000043</v>
      </c>
    </row>
    <row r="38" spans="1:21">
      <c r="A38" s="30">
        <v>37226</v>
      </c>
      <c r="B38" s="3"/>
      <c r="C38" s="6">
        <v>30</v>
      </c>
      <c r="D38" s="29">
        <f t="shared" si="0"/>
        <v>43</v>
      </c>
      <c r="E38" s="29">
        <f t="shared" si="6"/>
        <v>1290</v>
      </c>
      <c r="F38" s="29">
        <f t="shared" si="1"/>
        <v>-6365</v>
      </c>
      <c r="G38" s="34">
        <f>+Inputs!$D$2</f>
        <v>0.3795</v>
      </c>
      <c r="H38" s="2"/>
      <c r="I38" s="27">
        <f t="shared" si="7"/>
        <v>7655</v>
      </c>
      <c r="J38" s="27"/>
      <c r="K38" s="27">
        <f t="shared" si="2"/>
        <v>43</v>
      </c>
      <c r="L38" s="27">
        <f t="shared" si="8"/>
        <v>1290</v>
      </c>
      <c r="M38" s="27">
        <f t="shared" si="3"/>
        <v>16.3185</v>
      </c>
      <c r="N38" s="27">
        <f t="shared" si="4"/>
        <v>16.3185</v>
      </c>
      <c r="O38" s="27">
        <f t="shared" si="9"/>
        <v>-2415.5175000000045</v>
      </c>
      <c r="P38" s="27">
        <f t="shared" si="10"/>
        <v>2415.5175000000045</v>
      </c>
    </row>
    <row r="39" spans="1:21">
      <c r="A39" s="31">
        <v>37257</v>
      </c>
      <c r="B39" s="2"/>
      <c r="C39" s="6">
        <v>31</v>
      </c>
      <c r="D39" s="29">
        <f t="shared" si="0"/>
        <v>43</v>
      </c>
      <c r="E39" s="29">
        <f t="shared" si="6"/>
        <v>1333</v>
      </c>
      <c r="F39" s="29">
        <f t="shared" si="1"/>
        <v>-6322</v>
      </c>
      <c r="G39" s="34">
        <f>+Inputs!$D$2</f>
        <v>0.3795</v>
      </c>
      <c r="H39" s="2"/>
      <c r="I39" s="27">
        <f t="shared" si="7"/>
        <v>7655</v>
      </c>
      <c r="J39" s="27"/>
      <c r="K39" s="27">
        <f t="shared" si="2"/>
        <v>43</v>
      </c>
      <c r="L39" s="27">
        <f t="shared" si="8"/>
        <v>1333</v>
      </c>
      <c r="M39" s="27">
        <f t="shared" si="3"/>
        <v>16.3185</v>
      </c>
      <c r="N39" s="27">
        <f t="shared" si="4"/>
        <v>16.3185</v>
      </c>
      <c r="O39" s="27">
        <f t="shared" si="9"/>
        <v>-2399.1990000000046</v>
      </c>
      <c r="P39" s="27">
        <f t="shared" si="10"/>
        <v>2399.1990000000046</v>
      </c>
    </row>
    <row r="40" spans="1:21">
      <c r="A40" s="30">
        <v>37288</v>
      </c>
      <c r="B40" s="2"/>
      <c r="C40" s="6">
        <v>32</v>
      </c>
      <c r="D40" s="29">
        <f t="shared" si="0"/>
        <v>43</v>
      </c>
      <c r="E40" s="29">
        <f t="shared" si="6"/>
        <v>1376</v>
      </c>
      <c r="F40" s="29">
        <f t="shared" si="1"/>
        <v>-6279</v>
      </c>
      <c r="G40" s="34">
        <f>+Inputs!$D$2</f>
        <v>0.3795</v>
      </c>
      <c r="H40" s="2"/>
      <c r="I40" s="27">
        <f t="shared" si="7"/>
        <v>7655</v>
      </c>
      <c r="J40" s="2"/>
      <c r="K40" s="27">
        <f t="shared" si="2"/>
        <v>43</v>
      </c>
      <c r="L40" s="27">
        <f t="shared" si="8"/>
        <v>1376</v>
      </c>
      <c r="M40" s="27">
        <f t="shared" si="3"/>
        <v>16.3185</v>
      </c>
      <c r="N40" s="27">
        <f t="shared" si="4"/>
        <v>16.3185</v>
      </c>
      <c r="O40" s="27">
        <f t="shared" si="9"/>
        <v>-2382.8805000000048</v>
      </c>
      <c r="P40" s="27">
        <f t="shared" si="10"/>
        <v>2382.8805000000048</v>
      </c>
    </row>
    <row r="41" spans="1:21">
      <c r="A41" s="31">
        <v>37316</v>
      </c>
      <c r="C41" s="6">
        <v>33</v>
      </c>
      <c r="D41" s="29">
        <f t="shared" ref="D41:D72" si="12">ROUND(-(+$B$9/180)*1,0)</f>
        <v>43</v>
      </c>
      <c r="E41" s="29">
        <f t="shared" si="6"/>
        <v>1419</v>
      </c>
      <c r="F41" s="29">
        <f t="shared" ref="F41:F72" si="13">$B$9+E41</f>
        <v>-6236</v>
      </c>
      <c r="G41" s="34">
        <f>+Inputs!$D$2</f>
        <v>0.3795</v>
      </c>
      <c r="I41" s="27">
        <f t="shared" si="7"/>
        <v>7655</v>
      </c>
      <c r="K41" s="27">
        <f t="shared" ref="K41:K72" si="14">D41</f>
        <v>43</v>
      </c>
      <c r="L41" s="27">
        <f t="shared" si="8"/>
        <v>1419</v>
      </c>
      <c r="M41" s="27">
        <f t="shared" ref="M41:M72" si="15">K41*G41</f>
        <v>16.3185</v>
      </c>
      <c r="N41" s="27">
        <f t="shared" ref="N41:N72" si="16">M41-J41</f>
        <v>16.3185</v>
      </c>
      <c r="O41" s="27">
        <f t="shared" si="9"/>
        <v>-2366.5620000000049</v>
      </c>
      <c r="P41" s="27">
        <f t="shared" si="10"/>
        <v>2366.5620000000049</v>
      </c>
    </row>
    <row r="42" spans="1:21">
      <c r="A42" s="30">
        <v>37347</v>
      </c>
      <c r="C42" s="6">
        <v>34</v>
      </c>
      <c r="D42" s="29">
        <f t="shared" si="12"/>
        <v>43</v>
      </c>
      <c r="E42" s="29">
        <f t="shared" ref="E42:E73" si="17">+E41+D42</f>
        <v>1462</v>
      </c>
      <c r="F42" s="29">
        <f t="shared" si="13"/>
        <v>-6193</v>
      </c>
      <c r="G42" s="34">
        <f>+Inputs!$D$2</f>
        <v>0.3795</v>
      </c>
      <c r="I42" s="27">
        <f t="shared" ref="I42:I73" si="18">+I41+H42</f>
        <v>7655</v>
      </c>
      <c r="K42" s="27">
        <f t="shared" si="14"/>
        <v>43</v>
      </c>
      <c r="L42" s="27">
        <f t="shared" ref="L42:L73" si="19">+L41+K42</f>
        <v>1462</v>
      </c>
      <c r="M42" s="27">
        <f t="shared" si="15"/>
        <v>16.3185</v>
      </c>
      <c r="N42" s="27">
        <f t="shared" si="16"/>
        <v>16.3185</v>
      </c>
      <c r="O42" s="27">
        <f t="shared" ref="O42:O73" si="20">+O41+N42</f>
        <v>-2350.243500000005</v>
      </c>
      <c r="P42" s="27">
        <f t="shared" ref="P42:P73" si="21">P41-N42</f>
        <v>2350.243500000005</v>
      </c>
    </row>
    <row r="43" spans="1:21">
      <c r="A43" s="31">
        <v>37377</v>
      </c>
      <c r="C43" s="6">
        <v>35</v>
      </c>
      <c r="D43" s="29">
        <f t="shared" si="12"/>
        <v>43</v>
      </c>
      <c r="E43" s="29">
        <f t="shared" si="17"/>
        <v>1505</v>
      </c>
      <c r="F43" s="29">
        <f t="shared" si="13"/>
        <v>-6150</v>
      </c>
      <c r="G43" s="34">
        <f>+Inputs!$D$2</f>
        <v>0.3795</v>
      </c>
      <c r="I43" s="27">
        <f t="shared" si="18"/>
        <v>7655</v>
      </c>
      <c r="K43" s="27">
        <f t="shared" si="14"/>
        <v>43</v>
      </c>
      <c r="L43" s="27">
        <f t="shared" si="19"/>
        <v>1505</v>
      </c>
      <c r="M43" s="27">
        <f t="shared" si="15"/>
        <v>16.3185</v>
      </c>
      <c r="N43" s="27">
        <f t="shared" si="16"/>
        <v>16.3185</v>
      </c>
      <c r="O43" s="27">
        <f t="shared" si="20"/>
        <v>-2333.9250000000052</v>
      </c>
      <c r="P43" s="27">
        <f t="shared" si="21"/>
        <v>2333.9250000000052</v>
      </c>
    </row>
    <row r="44" spans="1:21">
      <c r="A44" s="30">
        <v>37408</v>
      </c>
      <c r="C44" s="6">
        <v>36</v>
      </c>
      <c r="D44" s="29">
        <f t="shared" si="12"/>
        <v>43</v>
      </c>
      <c r="E44" s="29">
        <f t="shared" si="17"/>
        <v>1548</v>
      </c>
      <c r="F44" s="29">
        <f t="shared" si="13"/>
        <v>-6107</v>
      </c>
      <c r="G44" s="34">
        <f>+Inputs!$D$2</f>
        <v>0.3795</v>
      </c>
      <c r="I44" s="27">
        <f t="shared" si="18"/>
        <v>7655</v>
      </c>
      <c r="K44" s="27">
        <f t="shared" si="14"/>
        <v>43</v>
      </c>
      <c r="L44" s="27">
        <f t="shared" si="19"/>
        <v>1548</v>
      </c>
      <c r="M44" s="27">
        <f t="shared" si="15"/>
        <v>16.3185</v>
      </c>
      <c r="N44" s="27">
        <f t="shared" si="16"/>
        <v>16.3185</v>
      </c>
      <c r="O44" s="27">
        <f t="shared" si="20"/>
        <v>-2317.6065000000053</v>
      </c>
      <c r="P44" s="27">
        <f t="shared" si="21"/>
        <v>2317.6065000000053</v>
      </c>
      <c r="U44" s="98"/>
    </row>
    <row r="45" spans="1:21">
      <c r="A45" s="31">
        <v>37438</v>
      </c>
      <c r="C45" s="6">
        <v>37</v>
      </c>
      <c r="D45" s="29">
        <f t="shared" si="12"/>
        <v>43</v>
      </c>
      <c r="E45" s="29">
        <f t="shared" si="17"/>
        <v>1591</v>
      </c>
      <c r="F45" s="29">
        <f t="shared" si="13"/>
        <v>-6064</v>
      </c>
      <c r="G45" s="34">
        <f>+Inputs!$D$2</f>
        <v>0.3795</v>
      </c>
      <c r="I45" s="27">
        <f t="shared" si="18"/>
        <v>7655</v>
      </c>
      <c r="K45" s="27">
        <f t="shared" si="14"/>
        <v>43</v>
      </c>
      <c r="L45" s="27">
        <f t="shared" si="19"/>
        <v>1591</v>
      </c>
      <c r="M45" s="27">
        <f t="shared" si="15"/>
        <v>16.3185</v>
      </c>
      <c r="N45" s="27">
        <f t="shared" si="16"/>
        <v>16.3185</v>
      </c>
      <c r="O45" s="27">
        <f t="shared" si="20"/>
        <v>-2301.2880000000055</v>
      </c>
      <c r="P45" s="27">
        <f t="shared" si="21"/>
        <v>2301.2880000000055</v>
      </c>
      <c r="U45" s="98"/>
    </row>
    <row r="46" spans="1:21">
      <c r="A46" s="30">
        <v>37469</v>
      </c>
      <c r="C46" s="6">
        <v>38</v>
      </c>
      <c r="D46" s="29">
        <f t="shared" si="12"/>
        <v>43</v>
      </c>
      <c r="E46" s="29">
        <f t="shared" si="17"/>
        <v>1634</v>
      </c>
      <c r="F46" s="29">
        <f t="shared" si="13"/>
        <v>-6021</v>
      </c>
      <c r="G46" s="34">
        <f>+Inputs!$D$2</f>
        <v>0.3795</v>
      </c>
      <c r="I46" s="27">
        <f t="shared" si="18"/>
        <v>7655</v>
      </c>
      <c r="K46" s="27">
        <f t="shared" si="14"/>
        <v>43</v>
      </c>
      <c r="L46" s="27">
        <f t="shared" si="19"/>
        <v>1634</v>
      </c>
      <c r="M46" s="27">
        <f t="shared" si="15"/>
        <v>16.3185</v>
      </c>
      <c r="N46" s="27">
        <f t="shared" si="16"/>
        <v>16.3185</v>
      </c>
      <c r="O46" s="27">
        <f t="shared" si="20"/>
        <v>-2284.9695000000056</v>
      </c>
      <c r="P46" s="27">
        <f t="shared" si="21"/>
        <v>2284.9695000000056</v>
      </c>
      <c r="U46" s="98"/>
    </row>
    <row r="47" spans="1:21">
      <c r="A47" s="31">
        <v>37500</v>
      </c>
      <c r="C47" s="6">
        <v>39</v>
      </c>
      <c r="D47" s="29">
        <f t="shared" si="12"/>
        <v>43</v>
      </c>
      <c r="E47" s="29">
        <f t="shared" si="17"/>
        <v>1677</v>
      </c>
      <c r="F47" s="29">
        <f t="shared" si="13"/>
        <v>-5978</v>
      </c>
      <c r="G47" s="34">
        <f>+Inputs!$D$2</f>
        <v>0.3795</v>
      </c>
      <c r="I47" s="27">
        <f t="shared" si="18"/>
        <v>7655</v>
      </c>
      <c r="K47" s="27">
        <f t="shared" si="14"/>
        <v>43</v>
      </c>
      <c r="L47" s="27">
        <f t="shared" si="19"/>
        <v>1677</v>
      </c>
      <c r="M47" s="27">
        <f t="shared" si="15"/>
        <v>16.3185</v>
      </c>
      <c r="N47" s="27">
        <f t="shared" si="16"/>
        <v>16.3185</v>
      </c>
      <c r="O47" s="27">
        <f t="shared" si="20"/>
        <v>-2268.6510000000058</v>
      </c>
      <c r="P47" s="27">
        <f t="shared" si="21"/>
        <v>2268.6510000000058</v>
      </c>
      <c r="U47" s="98"/>
    </row>
    <row r="48" spans="1:21">
      <c r="A48" s="30">
        <v>37530</v>
      </c>
      <c r="C48" s="6">
        <v>40</v>
      </c>
      <c r="D48" s="29">
        <f t="shared" si="12"/>
        <v>43</v>
      </c>
      <c r="E48" s="29">
        <f t="shared" si="17"/>
        <v>1720</v>
      </c>
      <c r="F48" s="29">
        <f t="shared" si="13"/>
        <v>-5935</v>
      </c>
      <c r="G48" s="34">
        <f>+Inputs!$D$2</f>
        <v>0.3795</v>
      </c>
      <c r="I48" s="27">
        <f t="shared" si="18"/>
        <v>7655</v>
      </c>
      <c r="K48" s="27">
        <f t="shared" si="14"/>
        <v>43</v>
      </c>
      <c r="L48" s="27">
        <f t="shared" si="19"/>
        <v>1720</v>
      </c>
      <c r="M48" s="27">
        <f t="shared" si="15"/>
        <v>16.3185</v>
      </c>
      <c r="N48" s="27">
        <f t="shared" si="16"/>
        <v>16.3185</v>
      </c>
      <c r="O48" s="27">
        <f t="shared" si="20"/>
        <v>-2252.3325000000059</v>
      </c>
      <c r="P48" s="27">
        <f t="shared" si="21"/>
        <v>2252.3325000000059</v>
      </c>
      <c r="U48" s="98"/>
    </row>
    <row r="49" spans="1:21">
      <c r="A49" s="31">
        <v>37561</v>
      </c>
      <c r="C49" s="6">
        <v>41</v>
      </c>
      <c r="D49" s="29">
        <f t="shared" si="12"/>
        <v>43</v>
      </c>
      <c r="E49" s="29">
        <f t="shared" si="17"/>
        <v>1763</v>
      </c>
      <c r="F49" s="29">
        <f t="shared" si="13"/>
        <v>-5892</v>
      </c>
      <c r="G49" s="34">
        <f>+Inputs!$D$2</f>
        <v>0.3795</v>
      </c>
      <c r="I49" s="27">
        <f t="shared" si="18"/>
        <v>7655</v>
      </c>
      <c r="K49" s="27">
        <f t="shared" si="14"/>
        <v>43</v>
      </c>
      <c r="L49" s="27">
        <f t="shared" si="19"/>
        <v>1763</v>
      </c>
      <c r="M49" s="27">
        <f t="shared" si="15"/>
        <v>16.3185</v>
      </c>
      <c r="N49" s="27">
        <f t="shared" si="16"/>
        <v>16.3185</v>
      </c>
      <c r="O49" s="27">
        <f t="shared" si="20"/>
        <v>-2236.014000000006</v>
      </c>
      <c r="P49" s="27">
        <f t="shared" si="21"/>
        <v>2236.014000000006</v>
      </c>
      <c r="U49" s="98"/>
    </row>
    <row r="50" spans="1:21">
      <c r="A50" s="30">
        <v>37591</v>
      </c>
      <c r="C50" s="6">
        <v>42</v>
      </c>
      <c r="D50" s="29">
        <f t="shared" si="12"/>
        <v>43</v>
      </c>
      <c r="E50" s="29">
        <f t="shared" si="17"/>
        <v>1806</v>
      </c>
      <c r="F50" s="29">
        <f t="shared" si="13"/>
        <v>-5849</v>
      </c>
      <c r="G50" s="34">
        <f>+Inputs!$D$2</f>
        <v>0.3795</v>
      </c>
      <c r="I50" s="27">
        <f t="shared" si="18"/>
        <v>7655</v>
      </c>
      <c r="K50" s="27">
        <f t="shared" si="14"/>
        <v>43</v>
      </c>
      <c r="L50" s="27">
        <f t="shared" si="19"/>
        <v>1806</v>
      </c>
      <c r="M50" s="27">
        <f t="shared" si="15"/>
        <v>16.3185</v>
      </c>
      <c r="N50" s="27">
        <f t="shared" si="16"/>
        <v>16.3185</v>
      </c>
      <c r="O50" s="27">
        <f t="shared" si="20"/>
        <v>-2219.6955000000062</v>
      </c>
      <c r="P50" s="27">
        <f t="shared" si="21"/>
        <v>2219.6955000000062</v>
      </c>
      <c r="U50" s="98"/>
    </row>
    <row r="51" spans="1:21">
      <c r="A51" s="31">
        <v>37622</v>
      </c>
      <c r="C51" s="6">
        <v>43</v>
      </c>
      <c r="D51" s="29">
        <f t="shared" si="12"/>
        <v>43</v>
      </c>
      <c r="E51" s="29">
        <f t="shared" si="17"/>
        <v>1849</v>
      </c>
      <c r="F51" s="29">
        <f t="shared" si="13"/>
        <v>-5806</v>
      </c>
      <c r="G51" s="34">
        <f>+Inputs!$D$2</f>
        <v>0.3795</v>
      </c>
      <c r="I51" s="27">
        <f t="shared" si="18"/>
        <v>7655</v>
      </c>
      <c r="K51" s="27">
        <f t="shared" si="14"/>
        <v>43</v>
      </c>
      <c r="L51" s="27">
        <f t="shared" si="19"/>
        <v>1849</v>
      </c>
      <c r="M51" s="27">
        <f t="shared" si="15"/>
        <v>16.3185</v>
      </c>
      <c r="N51" s="27">
        <f t="shared" si="16"/>
        <v>16.3185</v>
      </c>
      <c r="O51" s="27">
        <f t="shared" si="20"/>
        <v>-2203.3770000000063</v>
      </c>
      <c r="P51" s="27">
        <f t="shared" si="21"/>
        <v>2203.3770000000063</v>
      </c>
      <c r="U51" s="98"/>
    </row>
    <row r="52" spans="1:21">
      <c r="A52" s="30">
        <v>37653</v>
      </c>
      <c r="C52" s="6">
        <v>44</v>
      </c>
      <c r="D52" s="29">
        <f t="shared" si="12"/>
        <v>43</v>
      </c>
      <c r="E52" s="29">
        <f t="shared" si="17"/>
        <v>1892</v>
      </c>
      <c r="F52" s="29">
        <f t="shared" si="13"/>
        <v>-5763</v>
      </c>
      <c r="G52" s="34">
        <f>+Inputs!$D$2</f>
        <v>0.3795</v>
      </c>
      <c r="I52" s="27">
        <f t="shared" si="18"/>
        <v>7655</v>
      </c>
      <c r="K52" s="27">
        <f t="shared" si="14"/>
        <v>43</v>
      </c>
      <c r="L52" s="27">
        <f t="shared" si="19"/>
        <v>1892</v>
      </c>
      <c r="M52" s="27">
        <f t="shared" si="15"/>
        <v>16.3185</v>
      </c>
      <c r="N52" s="27">
        <f t="shared" si="16"/>
        <v>16.3185</v>
      </c>
      <c r="O52" s="27">
        <f t="shared" si="20"/>
        <v>-2187.0585000000065</v>
      </c>
      <c r="P52" s="27">
        <f t="shared" si="21"/>
        <v>2187.0585000000065</v>
      </c>
      <c r="U52" s="98"/>
    </row>
    <row r="53" spans="1:21">
      <c r="A53" s="31">
        <v>37681</v>
      </c>
      <c r="C53" s="6">
        <v>45</v>
      </c>
      <c r="D53" s="29">
        <f t="shared" si="12"/>
        <v>43</v>
      </c>
      <c r="E53" s="29">
        <f t="shared" si="17"/>
        <v>1935</v>
      </c>
      <c r="F53" s="29">
        <f t="shared" si="13"/>
        <v>-5720</v>
      </c>
      <c r="G53" s="34">
        <f>+Inputs!$D$2</f>
        <v>0.3795</v>
      </c>
      <c r="I53" s="27">
        <f t="shared" si="18"/>
        <v>7655</v>
      </c>
      <c r="K53" s="27">
        <f t="shared" si="14"/>
        <v>43</v>
      </c>
      <c r="L53" s="27">
        <f t="shared" si="19"/>
        <v>1935</v>
      </c>
      <c r="M53" s="27">
        <f t="shared" si="15"/>
        <v>16.3185</v>
      </c>
      <c r="N53" s="27">
        <f t="shared" si="16"/>
        <v>16.3185</v>
      </c>
      <c r="O53" s="27">
        <f t="shared" si="20"/>
        <v>-2170.7400000000066</v>
      </c>
      <c r="P53" s="27">
        <f t="shared" si="21"/>
        <v>2170.7400000000066</v>
      </c>
      <c r="U53" s="98"/>
    </row>
    <row r="54" spans="1:21">
      <c r="A54" s="30">
        <v>37712</v>
      </c>
      <c r="C54" s="6">
        <v>46</v>
      </c>
      <c r="D54" s="29">
        <f t="shared" si="12"/>
        <v>43</v>
      </c>
      <c r="E54" s="29">
        <f t="shared" si="17"/>
        <v>1978</v>
      </c>
      <c r="F54" s="29">
        <f t="shared" si="13"/>
        <v>-5677</v>
      </c>
      <c r="G54" s="34">
        <f>+Inputs!$D$2</f>
        <v>0.3795</v>
      </c>
      <c r="I54" s="27">
        <f t="shared" si="18"/>
        <v>7655</v>
      </c>
      <c r="K54" s="27">
        <f t="shared" si="14"/>
        <v>43</v>
      </c>
      <c r="L54" s="27">
        <f t="shared" si="19"/>
        <v>1978</v>
      </c>
      <c r="M54" s="27">
        <f t="shared" si="15"/>
        <v>16.3185</v>
      </c>
      <c r="N54" s="27">
        <f t="shared" si="16"/>
        <v>16.3185</v>
      </c>
      <c r="O54" s="27">
        <f t="shared" si="20"/>
        <v>-2154.4215000000067</v>
      </c>
      <c r="P54" s="27">
        <f t="shared" si="21"/>
        <v>2154.4215000000067</v>
      </c>
      <c r="U54" s="98"/>
    </row>
    <row r="55" spans="1:21">
      <c r="A55" s="31">
        <v>37742</v>
      </c>
      <c r="C55" s="6">
        <v>47</v>
      </c>
      <c r="D55" s="29">
        <f t="shared" si="12"/>
        <v>43</v>
      </c>
      <c r="E55" s="29">
        <f t="shared" si="17"/>
        <v>2021</v>
      </c>
      <c r="F55" s="29">
        <f t="shared" si="13"/>
        <v>-5634</v>
      </c>
      <c r="G55" s="34">
        <f>+Inputs!$D$3</f>
        <v>0.37951000000000001</v>
      </c>
      <c r="I55" s="27">
        <f t="shared" si="18"/>
        <v>7655</v>
      </c>
      <c r="K55" s="27">
        <f t="shared" si="14"/>
        <v>43</v>
      </c>
      <c r="L55" s="27">
        <f t="shared" si="19"/>
        <v>2021</v>
      </c>
      <c r="M55" s="27">
        <f t="shared" si="15"/>
        <v>16.318930000000002</v>
      </c>
      <c r="N55" s="27">
        <f t="shared" si="16"/>
        <v>16.318930000000002</v>
      </c>
      <c r="O55" s="27">
        <f t="shared" si="20"/>
        <v>-2138.1025700000068</v>
      </c>
      <c r="P55" s="27">
        <f t="shared" si="21"/>
        <v>2138.1025700000068</v>
      </c>
      <c r="U55" s="98"/>
    </row>
    <row r="56" spans="1:21">
      <c r="A56" s="30">
        <v>37773</v>
      </c>
      <c r="C56" s="6">
        <v>48</v>
      </c>
      <c r="D56" s="29">
        <f t="shared" si="12"/>
        <v>43</v>
      </c>
      <c r="E56" s="29">
        <f t="shared" si="17"/>
        <v>2064</v>
      </c>
      <c r="F56" s="29">
        <f t="shared" si="13"/>
        <v>-5591</v>
      </c>
      <c r="G56" s="34">
        <f>+Inputs!$D$3</f>
        <v>0.37951000000000001</v>
      </c>
      <c r="I56" s="27">
        <f t="shared" si="18"/>
        <v>7655</v>
      </c>
      <c r="K56" s="27">
        <f t="shared" si="14"/>
        <v>43</v>
      </c>
      <c r="L56" s="27">
        <f t="shared" si="19"/>
        <v>2064</v>
      </c>
      <c r="M56" s="27">
        <f t="shared" si="15"/>
        <v>16.318930000000002</v>
      </c>
      <c r="N56" s="27">
        <f t="shared" si="16"/>
        <v>16.318930000000002</v>
      </c>
      <c r="O56" s="27">
        <f t="shared" si="20"/>
        <v>-2121.7836400000069</v>
      </c>
      <c r="P56" s="27">
        <f t="shared" si="21"/>
        <v>2121.7836400000069</v>
      </c>
    </row>
    <row r="57" spans="1:21">
      <c r="A57" s="31">
        <v>37803</v>
      </c>
      <c r="C57" s="6">
        <v>49</v>
      </c>
      <c r="D57" s="29">
        <f t="shared" si="12"/>
        <v>43</v>
      </c>
      <c r="E57" s="29">
        <f t="shared" si="17"/>
        <v>2107</v>
      </c>
      <c r="F57" s="29">
        <f t="shared" si="13"/>
        <v>-5548</v>
      </c>
      <c r="G57" s="34">
        <f>+Inputs!$D$3</f>
        <v>0.37951000000000001</v>
      </c>
      <c r="I57" s="27">
        <f t="shared" si="18"/>
        <v>7655</v>
      </c>
      <c r="K57" s="27">
        <f t="shared" si="14"/>
        <v>43</v>
      </c>
      <c r="L57" s="27">
        <f t="shared" si="19"/>
        <v>2107</v>
      </c>
      <c r="M57" s="27">
        <f t="shared" si="15"/>
        <v>16.318930000000002</v>
      </c>
      <c r="N57" s="27">
        <f t="shared" si="16"/>
        <v>16.318930000000002</v>
      </c>
      <c r="O57" s="27">
        <f t="shared" si="20"/>
        <v>-2105.464710000007</v>
      </c>
      <c r="P57" s="27">
        <f t="shared" si="21"/>
        <v>2105.464710000007</v>
      </c>
    </row>
    <row r="58" spans="1:21">
      <c r="A58" s="30">
        <v>37834</v>
      </c>
      <c r="C58" s="6">
        <v>50</v>
      </c>
      <c r="D58" s="29">
        <f t="shared" si="12"/>
        <v>43</v>
      </c>
      <c r="E58" s="29">
        <f t="shared" si="17"/>
        <v>2150</v>
      </c>
      <c r="F58" s="29">
        <f t="shared" si="13"/>
        <v>-5505</v>
      </c>
      <c r="G58" s="34">
        <f>+Inputs!$D$3</f>
        <v>0.37951000000000001</v>
      </c>
      <c r="I58" s="27">
        <f t="shared" si="18"/>
        <v>7655</v>
      </c>
      <c r="K58" s="27">
        <f t="shared" si="14"/>
        <v>43</v>
      </c>
      <c r="L58" s="27">
        <f t="shared" si="19"/>
        <v>2150</v>
      </c>
      <c r="M58" s="27">
        <f t="shared" si="15"/>
        <v>16.318930000000002</v>
      </c>
      <c r="N58" s="27">
        <f t="shared" si="16"/>
        <v>16.318930000000002</v>
      </c>
      <c r="O58" s="27">
        <f t="shared" si="20"/>
        <v>-2089.1457800000071</v>
      </c>
      <c r="P58" s="27">
        <f t="shared" si="21"/>
        <v>2089.1457800000071</v>
      </c>
    </row>
    <row r="59" spans="1:21">
      <c r="A59" s="31">
        <v>37865</v>
      </c>
      <c r="C59" s="6">
        <v>51</v>
      </c>
      <c r="D59" s="29">
        <f t="shared" si="12"/>
        <v>43</v>
      </c>
      <c r="E59" s="29">
        <f t="shared" si="17"/>
        <v>2193</v>
      </c>
      <c r="F59" s="29">
        <f t="shared" si="13"/>
        <v>-5462</v>
      </c>
      <c r="G59" s="34">
        <f>+Inputs!$D$3</f>
        <v>0.37951000000000001</v>
      </c>
      <c r="I59" s="27">
        <f t="shared" si="18"/>
        <v>7655</v>
      </c>
      <c r="K59" s="27">
        <f t="shared" si="14"/>
        <v>43</v>
      </c>
      <c r="L59" s="27">
        <f t="shared" si="19"/>
        <v>2193</v>
      </c>
      <c r="M59" s="27">
        <f t="shared" si="15"/>
        <v>16.318930000000002</v>
      </c>
      <c r="N59" s="27">
        <f t="shared" si="16"/>
        <v>16.318930000000002</v>
      </c>
      <c r="O59" s="27">
        <f t="shared" si="20"/>
        <v>-2072.8268500000072</v>
      </c>
      <c r="P59" s="27">
        <f t="shared" si="21"/>
        <v>2072.8268500000072</v>
      </c>
    </row>
    <row r="60" spans="1:21">
      <c r="A60" s="30">
        <v>37895</v>
      </c>
      <c r="C60" s="6">
        <v>52</v>
      </c>
      <c r="D60" s="29">
        <f t="shared" si="12"/>
        <v>43</v>
      </c>
      <c r="E60" s="29">
        <f t="shared" si="17"/>
        <v>2236</v>
      </c>
      <c r="F60" s="29">
        <f t="shared" si="13"/>
        <v>-5419</v>
      </c>
      <c r="G60" s="34">
        <f>+Inputs!$D$3</f>
        <v>0.37951000000000001</v>
      </c>
      <c r="I60" s="27">
        <f t="shared" si="18"/>
        <v>7655</v>
      </c>
      <c r="K60" s="27">
        <f t="shared" si="14"/>
        <v>43</v>
      </c>
      <c r="L60" s="27">
        <f t="shared" si="19"/>
        <v>2236</v>
      </c>
      <c r="M60" s="27">
        <f t="shared" si="15"/>
        <v>16.318930000000002</v>
      </c>
      <c r="N60" s="27">
        <f t="shared" si="16"/>
        <v>16.318930000000002</v>
      </c>
      <c r="O60" s="27">
        <f t="shared" si="20"/>
        <v>-2056.5079200000073</v>
      </c>
      <c r="P60" s="27">
        <f t="shared" si="21"/>
        <v>2056.5079200000073</v>
      </c>
    </row>
    <row r="61" spans="1:21">
      <c r="A61" s="31">
        <v>37926</v>
      </c>
      <c r="C61" s="6">
        <v>53</v>
      </c>
      <c r="D61" s="29">
        <f t="shared" si="12"/>
        <v>43</v>
      </c>
      <c r="E61" s="29">
        <f t="shared" si="17"/>
        <v>2279</v>
      </c>
      <c r="F61" s="29">
        <f t="shared" si="13"/>
        <v>-5376</v>
      </c>
      <c r="G61" s="34">
        <f>+Inputs!$D$3</f>
        <v>0.37951000000000001</v>
      </c>
      <c r="I61" s="27">
        <f t="shared" si="18"/>
        <v>7655</v>
      </c>
      <c r="K61" s="27">
        <f t="shared" si="14"/>
        <v>43</v>
      </c>
      <c r="L61" s="27">
        <f t="shared" si="19"/>
        <v>2279</v>
      </c>
      <c r="M61" s="27">
        <f t="shared" si="15"/>
        <v>16.318930000000002</v>
      </c>
      <c r="N61" s="27">
        <f t="shared" si="16"/>
        <v>16.318930000000002</v>
      </c>
      <c r="O61" s="27">
        <f t="shared" si="20"/>
        <v>-2040.1889900000074</v>
      </c>
      <c r="P61" s="27">
        <f t="shared" si="21"/>
        <v>2040.1889900000074</v>
      </c>
    </row>
    <row r="62" spans="1:21">
      <c r="A62" s="30">
        <v>37956</v>
      </c>
      <c r="C62" s="6">
        <v>54</v>
      </c>
      <c r="D62" s="29">
        <f t="shared" si="12"/>
        <v>43</v>
      </c>
      <c r="E62" s="29">
        <f t="shared" si="17"/>
        <v>2322</v>
      </c>
      <c r="F62" s="29">
        <f t="shared" si="13"/>
        <v>-5333</v>
      </c>
      <c r="G62" s="34">
        <f>+Inputs!$D$3</f>
        <v>0.37951000000000001</v>
      </c>
      <c r="I62" s="27">
        <f t="shared" si="18"/>
        <v>7655</v>
      </c>
      <c r="K62" s="27">
        <f t="shared" si="14"/>
        <v>43</v>
      </c>
      <c r="L62" s="27">
        <f t="shared" si="19"/>
        <v>2322</v>
      </c>
      <c r="M62" s="27">
        <f t="shared" si="15"/>
        <v>16.318930000000002</v>
      </c>
      <c r="N62" s="27">
        <f t="shared" si="16"/>
        <v>16.318930000000002</v>
      </c>
      <c r="O62" s="27">
        <f t="shared" si="20"/>
        <v>-2023.8700600000075</v>
      </c>
      <c r="P62" s="27">
        <f t="shared" si="21"/>
        <v>2023.8700600000075</v>
      </c>
    </row>
    <row r="63" spans="1:21">
      <c r="A63" s="31">
        <v>37987</v>
      </c>
      <c r="C63" s="6">
        <v>55</v>
      </c>
      <c r="D63" s="29">
        <f t="shared" si="12"/>
        <v>43</v>
      </c>
      <c r="E63" s="29">
        <f t="shared" si="17"/>
        <v>2365</v>
      </c>
      <c r="F63" s="29">
        <f t="shared" si="13"/>
        <v>-5290</v>
      </c>
      <c r="G63" s="34">
        <f>+Inputs!$D$3</f>
        <v>0.37951000000000001</v>
      </c>
      <c r="I63" s="27">
        <f t="shared" si="18"/>
        <v>7655</v>
      </c>
      <c r="K63" s="27">
        <f t="shared" si="14"/>
        <v>43</v>
      </c>
      <c r="L63" s="27">
        <f t="shared" si="19"/>
        <v>2365</v>
      </c>
      <c r="M63" s="27">
        <f t="shared" si="15"/>
        <v>16.318930000000002</v>
      </c>
      <c r="N63" s="27">
        <f t="shared" si="16"/>
        <v>16.318930000000002</v>
      </c>
      <c r="O63" s="27">
        <f t="shared" si="20"/>
        <v>-2007.5511300000076</v>
      </c>
      <c r="P63" s="27">
        <f t="shared" si="21"/>
        <v>2007.5511300000076</v>
      </c>
    </row>
    <row r="64" spans="1:21">
      <c r="A64" s="30">
        <v>38018</v>
      </c>
      <c r="C64" s="6">
        <v>56</v>
      </c>
      <c r="D64" s="29">
        <f t="shared" si="12"/>
        <v>43</v>
      </c>
      <c r="E64" s="29">
        <f t="shared" si="17"/>
        <v>2408</v>
      </c>
      <c r="F64" s="29">
        <f t="shared" si="13"/>
        <v>-5247</v>
      </c>
      <c r="G64" s="34">
        <f>+Inputs!$D$3</f>
        <v>0.37951000000000001</v>
      </c>
      <c r="I64" s="27">
        <f t="shared" si="18"/>
        <v>7655</v>
      </c>
      <c r="K64" s="27">
        <f t="shared" si="14"/>
        <v>43</v>
      </c>
      <c r="L64" s="27">
        <f t="shared" si="19"/>
        <v>2408</v>
      </c>
      <c r="M64" s="27">
        <f t="shared" si="15"/>
        <v>16.318930000000002</v>
      </c>
      <c r="N64" s="27">
        <f t="shared" si="16"/>
        <v>16.318930000000002</v>
      </c>
      <c r="O64" s="27">
        <f t="shared" si="20"/>
        <v>-1991.2322000000077</v>
      </c>
      <c r="P64" s="27">
        <f t="shared" si="21"/>
        <v>1991.2322000000077</v>
      </c>
    </row>
    <row r="65" spans="1:16">
      <c r="A65" s="31">
        <v>38047</v>
      </c>
      <c r="C65" s="6">
        <v>57</v>
      </c>
      <c r="D65" s="29">
        <f t="shared" si="12"/>
        <v>43</v>
      </c>
      <c r="E65" s="29">
        <f t="shared" si="17"/>
        <v>2451</v>
      </c>
      <c r="F65" s="29">
        <f t="shared" si="13"/>
        <v>-5204</v>
      </c>
      <c r="G65" s="34">
        <f>+Inputs!$D$3</f>
        <v>0.37951000000000001</v>
      </c>
      <c r="I65" s="27">
        <f t="shared" si="18"/>
        <v>7655</v>
      </c>
      <c r="K65" s="27">
        <f t="shared" si="14"/>
        <v>43</v>
      </c>
      <c r="L65" s="27">
        <f t="shared" si="19"/>
        <v>2451</v>
      </c>
      <c r="M65" s="27">
        <f t="shared" si="15"/>
        <v>16.318930000000002</v>
      </c>
      <c r="N65" s="27">
        <f t="shared" si="16"/>
        <v>16.318930000000002</v>
      </c>
      <c r="O65" s="27">
        <f t="shared" si="20"/>
        <v>-1974.9132700000077</v>
      </c>
      <c r="P65" s="27">
        <f t="shared" si="21"/>
        <v>1974.9132700000077</v>
      </c>
    </row>
    <row r="66" spans="1:16">
      <c r="A66" s="30">
        <v>38078</v>
      </c>
      <c r="C66" s="6">
        <v>58</v>
      </c>
      <c r="D66" s="29">
        <f t="shared" si="12"/>
        <v>43</v>
      </c>
      <c r="E66" s="29">
        <f t="shared" si="17"/>
        <v>2494</v>
      </c>
      <c r="F66" s="29">
        <f t="shared" si="13"/>
        <v>-5161</v>
      </c>
      <c r="G66" s="34">
        <f>+Inputs!$D$3</f>
        <v>0.37951000000000001</v>
      </c>
      <c r="I66" s="27">
        <f t="shared" si="18"/>
        <v>7655</v>
      </c>
      <c r="K66" s="27">
        <f t="shared" si="14"/>
        <v>43</v>
      </c>
      <c r="L66" s="27">
        <f t="shared" si="19"/>
        <v>2494</v>
      </c>
      <c r="M66" s="27">
        <f t="shared" si="15"/>
        <v>16.318930000000002</v>
      </c>
      <c r="N66" s="27">
        <f t="shared" si="16"/>
        <v>16.318930000000002</v>
      </c>
      <c r="O66" s="27">
        <f t="shared" si="20"/>
        <v>-1958.5943400000078</v>
      </c>
      <c r="P66" s="27">
        <f t="shared" si="21"/>
        <v>1958.5943400000078</v>
      </c>
    </row>
    <row r="67" spans="1:16">
      <c r="A67" s="31">
        <v>38108</v>
      </c>
      <c r="C67" s="6">
        <v>59</v>
      </c>
      <c r="D67" s="29">
        <f t="shared" si="12"/>
        <v>43</v>
      </c>
      <c r="E67" s="29">
        <f t="shared" si="17"/>
        <v>2537</v>
      </c>
      <c r="F67" s="29">
        <f t="shared" si="13"/>
        <v>-5118</v>
      </c>
      <c r="G67" s="34">
        <f>+Inputs!$D$3</f>
        <v>0.37951000000000001</v>
      </c>
      <c r="I67" s="27">
        <f t="shared" si="18"/>
        <v>7655</v>
      </c>
      <c r="K67" s="27">
        <f t="shared" si="14"/>
        <v>43</v>
      </c>
      <c r="L67" s="27">
        <f t="shared" si="19"/>
        <v>2537</v>
      </c>
      <c r="M67" s="27">
        <f t="shared" si="15"/>
        <v>16.318930000000002</v>
      </c>
      <c r="N67" s="27">
        <f t="shared" si="16"/>
        <v>16.318930000000002</v>
      </c>
      <c r="O67" s="27">
        <f t="shared" si="20"/>
        <v>-1942.2754100000079</v>
      </c>
      <c r="P67" s="27">
        <f t="shared" si="21"/>
        <v>1942.2754100000079</v>
      </c>
    </row>
    <row r="68" spans="1:16">
      <c r="A68" s="30">
        <v>38139</v>
      </c>
      <c r="C68" s="6">
        <v>60</v>
      </c>
      <c r="D68" s="29">
        <f t="shared" si="12"/>
        <v>43</v>
      </c>
      <c r="E68" s="29">
        <f t="shared" si="17"/>
        <v>2580</v>
      </c>
      <c r="F68" s="29">
        <f t="shared" si="13"/>
        <v>-5075</v>
      </c>
      <c r="G68" s="34">
        <f>+Inputs!$D$3</f>
        <v>0.37951000000000001</v>
      </c>
      <c r="I68" s="27">
        <f t="shared" si="18"/>
        <v>7655</v>
      </c>
      <c r="K68" s="27">
        <f t="shared" si="14"/>
        <v>43</v>
      </c>
      <c r="L68" s="27">
        <f t="shared" si="19"/>
        <v>2580</v>
      </c>
      <c r="M68" s="27">
        <f t="shared" si="15"/>
        <v>16.318930000000002</v>
      </c>
      <c r="N68" s="27">
        <f t="shared" si="16"/>
        <v>16.318930000000002</v>
      </c>
      <c r="O68" s="27">
        <f t="shared" si="20"/>
        <v>-1925.956480000008</v>
      </c>
      <c r="P68" s="27">
        <f t="shared" si="21"/>
        <v>1925.956480000008</v>
      </c>
    </row>
    <row r="69" spans="1:16">
      <c r="A69" s="31">
        <v>38169</v>
      </c>
      <c r="C69" s="6">
        <v>61</v>
      </c>
      <c r="D69" s="29">
        <f t="shared" si="12"/>
        <v>43</v>
      </c>
      <c r="E69" s="29">
        <f t="shared" si="17"/>
        <v>2623</v>
      </c>
      <c r="F69" s="29">
        <f t="shared" si="13"/>
        <v>-5032</v>
      </c>
      <c r="G69" s="34">
        <f>+Inputs!$D$3</f>
        <v>0.37951000000000001</v>
      </c>
      <c r="I69" s="27">
        <f t="shared" si="18"/>
        <v>7655</v>
      </c>
      <c r="K69" s="27">
        <f t="shared" si="14"/>
        <v>43</v>
      </c>
      <c r="L69" s="27">
        <f t="shared" si="19"/>
        <v>2623</v>
      </c>
      <c r="M69" s="27">
        <f t="shared" si="15"/>
        <v>16.318930000000002</v>
      </c>
      <c r="N69" s="27">
        <f t="shared" si="16"/>
        <v>16.318930000000002</v>
      </c>
      <c r="O69" s="27">
        <f t="shared" si="20"/>
        <v>-1909.6375500000081</v>
      </c>
      <c r="P69" s="27">
        <f t="shared" si="21"/>
        <v>1909.6375500000081</v>
      </c>
    </row>
    <row r="70" spans="1:16">
      <c r="A70" s="30">
        <v>38200</v>
      </c>
      <c r="C70" s="6">
        <v>62</v>
      </c>
      <c r="D70" s="29">
        <f t="shared" si="12"/>
        <v>43</v>
      </c>
      <c r="E70" s="29">
        <f t="shared" si="17"/>
        <v>2666</v>
      </c>
      <c r="F70" s="29">
        <f t="shared" si="13"/>
        <v>-4989</v>
      </c>
      <c r="G70" s="34">
        <f>+Inputs!$D$3</f>
        <v>0.37951000000000001</v>
      </c>
      <c r="I70" s="27">
        <f t="shared" si="18"/>
        <v>7655</v>
      </c>
      <c r="K70" s="27">
        <f t="shared" si="14"/>
        <v>43</v>
      </c>
      <c r="L70" s="27">
        <f t="shared" si="19"/>
        <v>2666</v>
      </c>
      <c r="M70" s="27">
        <f t="shared" si="15"/>
        <v>16.318930000000002</v>
      </c>
      <c r="N70" s="27">
        <f t="shared" si="16"/>
        <v>16.318930000000002</v>
      </c>
      <c r="O70" s="27">
        <f t="shared" si="20"/>
        <v>-1893.3186200000082</v>
      </c>
      <c r="P70" s="27">
        <f t="shared" si="21"/>
        <v>1893.3186200000082</v>
      </c>
    </row>
    <row r="71" spans="1:16">
      <c r="A71" s="31">
        <v>38231</v>
      </c>
      <c r="C71" s="6">
        <v>63</v>
      </c>
      <c r="D71" s="29">
        <f t="shared" si="12"/>
        <v>43</v>
      </c>
      <c r="E71" s="29">
        <f t="shared" si="17"/>
        <v>2709</v>
      </c>
      <c r="F71" s="29">
        <f t="shared" si="13"/>
        <v>-4946</v>
      </c>
      <c r="G71" s="34">
        <f>+Inputs!$D$3</f>
        <v>0.37951000000000001</v>
      </c>
      <c r="I71" s="27">
        <f t="shared" si="18"/>
        <v>7655</v>
      </c>
      <c r="K71" s="27">
        <f t="shared" si="14"/>
        <v>43</v>
      </c>
      <c r="L71" s="27">
        <f t="shared" si="19"/>
        <v>2709</v>
      </c>
      <c r="M71" s="27">
        <f t="shared" si="15"/>
        <v>16.318930000000002</v>
      </c>
      <c r="N71" s="27">
        <f t="shared" si="16"/>
        <v>16.318930000000002</v>
      </c>
      <c r="O71" s="27">
        <f t="shared" si="20"/>
        <v>-1876.9996900000083</v>
      </c>
      <c r="P71" s="27">
        <f t="shared" si="21"/>
        <v>1876.9996900000083</v>
      </c>
    </row>
    <row r="72" spans="1:16">
      <c r="A72" s="30">
        <v>38261</v>
      </c>
      <c r="C72" s="6">
        <v>64</v>
      </c>
      <c r="D72" s="29">
        <f t="shared" si="12"/>
        <v>43</v>
      </c>
      <c r="E72" s="29">
        <f t="shared" si="17"/>
        <v>2752</v>
      </c>
      <c r="F72" s="29">
        <f t="shared" si="13"/>
        <v>-4903</v>
      </c>
      <c r="G72" s="34">
        <f>+Inputs!$D$3</f>
        <v>0.37951000000000001</v>
      </c>
      <c r="I72" s="27">
        <f t="shared" si="18"/>
        <v>7655</v>
      </c>
      <c r="K72" s="27">
        <f t="shared" si="14"/>
        <v>43</v>
      </c>
      <c r="L72" s="27">
        <f t="shared" si="19"/>
        <v>2752</v>
      </c>
      <c r="M72" s="27">
        <f t="shared" si="15"/>
        <v>16.318930000000002</v>
      </c>
      <c r="N72" s="27">
        <f t="shared" si="16"/>
        <v>16.318930000000002</v>
      </c>
      <c r="O72" s="27">
        <f t="shared" si="20"/>
        <v>-1860.6807600000084</v>
      </c>
      <c r="P72" s="27">
        <f t="shared" si="21"/>
        <v>1860.6807600000084</v>
      </c>
    </row>
    <row r="73" spans="1:16">
      <c r="A73" s="31">
        <v>38292</v>
      </c>
      <c r="C73" s="6">
        <v>65</v>
      </c>
      <c r="D73" s="29">
        <f t="shared" ref="D73:D104" si="22">ROUND(-(+$B$9/180)*1,0)</f>
        <v>43</v>
      </c>
      <c r="E73" s="29">
        <f t="shared" si="17"/>
        <v>2795</v>
      </c>
      <c r="F73" s="29">
        <f t="shared" ref="F73:F104" si="23">$B$9+E73</f>
        <v>-4860</v>
      </c>
      <c r="G73" s="34">
        <f>+Inputs!$D$3</f>
        <v>0.37951000000000001</v>
      </c>
      <c r="I73" s="27">
        <f t="shared" si="18"/>
        <v>7655</v>
      </c>
      <c r="K73" s="27">
        <f t="shared" ref="K73:K104" si="24">D73</f>
        <v>43</v>
      </c>
      <c r="L73" s="27">
        <f t="shared" si="19"/>
        <v>2795</v>
      </c>
      <c r="M73" s="27">
        <f t="shared" ref="M73:M104" si="25">K73*G73</f>
        <v>16.318930000000002</v>
      </c>
      <c r="N73" s="27">
        <f t="shared" ref="N73:N104" si="26">M73-J73</f>
        <v>16.318930000000002</v>
      </c>
      <c r="O73" s="27">
        <f t="shared" si="20"/>
        <v>-1844.3618300000085</v>
      </c>
      <c r="P73" s="27">
        <f t="shared" si="21"/>
        <v>1844.3618300000085</v>
      </c>
    </row>
    <row r="74" spans="1:16">
      <c r="A74" s="30">
        <v>38322</v>
      </c>
      <c r="C74" s="6">
        <v>66</v>
      </c>
      <c r="D74" s="29">
        <f t="shared" si="22"/>
        <v>43</v>
      </c>
      <c r="E74" s="29">
        <f t="shared" ref="E74:E105" si="27">+E73+D74</f>
        <v>2838</v>
      </c>
      <c r="F74" s="29">
        <f t="shared" si="23"/>
        <v>-4817</v>
      </c>
      <c r="G74" s="34">
        <f>+Inputs!$D$3</f>
        <v>0.37951000000000001</v>
      </c>
      <c r="I74" s="27">
        <f t="shared" ref="I74:I105" si="28">+I73+H74</f>
        <v>7655</v>
      </c>
      <c r="K74" s="27">
        <f t="shared" si="24"/>
        <v>43</v>
      </c>
      <c r="L74" s="27">
        <f t="shared" ref="L74:L105" si="29">+L73+K74</f>
        <v>2838</v>
      </c>
      <c r="M74" s="27">
        <f t="shared" si="25"/>
        <v>16.318930000000002</v>
      </c>
      <c r="N74" s="27">
        <f t="shared" si="26"/>
        <v>16.318930000000002</v>
      </c>
      <c r="O74" s="27">
        <f t="shared" ref="O74:O105" si="30">+O73+N74</f>
        <v>-1828.0429000000086</v>
      </c>
      <c r="P74" s="27">
        <f t="shared" ref="P74:P105" si="31">P73-N74</f>
        <v>1828.0429000000086</v>
      </c>
    </row>
    <row r="75" spans="1:16">
      <c r="A75" s="31">
        <v>38353</v>
      </c>
      <c r="C75" s="6">
        <v>67</v>
      </c>
      <c r="D75" s="29">
        <f t="shared" si="22"/>
        <v>43</v>
      </c>
      <c r="E75" s="29">
        <f t="shared" si="27"/>
        <v>2881</v>
      </c>
      <c r="F75" s="29">
        <f t="shared" si="23"/>
        <v>-4774</v>
      </c>
      <c r="G75" s="34">
        <f>+Inputs!$D$3</f>
        <v>0.37951000000000001</v>
      </c>
      <c r="I75" s="27">
        <f t="shared" si="28"/>
        <v>7655</v>
      </c>
      <c r="K75" s="27">
        <f t="shared" si="24"/>
        <v>43</v>
      </c>
      <c r="L75" s="27">
        <f t="shared" si="29"/>
        <v>2881</v>
      </c>
      <c r="M75" s="27">
        <f t="shared" si="25"/>
        <v>16.318930000000002</v>
      </c>
      <c r="N75" s="27">
        <f t="shared" si="26"/>
        <v>16.318930000000002</v>
      </c>
      <c r="O75" s="27">
        <f t="shared" si="30"/>
        <v>-1811.7239700000086</v>
      </c>
      <c r="P75" s="27">
        <f t="shared" si="31"/>
        <v>1811.7239700000086</v>
      </c>
    </row>
    <row r="76" spans="1:16">
      <c r="A76" s="30">
        <v>38384</v>
      </c>
      <c r="C76" s="6">
        <v>68</v>
      </c>
      <c r="D76" s="29">
        <f t="shared" si="22"/>
        <v>43</v>
      </c>
      <c r="E76" s="29">
        <f t="shared" si="27"/>
        <v>2924</v>
      </c>
      <c r="F76" s="29">
        <f t="shared" si="23"/>
        <v>-4731</v>
      </c>
      <c r="G76" s="34">
        <f>+Inputs!$D$3</f>
        <v>0.37951000000000001</v>
      </c>
      <c r="I76" s="27">
        <f t="shared" si="28"/>
        <v>7655</v>
      </c>
      <c r="K76" s="27">
        <f t="shared" si="24"/>
        <v>43</v>
      </c>
      <c r="L76" s="27">
        <f t="shared" si="29"/>
        <v>2924</v>
      </c>
      <c r="M76" s="27">
        <f t="shared" si="25"/>
        <v>16.318930000000002</v>
      </c>
      <c r="N76" s="27">
        <f t="shared" si="26"/>
        <v>16.318930000000002</v>
      </c>
      <c r="O76" s="27">
        <f t="shared" si="30"/>
        <v>-1795.4050400000087</v>
      </c>
      <c r="P76" s="27">
        <f t="shared" si="31"/>
        <v>1795.4050400000087</v>
      </c>
    </row>
    <row r="77" spans="1:16">
      <c r="A77" s="31">
        <v>38412</v>
      </c>
      <c r="C77" s="6">
        <v>69</v>
      </c>
      <c r="D77" s="29">
        <f t="shared" si="22"/>
        <v>43</v>
      </c>
      <c r="E77" s="29">
        <f t="shared" si="27"/>
        <v>2967</v>
      </c>
      <c r="F77" s="29">
        <f t="shared" si="23"/>
        <v>-4688</v>
      </c>
      <c r="G77" s="34">
        <f>+Inputs!$D$3</f>
        <v>0.37951000000000001</v>
      </c>
      <c r="I77" s="27">
        <f t="shared" si="28"/>
        <v>7655</v>
      </c>
      <c r="K77" s="27">
        <f t="shared" si="24"/>
        <v>43</v>
      </c>
      <c r="L77" s="27">
        <f t="shared" si="29"/>
        <v>2967</v>
      </c>
      <c r="M77" s="27">
        <f t="shared" si="25"/>
        <v>16.318930000000002</v>
      </c>
      <c r="N77" s="27">
        <f t="shared" si="26"/>
        <v>16.318930000000002</v>
      </c>
      <c r="O77" s="27">
        <f t="shared" si="30"/>
        <v>-1779.0861100000088</v>
      </c>
      <c r="P77" s="27">
        <f t="shared" si="31"/>
        <v>1779.0861100000088</v>
      </c>
    </row>
    <row r="78" spans="1:16">
      <c r="A78" s="30">
        <v>38443</v>
      </c>
      <c r="C78" s="6">
        <v>70</v>
      </c>
      <c r="D78" s="29">
        <f t="shared" si="22"/>
        <v>43</v>
      </c>
      <c r="E78" s="29">
        <f t="shared" si="27"/>
        <v>3010</v>
      </c>
      <c r="F78" s="29">
        <f t="shared" si="23"/>
        <v>-4645</v>
      </c>
      <c r="G78" s="34">
        <f>+Inputs!$D$3</f>
        <v>0.37951000000000001</v>
      </c>
      <c r="I78" s="27">
        <f t="shared" si="28"/>
        <v>7655</v>
      </c>
      <c r="K78" s="27">
        <f t="shared" si="24"/>
        <v>43</v>
      </c>
      <c r="L78" s="27">
        <f t="shared" si="29"/>
        <v>3010</v>
      </c>
      <c r="M78" s="27">
        <f t="shared" si="25"/>
        <v>16.318930000000002</v>
      </c>
      <c r="N78" s="27">
        <f t="shared" si="26"/>
        <v>16.318930000000002</v>
      </c>
      <c r="O78" s="27">
        <f t="shared" si="30"/>
        <v>-1762.7671800000089</v>
      </c>
      <c r="P78" s="27">
        <f t="shared" si="31"/>
        <v>1762.7671800000089</v>
      </c>
    </row>
    <row r="79" spans="1:16">
      <c r="A79" s="31">
        <v>38473</v>
      </c>
      <c r="C79" s="6">
        <v>71</v>
      </c>
      <c r="D79" s="29">
        <f t="shared" si="22"/>
        <v>43</v>
      </c>
      <c r="E79" s="29">
        <f t="shared" si="27"/>
        <v>3053</v>
      </c>
      <c r="F79" s="29">
        <f t="shared" si="23"/>
        <v>-4602</v>
      </c>
      <c r="G79" s="34">
        <f>+Inputs!$D$3</f>
        <v>0.37951000000000001</v>
      </c>
      <c r="I79" s="27">
        <f t="shared" si="28"/>
        <v>7655</v>
      </c>
      <c r="K79" s="27">
        <f t="shared" si="24"/>
        <v>43</v>
      </c>
      <c r="L79" s="27">
        <f t="shared" si="29"/>
        <v>3053</v>
      </c>
      <c r="M79" s="27">
        <f t="shared" si="25"/>
        <v>16.318930000000002</v>
      </c>
      <c r="N79" s="27">
        <f t="shared" si="26"/>
        <v>16.318930000000002</v>
      </c>
      <c r="O79" s="27">
        <f t="shared" si="30"/>
        <v>-1746.448250000009</v>
      </c>
      <c r="P79" s="27">
        <f t="shared" si="31"/>
        <v>1746.448250000009</v>
      </c>
    </row>
    <row r="80" spans="1:16">
      <c r="A80" s="30">
        <v>38504</v>
      </c>
      <c r="C80" s="6">
        <v>72</v>
      </c>
      <c r="D80" s="29">
        <f t="shared" si="22"/>
        <v>43</v>
      </c>
      <c r="E80" s="29">
        <f t="shared" si="27"/>
        <v>3096</v>
      </c>
      <c r="F80" s="29">
        <f t="shared" si="23"/>
        <v>-4559</v>
      </c>
      <c r="G80" s="34">
        <f>+Inputs!$D$3</f>
        <v>0.37951000000000001</v>
      </c>
      <c r="I80" s="27">
        <f t="shared" si="28"/>
        <v>7655</v>
      </c>
      <c r="K80" s="27">
        <f t="shared" si="24"/>
        <v>43</v>
      </c>
      <c r="L80" s="27">
        <f t="shared" si="29"/>
        <v>3096</v>
      </c>
      <c r="M80" s="27">
        <f t="shared" si="25"/>
        <v>16.318930000000002</v>
      </c>
      <c r="N80" s="27">
        <f t="shared" si="26"/>
        <v>16.318930000000002</v>
      </c>
      <c r="O80" s="27">
        <f t="shared" si="30"/>
        <v>-1730.1293200000091</v>
      </c>
      <c r="P80" s="27">
        <f t="shared" si="31"/>
        <v>1730.1293200000091</v>
      </c>
    </row>
    <row r="81" spans="1:16">
      <c r="A81" s="31">
        <v>38534</v>
      </c>
      <c r="C81" s="6">
        <v>73</v>
      </c>
      <c r="D81" s="29">
        <f t="shared" si="22"/>
        <v>43</v>
      </c>
      <c r="E81" s="29">
        <f t="shared" si="27"/>
        <v>3139</v>
      </c>
      <c r="F81" s="29">
        <f t="shared" si="23"/>
        <v>-4516</v>
      </c>
      <c r="G81" s="34">
        <f>+Inputs!$D$3</f>
        <v>0.37951000000000001</v>
      </c>
      <c r="I81" s="27">
        <f t="shared" si="28"/>
        <v>7655</v>
      </c>
      <c r="K81" s="27">
        <f t="shared" si="24"/>
        <v>43</v>
      </c>
      <c r="L81" s="27">
        <f t="shared" si="29"/>
        <v>3139</v>
      </c>
      <c r="M81" s="27">
        <f t="shared" si="25"/>
        <v>16.318930000000002</v>
      </c>
      <c r="N81" s="27">
        <f t="shared" si="26"/>
        <v>16.318930000000002</v>
      </c>
      <c r="O81" s="27">
        <f t="shared" si="30"/>
        <v>-1713.8103900000092</v>
      </c>
      <c r="P81" s="27">
        <f t="shared" si="31"/>
        <v>1713.8103900000092</v>
      </c>
    </row>
    <row r="82" spans="1:16">
      <c r="A82" s="30">
        <v>38565</v>
      </c>
      <c r="C82" s="6">
        <v>74</v>
      </c>
      <c r="D82" s="29">
        <f t="shared" si="22"/>
        <v>43</v>
      </c>
      <c r="E82" s="29">
        <f t="shared" si="27"/>
        <v>3182</v>
      </c>
      <c r="F82" s="29">
        <f t="shared" si="23"/>
        <v>-4473</v>
      </c>
      <c r="G82" s="34">
        <f>+Inputs!$D$3</f>
        <v>0.37951000000000001</v>
      </c>
      <c r="I82" s="27">
        <f t="shared" si="28"/>
        <v>7655</v>
      </c>
      <c r="K82" s="27">
        <f t="shared" si="24"/>
        <v>43</v>
      </c>
      <c r="L82" s="27">
        <f t="shared" si="29"/>
        <v>3182</v>
      </c>
      <c r="M82" s="27">
        <f t="shared" si="25"/>
        <v>16.318930000000002</v>
      </c>
      <c r="N82" s="27">
        <f t="shared" si="26"/>
        <v>16.318930000000002</v>
      </c>
      <c r="O82" s="27">
        <f t="shared" si="30"/>
        <v>-1697.4914600000093</v>
      </c>
      <c r="P82" s="27">
        <f t="shared" si="31"/>
        <v>1697.4914600000093</v>
      </c>
    </row>
    <row r="83" spans="1:16">
      <c r="A83" s="31">
        <v>38596</v>
      </c>
      <c r="C83" s="6">
        <v>75</v>
      </c>
      <c r="D83" s="29">
        <f t="shared" si="22"/>
        <v>43</v>
      </c>
      <c r="E83" s="29">
        <f t="shared" si="27"/>
        <v>3225</v>
      </c>
      <c r="F83" s="29">
        <f t="shared" si="23"/>
        <v>-4430</v>
      </c>
      <c r="G83" s="34">
        <f>+Inputs!$D$3</f>
        <v>0.37951000000000001</v>
      </c>
      <c r="I83" s="27">
        <f t="shared" si="28"/>
        <v>7655</v>
      </c>
      <c r="K83" s="27">
        <f t="shared" si="24"/>
        <v>43</v>
      </c>
      <c r="L83" s="27">
        <f t="shared" si="29"/>
        <v>3225</v>
      </c>
      <c r="M83" s="27">
        <f t="shared" si="25"/>
        <v>16.318930000000002</v>
      </c>
      <c r="N83" s="27">
        <f t="shared" si="26"/>
        <v>16.318930000000002</v>
      </c>
      <c r="O83" s="27">
        <f t="shared" si="30"/>
        <v>-1681.1725300000094</v>
      </c>
      <c r="P83" s="27">
        <f t="shared" si="31"/>
        <v>1681.1725300000094</v>
      </c>
    </row>
    <row r="84" spans="1:16">
      <c r="A84" s="30">
        <v>38626</v>
      </c>
      <c r="C84" s="6">
        <v>76</v>
      </c>
      <c r="D84" s="29">
        <f t="shared" si="22"/>
        <v>43</v>
      </c>
      <c r="E84" s="29">
        <f t="shared" si="27"/>
        <v>3268</v>
      </c>
      <c r="F84" s="29">
        <f t="shared" si="23"/>
        <v>-4387</v>
      </c>
      <c r="G84" s="34">
        <f>+Inputs!$D$3</f>
        <v>0.37951000000000001</v>
      </c>
      <c r="I84" s="27">
        <f t="shared" si="28"/>
        <v>7655</v>
      </c>
      <c r="K84" s="27">
        <f t="shared" si="24"/>
        <v>43</v>
      </c>
      <c r="L84" s="27">
        <f t="shared" si="29"/>
        <v>3268</v>
      </c>
      <c r="M84" s="27">
        <f t="shared" si="25"/>
        <v>16.318930000000002</v>
      </c>
      <c r="N84" s="27">
        <f t="shared" si="26"/>
        <v>16.318930000000002</v>
      </c>
      <c r="O84" s="27">
        <f t="shared" si="30"/>
        <v>-1664.8536000000095</v>
      </c>
      <c r="P84" s="27">
        <f t="shared" si="31"/>
        <v>1664.8536000000095</v>
      </c>
    </row>
    <row r="85" spans="1:16">
      <c r="A85" s="31">
        <v>38657</v>
      </c>
      <c r="C85" s="6">
        <v>77</v>
      </c>
      <c r="D85" s="29">
        <f t="shared" si="22"/>
        <v>43</v>
      </c>
      <c r="E85" s="29">
        <f t="shared" si="27"/>
        <v>3311</v>
      </c>
      <c r="F85" s="29">
        <f t="shared" si="23"/>
        <v>-4344</v>
      </c>
      <c r="G85" s="34">
        <f>+Inputs!$D$3</f>
        <v>0.37951000000000001</v>
      </c>
      <c r="I85" s="27">
        <f t="shared" si="28"/>
        <v>7655</v>
      </c>
      <c r="K85" s="27">
        <f t="shared" si="24"/>
        <v>43</v>
      </c>
      <c r="L85" s="27">
        <f t="shared" si="29"/>
        <v>3311</v>
      </c>
      <c r="M85" s="27">
        <f t="shared" si="25"/>
        <v>16.318930000000002</v>
      </c>
      <c r="N85" s="27">
        <f t="shared" si="26"/>
        <v>16.318930000000002</v>
      </c>
      <c r="O85" s="27">
        <f t="shared" si="30"/>
        <v>-1648.5346700000096</v>
      </c>
      <c r="P85" s="27">
        <f t="shared" si="31"/>
        <v>1648.5346700000096</v>
      </c>
    </row>
    <row r="86" spans="1:16">
      <c r="A86" s="30">
        <v>38687</v>
      </c>
      <c r="C86" s="6">
        <v>78</v>
      </c>
      <c r="D86" s="29">
        <f t="shared" si="22"/>
        <v>43</v>
      </c>
      <c r="E86" s="29">
        <f t="shared" si="27"/>
        <v>3354</v>
      </c>
      <c r="F86" s="29">
        <f t="shared" si="23"/>
        <v>-4301</v>
      </c>
      <c r="G86" s="34">
        <f>+Inputs!$D$3</f>
        <v>0.37951000000000001</v>
      </c>
      <c r="I86" s="27">
        <f t="shared" si="28"/>
        <v>7655</v>
      </c>
      <c r="K86" s="27">
        <f t="shared" si="24"/>
        <v>43</v>
      </c>
      <c r="L86" s="27">
        <f t="shared" si="29"/>
        <v>3354</v>
      </c>
      <c r="M86" s="27">
        <f t="shared" si="25"/>
        <v>16.318930000000002</v>
      </c>
      <c r="N86" s="27">
        <f t="shared" si="26"/>
        <v>16.318930000000002</v>
      </c>
      <c r="O86" s="27">
        <f t="shared" si="30"/>
        <v>-1632.2157400000096</v>
      </c>
      <c r="P86" s="27">
        <f t="shared" si="31"/>
        <v>1632.2157400000096</v>
      </c>
    </row>
    <row r="87" spans="1:16">
      <c r="A87" s="31">
        <v>38718</v>
      </c>
      <c r="C87" s="6">
        <v>79</v>
      </c>
      <c r="D87" s="29">
        <f t="shared" si="22"/>
        <v>43</v>
      </c>
      <c r="E87" s="29">
        <f t="shared" si="27"/>
        <v>3397</v>
      </c>
      <c r="F87" s="29">
        <f t="shared" si="23"/>
        <v>-4258</v>
      </c>
      <c r="G87" s="34">
        <f>+Inputs!$D$3</f>
        <v>0.37951000000000001</v>
      </c>
      <c r="I87" s="27">
        <f t="shared" si="28"/>
        <v>7655</v>
      </c>
      <c r="K87" s="27">
        <f t="shared" si="24"/>
        <v>43</v>
      </c>
      <c r="L87" s="27">
        <f t="shared" si="29"/>
        <v>3397</v>
      </c>
      <c r="M87" s="27">
        <f t="shared" si="25"/>
        <v>16.318930000000002</v>
      </c>
      <c r="N87" s="27">
        <f t="shared" si="26"/>
        <v>16.318930000000002</v>
      </c>
      <c r="O87" s="27">
        <f t="shared" si="30"/>
        <v>-1615.8968100000097</v>
      </c>
      <c r="P87" s="27">
        <f t="shared" si="31"/>
        <v>1615.8968100000097</v>
      </c>
    </row>
    <row r="88" spans="1:16">
      <c r="A88" s="30">
        <v>38749</v>
      </c>
      <c r="C88" s="6">
        <v>80</v>
      </c>
      <c r="D88" s="29">
        <f t="shared" si="22"/>
        <v>43</v>
      </c>
      <c r="E88" s="29">
        <f t="shared" si="27"/>
        <v>3440</v>
      </c>
      <c r="F88" s="29">
        <f t="shared" si="23"/>
        <v>-4215</v>
      </c>
      <c r="G88" s="34">
        <f>+Inputs!$D$3</f>
        <v>0.37951000000000001</v>
      </c>
      <c r="I88" s="27">
        <f t="shared" si="28"/>
        <v>7655</v>
      </c>
      <c r="K88" s="27">
        <f t="shared" si="24"/>
        <v>43</v>
      </c>
      <c r="L88" s="27">
        <f t="shared" si="29"/>
        <v>3440</v>
      </c>
      <c r="M88" s="27">
        <f t="shared" si="25"/>
        <v>16.318930000000002</v>
      </c>
      <c r="N88" s="27">
        <f t="shared" si="26"/>
        <v>16.318930000000002</v>
      </c>
      <c r="O88" s="27">
        <f t="shared" si="30"/>
        <v>-1599.5778800000098</v>
      </c>
      <c r="P88" s="27">
        <f t="shared" si="31"/>
        <v>1599.5778800000098</v>
      </c>
    </row>
    <row r="89" spans="1:16">
      <c r="A89" s="31">
        <v>38777</v>
      </c>
      <c r="C89" s="6">
        <v>81</v>
      </c>
      <c r="D89" s="29">
        <f t="shared" si="22"/>
        <v>43</v>
      </c>
      <c r="E89" s="29">
        <f t="shared" si="27"/>
        <v>3483</v>
      </c>
      <c r="F89" s="29">
        <f t="shared" si="23"/>
        <v>-4172</v>
      </c>
      <c r="G89" s="34">
        <f>+Inputs!$D$3</f>
        <v>0.37951000000000001</v>
      </c>
      <c r="I89" s="27">
        <f t="shared" si="28"/>
        <v>7655</v>
      </c>
      <c r="K89" s="27">
        <f t="shared" si="24"/>
        <v>43</v>
      </c>
      <c r="L89" s="27">
        <f t="shared" si="29"/>
        <v>3483</v>
      </c>
      <c r="M89" s="27">
        <f t="shared" si="25"/>
        <v>16.318930000000002</v>
      </c>
      <c r="N89" s="27">
        <f t="shared" si="26"/>
        <v>16.318930000000002</v>
      </c>
      <c r="O89" s="27">
        <f t="shared" si="30"/>
        <v>-1583.2589500000099</v>
      </c>
      <c r="P89" s="27">
        <f t="shared" si="31"/>
        <v>1583.2589500000099</v>
      </c>
    </row>
    <row r="90" spans="1:16">
      <c r="A90" s="30">
        <v>38808</v>
      </c>
      <c r="C90" s="6">
        <v>82</v>
      </c>
      <c r="D90" s="29">
        <f t="shared" si="22"/>
        <v>43</v>
      </c>
      <c r="E90" s="29">
        <f t="shared" si="27"/>
        <v>3526</v>
      </c>
      <c r="F90" s="29">
        <f t="shared" si="23"/>
        <v>-4129</v>
      </c>
      <c r="G90" s="34">
        <f>+Inputs!$D$3</f>
        <v>0.37951000000000001</v>
      </c>
      <c r="I90" s="27">
        <f t="shared" si="28"/>
        <v>7655</v>
      </c>
      <c r="K90" s="27">
        <f t="shared" si="24"/>
        <v>43</v>
      </c>
      <c r="L90" s="27">
        <f t="shared" si="29"/>
        <v>3526</v>
      </c>
      <c r="M90" s="27">
        <f t="shared" si="25"/>
        <v>16.318930000000002</v>
      </c>
      <c r="N90" s="27">
        <f t="shared" si="26"/>
        <v>16.318930000000002</v>
      </c>
      <c r="O90" s="27">
        <f t="shared" si="30"/>
        <v>-1566.94002000001</v>
      </c>
      <c r="P90" s="27">
        <f t="shared" si="31"/>
        <v>1566.94002000001</v>
      </c>
    </row>
    <row r="91" spans="1:16">
      <c r="A91" s="31">
        <v>38838</v>
      </c>
      <c r="C91" s="6">
        <v>83</v>
      </c>
      <c r="D91" s="29">
        <f t="shared" si="22"/>
        <v>43</v>
      </c>
      <c r="E91" s="29">
        <f t="shared" si="27"/>
        <v>3569</v>
      </c>
      <c r="F91" s="29">
        <f t="shared" si="23"/>
        <v>-4086</v>
      </c>
      <c r="G91" s="34">
        <f>+Inputs!$D$3</f>
        <v>0.37951000000000001</v>
      </c>
      <c r="I91" s="27">
        <f t="shared" si="28"/>
        <v>7655</v>
      </c>
      <c r="K91" s="27">
        <f t="shared" si="24"/>
        <v>43</v>
      </c>
      <c r="L91" s="27">
        <f t="shared" si="29"/>
        <v>3569</v>
      </c>
      <c r="M91" s="27">
        <f t="shared" si="25"/>
        <v>16.318930000000002</v>
      </c>
      <c r="N91" s="27">
        <f t="shared" si="26"/>
        <v>16.318930000000002</v>
      </c>
      <c r="O91" s="27">
        <f t="shared" si="30"/>
        <v>-1550.6210900000101</v>
      </c>
      <c r="P91" s="27">
        <f t="shared" si="31"/>
        <v>1550.6210900000101</v>
      </c>
    </row>
    <row r="92" spans="1:16">
      <c r="A92" s="30">
        <v>38869</v>
      </c>
      <c r="C92" s="6">
        <v>84</v>
      </c>
      <c r="D92" s="29">
        <f t="shared" si="22"/>
        <v>43</v>
      </c>
      <c r="E92" s="29">
        <f t="shared" si="27"/>
        <v>3612</v>
      </c>
      <c r="F92" s="29">
        <f t="shared" si="23"/>
        <v>-4043</v>
      </c>
      <c r="G92" s="34">
        <f>+Inputs!$D$3</f>
        <v>0.37951000000000001</v>
      </c>
      <c r="I92" s="27">
        <f t="shared" si="28"/>
        <v>7655</v>
      </c>
      <c r="K92" s="27">
        <f t="shared" si="24"/>
        <v>43</v>
      </c>
      <c r="L92" s="27">
        <f t="shared" si="29"/>
        <v>3612</v>
      </c>
      <c r="M92" s="27">
        <f t="shared" si="25"/>
        <v>16.318930000000002</v>
      </c>
      <c r="N92" s="27">
        <f t="shared" si="26"/>
        <v>16.318930000000002</v>
      </c>
      <c r="O92" s="27">
        <f t="shared" si="30"/>
        <v>-1534.3021600000102</v>
      </c>
      <c r="P92" s="27">
        <f t="shared" si="31"/>
        <v>1534.3021600000102</v>
      </c>
    </row>
    <row r="93" spans="1:16">
      <c r="A93" s="31">
        <v>38899</v>
      </c>
      <c r="C93" s="6">
        <v>85</v>
      </c>
      <c r="D93" s="29">
        <f t="shared" si="22"/>
        <v>43</v>
      </c>
      <c r="E93" s="29">
        <f t="shared" si="27"/>
        <v>3655</v>
      </c>
      <c r="F93" s="29">
        <f t="shared" si="23"/>
        <v>-4000</v>
      </c>
      <c r="G93" s="34">
        <f>+Inputs!$D$3</f>
        <v>0.37951000000000001</v>
      </c>
      <c r="I93" s="27">
        <f t="shared" si="28"/>
        <v>7655</v>
      </c>
      <c r="K93" s="27">
        <f t="shared" si="24"/>
        <v>43</v>
      </c>
      <c r="L93" s="27">
        <f t="shared" si="29"/>
        <v>3655</v>
      </c>
      <c r="M93" s="27">
        <f t="shared" si="25"/>
        <v>16.318930000000002</v>
      </c>
      <c r="N93" s="27">
        <f t="shared" si="26"/>
        <v>16.318930000000002</v>
      </c>
      <c r="O93" s="27">
        <f t="shared" si="30"/>
        <v>-1517.9832300000103</v>
      </c>
      <c r="P93" s="27">
        <f t="shared" si="31"/>
        <v>1517.9832300000103</v>
      </c>
    </row>
    <row r="94" spans="1:16">
      <c r="A94" s="30">
        <v>38930</v>
      </c>
      <c r="C94" s="6">
        <v>86</v>
      </c>
      <c r="D94" s="29">
        <f t="shared" si="22"/>
        <v>43</v>
      </c>
      <c r="E94" s="29">
        <f t="shared" si="27"/>
        <v>3698</v>
      </c>
      <c r="F94" s="29">
        <f t="shared" si="23"/>
        <v>-3957</v>
      </c>
      <c r="G94" s="34">
        <f>+Inputs!$D$3</f>
        <v>0.37951000000000001</v>
      </c>
      <c r="I94" s="27">
        <f t="shared" si="28"/>
        <v>7655</v>
      </c>
      <c r="K94" s="27">
        <f t="shared" si="24"/>
        <v>43</v>
      </c>
      <c r="L94" s="27">
        <f t="shared" si="29"/>
        <v>3698</v>
      </c>
      <c r="M94" s="27">
        <f t="shared" si="25"/>
        <v>16.318930000000002</v>
      </c>
      <c r="N94" s="27">
        <f t="shared" si="26"/>
        <v>16.318930000000002</v>
      </c>
      <c r="O94" s="27">
        <f t="shared" si="30"/>
        <v>-1501.6643000000104</v>
      </c>
      <c r="P94" s="27">
        <f t="shared" si="31"/>
        <v>1501.6643000000104</v>
      </c>
    </row>
    <row r="95" spans="1:16">
      <c r="A95" s="31">
        <v>38961</v>
      </c>
      <c r="C95" s="6">
        <v>87</v>
      </c>
      <c r="D95" s="29">
        <f t="shared" si="22"/>
        <v>43</v>
      </c>
      <c r="E95" s="29">
        <f t="shared" si="27"/>
        <v>3741</v>
      </c>
      <c r="F95" s="29">
        <f t="shared" si="23"/>
        <v>-3914</v>
      </c>
      <c r="G95" s="34">
        <f>+Inputs!$D$3</f>
        <v>0.37951000000000001</v>
      </c>
      <c r="I95" s="27">
        <f t="shared" si="28"/>
        <v>7655</v>
      </c>
      <c r="K95" s="27">
        <f t="shared" si="24"/>
        <v>43</v>
      </c>
      <c r="L95" s="27">
        <f t="shared" si="29"/>
        <v>3741</v>
      </c>
      <c r="M95" s="27">
        <f t="shared" si="25"/>
        <v>16.318930000000002</v>
      </c>
      <c r="N95" s="27">
        <f t="shared" si="26"/>
        <v>16.318930000000002</v>
      </c>
      <c r="O95" s="27">
        <f t="shared" si="30"/>
        <v>-1485.3453700000105</v>
      </c>
      <c r="P95" s="27">
        <f t="shared" si="31"/>
        <v>1485.3453700000105</v>
      </c>
    </row>
    <row r="96" spans="1:16">
      <c r="A96" s="30">
        <v>38991</v>
      </c>
      <c r="C96" s="6">
        <v>88</v>
      </c>
      <c r="D96" s="29">
        <f t="shared" si="22"/>
        <v>43</v>
      </c>
      <c r="E96" s="29">
        <f t="shared" si="27"/>
        <v>3784</v>
      </c>
      <c r="F96" s="29">
        <f t="shared" si="23"/>
        <v>-3871</v>
      </c>
      <c r="G96" s="34">
        <f>+Inputs!$D$3</f>
        <v>0.37951000000000001</v>
      </c>
      <c r="I96" s="27">
        <f t="shared" si="28"/>
        <v>7655</v>
      </c>
      <c r="K96" s="27">
        <f t="shared" si="24"/>
        <v>43</v>
      </c>
      <c r="L96" s="27">
        <f t="shared" si="29"/>
        <v>3784</v>
      </c>
      <c r="M96" s="27">
        <f t="shared" si="25"/>
        <v>16.318930000000002</v>
      </c>
      <c r="N96" s="27">
        <f t="shared" si="26"/>
        <v>16.318930000000002</v>
      </c>
      <c r="O96" s="27">
        <f t="shared" si="30"/>
        <v>-1469.0264400000106</v>
      </c>
      <c r="P96" s="27">
        <f t="shared" si="31"/>
        <v>1469.0264400000106</v>
      </c>
    </row>
    <row r="97" spans="1:16">
      <c r="A97" s="31">
        <v>39022</v>
      </c>
      <c r="C97" s="6">
        <v>89</v>
      </c>
      <c r="D97" s="29">
        <f t="shared" si="22"/>
        <v>43</v>
      </c>
      <c r="E97" s="29">
        <f t="shared" si="27"/>
        <v>3827</v>
      </c>
      <c r="F97" s="29">
        <f t="shared" si="23"/>
        <v>-3828</v>
      </c>
      <c r="G97" s="34">
        <f>+Inputs!$D$3</f>
        <v>0.37951000000000001</v>
      </c>
      <c r="I97" s="27">
        <f t="shared" si="28"/>
        <v>7655</v>
      </c>
      <c r="K97" s="27">
        <f t="shared" si="24"/>
        <v>43</v>
      </c>
      <c r="L97" s="27">
        <f t="shared" si="29"/>
        <v>3827</v>
      </c>
      <c r="M97" s="27">
        <f t="shared" si="25"/>
        <v>16.318930000000002</v>
      </c>
      <c r="N97" s="27">
        <f t="shared" si="26"/>
        <v>16.318930000000002</v>
      </c>
      <c r="O97" s="27">
        <f t="shared" si="30"/>
        <v>-1452.7075100000106</v>
      </c>
      <c r="P97" s="27">
        <f t="shared" si="31"/>
        <v>1452.7075100000106</v>
      </c>
    </row>
    <row r="98" spans="1:16">
      <c r="A98" s="30">
        <v>39052</v>
      </c>
      <c r="C98" s="6">
        <v>90</v>
      </c>
      <c r="D98" s="29">
        <f t="shared" si="22"/>
        <v>43</v>
      </c>
      <c r="E98" s="29">
        <f t="shared" si="27"/>
        <v>3870</v>
      </c>
      <c r="F98" s="29">
        <f t="shared" si="23"/>
        <v>-3785</v>
      </c>
      <c r="G98" s="34">
        <f>+Inputs!$D$3</f>
        <v>0.37951000000000001</v>
      </c>
      <c r="I98" s="27">
        <f t="shared" si="28"/>
        <v>7655</v>
      </c>
      <c r="K98" s="27">
        <f t="shared" si="24"/>
        <v>43</v>
      </c>
      <c r="L98" s="27">
        <f t="shared" si="29"/>
        <v>3870</v>
      </c>
      <c r="M98" s="27">
        <f t="shared" si="25"/>
        <v>16.318930000000002</v>
      </c>
      <c r="N98" s="27">
        <f t="shared" si="26"/>
        <v>16.318930000000002</v>
      </c>
      <c r="O98" s="27">
        <f t="shared" si="30"/>
        <v>-1436.3885800000107</v>
      </c>
      <c r="P98" s="27">
        <f t="shared" si="31"/>
        <v>1436.3885800000107</v>
      </c>
    </row>
    <row r="99" spans="1:16">
      <c r="A99" s="31">
        <v>39083</v>
      </c>
      <c r="C99" s="6">
        <v>91</v>
      </c>
      <c r="D99" s="29">
        <f t="shared" si="22"/>
        <v>43</v>
      </c>
      <c r="E99" s="29">
        <f t="shared" si="27"/>
        <v>3913</v>
      </c>
      <c r="F99" s="29">
        <f t="shared" si="23"/>
        <v>-3742</v>
      </c>
      <c r="G99" s="34">
        <f>+Inputs!$D$3</f>
        <v>0.37951000000000001</v>
      </c>
      <c r="I99" s="27">
        <f t="shared" si="28"/>
        <v>7655</v>
      </c>
      <c r="K99" s="27">
        <f t="shared" si="24"/>
        <v>43</v>
      </c>
      <c r="L99" s="27">
        <f t="shared" si="29"/>
        <v>3913</v>
      </c>
      <c r="M99" s="27">
        <f t="shared" si="25"/>
        <v>16.318930000000002</v>
      </c>
      <c r="N99" s="27">
        <f t="shared" si="26"/>
        <v>16.318930000000002</v>
      </c>
      <c r="O99" s="27">
        <f t="shared" si="30"/>
        <v>-1420.0696500000108</v>
      </c>
      <c r="P99" s="27">
        <f t="shared" si="31"/>
        <v>1420.0696500000108</v>
      </c>
    </row>
    <row r="100" spans="1:16">
      <c r="A100" s="30">
        <v>39114</v>
      </c>
      <c r="C100" s="6">
        <v>92</v>
      </c>
      <c r="D100" s="29">
        <f t="shared" si="22"/>
        <v>43</v>
      </c>
      <c r="E100" s="29">
        <f t="shared" si="27"/>
        <v>3956</v>
      </c>
      <c r="F100" s="29">
        <f t="shared" si="23"/>
        <v>-3699</v>
      </c>
      <c r="G100" s="34">
        <f>+Inputs!$D$3</f>
        <v>0.37951000000000001</v>
      </c>
      <c r="I100" s="27">
        <f t="shared" si="28"/>
        <v>7655</v>
      </c>
      <c r="K100" s="27">
        <f t="shared" si="24"/>
        <v>43</v>
      </c>
      <c r="L100" s="27">
        <f t="shared" si="29"/>
        <v>3956</v>
      </c>
      <c r="M100" s="27">
        <f t="shared" si="25"/>
        <v>16.318930000000002</v>
      </c>
      <c r="N100" s="27">
        <f t="shared" si="26"/>
        <v>16.318930000000002</v>
      </c>
      <c r="O100" s="27">
        <f t="shared" si="30"/>
        <v>-1403.7507200000109</v>
      </c>
      <c r="P100" s="27">
        <f t="shared" si="31"/>
        <v>1403.7507200000109</v>
      </c>
    </row>
    <row r="101" spans="1:16">
      <c r="A101" s="31">
        <v>39142</v>
      </c>
      <c r="C101" s="6">
        <v>93</v>
      </c>
      <c r="D101" s="29">
        <f t="shared" si="22"/>
        <v>43</v>
      </c>
      <c r="E101" s="29">
        <f t="shared" si="27"/>
        <v>3999</v>
      </c>
      <c r="F101" s="29">
        <f t="shared" si="23"/>
        <v>-3656</v>
      </c>
      <c r="G101" s="34">
        <f>+Inputs!$D$3</f>
        <v>0.37951000000000001</v>
      </c>
      <c r="I101" s="27">
        <f t="shared" si="28"/>
        <v>7655</v>
      </c>
      <c r="K101" s="27">
        <f t="shared" si="24"/>
        <v>43</v>
      </c>
      <c r="L101" s="27">
        <f t="shared" si="29"/>
        <v>3999</v>
      </c>
      <c r="M101" s="27">
        <f t="shared" si="25"/>
        <v>16.318930000000002</v>
      </c>
      <c r="N101" s="27">
        <f t="shared" si="26"/>
        <v>16.318930000000002</v>
      </c>
      <c r="O101" s="27">
        <f t="shared" si="30"/>
        <v>-1387.431790000011</v>
      </c>
      <c r="P101" s="27">
        <f t="shared" si="31"/>
        <v>1387.431790000011</v>
      </c>
    </row>
    <row r="102" spans="1:16">
      <c r="A102" s="30">
        <v>39173</v>
      </c>
      <c r="C102" s="6">
        <v>94</v>
      </c>
      <c r="D102" s="29">
        <f t="shared" si="22"/>
        <v>43</v>
      </c>
      <c r="E102" s="29">
        <f t="shared" si="27"/>
        <v>4042</v>
      </c>
      <c r="F102" s="29">
        <f t="shared" si="23"/>
        <v>-3613</v>
      </c>
      <c r="G102" s="34">
        <f>+Inputs!$D$3</f>
        <v>0.37951000000000001</v>
      </c>
      <c r="I102" s="27">
        <f t="shared" si="28"/>
        <v>7655</v>
      </c>
      <c r="K102" s="27">
        <f t="shared" si="24"/>
        <v>43</v>
      </c>
      <c r="L102" s="27">
        <f t="shared" si="29"/>
        <v>4042</v>
      </c>
      <c r="M102" s="27">
        <f t="shared" si="25"/>
        <v>16.318930000000002</v>
      </c>
      <c r="N102" s="27">
        <f t="shared" si="26"/>
        <v>16.318930000000002</v>
      </c>
      <c r="O102" s="27">
        <f t="shared" si="30"/>
        <v>-1371.1128600000111</v>
      </c>
      <c r="P102" s="27">
        <f t="shared" si="31"/>
        <v>1371.1128600000111</v>
      </c>
    </row>
    <row r="103" spans="1:16">
      <c r="A103" s="31">
        <v>39203</v>
      </c>
      <c r="C103" s="6">
        <v>95</v>
      </c>
      <c r="D103" s="29">
        <f t="shared" si="22"/>
        <v>43</v>
      </c>
      <c r="E103" s="29">
        <f t="shared" si="27"/>
        <v>4085</v>
      </c>
      <c r="F103" s="29">
        <f t="shared" si="23"/>
        <v>-3570</v>
      </c>
      <c r="G103" s="34">
        <f>+Inputs!$D$3</f>
        <v>0.37951000000000001</v>
      </c>
      <c r="I103" s="27">
        <f t="shared" si="28"/>
        <v>7655</v>
      </c>
      <c r="K103" s="27">
        <f t="shared" si="24"/>
        <v>43</v>
      </c>
      <c r="L103" s="27">
        <f t="shared" si="29"/>
        <v>4085</v>
      </c>
      <c r="M103" s="27">
        <f t="shared" si="25"/>
        <v>16.318930000000002</v>
      </c>
      <c r="N103" s="27">
        <f t="shared" si="26"/>
        <v>16.318930000000002</v>
      </c>
      <c r="O103" s="27">
        <f t="shared" si="30"/>
        <v>-1354.7939300000112</v>
      </c>
      <c r="P103" s="27">
        <f t="shared" si="31"/>
        <v>1354.7939300000112</v>
      </c>
    </row>
    <row r="104" spans="1:16">
      <c r="A104" s="30">
        <v>39234</v>
      </c>
      <c r="C104" s="6">
        <v>96</v>
      </c>
      <c r="D104" s="29">
        <f t="shared" si="22"/>
        <v>43</v>
      </c>
      <c r="E104" s="29">
        <f t="shared" si="27"/>
        <v>4128</v>
      </c>
      <c r="F104" s="29">
        <f t="shared" si="23"/>
        <v>-3527</v>
      </c>
      <c r="G104" s="34">
        <f>+Inputs!$D$3</f>
        <v>0.37951000000000001</v>
      </c>
      <c r="I104" s="27">
        <f t="shared" si="28"/>
        <v>7655</v>
      </c>
      <c r="K104" s="27">
        <f t="shared" si="24"/>
        <v>43</v>
      </c>
      <c r="L104" s="27">
        <f t="shared" si="29"/>
        <v>4128</v>
      </c>
      <c r="M104" s="27">
        <f t="shared" si="25"/>
        <v>16.318930000000002</v>
      </c>
      <c r="N104" s="27">
        <f t="shared" si="26"/>
        <v>16.318930000000002</v>
      </c>
      <c r="O104" s="27">
        <f t="shared" si="30"/>
        <v>-1338.4750000000113</v>
      </c>
      <c r="P104" s="27">
        <f t="shared" si="31"/>
        <v>1338.4750000000113</v>
      </c>
    </row>
    <row r="105" spans="1:16">
      <c r="A105" s="31">
        <v>39264</v>
      </c>
      <c r="C105" s="6">
        <v>97</v>
      </c>
      <c r="D105" s="29">
        <f t="shared" ref="D105:D134" si="32">ROUND(-(+$B$9/180)*1,0)</f>
        <v>43</v>
      </c>
      <c r="E105" s="29">
        <f t="shared" si="27"/>
        <v>4171</v>
      </c>
      <c r="F105" s="29">
        <f t="shared" ref="F105:F136" si="33">$B$9+E105</f>
        <v>-3484</v>
      </c>
      <c r="G105" s="34">
        <f>+Inputs!$D$3</f>
        <v>0.37951000000000001</v>
      </c>
      <c r="I105" s="27">
        <f t="shared" si="28"/>
        <v>7655</v>
      </c>
      <c r="K105" s="27">
        <f t="shared" ref="K105:K136" si="34">D105</f>
        <v>43</v>
      </c>
      <c r="L105" s="27">
        <f t="shared" si="29"/>
        <v>4171</v>
      </c>
      <c r="M105" s="27">
        <f t="shared" ref="M105:M136" si="35">K105*G105</f>
        <v>16.318930000000002</v>
      </c>
      <c r="N105" s="27">
        <f t="shared" ref="N105:N136" si="36">M105-J105</f>
        <v>16.318930000000002</v>
      </c>
      <c r="O105" s="27">
        <f t="shared" si="30"/>
        <v>-1322.1560700000114</v>
      </c>
      <c r="P105" s="27">
        <f t="shared" si="31"/>
        <v>1322.1560700000114</v>
      </c>
    </row>
    <row r="106" spans="1:16">
      <c r="A106" s="30">
        <v>39295</v>
      </c>
      <c r="C106" s="6">
        <v>98</v>
      </c>
      <c r="D106" s="29">
        <f t="shared" si="32"/>
        <v>43</v>
      </c>
      <c r="E106" s="29">
        <f t="shared" ref="E106:E137" si="37">+E105+D106</f>
        <v>4214</v>
      </c>
      <c r="F106" s="29">
        <f t="shared" si="33"/>
        <v>-3441</v>
      </c>
      <c r="G106" s="34">
        <f>+Inputs!$D$3</f>
        <v>0.37951000000000001</v>
      </c>
      <c r="I106" s="27">
        <f t="shared" ref="I106:I137" si="38">+I105+H106</f>
        <v>7655</v>
      </c>
      <c r="K106" s="27">
        <f t="shared" si="34"/>
        <v>43</v>
      </c>
      <c r="L106" s="27">
        <f t="shared" ref="L106:L137" si="39">+L105+K106</f>
        <v>4214</v>
      </c>
      <c r="M106" s="27">
        <f t="shared" si="35"/>
        <v>16.318930000000002</v>
      </c>
      <c r="N106" s="27">
        <f t="shared" si="36"/>
        <v>16.318930000000002</v>
      </c>
      <c r="O106" s="27">
        <f t="shared" ref="O106:O137" si="40">+O105+N106</f>
        <v>-1305.8371400000115</v>
      </c>
      <c r="P106" s="27">
        <f t="shared" ref="P106:P137" si="41">P105-N106</f>
        <v>1305.8371400000115</v>
      </c>
    </row>
    <row r="107" spans="1:16">
      <c r="A107" s="31">
        <v>39326</v>
      </c>
      <c r="C107" s="6">
        <v>99</v>
      </c>
      <c r="D107" s="29">
        <f t="shared" si="32"/>
        <v>43</v>
      </c>
      <c r="E107" s="29">
        <f t="shared" si="37"/>
        <v>4257</v>
      </c>
      <c r="F107" s="29">
        <f t="shared" si="33"/>
        <v>-3398</v>
      </c>
      <c r="G107" s="34">
        <f>+Inputs!$D$3</f>
        <v>0.37951000000000001</v>
      </c>
      <c r="I107" s="27">
        <f t="shared" si="38"/>
        <v>7655</v>
      </c>
      <c r="K107" s="27">
        <f t="shared" si="34"/>
        <v>43</v>
      </c>
      <c r="L107" s="27">
        <f t="shared" si="39"/>
        <v>4257</v>
      </c>
      <c r="M107" s="27">
        <f t="shared" si="35"/>
        <v>16.318930000000002</v>
      </c>
      <c r="N107" s="27">
        <f t="shared" si="36"/>
        <v>16.318930000000002</v>
      </c>
      <c r="O107" s="27">
        <f t="shared" si="40"/>
        <v>-1289.5182100000115</v>
      </c>
      <c r="P107" s="27">
        <f t="shared" si="41"/>
        <v>1289.5182100000115</v>
      </c>
    </row>
    <row r="108" spans="1:16">
      <c r="A108" s="30">
        <v>39356</v>
      </c>
      <c r="C108" s="6">
        <v>100</v>
      </c>
      <c r="D108" s="29">
        <f t="shared" si="32"/>
        <v>43</v>
      </c>
      <c r="E108" s="29">
        <f t="shared" si="37"/>
        <v>4300</v>
      </c>
      <c r="F108" s="29">
        <f t="shared" si="33"/>
        <v>-3355</v>
      </c>
      <c r="G108" s="34">
        <f>+Inputs!$D$3</f>
        <v>0.37951000000000001</v>
      </c>
      <c r="I108" s="27">
        <f t="shared" si="38"/>
        <v>7655</v>
      </c>
      <c r="K108" s="27">
        <f t="shared" si="34"/>
        <v>43</v>
      </c>
      <c r="L108" s="27">
        <f t="shared" si="39"/>
        <v>4300</v>
      </c>
      <c r="M108" s="27">
        <f t="shared" si="35"/>
        <v>16.318930000000002</v>
      </c>
      <c r="N108" s="27">
        <f t="shared" si="36"/>
        <v>16.318930000000002</v>
      </c>
      <c r="O108" s="27">
        <f t="shared" si="40"/>
        <v>-1273.1992800000116</v>
      </c>
      <c r="P108" s="27">
        <f t="shared" si="41"/>
        <v>1273.1992800000116</v>
      </c>
    </row>
    <row r="109" spans="1:16">
      <c r="A109" s="31">
        <v>39387</v>
      </c>
      <c r="C109" s="6">
        <v>101</v>
      </c>
      <c r="D109" s="29">
        <f t="shared" si="32"/>
        <v>43</v>
      </c>
      <c r="E109" s="29">
        <f t="shared" si="37"/>
        <v>4343</v>
      </c>
      <c r="F109" s="29">
        <f t="shared" si="33"/>
        <v>-3312</v>
      </c>
      <c r="G109" s="34">
        <f>+Inputs!$D$3</f>
        <v>0.37951000000000001</v>
      </c>
      <c r="I109" s="27">
        <f t="shared" si="38"/>
        <v>7655</v>
      </c>
      <c r="K109" s="27">
        <f t="shared" si="34"/>
        <v>43</v>
      </c>
      <c r="L109" s="27">
        <f t="shared" si="39"/>
        <v>4343</v>
      </c>
      <c r="M109" s="27">
        <f t="shared" si="35"/>
        <v>16.318930000000002</v>
      </c>
      <c r="N109" s="27">
        <f t="shared" si="36"/>
        <v>16.318930000000002</v>
      </c>
      <c r="O109" s="27">
        <f t="shared" si="40"/>
        <v>-1256.8803500000117</v>
      </c>
      <c r="P109" s="27">
        <f t="shared" si="41"/>
        <v>1256.8803500000117</v>
      </c>
    </row>
    <row r="110" spans="1:16">
      <c r="A110" s="30">
        <v>39417</v>
      </c>
      <c r="C110" s="6">
        <v>102</v>
      </c>
      <c r="D110" s="29">
        <f t="shared" si="32"/>
        <v>43</v>
      </c>
      <c r="E110" s="29">
        <f t="shared" si="37"/>
        <v>4386</v>
      </c>
      <c r="F110" s="29">
        <f t="shared" si="33"/>
        <v>-3269</v>
      </c>
      <c r="G110" s="34">
        <f>+Inputs!$D$3</f>
        <v>0.37951000000000001</v>
      </c>
      <c r="I110" s="27">
        <f t="shared" si="38"/>
        <v>7655</v>
      </c>
      <c r="K110" s="27">
        <f t="shared" si="34"/>
        <v>43</v>
      </c>
      <c r="L110" s="27">
        <f t="shared" si="39"/>
        <v>4386</v>
      </c>
      <c r="M110" s="27">
        <f t="shared" si="35"/>
        <v>16.318930000000002</v>
      </c>
      <c r="N110" s="27">
        <f t="shared" si="36"/>
        <v>16.318930000000002</v>
      </c>
      <c r="O110" s="27">
        <f t="shared" si="40"/>
        <v>-1240.5614200000118</v>
      </c>
      <c r="P110" s="27">
        <f t="shared" si="41"/>
        <v>1240.5614200000118</v>
      </c>
    </row>
    <row r="111" spans="1:16">
      <c r="A111" s="31">
        <v>39448</v>
      </c>
      <c r="C111" s="6">
        <v>103</v>
      </c>
      <c r="D111" s="29">
        <f t="shared" si="32"/>
        <v>43</v>
      </c>
      <c r="E111" s="29">
        <f t="shared" si="37"/>
        <v>4429</v>
      </c>
      <c r="F111" s="29">
        <f t="shared" si="33"/>
        <v>-3226</v>
      </c>
      <c r="G111" s="34">
        <f>+Inputs!$D$3</f>
        <v>0.37951000000000001</v>
      </c>
      <c r="I111" s="27">
        <f t="shared" si="38"/>
        <v>7655</v>
      </c>
      <c r="K111" s="27">
        <f t="shared" si="34"/>
        <v>43</v>
      </c>
      <c r="L111" s="27">
        <f t="shared" si="39"/>
        <v>4429</v>
      </c>
      <c r="M111" s="27">
        <f t="shared" si="35"/>
        <v>16.318930000000002</v>
      </c>
      <c r="N111" s="27">
        <f t="shared" si="36"/>
        <v>16.318930000000002</v>
      </c>
      <c r="O111" s="27">
        <f t="shared" si="40"/>
        <v>-1224.2424900000119</v>
      </c>
      <c r="P111" s="27">
        <f t="shared" si="41"/>
        <v>1224.2424900000119</v>
      </c>
    </row>
    <row r="112" spans="1:16">
      <c r="A112" s="30">
        <v>39479</v>
      </c>
      <c r="C112" s="6">
        <v>104</v>
      </c>
      <c r="D112" s="29">
        <f t="shared" si="32"/>
        <v>43</v>
      </c>
      <c r="E112" s="29">
        <f t="shared" si="37"/>
        <v>4472</v>
      </c>
      <c r="F112" s="29">
        <f t="shared" si="33"/>
        <v>-3183</v>
      </c>
      <c r="G112" s="34">
        <f>+Inputs!$D$3</f>
        <v>0.37951000000000001</v>
      </c>
      <c r="I112" s="27">
        <f t="shared" si="38"/>
        <v>7655</v>
      </c>
      <c r="K112" s="27">
        <f t="shared" si="34"/>
        <v>43</v>
      </c>
      <c r="L112" s="27">
        <f t="shared" si="39"/>
        <v>4472</v>
      </c>
      <c r="M112" s="27">
        <f t="shared" si="35"/>
        <v>16.318930000000002</v>
      </c>
      <c r="N112" s="27">
        <f t="shared" si="36"/>
        <v>16.318930000000002</v>
      </c>
      <c r="O112" s="27">
        <f t="shared" si="40"/>
        <v>-1207.923560000012</v>
      </c>
      <c r="P112" s="27">
        <f t="shared" si="41"/>
        <v>1207.923560000012</v>
      </c>
    </row>
    <row r="113" spans="1:16">
      <c r="A113" s="31">
        <v>39508</v>
      </c>
      <c r="C113" s="6">
        <v>105</v>
      </c>
      <c r="D113" s="29">
        <f t="shared" si="32"/>
        <v>43</v>
      </c>
      <c r="E113" s="29">
        <f t="shared" si="37"/>
        <v>4515</v>
      </c>
      <c r="F113" s="29">
        <f t="shared" si="33"/>
        <v>-3140</v>
      </c>
      <c r="G113" s="34">
        <f>+Inputs!$D$3</f>
        <v>0.37951000000000001</v>
      </c>
      <c r="I113" s="27">
        <f t="shared" si="38"/>
        <v>7655</v>
      </c>
      <c r="K113" s="27">
        <f t="shared" si="34"/>
        <v>43</v>
      </c>
      <c r="L113" s="27">
        <f t="shared" si="39"/>
        <v>4515</v>
      </c>
      <c r="M113" s="27">
        <f t="shared" si="35"/>
        <v>16.318930000000002</v>
      </c>
      <c r="N113" s="27">
        <f t="shared" si="36"/>
        <v>16.318930000000002</v>
      </c>
      <c r="O113" s="27">
        <f t="shared" si="40"/>
        <v>-1191.6046300000121</v>
      </c>
      <c r="P113" s="27">
        <f t="shared" si="41"/>
        <v>1191.6046300000121</v>
      </c>
    </row>
    <row r="114" spans="1:16">
      <c r="A114" s="30">
        <v>39539</v>
      </c>
      <c r="C114" s="6">
        <v>106</v>
      </c>
      <c r="D114" s="29">
        <f t="shared" si="32"/>
        <v>43</v>
      </c>
      <c r="E114" s="29">
        <f t="shared" si="37"/>
        <v>4558</v>
      </c>
      <c r="F114" s="29">
        <f t="shared" si="33"/>
        <v>-3097</v>
      </c>
      <c r="G114" s="34">
        <f>+Inputs!$D$3</f>
        <v>0.37951000000000001</v>
      </c>
      <c r="I114" s="27">
        <f t="shared" si="38"/>
        <v>7655</v>
      </c>
      <c r="K114" s="27">
        <f t="shared" si="34"/>
        <v>43</v>
      </c>
      <c r="L114" s="27">
        <f t="shared" si="39"/>
        <v>4558</v>
      </c>
      <c r="M114" s="27">
        <f t="shared" si="35"/>
        <v>16.318930000000002</v>
      </c>
      <c r="N114" s="27">
        <f t="shared" si="36"/>
        <v>16.318930000000002</v>
      </c>
      <c r="O114" s="27">
        <f t="shared" si="40"/>
        <v>-1175.2857000000122</v>
      </c>
      <c r="P114" s="27">
        <f t="shared" si="41"/>
        <v>1175.2857000000122</v>
      </c>
    </row>
    <row r="115" spans="1:16">
      <c r="A115" s="31">
        <v>39569</v>
      </c>
      <c r="C115" s="6">
        <v>107</v>
      </c>
      <c r="D115" s="29">
        <f t="shared" si="32"/>
        <v>43</v>
      </c>
      <c r="E115" s="29">
        <f t="shared" si="37"/>
        <v>4601</v>
      </c>
      <c r="F115" s="29">
        <f t="shared" si="33"/>
        <v>-3054</v>
      </c>
      <c r="G115" s="34">
        <f>+Inputs!$D$3</f>
        <v>0.37951000000000001</v>
      </c>
      <c r="I115" s="27">
        <f t="shared" si="38"/>
        <v>7655</v>
      </c>
      <c r="K115" s="27">
        <f t="shared" si="34"/>
        <v>43</v>
      </c>
      <c r="L115" s="27">
        <f t="shared" si="39"/>
        <v>4601</v>
      </c>
      <c r="M115" s="27">
        <f t="shared" si="35"/>
        <v>16.318930000000002</v>
      </c>
      <c r="N115" s="27">
        <f t="shared" si="36"/>
        <v>16.318930000000002</v>
      </c>
      <c r="O115" s="27">
        <f t="shared" si="40"/>
        <v>-1158.9667700000123</v>
      </c>
      <c r="P115" s="27">
        <f t="shared" si="41"/>
        <v>1158.9667700000123</v>
      </c>
    </row>
    <row r="116" spans="1:16">
      <c r="A116" s="30">
        <v>39600</v>
      </c>
      <c r="C116" s="6">
        <v>108</v>
      </c>
      <c r="D116" s="29">
        <f t="shared" si="32"/>
        <v>43</v>
      </c>
      <c r="E116" s="29">
        <f t="shared" si="37"/>
        <v>4644</v>
      </c>
      <c r="F116" s="29">
        <f t="shared" si="33"/>
        <v>-3011</v>
      </c>
      <c r="G116" s="34">
        <f>+Inputs!$D$3</f>
        <v>0.37951000000000001</v>
      </c>
      <c r="I116" s="27">
        <f t="shared" si="38"/>
        <v>7655</v>
      </c>
      <c r="K116" s="27">
        <f t="shared" si="34"/>
        <v>43</v>
      </c>
      <c r="L116" s="27">
        <f t="shared" si="39"/>
        <v>4644</v>
      </c>
      <c r="M116" s="27">
        <f t="shared" si="35"/>
        <v>16.318930000000002</v>
      </c>
      <c r="N116" s="27">
        <f t="shared" si="36"/>
        <v>16.318930000000002</v>
      </c>
      <c r="O116" s="27">
        <f t="shared" si="40"/>
        <v>-1142.6478400000124</v>
      </c>
      <c r="P116" s="27">
        <f t="shared" si="41"/>
        <v>1142.6478400000124</v>
      </c>
    </row>
    <row r="117" spans="1:16">
      <c r="A117" s="31">
        <v>39630</v>
      </c>
      <c r="C117" s="6">
        <v>109</v>
      </c>
      <c r="D117" s="29">
        <f t="shared" si="32"/>
        <v>43</v>
      </c>
      <c r="E117" s="29">
        <f t="shared" si="37"/>
        <v>4687</v>
      </c>
      <c r="F117" s="29">
        <f t="shared" si="33"/>
        <v>-2968</v>
      </c>
      <c r="G117" s="34">
        <f>+Inputs!$D$3</f>
        <v>0.37951000000000001</v>
      </c>
      <c r="I117" s="27">
        <f t="shared" si="38"/>
        <v>7655</v>
      </c>
      <c r="K117" s="27">
        <f t="shared" si="34"/>
        <v>43</v>
      </c>
      <c r="L117" s="27">
        <f t="shared" si="39"/>
        <v>4687</v>
      </c>
      <c r="M117" s="27">
        <f t="shared" si="35"/>
        <v>16.318930000000002</v>
      </c>
      <c r="N117" s="27">
        <f t="shared" si="36"/>
        <v>16.318930000000002</v>
      </c>
      <c r="O117" s="27">
        <f t="shared" si="40"/>
        <v>-1126.3289100000125</v>
      </c>
      <c r="P117" s="27">
        <f t="shared" si="41"/>
        <v>1126.3289100000125</v>
      </c>
    </row>
    <row r="118" spans="1:16">
      <c r="A118" s="30">
        <v>39661</v>
      </c>
      <c r="C118" s="6">
        <v>110</v>
      </c>
      <c r="D118" s="29">
        <f t="shared" si="32"/>
        <v>43</v>
      </c>
      <c r="E118" s="29">
        <f t="shared" si="37"/>
        <v>4730</v>
      </c>
      <c r="F118" s="29">
        <f t="shared" si="33"/>
        <v>-2925</v>
      </c>
      <c r="G118" s="34">
        <f>+Inputs!$D$3</f>
        <v>0.37951000000000001</v>
      </c>
      <c r="I118" s="27">
        <f t="shared" si="38"/>
        <v>7655</v>
      </c>
      <c r="K118" s="27">
        <f t="shared" si="34"/>
        <v>43</v>
      </c>
      <c r="L118" s="27">
        <f t="shared" si="39"/>
        <v>4730</v>
      </c>
      <c r="M118" s="27">
        <f t="shared" si="35"/>
        <v>16.318930000000002</v>
      </c>
      <c r="N118" s="27">
        <f t="shared" si="36"/>
        <v>16.318930000000002</v>
      </c>
      <c r="O118" s="27">
        <f t="shared" si="40"/>
        <v>-1110.0099800000125</v>
      </c>
      <c r="P118" s="27">
        <f t="shared" si="41"/>
        <v>1110.0099800000125</v>
      </c>
    </row>
    <row r="119" spans="1:16">
      <c r="A119" s="31">
        <v>39692</v>
      </c>
      <c r="C119" s="6">
        <v>111</v>
      </c>
      <c r="D119" s="29">
        <f t="shared" si="32"/>
        <v>43</v>
      </c>
      <c r="E119" s="29">
        <f t="shared" si="37"/>
        <v>4773</v>
      </c>
      <c r="F119" s="29">
        <f t="shared" si="33"/>
        <v>-2882</v>
      </c>
      <c r="G119" s="34">
        <f>+Inputs!$D$3</f>
        <v>0.37951000000000001</v>
      </c>
      <c r="I119" s="27">
        <f t="shared" si="38"/>
        <v>7655</v>
      </c>
      <c r="K119" s="27">
        <f t="shared" si="34"/>
        <v>43</v>
      </c>
      <c r="L119" s="27">
        <f t="shared" si="39"/>
        <v>4773</v>
      </c>
      <c r="M119" s="27">
        <f t="shared" si="35"/>
        <v>16.318930000000002</v>
      </c>
      <c r="N119" s="27">
        <f t="shared" si="36"/>
        <v>16.318930000000002</v>
      </c>
      <c r="O119" s="27">
        <f t="shared" si="40"/>
        <v>-1093.6910500000126</v>
      </c>
      <c r="P119" s="27">
        <f t="shared" si="41"/>
        <v>1093.6910500000126</v>
      </c>
    </row>
    <row r="120" spans="1:16">
      <c r="A120" s="30">
        <v>39722</v>
      </c>
      <c r="C120" s="6">
        <v>112</v>
      </c>
      <c r="D120" s="29">
        <f t="shared" si="32"/>
        <v>43</v>
      </c>
      <c r="E120" s="29">
        <f t="shared" si="37"/>
        <v>4816</v>
      </c>
      <c r="F120" s="29">
        <f t="shared" si="33"/>
        <v>-2839</v>
      </c>
      <c r="G120" s="34">
        <f>+Inputs!$D$3</f>
        <v>0.37951000000000001</v>
      </c>
      <c r="I120" s="27">
        <f t="shared" si="38"/>
        <v>7655</v>
      </c>
      <c r="K120" s="27">
        <f t="shared" si="34"/>
        <v>43</v>
      </c>
      <c r="L120" s="27">
        <f t="shared" si="39"/>
        <v>4816</v>
      </c>
      <c r="M120" s="27">
        <f t="shared" si="35"/>
        <v>16.318930000000002</v>
      </c>
      <c r="N120" s="27">
        <f t="shared" si="36"/>
        <v>16.318930000000002</v>
      </c>
      <c r="O120" s="27">
        <f t="shared" si="40"/>
        <v>-1077.3721200000127</v>
      </c>
      <c r="P120" s="27">
        <f t="shared" si="41"/>
        <v>1077.3721200000127</v>
      </c>
    </row>
    <row r="121" spans="1:16">
      <c r="A121" s="31">
        <v>39753</v>
      </c>
      <c r="C121" s="6">
        <v>113</v>
      </c>
      <c r="D121" s="29">
        <f t="shared" si="32"/>
        <v>43</v>
      </c>
      <c r="E121" s="29">
        <f t="shared" si="37"/>
        <v>4859</v>
      </c>
      <c r="F121" s="29">
        <f t="shared" si="33"/>
        <v>-2796</v>
      </c>
      <c r="G121" s="34">
        <f>+Inputs!$D$3</f>
        <v>0.37951000000000001</v>
      </c>
      <c r="I121" s="27">
        <f t="shared" si="38"/>
        <v>7655</v>
      </c>
      <c r="K121" s="27">
        <f t="shared" si="34"/>
        <v>43</v>
      </c>
      <c r="L121" s="27">
        <f t="shared" si="39"/>
        <v>4859</v>
      </c>
      <c r="M121" s="27">
        <f t="shared" si="35"/>
        <v>16.318930000000002</v>
      </c>
      <c r="N121" s="27">
        <f t="shared" si="36"/>
        <v>16.318930000000002</v>
      </c>
      <c r="O121" s="27">
        <f t="shared" si="40"/>
        <v>-1061.0531900000128</v>
      </c>
      <c r="P121" s="27">
        <f t="shared" si="41"/>
        <v>1061.0531900000128</v>
      </c>
    </row>
    <row r="122" spans="1:16">
      <c r="A122" s="30">
        <v>39783</v>
      </c>
      <c r="C122" s="6">
        <v>114</v>
      </c>
      <c r="D122" s="29">
        <f t="shared" si="32"/>
        <v>43</v>
      </c>
      <c r="E122" s="29">
        <f t="shared" si="37"/>
        <v>4902</v>
      </c>
      <c r="F122" s="29">
        <f t="shared" si="33"/>
        <v>-2753</v>
      </c>
      <c r="G122" s="34">
        <f>+Inputs!$D$3</f>
        <v>0.37951000000000001</v>
      </c>
      <c r="I122" s="27">
        <f t="shared" si="38"/>
        <v>7655</v>
      </c>
      <c r="K122" s="27">
        <f t="shared" si="34"/>
        <v>43</v>
      </c>
      <c r="L122" s="27">
        <f t="shared" si="39"/>
        <v>4902</v>
      </c>
      <c r="M122" s="27">
        <f t="shared" si="35"/>
        <v>16.318930000000002</v>
      </c>
      <c r="N122" s="27">
        <f t="shared" si="36"/>
        <v>16.318930000000002</v>
      </c>
      <c r="O122" s="27">
        <f t="shared" si="40"/>
        <v>-1044.7342600000129</v>
      </c>
      <c r="P122" s="27">
        <f t="shared" si="41"/>
        <v>1044.7342600000129</v>
      </c>
    </row>
    <row r="123" spans="1:16">
      <c r="A123" s="31">
        <v>39814</v>
      </c>
      <c r="C123" s="6">
        <v>115</v>
      </c>
      <c r="D123" s="29">
        <f t="shared" si="32"/>
        <v>43</v>
      </c>
      <c r="E123" s="29">
        <f t="shared" si="37"/>
        <v>4945</v>
      </c>
      <c r="F123" s="29">
        <f t="shared" si="33"/>
        <v>-2710</v>
      </c>
      <c r="G123" s="34">
        <f>+Inputs!$D$3</f>
        <v>0.37951000000000001</v>
      </c>
      <c r="I123" s="27">
        <f t="shared" si="38"/>
        <v>7655</v>
      </c>
      <c r="K123" s="27">
        <f t="shared" si="34"/>
        <v>43</v>
      </c>
      <c r="L123" s="27">
        <f t="shared" si="39"/>
        <v>4945</v>
      </c>
      <c r="M123" s="27">
        <f t="shared" si="35"/>
        <v>16.318930000000002</v>
      </c>
      <c r="N123" s="27">
        <f t="shared" si="36"/>
        <v>16.318930000000002</v>
      </c>
      <c r="O123" s="27">
        <f t="shared" si="40"/>
        <v>-1028.415330000013</v>
      </c>
      <c r="P123" s="27">
        <f t="shared" si="41"/>
        <v>1028.415330000013</v>
      </c>
    </row>
    <row r="124" spans="1:16">
      <c r="A124" s="30">
        <v>39845</v>
      </c>
      <c r="C124" s="6">
        <v>116</v>
      </c>
      <c r="D124" s="29">
        <f t="shared" si="32"/>
        <v>43</v>
      </c>
      <c r="E124" s="29">
        <f t="shared" si="37"/>
        <v>4988</v>
      </c>
      <c r="F124" s="29">
        <f t="shared" si="33"/>
        <v>-2667</v>
      </c>
      <c r="G124" s="34">
        <f>+Inputs!$D$3</f>
        <v>0.37951000000000001</v>
      </c>
      <c r="I124" s="27">
        <f t="shared" si="38"/>
        <v>7655</v>
      </c>
      <c r="K124" s="27">
        <f t="shared" si="34"/>
        <v>43</v>
      </c>
      <c r="L124" s="27">
        <f t="shared" si="39"/>
        <v>4988</v>
      </c>
      <c r="M124" s="27">
        <f t="shared" si="35"/>
        <v>16.318930000000002</v>
      </c>
      <c r="N124" s="27">
        <f t="shared" si="36"/>
        <v>16.318930000000002</v>
      </c>
      <c r="O124" s="27">
        <f t="shared" si="40"/>
        <v>-1012.096400000013</v>
      </c>
      <c r="P124" s="27">
        <f t="shared" si="41"/>
        <v>1012.096400000013</v>
      </c>
    </row>
    <row r="125" spans="1:16">
      <c r="A125" s="31">
        <v>39873</v>
      </c>
      <c r="C125" s="6">
        <v>117</v>
      </c>
      <c r="D125" s="29">
        <f t="shared" si="32"/>
        <v>43</v>
      </c>
      <c r="E125" s="29">
        <f t="shared" si="37"/>
        <v>5031</v>
      </c>
      <c r="F125" s="29">
        <f t="shared" si="33"/>
        <v>-2624</v>
      </c>
      <c r="G125" s="34">
        <f>+Inputs!$D$3</f>
        <v>0.37951000000000001</v>
      </c>
      <c r="I125" s="27">
        <f t="shared" si="38"/>
        <v>7655</v>
      </c>
      <c r="K125" s="27">
        <f t="shared" si="34"/>
        <v>43</v>
      </c>
      <c r="L125" s="27">
        <f t="shared" si="39"/>
        <v>5031</v>
      </c>
      <c r="M125" s="27">
        <f t="shared" si="35"/>
        <v>16.318930000000002</v>
      </c>
      <c r="N125" s="27">
        <f t="shared" si="36"/>
        <v>16.318930000000002</v>
      </c>
      <c r="O125" s="27">
        <f t="shared" si="40"/>
        <v>-995.77747000001295</v>
      </c>
      <c r="P125" s="27">
        <f t="shared" si="41"/>
        <v>995.77747000001295</v>
      </c>
    </row>
    <row r="126" spans="1:16">
      <c r="A126" s="30">
        <v>39904</v>
      </c>
      <c r="C126" s="6">
        <v>118</v>
      </c>
      <c r="D126" s="29">
        <f t="shared" si="32"/>
        <v>43</v>
      </c>
      <c r="E126" s="29">
        <f t="shared" si="37"/>
        <v>5074</v>
      </c>
      <c r="F126" s="29">
        <f t="shared" si="33"/>
        <v>-2581</v>
      </c>
      <c r="G126" s="34">
        <f>+Inputs!$D$3</f>
        <v>0.37951000000000001</v>
      </c>
      <c r="I126" s="27">
        <f t="shared" si="38"/>
        <v>7655</v>
      </c>
      <c r="K126" s="27">
        <f t="shared" si="34"/>
        <v>43</v>
      </c>
      <c r="L126" s="27">
        <f t="shared" si="39"/>
        <v>5074</v>
      </c>
      <c r="M126" s="27">
        <f t="shared" si="35"/>
        <v>16.318930000000002</v>
      </c>
      <c r="N126" s="27">
        <f t="shared" si="36"/>
        <v>16.318930000000002</v>
      </c>
      <c r="O126" s="27">
        <f t="shared" si="40"/>
        <v>-979.45854000001293</v>
      </c>
      <c r="P126" s="27">
        <f t="shared" si="41"/>
        <v>979.45854000001293</v>
      </c>
    </row>
    <row r="127" spans="1:16">
      <c r="A127" s="31">
        <v>39934</v>
      </c>
      <c r="C127" s="6">
        <v>119</v>
      </c>
      <c r="D127" s="29">
        <f t="shared" si="32"/>
        <v>43</v>
      </c>
      <c r="E127" s="29">
        <f t="shared" si="37"/>
        <v>5117</v>
      </c>
      <c r="F127" s="29">
        <f t="shared" si="33"/>
        <v>-2538</v>
      </c>
      <c r="G127" s="34">
        <f>+Inputs!$D$3</f>
        <v>0.37951000000000001</v>
      </c>
      <c r="I127" s="27">
        <f t="shared" si="38"/>
        <v>7655</v>
      </c>
      <c r="K127" s="27">
        <f t="shared" si="34"/>
        <v>43</v>
      </c>
      <c r="L127" s="27">
        <f t="shared" si="39"/>
        <v>5117</v>
      </c>
      <c r="M127" s="27">
        <f t="shared" si="35"/>
        <v>16.318930000000002</v>
      </c>
      <c r="N127" s="27">
        <f t="shared" si="36"/>
        <v>16.318930000000002</v>
      </c>
      <c r="O127" s="27">
        <f t="shared" si="40"/>
        <v>-963.13961000001291</v>
      </c>
      <c r="P127" s="27">
        <f t="shared" si="41"/>
        <v>963.13961000001291</v>
      </c>
    </row>
    <row r="128" spans="1:16">
      <c r="A128" s="30">
        <v>39965</v>
      </c>
      <c r="C128" s="6">
        <v>120</v>
      </c>
      <c r="D128" s="29">
        <f t="shared" si="32"/>
        <v>43</v>
      </c>
      <c r="E128" s="29">
        <f t="shared" si="37"/>
        <v>5160</v>
      </c>
      <c r="F128" s="29">
        <f t="shared" si="33"/>
        <v>-2495</v>
      </c>
      <c r="G128" s="34">
        <f>+Inputs!$D$3</f>
        <v>0.37951000000000001</v>
      </c>
      <c r="I128" s="27">
        <f t="shared" si="38"/>
        <v>7655</v>
      </c>
      <c r="K128" s="27">
        <f t="shared" si="34"/>
        <v>43</v>
      </c>
      <c r="L128" s="27">
        <f t="shared" si="39"/>
        <v>5160</v>
      </c>
      <c r="M128" s="27">
        <f t="shared" si="35"/>
        <v>16.318930000000002</v>
      </c>
      <c r="N128" s="27">
        <f t="shared" si="36"/>
        <v>16.318930000000002</v>
      </c>
      <c r="O128" s="27">
        <f t="shared" si="40"/>
        <v>-946.82068000001289</v>
      </c>
      <c r="P128" s="27">
        <f t="shared" si="41"/>
        <v>946.82068000001289</v>
      </c>
    </row>
    <row r="129" spans="1:19">
      <c r="A129" s="31">
        <v>39995</v>
      </c>
      <c r="C129" s="6">
        <v>121</v>
      </c>
      <c r="D129" s="29">
        <f t="shared" si="32"/>
        <v>43</v>
      </c>
      <c r="E129" s="29">
        <f t="shared" si="37"/>
        <v>5203</v>
      </c>
      <c r="F129" s="29">
        <f t="shared" si="33"/>
        <v>-2452</v>
      </c>
      <c r="G129" s="34">
        <f>+Inputs!$D$3</f>
        <v>0.37951000000000001</v>
      </c>
      <c r="I129" s="27">
        <f t="shared" si="38"/>
        <v>7655</v>
      </c>
      <c r="K129" s="27">
        <f t="shared" si="34"/>
        <v>43</v>
      </c>
      <c r="L129" s="27">
        <f t="shared" si="39"/>
        <v>5203</v>
      </c>
      <c r="M129" s="27">
        <f t="shared" si="35"/>
        <v>16.318930000000002</v>
      </c>
      <c r="N129" s="27">
        <f t="shared" si="36"/>
        <v>16.318930000000002</v>
      </c>
      <c r="O129" s="27">
        <f t="shared" si="40"/>
        <v>-930.50175000001286</v>
      </c>
      <c r="P129" s="27">
        <f t="shared" si="41"/>
        <v>930.50175000001286</v>
      </c>
    </row>
    <row r="130" spans="1:19">
      <c r="A130" s="30">
        <v>40026</v>
      </c>
      <c r="C130" s="6">
        <v>122</v>
      </c>
      <c r="D130" s="29">
        <f t="shared" si="32"/>
        <v>43</v>
      </c>
      <c r="E130" s="29">
        <f t="shared" si="37"/>
        <v>5246</v>
      </c>
      <c r="F130" s="29">
        <f t="shared" si="33"/>
        <v>-2409</v>
      </c>
      <c r="G130" s="34">
        <f>+Inputs!$D$3</f>
        <v>0.37951000000000001</v>
      </c>
      <c r="I130" s="27">
        <f t="shared" si="38"/>
        <v>7655</v>
      </c>
      <c r="K130" s="27">
        <f t="shared" si="34"/>
        <v>43</v>
      </c>
      <c r="L130" s="27">
        <f t="shared" si="39"/>
        <v>5246</v>
      </c>
      <c r="M130" s="27">
        <f t="shared" si="35"/>
        <v>16.318930000000002</v>
      </c>
      <c r="N130" s="27">
        <f t="shared" si="36"/>
        <v>16.318930000000002</v>
      </c>
      <c r="O130" s="27">
        <f t="shared" si="40"/>
        <v>-914.18282000001284</v>
      </c>
      <c r="P130" s="27">
        <f t="shared" si="41"/>
        <v>914.18282000001284</v>
      </c>
    </row>
    <row r="131" spans="1:19">
      <c r="A131" s="31">
        <v>40057</v>
      </c>
      <c r="C131" s="6">
        <v>123</v>
      </c>
      <c r="D131" s="29">
        <f t="shared" si="32"/>
        <v>43</v>
      </c>
      <c r="E131" s="29">
        <f t="shared" si="37"/>
        <v>5289</v>
      </c>
      <c r="F131" s="29">
        <f t="shared" si="33"/>
        <v>-2366</v>
      </c>
      <c r="G131" s="34">
        <f>+Inputs!$D$3</f>
        <v>0.37951000000000001</v>
      </c>
      <c r="I131" s="27">
        <f t="shared" si="38"/>
        <v>7655</v>
      </c>
      <c r="K131" s="27">
        <f t="shared" si="34"/>
        <v>43</v>
      </c>
      <c r="L131" s="27">
        <f t="shared" si="39"/>
        <v>5289</v>
      </c>
      <c r="M131" s="27">
        <f t="shared" si="35"/>
        <v>16.318930000000002</v>
      </c>
      <c r="N131" s="27">
        <f t="shared" si="36"/>
        <v>16.318930000000002</v>
      </c>
      <c r="O131" s="27">
        <f t="shared" si="40"/>
        <v>-897.86389000001282</v>
      </c>
      <c r="P131" s="27">
        <f t="shared" si="41"/>
        <v>897.86389000001282</v>
      </c>
    </row>
    <row r="132" spans="1:19">
      <c r="A132" s="30">
        <v>40087</v>
      </c>
      <c r="C132" s="6">
        <v>124</v>
      </c>
      <c r="D132" s="29">
        <f t="shared" si="32"/>
        <v>43</v>
      </c>
      <c r="E132" s="29">
        <f t="shared" si="37"/>
        <v>5332</v>
      </c>
      <c r="F132" s="29">
        <f t="shared" si="33"/>
        <v>-2323</v>
      </c>
      <c r="G132" s="34">
        <f>+Inputs!$D$3</f>
        <v>0.37951000000000001</v>
      </c>
      <c r="I132" s="27">
        <f t="shared" si="38"/>
        <v>7655</v>
      </c>
      <c r="K132" s="27">
        <f t="shared" si="34"/>
        <v>43</v>
      </c>
      <c r="L132" s="27">
        <f t="shared" si="39"/>
        <v>5332</v>
      </c>
      <c r="M132" s="27">
        <f t="shared" si="35"/>
        <v>16.318930000000002</v>
      </c>
      <c r="N132" s="27">
        <f t="shared" si="36"/>
        <v>16.318930000000002</v>
      </c>
      <c r="O132" s="27">
        <f t="shared" si="40"/>
        <v>-881.54496000001279</v>
      </c>
      <c r="P132" s="27">
        <f t="shared" si="41"/>
        <v>881.54496000001279</v>
      </c>
    </row>
    <row r="133" spans="1:19">
      <c r="A133" s="31">
        <v>40118</v>
      </c>
      <c r="C133" s="6">
        <v>125</v>
      </c>
      <c r="D133" s="29">
        <f t="shared" si="32"/>
        <v>43</v>
      </c>
      <c r="E133" s="29">
        <f t="shared" si="37"/>
        <v>5375</v>
      </c>
      <c r="F133" s="29">
        <f t="shared" si="33"/>
        <v>-2280</v>
      </c>
      <c r="G133" s="34">
        <f>+Inputs!$D$3</f>
        <v>0.37951000000000001</v>
      </c>
      <c r="I133" s="27">
        <f t="shared" si="38"/>
        <v>7655</v>
      </c>
      <c r="K133" s="27">
        <f t="shared" si="34"/>
        <v>43</v>
      </c>
      <c r="L133" s="27">
        <f t="shared" si="39"/>
        <v>5375</v>
      </c>
      <c r="M133" s="27">
        <f t="shared" si="35"/>
        <v>16.318930000000002</v>
      </c>
      <c r="N133" s="27">
        <f t="shared" si="36"/>
        <v>16.318930000000002</v>
      </c>
      <c r="O133" s="27">
        <f t="shared" si="40"/>
        <v>-865.22603000001277</v>
      </c>
      <c r="P133" s="27">
        <f t="shared" si="41"/>
        <v>865.22603000001277</v>
      </c>
    </row>
    <row r="134" spans="1:19">
      <c r="A134" s="30">
        <v>40148</v>
      </c>
      <c r="C134" s="6">
        <v>126</v>
      </c>
      <c r="D134" s="29">
        <f t="shared" si="32"/>
        <v>43</v>
      </c>
      <c r="E134" s="29">
        <f t="shared" si="37"/>
        <v>5418</v>
      </c>
      <c r="F134" s="29">
        <f t="shared" si="33"/>
        <v>-2237</v>
      </c>
      <c r="G134" s="34">
        <f>+Inputs!$D$3</f>
        <v>0.37951000000000001</v>
      </c>
      <c r="I134" s="27">
        <f t="shared" si="38"/>
        <v>7655</v>
      </c>
      <c r="K134" s="27">
        <f t="shared" si="34"/>
        <v>43</v>
      </c>
      <c r="L134" s="27">
        <f t="shared" si="39"/>
        <v>5418</v>
      </c>
      <c r="M134" s="27">
        <f t="shared" si="35"/>
        <v>16.318930000000002</v>
      </c>
      <c r="N134" s="27">
        <f t="shared" si="36"/>
        <v>16.318930000000002</v>
      </c>
      <c r="O134" s="27">
        <f t="shared" si="40"/>
        <v>-848.90710000001275</v>
      </c>
      <c r="P134" s="27">
        <f t="shared" si="41"/>
        <v>848.90710000001275</v>
      </c>
    </row>
    <row r="135" spans="1:19" s="237" customFormat="1">
      <c r="A135" s="243">
        <v>40179</v>
      </c>
      <c r="C135" s="238">
        <v>127</v>
      </c>
      <c r="D135" s="239">
        <f>ROUND(-(+$F$134/60)*1,0)</f>
        <v>37</v>
      </c>
      <c r="E135" s="239">
        <f t="shared" si="37"/>
        <v>5455</v>
      </c>
      <c r="F135" s="239">
        <f t="shared" si="33"/>
        <v>-2200</v>
      </c>
      <c r="G135" s="240">
        <f>+Inputs!$D$3</f>
        <v>0.37951000000000001</v>
      </c>
      <c r="I135" s="241">
        <f t="shared" si="38"/>
        <v>7655</v>
      </c>
      <c r="K135" s="241">
        <f t="shared" si="34"/>
        <v>37</v>
      </c>
      <c r="L135" s="241">
        <f t="shared" si="39"/>
        <v>5455</v>
      </c>
      <c r="M135" s="241">
        <f t="shared" si="35"/>
        <v>14.041870000000001</v>
      </c>
      <c r="N135" s="241">
        <f t="shared" si="36"/>
        <v>14.041870000000001</v>
      </c>
      <c r="O135" s="241">
        <f t="shared" si="40"/>
        <v>-834.86523000001273</v>
      </c>
      <c r="P135" s="241">
        <f t="shared" si="41"/>
        <v>834.86523000001273</v>
      </c>
      <c r="Q135" s="242"/>
      <c r="R135" s="242"/>
      <c r="S135" s="242"/>
    </row>
    <row r="136" spans="1:19" s="237" customFormat="1">
      <c r="A136" s="236">
        <v>40210</v>
      </c>
      <c r="C136" s="238">
        <v>128</v>
      </c>
      <c r="D136" s="239">
        <f t="shared" ref="D136:D194" si="42">ROUND(-(+$F$134/60)*1,0)</f>
        <v>37</v>
      </c>
      <c r="E136" s="239">
        <f t="shared" si="37"/>
        <v>5492</v>
      </c>
      <c r="F136" s="239">
        <f t="shared" si="33"/>
        <v>-2163</v>
      </c>
      <c r="G136" s="240">
        <f>+Inputs!$D$3</f>
        <v>0.37951000000000001</v>
      </c>
      <c r="I136" s="241">
        <f t="shared" si="38"/>
        <v>7655</v>
      </c>
      <c r="K136" s="241">
        <f t="shared" si="34"/>
        <v>37</v>
      </c>
      <c r="L136" s="241">
        <f t="shared" si="39"/>
        <v>5492</v>
      </c>
      <c r="M136" s="241">
        <f t="shared" si="35"/>
        <v>14.041870000000001</v>
      </c>
      <c r="N136" s="241">
        <f t="shared" si="36"/>
        <v>14.041870000000001</v>
      </c>
      <c r="O136" s="241">
        <f t="shared" si="40"/>
        <v>-820.82336000001271</v>
      </c>
      <c r="P136" s="241">
        <f t="shared" si="41"/>
        <v>820.82336000001271</v>
      </c>
      <c r="Q136" s="242"/>
      <c r="R136" s="242"/>
      <c r="S136" s="242"/>
    </row>
    <row r="137" spans="1:19" s="237" customFormat="1">
      <c r="A137" s="243">
        <v>40238</v>
      </c>
      <c r="C137" s="238">
        <v>129</v>
      </c>
      <c r="D137" s="239">
        <f t="shared" si="42"/>
        <v>37</v>
      </c>
      <c r="E137" s="239">
        <f t="shared" si="37"/>
        <v>5529</v>
      </c>
      <c r="F137" s="239">
        <f t="shared" ref="F137:F168" si="43">$B$9+E137</f>
        <v>-2126</v>
      </c>
      <c r="G137" s="240">
        <f>+Inputs!$D$3</f>
        <v>0.37951000000000001</v>
      </c>
      <c r="I137" s="241">
        <f t="shared" si="38"/>
        <v>7655</v>
      </c>
      <c r="K137" s="241">
        <f t="shared" ref="K137:K168" si="44">D137</f>
        <v>37</v>
      </c>
      <c r="L137" s="241">
        <f t="shared" si="39"/>
        <v>5529</v>
      </c>
      <c r="M137" s="241">
        <f t="shared" ref="M137:M168" si="45">K137*G137</f>
        <v>14.041870000000001</v>
      </c>
      <c r="N137" s="241">
        <f t="shared" ref="N137:N168" si="46">M137-J137</f>
        <v>14.041870000000001</v>
      </c>
      <c r="O137" s="241">
        <f t="shared" si="40"/>
        <v>-806.7814900000127</v>
      </c>
      <c r="P137" s="241">
        <f t="shared" si="41"/>
        <v>806.7814900000127</v>
      </c>
      <c r="Q137" s="242"/>
      <c r="R137" s="242"/>
      <c r="S137" s="242"/>
    </row>
    <row r="138" spans="1:19" s="237" customFormat="1">
      <c r="A138" s="236">
        <v>40269</v>
      </c>
      <c r="C138" s="238">
        <v>130</v>
      </c>
      <c r="D138" s="239">
        <f t="shared" si="42"/>
        <v>37</v>
      </c>
      <c r="E138" s="239">
        <f t="shared" ref="E138:E169" si="47">+E137+D138</f>
        <v>5566</v>
      </c>
      <c r="F138" s="239">
        <f t="shared" si="43"/>
        <v>-2089</v>
      </c>
      <c r="G138" s="240">
        <f>+Inputs!$D$3</f>
        <v>0.37951000000000001</v>
      </c>
      <c r="I138" s="241">
        <f t="shared" ref="I138:I169" si="48">+I137+H138</f>
        <v>7655</v>
      </c>
      <c r="K138" s="241">
        <f t="shared" si="44"/>
        <v>37</v>
      </c>
      <c r="L138" s="241">
        <f t="shared" ref="L138:L169" si="49">+L137+K138</f>
        <v>5566</v>
      </c>
      <c r="M138" s="241">
        <f t="shared" si="45"/>
        <v>14.041870000000001</v>
      </c>
      <c r="N138" s="241">
        <f t="shared" si="46"/>
        <v>14.041870000000001</v>
      </c>
      <c r="O138" s="241">
        <f t="shared" ref="O138:O169" si="50">+O137+N138</f>
        <v>-792.73962000001268</v>
      </c>
      <c r="P138" s="241">
        <f t="shared" ref="P138:P169" si="51">P137-N138</f>
        <v>792.73962000001268</v>
      </c>
      <c r="Q138" s="242"/>
      <c r="R138" s="242"/>
      <c r="S138" s="242"/>
    </row>
    <row r="139" spans="1:19" s="237" customFormat="1">
      <c r="A139" s="243">
        <v>40299</v>
      </c>
      <c r="C139" s="238">
        <v>131</v>
      </c>
      <c r="D139" s="239">
        <f t="shared" si="42"/>
        <v>37</v>
      </c>
      <c r="E139" s="239">
        <f t="shared" si="47"/>
        <v>5603</v>
      </c>
      <c r="F139" s="239">
        <f t="shared" si="43"/>
        <v>-2052</v>
      </c>
      <c r="G139" s="240">
        <f>+Inputs!$D$3</f>
        <v>0.37951000000000001</v>
      </c>
      <c r="I139" s="241">
        <f t="shared" si="48"/>
        <v>7655</v>
      </c>
      <c r="K139" s="241">
        <f t="shared" si="44"/>
        <v>37</v>
      </c>
      <c r="L139" s="241">
        <f t="shared" si="49"/>
        <v>5603</v>
      </c>
      <c r="M139" s="241">
        <f t="shared" si="45"/>
        <v>14.041870000000001</v>
      </c>
      <c r="N139" s="241">
        <f t="shared" si="46"/>
        <v>14.041870000000001</v>
      </c>
      <c r="O139" s="241">
        <f t="shared" si="50"/>
        <v>-778.69775000001266</v>
      </c>
      <c r="P139" s="241">
        <f t="shared" si="51"/>
        <v>778.69775000001266</v>
      </c>
      <c r="Q139" s="242"/>
      <c r="R139" s="242"/>
      <c r="S139" s="242"/>
    </row>
    <row r="140" spans="1:19" s="237" customFormat="1">
      <c r="A140" s="236">
        <v>40330</v>
      </c>
      <c r="C140" s="238">
        <v>132</v>
      </c>
      <c r="D140" s="239">
        <f t="shared" si="42"/>
        <v>37</v>
      </c>
      <c r="E140" s="239">
        <f t="shared" si="47"/>
        <v>5640</v>
      </c>
      <c r="F140" s="239">
        <f t="shared" si="43"/>
        <v>-2015</v>
      </c>
      <c r="G140" s="240">
        <f>+Inputs!$D$3</f>
        <v>0.37951000000000001</v>
      </c>
      <c r="I140" s="241">
        <f t="shared" si="48"/>
        <v>7655</v>
      </c>
      <c r="K140" s="241">
        <f t="shared" si="44"/>
        <v>37</v>
      </c>
      <c r="L140" s="241">
        <f t="shared" si="49"/>
        <v>5640</v>
      </c>
      <c r="M140" s="241">
        <f t="shared" si="45"/>
        <v>14.041870000000001</v>
      </c>
      <c r="N140" s="241">
        <f t="shared" si="46"/>
        <v>14.041870000000001</v>
      </c>
      <c r="O140" s="241">
        <f t="shared" si="50"/>
        <v>-764.65588000001264</v>
      </c>
      <c r="P140" s="241">
        <f t="shared" si="51"/>
        <v>764.65588000001264</v>
      </c>
      <c r="Q140" s="242"/>
      <c r="R140" s="242"/>
      <c r="S140" s="242"/>
    </row>
    <row r="141" spans="1:19" s="237" customFormat="1">
      <c r="A141" s="243">
        <v>40360</v>
      </c>
      <c r="C141" s="238">
        <v>133</v>
      </c>
      <c r="D141" s="239">
        <f t="shared" si="42"/>
        <v>37</v>
      </c>
      <c r="E141" s="239">
        <f t="shared" si="47"/>
        <v>5677</v>
      </c>
      <c r="F141" s="239">
        <f t="shared" si="43"/>
        <v>-1978</v>
      </c>
      <c r="G141" s="240">
        <f>+Inputs!$D$3</f>
        <v>0.37951000000000001</v>
      </c>
      <c r="I141" s="241">
        <f t="shared" si="48"/>
        <v>7655</v>
      </c>
      <c r="K141" s="241">
        <f t="shared" si="44"/>
        <v>37</v>
      </c>
      <c r="L141" s="241">
        <f t="shared" si="49"/>
        <v>5677</v>
      </c>
      <c r="M141" s="241">
        <f t="shared" si="45"/>
        <v>14.041870000000001</v>
      </c>
      <c r="N141" s="241">
        <f t="shared" si="46"/>
        <v>14.041870000000001</v>
      </c>
      <c r="O141" s="241">
        <f t="shared" si="50"/>
        <v>-750.61401000001263</v>
      </c>
      <c r="P141" s="241">
        <f t="shared" si="51"/>
        <v>750.61401000001263</v>
      </c>
      <c r="Q141" s="242"/>
      <c r="R141" s="242"/>
      <c r="S141" s="242"/>
    </row>
    <row r="142" spans="1:19" s="237" customFormat="1">
      <c r="A142" s="236">
        <v>40391</v>
      </c>
      <c r="C142" s="238">
        <v>134</v>
      </c>
      <c r="D142" s="239">
        <f t="shared" si="42"/>
        <v>37</v>
      </c>
      <c r="E142" s="239">
        <f t="shared" si="47"/>
        <v>5714</v>
      </c>
      <c r="F142" s="239">
        <f t="shared" si="43"/>
        <v>-1941</v>
      </c>
      <c r="G142" s="240">
        <f>+Inputs!$D$3</f>
        <v>0.37951000000000001</v>
      </c>
      <c r="I142" s="241">
        <f t="shared" si="48"/>
        <v>7655</v>
      </c>
      <c r="K142" s="241">
        <f t="shared" si="44"/>
        <v>37</v>
      </c>
      <c r="L142" s="241">
        <f t="shared" si="49"/>
        <v>5714</v>
      </c>
      <c r="M142" s="241">
        <f t="shared" si="45"/>
        <v>14.041870000000001</v>
      </c>
      <c r="N142" s="241">
        <f t="shared" si="46"/>
        <v>14.041870000000001</v>
      </c>
      <c r="O142" s="241">
        <f t="shared" si="50"/>
        <v>-736.57214000001261</v>
      </c>
      <c r="P142" s="241">
        <f t="shared" si="51"/>
        <v>736.57214000001261</v>
      </c>
      <c r="Q142" s="242"/>
      <c r="R142" s="242"/>
      <c r="S142" s="242"/>
    </row>
    <row r="143" spans="1:19" s="237" customFormat="1">
      <c r="A143" s="243">
        <v>40422</v>
      </c>
      <c r="C143" s="238">
        <v>135</v>
      </c>
      <c r="D143" s="239">
        <f t="shared" si="42"/>
        <v>37</v>
      </c>
      <c r="E143" s="239">
        <f t="shared" si="47"/>
        <v>5751</v>
      </c>
      <c r="F143" s="239">
        <f t="shared" si="43"/>
        <v>-1904</v>
      </c>
      <c r="G143" s="240">
        <f>+Inputs!$D$3</f>
        <v>0.37951000000000001</v>
      </c>
      <c r="I143" s="241">
        <f t="shared" si="48"/>
        <v>7655</v>
      </c>
      <c r="K143" s="241">
        <f t="shared" si="44"/>
        <v>37</v>
      </c>
      <c r="L143" s="241">
        <f t="shared" si="49"/>
        <v>5751</v>
      </c>
      <c r="M143" s="241">
        <f t="shared" si="45"/>
        <v>14.041870000000001</v>
      </c>
      <c r="N143" s="241">
        <f t="shared" si="46"/>
        <v>14.041870000000001</v>
      </c>
      <c r="O143" s="241">
        <f t="shared" si="50"/>
        <v>-722.53027000001259</v>
      </c>
      <c r="P143" s="241">
        <f t="shared" si="51"/>
        <v>722.53027000001259</v>
      </c>
      <c r="Q143" s="242"/>
      <c r="R143" s="242"/>
      <c r="S143" s="242"/>
    </row>
    <row r="144" spans="1:19" s="237" customFormat="1">
      <c r="A144" s="236">
        <v>40452</v>
      </c>
      <c r="C144" s="238">
        <v>136</v>
      </c>
      <c r="D144" s="239">
        <f t="shared" si="42"/>
        <v>37</v>
      </c>
      <c r="E144" s="239">
        <f t="shared" si="47"/>
        <v>5788</v>
      </c>
      <c r="F144" s="239">
        <f t="shared" si="43"/>
        <v>-1867</v>
      </c>
      <c r="G144" s="240">
        <f>+Inputs!$D$3</f>
        <v>0.37951000000000001</v>
      </c>
      <c r="I144" s="241">
        <f t="shared" si="48"/>
        <v>7655</v>
      </c>
      <c r="K144" s="241">
        <f t="shared" si="44"/>
        <v>37</v>
      </c>
      <c r="L144" s="241">
        <f t="shared" si="49"/>
        <v>5788</v>
      </c>
      <c r="M144" s="241">
        <f t="shared" si="45"/>
        <v>14.041870000000001</v>
      </c>
      <c r="N144" s="241">
        <f t="shared" si="46"/>
        <v>14.041870000000001</v>
      </c>
      <c r="O144" s="241">
        <f t="shared" si="50"/>
        <v>-708.48840000001258</v>
      </c>
      <c r="P144" s="241">
        <f t="shared" si="51"/>
        <v>708.48840000001258</v>
      </c>
      <c r="Q144" s="242"/>
      <c r="R144" s="242"/>
      <c r="S144" s="242"/>
    </row>
    <row r="145" spans="1:19" s="237" customFormat="1">
      <c r="A145" s="243">
        <v>40483</v>
      </c>
      <c r="C145" s="238">
        <v>137</v>
      </c>
      <c r="D145" s="239">
        <f t="shared" si="42"/>
        <v>37</v>
      </c>
      <c r="E145" s="239">
        <f t="shared" si="47"/>
        <v>5825</v>
      </c>
      <c r="F145" s="239">
        <f t="shared" si="43"/>
        <v>-1830</v>
      </c>
      <c r="G145" s="240">
        <f>+Inputs!$D$3</f>
        <v>0.37951000000000001</v>
      </c>
      <c r="I145" s="241">
        <f t="shared" si="48"/>
        <v>7655</v>
      </c>
      <c r="K145" s="241">
        <f t="shared" si="44"/>
        <v>37</v>
      </c>
      <c r="L145" s="241">
        <f t="shared" si="49"/>
        <v>5825</v>
      </c>
      <c r="M145" s="241">
        <f t="shared" si="45"/>
        <v>14.041870000000001</v>
      </c>
      <c r="N145" s="241">
        <f t="shared" si="46"/>
        <v>14.041870000000001</v>
      </c>
      <c r="O145" s="241">
        <f t="shared" si="50"/>
        <v>-694.44653000001256</v>
      </c>
      <c r="P145" s="241">
        <f t="shared" si="51"/>
        <v>694.44653000001256</v>
      </c>
      <c r="Q145" s="242"/>
      <c r="R145" s="242"/>
      <c r="S145" s="242"/>
    </row>
    <row r="146" spans="1:19" s="237" customFormat="1">
      <c r="A146" s="236">
        <v>40513</v>
      </c>
      <c r="C146" s="238">
        <v>138</v>
      </c>
      <c r="D146" s="239">
        <f t="shared" si="42"/>
        <v>37</v>
      </c>
      <c r="E146" s="239">
        <f t="shared" si="47"/>
        <v>5862</v>
      </c>
      <c r="F146" s="239">
        <f t="shared" si="43"/>
        <v>-1793</v>
      </c>
      <c r="G146" s="240">
        <f>+Inputs!$D$3</f>
        <v>0.37951000000000001</v>
      </c>
      <c r="I146" s="241">
        <f t="shared" si="48"/>
        <v>7655</v>
      </c>
      <c r="K146" s="241">
        <f t="shared" si="44"/>
        <v>37</v>
      </c>
      <c r="L146" s="241">
        <f t="shared" si="49"/>
        <v>5862</v>
      </c>
      <c r="M146" s="241">
        <f t="shared" si="45"/>
        <v>14.041870000000001</v>
      </c>
      <c r="N146" s="241">
        <f t="shared" si="46"/>
        <v>14.041870000000001</v>
      </c>
      <c r="O146" s="241">
        <f t="shared" si="50"/>
        <v>-680.40466000001254</v>
      </c>
      <c r="P146" s="241">
        <f t="shared" si="51"/>
        <v>680.40466000001254</v>
      </c>
      <c r="Q146" s="242"/>
      <c r="R146" s="242"/>
      <c r="S146" s="242"/>
    </row>
    <row r="147" spans="1:19" s="237" customFormat="1">
      <c r="A147" s="243">
        <v>40544</v>
      </c>
      <c r="C147" s="238">
        <v>139</v>
      </c>
      <c r="D147" s="239">
        <f t="shared" si="42"/>
        <v>37</v>
      </c>
      <c r="E147" s="239">
        <f t="shared" si="47"/>
        <v>5899</v>
      </c>
      <c r="F147" s="239">
        <f t="shared" si="43"/>
        <v>-1756</v>
      </c>
      <c r="G147" s="240">
        <f>+Inputs!$D$3</f>
        <v>0.37951000000000001</v>
      </c>
      <c r="I147" s="241">
        <f t="shared" si="48"/>
        <v>7655</v>
      </c>
      <c r="K147" s="241">
        <f t="shared" si="44"/>
        <v>37</v>
      </c>
      <c r="L147" s="241">
        <f t="shared" si="49"/>
        <v>5899</v>
      </c>
      <c r="M147" s="241">
        <f t="shared" si="45"/>
        <v>14.041870000000001</v>
      </c>
      <c r="N147" s="241">
        <f t="shared" si="46"/>
        <v>14.041870000000001</v>
      </c>
      <c r="O147" s="241">
        <f t="shared" si="50"/>
        <v>-666.36279000001252</v>
      </c>
      <c r="P147" s="241">
        <f t="shared" si="51"/>
        <v>666.36279000001252</v>
      </c>
      <c r="Q147" s="242"/>
      <c r="R147" s="242"/>
      <c r="S147" s="242"/>
    </row>
    <row r="148" spans="1:19" s="237" customFormat="1">
      <c r="A148" s="236">
        <v>40575</v>
      </c>
      <c r="C148" s="238">
        <v>140</v>
      </c>
      <c r="D148" s="239">
        <f t="shared" si="42"/>
        <v>37</v>
      </c>
      <c r="E148" s="239">
        <f t="shared" si="47"/>
        <v>5936</v>
      </c>
      <c r="F148" s="239">
        <f t="shared" si="43"/>
        <v>-1719</v>
      </c>
      <c r="G148" s="240">
        <f>+Inputs!$D$3</f>
        <v>0.37951000000000001</v>
      </c>
      <c r="I148" s="241">
        <f t="shared" si="48"/>
        <v>7655</v>
      </c>
      <c r="K148" s="241">
        <f t="shared" si="44"/>
        <v>37</v>
      </c>
      <c r="L148" s="241">
        <f t="shared" si="49"/>
        <v>5936</v>
      </c>
      <c r="M148" s="241">
        <f t="shared" si="45"/>
        <v>14.041870000000001</v>
      </c>
      <c r="N148" s="241">
        <f t="shared" si="46"/>
        <v>14.041870000000001</v>
      </c>
      <c r="O148" s="241">
        <f t="shared" si="50"/>
        <v>-652.32092000001251</v>
      </c>
      <c r="P148" s="241">
        <f t="shared" si="51"/>
        <v>652.32092000001251</v>
      </c>
      <c r="Q148" s="242"/>
      <c r="R148" s="242"/>
      <c r="S148" s="242"/>
    </row>
    <row r="149" spans="1:19" s="237" customFormat="1">
      <c r="A149" s="243">
        <v>40603</v>
      </c>
      <c r="C149" s="238">
        <v>141</v>
      </c>
      <c r="D149" s="239">
        <f t="shared" si="42"/>
        <v>37</v>
      </c>
      <c r="E149" s="239">
        <f t="shared" si="47"/>
        <v>5973</v>
      </c>
      <c r="F149" s="239">
        <f t="shared" si="43"/>
        <v>-1682</v>
      </c>
      <c r="G149" s="240">
        <f>+Inputs!$D$3</f>
        <v>0.37951000000000001</v>
      </c>
      <c r="I149" s="241">
        <f t="shared" si="48"/>
        <v>7655</v>
      </c>
      <c r="K149" s="241">
        <f t="shared" si="44"/>
        <v>37</v>
      </c>
      <c r="L149" s="241">
        <f t="shared" si="49"/>
        <v>5973</v>
      </c>
      <c r="M149" s="241">
        <f t="shared" si="45"/>
        <v>14.041870000000001</v>
      </c>
      <c r="N149" s="241">
        <f t="shared" si="46"/>
        <v>14.041870000000001</v>
      </c>
      <c r="O149" s="241">
        <f t="shared" si="50"/>
        <v>-638.27905000001249</v>
      </c>
      <c r="P149" s="241">
        <f t="shared" si="51"/>
        <v>638.27905000001249</v>
      </c>
      <c r="Q149" s="242"/>
      <c r="R149" s="242"/>
      <c r="S149" s="242"/>
    </row>
    <row r="150" spans="1:19" s="237" customFormat="1">
      <c r="A150" s="236">
        <v>40634</v>
      </c>
      <c r="C150" s="238">
        <v>142</v>
      </c>
      <c r="D150" s="239">
        <f t="shared" si="42"/>
        <v>37</v>
      </c>
      <c r="E150" s="239">
        <f t="shared" si="47"/>
        <v>6010</v>
      </c>
      <c r="F150" s="239">
        <f t="shared" si="43"/>
        <v>-1645</v>
      </c>
      <c r="G150" s="240">
        <f>+Inputs!$D$3</f>
        <v>0.37951000000000001</v>
      </c>
      <c r="I150" s="241">
        <f t="shared" si="48"/>
        <v>7655</v>
      </c>
      <c r="K150" s="241">
        <f t="shared" si="44"/>
        <v>37</v>
      </c>
      <c r="L150" s="241">
        <f t="shared" si="49"/>
        <v>6010</v>
      </c>
      <c r="M150" s="241">
        <f t="shared" si="45"/>
        <v>14.041870000000001</v>
      </c>
      <c r="N150" s="241">
        <f t="shared" si="46"/>
        <v>14.041870000000001</v>
      </c>
      <c r="O150" s="241">
        <f t="shared" si="50"/>
        <v>-624.23718000001247</v>
      </c>
      <c r="P150" s="241">
        <f t="shared" si="51"/>
        <v>624.23718000001247</v>
      </c>
      <c r="Q150" s="242"/>
      <c r="R150" s="242"/>
      <c r="S150" s="242"/>
    </row>
    <row r="151" spans="1:19" s="237" customFormat="1">
      <c r="A151" s="243">
        <v>40664</v>
      </c>
      <c r="C151" s="238">
        <v>143</v>
      </c>
      <c r="D151" s="239">
        <f t="shared" si="42"/>
        <v>37</v>
      </c>
      <c r="E151" s="239">
        <f t="shared" si="47"/>
        <v>6047</v>
      </c>
      <c r="F151" s="239">
        <f t="shared" si="43"/>
        <v>-1608</v>
      </c>
      <c r="G151" s="240">
        <f>+Inputs!$D$3</f>
        <v>0.37951000000000001</v>
      </c>
      <c r="I151" s="241">
        <f t="shared" si="48"/>
        <v>7655</v>
      </c>
      <c r="K151" s="241">
        <f t="shared" si="44"/>
        <v>37</v>
      </c>
      <c r="L151" s="241">
        <f t="shared" si="49"/>
        <v>6047</v>
      </c>
      <c r="M151" s="241">
        <f t="shared" si="45"/>
        <v>14.041870000000001</v>
      </c>
      <c r="N151" s="241">
        <f t="shared" si="46"/>
        <v>14.041870000000001</v>
      </c>
      <c r="O151" s="241">
        <f t="shared" si="50"/>
        <v>-610.19531000001246</v>
      </c>
      <c r="P151" s="241">
        <f t="shared" si="51"/>
        <v>610.19531000001246</v>
      </c>
      <c r="Q151" s="242"/>
      <c r="R151" s="242"/>
      <c r="S151" s="242"/>
    </row>
    <row r="152" spans="1:19" s="237" customFormat="1">
      <c r="A152" s="236">
        <v>40695</v>
      </c>
      <c r="C152" s="238">
        <v>144</v>
      </c>
      <c r="D152" s="239">
        <f t="shared" si="42"/>
        <v>37</v>
      </c>
      <c r="E152" s="239">
        <f t="shared" si="47"/>
        <v>6084</v>
      </c>
      <c r="F152" s="239">
        <f t="shared" si="43"/>
        <v>-1571</v>
      </c>
      <c r="G152" s="240">
        <f>+Inputs!$D$3</f>
        <v>0.37951000000000001</v>
      </c>
      <c r="I152" s="241">
        <f t="shared" si="48"/>
        <v>7655</v>
      </c>
      <c r="K152" s="241">
        <f t="shared" si="44"/>
        <v>37</v>
      </c>
      <c r="L152" s="241">
        <f t="shared" si="49"/>
        <v>6084</v>
      </c>
      <c r="M152" s="241">
        <f t="shared" si="45"/>
        <v>14.041870000000001</v>
      </c>
      <c r="N152" s="241">
        <f t="shared" si="46"/>
        <v>14.041870000000001</v>
      </c>
      <c r="O152" s="241">
        <f t="shared" si="50"/>
        <v>-596.15344000001244</v>
      </c>
      <c r="P152" s="241">
        <f t="shared" si="51"/>
        <v>596.15344000001244</v>
      </c>
      <c r="Q152" s="242"/>
      <c r="R152" s="242"/>
      <c r="S152" s="242"/>
    </row>
    <row r="153" spans="1:19" s="237" customFormat="1">
      <c r="A153" s="243">
        <v>40725</v>
      </c>
      <c r="C153" s="238">
        <v>145</v>
      </c>
      <c r="D153" s="239">
        <f t="shared" si="42"/>
        <v>37</v>
      </c>
      <c r="E153" s="239">
        <f t="shared" si="47"/>
        <v>6121</v>
      </c>
      <c r="F153" s="239">
        <f t="shared" si="43"/>
        <v>-1534</v>
      </c>
      <c r="G153" s="240">
        <f>+Inputs!$D$3</f>
        <v>0.37951000000000001</v>
      </c>
      <c r="I153" s="241">
        <f t="shared" si="48"/>
        <v>7655</v>
      </c>
      <c r="K153" s="241">
        <f t="shared" si="44"/>
        <v>37</v>
      </c>
      <c r="L153" s="241">
        <f t="shared" si="49"/>
        <v>6121</v>
      </c>
      <c r="M153" s="241">
        <f t="shared" si="45"/>
        <v>14.041870000000001</v>
      </c>
      <c r="N153" s="241">
        <f t="shared" si="46"/>
        <v>14.041870000000001</v>
      </c>
      <c r="O153" s="241">
        <f t="shared" si="50"/>
        <v>-582.11157000001242</v>
      </c>
      <c r="P153" s="241">
        <f t="shared" si="51"/>
        <v>582.11157000001242</v>
      </c>
      <c r="Q153" s="242"/>
      <c r="R153" s="242"/>
      <c r="S153" s="242"/>
    </row>
    <row r="154" spans="1:19" s="237" customFormat="1">
      <c r="A154" s="236">
        <v>40756</v>
      </c>
      <c r="C154" s="238">
        <v>146</v>
      </c>
      <c r="D154" s="239">
        <f t="shared" si="42"/>
        <v>37</v>
      </c>
      <c r="E154" s="239">
        <f t="shared" si="47"/>
        <v>6158</v>
      </c>
      <c r="F154" s="239">
        <f t="shared" si="43"/>
        <v>-1497</v>
      </c>
      <c r="G154" s="240">
        <f>+Inputs!$D$3</f>
        <v>0.37951000000000001</v>
      </c>
      <c r="I154" s="241">
        <f t="shared" si="48"/>
        <v>7655</v>
      </c>
      <c r="K154" s="241">
        <f t="shared" si="44"/>
        <v>37</v>
      </c>
      <c r="L154" s="241">
        <f t="shared" si="49"/>
        <v>6158</v>
      </c>
      <c r="M154" s="241">
        <f t="shared" si="45"/>
        <v>14.041870000000001</v>
      </c>
      <c r="N154" s="241">
        <f t="shared" si="46"/>
        <v>14.041870000000001</v>
      </c>
      <c r="O154" s="241">
        <f t="shared" si="50"/>
        <v>-568.0697000000124</v>
      </c>
      <c r="P154" s="241">
        <f t="shared" si="51"/>
        <v>568.0697000000124</v>
      </c>
      <c r="Q154" s="242"/>
      <c r="R154" s="242"/>
      <c r="S154" s="242"/>
    </row>
    <row r="155" spans="1:19" s="237" customFormat="1">
      <c r="A155" s="243">
        <v>40787</v>
      </c>
      <c r="C155" s="238">
        <v>147</v>
      </c>
      <c r="D155" s="239">
        <f t="shared" si="42"/>
        <v>37</v>
      </c>
      <c r="E155" s="239">
        <f t="shared" si="47"/>
        <v>6195</v>
      </c>
      <c r="F155" s="239">
        <f t="shared" si="43"/>
        <v>-1460</v>
      </c>
      <c r="G155" s="240">
        <f>+Inputs!$D$3</f>
        <v>0.37951000000000001</v>
      </c>
      <c r="I155" s="241">
        <f t="shared" si="48"/>
        <v>7655</v>
      </c>
      <c r="K155" s="241">
        <f t="shared" si="44"/>
        <v>37</v>
      </c>
      <c r="L155" s="241">
        <f t="shared" si="49"/>
        <v>6195</v>
      </c>
      <c r="M155" s="241">
        <f t="shared" si="45"/>
        <v>14.041870000000001</v>
      </c>
      <c r="N155" s="241">
        <f t="shared" si="46"/>
        <v>14.041870000000001</v>
      </c>
      <c r="O155" s="241">
        <f t="shared" si="50"/>
        <v>-554.02783000001239</v>
      </c>
      <c r="P155" s="241">
        <f t="shared" si="51"/>
        <v>554.02783000001239</v>
      </c>
      <c r="Q155" s="242"/>
      <c r="R155" s="242"/>
      <c r="S155" s="242"/>
    </row>
    <row r="156" spans="1:19" s="237" customFormat="1">
      <c r="A156" s="236">
        <v>40817</v>
      </c>
      <c r="C156" s="238">
        <v>148</v>
      </c>
      <c r="D156" s="239">
        <f t="shared" si="42"/>
        <v>37</v>
      </c>
      <c r="E156" s="239">
        <f t="shared" si="47"/>
        <v>6232</v>
      </c>
      <c r="F156" s="239">
        <f t="shared" si="43"/>
        <v>-1423</v>
      </c>
      <c r="G156" s="240">
        <f>+Inputs!$D$3</f>
        <v>0.37951000000000001</v>
      </c>
      <c r="I156" s="241">
        <f t="shared" si="48"/>
        <v>7655</v>
      </c>
      <c r="K156" s="241">
        <f t="shared" si="44"/>
        <v>37</v>
      </c>
      <c r="L156" s="241">
        <f t="shared" si="49"/>
        <v>6232</v>
      </c>
      <c r="M156" s="241">
        <f t="shared" si="45"/>
        <v>14.041870000000001</v>
      </c>
      <c r="N156" s="241">
        <f t="shared" si="46"/>
        <v>14.041870000000001</v>
      </c>
      <c r="O156" s="241">
        <f t="shared" si="50"/>
        <v>-539.98596000001237</v>
      </c>
      <c r="P156" s="241">
        <f t="shared" si="51"/>
        <v>539.98596000001237</v>
      </c>
      <c r="Q156" s="242"/>
      <c r="R156" s="242"/>
      <c r="S156" s="242"/>
    </row>
    <row r="157" spans="1:19" s="237" customFormat="1">
      <c r="A157" s="243">
        <v>40848</v>
      </c>
      <c r="C157" s="238">
        <v>149</v>
      </c>
      <c r="D157" s="239">
        <f t="shared" si="42"/>
        <v>37</v>
      </c>
      <c r="E157" s="239">
        <f t="shared" si="47"/>
        <v>6269</v>
      </c>
      <c r="F157" s="239">
        <f t="shared" si="43"/>
        <v>-1386</v>
      </c>
      <c r="G157" s="240">
        <f>+Inputs!$D$3</f>
        <v>0.37951000000000001</v>
      </c>
      <c r="I157" s="241">
        <f t="shared" si="48"/>
        <v>7655</v>
      </c>
      <c r="K157" s="241">
        <f t="shared" si="44"/>
        <v>37</v>
      </c>
      <c r="L157" s="241">
        <f t="shared" si="49"/>
        <v>6269</v>
      </c>
      <c r="M157" s="241">
        <f t="shared" si="45"/>
        <v>14.041870000000001</v>
      </c>
      <c r="N157" s="241">
        <f t="shared" si="46"/>
        <v>14.041870000000001</v>
      </c>
      <c r="O157" s="241">
        <f t="shared" si="50"/>
        <v>-525.94409000001235</v>
      </c>
      <c r="P157" s="241">
        <f t="shared" si="51"/>
        <v>525.94409000001235</v>
      </c>
      <c r="Q157" s="242"/>
      <c r="R157" s="242"/>
      <c r="S157" s="242"/>
    </row>
    <row r="158" spans="1:19" s="237" customFormat="1">
      <c r="A158" s="236">
        <v>40878</v>
      </c>
      <c r="C158" s="238">
        <v>150</v>
      </c>
      <c r="D158" s="239">
        <f t="shared" si="42"/>
        <v>37</v>
      </c>
      <c r="E158" s="239">
        <f t="shared" si="47"/>
        <v>6306</v>
      </c>
      <c r="F158" s="239">
        <f t="shared" si="43"/>
        <v>-1349</v>
      </c>
      <c r="G158" s="240">
        <f>+Inputs!$D$3</f>
        <v>0.37951000000000001</v>
      </c>
      <c r="I158" s="241">
        <f t="shared" si="48"/>
        <v>7655</v>
      </c>
      <c r="K158" s="241">
        <f t="shared" si="44"/>
        <v>37</v>
      </c>
      <c r="L158" s="241">
        <f t="shared" si="49"/>
        <v>6306</v>
      </c>
      <c r="M158" s="241">
        <f t="shared" si="45"/>
        <v>14.041870000000001</v>
      </c>
      <c r="N158" s="241">
        <f t="shared" si="46"/>
        <v>14.041870000000001</v>
      </c>
      <c r="O158" s="241">
        <f t="shared" si="50"/>
        <v>-511.90222000001233</v>
      </c>
      <c r="P158" s="241">
        <f t="shared" si="51"/>
        <v>511.90222000001233</v>
      </c>
      <c r="Q158" s="242"/>
      <c r="R158" s="242"/>
      <c r="S158" s="242"/>
    </row>
    <row r="159" spans="1:19" s="237" customFormat="1">
      <c r="A159" s="243">
        <v>40909</v>
      </c>
      <c r="C159" s="238">
        <v>151</v>
      </c>
      <c r="D159" s="239">
        <f t="shared" si="42"/>
        <v>37</v>
      </c>
      <c r="E159" s="239">
        <f t="shared" si="47"/>
        <v>6343</v>
      </c>
      <c r="F159" s="239">
        <f t="shared" si="43"/>
        <v>-1312</v>
      </c>
      <c r="G159" s="240">
        <f>+Inputs!$D$3</f>
        <v>0.37951000000000001</v>
      </c>
      <c r="I159" s="241">
        <f t="shared" si="48"/>
        <v>7655</v>
      </c>
      <c r="K159" s="241">
        <f t="shared" si="44"/>
        <v>37</v>
      </c>
      <c r="L159" s="241">
        <f t="shared" si="49"/>
        <v>6343</v>
      </c>
      <c r="M159" s="241">
        <f t="shared" si="45"/>
        <v>14.041870000000001</v>
      </c>
      <c r="N159" s="241">
        <f t="shared" si="46"/>
        <v>14.041870000000001</v>
      </c>
      <c r="O159" s="241">
        <f t="shared" si="50"/>
        <v>-497.86035000001232</v>
      </c>
      <c r="P159" s="241">
        <f t="shared" si="51"/>
        <v>497.86035000001232</v>
      </c>
      <c r="Q159" s="242"/>
      <c r="R159" s="242"/>
      <c r="S159" s="242"/>
    </row>
    <row r="160" spans="1:19" s="237" customFormat="1">
      <c r="A160" s="236">
        <v>40940</v>
      </c>
      <c r="C160" s="238">
        <v>152</v>
      </c>
      <c r="D160" s="239">
        <f t="shared" si="42"/>
        <v>37</v>
      </c>
      <c r="E160" s="239">
        <f t="shared" si="47"/>
        <v>6380</v>
      </c>
      <c r="F160" s="239">
        <f t="shared" si="43"/>
        <v>-1275</v>
      </c>
      <c r="G160" s="240">
        <f>+Inputs!$D$3</f>
        <v>0.37951000000000001</v>
      </c>
      <c r="I160" s="241">
        <f t="shared" si="48"/>
        <v>7655</v>
      </c>
      <c r="K160" s="241">
        <f t="shared" si="44"/>
        <v>37</v>
      </c>
      <c r="L160" s="241">
        <f t="shared" si="49"/>
        <v>6380</v>
      </c>
      <c r="M160" s="241">
        <f t="shared" si="45"/>
        <v>14.041870000000001</v>
      </c>
      <c r="N160" s="241">
        <f t="shared" si="46"/>
        <v>14.041870000000001</v>
      </c>
      <c r="O160" s="241">
        <f t="shared" si="50"/>
        <v>-483.8184800000123</v>
      </c>
      <c r="P160" s="241">
        <f t="shared" si="51"/>
        <v>483.8184800000123</v>
      </c>
      <c r="Q160" s="242"/>
      <c r="R160" s="242"/>
      <c r="S160" s="242"/>
    </row>
    <row r="161" spans="1:19" s="237" customFormat="1">
      <c r="A161" s="243">
        <v>40969</v>
      </c>
      <c r="C161" s="238">
        <v>153</v>
      </c>
      <c r="D161" s="239">
        <f t="shared" si="42"/>
        <v>37</v>
      </c>
      <c r="E161" s="239">
        <f t="shared" si="47"/>
        <v>6417</v>
      </c>
      <c r="F161" s="239">
        <f t="shared" si="43"/>
        <v>-1238</v>
      </c>
      <c r="G161" s="240">
        <f>+Inputs!$D$3</f>
        <v>0.37951000000000001</v>
      </c>
      <c r="I161" s="241">
        <f t="shared" si="48"/>
        <v>7655</v>
      </c>
      <c r="K161" s="241">
        <f t="shared" si="44"/>
        <v>37</v>
      </c>
      <c r="L161" s="241">
        <f t="shared" si="49"/>
        <v>6417</v>
      </c>
      <c r="M161" s="241">
        <f t="shared" si="45"/>
        <v>14.041870000000001</v>
      </c>
      <c r="N161" s="241">
        <f t="shared" si="46"/>
        <v>14.041870000000001</v>
      </c>
      <c r="O161" s="241">
        <f t="shared" si="50"/>
        <v>-469.77661000001228</v>
      </c>
      <c r="P161" s="241">
        <f t="shared" si="51"/>
        <v>469.77661000001228</v>
      </c>
      <c r="Q161" s="242"/>
      <c r="R161" s="242"/>
      <c r="S161" s="242"/>
    </row>
    <row r="162" spans="1:19" s="237" customFormat="1">
      <c r="A162" s="236">
        <v>41000</v>
      </c>
      <c r="C162" s="238">
        <v>154</v>
      </c>
      <c r="D162" s="239">
        <f t="shared" si="42"/>
        <v>37</v>
      </c>
      <c r="E162" s="239">
        <f t="shared" si="47"/>
        <v>6454</v>
      </c>
      <c r="F162" s="239">
        <f t="shared" si="43"/>
        <v>-1201</v>
      </c>
      <c r="G162" s="240">
        <f>+Inputs!$D$3</f>
        <v>0.37951000000000001</v>
      </c>
      <c r="I162" s="241">
        <f t="shared" si="48"/>
        <v>7655</v>
      </c>
      <c r="K162" s="241">
        <f t="shared" si="44"/>
        <v>37</v>
      </c>
      <c r="L162" s="241">
        <f t="shared" si="49"/>
        <v>6454</v>
      </c>
      <c r="M162" s="241">
        <f t="shared" si="45"/>
        <v>14.041870000000001</v>
      </c>
      <c r="N162" s="241">
        <f t="shared" si="46"/>
        <v>14.041870000000001</v>
      </c>
      <c r="O162" s="241">
        <f t="shared" si="50"/>
        <v>-455.73474000001227</v>
      </c>
      <c r="P162" s="241">
        <f t="shared" si="51"/>
        <v>455.73474000001227</v>
      </c>
      <c r="Q162" s="242"/>
      <c r="R162" s="242"/>
      <c r="S162" s="242"/>
    </row>
    <row r="163" spans="1:19" s="237" customFormat="1">
      <c r="A163" s="243">
        <v>41030</v>
      </c>
      <c r="C163" s="238">
        <v>155</v>
      </c>
      <c r="D163" s="239">
        <f t="shared" si="42"/>
        <v>37</v>
      </c>
      <c r="E163" s="239">
        <f t="shared" si="47"/>
        <v>6491</v>
      </c>
      <c r="F163" s="239">
        <f t="shared" si="43"/>
        <v>-1164</v>
      </c>
      <c r="G163" s="240">
        <f>+Inputs!$D$3</f>
        <v>0.37951000000000001</v>
      </c>
      <c r="I163" s="241">
        <f t="shared" si="48"/>
        <v>7655</v>
      </c>
      <c r="K163" s="241">
        <f t="shared" si="44"/>
        <v>37</v>
      </c>
      <c r="L163" s="241">
        <f t="shared" si="49"/>
        <v>6491</v>
      </c>
      <c r="M163" s="241">
        <f t="shared" si="45"/>
        <v>14.041870000000001</v>
      </c>
      <c r="N163" s="241">
        <f t="shared" si="46"/>
        <v>14.041870000000001</v>
      </c>
      <c r="O163" s="241">
        <f t="shared" si="50"/>
        <v>-441.69287000001225</v>
      </c>
      <c r="P163" s="241">
        <f t="shared" si="51"/>
        <v>441.69287000001225</v>
      </c>
      <c r="Q163" s="242"/>
      <c r="R163" s="242"/>
      <c r="S163" s="242"/>
    </row>
    <row r="164" spans="1:19" s="237" customFormat="1">
      <c r="A164" s="236">
        <v>41061</v>
      </c>
      <c r="C164" s="238">
        <v>156</v>
      </c>
      <c r="D164" s="239">
        <f t="shared" si="42"/>
        <v>37</v>
      </c>
      <c r="E164" s="239">
        <f t="shared" si="47"/>
        <v>6528</v>
      </c>
      <c r="F164" s="239">
        <f t="shared" si="43"/>
        <v>-1127</v>
      </c>
      <c r="G164" s="240">
        <f>+Inputs!$D$3</f>
        <v>0.37951000000000001</v>
      </c>
      <c r="I164" s="241">
        <f t="shared" si="48"/>
        <v>7655</v>
      </c>
      <c r="K164" s="241">
        <f t="shared" si="44"/>
        <v>37</v>
      </c>
      <c r="L164" s="241">
        <f t="shared" si="49"/>
        <v>6528</v>
      </c>
      <c r="M164" s="241">
        <f t="shared" si="45"/>
        <v>14.041870000000001</v>
      </c>
      <c r="N164" s="241">
        <f t="shared" si="46"/>
        <v>14.041870000000001</v>
      </c>
      <c r="O164" s="241">
        <f t="shared" si="50"/>
        <v>-427.65100000001223</v>
      </c>
      <c r="P164" s="241">
        <f t="shared" si="51"/>
        <v>427.65100000001223</v>
      </c>
      <c r="Q164" s="242"/>
      <c r="R164" s="242"/>
      <c r="S164" s="242"/>
    </row>
    <row r="165" spans="1:19" s="237" customFormat="1">
      <c r="A165" s="243">
        <v>41091</v>
      </c>
      <c r="C165" s="238">
        <v>157</v>
      </c>
      <c r="D165" s="239">
        <f t="shared" si="42"/>
        <v>37</v>
      </c>
      <c r="E165" s="239">
        <f t="shared" si="47"/>
        <v>6565</v>
      </c>
      <c r="F165" s="239">
        <f t="shared" si="43"/>
        <v>-1090</v>
      </c>
      <c r="G165" s="240">
        <f>+Inputs!$D$3</f>
        <v>0.37951000000000001</v>
      </c>
      <c r="I165" s="241">
        <f t="shared" si="48"/>
        <v>7655</v>
      </c>
      <c r="K165" s="241">
        <f t="shared" si="44"/>
        <v>37</v>
      </c>
      <c r="L165" s="241">
        <f t="shared" si="49"/>
        <v>6565</v>
      </c>
      <c r="M165" s="241">
        <f t="shared" si="45"/>
        <v>14.041870000000001</v>
      </c>
      <c r="N165" s="241">
        <f t="shared" si="46"/>
        <v>14.041870000000001</v>
      </c>
      <c r="O165" s="241">
        <f t="shared" si="50"/>
        <v>-413.60913000001221</v>
      </c>
      <c r="P165" s="241">
        <f t="shared" si="51"/>
        <v>413.60913000001221</v>
      </c>
      <c r="Q165" s="242"/>
      <c r="R165" s="242"/>
      <c r="S165" s="242"/>
    </row>
    <row r="166" spans="1:19" s="237" customFormat="1">
      <c r="A166" s="236">
        <v>41122</v>
      </c>
      <c r="C166" s="238">
        <v>158</v>
      </c>
      <c r="D166" s="239">
        <f t="shared" si="42"/>
        <v>37</v>
      </c>
      <c r="E166" s="239">
        <f t="shared" si="47"/>
        <v>6602</v>
      </c>
      <c r="F166" s="239">
        <f t="shared" si="43"/>
        <v>-1053</v>
      </c>
      <c r="G166" s="240">
        <f>+Inputs!$D$3</f>
        <v>0.37951000000000001</v>
      </c>
      <c r="I166" s="241">
        <f t="shared" si="48"/>
        <v>7655</v>
      </c>
      <c r="K166" s="241">
        <f t="shared" si="44"/>
        <v>37</v>
      </c>
      <c r="L166" s="241">
        <f t="shared" si="49"/>
        <v>6602</v>
      </c>
      <c r="M166" s="241">
        <f t="shared" si="45"/>
        <v>14.041870000000001</v>
      </c>
      <c r="N166" s="241">
        <f t="shared" si="46"/>
        <v>14.041870000000001</v>
      </c>
      <c r="O166" s="241">
        <f t="shared" si="50"/>
        <v>-399.5672600000122</v>
      </c>
      <c r="P166" s="241">
        <f t="shared" si="51"/>
        <v>399.5672600000122</v>
      </c>
      <c r="Q166" s="242"/>
      <c r="R166" s="242"/>
      <c r="S166" s="242"/>
    </row>
    <row r="167" spans="1:19" s="237" customFormat="1">
      <c r="A167" s="243">
        <v>41153</v>
      </c>
      <c r="C167" s="238">
        <v>159</v>
      </c>
      <c r="D167" s="239">
        <f t="shared" si="42"/>
        <v>37</v>
      </c>
      <c r="E167" s="239">
        <f t="shared" si="47"/>
        <v>6639</v>
      </c>
      <c r="F167" s="239">
        <f t="shared" si="43"/>
        <v>-1016</v>
      </c>
      <c r="G167" s="240">
        <f>+Inputs!$D$3</f>
        <v>0.37951000000000001</v>
      </c>
      <c r="I167" s="241">
        <f t="shared" si="48"/>
        <v>7655</v>
      </c>
      <c r="K167" s="241">
        <f t="shared" si="44"/>
        <v>37</v>
      </c>
      <c r="L167" s="241">
        <f t="shared" si="49"/>
        <v>6639</v>
      </c>
      <c r="M167" s="241">
        <f t="shared" si="45"/>
        <v>14.041870000000001</v>
      </c>
      <c r="N167" s="241">
        <f t="shared" si="46"/>
        <v>14.041870000000001</v>
      </c>
      <c r="O167" s="241">
        <f t="shared" si="50"/>
        <v>-385.52539000001218</v>
      </c>
      <c r="P167" s="241">
        <f t="shared" si="51"/>
        <v>385.52539000001218</v>
      </c>
      <c r="Q167" s="242"/>
      <c r="R167" s="242"/>
      <c r="S167" s="242"/>
    </row>
    <row r="168" spans="1:19" s="237" customFormat="1">
      <c r="A168" s="236">
        <v>41183</v>
      </c>
      <c r="C168" s="238">
        <v>160</v>
      </c>
      <c r="D168" s="239">
        <f t="shared" si="42"/>
        <v>37</v>
      </c>
      <c r="E168" s="239">
        <f t="shared" si="47"/>
        <v>6676</v>
      </c>
      <c r="F168" s="239">
        <f t="shared" si="43"/>
        <v>-979</v>
      </c>
      <c r="G168" s="240">
        <f>+Inputs!$D$3</f>
        <v>0.37951000000000001</v>
      </c>
      <c r="I168" s="241">
        <f t="shared" si="48"/>
        <v>7655</v>
      </c>
      <c r="K168" s="241">
        <f t="shared" si="44"/>
        <v>37</v>
      </c>
      <c r="L168" s="241">
        <f t="shared" si="49"/>
        <v>6676</v>
      </c>
      <c r="M168" s="241">
        <f t="shared" si="45"/>
        <v>14.041870000000001</v>
      </c>
      <c r="N168" s="241">
        <f t="shared" si="46"/>
        <v>14.041870000000001</v>
      </c>
      <c r="O168" s="241">
        <f t="shared" si="50"/>
        <v>-371.48352000001216</v>
      </c>
      <c r="P168" s="241">
        <f t="shared" si="51"/>
        <v>371.48352000001216</v>
      </c>
      <c r="Q168" s="242"/>
      <c r="R168" s="242"/>
      <c r="S168" s="242"/>
    </row>
    <row r="169" spans="1:19" s="237" customFormat="1">
      <c r="A169" s="243">
        <v>41214</v>
      </c>
      <c r="C169" s="238">
        <v>161</v>
      </c>
      <c r="D169" s="239">
        <f t="shared" si="42"/>
        <v>37</v>
      </c>
      <c r="E169" s="239">
        <f t="shared" si="47"/>
        <v>6713</v>
      </c>
      <c r="F169" s="239">
        <f t="shared" ref="F169:F188" si="52">$B$9+E169</f>
        <v>-942</v>
      </c>
      <c r="G169" s="240">
        <f>+Inputs!$D$3</f>
        <v>0.37951000000000001</v>
      </c>
      <c r="I169" s="241">
        <f t="shared" si="48"/>
        <v>7655</v>
      </c>
      <c r="K169" s="241">
        <f t="shared" ref="K169:K188" si="53">D169</f>
        <v>37</v>
      </c>
      <c r="L169" s="241">
        <f t="shared" si="49"/>
        <v>6713</v>
      </c>
      <c r="M169" s="241">
        <f t="shared" ref="M169:M188" si="54">K169*G169</f>
        <v>14.041870000000001</v>
      </c>
      <c r="N169" s="241">
        <f t="shared" ref="N169:N188" si="55">M169-J169</f>
        <v>14.041870000000001</v>
      </c>
      <c r="O169" s="241">
        <f t="shared" si="50"/>
        <v>-357.44165000001215</v>
      </c>
      <c r="P169" s="241">
        <f t="shared" si="51"/>
        <v>357.44165000001215</v>
      </c>
      <c r="Q169" s="242"/>
      <c r="R169" s="242"/>
      <c r="S169" s="242"/>
    </row>
    <row r="170" spans="1:19" s="237" customFormat="1">
      <c r="A170" s="236">
        <v>41244</v>
      </c>
      <c r="C170" s="238">
        <v>162</v>
      </c>
      <c r="D170" s="239">
        <f t="shared" si="42"/>
        <v>37</v>
      </c>
      <c r="E170" s="239">
        <f t="shared" ref="E170:E188" si="56">+E169+D170</f>
        <v>6750</v>
      </c>
      <c r="F170" s="239">
        <f t="shared" si="52"/>
        <v>-905</v>
      </c>
      <c r="G170" s="240">
        <f>+Inputs!$D$3</f>
        <v>0.37951000000000001</v>
      </c>
      <c r="I170" s="241">
        <f t="shared" ref="I170:I188" si="57">+I169+H170</f>
        <v>7655</v>
      </c>
      <c r="K170" s="241">
        <f t="shared" si="53"/>
        <v>37</v>
      </c>
      <c r="L170" s="241">
        <f t="shared" ref="L170:L188" si="58">+L169+K170</f>
        <v>6750</v>
      </c>
      <c r="M170" s="241">
        <f t="shared" si="54"/>
        <v>14.041870000000001</v>
      </c>
      <c r="N170" s="241">
        <f t="shared" si="55"/>
        <v>14.041870000000001</v>
      </c>
      <c r="O170" s="241">
        <f t="shared" ref="O170:O188" si="59">+O169+N170</f>
        <v>-343.39978000001213</v>
      </c>
      <c r="P170" s="241">
        <f t="shared" ref="P170:P188" si="60">P169-N170</f>
        <v>343.39978000001213</v>
      </c>
      <c r="Q170" s="242"/>
      <c r="R170" s="242"/>
      <c r="S170" s="242"/>
    </row>
    <row r="171" spans="1:19" s="237" customFormat="1">
      <c r="A171" s="243">
        <v>41275</v>
      </c>
      <c r="C171" s="238">
        <v>163</v>
      </c>
      <c r="D171" s="239">
        <f t="shared" si="42"/>
        <v>37</v>
      </c>
      <c r="E171" s="239">
        <f t="shared" si="56"/>
        <v>6787</v>
      </c>
      <c r="F171" s="239">
        <f t="shared" si="52"/>
        <v>-868</v>
      </c>
      <c r="G171" s="240">
        <f>+Inputs!$D$3</f>
        <v>0.37951000000000001</v>
      </c>
      <c r="I171" s="241">
        <f t="shared" si="57"/>
        <v>7655</v>
      </c>
      <c r="K171" s="241">
        <f t="shared" si="53"/>
        <v>37</v>
      </c>
      <c r="L171" s="241">
        <f t="shared" si="58"/>
        <v>6787</v>
      </c>
      <c r="M171" s="241">
        <f t="shared" si="54"/>
        <v>14.041870000000001</v>
      </c>
      <c r="N171" s="241">
        <f t="shared" si="55"/>
        <v>14.041870000000001</v>
      </c>
      <c r="O171" s="241">
        <f t="shared" si="59"/>
        <v>-329.35791000001211</v>
      </c>
      <c r="P171" s="241">
        <f t="shared" si="60"/>
        <v>329.35791000001211</v>
      </c>
      <c r="Q171" s="242"/>
      <c r="R171" s="242"/>
      <c r="S171" s="242"/>
    </row>
    <row r="172" spans="1:19" s="237" customFormat="1">
      <c r="A172" s="236">
        <v>41306</v>
      </c>
      <c r="C172" s="238">
        <v>164</v>
      </c>
      <c r="D172" s="239">
        <f t="shared" si="42"/>
        <v>37</v>
      </c>
      <c r="E172" s="239">
        <f t="shared" si="56"/>
        <v>6824</v>
      </c>
      <c r="F172" s="239">
        <f t="shared" si="52"/>
        <v>-831</v>
      </c>
      <c r="G172" s="240">
        <f>+Inputs!$D$3</f>
        <v>0.37951000000000001</v>
      </c>
      <c r="I172" s="241">
        <f t="shared" si="57"/>
        <v>7655</v>
      </c>
      <c r="K172" s="241">
        <f t="shared" si="53"/>
        <v>37</v>
      </c>
      <c r="L172" s="241">
        <f t="shared" si="58"/>
        <v>6824</v>
      </c>
      <c r="M172" s="241">
        <f t="shared" si="54"/>
        <v>14.041870000000001</v>
      </c>
      <c r="N172" s="241">
        <f t="shared" si="55"/>
        <v>14.041870000000001</v>
      </c>
      <c r="O172" s="241">
        <f t="shared" si="59"/>
        <v>-315.31604000001209</v>
      </c>
      <c r="P172" s="241">
        <f t="shared" si="60"/>
        <v>315.31604000001209</v>
      </c>
      <c r="Q172" s="242"/>
      <c r="R172" s="242"/>
      <c r="S172" s="242"/>
    </row>
    <row r="173" spans="1:19" s="237" customFormat="1">
      <c r="A173" s="243">
        <v>41334</v>
      </c>
      <c r="C173" s="238">
        <v>165</v>
      </c>
      <c r="D173" s="239">
        <f t="shared" si="42"/>
        <v>37</v>
      </c>
      <c r="E173" s="239">
        <f t="shared" si="56"/>
        <v>6861</v>
      </c>
      <c r="F173" s="239">
        <f t="shared" si="52"/>
        <v>-794</v>
      </c>
      <c r="G173" s="240">
        <f>+Inputs!$D$3</f>
        <v>0.37951000000000001</v>
      </c>
      <c r="I173" s="241">
        <f t="shared" si="57"/>
        <v>7655</v>
      </c>
      <c r="K173" s="241">
        <f t="shared" si="53"/>
        <v>37</v>
      </c>
      <c r="L173" s="241">
        <f t="shared" si="58"/>
        <v>6861</v>
      </c>
      <c r="M173" s="241">
        <f t="shared" si="54"/>
        <v>14.041870000000001</v>
      </c>
      <c r="N173" s="241">
        <f t="shared" si="55"/>
        <v>14.041870000000001</v>
      </c>
      <c r="O173" s="241">
        <f t="shared" si="59"/>
        <v>-301.27417000001208</v>
      </c>
      <c r="P173" s="241">
        <f t="shared" si="60"/>
        <v>301.27417000001208</v>
      </c>
      <c r="Q173" s="242"/>
      <c r="R173" s="242"/>
      <c r="S173" s="242"/>
    </row>
    <row r="174" spans="1:19" s="237" customFormat="1">
      <c r="A174" s="236">
        <v>41365</v>
      </c>
      <c r="C174" s="238">
        <v>166</v>
      </c>
      <c r="D174" s="239">
        <f t="shared" si="42"/>
        <v>37</v>
      </c>
      <c r="E174" s="239">
        <f t="shared" si="56"/>
        <v>6898</v>
      </c>
      <c r="F174" s="239">
        <f t="shared" si="52"/>
        <v>-757</v>
      </c>
      <c r="G174" s="240">
        <f>+Inputs!$D$3</f>
        <v>0.37951000000000001</v>
      </c>
      <c r="I174" s="241">
        <f t="shared" si="57"/>
        <v>7655</v>
      </c>
      <c r="K174" s="241">
        <f t="shared" si="53"/>
        <v>37</v>
      </c>
      <c r="L174" s="241">
        <f t="shared" si="58"/>
        <v>6898</v>
      </c>
      <c r="M174" s="241">
        <f t="shared" si="54"/>
        <v>14.041870000000001</v>
      </c>
      <c r="N174" s="241">
        <f t="shared" si="55"/>
        <v>14.041870000000001</v>
      </c>
      <c r="O174" s="241">
        <f t="shared" si="59"/>
        <v>-287.23230000001206</v>
      </c>
      <c r="P174" s="241">
        <f t="shared" si="60"/>
        <v>287.23230000001206</v>
      </c>
      <c r="Q174" s="242"/>
      <c r="R174" s="242"/>
      <c r="S174" s="242"/>
    </row>
    <row r="175" spans="1:19" s="237" customFormat="1">
      <c r="A175" s="243">
        <v>41395</v>
      </c>
      <c r="C175" s="238">
        <v>167</v>
      </c>
      <c r="D175" s="239">
        <f t="shared" si="42"/>
        <v>37</v>
      </c>
      <c r="E175" s="239">
        <f t="shared" si="56"/>
        <v>6935</v>
      </c>
      <c r="F175" s="239">
        <f t="shared" si="52"/>
        <v>-720</v>
      </c>
      <c r="G175" s="240">
        <f>+Inputs!$D$3</f>
        <v>0.37951000000000001</v>
      </c>
      <c r="I175" s="241">
        <f t="shared" si="57"/>
        <v>7655</v>
      </c>
      <c r="K175" s="241">
        <f t="shared" si="53"/>
        <v>37</v>
      </c>
      <c r="L175" s="241">
        <f t="shared" si="58"/>
        <v>6935</v>
      </c>
      <c r="M175" s="241">
        <f t="shared" si="54"/>
        <v>14.041870000000001</v>
      </c>
      <c r="N175" s="241">
        <f t="shared" si="55"/>
        <v>14.041870000000001</v>
      </c>
      <c r="O175" s="241">
        <f t="shared" si="59"/>
        <v>-273.19043000001204</v>
      </c>
      <c r="P175" s="241">
        <f t="shared" si="60"/>
        <v>273.19043000001204</v>
      </c>
      <c r="Q175" s="242"/>
      <c r="R175" s="242"/>
      <c r="S175" s="242"/>
    </row>
    <row r="176" spans="1:19" s="237" customFormat="1">
      <c r="A176" s="236">
        <v>41426</v>
      </c>
      <c r="C176" s="238">
        <v>168</v>
      </c>
      <c r="D176" s="239">
        <f t="shared" si="42"/>
        <v>37</v>
      </c>
      <c r="E176" s="239">
        <f t="shared" si="56"/>
        <v>6972</v>
      </c>
      <c r="F176" s="239">
        <f t="shared" si="52"/>
        <v>-683</v>
      </c>
      <c r="G176" s="240">
        <f>+Inputs!$D$3</f>
        <v>0.37951000000000001</v>
      </c>
      <c r="I176" s="241">
        <f t="shared" si="57"/>
        <v>7655</v>
      </c>
      <c r="K176" s="241">
        <f t="shared" si="53"/>
        <v>37</v>
      </c>
      <c r="L176" s="241">
        <f t="shared" si="58"/>
        <v>6972</v>
      </c>
      <c r="M176" s="241">
        <f t="shared" si="54"/>
        <v>14.041870000000001</v>
      </c>
      <c r="N176" s="241">
        <f t="shared" si="55"/>
        <v>14.041870000000001</v>
      </c>
      <c r="O176" s="241">
        <f t="shared" si="59"/>
        <v>-259.14856000001203</v>
      </c>
      <c r="P176" s="241">
        <f t="shared" si="60"/>
        <v>259.14856000001203</v>
      </c>
      <c r="Q176" s="242"/>
      <c r="R176" s="242"/>
      <c r="S176" s="242"/>
    </row>
    <row r="177" spans="1:19" s="237" customFormat="1">
      <c r="A177" s="243">
        <v>41456</v>
      </c>
      <c r="C177" s="238">
        <v>169</v>
      </c>
      <c r="D177" s="239">
        <f t="shared" si="42"/>
        <v>37</v>
      </c>
      <c r="E177" s="239">
        <f t="shared" si="56"/>
        <v>7009</v>
      </c>
      <c r="F177" s="239">
        <f t="shared" si="52"/>
        <v>-646</v>
      </c>
      <c r="G177" s="240">
        <f>+Inputs!$D$3</f>
        <v>0.37951000000000001</v>
      </c>
      <c r="I177" s="241">
        <f t="shared" si="57"/>
        <v>7655</v>
      </c>
      <c r="K177" s="241">
        <f t="shared" si="53"/>
        <v>37</v>
      </c>
      <c r="L177" s="241">
        <f t="shared" si="58"/>
        <v>7009</v>
      </c>
      <c r="M177" s="241">
        <f t="shared" si="54"/>
        <v>14.041870000000001</v>
      </c>
      <c r="N177" s="241">
        <f t="shared" si="55"/>
        <v>14.041870000000001</v>
      </c>
      <c r="O177" s="241">
        <f t="shared" si="59"/>
        <v>-245.10669000001204</v>
      </c>
      <c r="P177" s="241">
        <f t="shared" si="60"/>
        <v>245.10669000001204</v>
      </c>
      <c r="Q177" s="242"/>
      <c r="R177" s="242"/>
      <c r="S177" s="242"/>
    </row>
    <row r="178" spans="1:19" s="237" customFormat="1">
      <c r="A178" s="236">
        <v>41487</v>
      </c>
      <c r="C178" s="238">
        <v>170</v>
      </c>
      <c r="D178" s="239">
        <f t="shared" si="42"/>
        <v>37</v>
      </c>
      <c r="E178" s="239">
        <f t="shared" si="56"/>
        <v>7046</v>
      </c>
      <c r="F178" s="239">
        <f t="shared" si="52"/>
        <v>-609</v>
      </c>
      <c r="G178" s="240">
        <f>+Inputs!$D$3</f>
        <v>0.37951000000000001</v>
      </c>
      <c r="I178" s="241">
        <f t="shared" si="57"/>
        <v>7655</v>
      </c>
      <c r="K178" s="241">
        <f t="shared" si="53"/>
        <v>37</v>
      </c>
      <c r="L178" s="241">
        <f t="shared" si="58"/>
        <v>7046</v>
      </c>
      <c r="M178" s="241">
        <f t="shared" si="54"/>
        <v>14.041870000000001</v>
      </c>
      <c r="N178" s="241">
        <f t="shared" si="55"/>
        <v>14.041870000000001</v>
      </c>
      <c r="O178" s="241">
        <f t="shared" si="59"/>
        <v>-231.06482000001205</v>
      </c>
      <c r="P178" s="241">
        <f t="shared" si="60"/>
        <v>231.06482000001205</v>
      </c>
      <c r="Q178" s="242"/>
      <c r="R178" s="242"/>
      <c r="S178" s="242"/>
    </row>
    <row r="179" spans="1:19" s="237" customFormat="1">
      <c r="A179" s="243">
        <v>41518</v>
      </c>
      <c r="C179" s="238">
        <v>171</v>
      </c>
      <c r="D179" s="239">
        <f t="shared" si="42"/>
        <v>37</v>
      </c>
      <c r="E179" s="239">
        <f t="shared" si="56"/>
        <v>7083</v>
      </c>
      <c r="F179" s="239">
        <f t="shared" si="52"/>
        <v>-572</v>
      </c>
      <c r="G179" s="240">
        <f>+Inputs!$D$3</f>
        <v>0.37951000000000001</v>
      </c>
      <c r="I179" s="241">
        <f t="shared" si="57"/>
        <v>7655</v>
      </c>
      <c r="K179" s="241">
        <f t="shared" si="53"/>
        <v>37</v>
      </c>
      <c r="L179" s="241">
        <f t="shared" si="58"/>
        <v>7083</v>
      </c>
      <c r="M179" s="241">
        <f t="shared" si="54"/>
        <v>14.041870000000001</v>
      </c>
      <c r="N179" s="241">
        <f t="shared" si="55"/>
        <v>14.041870000000001</v>
      </c>
      <c r="O179" s="241">
        <f t="shared" si="59"/>
        <v>-217.02295000001206</v>
      </c>
      <c r="P179" s="241">
        <f t="shared" si="60"/>
        <v>217.02295000001206</v>
      </c>
      <c r="Q179" s="242"/>
      <c r="R179" s="242"/>
      <c r="S179" s="242"/>
    </row>
    <row r="180" spans="1:19" s="237" customFormat="1">
      <c r="A180" s="236">
        <v>41548</v>
      </c>
      <c r="C180" s="238">
        <v>172</v>
      </c>
      <c r="D180" s="239">
        <f t="shared" si="42"/>
        <v>37</v>
      </c>
      <c r="E180" s="239">
        <f t="shared" si="56"/>
        <v>7120</v>
      </c>
      <c r="F180" s="239">
        <f t="shared" si="52"/>
        <v>-535</v>
      </c>
      <c r="G180" s="240">
        <f>+Inputs!$D$3</f>
        <v>0.37951000000000001</v>
      </c>
      <c r="I180" s="241">
        <f t="shared" si="57"/>
        <v>7655</v>
      </c>
      <c r="K180" s="241">
        <f t="shared" si="53"/>
        <v>37</v>
      </c>
      <c r="L180" s="241">
        <f t="shared" si="58"/>
        <v>7120</v>
      </c>
      <c r="M180" s="241">
        <f t="shared" si="54"/>
        <v>14.041870000000001</v>
      </c>
      <c r="N180" s="241">
        <f t="shared" si="55"/>
        <v>14.041870000000001</v>
      </c>
      <c r="O180" s="241">
        <f t="shared" si="59"/>
        <v>-202.98108000001207</v>
      </c>
      <c r="P180" s="241">
        <f t="shared" si="60"/>
        <v>202.98108000001207</v>
      </c>
      <c r="Q180" s="242"/>
      <c r="R180" s="242"/>
      <c r="S180" s="242"/>
    </row>
    <row r="181" spans="1:19" s="237" customFormat="1">
      <c r="A181" s="243">
        <v>41579</v>
      </c>
      <c r="C181" s="238">
        <v>173</v>
      </c>
      <c r="D181" s="239">
        <f t="shared" si="42"/>
        <v>37</v>
      </c>
      <c r="E181" s="239">
        <f t="shared" si="56"/>
        <v>7157</v>
      </c>
      <c r="F181" s="239">
        <f t="shared" si="52"/>
        <v>-498</v>
      </c>
      <c r="G181" s="240">
        <f>+Inputs!$D$3</f>
        <v>0.37951000000000001</v>
      </c>
      <c r="I181" s="241">
        <f t="shared" si="57"/>
        <v>7655</v>
      </c>
      <c r="K181" s="241">
        <f t="shared" si="53"/>
        <v>37</v>
      </c>
      <c r="L181" s="241">
        <f t="shared" si="58"/>
        <v>7157</v>
      </c>
      <c r="M181" s="241">
        <f t="shared" si="54"/>
        <v>14.041870000000001</v>
      </c>
      <c r="N181" s="241">
        <f t="shared" si="55"/>
        <v>14.041870000000001</v>
      </c>
      <c r="O181" s="241">
        <f t="shared" si="59"/>
        <v>-188.93921000001208</v>
      </c>
      <c r="P181" s="241">
        <f t="shared" si="60"/>
        <v>188.93921000001208</v>
      </c>
      <c r="Q181" s="242"/>
      <c r="R181" s="242"/>
      <c r="S181" s="242"/>
    </row>
    <row r="182" spans="1:19" s="237" customFormat="1">
      <c r="A182" s="236">
        <v>41609</v>
      </c>
      <c r="C182" s="238">
        <v>174</v>
      </c>
      <c r="D182" s="239">
        <f t="shared" si="42"/>
        <v>37</v>
      </c>
      <c r="E182" s="239">
        <f t="shared" si="56"/>
        <v>7194</v>
      </c>
      <c r="F182" s="239">
        <f t="shared" si="52"/>
        <v>-461</v>
      </c>
      <c r="G182" s="240">
        <f>+Inputs!$D$3</f>
        <v>0.37951000000000001</v>
      </c>
      <c r="I182" s="241">
        <f t="shared" si="57"/>
        <v>7655</v>
      </c>
      <c r="K182" s="241">
        <f t="shared" si="53"/>
        <v>37</v>
      </c>
      <c r="L182" s="241">
        <f t="shared" si="58"/>
        <v>7194</v>
      </c>
      <c r="M182" s="241">
        <f t="shared" si="54"/>
        <v>14.041870000000001</v>
      </c>
      <c r="N182" s="241">
        <f t="shared" si="55"/>
        <v>14.041870000000001</v>
      </c>
      <c r="O182" s="241">
        <f t="shared" si="59"/>
        <v>-174.89734000001209</v>
      </c>
      <c r="P182" s="241">
        <f t="shared" si="60"/>
        <v>174.89734000001209</v>
      </c>
      <c r="Q182" s="242"/>
      <c r="R182" s="242"/>
      <c r="S182" s="242"/>
    </row>
    <row r="183" spans="1:19" s="237" customFormat="1">
      <c r="A183" s="243">
        <v>41640</v>
      </c>
      <c r="C183" s="238">
        <v>175</v>
      </c>
      <c r="D183" s="239">
        <f t="shared" si="42"/>
        <v>37</v>
      </c>
      <c r="E183" s="239">
        <f t="shared" si="56"/>
        <v>7231</v>
      </c>
      <c r="F183" s="239">
        <f t="shared" si="52"/>
        <v>-424</v>
      </c>
      <c r="G183" s="240">
        <f>+Inputs!$D$3</f>
        <v>0.37951000000000001</v>
      </c>
      <c r="I183" s="241">
        <f t="shared" si="57"/>
        <v>7655</v>
      </c>
      <c r="K183" s="241">
        <f t="shared" si="53"/>
        <v>37</v>
      </c>
      <c r="L183" s="241">
        <f t="shared" si="58"/>
        <v>7231</v>
      </c>
      <c r="M183" s="241">
        <f t="shared" si="54"/>
        <v>14.041870000000001</v>
      </c>
      <c r="N183" s="241">
        <f t="shared" si="55"/>
        <v>14.041870000000001</v>
      </c>
      <c r="O183" s="241">
        <f t="shared" si="59"/>
        <v>-160.8554700000121</v>
      </c>
      <c r="P183" s="241">
        <f t="shared" si="60"/>
        <v>160.8554700000121</v>
      </c>
      <c r="Q183" s="242"/>
      <c r="R183" s="242"/>
      <c r="S183" s="242"/>
    </row>
    <row r="184" spans="1:19" s="237" customFormat="1">
      <c r="A184" s="236">
        <v>41671</v>
      </c>
      <c r="C184" s="238">
        <v>176</v>
      </c>
      <c r="D184" s="239">
        <f t="shared" si="42"/>
        <v>37</v>
      </c>
      <c r="E184" s="239">
        <f t="shared" si="56"/>
        <v>7268</v>
      </c>
      <c r="F184" s="239">
        <f t="shared" si="52"/>
        <v>-387</v>
      </c>
      <c r="G184" s="240">
        <f>+Inputs!$D$3</f>
        <v>0.37951000000000001</v>
      </c>
      <c r="I184" s="241">
        <f t="shared" si="57"/>
        <v>7655</v>
      </c>
      <c r="K184" s="241">
        <f t="shared" si="53"/>
        <v>37</v>
      </c>
      <c r="L184" s="241">
        <f t="shared" si="58"/>
        <v>7268</v>
      </c>
      <c r="M184" s="241">
        <f t="shared" si="54"/>
        <v>14.041870000000001</v>
      </c>
      <c r="N184" s="241">
        <f t="shared" si="55"/>
        <v>14.041870000000001</v>
      </c>
      <c r="O184" s="241">
        <f t="shared" si="59"/>
        <v>-146.81360000001212</v>
      </c>
      <c r="P184" s="241">
        <f t="shared" si="60"/>
        <v>146.81360000001212</v>
      </c>
      <c r="Q184" s="242"/>
      <c r="R184" s="242"/>
      <c r="S184" s="242"/>
    </row>
    <row r="185" spans="1:19" s="237" customFormat="1">
      <c r="A185" s="243">
        <v>41699</v>
      </c>
      <c r="C185" s="238">
        <v>177</v>
      </c>
      <c r="D185" s="239">
        <f t="shared" si="42"/>
        <v>37</v>
      </c>
      <c r="E185" s="239">
        <f t="shared" si="56"/>
        <v>7305</v>
      </c>
      <c r="F185" s="239">
        <f t="shared" si="52"/>
        <v>-350</v>
      </c>
      <c r="G185" s="240">
        <f>+Inputs!$D$3</f>
        <v>0.37951000000000001</v>
      </c>
      <c r="I185" s="241">
        <f t="shared" si="57"/>
        <v>7655</v>
      </c>
      <c r="K185" s="241">
        <f t="shared" si="53"/>
        <v>37</v>
      </c>
      <c r="L185" s="241">
        <f t="shared" si="58"/>
        <v>7305</v>
      </c>
      <c r="M185" s="241">
        <f t="shared" si="54"/>
        <v>14.041870000000001</v>
      </c>
      <c r="N185" s="241">
        <f t="shared" si="55"/>
        <v>14.041870000000001</v>
      </c>
      <c r="O185" s="241">
        <f t="shared" si="59"/>
        <v>-132.77173000001213</v>
      </c>
      <c r="P185" s="241">
        <f t="shared" si="60"/>
        <v>132.77173000001213</v>
      </c>
      <c r="Q185" s="242"/>
      <c r="R185" s="242"/>
      <c r="S185" s="242"/>
    </row>
    <row r="186" spans="1:19" s="237" customFormat="1">
      <c r="A186" s="236">
        <v>41730</v>
      </c>
      <c r="C186" s="238">
        <v>178</v>
      </c>
      <c r="D186" s="239">
        <f t="shared" si="42"/>
        <v>37</v>
      </c>
      <c r="E186" s="239">
        <f t="shared" si="56"/>
        <v>7342</v>
      </c>
      <c r="F186" s="239">
        <f t="shared" si="52"/>
        <v>-313</v>
      </c>
      <c r="G186" s="240">
        <f>+Inputs!$D$3</f>
        <v>0.37951000000000001</v>
      </c>
      <c r="I186" s="241">
        <f t="shared" si="57"/>
        <v>7655</v>
      </c>
      <c r="K186" s="241">
        <f t="shared" si="53"/>
        <v>37</v>
      </c>
      <c r="L186" s="241">
        <f t="shared" si="58"/>
        <v>7342</v>
      </c>
      <c r="M186" s="241">
        <f t="shared" si="54"/>
        <v>14.041870000000001</v>
      </c>
      <c r="N186" s="241">
        <f t="shared" si="55"/>
        <v>14.041870000000001</v>
      </c>
      <c r="O186" s="241">
        <f t="shared" si="59"/>
        <v>-118.72986000001212</v>
      </c>
      <c r="P186" s="241">
        <f t="shared" si="60"/>
        <v>118.72986000001212</v>
      </c>
      <c r="Q186" s="242"/>
      <c r="R186" s="242"/>
      <c r="S186" s="242"/>
    </row>
    <row r="187" spans="1:19" s="237" customFormat="1">
      <c r="A187" s="243">
        <v>41760</v>
      </c>
      <c r="C187" s="238">
        <v>179</v>
      </c>
      <c r="D187" s="239">
        <f t="shared" si="42"/>
        <v>37</v>
      </c>
      <c r="E187" s="239">
        <f t="shared" si="56"/>
        <v>7379</v>
      </c>
      <c r="F187" s="239">
        <f t="shared" si="52"/>
        <v>-276</v>
      </c>
      <c r="G187" s="240">
        <f>+Inputs!$D$3</f>
        <v>0.37951000000000001</v>
      </c>
      <c r="I187" s="241">
        <f t="shared" si="57"/>
        <v>7655</v>
      </c>
      <c r="K187" s="241">
        <f t="shared" si="53"/>
        <v>37</v>
      </c>
      <c r="L187" s="241">
        <f t="shared" si="58"/>
        <v>7379</v>
      </c>
      <c r="M187" s="241">
        <f t="shared" si="54"/>
        <v>14.041870000000001</v>
      </c>
      <c r="N187" s="241">
        <f t="shared" si="55"/>
        <v>14.041870000000001</v>
      </c>
      <c r="O187" s="241">
        <f t="shared" si="59"/>
        <v>-104.68799000001212</v>
      </c>
      <c r="P187" s="241">
        <f t="shared" si="60"/>
        <v>104.68799000001212</v>
      </c>
      <c r="Q187" s="242"/>
      <c r="R187" s="242"/>
      <c r="S187" s="242"/>
    </row>
    <row r="188" spans="1:19" s="237" customFormat="1">
      <c r="A188" s="236">
        <v>41791</v>
      </c>
      <c r="C188" s="238">
        <v>180</v>
      </c>
      <c r="D188" s="239">
        <f t="shared" si="42"/>
        <v>37</v>
      </c>
      <c r="E188" s="239">
        <f t="shared" si="56"/>
        <v>7416</v>
      </c>
      <c r="F188" s="239">
        <f t="shared" si="52"/>
        <v>-239</v>
      </c>
      <c r="G188" s="240">
        <f>+Inputs!$D$3</f>
        <v>0.37951000000000001</v>
      </c>
      <c r="I188" s="241">
        <f t="shared" si="57"/>
        <v>7655</v>
      </c>
      <c r="K188" s="241">
        <f t="shared" si="53"/>
        <v>37</v>
      </c>
      <c r="L188" s="241">
        <f t="shared" si="58"/>
        <v>7416</v>
      </c>
      <c r="M188" s="241">
        <f t="shared" si="54"/>
        <v>14.041870000000001</v>
      </c>
      <c r="N188" s="241">
        <f t="shared" si="55"/>
        <v>14.041870000000001</v>
      </c>
      <c r="O188" s="241">
        <f t="shared" si="59"/>
        <v>-90.646120000012118</v>
      </c>
      <c r="P188" s="241">
        <f t="shared" si="60"/>
        <v>90.646120000012118</v>
      </c>
      <c r="Q188" s="242"/>
      <c r="R188" s="242"/>
      <c r="S188" s="242"/>
    </row>
    <row r="189" spans="1:19" s="237" customFormat="1">
      <c r="A189" s="243">
        <v>41821</v>
      </c>
      <c r="C189" s="238">
        <v>181</v>
      </c>
      <c r="D189" s="239">
        <f>ROUND(-(+$F$134/60)*1,0)</f>
        <v>37</v>
      </c>
      <c r="E189" s="239">
        <f t="shared" ref="E189:E195" si="61">+E188+D189</f>
        <v>7453</v>
      </c>
      <c r="F189" s="239">
        <f t="shared" ref="F189:F195" si="62">$B$9+E189</f>
        <v>-202</v>
      </c>
      <c r="G189" s="240">
        <f>+Inputs!$D$3</f>
        <v>0.37951000000000001</v>
      </c>
      <c r="I189" s="241">
        <f t="shared" ref="I189:I195" si="63">+I188+H189</f>
        <v>7655</v>
      </c>
      <c r="K189" s="241">
        <f t="shared" ref="K189:K195" si="64">D189</f>
        <v>37</v>
      </c>
      <c r="L189" s="241">
        <f t="shared" ref="L189:L195" si="65">+L188+K189</f>
        <v>7453</v>
      </c>
      <c r="M189" s="241">
        <f t="shared" ref="M189:M195" si="66">K189*G189</f>
        <v>14.041870000000001</v>
      </c>
      <c r="N189" s="241">
        <f t="shared" ref="N189:N195" si="67">M189-J189</f>
        <v>14.041870000000001</v>
      </c>
      <c r="O189" s="241">
        <f t="shared" ref="O189:O195" si="68">+O188+N189</f>
        <v>-76.604250000012115</v>
      </c>
      <c r="P189" s="241">
        <f t="shared" ref="P189:P195" si="69">P188-N189</f>
        <v>76.604250000012115</v>
      </c>
      <c r="Q189" s="242"/>
      <c r="R189" s="242"/>
      <c r="S189" s="242"/>
    </row>
    <row r="190" spans="1:19" s="237" customFormat="1">
      <c r="A190" s="236">
        <v>41852</v>
      </c>
      <c r="C190" s="238">
        <v>182</v>
      </c>
      <c r="D190" s="239">
        <f t="shared" si="42"/>
        <v>37</v>
      </c>
      <c r="E190" s="239">
        <f t="shared" si="61"/>
        <v>7490</v>
      </c>
      <c r="F190" s="239">
        <f t="shared" si="62"/>
        <v>-165</v>
      </c>
      <c r="G190" s="240">
        <f>+Inputs!$D$3</f>
        <v>0.37951000000000001</v>
      </c>
      <c r="I190" s="241">
        <f t="shared" si="63"/>
        <v>7655</v>
      </c>
      <c r="K190" s="241">
        <f t="shared" si="64"/>
        <v>37</v>
      </c>
      <c r="L190" s="241">
        <f t="shared" si="65"/>
        <v>7490</v>
      </c>
      <c r="M190" s="241">
        <f t="shared" si="66"/>
        <v>14.041870000000001</v>
      </c>
      <c r="N190" s="241">
        <f t="shared" si="67"/>
        <v>14.041870000000001</v>
      </c>
      <c r="O190" s="241">
        <f t="shared" si="68"/>
        <v>-62.562380000012112</v>
      </c>
      <c r="P190" s="241">
        <f t="shared" si="69"/>
        <v>62.562380000012112</v>
      </c>
      <c r="Q190" s="242"/>
      <c r="R190" s="242"/>
      <c r="S190" s="242"/>
    </row>
    <row r="191" spans="1:19" s="237" customFormat="1">
      <c r="A191" s="243">
        <v>41883</v>
      </c>
      <c r="C191" s="238">
        <v>183</v>
      </c>
      <c r="D191" s="239">
        <f t="shared" si="42"/>
        <v>37</v>
      </c>
      <c r="E191" s="239">
        <f t="shared" si="61"/>
        <v>7527</v>
      </c>
      <c r="F191" s="239">
        <f t="shared" si="62"/>
        <v>-128</v>
      </c>
      <c r="G191" s="240">
        <f>+Inputs!$D$3</f>
        <v>0.37951000000000001</v>
      </c>
      <c r="I191" s="241">
        <f t="shared" si="63"/>
        <v>7655</v>
      </c>
      <c r="K191" s="241">
        <f t="shared" si="64"/>
        <v>37</v>
      </c>
      <c r="L191" s="241">
        <f t="shared" si="65"/>
        <v>7527</v>
      </c>
      <c r="M191" s="241">
        <f t="shared" si="66"/>
        <v>14.041870000000001</v>
      </c>
      <c r="N191" s="241">
        <f t="shared" si="67"/>
        <v>14.041870000000001</v>
      </c>
      <c r="O191" s="241">
        <f t="shared" si="68"/>
        <v>-48.520510000012109</v>
      </c>
      <c r="P191" s="241">
        <f t="shared" si="69"/>
        <v>48.520510000012109</v>
      </c>
      <c r="Q191" s="242"/>
      <c r="R191" s="242"/>
      <c r="S191" s="242"/>
    </row>
    <row r="192" spans="1:19" s="237" customFormat="1">
      <c r="A192" s="236">
        <v>41913</v>
      </c>
      <c r="C192" s="238">
        <v>184</v>
      </c>
      <c r="D192" s="239">
        <f t="shared" si="42"/>
        <v>37</v>
      </c>
      <c r="E192" s="239">
        <f t="shared" si="61"/>
        <v>7564</v>
      </c>
      <c r="F192" s="239">
        <f t="shared" si="62"/>
        <v>-91</v>
      </c>
      <c r="G192" s="240">
        <f>+Inputs!$D$3</f>
        <v>0.37951000000000001</v>
      </c>
      <c r="I192" s="241">
        <f t="shared" si="63"/>
        <v>7655</v>
      </c>
      <c r="K192" s="241">
        <f t="shared" si="64"/>
        <v>37</v>
      </c>
      <c r="L192" s="241">
        <f t="shared" si="65"/>
        <v>7564</v>
      </c>
      <c r="M192" s="241">
        <f t="shared" si="66"/>
        <v>14.041870000000001</v>
      </c>
      <c r="N192" s="241">
        <f t="shared" si="67"/>
        <v>14.041870000000001</v>
      </c>
      <c r="O192" s="241">
        <f t="shared" si="68"/>
        <v>-34.478640000012106</v>
      </c>
      <c r="P192" s="241">
        <f t="shared" si="69"/>
        <v>34.478640000012106</v>
      </c>
      <c r="Q192" s="242"/>
      <c r="R192" s="242"/>
      <c r="S192" s="242"/>
    </row>
    <row r="193" spans="1:20" s="237" customFormat="1">
      <c r="A193" s="243">
        <v>41944</v>
      </c>
      <c r="C193" s="238">
        <v>185</v>
      </c>
      <c r="D193" s="239">
        <f t="shared" si="42"/>
        <v>37</v>
      </c>
      <c r="E193" s="239">
        <f t="shared" si="61"/>
        <v>7601</v>
      </c>
      <c r="F193" s="239">
        <f t="shared" si="62"/>
        <v>-54</v>
      </c>
      <c r="G193" s="240">
        <f>+Inputs!$D$3</f>
        <v>0.37951000000000001</v>
      </c>
      <c r="I193" s="241">
        <f t="shared" si="63"/>
        <v>7655</v>
      </c>
      <c r="K193" s="241">
        <f t="shared" si="64"/>
        <v>37</v>
      </c>
      <c r="L193" s="241">
        <f t="shared" si="65"/>
        <v>7601</v>
      </c>
      <c r="M193" s="241">
        <f t="shared" si="66"/>
        <v>14.041870000000001</v>
      </c>
      <c r="N193" s="241">
        <f t="shared" si="67"/>
        <v>14.041870000000001</v>
      </c>
      <c r="O193" s="241">
        <f t="shared" si="68"/>
        <v>-20.436770000012103</v>
      </c>
      <c r="P193" s="241">
        <f t="shared" si="69"/>
        <v>20.436770000012103</v>
      </c>
      <c r="Q193" s="242"/>
      <c r="R193" s="242"/>
      <c r="S193" s="242"/>
    </row>
    <row r="194" spans="1:20" s="237" customFormat="1">
      <c r="A194" s="236">
        <v>41974</v>
      </c>
      <c r="C194" s="238">
        <v>186</v>
      </c>
      <c r="D194" s="239">
        <f t="shared" si="42"/>
        <v>37</v>
      </c>
      <c r="E194" s="239">
        <f t="shared" si="61"/>
        <v>7638</v>
      </c>
      <c r="F194" s="239">
        <f t="shared" si="62"/>
        <v>-17</v>
      </c>
      <c r="G194" s="240">
        <f>+Inputs!$D$3</f>
        <v>0.37951000000000001</v>
      </c>
      <c r="I194" s="241">
        <f t="shared" si="63"/>
        <v>7655</v>
      </c>
      <c r="K194" s="241">
        <f t="shared" si="64"/>
        <v>37</v>
      </c>
      <c r="L194" s="241">
        <f t="shared" si="65"/>
        <v>7638</v>
      </c>
      <c r="M194" s="241">
        <f t="shared" si="66"/>
        <v>14.041870000000001</v>
      </c>
      <c r="N194" s="241">
        <f t="shared" si="67"/>
        <v>14.041870000000001</v>
      </c>
      <c r="O194" s="241">
        <f t="shared" si="68"/>
        <v>-6.3949000000121021</v>
      </c>
      <c r="P194" s="241">
        <f t="shared" si="69"/>
        <v>6.3949000000121021</v>
      </c>
      <c r="Q194" s="242"/>
      <c r="R194" s="242"/>
      <c r="S194" s="242"/>
    </row>
    <row r="195" spans="1:20" s="237" customFormat="1">
      <c r="A195" s="243">
        <v>42005</v>
      </c>
      <c r="C195" s="238">
        <v>187</v>
      </c>
      <c r="D195" s="239">
        <f>-F194</f>
        <v>17</v>
      </c>
      <c r="E195" s="239">
        <f t="shared" si="61"/>
        <v>7655</v>
      </c>
      <c r="F195" s="239">
        <f t="shared" si="62"/>
        <v>0</v>
      </c>
      <c r="G195" s="240">
        <f>+Inputs!$D$3</f>
        <v>0.37951000000000001</v>
      </c>
      <c r="I195" s="241">
        <f t="shared" si="63"/>
        <v>7655</v>
      </c>
      <c r="K195" s="241">
        <f t="shared" si="64"/>
        <v>17</v>
      </c>
      <c r="L195" s="241">
        <f t="shared" si="65"/>
        <v>7655</v>
      </c>
      <c r="M195" s="241">
        <f t="shared" si="66"/>
        <v>6.45167</v>
      </c>
      <c r="N195" s="241">
        <f t="shared" si="67"/>
        <v>6.45167</v>
      </c>
      <c r="O195" s="241">
        <f t="shared" si="68"/>
        <v>5.676999998789789E-2</v>
      </c>
      <c r="P195" s="241">
        <f t="shared" si="69"/>
        <v>-5.676999998789789E-2</v>
      </c>
      <c r="Q195" s="242"/>
      <c r="R195" s="242"/>
      <c r="S195" s="242"/>
    </row>
    <row r="196" spans="1:20">
      <c r="A196" s="30"/>
      <c r="G196" s="28"/>
    </row>
    <row r="197" spans="1:20">
      <c r="A197" s="8" t="s">
        <v>43</v>
      </c>
      <c r="B197" s="33">
        <f>SUM(B9:B196)</f>
        <v>-7655</v>
      </c>
      <c r="D197" s="33">
        <f>SUM(D9:D196)</f>
        <v>7655</v>
      </c>
      <c r="G197" s="28"/>
      <c r="H197" s="33">
        <f>SUM(H9:H196)</f>
        <v>7655</v>
      </c>
      <c r="I197" s="33"/>
      <c r="J197" s="33">
        <f>SUM(J9:J196)</f>
        <v>2905.0725000000002</v>
      </c>
      <c r="K197" s="33">
        <f>SUM(K9:K196)</f>
        <v>7655</v>
      </c>
      <c r="L197" s="33"/>
      <c r="M197" s="33">
        <f>SUM(M9:M196)</f>
        <v>2905.1292699999949</v>
      </c>
      <c r="N197" s="33">
        <f>SUM(N9:N196)</f>
        <v>5.676999998789789E-2</v>
      </c>
      <c r="O197" s="33">
        <f>SUM(O9:O196)</f>
        <v>-260711.17043000172</v>
      </c>
      <c r="P197" s="33">
        <f>SUM(P9:P196)</f>
        <v>260711.17043000172</v>
      </c>
    </row>
    <row r="198" spans="1:20">
      <c r="G198" s="28"/>
    </row>
    <row r="199" spans="1:20">
      <c r="A199" s="4" t="s">
        <v>61</v>
      </c>
      <c r="B199" s="4" t="s">
        <v>61</v>
      </c>
      <c r="C199" s="4" t="s">
        <v>61</v>
      </c>
      <c r="D199" s="4" t="s">
        <v>61</v>
      </c>
      <c r="F199" s="4" t="s">
        <v>61</v>
      </c>
      <c r="G199" s="28" t="s">
        <v>61</v>
      </c>
      <c r="H199" s="4" t="s">
        <v>61</v>
      </c>
      <c r="J199" s="4" t="s">
        <v>61</v>
      </c>
      <c r="K199" s="4" t="s">
        <v>61</v>
      </c>
      <c r="M199" s="4" t="s">
        <v>61</v>
      </c>
      <c r="N199" s="4" t="s">
        <v>61</v>
      </c>
      <c r="P199" s="4" t="s">
        <v>61</v>
      </c>
      <c r="Q199" s="8" t="s">
        <v>61</v>
      </c>
      <c r="R199" s="8" t="s">
        <v>61</v>
      </c>
      <c r="S199" s="8" t="s">
        <v>61</v>
      </c>
      <c r="T199" s="4" t="s">
        <v>61</v>
      </c>
    </row>
    <row r="200" spans="1:20">
      <c r="G200"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2.xml><?xml version="1.0" encoding="utf-8"?>
<worksheet xmlns="http://schemas.openxmlformats.org/spreadsheetml/2006/main" xmlns:r="http://schemas.openxmlformats.org/officeDocument/2006/relationships">
  <sheetPr transitionEvaluation="1" codeName="Sheet45">
    <pageSetUpPr autoPageBreaks="0" fitToPage="1"/>
  </sheetPr>
  <dimension ref="A1:AE198"/>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5546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36373</v>
      </c>
      <c r="B9" s="32">
        <v>-27204</v>
      </c>
      <c r="C9" s="6">
        <v>1</v>
      </c>
      <c r="D9" s="29">
        <f t="shared" ref="D9:D40" si="0">ROUND(-(+$B$9/180)*1,0)</f>
        <v>151</v>
      </c>
      <c r="E9" s="29">
        <f>+D9</f>
        <v>151</v>
      </c>
      <c r="F9" s="29">
        <f t="shared" ref="F9:F40" si="1">$B$9+E9</f>
        <v>-27053</v>
      </c>
      <c r="G9" s="34">
        <f>+Inputs!$D$2</f>
        <v>0.3795</v>
      </c>
      <c r="H9" s="27">
        <f>-B9</f>
        <v>27204</v>
      </c>
      <c r="I9" s="27">
        <f>+H9</f>
        <v>27204</v>
      </c>
      <c r="J9" s="27">
        <f>H9*G9</f>
        <v>10323.918</v>
      </c>
      <c r="K9" s="27">
        <f t="shared" ref="K9:K40" si="2">D9</f>
        <v>151</v>
      </c>
      <c r="L9" s="27">
        <f>+K9</f>
        <v>151</v>
      </c>
      <c r="M9" s="27">
        <f t="shared" ref="M9:M40" si="3">K9*G9</f>
        <v>57.304499999999997</v>
      </c>
      <c r="N9" s="27">
        <f t="shared" ref="N9:N40" si="4">M9-J9</f>
        <v>-10266.613499999999</v>
      </c>
      <c r="O9" s="27">
        <f>+N9</f>
        <v>-10266.613499999999</v>
      </c>
      <c r="P9" s="27">
        <f>-SUM(N9)</f>
        <v>10266.613499999999</v>
      </c>
      <c r="Q9" s="38">
        <f>VLOOKUP(Q8,A36:P220,5)</f>
        <v>18875</v>
      </c>
      <c r="R9" s="38">
        <f>VLOOKUP(R8,A36:P220,5)</f>
        <v>20543</v>
      </c>
      <c r="S9" s="38">
        <f>+R9-Q9</f>
        <v>1668</v>
      </c>
      <c r="T9" s="35" t="s">
        <v>64</v>
      </c>
      <c r="U9" s="145">
        <f>-IF(TYPE(VLOOKUP(U8,$A$9:$P$188,6,FALSE))=16,0,VLOOKUP(U8,$A$9:$P$188,6,FALSE))</f>
        <v>8190</v>
      </c>
      <c r="V9" s="145">
        <f>-IF(TYPE(VLOOKUP(V8,$A$9:$P$188,6,FALSE))=16,0,VLOOKUP(V8,$A$9:$P$188,6,FALSE))</f>
        <v>8051</v>
      </c>
      <c r="W9" s="145">
        <f t="shared" ref="W9:AE9" si="5">-IF(TYPE(VLOOKUP(W8,$A$9:$P$188,6,FALSE))=16,0,VLOOKUP(W8,$A$9:$P$188,6,FALSE))</f>
        <v>7912</v>
      </c>
      <c r="X9" s="145">
        <f t="shared" si="5"/>
        <v>7773</v>
      </c>
      <c r="Y9" s="145">
        <f t="shared" si="5"/>
        <v>7634</v>
      </c>
      <c r="Z9" s="145">
        <f t="shared" si="5"/>
        <v>7495</v>
      </c>
      <c r="AA9" s="145">
        <f t="shared" si="5"/>
        <v>7356</v>
      </c>
      <c r="AB9" s="145">
        <f t="shared" si="5"/>
        <v>7217</v>
      </c>
      <c r="AC9" s="145">
        <f t="shared" si="5"/>
        <v>7078</v>
      </c>
      <c r="AD9" s="145">
        <f t="shared" si="5"/>
        <v>6939</v>
      </c>
      <c r="AE9" s="145">
        <f t="shared" si="5"/>
        <v>6800</v>
      </c>
    </row>
    <row r="10" spans="1:31">
      <c r="A10" s="30">
        <v>36404</v>
      </c>
      <c r="B10" s="9"/>
      <c r="C10" s="6">
        <v>2</v>
      </c>
      <c r="D10" s="29">
        <f t="shared" si="0"/>
        <v>151</v>
      </c>
      <c r="E10" s="29">
        <f t="shared" ref="E10:E41" si="6">+E9+D10</f>
        <v>302</v>
      </c>
      <c r="F10" s="29">
        <f t="shared" si="1"/>
        <v>-26902</v>
      </c>
      <c r="G10" s="34">
        <f>+Inputs!$D$2</f>
        <v>0.3795</v>
      </c>
      <c r="H10" s="2"/>
      <c r="I10" s="27">
        <f t="shared" ref="I10:I41" si="7">+I9+H10</f>
        <v>27204</v>
      </c>
      <c r="J10" s="27"/>
      <c r="K10" s="27">
        <f t="shared" si="2"/>
        <v>151</v>
      </c>
      <c r="L10" s="27">
        <f t="shared" ref="L10:L41" si="8">+L9+K10</f>
        <v>302</v>
      </c>
      <c r="M10" s="27">
        <f t="shared" si="3"/>
        <v>57.304499999999997</v>
      </c>
      <c r="N10" s="27">
        <f t="shared" si="4"/>
        <v>57.304499999999997</v>
      </c>
      <c r="O10" s="27">
        <f t="shared" ref="O10:O41" si="9">+O9+N10</f>
        <v>-10209.308999999999</v>
      </c>
      <c r="P10" s="27">
        <f t="shared" ref="P10:P41" si="10">P9-N10</f>
        <v>10209.308999999999</v>
      </c>
      <c r="Q10" s="38">
        <f>VLOOKUP(Q8,A36:P220,15)</f>
        <v>-3160.7346999999795</v>
      </c>
      <c r="R10" s="38">
        <f>VLOOKUP(R8,A36:P220,15)</f>
        <v>-2527.7120199999795</v>
      </c>
      <c r="S10" s="38">
        <f>+R10-Q10</f>
        <v>633.02268000000004</v>
      </c>
      <c r="T10" s="36" t="s">
        <v>69</v>
      </c>
    </row>
    <row r="11" spans="1:31">
      <c r="A11" s="31">
        <v>36434</v>
      </c>
      <c r="B11" s="5"/>
      <c r="C11" s="6">
        <v>3</v>
      </c>
      <c r="D11" s="29">
        <f t="shared" si="0"/>
        <v>151</v>
      </c>
      <c r="E11" s="29">
        <f t="shared" si="6"/>
        <v>453</v>
      </c>
      <c r="F11" s="29">
        <f t="shared" si="1"/>
        <v>-26751</v>
      </c>
      <c r="G11" s="34">
        <f>+Inputs!$D$2</f>
        <v>0.3795</v>
      </c>
      <c r="H11" s="2"/>
      <c r="I11" s="27">
        <f t="shared" si="7"/>
        <v>27204</v>
      </c>
      <c r="J11" s="27"/>
      <c r="K11" s="27">
        <f t="shared" si="2"/>
        <v>151</v>
      </c>
      <c r="L11" s="27">
        <f t="shared" si="8"/>
        <v>453</v>
      </c>
      <c r="M11" s="27">
        <f t="shared" si="3"/>
        <v>57.304499999999997</v>
      </c>
      <c r="N11" s="27">
        <f t="shared" si="4"/>
        <v>57.304499999999997</v>
      </c>
      <c r="O11" s="27">
        <f t="shared" si="9"/>
        <v>-10152.004499999999</v>
      </c>
      <c r="P11" s="27">
        <f t="shared" si="10"/>
        <v>10152.004499999999</v>
      </c>
      <c r="Q11" s="38">
        <f>+VLOOKUP(Q8,A36:P220,16)</f>
        <v>3160.7346999999795</v>
      </c>
      <c r="R11" s="38">
        <f>+VLOOKUP(R8,A36:P220,16)</f>
        <v>2527.7120199999795</v>
      </c>
      <c r="S11" s="38">
        <f>(+Q11+R11)/2</f>
        <v>2844.2233599999795</v>
      </c>
      <c r="T11" s="36" t="s">
        <v>113</v>
      </c>
      <c r="U11" s="145">
        <f>IF(TYPE(VLOOKUP(U8,$A$9:$P$188,16,FALSE))=16,0,VLOOKUP(U8,$A$9:$P$188,16,FALSE))</f>
        <v>3107.9828099999795</v>
      </c>
      <c r="V11" s="145">
        <f t="shared" ref="V11:AE11" si="11">IF(TYPE(VLOOKUP(V8,$A$9:$P$188,16,FALSE))=16,0,VLOOKUP(V8,$A$9:$P$188,16,FALSE))</f>
        <v>3055.2309199999795</v>
      </c>
      <c r="W11" s="145">
        <f t="shared" si="11"/>
        <v>3002.4790299999795</v>
      </c>
      <c r="X11" s="145">
        <f t="shared" si="11"/>
        <v>2949.7271399999795</v>
      </c>
      <c r="Y11" s="145">
        <f t="shared" si="11"/>
        <v>2896.9752499999795</v>
      </c>
      <c r="Z11" s="145">
        <f t="shared" si="11"/>
        <v>2844.2233599999795</v>
      </c>
      <c r="AA11" s="145">
        <f t="shared" si="11"/>
        <v>2791.4714699999795</v>
      </c>
      <c r="AB11" s="145">
        <f t="shared" si="11"/>
        <v>2738.7195799999795</v>
      </c>
      <c r="AC11" s="145">
        <f t="shared" si="11"/>
        <v>2685.9676899999795</v>
      </c>
      <c r="AD11" s="145">
        <f t="shared" si="11"/>
        <v>2633.2157999999795</v>
      </c>
      <c r="AE11" s="145">
        <f t="shared" si="11"/>
        <v>2580.4639099999795</v>
      </c>
    </row>
    <row r="12" spans="1:31">
      <c r="A12" s="30">
        <v>36465</v>
      </c>
      <c r="B12" s="3"/>
      <c r="C12" s="6">
        <v>4</v>
      </c>
      <c r="D12" s="29">
        <f t="shared" si="0"/>
        <v>151</v>
      </c>
      <c r="E12" s="29">
        <f t="shared" si="6"/>
        <v>604</v>
      </c>
      <c r="F12" s="29">
        <f t="shared" si="1"/>
        <v>-26600</v>
      </c>
      <c r="G12" s="34">
        <f>+Inputs!$D$2</f>
        <v>0.3795</v>
      </c>
      <c r="H12" s="2"/>
      <c r="I12" s="27">
        <f t="shared" si="7"/>
        <v>27204</v>
      </c>
      <c r="J12" s="27"/>
      <c r="K12" s="27">
        <f t="shared" si="2"/>
        <v>151</v>
      </c>
      <c r="L12" s="27">
        <f t="shared" si="8"/>
        <v>604</v>
      </c>
      <c r="M12" s="27">
        <f t="shared" si="3"/>
        <v>57.304499999999997</v>
      </c>
      <c r="N12" s="27">
        <f t="shared" si="4"/>
        <v>57.304499999999997</v>
      </c>
      <c r="O12" s="27">
        <f t="shared" si="9"/>
        <v>-10094.699999999999</v>
      </c>
      <c r="P12" s="27">
        <f t="shared" si="10"/>
        <v>10094.699999999999</v>
      </c>
      <c r="Q12" s="39"/>
      <c r="R12" s="40"/>
      <c r="S12" s="40"/>
      <c r="T12" s="36"/>
    </row>
    <row r="13" spans="1:31">
      <c r="A13" s="31">
        <v>36495</v>
      </c>
      <c r="B13" s="3"/>
      <c r="C13" s="6">
        <v>5</v>
      </c>
      <c r="D13" s="29">
        <f t="shared" si="0"/>
        <v>151</v>
      </c>
      <c r="E13" s="29">
        <f t="shared" si="6"/>
        <v>755</v>
      </c>
      <c r="F13" s="29">
        <f t="shared" si="1"/>
        <v>-26449</v>
      </c>
      <c r="G13" s="34">
        <f>+Inputs!$D$2</f>
        <v>0.3795</v>
      </c>
      <c r="H13" s="2"/>
      <c r="I13" s="27">
        <f t="shared" si="7"/>
        <v>27204</v>
      </c>
      <c r="J13" s="27"/>
      <c r="K13" s="27">
        <f t="shared" si="2"/>
        <v>151</v>
      </c>
      <c r="L13" s="27">
        <f t="shared" si="8"/>
        <v>755</v>
      </c>
      <c r="M13" s="27">
        <f t="shared" si="3"/>
        <v>57.304499999999997</v>
      </c>
      <c r="N13" s="27">
        <f t="shared" si="4"/>
        <v>57.304499999999997</v>
      </c>
      <c r="O13" s="27">
        <f t="shared" si="9"/>
        <v>-10037.395499999999</v>
      </c>
      <c r="P13" s="27">
        <f t="shared" si="10"/>
        <v>10037.395499999999</v>
      </c>
      <c r="Q13" s="38">
        <f>VLOOKUP(Q8,A36:P220,9)</f>
        <v>27204</v>
      </c>
      <c r="R13" s="38">
        <f>VLOOKUP(R8,A36:P220,9)</f>
        <v>27204</v>
      </c>
      <c r="S13" s="38">
        <f>+R13-Q13</f>
        <v>0</v>
      </c>
      <c r="T13" s="36" t="s">
        <v>70</v>
      </c>
    </row>
    <row r="14" spans="1:31">
      <c r="A14" s="30">
        <v>36526</v>
      </c>
      <c r="B14" s="3"/>
      <c r="C14" s="6">
        <v>6</v>
      </c>
      <c r="D14" s="29">
        <f t="shared" si="0"/>
        <v>151</v>
      </c>
      <c r="E14" s="29">
        <f t="shared" si="6"/>
        <v>906</v>
      </c>
      <c r="F14" s="29">
        <f t="shared" si="1"/>
        <v>-26298</v>
      </c>
      <c r="G14" s="34">
        <f>+Inputs!$D$2</f>
        <v>0.3795</v>
      </c>
      <c r="H14" s="2"/>
      <c r="I14" s="27">
        <f t="shared" si="7"/>
        <v>27204</v>
      </c>
      <c r="J14" s="27"/>
      <c r="K14" s="27">
        <f t="shared" si="2"/>
        <v>151</v>
      </c>
      <c r="L14" s="27">
        <f t="shared" si="8"/>
        <v>906</v>
      </c>
      <c r="M14" s="27">
        <f t="shared" si="3"/>
        <v>57.304499999999997</v>
      </c>
      <c r="N14" s="27">
        <f t="shared" si="4"/>
        <v>57.304499999999997</v>
      </c>
      <c r="O14" s="27">
        <f t="shared" si="9"/>
        <v>-9980.0909999999985</v>
      </c>
      <c r="P14" s="27">
        <f t="shared" si="10"/>
        <v>9980.0909999999985</v>
      </c>
      <c r="Q14" s="38">
        <f>VLOOKUP(Q8,A36:P220,12)</f>
        <v>18875</v>
      </c>
      <c r="R14" s="38">
        <f>VLOOKUP(R8,A36:P220,12)</f>
        <v>20543</v>
      </c>
      <c r="S14" s="38">
        <f>+R14-Q14</f>
        <v>1668</v>
      </c>
      <c r="T14" s="37" t="s">
        <v>93</v>
      </c>
    </row>
    <row r="15" spans="1:31">
      <c r="A15" s="31">
        <v>36557</v>
      </c>
      <c r="B15" s="3"/>
      <c r="C15" s="6">
        <v>7</v>
      </c>
      <c r="D15" s="29">
        <f t="shared" si="0"/>
        <v>151</v>
      </c>
      <c r="E15" s="29">
        <f t="shared" si="6"/>
        <v>1057</v>
      </c>
      <c r="F15" s="29">
        <f t="shared" si="1"/>
        <v>-26147</v>
      </c>
      <c r="G15" s="34">
        <f>+Inputs!$D$2</f>
        <v>0.3795</v>
      </c>
      <c r="H15" s="2"/>
      <c r="I15" s="27">
        <f t="shared" si="7"/>
        <v>27204</v>
      </c>
      <c r="J15" s="27"/>
      <c r="K15" s="27">
        <f t="shared" si="2"/>
        <v>151</v>
      </c>
      <c r="L15" s="27">
        <f t="shared" si="8"/>
        <v>1057</v>
      </c>
      <c r="M15" s="27">
        <f t="shared" si="3"/>
        <v>57.304499999999997</v>
      </c>
      <c r="N15" s="27">
        <f t="shared" si="4"/>
        <v>57.304499999999997</v>
      </c>
      <c r="O15" s="27">
        <f t="shared" si="9"/>
        <v>-9922.7864999999983</v>
      </c>
      <c r="P15" s="27">
        <f t="shared" si="10"/>
        <v>9922.7864999999983</v>
      </c>
    </row>
    <row r="16" spans="1:31">
      <c r="A16" s="30">
        <v>36586</v>
      </c>
      <c r="B16" s="3"/>
      <c r="C16" s="6">
        <v>8</v>
      </c>
      <c r="D16" s="29">
        <f t="shared" si="0"/>
        <v>151</v>
      </c>
      <c r="E16" s="29">
        <f t="shared" si="6"/>
        <v>1208</v>
      </c>
      <c r="F16" s="29">
        <f t="shared" si="1"/>
        <v>-25996</v>
      </c>
      <c r="G16" s="34">
        <f>+Inputs!$D$2</f>
        <v>0.3795</v>
      </c>
      <c r="H16" s="2"/>
      <c r="I16" s="27">
        <f t="shared" si="7"/>
        <v>27204</v>
      </c>
      <c r="J16" s="27"/>
      <c r="K16" s="27">
        <f t="shared" si="2"/>
        <v>151</v>
      </c>
      <c r="L16" s="27">
        <f t="shared" si="8"/>
        <v>1208</v>
      </c>
      <c r="M16" s="27">
        <f t="shared" si="3"/>
        <v>57.304499999999997</v>
      </c>
      <c r="N16" s="27">
        <f t="shared" si="4"/>
        <v>57.304499999999997</v>
      </c>
      <c r="O16" s="27">
        <f t="shared" si="9"/>
        <v>-9865.4819999999982</v>
      </c>
      <c r="P16" s="27">
        <f t="shared" si="10"/>
        <v>9865.4819999999982</v>
      </c>
      <c r="Q16" s="4"/>
      <c r="R16" s="4"/>
      <c r="S16" s="4"/>
    </row>
    <row r="17" spans="1:19">
      <c r="A17" s="31">
        <v>36617</v>
      </c>
      <c r="B17" s="3"/>
      <c r="C17" s="6">
        <v>9</v>
      </c>
      <c r="D17" s="29">
        <f t="shared" si="0"/>
        <v>151</v>
      </c>
      <c r="E17" s="29">
        <f t="shared" si="6"/>
        <v>1359</v>
      </c>
      <c r="F17" s="29">
        <f t="shared" si="1"/>
        <v>-25845</v>
      </c>
      <c r="G17" s="34">
        <f>+Inputs!$D$2</f>
        <v>0.3795</v>
      </c>
      <c r="H17" s="2"/>
      <c r="I17" s="27">
        <f t="shared" si="7"/>
        <v>27204</v>
      </c>
      <c r="J17" s="27"/>
      <c r="K17" s="27">
        <f t="shared" si="2"/>
        <v>151</v>
      </c>
      <c r="L17" s="27">
        <f t="shared" si="8"/>
        <v>1359</v>
      </c>
      <c r="M17" s="27">
        <f t="shared" si="3"/>
        <v>57.304499999999997</v>
      </c>
      <c r="N17" s="27">
        <f t="shared" si="4"/>
        <v>57.304499999999997</v>
      </c>
      <c r="O17" s="27">
        <f t="shared" si="9"/>
        <v>-9808.177499999998</v>
      </c>
      <c r="P17" s="27">
        <f t="shared" si="10"/>
        <v>9808.177499999998</v>
      </c>
      <c r="Q17" s="4"/>
      <c r="R17" s="4"/>
      <c r="S17" s="4"/>
    </row>
    <row r="18" spans="1:19">
      <c r="A18" s="30">
        <v>36647</v>
      </c>
      <c r="B18" s="3"/>
      <c r="C18" s="6">
        <v>10</v>
      </c>
      <c r="D18" s="29">
        <f t="shared" si="0"/>
        <v>151</v>
      </c>
      <c r="E18" s="29">
        <f t="shared" si="6"/>
        <v>1510</v>
      </c>
      <c r="F18" s="29">
        <f t="shared" si="1"/>
        <v>-25694</v>
      </c>
      <c r="G18" s="34">
        <f>+Inputs!$D$2</f>
        <v>0.3795</v>
      </c>
      <c r="H18" s="2"/>
      <c r="I18" s="27">
        <f t="shared" si="7"/>
        <v>27204</v>
      </c>
      <c r="J18" s="27"/>
      <c r="K18" s="27">
        <f t="shared" si="2"/>
        <v>151</v>
      </c>
      <c r="L18" s="27">
        <f t="shared" si="8"/>
        <v>1510</v>
      </c>
      <c r="M18" s="27">
        <f t="shared" si="3"/>
        <v>57.304499999999997</v>
      </c>
      <c r="N18" s="27">
        <f t="shared" si="4"/>
        <v>57.304499999999997</v>
      </c>
      <c r="O18" s="27">
        <f t="shared" si="9"/>
        <v>-9750.8729999999978</v>
      </c>
      <c r="P18" s="27">
        <f t="shared" si="10"/>
        <v>9750.8729999999978</v>
      </c>
      <c r="Q18" s="4"/>
      <c r="R18" s="4"/>
      <c r="S18" s="4"/>
    </row>
    <row r="19" spans="1:19">
      <c r="A19" s="31">
        <v>36678</v>
      </c>
      <c r="B19" s="3"/>
      <c r="C19" s="6">
        <v>11</v>
      </c>
      <c r="D19" s="29">
        <f t="shared" si="0"/>
        <v>151</v>
      </c>
      <c r="E19" s="29">
        <f t="shared" si="6"/>
        <v>1661</v>
      </c>
      <c r="F19" s="29">
        <f t="shared" si="1"/>
        <v>-25543</v>
      </c>
      <c r="G19" s="34">
        <f>+Inputs!$D$2</f>
        <v>0.3795</v>
      </c>
      <c r="H19" s="2"/>
      <c r="I19" s="27">
        <f t="shared" si="7"/>
        <v>27204</v>
      </c>
      <c r="J19" s="27"/>
      <c r="K19" s="27">
        <f t="shared" si="2"/>
        <v>151</v>
      </c>
      <c r="L19" s="27">
        <f t="shared" si="8"/>
        <v>1661</v>
      </c>
      <c r="M19" s="27">
        <f t="shared" si="3"/>
        <v>57.304499999999997</v>
      </c>
      <c r="N19" s="27">
        <f t="shared" si="4"/>
        <v>57.304499999999997</v>
      </c>
      <c r="O19" s="27">
        <f t="shared" si="9"/>
        <v>-9693.5684999999976</v>
      </c>
      <c r="P19" s="27">
        <f t="shared" si="10"/>
        <v>9693.5684999999976</v>
      </c>
      <c r="Q19" s="4"/>
      <c r="R19" s="4"/>
      <c r="S19" s="4"/>
    </row>
    <row r="20" spans="1:19">
      <c r="A20" s="30">
        <v>36708</v>
      </c>
      <c r="B20" s="3"/>
      <c r="C20" s="6">
        <v>12</v>
      </c>
      <c r="D20" s="29">
        <f t="shared" si="0"/>
        <v>151</v>
      </c>
      <c r="E20" s="29">
        <f t="shared" si="6"/>
        <v>1812</v>
      </c>
      <c r="F20" s="29">
        <f t="shared" si="1"/>
        <v>-25392</v>
      </c>
      <c r="G20" s="34">
        <f>+Inputs!$D$2</f>
        <v>0.3795</v>
      </c>
      <c r="H20" s="2"/>
      <c r="I20" s="27">
        <f t="shared" si="7"/>
        <v>27204</v>
      </c>
      <c r="J20" s="27"/>
      <c r="K20" s="27">
        <f t="shared" si="2"/>
        <v>151</v>
      </c>
      <c r="L20" s="27">
        <f t="shared" si="8"/>
        <v>1812</v>
      </c>
      <c r="M20" s="27">
        <f t="shared" si="3"/>
        <v>57.304499999999997</v>
      </c>
      <c r="N20" s="27">
        <f t="shared" si="4"/>
        <v>57.304499999999997</v>
      </c>
      <c r="O20" s="27">
        <f t="shared" si="9"/>
        <v>-9636.2639999999974</v>
      </c>
      <c r="P20" s="27">
        <f t="shared" si="10"/>
        <v>9636.2639999999974</v>
      </c>
      <c r="Q20" s="4"/>
      <c r="R20" s="4"/>
      <c r="S20" s="4"/>
    </row>
    <row r="21" spans="1:19">
      <c r="A21" s="31">
        <v>36739</v>
      </c>
      <c r="B21" s="3"/>
      <c r="C21" s="6">
        <v>13</v>
      </c>
      <c r="D21" s="29">
        <f t="shared" si="0"/>
        <v>151</v>
      </c>
      <c r="E21" s="29">
        <f t="shared" si="6"/>
        <v>1963</v>
      </c>
      <c r="F21" s="29">
        <f t="shared" si="1"/>
        <v>-25241</v>
      </c>
      <c r="G21" s="34">
        <f>+Inputs!$D$2</f>
        <v>0.3795</v>
      </c>
      <c r="H21" s="2"/>
      <c r="I21" s="27">
        <f t="shared" si="7"/>
        <v>27204</v>
      </c>
      <c r="J21" s="27"/>
      <c r="K21" s="27">
        <f t="shared" si="2"/>
        <v>151</v>
      </c>
      <c r="L21" s="27">
        <f t="shared" si="8"/>
        <v>1963</v>
      </c>
      <c r="M21" s="27">
        <f t="shared" si="3"/>
        <v>57.304499999999997</v>
      </c>
      <c r="N21" s="27">
        <f t="shared" si="4"/>
        <v>57.304499999999997</v>
      </c>
      <c r="O21" s="27">
        <f t="shared" si="9"/>
        <v>-9578.9594999999972</v>
      </c>
      <c r="P21" s="27">
        <f t="shared" si="10"/>
        <v>9578.9594999999972</v>
      </c>
      <c r="Q21" s="4"/>
      <c r="R21" s="4"/>
      <c r="S21" s="4"/>
    </row>
    <row r="22" spans="1:19">
      <c r="A22" s="30">
        <v>36770</v>
      </c>
      <c r="B22" s="3"/>
      <c r="C22" s="6">
        <v>14</v>
      </c>
      <c r="D22" s="29">
        <f t="shared" si="0"/>
        <v>151</v>
      </c>
      <c r="E22" s="29">
        <f t="shared" si="6"/>
        <v>2114</v>
      </c>
      <c r="F22" s="29">
        <f t="shared" si="1"/>
        <v>-25090</v>
      </c>
      <c r="G22" s="34">
        <f>+Inputs!$D$2</f>
        <v>0.3795</v>
      </c>
      <c r="H22" s="2"/>
      <c r="I22" s="27">
        <f t="shared" si="7"/>
        <v>27204</v>
      </c>
      <c r="J22" s="27"/>
      <c r="K22" s="27">
        <f t="shared" si="2"/>
        <v>151</v>
      </c>
      <c r="L22" s="27">
        <f t="shared" si="8"/>
        <v>2114</v>
      </c>
      <c r="M22" s="27">
        <f t="shared" si="3"/>
        <v>57.304499999999997</v>
      </c>
      <c r="N22" s="27">
        <f t="shared" si="4"/>
        <v>57.304499999999997</v>
      </c>
      <c r="O22" s="27">
        <f t="shared" si="9"/>
        <v>-9521.654999999997</v>
      </c>
      <c r="P22" s="27">
        <f t="shared" si="10"/>
        <v>9521.654999999997</v>
      </c>
      <c r="Q22" s="4"/>
      <c r="R22" s="4"/>
      <c r="S22" s="4"/>
    </row>
    <row r="23" spans="1:19">
      <c r="A23" s="31">
        <v>36800</v>
      </c>
      <c r="B23" s="3"/>
      <c r="C23" s="6">
        <v>15</v>
      </c>
      <c r="D23" s="29">
        <f t="shared" si="0"/>
        <v>151</v>
      </c>
      <c r="E23" s="29">
        <f t="shared" si="6"/>
        <v>2265</v>
      </c>
      <c r="F23" s="29">
        <f t="shared" si="1"/>
        <v>-24939</v>
      </c>
      <c r="G23" s="34">
        <f>+Inputs!$D$2</f>
        <v>0.3795</v>
      </c>
      <c r="H23" s="2"/>
      <c r="I23" s="27">
        <f t="shared" si="7"/>
        <v>27204</v>
      </c>
      <c r="J23" s="27"/>
      <c r="K23" s="27">
        <f t="shared" si="2"/>
        <v>151</v>
      </c>
      <c r="L23" s="27">
        <f t="shared" si="8"/>
        <v>2265</v>
      </c>
      <c r="M23" s="27">
        <f t="shared" si="3"/>
        <v>57.304499999999997</v>
      </c>
      <c r="N23" s="27">
        <f t="shared" si="4"/>
        <v>57.304499999999997</v>
      </c>
      <c r="O23" s="27">
        <f t="shared" si="9"/>
        <v>-9464.3504999999968</v>
      </c>
      <c r="P23" s="27">
        <f t="shared" si="10"/>
        <v>9464.3504999999968</v>
      </c>
      <c r="Q23" s="4"/>
      <c r="R23" s="4"/>
      <c r="S23" s="4"/>
    </row>
    <row r="24" spans="1:19">
      <c r="A24" s="30">
        <v>36831</v>
      </c>
      <c r="B24" s="3"/>
      <c r="C24" s="6">
        <v>16</v>
      </c>
      <c r="D24" s="29">
        <f t="shared" si="0"/>
        <v>151</v>
      </c>
      <c r="E24" s="29">
        <f t="shared" si="6"/>
        <v>2416</v>
      </c>
      <c r="F24" s="29">
        <f t="shared" si="1"/>
        <v>-24788</v>
      </c>
      <c r="G24" s="34">
        <f>+Inputs!$D$2</f>
        <v>0.3795</v>
      </c>
      <c r="H24" s="2"/>
      <c r="I24" s="27">
        <f t="shared" si="7"/>
        <v>27204</v>
      </c>
      <c r="J24" s="27"/>
      <c r="K24" s="27">
        <f t="shared" si="2"/>
        <v>151</v>
      </c>
      <c r="L24" s="27">
        <f t="shared" si="8"/>
        <v>2416</v>
      </c>
      <c r="M24" s="27">
        <f t="shared" si="3"/>
        <v>57.304499999999997</v>
      </c>
      <c r="N24" s="27">
        <f t="shared" si="4"/>
        <v>57.304499999999997</v>
      </c>
      <c r="O24" s="27">
        <f t="shared" si="9"/>
        <v>-9407.0459999999966</v>
      </c>
      <c r="P24" s="27">
        <f t="shared" si="10"/>
        <v>9407.0459999999966</v>
      </c>
      <c r="Q24" s="4"/>
      <c r="R24" s="4"/>
      <c r="S24" s="4"/>
    </row>
    <row r="25" spans="1:19">
      <c r="A25" s="31">
        <v>36861</v>
      </c>
      <c r="B25" s="3"/>
      <c r="C25" s="6">
        <v>17</v>
      </c>
      <c r="D25" s="29">
        <f t="shared" si="0"/>
        <v>151</v>
      </c>
      <c r="E25" s="29">
        <f t="shared" si="6"/>
        <v>2567</v>
      </c>
      <c r="F25" s="29">
        <f t="shared" si="1"/>
        <v>-24637</v>
      </c>
      <c r="G25" s="34">
        <f>+Inputs!$D$2</f>
        <v>0.3795</v>
      </c>
      <c r="H25" s="2"/>
      <c r="I25" s="27">
        <f t="shared" si="7"/>
        <v>27204</v>
      </c>
      <c r="J25" s="27"/>
      <c r="K25" s="27">
        <f t="shared" si="2"/>
        <v>151</v>
      </c>
      <c r="L25" s="27">
        <f t="shared" si="8"/>
        <v>2567</v>
      </c>
      <c r="M25" s="27">
        <f t="shared" si="3"/>
        <v>57.304499999999997</v>
      </c>
      <c r="N25" s="27">
        <f t="shared" si="4"/>
        <v>57.304499999999997</v>
      </c>
      <c r="O25" s="27">
        <f t="shared" si="9"/>
        <v>-9349.7414999999964</v>
      </c>
      <c r="P25" s="27">
        <f t="shared" si="10"/>
        <v>9349.7414999999964</v>
      </c>
      <c r="Q25" s="4"/>
      <c r="R25" s="4"/>
      <c r="S25" s="4"/>
    </row>
    <row r="26" spans="1:19">
      <c r="A26" s="30">
        <v>36892</v>
      </c>
      <c r="B26" s="3"/>
      <c r="C26" s="6">
        <v>18</v>
      </c>
      <c r="D26" s="29">
        <f t="shared" si="0"/>
        <v>151</v>
      </c>
      <c r="E26" s="29">
        <f t="shared" si="6"/>
        <v>2718</v>
      </c>
      <c r="F26" s="29">
        <f t="shared" si="1"/>
        <v>-24486</v>
      </c>
      <c r="G26" s="34">
        <f>+Inputs!$D$2</f>
        <v>0.3795</v>
      </c>
      <c r="H26" s="2"/>
      <c r="I26" s="27">
        <f t="shared" si="7"/>
        <v>27204</v>
      </c>
      <c r="J26" s="27"/>
      <c r="K26" s="27">
        <f t="shared" si="2"/>
        <v>151</v>
      </c>
      <c r="L26" s="27">
        <f t="shared" si="8"/>
        <v>2718</v>
      </c>
      <c r="M26" s="27">
        <f t="shared" si="3"/>
        <v>57.304499999999997</v>
      </c>
      <c r="N26" s="27">
        <f t="shared" si="4"/>
        <v>57.304499999999997</v>
      </c>
      <c r="O26" s="27">
        <f t="shared" si="9"/>
        <v>-9292.4369999999963</v>
      </c>
      <c r="P26" s="27">
        <f t="shared" si="10"/>
        <v>9292.4369999999963</v>
      </c>
      <c r="Q26" s="4"/>
      <c r="R26" s="4"/>
      <c r="S26" s="4"/>
    </row>
    <row r="27" spans="1:19">
      <c r="A27" s="31">
        <v>36923</v>
      </c>
      <c r="B27" s="3"/>
      <c r="C27" s="6">
        <v>19</v>
      </c>
      <c r="D27" s="29">
        <f t="shared" si="0"/>
        <v>151</v>
      </c>
      <c r="E27" s="29">
        <f t="shared" si="6"/>
        <v>2869</v>
      </c>
      <c r="F27" s="29">
        <f t="shared" si="1"/>
        <v>-24335</v>
      </c>
      <c r="G27" s="34">
        <f>+Inputs!$D$2</f>
        <v>0.3795</v>
      </c>
      <c r="H27" s="2"/>
      <c r="I27" s="27">
        <f t="shared" si="7"/>
        <v>27204</v>
      </c>
      <c r="J27" s="27"/>
      <c r="K27" s="27">
        <f t="shared" si="2"/>
        <v>151</v>
      </c>
      <c r="L27" s="27">
        <f t="shared" si="8"/>
        <v>2869</v>
      </c>
      <c r="M27" s="27">
        <f t="shared" si="3"/>
        <v>57.304499999999997</v>
      </c>
      <c r="N27" s="27">
        <f t="shared" si="4"/>
        <v>57.304499999999997</v>
      </c>
      <c r="O27" s="27">
        <f t="shared" si="9"/>
        <v>-9235.1324999999961</v>
      </c>
      <c r="P27" s="27">
        <f t="shared" si="10"/>
        <v>9235.1324999999961</v>
      </c>
      <c r="Q27" s="4"/>
      <c r="R27" s="4"/>
      <c r="S27" s="4"/>
    </row>
    <row r="28" spans="1:19">
      <c r="A28" s="30">
        <v>36951</v>
      </c>
      <c r="B28" s="3"/>
      <c r="C28" s="6">
        <v>20</v>
      </c>
      <c r="D28" s="29">
        <f t="shared" si="0"/>
        <v>151</v>
      </c>
      <c r="E28" s="29">
        <f t="shared" si="6"/>
        <v>3020</v>
      </c>
      <c r="F28" s="29">
        <f t="shared" si="1"/>
        <v>-24184</v>
      </c>
      <c r="G28" s="34">
        <f>+Inputs!$D$2</f>
        <v>0.3795</v>
      </c>
      <c r="H28" s="2"/>
      <c r="I28" s="27">
        <f t="shared" si="7"/>
        <v>27204</v>
      </c>
      <c r="J28" s="27"/>
      <c r="K28" s="27">
        <f t="shared" si="2"/>
        <v>151</v>
      </c>
      <c r="L28" s="27">
        <f t="shared" si="8"/>
        <v>3020</v>
      </c>
      <c r="M28" s="27">
        <f t="shared" si="3"/>
        <v>57.304499999999997</v>
      </c>
      <c r="N28" s="27">
        <f t="shared" si="4"/>
        <v>57.304499999999997</v>
      </c>
      <c r="O28" s="27">
        <f t="shared" si="9"/>
        <v>-9177.8279999999959</v>
      </c>
      <c r="P28" s="27">
        <f t="shared" si="10"/>
        <v>9177.8279999999959</v>
      </c>
      <c r="Q28" s="4"/>
      <c r="R28" s="4"/>
      <c r="S28" s="4"/>
    </row>
    <row r="29" spans="1:19">
      <c r="A29" s="31">
        <v>36982</v>
      </c>
      <c r="B29" s="3"/>
      <c r="C29" s="6">
        <v>21</v>
      </c>
      <c r="D29" s="29">
        <f t="shared" si="0"/>
        <v>151</v>
      </c>
      <c r="E29" s="29">
        <f t="shared" si="6"/>
        <v>3171</v>
      </c>
      <c r="F29" s="29">
        <f t="shared" si="1"/>
        <v>-24033</v>
      </c>
      <c r="G29" s="34">
        <f>+Inputs!$D$2</f>
        <v>0.3795</v>
      </c>
      <c r="H29" s="2"/>
      <c r="I29" s="27">
        <f t="shared" si="7"/>
        <v>27204</v>
      </c>
      <c r="J29" s="27"/>
      <c r="K29" s="27">
        <f t="shared" si="2"/>
        <v>151</v>
      </c>
      <c r="L29" s="27">
        <f t="shared" si="8"/>
        <v>3171</v>
      </c>
      <c r="M29" s="27">
        <f t="shared" si="3"/>
        <v>57.304499999999997</v>
      </c>
      <c r="N29" s="27">
        <f t="shared" si="4"/>
        <v>57.304499999999997</v>
      </c>
      <c r="O29" s="27">
        <f t="shared" si="9"/>
        <v>-9120.5234999999957</v>
      </c>
      <c r="P29" s="27">
        <f t="shared" si="10"/>
        <v>9120.5234999999957</v>
      </c>
      <c r="Q29" s="4"/>
      <c r="R29" s="4"/>
      <c r="S29" s="4"/>
    </row>
    <row r="30" spans="1:19">
      <c r="A30" s="30">
        <v>37012</v>
      </c>
      <c r="B30" s="3"/>
      <c r="C30" s="6">
        <v>22</v>
      </c>
      <c r="D30" s="29">
        <f t="shared" si="0"/>
        <v>151</v>
      </c>
      <c r="E30" s="29">
        <f t="shared" si="6"/>
        <v>3322</v>
      </c>
      <c r="F30" s="29">
        <f t="shared" si="1"/>
        <v>-23882</v>
      </c>
      <c r="G30" s="34">
        <f>+Inputs!$D$2</f>
        <v>0.3795</v>
      </c>
      <c r="H30" s="2"/>
      <c r="I30" s="27">
        <f t="shared" si="7"/>
        <v>27204</v>
      </c>
      <c r="J30" s="27"/>
      <c r="K30" s="27">
        <f t="shared" si="2"/>
        <v>151</v>
      </c>
      <c r="L30" s="27">
        <f t="shared" si="8"/>
        <v>3322</v>
      </c>
      <c r="M30" s="27">
        <f t="shared" si="3"/>
        <v>57.304499999999997</v>
      </c>
      <c r="N30" s="27">
        <f t="shared" si="4"/>
        <v>57.304499999999997</v>
      </c>
      <c r="O30" s="27">
        <f t="shared" si="9"/>
        <v>-9063.2189999999955</v>
      </c>
      <c r="P30" s="27">
        <f t="shared" si="10"/>
        <v>9063.2189999999955</v>
      </c>
      <c r="Q30" s="112"/>
    </row>
    <row r="31" spans="1:19">
      <c r="A31" s="31">
        <v>37043</v>
      </c>
      <c r="B31" s="3"/>
      <c r="C31" s="6">
        <v>23</v>
      </c>
      <c r="D31" s="29">
        <f t="shared" si="0"/>
        <v>151</v>
      </c>
      <c r="E31" s="29">
        <f t="shared" si="6"/>
        <v>3473</v>
      </c>
      <c r="F31" s="29">
        <f t="shared" si="1"/>
        <v>-23731</v>
      </c>
      <c r="G31" s="34">
        <f>+Inputs!$D$2</f>
        <v>0.3795</v>
      </c>
      <c r="H31" s="2"/>
      <c r="I31" s="27">
        <f t="shared" si="7"/>
        <v>27204</v>
      </c>
      <c r="J31" s="27"/>
      <c r="K31" s="27">
        <f t="shared" si="2"/>
        <v>151</v>
      </c>
      <c r="L31" s="27">
        <f t="shared" si="8"/>
        <v>3473</v>
      </c>
      <c r="M31" s="27">
        <f t="shared" si="3"/>
        <v>57.304499999999997</v>
      </c>
      <c r="N31" s="27">
        <f t="shared" si="4"/>
        <v>57.304499999999997</v>
      </c>
      <c r="O31" s="27">
        <f t="shared" si="9"/>
        <v>-9005.9144999999953</v>
      </c>
      <c r="P31" s="27">
        <f t="shared" si="10"/>
        <v>9005.9144999999953</v>
      </c>
      <c r="Q31" s="112"/>
    </row>
    <row r="32" spans="1:19">
      <c r="A32" s="30">
        <v>37073</v>
      </c>
      <c r="B32" s="3"/>
      <c r="C32" s="6">
        <v>24</v>
      </c>
      <c r="D32" s="29">
        <f t="shared" si="0"/>
        <v>151</v>
      </c>
      <c r="E32" s="29">
        <f t="shared" si="6"/>
        <v>3624</v>
      </c>
      <c r="F32" s="29">
        <f t="shared" si="1"/>
        <v>-23580</v>
      </c>
      <c r="G32" s="34">
        <f>+Inputs!$D$2</f>
        <v>0.3795</v>
      </c>
      <c r="H32" s="2"/>
      <c r="I32" s="27">
        <f t="shared" si="7"/>
        <v>27204</v>
      </c>
      <c r="J32" s="27"/>
      <c r="K32" s="27">
        <f t="shared" si="2"/>
        <v>151</v>
      </c>
      <c r="L32" s="27">
        <f t="shared" si="8"/>
        <v>3624</v>
      </c>
      <c r="M32" s="27">
        <f t="shared" si="3"/>
        <v>57.304499999999997</v>
      </c>
      <c r="N32" s="27">
        <f t="shared" si="4"/>
        <v>57.304499999999997</v>
      </c>
      <c r="O32" s="27">
        <f t="shared" si="9"/>
        <v>-8948.6099999999951</v>
      </c>
      <c r="P32" s="27">
        <f t="shared" si="10"/>
        <v>8948.6099999999951</v>
      </c>
      <c r="Q32" s="112"/>
    </row>
    <row r="33" spans="1:21">
      <c r="A33" s="31">
        <v>37104</v>
      </c>
      <c r="B33" s="3"/>
      <c r="C33" s="6">
        <v>25</v>
      </c>
      <c r="D33" s="29">
        <f t="shared" si="0"/>
        <v>151</v>
      </c>
      <c r="E33" s="29">
        <f t="shared" si="6"/>
        <v>3775</v>
      </c>
      <c r="F33" s="29">
        <f t="shared" si="1"/>
        <v>-23429</v>
      </c>
      <c r="G33" s="34">
        <f>+Inputs!$D$2</f>
        <v>0.3795</v>
      </c>
      <c r="H33" s="2"/>
      <c r="I33" s="27">
        <f t="shared" si="7"/>
        <v>27204</v>
      </c>
      <c r="J33" s="27"/>
      <c r="K33" s="27">
        <f t="shared" si="2"/>
        <v>151</v>
      </c>
      <c r="L33" s="27">
        <f t="shared" si="8"/>
        <v>3775</v>
      </c>
      <c r="M33" s="27">
        <f t="shared" si="3"/>
        <v>57.304499999999997</v>
      </c>
      <c r="N33" s="27">
        <f t="shared" si="4"/>
        <v>57.304499999999997</v>
      </c>
      <c r="O33" s="27">
        <f t="shared" si="9"/>
        <v>-8891.3054999999949</v>
      </c>
      <c r="P33" s="27">
        <f t="shared" si="10"/>
        <v>8891.3054999999949</v>
      </c>
      <c r="Q33" s="112"/>
    </row>
    <row r="34" spans="1:21">
      <c r="A34" s="30">
        <v>37135</v>
      </c>
      <c r="B34" s="3"/>
      <c r="C34" s="6">
        <v>26</v>
      </c>
      <c r="D34" s="29">
        <f t="shared" si="0"/>
        <v>151</v>
      </c>
      <c r="E34" s="29">
        <f t="shared" si="6"/>
        <v>3926</v>
      </c>
      <c r="F34" s="29">
        <f t="shared" si="1"/>
        <v>-23278</v>
      </c>
      <c r="G34" s="34">
        <f>+Inputs!$D$2</f>
        <v>0.3795</v>
      </c>
      <c r="H34" s="2"/>
      <c r="I34" s="27">
        <f t="shared" si="7"/>
        <v>27204</v>
      </c>
      <c r="J34" s="27"/>
      <c r="K34" s="27">
        <f t="shared" si="2"/>
        <v>151</v>
      </c>
      <c r="L34" s="27">
        <f t="shared" si="8"/>
        <v>3926</v>
      </c>
      <c r="M34" s="27">
        <f t="shared" si="3"/>
        <v>57.304499999999997</v>
      </c>
      <c r="N34" s="27">
        <f t="shared" si="4"/>
        <v>57.304499999999997</v>
      </c>
      <c r="O34" s="27">
        <f t="shared" si="9"/>
        <v>-8834.0009999999947</v>
      </c>
      <c r="P34" s="27">
        <f t="shared" si="10"/>
        <v>8834.0009999999947</v>
      </c>
      <c r="Q34" s="112"/>
    </row>
    <row r="35" spans="1:21">
      <c r="A35" s="31">
        <v>37165</v>
      </c>
      <c r="B35" s="3"/>
      <c r="C35" s="6">
        <v>27</v>
      </c>
      <c r="D35" s="29">
        <f t="shared" si="0"/>
        <v>151</v>
      </c>
      <c r="E35" s="29">
        <f t="shared" si="6"/>
        <v>4077</v>
      </c>
      <c r="F35" s="29">
        <f t="shared" si="1"/>
        <v>-23127</v>
      </c>
      <c r="G35" s="34">
        <f>+Inputs!$D$2</f>
        <v>0.3795</v>
      </c>
      <c r="H35" s="2"/>
      <c r="I35" s="27">
        <f t="shared" si="7"/>
        <v>27204</v>
      </c>
      <c r="J35" s="27"/>
      <c r="K35" s="27">
        <f t="shared" si="2"/>
        <v>151</v>
      </c>
      <c r="L35" s="27">
        <f t="shared" si="8"/>
        <v>4077</v>
      </c>
      <c r="M35" s="27">
        <f t="shared" si="3"/>
        <v>57.304499999999997</v>
      </c>
      <c r="N35" s="27">
        <f t="shared" si="4"/>
        <v>57.304499999999997</v>
      </c>
      <c r="O35" s="27">
        <f t="shared" si="9"/>
        <v>-8776.6964999999946</v>
      </c>
      <c r="P35" s="27">
        <f t="shared" si="10"/>
        <v>8776.6964999999946</v>
      </c>
    </row>
    <row r="36" spans="1:21">
      <c r="A36" s="30">
        <v>37196</v>
      </c>
      <c r="B36" s="3"/>
      <c r="C36" s="6">
        <v>28</v>
      </c>
      <c r="D36" s="29">
        <f t="shared" si="0"/>
        <v>151</v>
      </c>
      <c r="E36" s="29">
        <f t="shared" si="6"/>
        <v>4228</v>
      </c>
      <c r="F36" s="29">
        <f t="shared" si="1"/>
        <v>-22976</v>
      </c>
      <c r="G36" s="34">
        <f>+Inputs!$D$2</f>
        <v>0.3795</v>
      </c>
      <c r="H36" s="2"/>
      <c r="I36" s="27">
        <f t="shared" si="7"/>
        <v>27204</v>
      </c>
      <c r="J36" s="27"/>
      <c r="K36" s="27">
        <f t="shared" si="2"/>
        <v>151</v>
      </c>
      <c r="L36" s="27">
        <f t="shared" si="8"/>
        <v>4228</v>
      </c>
      <c r="M36" s="27">
        <f t="shared" si="3"/>
        <v>57.304499999999997</v>
      </c>
      <c r="N36" s="27">
        <f t="shared" si="4"/>
        <v>57.304499999999997</v>
      </c>
      <c r="O36" s="27">
        <f t="shared" si="9"/>
        <v>-8719.3919999999944</v>
      </c>
      <c r="P36" s="27">
        <f t="shared" si="10"/>
        <v>8719.3919999999944</v>
      </c>
    </row>
    <row r="37" spans="1:21">
      <c r="A37" s="31">
        <v>37226</v>
      </c>
      <c r="B37" s="3"/>
      <c r="C37" s="6">
        <v>29</v>
      </c>
      <c r="D37" s="29">
        <f t="shared" si="0"/>
        <v>151</v>
      </c>
      <c r="E37" s="29">
        <f t="shared" si="6"/>
        <v>4379</v>
      </c>
      <c r="F37" s="29">
        <f t="shared" si="1"/>
        <v>-22825</v>
      </c>
      <c r="G37" s="34">
        <f>+Inputs!$D$2</f>
        <v>0.3795</v>
      </c>
      <c r="H37" s="2"/>
      <c r="I37" s="27">
        <f t="shared" si="7"/>
        <v>27204</v>
      </c>
      <c r="J37" s="27"/>
      <c r="K37" s="27">
        <f t="shared" si="2"/>
        <v>151</v>
      </c>
      <c r="L37" s="27">
        <f t="shared" si="8"/>
        <v>4379</v>
      </c>
      <c r="M37" s="27">
        <f t="shared" si="3"/>
        <v>57.304499999999997</v>
      </c>
      <c r="N37" s="27">
        <f t="shared" si="4"/>
        <v>57.304499999999997</v>
      </c>
      <c r="O37" s="27">
        <f t="shared" si="9"/>
        <v>-8662.0874999999942</v>
      </c>
      <c r="P37" s="27">
        <f t="shared" si="10"/>
        <v>8662.0874999999942</v>
      </c>
    </row>
    <row r="38" spans="1:21">
      <c r="A38" s="30">
        <v>37257</v>
      </c>
      <c r="B38" s="3"/>
      <c r="C38" s="6">
        <v>30</v>
      </c>
      <c r="D38" s="29">
        <f t="shared" si="0"/>
        <v>151</v>
      </c>
      <c r="E38" s="29">
        <f t="shared" si="6"/>
        <v>4530</v>
      </c>
      <c r="F38" s="29">
        <f t="shared" si="1"/>
        <v>-22674</v>
      </c>
      <c r="G38" s="34">
        <f>+Inputs!$D$2</f>
        <v>0.3795</v>
      </c>
      <c r="H38" s="2"/>
      <c r="I38" s="27">
        <f t="shared" si="7"/>
        <v>27204</v>
      </c>
      <c r="J38" s="27"/>
      <c r="K38" s="27">
        <f t="shared" si="2"/>
        <v>151</v>
      </c>
      <c r="L38" s="27">
        <f t="shared" si="8"/>
        <v>4530</v>
      </c>
      <c r="M38" s="27">
        <f t="shared" si="3"/>
        <v>57.304499999999997</v>
      </c>
      <c r="N38" s="27">
        <f t="shared" si="4"/>
        <v>57.304499999999997</v>
      </c>
      <c r="O38" s="27">
        <f t="shared" si="9"/>
        <v>-8604.782999999994</v>
      </c>
      <c r="P38" s="27">
        <f t="shared" si="10"/>
        <v>8604.782999999994</v>
      </c>
    </row>
    <row r="39" spans="1:21">
      <c r="A39" s="31">
        <v>37288</v>
      </c>
      <c r="B39" s="2"/>
      <c r="C39" s="6">
        <v>31</v>
      </c>
      <c r="D39" s="29">
        <f t="shared" si="0"/>
        <v>151</v>
      </c>
      <c r="E39" s="29">
        <f t="shared" si="6"/>
        <v>4681</v>
      </c>
      <c r="F39" s="29">
        <f t="shared" si="1"/>
        <v>-22523</v>
      </c>
      <c r="G39" s="34">
        <f>+Inputs!$D$2</f>
        <v>0.3795</v>
      </c>
      <c r="H39" s="2"/>
      <c r="I39" s="27">
        <f t="shared" si="7"/>
        <v>27204</v>
      </c>
      <c r="J39" s="27"/>
      <c r="K39" s="27">
        <f t="shared" si="2"/>
        <v>151</v>
      </c>
      <c r="L39" s="27">
        <f t="shared" si="8"/>
        <v>4681</v>
      </c>
      <c r="M39" s="27">
        <f t="shared" si="3"/>
        <v>57.304499999999997</v>
      </c>
      <c r="N39" s="27">
        <f t="shared" si="4"/>
        <v>57.304499999999997</v>
      </c>
      <c r="O39" s="27">
        <f t="shared" si="9"/>
        <v>-8547.4784999999938</v>
      </c>
      <c r="P39" s="27">
        <f t="shared" si="10"/>
        <v>8547.4784999999938</v>
      </c>
    </row>
    <row r="40" spans="1:21">
      <c r="A40" s="30">
        <v>37316</v>
      </c>
      <c r="B40" s="2"/>
      <c r="C40" s="6">
        <v>32</v>
      </c>
      <c r="D40" s="29">
        <f t="shared" si="0"/>
        <v>151</v>
      </c>
      <c r="E40" s="29">
        <f t="shared" si="6"/>
        <v>4832</v>
      </c>
      <c r="F40" s="29">
        <f t="shared" si="1"/>
        <v>-22372</v>
      </c>
      <c r="G40" s="34">
        <f>+Inputs!$D$2</f>
        <v>0.3795</v>
      </c>
      <c r="H40" s="2"/>
      <c r="I40" s="27">
        <f t="shared" si="7"/>
        <v>27204</v>
      </c>
      <c r="J40" s="2"/>
      <c r="K40" s="27">
        <f t="shared" si="2"/>
        <v>151</v>
      </c>
      <c r="L40" s="27">
        <f t="shared" si="8"/>
        <v>4832</v>
      </c>
      <c r="M40" s="27">
        <f t="shared" si="3"/>
        <v>57.304499999999997</v>
      </c>
      <c r="N40" s="27">
        <f t="shared" si="4"/>
        <v>57.304499999999997</v>
      </c>
      <c r="O40" s="27">
        <f t="shared" si="9"/>
        <v>-8490.1739999999936</v>
      </c>
      <c r="P40" s="27">
        <f t="shared" si="10"/>
        <v>8490.1739999999936</v>
      </c>
    </row>
    <row r="41" spans="1:21">
      <c r="A41" s="31">
        <v>37347</v>
      </c>
      <c r="C41" s="6">
        <v>33</v>
      </c>
      <c r="D41" s="29">
        <f t="shared" ref="D41:D72" si="12">ROUND(-(+$B$9/180)*1,0)</f>
        <v>151</v>
      </c>
      <c r="E41" s="29">
        <f t="shared" si="6"/>
        <v>4983</v>
      </c>
      <c r="F41" s="29">
        <f t="shared" ref="F41:F72" si="13">$B$9+E41</f>
        <v>-22221</v>
      </c>
      <c r="G41" s="34">
        <f>+Inputs!$D$2</f>
        <v>0.3795</v>
      </c>
      <c r="I41" s="27">
        <f t="shared" si="7"/>
        <v>27204</v>
      </c>
      <c r="K41" s="27">
        <f t="shared" ref="K41:K72" si="14">D41</f>
        <v>151</v>
      </c>
      <c r="L41" s="27">
        <f t="shared" si="8"/>
        <v>4983</v>
      </c>
      <c r="M41" s="27">
        <f t="shared" ref="M41:M72" si="15">K41*G41</f>
        <v>57.304499999999997</v>
      </c>
      <c r="N41" s="27">
        <f t="shared" ref="N41:N72" si="16">M41-J41</f>
        <v>57.304499999999997</v>
      </c>
      <c r="O41" s="27">
        <f t="shared" si="9"/>
        <v>-8432.8694999999934</v>
      </c>
      <c r="P41" s="27">
        <f t="shared" si="10"/>
        <v>8432.8694999999934</v>
      </c>
    </row>
    <row r="42" spans="1:21">
      <c r="A42" s="30">
        <v>37377</v>
      </c>
      <c r="C42" s="6">
        <v>34</v>
      </c>
      <c r="D42" s="29">
        <f t="shared" si="12"/>
        <v>151</v>
      </c>
      <c r="E42" s="29">
        <f t="shared" ref="E42:E73" si="17">+E41+D42</f>
        <v>5134</v>
      </c>
      <c r="F42" s="29">
        <f t="shared" si="13"/>
        <v>-22070</v>
      </c>
      <c r="G42" s="34">
        <f>+Inputs!$D$2</f>
        <v>0.3795</v>
      </c>
      <c r="I42" s="27">
        <f t="shared" ref="I42:I73" si="18">+I41+H42</f>
        <v>27204</v>
      </c>
      <c r="K42" s="27">
        <f t="shared" si="14"/>
        <v>151</v>
      </c>
      <c r="L42" s="27">
        <f t="shared" ref="L42:L73" si="19">+L41+K42</f>
        <v>5134</v>
      </c>
      <c r="M42" s="27">
        <f t="shared" si="15"/>
        <v>57.304499999999997</v>
      </c>
      <c r="N42" s="27">
        <f t="shared" si="16"/>
        <v>57.304499999999997</v>
      </c>
      <c r="O42" s="27">
        <f t="shared" ref="O42:O73" si="20">+O41+N42</f>
        <v>-8375.5649999999932</v>
      </c>
      <c r="P42" s="27">
        <f t="shared" ref="P42:P73" si="21">P41-N42</f>
        <v>8375.5649999999932</v>
      </c>
    </row>
    <row r="43" spans="1:21">
      <c r="A43" s="31">
        <v>37408</v>
      </c>
      <c r="C43" s="6">
        <v>35</v>
      </c>
      <c r="D43" s="29">
        <f t="shared" si="12"/>
        <v>151</v>
      </c>
      <c r="E43" s="29">
        <f t="shared" si="17"/>
        <v>5285</v>
      </c>
      <c r="F43" s="29">
        <f t="shared" si="13"/>
        <v>-21919</v>
      </c>
      <c r="G43" s="34">
        <f>+Inputs!$D$2</f>
        <v>0.3795</v>
      </c>
      <c r="I43" s="27">
        <f t="shared" si="18"/>
        <v>27204</v>
      </c>
      <c r="K43" s="27">
        <f t="shared" si="14"/>
        <v>151</v>
      </c>
      <c r="L43" s="27">
        <f t="shared" si="19"/>
        <v>5285</v>
      </c>
      <c r="M43" s="27">
        <f t="shared" si="15"/>
        <v>57.304499999999997</v>
      </c>
      <c r="N43" s="27">
        <f t="shared" si="16"/>
        <v>57.304499999999997</v>
      </c>
      <c r="O43" s="27">
        <f t="shared" si="20"/>
        <v>-8318.260499999993</v>
      </c>
      <c r="P43" s="27">
        <f t="shared" si="21"/>
        <v>8318.260499999993</v>
      </c>
    </row>
    <row r="44" spans="1:21">
      <c r="A44" s="30">
        <v>37438</v>
      </c>
      <c r="C44" s="6">
        <v>36</v>
      </c>
      <c r="D44" s="29">
        <f t="shared" si="12"/>
        <v>151</v>
      </c>
      <c r="E44" s="29">
        <f t="shared" si="17"/>
        <v>5436</v>
      </c>
      <c r="F44" s="29">
        <f t="shared" si="13"/>
        <v>-21768</v>
      </c>
      <c r="G44" s="34">
        <f>+Inputs!$D$2</f>
        <v>0.3795</v>
      </c>
      <c r="I44" s="27">
        <f t="shared" si="18"/>
        <v>27204</v>
      </c>
      <c r="K44" s="27">
        <f t="shared" si="14"/>
        <v>151</v>
      </c>
      <c r="L44" s="27">
        <f t="shared" si="19"/>
        <v>5436</v>
      </c>
      <c r="M44" s="27">
        <f t="shared" si="15"/>
        <v>57.304499999999997</v>
      </c>
      <c r="N44" s="27">
        <f t="shared" si="16"/>
        <v>57.304499999999997</v>
      </c>
      <c r="O44" s="27">
        <f t="shared" si="20"/>
        <v>-8260.9559999999929</v>
      </c>
      <c r="P44" s="27">
        <f t="shared" si="21"/>
        <v>8260.9559999999929</v>
      </c>
      <c r="U44" s="98"/>
    </row>
    <row r="45" spans="1:21">
      <c r="A45" s="31">
        <v>37469</v>
      </c>
      <c r="C45" s="6">
        <v>37</v>
      </c>
      <c r="D45" s="29">
        <f t="shared" si="12"/>
        <v>151</v>
      </c>
      <c r="E45" s="29">
        <f t="shared" si="17"/>
        <v>5587</v>
      </c>
      <c r="F45" s="29">
        <f t="shared" si="13"/>
        <v>-21617</v>
      </c>
      <c r="G45" s="34">
        <f>+Inputs!$D$2</f>
        <v>0.3795</v>
      </c>
      <c r="I45" s="27">
        <f t="shared" si="18"/>
        <v>27204</v>
      </c>
      <c r="K45" s="27">
        <f t="shared" si="14"/>
        <v>151</v>
      </c>
      <c r="L45" s="27">
        <f t="shared" si="19"/>
        <v>5587</v>
      </c>
      <c r="M45" s="27">
        <f t="shared" si="15"/>
        <v>57.304499999999997</v>
      </c>
      <c r="N45" s="27">
        <f t="shared" si="16"/>
        <v>57.304499999999997</v>
      </c>
      <c r="O45" s="27">
        <f t="shared" si="20"/>
        <v>-8203.6514999999927</v>
      </c>
      <c r="P45" s="27">
        <f t="shared" si="21"/>
        <v>8203.6514999999927</v>
      </c>
      <c r="U45" s="98"/>
    </row>
    <row r="46" spans="1:21">
      <c r="A46" s="30">
        <v>37500</v>
      </c>
      <c r="C46" s="6">
        <v>38</v>
      </c>
      <c r="D46" s="29">
        <f t="shared" si="12"/>
        <v>151</v>
      </c>
      <c r="E46" s="29">
        <f t="shared" si="17"/>
        <v>5738</v>
      </c>
      <c r="F46" s="29">
        <f t="shared" si="13"/>
        <v>-21466</v>
      </c>
      <c r="G46" s="34">
        <f>+Inputs!$D$2</f>
        <v>0.3795</v>
      </c>
      <c r="I46" s="27">
        <f t="shared" si="18"/>
        <v>27204</v>
      </c>
      <c r="K46" s="27">
        <f t="shared" si="14"/>
        <v>151</v>
      </c>
      <c r="L46" s="27">
        <f t="shared" si="19"/>
        <v>5738</v>
      </c>
      <c r="M46" s="27">
        <f t="shared" si="15"/>
        <v>57.304499999999997</v>
      </c>
      <c r="N46" s="27">
        <f t="shared" si="16"/>
        <v>57.304499999999997</v>
      </c>
      <c r="O46" s="27">
        <f t="shared" si="20"/>
        <v>-8146.3469999999925</v>
      </c>
      <c r="P46" s="27">
        <f t="shared" si="21"/>
        <v>8146.3469999999925</v>
      </c>
      <c r="U46" s="98"/>
    </row>
    <row r="47" spans="1:21">
      <c r="A47" s="31">
        <v>37530</v>
      </c>
      <c r="C47" s="6">
        <v>39</v>
      </c>
      <c r="D47" s="29">
        <f t="shared" si="12"/>
        <v>151</v>
      </c>
      <c r="E47" s="29">
        <f t="shared" si="17"/>
        <v>5889</v>
      </c>
      <c r="F47" s="29">
        <f t="shared" si="13"/>
        <v>-21315</v>
      </c>
      <c r="G47" s="34">
        <f>+Inputs!$D$2</f>
        <v>0.3795</v>
      </c>
      <c r="I47" s="27">
        <f t="shared" si="18"/>
        <v>27204</v>
      </c>
      <c r="K47" s="27">
        <f t="shared" si="14"/>
        <v>151</v>
      </c>
      <c r="L47" s="27">
        <f t="shared" si="19"/>
        <v>5889</v>
      </c>
      <c r="M47" s="27">
        <f t="shared" si="15"/>
        <v>57.304499999999997</v>
      </c>
      <c r="N47" s="27">
        <f t="shared" si="16"/>
        <v>57.304499999999997</v>
      </c>
      <c r="O47" s="27">
        <f t="shared" si="20"/>
        <v>-8089.0424999999923</v>
      </c>
      <c r="P47" s="27">
        <f t="shared" si="21"/>
        <v>8089.0424999999923</v>
      </c>
      <c r="U47" s="98"/>
    </row>
    <row r="48" spans="1:21">
      <c r="A48" s="30">
        <v>37561</v>
      </c>
      <c r="C48" s="6">
        <v>40</v>
      </c>
      <c r="D48" s="29">
        <f t="shared" si="12"/>
        <v>151</v>
      </c>
      <c r="E48" s="29">
        <f t="shared" si="17"/>
        <v>6040</v>
      </c>
      <c r="F48" s="29">
        <f t="shared" si="13"/>
        <v>-21164</v>
      </c>
      <c r="G48" s="34">
        <f>+Inputs!$D$2</f>
        <v>0.3795</v>
      </c>
      <c r="I48" s="27">
        <f t="shared" si="18"/>
        <v>27204</v>
      </c>
      <c r="K48" s="27">
        <f t="shared" si="14"/>
        <v>151</v>
      </c>
      <c r="L48" s="27">
        <f t="shared" si="19"/>
        <v>6040</v>
      </c>
      <c r="M48" s="27">
        <f t="shared" si="15"/>
        <v>57.304499999999997</v>
      </c>
      <c r="N48" s="27">
        <f t="shared" si="16"/>
        <v>57.304499999999997</v>
      </c>
      <c r="O48" s="27">
        <f t="shared" si="20"/>
        <v>-8031.7379999999921</v>
      </c>
      <c r="P48" s="27">
        <f t="shared" si="21"/>
        <v>8031.7379999999921</v>
      </c>
      <c r="U48" s="98"/>
    </row>
    <row r="49" spans="1:21">
      <c r="A49" s="31">
        <v>37591</v>
      </c>
      <c r="C49" s="6">
        <v>41</v>
      </c>
      <c r="D49" s="29">
        <f t="shared" si="12"/>
        <v>151</v>
      </c>
      <c r="E49" s="29">
        <f t="shared" si="17"/>
        <v>6191</v>
      </c>
      <c r="F49" s="29">
        <f t="shared" si="13"/>
        <v>-21013</v>
      </c>
      <c r="G49" s="34">
        <f>+Inputs!$D$2</f>
        <v>0.3795</v>
      </c>
      <c r="I49" s="27">
        <f t="shared" si="18"/>
        <v>27204</v>
      </c>
      <c r="K49" s="27">
        <f t="shared" si="14"/>
        <v>151</v>
      </c>
      <c r="L49" s="27">
        <f t="shared" si="19"/>
        <v>6191</v>
      </c>
      <c r="M49" s="27">
        <f t="shared" si="15"/>
        <v>57.304499999999997</v>
      </c>
      <c r="N49" s="27">
        <f t="shared" si="16"/>
        <v>57.304499999999997</v>
      </c>
      <c r="O49" s="27">
        <f t="shared" si="20"/>
        <v>-7974.4334999999919</v>
      </c>
      <c r="P49" s="27">
        <f t="shared" si="21"/>
        <v>7974.4334999999919</v>
      </c>
      <c r="U49" s="98"/>
    </row>
    <row r="50" spans="1:21">
      <c r="A50" s="30">
        <v>37622</v>
      </c>
      <c r="C50" s="6">
        <v>42</v>
      </c>
      <c r="D50" s="29">
        <f t="shared" si="12"/>
        <v>151</v>
      </c>
      <c r="E50" s="29">
        <f t="shared" si="17"/>
        <v>6342</v>
      </c>
      <c r="F50" s="29">
        <f t="shared" si="13"/>
        <v>-20862</v>
      </c>
      <c r="G50" s="34">
        <f>+Inputs!$D$2</f>
        <v>0.3795</v>
      </c>
      <c r="I50" s="27">
        <f t="shared" si="18"/>
        <v>27204</v>
      </c>
      <c r="K50" s="27">
        <f t="shared" si="14"/>
        <v>151</v>
      </c>
      <c r="L50" s="27">
        <f t="shared" si="19"/>
        <v>6342</v>
      </c>
      <c r="M50" s="27">
        <f t="shared" si="15"/>
        <v>57.304499999999997</v>
      </c>
      <c r="N50" s="27">
        <f t="shared" si="16"/>
        <v>57.304499999999997</v>
      </c>
      <c r="O50" s="27">
        <f t="shared" si="20"/>
        <v>-7917.1289999999917</v>
      </c>
      <c r="P50" s="27">
        <f t="shared" si="21"/>
        <v>7917.1289999999917</v>
      </c>
      <c r="U50" s="98"/>
    </row>
    <row r="51" spans="1:21">
      <c r="A51" s="31">
        <v>37653</v>
      </c>
      <c r="C51" s="6">
        <v>43</v>
      </c>
      <c r="D51" s="29">
        <f t="shared" si="12"/>
        <v>151</v>
      </c>
      <c r="E51" s="29">
        <f t="shared" si="17"/>
        <v>6493</v>
      </c>
      <c r="F51" s="29">
        <f t="shared" si="13"/>
        <v>-20711</v>
      </c>
      <c r="G51" s="34">
        <f>+Inputs!$D$2</f>
        <v>0.3795</v>
      </c>
      <c r="I51" s="27">
        <f t="shared" si="18"/>
        <v>27204</v>
      </c>
      <c r="K51" s="27">
        <f t="shared" si="14"/>
        <v>151</v>
      </c>
      <c r="L51" s="27">
        <f t="shared" si="19"/>
        <v>6493</v>
      </c>
      <c r="M51" s="27">
        <f t="shared" si="15"/>
        <v>57.304499999999997</v>
      </c>
      <c r="N51" s="27">
        <f t="shared" si="16"/>
        <v>57.304499999999997</v>
      </c>
      <c r="O51" s="27">
        <f t="shared" si="20"/>
        <v>-7859.8244999999915</v>
      </c>
      <c r="P51" s="27">
        <f t="shared" si="21"/>
        <v>7859.8244999999915</v>
      </c>
      <c r="U51" s="98"/>
    </row>
    <row r="52" spans="1:21">
      <c r="A52" s="30">
        <v>37681</v>
      </c>
      <c r="C52" s="6">
        <v>44</v>
      </c>
      <c r="D52" s="29">
        <f t="shared" si="12"/>
        <v>151</v>
      </c>
      <c r="E52" s="29">
        <f t="shared" si="17"/>
        <v>6644</v>
      </c>
      <c r="F52" s="29">
        <f t="shared" si="13"/>
        <v>-20560</v>
      </c>
      <c r="G52" s="34">
        <f>+Inputs!$D$2</f>
        <v>0.3795</v>
      </c>
      <c r="I52" s="27">
        <f t="shared" si="18"/>
        <v>27204</v>
      </c>
      <c r="K52" s="27">
        <f t="shared" si="14"/>
        <v>151</v>
      </c>
      <c r="L52" s="27">
        <f t="shared" si="19"/>
        <v>6644</v>
      </c>
      <c r="M52" s="27">
        <f t="shared" si="15"/>
        <v>57.304499999999997</v>
      </c>
      <c r="N52" s="27">
        <f t="shared" si="16"/>
        <v>57.304499999999997</v>
      </c>
      <c r="O52" s="27">
        <f t="shared" si="20"/>
        <v>-7802.5199999999913</v>
      </c>
      <c r="P52" s="27">
        <f t="shared" si="21"/>
        <v>7802.5199999999913</v>
      </c>
      <c r="U52" s="98"/>
    </row>
    <row r="53" spans="1:21">
      <c r="A53" s="31">
        <v>37712</v>
      </c>
      <c r="C53" s="6">
        <v>45</v>
      </c>
      <c r="D53" s="29">
        <f t="shared" si="12"/>
        <v>151</v>
      </c>
      <c r="E53" s="29">
        <f t="shared" si="17"/>
        <v>6795</v>
      </c>
      <c r="F53" s="29">
        <f t="shared" si="13"/>
        <v>-20409</v>
      </c>
      <c r="G53" s="34">
        <f>+Inputs!$D$2</f>
        <v>0.3795</v>
      </c>
      <c r="I53" s="27">
        <f t="shared" si="18"/>
        <v>27204</v>
      </c>
      <c r="K53" s="27">
        <f t="shared" si="14"/>
        <v>151</v>
      </c>
      <c r="L53" s="27">
        <f t="shared" si="19"/>
        <v>6795</v>
      </c>
      <c r="M53" s="27">
        <f t="shared" si="15"/>
        <v>57.304499999999997</v>
      </c>
      <c r="N53" s="27">
        <f t="shared" si="16"/>
        <v>57.304499999999997</v>
      </c>
      <c r="O53" s="27">
        <f t="shared" si="20"/>
        <v>-7745.2154999999912</v>
      </c>
      <c r="P53" s="27">
        <f t="shared" si="21"/>
        <v>7745.2154999999912</v>
      </c>
      <c r="U53" s="98"/>
    </row>
    <row r="54" spans="1:21">
      <c r="A54" s="30">
        <v>37742</v>
      </c>
      <c r="C54" s="6">
        <v>46</v>
      </c>
      <c r="D54" s="29">
        <f t="shared" si="12"/>
        <v>151</v>
      </c>
      <c r="E54" s="29">
        <f t="shared" si="17"/>
        <v>6946</v>
      </c>
      <c r="F54" s="29">
        <f t="shared" si="13"/>
        <v>-20258</v>
      </c>
      <c r="G54" s="34">
        <f>+Inputs!$D$3</f>
        <v>0.37951000000000001</v>
      </c>
      <c r="I54" s="27">
        <f t="shared" si="18"/>
        <v>27204</v>
      </c>
      <c r="K54" s="27">
        <f t="shared" si="14"/>
        <v>151</v>
      </c>
      <c r="L54" s="27">
        <f t="shared" si="19"/>
        <v>6946</v>
      </c>
      <c r="M54" s="27">
        <f t="shared" si="15"/>
        <v>57.306010000000001</v>
      </c>
      <c r="N54" s="27">
        <f t="shared" si="16"/>
        <v>57.306010000000001</v>
      </c>
      <c r="O54" s="27">
        <f t="shared" si="20"/>
        <v>-7687.9094899999909</v>
      </c>
      <c r="P54" s="27">
        <f t="shared" si="21"/>
        <v>7687.9094899999909</v>
      </c>
      <c r="U54" s="98"/>
    </row>
    <row r="55" spans="1:21">
      <c r="A55" s="31">
        <v>37773</v>
      </c>
      <c r="C55" s="6">
        <v>47</v>
      </c>
      <c r="D55" s="29">
        <f t="shared" si="12"/>
        <v>151</v>
      </c>
      <c r="E55" s="29">
        <f t="shared" si="17"/>
        <v>7097</v>
      </c>
      <c r="F55" s="29">
        <f t="shared" si="13"/>
        <v>-20107</v>
      </c>
      <c r="G55" s="34">
        <f>+Inputs!$D$3</f>
        <v>0.37951000000000001</v>
      </c>
      <c r="I55" s="27">
        <f t="shared" si="18"/>
        <v>27204</v>
      </c>
      <c r="K55" s="27">
        <f t="shared" si="14"/>
        <v>151</v>
      </c>
      <c r="L55" s="27">
        <f t="shared" si="19"/>
        <v>7097</v>
      </c>
      <c r="M55" s="27">
        <f t="shared" si="15"/>
        <v>57.306010000000001</v>
      </c>
      <c r="N55" s="27">
        <f t="shared" si="16"/>
        <v>57.306010000000001</v>
      </c>
      <c r="O55" s="27">
        <f t="shared" si="20"/>
        <v>-7630.6034799999907</v>
      </c>
      <c r="P55" s="27">
        <f t="shared" si="21"/>
        <v>7630.6034799999907</v>
      </c>
      <c r="U55" s="98"/>
    </row>
    <row r="56" spans="1:21">
      <c r="A56" s="30">
        <v>37803</v>
      </c>
      <c r="C56" s="6">
        <v>48</v>
      </c>
      <c r="D56" s="29">
        <f t="shared" si="12"/>
        <v>151</v>
      </c>
      <c r="E56" s="29">
        <f t="shared" si="17"/>
        <v>7248</v>
      </c>
      <c r="F56" s="29">
        <f t="shared" si="13"/>
        <v>-19956</v>
      </c>
      <c r="G56" s="34">
        <f>+Inputs!$D$3</f>
        <v>0.37951000000000001</v>
      </c>
      <c r="I56" s="27">
        <f t="shared" si="18"/>
        <v>27204</v>
      </c>
      <c r="K56" s="27">
        <f t="shared" si="14"/>
        <v>151</v>
      </c>
      <c r="L56" s="27">
        <f t="shared" si="19"/>
        <v>7248</v>
      </c>
      <c r="M56" s="27">
        <f t="shared" si="15"/>
        <v>57.306010000000001</v>
      </c>
      <c r="N56" s="27">
        <f t="shared" si="16"/>
        <v>57.306010000000001</v>
      </c>
      <c r="O56" s="27">
        <f t="shared" si="20"/>
        <v>-7573.2974699999904</v>
      </c>
      <c r="P56" s="27">
        <f t="shared" si="21"/>
        <v>7573.2974699999904</v>
      </c>
    </row>
    <row r="57" spans="1:21">
      <c r="A57" s="31">
        <v>37834</v>
      </c>
      <c r="C57" s="6">
        <v>49</v>
      </c>
      <c r="D57" s="29">
        <f t="shared" si="12"/>
        <v>151</v>
      </c>
      <c r="E57" s="29">
        <f t="shared" si="17"/>
        <v>7399</v>
      </c>
      <c r="F57" s="29">
        <f t="shared" si="13"/>
        <v>-19805</v>
      </c>
      <c r="G57" s="34">
        <f>+Inputs!$D$3</f>
        <v>0.37951000000000001</v>
      </c>
      <c r="I57" s="27">
        <f t="shared" si="18"/>
        <v>27204</v>
      </c>
      <c r="K57" s="27">
        <f t="shared" si="14"/>
        <v>151</v>
      </c>
      <c r="L57" s="27">
        <f t="shared" si="19"/>
        <v>7399</v>
      </c>
      <c r="M57" s="27">
        <f t="shared" si="15"/>
        <v>57.306010000000001</v>
      </c>
      <c r="N57" s="27">
        <f t="shared" si="16"/>
        <v>57.306010000000001</v>
      </c>
      <c r="O57" s="27">
        <f t="shared" si="20"/>
        <v>-7515.9914599999902</v>
      </c>
      <c r="P57" s="27">
        <f t="shared" si="21"/>
        <v>7515.9914599999902</v>
      </c>
    </row>
    <row r="58" spans="1:21">
      <c r="A58" s="30">
        <v>37865</v>
      </c>
      <c r="C58" s="6">
        <v>50</v>
      </c>
      <c r="D58" s="29">
        <f t="shared" si="12"/>
        <v>151</v>
      </c>
      <c r="E58" s="29">
        <f t="shared" si="17"/>
        <v>7550</v>
      </c>
      <c r="F58" s="29">
        <f t="shared" si="13"/>
        <v>-19654</v>
      </c>
      <c r="G58" s="34">
        <f>+Inputs!$D$3</f>
        <v>0.37951000000000001</v>
      </c>
      <c r="I58" s="27">
        <f t="shared" si="18"/>
        <v>27204</v>
      </c>
      <c r="K58" s="27">
        <f t="shared" si="14"/>
        <v>151</v>
      </c>
      <c r="L58" s="27">
        <f t="shared" si="19"/>
        <v>7550</v>
      </c>
      <c r="M58" s="27">
        <f t="shared" si="15"/>
        <v>57.306010000000001</v>
      </c>
      <c r="N58" s="27">
        <f t="shared" si="16"/>
        <v>57.306010000000001</v>
      </c>
      <c r="O58" s="27">
        <f t="shared" si="20"/>
        <v>-7458.6854499999899</v>
      </c>
      <c r="P58" s="27">
        <f t="shared" si="21"/>
        <v>7458.6854499999899</v>
      </c>
    </row>
    <row r="59" spans="1:21">
      <c r="A59" s="31">
        <v>37895</v>
      </c>
      <c r="C59" s="6">
        <v>51</v>
      </c>
      <c r="D59" s="29">
        <f t="shared" si="12"/>
        <v>151</v>
      </c>
      <c r="E59" s="29">
        <f t="shared" si="17"/>
        <v>7701</v>
      </c>
      <c r="F59" s="29">
        <f t="shared" si="13"/>
        <v>-19503</v>
      </c>
      <c r="G59" s="34">
        <f>+Inputs!$D$3</f>
        <v>0.37951000000000001</v>
      </c>
      <c r="I59" s="27">
        <f t="shared" si="18"/>
        <v>27204</v>
      </c>
      <c r="K59" s="27">
        <f t="shared" si="14"/>
        <v>151</v>
      </c>
      <c r="L59" s="27">
        <f t="shared" si="19"/>
        <v>7701</v>
      </c>
      <c r="M59" s="27">
        <f t="shared" si="15"/>
        <v>57.306010000000001</v>
      </c>
      <c r="N59" s="27">
        <f t="shared" si="16"/>
        <v>57.306010000000001</v>
      </c>
      <c r="O59" s="27">
        <f t="shared" si="20"/>
        <v>-7401.3794399999897</v>
      </c>
      <c r="P59" s="27">
        <f t="shared" si="21"/>
        <v>7401.3794399999897</v>
      </c>
    </row>
    <row r="60" spans="1:21">
      <c r="A60" s="30">
        <v>37926</v>
      </c>
      <c r="C60" s="6">
        <v>52</v>
      </c>
      <c r="D60" s="29">
        <f t="shared" si="12"/>
        <v>151</v>
      </c>
      <c r="E60" s="29">
        <f t="shared" si="17"/>
        <v>7852</v>
      </c>
      <c r="F60" s="29">
        <f t="shared" si="13"/>
        <v>-19352</v>
      </c>
      <c r="G60" s="34">
        <f>+Inputs!$D$3</f>
        <v>0.37951000000000001</v>
      </c>
      <c r="I60" s="27">
        <f t="shared" si="18"/>
        <v>27204</v>
      </c>
      <c r="K60" s="27">
        <f t="shared" si="14"/>
        <v>151</v>
      </c>
      <c r="L60" s="27">
        <f t="shared" si="19"/>
        <v>7852</v>
      </c>
      <c r="M60" s="27">
        <f t="shared" si="15"/>
        <v>57.306010000000001</v>
      </c>
      <c r="N60" s="27">
        <f t="shared" si="16"/>
        <v>57.306010000000001</v>
      </c>
      <c r="O60" s="27">
        <f t="shared" si="20"/>
        <v>-7344.0734299999895</v>
      </c>
      <c r="P60" s="27">
        <f t="shared" si="21"/>
        <v>7344.0734299999895</v>
      </c>
    </row>
    <row r="61" spans="1:21">
      <c r="A61" s="31">
        <v>37956</v>
      </c>
      <c r="C61" s="6">
        <v>53</v>
      </c>
      <c r="D61" s="29">
        <f t="shared" si="12"/>
        <v>151</v>
      </c>
      <c r="E61" s="29">
        <f t="shared" si="17"/>
        <v>8003</v>
      </c>
      <c r="F61" s="29">
        <f t="shared" si="13"/>
        <v>-19201</v>
      </c>
      <c r="G61" s="34">
        <f>+Inputs!$D$3</f>
        <v>0.37951000000000001</v>
      </c>
      <c r="I61" s="27">
        <f t="shared" si="18"/>
        <v>27204</v>
      </c>
      <c r="K61" s="27">
        <f t="shared" si="14"/>
        <v>151</v>
      </c>
      <c r="L61" s="27">
        <f t="shared" si="19"/>
        <v>8003</v>
      </c>
      <c r="M61" s="27">
        <f t="shared" si="15"/>
        <v>57.306010000000001</v>
      </c>
      <c r="N61" s="27">
        <f t="shared" si="16"/>
        <v>57.306010000000001</v>
      </c>
      <c r="O61" s="27">
        <f t="shared" si="20"/>
        <v>-7286.7674199999892</v>
      </c>
      <c r="P61" s="27">
        <f t="shared" si="21"/>
        <v>7286.7674199999892</v>
      </c>
    </row>
    <row r="62" spans="1:21">
      <c r="A62" s="30">
        <v>37987</v>
      </c>
      <c r="C62" s="6">
        <v>54</v>
      </c>
      <c r="D62" s="29">
        <f t="shared" si="12"/>
        <v>151</v>
      </c>
      <c r="E62" s="29">
        <f t="shared" si="17"/>
        <v>8154</v>
      </c>
      <c r="F62" s="29">
        <f t="shared" si="13"/>
        <v>-19050</v>
      </c>
      <c r="G62" s="34">
        <f>+Inputs!$D$3</f>
        <v>0.37951000000000001</v>
      </c>
      <c r="I62" s="27">
        <f t="shared" si="18"/>
        <v>27204</v>
      </c>
      <c r="K62" s="27">
        <f t="shared" si="14"/>
        <v>151</v>
      </c>
      <c r="L62" s="27">
        <f t="shared" si="19"/>
        <v>8154</v>
      </c>
      <c r="M62" s="27">
        <f t="shared" si="15"/>
        <v>57.306010000000001</v>
      </c>
      <c r="N62" s="27">
        <f t="shared" si="16"/>
        <v>57.306010000000001</v>
      </c>
      <c r="O62" s="27">
        <f t="shared" si="20"/>
        <v>-7229.461409999989</v>
      </c>
      <c r="P62" s="27">
        <f t="shared" si="21"/>
        <v>7229.461409999989</v>
      </c>
    </row>
    <row r="63" spans="1:21">
      <c r="A63" s="31">
        <v>38018</v>
      </c>
      <c r="C63" s="6">
        <v>55</v>
      </c>
      <c r="D63" s="29">
        <f t="shared" si="12"/>
        <v>151</v>
      </c>
      <c r="E63" s="29">
        <f t="shared" si="17"/>
        <v>8305</v>
      </c>
      <c r="F63" s="29">
        <f t="shared" si="13"/>
        <v>-18899</v>
      </c>
      <c r="G63" s="34">
        <f>+Inputs!$D$3</f>
        <v>0.37951000000000001</v>
      </c>
      <c r="I63" s="27">
        <f t="shared" si="18"/>
        <v>27204</v>
      </c>
      <c r="K63" s="27">
        <f t="shared" si="14"/>
        <v>151</v>
      </c>
      <c r="L63" s="27">
        <f t="shared" si="19"/>
        <v>8305</v>
      </c>
      <c r="M63" s="27">
        <f t="shared" si="15"/>
        <v>57.306010000000001</v>
      </c>
      <c r="N63" s="27">
        <f t="shared" si="16"/>
        <v>57.306010000000001</v>
      </c>
      <c r="O63" s="27">
        <f t="shared" si="20"/>
        <v>-7172.1553999999887</v>
      </c>
      <c r="P63" s="27">
        <f t="shared" si="21"/>
        <v>7172.1553999999887</v>
      </c>
    </row>
    <row r="64" spans="1:21">
      <c r="A64" s="30">
        <v>38047</v>
      </c>
      <c r="C64" s="6">
        <v>56</v>
      </c>
      <c r="D64" s="29">
        <f t="shared" si="12"/>
        <v>151</v>
      </c>
      <c r="E64" s="29">
        <f t="shared" si="17"/>
        <v>8456</v>
      </c>
      <c r="F64" s="29">
        <f t="shared" si="13"/>
        <v>-18748</v>
      </c>
      <c r="G64" s="34">
        <f>+Inputs!$D$3</f>
        <v>0.37951000000000001</v>
      </c>
      <c r="I64" s="27">
        <f t="shared" si="18"/>
        <v>27204</v>
      </c>
      <c r="K64" s="27">
        <f t="shared" si="14"/>
        <v>151</v>
      </c>
      <c r="L64" s="27">
        <f t="shared" si="19"/>
        <v>8456</v>
      </c>
      <c r="M64" s="27">
        <f t="shared" si="15"/>
        <v>57.306010000000001</v>
      </c>
      <c r="N64" s="27">
        <f t="shared" si="16"/>
        <v>57.306010000000001</v>
      </c>
      <c r="O64" s="27">
        <f t="shared" si="20"/>
        <v>-7114.8493899999885</v>
      </c>
      <c r="P64" s="27">
        <f t="shared" si="21"/>
        <v>7114.8493899999885</v>
      </c>
    </row>
    <row r="65" spans="1:16">
      <c r="A65" s="31">
        <v>38078</v>
      </c>
      <c r="C65" s="6">
        <v>57</v>
      </c>
      <c r="D65" s="29">
        <f t="shared" si="12"/>
        <v>151</v>
      </c>
      <c r="E65" s="29">
        <f t="shared" si="17"/>
        <v>8607</v>
      </c>
      <c r="F65" s="29">
        <f t="shared" si="13"/>
        <v>-18597</v>
      </c>
      <c r="G65" s="34">
        <f>+Inputs!$D$3</f>
        <v>0.37951000000000001</v>
      </c>
      <c r="I65" s="27">
        <f t="shared" si="18"/>
        <v>27204</v>
      </c>
      <c r="K65" s="27">
        <f t="shared" si="14"/>
        <v>151</v>
      </c>
      <c r="L65" s="27">
        <f t="shared" si="19"/>
        <v>8607</v>
      </c>
      <c r="M65" s="27">
        <f t="shared" si="15"/>
        <v>57.306010000000001</v>
      </c>
      <c r="N65" s="27">
        <f t="shared" si="16"/>
        <v>57.306010000000001</v>
      </c>
      <c r="O65" s="27">
        <f t="shared" si="20"/>
        <v>-7057.5433799999882</v>
      </c>
      <c r="P65" s="27">
        <f t="shared" si="21"/>
        <v>7057.5433799999882</v>
      </c>
    </row>
    <row r="66" spans="1:16">
      <c r="A66" s="30">
        <v>38108</v>
      </c>
      <c r="C66" s="6">
        <v>58</v>
      </c>
      <c r="D66" s="29">
        <f t="shared" si="12"/>
        <v>151</v>
      </c>
      <c r="E66" s="29">
        <f t="shared" si="17"/>
        <v>8758</v>
      </c>
      <c r="F66" s="29">
        <f t="shared" si="13"/>
        <v>-18446</v>
      </c>
      <c r="G66" s="34">
        <f>+Inputs!$D$3</f>
        <v>0.37951000000000001</v>
      </c>
      <c r="I66" s="27">
        <f t="shared" si="18"/>
        <v>27204</v>
      </c>
      <c r="K66" s="27">
        <f t="shared" si="14"/>
        <v>151</v>
      </c>
      <c r="L66" s="27">
        <f t="shared" si="19"/>
        <v>8758</v>
      </c>
      <c r="M66" s="27">
        <f t="shared" si="15"/>
        <v>57.306010000000001</v>
      </c>
      <c r="N66" s="27">
        <f t="shared" si="16"/>
        <v>57.306010000000001</v>
      </c>
      <c r="O66" s="27">
        <f t="shared" si="20"/>
        <v>-7000.237369999988</v>
      </c>
      <c r="P66" s="27">
        <f t="shared" si="21"/>
        <v>7000.237369999988</v>
      </c>
    </row>
    <row r="67" spans="1:16">
      <c r="A67" s="31">
        <v>38139</v>
      </c>
      <c r="C67" s="6">
        <v>59</v>
      </c>
      <c r="D67" s="29">
        <f t="shared" si="12"/>
        <v>151</v>
      </c>
      <c r="E67" s="29">
        <f t="shared" si="17"/>
        <v>8909</v>
      </c>
      <c r="F67" s="29">
        <f t="shared" si="13"/>
        <v>-18295</v>
      </c>
      <c r="G67" s="34">
        <f>+Inputs!$D$3</f>
        <v>0.37951000000000001</v>
      </c>
      <c r="I67" s="27">
        <f t="shared" si="18"/>
        <v>27204</v>
      </c>
      <c r="K67" s="27">
        <f t="shared" si="14"/>
        <v>151</v>
      </c>
      <c r="L67" s="27">
        <f t="shared" si="19"/>
        <v>8909</v>
      </c>
      <c r="M67" s="27">
        <f t="shared" si="15"/>
        <v>57.306010000000001</v>
      </c>
      <c r="N67" s="27">
        <f t="shared" si="16"/>
        <v>57.306010000000001</v>
      </c>
      <c r="O67" s="27">
        <f t="shared" si="20"/>
        <v>-6942.9313599999878</v>
      </c>
      <c r="P67" s="27">
        <f t="shared" si="21"/>
        <v>6942.9313599999878</v>
      </c>
    </row>
    <row r="68" spans="1:16">
      <c r="A68" s="30">
        <v>38169</v>
      </c>
      <c r="C68" s="6">
        <v>60</v>
      </c>
      <c r="D68" s="29">
        <f t="shared" si="12"/>
        <v>151</v>
      </c>
      <c r="E68" s="29">
        <f t="shared" si="17"/>
        <v>9060</v>
      </c>
      <c r="F68" s="29">
        <f t="shared" si="13"/>
        <v>-18144</v>
      </c>
      <c r="G68" s="34">
        <f>+Inputs!$D$3</f>
        <v>0.37951000000000001</v>
      </c>
      <c r="I68" s="27">
        <f t="shared" si="18"/>
        <v>27204</v>
      </c>
      <c r="K68" s="27">
        <f t="shared" si="14"/>
        <v>151</v>
      </c>
      <c r="L68" s="27">
        <f t="shared" si="19"/>
        <v>9060</v>
      </c>
      <c r="M68" s="27">
        <f t="shared" si="15"/>
        <v>57.306010000000001</v>
      </c>
      <c r="N68" s="27">
        <f t="shared" si="16"/>
        <v>57.306010000000001</v>
      </c>
      <c r="O68" s="27">
        <f t="shared" si="20"/>
        <v>-6885.6253499999875</v>
      </c>
      <c r="P68" s="27">
        <f t="shared" si="21"/>
        <v>6885.6253499999875</v>
      </c>
    </row>
    <row r="69" spans="1:16">
      <c r="A69" s="31">
        <v>38200</v>
      </c>
      <c r="C69" s="6">
        <v>61</v>
      </c>
      <c r="D69" s="29">
        <f t="shared" si="12"/>
        <v>151</v>
      </c>
      <c r="E69" s="29">
        <f t="shared" si="17"/>
        <v>9211</v>
      </c>
      <c r="F69" s="29">
        <f t="shared" si="13"/>
        <v>-17993</v>
      </c>
      <c r="G69" s="34">
        <f>+Inputs!$D$3</f>
        <v>0.37951000000000001</v>
      </c>
      <c r="I69" s="27">
        <f t="shared" si="18"/>
        <v>27204</v>
      </c>
      <c r="K69" s="27">
        <f t="shared" si="14"/>
        <v>151</v>
      </c>
      <c r="L69" s="27">
        <f t="shared" si="19"/>
        <v>9211</v>
      </c>
      <c r="M69" s="27">
        <f t="shared" si="15"/>
        <v>57.306010000000001</v>
      </c>
      <c r="N69" s="27">
        <f t="shared" si="16"/>
        <v>57.306010000000001</v>
      </c>
      <c r="O69" s="27">
        <f t="shared" si="20"/>
        <v>-6828.3193399999873</v>
      </c>
      <c r="P69" s="27">
        <f t="shared" si="21"/>
        <v>6828.3193399999873</v>
      </c>
    </row>
    <row r="70" spans="1:16">
      <c r="A70" s="30">
        <v>38231</v>
      </c>
      <c r="C70" s="6">
        <v>62</v>
      </c>
      <c r="D70" s="29">
        <f t="shared" si="12"/>
        <v>151</v>
      </c>
      <c r="E70" s="29">
        <f t="shared" si="17"/>
        <v>9362</v>
      </c>
      <c r="F70" s="29">
        <f t="shared" si="13"/>
        <v>-17842</v>
      </c>
      <c r="G70" s="34">
        <f>+Inputs!$D$3</f>
        <v>0.37951000000000001</v>
      </c>
      <c r="I70" s="27">
        <f t="shared" si="18"/>
        <v>27204</v>
      </c>
      <c r="K70" s="27">
        <f t="shared" si="14"/>
        <v>151</v>
      </c>
      <c r="L70" s="27">
        <f t="shared" si="19"/>
        <v>9362</v>
      </c>
      <c r="M70" s="27">
        <f t="shared" si="15"/>
        <v>57.306010000000001</v>
      </c>
      <c r="N70" s="27">
        <f t="shared" si="16"/>
        <v>57.306010000000001</v>
      </c>
      <c r="O70" s="27">
        <f t="shared" si="20"/>
        <v>-6771.013329999987</v>
      </c>
      <c r="P70" s="27">
        <f t="shared" si="21"/>
        <v>6771.013329999987</v>
      </c>
    </row>
    <row r="71" spans="1:16">
      <c r="A71" s="31">
        <v>38261</v>
      </c>
      <c r="C71" s="6">
        <v>63</v>
      </c>
      <c r="D71" s="29">
        <f t="shared" si="12"/>
        <v>151</v>
      </c>
      <c r="E71" s="29">
        <f t="shared" si="17"/>
        <v>9513</v>
      </c>
      <c r="F71" s="29">
        <f t="shared" si="13"/>
        <v>-17691</v>
      </c>
      <c r="G71" s="34">
        <f>+Inputs!$D$3</f>
        <v>0.37951000000000001</v>
      </c>
      <c r="I71" s="27">
        <f t="shared" si="18"/>
        <v>27204</v>
      </c>
      <c r="K71" s="27">
        <f t="shared" si="14"/>
        <v>151</v>
      </c>
      <c r="L71" s="27">
        <f t="shared" si="19"/>
        <v>9513</v>
      </c>
      <c r="M71" s="27">
        <f t="shared" si="15"/>
        <v>57.306010000000001</v>
      </c>
      <c r="N71" s="27">
        <f t="shared" si="16"/>
        <v>57.306010000000001</v>
      </c>
      <c r="O71" s="27">
        <f t="shared" si="20"/>
        <v>-6713.7073199999868</v>
      </c>
      <c r="P71" s="27">
        <f t="shared" si="21"/>
        <v>6713.7073199999868</v>
      </c>
    </row>
    <row r="72" spans="1:16">
      <c r="A72" s="30">
        <v>38292</v>
      </c>
      <c r="C72" s="6">
        <v>64</v>
      </c>
      <c r="D72" s="29">
        <f t="shared" si="12"/>
        <v>151</v>
      </c>
      <c r="E72" s="29">
        <f t="shared" si="17"/>
        <v>9664</v>
      </c>
      <c r="F72" s="29">
        <f t="shared" si="13"/>
        <v>-17540</v>
      </c>
      <c r="G72" s="34">
        <f>+Inputs!$D$3</f>
        <v>0.37951000000000001</v>
      </c>
      <c r="I72" s="27">
        <f t="shared" si="18"/>
        <v>27204</v>
      </c>
      <c r="K72" s="27">
        <f t="shared" si="14"/>
        <v>151</v>
      </c>
      <c r="L72" s="27">
        <f t="shared" si="19"/>
        <v>9664</v>
      </c>
      <c r="M72" s="27">
        <f t="shared" si="15"/>
        <v>57.306010000000001</v>
      </c>
      <c r="N72" s="27">
        <f t="shared" si="16"/>
        <v>57.306010000000001</v>
      </c>
      <c r="O72" s="27">
        <f t="shared" si="20"/>
        <v>-6656.4013099999866</v>
      </c>
      <c r="P72" s="27">
        <f t="shared" si="21"/>
        <v>6656.4013099999866</v>
      </c>
    </row>
    <row r="73" spans="1:16">
      <c r="A73" s="31">
        <v>38322</v>
      </c>
      <c r="C73" s="6">
        <v>65</v>
      </c>
      <c r="D73" s="29">
        <f t="shared" ref="D73:D104" si="22">ROUND(-(+$B$9/180)*1,0)</f>
        <v>151</v>
      </c>
      <c r="E73" s="29">
        <f t="shared" si="17"/>
        <v>9815</v>
      </c>
      <c r="F73" s="29">
        <f t="shared" ref="F73:F104" si="23">$B$9+E73</f>
        <v>-17389</v>
      </c>
      <c r="G73" s="34">
        <f>+Inputs!$D$3</f>
        <v>0.37951000000000001</v>
      </c>
      <c r="I73" s="27">
        <f t="shared" si="18"/>
        <v>27204</v>
      </c>
      <c r="K73" s="27">
        <f t="shared" ref="K73:K104" si="24">D73</f>
        <v>151</v>
      </c>
      <c r="L73" s="27">
        <f t="shared" si="19"/>
        <v>9815</v>
      </c>
      <c r="M73" s="27">
        <f t="shared" ref="M73:M104" si="25">K73*G73</f>
        <v>57.306010000000001</v>
      </c>
      <c r="N73" s="27">
        <f t="shared" ref="N73:N104" si="26">M73-J73</f>
        <v>57.306010000000001</v>
      </c>
      <c r="O73" s="27">
        <f t="shared" si="20"/>
        <v>-6599.0952999999863</v>
      </c>
      <c r="P73" s="27">
        <f t="shared" si="21"/>
        <v>6599.0952999999863</v>
      </c>
    </row>
    <row r="74" spans="1:16">
      <c r="A74" s="30">
        <v>38353</v>
      </c>
      <c r="C74" s="6">
        <v>66</v>
      </c>
      <c r="D74" s="29">
        <f t="shared" si="22"/>
        <v>151</v>
      </c>
      <c r="E74" s="29">
        <f t="shared" ref="E74:E105" si="27">+E73+D74</f>
        <v>9966</v>
      </c>
      <c r="F74" s="29">
        <f t="shared" si="23"/>
        <v>-17238</v>
      </c>
      <c r="G74" s="34">
        <f>+Inputs!$D$3</f>
        <v>0.37951000000000001</v>
      </c>
      <c r="I74" s="27">
        <f t="shared" ref="I74:I105" si="28">+I73+H74</f>
        <v>27204</v>
      </c>
      <c r="K74" s="27">
        <f t="shared" si="24"/>
        <v>151</v>
      </c>
      <c r="L74" s="27">
        <f t="shared" ref="L74:L105" si="29">+L73+K74</f>
        <v>9966</v>
      </c>
      <c r="M74" s="27">
        <f t="shared" si="25"/>
        <v>57.306010000000001</v>
      </c>
      <c r="N74" s="27">
        <f t="shared" si="26"/>
        <v>57.306010000000001</v>
      </c>
      <c r="O74" s="27">
        <f t="shared" ref="O74:O105" si="30">+O73+N74</f>
        <v>-6541.7892899999861</v>
      </c>
      <c r="P74" s="27">
        <f t="shared" ref="P74:P105" si="31">P73-N74</f>
        <v>6541.7892899999861</v>
      </c>
    </row>
    <row r="75" spans="1:16">
      <c r="A75" s="31">
        <v>38384</v>
      </c>
      <c r="C75" s="6">
        <v>67</v>
      </c>
      <c r="D75" s="29">
        <f t="shared" si="22"/>
        <v>151</v>
      </c>
      <c r="E75" s="29">
        <f t="shared" si="27"/>
        <v>10117</v>
      </c>
      <c r="F75" s="29">
        <f t="shared" si="23"/>
        <v>-17087</v>
      </c>
      <c r="G75" s="34">
        <f>+Inputs!$D$3</f>
        <v>0.37951000000000001</v>
      </c>
      <c r="I75" s="27">
        <f t="shared" si="28"/>
        <v>27204</v>
      </c>
      <c r="K75" s="27">
        <f t="shared" si="24"/>
        <v>151</v>
      </c>
      <c r="L75" s="27">
        <f t="shared" si="29"/>
        <v>10117</v>
      </c>
      <c r="M75" s="27">
        <f t="shared" si="25"/>
        <v>57.306010000000001</v>
      </c>
      <c r="N75" s="27">
        <f t="shared" si="26"/>
        <v>57.306010000000001</v>
      </c>
      <c r="O75" s="27">
        <f t="shared" si="30"/>
        <v>-6484.4832799999858</v>
      </c>
      <c r="P75" s="27">
        <f t="shared" si="31"/>
        <v>6484.4832799999858</v>
      </c>
    </row>
    <row r="76" spans="1:16">
      <c r="A76" s="30">
        <v>38412</v>
      </c>
      <c r="C76" s="6">
        <v>68</v>
      </c>
      <c r="D76" s="29">
        <f t="shared" si="22"/>
        <v>151</v>
      </c>
      <c r="E76" s="29">
        <f t="shared" si="27"/>
        <v>10268</v>
      </c>
      <c r="F76" s="29">
        <f t="shared" si="23"/>
        <v>-16936</v>
      </c>
      <c r="G76" s="34">
        <f>+Inputs!$D$3</f>
        <v>0.37951000000000001</v>
      </c>
      <c r="I76" s="27">
        <f t="shared" si="28"/>
        <v>27204</v>
      </c>
      <c r="K76" s="27">
        <f t="shared" si="24"/>
        <v>151</v>
      </c>
      <c r="L76" s="27">
        <f t="shared" si="29"/>
        <v>10268</v>
      </c>
      <c r="M76" s="27">
        <f t="shared" si="25"/>
        <v>57.306010000000001</v>
      </c>
      <c r="N76" s="27">
        <f t="shared" si="26"/>
        <v>57.306010000000001</v>
      </c>
      <c r="O76" s="27">
        <f t="shared" si="30"/>
        <v>-6427.1772699999856</v>
      </c>
      <c r="P76" s="27">
        <f t="shared" si="31"/>
        <v>6427.1772699999856</v>
      </c>
    </row>
    <row r="77" spans="1:16">
      <c r="A77" s="31">
        <v>38443</v>
      </c>
      <c r="C77" s="6">
        <v>69</v>
      </c>
      <c r="D77" s="29">
        <f t="shared" si="22"/>
        <v>151</v>
      </c>
      <c r="E77" s="29">
        <f t="shared" si="27"/>
        <v>10419</v>
      </c>
      <c r="F77" s="29">
        <f t="shared" si="23"/>
        <v>-16785</v>
      </c>
      <c r="G77" s="34">
        <f>+Inputs!$D$3</f>
        <v>0.37951000000000001</v>
      </c>
      <c r="I77" s="27">
        <f t="shared" si="28"/>
        <v>27204</v>
      </c>
      <c r="K77" s="27">
        <f t="shared" si="24"/>
        <v>151</v>
      </c>
      <c r="L77" s="27">
        <f t="shared" si="29"/>
        <v>10419</v>
      </c>
      <c r="M77" s="27">
        <f t="shared" si="25"/>
        <v>57.306010000000001</v>
      </c>
      <c r="N77" s="27">
        <f t="shared" si="26"/>
        <v>57.306010000000001</v>
      </c>
      <c r="O77" s="27">
        <f t="shared" si="30"/>
        <v>-6369.8712599999853</v>
      </c>
      <c r="P77" s="27">
        <f t="shared" si="31"/>
        <v>6369.8712599999853</v>
      </c>
    </row>
    <row r="78" spans="1:16">
      <c r="A78" s="30">
        <v>38473</v>
      </c>
      <c r="C78" s="6">
        <v>70</v>
      </c>
      <c r="D78" s="29">
        <f t="shared" si="22"/>
        <v>151</v>
      </c>
      <c r="E78" s="29">
        <f t="shared" si="27"/>
        <v>10570</v>
      </c>
      <c r="F78" s="29">
        <f t="shared" si="23"/>
        <v>-16634</v>
      </c>
      <c r="G78" s="34">
        <f>+Inputs!$D$3</f>
        <v>0.37951000000000001</v>
      </c>
      <c r="I78" s="27">
        <f t="shared" si="28"/>
        <v>27204</v>
      </c>
      <c r="K78" s="27">
        <f t="shared" si="24"/>
        <v>151</v>
      </c>
      <c r="L78" s="27">
        <f t="shared" si="29"/>
        <v>10570</v>
      </c>
      <c r="M78" s="27">
        <f t="shared" si="25"/>
        <v>57.306010000000001</v>
      </c>
      <c r="N78" s="27">
        <f t="shared" si="26"/>
        <v>57.306010000000001</v>
      </c>
      <c r="O78" s="27">
        <f t="shared" si="30"/>
        <v>-6312.5652499999851</v>
      </c>
      <c r="P78" s="27">
        <f t="shared" si="31"/>
        <v>6312.5652499999851</v>
      </c>
    </row>
    <row r="79" spans="1:16">
      <c r="A79" s="31">
        <v>38504</v>
      </c>
      <c r="C79" s="6">
        <v>71</v>
      </c>
      <c r="D79" s="29">
        <f t="shared" si="22"/>
        <v>151</v>
      </c>
      <c r="E79" s="29">
        <f t="shared" si="27"/>
        <v>10721</v>
      </c>
      <c r="F79" s="29">
        <f t="shared" si="23"/>
        <v>-16483</v>
      </c>
      <c r="G79" s="34">
        <f>+Inputs!$D$3</f>
        <v>0.37951000000000001</v>
      </c>
      <c r="I79" s="27">
        <f t="shared" si="28"/>
        <v>27204</v>
      </c>
      <c r="K79" s="27">
        <f t="shared" si="24"/>
        <v>151</v>
      </c>
      <c r="L79" s="27">
        <f t="shared" si="29"/>
        <v>10721</v>
      </c>
      <c r="M79" s="27">
        <f t="shared" si="25"/>
        <v>57.306010000000001</v>
      </c>
      <c r="N79" s="27">
        <f t="shared" si="26"/>
        <v>57.306010000000001</v>
      </c>
      <c r="O79" s="27">
        <f t="shared" si="30"/>
        <v>-6255.2592399999849</v>
      </c>
      <c r="P79" s="27">
        <f t="shared" si="31"/>
        <v>6255.2592399999849</v>
      </c>
    </row>
    <row r="80" spans="1:16">
      <c r="A80" s="30">
        <v>38534</v>
      </c>
      <c r="C80" s="6">
        <v>72</v>
      </c>
      <c r="D80" s="29">
        <f t="shared" si="22"/>
        <v>151</v>
      </c>
      <c r="E80" s="29">
        <f t="shared" si="27"/>
        <v>10872</v>
      </c>
      <c r="F80" s="29">
        <f t="shared" si="23"/>
        <v>-16332</v>
      </c>
      <c r="G80" s="34">
        <f>+Inputs!$D$3</f>
        <v>0.37951000000000001</v>
      </c>
      <c r="I80" s="27">
        <f t="shared" si="28"/>
        <v>27204</v>
      </c>
      <c r="K80" s="27">
        <f t="shared" si="24"/>
        <v>151</v>
      </c>
      <c r="L80" s="27">
        <f t="shared" si="29"/>
        <v>10872</v>
      </c>
      <c r="M80" s="27">
        <f t="shared" si="25"/>
        <v>57.306010000000001</v>
      </c>
      <c r="N80" s="27">
        <f t="shared" si="26"/>
        <v>57.306010000000001</v>
      </c>
      <c r="O80" s="27">
        <f t="shared" si="30"/>
        <v>-6197.9532299999846</v>
      </c>
      <c r="P80" s="27">
        <f t="shared" si="31"/>
        <v>6197.9532299999846</v>
      </c>
    </row>
    <row r="81" spans="1:16">
      <c r="A81" s="31">
        <v>38565</v>
      </c>
      <c r="C81" s="6">
        <v>73</v>
      </c>
      <c r="D81" s="29">
        <f t="shared" si="22"/>
        <v>151</v>
      </c>
      <c r="E81" s="29">
        <f t="shared" si="27"/>
        <v>11023</v>
      </c>
      <c r="F81" s="29">
        <f t="shared" si="23"/>
        <v>-16181</v>
      </c>
      <c r="G81" s="34">
        <f>+Inputs!$D$3</f>
        <v>0.37951000000000001</v>
      </c>
      <c r="I81" s="27">
        <f t="shared" si="28"/>
        <v>27204</v>
      </c>
      <c r="K81" s="27">
        <f t="shared" si="24"/>
        <v>151</v>
      </c>
      <c r="L81" s="27">
        <f t="shared" si="29"/>
        <v>11023</v>
      </c>
      <c r="M81" s="27">
        <f t="shared" si="25"/>
        <v>57.306010000000001</v>
      </c>
      <c r="N81" s="27">
        <f t="shared" si="26"/>
        <v>57.306010000000001</v>
      </c>
      <c r="O81" s="27">
        <f t="shared" si="30"/>
        <v>-6140.6472199999844</v>
      </c>
      <c r="P81" s="27">
        <f t="shared" si="31"/>
        <v>6140.6472199999844</v>
      </c>
    </row>
    <row r="82" spans="1:16">
      <c r="A82" s="30">
        <v>38596</v>
      </c>
      <c r="C82" s="6">
        <v>74</v>
      </c>
      <c r="D82" s="29">
        <f t="shared" si="22"/>
        <v>151</v>
      </c>
      <c r="E82" s="29">
        <f t="shared" si="27"/>
        <v>11174</v>
      </c>
      <c r="F82" s="29">
        <f t="shared" si="23"/>
        <v>-16030</v>
      </c>
      <c r="G82" s="34">
        <f>+Inputs!$D$3</f>
        <v>0.37951000000000001</v>
      </c>
      <c r="I82" s="27">
        <f t="shared" si="28"/>
        <v>27204</v>
      </c>
      <c r="K82" s="27">
        <f t="shared" si="24"/>
        <v>151</v>
      </c>
      <c r="L82" s="27">
        <f t="shared" si="29"/>
        <v>11174</v>
      </c>
      <c r="M82" s="27">
        <f t="shared" si="25"/>
        <v>57.306010000000001</v>
      </c>
      <c r="N82" s="27">
        <f t="shared" si="26"/>
        <v>57.306010000000001</v>
      </c>
      <c r="O82" s="27">
        <f t="shared" si="30"/>
        <v>-6083.3412099999841</v>
      </c>
      <c r="P82" s="27">
        <f t="shared" si="31"/>
        <v>6083.3412099999841</v>
      </c>
    </row>
    <row r="83" spans="1:16">
      <c r="A83" s="31">
        <v>38626</v>
      </c>
      <c r="C83" s="6">
        <v>75</v>
      </c>
      <c r="D83" s="29">
        <f t="shared" si="22"/>
        <v>151</v>
      </c>
      <c r="E83" s="29">
        <f t="shared" si="27"/>
        <v>11325</v>
      </c>
      <c r="F83" s="29">
        <f t="shared" si="23"/>
        <v>-15879</v>
      </c>
      <c r="G83" s="34">
        <f>+Inputs!$D$3</f>
        <v>0.37951000000000001</v>
      </c>
      <c r="I83" s="27">
        <f t="shared" si="28"/>
        <v>27204</v>
      </c>
      <c r="K83" s="27">
        <f t="shared" si="24"/>
        <v>151</v>
      </c>
      <c r="L83" s="27">
        <f t="shared" si="29"/>
        <v>11325</v>
      </c>
      <c r="M83" s="27">
        <f t="shared" si="25"/>
        <v>57.306010000000001</v>
      </c>
      <c r="N83" s="27">
        <f t="shared" si="26"/>
        <v>57.306010000000001</v>
      </c>
      <c r="O83" s="27">
        <f t="shared" si="30"/>
        <v>-6026.0351999999839</v>
      </c>
      <c r="P83" s="27">
        <f t="shared" si="31"/>
        <v>6026.0351999999839</v>
      </c>
    </row>
    <row r="84" spans="1:16">
      <c r="A84" s="30">
        <v>38657</v>
      </c>
      <c r="C84" s="6">
        <v>76</v>
      </c>
      <c r="D84" s="29">
        <f t="shared" si="22"/>
        <v>151</v>
      </c>
      <c r="E84" s="29">
        <f t="shared" si="27"/>
        <v>11476</v>
      </c>
      <c r="F84" s="29">
        <f t="shared" si="23"/>
        <v>-15728</v>
      </c>
      <c r="G84" s="34">
        <f>+Inputs!$D$3</f>
        <v>0.37951000000000001</v>
      </c>
      <c r="I84" s="27">
        <f t="shared" si="28"/>
        <v>27204</v>
      </c>
      <c r="K84" s="27">
        <f t="shared" si="24"/>
        <v>151</v>
      </c>
      <c r="L84" s="27">
        <f t="shared" si="29"/>
        <v>11476</v>
      </c>
      <c r="M84" s="27">
        <f t="shared" si="25"/>
        <v>57.306010000000001</v>
      </c>
      <c r="N84" s="27">
        <f t="shared" si="26"/>
        <v>57.306010000000001</v>
      </c>
      <c r="O84" s="27">
        <f t="shared" si="30"/>
        <v>-5968.7291899999836</v>
      </c>
      <c r="P84" s="27">
        <f t="shared" si="31"/>
        <v>5968.7291899999836</v>
      </c>
    </row>
    <row r="85" spans="1:16">
      <c r="A85" s="31">
        <v>38687</v>
      </c>
      <c r="C85" s="6">
        <v>77</v>
      </c>
      <c r="D85" s="29">
        <f t="shared" si="22"/>
        <v>151</v>
      </c>
      <c r="E85" s="29">
        <f t="shared" si="27"/>
        <v>11627</v>
      </c>
      <c r="F85" s="29">
        <f t="shared" si="23"/>
        <v>-15577</v>
      </c>
      <c r="G85" s="34">
        <f>+Inputs!$D$3</f>
        <v>0.37951000000000001</v>
      </c>
      <c r="I85" s="27">
        <f t="shared" si="28"/>
        <v>27204</v>
      </c>
      <c r="K85" s="27">
        <f t="shared" si="24"/>
        <v>151</v>
      </c>
      <c r="L85" s="27">
        <f t="shared" si="29"/>
        <v>11627</v>
      </c>
      <c r="M85" s="27">
        <f t="shared" si="25"/>
        <v>57.306010000000001</v>
      </c>
      <c r="N85" s="27">
        <f t="shared" si="26"/>
        <v>57.306010000000001</v>
      </c>
      <c r="O85" s="27">
        <f t="shared" si="30"/>
        <v>-5911.4231799999834</v>
      </c>
      <c r="P85" s="27">
        <f t="shared" si="31"/>
        <v>5911.4231799999834</v>
      </c>
    </row>
    <row r="86" spans="1:16">
      <c r="A86" s="30">
        <v>38718</v>
      </c>
      <c r="C86" s="6">
        <v>78</v>
      </c>
      <c r="D86" s="29">
        <f t="shared" si="22"/>
        <v>151</v>
      </c>
      <c r="E86" s="29">
        <f t="shared" si="27"/>
        <v>11778</v>
      </c>
      <c r="F86" s="29">
        <f t="shared" si="23"/>
        <v>-15426</v>
      </c>
      <c r="G86" s="34">
        <f>+Inputs!$D$3</f>
        <v>0.37951000000000001</v>
      </c>
      <c r="I86" s="27">
        <f t="shared" si="28"/>
        <v>27204</v>
      </c>
      <c r="K86" s="27">
        <f t="shared" si="24"/>
        <v>151</v>
      </c>
      <c r="L86" s="27">
        <f t="shared" si="29"/>
        <v>11778</v>
      </c>
      <c r="M86" s="27">
        <f t="shared" si="25"/>
        <v>57.306010000000001</v>
      </c>
      <c r="N86" s="27">
        <f t="shared" si="26"/>
        <v>57.306010000000001</v>
      </c>
      <c r="O86" s="27">
        <f t="shared" si="30"/>
        <v>-5854.1171699999832</v>
      </c>
      <c r="P86" s="27">
        <f t="shared" si="31"/>
        <v>5854.1171699999832</v>
      </c>
    </row>
    <row r="87" spans="1:16">
      <c r="A87" s="31">
        <v>38749</v>
      </c>
      <c r="C87" s="6">
        <v>79</v>
      </c>
      <c r="D87" s="29">
        <f t="shared" si="22"/>
        <v>151</v>
      </c>
      <c r="E87" s="29">
        <f t="shared" si="27"/>
        <v>11929</v>
      </c>
      <c r="F87" s="29">
        <f t="shared" si="23"/>
        <v>-15275</v>
      </c>
      <c r="G87" s="34">
        <f>+Inputs!$D$3</f>
        <v>0.37951000000000001</v>
      </c>
      <c r="I87" s="27">
        <f t="shared" si="28"/>
        <v>27204</v>
      </c>
      <c r="K87" s="27">
        <f t="shared" si="24"/>
        <v>151</v>
      </c>
      <c r="L87" s="27">
        <f t="shared" si="29"/>
        <v>11929</v>
      </c>
      <c r="M87" s="27">
        <f t="shared" si="25"/>
        <v>57.306010000000001</v>
      </c>
      <c r="N87" s="27">
        <f t="shared" si="26"/>
        <v>57.306010000000001</v>
      </c>
      <c r="O87" s="27">
        <f t="shared" si="30"/>
        <v>-5796.8111599999829</v>
      </c>
      <c r="P87" s="27">
        <f t="shared" si="31"/>
        <v>5796.8111599999829</v>
      </c>
    </row>
    <row r="88" spans="1:16">
      <c r="A88" s="30">
        <v>38777</v>
      </c>
      <c r="C88" s="6">
        <v>80</v>
      </c>
      <c r="D88" s="29">
        <f t="shared" si="22"/>
        <v>151</v>
      </c>
      <c r="E88" s="29">
        <f t="shared" si="27"/>
        <v>12080</v>
      </c>
      <c r="F88" s="29">
        <f t="shared" si="23"/>
        <v>-15124</v>
      </c>
      <c r="G88" s="34">
        <f>+Inputs!$D$3</f>
        <v>0.37951000000000001</v>
      </c>
      <c r="I88" s="27">
        <f t="shared" si="28"/>
        <v>27204</v>
      </c>
      <c r="K88" s="27">
        <f t="shared" si="24"/>
        <v>151</v>
      </c>
      <c r="L88" s="27">
        <f t="shared" si="29"/>
        <v>12080</v>
      </c>
      <c r="M88" s="27">
        <f t="shared" si="25"/>
        <v>57.306010000000001</v>
      </c>
      <c r="N88" s="27">
        <f t="shared" si="26"/>
        <v>57.306010000000001</v>
      </c>
      <c r="O88" s="27">
        <f t="shared" si="30"/>
        <v>-5739.5051499999827</v>
      </c>
      <c r="P88" s="27">
        <f t="shared" si="31"/>
        <v>5739.5051499999827</v>
      </c>
    </row>
    <row r="89" spans="1:16">
      <c r="A89" s="31">
        <v>38808</v>
      </c>
      <c r="C89" s="6">
        <v>81</v>
      </c>
      <c r="D89" s="29">
        <f t="shared" si="22"/>
        <v>151</v>
      </c>
      <c r="E89" s="29">
        <f t="shared" si="27"/>
        <v>12231</v>
      </c>
      <c r="F89" s="29">
        <f t="shared" si="23"/>
        <v>-14973</v>
      </c>
      <c r="G89" s="34">
        <f>+Inputs!$D$3</f>
        <v>0.37951000000000001</v>
      </c>
      <c r="I89" s="27">
        <f t="shared" si="28"/>
        <v>27204</v>
      </c>
      <c r="K89" s="27">
        <f t="shared" si="24"/>
        <v>151</v>
      </c>
      <c r="L89" s="27">
        <f t="shared" si="29"/>
        <v>12231</v>
      </c>
      <c r="M89" s="27">
        <f t="shared" si="25"/>
        <v>57.306010000000001</v>
      </c>
      <c r="N89" s="27">
        <f t="shared" si="26"/>
        <v>57.306010000000001</v>
      </c>
      <c r="O89" s="27">
        <f t="shared" si="30"/>
        <v>-5682.1991399999824</v>
      </c>
      <c r="P89" s="27">
        <f t="shared" si="31"/>
        <v>5682.1991399999824</v>
      </c>
    </row>
    <row r="90" spans="1:16">
      <c r="A90" s="30">
        <v>38838</v>
      </c>
      <c r="C90" s="6">
        <v>82</v>
      </c>
      <c r="D90" s="29">
        <f t="shared" si="22"/>
        <v>151</v>
      </c>
      <c r="E90" s="29">
        <f t="shared" si="27"/>
        <v>12382</v>
      </c>
      <c r="F90" s="29">
        <f t="shared" si="23"/>
        <v>-14822</v>
      </c>
      <c r="G90" s="34">
        <f>+Inputs!$D$3</f>
        <v>0.37951000000000001</v>
      </c>
      <c r="I90" s="27">
        <f t="shared" si="28"/>
        <v>27204</v>
      </c>
      <c r="K90" s="27">
        <f t="shared" si="24"/>
        <v>151</v>
      </c>
      <c r="L90" s="27">
        <f t="shared" si="29"/>
        <v>12382</v>
      </c>
      <c r="M90" s="27">
        <f t="shared" si="25"/>
        <v>57.306010000000001</v>
      </c>
      <c r="N90" s="27">
        <f t="shared" si="26"/>
        <v>57.306010000000001</v>
      </c>
      <c r="O90" s="27">
        <f t="shared" si="30"/>
        <v>-5624.8931299999822</v>
      </c>
      <c r="P90" s="27">
        <f t="shared" si="31"/>
        <v>5624.8931299999822</v>
      </c>
    </row>
    <row r="91" spans="1:16">
      <c r="A91" s="31">
        <v>38869</v>
      </c>
      <c r="C91" s="6">
        <v>83</v>
      </c>
      <c r="D91" s="29">
        <f t="shared" si="22"/>
        <v>151</v>
      </c>
      <c r="E91" s="29">
        <f t="shared" si="27"/>
        <v>12533</v>
      </c>
      <c r="F91" s="29">
        <f t="shared" si="23"/>
        <v>-14671</v>
      </c>
      <c r="G91" s="34">
        <f>+Inputs!$D$3</f>
        <v>0.37951000000000001</v>
      </c>
      <c r="I91" s="27">
        <f t="shared" si="28"/>
        <v>27204</v>
      </c>
      <c r="K91" s="27">
        <f t="shared" si="24"/>
        <v>151</v>
      </c>
      <c r="L91" s="27">
        <f t="shared" si="29"/>
        <v>12533</v>
      </c>
      <c r="M91" s="27">
        <f t="shared" si="25"/>
        <v>57.306010000000001</v>
      </c>
      <c r="N91" s="27">
        <f t="shared" si="26"/>
        <v>57.306010000000001</v>
      </c>
      <c r="O91" s="27">
        <f t="shared" si="30"/>
        <v>-5567.587119999982</v>
      </c>
      <c r="P91" s="27">
        <f t="shared" si="31"/>
        <v>5567.587119999982</v>
      </c>
    </row>
    <row r="92" spans="1:16">
      <c r="A92" s="30">
        <v>38899</v>
      </c>
      <c r="C92" s="6">
        <v>84</v>
      </c>
      <c r="D92" s="29">
        <f t="shared" si="22"/>
        <v>151</v>
      </c>
      <c r="E92" s="29">
        <f t="shared" si="27"/>
        <v>12684</v>
      </c>
      <c r="F92" s="29">
        <f t="shared" si="23"/>
        <v>-14520</v>
      </c>
      <c r="G92" s="34">
        <f>+Inputs!$D$3</f>
        <v>0.37951000000000001</v>
      </c>
      <c r="I92" s="27">
        <f t="shared" si="28"/>
        <v>27204</v>
      </c>
      <c r="K92" s="27">
        <f t="shared" si="24"/>
        <v>151</v>
      </c>
      <c r="L92" s="27">
        <f t="shared" si="29"/>
        <v>12684</v>
      </c>
      <c r="M92" s="27">
        <f t="shared" si="25"/>
        <v>57.306010000000001</v>
      </c>
      <c r="N92" s="27">
        <f t="shared" si="26"/>
        <v>57.306010000000001</v>
      </c>
      <c r="O92" s="27">
        <f t="shared" si="30"/>
        <v>-5510.2811099999817</v>
      </c>
      <c r="P92" s="27">
        <f t="shared" si="31"/>
        <v>5510.2811099999817</v>
      </c>
    </row>
    <row r="93" spans="1:16">
      <c r="A93" s="31">
        <v>38930</v>
      </c>
      <c r="C93" s="6">
        <v>85</v>
      </c>
      <c r="D93" s="29">
        <f t="shared" si="22"/>
        <v>151</v>
      </c>
      <c r="E93" s="29">
        <f t="shared" si="27"/>
        <v>12835</v>
      </c>
      <c r="F93" s="29">
        <f t="shared" si="23"/>
        <v>-14369</v>
      </c>
      <c r="G93" s="34">
        <f>+Inputs!$D$3</f>
        <v>0.37951000000000001</v>
      </c>
      <c r="I93" s="27">
        <f t="shared" si="28"/>
        <v>27204</v>
      </c>
      <c r="K93" s="27">
        <f t="shared" si="24"/>
        <v>151</v>
      </c>
      <c r="L93" s="27">
        <f t="shared" si="29"/>
        <v>12835</v>
      </c>
      <c r="M93" s="27">
        <f t="shared" si="25"/>
        <v>57.306010000000001</v>
      </c>
      <c r="N93" s="27">
        <f t="shared" si="26"/>
        <v>57.306010000000001</v>
      </c>
      <c r="O93" s="27">
        <f t="shared" si="30"/>
        <v>-5452.9750999999815</v>
      </c>
      <c r="P93" s="27">
        <f t="shared" si="31"/>
        <v>5452.9750999999815</v>
      </c>
    </row>
    <row r="94" spans="1:16">
      <c r="A94" s="30">
        <v>38961</v>
      </c>
      <c r="C94" s="6">
        <v>86</v>
      </c>
      <c r="D94" s="29">
        <f t="shared" si="22"/>
        <v>151</v>
      </c>
      <c r="E94" s="29">
        <f t="shared" si="27"/>
        <v>12986</v>
      </c>
      <c r="F94" s="29">
        <f t="shared" si="23"/>
        <v>-14218</v>
      </c>
      <c r="G94" s="34">
        <f>+Inputs!$D$3</f>
        <v>0.37951000000000001</v>
      </c>
      <c r="I94" s="27">
        <f t="shared" si="28"/>
        <v>27204</v>
      </c>
      <c r="K94" s="27">
        <f t="shared" si="24"/>
        <v>151</v>
      </c>
      <c r="L94" s="27">
        <f t="shared" si="29"/>
        <v>12986</v>
      </c>
      <c r="M94" s="27">
        <f t="shared" si="25"/>
        <v>57.306010000000001</v>
      </c>
      <c r="N94" s="27">
        <f t="shared" si="26"/>
        <v>57.306010000000001</v>
      </c>
      <c r="O94" s="27">
        <f t="shared" si="30"/>
        <v>-5395.6690899999812</v>
      </c>
      <c r="P94" s="27">
        <f t="shared" si="31"/>
        <v>5395.6690899999812</v>
      </c>
    </row>
    <row r="95" spans="1:16">
      <c r="A95" s="31">
        <v>38991</v>
      </c>
      <c r="C95" s="6">
        <v>87</v>
      </c>
      <c r="D95" s="29">
        <f t="shared" si="22"/>
        <v>151</v>
      </c>
      <c r="E95" s="29">
        <f t="shared" si="27"/>
        <v>13137</v>
      </c>
      <c r="F95" s="29">
        <f t="shared" si="23"/>
        <v>-14067</v>
      </c>
      <c r="G95" s="34">
        <f>+Inputs!$D$3</f>
        <v>0.37951000000000001</v>
      </c>
      <c r="I95" s="27">
        <f t="shared" si="28"/>
        <v>27204</v>
      </c>
      <c r="K95" s="27">
        <f t="shared" si="24"/>
        <v>151</v>
      </c>
      <c r="L95" s="27">
        <f t="shared" si="29"/>
        <v>13137</v>
      </c>
      <c r="M95" s="27">
        <f t="shared" si="25"/>
        <v>57.306010000000001</v>
      </c>
      <c r="N95" s="27">
        <f t="shared" si="26"/>
        <v>57.306010000000001</v>
      </c>
      <c r="O95" s="27">
        <f t="shared" si="30"/>
        <v>-5338.363079999981</v>
      </c>
      <c r="P95" s="27">
        <f t="shared" si="31"/>
        <v>5338.363079999981</v>
      </c>
    </row>
    <row r="96" spans="1:16">
      <c r="A96" s="30">
        <v>39022</v>
      </c>
      <c r="C96" s="6">
        <v>88</v>
      </c>
      <c r="D96" s="29">
        <f t="shared" si="22"/>
        <v>151</v>
      </c>
      <c r="E96" s="29">
        <f t="shared" si="27"/>
        <v>13288</v>
      </c>
      <c r="F96" s="29">
        <f t="shared" si="23"/>
        <v>-13916</v>
      </c>
      <c r="G96" s="34">
        <f>+Inputs!$D$3</f>
        <v>0.37951000000000001</v>
      </c>
      <c r="I96" s="27">
        <f t="shared" si="28"/>
        <v>27204</v>
      </c>
      <c r="K96" s="27">
        <f t="shared" si="24"/>
        <v>151</v>
      </c>
      <c r="L96" s="27">
        <f t="shared" si="29"/>
        <v>13288</v>
      </c>
      <c r="M96" s="27">
        <f t="shared" si="25"/>
        <v>57.306010000000001</v>
      </c>
      <c r="N96" s="27">
        <f t="shared" si="26"/>
        <v>57.306010000000001</v>
      </c>
      <c r="O96" s="27">
        <f t="shared" si="30"/>
        <v>-5281.0570699999807</v>
      </c>
      <c r="P96" s="27">
        <f t="shared" si="31"/>
        <v>5281.0570699999807</v>
      </c>
    </row>
    <row r="97" spans="1:16">
      <c r="A97" s="31">
        <v>39052</v>
      </c>
      <c r="C97" s="6">
        <v>89</v>
      </c>
      <c r="D97" s="29">
        <f t="shared" si="22"/>
        <v>151</v>
      </c>
      <c r="E97" s="29">
        <f t="shared" si="27"/>
        <v>13439</v>
      </c>
      <c r="F97" s="29">
        <f t="shared" si="23"/>
        <v>-13765</v>
      </c>
      <c r="G97" s="34">
        <f>+Inputs!$D$3</f>
        <v>0.37951000000000001</v>
      </c>
      <c r="I97" s="27">
        <f t="shared" si="28"/>
        <v>27204</v>
      </c>
      <c r="K97" s="27">
        <f t="shared" si="24"/>
        <v>151</v>
      </c>
      <c r="L97" s="27">
        <f t="shared" si="29"/>
        <v>13439</v>
      </c>
      <c r="M97" s="27">
        <f t="shared" si="25"/>
        <v>57.306010000000001</v>
      </c>
      <c r="N97" s="27">
        <f t="shared" si="26"/>
        <v>57.306010000000001</v>
      </c>
      <c r="O97" s="27">
        <f t="shared" si="30"/>
        <v>-5223.7510599999805</v>
      </c>
      <c r="P97" s="27">
        <f t="shared" si="31"/>
        <v>5223.7510599999805</v>
      </c>
    </row>
    <row r="98" spans="1:16">
      <c r="A98" s="30">
        <v>39083</v>
      </c>
      <c r="C98" s="6">
        <v>90</v>
      </c>
      <c r="D98" s="29">
        <f t="shared" si="22"/>
        <v>151</v>
      </c>
      <c r="E98" s="29">
        <f t="shared" si="27"/>
        <v>13590</v>
      </c>
      <c r="F98" s="29">
        <f t="shared" si="23"/>
        <v>-13614</v>
      </c>
      <c r="G98" s="34">
        <f>+Inputs!$D$3</f>
        <v>0.37951000000000001</v>
      </c>
      <c r="I98" s="27">
        <f t="shared" si="28"/>
        <v>27204</v>
      </c>
      <c r="K98" s="27">
        <f t="shared" si="24"/>
        <v>151</v>
      </c>
      <c r="L98" s="27">
        <f t="shared" si="29"/>
        <v>13590</v>
      </c>
      <c r="M98" s="27">
        <f t="shared" si="25"/>
        <v>57.306010000000001</v>
      </c>
      <c r="N98" s="27">
        <f t="shared" si="26"/>
        <v>57.306010000000001</v>
      </c>
      <c r="O98" s="27">
        <f t="shared" si="30"/>
        <v>-5166.4450499999803</v>
      </c>
      <c r="P98" s="27">
        <f t="shared" si="31"/>
        <v>5166.4450499999803</v>
      </c>
    </row>
    <row r="99" spans="1:16">
      <c r="A99" s="31">
        <v>39114</v>
      </c>
      <c r="C99" s="6">
        <v>91</v>
      </c>
      <c r="D99" s="29">
        <f t="shared" si="22"/>
        <v>151</v>
      </c>
      <c r="E99" s="29">
        <f t="shared" si="27"/>
        <v>13741</v>
      </c>
      <c r="F99" s="29">
        <f t="shared" si="23"/>
        <v>-13463</v>
      </c>
      <c r="G99" s="34">
        <f>+Inputs!$D$3</f>
        <v>0.37951000000000001</v>
      </c>
      <c r="I99" s="27">
        <f t="shared" si="28"/>
        <v>27204</v>
      </c>
      <c r="K99" s="27">
        <f t="shared" si="24"/>
        <v>151</v>
      </c>
      <c r="L99" s="27">
        <f t="shared" si="29"/>
        <v>13741</v>
      </c>
      <c r="M99" s="27">
        <f t="shared" si="25"/>
        <v>57.306010000000001</v>
      </c>
      <c r="N99" s="27">
        <f t="shared" si="26"/>
        <v>57.306010000000001</v>
      </c>
      <c r="O99" s="27">
        <f t="shared" si="30"/>
        <v>-5109.13903999998</v>
      </c>
      <c r="P99" s="27">
        <f t="shared" si="31"/>
        <v>5109.13903999998</v>
      </c>
    </row>
    <row r="100" spans="1:16">
      <c r="A100" s="30">
        <v>39142</v>
      </c>
      <c r="C100" s="6">
        <v>92</v>
      </c>
      <c r="D100" s="29">
        <f t="shared" si="22"/>
        <v>151</v>
      </c>
      <c r="E100" s="29">
        <f t="shared" si="27"/>
        <v>13892</v>
      </c>
      <c r="F100" s="29">
        <f t="shared" si="23"/>
        <v>-13312</v>
      </c>
      <c r="G100" s="34">
        <f>+Inputs!$D$3</f>
        <v>0.37951000000000001</v>
      </c>
      <c r="I100" s="27">
        <f t="shared" si="28"/>
        <v>27204</v>
      </c>
      <c r="K100" s="27">
        <f t="shared" si="24"/>
        <v>151</v>
      </c>
      <c r="L100" s="27">
        <f t="shared" si="29"/>
        <v>13892</v>
      </c>
      <c r="M100" s="27">
        <f t="shared" si="25"/>
        <v>57.306010000000001</v>
      </c>
      <c r="N100" s="27">
        <f t="shared" si="26"/>
        <v>57.306010000000001</v>
      </c>
      <c r="O100" s="27">
        <f t="shared" si="30"/>
        <v>-5051.8330299999798</v>
      </c>
      <c r="P100" s="27">
        <f t="shared" si="31"/>
        <v>5051.8330299999798</v>
      </c>
    </row>
    <row r="101" spans="1:16">
      <c r="A101" s="31">
        <v>39173</v>
      </c>
      <c r="C101" s="6">
        <v>93</v>
      </c>
      <c r="D101" s="29">
        <f t="shared" si="22"/>
        <v>151</v>
      </c>
      <c r="E101" s="29">
        <f t="shared" si="27"/>
        <v>14043</v>
      </c>
      <c r="F101" s="29">
        <f t="shared" si="23"/>
        <v>-13161</v>
      </c>
      <c r="G101" s="34">
        <f>+Inputs!$D$3</f>
        <v>0.37951000000000001</v>
      </c>
      <c r="I101" s="27">
        <f t="shared" si="28"/>
        <v>27204</v>
      </c>
      <c r="K101" s="27">
        <f t="shared" si="24"/>
        <v>151</v>
      </c>
      <c r="L101" s="27">
        <f t="shared" si="29"/>
        <v>14043</v>
      </c>
      <c r="M101" s="27">
        <f t="shared" si="25"/>
        <v>57.306010000000001</v>
      </c>
      <c r="N101" s="27">
        <f t="shared" si="26"/>
        <v>57.306010000000001</v>
      </c>
      <c r="O101" s="27">
        <f t="shared" si="30"/>
        <v>-4994.5270199999795</v>
      </c>
      <c r="P101" s="27">
        <f t="shared" si="31"/>
        <v>4994.5270199999795</v>
      </c>
    </row>
    <row r="102" spans="1:16">
      <c r="A102" s="30">
        <v>39203</v>
      </c>
      <c r="C102" s="6">
        <v>94</v>
      </c>
      <c r="D102" s="29">
        <f t="shared" si="22"/>
        <v>151</v>
      </c>
      <c r="E102" s="29">
        <f t="shared" si="27"/>
        <v>14194</v>
      </c>
      <c r="F102" s="29">
        <f t="shared" si="23"/>
        <v>-13010</v>
      </c>
      <c r="G102" s="34">
        <f>+Inputs!$D$3</f>
        <v>0.37951000000000001</v>
      </c>
      <c r="I102" s="27">
        <f t="shared" si="28"/>
        <v>27204</v>
      </c>
      <c r="K102" s="27">
        <f t="shared" si="24"/>
        <v>151</v>
      </c>
      <c r="L102" s="27">
        <f t="shared" si="29"/>
        <v>14194</v>
      </c>
      <c r="M102" s="27">
        <f t="shared" si="25"/>
        <v>57.306010000000001</v>
      </c>
      <c r="N102" s="27">
        <f t="shared" si="26"/>
        <v>57.306010000000001</v>
      </c>
      <c r="O102" s="27">
        <f t="shared" si="30"/>
        <v>-4937.2210099999793</v>
      </c>
      <c r="P102" s="27">
        <f t="shared" si="31"/>
        <v>4937.2210099999793</v>
      </c>
    </row>
    <row r="103" spans="1:16">
      <c r="A103" s="31">
        <v>39234</v>
      </c>
      <c r="C103" s="6">
        <v>95</v>
      </c>
      <c r="D103" s="29">
        <f t="shared" si="22"/>
        <v>151</v>
      </c>
      <c r="E103" s="29">
        <f t="shared" si="27"/>
        <v>14345</v>
      </c>
      <c r="F103" s="29">
        <f t="shared" si="23"/>
        <v>-12859</v>
      </c>
      <c r="G103" s="34">
        <f>+Inputs!$D$3</f>
        <v>0.37951000000000001</v>
      </c>
      <c r="I103" s="27">
        <f t="shared" si="28"/>
        <v>27204</v>
      </c>
      <c r="K103" s="27">
        <f t="shared" si="24"/>
        <v>151</v>
      </c>
      <c r="L103" s="27">
        <f t="shared" si="29"/>
        <v>14345</v>
      </c>
      <c r="M103" s="27">
        <f t="shared" si="25"/>
        <v>57.306010000000001</v>
      </c>
      <c r="N103" s="27">
        <f t="shared" si="26"/>
        <v>57.306010000000001</v>
      </c>
      <c r="O103" s="27">
        <f t="shared" si="30"/>
        <v>-4879.914999999979</v>
      </c>
      <c r="P103" s="27">
        <f t="shared" si="31"/>
        <v>4879.914999999979</v>
      </c>
    </row>
    <row r="104" spans="1:16">
      <c r="A104" s="30">
        <v>39264</v>
      </c>
      <c r="C104" s="6">
        <v>96</v>
      </c>
      <c r="D104" s="29">
        <f t="shared" si="22"/>
        <v>151</v>
      </c>
      <c r="E104" s="29">
        <f t="shared" si="27"/>
        <v>14496</v>
      </c>
      <c r="F104" s="29">
        <f t="shared" si="23"/>
        <v>-12708</v>
      </c>
      <c r="G104" s="34">
        <f>+Inputs!$D$3</f>
        <v>0.37951000000000001</v>
      </c>
      <c r="I104" s="27">
        <f t="shared" si="28"/>
        <v>27204</v>
      </c>
      <c r="K104" s="27">
        <f t="shared" si="24"/>
        <v>151</v>
      </c>
      <c r="L104" s="27">
        <f t="shared" si="29"/>
        <v>14496</v>
      </c>
      <c r="M104" s="27">
        <f t="shared" si="25"/>
        <v>57.306010000000001</v>
      </c>
      <c r="N104" s="27">
        <f t="shared" si="26"/>
        <v>57.306010000000001</v>
      </c>
      <c r="O104" s="27">
        <f t="shared" si="30"/>
        <v>-4822.6089899999788</v>
      </c>
      <c r="P104" s="27">
        <f t="shared" si="31"/>
        <v>4822.6089899999788</v>
      </c>
    </row>
    <row r="105" spans="1:16">
      <c r="A105" s="31">
        <v>39295</v>
      </c>
      <c r="C105" s="6">
        <v>97</v>
      </c>
      <c r="D105" s="29">
        <f t="shared" ref="D105:D133" si="32">ROUND(-(+$B$9/180)*1,0)</f>
        <v>151</v>
      </c>
      <c r="E105" s="29">
        <f t="shared" si="27"/>
        <v>14647</v>
      </c>
      <c r="F105" s="29">
        <f t="shared" ref="F105:F136" si="33">$B$9+E105</f>
        <v>-12557</v>
      </c>
      <c r="G105" s="34">
        <f>+Inputs!$D$3</f>
        <v>0.37951000000000001</v>
      </c>
      <c r="I105" s="27">
        <f t="shared" si="28"/>
        <v>27204</v>
      </c>
      <c r="K105" s="27">
        <f t="shared" ref="K105:K136" si="34">D105</f>
        <v>151</v>
      </c>
      <c r="L105" s="27">
        <f t="shared" si="29"/>
        <v>14647</v>
      </c>
      <c r="M105" s="27">
        <f t="shared" ref="M105:M136" si="35">K105*G105</f>
        <v>57.306010000000001</v>
      </c>
      <c r="N105" s="27">
        <f t="shared" ref="N105:N136" si="36">M105-J105</f>
        <v>57.306010000000001</v>
      </c>
      <c r="O105" s="27">
        <f t="shared" si="30"/>
        <v>-4765.3029799999786</v>
      </c>
      <c r="P105" s="27">
        <f t="shared" si="31"/>
        <v>4765.3029799999786</v>
      </c>
    </row>
    <row r="106" spans="1:16">
      <c r="A106" s="30">
        <v>39326</v>
      </c>
      <c r="C106" s="6">
        <v>98</v>
      </c>
      <c r="D106" s="29">
        <f t="shared" si="32"/>
        <v>151</v>
      </c>
      <c r="E106" s="29">
        <f t="shared" ref="E106:E137" si="37">+E105+D106</f>
        <v>14798</v>
      </c>
      <c r="F106" s="29">
        <f t="shared" si="33"/>
        <v>-12406</v>
      </c>
      <c r="G106" s="34">
        <f>+Inputs!$D$3</f>
        <v>0.37951000000000001</v>
      </c>
      <c r="I106" s="27">
        <f t="shared" ref="I106:I137" si="38">+I105+H106</f>
        <v>27204</v>
      </c>
      <c r="K106" s="27">
        <f t="shared" si="34"/>
        <v>151</v>
      </c>
      <c r="L106" s="27">
        <f t="shared" ref="L106:L137" si="39">+L105+K106</f>
        <v>14798</v>
      </c>
      <c r="M106" s="27">
        <f t="shared" si="35"/>
        <v>57.306010000000001</v>
      </c>
      <c r="N106" s="27">
        <f t="shared" si="36"/>
        <v>57.306010000000001</v>
      </c>
      <c r="O106" s="27">
        <f t="shared" ref="O106:O137" si="40">+O105+N106</f>
        <v>-4707.9969699999783</v>
      </c>
      <c r="P106" s="27">
        <f t="shared" ref="P106:P137" si="41">P105-N106</f>
        <v>4707.9969699999783</v>
      </c>
    </row>
    <row r="107" spans="1:16">
      <c r="A107" s="31">
        <v>39356</v>
      </c>
      <c r="C107" s="6">
        <v>99</v>
      </c>
      <c r="D107" s="29">
        <f t="shared" si="32"/>
        <v>151</v>
      </c>
      <c r="E107" s="29">
        <f t="shared" si="37"/>
        <v>14949</v>
      </c>
      <c r="F107" s="29">
        <f t="shared" si="33"/>
        <v>-12255</v>
      </c>
      <c r="G107" s="34">
        <f>+Inputs!$D$3</f>
        <v>0.37951000000000001</v>
      </c>
      <c r="I107" s="27">
        <f t="shared" si="38"/>
        <v>27204</v>
      </c>
      <c r="K107" s="27">
        <f t="shared" si="34"/>
        <v>151</v>
      </c>
      <c r="L107" s="27">
        <f t="shared" si="39"/>
        <v>14949</v>
      </c>
      <c r="M107" s="27">
        <f t="shared" si="35"/>
        <v>57.306010000000001</v>
      </c>
      <c r="N107" s="27">
        <f t="shared" si="36"/>
        <v>57.306010000000001</v>
      </c>
      <c r="O107" s="27">
        <f t="shared" si="40"/>
        <v>-4650.6909599999781</v>
      </c>
      <c r="P107" s="27">
        <f t="shared" si="41"/>
        <v>4650.6909599999781</v>
      </c>
    </row>
    <row r="108" spans="1:16">
      <c r="A108" s="30">
        <v>39387</v>
      </c>
      <c r="C108" s="6">
        <v>100</v>
      </c>
      <c r="D108" s="29">
        <f t="shared" si="32"/>
        <v>151</v>
      </c>
      <c r="E108" s="29">
        <f t="shared" si="37"/>
        <v>15100</v>
      </c>
      <c r="F108" s="29">
        <f t="shared" si="33"/>
        <v>-12104</v>
      </c>
      <c r="G108" s="34">
        <f>+Inputs!$D$3</f>
        <v>0.37951000000000001</v>
      </c>
      <c r="I108" s="27">
        <f t="shared" si="38"/>
        <v>27204</v>
      </c>
      <c r="K108" s="27">
        <f t="shared" si="34"/>
        <v>151</v>
      </c>
      <c r="L108" s="27">
        <f t="shared" si="39"/>
        <v>15100</v>
      </c>
      <c r="M108" s="27">
        <f t="shared" si="35"/>
        <v>57.306010000000001</v>
      </c>
      <c r="N108" s="27">
        <f t="shared" si="36"/>
        <v>57.306010000000001</v>
      </c>
      <c r="O108" s="27">
        <f t="shared" si="40"/>
        <v>-4593.3849499999778</v>
      </c>
      <c r="P108" s="27">
        <f t="shared" si="41"/>
        <v>4593.3849499999778</v>
      </c>
    </row>
    <row r="109" spans="1:16">
      <c r="A109" s="31">
        <v>39417</v>
      </c>
      <c r="C109" s="6">
        <v>101</v>
      </c>
      <c r="D109" s="29">
        <f t="shared" si="32"/>
        <v>151</v>
      </c>
      <c r="E109" s="29">
        <f t="shared" si="37"/>
        <v>15251</v>
      </c>
      <c r="F109" s="29">
        <f t="shared" si="33"/>
        <v>-11953</v>
      </c>
      <c r="G109" s="34">
        <f>+Inputs!$D$3</f>
        <v>0.37951000000000001</v>
      </c>
      <c r="I109" s="27">
        <f t="shared" si="38"/>
        <v>27204</v>
      </c>
      <c r="K109" s="27">
        <f t="shared" si="34"/>
        <v>151</v>
      </c>
      <c r="L109" s="27">
        <f t="shared" si="39"/>
        <v>15251</v>
      </c>
      <c r="M109" s="27">
        <f t="shared" si="35"/>
        <v>57.306010000000001</v>
      </c>
      <c r="N109" s="27">
        <f t="shared" si="36"/>
        <v>57.306010000000001</v>
      </c>
      <c r="O109" s="27">
        <f t="shared" si="40"/>
        <v>-4536.0789399999776</v>
      </c>
      <c r="P109" s="27">
        <f t="shared" si="41"/>
        <v>4536.0789399999776</v>
      </c>
    </row>
    <row r="110" spans="1:16">
      <c r="A110" s="30">
        <v>39448</v>
      </c>
      <c r="C110" s="6">
        <v>102</v>
      </c>
      <c r="D110" s="29">
        <f t="shared" si="32"/>
        <v>151</v>
      </c>
      <c r="E110" s="29">
        <f t="shared" si="37"/>
        <v>15402</v>
      </c>
      <c r="F110" s="29">
        <f t="shared" si="33"/>
        <v>-11802</v>
      </c>
      <c r="G110" s="34">
        <f>+Inputs!$D$3</f>
        <v>0.37951000000000001</v>
      </c>
      <c r="I110" s="27">
        <f t="shared" si="38"/>
        <v>27204</v>
      </c>
      <c r="K110" s="27">
        <f t="shared" si="34"/>
        <v>151</v>
      </c>
      <c r="L110" s="27">
        <f t="shared" si="39"/>
        <v>15402</v>
      </c>
      <c r="M110" s="27">
        <f t="shared" si="35"/>
        <v>57.306010000000001</v>
      </c>
      <c r="N110" s="27">
        <f t="shared" si="36"/>
        <v>57.306010000000001</v>
      </c>
      <c r="O110" s="27">
        <f t="shared" si="40"/>
        <v>-4478.7729299999774</v>
      </c>
      <c r="P110" s="27">
        <f t="shared" si="41"/>
        <v>4478.7729299999774</v>
      </c>
    </row>
    <row r="111" spans="1:16">
      <c r="A111" s="31">
        <v>39479</v>
      </c>
      <c r="C111" s="6">
        <v>103</v>
      </c>
      <c r="D111" s="29">
        <f t="shared" si="32"/>
        <v>151</v>
      </c>
      <c r="E111" s="29">
        <f t="shared" si="37"/>
        <v>15553</v>
      </c>
      <c r="F111" s="29">
        <f t="shared" si="33"/>
        <v>-11651</v>
      </c>
      <c r="G111" s="34">
        <f>+Inputs!$D$3</f>
        <v>0.37951000000000001</v>
      </c>
      <c r="I111" s="27">
        <f t="shared" si="38"/>
        <v>27204</v>
      </c>
      <c r="K111" s="27">
        <f t="shared" si="34"/>
        <v>151</v>
      </c>
      <c r="L111" s="27">
        <f t="shared" si="39"/>
        <v>15553</v>
      </c>
      <c r="M111" s="27">
        <f t="shared" si="35"/>
        <v>57.306010000000001</v>
      </c>
      <c r="N111" s="27">
        <f t="shared" si="36"/>
        <v>57.306010000000001</v>
      </c>
      <c r="O111" s="27">
        <f t="shared" si="40"/>
        <v>-4421.4669199999771</v>
      </c>
      <c r="P111" s="27">
        <f t="shared" si="41"/>
        <v>4421.4669199999771</v>
      </c>
    </row>
    <row r="112" spans="1:16">
      <c r="A112" s="30">
        <v>39508</v>
      </c>
      <c r="C112" s="6">
        <v>104</v>
      </c>
      <c r="D112" s="29">
        <f t="shared" si="32"/>
        <v>151</v>
      </c>
      <c r="E112" s="29">
        <f t="shared" si="37"/>
        <v>15704</v>
      </c>
      <c r="F112" s="29">
        <f t="shared" si="33"/>
        <v>-11500</v>
      </c>
      <c r="G112" s="34">
        <f>+Inputs!$D$3</f>
        <v>0.37951000000000001</v>
      </c>
      <c r="I112" s="27">
        <f t="shared" si="38"/>
        <v>27204</v>
      </c>
      <c r="K112" s="27">
        <f t="shared" si="34"/>
        <v>151</v>
      </c>
      <c r="L112" s="27">
        <f t="shared" si="39"/>
        <v>15704</v>
      </c>
      <c r="M112" s="27">
        <f t="shared" si="35"/>
        <v>57.306010000000001</v>
      </c>
      <c r="N112" s="27">
        <f t="shared" si="36"/>
        <v>57.306010000000001</v>
      </c>
      <c r="O112" s="27">
        <f t="shared" si="40"/>
        <v>-4364.1609099999769</v>
      </c>
      <c r="P112" s="27">
        <f t="shared" si="41"/>
        <v>4364.1609099999769</v>
      </c>
    </row>
    <row r="113" spans="1:16">
      <c r="A113" s="31">
        <v>39539</v>
      </c>
      <c r="C113" s="6">
        <v>105</v>
      </c>
      <c r="D113" s="29">
        <f t="shared" si="32"/>
        <v>151</v>
      </c>
      <c r="E113" s="29">
        <f t="shared" si="37"/>
        <v>15855</v>
      </c>
      <c r="F113" s="29">
        <f t="shared" si="33"/>
        <v>-11349</v>
      </c>
      <c r="G113" s="34">
        <f>+Inputs!$D$3</f>
        <v>0.37951000000000001</v>
      </c>
      <c r="I113" s="27">
        <f t="shared" si="38"/>
        <v>27204</v>
      </c>
      <c r="K113" s="27">
        <f t="shared" si="34"/>
        <v>151</v>
      </c>
      <c r="L113" s="27">
        <f t="shared" si="39"/>
        <v>15855</v>
      </c>
      <c r="M113" s="27">
        <f t="shared" si="35"/>
        <v>57.306010000000001</v>
      </c>
      <c r="N113" s="27">
        <f t="shared" si="36"/>
        <v>57.306010000000001</v>
      </c>
      <c r="O113" s="27">
        <f t="shared" si="40"/>
        <v>-4306.8548999999766</v>
      </c>
      <c r="P113" s="27">
        <f t="shared" si="41"/>
        <v>4306.8548999999766</v>
      </c>
    </row>
    <row r="114" spans="1:16">
      <c r="A114" s="30">
        <v>39569</v>
      </c>
      <c r="C114" s="6">
        <v>106</v>
      </c>
      <c r="D114" s="29">
        <f t="shared" si="32"/>
        <v>151</v>
      </c>
      <c r="E114" s="29">
        <f t="shared" si="37"/>
        <v>16006</v>
      </c>
      <c r="F114" s="29">
        <f t="shared" si="33"/>
        <v>-11198</v>
      </c>
      <c r="G114" s="34">
        <f>+Inputs!$D$3</f>
        <v>0.37951000000000001</v>
      </c>
      <c r="I114" s="27">
        <f t="shared" si="38"/>
        <v>27204</v>
      </c>
      <c r="K114" s="27">
        <f t="shared" si="34"/>
        <v>151</v>
      </c>
      <c r="L114" s="27">
        <f t="shared" si="39"/>
        <v>16006</v>
      </c>
      <c r="M114" s="27">
        <f t="shared" si="35"/>
        <v>57.306010000000001</v>
      </c>
      <c r="N114" s="27">
        <f t="shared" si="36"/>
        <v>57.306010000000001</v>
      </c>
      <c r="O114" s="27">
        <f t="shared" si="40"/>
        <v>-4249.5488899999764</v>
      </c>
      <c r="P114" s="27">
        <f t="shared" si="41"/>
        <v>4249.5488899999764</v>
      </c>
    </row>
    <row r="115" spans="1:16">
      <c r="A115" s="31">
        <v>39600</v>
      </c>
      <c r="C115" s="6">
        <v>107</v>
      </c>
      <c r="D115" s="29">
        <f t="shared" si="32"/>
        <v>151</v>
      </c>
      <c r="E115" s="29">
        <f t="shared" si="37"/>
        <v>16157</v>
      </c>
      <c r="F115" s="29">
        <f t="shared" si="33"/>
        <v>-11047</v>
      </c>
      <c r="G115" s="34">
        <f>+Inputs!$D$3</f>
        <v>0.37951000000000001</v>
      </c>
      <c r="I115" s="27">
        <f t="shared" si="38"/>
        <v>27204</v>
      </c>
      <c r="K115" s="27">
        <f t="shared" si="34"/>
        <v>151</v>
      </c>
      <c r="L115" s="27">
        <f t="shared" si="39"/>
        <v>16157</v>
      </c>
      <c r="M115" s="27">
        <f t="shared" si="35"/>
        <v>57.306010000000001</v>
      </c>
      <c r="N115" s="27">
        <f t="shared" si="36"/>
        <v>57.306010000000001</v>
      </c>
      <c r="O115" s="27">
        <f t="shared" si="40"/>
        <v>-4192.2428799999761</v>
      </c>
      <c r="P115" s="27">
        <f t="shared" si="41"/>
        <v>4192.2428799999761</v>
      </c>
    </row>
    <row r="116" spans="1:16">
      <c r="A116" s="30">
        <v>39630</v>
      </c>
      <c r="C116" s="6">
        <v>108</v>
      </c>
      <c r="D116" s="29">
        <f t="shared" si="32"/>
        <v>151</v>
      </c>
      <c r="E116" s="29">
        <f t="shared" si="37"/>
        <v>16308</v>
      </c>
      <c r="F116" s="29">
        <f t="shared" si="33"/>
        <v>-10896</v>
      </c>
      <c r="G116" s="34">
        <f>+Inputs!$D$3</f>
        <v>0.37951000000000001</v>
      </c>
      <c r="I116" s="27">
        <f t="shared" si="38"/>
        <v>27204</v>
      </c>
      <c r="K116" s="27">
        <f t="shared" si="34"/>
        <v>151</v>
      </c>
      <c r="L116" s="27">
        <f t="shared" si="39"/>
        <v>16308</v>
      </c>
      <c r="M116" s="27">
        <f t="shared" si="35"/>
        <v>57.306010000000001</v>
      </c>
      <c r="N116" s="27">
        <f t="shared" si="36"/>
        <v>57.306010000000001</v>
      </c>
      <c r="O116" s="27">
        <f t="shared" si="40"/>
        <v>-4134.9368699999759</v>
      </c>
      <c r="P116" s="27">
        <f t="shared" si="41"/>
        <v>4134.9368699999759</v>
      </c>
    </row>
    <row r="117" spans="1:16">
      <c r="A117" s="31">
        <v>39661</v>
      </c>
      <c r="C117" s="6">
        <v>109</v>
      </c>
      <c r="D117" s="29">
        <f t="shared" si="32"/>
        <v>151</v>
      </c>
      <c r="E117" s="29">
        <f t="shared" si="37"/>
        <v>16459</v>
      </c>
      <c r="F117" s="29">
        <f t="shared" si="33"/>
        <v>-10745</v>
      </c>
      <c r="G117" s="34">
        <f>+Inputs!$D$3</f>
        <v>0.37951000000000001</v>
      </c>
      <c r="I117" s="27">
        <f t="shared" si="38"/>
        <v>27204</v>
      </c>
      <c r="K117" s="27">
        <f t="shared" si="34"/>
        <v>151</v>
      </c>
      <c r="L117" s="27">
        <f t="shared" si="39"/>
        <v>16459</v>
      </c>
      <c r="M117" s="27">
        <f t="shared" si="35"/>
        <v>57.306010000000001</v>
      </c>
      <c r="N117" s="27">
        <f t="shared" si="36"/>
        <v>57.306010000000001</v>
      </c>
      <c r="O117" s="27">
        <f t="shared" si="40"/>
        <v>-4077.6308599999761</v>
      </c>
      <c r="P117" s="27">
        <f t="shared" si="41"/>
        <v>4077.6308599999761</v>
      </c>
    </row>
    <row r="118" spans="1:16">
      <c r="A118" s="30">
        <v>39692</v>
      </c>
      <c r="C118" s="6">
        <v>110</v>
      </c>
      <c r="D118" s="29">
        <f t="shared" si="32"/>
        <v>151</v>
      </c>
      <c r="E118" s="29">
        <f t="shared" si="37"/>
        <v>16610</v>
      </c>
      <c r="F118" s="29">
        <f t="shared" si="33"/>
        <v>-10594</v>
      </c>
      <c r="G118" s="34">
        <f>+Inputs!$D$3</f>
        <v>0.37951000000000001</v>
      </c>
      <c r="I118" s="27">
        <f t="shared" si="38"/>
        <v>27204</v>
      </c>
      <c r="K118" s="27">
        <f t="shared" si="34"/>
        <v>151</v>
      </c>
      <c r="L118" s="27">
        <f t="shared" si="39"/>
        <v>16610</v>
      </c>
      <c r="M118" s="27">
        <f t="shared" si="35"/>
        <v>57.306010000000001</v>
      </c>
      <c r="N118" s="27">
        <f t="shared" si="36"/>
        <v>57.306010000000001</v>
      </c>
      <c r="O118" s="27">
        <f t="shared" si="40"/>
        <v>-4020.3248499999763</v>
      </c>
      <c r="P118" s="27">
        <f t="shared" si="41"/>
        <v>4020.3248499999763</v>
      </c>
    </row>
    <row r="119" spans="1:16">
      <c r="A119" s="31">
        <v>39722</v>
      </c>
      <c r="C119" s="6">
        <v>111</v>
      </c>
      <c r="D119" s="29">
        <f t="shared" si="32"/>
        <v>151</v>
      </c>
      <c r="E119" s="29">
        <f t="shared" si="37"/>
        <v>16761</v>
      </c>
      <c r="F119" s="29">
        <f t="shared" si="33"/>
        <v>-10443</v>
      </c>
      <c r="G119" s="34">
        <f>+Inputs!$D$3</f>
        <v>0.37951000000000001</v>
      </c>
      <c r="I119" s="27">
        <f t="shared" si="38"/>
        <v>27204</v>
      </c>
      <c r="K119" s="27">
        <f t="shared" si="34"/>
        <v>151</v>
      </c>
      <c r="L119" s="27">
        <f t="shared" si="39"/>
        <v>16761</v>
      </c>
      <c r="M119" s="27">
        <f t="shared" si="35"/>
        <v>57.306010000000001</v>
      </c>
      <c r="N119" s="27">
        <f t="shared" si="36"/>
        <v>57.306010000000001</v>
      </c>
      <c r="O119" s="27">
        <f t="shared" si="40"/>
        <v>-3963.0188399999765</v>
      </c>
      <c r="P119" s="27">
        <f t="shared" si="41"/>
        <v>3963.0188399999765</v>
      </c>
    </row>
    <row r="120" spans="1:16">
      <c r="A120" s="30">
        <v>39753</v>
      </c>
      <c r="C120" s="6">
        <v>112</v>
      </c>
      <c r="D120" s="29">
        <f t="shared" si="32"/>
        <v>151</v>
      </c>
      <c r="E120" s="29">
        <f t="shared" si="37"/>
        <v>16912</v>
      </c>
      <c r="F120" s="29">
        <f t="shared" si="33"/>
        <v>-10292</v>
      </c>
      <c r="G120" s="34">
        <f>+Inputs!$D$3</f>
        <v>0.37951000000000001</v>
      </c>
      <c r="I120" s="27">
        <f t="shared" si="38"/>
        <v>27204</v>
      </c>
      <c r="K120" s="27">
        <f t="shared" si="34"/>
        <v>151</v>
      </c>
      <c r="L120" s="27">
        <f t="shared" si="39"/>
        <v>16912</v>
      </c>
      <c r="M120" s="27">
        <f t="shared" si="35"/>
        <v>57.306010000000001</v>
      </c>
      <c r="N120" s="27">
        <f t="shared" si="36"/>
        <v>57.306010000000001</v>
      </c>
      <c r="O120" s="27">
        <f t="shared" si="40"/>
        <v>-3905.7128299999767</v>
      </c>
      <c r="P120" s="27">
        <f t="shared" si="41"/>
        <v>3905.7128299999767</v>
      </c>
    </row>
    <row r="121" spans="1:16">
      <c r="A121" s="31">
        <v>39783</v>
      </c>
      <c r="C121" s="6">
        <v>113</v>
      </c>
      <c r="D121" s="29">
        <f t="shared" si="32"/>
        <v>151</v>
      </c>
      <c r="E121" s="29">
        <f t="shared" si="37"/>
        <v>17063</v>
      </c>
      <c r="F121" s="29">
        <f t="shared" si="33"/>
        <v>-10141</v>
      </c>
      <c r="G121" s="34">
        <f>+Inputs!$D$3</f>
        <v>0.37951000000000001</v>
      </c>
      <c r="I121" s="27">
        <f t="shared" si="38"/>
        <v>27204</v>
      </c>
      <c r="K121" s="27">
        <f t="shared" si="34"/>
        <v>151</v>
      </c>
      <c r="L121" s="27">
        <f t="shared" si="39"/>
        <v>17063</v>
      </c>
      <c r="M121" s="27">
        <f t="shared" si="35"/>
        <v>57.306010000000001</v>
      </c>
      <c r="N121" s="27">
        <f t="shared" si="36"/>
        <v>57.306010000000001</v>
      </c>
      <c r="O121" s="27">
        <f t="shared" si="40"/>
        <v>-3848.406819999977</v>
      </c>
      <c r="P121" s="27">
        <f t="shared" si="41"/>
        <v>3848.406819999977</v>
      </c>
    </row>
    <row r="122" spans="1:16">
      <c r="A122" s="30">
        <v>39814</v>
      </c>
      <c r="C122" s="6">
        <v>114</v>
      </c>
      <c r="D122" s="29">
        <f t="shared" si="32"/>
        <v>151</v>
      </c>
      <c r="E122" s="29">
        <f t="shared" si="37"/>
        <v>17214</v>
      </c>
      <c r="F122" s="29">
        <f t="shared" si="33"/>
        <v>-9990</v>
      </c>
      <c r="G122" s="34">
        <f>+Inputs!$D$3</f>
        <v>0.37951000000000001</v>
      </c>
      <c r="I122" s="27">
        <f t="shared" si="38"/>
        <v>27204</v>
      </c>
      <c r="K122" s="27">
        <f t="shared" si="34"/>
        <v>151</v>
      </c>
      <c r="L122" s="27">
        <f t="shared" si="39"/>
        <v>17214</v>
      </c>
      <c r="M122" s="27">
        <f t="shared" si="35"/>
        <v>57.306010000000001</v>
      </c>
      <c r="N122" s="27">
        <f t="shared" si="36"/>
        <v>57.306010000000001</v>
      </c>
      <c r="O122" s="27">
        <f t="shared" si="40"/>
        <v>-3791.1008099999772</v>
      </c>
      <c r="P122" s="27">
        <f t="shared" si="41"/>
        <v>3791.1008099999772</v>
      </c>
    </row>
    <row r="123" spans="1:16">
      <c r="A123" s="31">
        <v>39845</v>
      </c>
      <c r="C123" s="6">
        <v>115</v>
      </c>
      <c r="D123" s="29">
        <f t="shared" si="32"/>
        <v>151</v>
      </c>
      <c r="E123" s="29">
        <f t="shared" si="37"/>
        <v>17365</v>
      </c>
      <c r="F123" s="29">
        <f t="shared" si="33"/>
        <v>-9839</v>
      </c>
      <c r="G123" s="34">
        <f>+Inputs!$D$3</f>
        <v>0.37951000000000001</v>
      </c>
      <c r="I123" s="27">
        <f t="shared" si="38"/>
        <v>27204</v>
      </c>
      <c r="K123" s="27">
        <f t="shared" si="34"/>
        <v>151</v>
      </c>
      <c r="L123" s="27">
        <f t="shared" si="39"/>
        <v>17365</v>
      </c>
      <c r="M123" s="27">
        <f t="shared" si="35"/>
        <v>57.306010000000001</v>
      </c>
      <c r="N123" s="27">
        <f t="shared" si="36"/>
        <v>57.306010000000001</v>
      </c>
      <c r="O123" s="27">
        <f t="shared" si="40"/>
        <v>-3733.7947999999774</v>
      </c>
      <c r="P123" s="27">
        <f t="shared" si="41"/>
        <v>3733.7947999999774</v>
      </c>
    </row>
    <row r="124" spans="1:16">
      <c r="A124" s="30">
        <v>39873</v>
      </c>
      <c r="C124" s="6">
        <v>116</v>
      </c>
      <c r="D124" s="29">
        <f t="shared" si="32"/>
        <v>151</v>
      </c>
      <c r="E124" s="29">
        <f t="shared" si="37"/>
        <v>17516</v>
      </c>
      <c r="F124" s="29">
        <f t="shared" si="33"/>
        <v>-9688</v>
      </c>
      <c r="G124" s="34">
        <f>+Inputs!$D$3</f>
        <v>0.37951000000000001</v>
      </c>
      <c r="I124" s="27">
        <f t="shared" si="38"/>
        <v>27204</v>
      </c>
      <c r="K124" s="27">
        <f t="shared" si="34"/>
        <v>151</v>
      </c>
      <c r="L124" s="27">
        <f t="shared" si="39"/>
        <v>17516</v>
      </c>
      <c r="M124" s="27">
        <f t="shared" si="35"/>
        <v>57.306010000000001</v>
      </c>
      <c r="N124" s="27">
        <f t="shared" si="36"/>
        <v>57.306010000000001</v>
      </c>
      <c r="O124" s="27">
        <f t="shared" si="40"/>
        <v>-3676.4887899999776</v>
      </c>
      <c r="P124" s="27">
        <f t="shared" si="41"/>
        <v>3676.4887899999776</v>
      </c>
    </row>
    <row r="125" spans="1:16">
      <c r="A125" s="31">
        <v>39904</v>
      </c>
      <c r="C125" s="6">
        <v>117</v>
      </c>
      <c r="D125" s="29">
        <f t="shared" si="32"/>
        <v>151</v>
      </c>
      <c r="E125" s="29">
        <f t="shared" si="37"/>
        <v>17667</v>
      </c>
      <c r="F125" s="29">
        <f t="shared" si="33"/>
        <v>-9537</v>
      </c>
      <c r="G125" s="34">
        <f>+Inputs!$D$3</f>
        <v>0.37951000000000001</v>
      </c>
      <c r="I125" s="27">
        <f t="shared" si="38"/>
        <v>27204</v>
      </c>
      <c r="K125" s="27">
        <f t="shared" si="34"/>
        <v>151</v>
      </c>
      <c r="L125" s="27">
        <f t="shared" si="39"/>
        <v>17667</v>
      </c>
      <c r="M125" s="27">
        <f t="shared" si="35"/>
        <v>57.306010000000001</v>
      </c>
      <c r="N125" s="27">
        <f t="shared" si="36"/>
        <v>57.306010000000001</v>
      </c>
      <c r="O125" s="27">
        <f t="shared" si="40"/>
        <v>-3619.1827799999778</v>
      </c>
      <c r="P125" s="27">
        <f t="shared" si="41"/>
        <v>3619.1827799999778</v>
      </c>
    </row>
    <row r="126" spans="1:16">
      <c r="A126" s="30">
        <v>39934</v>
      </c>
      <c r="C126" s="6">
        <v>118</v>
      </c>
      <c r="D126" s="29">
        <f t="shared" si="32"/>
        <v>151</v>
      </c>
      <c r="E126" s="29">
        <f t="shared" si="37"/>
        <v>17818</v>
      </c>
      <c r="F126" s="29">
        <f t="shared" si="33"/>
        <v>-9386</v>
      </c>
      <c r="G126" s="34">
        <f>+Inputs!$D$3</f>
        <v>0.37951000000000001</v>
      </c>
      <c r="I126" s="27">
        <f t="shared" si="38"/>
        <v>27204</v>
      </c>
      <c r="K126" s="27">
        <f t="shared" si="34"/>
        <v>151</v>
      </c>
      <c r="L126" s="27">
        <f t="shared" si="39"/>
        <v>17818</v>
      </c>
      <c r="M126" s="27">
        <f t="shared" si="35"/>
        <v>57.306010000000001</v>
      </c>
      <c r="N126" s="27">
        <f t="shared" si="36"/>
        <v>57.306010000000001</v>
      </c>
      <c r="O126" s="27">
        <f t="shared" si="40"/>
        <v>-3561.876769999978</v>
      </c>
      <c r="P126" s="27">
        <f t="shared" si="41"/>
        <v>3561.876769999978</v>
      </c>
    </row>
    <row r="127" spans="1:16">
      <c r="A127" s="31">
        <v>39965</v>
      </c>
      <c r="C127" s="6">
        <v>119</v>
      </c>
      <c r="D127" s="29">
        <f t="shared" si="32"/>
        <v>151</v>
      </c>
      <c r="E127" s="29">
        <f t="shared" si="37"/>
        <v>17969</v>
      </c>
      <c r="F127" s="29">
        <f t="shared" si="33"/>
        <v>-9235</v>
      </c>
      <c r="G127" s="34">
        <f>+Inputs!$D$3</f>
        <v>0.37951000000000001</v>
      </c>
      <c r="I127" s="27">
        <f t="shared" si="38"/>
        <v>27204</v>
      </c>
      <c r="K127" s="27">
        <f t="shared" si="34"/>
        <v>151</v>
      </c>
      <c r="L127" s="27">
        <f t="shared" si="39"/>
        <v>17969</v>
      </c>
      <c r="M127" s="27">
        <f t="shared" si="35"/>
        <v>57.306010000000001</v>
      </c>
      <c r="N127" s="27">
        <f t="shared" si="36"/>
        <v>57.306010000000001</v>
      </c>
      <c r="O127" s="27">
        <f t="shared" si="40"/>
        <v>-3504.5707599999782</v>
      </c>
      <c r="P127" s="27">
        <f t="shared" si="41"/>
        <v>3504.5707599999782</v>
      </c>
    </row>
    <row r="128" spans="1:16">
      <c r="A128" s="30">
        <v>39995</v>
      </c>
      <c r="C128" s="6">
        <v>120</v>
      </c>
      <c r="D128" s="29">
        <f t="shared" si="32"/>
        <v>151</v>
      </c>
      <c r="E128" s="29">
        <f t="shared" si="37"/>
        <v>18120</v>
      </c>
      <c r="F128" s="29">
        <f t="shared" si="33"/>
        <v>-9084</v>
      </c>
      <c r="G128" s="34">
        <f>+Inputs!$D$3</f>
        <v>0.37951000000000001</v>
      </c>
      <c r="I128" s="27">
        <f t="shared" si="38"/>
        <v>27204</v>
      </c>
      <c r="K128" s="27">
        <f t="shared" si="34"/>
        <v>151</v>
      </c>
      <c r="L128" s="27">
        <f t="shared" si="39"/>
        <v>18120</v>
      </c>
      <c r="M128" s="27">
        <f t="shared" si="35"/>
        <v>57.306010000000001</v>
      </c>
      <c r="N128" s="27">
        <f t="shared" si="36"/>
        <v>57.306010000000001</v>
      </c>
      <c r="O128" s="27">
        <f t="shared" si="40"/>
        <v>-3447.2647499999784</v>
      </c>
      <c r="P128" s="27">
        <f t="shared" si="41"/>
        <v>3447.2647499999784</v>
      </c>
    </row>
    <row r="129" spans="1:19">
      <c r="A129" s="31">
        <v>40026</v>
      </c>
      <c r="C129" s="6">
        <v>121</v>
      </c>
      <c r="D129" s="29">
        <f t="shared" si="32"/>
        <v>151</v>
      </c>
      <c r="E129" s="29">
        <f t="shared" si="37"/>
        <v>18271</v>
      </c>
      <c r="F129" s="29">
        <f t="shared" si="33"/>
        <v>-8933</v>
      </c>
      <c r="G129" s="34">
        <f>+Inputs!$D$3</f>
        <v>0.37951000000000001</v>
      </c>
      <c r="I129" s="27">
        <f t="shared" si="38"/>
        <v>27204</v>
      </c>
      <c r="K129" s="27">
        <f t="shared" si="34"/>
        <v>151</v>
      </c>
      <c r="L129" s="27">
        <f t="shared" si="39"/>
        <v>18271</v>
      </c>
      <c r="M129" s="27">
        <f t="shared" si="35"/>
        <v>57.306010000000001</v>
      </c>
      <c r="N129" s="27">
        <f t="shared" si="36"/>
        <v>57.306010000000001</v>
      </c>
      <c r="O129" s="27">
        <f t="shared" si="40"/>
        <v>-3389.9587399999787</v>
      </c>
      <c r="P129" s="27">
        <f t="shared" si="41"/>
        <v>3389.9587399999787</v>
      </c>
    </row>
    <row r="130" spans="1:19">
      <c r="A130" s="30">
        <v>40057</v>
      </c>
      <c r="C130" s="6">
        <v>122</v>
      </c>
      <c r="D130" s="29">
        <f t="shared" si="32"/>
        <v>151</v>
      </c>
      <c r="E130" s="29">
        <f t="shared" si="37"/>
        <v>18422</v>
      </c>
      <c r="F130" s="29">
        <f t="shared" si="33"/>
        <v>-8782</v>
      </c>
      <c r="G130" s="34">
        <f>+Inputs!$D$3</f>
        <v>0.37951000000000001</v>
      </c>
      <c r="I130" s="27">
        <f t="shared" si="38"/>
        <v>27204</v>
      </c>
      <c r="K130" s="27">
        <f t="shared" si="34"/>
        <v>151</v>
      </c>
      <c r="L130" s="27">
        <f t="shared" si="39"/>
        <v>18422</v>
      </c>
      <c r="M130" s="27">
        <f t="shared" si="35"/>
        <v>57.306010000000001</v>
      </c>
      <c r="N130" s="27">
        <f t="shared" si="36"/>
        <v>57.306010000000001</v>
      </c>
      <c r="O130" s="27">
        <f t="shared" si="40"/>
        <v>-3332.6527299999789</v>
      </c>
      <c r="P130" s="27">
        <f t="shared" si="41"/>
        <v>3332.6527299999789</v>
      </c>
    </row>
    <row r="131" spans="1:19">
      <c r="A131" s="31">
        <v>40087</v>
      </c>
      <c r="C131" s="6">
        <v>123</v>
      </c>
      <c r="D131" s="29">
        <f t="shared" si="32"/>
        <v>151</v>
      </c>
      <c r="E131" s="29">
        <f t="shared" si="37"/>
        <v>18573</v>
      </c>
      <c r="F131" s="29">
        <f t="shared" si="33"/>
        <v>-8631</v>
      </c>
      <c r="G131" s="34">
        <f>+Inputs!$D$3</f>
        <v>0.37951000000000001</v>
      </c>
      <c r="I131" s="27">
        <f t="shared" si="38"/>
        <v>27204</v>
      </c>
      <c r="K131" s="27">
        <f t="shared" si="34"/>
        <v>151</v>
      </c>
      <c r="L131" s="27">
        <f t="shared" si="39"/>
        <v>18573</v>
      </c>
      <c r="M131" s="27">
        <f t="shared" si="35"/>
        <v>57.306010000000001</v>
      </c>
      <c r="N131" s="27">
        <f t="shared" si="36"/>
        <v>57.306010000000001</v>
      </c>
      <c r="O131" s="27">
        <f t="shared" si="40"/>
        <v>-3275.3467199999791</v>
      </c>
      <c r="P131" s="27">
        <f t="shared" si="41"/>
        <v>3275.3467199999791</v>
      </c>
    </row>
    <row r="132" spans="1:19">
      <c r="A132" s="30">
        <v>40118</v>
      </c>
      <c r="C132" s="6">
        <v>124</v>
      </c>
      <c r="D132" s="29">
        <f t="shared" si="32"/>
        <v>151</v>
      </c>
      <c r="E132" s="29">
        <f t="shared" si="37"/>
        <v>18724</v>
      </c>
      <c r="F132" s="29">
        <f t="shared" si="33"/>
        <v>-8480</v>
      </c>
      <c r="G132" s="34">
        <f>+Inputs!$D$3</f>
        <v>0.37951000000000001</v>
      </c>
      <c r="I132" s="27">
        <f t="shared" si="38"/>
        <v>27204</v>
      </c>
      <c r="K132" s="27">
        <f t="shared" si="34"/>
        <v>151</v>
      </c>
      <c r="L132" s="27">
        <f t="shared" si="39"/>
        <v>18724</v>
      </c>
      <c r="M132" s="27">
        <f t="shared" si="35"/>
        <v>57.306010000000001</v>
      </c>
      <c r="N132" s="27">
        <f t="shared" si="36"/>
        <v>57.306010000000001</v>
      </c>
      <c r="O132" s="27">
        <f t="shared" si="40"/>
        <v>-3218.0407099999793</v>
      </c>
      <c r="P132" s="27">
        <f t="shared" si="41"/>
        <v>3218.0407099999793</v>
      </c>
    </row>
    <row r="133" spans="1:19">
      <c r="A133" s="31">
        <v>40148</v>
      </c>
      <c r="C133" s="6">
        <v>125</v>
      </c>
      <c r="D133" s="29">
        <f t="shared" si="32"/>
        <v>151</v>
      </c>
      <c r="E133" s="29">
        <f t="shared" si="37"/>
        <v>18875</v>
      </c>
      <c r="F133" s="29">
        <f t="shared" si="33"/>
        <v>-8329</v>
      </c>
      <c r="G133" s="34">
        <f>+Inputs!$D$3</f>
        <v>0.37951000000000001</v>
      </c>
      <c r="I133" s="27">
        <f t="shared" si="38"/>
        <v>27204</v>
      </c>
      <c r="K133" s="27">
        <f t="shared" si="34"/>
        <v>151</v>
      </c>
      <c r="L133" s="27">
        <f t="shared" si="39"/>
        <v>18875</v>
      </c>
      <c r="M133" s="27">
        <f t="shared" si="35"/>
        <v>57.306010000000001</v>
      </c>
      <c r="N133" s="27">
        <f t="shared" si="36"/>
        <v>57.306010000000001</v>
      </c>
      <c r="O133" s="27">
        <f t="shared" si="40"/>
        <v>-3160.7346999999795</v>
      </c>
      <c r="P133" s="27">
        <f t="shared" si="41"/>
        <v>3160.7346999999795</v>
      </c>
    </row>
    <row r="134" spans="1:19" s="237" customFormat="1">
      <c r="A134" s="236">
        <v>40179</v>
      </c>
      <c r="C134" s="238">
        <v>126</v>
      </c>
      <c r="D134" s="239">
        <f>ROUND(-(+$F$133/60)*1,0)</f>
        <v>139</v>
      </c>
      <c r="E134" s="239">
        <f t="shared" si="37"/>
        <v>19014</v>
      </c>
      <c r="F134" s="239">
        <f t="shared" si="33"/>
        <v>-8190</v>
      </c>
      <c r="G134" s="240">
        <f>+Inputs!$D$3</f>
        <v>0.37951000000000001</v>
      </c>
      <c r="I134" s="241">
        <f t="shared" si="38"/>
        <v>27204</v>
      </c>
      <c r="K134" s="241">
        <f t="shared" si="34"/>
        <v>139</v>
      </c>
      <c r="L134" s="241">
        <f t="shared" si="39"/>
        <v>19014</v>
      </c>
      <c r="M134" s="241">
        <f t="shared" si="35"/>
        <v>52.751890000000003</v>
      </c>
      <c r="N134" s="241">
        <f t="shared" si="36"/>
        <v>52.751890000000003</v>
      </c>
      <c r="O134" s="241">
        <f t="shared" si="40"/>
        <v>-3107.9828099999795</v>
      </c>
      <c r="P134" s="241">
        <f t="shared" si="41"/>
        <v>3107.9828099999795</v>
      </c>
      <c r="Q134" s="242"/>
      <c r="R134" s="242"/>
      <c r="S134" s="242"/>
    </row>
    <row r="135" spans="1:19" s="237" customFormat="1">
      <c r="A135" s="243">
        <v>40210</v>
      </c>
      <c r="C135" s="238">
        <v>127</v>
      </c>
      <c r="D135" s="239">
        <f t="shared" ref="D135:D192" si="42">ROUND(-(+$F$133/60)*1,0)</f>
        <v>139</v>
      </c>
      <c r="E135" s="239">
        <f t="shared" si="37"/>
        <v>19153</v>
      </c>
      <c r="F135" s="239">
        <f t="shared" si="33"/>
        <v>-8051</v>
      </c>
      <c r="G135" s="240">
        <f>+Inputs!$D$3</f>
        <v>0.37951000000000001</v>
      </c>
      <c r="I135" s="241">
        <f t="shared" si="38"/>
        <v>27204</v>
      </c>
      <c r="K135" s="241">
        <f t="shared" si="34"/>
        <v>139</v>
      </c>
      <c r="L135" s="241">
        <f t="shared" si="39"/>
        <v>19153</v>
      </c>
      <c r="M135" s="241">
        <f t="shared" si="35"/>
        <v>52.751890000000003</v>
      </c>
      <c r="N135" s="241">
        <f t="shared" si="36"/>
        <v>52.751890000000003</v>
      </c>
      <c r="O135" s="241">
        <f t="shared" si="40"/>
        <v>-3055.2309199999795</v>
      </c>
      <c r="P135" s="241">
        <f t="shared" si="41"/>
        <v>3055.2309199999795</v>
      </c>
      <c r="Q135" s="242"/>
      <c r="R135" s="242"/>
      <c r="S135" s="242"/>
    </row>
    <row r="136" spans="1:19" s="237" customFormat="1">
      <c r="A136" s="236">
        <v>40238</v>
      </c>
      <c r="C136" s="238">
        <v>128</v>
      </c>
      <c r="D136" s="239">
        <f t="shared" si="42"/>
        <v>139</v>
      </c>
      <c r="E136" s="239">
        <f t="shared" si="37"/>
        <v>19292</v>
      </c>
      <c r="F136" s="239">
        <f t="shared" si="33"/>
        <v>-7912</v>
      </c>
      <c r="G136" s="240">
        <f>+Inputs!$D$3</f>
        <v>0.37951000000000001</v>
      </c>
      <c r="I136" s="241">
        <f t="shared" si="38"/>
        <v>27204</v>
      </c>
      <c r="K136" s="241">
        <f t="shared" si="34"/>
        <v>139</v>
      </c>
      <c r="L136" s="241">
        <f t="shared" si="39"/>
        <v>19292</v>
      </c>
      <c r="M136" s="241">
        <f t="shared" si="35"/>
        <v>52.751890000000003</v>
      </c>
      <c r="N136" s="241">
        <f t="shared" si="36"/>
        <v>52.751890000000003</v>
      </c>
      <c r="O136" s="241">
        <f t="shared" si="40"/>
        <v>-3002.4790299999795</v>
      </c>
      <c r="P136" s="241">
        <f t="shared" si="41"/>
        <v>3002.4790299999795</v>
      </c>
      <c r="Q136" s="242"/>
      <c r="R136" s="242"/>
      <c r="S136" s="242"/>
    </row>
    <row r="137" spans="1:19" s="237" customFormat="1">
      <c r="A137" s="243">
        <v>40269</v>
      </c>
      <c r="C137" s="238">
        <v>129</v>
      </c>
      <c r="D137" s="239">
        <f t="shared" si="42"/>
        <v>139</v>
      </c>
      <c r="E137" s="239">
        <f t="shared" si="37"/>
        <v>19431</v>
      </c>
      <c r="F137" s="239">
        <f t="shared" ref="F137:F168" si="43">$B$9+E137</f>
        <v>-7773</v>
      </c>
      <c r="G137" s="240">
        <f>+Inputs!$D$3</f>
        <v>0.37951000000000001</v>
      </c>
      <c r="I137" s="241">
        <f t="shared" si="38"/>
        <v>27204</v>
      </c>
      <c r="K137" s="241">
        <f t="shared" ref="K137:K168" si="44">D137</f>
        <v>139</v>
      </c>
      <c r="L137" s="241">
        <f t="shared" si="39"/>
        <v>19431</v>
      </c>
      <c r="M137" s="241">
        <f t="shared" ref="M137:M168" si="45">K137*G137</f>
        <v>52.751890000000003</v>
      </c>
      <c r="N137" s="241">
        <f t="shared" ref="N137:N168" si="46">M137-J137</f>
        <v>52.751890000000003</v>
      </c>
      <c r="O137" s="241">
        <f t="shared" si="40"/>
        <v>-2949.7271399999795</v>
      </c>
      <c r="P137" s="241">
        <f t="shared" si="41"/>
        <v>2949.7271399999795</v>
      </c>
      <c r="Q137" s="242"/>
      <c r="R137" s="242"/>
      <c r="S137" s="242"/>
    </row>
    <row r="138" spans="1:19" s="237" customFormat="1">
      <c r="A138" s="236">
        <v>40299</v>
      </c>
      <c r="C138" s="238">
        <v>130</v>
      </c>
      <c r="D138" s="239">
        <f t="shared" si="42"/>
        <v>139</v>
      </c>
      <c r="E138" s="239">
        <f t="shared" ref="E138:E169" si="47">+E137+D138</f>
        <v>19570</v>
      </c>
      <c r="F138" s="239">
        <f t="shared" si="43"/>
        <v>-7634</v>
      </c>
      <c r="G138" s="240">
        <f>+Inputs!$D$3</f>
        <v>0.37951000000000001</v>
      </c>
      <c r="I138" s="241">
        <f t="shared" ref="I138:I169" si="48">+I137+H138</f>
        <v>27204</v>
      </c>
      <c r="K138" s="241">
        <f t="shared" si="44"/>
        <v>139</v>
      </c>
      <c r="L138" s="241">
        <f t="shared" ref="L138:L169" si="49">+L137+K138</f>
        <v>19570</v>
      </c>
      <c r="M138" s="241">
        <f t="shared" si="45"/>
        <v>52.751890000000003</v>
      </c>
      <c r="N138" s="241">
        <f t="shared" si="46"/>
        <v>52.751890000000003</v>
      </c>
      <c r="O138" s="241">
        <f t="shared" ref="O138:O169" si="50">+O137+N138</f>
        <v>-2896.9752499999795</v>
      </c>
      <c r="P138" s="241">
        <f t="shared" ref="P138:P169" si="51">P137-N138</f>
        <v>2896.9752499999795</v>
      </c>
      <c r="Q138" s="242"/>
      <c r="R138" s="242"/>
      <c r="S138" s="242"/>
    </row>
    <row r="139" spans="1:19" s="237" customFormat="1">
      <c r="A139" s="243">
        <v>40330</v>
      </c>
      <c r="C139" s="238">
        <v>131</v>
      </c>
      <c r="D139" s="239">
        <f t="shared" si="42"/>
        <v>139</v>
      </c>
      <c r="E139" s="239">
        <f t="shared" si="47"/>
        <v>19709</v>
      </c>
      <c r="F139" s="239">
        <f t="shared" si="43"/>
        <v>-7495</v>
      </c>
      <c r="G139" s="240">
        <f>+Inputs!$D$3</f>
        <v>0.37951000000000001</v>
      </c>
      <c r="I139" s="241">
        <f t="shared" si="48"/>
        <v>27204</v>
      </c>
      <c r="K139" s="241">
        <f t="shared" si="44"/>
        <v>139</v>
      </c>
      <c r="L139" s="241">
        <f t="shared" si="49"/>
        <v>19709</v>
      </c>
      <c r="M139" s="241">
        <f t="shared" si="45"/>
        <v>52.751890000000003</v>
      </c>
      <c r="N139" s="241">
        <f t="shared" si="46"/>
        <v>52.751890000000003</v>
      </c>
      <c r="O139" s="241">
        <f t="shared" si="50"/>
        <v>-2844.2233599999795</v>
      </c>
      <c r="P139" s="241">
        <f t="shared" si="51"/>
        <v>2844.2233599999795</v>
      </c>
      <c r="Q139" s="242"/>
      <c r="R139" s="242"/>
      <c r="S139" s="242"/>
    </row>
    <row r="140" spans="1:19" s="237" customFormat="1">
      <c r="A140" s="236">
        <v>40360</v>
      </c>
      <c r="C140" s="238">
        <v>132</v>
      </c>
      <c r="D140" s="239">
        <f t="shared" si="42"/>
        <v>139</v>
      </c>
      <c r="E140" s="239">
        <f t="shared" si="47"/>
        <v>19848</v>
      </c>
      <c r="F140" s="239">
        <f t="shared" si="43"/>
        <v>-7356</v>
      </c>
      <c r="G140" s="240">
        <f>+Inputs!$D$3</f>
        <v>0.37951000000000001</v>
      </c>
      <c r="I140" s="241">
        <f t="shared" si="48"/>
        <v>27204</v>
      </c>
      <c r="K140" s="241">
        <f t="shared" si="44"/>
        <v>139</v>
      </c>
      <c r="L140" s="241">
        <f t="shared" si="49"/>
        <v>19848</v>
      </c>
      <c r="M140" s="241">
        <f t="shared" si="45"/>
        <v>52.751890000000003</v>
      </c>
      <c r="N140" s="241">
        <f t="shared" si="46"/>
        <v>52.751890000000003</v>
      </c>
      <c r="O140" s="241">
        <f t="shared" si="50"/>
        <v>-2791.4714699999795</v>
      </c>
      <c r="P140" s="241">
        <f t="shared" si="51"/>
        <v>2791.4714699999795</v>
      </c>
      <c r="Q140" s="242"/>
      <c r="R140" s="242"/>
      <c r="S140" s="242"/>
    </row>
    <row r="141" spans="1:19" s="237" customFormat="1">
      <c r="A141" s="243">
        <v>40391</v>
      </c>
      <c r="C141" s="238">
        <v>133</v>
      </c>
      <c r="D141" s="239">
        <f t="shared" si="42"/>
        <v>139</v>
      </c>
      <c r="E141" s="239">
        <f t="shared" si="47"/>
        <v>19987</v>
      </c>
      <c r="F141" s="239">
        <f t="shared" si="43"/>
        <v>-7217</v>
      </c>
      <c r="G141" s="240">
        <f>+Inputs!$D$3</f>
        <v>0.37951000000000001</v>
      </c>
      <c r="I141" s="241">
        <f t="shared" si="48"/>
        <v>27204</v>
      </c>
      <c r="K141" s="241">
        <f t="shared" si="44"/>
        <v>139</v>
      </c>
      <c r="L141" s="241">
        <f t="shared" si="49"/>
        <v>19987</v>
      </c>
      <c r="M141" s="241">
        <f t="shared" si="45"/>
        <v>52.751890000000003</v>
      </c>
      <c r="N141" s="241">
        <f t="shared" si="46"/>
        <v>52.751890000000003</v>
      </c>
      <c r="O141" s="241">
        <f t="shared" si="50"/>
        <v>-2738.7195799999795</v>
      </c>
      <c r="P141" s="241">
        <f t="shared" si="51"/>
        <v>2738.7195799999795</v>
      </c>
      <c r="Q141" s="242"/>
      <c r="R141" s="242"/>
      <c r="S141" s="242"/>
    </row>
    <row r="142" spans="1:19" s="237" customFormat="1">
      <c r="A142" s="236">
        <v>40422</v>
      </c>
      <c r="C142" s="238">
        <v>134</v>
      </c>
      <c r="D142" s="239">
        <f t="shared" si="42"/>
        <v>139</v>
      </c>
      <c r="E142" s="239">
        <f t="shared" si="47"/>
        <v>20126</v>
      </c>
      <c r="F142" s="239">
        <f t="shared" si="43"/>
        <v>-7078</v>
      </c>
      <c r="G142" s="240">
        <f>+Inputs!$D$3</f>
        <v>0.37951000000000001</v>
      </c>
      <c r="I142" s="241">
        <f t="shared" si="48"/>
        <v>27204</v>
      </c>
      <c r="K142" s="241">
        <f t="shared" si="44"/>
        <v>139</v>
      </c>
      <c r="L142" s="241">
        <f t="shared" si="49"/>
        <v>20126</v>
      </c>
      <c r="M142" s="241">
        <f t="shared" si="45"/>
        <v>52.751890000000003</v>
      </c>
      <c r="N142" s="241">
        <f t="shared" si="46"/>
        <v>52.751890000000003</v>
      </c>
      <c r="O142" s="241">
        <f t="shared" si="50"/>
        <v>-2685.9676899999795</v>
      </c>
      <c r="P142" s="241">
        <f t="shared" si="51"/>
        <v>2685.9676899999795</v>
      </c>
      <c r="Q142" s="242"/>
      <c r="R142" s="242"/>
      <c r="S142" s="242"/>
    </row>
    <row r="143" spans="1:19" s="237" customFormat="1">
      <c r="A143" s="243">
        <v>40452</v>
      </c>
      <c r="C143" s="238">
        <v>135</v>
      </c>
      <c r="D143" s="239">
        <f t="shared" si="42"/>
        <v>139</v>
      </c>
      <c r="E143" s="239">
        <f t="shared" si="47"/>
        <v>20265</v>
      </c>
      <c r="F143" s="239">
        <f t="shared" si="43"/>
        <v>-6939</v>
      </c>
      <c r="G143" s="240">
        <f>+Inputs!$D$3</f>
        <v>0.37951000000000001</v>
      </c>
      <c r="I143" s="241">
        <f t="shared" si="48"/>
        <v>27204</v>
      </c>
      <c r="K143" s="241">
        <f t="shared" si="44"/>
        <v>139</v>
      </c>
      <c r="L143" s="241">
        <f t="shared" si="49"/>
        <v>20265</v>
      </c>
      <c r="M143" s="241">
        <f t="shared" si="45"/>
        <v>52.751890000000003</v>
      </c>
      <c r="N143" s="241">
        <f t="shared" si="46"/>
        <v>52.751890000000003</v>
      </c>
      <c r="O143" s="241">
        <f t="shared" si="50"/>
        <v>-2633.2157999999795</v>
      </c>
      <c r="P143" s="241">
        <f t="shared" si="51"/>
        <v>2633.2157999999795</v>
      </c>
      <c r="Q143" s="242"/>
      <c r="R143" s="242"/>
      <c r="S143" s="242"/>
    </row>
    <row r="144" spans="1:19" s="237" customFormat="1">
      <c r="A144" s="236">
        <v>40483</v>
      </c>
      <c r="C144" s="238">
        <v>136</v>
      </c>
      <c r="D144" s="239">
        <f t="shared" si="42"/>
        <v>139</v>
      </c>
      <c r="E144" s="239">
        <f t="shared" si="47"/>
        <v>20404</v>
      </c>
      <c r="F144" s="239">
        <f t="shared" si="43"/>
        <v>-6800</v>
      </c>
      <c r="G144" s="240">
        <f>+Inputs!$D$3</f>
        <v>0.37951000000000001</v>
      </c>
      <c r="I144" s="241">
        <f t="shared" si="48"/>
        <v>27204</v>
      </c>
      <c r="K144" s="241">
        <f t="shared" si="44"/>
        <v>139</v>
      </c>
      <c r="L144" s="241">
        <f t="shared" si="49"/>
        <v>20404</v>
      </c>
      <c r="M144" s="241">
        <f t="shared" si="45"/>
        <v>52.751890000000003</v>
      </c>
      <c r="N144" s="241">
        <f t="shared" si="46"/>
        <v>52.751890000000003</v>
      </c>
      <c r="O144" s="241">
        <f t="shared" si="50"/>
        <v>-2580.4639099999795</v>
      </c>
      <c r="P144" s="241">
        <f t="shared" si="51"/>
        <v>2580.4639099999795</v>
      </c>
      <c r="Q144" s="242"/>
      <c r="R144" s="242"/>
      <c r="S144" s="242"/>
    </row>
    <row r="145" spans="1:19" s="237" customFormat="1">
      <c r="A145" s="243">
        <v>40513</v>
      </c>
      <c r="C145" s="238">
        <v>137</v>
      </c>
      <c r="D145" s="239">
        <f t="shared" si="42"/>
        <v>139</v>
      </c>
      <c r="E145" s="239">
        <f t="shared" si="47"/>
        <v>20543</v>
      </c>
      <c r="F145" s="239">
        <f t="shared" si="43"/>
        <v>-6661</v>
      </c>
      <c r="G145" s="240">
        <f>+Inputs!$D$3</f>
        <v>0.37951000000000001</v>
      </c>
      <c r="I145" s="241">
        <f t="shared" si="48"/>
        <v>27204</v>
      </c>
      <c r="K145" s="241">
        <f t="shared" si="44"/>
        <v>139</v>
      </c>
      <c r="L145" s="241">
        <f t="shared" si="49"/>
        <v>20543</v>
      </c>
      <c r="M145" s="241">
        <f t="shared" si="45"/>
        <v>52.751890000000003</v>
      </c>
      <c r="N145" s="241">
        <f t="shared" si="46"/>
        <v>52.751890000000003</v>
      </c>
      <c r="O145" s="241">
        <f t="shared" si="50"/>
        <v>-2527.7120199999795</v>
      </c>
      <c r="P145" s="241">
        <f t="shared" si="51"/>
        <v>2527.7120199999795</v>
      </c>
      <c r="Q145" s="242"/>
      <c r="R145" s="242"/>
      <c r="S145" s="242"/>
    </row>
    <row r="146" spans="1:19" s="237" customFormat="1">
      <c r="A146" s="236">
        <v>40544</v>
      </c>
      <c r="C146" s="238">
        <v>138</v>
      </c>
      <c r="D146" s="239">
        <f t="shared" si="42"/>
        <v>139</v>
      </c>
      <c r="E146" s="239">
        <f t="shared" si="47"/>
        <v>20682</v>
      </c>
      <c r="F146" s="239">
        <f t="shared" si="43"/>
        <v>-6522</v>
      </c>
      <c r="G146" s="240">
        <f>+Inputs!$D$3</f>
        <v>0.37951000000000001</v>
      </c>
      <c r="I146" s="241">
        <f t="shared" si="48"/>
        <v>27204</v>
      </c>
      <c r="K146" s="241">
        <f t="shared" si="44"/>
        <v>139</v>
      </c>
      <c r="L146" s="241">
        <f t="shared" si="49"/>
        <v>20682</v>
      </c>
      <c r="M146" s="241">
        <f t="shared" si="45"/>
        <v>52.751890000000003</v>
      </c>
      <c r="N146" s="241">
        <f t="shared" si="46"/>
        <v>52.751890000000003</v>
      </c>
      <c r="O146" s="241">
        <f t="shared" si="50"/>
        <v>-2474.9601299999795</v>
      </c>
      <c r="P146" s="241">
        <f t="shared" si="51"/>
        <v>2474.9601299999795</v>
      </c>
      <c r="Q146" s="242"/>
      <c r="R146" s="242"/>
      <c r="S146" s="242"/>
    </row>
    <row r="147" spans="1:19" s="237" customFormat="1">
      <c r="A147" s="243">
        <v>40575</v>
      </c>
      <c r="C147" s="238">
        <v>139</v>
      </c>
      <c r="D147" s="239">
        <f t="shared" si="42"/>
        <v>139</v>
      </c>
      <c r="E147" s="239">
        <f t="shared" si="47"/>
        <v>20821</v>
      </c>
      <c r="F147" s="239">
        <f t="shared" si="43"/>
        <v>-6383</v>
      </c>
      <c r="G147" s="240">
        <f>+Inputs!$D$3</f>
        <v>0.37951000000000001</v>
      </c>
      <c r="I147" s="241">
        <f t="shared" si="48"/>
        <v>27204</v>
      </c>
      <c r="K147" s="241">
        <f t="shared" si="44"/>
        <v>139</v>
      </c>
      <c r="L147" s="241">
        <f t="shared" si="49"/>
        <v>20821</v>
      </c>
      <c r="M147" s="241">
        <f t="shared" si="45"/>
        <v>52.751890000000003</v>
      </c>
      <c r="N147" s="241">
        <f t="shared" si="46"/>
        <v>52.751890000000003</v>
      </c>
      <c r="O147" s="241">
        <f t="shared" si="50"/>
        <v>-2422.2082399999795</v>
      </c>
      <c r="P147" s="241">
        <f t="shared" si="51"/>
        <v>2422.2082399999795</v>
      </c>
      <c r="Q147" s="242"/>
      <c r="R147" s="242"/>
      <c r="S147" s="242"/>
    </row>
    <row r="148" spans="1:19" s="237" customFormat="1">
      <c r="A148" s="236">
        <v>40603</v>
      </c>
      <c r="C148" s="238">
        <v>140</v>
      </c>
      <c r="D148" s="239">
        <f t="shared" si="42"/>
        <v>139</v>
      </c>
      <c r="E148" s="239">
        <f t="shared" si="47"/>
        <v>20960</v>
      </c>
      <c r="F148" s="239">
        <f t="shared" si="43"/>
        <v>-6244</v>
      </c>
      <c r="G148" s="240">
        <f>+Inputs!$D$3</f>
        <v>0.37951000000000001</v>
      </c>
      <c r="I148" s="241">
        <f t="shared" si="48"/>
        <v>27204</v>
      </c>
      <c r="K148" s="241">
        <f t="shared" si="44"/>
        <v>139</v>
      </c>
      <c r="L148" s="241">
        <f t="shared" si="49"/>
        <v>20960</v>
      </c>
      <c r="M148" s="241">
        <f t="shared" si="45"/>
        <v>52.751890000000003</v>
      </c>
      <c r="N148" s="241">
        <f t="shared" si="46"/>
        <v>52.751890000000003</v>
      </c>
      <c r="O148" s="241">
        <f t="shared" si="50"/>
        <v>-2369.4563499999795</v>
      </c>
      <c r="P148" s="241">
        <f t="shared" si="51"/>
        <v>2369.4563499999795</v>
      </c>
      <c r="Q148" s="242"/>
      <c r="R148" s="242"/>
      <c r="S148" s="242"/>
    </row>
    <row r="149" spans="1:19" s="237" customFormat="1">
      <c r="A149" s="243">
        <v>40634</v>
      </c>
      <c r="C149" s="238">
        <v>141</v>
      </c>
      <c r="D149" s="239">
        <f t="shared" si="42"/>
        <v>139</v>
      </c>
      <c r="E149" s="239">
        <f t="shared" si="47"/>
        <v>21099</v>
      </c>
      <c r="F149" s="239">
        <f t="shared" si="43"/>
        <v>-6105</v>
      </c>
      <c r="G149" s="240">
        <f>+Inputs!$D$3</f>
        <v>0.37951000000000001</v>
      </c>
      <c r="I149" s="241">
        <f t="shared" si="48"/>
        <v>27204</v>
      </c>
      <c r="K149" s="241">
        <f t="shared" si="44"/>
        <v>139</v>
      </c>
      <c r="L149" s="241">
        <f t="shared" si="49"/>
        <v>21099</v>
      </c>
      <c r="M149" s="241">
        <f t="shared" si="45"/>
        <v>52.751890000000003</v>
      </c>
      <c r="N149" s="241">
        <f t="shared" si="46"/>
        <v>52.751890000000003</v>
      </c>
      <c r="O149" s="241">
        <f t="shared" si="50"/>
        <v>-2316.7044599999795</v>
      </c>
      <c r="P149" s="241">
        <f t="shared" si="51"/>
        <v>2316.7044599999795</v>
      </c>
      <c r="Q149" s="242"/>
      <c r="R149" s="242"/>
      <c r="S149" s="242"/>
    </row>
    <row r="150" spans="1:19" s="237" customFormat="1">
      <c r="A150" s="236">
        <v>40664</v>
      </c>
      <c r="C150" s="238">
        <v>142</v>
      </c>
      <c r="D150" s="239">
        <f t="shared" si="42"/>
        <v>139</v>
      </c>
      <c r="E150" s="239">
        <f t="shared" si="47"/>
        <v>21238</v>
      </c>
      <c r="F150" s="239">
        <f t="shared" si="43"/>
        <v>-5966</v>
      </c>
      <c r="G150" s="240">
        <f>+Inputs!$D$3</f>
        <v>0.37951000000000001</v>
      </c>
      <c r="I150" s="241">
        <f t="shared" si="48"/>
        <v>27204</v>
      </c>
      <c r="K150" s="241">
        <f t="shared" si="44"/>
        <v>139</v>
      </c>
      <c r="L150" s="241">
        <f t="shared" si="49"/>
        <v>21238</v>
      </c>
      <c r="M150" s="241">
        <f t="shared" si="45"/>
        <v>52.751890000000003</v>
      </c>
      <c r="N150" s="241">
        <f t="shared" si="46"/>
        <v>52.751890000000003</v>
      </c>
      <c r="O150" s="241">
        <f t="shared" si="50"/>
        <v>-2263.9525699999795</v>
      </c>
      <c r="P150" s="241">
        <f t="shared" si="51"/>
        <v>2263.9525699999795</v>
      </c>
      <c r="Q150" s="242"/>
      <c r="R150" s="242"/>
      <c r="S150" s="242"/>
    </row>
    <row r="151" spans="1:19" s="237" customFormat="1">
      <c r="A151" s="243">
        <v>40695</v>
      </c>
      <c r="C151" s="238">
        <v>143</v>
      </c>
      <c r="D151" s="239">
        <f t="shared" si="42"/>
        <v>139</v>
      </c>
      <c r="E151" s="239">
        <f t="shared" si="47"/>
        <v>21377</v>
      </c>
      <c r="F151" s="239">
        <f t="shared" si="43"/>
        <v>-5827</v>
      </c>
      <c r="G151" s="240">
        <f>+Inputs!$D$3</f>
        <v>0.37951000000000001</v>
      </c>
      <c r="I151" s="241">
        <f t="shared" si="48"/>
        <v>27204</v>
      </c>
      <c r="K151" s="241">
        <f t="shared" si="44"/>
        <v>139</v>
      </c>
      <c r="L151" s="241">
        <f t="shared" si="49"/>
        <v>21377</v>
      </c>
      <c r="M151" s="241">
        <f t="shared" si="45"/>
        <v>52.751890000000003</v>
      </c>
      <c r="N151" s="241">
        <f t="shared" si="46"/>
        <v>52.751890000000003</v>
      </c>
      <c r="O151" s="241">
        <f t="shared" si="50"/>
        <v>-2211.2006799999795</v>
      </c>
      <c r="P151" s="241">
        <f t="shared" si="51"/>
        <v>2211.2006799999795</v>
      </c>
      <c r="Q151" s="242"/>
      <c r="R151" s="242"/>
      <c r="S151" s="242"/>
    </row>
    <row r="152" spans="1:19" s="237" customFormat="1">
      <c r="A152" s="236">
        <v>40725</v>
      </c>
      <c r="C152" s="238">
        <v>144</v>
      </c>
      <c r="D152" s="239">
        <f t="shared" si="42"/>
        <v>139</v>
      </c>
      <c r="E152" s="239">
        <f t="shared" si="47"/>
        <v>21516</v>
      </c>
      <c r="F152" s="239">
        <f t="shared" si="43"/>
        <v>-5688</v>
      </c>
      <c r="G152" s="240">
        <f>+Inputs!$D$3</f>
        <v>0.37951000000000001</v>
      </c>
      <c r="I152" s="241">
        <f t="shared" si="48"/>
        <v>27204</v>
      </c>
      <c r="K152" s="241">
        <f t="shared" si="44"/>
        <v>139</v>
      </c>
      <c r="L152" s="241">
        <f t="shared" si="49"/>
        <v>21516</v>
      </c>
      <c r="M152" s="241">
        <f t="shared" si="45"/>
        <v>52.751890000000003</v>
      </c>
      <c r="N152" s="241">
        <f t="shared" si="46"/>
        <v>52.751890000000003</v>
      </c>
      <c r="O152" s="241">
        <f t="shared" si="50"/>
        <v>-2158.4487899999795</v>
      </c>
      <c r="P152" s="241">
        <f t="shared" si="51"/>
        <v>2158.4487899999795</v>
      </c>
      <c r="Q152" s="242"/>
      <c r="R152" s="242"/>
      <c r="S152" s="242"/>
    </row>
    <row r="153" spans="1:19" s="237" customFormat="1">
      <c r="A153" s="243">
        <v>40756</v>
      </c>
      <c r="C153" s="238">
        <v>145</v>
      </c>
      <c r="D153" s="239">
        <f t="shared" si="42"/>
        <v>139</v>
      </c>
      <c r="E153" s="239">
        <f t="shared" si="47"/>
        <v>21655</v>
      </c>
      <c r="F153" s="239">
        <f t="shared" si="43"/>
        <v>-5549</v>
      </c>
      <c r="G153" s="240">
        <f>+Inputs!$D$3</f>
        <v>0.37951000000000001</v>
      </c>
      <c r="I153" s="241">
        <f t="shared" si="48"/>
        <v>27204</v>
      </c>
      <c r="K153" s="241">
        <f t="shared" si="44"/>
        <v>139</v>
      </c>
      <c r="L153" s="241">
        <f t="shared" si="49"/>
        <v>21655</v>
      </c>
      <c r="M153" s="241">
        <f t="shared" si="45"/>
        <v>52.751890000000003</v>
      </c>
      <c r="N153" s="241">
        <f t="shared" si="46"/>
        <v>52.751890000000003</v>
      </c>
      <c r="O153" s="241">
        <f t="shared" si="50"/>
        <v>-2105.6968999999795</v>
      </c>
      <c r="P153" s="241">
        <f t="shared" si="51"/>
        <v>2105.6968999999795</v>
      </c>
      <c r="Q153" s="242"/>
      <c r="R153" s="242"/>
      <c r="S153" s="242"/>
    </row>
    <row r="154" spans="1:19" s="237" customFormat="1">
      <c r="A154" s="236">
        <v>40787</v>
      </c>
      <c r="C154" s="238">
        <v>146</v>
      </c>
      <c r="D154" s="239">
        <f t="shared" si="42"/>
        <v>139</v>
      </c>
      <c r="E154" s="239">
        <f t="shared" si="47"/>
        <v>21794</v>
      </c>
      <c r="F154" s="239">
        <f t="shared" si="43"/>
        <v>-5410</v>
      </c>
      <c r="G154" s="240">
        <f>+Inputs!$D$3</f>
        <v>0.37951000000000001</v>
      </c>
      <c r="I154" s="241">
        <f t="shared" si="48"/>
        <v>27204</v>
      </c>
      <c r="K154" s="241">
        <f t="shared" si="44"/>
        <v>139</v>
      </c>
      <c r="L154" s="241">
        <f t="shared" si="49"/>
        <v>21794</v>
      </c>
      <c r="M154" s="241">
        <f t="shared" si="45"/>
        <v>52.751890000000003</v>
      </c>
      <c r="N154" s="241">
        <f t="shared" si="46"/>
        <v>52.751890000000003</v>
      </c>
      <c r="O154" s="241">
        <f t="shared" si="50"/>
        <v>-2052.9450099999794</v>
      </c>
      <c r="P154" s="241">
        <f t="shared" si="51"/>
        <v>2052.9450099999794</v>
      </c>
      <c r="Q154" s="242"/>
      <c r="R154" s="242"/>
      <c r="S154" s="242"/>
    </row>
    <row r="155" spans="1:19" s="237" customFormat="1">
      <c r="A155" s="243">
        <v>40817</v>
      </c>
      <c r="C155" s="238">
        <v>147</v>
      </c>
      <c r="D155" s="239">
        <f t="shared" si="42"/>
        <v>139</v>
      </c>
      <c r="E155" s="239">
        <f t="shared" si="47"/>
        <v>21933</v>
      </c>
      <c r="F155" s="239">
        <f t="shared" si="43"/>
        <v>-5271</v>
      </c>
      <c r="G155" s="240">
        <f>+Inputs!$D$3</f>
        <v>0.37951000000000001</v>
      </c>
      <c r="I155" s="241">
        <f t="shared" si="48"/>
        <v>27204</v>
      </c>
      <c r="K155" s="241">
        <f t="shared" si="44"/>
        <v>139</v>
      </c>
      <c r="L155" s="241">
        <f t="shared" si="49"/>
        <v>21933</v>
      </c>
      <c r="M155" s="241">
        <f t="shared" si="45"/>
        <v>52.751890000000003</v>
      </c>
      <c r="N155" s="241">
        <f t="shared" si="46"/>
        <v>52.751890000000003</v>
      </c>
      <c r="O155" s="241">
        <f t="shared" si="50"/>
        <v>-2000.1931199999794</v>
      </c>
      <c r="P155" s="241">
        <f t="shared" si="51"/>
        <v>2000.1931199999794</v>
      </c>
      <c r="Q155" s="242"/>
      <c r="R155" s="242"/>
      <c r="S155" s="242"/>
    </row>
    <row r="156" spans="1:19" s="237" customFormat="1">
      <c r="A156" s="236">
        <v>40848</v>
      </c>
      <c r="C156" s="238">
        <v>148</v>
      </c>
      <c r="D156" s="239">
        <f t="shared" si="42"/>
        <v>139</v>
      </c>
      <c r="E156" s="239">
        <f t="shared" si="47"/>
        <v>22072</v>
      </c>
      <c r="F156" s="239">
        <f t="shared" si="43"/>
        <v>-5132</v>
      </c>
      <c r="G156" s="240">
        <f>+Inputs!$D$3</f>
        <v>0.37951000000000001</v>
      </c>
      <c r="I156" s="241">
        <f t="shared" si="48"/>
        <v>27204</v>
      </c>
      <c r="K156" s="241">
        <f t="shared" si="44"/>
        <v>139</v>
      </c>
      <c r="L156" s="241">
        <f t="shared" si="49"/>
        <v>22072</v>
      </c>
      <c r="M156" s="241">
        <f t="shared" si="45"/>
        <v>52.751890000000003</v>
      </c>
      <c r="N156" s="241">
        <f t="shared" si="46"/>
        <v>52.751890000000003</v>
      </c>
      <c r="O156" s="241">
        <f t="shared" si="50"/>
        <v>-1947.4412299999794</v>
      </c>
      <c r="P156" s="241">
        <f t="shared" si="51"/>
        <v>1947.4412299999794</v>
      </c>
      <c r="Q156" s="242"/>
      <c r="R156" s="242"/>
      <c r="S156" s="242"/>
    </row>
    <row r="157" spans="1:19" s="237" customFormat="1">
      <c r="A157" s="243">
        <v>40878</v>
      </c>
      <c r="C157" s="238">
        <v>149</v>
      </c>
      <c r="D157" s="239">
        <f t="shared" si="42"/>
        <v>139</v>
      </c>
      <c r="E157" s="239">
        <f t="shared" si="47"/>
        <v>22211</v>
      </c>
      <c r="F157" s="239">
        <f t="shared" si="43"/>
        <v>-4993</v>
      </c>
      <c r="G157" s="240">
        <f>+Inputs!$D$3</f>
        <v>0.37951000000000001</v>
      </c>
      <c r="I157" s="241">
        <f t="shared" si="48"/>
        <v>27204</v>
      </c>
      <c r="K157" s="241">
        <f t="shared" si="44"/>
        <v>139</v>
      </c>
      <c r="L157" s="241">
        <f t="shared" si="49"/>
        <v>22211</v>
      </c>
      <c r="M157" s="241">
        <f t="shared" si="45"/>
        <v>52.751890000000003</v>
      </c>
      <c r="N157" s="241">
        <f t="shared" si="46"/>
        <v>52.751890000000003</v>
      </c>
      <c r="O157" s="241">
        <f t="shared" si="50"/>
        <v>-1894.6893399999794</v>
      </c>
      <c r="P157" s="241">
        <f t="shared" si="51"/>
        <v>1894.6893399999794</v>
      </c>
      <c r="Q157" s="242"/>
      <c r="R157" s="242"/>
      <c r="S157" s="242"/>
    </row>
    <row r="158" spans="1:19" s="237" customFormat="1">
      <c r="A158" s="236">
        <v>40909</v>
      </c>
      <c r="C158" s="238">
        <v>150</v>
      </c>
      <c r="D158" s="239">
        <f t="shared" si="42"/>
        <v>139</v>
      </c>
      <c r="E158" s="239">
        <f t="shared" si="47"/>
        <v>22350</v>
      </c>
      <c r="F158" s="239">
        <f t="shared" si="43"/>
        <v>-4854</v>
      </c>
      <c r="G158" s="240">
        <f>+Inputs!$D$3</f>
        <v>0.37951000000000001</v>
      </c>
      <c r="I158" s="241">
        <f t="shared" si="48"/>
        <v>27204</v>
      </c>
      <c r="K158" s="241">
        <f t="shared" si="44"/>
        <v>139</v>
      </c>
      <c r="L158" s="241">
        <f t="shared" si="49"/>
        <v>22350</v>
      </c>
      <c r="M158" s="241">
        <f t="shared" si="45"/>
        <v>52.751890000000003</v>
      </c>
      <c r="N158" s="241">
        <f t="shared" si="46"/>
        <v>52.751890000000003</v>
      </c>
      <c r="O158" s="241">
        <f t="shared" si="50"/>
        <v>-1841.9374499999794</v>
      </c>
      <c r="P158" s="241">
        <f t="shared" si="51"/>
        <v>1841.9374499999794</v>
      </c>
      <c r="Q158" s="242"/>
      <c r="R158" s="242"/>
      <c r="S158" s="242"/>
    </row>
    <row r="159" spans="1:19" s="237" customFormat="1">
      <c r="A159" s="243">
        <v>40940</v>
      </c>
      <c r="C159" s="238">
        <v>151</v>
      </c>
      <c r="D159" s="239">
        <f t="shared" si="42"/>
        <v>139</v>
      </c>
      <c r="E159" s="239">
        <f t="shared" si="47"/>
        <v>22489</v>
      </c>
      <c r="F159" s="239">
        <f t="shared" si="43"/>
        <v>-4715</v>
      </c>
      <c r="G159" s="240">
        <f>+Inputs!$D$3</f>
        <v>0.37951000000000001</v>
      </c>
      <c r="I159" s="241">
        <f t="shared" si="48"/>
        <v>27204</v>
      </c>
      <c r="K159" s="241">
        <f t="shared" si="44"/>
        <v>139</v>
      </c>
      <c r="L159" s="241">
        <f t="shared" si="49"/>
        <v>22489</v>
      </c>
      <c r="M159" s="241">
        <f t="shared" si="45"/>
        <v>52.751890000000003</v>
      </c>
      <c r="N159" s="241">
        <f t="shared" si="46"/>
        <v>52.751890000000003</v>
      </c>
      <c r="O159" s="241">
        <f t="shared" si="50"/>
        <v>-1789.1855599999794</v>
      </c>
      <c r="P159" s="241">
        <f t="shared" si="51"/>
        <v>1789.1855599999794</v>
      </c>
      <c r="Q159" s="242"/>
      <c r="R159" s="242"/>
      <c r="S159" s="242"/>
    </row>
    <row r="160" spans="1:19" s="237" customFormat="1">
      <c r="A160" s="236">
        <v>40969</v>
      </c>
      <c r="C160" s="238">
        <v>152</v>
      </c>
      <c r="D160" s="239">
        <f t="shared" si="42"/>
        <v>139</v>
      </c>
      <c r="E160" s="239">
        <f t="shared" si="47"/>
        <v>22628</v>
      </c>
      <c r="F160" s="239">
        <f t="shared" si="43"/>
        <v>-4576</v>
      </c>
      <c r="G160" s="240">
        <f>+Inputs!$D$3</f>
        <v>0.37951000000000001</v>
      </c>
      <c r="I160" s="241">
        <f t="shared" si="48"/>
        <v>27204</v>
      </c>
      <c r="K160" s="241">
        <f t="shared" si="44"/>
        <v>139</v>
      </c>
      <c r="L160" s="241">
        <f t="shared" si="49"/>
        <v>22628</v>
      </c>
      <c r="M160" s="241">
        <f t="shared" si="45"/>
        <v>52.751890000000003</v>
      </c>
      <c r="N160" s="241">
        <f t="shared" si="46"/>
        <v>52.751890000000003</v>
      </c>
      <c r="O160" s="241">
        <f t="shared" si="50"/>
        <v>-1736.4336699999794</v>
      </c>
      <c r="P160" s="241">
        <f t="shared" si="51"/>
        <v>1736.4336699999794</v>
      </c>
      <c r="Q160" s="242"/>
      <c r="R160" s="242"/>
      <c r="S160" s="242"/>
    </row>
    <row r="161" spans="1:19" s="237" customFormat="1">
      <c r="A161" s="243">
        <v>41000</v>
      </c>
      <c r="C161" s="238">
        <v>153</v>
      </c>
      <c r="D161" s="239">
        <f t="shared" si="42"/>
        <v>139</v>
      </c>
      <c r="E161" s="239">
        <f t="shared" si="47"/>
        <v>22767</v>
      </c>
      <c r="F161" s="239">
        <f t="shared" si="43"/>
        <v>-4437</v>
      </c>
      <c r="G161" s="240">
        <f>+Inputs!$D$3</f>
        <v>0.37951000000000001</v>
      </c>
      <c r="I161" s="241">
        <f t="shared" si="48"/>
        <v>27204</v>
      </c>
      <c r="K161" s="241">
        <f t="shared" si="44"/>
        <v>139</v>
      </c>
      <c r="L161" s="241">
        <f t="shared" si="49"/>
        <v>22767</v>
      </c>
      <c r="M161" s="241">
        <f t="shared" si="45"/>
        <v>52.751890000000003</v>
      </c>
      <c r="N161" s="241">
        <f t="shared" si="46"/>
        <v>52.751890000000003</v>
      </c>
      <c r="O161" s="241">
        <f t="shared" si="50"/>
        <v>-1683.6817799999794</v>
      </c>
      <c r="P161" s="241">
        <f t="shared" si="51"/>
        <v>1683.6817799999794</v>
      </c>
      <c r="Q161" s="242"/>
      <c r="R161" s="242"/>
      <c r="S161" s="242"/>
    </row>
    <row r="162" spans="1:19" s="237" customFormat="1">
      <c r="A162" s="236">
        <v>41030</v>
      </c>
      <c r="C162" s="238">
        <v>154</v>
      </c>
      <c r="D162" s="239">
        <f t="shared" si="42"/>
        <v>139</v>
      </c>
      <c r="E162" s="239">
        <f t="shared" si="47"/>
        <v>22906</v>
      </c>
      <c r="F162" s="239">
        <f t="shared" si="43"/>
        <v>-4298</v>
      </c>
      <c r="G162" s="240">
        <f>+Inputs!$D$3</f>
        <v>0.37951000000000001</v>
      </c>
      <c r="I162" s="241">
        <f t="shared" si="48"/>
        <v>27204</v>
      </c>
      <c r="K162" s="241">
        <f t="shared" si="44"/>
        <v>139</v>
      </c>
      <c r="L162" s="241">
        <f t="shared" si="49"/>
        <v>22906</v>
      </c>
      <c r="M162" s="241">
        <f t="shared" si="45"/>
        <v>52.751890000000003</v>
      </c>
      <c r="N162" s="241">
        <f t="shared" si="46"/>
        <v>52.751890000000003</v>
      </c>
      <c r="O162" s="241">
        <f t="shared" si="50"/>
        <v>-1630.9298899999794</v>
      </c>
      <c r="P162" s="241">
        <f t="shared" si="51"/>
        <v>1630.9298899999794</v>
      </c>
      <c r="Q162" s="242"/>
      <c r="R162" s="242"/>
      <c r="S162" s="242"/>
    </row>
    <row r="163" spans="1:19" s="237" customFormat="1">
      <c r="A163" s="243">
        <v>41061</v>
      </c>
      <c r="C163" s="238">
        <v>155</v>
      </c>
      <c r="D163" s="239">
        <f t="shared" si="42"/>
        <v>139</v>
      </c>
      <c r="E163" s="239">
        <f t="shared" si="47"/>
        <v>23045</v>
      </c>
      <c r="F163" s="239">
        <f t="shared" si="43"/>
        <v>-4159</v>
      </c>
      <c r="G163" s="240">
        <f>+Inputs!$D$3</f>
        <v>0.37951000000000001</v>
      </c>
      <c r="I163" s="241">
        <f t="shared" si="48"/>
        <v>27204</v>
      </c>
      <c r="K163" s="241">
        <f t="shared" si="44"/>
        <v>139</v>
      </c>
      <c r="L163" s="241">
        <f t="shared" si="49"/>
        <v>23045</v>
      </c>
      <c r="M163" s="241">
        <f t="shared" si="45"/>
        <v>52.751890000000003</v>
      </c>
      <c r="N163" s="241">
        <f t="shared" si="46"/>
        <v>52.751890000000003</v>
      </c>
      <c r="O163" s="241">
        <f t="shared" si="50"/>
        <v>-1578.1779999999794</v>
      </c>
      <c r="P163" s="241">
        <f t="shared" si="51"/>
        <v>1578.1779999999794</v>
      </c>
      <c r="Q163" s="242"/>
      <c r="R163" s="242"/>
      <c r="S163" s="242"/>
    </row>
    <row r="164" spans="1:19" s="237" customFormat="1">
      <c r="A164" s="236">
        <v>41091</v>
      </c>
      <c r="C164" s="238">
        <v>156</v>
      </c>
      <c r="D164" s="239">
        <f t="shared" si="42"/>
        <v>139</v>
      </c>
      <c r="E164" s="239">
        <f t="shared" si="47"/>
        <v>23184</v>
      </c>
      <c r="F164" s="239">
        <f t="shared" si="43"/>
        <v>-4020</v>
      </c>
      <c r="G164" s="240">
        <f>+Inputs!$D$3</f>
        <v>0.37951000000000001</v>
      </c>
      <c r="I164" s="241">
        <f t="shared" si="48"/>
        <v>27204</v>
      </c>
      <c r="K164" s="241">
        <f t="shared" si="44"/>
        <v>139</v>
      </c>
      <c r="L164" s="241">
        <f t="shared" si="49"/>
        <v>23184</v>
      </c>
      <c r="M164" s="241">
        <f t="shared" si="45"/>
        <v>52.751890000000003</v>
      </c>
      <c r="N164" s="241">
        <f t="shared" si="46"/>
        <v>52.751890000000003</v>
      </c>
      <c r="O164" s="241">
        <f t="shared" si="50"/>
        <v>-1525.4261099999794</v>
      </c>
      <c r="P164" s="241">
        <f t="shared" si="51"/>
        <v>1525.4261099999794</v>
      </c>
      <c r="Q164" s="242"/>
      <c r="R164" s="242"/>
      <c r="S164" s="242"/>
    </row>
    <row r="165" spans="1:19" s="237" customFormat="1">
      <c r="A165" s="243">
        <v>41122</v>
      </c>
      <c r="C165" s="238">
        <v>157</v>
      </c>
      <c r="D165" s="239">
        <f t="shared" si="42"/>
        <v>139</v>
      </c>
      <c r="E165" s="239">
        <f t="shared" si="47"/>
        <v>23323</v>
      </c>
      <c r="F165" s="239">
        <f t="shared" si="43"/>
        <v>-3881</v>
      </c>
      <c r="G165" s="240">
        <f>+Inputs!$D$3</f>
        <v>0.37951000000000001</v>
      </c>
      <c r="I165" s="241">
        <f t="shared" si="48"/>
        <v>27204</v>
      </c>
      <c r="K165" s="241">
        <f t="shared" si="44"/>
        <v>139</v>
      </c>
      <c r="L165" s="241">
        <f t="shared" si="49"/>
        <v>23323</v>
      </c>
      <c r="M165" s="241">
        <f t="shared" si="45"/>
        <v>52.751890000000003</v>
      </c>
      <c r="N165" s="241">
        <f t="shared" si="46"/>
        <v>52.751890000000003</v>
      </c>
      <c r="O165" s="241">
        <f t="shared" si="50"/>
        <v>-1472.6742199999794</v>
      </c>
      <c r="P165" s="241">
        <f t="shared" si="51"/>
        <v>1472.6742199999794</v>
      </c>
      <c r="Q165" s="242"/>
      <c r="R165" s="242"/>
      <c r="S165" s="242"/>
    </row>
    <row r="166" spans="1:19" s="237" customFormat="1">
      <c r="A166" s="236">
        <v>41153</v>
      </c>
      <c r="C166" s="238">
        <v>158</v>
      </c>
      <c r="D166" s="239">
        <f t="shared" si="42"/>
        <v>139</v>
      </c>
      <c r="E166" s="239">
        <f t="shared" si="47"/>
        <v>23462</v>
      </c>
      <c r="F166" s="239">
        <f t="shared" si="43"/>
        <v>-3742</v>
      </c>
      <c r="G166" s="240">
        <f>+Inputs!$D$3</f>
        <v>0.37951000000000001</v>
      </c>
      <c r="I166" s="241">
        <f t="shared" si="48"/>
        <v>27204</v>
      </c>
      <c r="K166" s="241">
        <f t="shared" si="44"/>
        <v>139</v>
      </c>
      <c r="L166" s="241">
        <f t="shared" si="49"/>
        <v>23462</v>
      </c>
      <c r="M166" s="241">
        <f t="shared" si="45"/>
        <v>52.751890000000003</v>
      </c>
      <c r="N166" s="241">
        <f t="shared" si="46"/>
        <v>52.751890000000003</v>
      </c>
      <c r="O166" s="241">
        <f t="shared" si="50"/>
        <v>-1419.9223299999794</v>
      </c>
      <c r="P166" s="241">
        <f t="shared" si="51"/>
        <v>1419.9223299999794</v>
      </c>
      <c r="Q166" s="242"/>
      <c r="R166" s="242"/>
      <c r="S166" s="242"/>
    </row>
    <row r="167" spans="1:19" s="237" customFormat="1">
      <c r="A167" s="243">
        <v>41183</v>
      </c>
      <c r="C167" s="238">
        <v>159</v>
      </c>
      <c r="D167" s="239">
        <f t="shared" si="42"/>
        <v>139</v>
      </c>
      <c r="E167" s="239">
        <f t="shared" si="47"/>
        <v>23601</v>
      </c>
      <c r="F167" s="239">
        <f t="shared" si="43"/>
        <v>-3603</v>
      </c>
      <c r="G167" s="240">
        <f>+Inputs!$D$3</f>
        <v>0.37951000000000001</v>
      </c>
      <c r="I167" s="241">
        <f t="shared" si="48"/>
        <v>27204</v>
      </c>
      <c r="K167" s="241">
        <f t="shared" si="44"/>
        <v>139</v>
      </c>
      <c r="L167" s="241">
        <f t="shared" si="49"/>
        <v>23601</v>
      </c>
      <c r="M167" s="241">
        <f t="shared" si="45"/>
        <v>52.751890000000003</v>
      </c>
      <c r="N167" s="241">
        <f t="shared" si="46"/>
        <v>52.751890000000003</v>
      </c>
      <c r="O167" s="241">
        <f t="shared" si="50"/>
        <v>-1367.1704399999794</v>
      </c>
      <c r="P167" s="241">
        <f t="shared" si="51"/>
        <v>1367.1704399999794</v>
      </c>
      <c r="Q167" s="242"/>
      <c r="R167" s="242"/>
      <c r="S167" s="242"/>
    </row>
    <row r="168" spans="1:19" s="237" customFormat="1">
      <c r="A168" s="236">
        <v>41214</v>
      </c>
      <c r="C168" s="238">
        <v>160</v>
      </c>
      <c r="D168" s="239">
        <f t="shared" si="42"/>
        <v>139</v>
      </c>
      <c r="E168" s="239">
        <f t="shared" si="47"/>
        <v>23740</v>
      </c>
      <c r="F168" s="239">
        <f t="shared" si="43"/>
        <v>-3464</v>
      </c>
      <c r="G168" s="240">
        <f>+Inputs!$D$3</f>
        <v>0.37951000000000001</v>
      </c>
      <c r="I168" s="241">
        <f t="shared" si="48"/>
        <v>27204</v>
      </c>
      <c r="K168" s="241">
        <f t="shared" si="44"/>
        <v>139</v>
      </c>
      <c r="L168" s="241">
        <f t="shared" si="49"/>
        <v>23740</v>
      </c>
      <c r="M168" s="241">
        <f t="shared" si="45"/>
        <v>52.751890000000003</v>
      </c>
      <c r="N168" s="241">
        <f t="shared" si="46"/>
        <v>52.751890000000003</v>
      </c>
      <c r="O168" s="241">
        <f t="shared" si="50"/>
        <v>-1314.4185499999794</v>
      </c>
      <c r="P168" s="241">
        <f t="shared" si="51"/>
        <v>1314.4185499999794</v>
      </c>
      <c r="Q168" s="242"/>
      <c r="R168" s="242"/>
      <c r="S168" s="242"/>
    </row>
    <row r="169" spans="1:19" s="237" customFormat="1">
      <c r="A169" s="243">
        <v>41244</v>
      </c>
      <c r="C169" s="238">
        <v>161</v>
      </c>
      <c r="D169" s="239">
        <f t="shared" si="42"/>
        <v>139</v>
      </c>
      <c r="E169" s="239">
        <f t="shared" si="47"/>
        <v>23879</v>
      </c>
      <c r="F169" s="239">
        <f t="shared" ref="F169:F188" si="52">$B$9+E169</f>
        <v>-3325</v>
      </c>
      <c r="G169" s="240">
        <f>+Inputs!$D$3</f>
        <v>0.37951000000000001</v>
      </c>
      <c r="I169" s="241">
        <f t="shared" si="48"/>
        <v>27204</v>
      </c>
      <c r="K169" s="241">
        <f t="shared" ref="K169:K188" si="53">D169</f>
        <v>139</v>
      </c>
      <c r="L169" s="241">
        <f t="shared" si="49"/>
        <v>23879</v>
      </c>
      <c r="M169" s="241">
        <f t="shared" ref="M169:M188" si="54">K169*G169</f>
        <v>52.751890000000003</v>
      </c>
      <c r="N169" s="241">
        <f t="shared" ref="N169:N188" si="55">M169-J169</f>
        <v>52.751890000000003</v>
      </c>
      <c r="O169" s="241">
        <f t="shared" si="50"/>
        <v>-1261.6666599999794</v>
      </c>
      <c r="P169" s="241">
        <f t="shared" si="51"/>
        <v>1261.6666599999794</v>
      </c>
      <c r="Q169" s="242"/>
      <c r="R169" s="242"/>
      <c r="S169" s="242"/>
    </row>
    <row r="170" spans="1:19" s="237" customFormat="1">
      <c r="A170" s="236">
        <v>41275</v>
      </c>
      <c r="C170" s="238">
        <v>162</v>
      </c>
      <c r="D170" s="239">
        <f t="shared" si="42"/>
        <v>139</v>
      </c>
      <c r="E170" s="239">
        <f t="shared" ref="E170:E188" si="56">+E169+D170</f>
        <v>24018</v>
      </c>
      <c r="F170" s="239">
        <f t="shared" si="52"/>
        <v>-3186</v>
      </c>
      <c r="G170" s="240">
        <f>+Inputs!$D$3</f>
        <v>0.37951000000000001</v>
      </c>
      <c r="I170" s="241">
        <f t="shared" ref="I170:I188" si="57">+I169+H170</f>
        <v>27204</v>
      </c>
      <c r="K170" s="241">
        <f t="shared" si="53"/>
        <v>139</v>
      </c>
      <c r="L170" s="241">
        <f t="shared" ref="L170:L188" si="58">+L169+K170</f>
        <v>24018</v>
      </c>
      <c r="M170" s="241">
        <f t="shared" si="54"/>
        <v>52.751890000000003</v>
      </c>
      <c r="N170" s="241">
        <f t="shared" si="55"/>
        <v>52.751890000000003</v>
      </c>
      <c r="O170" s="241">
        <f t="shared" ref="O170:O188" si="59">+O169+N170</f>
        <v>-1208.9147699999794</v>
      </c>
      <c r="P170" s="241">
        <f t="shared" ref="P170:P188" si="60">P169-N170</f>
        <v>1208.9147699999794</v>
      </c>
      <c r="Q170" s="242"/>
      <c r="R170" s="242"/>
      <c r="S170" s="242"/>
    </row>
    <row r="171" spans="1:19" s="237" customFormat="1">
      <c r="A171" s="243">
        <v>41306</v>
      </c>
      <c r="C171" s="238">
        <v>163</v>
      </c>
      <c r="D171" s="239">
        <f t="shared" si="42"/>
        <v>139</v>
      </c>
      <c r="E171" s="239">
        <f t="shared" si="56"/>
        <v>24157</v>
      </c>
      <c r="F171" s="239">
        <f t="shared" si="52"/>
        <v>-3047</v>
      </c>
      <c r="G171" s="240">
        <f>+Inputs!$D$3</f>
        <v>0.37951000000000001</v>
      </c>
      <c r="I171" s="241">
        <f t="shared" si="57"/>
        <v>27204</v>
      </c>
      <c r="K171" s="241">
        <f t="shared" si="53"/>
        <v>139</v>
      </c>
      <c r="L171" s="241">
        <f t="shared" si="58"/>
        <v>24157</v>
      </c>
      <c r="M171" s="241">
        <f t="shared" si="54"/>
        <v>52.751890000000003</v>
      </c>
      <c r="N171" s="241">
        <f t="shared" si="55"/>
        <v>52.751890000000003</v>
      </c>
      <c r="O171" s="241">
        <f t="shared" si="59"/>
        <v>-1156.1628799999794</v>
      </c>
      <c r="P171" s="241">
        <f t="shared" si="60"/>
        <v>1156.1628799999794</v>
      </c>
      <c r="Q171" s="242"/>
      <c r="R171" s="242"/>
      <c r="S171" s="242"/>
    </row>
    <row r="172" spans="1:19" s="237" customFormat="1">
      <c r="A172" s="236">
        <v>41334</v>
      </c>
      <c r="C172" s="238">
        <v>164</v>
      </c>
      <c r="D172" s="239">
        <f t="shared" si="42"/>
        <v>139</v>
      </c>
      <c r="E172" s="239">
        <f t="shared" si="56"/>
        <v>24296</v>
      </c>
      <c r="F172" s="239">
        <f t="shared" si="52"/>
        <v>-2908</v>
      </c>
      <c r="G172" s="240">
        <f>+Inputs!$D$3</f>
        <v>0.37951000000000001</v>
      </c>
      <c r="I172" s="241">
        <f t="shared" si="57"/>
        <v>27204</v>
      </c>
      <c r="K172" s="241">
        <f t="shared" si="53"/>
        <v>139</v>
      </c>
      <c r="L172" s="241">
        <f t="shared" si="58"/>
        <v>24296</v>
      </c>
      <c r="M172" s="241">
        <f t="shared" si="54"/>
        <v>52.751890000000003</v>
      </c>
      <c r="N172" s="241">
        <f t="shared" si="55"/>
        <v>52.751890000000003</v>
      </c>
      <c r="O172" s="241">
        <f t="shared" si="59"/>
        <v>-1103.4109899999794</v>
      </c>
      <c r="P172" s="241">
        <f t="shared" si="60"/>
        <v>1103.4109899999794</v>
      </c>
      <c r="Q172" s="242"/>
      <c r="R172" s="242"/>
      <c r="S172" s="242"/>
    </row>
    <row r="173" spans="1:19" s="237" customFormat="1">
      <c r="A173" s="243">
        <v>41365</v>
      </c>
      <c r="C173" s="238">
        <v>165</v>
      </c>
      <c r="D173" s="239">
        <f t="shared" si="42"/>
        <v>139</v>
      </c>
      <c r="E173" s="239">
        <f t="shared" si="56"/>
        <v>24435</v>
      </c>
      <c r="F173" s="239">
        <f t="shared" si="52"/>
        <v>-2769</v>
      </c>
      <c r="G173" s="240">
        <f>+Inputs!$D$3</f>
        <v>0.37951000000000001</v>
      </c>
      <c r="I173" s="241">
        <f t="shared" si="57"/>
        <v>27204</v>
      </c>
      <c r="K173" s="241">
        <f t="shared" si="53"/>
        <v>139</v>
      </c>
      <c r="L173" s="241">
        <f t="shared" si="58"/>
        <v>24435</v>
      </c>
      <c r="M173" s="241">
        <f t="shared" si="54"/>
        <v>52.751890000000003</v>
      </c>
      <c r="N173" s="241">
        <f t="shared" si="55"/>
        <v>52.751890000000003</v>
      </c>
      <c r="O173" s="241">
        <f t="shared" si="59"/>
        <v>-1050.6590999999794</v>
      </c>
      <c r="P173" s="241">
        <f t="shared" si="60"/>
        <v>1050.6590999999794</v>
      </c>
      <c r="Q173" s="242"/>
      <c r="R173" s="242"/>
      <c r="S173" s="242"/>
    </row>
    <row r="174" spans="1:19" s="237" customFormat="1">
      <c r="A174" s="236">
        <v>41395</v>
      </c>
      <c r="C174" s="238">
        <v>166</v>
      </c>
      <c r="D174" s="239">
        <f t="shared" si="42"/>
        <v>139</v>
      </c>
      <c r="E174" s="239">
        <f t="shared" si="56"/>
        <v>24574</v>
      </c>
      <c r="F174" s="239">
        <f t="shared" si="52"/>
        <v>-2630</v>
      </c>
      <c r="G174" s="240">
        <f>+Inputs!$D$3</f>
        <v>0.37951000000000001</v>
      </c>
      <c r="I174" s="241">
        <f t="shared" si="57"/>
        <v>27204</v>
      </c>
      <c r="K174" s="241">
        <f t="shared" si="53"/>
        <v>139</v>
      </c>
      <c r="L174" s="241">
        <f t="shared" si="58"/>
        <v>24574</v>
      </c>
      <c r="M174" s="241">
        <f t="shared" si="54"/>
        <v>52.751890000000003</v>
      </c>
      <c r="N174" s="241">
        <f t="shared" si="55"/>
        <v>52.751890000000003</v>
      </c>
      <c r="O174" s="241">
        <f t="shared" si="59"/>
        <v>-997.90720999997939</v>
      </c>
      <c r="P174" s="241">
        <f t="shared" si="60"/>
        <v>997.90720999997939</v>
      </c>
      <c r="Q174" s="242"/>
      <c r="R174" s="242"/>
      <c r="S174" s="242"/>
    </row>
    <row r="175" spans="1:19" s="237" customFormat="1">
      <c r="A175" s="243">
        <v>41426</v>
      </c>
      <c r="C175" s="238">
        <v>167</v>
      </c>
      <c r="D175" s="239">
        <f t="shared" si="42"/>
        <v>139</v>
      </c>
      <c r="E175" s="239">
        <f t="shared" si="56"/>
        <v>24713</v>
      </c>
      <c r="F175" s="239">
        <f t="shared" si="52"/>
        <v>-2491</v>
      </c>
      <c r="G175" s="240">
        <f>+Inputs!$D$3</f>
        <v>0.37951000000000001</v>
      </c>
      <c r="I175" s="241">
        <f t="shared" si="57"/>
        <v>27204</v>
      </c>
      <c r="K175" s="241">
        <f t="shared" si="53"/>
        <v>139</v>
      </c>
      <c r="L175" s="241">
        <f t="shared" si="58"/>
        <v>24713</v>
      </c>
      <c r="M175" s="241">
        <f t="shared" si="54"/>
        <v>52.751890000000003</v>
      </c>
      <c r="N175" s="241">
        <f t="shared" si="55"/>
        <v>52.751890000000003</v>
      </c>
      <c r="O175" s="241">
        <f t="shared" si="59"/>
        <v>-945.15531999997938</v>
      </c>
      <c r="P175" s="241">
        <f t="shared" si="60"/>
        <v>945.15531999997938</v>
      </c>
      <c r="Q175" s="242"/>
      <c r="R175" s="242"/>
      <c r="S175" s="242"/>
    </row>
    <row r="176" spans="1:19" s="237" customFormat="1">
      <c r="A176" s="236">
        <v>41456</v>
      </c>
      <c r="C176" s="238">
        <v>168</v>
      </c>
      <c r="D176" s="239">
        <f t="shared" si="42"/>
        <v>139</v>
      </c>
      <c r="E176" s="239">
        <f t="shared" si="56"/>
        <v>24852</v>
      </c>
      <c r="F176" s="239">
        <f t="shared" si="52"/>
        <v>-2352</v>
      </c>
      <c r="G176" s="240">
        <f>+Inputs!$D$3</f>
        <v>0.37951000000000001</v>
      </c>
      <c r="I176" s="241">
        <f t="shared" si="57"/>
        <v>27204</v>
      </c>
      <c r="K176" s="241">
        <f t="shared" si="53"/>
        <v>139</v>
      </c>
      <c r="L176" s="241">
        <f t="shared" si="58"/>
        <v>24852</v>
      </c>
      <c r="M176" s="241">
        <f t="shared" si="54"/>
        <v>52.751890000000003</v>
      </c>
      <c r="N176" s="241">
        <f t="shared" si="55"/>
        <v>52.751890000000003</v>
      </c>
      <c r="O176" s="241">
        <f t="shared" si="59"/>
        <v>-892.40342999997938</v>
      </c>
      <c r="P176" s="241">
        <f t="shared" si="60"/>
        <v>892.40342999997938</v>
      </c>
      <c r="Q176" s="242"/>
      <c r="R176" s="242"/>
      <c r="S176" s="242"/>
    </row>
    <row r="177" spans="1:19" s="237" customFormat="1">
      <c r="A177" s="243">
        <v>41487</v>
      </c>
      <c r="C177" s="238">
        <v>169</v>
      </c>
      <c r="D177" s="239">
        <f t="shared" si="42"/>
        <v>139</v>
      </c>
      <c r="E177" s="239">
        <f t="shared" si="56"/>
        <v>24991</v>
      </c>
      <c r="F177" s="239">
        <f t="shared" si="52"/>
        <v>-2213</v>
      </c>
      <c r="G177" s="240">
        <f>+Inputs!$D$3</f>
        <v>0.37951000000000001</v>
      </c>
      <c r="I177" s="241">
        <f t="shared" si="57"/>
        <v>27204</v>
      </c>
      <c r="K177" s="241">
        <f t="shared" si="53"/>
        <v>139</v>
      </c>
      <c r="L177" s="241">
        <f t="shared" si="58"/>
        <v>24991</v>
      </c>
      <c r="M177" s="241">
        <f t="shared" si="54"/>
        <v>52.751890000000003</v>
      </c>
      <c r="N177" s="241">
        <f t="shared" si="55"/>
        <v>52.751890000000003</v>
      </c>
      <c r="O177" s="241">
        <f t="shared" si="59"/>
        <v>-839.65153999997938</v>
      </c>
      <c r="P177" s="241">
        <f t="shared" si="60"/>
        <v>839.65153999997938</v>
      </c>
      <c r="Q177" s="242"/>
      <c r="R177" s="242"/>
      <c r="S177" s="242"/>
    </row>
    <row r="178" spans="1:19" s="237" customFormat="1">
      <c r="A178" s="236">
        <v>41518</v>
      </c>
      <c r="C178" s="238">
        <v>170</v>
      </c>
      <c r="D178" s="239">
        <f t="shared" si="42"/>
        <v>139</v>
      </c>
      <c r="E178" s="239">
        <f t="shared" si="56"/>
        <v>25130</v>
      </c>
      <c r="F178" s="239">
        <f t="shared" si="52"/>
        <v>-2074</v>
      </c>
      <c r="G178" s="240">
        <f>+Inputs!$D$3</f>
        <v>0.37951000000000001</v>
      </c>
      <c r="I178" s="241">
        <f t="shared" si="57"/>
        <v>27204</v>
      </c>
      <c r="K178" s="241">
        <f t="shared" si="53"/>
        <v>139</v>
      </c>
      <c r="L178" s="241">
        <f t="shared" si="58"/>
        <v>25130</v>
      </c>
      <c r="M178" s="241">
        <f t="shared" si="54"/>
        <v>52.751890000000003</v>
      </c>
      <c r="N178" s="241">
        <f t="shared" si="55"/>
        <v>52.751890000000003</v>
      </c>
      <c r="O178" s="241">
        <f t="shared" si="59"/>
        <v>-786.89964999997937</v>
      </c>
      <c r="P178" s="241">
        <f t="shared" si="60"/>
        <v>786.89964999997937</v>
      </c>
      <c r="Q178" s="242"/>
      <c r="R178" s="242"/>
      <c r="S178" s="242"/>
    </row>
    <row r="179" spans="1:19" s="237" customFormat="1">
      <c r="A179" s="243">
        <v>41548</v>
      </c>
      <c r="C179" s="238">
        <v>171</v>
      </c>
      <c r="D179" s="239">
        <f t="shared" si="42"/>
        <v>139</v>
      </c>
      <c r="E179" s="239">
        <f t="shared" si="56"/>
        <v>25269</v>
      </c>
      <c r="F179" s="239">
        <f t="shared" si="52"/>
        <v>-1935</v>
      </c>
      <c r="G179" s="240">
        <f>+Inputs!$D$3</f>
        <v>0.37951000000000001</v>
      </c>
      <c r="I179" s="241">
        <f t="shared" si="57"/>
        <v>27204</v>
      </c>
      <c r="K179" s="241">
        <f t="shared" si="53"/>
        <v>139</v>
      </c>
      <c r="L179" s="241">
        <f t="shared" si="58"/>
        <v>25269</v>
      </c>
      <c r="M179" s="241">
        <f t="shared" si="54"/>
        <v>52.751890000000003</v>
      </c>
      <c r="N179" s="241">
        <f t="shared" si="55"/>
        <v>52.751890000000003</v>
      </c>
      <c r="O179" s="241">
        <f t="shared" si="59"/>
        <v>-734.14775999997937</v>
      </c>
      <c r="P179" s="241">
        <f t="shared" si="60"/>
        <v>734.14775999997937</v>
      </c>
      <c r="Q179" s="242"/>
      <c r="R179" s="242"/>
      <c r="S179" s="242"/>
    </row>
    <row r="180" spans="1:19" s="237" customFormat="1">
      <c r="A180" s="236">
        <v>41579</v>
      </c>
      <c r="C180" s="238">
        <v>172</v>
      </c>
      <c r="D180" s="239">
        <f t="shared" si="42"/>
        <v>139</v>
      </c>
      <c r="E180" s="239">
        <f t="shared" si="56"/>
        <v>25408</v>
      </c>
      <c r="F180" s="239">
        <f t="shared" si="52"/>
        <v>-1796</v>
      </c>
      <c r="G180" s="240">
        <f>+Inputs!$D$3</f>
        <v>0.37951000000000001</v>
      </c>
      <c r="I180" s="241">
        <f t="shared" si="57"/>
        <v>27204</v>
      </c>
      <c r="K180" s="241">
        <f t="shared" si="53"/>
        <v>139</v>
      </c>
      <c r="L180" s="241">
        <f t="shared" si="58"/>
        <v>25408</v>
      </c>
      <c r="M180" s="241">
        <f t="shared" si="54"/>
        <v>52.751890000000003</v>
      </c>
      <c r="N180" s="241">
        <f t="shared" si="55"/>
        <v>52.751890000000003</v>
      </c>
      <c r="O180" s="241">
        <f t="shared" si="59"/>
        <v>-681.39586999997937</v>
      </c>
      <c r="P180" s="241">
        <f t="shared" si="60"/>
        <v>681.39586999997937</v>
      </c>
      <c r="Q180" s="242"/>
      <c r="R180" s="242"/>
      <c r="S180" s="242"/>
    </row>
    <row r="181" spans="1:19" s="237" customFormat="1">
      <c r="A181" s="243">
        <v>41609</v>
      </c>
      <c r="C181" s="238">
        <v>173</v>
      </c>
      <c r="D181" s="239">
        <f t="shared" si="42"/>
        <v>139</v>
      </c>
      <c r="E181" s="239">
        <f t="shared" si="56"/>
        <v>25547</v>
      </c>
      <c r="F181" s="239">
        <f t="shared" si="52"/>
        <v>-1657</v>
      </c>
      <c r="G181" s="240">
        <f>+Inputs!$D$3</f>
        <v>0.37951000000000001</v>
      </c>
      <c r="I181" s="241">
        <f t="shared" si="57"/>
        <v>27204</v>
      </c>
      <c r="K181" s="241">
        <f t="shared" si="53"/>
        <v>139</v>
      </c>
      <c r="L181" s="241">
        <f t="shared" si="58"/>
        <v>25547</v>
      </c>
      <c r="M181" s="241">
        <f t="shared" si="54"/>
        <v>52.751890000000003</v>
      </c>
      <c r="N181" s="241">
        <f t="shared" si="55"/>
        <v>52.751890000000003</v>
      </c>
      <c r="O181" s="241">
        <f t="shared" si="59"/>
        <v>-628.64397999997936</v>
      </c>
      <c r="P181" s="241">
        <f t="shared" si="60"/>
        <v>628.64397999997936</v>
      </c>
      <c r="Q181" s="242"/>
      <c r="R181" s="242"/>
      <c r="S181" s="242"/>
    </row>
    <row r="182" spans="1:19" s="237" customFormat="1">
      <c r="A182" s="236">
        <v>41640</v>
      </c>
      <c r="C182" s="238">
        <v>174</v>
      </c>
      <c r="D182" s="239">
        <f t="shared" si="42"/>
        <v>139</v>
      </c>
      <c r="E182" s="239">
        <f t="shared" si="56"/>
        <v>25686</v>
      </c>
      <c r="F182" s="239">
        <f t="shared" si="52"/>
        <v>-1518</v>
      </c>
      <c r="G182" s="240">
        <f>+Inputs!$D$3</f>
        <v>0.37951000000000001</v>
      </c>
      <c r="I182" s="241">
        <f t="shared" si="57"/>
        <v>27204</v>
      </c>
      <c r="K182" s="241">
        <f t="shared" si="53"/>
        <v>139</v>
      </c>
      <c r="L182" s="241">
        <f t="shared" si="58"/>
        <v>25686</v>
      </c>
      <c r="M182" s="241">
        <f t="shared" si="54"/>
        <v>52.751890000000003</v>
      </c>
      <c r="N182" s="241">
        <f t="shared" si="55"/>
        <v>52.751890000000003</v>
      </c>
      <c r="O182" s="241">
        <f t="shared" si="59"/>
        <v>-575.89208999997936</v>
      </c>
      <c r="P182" s="241">
        <f t="shared" si="60"/>
        <v>575.89208999997936</v>
      </c>
      <c r="Q182" s="242"/>
      <c r="R182" s="242"/>
      <c r="S182" s="242"/>
    </row>
    <row r="183" spans="1:19" s="237" customFormat="1">
      <c r="A183" s="243">
        <v>41671</v>
      </c>
      <c r="C183" s="238">
        <v>175</v>
      </c>
      <c r="D183" s="239">
        <f t="shared" si="42"/>
        <v>139</v>
      </c>
      <c r="E183" s="239">
        <f t="shared" si="56"/>
        <v>25825</v>
      </c>
      <c r="F183" s="239">
        <f t="shared" si="52"/>
        <v>-1379</v>
      </c>
      <c r="G183" s="240">
        <f>+Inputs!$D$3</f>
        <v>0.37951000000000001</v>
      </c>
      <c r="I183" s="241">
        <f t="shared" si="57"/>
        <v>27204</v>
      </c>
      <c r="K183" s="241">
        <f t="shared" si="53"/>
        <v>139</v>
      </c>
      <c r="L183" s="241">
        <f t="shared" si="58"/>
        <v>25825</v>
      </c>
      <c r="M183" s="241">
        <f t="shared" si="54"/>
        <v>52.751890000000003</v>
      </c>
      <c r="N183" s="241">
        <f t="shared" si="55"/>
        <v>52.751890000000003</v>
      </c>
      <c r="O183" s="241">
        <f t="shared" si="59"/>
        <v>-523.14019999997936</v>
      </c>
      <c r="P183" s="241">
        <f t="shared" si="60"/>
        <v>523.14019999997936</v>
      </c>
      <c r="Q183" s="242"/>
      <c r="R183" s="242"/>
      <c r="S183" s="242"/>
    </row>
    <row r="184" spans="1:19" s="237" customFormat="1">
      <c r="A184" s="236">
        <v>41699</v>
      </c>
      <c r="C184" s="238">
        <v>176</v>
      </c>
      <c r="D184" s="239">
        <f t="shared" si="42"/>
        <v>139</v>
      </c>
      <c r="E184" s="239">
        <f t="shared" si="56"/>
        <v>25964</v>
      </c>
      <c r="F184" s="239">
        <f t="shared" si="52"/>
        <v>-1240</v>
      </c>
      <c r="G184" s="240">
        <f>+Inputs!$D$3</f>
        <v>0.37951000000000001</v>
      </c>
      <c r="I184" s="241">
        <f t="shared" si="57"/>
        <v>27204</v>
      </c>
      <c r="K184" s="241">
        <f t="shared" si="53"/>
        <v>139</v>
      </c>
      <c r="L184" s="241">
        <f t="shared" si="58"/>
        <v>25964</v>
      </c>
      <c r="M184" s="241">
        <f t="shared" si="54"/>
        <v>52.751890000000003</v>
      </c>
      <c r="N184" s="241">
        <f t="shared" si="55"/>
        <v>52.751890000000003</v>
      </c>
      <c r="O184" s="241">
        <f t="shared" si="59"/>
        <v>-470.38830999997936</v>
      </c>
      <c r="P184" s="241">
        <f t="shared" si="60"/>
        <v>470.38830999997936</v>
      </c>
      <c r="Q184" s="242"/>
      <c r="R184" s="242"/>
      <c r="S184" s="242"/>
    </row>
    <row r="185" spans="1:19" s="237" customFormat="1">
      <c r="A185" s="243">
        <v>41730</v>
      </c>
      <c r="C185" s="238">
        <v>177</v>
      </c>
      <c r="D185" s="239">
        <f t="shared" si="42"/>
        <v>139</v>
      </c>
      <c r="E185" s="239">
        <f t="shared" si="56"/>
        <v>26103</v>
      </c>
      <c r="F185" s="239">
        <f t="shared" si="52"/>
        <v>-1101</v>
      </c>
      <c r="G185" s="240">
        <f>+Inputs!$D$3</f>
        <v>0.37951000000000001</v>
      </c>
      <c r="I185" s="241">
        <f t="shared" si="57"/>
        <v>27204</v>
      </c>
      <c r="K185" s="241">
        <f t="shared" si="53"/>
        <v>139</v>
      </c>
      <c r="L185" s="241">
        <f t="shared" si="58"/>
        <v>26103</v>
      </c>
      <c r="M185" s="241">
        <f t="shared" si="54"/>
        <v>52.751890000000003</v>
      </c>
      <c r="N185" s="241">
        <f t="shared" si="55"/>
        <v>52.751890000000003</v>
      </c>
      <c r="O185" s="241">
        <f t="shared" si="59"/>
        <v>-417.63641999997935</v>
      </c>
      <c r="P185" s="241">
        <f t="shared" si="60"/>
        <v>417.63641999997935</v>
      </c>
      <c r="Q185" s="242"/>
      <c r="R185" s="242"/>
      <c r="S185" s="242"/>
    </row>
    <row r="186" spans="1:19" s="237" customFormat="1">
      <c r="A186" s="236">
        <v>41760</v>
      </c>
      <c r="C186" s="238">
        <v>178</v>
      </c>
      <c r="D186" s="239">
        <f t="shared" si="42"/>
        <v>139</v>
      </c>
      <c r="E186" s="239">
        <f t="shared" si="56"/>
        <v>26242</v>
      </c>
      <c r="F186" s="239">
        <f t="shared" si="52"/>
        <v>-962</v>
      </c>
      <c r="G186" s="240">
        <f>+Inputs!$D$3</f>
        <v>0.37951000000000001</v>
      </c>
      <c r="I186" s="241">
        <f t="shared" si="57"/>
        <v>27204</v>
      </c>
      <c r="K186" s="241">
        <f t="shared" si="53"/>
        <v>139</v>
      </c>
      <c r="L186" s="241">
        <f t="shared" si="58"/>
        <v>26242</v>
      </c>
      <c r="M186" s="241">
        <f t="shared" si="54"/>
        <v>52.751890000000003</v>
      </c>
      <c r="N186" s="241">
        <f t="shared" si="55"/>
        <v>52.751890000000003</v>
      </c>
      <c r="O186" s="241">
        <f t="shared" si="59"/>
        <v>-364.88452999997935</v>
      </c>
      <c r="P186" s="241">
        <f t="shared" si="60"/>
        <v>364.88452999997935</v>
      </c>
      <c r="Q186" s="242"/>
      <c r="R186" s="242"/>
      <c r="S186" s="242"/>
    </row>
    <row r="187" spans="1:19" s="237" customFormat="1">
      <c r="A187" s="243">
        <v>41791</v>
      </c>
      <c r="C187" s="238">
        <v>179</v>
      </c>
      <c r="D187" s="239">
        <f t="shared" si="42"/>
        <v>139</v>
      </c>
      <c r="E187" s="239">
        <f t="shared" si="56"/>
        <v>26381</v>
      </c>
      <c r="F187" s="239">
        <f t="shared" si="52"/>
        <v>-823</v>
      </c>
      <c r="G187" s="240">
        <f>+Inputs!$D$3</f>
        <v>0.37951000000000001</v>
      </c>
      <c r="I187" s="241">
        <f t="shared" si="57"/>
        <v>27204</v>
      </c>
      <c r="K187" s="241">
        <f t="shared" si="53"/>
        <v>139</v>
      </c>
      <c r="L187" s="241">
        <f t="shared" si="58"/>
        <v>26381</v>
      </c>
      <c r="M187" s="241">
        <f t="shared" si="54"/>
        <v>52.751890000000003</v>
      </c>
      <c r="N187" s="241">
        <f t="shared" si="55"/>
        <v>52.751890000000003</v>
      </c>
      <c r="O187" s="241">
        <f t="shared" si="59"/>
        <v>-312.13263999997935</v>
      </c>
      <c r="P187" s="241">
        <f t="shared" si="60"/>
        <v>312.13263999997935</v>
      </c>
      <c r="Q187" s="242"/>
      <c r="R187" s="242"/>
      <c r="S187" s="242"/>
    </row>
    <row r="188" spans="1:19" s="237" customFormat="1">
      <c r="A188" s="236">
        <v>41821</v>
      </c>
      <c r="C188" s="238">
        <v>180</v>
      </c>
      <c r="D188" s="239">
        <f t="shared" si="42"/>
        <v>139</v>
      </c>
      <c r="E188" s="239">
        <f t="shared" si="56"/>
        <v>26520</v>
      </c>
      <c r="F188" s="239">
        <f t="shared" si="52"/>
        <v>-684</v>
      </c>
      <c r="G188" s="240">
        <f>+Inputs!$D$3</f>
        <v>0.37951000000000001</v>
      </c>
      <c r="I188" s="241">
        <f t="shared" si="57"/>
        <v>27204</v>
      </c>
      <c r="K188" s="241">
        <f t="shared" si="53"/>
        <v>139</v>
      </c>
      <c r="L188" s="241">
        <f t="shared" si="58"/>
        <v>26520</v>
      </c>
      <c r="M188" s="241">
        <f t="shared" si="54"/>
        <v>52.751890000000003</v>
      </c>
      <c r="N188" s="241">
        <f t="shared" si="55"/>
        <v>52.751890000000003</v>
      </c>
      <c r="O188" s="241">
        <f t="shared" si="59"/>
        <v>-259.38074999997934</v>
      </c>
      <c r="P188" s="241">
        <f t="shared" si="60"/>
        <v>259.38074999997934</v>
      </c>
      <c r="Q188" s="242"/>
      <c r="R188" s="242"/>
      <c r="S188" s="242"/>
    </row>
    <row r="189" spans="1:19" s="237" customFormat="1">
      <c r="A189" s="243">
        <v>41852</v>
      </c>
      <c r="C189" s="238">
        <v>181</v>
      </c>
      <c r="D189" s="239">
        <f>ROUND(-(+$F$133/60)*1,0)</f>
        <v>139</v>
      </c>
      <c r="E189" s="239">
        <f t="shared" ref="E189:E193" si="61">+E188+D189</f>
        <v>26659</v>
      </c>
      <c r="F189" s="239">
        <f t="shared" ref="F189:F193" si="62">$B$9+E189</f>
        <v>-545</v>
      </c>
      <c r="G189" s="240">
        <f>+Inputs!$D$3</f>
        <v>0.37951000000000001</v>
      </c>
      <c r="I189" s="241">
        <f t="shared" ref="I189:I193" si="63">+I188+H189</f>
        <v>27204</v>
      </c>
      <c r="K189" s="241">
        <f t="shared" ref="K189:K193" si="64">D189</f>
        <v>139</v>
      </c>
      <c r="L189" s="241">
        <f t="shared" ref="L189:L193" si="65">+L188+K189</f>
        <v>26659</v>
      </c>
      <c r="M189" s="241">
        <f t="shared" ref="M189:M193" si="66">K189*G189</f>
        <v>52.751890000000003</v>
      </c>
      <c r="N189" s="241">
        <f t="shared" ref="N189:N193" si="67">M189-J189</f>
        <v>52.751890000000003</v>
      </c>
      <c r="O189" s="241">
        <f t="shared" ref="O189:O193" si="68">+O188+N189</f>
        <v>-206.62885999997934</v>
      </c>
      <c r="P189" s="241">
        <f t="shared" ref="P189:P193" si="69">P188-N189</f>
        <v>206.62885999997934</v>
      </c>
      <c r="Q189" s="242"/>
      <c r="R189" s="242"/>
      <c r="S189" s="242"/>
    </row>
    <row r="190" spans="1:19" s="237" customFormat="1">
      <c r="A190" s="236">
        <v>41883</v>
      </c>
      <c r="C190" s="238">
        <v>182</v>
      </c>
      <c r="D190" s="239">
        <f t="shared" si="42"/>
        <v>139</v>
      </c>
      <c r="E190" s="239">
        <f t="shared" si="61"/>
        <v>26798</v>
      </c>
      <c r="F190" s="239">
        <f t="shared" si="62"/>
        <v>-406</v>
      </c>
      <c r="G190" s="240">
        <f>+Inputs!$D$3</f>
        <v>0.37951000000000001</v>
      </c>
      <c r="I190" s="241">
        <f t="shared" si="63"/>
        <v>27204</v>
      </c>
      <c r="K190" s="241">
        <f t="shared" si="64"/>
        <v>139</v>
      </c>
      <c r="L190" s="241">
        <f t="shared" si="65"/>
        <v>26798</v>
      </c>
      <c r="M190" s="241">
        <f t="shared" si="66"/>
        <v>52.751890000000003</v>
      </c>
      <c r="N190" s="241">
        <f t="shared" si="67"/>
        <v>52.751890000000003</v>
      </c>
      <c r="O190" s="241">
        <f t="shared" si="68"/>
        <v>-153.87696999997934</v>
      </c>
      <c r="P190" s="241">
        <f t="shared" si="69"/>
        <v>153.87696999997934</v>
      </c>
      <c r="Q190" s="242"/>
      <c r="R190" s="242"/>
      <c r="S190" s="242"/>
    </row>
    <row r="191" spans="1:19" s="237" customFormat="1">
      <c r="A191" s="243">
        <v>41913</v>
      </c>
      <c r="C191" s="238">
        <v>183</v>
      </c>
      <c r="D191" s="239">
        <f t="shared" si="42"/>
        <v>139</v>
      </c>
      <c r="E191" s="239">
        <f t="shared" si="61"/>
        <v>26937</v>
      </c>
      <c r="F191" s="239">
        <f t="shared" si="62"/>
        <v>-267</v>
      </c>
      <c r="G191" s="240">
        <f>+Inputs!$D$3</f>
        <v>0.37951000000000001</v>
      </c>
      <c r="I191" s="241">
        <f t="shared" si="63"/>
        <v>27204</v>
      </c>
      <c r="K191" s="241">
        <f t="shared" si="64"/>
        <v>139</v>
      </c>
      <c r="L191" s="241">
        <f t="shared" si="65"/>
        <v>26937</v>
      </c>
      <c r="M191" s="241">
        <f t="shared" si="66"/>
        <v>52.751890000000003</v>
      </c>
      <c r="N191" s="241">
        <f t="shared" si="67"/>
        <v>52.751890000000003</v>
      </c>
      <c r="O191" s="241">
        <f t="shared" si="68"/>
        <v>-101.12507999997933</v>
      </c>
      <c r="P191" s="241">
        <f t="shared" si="69"/>
        <v>101.12507999997933</v>
      </c>
      <c r="Q191" s="242"/>
      <c r="R191" s="242"/>
      <c r="S191" s="242"/>
    </row>
    <row r="192" spans="1:19" s="237" customFormat="1">
      <c r="A192" s="236">
        <v>41944</v>
      </c>
      <c r="C192" s="238">
        <v>184</v>
      </c>
      <c r="D192" s="239">
        <f t="shared" si="42"/>
        <v>139</v>
      </c>
      <c r="E192" s="239">
        <f t="shared" si="61"/>
        <v>27076</v>
      </c>
      <c r="F192" s="239">
        <f t="shared" si="62"/>
        <v>-128</v>
      </c>
      <c r="G192" s="240">
        <f>+Inputs!$D$3</f>
        <v>0.37951000000000001</v>
      </c>
      <c r="I192" s="241">
        <f t="shared" si="63"/>
        <v>27204</v>
      </c>
      <c r="K192" s="241">
        <f t="shared" si="64"/>
        <v>139</v>
      </c>
      <c r="L192" s="241">
        <f t="shared" si="65"/>
        <v>27076</v>
      </c>
      <c r="M192" s="241">
        <f t="shared" si="66"/>
        <v>52.751890000000003</v>
      </c>
      <c r="N192" s="241">
        <f t="shared" si="67"/>
        <v>52.751890000000003</v>
      </c>
      <c r="O192" s="241">
        <f t="shared" si="68"/>
        <v>-48.373189999979331</v>
      </c>
      <c r="P192" s="241">
        <f t="shared" si="69"/>
        <v>48.373189999979331</v>
      </c>
      <c r="Q192" s="242"/>
      <c r="R192" s="242"/>
      <c r="S192" s="242"/>
    </row>
    <row r="193" spans="1:20" s="237" customFormat="1">
      <c r="A193" s="243">
        <v>41974</v>
      </c>
      <c r="C193" s="238">
        <v>185</v>
      </c>
      <c r="D193" s="239">
        <f>-F192</f>
        <v>128</v>
      </c>
      <c r="E193" s="239">
        <f t="shared" si="61"/>
        <v>27204</v>
      </c>
      <c r="F193" s="239">
        <f t="shared" si="62"/>
        <v>0</v>
      </c>
      <c r="G193" s="240">
        <f>+Inputs!$D$3</f>
        <v>0.37951000000000001</v>
      </c>
      <c r="I193" s="241">
        <f t="shared" si="63"/>
        <v>27204</v>
      </c>
      <c r="K193" s="241">
        <f t="shared" si="64"/>
        <v>128</v>
      </c>
      <c r="L193" s="241">
        <f t="shared" si="65"/>
        <v>27204</v>
      </c>
      <c r="M193" s="241">
        <f t="shared" si="66"/>
        <v>48.577280000000002</v>
      </c>
      <c r="N193" s="241">
        <f t="shared" si="67"/>
        <v>48.577280000000002</v>
      </c>
      <c r="O193" s="241">
        <f t="shared" si="68"/>
        <v>0.20409000002067046</v>
      </c>
      <c r="P193" s="241">
        <f t="shared" si="69"/>
        <v>-0.20409000002067046</v>
      </c>
      <c r="Q193" s="242"/>
      <c r="R193" s="242"/>
      <c r="S193" s="242"/>
    </row>
    <row r="194" spans="1:20">
      <c r="A194" s="30"/>
      <c r="G194" s="28"/>
    </row>
    <row r="195" spans="1:20">
      <c r="A195" s="8" t="s">
        <v>43</v>
      </c>
      <c r="B195" s="33">
        <f>SUM(B9:B194)</f>
        <v>-27204</v>
      </c>
      <c r="D195" s="33">
        <f>SUM(D9:D194)</f>
        <v>27204</v>
      </c>
      <c r="G195" s="28"/>
      <c r="H195" s="33">
        <f>SUM(H9:H194)</f>
        <v>27204</v>
      </c>
      <c r="I195" s="33"/>
      <c r="J195" s="33">
        <f>SUM(J9:J194)</f>
        <v>10323.918</v>
      </c>
      <c r="K195" s="33">
        <f>SUM(K9:K194)</f>
        <v>27204</v>
      </c>
      <c r="L195" s="33"/>
      <c r="M195" s="33">
        <f>SUM(M9:M194)</f>
        <v>10324.122089999981</v>
      </c>
      <c r="N195" s="33">
        <f>SUM(N9:N194)</f>
        <v>0.20409000002067046</v>
      </c>
      <c r="O195" s="33">
        <f>SUM(O9:O194)</f>
        <v>-932324.21800999902</v>
      </c>
      <c r="P195" s="33">
        <f>SUM(P9:P194)</f>
        <v>932324.21800999902</v>
      </c>
    </row>
    <row r="196" spans="1:20">
      <c r="G196" s="28"/>
    </row>
    <row r="197" spans="1:20">
      <c r="A197" s="4" t="s">
        <v>61</v>
      </c>
      <c r="B197" s="4" t="s">
        <v>61</v>
      </c>
      <c r="C197" s="4" t="s">
        <v>61</v>
      </c>
      <c r="D197" s="4" t="s">
        <v>61</v>
      </c>
      <c r="F197" s="4" t="s">
        <v>61</v>
      </c>
      <c r="G197" s="28" t="s">
        <v>61</v>
      </c>
      <c r="H197" s="4" t="s">
        <v>61</v>
      </c>
      <c r="J197" s="4" t="s">
        <v>61</v>
      </c>
      <c r="K197" s="4" t="s">
        <v>61</v>
      </c>
      <c r="M197" s="4" t="s">
        <v>61</v>
      </c>
      <c r="N197" s="4" t="s">
        <v>61</v>
      </c>
      <c r="P197" s="4" t="s">
        <v>61</v>
      </c>
      <c r="Q197" s="8" t="s">
        <v>61</v>
      </c>
      <c r="R197" s="8" t="s">
        <v>61</v>
      </c>
      <c r="S197" s="8" t="s">
        <v>61</v>
      </c>
      <c r="T197" s="4" t="s">
        <v>61</v>
      </c>
    </row>
    <row r="198" spans="1:20">
      <c r="G198"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3.xml><?xml version="1.0" encoding="utf-8"?>
<worksheet xmlns="http://schemas.openxmlformats.org/spreadsheetml/2006/main" xmlns:r="http://schemas.openxmlformats.org/officeDocument/2006/relationships">
  <sheetPr transitionEvaluation="1" codeName="Sheet46">
    <pageSetUpPr autoPageBreaks="0" fitToPage="1"/>
  </sheetPr>
  <dimension ref="A1:AE200"/>
  <sheetViews>
    <sheetView defaultGridColor="0" colorId="22" zoomScale="60" zoomScaleNormal="100" workbookViewId="0">
      <pane ySplit="8" topLeftCell="A129" activePane="bottomLeft" state="frozen"/>
      <selection activeCell="U11" sqref="U11:AE11"/>
      <selection pane="bottomLeft" activeCell="D133" sqref="D133"/>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4414062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36404</v>
      </c>
      <c r="B9" s="32">
        <v>-1743</v>
      </c>
      <c r="C9" s="6">
        <v>1</v>
      </c>
      <c r="D9" s="29">
        <f t="shared" ref="D9:D40" si="0">ROUND(-(+$B$9/180)*1,0)</f>
        <v>10</v>
      </c>
      <c r="E9" s="29">
        <f>+D9</f>
        <v>10</v>
      </c>
      <c r="F9" s="29">
        <f t="shared" ref="F9:F40" si="1">$B$9+E9</f>
        <v>-1733</v>
      </c>
      <c r="G9" s="34">
        <f>+Inputs!$D$2</f>
        <v>0.3795</v>
      </c>
      <c r="H9" s="27">
        <f>-B9</f>
        <v>1743</v>
      </c>
      <c r="I9" s="27">
        <f>+H9</f>
        <v>1743</v>
      </c>
      <c r="J9" s="27">
        <f>H9*G9</f>
        <v>661.46850000000006</v>
      </c>
      <c r="K9" s="27">
        <f t="shared" ref="K9:K40" si="2">D9</f>
        <v>10</v>
      </c>
      <c r="L9" s="27">
        <f>+K9</f>
        <v>10</v>
      </c>
      <c r="M9" s="27">
        <f t="shared" ref="M9:M40" si="3">K9*G9</f>
        <v>3.7949999999999999</v>
      </c>
      <c r="N9" s="27">
        <f t="shared" ref="N9:N40" si="4">M9-J9</f>
        <v>-657.6735000000001</v>
      </c>
      <c r="O9" s="27">
        <f>+N9</f>
        <v>-657.6735000000001</v>
      </c>
      <c r="P9" s="27">
        <f>-SUM(N9)</f>
        <v>657.6735000000001</v>
      </c>
      <c r="Q9" s="38">
        <f>VLOOKUP(Q8,A36:P222,5)</f>
        <v>1240</v>
      </c>
      <c r="R9" s="38">
        <f>VLOOKUP(R8,A36:P222,5)</f>
        <v>1336</v>
      </c>
      <c r="S9" s="38">
        <f>+R9-Q9</f>
        <v>96</v>
      </c>
      <c r="T9" s="35" t="s">
        <v>64</v>
      </c>
      <c r="U9" s="145">
        <f>-IF(TYPE(VLOOKUP(U8,$A$9:$P$188,6,FALSE))=16,0,VLOOKUP(U8,$A$9:$P$188,6,FALSE))</f>
        <v>495</v>
      </c>
      <c r="V9" s="145">
        <f>-IF(TYPE(VLOOKUP(V8,$A$9:$P$188,6,FALSE))=16,0,VLOOKUP(V8,$A$9:$P$188,6,FALSE))</f>
        <v>487</v>
      </c>
      <c r="W9" s="145">
        <f t="shared" ref="W9:AE9" si="5">-IF(TYPE(VLOOKUP(W8,$A$9:$P$188,6,FALSE))=16,0,VLOOKUP(W8,$A$9:$P$188,6,FALSE))</f>
        <v>479</v>
      </c>
      <c r="X9" s="145">
        <f t="shared" si="5"/>
        <v>471</v>
      </c>
      <c r="Y9" s="145">
        <f t="shared" si="5"/>
        <v>463</v>
      </c>
      <c r="Z9" s="145">
        <f t="shared" si="5"/>
        <v>455</v>
      </c>
      <c r="AA9" s="145">
        <f t="shared" si="5"/>
        <v>447</v>
      </c>
      <c r="AB9" s="145">
        <f t="shared" si="5"/>
        <v>439</v>
      </c>
      <c r="AC9" s="145">
        <f t="shared" si="5"/>
        <v>431</v>
      </c>
      <c r="AD9" s="145">
        <f t="shared" si="5"/>
        <v>423</v>
      </c>
      <c r="AE9" s="145">
        <f t="shared" si="5"/>
        <v>415</v>
      </c>
    </row>
    <row r="10" spans="1:31">
      <c r="A10" s="30">
        <v>36434</v>
      </c>
      <c r="B10" s="9"/>
      <c r="C10" s="6">
        <v>2</v>
      </c>
      <c r="D10" s="29">
        <f t="shared" si="0"/>
        <v>10</v>
      </c>
      <c r="E10" s="29">
        <f t="shared" ref="E10:E41" si="6">+E9+D10</f>
        <v>20</v>
      </c>
      <c r="F10" s="29">
        <f t="shared" si="1"/>
        <v>-1723</v>
      </c>
      <c r="G10" s="34">
        <f>+Inputs!$D$2</f>
        <v>0.3795</v>
      </c>
      <c r="H10" s="2"/>
      <c r="I10" s="27">
        <f t="shared" ref="I10:I41" si="7">+I9+H10</f>
        <v>1743</v>
      </c>
      <c r="J10" s="27"/>
      <c r="K10" s="27">
        <f t="shared" si="2"/>
        <v>10</v>
      </c>
      <c r="L10" s="27">
        <f t="shared" ref="L10:L41" si="8">+L9+K10</f>
        <v>20</v>
      </c>
      <c r="M10" s="27">
        <f t="shared" si="3"/>
        <v>3.7949999999999999</v>
      </c>
      <c r="N10" s="27">
        <f t="shared" si="4"/>
        <v>3.7949999999999999</v>
      </c>
      <c r="O10" s="27">
        <f t="shared" ref="O10:O41" si="9">+O9+N10</f>
        <v>-653.87850000000014</v>
      </c>
      <c r="P10" s="27">
        <f t="shared" ref="P10:P41" si="10">P9-N10</f>
        <v>653.87850000000014</v>
      </c>
      <c r="Q10" s="38">
        <f>VLOOKUP(Q8,A36:P222,15)</f>
        <v>-190.88050000000231</v>
      </c>
      <c r="R10" s="38">
        <f>VLOOKUP(R8,A36:P222,15)</f>
        <v>-154.44754000000233</v>
      </c>
      <c r="S10" s="38">
        <f>+R10-Q10</f>
        <v>36.43295999999998</v>
      </c>
      <c r="T10" s="36" t="s">
        <v>69</v>
      </c>
    </row>
    <row r="11" spans="1:31">
      <c r="A11" s="31">
        <v>36465</v>
      </c>
      <c r="B11" s="5"/>
      <c r="C11" s="6">
        <v>3</v>
      </c>
      <c r="D11" s="29">
        <f t="shared" si="0"/>
        <v>10</v>
      </c>
      <c r="E11" s="29">
        <f t="shared" si="6"/>
        <v>30</v>
      </c>
      <c r="F11" s="29">
        <f t="shared" si="1"/>
        <v>-1713</v>
      </c>
      <c r="G11" s="34">
        <f>+Inputs!$D$2</f>
        <v>0.3795</v>
      </c>
      <c r="H11" s="2"/>
      <c r="I11" s="27">
        <f t="shared" si="7"/>
        <v>1743</v>
      </c>
      <c r="J11" s="27"/>
      <c r="K11" s="27">
        <f t="shared" si="2"/>
        <v>10</v>
      </c>
      <c r="L11" s="27">
        <f t="shared" si="8"/>
        <v>30</v>
      </c>
      <c r="M11" s="27">
        <f t="shared" si="3"/>
        <v>3.7949999999999999</v>
      </c>
      <c r="N11" s="27">
        <f t="shared" si="4"/>
        <v>3.7949999999999999</v>
      </c>
      <c r="O11" s="27">
        <f t="shared" si="9"/>
        <v>-650.08350000000019</v>
      </c>
      <c r="P11" s="27">
        <f t="shared" si="10"/>
        <v>650.08350000000019</v>
      </c>
      <c r="Q11" s="38">
        <f>+VLOOKUP(Q8,A36:P222,16)</f>
        <v>190.88050000000231</v>
      </c>
      <c r="R11" s="38">
        <f>+VLOOKUP(R8,A36:P222,16)</f>
        <v>154.44754000000233</v>
      </c>
      <c r="S11" s="38">
        <f>(+Q11+R11)/2</f>
        <v>172.66402000000232</v>
      </c>
      <c r="T11" s="36" t="s">
        <v>113</v>
      </c>
      <c r="U11" s="145">
        <f>IF(TYPE(VLOOKUP(U8,$A$9:$P$188,16,FALSE))=16,0,VLOOKUP(U8,$A$9:$P$188,16,FALSE))</f>
        <v>187.84442000000232</v>
      </c>
      <c r="V11" s="145">
        <f t="shared" ref="V11:AE11" si="11">IF(TYPE(VLOOKUP(V8,$A$9:$P$188,16,FALSE))=16,0,VLOOKUP(V8,$A$9:$P$188,16,FALSE))</f>
        <v>184.80834000000232</v>
      </c>
      <c r="W11" s="145">
        <f t="shared" si="11"/>
        <v>181.77226000000232</v>
      </c>
      <c r="X11" s="145">
        <f t="shared" si="11"/>
        <v>178.73618000000232</v>
      </c>
      <c r="Y11" s="145">
        <f t="shared" si="11"/>
        <v>175.70010000000232</v>
      </c>
      <c r="Z11" s="145">
        <f t="shared" si="11"/>
        <v>172.66402000000232</v>
      </c>
      <c r="AA11" s="145">
        <f t="shared" si="11"/>
        <v>169.62794000000233</v>
      </c>
      <c r="AB11" s="145">
        <f t="shared" si="11"/>
        <v>166.59186000000233</v>
      </c>
      <c r="AC11" s="145">
        <f t="shared" si="11"/>
        <v>163.55578000000233</v>
      </c>
      <c r="AD11" s="145">
        <f t="shared" si="11"/>
        <v>160.51970000000233</v>
      </c>
      <c r="AE11" s="145">
        <f t="shared" si="11"/>
        <v>157.48362000000233</v>
      </c>
    </row>
    <row r="12" spans="1:31">
      <c r="A12" s="30">
        <v>36495</v>
      </c>
      <c r="B12" s="3"/>
      <c r="C12" s="6">
        <v>4</v>
      </c>
      <c r="D12" s="29">
        <f t="shared" si="0"/>
        <v>10</v>
      </c>
      <c r="E12" s="29">
        <f t="shared" si="6"/>
        <v>40</v>
      </c>
      <c r="F12" s="29">
        <f t="shared" si="1"/>
        <v>-1703</v>
      </c>
      <c r="G12" s="34">
        <f>+Inputs!$D$2</f>
        <v>0.3795</v>
      </c>
      <c r="H12" s="2"/>
      <c r="I12" s="27">
        <f t="shared" si="7"/>
        <v>1743</v>
      </c>
      <c r="J12" s="27"/>
      <c r="K12" s="27">
        <f t="shared" si="2"/>
        <v>10</v>
      </c>
      <c r="L12" s="27">
        <f t="shared" si="8"/>
        <v>40</v>
      </c>
      <c r="M12" s="27">
        <f t="shared" si="3"/>
        <v>3.7949999999999999</v>
      </c>
      <c r="N12" s="27">
        <f t="shared" si="4"/>
        <v>3.7949999999999999</v>
      </c>
      <c r="O12" s="27">
        <f t="shared" si="9"/>
        <v>-646.28850000000023</v>
      </c>
      <c r="P12" s="27">
        <f t="shared" si="10"/>
        <v>646.28850000000023</v>
      </c>
      <c r="Q12" s="39"/>
      <c r="R12" s="40"/>
      <c r="S12" s="40"/>
      <c r="T12" s="36"/>
    </row>
    <row r="13" spans="1:31">
      <c r="A13" s="31">
        <v>36526</v>
      </c>
      <c r="B13" s="3"/>
      <c r="C13" s="6">
        <v>5</v>
      </c>
      <c r="D13" s="29">
        <f t="shared" si="0"/>
        <v>10</v>
      </c>
      <c r="E13" s="29">
        <f t="shared" si="6"/>
        <v>50</v>
      </c>
      <c r="F13" s="29">
        <f t="shared" si="1"/>
        <v>-1693</v>
      </c>
      <c r="G13" s="34">
        <f>+Inputs!$D$2</f>
        <v>0.3795</v>
      </c>
      <c r="H13" s="2"/>
      <c r="I13" s="27">
        <f t="shared" si="7"/>
        <v>1743</v>
      </c>
      <c r="J13" s="27"/>
      <c r="K13" s="27">
        <f t="shared" si="2"/>
        <v>10</v>
      </c>
      <c r="L13" s="27">
        <f t="shared" si="8"/>
        <v>50</v>
      </c>
      <c r="M13" s="27">
        <f t="shared" si="3"/>
        <v>3.7949999999999999</v>
      </c>
      <c r="N13" s="27">
        <f t="shared" si="4"/>
        <v>3.7949999999999999</v>
      </c>
      <c r="O13" s="27">
        <f t="shared" si="9"/>
        <v>-642.49350000000027</v>
      </c>
      <c r="P13" s="27">
        <f t="shared" si="10"/>
        <v>642.49350000000027</v>
      </c>
      <c r="Q13" s="38">
        <f>VLOOKUP(Q8,A36:P222,9)</f>
        <v>1743</v>
      </c>
      <c r="R13" s="38">
        <f>VLOOKUP(R8,A36:P222,9)</f>
        <v>1743</v>
      </c>
      <c r="S13" s="38">
        <f>+R13-Q13</f>
        <v>0</v>
      </c>
      <c r="T13" s="36" t="s">
        <v>70</v>
      </c>
    </row>
    <row r="14" spans="1:31">
      <c r="A14" s="30">
        <v>36557</v>
      </c>
      <c r="B14" s="3"/>
      <c r="C14" s="6">
        <v>6</v>
      </c>
      <c r="D14" s="29">
        <f t="shared" si="0"/>
        <v>10</v>
      </c>
      <c r="E14" s="29">
        <f t="shared" si="6"/>
        <v>60</v>
      </c>
      <c r="F14" s="29">
        <f t="shared" si="1"/>
        <v>-1683</v>
      </c>
      <c r="G14" s="34">
        <f>+Inputs!$D$2</f>
        <v>0.3795</v>
      </c>
      <c r="H14" s="2"/>
      <c r="I14" s="27">
        <f t="shared" si="7"/>
        <v>1743</v>
      </c>
      <c r="J14" s="27"/>
      <c r="K14" s="27">
        <f t="shared" si="2"/>
        <v>10</v>
      </c>
      <c r="L14" s="27">
        <f t="shared" si="8"/>
        <v>60</v>
      </c>
      <c r="M14" s="27">
        <f t="shared" si="3"/>
        <v>3.7949999999999999</v>
      </c>
      <c r="N14" s="27">
        <f t="shared" si="4"/>
        <v>3.7949999999999999</v>
      </c>
      <c r="O14" s="27">
        <f t="shared" si="9"/>
        <v>-638.69850000000031</v>
      </c>
      <c r="P14" s="27">
        <f t="shared" si="10"/>
        <v>638.69850000000031</v>
      </c>
      <c r="Q14" s="38">
        <f>VLOOKUP(Q8,A36:P222,12)</f>
        <v>1240</v>
      </c>
      <c r="R14" s="38">
        <f>VLOOKUP(R8,A36:P222,12)</f>
        <v>1336</v>
      </c>
      <c r="S14" s="38">
        <f>+R14-Q14</f>
        <v>96</v>
      </c>
      <c r="T14" s="37" t="s">
        <v>93</v>
      </c>
    </row>
    <row r="15" spans="1:31">
      <c r="A15" s="31">
        <v>36586</v>
      </c>
      <c r="B15" s="3"/>
      <c r="C15" s="6">
        <v>7</v>
      </c>
      <c r="D15" s="29">
        <f t="shared" si="0"/>
        <v>10</v>
      </c>
      <c r="E15" s="29">
        <f t="shared" si="6"/>
        <v>70</v>
      </c>
      <c r="F15" s="29">
        <f t="shared" si="1"/>
        <v>-1673</v>
      </c>
      <c r="G15" s="34">
        <f>+Inputs!$D$2</f>
        <v>0.3795</v>
      </c>
      <c r="H15" s="2"/>
      <c r="I15" s="27">
        <f t="shared" si="7"/>
        <v>1743</v>
      </c>
      <c r="J15" s="27"/>
      <c r="K15" s="27">
        <f t="shared" si="2"/>
        <v>10</v>
      </c>
      <c r="L15" s="27">
        <f t="shared" si="8"/>
        <v>70</v>
      </c>
      <c r="M15" s="27">
        <f t="shared" si="3"/>
        <v>3.7949999999999999</v>
      </c>
      <c r="N15" s="27">
        <f t="shared" si="4"/>
        <v>3.7949999999999999</v>
      </c>
      <c r="O15" s="27">
        <f t="shared" si="9"/>
        <v>-634.90350000000035</v>
      </c>
      <c r="P15" s="27">
        <f t="shared" si="10"/>
        <v>634.90350000000035</v>
      </c>
    </row>
    <row r="16" spans="1:31">
      <c r="A16" s="30">
        <v>36617</v>
      </c>
      <c r="B16" s="3"/>
      <c r="C16" s="6">
        <v>8</v>
      </c>
      <c r="D16" s="29">
        <f t="shared" si="0"/>
        <v>10</v>
      </c>
      <c r="E16" s="29">
        <f t="shared" si="6"/>
        <v>80</v>
      </c>
      <c r="F16" s="29">
        <f t="shared" si="1"/>
        <v>-1663</v>
      </c>
      <c r="G16" s="34">
        <f>+Inputs!$D$2</f>
        <v>0.3795</v>
      </c>
      <c r="H16" s="2"/>
      <c r="I16" s="27">
        <f t="shared" si="7"/>
        <v>1743</v>
      </c>
      <c r="J16" s="27"/>
      <c r="K16" s="27">
        <f t="shared" si="2"/>
        <v>10</v>
      </c>
      <c r="L16" s="27">
        <f t="shared" si="8"/>
        <v>80</v>
      </c>
      <c r="M16" s="27">
        <f t="shared" si="3"/>
        <v>3.7949999999999999</v>
      </c>
      <c r="N16" s="27">
        <f t="shared" si="4"/>
        <v>3.7949999999999999</v>
      </c>
      <c r="O16" s="27">
        <f t="shared" si="9"/>
        <v>-631.10850000000039</v>
      </c>
      <c r="P16" s="27">
        <f t="shared" si="10"/>
        <v>631.10850000000039</v>
      </c>
      <c r="Q16" s="4"/>
      <c r="R16" s="4"/>
      <c r="S16" s="4"/>
    </row>
    <row r="17" spans="1:19">
      <c r="A17" s="31">
        <v>36647</v>
      </c>
      <c r="B17" s="3"/>
      <c r="C17" s="6">
        <v>9</v>
      </c>
      <c r="D17" s="29">
        <f t="shared" si="0"/>
        <v>10</v>
      </c>
      <c r="E17" s="29">
        <f t="shared" si="6"/>
        <v>90</v>
      </c>
      <c r="F17" s="29">
        <f t="shared" si="1"/>
        <v>-1653</v>
      </c>
      <c r="G17" s="34">
        <f>+Inputs!$D$2</f>
        <v>0.3795</v>
      </c>
      <c r="H17" s="2"/>
      <c r="I17" s="27">
        <f t="shared" si="7"/>
        <v>1743</v>
      </c>
      <c r="J17" s="27"/>
      <c r="K17" s="27">
        <f t="shared" si="2"/>
        <v>10</v>
      </c>
      <c r="L17" s="27">
        <f t="shared" si="8"/>
        <v>90</v>
      </c>
      <c r="M17" s="27">
        <f t="shared" si="3"/>
        <v>3.7949999999999999</v>
      </c>
      <c r="N17" s="27">
        <f t="shared" si="4"/>
        <v>3.7949999999999999</v>
      </c>
      <c r="O17" s="27">
        <f t="shared" si="9"/>
        <v>-627.31350000000043</v>
      </c>
      <c r="P17" s="27">
        <f t="shared" si="10"/>
        <v>627.31350000000043</v>
      </c>
      <c r="Q17" s="4"/>
      <c r="R17" s="4"/>
      <c r="S17" s="4"/>
    </row>
    <row r="18" spans="1:19">
      <c r="A18" s="30">
        <v>36678</v>
      </c>
      <c r="B18" s="3"/>
      <c r="C18" s="6">
        <v>10</v>
      </c>
      <c r="D18" s="29">
        <f t="shared" si="0"/>
        <v>10</v>
      </c>
      <c r="E18" s="29">
        <f t="shared" si="6"/>
        <v>100</v>
      </c>
      <c r="F18" s="29">
        <f t="shared" si="1"/>
        <v>-1643</v>
      </c>
      <c r="G18" s="34">
        <f>+Inputs!$D$2</f>
        <v>0.3795</v>
      </c>
      <c r="H18" s="2"/>
      <c r="I18" s="27">
        <f t="shared" si="7"/>
        <v>1743</v>
      </c>
      <c r="J18" s="27"/>
      <c r="K18" s="27">
        <f t="shared" si="2"/>
        <v>10</v>
      </c>
      <c r="L18" s="27">
        <f t="shared" si="8"/>
        <v>100</v>
      </c>
      <c r="M18" s="27">
        <f t="shared" si="3"/>
        <v>3.7949999999999999</v>
      </c>
      <c r="N18" s="27">
        <f t="shared" si="4"/>
        <v>3.7949999999999999</v>
      </c>
      <c r="O18" s="27">
        <f t="shared" si="9"/>
        <v>-623.51850000000047</v>
      </c>
      <c r="P18" s="27">
        <f t="shared" si="10"/>
        <v>623.51850000000047</v>
      </c>
      <c r="Q18" s="4"/>
      <c r="R18" s="4"/>
      <c r="S18" s="4"/>
    </row>
    <row r="19" spans="1:19">
      <c r="A19" s="31">
        <v>36708</v>
      </c>
      <c r="B19" s="3"/>
      <c r="C19" s="6">
        <v>11</v>
      </c>
      <c r="D19" s="29">
        <f t="shared" si="0"/>
        <v>10</v>
      </c>
      <c r="E19" s="29">
        <f t="shared" si="6"/>
        <v>110</v>
      </c>
      <c r="F19" s="29">
        <f t="shared" si="1"/>
        <v>-1633</v>
      </c>
      <c r="G19" s="34">
        <f>+Inputs!$D$2</f>
        <v>0.3795</v>
      </c>
      <c r="H19" s="2"/>
      <c r="I19" s="27">
        <f t="shared" si="7"/>
        <v>1743</v>
      </c>
      <c r="J19" s="27"/>
      <c r="K19" s="27">
        <f t="shared" si="2"/>
        <v>10</v>
      </c>
      <c r="L19" s="27">
        <f t="shared" si="8"/>
        <v>110</v>
      </c>
      <c r="M19" s="27">
        <f t="shared" si="3"/>
        <v>3.7949999999999999</v>
      </c>
      <c r="N19" s="27">
        <f t="shared" si="4"/>
        <v>3.7949999999999999</v>
      </c>
      <c r="O19" s="27">
        <f t="shared" si="9"/>
        <v>-619.72350000000051</v>
      </c>
      <c r="P19" s="27">
        <f t="shared" si="10"/>
        <v>619.72350000000051</v>
      </c>
      <c r="Q19" s="4"/>
      <c r="R19" s="4"/>
      <c r="S19" s="4"/>
    </row>
    <row r="20" spans="1:19">
      <c r="A20" s="30">
        <v>36739</v>
      </c>
      <c r="B20" s="3"/>
      <c r="C20" s="6">
        <v>12</v>
      </c>
      <c r="D20" s="29">
        <f t="shared" si="0"/>
        <v>10</v>
      </c>
      <c r="E20" s="29">
        <f t="shared" si="6"/>
        <v>120</v>
      </c>
      <c r="F20" s="29">
        <f t="shared" si="1"/>
        <v>-1623</v>
      </c>
      <c r="G20" s="34">
        <f>+Inputs!$D$2</f>
        <v>0.3795</v>
      </c>
      <c r="H20" s="2"/>
      <c r="I20" s="27">
        <f t="shared" si="7"/>
        <v>1743</v>
      </c>
      <c r="J20" s="27"/>
      <c r="K20" s="27">
        <f t="shared" si="2"/>
        <v>10</v>
      </c>
      <c r="L20" s="27">
        <f t="shared" si="8"/>
        <v>120</v>
      </c>
      <c r="M20" s="27">
        <f t="shared" si="3"/>
        <v>3.7949999999999999</v>
      </c>
      <c r="N20" s="27">
        <f t="shared" si="4"/>
        <v>3.7949999999999999</v>
      </c>
      <c r="O20" s="27">
        <f t="shared" si="9"/>
        <v>-615.92850000000055</v>
      </c>
      <c r="P20" s="27">
        <f t="shared" si="10"/>
        <v>615.92850000000055</v>
      </c>
      <c r="Q20" s="4"/>
      <c r="R20" s="4"/>
      <c r="S20" s="4"/>
    </row>
    <row r="21" spans="1:19">
      <c r="A21" s="31">
        <v>36770</v>
      </c>
      <c r="B21" s="3"/>
      <c r="C21" s="6">
        <v>13</v>
      </c>
      <c r="D21" s="29">
        <f t="shared" si="0"/>
        <v>10</v>
      </c>
      <c r="E21" s="29">
        <f t="shared" si="6"/>
        <v>130</v>
      </c>
      <c r="F21" s="29">
        <f t="shared" si="1"/>
        <v>-1613</v>
      </c>
      <c r="G21" s="34">
        <f>+Inputs!$D$2</f>
        <v>0.3795</v>
      </c>
      <c r="H21" s="2"/>
      <c r="I21" s="27">
        <f t="shared" si="7"/>
        <v>1743</v>
      </c>
      <c r="J21" s="27"/>
      <c r="K21" s="27">
        <f t="shared" si="2"/>
        <v>10</v>
      </c>
      <c r="L21" s="27">
        <f t="shared" si="8"/>
        <v>130</v>
      </c>
      <c r="M21" s="27">
        <f t="shared" si="3"/>
        <v>3.7949999999999999</v>
      </c>
      <c r="N21" s="27">
        <f t="shared" si="4"/>
        <v>3.7949999999999999</v>
      </c>
      <c r="O21" s="27">
        <f t="shared" si="9"/>
        <v>-612.13350000000059</v>
      </c>
      <c r="P21" s="27">
        <f t="shared" si="10"/>
        <v>612.13350000000059</v>
      </c>
      <c r="Q21" s="4"/>
      <c r="R21" s="4"/>
      <c r="S21" s="4"/>
    </row>
    <row r="22" spans="1:19">
      <c r="A22" s="30">
        <v>36800</v>
      </c>
      <c r="B22" s="3"/>
      <c r="C22" s="6">
        <v>14</v>
      </c>
      <c r="D22" s="29">
        <f t="shared" si="0"/>
        <v>10</v>
      </c>
      <c r="E22" s="29">
        <f t="shared" si="6"/>
        <v>140</v>
      </c>
      <c r="F22" s="29">
        <f t="shared" si="1"/>
        <v>-1603</v>
      </c>
      <c r="G22" s="34">
        <f>+Inputs!$D$2</f>
        <v>0.3795</v>
      </c>
      <c r="H22" s="2"/>
      <c r="I22" s="27">
        <f t="shared" si="7"/>
        <v>1743</v>
      </c>
      <c r="J22" s="27"/>
      <c r="K22" s="27">
        <f t="shared" si="2"/>
        <v>10</v>
      </c>
      <c r="L22" s="27">
        <f t="shared" si="8"/>
        <v>140</v>
      </c>
      <c r="M22" s="27">
        <f t="shared" si="3"/>
        <v>3.7949999999999999</v>
      </c>
      <c r="N22" s="27">
        <f t="shared" si="4"/>
        <v>3.7949999999999999</v>
      </c>
      <c r="O22" s="27">
        <f t="shared" si="9"/>
        <v>-608.33850000000064</v>
      </c>
      <c r="P22" s="27">
        <f t="shared" si="10"/>
        <v>608.33850000000064</v>
      </c>
      <c r="Q22" s="4"/>
      <c r="R22" s="4"/>
      <c r="S22" s="4"/>
    </row>
    <row r="23" spans="1:19">
      <c r="A23" s="31">
        <v>36831</v>
      </c>
      <c r="B23" s="3"/>
      <c r="C23" s="6">
        <v>15</v>
      </c>
      <c r="D23" s="29">
        <f t="shared" si="0"/>
        <v>10</v>
      </c>
      <c r="E23" s="29">
        <f t="shared" si="6"/>
        <v>150</v>
      </c>
      <c r="F23" s="29">
        <f t="shared" si="1"/>
        <v>-1593</v>
      </c>
      <c r="G23" s="34">
        <f>+Inputs!$D$2</f>
        <v>0.3795</v>
      </c>
      <c r="H23" s="2"/>
      <c r="I23" s="27">
        <f t="shared" si="7"/>
        <v>1743</v>
      </c>
      <c r="J23" s="27"/>
      <c r="K23" s="27">
        <f t="shared" si="2"/>
        <v>10</v>
      </c>
      <c r="L23" s="27">
        <f t="shared" si="8"/>
        <v>150</v>
      </c>
      <c r="M23" s="27">
        <f t="shared" si="3"/>
        <v>3.7949999999999999</v>
      </c>
      <c r="N23" s="27">
        <f t="shared" si="4"/>
        <v>3.7949999999999999</v>
      </c>
      <c r="O23" s="27">
        <f t="shared" si="9"/>
        <v>-604.54350000000068</v>
      </c>
      <c r="P23" s="27">
        <f t="shared" si="10"/>
        <v>604.54350000000068</v>
      </c>
      <c r="Q23" s="4"/>
      <c r="R23" s="4"/>
      <c r="S23" s="4"/>
    </row>
    <row r="24" spans="1:19">
      <c r="A24" s="30">
        <v>36861</v>
      </c>
      <c r="B24" s="3"/>
      <c r="C24" s="6">
        <v>16</v>
      </c>
      <c r="D24" s="29">
        <f t="shared" si="0"/>
        <v>10</v>
      </c>
      <c r="E24" s="29">
        <f t="shared" si="6"/>
        <v>160</v>
      </c>
      <c r="F24" s="29">
        <f t="shared" si="1"/>
        <v>-1583</v>
      </c>
      <c r="G24" s="34">
        <f>+Inputs!$D$2</f>
        <v>0.3795</v>
      </c>
      <c r="H24" s="2"/>
      <c r="I24" s="27">
        <f t="shared" si="7"/>
        <v>1743</v>
      </c>
      <c r="J24" s="27"/>
      <c r="K24" s="27">
        <f t="shared" si="2"/>
        <v>10</v>
      </c>
      <c r="L24" s="27">
        <f t="shared" si="8"/>
        <v>160</v>
      </c>
      <c r="M24" s="27">
        <f t="shared" si="3"/>
        <v>3.7949999999999999</v>
      </c>
      <c r="N24" s="27">
        <f t="shared" si="4"/>
        <v>3.7949999999999999</v>
      </c>
      <c r="O24" s="27">
        <f t="shared" si="9"/>
        <v>-600.74850000000072</v>
      </c>
      <c r="P24" s="27">
        <f t="shared" si="10"/>
        <v>600.74850000000072</v>
      </c>
      <c r="Q24" s="4"/>
      <c r="R24" s="4"/>
      <c r="S24" s="4"/>
    </row>
    <row r="25" spans="1:19">
      <c r="A25" s="31">
        <v>36892</v>
      </c>
      <c r="B25" s="3"/>
      <c r="C25" s="6">
        <v>17</v>
      </c>
      <c r="D25" s="29">
        <f t="shared" si="0"/>
        <v>10</v>
      </c>
      <c r="E25" s="29">
        <f t="shared" si="6"/>
        <v>170</v>
      </c>
      <c r="F25" s="29">
        <f t="shared" si="1"/>
        <v>-1573</v>
      </c>
      <c r="G25" s="34">
        <f>+Inputs!$D$2</f>
        <v>0.3795</v>
      </c>
      <c r="H25" s="2"/>
      <c r="I25" s="27">
        <f t="shared" si="7"/>
        <v>1743</v>
      </c>
      <c r="J25" s="27"/>
      <c r="K25" s="27">
        <f t="shared" si="2"/>
        <v>10</v>
      </c>
      <c r="L25" s="27">
        <f t="shared" si="8"/>
        <v>170</v>
      </c>
      <c r="M25" s="27">
        <f t="shared" si="3"/>
        <v>3.7949999999999999</v>
      </c>
      <c r="N25" s="27">
        <f t="shared" si="4"/>
        <v>3.7949999999999999</v>
      </c>
      <c r="O25" s="27">
        <f t="shared" si="9"/>
        <v>-596.95350000000076</v>
      </c>
      <c r="P25" s="27">
        <f t="shared" si="10"/>
        <v>596.95350000000076</v>
      </c>
      <c r="Q25" s="4"/>
      <c r="R25" s="4"/>
      <c r="S25" s="4"/>
    </row>
    <row r="26" spans="1:19">
      <c r="A26" s="30">
        <v>36923</v>
      </c>
      <c r="B26" s="3"/>
      <c r="C26" s="6">
        <v>18</v>
      </c>
      <c r="D26" s="29">
        <f t="shared" si="0"/>
        <v>10</v>
      </c>
      <c r="E26" s="29">
        <f t="shared" si="6"/>
        <v>180</v>
      </c>
      <c r="F26" s="29">
        <f t="shared" si="1"/>
        <v>-1563</v>
      </c>
      <c r="G26" s="34">
        <f>+Inputs!$D$2</f>
        <v>0.3795</v>
      </c>
      <c r="H26" s="2"/>
      <c r="I26" s="27">
        <f t="shared" si="7"/>
        <v>1743</v>
      </c>
      <c r="J26" s="27"/>
      <c r="K26" s="27">
        <f t="shared" si="2"/>
        <v>10</v>
      </c>
      <c r="L26" s="27">
        <f t="shared" si="8"/>
        <v>180</v>
      </c>
      <c r="M26" s="27">
        <f t="shared" si="3"/>
        <v>3.7949999999999999</v>
      </c>
      <c r="N26" s="27">
        <f t="shared" si="4"/>
        <v>3.7949999999999999</v>
      </c>
      <c r="O26" s="27">
        <f t="shared" si="9"/>
        <v>-593.1585000000008</v>
      </c>
      <c r="P26" s="27">
        <f t="shared" si="10"/>
        <v>593.1585000000008</v>
      </c>
      <c r="Q26" s="4"/>
      <c r="R26" s="4"/>
      <c r="S26" s="4"/>
    </row>
    <row r="27" spans="1:19">
      <c r="A27" s="31">
        <v>36951</v>
      </c>
      <c r="B27" s="3"/>
      <c r="C27" s="6">
        <v>19</v>
      </c>
      <c r="D27" s="29">
        <f t="shared" si="0"/>
        <v>10</v>
      </c>
      <c r="E27" s="29">
        <f t="shared" si="6"/>
        <v>190</v>
      </c>
      <c r="F27" s="29">
        <f t="shared" si="1"/>
        <v>-1553</v>
      </c>
      <c r="G27" s="34">
        <f>+Inputs!$D$2</f>
        <v>0.3795</v>
      </c>
      <c r="H27" s="2"/>
      <c r="I27" s="27">
        <f t="shared" si="7"/>
        <v>1743</v>
      </c>
      <c r="J27" s="27"/>
      <c r="K27" s="27">
        <f t="shared" si="2"/>
        <v>10</v>
      </c>
      <c r="L27" s="27">
        <f t="shared" si="8"/>
        <v>190</v>
      </c>
      <c r="M27" s="27">
        <f t="shared" si="3"/>
        <v>3.7949999999999999</v>
      </c>
      <c r="N27" s="27">
        <f t="shared" si="4"/>
        <v>3.7949999999999999</v>
      </c>
      <c r="O27" s="27">
        <f t="shared" si="9"/>
        <v>-589.36350000000084</v>
      </c>
      <c r="P27" s="27">
        <f t="shared" si="10"/>
        <v>589.36350000000084</v>
      </c>
      <c r="Q27" s="4"/>
      <c r="R27" s="4"/>
      <c r="S27" s="4"/>
    </row>
    <row r="28" spans="1:19">
      <c r="A28" s="30">
        <v>36982</v>
      </c>
      <c r="B28" s="3"/>
      <c r="C28" s="6">
        <v>20</v>
      </c>
      <c r="D28" s="29">
        <f t="shared" si="0"/>
        <v>10</v>
      </c>
      <c r="E28" s="29">
        <f t="shared" si="6"/>
        <v>200</v>
      </c>
      <c r="F28" s="29">
        <f t="shared" si="1"/>
        <v>-1543</v>
      </c>
      <c r="G28" s="34">
        <f>+Inputs!$D$2</f>
        <v>0.3795</v>
      </c>
      <c r="H28" s="2"/>
      <c r="I28" s="27">
        <f t="shared" si="7"/>
        <v>1743</v>
      </c>
      <c r="J28" s="27"/>
      <c r="K28" s="27">
        <f t="shared" si="2"/>
        <v>10</v>
      </c>
      <c r="L28" s="27">
        <f t="shared" si="8"/>
        <v>200</v>
      </c>
      <c r="M28" s="27">
        <f t="shared" si="3"/>
        <v>3.7949999999999999</v>
      </c>
      <c r="N28" s="27">
        <f t="shared" si="4"/>
        <v>3.7949999999999999</v>
      </c>
      <c r="O28" s="27">
        <f t="shared" si="9"/>
        <v>-585.56850000000088</v>
      </c>
      <c r="P28" s="27">
        <f t="shared" si="10"/>
        <v>585.56850000000088</v>
      </c>
      <c r="Q28" s="4"/>
      <c r="R28" s="4"/>
      <c r="S28" s="4"/>
    </row>
    <row r="29" spans="1:19">
      <c r="A29" s="31">
        <v>37012</v>
      </c>
      <c r="B29" s="3"/>
      <c r="C29" s="6">
        <v>21</v>
      </c>
      <c r="D29" s="29">
        <f t="shared" si="0"/>
        <v>10</v>
      </c>
      <c r="E29" s="29">
        <f t="shared" si="6"/>
        <v>210</v>
      </c>
      <c r="F29" s="29">
        <f t="shared" si="1"/>
        <v>-1533</v>
      </c>
      <c r="G29" s="34">
        <f>+Inputs!$D$2</f>
        <v>0.3795</v>
      </c>
      <c r="H29" s="2"/>
      <c r="I29" s="27">
        <f t="shared" si="7"/>
        <v>1743</v>
      </c>
      <c r="J29" s="27"/>
      <c r="K29" s="27">
        <f t="shared" si="2"/>
        <v>10</v>
      </c>
      <c r="L29" s="27">
        <f t="shared" si="8"/>
        <v>210</v>
      </c>
      <c r="M29" s="27">
        <f t="shared" si="3"/>
        <v>3.7949999999999999</v>
      </c>
      <c r="N29" s="27">
        <f t="shared" si="4"/>
        <v>3.7949999999999999</v>
      </c>
      <c r="O29" s="27">
        <f t="shared" si="9"/>
        <v>-581.77350000000092</v>
      </c>
      <c r="P29" s="27">
        <f t="shared" si="10"/>
        <v>581.77350000000092</v>
      </c>
      <c r="Q29" s="4"/>
      <c r="R29" s="4"/>
      <c r="S29" s="4"/>
    </row>
    <row r="30" spans="1:19">
      <c r="A30" s="30">
        <v>37043</v>
      </c>
      <c r="B30" s="3"/>
      <c r="C30" s="6">
        <v>22</v>
      </c>
      <c r="D30" s="29">
        <f t="shared" si="0"/>
        <v>10</v>
      </c>
      <c r="E30" s="29">
        <f t="shared" si="6"/>
        <v>220</v>
      </c>
      <c r="F30" s="29">
        <f t="shared" si="1"/>
        <v>-1523</v>
      </c>
      <c r="G30" s="34">
        <f>+Inputs!$D$2</f>
        <v>0.3795</v>
      </c>
      <c r="H30" s="2"/>
      <c r="I30" s="27">
        <f t="shared" si="7"/>
        <v>1743</v>
      </c>
      <c r="J30" s="27"/>
      <c r="K30" s="27">
        <f t="shared" si="2"/>
        <v>10</v>
      </c>
      <c r="L30" s="27">
        <f t="shared" si="8"/>
        <v>220</v>
      </c>
      <c r="M30" s="27">
        <f t="shared" si="3"/>
        <v>3.7949999999999999</v>
      </c>
      <c r="N30" s="27">
        <f t="shared" si="4"/>
        <v>3.7949999999999999</v>
      </c>
      <c r="O30" s="27">
        <f t="shared" si="9"/>
        <v>-577.97850000000096</v>
      </c>
      <c r="P30" s="27">
        <f t="shared" si="10"/>
        <v>577.97850000000096</v>
      </c>
      <c r="Q30" s="112"/>
    </row>
    <row r="31" spans="1:19">
      <c r="A31" s="31">
        <v>37073</v>
      </c>
      <c r="B31" s="3"/>
      <c r="C31" s="6">
        <v>23</v>
      </c>
      <c r="D31" s="29">
        <f t="shared" si="0"/>
        <v>10</v>
      </c>
      <c r="E31" s="29">
        <f t="shared" si="6"/>
        <v>230</v>
      </c>
      <c r="F31" s="29">
        <f t="shared" si="1"/>
        <v>-1513</v>
      </c>
      <c r="G31" s="34">
        <f>+Inputs!$D$2</f>
        <v>0.3795</v>
      </c>
      <c r="H31" s="2"/>
      <c r="I31" s="27">
        <f t="shared" si="7"/>
        <v>1743</v>
      </c>
      <c r="J31" s="27"/>
      <c r="K31" s="27">
        <f t="shared" si="2"/>
        <v>10</v>
      </c>
      <c r="L31" s="27">
        <f t="shared" si="8"/>
        <v>230</v>
      </c>
      <c r="M31" s="27">
        <f t="shared" si="3"/>
        <v>3.7949999999999999</v>
      </c>
      <c r="N31" s="27">
        <f t="shared" si="4"/>
        <v>3.7949999999999999</v>
      </c>
      <c r="O31" s="27">
        <f t="shared" si="9"/>
        <v>-574.183500000001</v>
      </c>
      <c r="P31" s="27">
        <f t="shared" si="10"/>
        <v>574.183500000001</v>
      </c>
      <c r="Q31" s="112"/>
    </row>
    <row r="32" spans="1:19">
      <c r="A32" s="30">
        <v>37104</v>
      </c>
      <c r="B32" s="3"/>
      <c r="C32" s="6">
        <v>24</v>
      </c>
      <c r="D32" s="29">
        <f t="shared" si="0"/>
        <v>10</v>
      </c>
      <c r="E32" s="29">
        <f t="shared" si="6"/>
        <v>240</v>
      </c>
      <c r="F32" s="29">
        <f t="shared" si="1"/>
        <v>-1503</v>
      </c>
      <c r="G32" s="34">
        <f>+Inputs!$D$2</f>
        <v>0.3795</v>
      </c>
      <c r="H32" s="2"/>
      <c r="I32" s="27">
        <f t="shared" si="7"/>
        <v>1743</v>
      </c>
      <c r="J32" s="27"/>
      <c r="K32" s="27">
        <f t="shared" si="2"/>
        <v>10</v>
      </c>
      <c r="L32" s="27">
        <f t="shared" si="8"/>
        <v>240</v>
      </c>
      <c r="M32" s="27">
        <f t="shared" si="3"/>
        <v>3.7949999999999999</v>
      </c>
      <c r="N32" s="27">
        <f t="shared" si="4"/>
        <v>3.7949999999999999</v>
      </c>
      <c r="O32" s="27">
        <f t="shared" si="9"/>
        <v>-570.38850000000105</v>
      </c>
      <c r="P32" s="27">
        <f t="shared" si="10"/>
        <v>570.38850000000105</v>
      </c>
      <c r="Q32" s="112"/>
    </row>
    <row r="33" spans="1:21">
      <c r="A33" s="31">
        <v>37135</v>
      </c>
      <c r="B33" s="3"/>
      <c r="C33" s="6">
        <v>25</v>
      </c>
      <c r="D33" s="29">
        <f t="shared" si="0"/>
        <v>10</v>
      </c>
      <c r="E33" s="29">
        <f t="shared" si="6"/>
        <v>250</v>
      </c>
      <c r="F33" s="29">
        <f t="shared" si="1"/>
        <v>-1493</v>
      </c>
      <c r="G33" s="34">
        <f>+Inputs!$D$2</f>
        <v>0.3795</v>
      </c>
      <c r="H33" s="2"/>
      <c r="I33" s="27">
        <f t="shared" si="7"/>
        <v>1743</v>
      </c>
      <c r="J33" s="27"/>
      <c r="K33" s="27">
        <f t="shared" si="2"/>
        <v>10</v>
      </c>
      <c r="L33" s="27">
        <f t="shared" si="8"/>
        <v>250</v>
      </c>
      <c r="M33" s="27">
        <f t="shared" si="3"/>
        <v>3.7949999999999999</v>
      </c>
      <c r="N33" s="27">
        <f t="shared" si="4"/>
        <v>3.7949999999999999</v>
      </c>
      <c r="O33" s="27">
        <f t="shared" si="9"/>
        <v>-566.59350000000109</v>
      </c>
      <c r="P33" s="27">
        <f t="shared" si="10"/>
        <v>566.59350000000109</v>
      </c>
      <c r="Q33" s="112"/>
    </row>
    <row r="34" spans="1:21">
      <c r="A34" s="30">
        <v>37165</v>
      </c>
      <c r="B34" s="3"/>
      <c r="C34" s="6">
        <v>26</v>
      </c>
      <c r="D34" s="29">
        <f t="shared" si="0"/>
        <v>10</v>
      </c>
      <c r="E34" s="29">
        <f t="shared" si="6"/>
        <v>260</v>
      </c>
      <c r="F34" s="29">
        <f t="shared" si="1"/>
        <v>-1483</v>
      </c>
      <c r="G34" s="34">
        <f>+Inputs!$D$2</f>
        <v>0.3795</v>
      </c>
      <c r="H34" s="2"/>
      <c r="I34" s="27">
        <f t="shared" si="7"/>
        <v>1743</v>
      </c>
      <c r="J34" s="27"/>
      <c r="K34" s="27">
        <f t="shared" si="2"/>
        <v>10</v>
      </c>
      <c r="L34" s="27">
        <f t="shared" si="8"/>
        <v>260</v>
      </c>
      <c r="M34" s="27">
        <f t="shared" si="3"/>
        <v>3.7949999999999999</v>
      </c>
      <c r="N34" s="27">
        <f t="shared" si="4"/>
        <v>3.7949999999999999</v>
      </c>
      <c r="O34" s="27">
        <f t="shared" si="9"/>
        <v>-562.79850000000113</v>
      </c>
      <c r="P34" s="27">
        <f t="shared" si="10"/>
        <v>562.79850000000113</v>
      </c>
      <c r="Q34" s="112"/>
    </row>
    <row r="35" spans="1:21">
      <c r="A35" s="31">
        <v>37196</v>
      </c>
      <c r="B35" s="3"/>
      <c r="C35" s="6">
        <v>27</v>
      </c>
      <c r="D35" s="29">
        <f t="shared" si="0"/>
        <v>10</v>
      </c>
      <c r="E35" s="29">
        <f t="shared" si="6"/>
        <v>270</v>
      </c>
      <c r="F35" s="29">
        <f t="shared" si="1"/>
        <v>-1473</v>
      </c>
      <c r="G35" s="34">
        <f>+Inputs!$D$2</f>
        <v>0.3795</v>
      </c>
      <c r="H35" s="2"/>
      <c r="I35" s="27">
        <f t="shared" si="7"/>
        <v>1743</v>
      </c>
      <c r="J35" s="27"/>
      <c r="K35" s="27">
        <f t="shared" si="2"/>
        <v>10</v>
      </c>
      <c r="L35" s="27">
        <f t="shared" si="8"/>
        <v>270</v>
      </c>
      <c r="M35" s="27">
        <f t="shared" si="3"/>
        <v>3.7949999999999999</v>
      </c>
      <c r="N35" s="27">
        <f t="shared" si="4"/>
        <v>3.7949999999999999</v>
      </c>
      <c r="O35" s="27">
        <f t="shared" si="9"/>
        <v>-559.00350000000117</v>
      </c>
      <c r="P35" s="27">
        <f t="shared" si="10"/>
        <v>559.00350000000117</v>
      </c>
    </row>
    <row r="36" spans="1:21">
      <c r="A36" s="30">
        <v>37226</v>
      </c>
      <c r="B36" s="3"/>
      <c r="C36" s="6">
        <v>28</v>
      </c>
      <c r="D36" s="29">
        <f t="shared" si="0"/>
        <v>10</v>
      </c>
      <c r="E36" s="29">
        <f t="shared" si="6"/>
        <v>280</v>
      </c>
      <c r="F36" s="29">
        <f t="shared" si="1"/>
        <v>-1463</v>
      </c>
      <c r="G36" s="34">
        <f>+Inputs!$D$2</f>
        <v>0.3795</v>
      </c>
      <c r="H36" s="2"/>
      <c r="I36" s="27">
        <f t="shared" si="7"/>
        <v>1743</v>
      </c>
      <c r="J36" s="27"/>
      <c r="K36" s="27">
        <f t="shared" si="2"/>
        <v>10</v>
      </c>
      <c r="L36" s="27">
        <f t="shared" si="8"/>
        <v>280</v>
      </c>
      <c r="M36" s="27">
        <f t="shared" si="3"/>
        <v>3.7949999999999999</v>
      </c>
      <c r="N36" s="27">
        <f t="shared" si="4"/>
        <v>3.7949999999999999</v>
      </c>
      <c r="O36" s="27">
        <f t="shared" si="9"/>
        <v>-555.20850000000121</v>
      </c>
      <c r="P36" s="27">
        <f t="shared" si="10"/>
        <v>555.20850000000121</v>
      </c>
    </row>
    <row r="37" spans="1:21">
      <c r="A37" s="31">
        <v>37257</v>
      </c>
      <c r="B37" s="3"/>
      <c r="C37" s="6">
        <v>29</v>
      </c>
      <c r="D37" s="29">
        <f t="shared" si="0"/>
        <v>10</v>
      </c>
      <c r="E37" s="29">
        <f t="shared" si="6"/>
        <v>290</v>
      </c>
      <c r="F37" s="29">
        <f t="shared" si="1"/>
        <v>-1453</v>
      </c>
      <c r="G37" s="34">
        <f>+Inputs!$D$2</f>
        <v>0.3795</v>
      </c>
      <c r="H37" s="2"/>
      <c r="I37" s="27">
        <f t="shared" si="7"/>
        <v>1743</v>
      </c>
      <c r="J37" s="27"/>
      <c r="K37" s="27">
        <f t="shared" si="2"/>
        <v>10</v>
      </c>
      <c r="L37" s="27">
        <f t="shared" si="8"/>
        <v>290</v>
      </c>
      <c r="M37" s="27">
        <f t="shared" si="3"/>
        <v>3.7949999999999999</v>
      </c>
      <c r="N37" s="27">
        <f t="shared" si="4"/>
        <v>3.7949999999999999</v>
      </c>
      <c r="O37" s="27">
        <f t="shared" si="9"/>
        <v>-551.41350000000125</v>
      </c>
      <c r="P37" s="27">
        <f t="shared" si="10"/>
        <v>551.41350000000125</v>
      </c>
    </row>
    <row r="38" spans="1:21">
      <c r="A38" s="30">
        <v>37288</v>
      </c>
      <c r="B38" s="3"/>
      <c r="C38" s="6">
        <v>30</v>
      </c>
      <c r="D38" s="29">
        <f t="shared" si="0"/>
        <v>10</v>
      </c>
      <c r="E38" s="29">
        <f t="shared" si="6"/>
        <v>300</v>
      </c>
      <c r="F38" s="29">
        <f t="shared" si="1"/>
        <v>-1443</v>
      </c>
      <c r="G38" s="34">
        <f>+Inputs!$D$2</f>
        <v>0.3795</v>
      </c>
      <c r="H38" s="2"/>
      <c r="I38" s="27">
        <f t="shared" si="7"/>
        <v>1743</v>
      </c>
      <c r="J38" s="27"/>
      <c r="K38" s="27">
        <f t="shared" si="2"/>
        <v>10</v>
      </c>
      <c r="L38" s="27">
        <f t="shared" si="8"/>
        <v>300</v>
      </c>
      <c r="M38" s="27">
        <f t="shared" si="3"/>
        <v>3.7949999999999999</v>
      </c>
      <c r="N38" s="27">
        <f t="shared" si="4"/>
        <v>3.7949999999999999</v>
      </c>
      <c r="O38" s="27">
        <f t="shared" si="9"/>
        <v>-547.61850000000129</v>
      </c>
      <c r="P38" s="27">
        <f t="shared" si="10"/>
        <v>547.61850000000129</v>
      </c>
    </row>
    <row r="39" spans="1:21">
      <c r="A39" s="31">
        <v>37316</v>
      </c>
      <c r="B39" s="2"/>
      <c r="C39" s="6">
        <v>31</v>
      </c>
      <c r="D39" s="29">
        <f t="shared" si="0"/>
        <v>10</v>
      </c>
      <c r="E39" s="29">
        <f t="shared" si="6"/>
        <v>310</v>
      </c>
      <c r="F39" s="29">
        <f t="shared" si="1"/>
        <v>-1433</v>
      </c>
      <c r="G39" s="34">
        <f>+Inputs!$D$2</f>
        <v>0.3795</v>
      </c>
      <c r="H39" s="2"/>
      <c r="I39" s="27">
        <f t="shared" si="7"/>
        <v>1743</v>
      </c>
      <c r="J39" s="27"/>
      <c r="K39" s="27">
        <f t="shared" si="2"/>
        <v>10</v>
      </c>
      <c r="L39" s="27">
        <f t="shared" si="8"/>
        <v>310</v>
      </c>
      <c r="M39" s="27">
        <f t="shared" si="3"/>
        <v>3.7949999999999999</v>
      </c>
      <c r="N39" s="27">
        <f t="shared" si="4"/>
        <v>3.7949999999999999</v>
      </c>
      <c r="O39" s="27">
        <f t="shared" si="9"/>
        <v>-543.82350000000133</v>
      </c>
      <c r="P39" s="27">
        <f t="shared" si="10"/>
        <v>543.82350000000133</v>
      </c>
    </row>
    <row r="40" spans="1:21">
      <c r="A40" s="30">
        <v>37347</v>
      </c>
      <c r="B40" s="2"/>
      <c r="C40" s="6">
        <v>32</v>
      </c>
      <c r="D40" s="29">
        <f t="shared" si="0"/>
        <v>10</v>
      </c>
      <c r="E40" s="29">
        <f t="shared" si="6"/>
        <v>320</v>
      </c>
      <c r="F40" s="29">
        <f t="shared" si="1"/>
        <v>-1423</v>
      </c>
      <c r="G40" s="34">
        <f>+Inputs!$D$2</f>
        <v>0.3795</v>
      </c>
      <c r="H40" s="2"/>
      <c r="I40" s="27">
        <f t="shared" si="7"/>
        <v>1743</v>
      </c>
      <c r="J40" s="2"/>
      <c r="K40" s="27">
        <f t="shared" si="2"/>
        <v>10</v>
      </c>
      <c r="L40" s="27">
        <f t="shared" si="8"/>
        <v>320</v>
      </c>
      <c r="M40" s="27">
        <f t="shared" si="3"/>
        <v>3.7949999999999999</v>
      </c>
      <c r="N40" s="27">
        <f t="shared" si="4"/>
        <v>3.7949999999999999</v>
      </c>
      <c r="O40" s="27">
        <f t="shared" si="9"/>
        <v>-540.02850000000137</v>
      </c>
      <c r="P40" s="27">
        <f t="shared" si="10"/>
        <v>540.02850000000137</v>
      </c>
    </row>
    <row r="41" spans="1:21">
      <c r="A41" s="31">
        <v>37377</v>
      </c>
      <c r="C41" s="6">
        <v>33</v>
      </c>
      <c r="D41" s="29">
        <f t="shared" ref="D41:D72" si="12">ROUND(-(+$B$9/180)*1,0)</f>
        <v>10</v>
      </c>
      <c r="E41" s="29">
        <f t="shared" si="6"/>
        <v>330</v>
      </c>
      <c r="F41" s="29">
        <f t="shared" ref="F41:F72" si="13">$B$9+E41</f>
        <v>-1413</v>
      </c>
      <c r="G41" s="34">
        <f>+Inputs!$D$2</f>
        <v>0.3795</v>
      </c>
      <c r="I41" s="27">
        <f t="shared" si="7"/>
        <v>1743</v>
      </c>
      <c r="K41" s="27">
        <f t="shared" ref="K41:K72" si="14">D41</f>
        <v>10</v>
      </c>
      <c r="L41" s="27">
        <f t="shared" si="8"/>
        <v>330</v>
      </c>
      <c r="M41" s="27">
        <f t="shared" ref="M41:M72" si="15">K41*G41</f>
        <v>3.7949999999999999</v>
      </c>
      <c r="N41" s="27">
        <f t="shared" ref="N41:N72" si="16">M41-J41</f>
        <v>3.7949999999999999</v>
      </c>
      <c r="O41" s="27">
        <f t="shared" si="9"/>
        <v>-536.23350000000141</v>
      </c>
      <c r="P41" s="27">
        <f t="shared" si="10"/>
        <v>536.23350000000141</v>
      </c>
    </row>
    <row r="42" spans="1:21">
      <c r="A42" s="30">
        <v>37408</v>
      </c>
      <c r="C42" s="6">
        <v>34</v>
      </c>
      <c r="D42" s="29">
        <f t="shared" si="12"/>
        <v>10</v>
      </c>
      <c r="E42" s="29">
        <f t="shared" ref="E42:E73" si="17">+E41+D42</f>
        <v>340</v>
      </c>
      <c r="F42" s="29">
        <f t="shared" si="13"/>
        <v>-1403</v>
      </c>
      <c r="G42" s="34">
        <f>+Inputs!$D$2</f>
        <v>0.3795</v>
      </c>
      <c r="I42" s="27">
        <f t="shared" ref="I42:I73" si="18">+I41+H42</f>
        <v>1743</v>
      </c>
      <c r="K42" s="27">
        <f t="shared" si="14"/>
        <v>10</v>
      </c>
      <c r="L42" s="27">
        <f t="shared" ref="L42:L73" si="19">+L41+K42</f>
        <v>340</v>
      </c>
      <c r="M42" s="27">
        <f t="shared" si="15"/>
        <v>3.7949999999999999</v>
      </c>
      <c r="N42" s="27">
        <f t="shared" si="16"/>
        <v>3.7949999999999999</v>
      </c>
      <c r="O42" s="27">
        <f t="shared" ref="O42:O73" si="20">+O41+N42</f>
        <v>-532.43850000000145</v>
      </c>
      <c r="P42" s="27">
        <f t="shared" ref="P42:P73" si="21">P41-N42</f>
        <v>532.43850000000145</v>
      </c>
    </row>
    <row r="43" spans="1:21">
      <c r="A43" s="31">
        <v>37438</v>
      </c>
      <c r="C43" s="6">
        <v>35</v>
      </c>
      <c r="D43" s="29">
        <f t="shared" si="12"/>
        <v>10</v>
      </c>
      <c r="E43" s="29">
        <f t="shared" si="17"/>
        <v>350</v>
      </c>
      <c r="F43" s="29">
        <f t="shared" si="13"/>
        <v>-1393</v>
      </c>
      <c r="G43" s="34">
        <f>+Inputs!$D$2</f>
        <v>0.3795</v>
      </c>
      <c r="I43" s="27">
        <f t="shared" si="18"/>
        <v>1743</v>
      </c>
      <c r="K43" s="27">
        <f t="shared" si="14"/>
        <v>10</v>
      </c>
      <c r="L43" s="27">
        <f t="shared" si="19"/>
        <v>350</v>
      </c>
      <c r="M43" s="27">
        <f t="shared" si="15"/>
        <v>3.7949999999999999</v>
      </c>
      <c r="N43" s="27">
        <f t="shared" si="16"/>
        <v>3.7949999999999999</v>
      </c>
      <c r="O43" s="27">
        <f t="shared" si="20"/>
        <v>-528.6435000000015</v>
      </c>
      <c r="P43" s="27">
        <f t="shared" si="21"/>
        <v>528.6435000000015</v>
      </c>
    </row>
    <row r="44" spans="1:21">
      <c r="A44" s="30">
        <v>37469</v>
      </c>
      <c r="C44" s="6">
        <v>36</v>
      </c>
      <c r="D44" s="29">
        <f t="shared" si="12"/>
        <v>10</v>
      </c>
      <c r="E44" s="29">
        <f t="shared" si="17"/>
        <v>360</v>
      </c>
      <c r="F44" s="29">
        <f t="shared" si="13"/>
        <v>-1383</v>
      </c>
      <c r="G44" s="34">
        <f>+Inputs!$D$2</f>
        <v>0.3795</v>
      </c>
      <c r="I44" s="27">
        <f t="shared" si="18"/>
        <v>1743</v>
      </c>
      <c r="K44" s="27">
        <f t="shared" si="14"/>
        <v>10</v>
      </c>
      <c r="L44" s="27">
        <f t="shared" si="19"/>
        <v>360</v>
      </c>
      <c r="M44" s="27">
        <f t="shared" si="15"/>
        <v>3.7949999999999999</v>
      </c>
      <c r="N44" s="27">
        <f t="shared" si="16"/>
        <v>3.7949999999999999</v>
      </c>
      <c r="O44" s="27">
        <f t="shared" si="20"/>
        <v>-524.84850000000154</v>
      </c>
      <c r="P44" s="27">
        <f t="shared" si="21"/>
        <v>524.84850000000154</v>
      </c>
      <c r="U44" s="98"/>
    </row>
    <row r="45" spans="1:21">
      <c r="A45" s="31">
        <v>37500</v>
      </c>
      <c r="C45" s="6">
        <v>37</v>
      </c>
      <c r="D45" s="29">
        <f t="shared" si="12"/>
        <v>10</v>
      </c>
      <c r="E45" s="29">
        <f t="shared" si="17"/>
        <v>370</v>
      </c>
      <c r="F45" s="29">
        <f t="shared" si="13"/>
        <v>-1373</v>
      </c>
      <c r="G45" s="34">
        <f>+Inputs!$D$2</f>
        <v>0.3795</v>
      </c>
      <c r="I45" s="27">
        <f t="shared" si="18"/>
        <v>1743</v>
      </c>
      <c r="K45" s="27">
        <f t="shared" si="14"/>
        <v>10</v>
      </c>
      <c r="L45" s="27">
        <f t="shared" si="19"/>
        <v>370</v>
      </c>
      <c r="M45" s="27">
        <f t="shared" si="15"/>
        <v>3.7949999999999999</v>
      </c>
      <c r="N45" s="27">
        <f t="shared" si="16"/>
        <v>3.7949999999999999</v>
      </c>
      <c r="O45" s="27">
        <f t="shared" si="20"/>
        <v>-521.05350000000158</v>
      </c>
      <c r="P45" s="27">
        <f t="shared" si="21"/>
        <v>521.05350000000158</v>
      </c>
      <c r="U45" s="98"/>
    </row>
    <row r="46" spans="1:21">
      <c r="A46" s="30">
        <v>37530</v>
      </c>
      <c r="C46" s="6">
        <v>38</v>
      </c>
      <c r="D46" s="29">
        <f t="shared" si="12"/>
        <v>10</v>
      </c>
      <c r="E46" s="29">
        <f t="shared" si="17"/>
        <v>380</v>
      </c>
      <c r="F46" s="29">
        <f t="shared" si="13"/>
        <v>-1363</v>
      </c>
      <c r="G46" s="34">
        <f>+Inputs!$D$2</f>
        <v>0.3795</v>
      </c>
      <c r="I46" s="27">
        <f t="shared" si="18"/>
        <v>1743</v>
      </c>
      <c r="K46" s="27">
        <f t="shared" si="14"/>
        <v>10</v>
      </c>
      <c r="L46" s="27">
        <f t="shared" si="19"/>
        <v>380</v>
      </c>
      <c r="M46" s="27">
        <f t="shared" si="15"/>
        <v>3.7949999999999999</v>
      </c>
      <c r="N46" s="27">
        <f t="shared" si="16"/>
        <v>3.7949999999999999</v>
      </c>
      <c r="O46" s="27">
        <f t="shared" si="20"/>
        <v>-517.25850000000162</v>
      </c>
      <c r="P46" s="27">
        <f t="shared" si="21"/>
        <v>517.25850000000162</v>
      </c>
      <c r="U46" s="98"/>
    </row>
    <row r="47" spans="1:21">
      <c r="A47" s="31">
        <v>37561</v>
      </c>
      <c r="C47" s="6">
        <v>39</v>
      </c>
      <c r="D47" s="29">
        <f t="shared" si="12"/>
        <v>10</v>
      </c>
      <c r="E47" s="29">
        <f t="shared" si="17"/>
        <v>390</v>
      </c>
      <c r="F47" s="29">
        <f t="shared" si="13"/>
        <v>-1353</v>
      </c>
      <c r="G47" s="34">
        <f>+Inputs!$D$2</f>
        <v>0.3795</v>
      </c>
      <c r="I47" s="27">
        <f t="shared" si="18"/>
        <v>1743</v>
      </c>
      <c r="K47" s="27">
        <f t="shared" si="14"/>
        <v>10</v>
      </c>
      <c r="L47" s="27">
        <f t="shared" si="19"/>
        <v>390</v>
      </c>
      <c r="M47" s="27">
        <f t="shared" si="15"/>
        <v>3.7949999999999999</v>
      </c>
      <c r="N47" s="27">
        <f t="shared" si="16"/>
        <v>3.7949999999999999</v>
      </c>
      <c r="O47" s="27">
        <f t="shared" si="20"/>
        <v>-513.46350000000166</v>
      </c>
      <c r="P47" s="27">
        <f t="shared" si="21"/>
        <v>513.46350000000166</v>
      </c>
      <c r="U47" s="98"/>
    </row>
    <row r="48" spans="1:21">
      <c r="A48" s="30">
        <v>37591</v>
      </c>
      <c r="C48" s="6">
        <v>40</v>
      </c>
      <c r="D48" s="29">
        <f t="shared" si="12"/>
        <v>10</v>
      </c>
      <c r="E48" s="29">
        <f t="shared" si="17"/>
        <v>400</v>
      </c>
      <c r="F48" s="29">
        <f t="shared" si="13"/>
        <v>-1343</v>
      </c>
      <c r="G48" s="34">
        <f>+Inputs!$D$2</f>
        <v>0.3795</v>
      </c>
      <c r="I48" s="27">
        <f t="shared" si="18"/>
        <v>1743</v>
      </c>
      <c r="K48" s="27">
        <f t="shared" si="14"/>
        <v>10</v>
      </c>
      <c r="L48" s="27">
        <f t="shared" si="19"/>
        <v>400</v>
      </c>
      <c r="M48" s="27">
        <f t="shared" si="15"/>
        <v>3.7949999999999999</v>
      </c>
      <c r="N48" s="27">
        <f t="shared" si="16"/>
        <v>3.7949999999999999</v>
      </c>
      <c r="O48" s="27">
        <f t="shared" si="20"/>
        <v>-509.66850000000164</v>
      </c>
      <c r="P48" s="27">
        <f t="shared" si="21"/>
        <v>509.66850000000164</v>
      </c>
      <c r="U48" s="98"/>
    </row>
    <row r="49" spans="1:21">
      <c r="A49" s="31">
        <v>37622</v>
      </c>
      <c r="C49" s="6">
        <v>41</v>
      </c>
      <c r="D49" s="29">
        <f t="shared" si="12"/>
        <v>10</v>
      </c>
      <c r="E49" s="29">
        <f t="shared" si="17"/>
        <v>410</v>
      </c>
      <c r="F49" s="29">
        <f t="shared" si="13"/>
        <v>-1333</v>
      </c>
      <c r="G49" s="34">
        <f>+Inputs!$D$2</f>
        <v>0.3795</v>
      </c>
      <c r="I49" s="27">
        <f t="shared" si="18"/>
        <v>1743</v>
      </c>
      <c r="K49" s="27">
        <f t="shared" si="14"/>
        <v>10</v>
      </c>
      <c r="L49" s="27">
        <f t="shared" si="19"/>
        <v>410</v>
      </c>
      <c r="M49" s="27">
        <f t="shared" si="15"/>
        <v>3.7949999999999999</v>
      </c>
      <c r="N49" s="27">
        <f t="shared" si="16"/>
        <v>3.7949999999999999</v>
      </c>
      <c r="O49" s="27">
        <f t="shared" si="20"/>
        <v>-505.87350000000163</v>
      </c>
      <c r="P49" s="27">
        <f t="shared" si="21"/>
        <v>505.87350000000163</v>
      </c>
      <c r="U49" s="98"/>
    </row>
    <row r="50" spans="1:21">
      <c r="A50" s="30">
        <v>37653</v>
      </c>
      <c r="C50" s="6">
        <v>42</v>
      </c>
      <c r="D50" s="29">
        <f t="shared" si="12"/>
        <v>10</v>
      </c>
      <c r="E50" s="29">
        <f t="shared" si="17"/>
        <v>420</v>
      </c>
      <c r="F50" s="29">
        <f t="shared" si="13"/>
        <v>-1323</v>
      </c>
      <c r="G50" s="34">
        <f>+Inputs!$D$2</f>
        <v>0.3795</v>
      </c>
      <c r="I50" s="27">
        <f t="shared" si="18"/>
        <v>1743</v>
      </c>
      <c r="K50" s="27">
        <f t="shared" si="14"/>
        <v>10</v>
      </c>
      <c r="L50" s="27">
        <f t="shared" si="19"/>
        <v>420</v>
      </c>
      <c r="M50" s="27">
        <f t="shared" si="15"/>
        <v>3.7949999999999999</v>
      </c>
      <c r="N50" s="27">
        <f t="shared" si="16"/>
        <v>3.7949999999999999</v>
      </c>
      <c r="O50" s="27">
        <f t="shared" si="20"/>
        <v>-502.07850000000161</v>
      </c>
      <c r="P50" s="27">
        <f t="shared" si="21"/>
        <v>502.07850000000161</v>
      </c>
      <c r="U50" s="98"/>
    </row>
    <row r="51" spans="1:21">
      <c r="A51" s="31">
        <v>37681</v>
      </c>
      <c r="C51" s="6">
        <v>43</v>
      </c>
      <c r="D51" s="29">
        <f t="shared" si="12"/>
        <v>10</v>
      </c>
      <c r="E51" s="29">
        <f t="shared" si="17"/>
        <v>430</v>
      </c>
      <c r="F51" s="29">
        <f t="shared" si="13"/>
        <v>-1313</v>
      </c>
      <c r="G51" s="34">
        <f>+Inputs!$D$2</f>
        <v>0.3795</v>
      </c>
      <c r="I51" s="27">
        <f t="shared" si="18"/>
        <v>1743</v>
      </c>
      <c r="K51" s="27">
        <f t="shared" si="14"/>
        <v>10</v>
      </c>
      <c r="L51" s="27">
        <f t="shared" si="19"/>
        <v>430</v>
      </c>
      <c r="M51" s="27">
        <f t="shared" si="15"/>
        <v>3.7949999999999999</v>
      </c>
      <c r="N51" s="27">
        <f t="shared" si="16"/>
        <v>3.7949999999999999</v>
      </c>
      <c r="O51" s="27">
        <f t="shared" si="20"/>
        <v>-498.2835000000016</v>
      </c>
      <c r="P51" s="27">
        <f t="shared" si="21"/>
        <v>498.2835000000016</v>
      </c>
      <c r="U51" s="98"/>
    </row>
    <row r="52" spans="1:21">
      <c r="A52" s="30">
        <v>37712</v>
      </c>
      <c r="C52" s="6">
        <v>44</v>
      </c>
      <c r="D52" s="29">
        <f t="shared" si="12"/>
        <v>10</v>
      </c>
      <c r="E52" s="29">
        <f t="shared" si="17"/>
        <v>440</v>
      </c>
      <c r="F52" s="29">
        <f t="shared" si="13"/>
        <v>-1303</v>
      </c>
      <c r="G52" s="34">
        <f>+Inputs!$D$2</f>
        <v>0.3795</v>
      </c>
      <c r="I52" s="27">
        <f t="shared" si="18"/>
        <v>1743</v>
      </c>
      <c r="K52" s="27">
        <f t="shared" si="14"/>
        <v>10</v>
      </c>
      <c r="L52" s="27">
        <f t="shared" si="19"/>
        <v>440</v>
      </c>
      <c r="M52" s="27">
        <f t="shared" si="15"/>
        <v>3.7949999999999999</v>
      </c>
      <c r="N52" s="27">
        <f t="shared" si="16"/>
        <v>3.7949999999999999</v>
      </c>
      <c r="O52" s="27">
        <f t="shared" si="20"/>
        <v>-494.48850000000158</v>
      </c>
      <c r="P52" s="27">
        <f t="shared" si="21"/>
        <v>494.48850000000158</v>
      </c>
      <c r="U52" s="98"/>
    </row>
    <row r="53" spans="1:21">
      <c r="A53" s="31">
        <v>37742</v>
      </c>
      <c r="C53" s="6">
        <v>45</v>
      </c>
      <c r="D53" s="29">
        <f t="shared" si="12"/>
        <v>10</v>
      </c>
      <c r="E53" s="29">
        <f t="shared" si="17"/>
        <v>450</v>
      </c>
      <c r="F53" s="29">
        <f t="shared" si="13"/>
        <v>-1293</v>
      </c>
      <c r="G53" s="34">
        <f>+Inputs!$D$3</f>
        <v>0.37951000000000001</v>
      </c>
      <c r="I53" s="27">
        <f t="shared" si="18"/>
        <v>1743</v>
      </c>
      <c r="K53" s="27">
        <f t="shared" si="14"/>
        <v>10</v>
      </c>
      <c r="L53" s="27">
        <f t="shared" si="19"/>
        <v>450</v>
      </c>
      <c r="M53" s="27">
        <f t="shared" si="15"/>
        <v>3.7951000000000001</v>
      </c>
      <c r="N53" s="27">
        <f t="shared" si="16"/>
        <v>3.7951000000000001</v>
      </c>
      <c r="O53" s="27">
        <f t="shared" si="20"/>
        <v>-490.69340000000159</v>
      </c>
      <c r="P53" s="27">
        <f t="shared" si="21"/>
        <v>490.69340000000159</v>
      </c>
      <c r="U53" s="98"/>
    </row>
    <row r="54" spans="1:21">
      <c r="A54" s="30">
        <v>37773</v>
      </c>
      <c r="C54" s="6">
        <v>46</v>
      </c>
      <c r="D54" s="29">
        <f t="shared" si="12"/>
        <v>10</v>
      </c>
      <c r="E54" s="29">
        <f t="shared" si="17"/>
        <v>460</v>
      </c>
      <c r="F54" s="29">
        <f t="shared" si="13"/>
        <v>-1283</v>
      </c>
      <c r="G54" s="34">
        <f>+Inputs!$D$3</f>
        <v>0.37951000000000001</v>
      </c>
      <c r="I54" s="27">
        <f t="shared" si="18"/>
        <v>1743</v>
      </c>
      <c r="K54" s="27">
        <f t="shared" si="14"/>
        <v>10</v>
      </c>
      <c r="L54" s="27">
        <f t="shared" si="19"/>
        <v>460</v>
      </c>
      <c r="M54" s="27">
        <f t="shared" si="15"/>
        <v>3.7951000000000001</v>
      </c>
      <c r="N54" s="27">
        <f t="shared" si="16"/>
        <v>3.7951000000000001</v>
      </c>
      <c r="O54" s="27">
        <f t="shared" si="20"/>
        <v>-486.8983000000016</v>
      </c>
      <c r="P54" s="27">
        <f t="shared" si="21"/>
        <v>486.8983000000016</v>
      </c>
      <c r="U54" s="98"/>
    </row>
    <row r="55" spans="1:21">
      <c r="A55" s="31">
        <v>37803</v>
      </c>
      <c r="C55" s="6">
        <v>47</v>
      </c>
      <c r="D55" s="29">
        <f t="shared" si="12"/>
        <v>10</v>
      </c>
      <c r="E55" s="29">
        <f t="shared" si="17"/>
        <v>470</v>
      </c>
      <c r="F55" s="29">
        <f t="shared" si="13"/>
        <v>-1273</v>
      </c>
      <c r="G55" s="34">
        <f>+Inputs!$D$3</f>
        <v>0.37951000000000001</v>
      </c>
      <c r="I55" s="27">
        <f t="shared" si="18"/>
        <v>1743</v>
      </c>
      <c r="K55" s="27">
        <f t="shared" si="14"/>
        <v>10</v>
      </c>
      <c r="L55" s="27">
        <f t="shared" si="19"/>
        <v>470</v>
      </c>
      <c r="M55" s="27">
        <f t="shared" si="15"/>
        <v>3.7951000000000001</v>
      </c>
      <c r="N55" s="27">
        <f t="shared" si="16"/>
        <v>3.7951000000000001</v>
      </c>
      <c r="O55" s="27">
        <f t="shared" si="20"/>
        <v>-483.10320000000161</v>
      </c>
      <c r="P55" s="27">
        <f t="shared" si="21"/>
        <v>483.10320000000161</v>
      </c>
      <c r="U55" s="98"/>
    </row>
    <row r="56" spans="1:21">
      <c r="A56" s="30">
        <v>37834</v>
      </c>
      <c r="C56" s="6">
        <v>48</v>
      </c>
      <c r="D56" s="29">
        <f t="shared" si="12"/>
        <v>10</v>
      </c>
      <c r="E56" s="29">
        <f t="shared" si="17"/>
        <v>480</v>
      </c>
      <c r="F56" s="29">
        <f t="shared" si="13"/>
        <v>-1263</v>
      </c>
      <c r="G56" s="34">
        <f>+Inputs!$D$3</f>
        <v>0.37951000000000001</v>
      </c>
      <c r="I56" s="27">
        <f t="shared" si="18"/>
        <v>1743</v>
      </c>
      <c r="K56" s="27">
        <f t="shared" si="14"/>
        <v>10</v>
      </c>
      <c r="L56" s="27">
        <f t="shared" si="19"/>
        <v>480</v>
      </c>
      <c r="M56" s="27">
        <f t="shared" si="15"/>
        <v>3.7951000000000001</v>
      </c>
      <c r="N56" s="27">
        <f t="shared" si="16"/>
        <v>3.7951000000000001</v>
      </c>
      <c r="O56" s="27">
        <f t="shared" si="20"/>
        <v>-479.30810000000162</v>
      </c>
      <c r="P56" s="27">
        <f t="shared" si="21"/>
        <v>479.30810000000162</v>
      </c>
    </row>
    <row r="57" spans="1:21">
      <c r="A57" s="31">
        <v>37865</v>
      </c>
      <c r="C57" s="6">
        <v>49</v>
      </c>
      <c r="D57" s="29">
        <f t="shared" si="12"/>
        <v>10</v>
      </c>
      <c r="E57" s="29">
        <f t="shared" si="17"/>
        <v>490</v>
      </c>
      <c r="F57" s="29">
        <f t="shared" si="13"/>
        <v>-1253</v>
      </c>
      <c r="G57" s="34">
        <f>+Inputs!$D$3</f>
        <v>0.37951000000000001</v>
      </c>
      <c r="I57" s="27">
        <f t="shared" si="18"/>
        <v>1743</v>
      </c>
      <c r="K57" s="27">
        <f t="shared" si="14"/>
        <v>10</v>
      </c>
      <c r="L57" s="27">
        <f t="shared" si="19"/>
        <v>490</v>
      </c>
      <c r="M57" s="27">
        <f t="shared" si="15"/>
        <v>3.7951000000000001</v>
      </c>
      <c r="N57" s="27">
        <f t="shared" si="16"/>
        <v>3.7951000000000001</v>
      </c>
      <c r="O57" s="27">
        <f t="shared" si="20"/>
        <v>-475.51300000000163</v>
      </c>
      <c r="P57" s="27">
        <f t="shared" si="21"/>
        <v>475.51300000000163</v>
      </c>
    </row>
    <row r="58" spans="1:21">
      <c r="A58" s="30">
        <v>37895</v>
      </c>
      <c r="C58" s="6">
        <v>50</v>
      </c>
      <c r="D58" s="29">
        <f t="shared" si="12"/>
        <v>10</v>
      </c>
      <c r="E58" s="29">
        <f t="shared" si="17"/>
        <v>500</v>
      </c>
      <c r="F58" s="29">
        <f t="shared" si="13"/>
        <v>-1243</v>
      </c>
      <c r="G58" s="34">
        <f>+Inputs!$D$3</f>
        <v>0.37951000000000001</v>
      </c>
      <c r="I58" s="27">
        <f t="shared" si="18"/>
        <v>1743</v>
      </c>
      <c r="K58" s="27">
        <f t="shared" si="14"/>
        <v>10</v>
      </c>
      <c r="L58" s="27">
        <f t="shared" si="19"/>
        <v>500</v>
      </c>
      <c r="M58" s="27">
        <f t="shared" si="15"/>
        <v>3.7951000000000001</v>
      </c>
      <c r="N58" s="27">
        <f t="shared" si="16"/>
        <v>3.7951000000000001</v>
      </c>
      <c r="O58" s="27">
        <f t="shared" si="20"/>
        <v>-471.71790000000163</v>
      </c>
      <c r="P58" s="27">
        <f t="shared" si="21"/>
        <v>471.71790000000163</v>
      </c>
    </row>
    <row r="59" spans="1:21">
      <c r="A59" s="31">
        <v>37926</v>
      </c>
      <c r="C59" s="6">
        <v>51</v>
      </c>
      <c r="D59" s="29">
        <f t="shared" si="12"/>
        <v>10</v>
      </c>
      <c r="E59" s="29">
        <f t="shared" si="17"/>
        <v>510</v>
      </c>
      <c r="F59" s="29">
        <f t="shared" si="13"/>
        <v>-1233</v>
      </c>
      <c r="G59" s="34">
        <f>+Inputs!$D$3</f>
        <v>0.37951000000000001</v>
      </c>
      <c r="I59" s="27">
        <f t="shared" si="18"/>
        <v>1743</v>
      </c>
      <c r="K59" s="27">
        <f t="shared" si="14"/>
        <v>10</v>
      </c>
      <c r="L59" s="27">
        <f t="shared" si="19"/>
        <v>510</v>
      </c>
      <c r="M59" s="27">
        <f t="shared" si="15"/>
        <v>3.7951000000000001</v>
      </c>
      <c r="N59" s="27">
        <f t="shared" si="16"/>
        <v>3.7951000000000001</v>
      </c>
      <c r="O59" s="27">
        <f t="shared" si="20"/>
        <v>-467.92280000000164</v>
      </c>
      <c r="P59" s="27">
        <f t="shared" si="21"/>
        <v>467.92280000000164</v>
      </c>
    </row>
    <row r="60" spans="1:21">
      <c r="A60" s="30">
        <v>37956</v>
      </c>
      <c r="C60" s="6">
        <v>52</v>
      </c>
      <c r="D60" s="29">
        <f t="shared" si="12"/>
        <v>10</v>
      </c>
      <c r="E60" s="29">
        <f t="shared" si="17"/>
        <v>520</v>
      </c>
      <c r="F60" s="29">
        <f t="shared" si="13"/>
        <v>-1223</v>
      </c>
      <c r="G60" s="34">
        <f>+Inputs!$D$3</f>
        <v>0.37951000000000001</v>
      </c>
      <c r="I60" s="27">
        <f t="shared" si="18"/>
        <v>1743</v>
      </c>
      <c r="K60" s="27">
        <f t="shared" si="14"/>
        <v>10</v>
      </c>
      <c r="L60" s="27">
        <f t="shared" si="19"/>
        <v>520</v>
      </c>
      <c r="M60" s="27">
        <f t="shared" si="15"/>
        <v>3.7951000000000001</v>
      </c>
      <c r="N60" s="27">
        <f t="shared" si="16"/>
        <v>3.7951000000000001</v>
      </c>
      <c r="O60" s="27">
        <f t="shared" si="20"/>
        <v>-464.12770000000165</v>
      </c>
      <c r="P60" s="27">
        <f t="shared" si="21"/>
        <v>464.12770000000165</v>
      </c>
    </row>
    <row r="61" spans="1:21">
      <c r="A61" s="31">
        <v>37987</v>
      </c>
      <c r="C61" s="6">
        <v>53</v>
      </c>
      <c r="D61" s="29">
        <f t="shared" si="12"/>
        <v>10</v>
      </c>
      <c r="E61" s="29">
        <f t="shared" si="17"/>
        <v>530</v>
      </c>
      <c r="F61" s="29">
        <f t="shared" si="13"/>
        <v>-1213</v>
      </c>
      <c r="G61" s="34">
        <f>+Inputs!$D$3</f>
        <v>0.37951000000000001</v>
      </c>
      <c r="I61" s="27">
        <f t="shared" si="18"/>
        <v>1743</v>
      </c>
      <c r="K61" s="27">
        <f t="shared" si="14"/>
        <v>10</v>
      </c>
      <c r="L61" s="27">
        <f t="shared" si="19"/>
        <v>530</v>
      </c>
      <c r="M61" s="27">
        <f t="shared" si="15"/>
        <v>3.7951000000000001</v>
      </c>
      <c r="N61" s="27">
        <f t="shared" si="16"/>
        <v>3.7951000000000001</v>
      </c>
      <c r="O61" s="27">
        <f t="shared" si="20"/>
        <v>-460.33260000000166</v>
      </c>
      <c r="P61" s="27">
        <f t="shared" si="21"/>
        <v>460.33260000000166</v>
      </c>
    </row>
    <row r="62" spans="1:21">
      <c r="A62" s="30">
        <v>38018</v>
      </c>
      <c r="C62" s="6">
        <v>54</v>
      </c>
      <c r="D62" s="29">
        <f t="shared" si="12"/>
        <v>10</v>
      </c>
      <c r="E62" s="29">
        <f t="shared" si="17"/>
        <v>540</v>
      </c>
      <c r="F62" s="29">
        <f t="shared" si="13"/>
        <v>-1203</v>
      </c>
      <c r="G62" s="34">
        <f>+Inputs!$D$3</f>
        <v>0.37951000000000001</v>
      </c>
      <c r="I62" s="27">
        <f t="shared" si="18"/>
        <v>1743</v>
      </c>
      <c r="K62" s="27">
        <f t="shared" si="14"/>
        <v>10</v>
      </c>
      <c r="L62" s="27">
        <f t="shared" si="19"/>
        <v>540</v>
      </c>
      <c r="M62" s="27">
        <f t="shared" si="15"/>
        <v>3.7951000000000001</v>
      </c>
      <c r="N62" s="27">
        <f t="shared" si="16"/>
        <v>3.7951000000000001</v>
      </c>
      <c r="O62" s="27">
        <f t="shared" si="20"/>
        <v>-456.53750000000167</v>
      </c>
      <c r="P62" s="27">
        <f t="shared" si="21"/>
        <v>456.53750000000167</v>
      </c>
    </row>
    <row r="63" spans="1:21">
      <c r="A63" s="31">
        <v>38047</v>
      </c>
      <c r="C63" s="6">
        <v>55</v>
      </c>
      <c r="D63" s="29">
        <f t="shared" si="12"/>
        <v>10</v>
      </c>
      <c r="E63" s="29">
        <f t="shared" si="17"/>
        <v>550</v>
      </c>
      <c r="F63" s="29">
        <f t="shared" si="13"/>
        <v>-1193</v>
      </c>
      <c r="G63" s="34">
        <f>+Inputs!$D$3</f>
        <v>0.37951000000000001</v>
      </c>
      <c r="I63" s="27">
        <f t="shared" si="18"/>
        <v>1743</v>
      </c>
      <c r="K63" s="27">
        <f t="shared" si="14"/>
        <v>10</v>
      </c>
      <c r="L63" s="27">
        <f t="shared" si="19"/>
        <v>550</v>
      </c>
      <c r="M63" s="27">
        <f t="shared" si="15"/>
        <v>3.7951000000000001</v>
      </c>
      <c r="N63" s="27">
        <f t="shared" si="16"/>
        <v>3.7951000000000001</v>
      </c>
      <c r="O63" s="27">
        <f t="shared" si="20"/>
        <v>-452.74240000000168</v>
      </c>
      <c r="P63" s="27">
        <f t="shared" si="21"/>
        <v>452.74240000000168</v>
      </c>
    </row>
    <row r="64" spans="1:21">
      <c r="A64" s="30">
        <v>38078</v>
      </c>
      <c r="C64" s="6">
        <v>56</v>
      </c>
      <c r="D64" s="29">
        <f t="shared" si="12"/>
        <v>10</v>
      </c>
      <c r="E64" s="29">
        <f t="shared" si="17"/>
        <v>560</v>
      </c>
      <c r="F64" s="29">
        <f t="shared" si="13"/>
        <v>-1183</v>
      </c>
      <c r="G64" s="34">
        <f>+Inputs!$D$3</f>
        <v>0.37951000000000001</v>
      </c>
      <c r="I64" s="27">
        <f t="shared" si="18"/>
        <v>1743</v>
      </c>
      <c r="K64" s="27">
        <f t="shared" si="14"/>
        <v>10</v>
      </c>
      <c r="L64" s="27">
        <f t="shared" si="19"/>
        <v>560</v>
      </c>
      <c r="M64" s="27">
        <f t="shared" si="15"/>
        <v>3.7951000000000001</v>
      </c>
      <c r="N64" s="27">
        <f t="shared" si="16"/>
        <v>3.7951000000000001</v>
      </c>
      <c r="O64" s="27">
        <f t="shared" si="20"/>
        <v>-448.94730000000169</v>
      </c>
      <c r="P64" s="27">
        <f t="shared" si="21"/>
        <v>448.94730000000169</v>
      </c>
    </row>
    <row r="65" spans="1:16">
      <c r="A65" s="31">
        <v>38108</v>
      </c>
      <c r="C65" s="6">
        <v>57</v>
      </c>
      <c r="D65" s="29">
        <f t="shared" si="12"/>
        <v>10</v>
      </c>
      <c r="E65" s="29">
        <f t="shared" si="17"/>
        <v>570</v>
      </c>
      <c r="F65" s="29">
        <f t="shared" si="13"/>
        <v>-1173</v>
      </c>
      <c r="G65" s="34">
        <f>+Inputs!$D$3</f>
        <v>0.37951000000000001</v>
      </c>
      <c r="I65" s="27">
        <f t="shared" si="18"/>
        <v>1743</v>
      </c>
      <c r="K65" s="27">
        <f t="shared" si="14"/>
        <v>10</v>
      </c>
      <c r="L65" s="27">
        <f t="shared" si="19"/>
        <v>570</v>
      </c>
      <c r="M65" s="27">
        <f t="shared" si="15"/>
        <v>3.7951000000000001</v>
      </c>
      <c r="N65" s="27">
        <f t="shared" si="16"/>
        <v>3.7951000000000001</v>
      </c>
      <c r="O65" s="27">
        <f t="shared" si="20"/>
        <v>-445.1522000000017</v>
      </c>
      <c r="P65" s="27">
        <f t="shared" si="21"/>
        <v>445.1522000000017</v>
      </c>
    </row>
    <row r="66" spans="1:16">
      <c r="A66" s="30">
        <v>38139</v>
      </c>
      <c r="C66" s="6">
        <v>58</v>
      </c>
      <c r="D66" s="29">
        <f t="shared" si="12"/>
        <v>10</v>
      </c>
      <c r="E66" s="29">
        <f t="shared" si="17"/>
        <v>580</v>
      </c>
      <c r="F66" s="29">
        <f t="shared" si="13"/>
        <v>-1163</v>
      </c>
      <c r="G66" s="34">
        <f>+Inputs!$D$3</f>
        <v>0.37951000000000001</v>
      </c>
      <c r="I66" s="27">
        <f t="shared" si="18"/>
        <v>1743</v>
      </c>
      <c r="K66" s="27">
        <f t="shared" si="14"/>
        <v>10</v>
      </c>
      <c r="L66" s="27">
        <f t="shared" si="19"/>
        <v>580</v>
      </c>
      <c r="M66" s="27">
        <f t="shared" si="15"/>
        <v>3.7951000000000001</v>
      </c>
      <c r="N66" s="27">
        <f t="shared" si="16"/>
        <v>3.7951000000000001</v>
      </c>
      <c r="O66" s="27">
        <f t="shared" si="20"/>
        <v>-441.35710000000171</v>
      </c>
      <c r="P66" s="27">
        <f t="shared" si="21"/>
        <v>441.35710000000171</v>
      </c>
    </row>
    <row r="67" spans="1:16">
      <c r="A67" s="31">
        <v>38169</v>
      </c>
      <c r="C67" s="6">
        <v>59</v>
      </c>
      <c r="D67" s="29">
        <f t="shared" si="12"/>
        <v>10</v>
      </c>
      <c r="E67" s="29">
        <f t="shared" si="17"/>
        <v>590</v>
      </c>
      <c r="F67" s="29">
        <f t="shared" si="13"/>
        <v>-1153</v>
      </c>
      <c r="G67" s="34">
        <f>+Inputs!$D$3</f>
        <v>0.37951000000000001</v>
      </c>
      <c r="I67" s="27">
        <f t="shared" si="18"/>
        <v>1743</v>
      </c>
      <c r="K67" s="27">
        <f t="shared" si="14"/>
        <v>10</v>
      </c>
      <c r="L67" s="27">
        <f t="shared" si="19"/>
        <v>590</v>
      </c>
      <c r="M67" s="27">
        <f t="shared" si="15"/>
        <v>3.7951000000000001</v>
      </c>
      <c r="N67" s="27">
        <f t="shared" si="16"/>
        <v>3.7951000000000001</v>
      </c>
      <c r="O67" s="27">
        <f t="shared" si="20"/>
        <v>-437.56200000000172</v>
      </c>
      <c r="P67" s="27">
        <f t="shared" si="21"/>
        <v>437.56200000000172</v>
      </c>
    </row>
    <row r="68" spans="1:16">
      <c r="A68" s="30">
        <v>38200</v>
      </c>
      <c r="C68" s="6">
        <v>60</v>
      </c>
      <c r="D68" s="29">
        <f t="shared" si="12"/>
        <v>10</v>
      </c>
      <c r="E68" s="29">
        <f t="shared" si="17"/>
        <v>600</v>
      </c>
      <c r="F68" s="29">
        <f t="shared" si="13"/>
        <v>-1143</v>
      </c>
      <c r="G68" s="34">
        <f>+Inputs!$D$3</f>
        <v>0.37951000000000001</v>
      </c>
      <c r="I68" s="27">
        <f t="shared" si="18"/>
        <v>1743</v>
      </c>
      <c r="K68" s="27">
        <f t="shared" si="14"/>
        <v>10</v>
      </c>
      <c r="L68" s="27">
        <f t="shared" si="19"/>
        <v>600</v>
      </c>
      <c r="M68" s="27">
        <f t="shared" si="15"/>
        <v>3.7951000000000001</v>
      </c>
      <c r="N68" s="27">
        <f t="shared" si="16"/>
        <v>3.7951000000000001</v>
      </c>
      <c r="O68" s="27">
        <f t="shared" si="20"/>
        <v>-433.76690000000173</v>
      </c>
      <c r="P68" s="27">
        <f t="shared" si="21"/>
        <v>433.76690000000173</v>
      </c>
    </row>
    <row r="69" spans="1:16">
      <c r="A69" s="31">
        <v>38231</v>
      </c>
      <c r="C69" s="6">
        <v>61</v>
      </c>
      <c r="D69" s="29">
        <f t="shared" si="12"/>
        <v>10</v>
      </c>
      <c r="E69" s="29">
        <f t="shared" si="17"/>
        <v>610</v>
      </c>
      <c r="F69" s="29">
        <f t="shared" si="13"/>
        <v>-1133</v>
      </c>
      <c r="G69" s="34">
        <f>+Inputs!$D$3</f>
        <v>0.37951000000000001</v>
      </c>
      <c r="I69" s="27">
        <f t="shared" si="18"/>
        <v>1743</v>
      </c>
      <c r="K69" s="27">
        <f t="shared" si="14"/>
        <v>10</v>
      </c>
      <c r="L69" s="27">
        <f t="shared" si="19"/>
        <v>610</v>
      </c>
      <c r="M69" s="27">
        <f t="shared" si="15"/>
        <v>3.7951000000000001</v>
      </c>
      <c r="N69" s="27">
        <f t="shared" si="16"/>
        <v>3.7951000000000001</v>
      </c>
      <c r="O69" s="27">
        <f t="shared" si="20"/>
        <v>-429.97180000000174</v>
      </c>
      <c r="P69" s="27">
        <f t="shared" si="21"/>
        <v>429.97180000000174</v>
      </c>
    </row>
    <row r="70" spans="1:16">
      <c r="A70" s="30">
        <v>38261</v>
      </c>
      <c r="C70" s="6">
        <v>62</v>
      </c>
      <c r="D70" s="29">
        <f t="shared" si="12"/>
        <v>10</v>
      </c>
      <c r="E70" s="29">
        <f t="shared" si="17"/>
        <v>620</v>
      </c>
      <c r="F70" s="29">
        <f t="shared" si="13"/>
        <v>-1123</v>
      </c>
      <c r="G70" s="34">
        <f>+Inputs!$D$3</f>
        <v>0.37951000000000001</v>
      </c>
      <c r="I70" s="27">
        <f t="shared" si="18"/>
        <v>1743</v>
      </c>
      <c r="K70" s="27">
        <f t="shared" si="14"/>
        <v>10</v>
      </c>
      <c r="L70" s="27">
        <f t="shared" si="19"/>
        <v>620</v>
      </c>
      <c r="M70" s="27">
        <f t="shared" si="15"/>
        <v>3.7951000000000001</v>
      </c>
      <c r="N70" s="27">
        <f t="shared" si="16"/>
        <v>3.7951000000000001</v>
      </c>
      <c r="O70" s="27">
        <f t="shared" si="20"/>
        <v>-426.17670000000174</v>
      </c>
      <c r="P70" s="27">
        <f t="shared" si="21"/>
        <v>426.17670000000174</v>
      </c>
    </row>
    <row r="71" spans="1:16">
      <c r="A71" s="31">
        <v>38292</v>
      </c>
      <c r="C71" s="6">
        <v>63</v>
      </c>
      <c r="D71" s="29">
        <f t="shared" si="12"/>
        <v>10</v>
      </c>
      <c r="E71" s="29">
        <f t="shared" si="17"/>
        <v>630</v>
      </c>
      <c r="F71" s="29">
        <f t="shared" si="13"/>
        <v>-1113</v>
      </c>
      <c r="G71" s="34">
        <f>+Inputs!$D$3</f>
        <v>0.37951000000000001</v>
      </c>
      <c r="I71" s="27">
        <f t="shared" si="18"/>
        <v>1743</v>
      </c>
      <c r="K71" s="27">
        <f t="shared" si="14"/>
        <v>10</v>
      </c>
      <c r="L71" s="27">
        <f t="shared" si="19"/>
        <v>630</v>
      </c>
      <c r="M71" s="27">
        <f t="shared" si="15"/>
        <v>3.7951000000000001</v>
      </c>
      <c r="N71" s="27">
        <f t="shared" si="16"/>
        <v>3.7951000000000001</v>
      </c>
      <c r="O71" s="27">
        <f t="shared" si="20"/>
        <v>-422.38160000000175</v>
      </c>
      <c r="P71" s="27">
        <f t="shared" si="21"/>
        <v>422.38160000000175</v>
      </c>
    </row>
    <row r="72" spans="1:16">
      <c r="A72" s="30">
        <v>38322</v>
      </c>
      <c r="C72" s="6">
        <v>64</v>
      </c>
      <c r="D72" s="29">
        <f t="shared" si="12"/>
        <v>10</v>
      </c>
      <c r="E72" s="29">
        <f t="shared" si="17"/>
        <v>640</v>
      </c>
      <c r="F72" s="29">
        <f t="shared" si="13"/>
        <v>-1103</v>
      </c>
      <c r="G72" s="34">
        <f>+Inputs!$D$3</f>
        <v>0.37951000000000001</v>
      </c>
      <c r="I72" s="27">
        <f t="shared" si="18"/>
        <v>1743</v>
      </c>
      <c r="K72" s="27">
        <f t="shared" si="14"/>
        <v>10</v>
      </c>
      <c r="L72" s="27">
        <f t="shared" si="19"/>
        <v>640</v>
      </c>
      <c r="M72" s="27">
        <f t="shared" si="15"/>
        <v>3.7951000000000001</v>
      </c>
      <c r="N72" s="27">
        <f t="shared" si="16"/>
        <v>3.7951000000000001</v>
      </c>
      <c r="O72" s="27">
        <f t="shared" si="20"/>
        <v>-418.58650000000176</v>
      </c>
      <c r="P72" s="27">
        <f t="shared" si="21"/>
        <v>418.58650000000176</v>
      </c>
    </row>
    <row r="73" spans="1:16">
      <c r="A73" s="31">
        <v>38353</v>
      </c>
      <c r="C73" s="6">
        <v>65</v>
      </c>
      <c r="D73" s="29">
        <f t="shared" ref="D73:D104" si="22">ROUND(-(+$B$9/180)*1,0)</f>
        <v>10</v>
      </c>
      <c r="E73" s="29">
        <f t="shared" si="17"/>
        <v>650</v>
      </c>
      <c r="F73" s="29">
        <f t="shared" ref="F73:F104" si="23">$B$9+E73</f>
        <v>-1093</v>
      </c>
      <c r="G73" s="34">
        <f>+Inputs!$D$3</f>
        <v>0.37951000000000001</v>
      </c>
      <c r="I73" s="27">
        <f t="shared" si="18"/>
        <v>1743</v>
      </c>
      <c r="K73" s="27">
        <f t="shared" ref="K73:K104" si="24">D73</f>
        <v>10</v>
      </c>
      <c r="L73" s="27">
        <f t="shared" si="19"/>
        <v>650</v>
      </c>
      <c r="M73" s="27">
        <f t="shared" ref="M73:M104" si="25">K73*G73</f>
        <v>3.7951000000000001</v>
      </c>
      <c r="N73" s="27">
        <f t="shared" ref="N73:N104" si="26">M73-J73</f>
        <v>3.7951000000000001</v>
      </c>
      <c r="O73" s="27">
        <f t="shared" si="20"/>
        <v>-414.79140000000177</v>
      </c>
      <c r="P73" s="27">
        <f t="shared" si="21"/>
        <v>414.79140000000177</v>
      </c>
    </row>
    <row r="74" spans="1:16">
      <c r="A74" s="30">
        <v>38384</v>
      </c>
      <c r="C74" s="6">
        <v>66</v>
      </c>
      <c r="D74" s="29">
        <f t="shared" si="22"/>
        <v>10</v>
      </c>
      <c r="E74" s="29">
        <f t="shared" ref="E74:E105" si="27">+E73+D74</f>
        <v>660</v>
      </c>
      <c r="F74" s="29">
        <f t="shared" si="23"/>
        <v>-1083</v>
      </c>
      <c r="G74" s="34">
        <f>+Inputs!$D$3</f>
        <v>0.37951000000000001</v>
      </c>
      <c r="I74" s="27">
        <f t="shared" ref="I74:I105" si="28">+I73+H74</f>
        <v>1743</v>
      </c>
      <c r="K74" s="27">
        <f t="shared" si="24"/>
        <v>10</v>
      </c>
      <c r="L74" s="27">
        <f t="shared" ref="L74:L105" si="29">+L73+K74</f>
        <v>660</v>
      </c>
      <c r="M74" s="27">
        <f t="shared" si="25"/>
        <v>3.7951000000000001</v>
      </c>
      <c r="N74" s="27">
        <f t="shared" si="26"/>
        <v>3.7951000000000001</v>
      </c>
      <c r="O74" s="27">
        <f t="shared" ref="O74:O105" si="30">+O73+N74</f>
        <v>-410.99630000000178</v>
      </c>
      <c r="P74" s="27">
        <f t="shared" ref="P74:P105" si="31">P73-N74</f>
        <v>410.99630000000178</v>
      </c>
    </row>
    <row r="75" spans="1:16">
      <c r="A75" s="31">
        <v>38412</v>
      </c>
      <c r="C75" s="6">
        <v>67</v>
      </c>
      <c r="D75" s="29">
        <f t="shared" si="22"/>
        <v>10</v>
      </c>
      <c r="E75" s="29">
        <f t="shared" si="27"/>
        <v>670</v>
      </c>
      <c r="F75" s="29">
        <f t="shared" si="23"/>
        <v>-1073</v>
      </c>
      <c r="G75" s="34">
        <f>+Inputs!$D$3</f>
        <v>0.37951000000000001</v>
      </c>
      <c r="I75" s="27">
        <f t="shared" si="28"/>
        <v>1743</v>
      </c>
      <c r="K75" s="27">
        <f t="shared" si="24"/>
        <v>10</v>
      </c>
      <c r="L75" s="27">
        <f t="shared" si="29"/>
        <v>670</v>
      </c>
      <c r="M75" s="27">
        <f t="shared" si="25"/>
        <v>3.7951000000000001</v>
      </c>
      <c r="N75" s="27">
        <f t="shared" si="26"/>
        <v>3.7951000000000001</v>
      </c>
      <c r="O75" s="27">
        <f t="shared" si="30"/>
        <v>-407.20120000000179</v>
      </c>
      <c r="P75" s="27">
        <f t="shared" si="31"/>
        <v>407.20120000000179</v>
      </c>
    </row>
    <row r="76" spans="1:16">
      <c r="A76" s="30">
        <v>38443</v>
      </c>
      <c r="C76" s="6">
        <v>68</v>
      </c>
      <c r="D76" s="29">
        <f t="shared" si="22"/>
        <v>10</v>
      </c>
      <c r="E76" s="29">
        <f t="shared" si="27"/>
        <v>680</v>
      </c>
      <c r="F76" s="29">
        <f t="shared" si="23"/>
        <v>-1063</v>
      </c>
      <c r="G76" s="34">
        <f>+Inputs!$D$3</f>
        <v>0.37951000000000001</v>
      </c>
      <c r="I76" s="27">
        <f t="shared" si="28"/>
        <v>1743</v>
      </c>
      <c r="K76" s="27">
        <f t="shared" si="24"/>
        <v>10</v>
      </c>
      <c r="L76" s="27">
        <f t="shared" si="29"/>
        <v>680</v>
      </c>
      <c r="M76" s="27">
        <f t="shared" si="25"/>
        <v>3.7951000000000001</v>
      </c>
      <c r="N76" s="27">
        <f t="shared" si="26"/>
        <v>3.7951000000000001</v>
      </c>
      <c r="O76" s="27">
        <f t="shared" si="30"/>
        <v>-403.4061000000018</v>
      </c>
      <c r="P76" s="27">
        <f t="shared" si="31"/>
        <v>403.4061000000018</v>
      </c>
    </row>
    <row r="77" spans="1:16">
      <c r="A77" s="31">
        <v>38473</v>
      </c>
      <c r="C77" s="6">
        <v>69</v>
      </c>
      <c r="D77" s="29">
        <f t="shared" si="22"/>
        <v>10</v>
      </c>
      <c r="E77" s="29">
        <f t="shared" si="27"/>
        <v>690</v>
      </c>
      <c r="F77" s="29">
        <f t="shared" si="23"/>
        <v>-1053</v>
      </c>
      <c r="G77" s="34">
        <f>+Inputs!$D$3</f>
        <v>0.37951000000000001</v>
      </c>
      <c r="I77" s="27">
        <f t="shared" si="28"/>
        <v>1743</v>
      </c>
      <c r="K77" s="27">
        <f t="shared" si="24"/>
        <v>10</v>
      </c>
      <c r="L77" s="27">
        <f t="shared" si="29"/>
        <v>690</v>
      </c>
      <c r="M77" s="27">
        <f t="shared" si="25"/>
        <v>3.7951000000000001</v>
      </c>
      <c r="N77" s="27">
        <f t="shared" si="26"/>
        <v>3.7951000000000001</v>
      </c>
      <c r="O77" s="27">
        <f t="shared" si="30"/>
        <v>-399.61100000000181</v>
      </c>
      <c r="P77" s="27">
        <f t="shared" si="31"/>
        <v>399.61100000000181</v>
      </c>
    </row>
    <row r="78" spans="1:16">
      <c r="A78" s="30">
        <v>38504</v>
      </c>
      <c r="C78" s="6">
        <v>70</v>
      </c>
      <c r="D78" s="29">
        <f t="shared" si="22"/>
        <v>10</v>
      </c>
      <c r="E78" s="29">
        <f t="shared" si="27"/>
        <v>700</v>
      </c>
      <c r="F78" s="29">
        <f t="shared" si="23"/>
        <v>-1043</v>
      </c>
      <c r="G78" s="34">
        <f>+Inputs!$D$3</f>
        <v>0.37951000000000001</v>
      </c>
      <c r="I78" s="27">
        <f t="shared" si="28"/>
        <v>1743</v>
      </c>
      <c r="K78" s="27">
        <f t="shared" si="24"/>
        <v>10</v>
      </c>
      <c r="L78" s="27">
        <f t="shared" si="29"/>
        <v>700</v>
      </c>
      <c r="M78" s="27">
        <f t="shared" si="25"/>
        <v>3.7951000000000001</v>
      </c>
      <c r="N78" s="27">
        <f t="shared" si="26"/>
        <v>3.7951000000000001</v>
      </c>
      <c r="O78" s="27">
        <f t="shared" si="30"/>
        <v>-395.81590000000182</v>
      </c>
      <c r="P78" s="27">
        <f t="shared" si="31"/>
        <v>395.81590000000182</v>
      </c>
    </row>
    <row r="79" spans="1:16">
      <c r="A79" s="31">
        <v>38534</v>
      </c>
      <c r="C79" s="6">
        <v>71</v>
      </c>
      <c r="D79" s="29">
        <f t="shared" si="22"/>
        <v>10</v>
      </c>
      <c r="E79" s="29">
        <f t="shared" si="27"/>
        <v>710</v>
      </c>
      <c r="F79" s="29">
        <f t="shared" si="23"/>
        <v>-1033</v>
      </c>
      <c r="G79" s="34">
        <f>+Inputs!$D$3</f>
        <v>0.37951000000000001</v>
      </c>
      <c r="I79" s="27">
        <f t="shared" si="28"/>
        <v>1743</v>
      </c>
      <c r="K79" s="27">
        <f t="shared" si="24"/>
        <v>10</v>
      </c>
      <c r="L79" s="27">
        <f t="shared" si="29"/>
        <v>710</v>
      </c>
      <c r="M79" s="27">
        <f t="shared" si="25"/>
        <v>3.7951000000000001</v>
      </c>
      <c r="N79" s="27">
        <f t="shared" si="26"/>
        <v>3.7951000000000001</v>
      </c>
      <c r="O79" s="27">
        <f t="shared" si="30"/>
        <v>-392.02080000000183</v>
      </c>
      <c r="P79" s="27">
        <f t="shared" si="31"/>
        <v>392.02080000000183</v>
      </c>
    </row>
    <row r="80" spans="1:16">
      <c r="A80" s="30">
        <v>38565</v>
      </c>
      <c r="C80" s="6">
        <v>72</v>
      </c>
      <c r="D80" s="29">
        <f t="shared" si="22"/>
        <v>10</v>
      </c>
      <c r="E80" s="29">
        <f t="shared" si="27"/>
        <v>720</v>
      </c>
      <c r="F80" s="29">
        <f t="shared" si="23"/>
        <v>-1023</v>
      </c>
      <c r="G80" s="34">
        <f>+Inputs!$D$3</f>
        <v>0.37951000000000001</v>
      </c>
      <c r="I80" s="27">
        <f t="shared" si="28"/>
        <v>1743</v>
      </c>
      <c r="K80" s="27">
        <f t="shared" si="24"/>
        <v>10</v>
      </c>
      <c r="L80" s="27">
        <f t="shared" si="29"/>
        <v>720</v>
      </c>
      <c r="M80" s="27">
        <f t="shared" si="25"/>
        <v>3.7951000000000001</v>
      </c>
      <c r="N80" s="27">
        <f t="shared" si="26"/>
        <v>3.7951000000000001</v>
      </c>
      <c r="O80" s="27">
        <f t="shared" si="30"/>
        <v>-388.22570000000184</v>
      </c>
      <c r="P80" s="27">
        <f t="shared" si="31"/>
        <v>388.22570000000184</v>
      </c>
    </row>
    <row r="81" spans="1:16">
      <c r="A81" s="31">
        <v>38596</v>
      </c>
      <c r="C81" s="6">
        <v>73</v>
      </c>
      <c r="D81" s="29">
        <f t="shared" si="22"/>
        <v>10</v>
      </c>
      <c r="E81" s="29">
        <f t="shared" si="27"/>
        <v>730</v>
      </c>
      <c r="F81" s="29">
        <f t="shared" si="23"/>
        <v>-1013</v>
      </c>
      <c r="G81" s="34">
        <f>+Inputs!$D$3</f>
        <v>0.37951000000000001</v>
      </c>
      <c r="I81" s="27">
        <f t="shared" si="28"/>
        <v>1743</v>
      </c>
      <c r="K81" s="27">
        <f t="shared" si="24"/>
        <v>10</v>
      </c>
      <c r="L81" s="27">
        <f t="shared" si="29"/>
        <v>730</v>
      </c>
      <c r="M81" s="27">
        <f t="shared" si="25"/>
        <v>3.7951000000000001</v>
      </c>
      <c r="N81" s="27">
        <f t="shared" si="26"/>
        <v>3.7951000000000001</v>
      </c>
      <c r="O81" s="27">
        <f t="shared" si="30"/>
        <v>-384.43060000000185</v>
      </c>
      <c r="P81" s="27">
        <f t="shared" si="31"/>
        <v>384.43060000000185</v>
      </c>
    </row>
    <row r="82" spans="1:16">
      <c r="A82" s="30">
        <v>38626</v>
      </c>
      <c r="C82" s="6">
        <v>74</v>
      </c>
      <c r="D82" s="29">
        <f t="shared" si="22"/>
        <v>10</v>
      </c>
      <c r="E82" s="29">
        <f t="shared" si="27"/>
        <v>740</v>
      </c>
      <c r="F82" s="29">
        <f t="shared" si="23"/>
        <v>-1003</v>
      </c>
      <c r="G82" s="34">
        <f>+Inputs!$D$3</f>
        <v>0.37951000000000001</v>
      </c>
      <c r="I82" s="27">
        <f t="shared" si="28"/>
        <v>1743</v>
      </c>
      <c r="K82" s="27">
        <f t="shared" si="24"/>
        <v>10</v>
      </c>
      <c r="L82" s="27">
        <f t="shared" si="29"/>
        <v>740</v>
      </c>
      <c r="M82" s="27">
        <f t="shared" si="25"/>
        <v>3.7951000000000001</v>
      </c>
      <c r="N82" s="27">
        <f t="shared" si="26"/>
        <v>3.7951000000000001</v>
      </c>
      <c r="O82" s="27">
        <f t="shared" si="30"/>
        <v>-380.63550000000185</v>
      </c>
      <c r="P82" s="27">
        <f t="shared" si="31"/>
        <v>380.63550000000185</v>
      </c>
    </row>
    <row r="83" spans="1:16">
      <c r="A83" s="31">
        <v>38657</v>
      </c>
      <c r="C83" s="6">
        <v>75</v>
      </c>
      <c r="D83" s="29">
        <f t="shared" si="22"/>
        <v>10</v>
      </c>
      <c r="E83" s="29">
        <f t="shared" si="27"/>
        <v>750</v>
      </c>
      <c r="F83" s="29">
        <f t="shared" si="23"/>
        <v>-993</v>
      </c>
      <c r="G83" s="34">
        <f>+Inputs!$D$3</f>
        <v>0.37951000000000001</v>
      </c>
      <c r="I83" s="27">
        <f t="shared" si="28"/>
        <v>1743</v>
      </c>
      <c r="K83" s="27">
        <f t="shared" si="24"/>
        <v>10</v>
      </c>
      <c r="L83" s="27">
        <f t="shared" si="29"/>
        <v>750</v>
      </c>
      <c r="M83" s="27">
        <f t="shared" si="25"/>
        <v>3.7951000000000001</v>
      </c>
      <c r="N83" s="27">
        <f t="shared" si="26"/>
        <v>3.7951000000000001</v>
      </c>
      <c r="O83" s="27">
        <f t="shared" si="30"/>
        <v>-376.84040000000186</v>
      </c>
      <c r="P83" s="27">
        <f t="shared" si="31"/>
        <v>376.84040000000186</v>
      </c>
    </row>
    <row r="84" spans="1:16">
      <c r="A84" s="30">
        <v>38687</v>
      </c>
      <c r="C84" s="6">
        <v>76</v>
      </c>
      <c r="D84" s="29">
        <f t="shared" si="22"/>
        <v>10</v>
      </c>
      <c r="E84" s="29">
        <f t="shared" si="27"/>
        <v>760</v>
      </c>
      <c r="F84" s="29">
        <f t="shared" si="23"/>
        <v>-983</v>
      </c>
      <c r="G84" s="34">
        <f>+Inputs!$D$3</f>
        <v>0.37951000000000001</v>
      </c>
      <c r="I84" s="27">
        <f t="shared" si="28"/>
        <v>1743</v>
      </c>
      <c r="K84" s="27">
        <f t="shared" si="24"/>
        <v>10</v>
      </c>
      <c r="L84" s="27">
        <f t="shared" si="29"/>
        <v>760</v>
      </c>
      <c r="M84" s="27">
        <f t="shared" si="25"/>
        <v>3.7951000000000001</v>
      </c>
      <c r="N84" s="27">
        <f t="shared" si="26"/>
        <v>3.7951000000000001</v>
      </c>
      <c r="O84" s="27">
        <f t="shared" si="30"/>
        <v>-373.04530000000187</v>
      </c>
      <c r="P84" s="27">
        <f t="shared" si="31"/>
        <v>373.04530000000187</v>
      </c>
    </row>
    <row r="85" spans="1:16">
      <c r="A85" s="31">
        <v>38718</v>
      </c>
      <c r="C85" s="6">
        <v>77</v>
      </c>
      <c r="D85" s="29">
        <f t="shared" si="22"/>
        <v>10</v>
      </c>
      <c r="E85" s="29">
        <f t="shared" si="27"/>
        <v>770</v>
      </c>
      <c r="F85" s="29">
        <f t="shared" si="23"/>
        <v>-973</v>
      </c>
      <c r="G85" s="34">
        <f>+Inputs!$D$3</f>
        <v>0.37951000000000001</v>
      </c>
      <c r="I85" s="27">
        <f t="shared" si="28"/>
        <v>1743</v>
      </c>
      <c r="K85" s="27">
        <f t="shared" si="24"/>
        <v>10</v>
      </c>
      <c r="L85" s="27">
        <f t="shared" si="29"/>
        <v>770</v>
      </c>
      <c r="M85" s="27">
        <f t="shared" si="25"/>
        <v>3.7951000000000001</v>
      </c>
      <c r="N85" s="27">
        <f t="shared" si="26"/>
        <v>3.7951000000000001</v>
      </c>
      <c r="O85" s="27">
        <f t="shared" si="30"/>
        <v>-369.25020000000188</v>
      </c>
      <c r="P85" s="27">
        <f t="shared" si="31"/>
        <v>369.25020000000188</v>
      </c>
    </row>
    <row r="86" spans="1:16">
      <c r="A86" s="30">
        <v>38749</v>
      </c>
      <c r="C86" s="6">
        <v>78</v>
      </c>
      <c r="D86" s="29">
        <f t="shared" si="22"/>
        <v>10</v>
      </c>
      <c r="E86" s="29">
        <f t="shared" si="27"/>
        <v>780</v>
      </c>
      <c r="F86" s="29">
        <f t="shared" si="23"/>
        <v>-963</v>
      </c>
      <c r="G86" s="34">
        <f>+Inputs!$D$3</f>
        <v>0.37951000000000001</v>
      </c>
      <c r="I86" s="27">
        <f t="shared" si="28"/>
        <v>1743</v>
      </c>
      <c r="K86" s="27">
        <f t="shared" si="24"/>
        <v>10</v>
      </c>
      <c r="L86" s="27">
        <f t="shared" si="29"/>
        <v>780</v>
      </c>
      <c r="M86" s="27">
        <f t="shared" si="25"/>
        <v>3.7951000000000001</v>
      </c>
      <c r="N86" s="27">
        <f t="shared" si="26"/>
        <v>3.7951000000000001</v>
      </c>
      <c r="O86" s="27">
        <f t="shared" si="30"/>
        <v>-365.45510000000189</v>
      </c>
      <c r="P86" s="27">
        <f t="shared" si="31"/>
        <v>365.45510000000189</v>
      </c>
    </row>
    <row r="87" spans="1:16">
      <c r="A87" s="31">
        <v>38777</v>
      </c>
      <c r="C87" s="6">
        <v>79</v>
      </c>
      <c r="D87" s="29">
        <f t="shared" si="22"/>
        <v>10</v>
      </c>
      <c r="E87" s="29">
        <f t="shared" si="27"/>
        <v>790</v>
      </c>
      <c r="F87" s="29">
        <f t="shared" si="23"/>
        <v>-953</v>
      </c>
      <c r="G87" s="34">
        <f>+Inputs!$D$3</f>
        <v>0.37951000000000001</v>
      </c>
      <c r="I87" s="27">
        <f t="shared" si="28"/>
        <v>1743</v>
      </c>
      <c r="K87" s="27">
        <f t="shared" si="24"/>
        <v>10</v>
      </c>
      <c r="L87" s="27">
        <f t="shared" si="29"/>
        <v>790</v>
      </c>
      <c r="M87" s="27">
        <f t="shared" si="25"/>
        <v>3.7951000000000001</v>
      </c>
      <c r="N87" s="27">
        <f t="shared" si="26"/>
        <v>3.7951000000000001</v>
      </c>
      <c r="O87" s="27">
        <f t="shared" si="30"/>
        <v>-361.6600000000019</v>
      </c>
      <c r="P87" s="27">
        <f t="shared" si="31"/>
        <v>361.6600000000019</v>
      </c>
    </row>
    <row r="88" spans="1:16">
      <c r="A88" s="30">
        <v>38808</v>
      </c>
      <c r="C88" s="6">
        <v>80</v>
      </c>
      <c r="D88" s="29">
        <f t="shared" si="22"/>
        <v>10</v>
      </c>
      <c r="E88" s="29">
        <f t="shared" si="27"/>
        <v>800</v>
      </c>
      <c r="F88" s="29">
        <f t="shared" si="23"/>
        <v>-943</v>
      </c>
      <c r="G88" s="34">
        <f>+Inputs!$D$3</f>
        <v>0.37951000000000001</v>
      </c>
      <c r="I88" s="27">
        <f t="shared" si="28"/>
        <v>1743</v>
      </c>
      <c r="K88" s="27">
        <f t="shared" si="24"/>
        <v>10</v>
      </c>
      <c r="L88" s="27">
        <f t="shared" si="29"/>
        <v>800</v>
      </c>
      <c r="M88" s="27">
        <f t="shared" si="25"/>
        <v>3.7951000000000001</v>
      </c>
      <c r="N88" s="27">
        <f t="shared" si="26"/>
        <v>3.7951000000000001</v>
      </c>
      <c r="O88" s="27">
        <f t="shared" si="30"/>
        <v>-357.86490000000191</v>
      </c>
      <c r="P88" s="27">
        <f t="shared" si="31"/>
        <v>357.86490000000191</v>
      </c>
    </row>
    <row r="89" spans="1:16">
      <c r="A89" s="31">
        <v>38838</v>
      </c>
      <c r="C89" s="6">
        <v>81</v>
      </c>
      <c r="D89" s="29">
        <f t="shared" si="22"/>
        <v>10</v>
      </c>
      <c r="E89" s="29">
        <f t="shared" si="27"/>
        <v>810</v>
      </c>
      <c r="F89" s="29">
        <f t="shared" si="23"/>
        <v>-933</v>
      </c>
      <c r="G89" s="34">
        <f>+Inputs!$D$3</f>
        <v>0.37951000000000001</v>
      </c>
      <c r="I89" s="27">
        <f t="shared" si="28"/>
        <v>1743</v>
      </c>
      <c r="K89" s="27">
        <f t="shared" si="24"/>
        <v>10</v>
      </c>
      <c r="L89" s="27">
        <f t="shared" si="29"/>
        <v>810</v>
      </c>
      <c r="M89" s="27">
        <f t="shared" si="25"/>
        <v>3.7951000000000001</v>
      </c>
      <c r="N89" s="27">
        <f t="shared" si="26"/>
        <v>3.7951000000000001</v>
      </c>
      <c r="O89" s="27">
        <f t="shared" si="30"/>
        <v>-354.06980000000192</v>
      </c>
      <c r="P89" s="27">
        <f t="shared" si="31"/>
        <v>354.06980000000192</v>
      </c>
    </row>
    <row r="90" spans="1:16">
      <c r="A90" s="30">
        <v>38869</v>
      </c>
      <c r="C90" s="6">
        <v>82</v>
      </c>
      <c r="D90" s="29">
        <f t="shared" si="22"/>
        <v>10</v>
      </c>
      <c r="E90" s="29">
        <f t="shared" si="27"/>
        <v>820</v>
      </c>
      <c r="F90" s="29">
        <f t="shared" si="23"/>
        <v>-923</v>
      </c>
      <c r="G90" s="34">
        <f>+Inputs!$D$3</f>
        <v>0.37951000000000001</v>
      </c>
      <c r="I90" s="27">
        <f t="shared" si="28"/>
        <v>1743</v>
      </c>
      <c r="K90" s="27">
        <f t="shared" si="24"/>
        <v>10</v>
      </c>
      <c r="L90" s="27">
        <f t="shared" si="29"/>
        <v>820</v>
      </c>
      <c r="M90" s="27">
        <f t="shared" si="25"/>
        <v>3.7951000000000001</v>
      </c>
      <c r="N90" s="27">
        <f t="shared" si="26"/>
        <v>3.7951000000000001</v>
      </c>
      <c r="O90" s="27">
        <f t="shared" si="30"/>
        <v>-350.27470000000193</v>
      </c>
      <c r="P90" s="27">
        <f t="shared" si="31"/>
        <v>350.27470000000193</v>
      </c>
    </row>
    <row r="91" spans="1:16">
      <c r="A91" s="31">
        <v>38899</v>
      </c>
      <c r="C91" s="6">
        <v>83</v>
      </c>
      <c r="D91" s="29">
        <f t="shared" si="22"/>
        <v>10</v>
      </c>
      <c r="E91" s="29">
        <f t="shared" si="27"/>
        <v>830</v>
      </c>
      <c r="F91" s="29">
        <f t="shared" si="23"/>
        <v>-913</v>
      </c>
      <c r="G91" s="34">
        <f>+Inputs!$D$3</f>
        <v>0.37951000000000001</v>
      </c>
      <c r="I91" s="27">
        <f t="shared" si="28"/>
        <v>1743</v>
      </c>
      <c r="K91" s="27">
        <f t="shared" si="24"/>
        <v>10</v>
      </c>
      <c r="L91" s="27">
        <f t="shared" si="29"/>
        <v>830</v>
      </c>
      <c r="M91" s="27">
        <f t="shared" si="25"/>
        <v>3.7951000000000001</v>
      </c>
      <c r="N91" s="27">
        <f t="shared" si="26"/>
        <v>3.7951000000000001</v>
      </c>
      <c r="O91" s="27">
        <f t="shared" si="30"/>
        <v>-346.47960000000194</v>
      </c>
      <c r="P91" s="27">
        <f t="shared" si="31"/>
        <v>346.47960000000194</v>
      </c>
    </row>
    <row r="92" spans="1:16">
      <c r="A92" s="30">
        <v>38930</v>
      </c>
      <c r="C92" s="6">
        <v>84</v>
      </c>
      <c r="D92" s="29">
        <f t="shared" si="22"/>
        <v>10</v>
      </c>
      <c r="E92" s="29">
        <f t="shared" si="27"/>
        <v>840</v>
      </c>
      <c r="F92" s="29">
        <f t="shared" si="23"/>
        <v>-903</v>
      </c>
      <c r="G92" s="34">
        <f>+Inputs!$D$3</f>
        <v>0.37951000000000001</v>
      </c>
      <c r="I92" s="27">
        <f t="shared" si="28"/>
        <v>1743</v>
      </c>
      <c r="K92" s="27">
        <f t="shared" si="24"/>
        <v>10</v>
      </c>
      <c r="L92" s="27">
        <f t="shared" si="29"/>
        <v>840</v>
      </c>
      <c r="M92" s="27">
        <f t="shared" si="25"/>
        <v>3.7951000000000001</v>
      </c>
      <c r="N92" s="27">
        <f t="shared" si="26"/>
        <v>3.7951000000000001</v>
      </c>
      <c r="O92" s="27">
        <f t="shared" si="30"/>
        <v>-342.68450000000195</v>
      </c>
      <c r="P92" s="27">
        <f t="shared" si="31"/>
        <v>342.68450000000195</v>
      </c>
    </row>
    <row r="93" spans="1:16">
      <c r="A93" s="31">
        <v>38961</v>
      </c>
      <c r="C93" s="6">
        <v>85</v>
      </c>
      <c r="D93" s="29">
        <f t="shared" si="22"/>
        <v>10</v>
      </c>
      <c r="E93" s="29">
        <f t="shared" si="27"/>
        <v>850</v>
      </c>
      <c r="F93" s="29">
        <f t="shared" si="23"/>
        <v>-893</v>
      </c>
      <c r="G93" s="34">
        <f>+Inputs!$D$3</f>
        <v>0.37951000000000001</v>
      </c>
      <c r="I93" s="27">
        <f t="shared" si="28"/>
        <v>1743</v>
      </c>
      <c r="K93" s="27">
        <f t="shared" si="24"/>
        <v>10</v>
      </c>
      <c r="L93" s="27">
        <f t="shared" si="29"/>
        <v>850</v>
      </c>
      <c r="M93" s="27">
        <f t="shared" si="25"/>
        <v>3.7951000000000001</v>
      </c>
      <c r="N93" s="27">
        <f t="shared" si="26"/>
        <v>3.7951000000000001</v>
      </c>
      <c r="O93" s="27">
        <f t="shared" si="30"/>
        <v>-338.88940000000196</v>
      </c>
      <c r="P93" s="27">
        <f t="shared" si="31"/>
        <v>338.88940000000196</v>
      </c>
    </row>
    <row r="94" spans="1:16">
      <c r="A94" s="30">
        <v>38991</v>
      </c>
      <c r="C94" s="6">
        <v>86</v>
      </c>
      <c r="D94" s="29">
        <f t="shared" si="22"/>
        <v>10</v>
      </c>
      <c r="E94" s="29">
        <f t="shared" si="27"/>
        <v>860</v>
      </c>
      <c r="F94" s="29">
        <f t="shared" si="23"/>
        <v>-883</v>
      </c>
      <c r="G94" s="34">
        <f>+Inputs!$D$3</f>
        <v>0.37951000000000001</v>
      </c>
      <c r="I94" s="27">
        <f t="shared" si="28"/>
        <v>1743</v>
      </c>
      <c r="K94" s="27">
        <f t="shared" si="24"/>
        <v>10</v>
      </c>
      <c r="L94" s="27">
        <f t="shared" si="29"/>
        <v>860</v>
      </c>
      <c r="M94" s="27">
        <f t="shared" si="25"/>
        <v>3.7951000000000001</v>
      </c>
      <c r="N94" s="27">
        <f t="shared" si="26"/>
        <v>3.7951000000000001</v>
      </c>
      <c r="O94" s="27">
        <f t="shared" si="30"/>
        <v>-335.09430000000197</v>
      </c>
      <c r="P94" s="27">
        <f t="shared" si="31"/>
        <v>335.09430000000197</v>
      </c>
    </row>
    <row r="95" spans="1:16">
      <c r="A95" s="31">
        <v>39022</v>
      </c>
      <c r="C95" s="6">
        <v>87</v>
      </c>
      <c r="D95" s="29">
        <f t="shared" si="22"/>
        <v>10</v>
      </c>
      <c r="E95" s="29">
        <f t="shared" si="27"/>
        <v>870</v>
      </c>
      <c r="F95" s="29">
        <f t="shared" si="23"/>
        <v>-873</v>
      </c>
      <c r="G95" s="34">
        <f>+Inputs!$D$3</f>
        <v>0.37951000000000001</v>
      </c>
      <c r="I95" s="27">
        <f t="shared" si="28"/>
        <v>1743</v>
      </c>
      <c r="K95" s="27">
        <f t="shared" si="24"/>
        <v>10</v>
      </c>
      <c r="L95" s="27">
        <f t="shared" si="29"/>
        <v>870</v>
      </c>
      <c r="M95" s="27">
        <f t="shared" si="25"/>
        <v>3.7951000000000001</v>
      </c>
      <c r="N95" s="27">
        <f t="shared" si="26"/>
        <v>3.7951000000000001</v>
      </c>
      <c r="O95" s="27">
        <f t="shared" si="30"/>
        <v>-331.29920000000197</v>
      </c>
      <c r="P95" s="27">
        <f t="shared" si="31"/>
        <v>331.29920000000197</v>
      </c>
    </row>
    <row r="96" spans="1:16">
      <c r="A96" s="30">
        <v>39052</v>
      </c>
      <c r="C96" s="6">
        <v>88</v>
      </c>
      <c r="D96" s="29">
        <f t="shared" si="22"/>
        <v>10</v>
      </c>
      <c r="E96" s="29">
        <f t="shared" si="27"/>
        <v>880</v>
      </c>
      <c r="F96" s="29">
        <f t="shared" si="23"/>
        <v>-863</v>
      </c>
      <c r="G96" s="34">
        <f>+Inputs!$D$3</f>
        <v>0.37951000000000001</v>
      </c>
      <c r="I96" s="27">
        <f t="shared" si="28"/>
        <v>1743</v>
      </c>
      <c r="K96" s="27">
        <f t="shared" si="24"/>
        <v>10</v>
      </c>
      <c r="L96" s="27">
        <f t="shared" si="29"/>
        <v>880</v>
      </c>
      <c r="M96" s="27">
        <f t="shared" si="25"/>
        <v>3.7951000000000001</v>
      </c>
      <c r="N96" s="27">
        <f t="shared" si="26"/>
        <v>3.7951000000000001</v>
      </c>
      <c r="O96" s="27">
        <f t="shared" si="30"/>
        <v>-327.50410000000198</v>
      </c>
      <c r="P96" s="27">
        <f t="shared" si="31"/>
        <v>327.50410000000198</v>
      </c>
    </row>
    <row r="97" spans="1:16">
      <c r="A97" s="31">
        <v>39083</v>
      </c>
      <c r="C97" s="6">
        <v>89</v>
      </c>
      <c r="D97" s="29">
        <f t="shared" si="22"/>
        <v>10</v>
      </c>
      <c r="E97" s="29">
        <f t="shared" si="27"/>
        <v>890</v>
      </c>
      <c r="F97" s="29">
        <f t="shared" si="23"/>
        <v>-853</v>
      </c>
      <c r="G97" s="34">
        <f>+Inputs!$D$3</f>
        <v>0.37951000000000001</v>
      </c>
      <c r="I97" s="27">
        <f t="shared" si="28"/>
        <v>1743</v>
      </c>
      <c r="K97" s="27">
        <f t="shared" si="24"/>
        <v>10</v>
      </c>
      <c r="L97" s="27">
        <f t="shared" si="29"/>
        <v>890</v>
      </c>
      <c r="M97" s="27">
        <f t="shared" si="25"/>
        <v>3.7951000000000001</v>
      </c>
      <c r="N97" s="27">
        <f t="shared" si="26"/>
        <v>3.7951000000000001</v>
      </c>
      <c r="O97" s="27">
        <f t="shared" si="30"/>
        <v>-323.70900000000199</v>
      </c>
      <c r="P97" s="27">
        <f t="shared" si="31"/>
        <v>323.70900000000199</v>
      </c>
    </row>
    <row r="98" spans="1:16">
      <c r="A98" s="30">
        <v>39114</v>
      </c>
      <c r="C98" s="6">
        <v>90</v>
      </c>
      <c r="D98" s="29">
        <f t="shared" si="22"/>
        <v>10</v>
      </c>
      <c r="E98" s="29">
        <f t="shared" si="27"/>
        <v>900</v>
      </c>
      <c r="F98" s="29">
        <f t="shared" si="23"/>
        <v>-843</v>
      </c>
      <c r="G98" s="34">
        <f>+Inputs!$D$3</f>
        <v>0.37951000000000001</v>
      </c>
      <c r="I98" s="27">
        <f t="shared" si="28"/>
        <v>1743</v>
      </c>
      <c r="K98" s="27">
        <f t="shared" si="24"/>
        <v>10</v>
      </c>
      <c r="L98" s="27">
        <f t="shared" si="29"/>
        <v>900</v>
      </c>
      <c r="M98" s="27">
        <f t="shared" si="25"/>
        <v>3.7951000000000001</v>
      </c>
      <c r="N98" s="27">
        <f t="shared" si="26"/>
        <v>3.7951000000000001</v>
      </c>
      <c r="O98" s="27">
        <f t="shared" si="30"/>
        <v>-319.913900000002</v>
      </c>
      <c r="P98" s="27">
        <f t="shared" si="31"/>
        <v>319.913900000002</v>
      </c>
    </row>
    <row r="99" spans="1:16">
      <c r="A99" s="31">
        <v>39142</v>
      </c>
      <c r="C99" s="6">
        <v>91</v>
      </c>
      <c r="D99" s="29">
        <f t="shared" si="22"/>
        <v>10</v>
      </c>
      <c r="E99" s="29">
        <f t="shared" si="27"/>
        <v>910</v>
      </c>
      <c r="F99" s="29">
        <f t="shared" si="23"/>
        <v>-833</v>
      </c>
      <c r="G99" s="34">
        <f>+Inputs!$D$3</f>
        <v>0.37951000000000001</v>
      </c>
      <c r="I99" s="27">
        <f t="shared" si="28"/>
        <v>1743</v>
      </c>
      <c r="K99" s="27">
        <f t="shared" si="24"/>
        <v>10</v>
      </c>
      <c r="L99" s="27">
        <f t="shared" si="29"/>
        <v>910</v>
      </c>
      <c r="M99" s="27">
        <f t="shared" si="25"/>
        <v>3.7951000000000001</v>
      </c>
      <c r="N99" s="27">
        <f t="shared" si="26"/>
        <v>3.7951000000000001</v>
      </c>
      <c r="O99" s="27">
        <f t="shared" si="30"/>
        <v>-316.11880000000201</v>
      </c>
      <c r="P99" s="27">
        <f t="shared" si="31"/>
        <v>316.11880000000201</v>
      </c>
    </row>
    <row r="100" spans="1:16">
      <c r="A100" s="30">
        <v>39173</v>
      </c>
      <c r="C100" s="6">
        <v>92</v>
      </c>
      <c r="D100" s="29">
        <f t="shared" si="22"/>
        <v>10</v>
      </c>
      <c r="E100" s="29">
        <f t="shared" si="27"/>
        <v>920</v>
      </c>
      <c r="F100" s="29">
        <f t="shared" si="23"/>
        <v>-823</v>
      </c>
      <c r="G100" s="34">
        <f>+Inputs!$D$3</f>
        <v>0.37951000000000001</v>
      </c>
      <c r="I100" s="27">
        <f t="shared" si="28"/>
        <v>1743</v>
      </c>
      <c r="K100" s="27">
        <f t="shared" si="24"/>
        <v>10</v>
      </c>
      <c r="L100" s="27">
        <f t="shared" si="29"/>
        <v>920</v>
      </c>
      <c r="M100" s="27">
        <f t="shared" si="25"/>
        <v>3.7951000000000001</v>
      </c>
      <c r="N100" s="27">
        <f t="shared" si="26"/>
        <v>3.7951000000000001</v>
      </c>
      <c r="O100" s="27">
        <f t="shared" si="30"/>
        <v>-312.32370000000202</v>
      </c>
      <c r="P100" s="27">
        <f t="shared" si="31"/>
        <v>312.32370000000202</v>
      </c>
    </row>
    <row r="101" spans="1:16">
      <c r="A101" s="31">
        <v>39203</v>
      </c>
      <c r="C101" s="6">
        <v>93</v>
      </c>
      <c r="D101" s="29">
        <f t="shared" si="22"/>
        <v>10</v>
      </c>
      <c r="E101" s="29">
        <f t="shared" si="27"/>
        <v>930</v>
      </c>
      <c r="F101" s="29">
        <f t="shared" si="23"/>
        <v>-813</v>
      </c>
      <c r="G101" s="34">
        <f>+Inputs!$D$3</f>
        <v>0.37951000000000001</v>
      </c>
      <c r="I101" s="27">
        <f t="shared" si="28"/>
        <v>1743</v>
      </c>
      <c r="K101" s="27">
        <f t="shared" si="24"/>
        <v>10</v>
      </c>
      <c r="L101" s="27">
        <f t="shared" si="29"/>
        <v>930</v>
      </c>
      <c r="M101" s="27">
        <f t="shared" si="25"/>
        <v>3.7951000000000001</v>
      </c>
      <c r="N101" s="27">
        <f t="shared" si="26"/>
        <v>3.7951000000000001</v>
      </c>
      <c r="O101" s="27">
        <f t="shared" si="30"/>
        <v>-308.52860000000203</v>
      </c>
      <c r="P101" s="27">
        <f t="shared" si="31"/>
        <v>308.52860000000203</v>
      </c>
    </row>
    <row r="102" spans="1:16">
      <c r="A102" s="30">
        <v>39234</v>
      </c>
      <c r="C102" s="6">
        <v>94</v>
      </c>
      <c r="D102" s="29">
        <f t="shared" si="22"/>
        <v>10</v>
      </c>
      <c r="E102" s="29">
        <f t="shared" si="27"/>
        <v>940</v>
      </c>
      <c r="F102" s="29">
        <f t="shared" si="23"/>
        <v>-803</v>
      </c>
      <c r="G102" s="34">
        <f>+Inputs!$D$3</f>
        <v>0.37951000000000001</v>
      </c>
      <c r="I102" s="27">
        <f t="shared" si="28"/>
        <v>1743</v>
      </c>
      <c r="K102" s="27">
        <f t="shared" si="24"/>
        <v>10</v>
      </c>
      <c r="L102" s="27">
        <f t="shared" si="29"/>
        <v>940</v>
      </c>
      <c r="M102" s="27">
        <f t="shared" si="25"/>
        <v>3.7951000000000001</v>
      </c>
      <c r="N102" s="27">
        <f t="shared" si="26"/>
        <v>3.7951000000000001</v>
      </c>
      <c r="O102" s="27">
        <f t="shared" si="30"/>
        <v>-304.73350000000204</v>
      </c>
      <c r="P102" s="27">
        <f t="shared" si="31"/>
        <v>304.73350000000204</v>
      </c>
    </row>
    <row r="103" spans="1:16">
      <c r="A103" s="31">
        <v>39264</v>
      </c>
      <c r="C103" s="6">
        <v>95</v>
      </c>
      <c r="D103" s="29">
        <f t="shared" si="22"/>
        <v>10</v>
      </c>
      <c r="E103" s="29">
        <f t="shared" si="27"/>
        <v>950</v>
      </c>
      <c r="F103" s="29">
        <f t="shared" si="23"/>
        <v>-793</v>
      </c>
      <c r="G103" s="34">
        <f>+Inputs!$D$3</f>
        <v>0.37951000000000001</v>
      </c>
      <c r="I103" s="27">
        <f t="shared" si="28"/>
        <v>1743</v>
      </c>
      <c r="K103" s="27">
        <f t="shared" si="24"/>
        <v>10</v>
      </c>
      <c r="L103" s="27">
        <f t="shared" si="29"/>
        <v>950</v>
      </c>
      <c r="M103" s="27">
        <f t="shared" si="25"/>
        <v>3.7951000000000001</v>
      </c>
      <c r="N103" s="27">
        <f t="shared" si="26"/>
        <v>3.7951000000000001</v>
      </c>
      <c r="O103" s="27">
        <f t="shared" si="30"/>
        <v>-300.93840000000205</v>
      </c>
      <c r="P103" s="27">
        <f t="shared" si="31"/>
        <v>300.93840000000205</v>
      </c>
    </row>
    <row r="104" spans="1:16">
      <c r="A104" s="30">
        <v>39295</v>
      </c>
      <c r="C104" s="6">
        <v>96</v>
      </c>
      <c r="D104" s="29">
        <f t="shared" si="22"/>
        <v>10</v>
      </c>
      <c r="E104" s="29">
        <f t="shared" si="27"/>
        <v>960</v>
      </c>
      <c r="F104" s="29">
        <f t="shared" si="23"/>
        <v>-783</v>
      </c>
      <c r="G104" s="34">
        <f>+Inputs!$D$3</f>
        <v>0.37951000000000001</v>
      </c>
      <c r="I104" s="27">
        <f t="shared" si="28"/>
        <v>1743</v>
      </c>
      <c r="K104" s="27">
        <f t="shared" si="24"/>
        <v>10</v>
      </c>
      <c r="L104" s="27">
        <f t="shared" si="29"/>
        <v>960</v>
      </c>
      <c r="M104" s="27">
        <f t="shared" si="25"/>
        <v>3.7951000000000001</v>
      </c>
      <c r="N104" s="27">
        <f t="shared" si="26"/>
        <v>3.7951000000000001</v>
      </c>
      <c r="O104" s="27">
        <f t="shared" si="30"/>
        <v>-297.14330000000206</v>
      </c>
      <c r="P104" s="27">
        <f t="shared" si="31"/>
        <v>297.14330000000206</v>
      </c>
    </row>
    <row r="105" spans="1:16">
      <c r="A105" s="31">
        <v>39326</v>
      </c>
      <c r="C105" s="6">
        <v>97</v>
      </c>
      <c r="D105" s="29">
        <f t="shared" ref="D105:D132" si="32">ROUND(-(+$B$9/180)*1,0)</f>
        <v>10</v>
      </c>
      <c r="E105" s="29">
        <f t="shared" si="27"/>
        <v>970</v>
      </c>
      <c r="F105" s="29">
        <f t="shared" ref="F105:F136" si="33">$B$9+E105</f>
        <v>-773</v>
      </c>
      <c r="G105" s="34">
        <f>+Inputs!$D$3</f>
        <v>0.37951000000000001</v>
      </c>
      <c r="I105" s="27">
        <f t="shared" si="28"/>
        <v>1743</v>
      </c>
      <c r="K105" s="27">
        <f t="shared" ref="K105:K136" si="34">D105</f>
        <v>10</v>
      </c>
      <c r="L105" s="27">
        <f t="shared" si="29"/>
        <v>970</v>
      </c>
      <c r="M105" s="27">
        <f t="shared" ref="M105:M136" si="35">K105*G105</f>
        <v>3.7951000000000001</v>
      </c>
      <c r="N105" s="27">
        <f t="shared" ref="N105:N136" si="36">M105-J105</f>
        <v>3.7951000000000001</v>
      </c>
      <c r="O105" s="27">
        <f t="shared" si="30"/>
        <v>-293.34820000000207</v>
      </c>
      <c r="P105" s="27">
        <f t="shared" si="31"/>
        <v>293.34820000000207</v>
      </c>
    </row>
    <row r="106" spans="1:16">
      <c r="A106" s="30">
        <v>39356</v>
      </c>
      <c r="C106" s="6">
        <v>98</v>
      </c>
      <c r="D106" s="29">
        <f t="shared" si="32"/>
        <v>10</v>
      </c>
      <c r="E106" s="29">
        <f t="shared" ref="E106:E137" si="37">+E105+D106</f>
        <v>980</v>
      </c>
      <c r="F106" s="29">
        <f t="shared" si="33"/>
        <v>-763</v>
      </c>
      <c r="G106" s="34">
        <f>+Inputs!$D$3</f>
        <v>0.37951000000000001</v>
      </c>
      <c r="I106" s="27">
        <f t="shared" ref="I106:I137" si="38">+I105+H106</f>
        <v>1743</v>
      </c>
      <c r="K106" s="27">
        <f t="shared" si="34"/>
        <v>10</v>
      </c>
      <c r="L106" s="27">
        <f t="shared" ref="L106:L137" si="39">+L105+K106</f>
        <v>980</v>
      </c>
      <c r="M106" s="27">
        <f t="shared" si="35"/>
        <v>3.7951000000000001</v>
      </c>
      <c r="N106" s="27">
        <f t="shared" si="36"/>
        <v>3.7951000000000001</v>
      </c>
      <c r="O106" s="27">
        <f t="shared" ref="O106:O137" si="40">+O105+N106</f>
        <v>-289.55310000000208</v>
      </c>
      <c r="P106" s="27">
        <f t="shared" ref="P106:P137" si="41">P105-N106</f>
        <v>289.55310000000208</v>
      </c>
    </row>
    <row r="107" spans="1:16">
      <c r="A107" s="31">
        <v>39387</v>
      </c>
      <c r="C107" s="6">
        <v>99</v>
      </c>
      <c r="D107" s="29">
        <f t="shared" si="32"/>
        <v>10</v>
      </c>
      <c r="E107" s="29">
        <f t="shared" si="37"/>
        <v>990</v>
      </c>
      <c r="F107" s="29">
        <f t="shared" si="33"/>
        <v>-753</v>
      </c>
      <c r="G107" s="34">
        <f>+Inputs!$D$3</f>
        <v>0.37951000000000001</v>
      </c>
      <c r="I107" s="27">
        <f t="shared" si="38"/>
        <v>1743</v>
      </c>
      <c r="K107" s="27">
        <f t="shared" si="34"/>
        <v>10</v>
      </c>
      <c r="L107" s="27">
        <f t="shared" si="39"/>
        <v>990</v>
      </c>
      <c r="M107" s="27">
        <f t="shared" si="35"/>
        <v>3.7951000000000001</v>
      </c>
      <c r="N107" s="27">
        <f t="shared" si="36"/>
        <v>3.7951000000000001</v>
      </c>
      <c r="O107" s="27">
        <f t="shared" si="40"/>
        <v>-285.75800000000208</v>
      </c>
      <c r="P107" s="27">
        <f t="shared" si="41"/>
        <v>285.75800000000208</v>
      </c>
    </row>
    <row r="108" spans="1:16">
      <c r="A108" s="30">
        <v>39417</v>
      </c>
      <c r="C108" s="6">
        <v>100</v>
      </c>
      <c r="D108" s="29">
        <f t="shared" si="32"/>
        <v>10</v>
      </c>
      <c r="E108" s="29">
        <f t="shared" si="37"/>
        <v>1000</v>
      </c>
      <c r="F108" s="29">
        <f t="shared" si="33"/>
        <v>-743</v>
      </c>
      <c r="G108" s="34">
        <f>+Inputs!$D$3</f>
        <v>0.37951000000000001</v>
      </c>
      <c r="I108" s="27">
        <f t="shared" si="38"/>
        <v>1743</v>
      </c>
      <c r="K108" s="27">
        <f t="shared" si="34"/>
        <v>10</v>
      </c>
      <c r="L108" s="27">
        <f t="shared" si="39"/>
        <v>1000</v>
      </c>
      <c r="M108" s="27">
        <f t="shared" si="35"/>
        <v>3.7951000000000001</v>
      </c>
      <c r="N108" s="27">
        <f t="shared" si="36"/>
        <v>3.7951000000000001</v>
      </c>
      <c r="O108" s="27">
        <f t="shared" si="40"/>
        <v>-281.96290000000209</v>
      </c>
      <c r="P108" s="27">
        <f t="shared" si="41"/>
        <v>281.96290000000209</v>
      </c>
    </row>
    <row r="109" spans="1:16">
      <c r="A109" s="31">
        <v>39448</v>
      </c>
      <c r="C109" s="6">
        <v>101</v>
      </c>
      <c r="D109" s="29">
        <f t="shared" si="32"/>
        <v>10</v>
      </c>
      <c r="E109" s="29">
        <f t="shared" si="37"/>
        <v>1010</v>
      </c>
      <c r="F109" s="29">
        <f t="shared" si="33"/>
        <v>-733</v>
      </c>
      <c r="G109" s="34">
        <f>+Inputs!$D$3</f>
        <v>0.37951000000000001</v>
      </c>
      <c r="I109" s="27">
        <f t="shared" si="38"/>
        <v>1743</v>
      </c>
      <c r="K109" s="27">
        <f t="shared" si="34"/>
        <v>10</v>
      </c>
      <c r="L109" s="27">
        <f t="shared" si="39"/>
        <v>1010</v>
      </c>
      <c r="M109" s="27">
        <f t="shared" si="35"/>
        <v>3.7951000000000001</v>
      </c>
      <c r="N109" s="27">
        <f t="shared" si="36"/>
        <v>3.7951000000000001</v>
      </c>
      <c r="O109" s="27">
        <f t="shared" si="40"/>
        <v>-278.1678000000021</v>
      </c>
      <c r="P109" s="27">
        <f t="shared" si="41"/>
        <v>278.1678000000021</v>
      </c>
    </row>
    <row r="110" spans="1:16">
      <c r="A110" s="30">
        <v>39479</v>
      </c>
      <c r="C110" s="6">
        <v>102</v>
      </c>
      <c r="D110" s="29">
        <f t="shared" si="32"/>
        <v>10</v>
      </c>
      <c r="E110" s="29">
        <f t="shared" si="37"/>
        <v>1020</v>
      </c>
      <c r="F110" s="29">
        <f t="shared" si="33"/>
        <v>-723</v>
      </c>
      <c r="G110" s="34">
        <f>+Inputs!$D$3</f>
        <v>0.37951000000000001</v>
      </c>
      <c r="I110" s="27">
        <f t="shared" si="38"/>
        <v>1743</v>
      </c>
      <c r="K110" s="27">
        <f t="shared" si="34"/>
        <v>10</v>
      </c>
      <c r="L110" s="27">
        <f t="shared" si="39"/>
        <v>1020</v>
      </c>
      <c r="M110" s="27">
        <f t="shared" si="35"/>
        <v>3.7951000000000001</v>
      </c>
      <c r="N110" s="27">
        <f t="shared" si="36"/>
        <v>3.7951000000000001</v>
      </c>
      <c r="O110" s="27">
        <f t="shared" si="40"/>
        <v>-274.37270000000211</v>
      </c>
      <c r="P110" s="27">
        <f t="shared" si="41"/>
        <v>274.37270000000211</v>
      </c>
    </row>
    <row r="111" spans="1:16">
      <c r="A111" s="31">
        <v>39508</v>
      </c>
      <c r="C111" s="6">
        <v>103</v>
      </c>
      <c r="D111" s="29">
        <f t="shared" si="32"/>
        <v>10</v>
      </c>
      <c r="E111" s="29">
        <f t="shared" si="37"/>
        <v>1030</v>
      </c>
      <c r="F111" s="29">
        <f t="shared" si="33"/>
        <v>-713</v>
      </c>
      <c r="G111" s="34">
        <f>+Inputs!$D$3</f>
        <v>0.37951000000000001</v>
      </c>
      <c r="I111" s="27">
        <f t="shared" si="38"/>
        <v>1743</v>
      </c>
      <c r="K111" s="27">
        <f t="shared" si="34"/>
        <v>10</v>
      </c>
      <c r="L111" s="27">
        <f t="shared" si="39"/>
        <v>1030</v>
      </c>
      <c r="M111" s="27">
        <f t="shared" si="35"/>
        <v>3.7951000000000001</v>
      </c>
      <c r="N111" s="27">
        <f t="shared" si="36"/>
        <v>3.7951000000000001</v>
      </c>
      <c r="O111" s="27">
        <f t="shared" si="40"/>
        <v>-270.57760000000212</v>
      </c>
      <c r="P111" s="27">
        <f t="shared" si="41"/>
        <v>270.57760000000212</v>
      </c>
    </row>
    <row r="112" spans="1:16">
      <c r="A112" s="30">
        <v>39539</v>
      </c>
      <c r="C112" s="6">
        <v>104</v>
      </c>
      <c r="D112" s="29">
        <f t="shared" si="32"/>
        <v>10</v>
      </c>
      <c r="E112" s="29">
        <f t="shared" si="37"/>
        <v>1040</v>
      </c>
      <c r="F112" s="29">
        <f t="shared" si="33"/>
        <v>-703</v>
      </c>
      <c r="G112" s="34">
        <f>+Inputs!$D$3</f>
        <v>0.37951000000000001</v>
      </c>
      <c r="I112" s="27">
        <f t="shared" si="38"/>
        <v>1743</v>
      </c>
      <c r="K112" s="27">
        <f t="shared" si="34"/>
        <v>10</v>
      </c>
      <c r="L112" s="27">
        <f t="shared" si="39"/>
        <v>1040</v>
      </c>
      <c r="M112" s="27">
        <f t="shared" si="35"/>
        <v>3.7951000000000001</v>
      </c>
      <c r="N112" s="27">
        <f t="shared" si="36"/>
        <v>3.7951000000000001</v>
      </c>
      <c r="O112" s="27">
        <f t="shared" si="40"/>
        <v>-266.78250000000213</v>
      </c>
      <c r="P112" s="27">
        <f t="shared" si="41"/>
        <v>266.78250000000213</v>
      </c>
    </row>
    <row r="113" spans="1:16">
      <c r="A113" s="31">
        <v>39569</v>
      </c>
      <c r="C113" s="6">
        <v>105</v>
      </c>
      <c r="D113" s="29">
        <f t="shared" si="32"/>
        <v>10</v>
      </c>
      <c r="E113" s="29">
        <f t="shared" si="37"/>
        <v>1050</v>
      </c>
      <c r="F113" s="29">
        <f t="shared" si="33"/>
        <v>-693</v>
      </c>
      <c r="G113" s="34">
        <f>+Inputs!$D$3</f>
        <v>0.37951000000000001</v>
      </c>
      <c r="I113" s="27">
        <f t="shared" si="38"/>
        <v>1743</v>
      </c>
      <c r="K113" s="27">
        <f t="shared" si="34"/>
        <v>10</v>
      </c>
      <c r="L113" s="27">
        <f t="shared" si="39"/>
        <v>1050</v>
      </c>
      <c r="M113" s="27">
        <f t="shared" si="35"/>
        <v>3.7951000000000001</v>
      </c>
      <c r="N113" s="27">
        <f t="shared" si="36"/>
        <v>3.7951000000000001</v>
      </c>
      <c r="O113" s="27">
        <f t="shared" si="40"/>
        <v>-262.98740000000214</v>
      </c>
      <c r="P113" s="27">
        <f t="shared" si="41"/>
        <v>262.98740000000214</v>
      </c>
    </row>
    <row r="114" spans="1:16">
      <c r="A114" s="30">
        <v>39600</v>
      </c>
      <c r="C114" s="6">
        <v>106</v>
      </c>
      <c r="D114" s="29">
        <f t="shared" si="32"/>
        <v>10</v>
      </c>
      <c r="E114" s="29">
        <f t="shared" si="37"/>
        <v>1060</v>
      </c>
      <c r="F114" s="29">
        <f t="shared" si="33"/>
        <v>-683</v>
      </c>
      <c r="G114" s="34">
        <f>+Inputs!$D$3</f>
        <v>0.37951000000000001</v>
      </c>
      <c r="I114" s="27">
        <f t="shared" si="38"/>
        <v>1743</v>
      </c>
      <c r="K114" s="27">
        <f t="shared" si="34"/>
        <v>10</v>
      </c>
      <c r="L114" s="27">
        <f t="shared" si="39"/>
        <v>1060</v>
      </c>
      <c r="M114" s="27">
        <f t="shared" si="35"/>
        <v>3.7951000000000001</v>
      </c>
      <c r="N114" s="27">
        <f t="shared" si="36"/>
        <v>3.7951000000000001</v>
      </c>
      <c r="O114" s="27">
        <f t="shared" si="40"/>
        <v>-259.19230000000215</v>
      </c>
      <c r="P114" s="27">
        <f t="shared" si="41"/>
        <v>259.19230000000215</v>
      </c>
    </row>
    <row r="115" spans="1:16">
      <c r="A115" s="31">
        <v>39630</v>
      </c>
      <c r="C115" s="6">
        <v>107</v>
      </c>
      <c r="D115" s="29">
        <f t="shared" si="32"/>
        <v>10</v>
      </c>
      <c r="E115" s="29">
        <f t="shared" si="37"/>
        <v>1070</v>
      </c>
      <c r="F115" s="29">
        <f t="shared" si="33"/>
        <v>-673</v>
      </c>
      <c r="G115" s="34">
        <f>+Inputs!$D$3</f>
        <v>0.37951000000000001</v>
      </c>
      <c r="I115" s="27">
        <f t="shared" si="38"/>
        <v>1743</v>
      </c>
      <c r="K115" s="27">
        <f t="shared" si="34"/>
        <v>10</v>
      </c>
      <c r="L115" s="27">
        <f t="shared" si="39"/>
        <v>1070</v>
      </c>
      <c r="M115" s="27">
        <f t="shared" si="35"/>
        <v>3.7951000000000001</v>
      </c>
      <c r="N115" s="27">
        <f t="shared" si="36"/>
        <v>3.7951000000000001</v>
      </c>
      <c r="O115" s="27">
        <f t="shared" si="40"/>
        <v>-255.39720000000216</v>
      </c>
      <c r="P115" s="27">
        <f t="shared" si="41"/>
        <v>255.39720000000216</v>
      </c>
    </row>
    <row r="116" spans="1:16">
      <c r="A116" s="30">
        <v>39661</v>
      </c>
      <c r="C116" s="6">
        <v>108</v>
      </c>
      <c r="D116" s="29">
        <f t="shared" si="32"/>
        <v>10</v>
      </c>
      <c r="E116" s="29">
        <f t="shared" si="37"/>
        <v>1080</v>
      </c>
      <c r="F116" s="29">
        <f t="shared" si="33"/>
        <v>-663</v>
      </c>
      <c r="G116" s="34">
        <f>+Inputs!$D$3</f>
        <v>0.37951000000000001</v>
      </c>
      <c r="I116" s="27">
        <f t="shared" si="38"/>
        <v>1743</v>
      </c>
      <c r="K116" s="27">
        <f t="shared" si="34"/>
        <v>10</v>
      </c>
      <c r="L116" s="27">
        <f t="shared" si="39"/>
        <v>1080</v>
      </c>
      <c r="M116" s="27">
        <f t="shared" si="35"/>
        <v>3.7951000000000001</v>
      </c>
      <c r="N116" s="27">
        <f t="shared" si="36"/>
        <v>3.7951000000000001</v>
      </c>
      <c r="O116" s="27">
        <f t="shared" si="40"/>
        <v>-251.60210000000217</v>
      </c>
      <c r="P116" s="27">
        <f t="shared" si="41"/>
        <v>251.60210000000217</v>
      </c>
    </row>
    <row r="117" spans="1:16">
      <c r="A117" s="31">
        <v>39692</v>
      </c>
      <c r="C117" s="6">
        <v>109</v>
      </c>
      <c r="D117" s="29">
        <f t="shared" si="32"/>
        <v>10</v>
      </c>
      <c r="E117" s="29">
        <f t="shared" si="37"/>
        <v>1090</v>
      </c>
      <c r="F117" s="29">
        <f t="shared" si="33"/>
        <v>-653</v>
      </c>
      <c r="G117" s="34">
        <f>+Inputs!$D$3</f>
        <v>0.37951000000000001</v>
      </c>
      <c r="I117" s="27">
        <f t="shared" si="38"/>
        <v>1743</v>
      </c>
      <c r="K117" s="27">
        <f t="shared" si="34"/>
        <v>10</v>
      </c>
      <c r="L117" s="27">
        <f t="shared" si="39"/>
        <v>1090</v>
      </c>
      <c r="M117" s="27">
        <f t="shared" si="35"/>
        <v>3.7951000000000001</v>
      </c>
      <c r="N117" s="27">
        <f t="shared" si="36"/>
        <v>3.7951000000000001</v>
      </c>
      <c r="O117" s="27">
        <f t="shared" si="40"/>
        <v>-247.80700000000218</v>
      </c>
      <c r="P117" s="27">
        <f t="shared" si="41"/>
        <v>247.80700000000218</v>
      </c>
    </row>
    <row r="118" spans="1:16">
      <c r="A118" s="30">
        <v>39722</v>
      </c>
      <c r="C118" s="6">
        <v>110</v>
      </c>
      <c r="D118" s="29">
        <f t="shared" si="32"/>
        <v>10</v>
      </c>
      <c r="E118" s="29">
        <f t="shared" si="37"/>
        <v>1100</v>
      </c>
      <c r="F118" s="29">
        <f t="shared" si="33"/>
        <v>-643</v>
      </c>
      <c r="G118" s="34">
        <f>+Inputs!$D$3</f>
        <v>0.37951000000000001</v>
      </c>
      <c r="I118" s="27">
        <f t="shared" si="38"/>
        <v>1743</v>
      </c>
      <c r="K118" s="27">
        <f t="shared" si="34"/>
        <v>10</v>
      </c>
      <c r="L118" s="27">
        <f t="shared" si="39"/>
        <v>1100</v>
      </c>
      <c r="M118" s="27">
        <f t="shared" si="35"/>
        <v>3.7951000000000001</v>
      </c>
      <c r="N118" s="27">
        <f t="shared" si="36"/>
        <v>3.7951000000000001</v>
      </c>
      <c r="O118" s="27">
        <f t="shared" si="40"/>
        <v>-244.01190000000219</v>
      </c>
      <c r="P118" s="27">
        <f t="shared" si="41"/>
        <v>244.01190000000219</v>
      </c>
    </row>
    <row r="119" spans="1:16">
      <c r="A119" s="31">
        <v>39753</v>
      </c>
      <c r="C119" s="6">
        <v>111</v>
      </c>
      <c r="D119" s="29">
        <f t="shared" si="32"/>
        <v>10</v>
      </c>
      <c r="E119" s="29">
        <f t="shared" si="37"/>
        <v>1110</v>
      </c>
      <c r="F119" s="29">
        <f t="shared" si="33"/>
        <v>-633</v>
      </c>
      <c r="G119" s="34">
        <f>+Inputs!$D$3</f>
        <v>0.37951000000000001</v>
      </c>
      <c r="I119" s="27">
        <f t="shared" si="38"/>
        <v>1743</v>
      </c>
      <c r="K119" s="27">
        <f t="shared" si="34"/>
        <v>10</v>
      </c>
      <c r="L119" s="27">
        <f t="shared" si="39"/>
        <v>1110</v>
      </c>
      <c r="M119" s="27">
        <f t="shared" si="35"/>
        <v>3.7951000000000001</v>
      </c>
      <c r="N119" s="27">
        <f t="shared" si="36"/>
        <v>3.7951000000000001</v>
      </c>
      <c r="O119" s="27">
        <f t="shared" si="40"/>
        <v>-240.21680000000219</v>
      </c>
      <c r="P119" s="27">
        <f t="shared" si="41"/>
        <v>240.21680000000219</v>
      </c>
    </row>
    <row r="120" spans="1:16">
      <c r="A120" s="30">
        <v>39783</v>
      </c>
      <c r="C120" s="6">
        <v>112</v>
      </c>
      <c r="D120" s="29">
        <f t="shared" si="32"/>
        <v>10</v>
      </c>
      <c r="E120" s="29">
        <f t="shared" si="37"/>
        <v>1120</v>
      </c>
      <c r="F120" s="29">
        <f t="shared" si="33"/>
        <v>-623</v>
      </c>
      <c r="G120" s="34">
        <f>+Inputs!$D$3</f>
        <v>0.37951000000000001</v>
      </c>
      <c r="I120" s="27">
        <f t="shared" si="38"/>
        <v>1743</v>
      </c>
      <c r="K120" s="27">
        <f t="shared" si="34"/>
        <v>10</v>
      </c>
      <c r="L120" s="27">
        <f t="shared" si="39"/>
        <v>1120</v>
      </c>
      <c r="M120" s="27">
        <f t="shared" si="35"/>
        <v>3.7951000000000001</v>
      </c>
      <c r="N120" s="27">
        <f t="shared" si="36"/>
        <v>3.7951000000000001</v>
      </c>
      <c r="O120" s="27">
        <f t="shared" si="40"/>
        <v>-236.4217000000022</v>
      </c>
      <c r="P120" s="27">
        <f t="shared" si="41"/>
        <v>236.4217000000022</v>
      </c>
    </row>
    <row r="121" spans="1:16">
      <c r="A121" s="31">
        <v>39814</v>
      </c>
      <c r="C121" s="6">
        <v>113</v>
      </c>
      <c r="D121" s="29">
        <f t="shared" si="32"/>
        <v>10</v>
      </c>
      <c r="E121" s="29">
        <f t="shared" si="37"/>
        <v>1130</v>
      </c>
      <c r="F121" s="29">
        <f t="shared" si="33"/>
        <v>-613</v>
      </c>
      <c r="G121" s="34">
        <f>+Inputs!$D$3</f>
        <v>0.37951000000000001</v>
      </c>
      <c r="I121" s="27">
        <f t="shared" si="38"/>
        <v>1743</v>
      </c>
      <c r="K121" s="27">
        <f t="shared" si="34"/>
        <v>10</v>
      </c>
      <c r="L121" s="27">
        <f t="shared" si="39"/>
        <v>1130</v>
      </c>
      <c r="M121" s="27">
        <f t="shared" si="35"/>
        <v>3.7951000000000001</v>
      </c>
      <c r="N121" s="27">
        <f t="shared" si="36"/>
        <v>3.7951000000000001</v>
      </c>
      <c r="O121" s="27">
        <f t="shared" si="40"/>
        <v>-232.62660000000221</v>
      </c>
      <c r="P121" s="27">
        <f t="shared" si="41"/>
        <v>232.62660000000221</v>
      </c>
    </row>
    <row r="122" spans="1:16">
      <c r="A122" s="30">
        <v>39845</v>
      </c>
      <c r="C122" s="6">
        <v>114</v>
      </c>
      <c r="D122" s="29">
        <f t="shared" si="32"/>
        <v>10</v>
      </c>
      <c r="E122" s="29">
        <f t="shared" si="37"/>
        <v>1140</v>
      </c>
      <c r="F122" s="29">
        <f t="shared" si="33"/>
        <v>-603</v>
      </c>
      <c r="G122" s="34">
        <f>+Inputs!$D$3</f>
        <v>0.37951000000000001</v>
      </c>
      <c r="I122" s="27">
        <f t="shared" si="38"/>
        <v>1743</v>
      </c>
      <c r="K122" s="27">
        <f t="shared" si="34"/>
        <v>10</v>
      </c>
      <c r="L122" s="27">
        <f t="shared" si="39"/>
        <v>1140</v>
      </c>
      <c r="M122" s="27">
        <f t="shared" si="35"/>
        <v>3.7951000000000001</v>
      </c>
      <c r="N122" s="27">
        <f t="shared" si="36"/>
        <v>3.7951000000000001</v>
      </c>
      <c r="O122" s="27">
        <f t="shared" si="40"/>
        <v>-228.83150000000222</v>
      </c>
      <c r="P122" s="27">
        <f t="shared" si="41"/>
        <v>228.83150000000222</v>
      </c>
    </row>
    <row r="123" spans="1:16">
      <c r="A123" s="31">
        <v>39873</v>
      </c>
      <c r="C123" s="6">
        <v>115</v>
      </c>
      <c r="D123" s="29">
        <f t="shared" si="32"/>
        <v>10</v>
      </c>
      <c r="E123" s="29">
        <f t="shared" si="37"/>
        <v>1150</v>
      </c>
      <c r="F123" s="29">
        <f t="shared" si="33"/>
        <v>-593</v>
      </c>
      <c r="G123" s="34">
        <f>+Inputs!$D$3</f>
        <v>0.37951000000000001</v>
      </c>
      <c r="I123" s="27">
        <f t="shared" si="38"/>
        <v>1743</v>
      </c>
      <c r="K123" s="27">
        <f t="shared" si="34"/>
        <v>10</v>
      </c>
      <c r="L123" s="27">
        <f t="shared" si="39"/>
        <v>1150</v>
      </c>
      <c r="M123" s="27">
        <f t="shared" si="35"/>
        <v>3.7951000000000001</v>
      </c>
      <c r="N123" s="27">
        <f t="shared" si="36"/>
        <v>3.7951000000000001</v>
      </c>
      <c r="O123" s="27">
        <f t="shared" si="40"/>
        <v>-225.03640000000223</v>
      </c>
      <c r="P123" s="27">
        <f t="shared" si="41"/>
        <v>225.03640000000223</v>
      </c>
    </row>
    <row r="124" spans="1:16">
      <c r="A124" s="30">
        <v>39904</v>
      </c>
      <c r="C124" s="6">
        <v>116</v>
      </c>
      <c r="D124" s="29">
        <f t="shared" si="32"/>
        <v>10</v>
      </c>
      <c r="E124" s="29">
        <f t="shared" si="37"/>
        <v>1160</v>
      </c>
      <c r="F124" s="29">
        <f t="shared" si="33"/>
        <v>-583</v>
      </c>
      <c r="G124" s="34">
        <f>+Inputs!$D$3</f>
        <v>0.37951000000000001</v>
      </c>
      <c r="I124" s="27">
        <f t="shared" si="38"/>
        <v>1743</v>
      </c>
      <c r="K124" s="27">
        <f t="shared" si="34"/>
        <v>10</v>
      </c>
      <c r="L124" s="27">
        <f t="shared" si="39"/>
        <v>1160</v>
      </c>
      <c r="M124" s="27">
        <f t="shared" si="35"/>
        <v>3.7951000000000001</v>
      </c>
      <c r="N124" s="27">
        <f t="shared" si="36"/>
        <v>3.7951000000000001</v>
      </c>
      <c r="O124" s="27">
        <f t="shared" si="40"/>
        <v>-221.24130000000224</v>
      </c>
      <c r="P124" s="27">
        <f t="shared" si="41"/>
        <v>221.24130000000224</v>
      </c>
    </row>
    <row r="125" spans="1:16">
      <c r="A125" s="31">
        <v>39934</v>
      </c>
      <c r="C125" s="6">
        <v>117</v>
      </c>
      <c r="D125" s="29">
        <f t="shared" si="32"/>
        <v>10</v>
      </c>
      <c r="E125" s="29">
        <f t="shared" si="37"/>
        <v>1170</v>
      </c>
      <c r="F125" s="29">
        <f t="shared" si="33"/>
        <v>-573</v>
      </c>
      <c r="G125" s="34">
        <f>+Inputs!$D$3</f>
        <v>0.37951000000000001</v>
      </c>
      <c r="I125" s="27">
        <f t="shared" si="38"/>
        <v>1743</v>
      </c>
      <c r="K125" s="27">
        <f t="shared" si="34"/>
        <v>10</v>
      </c>
      <c r="L125" s="27">
        <f t="shared" si="39"/>
        <v>1170</v>
      </c>
      <c r="M125" s="27">
        <f t="shared" si="35"/>
        <v>3.7951000000000001</v>
      </c>
      <c r="N125" s="27">
        <f t="shared" si="36"/>
        <v>3.7951000000000001</v>
      </c>
      <c r="O125" s="27">
        <f t="shared" si="40"/>
        <v>-217.44620000000225</v>
      </c>
      <c r="P125" s="27">
        <f t="shared" si="41"/>
        <v>217.44620000000225</v>
      </c>
    </row>
    <row r="126" spans="1:16">
      <c r="A126" s="30">
        <v>39965</v>
      </c>
      <c r="C126" s="6">
        <v>118</v>
      </c>
      <c r="D126" s="29">
        <f t="shared" si="32"/>
        <v>10</v>
      </c>
      <c r="E126" s="29">
        <f t="shared" si="37"/>
        <v>1180</v>
      </c>
      <c r="F126" s="29">
        <f t="shared" si="33"/>
        <v>-563</v>
      </c>
      <c r="G126" s="34">
        <f>+Inputs!$D$3</f>
        <v>0.37951000000000001</v>
      </c>
      <c r="I126" s="27">
        <f t="shared" si="38"/>
        <v>1743</v>
      </c>
      <c r="K126" s="27">
        <f t="shared" si="34"/>
        <v>10</v>
      </c>
      <c r="L126" s="27">
        <f t="shared" si="39"/>
        <v>1180</v>
      </c>
      <c r="M126" s="27">
        <f t="shared" si="35"/>
        <v>3.7951000000000001</v>
      </c>
      <c r="N126" s="27">
        <f t="shared" si="36"/>
        <v>3.7951000000000001</v>
      </c>
      <c r="O126" s="27">
        <f t="shared" si="40"/>
        <v>-213.65110000000226</v>
      </c>
      <c r="P126" s="27">
        <f t="shared" si="41"/>
        <v>213.65110000000226</v>
      </c>
    </row>
    <row r="127" spans="1:16">
      <c r="A127" s="31">
        <v>39995</v>
      </c>
      <c r="C127" s="6">
        <v>119</v>
      </c>
      <c r="D127" s="29">
        <f t="shared" si="32"/>
        <v>10</v>
      </c>
      <c r="E127" s="29">
        <f t="shared" si="37"/>
        <v>1190</v>
      </c>
      <c r="F127" s="29">
        <f t="shared" si="33"/>
        <v>-553</v>
      </c>
      <c r="G127" s="34">
        <f>+Inputs!$D$3</f>
        <v>0.37951000000000001</v>
      </c>
      <c r="I127" s="27">
        <f t="shared" si="38"/>
        <v>1743</v>
      </c>
      <c r="K127" s="27">
        <f t="shared" si="34"/>
        <v>10</v>
      </c>
      <c r="L127" s="27">
        <f t="shared" si="39"/>
        <v>1190</v>
      </c>
      <c r="M127" s="27">
        <f t="shared" si="35"/>
        <v>3.7951000000000001</v>
      </c>
      <c r="N127" s="27">
        <f t="shared" si="36"/>
        <v>3.7951000000000001</v>
      </c>
      <c r="O127" s="27">
        <f t="shared" si="40"/>
        <v>-209.85600000000227</v>
      </c>
      <c r="P127" s="27">
        <f t="shared" si="41"/>
        <v>209.85600000000227</v>
      </c>
    </row>
    <row r="128" spans="1:16">
      <c r="A128" s="30">
        <v>40026</v>
      </c>
      <c r="C128" s="6">
        <v>120</v>
      </c>
      <c r="D128" s="29">
        <f t="shared" si="32"/>
        <v>10</v>
      </c>
      <c r="E128" s="29">
        <f t="shared" si="37"/>
        <v>1200</v>
      </c>
      <c r="F128" s="29">
        <f t="shared" si="33"/>
        <v>-543</v>
      </c>
      <c r="G128" s="34">
        <f>+Inputs!$D$3</f>
        <v>0.37951000000000001</v>
      </c>
      <c r="I128" s="27">
        <f t="shared" si="38"/>
        <v>1743</v>
      </c>
      <c r="K128" s="27">
        <f t="shared" si="34"/>
        <v>10</v>
      </c>
      <c r="L128" s="27">
        <f t="shared" si="39"/>
        <v>1200</v>
      </c>
      <c r="M128" s="27">
        <f t="shared" si="35"/>
        <v>3.7951000000000001</v>
      </c>
      <c r="N128" s="27">
        <f t="shared" si="36"/>
        <v>3.7951000000000001</v>
      </c>
      <c r="O128" s="27">
        <f t="shared" si="40"/>
        <v>-206.06090000000228</v>
      </c>
      <c r="P128" s="27">
        <f t="shared" si="41"/>
        <v>206.06090000000228</v>
      </c>
    </row>
    <row r="129" spans="1:19">
      <c r="A129" s="31">
        <v>40057</v>
      </c>
      <c r="C129" s="6">
        <v>121</v>
      </c>
      <c r="D129" s="29">
        <f t="shared" si="32"/>
        <v>10</v>
      </c>
      <c r="E129" s="29">
        <f t="shared" si="37"/>
        <v>1210</v>
      </c>
      <c r="F129" s="29">
        <f t="shared" si="33"/>
        <v>-533</v>
      </c>
      <c r="G129" s="34">
        <f>+Inputs!$D$3</f>
        <v>0.37951000000000001</v>
      </c>
      <c r="I129" s="27">
        <f t="shared" si="38"/>
        <v>1743</v>
      </c>
      <c r="K129" s="27">
        <f t="shared" si="34"/>
        <v>10</v>
      </c>
      <c r="L129" s="27">
        <f t="shared" si="39"/>
        <v>1210</v>
      </c>
      <c r="M129" s="27">
        <f t="shared" si="35"/>
        <v>3.7951000000000001</v>
      </c>
      <c r="N129" s="27">
        <f t="shared" si="36"/>
        <v>3.7951000000000001</v>
      </c>
      <c r="O129" s="27">
        <f t="shared" si="40"/>
        <v>-202.26580000000229</v>
      </c>
      <c r="P129" s="27">
        <f t="shared" si="41"/>
        <v>202.26580000000229</v>
      </c>
    </row>
    <row r="130" spans="1:19">
      <c r="A130" s="30">
        <v>40087</v>
      </c>
      <c r="C130" s="6">
        <v>122</v>
      </c>
      <c r="D130" s="29">
        <f t="shared" si="32"/>
        <v>10</v>
      </c>
      <c r="E130" s="29">
        <f t="shared" si="37"/>
        <v>1220</v>
      </c>
      <c r="F130" s="29">
        <f t="shared" si="33"/>
        <v>-523</v>
      </c>
      <c r="G130" s="34">
        <f>+Inputs!$D$3</f>
        <v>0.37951000000000001</v>
      </c>
      <c r="I130" s="27">
        <f t="shared" si="38"/>
        <v>1743</v>
      </c>
      <c r="K130" s="27">
        <f t="shared" si="34"/>
        <v>10</v>
      </c>
      <c r="L130" s="27">
        <f t="shared" si="39"/>
        <v>1220</v>
      </c>
      <c r="M130" s="27">
        <f t="shared" si="35"/>
        <v>3.7951000000000001</v>
      </c>
      <c r="N130" s="27">
        <f t="shared" si="36"/>
        <v>3.7951000000000001</v>
      </c>
      <c r="O130" s="27">
        <f t="shared" si="40"/>
        <v>-198.4707000000023</v>
      </c>
      <c r="P130" s="27">
        <f t="shared" si="41"/>
        <v>198.4707000000023</v>
      </c>
    </row>
    <row r="131" spans="1:19">
      <c r="A131" s="31">
        <v>40118</v>
      </c>
      <c r="C131" s="6">
        <v>123</v>
      </c>
      <c r="D131" s="29">
        <f t="shared" si="32"/>
        <v>10</v>
      </c>
      <c r="E131" s="29">
        <f t="shared" si="37"/>
        <v>1230</v>
      </c>
      <c r="F131" s="29">
        <f t="shared" si="33"/>
        <v>-513</v>
      </c>
      <c r="G131" s="34">
        <f>+Inputs!$D$3</f>
        <v>0.37951000000000001</v>
      </c>
      <c r="I131" s="27">
        <f t="shared" si="38"/>
        <v>1743</v>
      </c>
      <c r="K131" s="27">
        <f t="shared" si="34"/>
        <v>10</v>
      </c>
      <c r="L131" s="27">
        <f t="shared" si="39"/>
        <v>1230</v>
      </c>
      <c r="M131" s="27">
        <f t="shared" si="35"/>
        <v>3.7951000000000001</v>
      </c>
      <c r="N131" s="27">
        <f t="shared" si="36"/>
        <v>3.7951000000000001</v>
      </c>
      <c r="O131" s="27">
        <f t="shared" si="40"/>
        <v>-194.67560000000231</v>
      </c>
      <c r="P131" s="27">
        <f t="shared" si="41"/>
        <v>194.67560000000231</v>
      </c>
    </row>
    <row r="132" spans="1:19">
      <c r="A132" s="30">
        <v>40148</v>
      </c>
      <c r="C132" s="6">
        <v>124</v>
      </c>
      <c r="D132" s="29">
        <f t="shared" si="32"/>
        <v>10</v>
      </c>
      <c r="E132" s="29">
        <f t="shared" si="37"/>
        <v>1240</v>
      </c>
      <c r="F132" s="29">
        <f t="shared" si="33"/>
        <v>-503</v>
      </c>
      <c r="G132" s="34">
        <f>+Inputs!$D$3</f>
        <v>0.37951000000000001</v>
      </c>
      <c r="I132" s="27">
        <f t="shared" si="38"/>
        <v>1743</v>
      </c>
      <c r="K132" s="27">
        <f t="shared" si="34"/>
        <v>10</v>
      </c>
      <c r="L132" s="27">
        <f t="shared" si="39"/>
        <v>1240</v>
      </c>
      <c r="M132" s="27">
        <f t="shared" si="35"/>
        <v>3.7951000000000001</v>
      </c>
      <c r="N132" s="27">
        <f t="shared" si="36"/>
        <v>3.7951000000000001</v>
      </c>
      <c r="O132" s="27">
        <f t="shared" si="40"/>
        <v>-190.88050000000231</v>
      </c>
      <c r="P132" s="27">
        <f t="shared" si="41"/>
        <v>190.88050000000231</v>
      </c>
    </row>
    <row r="133" spans="1:19" s="237" customFormat="1">
      <c r="A133" s="243">
        <v>40179</v>
      </c>
      <c r="C133" s="238">
        <v>125</v>
      </c>
      <c r="D133" s="239">
        <f>ROUND(-(+$F$132/60)*1,0)</f>
        <v>8</v>
      </c>
      <c r="E133" s="239">
        <f t="shared" si="37"/>
        <v>1248</v>
      </c>
      <c r="F133" s="239">
        <f t="shared" si="33"/>
        <v>-495</v>
      </c>
      <c r="G133" s="240">
        <f>+Inputs!$D$3</f>
        <v>0.37951000000000001</v>
      </c>
      <c r="I133" s="241">
        <f t="shared" si="38"/>
        <v>1743</v>
      </c>
      <c r="K133" s="241">
        <f t="shared" si="34"/>
        <v>8</v>
      </c>
      <c r="L133" s="241">
        <f t="shared" si="39"/>
        <v>1248</v>
      </c>
      <c r="M133" s="241">
        <f t="shared" si="35"/>
        <v>3.0360800000000001</v>
      </c>
      <c r="N133" s="241">
        <f t="shared" si="36"/>
        <v>3.0360800000000001</v>
      </c>
      <c r="O133" s="241">
        <f t="shared" si="40"/>
        <v>-187.84442000000232</v>
      </c>
      <c r="P133" s="241">
        <f t="shared" si="41"/>
        <v>187.84442000000232</v>
      </c>
      <c r="Q133" s="242"/>
      <c r="R133" s="242"/>
      <c r="S133" s="242"/>
    </row>
    <row r="134" spans="1:19" s="237" customFormat="1">
      <c r="A134" s="236">
        <v>40210</v>
      </c>
      <c r="C134" s="238">
        <v>126</v>
      </c>
      <c r="D134" s="239">
        <f t="shared" ref="D134:D194" si="42">ROUND(-(+$F$132/60)*1,0)</f>
        <v>8</v>
      </c>
      <c r="E134" s="239">
        <f t="shared" si="37"/>
        <v>1256</v>
      </c>
      <c r="F134" s="239">
        <f t="shared" si="33"/>
        <v>-487</v>
      </c>
      <c r="G134" s="240">
        <f>+Inputs!$D$3</f>
        <v>0.37951000000000001</v>
      </c>
      <c r="I134" s="241">
        <f t="shared" si="38"/>
        <v>1743</v>
      </c>
      <c r="K134" s="241">
        <f t="shared" si="34"/>
        <v>8</v>
      </c>
      <c r="L134" s="241">
        <f t="shared" si="39"/>
        <v>1256</v>
      </c>
      <c r="M134" s="241">
        <f t="shared" si="35"/>
        <v>3.0360800000000001</v>
      </c>
      <c r="N134" s="241">
        <f t="shared" si="36"/>
        <v>3.0360800000000001</v>
      </c>
      <c r="O134" s="241">
        <f t="shared" si="40"/>
        <v>-184.80834000000232</v>
      </c>
      <c r="P134" s="241">
        <f t="shared" si="41"/>
        <v>184.80834000000232</v>
      </c>
      <c r="Q134" s="242"/>
      <c r="R134" s="242"/>
      <c r="S134" s="242"/>
    </row>
    <row r="135" spans="1:19" s="237" customFormat="1">
      <c r="A135" s="243">
        <v>40238</v>
      </c>
      <c r="C135" s="238">
        <v>127</v>
      </c>
      <c r="D135" s="239">
        <f t="shared" si="42"/>
        <v>8</v>
      </c>
      <c r="E135" s="239">
        <f t="shared" si="37"/>
        <v>1264</v>
      </c>
      <c r="F135" s="239">
        <f t="shared" si="33"/>
        <v>-479</v>
      </c>
      <c r="G135" s="240">
        <f>+Inputs!$D$3</f>
        <v>0.37951000000000001</v>
      </c>
      <c r="I135" s="241">
        <f t="shared" si="38"/>
        <v>1743</v>
      </c>
      <c r="K135" s="241">
        <f t="shared" si="34"/>
        <v>8</v>
      </c>
      <c r="L135" s="241">
        <f t="shared" si="39"/>
        <v>1264</v>
      </c>
      <c r="M135" s="241">
        <f t="shared" si="35"/>
        <v>3.0360800000000001</v>
      </c>
      <c r="N135" s="241">
        <f t="shared" si="36"/>
        <v>3.0360800000000001</v>
      </c>
      <c r="O135" s="241">
        <f t="shared" si="40"/>
        <v>-181.77226000000232</v>
      </c>
      <c r="P135" s="241">
        <f t="shared" si="41"/>
        <v>181.77226000000232</v>
      </c>
      <c r="Q135" s="242"/>
      <c r="R135" s="242"/>
      <c r="S135" s="242"/>
    </row>
    <row r="136" spans="1:19" s="237" customFormat="1">
      <c r="A136" s="236">
        <v>40269</v>
      </c>
      <c r="C136" s="238">
        <v>128</v>
      </c>
      <c r="D136" s="239">
        <f t="shared" si="42"/>
        <v>8</v>
      </c>
      <c r="E136" s="239">
        <f t="shared" si="37"/>
        <v>1272</v>
      </c>
      <c r="F136" s="239">
        <f t="shared" si="33"/>
        <v>-471</v>
      </c>
      <c r="G136" s="240">
        <f>+Inputs!$D$3</f>
        <v>0.37951000000000001</v>
      </c>
      <c r="I136" s="241">
        <f t="shared" si="38"/>
        <v>1743</v>
      </c>
      <c r="K136" s="241">
        <f t="shared" si="34"/>
        <v>8</v>
      </c>
      <c r="L136" s="241">
        <f t="shared" si="39"/>
        <v>1272</v>
      </c>
      <c r="M136" s="241">
        <f t="shared" si="35"/>
        <v>3.0360800000000001</v>
      </c>
      <c r="N136" s="241">
        <f t="shared" si="36"/>
        <v>3.0360800000000001</v>
      </c>
      <c r="O136" s="241">
        <f t="shared" si="40"/>
        <v>-178.73618000000232</v>
      </c>
      <c r="P136" s="241">
        <f t="shared" si="41"/>
        <v>178.73618000000232</v>
      </c>
      <c r="Q136" s="242"/>
      <c r="R136" s="242"/>
      <c r="S136" s="242"/>
    </row>
    <row r="137" spans="1:19" s="237" customFormat="1">
      <c r="A137" s="243">
        <v>40299</v>
      </c>
      <c r="C137" s="238">
        <v>129</v>
      </c>
      <c r="D137" s="239">
        <f t="shared" si="42"/>
        <v>8</v>
      </c>
      <c r="E137" s="239">
        <f t="shared" si="37"/>
        <v>1280</v>
      </c>
      <c r="F137" s="239">
        <f t="shared" ref="F137:F168" si="43">$B$9+E137</f>
        <v>-463</v>
      </c>
      <c r="G137" s="240">
        <f>+Inputs!$D$3</f>
        <v>0.37951000000000001</v>
      </c>
      <c r="I137" s="241">
        <f t="shared" si="38"/>
        <v>1743</v>
      </c>
      <c r="K137" s="241">
        <f t="shared" ref="K137:K168" si="44">D137</f>
        <v>8</v>
      </c>
      <c r="L137" s="241">
        <f t="shared" si="39"/>
        <v>1280</v>
      </c>
      <c r="M137" s="241">
        <f t="shared" ref="M137:M168" si="45">K137*G137</f>
        <v>3.0360800000000001</v>
      </c>
      <c r="N137" s="241">
        <f t="shared" ref="N137:N168" si="46">M137-J137</f>
        <v>3.0360800000000001</v>
      </c>
      <c r="O137" s="241">
        <f t="shared" si="40"/>
        <v>-175.70010000000232</v>
      </c>
      <c r="P137" s="241">
        <f t="shared" si="41"/>
        <v>175.70010000000232</v>
      </c>
      <c r="Q137" s="242"/>
      <c r="R137" s="242"/>
      <c r="S137" s="242"/>
    </row>
    <row r="138" spans="1:19" s="237" customFormat="1">
      <c r="A138" s="236">
        <v>40330</v>
      </c>
      <c r="C138" s="238">
        <v>130</v>
      </c>
      <c r="D138" s="239">
        <f t="shared" si="42"/>
        <v>8</v>
      </c>
      <c r="E138" s="239">
        <f t="shared" ref="E138:E169" si="47">+E137+D138</f>
        <v>1288</v>
      </c>
      <c r="F138" s="239">
        <f t="shared" si="43"/>
        <v>-455</v>
      </c>
      <c r="G138" s="240">
        <f>+Inputs!$D$3</f>
        <v>0.37951000000000001</v>
      </c>
      <c r="I138" s="241">
        <f t="shared" ref="I138:I169" si="48">+I137+H138</f>
        <v>1743</v>
      </c>
      <c r="K138" s="241">
        <f t="shared" si="44"/>
        <v>8</v>
      </c>
      <c r="L138" s="241">
        <f t="shared" ref="L138:L169" si="49">+L137+K138</f>
        <v>1288</v>
      </c>
      <c r="M138" s="241">
        <f t="shared" si="45"/>
        <v>3.0360800000000001</v>
      </c>
      <c r="N138" s="241">
        <f t="shared" si="46"/>
        <v>3.0360800000000001</v>
      </c>
      <c r="O138" s="241">
        <f t="shared" ref="O138:O169" si="50">+O137+N138</f>
        <v>-172.66402000000232</v>
      </c>
      <c r="P138" s="241">
        <f t="shared" ref="P138:P169" si="51">P137-N138</f>
        <v>172.66402000000232</v>
      </c>
      <c r="Q138" s="242"/>
      <c r="R138" s="242"/>
      <c r="S138" s="242"/>
    </row>
    <row r="139" spans="1:19" s="237" customFormat="1">
      <c r="A139" s="243">
        <v>40360</v>
      </c>
      <c r="C139" s="238">
        <v>131</v>
      </c>
      <c r="D139" s="239">
        <f t="shared" si="42"/>
        <v>8</v>
      </c>
      <c r="E139" s="239">
        <f t="shared" si="47"/>
        <v>1296</v>
      </c>
      <c r="F139" s="239">
        <f t="shared" si="43"/>
        <v>-447</v>
      </c>
      <c r="G139" s="240">
        <f>+Inputs!$D$3</f>
        <v>0.37951000000000001</v>
      </c>
      <c r="I139" s="241">
        <f t="shared" si="48"/>
        <v>1743</v>
      </c>
      <c r="K139" s="241">
        <f t="shared" si="44"/>
        <v>8</v>
      </c>
      <c r="L139" s="241">
        <f t="shared" si="49"/>
        <v>1296</v>
      </c>
      <c r="M139" s="241">
        <f t="shared" si="45"/>
        <v>3.0360800000000001</v>
      </c>
      <c r="N139" s="241">
        <f t="shared" si="46"/>
        <v>3.0360800000000001</v>
      </c>
      <c r="O139" s="241">
        <f t="shared" si="50"/>
        <v>-169.62794000000233</v>
      </c>
      <c r="P139" s="241">
        <f t="shared" si="51"/>
        <v>169.62794000000233</v>
      </c>
      <c r="Q139" s="242"/>
      <c r="R139" s="242"/>
      <c r="S139" s="242"/>
    </row>
    <row r="140" spans="1:19" s="237" customFormat="1">
      <c r="A140" s="236">
        <v>40391</v>
      </c>
      <c r="C140" s="238">
        <v>132</v>
      </c>
      <c r="D140" s="239">
        <f t="shared" si="42"/>
        <v>8</v>
      </c>
      <c r="E140" s="239">
        <f t="shared" si="47"/>
        <v>1304</v>
      </c>
      <c r="F140" s="239">
        <f t="shared" si="43"/>
        <v>-439</v>
      </c>
      <c r="G140" s="240">
        <f>+Inputs!$D$3</f>
        <v>0.37951000000000001</v>
      </c>
      <c r="I140" s="241">
        <f t="shared" si="48"/>
        <v>1743</v>
      </c>
      <c r="K140" s="241">
        <f t="shared" si="44"/>
        <v>8</v>
      </c>
      <c r="L140" s="241">
        <f t="shared" si="49"/>
        <v>1304</v>
      </c>
      <c r="M140" s="241">
        <f t="shared" si="45"/>
        <v>3.0360800000000001</v>
      </c>
      <c r="N140" s="241">
        <f t="shared" si="46"/>
        <v>3.0360800000000001</v>
      </c>
      <c r="O140" s="241">
        <f t="shared" si="50"/>
        <v>-166.59186000000233</v>
      </c>
      <c r="P140" s="241">
        <f t="shared" si="51"/>
        <v>166.59186000000233</v>
      </c>
      <c r="Q140" s="242"/>
      <c r="R140" s="242"/>
      <c r="S140" s="242"/>
    </row>
    <row r="141" spans="1:19" s="237" customFormat="1">
      <c r="A141" s="243">
        <v>40422</v>
      </c>
      <c r="C141" s="238">
        <v>133</v>
      </c>
      <c r="D141" s="239">
        <f t="shared" si="42"/>
        <v>8</v>
      </c>
      <c r="E141" s="239">
        <f t="shared" si="47"/>
        <v>1312</v>
      </c>
      <c r="F141" s="239">
        <f t="shared" si="43"/>
        <v>-431</v>
      </c>
      <c r="G141" s="240">
        <f>+Inputs!$D$3</f>
        <v>0.37951000000000001</v>
      </c>
      <c r="I141" s="241">
        <f t="shared" si="48"/>
        <v>1743</v>
      </c>
      <c r="K141" s="241">
        <f t="shared" si="44"/>
        <v>8</v>
      </c>
      <c r="L141" s="241">
        <f t="shared" si="49"/>
        <v>1312</v>
      </c>
      <c r="M141" s="241">
        <f t="shared" si="45"/>
        <v>3.0360800000000001</v>
      </c>
      <c r="N141" s="241">
        <f t="shared" si="46"/>
        <v>3.0360800000000001</v>
      </c>
      <c r="O141" s="241">
        <f t="shared" si="50"/>
        <v>-163.55578000000233</v>
      </c>
      <c r="P141" s="241">
        <f t="shared" si="51"/>
        <v>163.55578000000233</v>
      </c>
      <c r="Q141" s="242"/>
      <c r="R141" s="242"/>
      <c r="S141" s="242"/>
    </row>
    <row r="142" spans="1:19" s="237" customFormat="1">
      <c r="A142" s="236">
        <v>40452</v>
      </c>
      <c r="C142" s="238">
        <v>134</v>
      </c>
      <c r="D142" s="239">
        <f t="shared" si="42"/>
        <v>8</v>
      </c>
      <c r="E142" s="239">
        <f t="shared" si="47"/>
        <v>1320</v>
      </c>
      <c r="F142" s="239">
        <f t="shared" si="43"/>
        <v>-423</v>
      </c>
      <c r="G142" s="240">
        <f>+Inputs!$D$3</f>
        <v>0.37951000000000001</v>
      </c>
      <c r="I142" s="241">
        <f t="shared" si="48"/>
        <v>1743</v>
      </c>
      <c r="K142" s="241">
        <f t="shared" si="44"/>
        <v>8</v>
      </c>
      <c r="L142" s="241">
        <f t="shared" si="49"/>
        <v>1320</v>
      </c>
      <c r="M142" s="241">
        <f t="shared" si="45"/>
        <v>3.0360800000000001</v>
      </c>
      <c r="N142" s="241">
        <f t="shared" si="46"/>
        <v>3.0360800000000001</v>
      </c>
      <c r="O142" s="241">
        <f t="shared" si="50"/>
        <v>-160.51970000000233</v>
      </c>
      <c r="P142" s="241">
        <f t="shared" si="51"/>
        <v>160.51970000000233</v>
      </c>
      <c r="Q142" s="242"/>
      <c r="R142" s="242"/>
      <c r="S142" s="242"/>
    </row>
    <row r="143" spans="1:19" s="237" customFormat="1">
      <c r="A143" s="243">
        <v>40483</v>
      </c>
      <c r="C143" s="238">
        <v>135</v>
      </c>
      <c r="D143" s="239">
        <f t="shared" si="42"/>
        <v>8</v>
      </c>
      <c r="E143" s="239">
        <f t="shared" si="47"/>
        <v>1328</v>
      </c>
      <c r="F143" s="239">
        <f t="shared" si="43"/>
        <v>-415</v>
      </c>
      <c r="G143" s="240">
        <f>+Inputs!$D$3</f>
        <v>0.37951000000000001</v>
      </c>
      <c r="I143" s="241">
        <f t="shared" si="48"/>
        <v>1743</v>
      </c>
      <c r="K143" s="241">
        <f t="shared" si="44"/>
        <v>8</v>
      </c>
      <c r="L143" s="241">
        <f t="shared" si="49"/>
        <v>1328</v>
      </c>
      <c r="M143" s="241">
        <f t="shared" si="45"/>
        <v>3.0360800000000001</v>
      </c>
      <c r="N143" s="241">
        <f t="shared" si="46"/>
        <v>3.0360800000000001</v>
      </c>
      <c r="O143" s="241">
        <f t="shared" si="50"/>
        <v>-157.48362000000233</v>
      </c>
      <c r="P143" s="241">
        <f t="shared" si="51"/>
        <v>157.48362000000233</v>
      </c>
      <c r="Q143" s="242"/>
      <c r="R143" s="242"/>
      <c r="S143" s="242"/>
    </row>
    <row r="144" spans="1:19" s="237" customFormat="1">
      <c r="A144" s="236">
        <v>40513</v>
      </c>
      <c r="C144" s="238">
        <v>136</v>
      </c>
      <c r="D144" s="239">
        <f t="shared" si="42"/>
        <v>8</v>
      </c>
      <c r="E144" s="239">
        <f t="shared" si="47"/>
        <v>1336</v>
      </c>
      <c r="F144" s="239">
        <f t="shared" si="43"/>
        <v>-407</v>
      </c>
      <c r="G144" s="240">
        <f>+Inputs!$D$3</f>
        <v>0.37951000000000001</v>
      </c>
      <c r="I144" s="241">
        <f t="shared" si="48"/>
        <v>1743</v>
      </c>
      <c r="K144" s="241">
        <f t="shared" si="44"/>
        <v>8</v>
      </c>
      <c r="L144" s="241">
        <f t="shared" si="49"/>
        <v>1336</v>
      </c>
      <c r="M144" s="241">
        <f t="shared" si="45"/>
        <v>3.0360800000000001</v>
      </c>
      <c r="N144" s="241">
        <f t="shared" si="46"/>
        <v>3.0360800000000001</v>
      </c>
      <c r="O144" s="241">
        <f t="shared" si="50"/>
        <v>-154.44754000000233</v>
      </c>
      <c r="P144" s="241">
        <f t="shared" si="51"/>
        <v>154.44754000000233</v>
      </c>
      <c r="Q144" s="242"/>
      <c r="R144" s="242"/>
      <c r="S144" s="242"/>
    </row>
    <row r="145" spans="1:19" s="237" customFormat="1">
      <c r="A145" s="243">
        <v>40544</v>
      </c>
      <c r="C145" s="238">
        <v>137</v>
      </c>
      <c r="D145" s="239">
        <f t="shared" si="42"/>
        <v>8</v>
      </c>
      <c r="E145" s="239">
        <f t="shared" si="47"/>
        <v>1344</v>
      </c>
      <c r="F145" s="239">
        <f t="shared" si="43"/>
        <v>-399</v>
      </c>
      <c r="G145" s="240">
        <f>+Inputs!$D$3</f>
        <v>0.37951000000000001</v>
      </c>
      <c r="I145" s="241">
        <f t="shared" si="48"/>
        <v>1743</v>
      </c>
      <c r="K145" s="241">
        <f t="shared" si="44"/>
        <v>8</v>
      </c>
      <c r="L145" s="241">
        <f t="shared" si="49"/>
        <v>1344</v>
      </c>
      <c r="M145" s="241">
        <f t="shared" si="45"/>
        <v>3.0360800000000001</v>
      </c>
      <c r="N145" s="241">
        <f t="shared" si="46"/>
        <v>3.0360800000000001</v>
      </c>
      <c r="O145" s="241">
        <f t="shared" si="50"/>
        <v>-151.41146000000234</v>
      </c>
      <c r="P145" s="241">
        <f t="shared" si="51"/>
        <v>151.41146000000234</v>
      </c>
      <c r="Q145" s="242"/>
      <c r="R145" s="242"/>
      <c r="S145" s="242"/>
    </row>
    <row r="146" spans="1:19" s="237" customFormat="1">
      <c r="A146" s="236">
        <v>40575</v>
      </c>
      <c r="C146" s="238">
        <v>138</v>
      </c>
      <c r="D146" s="239">
        <f t="shared" si="42"/>
        <v>8</v>
      </c>
      <c r="E146" s="239">
        <f t="shared" si="47"/>
        <v>1352</v>
      </c>
      <c r="F146" s="239">
        <f t="shared" si="43"/>
        <v>-391</v>
      </c>
      <c r="G146" s="240">
        <f>+Inputs!$D$3</f>
        <v>0.37951000000000001</v>
      </c>
      <c r="I146" s="241">
        <f t="shared" si="48"/>
        <v>1743</v>
      </c>
      <c r="K146" s="241">
        <f t="shared" si="44"/>
        <v>8</v>
      </c>
      <c r="L146" s="241">
        <f t="shared" si="49"/>
        <v>1352</v>
      </c>
      <c r="M146" s="241">
        <f t="shared" si="45"/>
        <v>3.0360800000000001</v>
      </c>
      <c r="N146" s="241">
        <f t="shared" si="46"/>
        <v>3.0360800000000001</v>
      </c>
      <c r="O146" s="241">
        <f t="shared" si="50"/>
        <v>-148.37538000000234</v>
      </c>
      <c r="P146" s="241">
        <f t="shared" si="51"/>
        <v>148.37538000000234</v>
      </c>
      <c r="Q146" s="242"/>
      <c r="R146" s="242"/>
      <c r="S146" s="242"/>
    </row>
    <row r="147" spans="1:19" s="237" customFormat="1">
      <c r="A147" s="243">
        <v>40603</v>
      </c>
      <c r="C147" s="238">
        <v>139</v>
      </c>
      <c r="D147" s="239">
        <f t="shared" si="42"/>
        <v>8</v>
      </c>
      <c r="E147" s="239">
        <f t="shared" si="47"/>
        <v>1360</v>
      </c>
      <c r="F147" s="239">
        <f t="shared" si="43"/>
        <v>-383</v>
      </c>
      <c r="G147" s="240">
        <f>+Inputs!$D$3</f>
        <v>0.37951000000000001</v>
      </c>
      <c r="I147" s="241">
        <f t="shared" si="48"/>
        <v>1743</v>
      </c>
      <c r="K147" s="241">
        <f t="shared" si="44"/>
        <v>8</v>
      </c>
      <c r="L147" s="241">
        <f t="shared" si="49"/>
        <v>1360</v>
      </c>
      <c r="M147" s="241">
        <f t="shared" si="45"/>
        <v>3.0360800000000001</v>
      </c>
      <c r="N147" s="241">
        <f t="shared" si="46"/>
        <v>3.0360800000000001</v>
      </c>
      <c r="O147" s="241">
        <f t="shared" si="50"/>
        <v>-145.33930000000234</v>
      </c>
      <c r="P147" s="241">
        <f t="shared" si="51"/>
        <v>145.33930000000234</v>
      </c>
      <c r="Q147" s="242"/>
      <c r="R147" s="242"/>
      <c r="S147" s="242"/>
    </row>
    <row r="148" spans="1:19" s="237" customFormat="1">
      <c r="A148" s="236">
        <v>40634</v>
      </c>
      <c r="C148" s="238">
        <v>140</v>
      </c>
      <c r="D148" s="239">
        <f t="shared" si="42"/>
        <v>8</v>
      </c>
      <c r="E148" s="239">
        <f t="shared" si="47"/>
        <v>1368</v>
      </c>
      <c r="F148" s="239">
        <f t="shared" si="43"/>
        <v>-375</v>
      </c>
      <c r="G148" s="240">
        <f>+Inputs!$D$3</f>
        <v>0.37951000000000001</v>
      </c>
      <c r="I148" s="241">
        <f t="shared" si="48"/>
        <v>1743</v>
      </c>
      <c r="K148" s="241">
        <f t="shared" si="44"/>
        <v>8</v>
      </c>
      <c r="L148" s="241">
        <f t="shared" si="49"/>
        <v>1368</v>
      </c>
      <c r="M148" s="241">
        <f t="shared" si="45"/>
        <v>3.0360800000000001</v>
      </c>
      <c r="N148" s="241">
        <f t="shared" si="46"/>
        <v>3.0360800000000001</v>
      </c>
      <c r="O148" s="241">
        <f t="shared" si="50"/>
        <v>-142.30322000000234</v>
      </c>
      <c r="P148" s="241">
        <f t="shared" si="51"/>
        <v>142.30322000000234</v>
      </c>
      <c r="Q148" s="242"/>
      <c r="R148" s="242"/>
      <c r="S148" s="242"/>
    </row>
    <row r="149" spans="1:19" s="237" customFormat="1">
      <c r="A149" s="243">
        <v>40664</v>
      </c>
      <c r="C149" s="238">
        <v>141</v>
      </c>
      <c r="D149" s="239">
        <f t="shared" si="42"/>
        <v>8</v>
      </c>
      <c r="E149" s="239">
        <f t="shared" si="47"/>
        <v>1376</v>
      </c>
      <c r="F149" s="239">
        <f t="shared" si="43"/>
        <v>-367</v>
      </c>
      <c r="G149" s="240">
        <f>+Inputs!$D$3</f>
        <v>0.37951000000000001</v>
      </c>
      <c r="I149" s="241">
        <f t="shared" si="48"/>
        <v>1743</v>
      </c>
      <c r="K149" s="241">
        <f t="shared" si="44"/>
        <v>8</v>
      </c>
      <c r="L149" s="241">
        <f t="shared" si="49"/>
        <v>1376</v>
      </c>
      <c r="M149" s="241">
        <f t="shared" si="45"/>
        <v>3.0360800000000001</v>
      </c>
      <c r="N149" s="241">
        <f t="shared" si="46"/>
        <v>3.0360800000000001</v>
      </c>
      <c r="O149" s="241">
        <f t="shared" si="50"/>
        <v>-139.26714000000234</v>
      </c>
      <c r="P149" s="241">
        <f t="shared" si="51"/>
        <v>139.26714000000234</v>
      </c>
      <c r="Q149" s="242"/>
      <c r="R149" s="242"/>
      <c r="S149" s="242"/>
    </row>
    <row r="150" spans="1:19" s="237" customFormat="1">
      <c r="A150" s="236">
        <v>40695</v>
      </c>
      <c r="C150" s="238">
        <v>142</v>
      </c>
      <c r="D150" s="239">
        <f t="shared" si="42"/>
        <v>8</v>
      </c>
      <c r="E150" s="239">
        <f t="shared" si="47"/>
        <v>1384</v>
      </c>
      <c r="F150" s="239">
        <f t="shared" si="43"/>
        <v>-359</v>
      </c>
      <c r="G150" s="240">
        <f>+Inputs!$D$3</f>
        <v>0.37951000000000001</v>
      </c>
      <c r="I150" s="241">
        <f t="shared" si="48"/>
        <v>1743</v>
      </c>
      <c r="K150" s="241">
        <f t="shared" si="44"/>
        <v>8</v>
      </c>
      <c r="L150" s="241">
        <f t="shared" si="49"/>
        <v>1384</v>
      </c>
      <c r="M150" s="241">
        <f t="shared" si="45"/>
        <v>3.0360800000000001</v>
      </c>
      <c r="N150" s="241">
        <f t="shared" si="46"/>
        <v>3.0360800000000001</v>
      </c>
      <c r="O150" s="241">
        <f t="shared" si="50"/>
        <v>-136.23106000000234</v>
      </c>
      <c r="P150" s="241">
        <f t="shared" si="51"/>
        <v>136.23106000000234</v>
      </c>
      <c r="Q150" s="242"/>
      <c r="R150" s="242"/>
      <c r="S150" s="242"/>
    </row>
    <row r="151" spans="1:19" s="237" customFormat="1">
      <c r="A151" s="243">
        <v>40725</v>
      </c>
      <c r="C151" s="238">
        <v>143</v>
      </c>
      <c r="D151" s="239">
        <f t="shared" si="42"/>
        <v>8</v>
      </c>
      <c r="E151" s="239">
        <f t="shared" si="47"/>
        <v>1392</v>
      </c>
      <c r="F151" s="239">
        <f t="shared" si="43"/>
        <v>-351</v>
      </c>
      <c r="G151" s="240">
        <f>+Inputs!$D$3</f>
        <v>0.37951000000000001</v>
      </c>
      <c r="I151" s="241">
        <f t="shared" si="48"/>
        <v>1743</v>
      </c>
      <c r="K151" s="241">
        <f t="shared" si="44"/>
        <v>8</v>
      </c>
      <c r="L151" s="241">
        <f t="shared" si="49"/>
        <v>1392</v>
      </c>
      <c r="M151" s="241">
        <f t="shared" si="45"/>
        <v>3.0360800000000001</v>
      </c>
      <c r="N151" s="241">
        <f t="shared" si="46"/>
        <v>3.0360800000000001</v>
      </c>
      <c r="O151" s="241">
        <f t="shared" si="50"/>
        <v>-133.19498000000235</v>
      </c>
      <c r="P151" s="241">
        <f t="shared" si="51"/>
        <v>133.19498000000235</v>
      </c>
      <c r="Q151" s="242"/>
      <c r="R151" s="242"/>
      <c r="S151" s="242"/>
    </row>
    <row r="152" spans="1:19" s="237" customFormat="1">
      <c r="A152" s="236">
        <v>40756</v>
      </c>
      <c r="C152" s="238">
        <v>144</v>
      </c>
      <c r="D152" s="239">
        <f t="shared" si="42"/>
        <v>8</v>
      </c>
      <c r="E152" s="239">
        <f t="shared" si="47"/>
        <v>1400</v>
      </c>
      <c r="F152" s="239">
        <f t="shared" si="43"/>
        <v>-343</v>
      </c>
      <c r="G152" s="240">
        <f>+Inputs!$D$3</f>
        <v>0.37951000000000001</v>
      </c>
      <c r="I152" s="241">
        <f t="shared" si="48"/>
        <v>1743</v>
      </c>
      <c r="K152" s="241">
        <f t="shared" si="44"/>
        <v>8</v>
      </c>
      <c r="L152" s="241">
        <f t="shared" si="49"/>
        <v>1400</v>
      </c>
      <c r="M152" s="241">
        <f t="shared" si="45"/>
        <v>3.0360800000000001</v>
      </c>
      <c r="N152" s="241">
        <f t="shared" si="46"/>
        <v>3.0360800000000001</v>
      </c>
      <c r="O152" s="241">
        <f t="shared" si="50"/>
        <v>-130.15890000000235</v>
      </c>
      <c r="P152" s="241">
        <f t="shared" si="51"/>
        <v>130.15890000000235</v>
      </c>
      <c r="Q152" s="242"/>
      <c r="R152" s="242"/>
      <c r="S152" s="242"/>
    </row>
    <row r="153" spans="1:19" s="237" customFormat="1">
      <c r="A153" s="243">
        <v>40787</v>
      </c>
      <c r="C153" s="238">
        <v>145</v>
      </c>
      <c r="D153" s="239">
        <f t="shared" si="42"/>
        <v>8</v>
      </c>
      <c r="E153" s="239">
        <f t="shared" si="47"/>
        <v>1408</v>
      </c>
      <c r="F153" s="239">
        <f t="shared" si="43"/>
        <v>-335</v>
      </c>
      <c r="G153" s="240">
        <f>+Inputs!$D$3</f>
        <v>0.37951000000000001</v>
      </c>
      <c r="I153" s="241">
        <f t="shared" si="48"/>
        <v>1743</v>
      </c>
      <c r="K153" s="241">
        <f t="shared" si="44"/>
        <v>8</v>
      </c>
      <c r="L153" s="241">
        <f t="shared" si="49"/>
        <v>1408</v>
      </c>
      <c r="M153" s="241">
        <f t="shared" si="45"/>
        <v>3.0360800000000001</v>
      </c>
      <c r="N153" s="241">
        <f t="shared" si="46"/>
        <v>3.0360800000000001</v>
      </c>
      <c r="O153" s="241">
        <f t="shared" si="50"/>
        <v>-127.12282000000235</v>
      </c>
      <c r="P153" s="241">
        <f t="shared" si="51"/>
        <v>127.12282000000235</v>
      </c>
      <c r="Q153" s="242"/>
      <c r="R153" s="242"/>
      <c r="S153" s="242"/>
    </row>
    <row r="154" spans="1:19" s="237" customFormat="1">
      <c r="A154" s="236">
        <v>40817</v>
      </c>
      <c r="C154" s="238">
        <v>146</v>
      </c>
      <c r="D154" s="239">
        <f t="shared" si="42"/>
        <v>8</v>
      </c>
      <c r="E154" s="239">
        <f t="shared" si="47"/>
        <v>1416</v>
      </c>
      <c r="F154" s="239">
        <f t="shared" si="43"/>
        <v>-327</v>
      </c>
      <c r="G154" s="240">
        <f>+Inputs!$D$3</f>
        <v>0.37951000000000001</v>
      </c>
      <c r="I154" s="241">
        <f t="shared" si="48"/>
        <v>1743</v>
      </c>
      <c r="K154" s="241">
        <f t="shared" si="44"/>
        <v>8</v>
      </c>
      <c r="L154" s="241">
        <f t="shared" si="49"/>
        <v>1416</v>
      </c>
      <c r="M154" s="241">
        <f t="shared" si="45"/>
        <v>3.0360800000000001</v>
      </c>
      <c r="N154" s="241">
        <f t="shared" si="46"/>
        <v>3.0360800000000001</v>
      </c>
      <c r="O154" s="241">
        <f t="shared" si="50"/>
        <v>-124.08674000000235</v>
      </c>
      <c r="P154" s="241">
        <f t="shared" si="51"/>
        <v>124.08674000000235</v>
      </c>
      <c r="Q154" s="242"/>
      <c r="R154" s="242"/>
      <c r="S154" s="242"/>
    </row>
    <row r="155" spans="1:19" s="237" customFormat="1">
      <c r="A155" s="243">
        <v>40848</v>
      </c>
      <c r="C155" s="238">
        <v>147</v>
      </c>
      <c r="D155" s="239">
        <f t="shared" si="42"/>
        <v>8</v>
      </c>
      <c r="E155" s="239">
        <f t="shared" si="47"/>
        <v>1424</v>
      </c>
      <c r="F155" s="239">
        <f t="shared" si="43"/>
        <v>-319</v>
      </c>
      <c r="G155" s="240">
        <f>+Inputs!$D$3</f>
        <v>0.37951000000000001</v>
      </c>
      <c r="I155" s="241">
        <f t="shared" si="48"/>
        <v>1743</v>
      </c>
      <c r="K155" s="241">
        <f t="shared" si="44"/>
        <v>8</v>
      </c>
      <c r="L155" s="241">
        <f t="shared" si="49"/>
        <v>1424</v>
      </c>
      <c r="M155" s="241">
        <f t="shared" si="45"/>
        <v>3.0360800000000001</v>
      </c>
      <c r="N155" s="241">
        <f t="shared" si="46"/>
        <v>3.0360800000000001</v>
      </c>
      <c r="O155" s="241">
        <f t="shared" si="50"/>
        <v>-121.05066000000235</v>
      </c>
      <c r="P155" s="241">
        <f t="shared" si="51"/>
        <v>121.05066000000235</v>
      </c>
      <c r="Q155" s="242"/>
      <c r="R155" s="242"/>
      <c r="S155" s="242"/>
    </row>
    <row r="156" spans="1:19" s="237" customFormat="1">
      <c r="A156" s="236">
        <v>40878</v>
      </c>
      <c r="C156" s="238">
        <v>148</v>
      </c>
      <c r="D156" s="239">
        <f t="shared" si="42"/>
        <v>8</v>
      </c>
      <c r="E156" s="239">
        <f t="shared" si="47"/>
        <v>1432</v>
      </c>
      <c r="F156" s="239">
        <f t="shared" si="43"/>
        <v>-311</v>
      </c>
      <c r="G156" s="240">
        <f>+Inputs!$D$3</f>
        <v>0.37951000000000001</v>
      </c>
      <c r="I156" s="241">
        <f t="shared" si="48"/>
        <v>1743</v>
      </c>
      <c r="K156" s="241">
        <f t="shared" si="44"/>
        <v>8</v>
      </c>
      <c r="L156" s="241">
        <f t="shared" si="49"/>
        <v>1432</v>
      </c>
      <c r="M156" s="241">
        <f t="shared" si="45"/>
        <v>3.0360800000000001</v>
      </c>
      <c r="N156" s="241">
        <f t="shared" si="46"/>
        <v>3.0360800000000001</v>
      </c>
      <c r="O156" s="241">
        <f t="shared" si="50"/>
        <v>-118.01458000000235</v>
      </c>
      <c r="P156" s="241">
        <f t="shared" si="51"/>
        <v>118.01458000000235</v>
      </c>
      <c r="Q156" s="242"/>
      <c r="R156" s="242"/>
      <c r="S156" s="242"/>
    </row>
    <row r="157" spans="1:19" s="237" customFormat="1">
      <c r="A157" s="243">
        <v>40909</v>
      </c>
      <c r="C157" s="238">
        <v>149</v>
      </c>
      <c r="D157" s="239">
        <f t="shared" si="42"/>
        <v>8</v>
      </c>
      <c r="E157" s="239">
        <f t="shared" si="47"/>
        <v>1440</v>
      </c>
      <c r="F157" s="239">
        <f t="shared" si="43"/>
        <v>-303</v>
      </c>
      <c r="G157" s="240">
        <f>+Inputs!$D$3</f>
        <v>0.37951000000000001</v>
      </c>
      <c r="I157" s="241">
        <f t="shared" si="48"/>
        <v>1743</v>
      </c>
      <c r="K157" s="241">
        <f t="shared" si="44"/>
        <v>8</v>
      </c>
      <c r="L157" s="241">
        <f t="shared" si="49"/>
        <v>1440</v>
      </c>
      <c r="M157" s="241">
        <f t="shared" si="45"/>
        <v>3.0360800000000001</v>
      </c>
      <c r="N157" s="241">
        <f t="shared" si="46"/>
        <v>3.0360800000000001</v>
      </c>
      <c r="O157" s="241">
        <f t="shared" si="50"/>
        <v>-114.97850000000236</v>
      </c>
      <c r="P157" s="241">
        <f t="shared" si="51"/>
        <v>114.97850000000236</v>
      </c>
      <c r="Q157" s="242"/>
      <c r="R157" s="242"/>
      <c r="S157" s="242"/>
    </row>
    <row r="158" spans="1:19" s="237" customFormat="1">
      <c r="A158" s="236">
        <v>40940</v>
      </c>
      <c r="C158" s="238">
        <v>150</v>
      </c>
      <c r="D158" s="239">
        <f t="shared" si="42"/>
        <v>8</v>
      </c>
      <c r="E158" s="239">
        <f t="shared" si="47"/>
        <v>1448</v>
      </c>
      <c r="F158" s="239">
        <f t="shared" si="43"/>
        <v>-295</v>
      </c>
      <c r="G158" s="240">
        <f>+Inputs!$D$3</f>
        <v>0.37951000000000001</v>
      </c>
      <c r="I158" s="241">
        <f t="shared" si="48"/>
        <v>1743</v>
      </c>
      <c r="K158" s="241">
        <f t="shared" si="44"/>
        <v>8</v>
      </c>
      <c r="L158" s="241">
        <f t="shared" si="49"/>
        <v>1448</v>
      </c>
      <c r="M158" s="241">
        <f t="shared" si="45"/>
        <v>3.0360800000000001</v>
      </c>
      <c r="N158" s="241">
        <f t="shared" si="46"/>
        <v>3.0360800000000001</v>
      </c>
      <c r="O158" s="241">
        <f t="shared" si="50"/>
        <v>-111.94242000000236</v>
      </c>
      <c r="P158" s="241">
        <f t="shared" si="51"/>
        <v>111.94242000000236</v>
      </c>
      <c r="Q158" s="242"/>
      <c r="R158" s="242"/>
      <c r="S158" s="242"/>
    </row>
    <row r="159" spans="1:19" s="237" customFormat="1">
      <c r="A159" s="243">
        <v>40969</v>
      </c>
      <c r="C159" s="238">
        <v>151</v>
      </c>
      <c r="D159" s="239">
        <f t="shared" si="42"/>
        <v>8</v>
      </c>
      <c r="E159" s="239">
        <f t="shared" si="47"/>
        <v>1456</v>
      </c>
      <c r="F159" s="239">
        <f t="shared" si="43"/>
        <v>-287</v>
      </c>
      <c r="G159" s="240">
        <f>+Inputs!$D$3</f>
        <v>0.37951000000000001</v>
      </c>
      <c r="I159" s="241">
        <f t="shared" si="48"/>
        <v>1743</v>
      </c>
      <c r="K159" s="241">
        <f t="shared" si="44"/>
        <v>8</v>
      </c>
      <c r="L159" s="241">
        <f t="shared" si="49"/>
        <v>1456</v>
      </c>
      <c r="M159" s="241">
        <f t="shared" si="45"/>
        <v>3.0360800000000001</v>
      </c>
      <c r="N159" s="241">
        <f t="shared" si="46"/>
        <v>3.0360800000000001</v>
      </c>
      <c r="O159" s="241">
        <f t="shared" si="50"/>
        <v>-108.90634000000236</v>
      </c>
      <c r="P159" s="241">
        <f t="shared" si="51"/>
        <v>108.90634000000236</v>
      </c>
      <c r="Q159" s="242"/>
      <c r="R159" s="242"/>
      <c r="S159" s="242"/>
    </row>
    <row r="160" spans="1:19" s="237" customFormat="1">
      <c r="A160" s="236">
        <v>41000</v>
      </c>
      <c r="C160" s="238">
        <v>152</v>
      </c>
      <c r="D160" s="239">
        <f t="shared" si="42"/>
        <v>8</v>
      </c>
      <c r="E160" s="239">
        <f t="shared" si="47"/>
        <v>1464</v>
      </c>
      <c r="F160" s="239">
        <f t="shared" si="43"/>
        <v>-279</v>
      </c>
      <c r="G160" s="240">
        <f>+Inputs!$D$3</f>
        <v>0.37951000000000001</v>
      </c>
      <c r="I160" s="241">
        <f t="shared" si="48"/>
        <v>1743</v>
      </c>
      <c r="K160" s="241">
        <f t="shared" si="44"/>
        <v>8</v>
      </c>
      <c r="L160" s="241">
        <f t="shared" si="49"/>
        <v>1464</v>
      </c>
      <c r="M160" s="241">
        <f t="shared" si="45"/>
        <v>3.0360800000000001</v>
      </c>
      <c r="N160" s="241">
        <f t="shared" si="46"/>
        <v>3.0360800000000001</v>
      </c>
      <c r="O160" s="241">
        <f t="shared" si="50"/>
        <v>-105.87026000000236</v>
      </c>
      <c r="P160" s="241">
        <f t="shared" si="51"/>
        <v>105.87026000000236</v>
      </c>
      <c r="Q160" s="242"/>
      <c r="R160" s="242"/>
      <c r="S160" s="242"/>
    </row>
    <row r="161" spans="1:19" s="237" customFormat="1">
      <c r="A161" s="243">
        <v>41030</v>
      </c>
      <c r="C161" s="238">
        <v>153</v>
      </c>
      <c r="D161" s="239">
        <f t="shared" si="42"/>
        <v>8</v>
      </c>
      <c r="E161" s="239">
        <f t="shared" si="47"/>
        <v>1472</v>
      </c>
      <c r="F161" s="239">
        <f t="shared" si="43"/>
        <v>-271</v>
      </c>
      <c r="G161" s="240">
        <f>+Inputs!$D$3</f>
        <v>0.37951000000000001</v>
      </c>
      <c r="I161" s="241">
        <f t="shared" si="48"/>
        <v>1743</v>
      </c>
      <c r="K161" s="241">
        <f t="shared" si="44"/>
        <v>8</v>
      </c>
      <c r="L161" s="241">
        <f t="shared" si="49"/>
        <v>1472</v>
      </c>
      <c r="M161" s="241">
        <f t="shared" si="45"/>
        <v>3.0360800000000001</v>
      </c>
      <c r="N161" s="241">
        <f t="shared" si="46"/>
        <v>3.0360800000000001</v>
      </c>
      <c r="O161" s="241">
        <f t="shared" si="50"/>
        <v>-102.83418000000236</v>
      </c>
      <c r="P161" s="241">
        <f t="shared" si="51"/>
        <v>102.83418000000236</v>
      </c>
      <c r="Q161" s="242"/>
      <c r="R161" s="242"/>
      <c r="S161" s="242"/>
    </row>
    <row r="162" spans="1:19" s="237" customFormat="1">
      <c r="A162" s="236">
        <v>41061</v>
      </c>
      <c r="C162" s="238">
        <v>154</v>
      </c>
      <c r="D162" s="239">
        <f t="shared" si="42"/>
        <v>8</v>
      </c>
      <c r="E162" s="239">
        <f t="shared" si="47"/>
        <v>1480</v>
      </c>
      <c r="F162" s="239">
        <f t="shared" si="43"/>
        <v>-263</v>
      </c>
      <c r="G162" s="240">
        <f>+Inputs!$D$3</f>
        <v>0.37951000000000001</v>
      </c>
      <c r="I162" s="241">
        <f t="shared" si="48"/>
        <v>1743</v>
      </c>
      <c r="K162" s="241">
        <f t="shared" si="44"/>
        <v>8</v>
      </c>
      <c r="L162" s="241">
        <f t="shared" si="49"/>
        <v>1480</v>
      </c>
      <c r="M162" s="241">
        <f t="shared" si="45"/>
        <v>3.0360800000000001</v>
      </c>
      <c r="N162" s="241">
        <f t="shared" si="46"/>
        <v>3.0360800000000001</v>
      </c>
      <c r="O162" s="241">
        <f t="shared" si="50"/>
        <v>-99.798100000002364</v>
      </c>
      <c r="P162" s="241">
        <f t="shared" si="51"/>
        <v>99.798100000002364</v>
      </c>
      <c r="Q162" s="242"/>
      <c r="R162" s="242"/>
      <c r="S162" s="242"/>
    </row>
    <row r="163" spans="1:19" s="237" customFormat="1">
      <c r="A163" s="243">
        <v>41091</v>
      </c>
      <c r="C163" s="238">
        <v>155</v>
      </c>
      <c r="D163" s="239">
        <f t="shared" si="42"/>
        <v>8</v>
      </c>
      <c r="E163" s="239">
        <f t="shared" si="47"/>
        <v>1488</v>
      </c>
      <c r="F163" s="239">
        <f t="shared" si="43"/>
        <v>-255</v>
      </c>
      <c r="G163" s="240">
        <f>+Inputs!$D$3</f>
        <v>0.37951000000000001</v>
      </c>
      <c r="I163" s="241">
        <f t="shared" si="48"/>
        <v>1743</v>
      </c>
      <c r="K163" s="241">
        <f t="shared" si="44"/>
        <v>8</v>
      </c>
      <c r="L163" s="241">
        <f t="shared" si="49"/>
        <v>1488</v>
      </c>
      <c r="M163" s="241">
        <f t="shared" si="45"/>
        <v>3.0360800000000001</v>
      </c>
      <c r="N163" s="241">
        <f t="shared" si="46"/>
        <v>3.0360800000000001</v>
      </c>
      <c r="O163" s="241">
        <f t="shared" si="50"/>
        <v>-96.762020000002366</v>
      </c>
      <c r="P163" s="241">
        <f t="shared" si="51"/>
        <v>96.762020000002366</v>
      </c>
      <c r="Q163" s="242"/>
      <c r="R163" s="242"/>
      <c r="S163" s="242"/>
    </row>
    <row r="164" spans="1:19" s="237" customFormat="1">
      <c r="A164" s="236">
        <v>41122</v>
      </c>
      <c r="C164" s="238">
        <v>156</v>
      </c>
      <c r="D164" s="239">
        <f t="shared" si="42"/>
        <v>8</v>
      </c>
      <c r="E164" s="239">
        <f t="shared" si="47"/>
        <v>1496</v>
      </c>
      <c r="F164" s="239">
        <f t="shared" si="43"/>
        <v>-247</v>
      </c>
      <c r="G164" s="240">
        <f>+Inputs!$D$3</f>
        <v>0.37951000000000001</v>
      </c>
      <c r="I164" s="241">
        <f t="shared" si="48"/>
        <v>1743</v>
      </c>
      <c r="K164" s="241">
        <f t="shared" si="44"/>
        <v>8</v>
      </c>
      <c r="L164" s="241">
        <f t="shared" si="49"/>
        <v>1496</v>
      </c>
      <c r="M164" s="241">
        <f t="shared" si="45"/>
        <v>3.0360800000000001</v>
      </c>
      <c r="N164" s="241">
        <f t="shared" si="46"/>
        <v>3.0360800000000001</v>
      </c>
      <c r="O164" s="241">
        <f t="shared" si="50"/>
        <v>-93.725940000002367</v>
      </c>
      <c r="P164" s="241">
        <f t="shared" si="51"/>
        <v>93.725940000002367</v>
      </c>
      <c r="Q164" s="242"/>
      <c r="R164" s="242"/>
      <c r="S164" s="242"/>
    </row>
    <row r="165" spans="1:19" s="237" customFormat="1">
      <c r="A165" s="243">
        <v>41153</v>
      </c>
      <c r="C165" s="238">
        <v>157</v>
      </c>
      <c r="D165" s="239">
        <f t="shared" si="42"/>
        <v>8</v>
      </c>
      <c r="E165" s="239">
        <f t="shared" si="47"/>
        <v>1504</v>
      </c>
      <c r="F165" s="239">
        <f t="shared" si="43"/>
        <v>-239</v>
      </c>
      <c r="G165" s="240">
        <f>+Inputs!$D$3</f>
        <v>0.37951000000000001</v>
      </c>
      <c r="I165" s="241">
        <f t="shared" si="48"/>
        <v>1743</v>
      </c>
      <c r="K165" s="241">
        <f t="shared" si="44"/>
        <v>8</v>
      </c>
      <c r="L165" s="241">
        <f t="shared" si="49"/>
        <v>1504</v>
      </c>
      <c r="M165" s="241">
        <f t="shared" si="45"/>
        <v>3.0360800000000001</v>
      </c>
      <c r="N165" s="241">
        <f t="shared" si="46"/>
        <v>3.0360800000000001</v>
      </c>
      <c r="O165" s="241">
        <f t="shared" si="50"/>
        <v>-90.689860000002369</v>
      </c>
      <c r="P165" s="241">
        <f t="shared" si="51"/>
        <v>90.689860000002369</v>
      </c>
      <c r="Q165" s="242"/>
      <c r="R165" s="242"/>
      <c r="S165" s="242"/>
    </row>
    <row r="166" spans="1:19" s="237" customFormat="1">
      <c r="A166" s="236">
        <v>41183</v>
      </c>
      <c r="C166" s="238">
        <v>158</v>
      </c>
      <c r="D166" s="239">
        <f t="shared" si="42"/>
        <v>8</v>
      </c>
      <c r="E166" s="239">
        <f t="shared" si="47"/>
        <v>1512</v>
      </c>
      <c r="F166" s="239">
        <f t="shared" si="43"/>
        <v>-231</v>
      </c>
      <c r="G166" s="240">
        <f>+Inputs!$D$3</f>
        <v>0.37951000000000001</v>
      </c>
      <c r="I166" s="241">
        <f t="shared" si="48"/>
        <v>1743</v>
      </c>
      <c r="K166" s="241">
        <f t="shared" si="44"/>
        <v>8</v>
      </c>
      <c r="L166" s="241">
        <f t="shared" si="49"/>
        <v>1512</v>
      </c>
      <c r="M166" s="241">
        <f t="shared" si="45"/>
        <v>3.0360800000000001</v>
      </c>
      <c r="N166" s="241">
        <f t="shared" si="46"/>
        <v>3.0360800000000001</v>
      </c>
      <c r="O166" s="241">
        <f t="shared" si="50"/>
        <v>-87.653780000002371</v>
      </c>
      <c r="P166" s="241">
        <f t="shared" si="51"/>
        <v>87.653780000002371</v>
      </c>
      <c r="Q166" s="242"/>
      <c r="R166" s="242"/>
      <c r="S166" s="242"/>
    </row>
    <row r="167" spans="1:19" s="237" customFormat="1">
      <c r="A167" s="243">
        <v>41214</v>
      </c>
      <c r="C167" s="238">
        <v>159</v>
      </c>
      <c r="D167" s="239">
        <f t="shared" si="42"/>
        <v>8</v>
      </c>
      <c r="E167" s="239">
        <f t="shared" si="47"/>
        <v>1520</v>
      </c>
      <c r="F167" s="239">
        <f t="shared" si="43"/>
        <v>-223</v>
      </c>
      <c r="G167" s="240">
        <f>+Inputs!$D$3</f>
        <v>0.37951000000000001</v>
      </c>
      <c r="I167" s="241">
        <f t="shared" si="48"/>
        <v>1743</v>
      </c>
      <c r="K167" s="241">
        <f t="shared" si="44"/>
        <v>8</v>
      </c>
      <c r="L167" s="241">
        <f t="shared" si="49"/>
        <v>1520</v>
      </c>
      <c r="M167" s="241">
        <f t="shared" si="45"/>
        <v>3.0360800000000001</v>
      </c>
      <c r="N167" s="241">
        <f t="shared" si="46"/>
        <v>3.0360800000000001</v>
      </c>
      <c r="O167" s="241">
        <f t="shared" si="50"/>
        <v>-84.617700000002372</v>
      </c>
      <c r="P167" s="241">
        <f t="shared" si="51"/>
        <v>84.617700000002372</v>
      </c>
      <c r="Q167" s="242"/>
      <c r="R167" s="242"/>
      <c r="S167" s="242"/>
    </row>
    <row r="168" spans="1:19" s="237" customFormat="1">
      <c r="A168" s="236">
        <v>41244</v>
      </c>
      <c r="C168" s="238">
        <v>160</v>
      </c>
      <c r="D168" s="239">
        <f t="shared" si="42"/>
        <v>8</v>
      </c>
      <c r="E168" s="239">
        <f t="shared" si="47"/>
        <v>1528</v>
      </c>
      <c r="F168" s="239">
        <f t="shared" si="43"/>
        <v>-215</v>
      </c>
      <c r="G168" s="240">
        <f>+Inputs!$D$3</f>
        <v>0.37951000000000001</v>
      </c>
      <c r="I168" s="241">
        <f t="shared" si="48"/>
        <v>1743</v>
      </c>
      <c r="K168" s="241">
        <f t="shared" si="44"/>
        <v>8</v>
      </c>
      <c r="L168" s="241">
        <f t="shared" si="49"/>
        <v>1528</v>
      </c>
      <c r="M168" s="241">
        <f t="shared" si="45"/>
        <v>3.0360800000000001</v>
      </c>
      <c r="N168" s="241">
        <f t="shared" si="46"/>
        <v>3.0360800000000001</v>
      </c>
      <c r="O168" s="241">
        <f t="shared" si="50"/>
        <v>-81.581620000002374</v>
      </c>
      <c r="P168" s="241">
        <f t="shared" si="51"/>
        <v>81.581620000002374</v>
      </c>
      <c r="Q168" s="242"/>
      <c r="R168" s="242"/>
      <c r="S168" s="242"/>
    </row>
    <row r="169" spans="1:19" s="237" customFormat="1">
      <c r="A169" s="243">
        <v>41275</v>
      </c>
      <c r="C169" s="238">
        <v>161</v>
      </c>
      <c r="D169" s="239">
        <f t="shared" si="42"/>
        <v>8</v>
      </c>
      <c r="E169" s="239">
        <f t="shared" si="47"/>
        <v>1536</v>
      </c>
      <c r="F169" s="239">
        <f t="shared" ref="F169:F188" si="52">$B$9+E169</f>
        <v>-207</v>
      </c>
      <c r="G169" s="240">
        <f>+Inputs!$D$3</f>
        <v>0.37951000000000001</v>
      </c>
      <c r="I169" s="241">
        <f t="shared" si="48"/>
        <v>1743</v>
      </c>
      <c r="K169" s="241">
        <f t="shared" ref="K169:K188" si="53">D169</f>
        <v>8</v>
      </c>
      <c r="L169" s="241">
        <f t="shared" si="49"/>
        <v>1536</v>
      </c>
      <c r="M169" s="241">
        <f t="shared" ref="M169:M188" si="54">K169*G169</f>
        <v>3.0360800000000001</v>
      </c>
      <c r="N169" s="241">
        <f t="shared" ref="N169:N188" si="55">M169-J169</f>
        <v>3.0360800000000001</v>
      </c>
      <c r="O169" s="241">
        <f t="shared" si="50"/>
        <v>-78.545540000002376</v>
      </c>
      <c r="P169" s="241">
        <f t="shared" si="51"/>
        <v>78.545540000002376</v>
      </c>
      <c r="Q169" s="242"/>
      <c r="R169" s="242"/>
      <c r="S169" s="242"/>
    </row>
    <row r="170" spans="1:19" s="237" customFormat="1">
      <c r="A170" s="236">
        <v>41306</v>
      </c>
      <c r="C170" s="238">
        <v>162</v>
      </c>
      <c r="D170" s="239">
        <f t="shared" si="42"/>
        <v>8</v>
      </c>
      <c r="E170" s="239">
        <f t="shared" ref="E170:E188" si="56">+E169+D170</f>
        <v>1544</v>
      </c>
      <c r="F170" s="239">
        <f t="shared" si="52"/>
        <v>-199</v>
      </c>
      <c r="G170" s="240">
        <f>+Inputs!$D$3</f>
        <v>0.37951000000000001</v>
      </c>
      <c r="I170" s="241">
        <f t="shared" ref="I170:I188" si="57">+I169+H170</f>
        <v>1743</v>
      </c>
      <c r="K170" s="241">
        <f t="shared" si="53"/>
        <v>8</v>
      </c>
      <c r="L170" s="241">
        <f t="shared" ref="L170:L188" si="58">+L169+K170</f>
        <v>1544</v>
      </c>
      <c r="M170" s="241">
        <f t="shared" si="54"/>
        <v>3.0360800000000001</v>
      </c>
      <c r="N170" s="241">
        <f t="shared" si="55"/>
        <v>3.0360800000000001</v>
      </c>
      <c r="O170" s="241">
        <f t="shared" ref="O170:O188" si="59">+O169+N170</f>
        <v>-75.509460000002377</v>
      </c>
      <c r="P170" s="241">
        <f t="shared" ref="P170:P188" si="60">P169-N170</f>
        <v>75.509460000002377</v>
      </c>
      <c r="Q170" s="242"/>
      <c r="R170" s="242"/>
      <c r="S170" s="242"/>
    </row>
    <row r="171" spans="1:19" s="237" customFormat="1">
      <c r="A171" s="243">
        <v>41334</v>
      </c>
      <c r="C171" s="238">
        <v>163</v>
      </c>
      <c r="D171" s="239">
        <f t="shared" si="42"/>
        <v>8</v>
      </c>
      <c r="E171" s="239">
        <f t="shared" si="56"/>
        <v>1552</v>
      </c>
      <c r="F171" s="239">
        <f t="shared" si="52"/>
        <v>-191</v>
      </c>
      <c r="G171" s="240">
        <f>+Inputs!$D$3</f>
        <v>0.37951000000000001</v>
      </c>
      <c r="I171" s="241">
        <f t="shared" si="57"/>
        <v>1743</v>
      </c>
      <c r="K171" s="241">
        <f t="shared" si="53"/>
        <v>8</v>
      </c>
      <c r="L171" s="241">
        <f t="shared" si="58"/>
        <v>1552</v>
      </c>
      <c r="M171" s="241">
        <f t="shared" si="54"/>
        <v>3.0360800000000001</v>
      </c>
      <c r="N171" s="241">
        <f t="shared" si="55"/>
        <v>3.0360800000000001</v>
      </c>
      <c r="O171" s="241">
        <f t="shared" si="59"/>
        <v>-72.473380000002379</v>
      </c>
      <c r="P171" s="241">
        <f t="shared" si="60"/>
        <v>72.473380000002379</v>
      </c>
      <c r="Q171" s="242"/>
      <c r="R171" s="242"/>
      <c r="S171" s="242"/>
    </row>
    <row r="172" spans="1:19" s="237" customFormat="1">
      <c r="A172" s="236">
        <v>41365</v>
      </c>
      <c r="C172" s="238">
        <v>164</v>
      </c>
      <c r="D172" s="239">
        <f t="shared" si="42"/>
        <v>8</v>
      </c>
      <c r="E172" s="239">
        <f t="shared" si="56"/>
        <v>1560</v>
      </c>
      <c r="F172" s="239">
        <f t="shared" si="52"/>
        <v>-183</v>
      </c>
      <c r="G172" s="240">
        <f>+Inputs!$D$3</f>
        <v>0.37951000000000001</v>
      </c>
      <c r="I172" s="241">
        <f t="shared" si="57"/>
        <v>1743</v>
      </c>
      <c r="K172" s="241">
        <f t="shared" si="53"/>
        <v>8</v>
      </c>
      <c r="L172" s="241">
        <f t="shared" si="58"/>
        <v>1560</v>
      </c>
      <c r="M172" s="241">
        <f t="shared" si="54"/>
        <v>3.0360800000000001</v>
      </c>
      <c r="N172" s="241">
        <f t="shared" si="55"/>
        <v>3.0360800000000001</v>
      </c>
      <c r="O172" s="241">
        <f t="shared" si="59"/>
        <v>-69.437300000002381</v>
      </c>
      <c r="P172" s="241">
        <f t="shared" si="60"/>
        <v>69.437300000002381</v>
      </c>
      <c r="Q172" s="242"/>
      <c r="R172" s="242"/>
      <c r="S172" s="242"/>
    </row>
    <row r="173" spans="1:19" s="237" customFormat="1">
      <c r="A173" s="243">
        <v>41395</v>
      </c>
      <c r="C173" s="238">
        <v>165</v>
      </c>
      <c r="D173" s="239">
        <f t="shared" si="42"/>
        <v>8</v>
      </c>
      <c r="E173" s="239">
        <f t="shared" si="56"/>
        <v>1568</v>
      </c>
      <c r="F173" s="239">
        <f t="shared" si="52"/>
        <v>-175</v>
      </c>
      <c r="G173" s="240">
        <f>+Inputs!$D$3</f>
        <v>0.37951000000000001</v>
      </c>
      <c r="I173" s="241">
        <f t="shared" si="57"/>
        <v>1743</v>
      </c>
      <c r="K173" s="241">
        <f t="shared" si="53"/>
        <v>8</v>
      </c>
      <c r="L173" s="241">
        <f t="shared" si="58"/>
        <v>1568</v>
      </c>
      <c r="M173" s="241">
        <f t="shared" si="54"/>
        <v>3.0360800000000001</v>
      </c>
      <c r="N173" s="241">
        <f t="shared" si="55"/>
        <v>3.0360800000000001</v>
      </c>
      <c r="O173" s="241">
        <f t="shared" si="59"/>
        <v>-66.401220000002382</v>
      </c>
      <c r="P173" s="241">
        <f t="shared" si="60"/>
        <v>66.401220000002382</v>
      </c>
      <c r="Q173" s="242"/>
      <c r="R173" s="242"/>
      <c r="S173" s="242"/>
    </row>
    <row r="174" spans="1:19" s="237" customFormat="1">
      <c r="A174" s="236">
        <v>41426</v>
      </c>
      <c r="C174" s="238">
        <v>166</v>
      </c>
      <c r="D174" s="239">
        <f t="shared" si="42"/>
        <v>8</v>
      </c>
      <c r="E174" s="239">
        <f t="shared" si="56"/>
        <v>1576</v>
      </c>
      <c r="F174" s="239">
        <f t="shared" si="52"/>
        <v>-167</v>
      </c>
      <c r="G174" s="240">
        <f>+Inputs!$D$3</f>
        <v>0.37951000000000001</v>
      </c>
      <c r="I174" s="241">
        <f t="shared" si="57"/>
        <v>1743</v>
      </c>
      <c r="K174" s="241">
        <f t="shared" si="53"/>
        <v>8</v>
      </c>
      <c r="L174" s="241">
        <f t="shared" si="58"/>
        <v>1576</v>
      </c>
      <c r="M174" s="241">
        <f t="shared" si="54"/>
        <v>3.0360800000000001</v>
      </c>
      <c r="N174" s="241">
        <f t="shared" si="55"/>
        <v>3.0360800000000001</v>
      </c>
      <c r="O174" s="241">
        <f t="shared" si="59"/>
        <v>-63.365140000002384</v>
      </c>
      <c r="P174" s="241">
        <f t="shared" si="60"/>
        <v>63.365140000002384</v>
      </c>
      <c r="Q174" s="242"/>
      <c r="R174" s="242"/>
      <c r="S174" s="242"/>
    </row>
    <row r="175" spans="1:19" s="237" customFormat="1">
      <c r="A175" s="243">
        <v>41456</v>
      </c>
      <c r="C175" s="238">
        <v>167</v>
      </c>
      <c r="D175" s="239">
        <f t="shared" si="42"/>
        <v>8</v>
      </c>
      <c r="E175" s="239">
        <f t="shared" si="56"/>
        <v>1584</v>
      </c>
      <c r="F175" s="239">
        <f t="shared" si="52"/>
        <v>-159</v>
      </c>
      <c r="G175" s="240">
        <f>+Inputs!$D$3</f>
        <v>0.37951000000000001</v>
      </c>
      <c r="I175" s="241">
        <f t="shared" si="57"/>
        <v>1743</v>
      </c>
      <c r="K175" s="241">
        <f t="shared" si="53"/>
        <v>8</v>
      </c>
      <c r="L175" s="241">
        <f t="shared" si="58"/>
        <v>1584</v>
      </c>
      <c r="M175" s="241">
        <f t="shared" si="54"/>
        <v>3.0360800000000001</v>
      </c>
      <c r="N175" s="241">
        <f t="shared" si="55"/>
        <v>3.0360800000000001</v>
      </c>
      <c r="O175" s="241">
        <f t="shared" si="59"/>
        <v>-60.329060000002386</v>
      </c>
      <c r="P175" s="241">
        <f t="shared" si="60"/>
        <v>60.329060000002386</v>
      </c>
      <c r="Q175" s="242"/>
      <c r="R175" s="242"/>
      <c r="S175" s="242"/>
    </row>
    <row r="176" spans="1:19" s="237" customFormat="1">
      <c r="A176" s="236">
        <v>41487</v>
      </c>
      <c r="C176" s="238">
        <v>168</v>
      </c>
      <c r="D176" s="239">
        <f t="shared" si="42"/>
        <v>8</v>
      </c>
      <c r="E176" s="239">
        <f t="shared" si="56"/>
        <v>1592</v>
      </c>
      <c r="F176" s="239">
        <f t="shared" si="52"/>
        <v>-151</v>
      </c>
      <c r="G176" s="240">
        <f>+Inputs!$D$3</f>
        <v>0.37951000000000001</v>
      </c>
      <c r="I176" s="241">
        <f t="shared" si="57"/>
        <v>1743</v>
      </c>
      <c r="K176" s="241">
        <f t="shared" si="53"/>
        <v>8</v>
      </c>
      <c r="L176" s="241">
        <f t="shared" si="58"/>
        <v>1592</v>
      </c>
      <c r="M176" s="241">
        <f t="shared" si="54"/>
        <v>3.0360800000000001</v>
      </c>
      <c r="N176" s="241">
        <f t="shared" si="55"/>
        <v>3.0360800000000001</v>
      </c>
      <c r="O176" s="241">
        <f t="shared" si="59"/>
        <v>-57.292980000002387</v>
      </c>
      <c r="P176" s="241">
        <f t="shared" si="60"/>
        <v>57.292980000002387</v>
      </c>
      <c r="Q176" s="242"/>
      <c r="R176" s="242"/>
      <c r="S176" s="242"/>
    </row>
    <row r="177" spans="1:19" s="237" customFormat="1">
      <c r="A177" s="243">
        <v>41518</v>
      </c>
      <c r="C177" s="238">
        <v>169</v>
      </c>
      <c r="D177" s="239">
        <f t="shared" si="42"/>
        <v>8</v>
      </c>
      <c r="E177" s="239">
        <f t="shared" si="56"/>
        <v>1600</v>
      </c>
      <c r="F177" s="239">
        <f t="shared" si="52"/>
        <v>-143</v>
      </c>
      <c r="G177" s="240">
        <f>+Inputs!$D$3</f>
        <v>0.37951000000000001</v>
      </c>
      <c r="I177" s="241">
        <f t="shared" si="57"/>
        <v>1743</v>
      </c>
      <c r="K177" s="241">
        <f t="shared" si="53"/>
        <v>8</v>
      </c>
      <c r="L177" s="241">
        <f t="shared" si="58"/>
        <v>1600</v>
      </c>
      <c r="M177" s="241">
        <f t="shared" si="54"/>
        <v>3.0360800000000001</v>
      </c>
      <c r="N177" s="241">
        <f t="shared" si="55"/>
        <v>3.0360800000000001</v>
      </c>
      <c r="O177" s="241">
        <f t="shared" si="59"/>
        <v>-54.256900000002389</v>
      </c>
      <c r="P177" s="241">
        <f t="shared" si="60"/>
        <v>54.256900000002389</v>
      </c>
      <c r="Q177" s="242"/>
      <c r="R177" s="242"/>
      <c r="S177" s="242"/>
    </row>
    <row r="178" spans="1:19" s="237" customFormat="1">
      <c r="A178" s="236">
        <v>41548</v>
      </c>
      <c r="C178" s="238">
        <v>170</v>
      </c>
      <c r="D178" s="239">
        <f t="shared" si="42"/>
        <v>8</v>
      </c>
      <c r="E178" s="239">
        <f t="shared" si="56"/>
        <v>1608</v>
      </c>
      <c r="F178" s="239">
        <f t="shared" si="52"/>
        <v>-135</v>
      </c>
      <c r="G178" s="240">
        <f>+Inputs!$D$3</f>
        <v>0.37951000000000001</v>
      </c>
      <c r="I178" s="241">
        <f t="shared" si="57"/>
        <v>1743</v>
      </c>
      <c r="K178" s="241">
        <f t="shared" si="53"/>
        <v>8</v>
      </c>
      <c r="L178" s="241">
        <f t="shared" si="58"/>
        <v>1608</v>
      </c>
      <c r="M178" s="241">
        <f t="shared" si="54"/>
        <v>3.0360800000000001</v>
      </c>
      <c r="N178" s="241">
        <f t="shared" si="55"/>
        <v>3.0360800000000001</v>
      </c>
      <c r="O178" s="241">
        <f t="shared" si="59"/>
        <v>-51.220820000002391</v>
      </c>
      <c r="P178" s="241">
        <f t="shared" si="60"/>
        <v>51.220820000002391</v>
      </c>
      <c r="Q178" s="242"/>
      <c r="R178" s="242"/>
      <c r="S178" s="242"/>
    </row>
    <row r="179" spans="1:19" s="237" customFormat="1">
      <c r="A179" s="243">
        <v>41579</v>
      </c>
      <c r="C179" s="238">
        <v>171</v>
      </c>
      <c r="D179" s="239">
        <f t="shared" si="42"/>
        <v>8</v>
      </c>
      <c r="E179" s="239">
        <f t="shared" si="56"/>
        <v>1616</v>
      </c>
      <c r="F179" s="239">
        <f t="shared" si="52"/>
        <v>-127</v>
      </c>
      <c r="G179" s="240">
        <f>+Inputs!$D$3</f>
        <v>0.37951000000000001</v>
      </c>
      <c r="I179" s="241">
        <f t="shared" si="57"/>
        <v>1743</v>
      </c>
      <c r="K179" s="241">
        <f t="shared" si="53"/>
        <v>8</v>
      </c>
      <c r="L179" s="241">
        <f t="shared" si="58"/>
        <v>1616</v>
      </c>
      <c r="M179" s="241">
        <f t="shared" si="54"/>
        <v>3.0360800000000001</v>
      </c>
      <c r="N179" s="241">
        <f t="shared" si="55"/>
        <v>3.0360800000000001</v>
      </c>
      <c r="O179" s="241">
        <f t="shared" si="59"/>
        <v>-48.184740000002392</v>
      </c>
      <c r="P179" s="241">
        <f t="shared" si="60"/>
        <v>48.184740000002392</v>
      </c>
      <c r="Q179" s="242"/>
      <c r="R179" s="242"/>
      <c r="S179" s="242"/>
    </row>
    <row r="180" spans="1:19" s="237" customFormat="1">
      <c r="A180" s="236">
        <v>41609</v>
      </c>
      <c r="C180" s="238">
        <v>172</v>
      </c>
      <c r="D180" s="239">
        <f t="shared" si="42"/>
        <v>8</v>
      </c>
      <c r="E180" s="239">
        <f t="shared" si="56"/>
        <v>1624</v>
      </c>
      <c r="F180" s="239">
        <f t="shared" si="52"/>
        <v>-119</v>
      </c>
      <c r="G180" s="240">
        <f>+Inputs!$D$3</f>
        <v>0.37951000000000001</v>
      </c>
      <c r="I180" s="241">
        <f t="shared" si="57"/>
        <v>1743</v>
      </c>
      <c r="K180" s="241">
        <f t="shared" si="53"/>
        <v>8</v>
      </c>
      <c r="L180" s="241">
        <f t="shared" si="58"/>
        <v>1624</v>
      </c>
      <c r="M180" s="241">
        <f t="shared" si="54"/>
        <v>3.0360800000000001</v>
      </c>
      <c r="N180" s="241">
        <f t="shared" si="55"/>
        <v>3.0360800000000001</v>
      </c>
      <c r="O180" s="241">
        <f t="shared" si="59"/>
        <v>-45.148660000002394</v>
      </c>
      <c r="P180" s="241">
        <f t="shared" si="60"/>
        <v>45.148660000002394</v>
      </c>
      <c r="Q180" s="242"/>
      <c r="R180" s="242"/>
      <c r="S180" s="242"/>
    </row>
    <row r="181" spans="1:19" s="237" customFormat="1">
      <c r="A181" s="243">
        <v>41640</v>
      </c>
      <c r="C181" s="238">
        <v>173</v>
      </c>
      <c r="D181" s="239">
        <f t="shared" si="42"/>
        <v>8</v>
      </c>
      <c r="E181" s="239">
        <f t="shared" si="56"/>
        <v>1632</v>
      </c>
      <c r="F181" s="239">
        <f t="shared" si="52"/>
        <v>-111</v>
      </c>
      <c r="G181" s="240">
        <f>+Inputs!$D$3</f>
        <v>0.37951000000000001</v>
      </c>
      <c r="I181" s="241">
        <f t="shared" si="57"/>
        <v>1743</v>
      </c>
      <c r="K181" s="241">
        <f t="shared" si="53"/>
        <v>8</v>
      </c>
      <c r="L181" s="241">
        <f t="shared" si="58"/>
        <v>1632</v>
      </c>
      <c r="M181" s="241">
        <f t="shared" si="54"/>
        <v>3.0360800000000001</v>
      </c>
      <c r="N181" s="241">
        <f t="shared" si="55"/>
        <v>3.0360800000000001</v>
      </c>
      <c r="O181" s="241">
        <f t="shared" si="59"/>
        <v>-42.112580000002396</v>
      </c>
      <c r="P181" s="241">
        <f t="shared" si="60"/>
        <v>42.112580000002396</v>
      </c>
      <c r="Q181" s="242"/>
      <c r="R181" s="242"/>
      <c r="S181" s="242"/>
    </row>
    <row r="182" spans="1:19" s="237" customFormat="1">
      <c r="A182" s="236">
        <v>41671</v>
      </c>
      <c r="C182" s="238">
        <v>174</v>
      </c>
      <c r="D182" s="239">
        <f t="shared" si="42"/>
        <v>8</v>
      </c>
      <c r="E182" s="239">
        <f t="shared" si="56"/>
        <v>1640</v>
      </c>
      <c r="F182" s="239">
        <f t="shared" si="52"/>
        <v>-103</v>
      </c>
      <c r="G182" s="240">
        <f>+Inputs!$D$3</f>
        <v>0.37951000000000001</v>
      </c>
      <c r="I182" s="241">
        <f t="shared" si="57"/>
        <v>1743</v>
      </c>
      <c r="K182" s="241">
        <f t="shared" si="53"/>
        <v>8</v>
      </c>
      <c r="L182" s="241">
        <f t="shared" si="58"/>
        <v>1640</v>
      </c>
      <c r="M182" s="241">
        <f t="shared" si="54"/>
        <v>3.0360800000000001</v>
      </c>
      <c r="N182" s="241">
        <f t="shared" si="55"/>
        <v>3.0360800000000001</v>
      </c>
      <c r="O182" s="241">
        <f t="shared" si="59"/>
        <v>-39.076500000002397</v>
      </c>
      <c r="P182" s="241">
        <f t="shared" si="60"/>
        <v>39.076500000002397</v>
      </c>
      <c r="Q182" s="242"/>
      <c r="R182" s="242"/>
      <c r="S182" s="242"/>
    </row>
    <row r="183" spans="1:19" s="237" customFormat="1">
      <c r="A183" s="243">
        <v>41699</v>
      </c>
      <c r="C183" s="238">
        <v>175</v>
      </c>
      <c r="D183" s="239">
        <f t="shared" si="42"/>
        <v>8</v>
      </c>
      <c r="E183" s="239">
        <f t="shared" si="56"/>
        <v>1648</v>
      </c>
      <c r="F183" s="239">
        <f t="shared" si="52"/>
        <v>-95</v>
      </c>
      <c r="G183" s="240">
        <f>+Inputs!$D$3</f>
        <v>0.37951000000000001</v>
      </c>
      <c r="I183" s="241">
        <f t="shared" si="57"/>
        <v>1743</v>
      </c>
      <c r="K183" s="241">
        <f t="shared" si="53"/>
        <v>8</v>
      </c>
      <c r="L183" s="241">
        <f t="shared" si="58"/>
        <v>1648</v>
      </c>
      <c r="M183" s="241">
        <f t="shared" si="54"/>
        <v>3.0360800000000001</v>
      </c>
      <c r="N183" s="241">
        <f t="shared" si="55"/>
        <v>3.0360800000000001</v>
      </c>
      <c r="O183" s="241">
        <f t="shared" si="59"/>
        <v>-36.040420000002399</v>
      </c>
      <c r="P183" s="241">
        <f t="shared" si="60"/>
        <v>36.040420000002399</v>
      </c>
      <c r="Q183" s="242"/>
      <c r="R183" s="242"/>
      <c r="S183" s="242"/>
    </row>
    <row r="184" spans="1:19" s="237" customFormat="1">
      <c r="A184" s="236">
        <v>41730</v>
      </c>
      <c r="C184" s="238">
        <v>176</v>
      </c>
      <c r="D184" s="239">
        <f t="shared" si="42"/>
        <v>8</v>
      </c>
      <c r="E184" s="239">
        <f t="shared" si="56"/>
        <v>1656</v>
      </c>
      <c r="F184" s="239">
        <f t="shared" si="52"/>
        <v>-87</v>
      </c>
      <c r="G184" s="240">
        <f>+Inputs!$D$3</f>
        <v>0.37951000000000001</v>
      </c>
      <c r="I184" s="241">
        <f t="shared" si="57"/>
        <v>1743</v>
      </c>
      <c r="K184" s="241">
        <f t="shared" si="53"/>
        <v>8</v>
      </c>
      <c r="L184" s="241">
        <f t="shared" si="58"/>
        <v>1656</v>
      </c>
      <c r="M184" s="241">
        <f t="shared" si="54"/>
        <v>3.0360800000000001</v>
      </c>
      <c r="N184" s="241">
        <f t="shared" si="55"/>
        <v>3.0360800000000001</v>
      </c>
      <c r="O184" s="241">
        <f t="shared" si="59"/>
        <v>-33.004340000002401</v>
      </c>
      <c r="P184" s="241">
        <f t="shared" si="60"/>
        <v>33.004340000002401</v>
      </c>
      <c r="Q184" s="242"/>
      <c r="R184" s="242"/>
      <c r="S184" s="242"/>
    </row>
    <row r="185" spans="1:19" s="237" customFormat="1">
      <c r="A185" s="243">
        <v>41760</v>
      </c>
      <c r="C185" s="238">
        <v>177</v>
      </c>
      <c r="D185" s="239">
        <f t="shared" si="42"/>
        <v>8</v>
      </c>
      <c r="E185" s="239">
        <f t="shared" si="56"/>
        <v>1664</v>
      </c>
      <c r="F185" s="239">
        <f t="shared" si="52"/>
        <v>-79</v>
      </c>
      <c r="G185" s="240">
        <f>+Inputs!$D$3</f>
        <v>0.37951000000000001</v>
      </c>
      <c r="I185" s="241">
        <f t="shared" si="57"/>
        <v>1743</v>
      </c>
      <c r="K185" s="241">
        <f t="shared" si="53"/>
        <v>8</v>
      </c>
      <c r="L185" s="241">
        <f t="shared" si="58"/>
        <v>1664</v>
      </c>
      <c r="M185" s="241">
        <f t="shared" si="54"/>
        <v>3.0360800000000001</v>
      </c>
      <c r="N185" s="241">
        <f t="shared" si="55"/>
        <v>3.0360800000000001</v>
      </c>
      <c r="O185" s="241">
        <f t="shared" si="59"/>
        <v>-29.968260000002402</v>
      </c>
      <c r="P185" s="241">
        <f t="shared" si="60"/>
        <v>29.968260000002402</v>
      </c>
      <c r="Q185" s="242"/>
      <c r="R185" s="242"/>
      <c r="S185" s="242"/>
    </row>
    <row r="186" spans="1:19" s="237" customFormat="1">
      <c r="A186" s="236">
        <v>41791</v>
      </c>
      <c r="C186" s="238">
        <v>178</v>
      </c>
      <c r="D186" s="239">
        <f t="shared" si="42"/>
        <v>8</v>
      </c>
      <c r="E186" s="239">
        <f t="shared" si="56"/>
        <v>1672</v>
      </c>
      <c r="F186" s="239">
        <f t="shared" si="52"/>
        <v>-71</v>
      </c>
      <c r="G186" s="240">
        <f>+Inputs!$D$3</f>
        <v>0.37951000000000001</v>
      </c>
      <c r="I186" s="241">
        <f t="shared" si="57"/>
        <v>1743</v>
      </c>
      <c r="K186" s="241">
        <f t="shared" si="53"/>
        <v>8</v>
      </c>
      <c r="L186" s="241">
        <f t="shared" si="58"/>
        <v>1672</v>
      </c>
      <c r="M186" s="241">
        <f t="shared" si="54"/>
        <v>3.0360800000000001</v>
      </c>
      <c r="N186" s="241">
        <f t="shared" si="55"/>
        <v>3.0360800000000001</v>
      </c>
      <c r="O186" s="241">
        <f t="shared" si="59"/>
        <v>-26.932180000002404</v>
      </c>
      <c r="P186" s="241">
        <f t="shared" si="60"/>
        <v>26.932180000002404</v>
      </c>
      <c r="Q186" s="242"/>
      <c r="R186" s="242"/>
      <c r="S186" s="242"/>
    </row>
    <row r="187" spans="1:19" s="237" customFormat="1">
      <c r="A187" s="243">
        <v>41821</v>
      </c>
      <c r="C187" s="238">
        <v>179</v>
      </c>
      <c r="D187" s="239">
        <f t="shared" si="42"/>
        <v>8</v>
      </c>
      <c r="E187" s="239">
        <f t="shared" si="56"/>
        <v>1680</v>
      </c>
      <c r="F187" s="239">
        <f t="shared" si="52"/>
        <v>-63</v>
      </c>
      <c r="G187" s="240">
        <f>+Inputs!$D$3</f>
        <v>0.37951000000000001</v>
      </c>
      <c r="I187" s="241">
        <f t="shared" si="57"/>
        <v>1743</v>
      </c>
      <c r="K187" s="241">
        <f t="shared" si="53"/>
        <v>8</v>
      </c>
      <c r="L187" s="241">
        <f t="shared" si="58"/>
        <v>1680</v>
      </c>
      <c r="M187" s="241">
        <f t="shared" si="54"/>
        <v>3.0360800000000001</v>
      </c>
      <c r="N187" s="241">
        <f t="shared" si="55"/>
        <v>3.0360800000000001</v>
      </c>
      <c r="O187" s="241">
        <f t="shared" si="59"/>
        <v>-23.896100000002406</v>
      </c>
      <c r="P187" s="241">
        <f t="shared" si="60"/>
        <v>23.896100000002406</v>
      </c>
      <c r="Q187" s="242"/>
      <c r="R187" s="242"/>
      <c r="S187" s="242"/>
    </row>
    <row r="188" spans="1:19" s="237" customFormat="1">
      <c r="A188" s="236">
        <v>41852</v>
      </c>
      <c r="C188" s="238">
        <v>180</v>
      </c>
      <c r="D188" s="239">
        <f t="shared" si="42"/>
        <v>8</v>
      </c>
      <c r="E188" s="239">
        <f t="shared" si="56"/>
        <v>1688</v>
      </c>
      <c r="F188" s="239">
        <f t="shared" si="52"/>
        <v>-55</v>
      </c>
      <c r="G188" s="240">
        <f>+Inputs!$D$3</f>
        <v>0.37951000000000001</v>
      </c>
      <c r="I188" s="241">
        <f t="shared" si="57"/>
        <v>1743</v>
      </c>
      <c r="K188" s="241">
        <f t="shared" si="53"/>
        <v>8</v>
      </c>
      <c r="L188" s="241">
        <f t="shared" si="58"/>
        <v>1688</v>
      </c>
      <c r="M188" s="241">
        <f t="shared" si="54"/>
        <v>3.0360800000000001</v>
      </c>
      <c r="N188" s="241">
        <f t="shared" si="55"/>
        <v>3.0360800000000001</v>
      </c>
      <c r="O188" s="241">
        <f t="shared" si="59"/>
        <v>-20.860020000002407</v>
      </c>
      <c r="P188" s="241">
        <f t="shared" si="60"/>
        <v>20.860020000002407</v>
      </c>
      <c r="Q188" s="242"/>
      <c r="R188" s="242"/>
      <c r="S188" s="242"/>
    </row>
    <row r="189" spans="1:19" s="237" customFormat="1">
      <c r="A189" s="243">
        <v>41883</v>
      </c>
      <c r="C189" s="238">
        <v>181</v>
      </c>
      <c r="D189" s="239">
        <f>ROUND(-(+$F$132/60)*1,0)</f>
        <v>8</v>
      </c>
      <c r="E189" s="239">
        <f t="shared" ref="E189:E194" si="61">+E188+D189</f>
        <v>1696</v>
      </c>
      <c r="F189" s="239">
        <f t="shared" ref="F189:F194" si="62">$B$9+E189</f>
        <v>-47</v>
      </c>
      <c r="G189" s="240">
        <f>+Inputs!$D$3</f>
        <v>0.37951000000000001</v>
      </c>
      <c r="I189" s="241">
        <f t="shared" ref="I189:I194" si="63">+I188+H189</f>
        <v>1743</v>
      </c>
      <c r="K189" s="241">
        <f t="shared" ref="K189:K194" si="64">D189</f>
        <v>8</v>
      </c>
      <c r="L189" s="241">
        <f t="shared" ref="L189:L194" si="65">+L188+K189</f>
        <v>1696</v>
      </c>
      <c r="M189" s="241">
        <f t="shared" ref="M189:M194" si="66">K189*G189</f>
        <v>3.0360800000000001</v>
      </c>
      <c r="N189" s="241">
        <f t="shared" ref="N189:N194" si="67">M189-J189</f>
        <v>3.0360800000000001</v>
      </c>
      <c r="O189" s="241">
        <f t="shared" ref="O189:O194" si="68">+O188+N189</f>
        <v>-17.823940000002409</v>
      </c>
      <c r="P189" s="241">
        <f t="shared" ref="P189:P194" si="69">P188-N189</f>
        <v>17.823940000002409</v>
      </c>
      <c r="Q189" s="242"/>
      <c r="R189" s="242"/>
      <c r="S189" s="242"/>
    </row>
    <row r="190" spans="1:19" s="237" customFormat="1">
      <c r="A190" s="236">
        <v>41913</v>
      </c>
      <c r="C190" s="238">
        <v>182</v>
      </c>
      <c r="D190" s="239">
        <f t="shared" si="42"/>
        <v>8</v>
      </c>
      <c r="E190" s="239">
        <f t="shared" si="61"/>
        <v>1704</v>
      </c>
      <c r="F190" s="239">
        <f t="shared" si="62"/>
        <v>-39</v>
      </c>
      <c r="G190" s="240">
        <f>+Inputs!$D$3</f>
        <v>0.37951000000000001</v>
      </c>
      <c r="I190" s="241">
        <f t="shared" si="63"/>
        <v>1743</v>
      </c>
      <c r="K190" s="241">
        <f t="shared" si="64"/>
        <v>8</v>
      </c>
      <c r="L190" s="241">
        <f t="shared" si="65"/>
        <v>1704</v>
      </c>
      <c r="M190" s="241">
        <f t="shared" si="66"/>
        <v>3.0360800000000001</v>
      </c>
      <c r="N190" s="241">
        <f t="shared" si="67"/>
        <v>3.0360800000000001</v>
      </c>
      <c r="O190" s="241">
        <f t="shared" si="68"/>
        <v>-14.787860000002409</v>
      </c>
      <c r="P190" s="241">
        <f t="shared" si="69"/>
        <v>14.787860000002409</v>
      </c>
      <c r="Q190" s="242"/>
      <c r="R190" s="242"/>
      <c r="S190" s="242"/>
    </row>
    <row r="191" spans="1:19" s="237" customFormat="1">
      <c r="A191" s="243">
        <v>41944</v>
      </c>
      <c r="C191" s="238">
        <v>183</v>
      </c>
      <c r="D191" s="239">
        <f t="shared" si="42"/>
        <v>8</v>
      </c>
      <c r="E191" s="239">
        <f t="shared" si="61"/>
        <v>1712</v>
      </c>
      <c r="F191" s="239">
        <f t="shared" si="62"/>
        <v>-31</v>
      </c>
      <c r="G191" s="240">
        <f>+Inputs!$D$3</f>
        <v>0.37951000000000001</v>
      </c>
      <c r="I191" s="241">
        <f t="shared" si="63"/>
        <v>1743</v>
      </c>
      <c r="K191" s="241">
        <f t="shared" si="64"/>
        <v>8</v>
      </c>
      <c r="L191" s="241">
        <f t="shared" si="65"/>
        <v>1712</v>
      </c>
      <c r="M191" s="241">
        <f t="shared" si="66"/>
        <v>3.0360800000000001</v>
      </c>
      <c r="N191" s="241">
        <f t="shared" si="67"/>
        <v>3.0360800000000001</v>
      </c>
      <c r="O191" s="241">
        <f t="shared" si="68"/>
        <v>-11.751780000002409</v>
      </c>
      <c r="P191" s="241">
        <f t="shared" si="69"/>
        <v>11.751780000002409</v>
      </c>
      <c r="Q191" s="242"/>
      <c r="R191" s="242"/>
      <c r="S191" s="242"/>
    </row>
    <row r="192" spans="1:19" s="237" customFormat="1">
      <c r="A192" s="236">
        <v>41974</v>
      </c>
      <c r="C192" s="238">
        <v>184</v>
      </c>
      <c r="D192" s="239">
        <f t="shared" si="42"/>
        <v>8</v>
      </c>
      <c r="E192" s="239">
        <f t="shared" si="61"/>
        <v>1720</v>
      </c>
      <c r="F192" s="239">
        <f t="shared" si="62"/>
        <v>-23</v>
      </c>
      <c r="G192" s="240">
        <f>+Inputs!$D$3</f>
        <v>0.37951000000000001</v>
      </c>
      <c r="I192" s="241">
        <f t="shared" si="63"/>
        <v>1743</v>
      </c>
      <c r="K192" s="241">
        <f t="shared" si="64"/>
        <v>8</v>
      </c>
      <c r="L192" s="241">
        <f t="shared" si="65"/>
        <v>1720</v>
      </c>
      <c r="M192" s="241">
        <f t="shared" si="66"/>
        <v>3.0360800000000001</v>
      </c>
      <c r="N192" s="241">
        <f t="shared" si="67"/>
        <v>3.0360800000000001</v>
      </c>
      <c r="O192" s="241">
        <f t="shared" si="68"/>
        <v>-8.7157000000024087</v>
      </c>
      <c r="P192" s="241">
        <f t="shared" si="69"/>
        <v>8.7157000000024087</v>
      </c>
      <c r="Q192" s="242"/>
      <c r="R192" s="242"/>
      <c r="S192" s="242"/>
    </row>
    <row r="193" spans="1:20" s="237" customFormat="1">
      <c r="A193" s="243">
        <v>42005</v>
      </c>
      <c r="C193" s="238">
        <v>185</v>
      </c>
      <c r="D193" s="239">
        <f t="shared" si="42"/>
        <v>8</v>
      </c>
      <c r="E193" s="239">
        <f t="shared" si="61"/>
        <v>1728</v>
      </c>
      <c r="F193" s="239">
        <f t="shared" si="62"/>
        <v>-15</v>
      </c>
      <c r="G193" s="240">
        <f>+Inputs!$D$3</f>
        <v>0.37951000000000001</v>
      </c>
      <c r="I193" s="241">
        <f t="shared" si="63"/>
        <v>1743</v>
      </c>
      <c r="K193" s="241">
        <f t="shared" si="64"/>
        <v>8</v>
      </c>
      <c r="L193" s="241">
        <f t="shared" si="65"/>
        <v>1728</v>
      </c>
      <c r="M193" s="241">
        <f t="shared" si="66"/>
        <v>3.0360800000000001</v>
      </c>
      <c r="N193" s="241">
        <f t="shared" si="67"/>
        <v>3.0360800000000001</v>
      </c>
      <c r="O193" s="241">
        <f t="shared" si="68"/>
        <v>-5.6796200000024086</v>
      </c>
      <c r="P193" s="241">
        <f t="shared" si="69"/>
        <v>5.6796200000024086</v>
      </c>
      <c r="Q193" s="242"/>
      <c r="R193" s="242"/>
      <c r="S193" s="242"/>
    </row>
    <row r="194" spans="1:20" s="237" customFormat="1">
      <c r="A194" s="236">
        <v>42036</v>
      </c>
      <c r="C194" s="238">
        <v>186</v>
      </c>
      <c r="D194" s="239">
        <f t="shared" si="42"/>
        <v>8</v>
      </c>
      <c r="E194" s="239">
        <f t="shared" si="61"/>
        <v>1736</v>
      </c>
      <c r="F194" s="239">
        <f t="shared" si="62"/>
        <v>-7</v>
      </c>
      <c r="G194" s="240">
        <f>+Inputs!$D$3</f>
        <v>0.37951000000000001</v>
      </c>
      <c r="I194" s="241">
        <f t="shared" si="63"/>
        <v>1743</v>
      </c>
      <c r="K194" s="241">
        <f t="shared" si="64"/>
        <v>8</v>
      </c>
      <c r="L194" s="241">
        <f t="shared" si="65"/>
        <v>1736</v>
      </c>
      <c r="M194" s="241">
        <f t="shared" si="66"/>
        <v>3.0360800000000001</v>
      </c>
      <c r="N194" s="241">
        <f t="shared" si="67"/>
        <v>3.0360800000000001</v>
      </c>
      <c r="O194" s="241">
        <f t="shared" si="68"/>
        <v>-2.6435400000024085</v>
      </c>
      <c r="P194" s="241">
        <f t="shared" si="69"/>
        <v>2.6435400000024085</v>
      </c>
      <c r="Q194" s="242"/>
      <c r="R194" s="242"/>
      <c r="S194" s="242"/>
    </row>
    <row r="195" spans="1:20" s="237" customFormat="1">
      <c r="A195" s="243">
        <v>42064</v>
      </c>
      <c r="C195" s="238">
        <v>187</v>
      </c>
      <c r="D195" s="239">
        <f>-F194</f>
        <v>7</v>
      </c>
      <c r="E195" s="239">
        <f t="shared" ref="E195" si="70">+E194+D195</f>
        <v>1743</v>
      </c>
      <c r="F195" s="239">
        <f t="shared" ref="F195" si="71">$B$9+E195</f>
        <v>0</v>
      </c>
      <c r="G195" s="240">
        <f>+Inputs!$D$3</f>
        <v>0.37951000000000001</v>
      </c>
      <c r="I195" s="241">
        <f t="shared" ref="I195" si="72">+I194+H195</f>
        <v>1743</v>
      </c>
      <c r="K195" s="241">
        <f t="shared" ref="K195" si="73">D195</f>
        <v>7</v>
      </c>
      <c r="L195" s="241">
        <f t="shared" ref="L195" si="74">+L194+K195</f>
        <v>1743</v>
      </c>
      <c r="M195" s="241">
        <f t="shared" ref="M195" si="75">K195*G195</f>
        <v>2.6565700000000003</v>
      </c>
      <c r="N195" s="241">
        <f t="shared" ref="N195" si="76">M195-J195</f>
        <v>2.6565700000000003</v>
      </c>
      <c r="O195" s="241">
        <f t="shared" ref="O195" si="77">+O194+N195</f>
        <v>1.3029999997591801E-2</v>
      </c>
      <c r="P195" s="241">
        <f t="shared" ref="P195" si="78">P194-N195</f>
        <v>-1.3029999997591801E-2</v>
      </c>
      <c r="Q195" s="242"/>
      <c r="R195" s="242"/>
      <c r="S195" s="242"/>
    </row>
    <row r="196" spans="1:20" s="191" customFormat="1">
      <c r="A196" s="257"/>
      <c r="C196" s="139"/>
      <c r="D196" s="140"/>
      <c r="G196" s="258"/>
      <c r="Q196" s="186"/>
      <c r="R196" s="186"/>
      <c r="S196" s="186"/>
    </row>
    <row r="197" spans="1:20" s="191" customFormat="1">
      <c r="A197" s="186" t="s">
        <v>43</v>
      </c>
      <c r="B197" s="259">
        <f>SUM(B9:B194)</f>
        <v>-1743</v>
      </c>
      <c r="D197" s="259">
        <f>SUM(D9:D194)</f>
        <v>1736</v>
      </c>
      <c r="G197" s="258"/>
      <c r="H197" s="259">
        <f>SUM(H9:H194)</f>
        <v>1743</v>
      </c>
      <c r="I197" s="259"/>
      <c r="J197" s="259">
        <f>SUM(J9:J194)</f>
        <v>661.46850000000006</v>
      </c>
      <c r="K197" s="259">
        <f>SUM(K9:K194)</f>
        <v>1736</v>
      </c>
      <c r="L197" s="259"/>
      <c r="M197" s="259">
        <f>SUM(M9:M194)</f>
        <v>658.8249599999981</v>
      </c>
      <c r="N197" s="259">
        <f>SUM(N9:N194)</f>
        <v>-2.6435400000024085</v>
      </c>
      <c r="O197" s="259">
        <f>SUM(O9:O194)</f>
        <v>-58515.64676000036</v>
      </c>
      <c r="P197" s="259">
        <f>SUM(P9:P194)</f>
        <v>58515.64676000036</v>
      </c>
      <c r="Q197" s="186"/>
      <c r="R197" s="186"/>
      <c r="S197" s="186"/>
    </row>
    <row r="198" spans="1:20" s="191" customFormat="1">
      <c r="G198" s="258"/>
      <c r="Q198" s="186"/>
      <c r="R198" s="186"/>
      <c r="S198" s="186"/>
    </row>
    <row r="199" spans="1:20">
      <c r="A199" s="4" t="s">
        <v>61</v>
      </c>
      <c r="B199" s="4" t="s">
        <v>61</v>
      </c>
      <c r="C199" s="4" t="s">
        <v>61</v>
      </c>
      <c r="D199" s="4" t="s">
        <v>61</v>
      </c>
      <c r="F199" s="4" t="s">
        <v>61</v>
      </c>
      <c r="G199" s="28" t="s">
        <v>61</v>
      </c>
      <c r="H199" s="4" t="s">
        <v>61</v>
      </c>
      <c r="J199" s="4" t="s">
        <v>61</v>
      </c>
      <c r="K199" s="4" t="s">
        <v>61</v>
      </c>
      <c r="M199" s="4" t="s">
        <v>61</v>
      </c>
      <c r="N199" s="4" t="s">
        <v>61</v>
      </c>
      <c r="P199" s="4" t="s">
        <v>61</v>
      </c>
      <c r="Q199" s="8" t="s">
        <v>61</v>
      </c>
      <c r="R199" s="8" t="s">
        <v>61</v>
      </c>
      <c r="S199" s="8" t="s">
        <v>61</v>
      </c>
      <c r="T199" s="4" t="s">
        <v>61</v>
      </c>
    </row>
    <row r="200" spans="1:20">
      <c r="G200"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4.xml><?xml version="1.0" encoding="utf-8"?>
<worksheet xmlns="http://schemas.openxmlformats.org/spreadsheetml/2006/main" xmlns:r="http://schemas.openxmlformats.org/officeDocument/2006/relationships">
  <sheetPr transitionEvaluation="1" codeName="Sheet47">
    <pageSetUpPr autoPageBreaks="0" fitToPage="1"/>
  </sheetPr>
  <dimension ref="A1:AE188"/>
  <sheetViews>
    <sheetView defaultGridColor="0" colorId="22" zoomScale="60" zoomScaleNormal="100" workbookViewId="0">
      <pane ySplit="8" topLeftCell="A123" activePane="bottomLeft" state="frozen"/>
      <selection activeCell="U11" sqref="U11:AE11"/>
      <selection pane="bottomLeft" activeCell="D125" sqref="D125"/>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36678</v>
      </c>
      <c r="B9" s="32">
        <v>-498302</v>
      </c>
      <c r="C9" s="6">
        <v>1</v>
      </c>
      <c r="D9" s="29">
        <f t="shared" ref="D9:D40" si="0">ROUND(-(+$B$9/180)*1,0)</f>
        <v>2768</v>
      </c>
      <c r="E9" s="29">
        <f>+D9</f>
        <v>2768</v>
      </c>
      <c r="F9" s="29">
        <f t="shared" ref="F9:F40" si="1">$B$9+E9</f>
        <v>-495534</v>
      </c>
      <c r="G9" s="34">
        <f>+Inputs!$D$2</f>
        <v>0.3795</v>
      </c>
      <c r="H9" s="27">
        <f>-B9</f>
        <v>498302</v>
      </c>
      <c r="I9" s="27">
        <f>+H9</f>
        <v>498302</v>
      </c>
      <c r="J9" s="27">
        <f>H9*G9</f>
        <v>189105.609</v>
      </c>
      <c r="K9" s="27">
        <f t="shared" ref="K9:K40" si="2">D9</f>
        <v>2768</v>
      </c>
      <c r="L9" s="27">
        <f>+K9</f>
        <v>2768</v>
      </c>
      <c r="M9" s="27">
        <f t="shared" ref="M9:M40" si="3">K9*G9</f>
        <v>1050.4559999999999</v>
      </c>
      <c r="N9" s="27">
        <f t="shared" ref="N9:N40" si="4">M9-J9</f>
        <v>-188055.15299999999</v>
      </c>
      <c r="O9" s="27">
        <f>+N9</f>
        <v>-188055.15299999999</v>
      </c>
      <c r="P9" s="27">
        <f>-SUM(N9)</f>
        <v>188055.15299999999</v>
      </c>
      <c r="Q9" s="38">
        <f>VLOOKUP(Q8,A36:P210,5)</f>
        <v>318320</v>
      </c>
      <c r="R9" s="38">
        <f>VLOOKUP(R8,A36:P210,5)</f>
        <v>354320</v>
      </c>
      <c r="S9" s="38">
        <f>+R9-Q9</f>
        <v>36000</v>
      </c>
      <c r="T9" s="35" t="s">
        <v>64</v>
      </c>
      <c r="U9" s="145">
        <f t="shared" ref="U9:AE9" si="5">-IF(TYPE(VLOOKUP(U8,$A$9:$P$183,6,FALSE))=16,0,VLOOKUP(U8,$A$9:$P$183,6,FALSE))</f>
        <v>176982</v>
      </c>
      <c r="V9" s="145">
        <f t="shared" si="5"/>
        <v>173982</v>
      </c>
      <c r="W9" s="145">
        <f t="shared" si="5"/>
        <v>170982</v>
      </c>
      <c r="X9" s="145">
        <f t="shared" si="5"/>
        <v>167982</v>
      </c>
      <c r="Y9" s="145">
        <f t="shared" si="5"/>
        <v>164982</v>
      </c>
      <c r="Z9" s="145">
        <f t="shared" si="5"/>
        <v>161982</v>
      </c>
      <c r="AA9" s="145">
        <f t="shared" si="5"/>
        <v>158982</v>
      </c>
      <c r="AB9" s="145">
        <f t="shared" si="5"/>
        <v>155982</v>
      </c>
      <c r="AC9" s="145">
        <f t="shared" si="5"/>
        <v>152982</v>
      </c>
      <c r="AD9" s="145">
        <f t="shared" si="5"/>
        <v>149982</v>
      </c>
      <c r="AE9" s="145">
        <f t="shared" si="5"/>
        <v>146982</v>
      </c>
    </row>
    <row r="10" spans="1:31">
      <c r="A10" s="30">
        <v>36708</v>
      </c>
      <c r="B10" s="9"/>
      <c r="C10" s="6">
        <v>2</v>
      </c>
      <c r="D10" s="29">
        <f t="shared" si="0"/>
        <v>2768</v>
      </c>
      <c r="E10" s="29">
        <f t="shared" ref="E10:E41" si="6">+E9+D10</f>
        <v>5536</v>
      </c>
      <c r="F10" s="29">
        <f t="shared" si="1"/>
        <v>-492766</v>
      </c>
      <c r="G10" s="34">
        <f>+Inputs!$D$2</f>
        <v>0.3795</v>
      </c>
      <c r="H10" s="2"/>
      <c r="I10" s="27">
        <f t="shared" ref="I10:I41" si="7">+I9+H10</f>
        <v>498302</v>
      </c>
      <c r="J10" s="27"/>
      <c r="K10" s="27">
        <f t="shared" si="2"/>
        <v>2768</v>
      </c>
      <c r="L10" s="27">
        <f t="shared" ref="L10:L41" si="8">+L9+K10</f>
        <v>5536</v>
      </c>
      <c r="M10" s="27">
        <f t="shared" si="3"/>
        <v>1050.4559999999999</v>
      </c>
      <c r="N10" s="27">
        <f t="shared" si="4"/>
        <v>1050.4559999999999</v>
      </c>
      <c r="O10" s="27">
        <f t="shared" ref="O10:O41" si="9">+O9+N10</f>
        <v>-187004.69699999999</v>
      </c>
      <c r="P10" s="27">
        <f t="shared" ref="P10:P41" si="10">P9-N10</f>
        <v>187004.69699999999</v>
      </c>
      <c r="Q10" s="38">
        <f>VLOOKUP(Q8,A36:P210,15)</f>
        <v>-68300.954599999415</v>
      </c>
      <c r="R10" s="38">
        <f>VLOOKUP(R8,A36:P210,15)</f>
        <v>-54638.594599999429</v>
      </c>
      <c r="S10" s="38">
        <f>+R10-Q10</f>
        <v>13662.359999999986</v>
      </c>
      <c r="T10" s="36" t="s">
        <v>69</v>
      </c>
    </row>
    <row r="11" spans="1:31">
      <c r="A11" s="31">
        <v>36739</v>
      </c>
      <c r="B11" s="5"/>
      <c r="C11" s="6">
        <v>3</v>
      </c>
      <c r="D11" s="29">
        <f t="shared" si="0"/>
        <v>2768</v>
      </c>
      <c r="E11" s="29">
        <f t="shared" si="6"/>
        <v>8304</v>
      </c>
      <c r="F11" s="29">
        <f t="shared" si="1"/>
        <v>-489998</v>
      </c>
      <c r="G11" s="34">
        <f>+Inputs!$D$2</f>
        <v>0.3795</v>
      </c>
      <c r="H11" s="2"/>
      <c r="I11" s="27">
        <f t="shared" si="7"/>
        <v>498302</v>
      </c>
      <c r="J11" s="27"/>
      <c r="K11" s="27">
        <f t="shared" si="2"/>
        <v>2768</v>
      </c>
      <c r="L11" s="27">
        <f t="shared" si="8"/>
        <v>8304</v>
      </c>
      <c r="M11" s="27">
        <f t="shared" si="3"/>
        <v>1050.4559999999999</v>
      </c>
      <c r="N11" s="27">
        <f t="shared" si="4"/>
        <v>1050.4559999999999</v>
      </c>
      <c r="O11" s="27">
        <f t="shared" si="9"/>
        <v>-185954.24099999998</v>
      </c>
      <c r="P11" s="27">
        <f t="shared" si="10"/>
        <v>185954.24099999998</v>
      </c>
      <c r="Q11" s="38">
        <f>+VLOOKUP(Q8,A36:P210,16)</f>
        <v>68300.954599999415</v>
      </c>
      <c r="R11" s="38">
        <f>+VLOOKUP(R8,A36:P210,16)</f>
        <v>54638.594599999429</v>
      </c>
      <c r="S11" s="38">
        <f>(+Q11+R11)/2</f>
        <v>61469.774599999422</v>
      </c>
      <c r="T11" s="36" t="s">
        <v>113</v>
      </c>
      <c r="U11" s="145">
        <f t="shared" ref="U11:AE11" si="11">IF(TYPE(VLOOKUP(U8,$A$9:$P$183,16,FALSE))=16,0,VLOOKUP(U8,$A$9:$P$183,16,FALSE))</f>
        <v>67162.424599999416</v>
      </c>
      <c r="V11" s="145">
        <f t="shared" si="11"/>
        <v>66023.894599999418</v>
      </c>
      <c r="W11" s="145">
        <f t="shared" si="11"/>
        <v>64885.364599999419</v>
      </c>
      <c r="X11" s="145">
        <f t="shared" si="11"/>
        <v>63746.83459999942</v>
      </c>
      <c r="Y11" s="145">
        <f t="shared" si="11"/>
        <v>62608.304599999421</v>
      </c>
      <c r="Z11" s="145">
        <f t="shared" si="11"/>
        <v>61469.774599999422</v>
      </c>
      <c r="AA11" s="145">
        <f t="shared" si="11"/>
        <v>60331.244599999423</v>
      </c>
      <c r="AB11" s="145">
        <f t="shared" si="11"/>
        <v>59192.714599999425</v>
      </c>
      <c r="AC11" s="145">
        <f t="shared" si="11"/>
        <v>58054.184599999426</v>
      </c>
      <c r="AD11" s="145">
        <f t="shared" si="11"/>
        <v>56915.654599999427</v>
      </c>
      <c r="AE11" s="145">
        <f t="shared" si="11"/>
        <v>55777.124599999428</v>
      </c>
    </row>
    <row r="12" spans="1:31">
      <c r="A12" s="30">
        <v>36770</v>
      </c>
      <c r="B12" s="3"/>
      <c r="C12" s="6">
        <v>4</v>
      </c>
      <c r="D12" s="29">
        <f t="shared" si="0"/>
        <v>2768</v>
      </c>
      <c r="E12" s="29">
        <f t="shared" si="6"/>
        <v>11072</v>
      </c>
      <c r="F12" s="29">
        <f t="shared" si="1"/>
        <v>-487230</v>
      </c>
      <c r="G12" s="34">
        <f>+Inputs!$D$2</f>
        <v>0.3795</v>
      </c>
      <c r="H12" s="2"/>
      <c r="I12" s="27">
        <f t="shared" si="7"/>
        <v>498302</v>
      </c>
      <c r="J12" s="27"/>
      <c r="K12" s="27">
        <f t="shared" si="2"/>
        <v>2768</v>
      </c>
      <c r="L12" s="27">
        <f t="shared" si="8"/>
        <v>11072</v>
      </c>
      <c r="M12" s="27">
        <f t="shared" si="3"/>
        <v>1050.4559999999999</v>
      </c>
      <c r="N12" s="27">
        <f t="shared" si="4"/>
        <v>1050.4559999999999</v>
      </c>
      <c r="O12" s="27">
        <f t="shared" si="9"/>
        <v>-184903.78499999997</v>
      </c>
      <c r="P12" s="27">
        <f t="shared" si="10"/>
        <v>184903.78499999997</v>
      </c>
      <c r="Q12" s="39"/>
      <c r="R12" s="40"/>
      <c r="S12" s="40"/>
      <c r="T12" s="36"/>
    </row>
    <row r="13" spans="1:31">
      <c r="A13" s="31">
        <v>36800</v>
      </c>
      <c r="B13" s="3"/>
      <c r="C13" s="6">
        <v>5</v>
      </c>
      <c r="D13" s="29">
        <f t="shared" si="0"/>
        <v>2768</v>
      </c>
      <c r="E13" s="29">
        <f t="shared" si="6"/>
        <v>13840</v>
      </c>
      <c r="F13" s="29">
        <f t="shared" si="1"/>
        <v>-484462</v>
      </c>
      <c r="G13" s="34">
        <f>+Inputs!$D$2</f>
        <v>0.3795</v>
      </c>
      <c r="H13" s="2"/>
      <c r="I13" s="27">
        <f t="shared" si="7"/>
        <v>498302</v>
      </c>
      <c r="J13" s="27"/>
      <c r="K13" s="27">
        <f t="shared" si="2"/>
        <v>2768</v>
      </c>
      <c r="L13" s="27">
        <f t="shared" si="8"/>
        <v>13840</v>
      </c>
      <c r="M13" s="27">
        <f t="shared" si="3"/>
        <v>1050.4559999999999</v>
      </c>
      <c r="N13" s="27">
        <f t="shared" si="4"/>
        <v>1050.4559999999999</v>
      </c>
      <c r="O13" s="27">
        <f t="shared" si="9"/>
        <v>-183853.32899999997</v>
      </c>
      <c r="P13" s="27">
        <f t="shared" si="10"/>
        <v>183853.32899999997</v>
      </c>
      <c r="Q13" s="38">
        <f>VLOOKUP(Q8,A36:P210,9)</f>
        <v>498302</v>
      </c>
      <c r="R13" s="38">
        <f>VLOOKUP(R8,A36:P210,9)</f>
        <v>498302</v>
      </c>
      <c r="S13" s="38">
        <f>+R13-Q13</f>
        <v>0</v>
      </c>
      <c r="T13" s="36" t="s">
        <v>70</v>
      </c>
    </row>
    <row r="14" spans="1:31">
      <c r="A14" s="30">
        <v>36831</v>
      </c>
      <c r="B14" s="3"/>
      <c r="C14" s="6">
        <v>6</v>
      </c>
      <c r="D14" s="29">
        <f t="shared" si="0"/>
        <v>2768</v>
      </c>
      <c r="E14" s="29">
        <f t="shared" si="6"/>
        <v>16608</v>
      </c>
      <c r="F14" s="29">
        <f t="shared" si="1"/>
        <v>-481694</v>
      </c>
      <c r="G14" s="34">
        <f>+Inputs!$D$2</f>
        <v>0.3795</v>
      </c>
      <c r="H14" s="2"/>
      <c r="I14" s="27">
        <f t="shared" si="7"/>
        <v>498302</v>
      </c>
      <c r="J14" s="27"/>
      <c r="K14" s="27">
        <f t="shared" si="2"/>
        <v>2768</v>
      </c>
      <c r="L14" s="27">
        <f t="shared" si="8"/>
        <v>16608</v>
      </c>
      <c r="M14" s="27">
        <f t="shared" si="3"/>
        <v>1050.4559999999999</v>
      </c>
      <c r="N14" s="27">
        <f t="shared" si="4"/>
        <v>1050.4559999999999</v>
      </c>
      <c r="O14" s="27">
        <f t="shared" si="9"/>
        <v>-182802.87299999996</v>
      </c>
      <c r="P14" s="27">
        <f t="shared" si="10"/>
        <v>182802.87299999996</v>
      </c>
      <c r="Q14" s="38">
        <f>VLOOKUP(Q8,A36:P210,12)</f>
        <v>318320</v>
      </c>
      <c r="R14" s="38">
        <f>VLOOKUP(R8,A36:P210,12)</f>
        <v>354320</v>
      </c>
      <c r="S14" s="38">
        <f>+R14-Q14</f>
        <v>36000</v>
      </c>
      <c r="T14" s="37" t="s">
        <v>93</v>
      </c>
    </row>
    <row r="15" spans="1:31">
      <c r="A15" s="31">
        <v>36861</v>
      </c>
      <c r="B15" s="3"/>
      <c r="C15" s="6">
        <v>7</v>
      </c>
      <c r="D15" s="29">
        <f t="shared" si="0"/>
        <v>2768</v>
      </c>
      <c r="E15" s="29">
        <f t="shared" si="6"/>
        <v>19376</v>
      </c>
      <c r="F15" s="29">
        <f t="shared" si="1"/>
        <v>-478926</v>
      </c>
      <c r="G15" s="34">
        <f>+Inputs!$D$2</f>
        <v>0.3795</v>
      </c>
      <c r="H15" s="2"/>
      <c r="I15" s="27">
        <f t="shared" si="7"/>
        <v>498302</v>
      </c>
      <c r="J15" s="27"/>
      <c r="K15" s="27">
        <f t="shared" si="2"/>
        <v>2768</v>
      </c>
      <c r="L15" s="27">
        <f t="shared" si="8"/>
        <v>19376</v>
      </c>
      <c r="M15" s="27">
        <f t="shared" si="3"/>
        <v>1050.4559999999999</v>
      </c>
      <c r="N15" s="27">
        <f t="shared" si="4"/>
        <v>1050.4559999999999</v>
      </c>
      <c r="O15" s="27">
        <f t="shared" si="9"/>
        <v>-181752.41699999996</v>
      </c>
      <c r="P15" s="27">
        <f t="shared" si="10"/>
        <v>181752.41699999996</v>
      </c>
    </row>
    <row r="16" spans="1:31">
      <c r="A16" s="30">
        <v>36892</v>
      </c>
      <c r="B16" s="3"/>
      <c r="C16" s="6">
        <v>8</v>
      </c>
      <c r="D16" s="29">
        <f t="shared" si="0"/>
        <v>2768</v>
      </c>
      <c r="E16" s="29">
        <f t="shared" si="6"/>
        <v>22144</v>
      </c>
      <c r="F16" s="29">
        <f t="shared" si="1"/>
        <v>-476158</v>
      </c>
      <c r="G16" s="34">
        <f>+Inputs!$D$2</f>
        <v>0.3795</v>
      </c>
      <c r="H16" s="2"/>
      <c r="I16" s="27">
        <f t="shared" si="7"/>
        <v>498302</v>
      </c>
      <c r="J16" s="27"/>
      <c r="K16" s="27">
        <f t="shared" si="2"/>
        <v>2768</v>
      </c>
      <c r="L16" s="27">
        <f t="shared" si="8"/>
        <v>22144</v>
      </c>
      <c r="M16" s="27">
        <f t="shared" si="3"/>
        <v>1050.4559999999999</v>
      </c>
      <c r="N16" s="27">
        <f t="shared" si="4"/>
        <v>1050.4559999999999</v>
      </c>
      <c r="O16" s="27">
        <f t="shared" si="9"/>
        <v>-180701.96099999995</v>
      </c>
      <c r="P16" s="27">
        <f t="shared" si="10"/>
        <v>180701.96099999995</v>
      </c>
      <c r="Q16" s="4"/>
      <c r="R16" s="4"/>
      <c r="S16" s="4"/>
    </row>
    <row r="17" spans="1:19">
      <c r="A17" s="31">
        <v>36923</v>
      </c>
      <c r="B17" s="3"/>
      <c r="C17" s="6">
        <v>9</v>
      </c>
      <c r="D17" s="29">
        <f t="shared" si="0"/>
        <v>2768</v>
      </c>
      <c r="E17" s="29">
        <f t="shared" si="6"/>
        <v>24912</v>
      </c>
      <c r="F17" s="29">
        <f t="shared" si="1"/>
        <v>-473390</v>
      </c>
      <c r="G17" s="34">
        <f>+Inputs!$D$2</f>
        <v>0.3795</v>
      </c>
      <c r="H17" s="2"/>
      <c r="I17" s="27">
        <f t="shared" si="7"/>
        <v>498302</v>
      </c>
      <c r="J17" s="27"/>
      <c r="K17" s="27">
        <f t="shared" si="2"/>
        <v>2768</v>
      </c>
      <c r="L17" s="27">
        <f t="shared" si="8"/>
        <v>24912</v>
      </c>
      <c r="M17" s="27">
        <f t="shared" si="3"/>
        <v>1050.4559999999999</v>
      </c>
      <c r="N17" s="27">
        <f t="shared" si="4"/>
        <v>1050.4559999999999</v>
      </c>
      <c r="O17" s="27">
        <f t="shared" si="9"/>
        <v>-179651.50499999995</v>
      </c>
      <c r="P17" s="27">
        <f t="shared" si="10"/>
        <v>179651.50499999995</v>
      </c>
      <c r="Q17" s="4"/>
      <c r="R17" s="4"/>
      <c r="S17" s="4"/>
    </row>
    <row r="18" spans="1:19">
      <c r="A18" s="30">
        <v>36951</v>
      </c>
      <c r="B18" s="3"/>
      <c r="C18" s="6">
        <v>10</v>
      </c>
      <c r="D18" s="29">
        <f t="shared" si="0"/>
        <v>2768</v>
      </c>
      <c r="E18" s="29">
        <f t="shared" si="6"/>
        <v>27680</v>
      </c>
      <c r="F18" s="29">
        <f t="shared" si="1"/>
        <v>-470622</v>
      </c>
      <c r="G18" s="34">
        <f>+Inputs!$D$2</f>
        <v>0.3795</v>
      </c>
      <c r="H18" s="2"/>
      <c r="I18" s="27">
        <f t="shared" si="7"/>
        <v>498302</v>
      </c>
      <c r="J18" s="27"/>
      <c r="K18" s="27">
        <f t="shared" si="2"/>
        <v>2768</v>
      </c>
      <c r="L18" s="27">
        <f t="shared" si="8"/>
        <v>27680</v>
      </c>
      <c r="M18" s="27">
        <f t="shared" si="3"/>
        <v>1050.4559999999999</v>
      </c>
      <c r="N18" s="27">
        <f t="shared" si="4"/>
        <v>1050.4559999999999</v>
      </c>
      <c r="O18" s="27">
        <f t="shared" si="9"/>
        <v>-178601.04899999994</v>
      </c>
      <c r="P18" s="27">
        <f t="shared" si="10"/>
        <v>178601.04899999994</v>
      </c>
      <c r="Q18" s="4"/>
      <c r="R18" s="4"/>
      <c r="S18" s="4"/>
    </row>
    <row r="19" spans="1:19">
      <c r="A19" s="31">
        <v>36982</v>
      </c>
      <c r="B19" s="3"/>
      <c r="C19" s="6">
        <v>11</v>
      </c>
      <c r="D19" s="29">
        <f t="shared" si="0"/>
        <v>2768</v>
      </c>
      <c r="E19" s="29">
        <f t="shared" si="6"/>
        <v>30448</v>
      </c>
      <c r="F19" s="29">
        <f t="shared" si="1"/>
        <v>-467854</v>
      </c>
      <c r="G19" s="34">
        <f>+Inputs!$D$2</f>
        <v>0.3795</v>
      </c>
      <c r="H19" s="2"/>
      <c r="I19" s="27">
        <f t="shared" si="7"/>
        <v>498302</v>
      </c>
      <c r="J19" s="27"/>
      <c r="K19" s="27">
        <f t="shared" si="2"/>
        <v>2768</v>
      </c>
      <c r="L19" s="27">
        <f t="shared" si="8"/>
        <v>30448</v>
      </c>
      <c r="M19" s="27">
        <f t="shared" si="3"/>
        <v>1050.4559999999999</v>
      </c>
      <c r="N19" s="27">
        <f t="shared" si="4"/>
        <v>1050.4559999999999</v>
      </c>
      <c r="O19" s="27">
        <f t="shared" si="9"/>
        <v>-177550.59299999994</v>
      </c>
      <c r="P19" s="27">
        <f t="shared" si="10"/>
        <v>177550.59299999994</v>
      </c>
      <c r="Q19" s="4"/>
      <c r="R19" s="4"/>
      <c r="S19" s="4"/>
    </row>
    <row r="20" spans="1:19">
      <c r="A20" s="30">
        <v>37012</v>
      </c>
      <c r="B20" s="3"/>
      <c r="C20" s="6">
        <v>12</v>
      </c>
      <c r="D20" s="29">
        <f t="shared" si="0"/>
        <v>2768</v>
      </c>
      <c r="E20" s="29">
        <f t="shared" si="6"/>
        <v>33216</v>
      </c>
      <c r="F20" s="29">
        <f t="shared" si="1"/>
        <v>-465086</v>
      </c>
      <c r="G20" s="34">
        <f>+Inputs!$D$2</f>
        <v>0.3795</v>
      </c>
      <c r="H20" s="2"/>
      <c r="I20" s="27">
        <f t="shared" si="7"/>
        <v>498302</v>
      </c>
      <c r="J20" s="27"/>
      <c r="K20" s="27">
        <f t="shared" si="2"/>
        <v>2768</v>
      </c>
      <c r="L20" s="27">
        <f t="shared" si="8"/>
        <v>33216</v>
      </c>
      <c r="M20" s="27">
        <f t="shared" si="3"/>
        <v>1050.4559999999999</v>
      </c>
      <c r="N20" s="27">
        <f t="shared" si="4"/>
        <v>1050.4559999999999</v>
      </c>
      <c r="O20" s="27">
        <f t="shared" si="9"/>
        <v>-176500.13699999993</v>
      </c>
      <c r="P20" s="27">
        <f t="shared" si="10"/>
        <v>176500.13699999993</v>
      </c>
      <c r="Q20" s="4"/>
      <c r="R20" s="4"/>
      <c r="S20" s="4"/>
    </row>
    <row r="21" spans="1:19">
      <c r="A21" s="31">
        <v>37043</v>
      </c>
      <c r="B21" s="3"/>
      <c r="C21" s="6">
        <v>13</v>
      </c>
      <c r="D21" s="29">
        <f t="shared" si="0"/>
        <v>2768</v>
      </c>
      <c r="E21" s="29">
        <f t="shared" si="6"/>
        <v>35984</v>
      </c>
      <c r="F21" s="29">
        <f t="shared" si="1"/>
        <v>-462318</v>
      </c>
      <c r="G21" s="34">
        <f>+Inputs!$D$2</f>
        <v>0.3795</v>
      </c>
      <c r="H21" s="2"/>
      <c r="I21" s="27">
        <f t="shared" si="7"/>
        <v>498302</v>
      </c>
      <c r="J21" s="27"/>
      <c r="K21" s="27">
        <f t="shared" si="2"/>
        <v>2768</v>
      </c>
      <c r="L21" s="27">
        <f t="shared" si="8"/>
        <v>35984</v>
      </c>
      <c r="M21" s="27">
        <f t="shared" si="3"/>
        <v>1050.4559999999999</v>
      </c>
      <c r="N21" s="27">
        <f t="shared" si="4"/>
        <v>1050.4559999999999</v>
      </c>
      <c r="O21" s="27">
        <f t="shared" si="9"/>
        <v>-175449.68099999992</v>
      </c>
      <c r="P21" s="27">
        <f t="shared" si="10"/>
        <v>175449.68099999992</v>
      </c>
      <c r="Q21" s="4"/>
      <c r="R21" s="4"/>
      <c r="S21" s="4"/>
    </row>
    <row r="22" spans="1:19">
      <c r="A22" s="30">
        <v>37073</v>
      </c>
      <c r="B22" s="3"/>
      <c r="C22" s="6">
        <v>14</v>
      </c>
      <c r="D22" s="29">
        <f t="shared" si="0"/>
        <v>2768</v>
      </c>
      <c r="E22" s="29">
        <f t="shared" si="6"/>
        <v>38752</v>
      </c>
      <c r="F22" s="29">
        <f t="shared" si="1"/>
        <v>-459550</v>
      </c>
      <c r="G22" s="34">
        <f>+Inputs!$D$2</f>
        <v>0.3795</v>
      </c>
      <c r="H22" s="2"/>
      <c r="I22" s="27">
        <f t="shared" si="7"/>
        <v>498302</v>
      </c>
      <c r="J22" s="27"/>
      <c r="K22" s="27">
        <f t="shared" si="2"/>
        <v>2768</v>
      </c>
      <c r="L22" s="27">
        <f t="shared" si="8"/>
        <v>38752</v>
      </c>
      <c r="M22" s="27">
        <f t="shared" si="3"/>
        <v>1050.4559999999999</v>
      </c>
      <c r="N22" s="27">
        <f t="shared" si="4"/>
        <v>1050.4559999999999</v>
      </c>
      <c r="O22" s="27">
        <f t="shared" si="9"/>
        <v>-174399.22499999992</v>
      </c>
      <c r="P22" s="27">
        <f t="shared" si="10"/>
        <v>174399.22499999992</v>
      </c>
      <c r="Q22" s="4"/>
      <c r="R22" s="4"/>
      <c r="S22" s="4"/>
    </row>
    <row r="23" spans="1:19">
      <c r="A23" s="31">
        <v>37104</v>
      </c>
      <c r="B23" s="3"/>
      <c r="C23" s="6">
        <v>15</v>
      </c>
      <c r="D23" s="29">
        <f t="shared" si="0"/>
        <v>2768</v>
      </c>
      <c r="E23" s="29">
        <f t="shared" si="6"/>
        <v>41520</v>
      </c>
      <c r="F23" s="29">
        <f t="shared" si="1"/>
        <v>-456782</v>
      </c>
      <c r="G23" s="34">
        <f>+Inputs!$D$2</f>
        <v>0.3795</v>
      </c>
      <c r="H23" s="2"/>
      <c r="I23" s="27">
        <f t="shared" si="7"/>
        <v>498302</v>
      </c>
      <c r="J23" s="27"/>
      <c r="K23" s="27">
        <f t="shared" si="2"/>
        <v>2768</v>
      </c>
      <c r="L23" s="27">
        <f t="shared" si="8"/>
        <v>41520</v>
      </c>
      <c r="M23" s="27">
        <f t="shared" si="3"/>
        <v>1050.4559999999999</v>
      </c>
      <c r="N23" s="27">
        <f t="shared" si="4"/>
        <v>1050.4559999999999</v>
      </c>
      <c r="O23" s="27">
        <f t="shared" si="9"/>
        <v>-173348.76899999991</v>
      </c>
      <c r="P23" s="27">
        <f t="shared" si="10"/>
        <v>173348.76899999991</v>
      </c>
      <c r="Q23" s="4"/>
      <c r="R23" s="4"/>
      <c r="S23" s="4"/>
    </row>
    <row r="24" spans="1:19">
      <c r="A24" s="30">
        <v>37135</v>
      </c>
      <c r="B24" s="3"/>
      <c r="C24" s="6">
        <v>16</v>
      </c>
      <c r="D24" s="29">
        <f t="shared" si="0"/>
        <v>2768</v>
      </c>
      <c r="E24" s="29">
        <f t="shared" si="6"/>
        <v>44288</v>
      </c>
      <c r="F24" s="29">
        <f t="shared" si="1"/>
        <v>-454014</v>
      </c>
      <c r="G24" s="34">
        <f>+Inputs!$D$2</f>
        <v>0.3795</v>
      </c>
      <c r="H24" s="2"/>
      <c r="I24" s="27">
        <f t="shared" si="7"/>
        <v>498302</v>
      </c>
      <c r="J24" s="27"/>
      <c r="K24" s="27">
        <f t="shared" si="2"/>
        <v>2768</v>
      </c>
      <c r="L24" s="27">
        <f t="shared" si="8"/>
        <v>44288</v>
      </c>
      <c r="M24" s="27">
        <f t="shared" si="3"/>
        <v>1050.4559999999999</v>
      </c>
      <c r="N24" s="27">
        <f t="shared" si="4"/>
        <v>1050.4559999999999</v>
      </c>
      <c r="O24" s="27">
        <f t="shared" si="9"/>
        <v>-172298.31299999991</v>
      </c>
      <c r="P24" s="27">
        <f t="shared" si="10"/>
        <v>172298.31299999991</v>
      </c>
      <c r="Q24" s="4"/>
      <c r="R24" s="4"/>
      <c r="S24" s="4"/>
    </row>
    <row r="25" spans="1:19">
      <c r="A25" s="31">
        <v>37165</v>
      </c>
      <c r="B25" s="3"/>
      <c r="C25" s="6">
        <v>17</v>
      </c>
      <c r="D25" s="29">
        <f t="shared" si="0"/>
        <v>2768</v>
      </c>
      <c r="E25" s="29">
        <f t="shared" si="6"/>
        <v>47056</v>
      </c>
      <c r="F25" s="29">
        <f t="shared" si="1"/>
        <v>-451246</v>
      </c>
      <c r="G25" s="34">
        <f>+Inputs!$D$2</f>
        <v>0.3795</v>
      </c>
      <c r="H25" s="2"/>
      <c r="I25" s="27">
        <f t="shared" si="7"/>
        <v>498302</v>
      </c>
      <c r="J25" s="27"/>
      <c r="K25" s="27">
        <f t="shared" si="2"/>
        <v>2768</v>
      </c>
      <c r="L25" s="27">
        <f t="shared" si="8"/>
        <v>47056</v>
      </c>
      <c r="M25" s="27">
        <f t="shared" si="3"/>
        <v>1050.4559999999999</v>
      </c>
      <c r="N25" s="27">
        <f t="shared" si="4"/>
        <v>1050.4559999999999</v>
      </c>
      <c r="O25" s="27">
        <f t="shared" si="9"/>
        <v>-171247.8569999999</v>
      </c>
      <c r="P25" s="27">
        <f t="shared" si="10"/>
        <v>171247.8569999999</v>
      </c>
      <c r="Q25" s="4"/>
      <c r="R25" s="4"/>
      <c r="S25" s="4"/>
    </row>
    <row r="26" spans="1:19">
      <c r="A26" s="30">
        <v>37196</v>
      </c>
      <c r="B26" s="3"/>
      <c r="C26" s="6">
        <v>18</v>
      </c>
      <c r="D26" s="29">
        <f t="shared" si="0"/>
        <v>2768</v>
      </c>
      <c r="E26" s="29">
        <f t="shared" si="6"/>
        <v>49824</v>
      </c>
      <c r="F26" s="29">
        <f t="shared" si="1"/>
        <v>-448478</v>
      </c>
      <c r="G26" s="34">
        <f>+Inputs!$D$2</f>
        <v>0.3795</v>
      </c>
      <c r="H26" s="2"/>
      <c r="I26" s="27">
        <f t="shared" si="7"/>
        <v>498302</v>
      </c>
      <c r="J26" s="27"/>
      <c r="K26" s="27">
        <f t="shared" si="2"/>
        <v>2768</v>
      </c>
      <c r="L26" s="27">
        <f t="shared" si="8"/>
        <v>49824</v>
      </c>
      <c r="M26" s="27">
        <f t="shared" si="3"/>
        <v>1050.4559999999999</v>
      </c>
      <c r="N26" s="27">
        <f t="shared" si="4"/>
        <v>1050.4559999999999</v>
      </c>
      <c r="O26" s="27">
        <f t="shared" si="9"/>
        <v>-170197.4009999999</v>
      </c>
      <c r="P26" s="27">
        <f t="shared" si="10"/>
        <v>170197.4009999999</v>
      </c>
      <c r="Q26" s="4"/>
      <c r="R26" s="4"/>
      <c r="S26" s="4"/>
    </row>
    <row r="27" spans="1:19">
      <c r="A27" s="31">
        <v>37226</v>
      </c>
      <c r="B27" s="3"/>
      <c r="C27" s="6">
        <v>19</v>
      </c>
      <c r="D27" s="29">
        <f t="shared" si="0"/>
        <v>2768</v>
      </c>
      <c r="E27" s="29">
        <f t="shared" si="6"/>
        <v>52592</v>
      </c>
      <c r="F27" s="29">
        <f t="shared" si="1"/>
        <v>-445710</v>
      </c>
      <c r="G27" s="34">
        <f>+Inputs!$D$2</f>
        <v>0.3795</v>
      </c>
      <c r="H27" s="2"/>
      <c r="I27" s="27">
        <f t="shared" si="7"/>
        <v>498302</v>
      </c>
      <c r="J27" s="27"/>
      <c r="K27" s="27">
        <f t="shared" si="2"/>
        <v>2768</v>
      </c>
      <c r="L27" s="27">
        <f t="shared" si="8"/>
        <v>52592</v>
      </c>
      <c r="M27" s="27">
        <f t="shared" si="3"/>
        <v>1050.4559999999999</v>
      </c>
      <c r="N27" s="27">
        <f t="shared" si="4"/>
        <v>1050.4559999999999</v>
      </c>
      <c r="O27" s="27">
        <f t="shared" si="9"/>
        <v>-169146.94499999989</v>
      </c>
      <c r="P27" s="27">
        <f t="shared" si="10"/>
        <v>169146.94499999989</v>
      </c>
      <c r="Q27" s="4"/>
      <c r="R27" s="4"/>
      <c r="S27" s="4"/>
    </row>
    <row r="28" spans="1:19">
      <c r="A28" s="30">
        <v>37257</v>
      </c>
      <c r="B28" s="3"/>
      <c r="C28" s="6">
        <v>20</v>
      </c>
      <c r="D28" s="29">
        <f t="shared" si="0"/>
        <v>2768</v>
      </c>
      <c r="E28" s="29">
        <f t="shared" si="6"/>
        <v>55360</v>
      </c>
      <c r="F28" s="29">
        <f t="shared" si="1"/>
        <v>-442942</v>
      </c>
      <c r="G28" s="34">
        <f>+Inputs!$D$2</f>
        <v>0.3795</v>
      </c>
      <c r="H28" s="2"/>
      <c r="I28" s="27">
        <f t="shared" si="7"/>
        <v>498302</v>
      </c>
      <c r="J28" s="27"/>
      <c r="K28" s="27">
        <f t="shared" si="2"/>
        <v>2768</v>
      </c>
      <c r="L28" s="27">
        <f t="shared" si="8"/>
        <v>55360</v>
      </c>
      <c r="M28" s="27">
        <f t="shared" si="3"/>
        <v>1050.4559999999999</v>
      </c>
      <c r="N28" s="27">
        <f t="shared" si="4"/>
        <v>1050.4559999999999</v>
      </c>
      <c r="O28" s="27">
        <f t="shared" si="9"/>
        <v>-168096.48899999988</v>
      </c>
      <c r="P28" s="27">
        <f t="shared" si="10"/>
        <v>168096.48899999988</v>
      </c>
      <c r="Q28" s="4"/>
      <c r="R28" s="4"/>
      <c r="S28" s="4"/>
    </row>
    <row r="29" spans="1:19">
      <c r="A29" s="31">
        <v>37288</v>
      </c>
      <c r="B29" s="3"/>
      <c r="C29" s="6">
        <v>21</v>
      </c>
      <c r="D29" s="29">
        <f t="shared" si="0"/>
        <v>2768</v>
      </c>
      <c r="E29" s="29">
        <f t="shared" si="6"/>
        <v>58128</v>
      </c>
      <c r="F29" s="29">
        <f t="shared" si="1"/>
        <v>-440174</v>
      </c>
      <c r="G29" s="34">
        <f>+Inputs!$D$2</f>
        <v>0.3795</v>
      </c>
      <c r="H29" s="2"/>
      <c r="I29" s="27">
        <f t="shared" si="7"/>
        <v>498302</v>
      </c>
      <c r="J29" s="27"/>
      <c r="K29" s="27">
        <f t="shared" si="2"/>
        <v>2768</v>
      </c>
      <c r="L29" s="27">
        <f t="shared" si="8"/>
        <v>58128</v>
      </c>
      <c r="M29" s="27">
        <f t="shared" si="3"/>
        <v>1050.4559999999999</v>
      </c>
      <c r="N29" s="27">
        <f t="shared" si="4"/>
        <v>1050.4559999999999</v>
      </c>
      <c r="O29" s="27">
        <f t="shared" si="9"/>
        <v>-167046.03299999988</v>
      </c>
      <c r="P29" s="27">
        <f t="shared" si="10"/>
        <v>167046.03299999988</v>
      </c>
      <c r="Q29" s="4"/>
      <c r="R29" s="4"/>
      <c r="S29" s="4"/>
    </row>
    <row r="30" spans="1:19">
      <c r="A30" s="30">
        <v>37316</v>
      </c>
      <c r="B30" s="3"/>
      <c r="C30" s="6">
        <v>22</v>
      </c>
      <c r="D30" s="29">
        <f t="shared" si="0"/>
        <v>2768</v>
      </c>
      <c r="E30" s="29">
        <f t="shared" si="6"/>
        <v>60896</v>
      </c>
      <c r="F30" s="29">
        <f t="shared" si="1"/>
        <v>-437406</v>
      </c>
      <c r="G30" s="34">
        <f>+Inputs!$D$2</f>
        <v>0.3795</v>
      </c>
      <c r="H30" s="2"/>
      <c r="I30" s="27">
        <f t="shared" si="7"/>
        <v>498302</v>
      </c>
      <c r="J30" s="27"/>
      <c r="K30" s="27">
        <f t="shared" si="2"/>
        <v>2768</v>
      </c>
      <c r="L30" s="27">
        <f t="shared" si="8"/>
        <v>60896</v>
      </c>
      <c r="M30" s="27">
        <f t="shared" si="3"/>
        <v>1050.4559999999999</v>
      </c>
      <c r="N30" s="27">
        <f t="shared" si="4"/>
        <v>1050.4559999999999</v>
      </c>
      <c r="O30" s="27">
        <f t="shared" si="9"/>
        <v>-165995.57699999987</v>
      </c>
      <c r="P30" s="27">
        <f t="shared" si="10"/>
        <v>165995.57699999987</v>
      </c>
      <c r="Q30" s="112"/>
    </row>
    <row r="31" spans="1:19">
      <c r="A31" s="31">
        <v>37347</v>
      </c>
      <c r="B31" s="3"/>
      <c r="C31" s="6">
        <v>23</v>
      </c>
      <c r="D31" s="29">
        <f t="shared" si="0"/>
        <v>2768</v>
      </c>
      <c r="E31" s="29">
        <f t="shared" si="6"/>
        <v>63664</v>
      </c>
      <c r="F31" s="29">
        <f t="shared" si="1"/>
        <v>-434638</v>
      </c>
      <c r="G31" s="34">
        <f>+Inputs!$D$2</f>
        <v>0.3795</v>
      </c>
      <c r="H31" s="2"/>
      <c r="I31" s="27">
        <f t="shared" si="7"/>
        <v>498302</v>
      </c>
      <c r="J31" s="27"/>
      <c r="K31" s="27">
        <f t="shared" si="2"/>
        <v>2768</v>
      </c>
      <c r="L31" s="27">
        <f t="shared" si="8"/>
        <v>63664</v>
      </c>
      <c r="M31" s="27">
        <f t="shared" si="3"/>
        <v>1050.4559999999999</v>
      </c>
      <c r="N31" s="27">
        <f t="shared" si="4"/>
        <v>1050.4559999999999</v>
      </c>
      <c r="O31" s="27">
        <f t="shared" si="9"/>
        <v>-164945.12099999987</v>
      </c>
      <c r="P31" s="27">
        <f t="shared" si="10"/>
        <v>164945.12099999987</v>
      </c>
      <c r="Q31" s="112"/>
    </row>
    <row r="32" spans="1:19">
      <c r="A32" s="30">
        <v>37377</v>
      </c>
      <c r="B32" s="3"/>
      <c r="C32" s="6">
        <v>24</v>
      </c>
      <c r="D32" s="29">
        <f t="shared" si="0"/>
        <v>2768</v>
      </c>
      <c r="E32" s="29">
        <f t="shared" si="6"/>
        <v>66432</v>
      </c>
      <c r="F32" s="29">
        <f t="shared" si="1"/>
        <v>-431870</v>
      </c>
      <c r="G32" s="34">
        <f>+Inputs!$D$2</f>
        <v>0.3795</v>
      </c>
      <c r="H32" s="2"/>
      <c r="I32" s="27">
        <f t="shared" si="7"/>
        <v>498302</v>
      </c>
      <c r="J32" s="27"/>
      <c r="K32" s="27">
        <f t="shared" si="2"/>
        <v>2768</v>
      </c>
      <c r="L32" s="27">
        <f t="shared" si="8"/>
        <v>66432</v>
      </c>
      <c r="M32" s="27">
        <f t="shared" si="3"/>
        <v>1050.4559999999999</v>
      </c>
      <c r="N32" s="27">
        <f t="shared" si="4"/>
        <v>1050.4559999999999</v>
      </c>
      <c r="O32" s="27">
        <f t="shared" si="9"/>
        <v>-163894.66499999986</v>
      </c>
      <c r="P32" s="27">
        <f t="shared" si="10"/>
        <v>163894.66499999986</v>
      </c>
      <c r="Q32" s="112"/>
    </row>
    <row r="33" spans="1:21">
      <c r="A33" s="31">
        <v>37408</v>
      </c>
      <c r="B33" s="3"/>
      <c r="C33" s="6">
        <v>25</v>
      </c>
      <c r="D33" s="29">
        <f t="shared" si="0"/>
        <v>2768</v>
      </c>
      <c r="E33" s="29">
        <f t="shared" si="6"/>
        <v>69200</v>
      </c>
      <c r="F33" s="29">
        <f t="shared" si="1"/>
        <v>-429102</v>
      </c>
      <c r="G33" s="34">
        <f>+Inputs!$D$2</f>
        <v>0.3795</v>
      </c>
      <c r="H33" s="2"/>
      <c r="I33" s="27">
        <f t="shared" si="7"/>
        <v>498302</v>
      </c>
      <c r="J33" s="27"/>
      <c r="K33" s="27">
        <f t="shared" si="2"/>
        <v>2768</v>
      </c>
      <c r="L33" s="27">
        <f t="shared" si="8"/>
        <v>69200</v>
      </c>
      <c r="M33" s="27">
        <f t="shared" si="3"/>
        <v>1050.4559999999999</v>
      </c>
      <c r="N33" s="27">
        <f t="shared" si="4"/>
        <v>1050.4559999999999</v>
      </c>
      <c r="O33" s="27">
        <f t="shared" si="9"/>
        <v>-162844.20899999986</v>
      </c>
      <c r="P33" s="27">
        <f t="shared" si="10"/>
        <v>162844.20899999986</v>
      </c>
      <c r="Q33" s="112"/>
    </row>
    <row r="34" spans="1:21">
      <c r="A34" s="30">
        <v>37438</v>
      </c>
      <c r="B34" s="3"/>
      <c r="C34" s="6">
        <v>26</v>
      </c>
      <c r="D34" s="29">
        <f t="shared" si="0"/>
        <v>2768</v>
      </c>
      <c r="E34" s="29">
        <f t="shared" si="6"/>
        <v>71968</v>
      </c>
      <c r="F34" s="29">
        <f t="shared" si="1"/>
        <v>-426334</v>
      </c>
      <c r="G34" s="34">
        <f>+Inputs!$D$2</f>
        <v>0.3795</v>
      </c>
      <c r="H34" s="2"/>
      <c r="I34" s="27">
        <f t="shared" si="7"/>
        <v>498302</v>
      </c>
      <c r="J34" s="27"/>
      <c r="K34" s="27">
        <f t="shared" si="2"/>
        <v>2768</v>
      </c>
      <c r="L34" s="27">
        <f t="shared" si="8"/>
        <v>71968</v>
      </c>
      <c r="M34" s="27">
        <f t="shared" si="3"/>
        <v>1050.4559999999999</v>
      </c>
      <c r="N34" s="27">
        <f t="shared" si="4"/>
        <v>1050.4559999999999</v>
      </c>
      <c r="O34" s="27">
        <f t="shared" si="9"/>
        <v>-161793.75299999985</v>
      </c>
      <c r="P34" s="27">
        <f t="shared" si="10"/>
        <v>161793.75299999985</v>
      </c>
      <c r="Q34" s="112"/>
    </row>
    <row r="35" spans="1:21">
      <c r="A35" s="31">
        <v>37469</v>
      </c>
      <c r="B35" s="3"/>
      <c r="C35" s="6">
        <v>27</v>
      </c>
      <c r="D35" s="29">
        <f t="shared" si="0"/>
        <v>2768</v>
      </c>
      <c r="E35" s="29">
        <f t="shared" si="6"/>
        <v>74736</v>
      </c>
      <c r="F35" s="29">
        <f t="shared" si="1"/>
        <v>-423566</v>
      </c>
      <c r="G35" s="34">
        <f>+Inputs!$D$2</f>
        <v>0.3795</v>
      </c>
      <c r="H35" s="2"/>
      <c r="I35" s="27">
        <f t="shared" si="7"/>
        <v>498302</v>
      </c>
      <c r="J35" s="27"/>
      <c r="K35" s="27">
        <f t="shared" si="2"/>
        <v>2768</v>
      </c>
      <c r="L35" s="27">
        <f t="shared" si="8"/>
        <v>74736</v>
      </c>
      <c r="M35" s="27">
        <f t="shared" si="3"/>
        <v>1050.4559999999999</v>
      </c>
      <c r="N35" s="27">
        <f t="shared" si="4"/>
        <v>1050.4559999999999</v>
      </c>
      <c r="O35" s="27">
        <f t="shared" si="9"/>
        <v>-160743.29699999985</v>
      </c>
      <c r="P35" s="27">
        <f t="shared" si="10"/>
        <v>160743.29699999985</v>
      </c>
    </row>
    <row r="36" spans="1:21">
      <c r="A36" s="30">
        <v>37500</v>
      </c>
      <c r="B36" s="3"/>
      <c r="C36" s="6">
        <v>28</v>
      </c>
      <c r="D36" s="29">
        <f t="shared" si="0"/>
        <v>2768</v>
      </c>
      <c r="E36" s="29">
        <f t="shared" si="6"/>
        <v>77504</v>
      </c>
      <c r="F36" s="29">
        <f t="shared" si="1"/>
        <v>-420798</v>
      </c>
      <c r="G36" s="34">
        <f>+Inputs!$D$2</f>
        <v>0.3795</v>
      </c>
      <c r="H36" s="2"/>
      <c r="I36" s="27">
        <f t="shared" si="7"/>
        <v>498302</v>
      </c>
      <c r="J36" s="27"/>
      <c r="K36" s="27">
        <f t="shared" si="2"/>
        <v>2768</v>
      </c>
      <c r="L36" s="27">
        <f t="shared" si="8"/>
        <v>77504</v>
      </c>
      <c r="M36" s="27">
        <f t="shared" si="3"/>
        <v>1050.4559999999999</v>
      </c>
      <c r="N36" s="27">
        <f t="shared" si="4"/>
        <v>1050.4559999999999</v>
      </c>
      <c r="O36" s="27">
        <f t="shared" si="9"/>
        <v>-159692.84099999984</v>
      </c>
      <c r="P36" s="27">
        <f t="shared" si="10"/>
        <v>159692.84099999984</v>
      </c>
    </row>
    <row r="37" spans="1:21">
      <c r="A37" s="31">
        <v>37530</v>
      </c>
      <c r="B37" s="3"/>
      <c r="C37" s="6">
        <v>29</v>
      </c>
      <c r="D37" s="29">
        <f t="shared" si="0"/>
        <v>2768</v>
      </c>
      <c r="E37" s="29">
        <f t="shared" si="6"/>
        <v>80272</v>
      </c>
      <c r="F37" s="29">
        <f t="shared" si="1"/>
        <v>-418030</v>
      </c>
      <c r="G37" s="34">
        <f>+Inputs!$D$2</f>
        <v>0.3795</v>
      </c>
      <c r="H37" s="2"/>
      <c r="I37" s="27">
        <f t="shared" si="7"/>
        <v>498302</v>
      </c>
      <c r="J37" s="27"/>
      <c r="K37" s="27">
        <f t="shared" si="2"/>
        <v>2768</v>
      </c>
      <c r="L37" s="27">
        <f t="shared" si="8"/>
        <v>80272</v>
      </c>
      <c r="M37" s="27">
        <f t="shared" si="3"/>
        <v>1050.4559999999999</v>
      </c>
      <c r="N37" s="27">
        <f t="shared" si="4"/>
        <v>1050.4559999999999</v>
      </c>
      <c r="O37" s="27">
        <f t="shared" si="9"/>
        <v>-158642.38499999983</v>
      </c>
      <c r="P37" s="27">
        <f t="shared" si="10"/>
        <v>158642.38499999983</v>
      </c>
    </row>
    <row r="38" spans="1:21">
      <c r="A38" s="30">
        <v>37561</v>
      </c>
      <c r="B38" s="3"/>
      <c r="C38" s="6">
        <v>30</v>
      </c>
      <c r="D38" s="29">
        <f t="shared" si="0"/>
        <v>2768</v>
      </c>
      <c r="E38" s="29">
        <f t="shared" si="6"/>
        <v>83040</v>
      </c>
      <c r="F38" s="29">
        <f t="shared" si="1"/>
        <v>-415262</v>
      </c>
      <c r="G38" s="34">
        <f>+Inputs!$D$2</f>
        <v>0.3795</v>
      </c>
      <c r="H38" s="2"/>
      <c r="I38" s="27">
        <f t="shared" si="7"/>
        <v>498302</v>
      </c>
      <c r="J38" s="27"/>
      <c r="K38" s="27">
        <f t="shared" si="2"/>
        <v>2768</v>
      </c>
      <c r="L38" s="27">
        <f t="shared" si="8"/>
        <v>83040</v>
      </c>
      <c r="M38" s="27">
        <f t="shared" si="3"/>
        <v>1050.4559999999999</v>
      </c>
      <c r="N38" s="27">
        <f t="shared" si="4"/>
        <v>1050.4559999999999</v>
      </c>
      <c r="O38" s="27">
        <f t="shared" si="9"/>
        <v>-157591.92899999983</v>
      </c>
      <c r="P38" s="27">
        <f t="shared" si="10"/>
        <v>157591.92899999983</v>
      </c>
    </row>
    <row r="39" spans="1:21">
      <c r="A39" s="31">
        <v>37591</v>
      </c>
      <c r="B39" s="2"/>
      <c r="C39" s="6">
        <v>31</v>
      </c>
      <c r="D39" s="29">
        <f t="shared" si="0"/>
        <v>2768</v>
      </c>
      <c r="E39" s="29">
        <f t="shared" si="6"/>
        <v>85808</v>
      </c>
      <c r="F39" s="29">
        <f t="shared" si="1"/>
        <v>-412494</v>
      </c>
      <c r="G39" s="34">
        <f>+Inputs!$D$2</f>
        <v>0.3795</v>
      </c>
      <c r="H39" s="2"/>
      <c r="I39" s="27">
        <f t="shared" si="7"/>
        <v>498302</v>
      </c>
      <c r="J39" s="27"/>
      <c r="K39" s="27">
        <f t="shared" si="2"/>
        <v>2768</v>
      </c>
      <c r="L39" s="27">
        <f t="shared" si="8"/>
        <v>85808</v>
      </c>
      <c r="M39" s="27">
        <f t="shared" si="3"/>
        <v>1050.4559999999999</v>
      </c>
      <c r="N39" s="27">
        <f t="shared" si="4"/>
        <v>1050.4559999999999</v>
      </c>
      <c r="O39" s="27">
        <f t="shared" si="9"/>
        <v>-156541.47299999982</v>
      </c>
      <c r="P39" s="27">
        <f t="shared" si="10"/>
        <v>156541.47299999982</v>
      </c>
    </row>
    <row r="40" spans="1:21">
      <c r="A40" s="30">
        <v>37622</v>
      </c>
      <c r="B40" s="2"/>
      <c r="C40" s="6">
        <v>32</v>
      </c>
      <c r="D40" s="29">
        <f t="shared" si="0"/>
        <v>2768</v>
      </c>
      <c r="E40" s="29">
        <f t="shared" si="6"/>
        <v>88576</v>
      </c>
      <c r="F40" s="29">
        <f t="shared" si="1"/>
        <v>-409726</v>
      </c>
      <c r="G40" s="34">
        <f>+Inputs!$D$2</f>
        <v>0.3795</v>
      </c>
      <c r="H40" s="2"/>
      <c r="I40" s="27">
        <f t="shared" si="7"/>
        <v>498302</v>
      </c>
      <c r="J40" s="2"/>
      <c r="K40" s="27">
        <f t="shared" si="2"/>
        <v>2768</v>
      </c>
      <c r="L40" s="27">
        <f t="shared" si="8"/>
        <v>88576</v>
      </c>
      <c r="M40" s="27">
        <f t="shared" si="3"/>
        <v>1050.4559999999999</v>
      </c>
      <c r="N40" s="27">
        <f t="shared" si="4"/>
        <v>1050.4559999999999</v>
      </c>
      <c r="O40" s="27">
        <f t="shared" si="9"/>
        <v>-155491.01699999982</v>
      </c>
      <c r="P40" s="27">
        <f t="shared" si="10"/>
        <v>155491.01699999982</v>
      </c>
    </row>
    <row r="41" spans="1:21">
      <c r="A41" s="31">
        <v>37653</v>
      </c>
      <c r="C41" s="6">
        <v>33</v>
      </c>
      <c r="D41" s="29">
        <f t="shared" ref="D41:D72" si="12">ROUND(-(+$B$9/180)*1,0)</f>
        <v>2768</v>
      </c>
      <c r="E41" s="29">
        <f t="shared" si="6"/>
        <v>91344</v>
      </c>
      <c r="F41" s="29">
        <f t="shared" ref="F41:F72" si="13">$B$9+E41</f>
        <v>-406958</v>
      </c>
      <c r="G41" s="34">
        <f>+Inputs!$D$2</f>
        <v>0.3795</v>
      </c>
      <c r="I41" s="27">
        <f t="shared" si="7"/>
        <v>498302</v>
      </c>
      <c r="K41" s="27">
        <f t="shared" ref="K41:K72" si="14">D41</f>
        <v>2768</v>
      </c>
      <c r="L41" s="27">
        <f t="shared" si="8"/>
        <v>91344</v>
      </c>
      <c r="M41" s="27">
        <f t="shared" ref="M41:M72" si="15">K41*G41</f>
        <v>1050.4559999999999</v>
      </c>
      <c r="N41" s="27">
        <f t="shared" ref="N41:N72" si="16">M41-J41</f>
        <v>1050.4559999999999</v>
      </c>
      <c r="O41" s="27">
        <f t="shared" si="9"/>
        <v>-154440.56099999981</v>
      </c>
      <c r="P41" s="27">
        <f t="shared" si="10"/>
        <v>154440.56099999981</v>
      </c>
    </row>
    <row r="42" spans="1:21">
      <c r="A42" s="30">
        <v>37681</v>
      </c>
      <c r="C42" s="6">
        <v>34</v>
      </c>
      <c r="D42" s="29">
        <f t="shared" si="12"/>
        <v>2768</v>
      </c>
      <c r="E42" s="29">
        <f t="shared" ref="E42:E73" si="17">+E41+D42</f>
        <v>94112</v>
      </c>
      <c r="F42" s="29">
        <f t="shared" si="13"/>
        <v>-404190</v>
      </c>
      <c r="G42" s="34">
        <f>+Inputs!$D$2</f>
        <v>0.3795</v>
      </c>
      <c r="I42" s="27">
        <f t="shared" ref="I42:I73" si="18">+I41+H42</f>
        <v>498302</v>
      </c>
      <c r="K42" s="27">
        <f t="shared" si="14"/>
        <v>2768</v>
      </c>
      <c r="L42" s="27">
        <f t="shared" ref="L42:L73" si="19">+L41+K42</f>
        <v>94112</v>
      </c>
      <c r="M42" s="27">
        <f t="shared" si="15"/>
        <v>1050.4559999999999</v>
      </c>
      <c r="N42" s="27">
        <f t="shared" si="16"/>
        <v>1050.4559999999999</v>
      </c>
      <c r="O42" s="27">
        <f t="shared" ref="O42:O73" si="20">+O41+N42</f>
        <v>-153390.10499999981</v>
      </c>
      <c r="P42" s="27">
        <f t="shared" ref="P42:P73" si="21">P41-N42</f>
        <v>153390.10499999981</v>
      </c>
    </row>
    <row r="43" spans="1:21">
      <c r="A43" s="31">
        <v>37712</v>
      </c>
      <c r="C43" s="6">
        <v>35</v>
      </c>
      <c r="D43" s="29">
        <f t="shared" si="12"/>
        <v>2768</v>
      </c>
      <c r="E43" s="29">
        <f t="shared" si="17"/>
        <v>96880</v>
      </c>
      <c r="F43" s="29">
        <f t="shared" si="13"/>
        <v>-401422</v>
      </c>
      <c r="G43" s="34">
        <f>+Inputs!$D$2</f>
        <v>0.3795</v>
      </c>
      <c r="I43" s="27">
        <f t="shared" si="18"/>
        <v>498302</v>
      </c>
      <c r="K43" s="27">
        <f t="shared" si="14"/>
        <v>2768</v>
      </c>
      <c r="L43" s="27">
        <f t="shared" si="19"/>
        <v>96880</v>
      </c>
      <c r="M43" s="27">
        <f t="shared" si="15"/>
        <v>1050.4559999999999</v>
      </c>
      <c r="N43" s="27">
        <f t="shared" si="16"/>
        <v>1050.4559999999999</v>
      </c>
      <c r="O43" s="27">
        <f t="shared" si="20"/>
        <v>-152339.6489999998</v>
      </c>
      <c r="P43" s="27">
        <f t="shared" si="21"/>
        <v>152339.6489999998</v>
      </c>
    </row>
    <row r="44" spans="1:21">
      <c r="A44" s="30">
        <v>37742</v>
      </c>
      <c r="C44" s="6">
        <v>36</v>
      </c>
      <c r="D44" s="29">
        <f t="shared" si="12"/>
        <v>2768</v>
      </c>
      <c r="E44" s="29">
        <f t="shared" si="17"/>
        <v>99648</v>
      </c>
      <c r="F44" s="29">
        <f t="shared" si="13"/>
        <v>-398654</v>
      </c>
      <c r="G44" s="34">
        <f>+Inputs!$D$3</f>
        <v>0.37951000000000001</v>
      </c>
      <c r="I44" s="27">
        <f t="shared" si="18"/>
        <v>498302</v>
      </c>
      <c r="K44" s="27">
        <f t="shared" si="14"/>
        <v>2768</v>
      </c>
      <c r="L44" s="27">
        <f t="shared" si="19"/>
        <v>99648</v>
      </c>
      <c r="M44" s="27">
        <f t="shared" si="15"/>
        <v>1050.48368</v>
      </c>
      <c r="N44" s="27">
        <f t="shared" si="16"/>
        <v>1050.48368</v>
      </c>
      <c r="O44" s="27">
        <f t="shared" si="20"/>
        <v>-151289.1653199998</v>
      </c>
      <c r="P44" s="27">
        <f t="shared" si="21"/>
        <v>151289.1653199998</v>
      </c>
      <c r="U44" s="98"/>
    </row>
    <row r="45" spans="1:21">
      <c r="A45" s="31">
        <v>37773</v>
      </c>
      <c r="C45" s="6">
        <v>37</v>
      </c>
      <c r="D45" s="29">
        <f t="shared" si="12"/>
        <v>2768</v>
      </c>
      <c r="E45" s="29">
        <f t="shared" si="17"/>
        <v>102416</v>
      </c>
      <c r="F45" s="29">
        <f t="shared" si="13"/>
        <v>-395886</v>
      </c>
      <c r="G45" s="34">
        <f>+Inputs!$D$3</f>
        <v>0.37951000000000001</v>
      </c>
      <c r="I45" s="27">
        <f t="shared" si="18"/>
        <v>498302</v>
      </c>
      <c r="K45" s="27">
        <f t="shared" si="14"/>
        <v>2768</v>
      </c>
      <c r="L45" s="27">
        <f t="shared" si="19"/>
        <v>102416</v>
      </c>
      <c r="M45" s="27">
        <f t="shared" si="15"/>
        <v>1050.48368</v>
      </c>
      <c r="N45" s="27">
        <f t="shared" si="16"/>
        <v>1050.48368</v>
      </c>
      <c r="O45" s="27">
        <f t="shared" si="20"/>
        <v>-150238.68163999979</v>
      </c>
      <c r="P45" s="27">
        <f t="shared" si="21"/>
        <v>150238.68163999979</v>
      </c>
      <c r="U45" s="98"/>
    </row>
    <row r="46" spans="1:21">
      <c r="A46" s="30">
        <v>37803</v>
      </c>
      <c r="C46" s="6">
        <v>38</v>
      </c>
      <c r="D46" s="29">
        <f t="shared" si="12"/>
        <v>2768</v>
      </c>
      <c r="E46" s="29">
        <f t="shared" si="17"/>
        <v>105184</v>
      </c>
      <c r="F46" s="29">
        <f t="shared" si="13"/>
        <v>-393118</v>
      </c>
      <c r="G46" s="34">
        <f>+Inputs!$D$3</f>
        <v>0.37951000000000001</v>
      </c>
      <c r="I46" s="27">
        <f t="shared" si="18"/>
        <v>498302</v>
      </c>
      <c r="K46" s="27">
        <f t="shared" si="14"/>
        <v>2768</v>
      </c>
      <c r="L46" s="27">
        <f t="shared" si="19"/>
        <v>105184</v>
      </c>
      <c r="M46" s="27">
        <f t="shared" si="15"/>
        <v>1050.48368</v>
      </c>
      <c r="N46" s="27">
        <f t="shared" si="16"/>
        <v>1050.48368</v>
      </c>
      <c r="O46" s="27">
        <f t="shared" si="20"/>
        <v>-149188.19795999979</v>
      </c>
      <c r="P46" s="27">
        <f t="shared" si="21"/>
        <v>149188.19795999979</v>
      </c>
      <c r="U46" s="98"/>
    </row>
    <row r="47" spans="1:21">
      <c r="A47" s="31">
        <v>37834</v>
      </c>
      <c r="C47" s="6">
        <v>39</v>
      </c>
      <c r="D47" s="29">
        <f t="shared" si="12"/>
        <v>2768</v>
      </c>
      <c r="E47" s="29">
        <f t="shared" si="17"/>
        <v>107952</v>
      </c>
      <c r="F47" s="29">
        <f t="shared" si="13"/>
        <v>-390350</v>
      </c>
      <c r="G47" s="34">
        <f>+Inputs!$D$3</f>
        <v>0.37951000000000001</v>
      </c>
      <c r="I47" s="27">
        <f t="shared" si="18"/>
        <v>498302</v>
      </c>
      <c r="K47" s="27">
        <f t="shared" si="14"/>
        <v>2768</v>
      </c>
      <c r="L47" s="27">
        <f t="shared" si="19"/>
        <v>107952</v>
      </c>
      <c r="M47" s="27">
        <f t="shared" si="15"/>
        <v>1050.48368</v>
      </c>
      <c r="N47" s="27">
        <f t="shared" si="16"/>
        <v>1050.48368</v>
      </c>
      <c r="O47" s="27">
        <f t="shared" si="20"/>
        <v>-148137.71427999978</v>
      </c>
      <c r="P47" s="27">
        <f t="shared" si="21"/>
        <v>148137.71427999978</v>
      </c>
      <c r="U47" s="98"/>
    </row>
    <row r="48" spans="1:21">
      <c r="A48" s="30">
        <v>37865</v>
      </c>
      <c r="C48" s="6">
        <v>40</v>
      </c>
      <c r="D48" s="29">
        <f t="shared" si="12"/>
        <v>2768</v>
      </c>
      <c r="E48" s="29">
        <f t="shared" si="17"/>
        <v>110720</v>
      </c>
      <c r="F48" s="29">
        <f t="shared" si="13"/>
        <v>-387582</v>
      </c>
      <c r="G48" s="34">
        <f>+Inputs!$D$3</f>
        <v>0.37951000000000001</v>
      </c>
      <c r="I48" s="27">
        <f t="shared" si="18"/>
        <v>498302</v>
      </c>
      <c r="K48" s="27">
        <f t="shared" si="14"/>
        <v>2768</v>
      </c>
      <c r="L48" s="27">
        <f t="shared" si="19"/>
        <v>110720</v>
      </c>
      <c r="M48" s="27">
        <f t="shared" si="15"/>
        <v>1050.48368</v>
      </c>
      <c r="N48" s="27">
        <f t="shared" si="16"/>
        <v>1050.48368</v>
      </c>
      <c r="O48" s="27">
        <f t="shared" si="20"/>
        <v>-147087.23059999978</v>
      </c>
      <c r="P48" s="27">
        <f t="shared" si="21"/>
        <v>147087.23059999978</v>
      </c>
      <c r="U48" s="98"/>
    </row>
    <row r="49" spans="1:21">
      <c r="A49" s="31">
        <v>37895</v>
      </c>
      <c r="C49" s="6">
        <v>41</v>
      </c>
      <c r="D49" s="29">
        <f t="shared" si="12"/>
        <v>2768</v>
      </c>
      <c r="E49" s="29">
        <f t="shared" si="17"/>
        <v>113488</v>
      </c>
      <c r="F49" s="29">
        <f t="shared" si="13"/>
        <v>-384814</v>
      </c>
      <c r="G49" s="34">
        <f>+Inputs!$D$3</f>
        <v>0.37951000000000001</v>
      </c>
      <c r="I49" s="27">
        <f t="shared" si="18"/>
        <v>498302</v>
      </c>
      <c r="K49" s="27">
        <f t="shared" si="14"/>
        <v>2768</v>
      </c>
      <c r="L49" s="27">
        <f t="shared" si="19"/>
        <v>113488</v>
      </c>
      <c r="M49" s="27">
        <f t="shared" si="15"/>
        <v>1050.48368</v>
      </c>
      <c r="N49" s="27">
        <f t="shared" si="16"/>
        <v>1050.48368</v>
      </c>
      <c r="O49" s="27">
        <f t="shared" si="20"/>
        <v>-146036.74691999977</v>
      </c>
      <c r="P49" s="27">
        <f t="shared" si="21"/>
        <v>146036.74691999977</v>
      </c>
      <c r="U49" s="98"/>
    </row>
    <row r="50" spans="1:21">
      <c r="A50" s="30">
        <v>37926</v>
      </c>
      <c r="C50" s="6">
        <v>42</v>
      </c>
      <c r="D50" s="29">
        <f t="shared" si="12"/>
        <v>2768</v>
      </c>
      <c r="E50" s="29">
        <f t="shared" si="17"/>
        <v>116256</v>
      </c>
      <c r="F50" s="29">
        <f t="shared" si="13"/>
        <v>-382046</v>
      </c>
      <c r="G50" s="34">
        <f>+Inputs!$D$3</f>
        <v>0.37951000000000001</v>
      </c>
      <c r="I50" s="27">
        <f t="shared" si="18"/>
        <v>498302</v>
      </c>
      <c r="K50" s="27">
        <f t="shared" si="14"/>
        <v>2768</v>
      </c>
      <c r="L50" s="27">
        <f t="shared" si="19"/>
        <v>116256</v>
      </c>
      <c r="M50" s="27">
        <f t="shared" si="15"/>
        <v>1050.48368</v>
      </c>
      <c r="N50" s="27">
        <f t="shared" si="16"/>
        <v>1050.48368</v>
      </c>
      <c r="O50" s="27">
        <f t="shared" si="20"/>
        <v>-144986.26323999977</v>
      </c>
      <c r="P50" s="27">
        <f t="shared" si="21"/>
        <v>144986.26323999977</v>
      </c>
      <c r="U50" s="98"/>
    </row>
    <row r="51" spans="1:21">
      <c r="A51" s="31">
        <v>37956</v>
      </c>
      <c r="C51" s="6">
        <v>43</v>
      </c>
      <c r="D51" s="29">
        <f t="shared" si="12"/>
        <v>2768</v>
      </c>
      <c r="E51" s="29">
        <f t="shared" si="17"/>
        <v>119024</v>
      </c>
      <c r="F51" s="29">
        <f t="shared" si="13"/>
        <v>-379278</v>
      </c>
      <c r="G51" s="34">
        <f>+Inputs!$D$3</f>
        <v>0.37951000000000001</v>
      </c>
      <c r="I51" s="27">
        <f t="shared" si="18"/>
        <v>498302</v>
      </c>
      <c r="K51" s="27">
        <f t="shared" si="14"/>
        <v>2768</v>
      </c>
      <c r="L51" s="27">
        <f t="shared" si="19"/>
        <v>119024</v>
      </c>
      <c r="M51" s="27">
        <f t="shared" si="15"/>
        <v>1050.48368</v>
      </c>
      <c r="N51" s="27">
        <f t="shared" si="16"/>
        <v>1050.48368</v>
      </c>
      <c r="O51" s="27">
        <f t="shared" si="20"/>
        <v>-143935.77955999976</v>
      </c>
      <c r="P51" s="27">
        <f t="shared" si="21"/>
        <v>143935.77955999976</v>
      </c>
      <c r="U51" s="98"/>
    </row>
    <row r="52" spans="1:21">
      <c r="A52" s="30">
        <v>37987</v>
      </c>
      <c r="C52" s="6">
        <v>44</v>
      </c>
      <c r="D52" s="29">
        <f t="shared" si="12"/>
        <v>2768</v>
      </c>
      <c r="E52" s="29">
        <f t="shared" si="17"/>
        <v>121792</v>
      </c>
      <c r="F52" s="29">
        <f t="shared" si="13"/>
        <v>-376510</v>
      </c>
      <c r="G52" s="34">
        <f>+Inputs!$D$3</f>
        <v>0.37951000000000001</v>
      </c>
      <c r="I52" s="27">
        <f t="shared" si="18"/>
        <v>498302</v>
      </c>
      <c r="K52" s="27">
        <f t="shared" si="14"/>
        <v>2768</v>
      </c>
      <c r="L52" s="27">
        <f t="shared" si="19"/>
        <v>121792</v>
      </c>
      <c r="M52" s="27">
        <f t="shared" si="15"/>
        <v>1050.48368</v>
      </c>
      <c r="N52" s="27">
        <f t="shared" si="16"/>
        <v>1050.48368</v>
      </c>
      <c r="O52" s="27">
        <f t="shared" si="20"/>
        <v>-142885.29587999976</v>
      </c>
      <c r="P52" s="27">
        <f t="shared" si="21"/>
        <v>142885.29587999976</v>
      </c>
      <c r="U52" s="98"/>
    </row>
    <row r="53" spans="1:21">
      <c r="A53" s="31">
        <v>38018</v>
      </c>
      <c r="C53" s="6">
        <v>45</v>
      </c>
      <c r="D53" s="29">
        <f t="shared" si="12"/>
        <v>2768</v>
      </c>
      <c r="E53" s="29">
        <f t="shared" si="17"/>
        <v>124560</v>
      </c>
      <c r="F53" s="29">
        <f t="shared" si="13"/>
        <v>-373742</v>
      </c>
      <c r="G53" s="34">
        <f>+Inputs!$D$3</f>
        <v>0.37951000000000001</v>
      </c>
      <c r="I53" s="27">
        <f t="shared" si="18"/>
        <v>498302</v>
      </c>
      <c r="K53" s="27">
        <f t="shared" si="14"/>
        <v>2768</v>
      </c>
      <c r="L53" s="27">
        <f t="shared" si="19"/>
        <v>124560</v>
      </c>
      <c r="M53" s="27">
        <f t="shared" si="15"/>
        <v>1050.48368</v>
      </c>
      <c r="N53" s="27">
        <f t="shared" si="16"/>
        <v>1050.48368</v>
      </c>
      <c r="O53" s="27">
        <f t="shared" si="20"/>
        <v>-141834.81219999975</v>
      </c>
      <c r="P53" s="27">
        <f t="shared" si="21"/>
        <v>141834.81219999975</v>
      </c>
      <c r="U53" s="98"/>
    </row>
    <row r="54" spans="1:21">
      <c r="A54" s="30">
        <v>38047</v>
      </c>
      <c r="C54" s="6">
        <v>46</v>
      </c>
      <c r="D54" s="29">
        <f t="shared" si="12"/>
        <v>2768</v>
      </c>
      <c r="E54" s="29">
        <f t="shared" si="17"/>
        <v>127328</v>
      </c>
      <c r="F54" s="29">
        <f t="shared" si="13"/>
        <v>-370974</v>
      </c>
      <c r="G54" s="34">
        <f>+Inputs!$D$3</f>
        <v>0.37951000000000001</v>
      </c>
      <c r="I54" s="27">
        <f t="shared" si="18"/>
        <v>498302</v>
      </c>
      <c r="K54" s="27">
        <f t="shared" si="14"/>
        <v>2768</v>
      </c>
      <c r="L54" s="27">
        <f t="shared" si="19"/>
        <v>127328</v>
      </c>
      <c r="M54" s="27">
        <f t="shared" si="15"/>
        <v>1050.48368</v>
      </c>
      <c r="N54" s="27">
        <f t="shared" si="16"/>
        <v>1050.48368</v>
      </c>
      <c r="O54" s="27">
        <f t="shared" si="20"/>
        <v>-140784.32851999975</v>
      </c>
      <c r="P54" s="27">
        <f t="shared" si="21"/>
        <v>140784.32851999975</v>
      </c>
      <c r="U54" s="98"/>
    </row>
    <row r="55" spans="1:21">
      <c r="A55" s="31">
        <v>38078</v>
      </c>
      <c r="C55" s="6">
        <v>47</v>
      </c>
      <c r="D55" s="29">
        <f t="shared" si="12"/>
        <v>2768</v>
      </c>
      <c r="E55" s="29">
        <f t="shared" si="17"/>
        <v>130096</v>
      </c>
      <c r="F55" s="29">
        <f t="shared" si="13"/>
        <v>-368206</v>
      </c>
      <c r="G55" s="34">
        <f>+Inputs!$D$3</f>
        <v>0.37951000000000001</v>
      </c>
      <c r="I55" s="27">
        <f t="shared" si="18"/>
        <v>498302</v>
      </c>
      <c r="K55" s="27">
        <f t="shared" si="14"/>
        <v>2768</v>
      </c>
      <c r="L55" s="27">
        <f t="shared" si="19"/>
        <v>130096</v>
      </c>
      <c r="M55" s="27">
        <f t="shared" si="15"/>
        <v>1050.48368</v>
      </c>
      <c r="N55" s="27">
        <f t="shared" si="16"/>
        <v>1050.48368</v>
      </c>
      <c r="O55" s="27">
        <f t="shared" si="20"/>
        <v>-139733.84483999974</v>
      </c>
      <c r="P55" s="27">
        <f t="shared" si="21"/>
        <v>139733.84483999974</v>
      </c>
      <c r="U55" s="98"/>
    </row>
    <row r="56" spans="1:21">
      <c r="A56" s="30">
        <v>38108</v>
      </c>
      <c r="C56" s="6">
        <v>48</v>
      </c>
      <c r="D56" s="29">
        <f t="shared" si="12"/>
        <v>2768</v>
      </c>
      <c r="E56" s="29">
        <f t="shared" si="17"/>
        <v>132864</v>
      </c>
      <c r="F56" s="29">
        <f t="shared" si="13"/>
        <v>-365438</v>
      </c>
      <c r="G56" s="34">
        <f>+Inputs!$D$3</f>
        <v>0.37951000000000001</v>
      </c>
      <c r="I56" s="27">
        <f t="shared" si="18"/>
        <v>498302</v>
      </c>
      <c r="K56" s="27">
        <f t="shared" si="14"/>
        <v>2768</v>
      </c>
      <c r="L56" s="27">
        <f t="shared" si="19"/>
        <v>132864</v>
      </c>
      <c r="M56" s="27">
        <f t="shared" si="15"/>
        <v>1050.48368</v>
      </c>
      <c r="N56" s="27">
        <f t="shared" si="16"/>
        <v>1050.48368</v>
      </c>
      <c r="O56" s="27">
        <f t="shared" si="20"/>
        <v>-138683.36115999974</v>
      </c>
      <c r="P56" s="27">
        <f t="shared" si="21"/>
        <v>138683.36115999974</v>
      </c>
    </row>
    <row r="57" spans="1:21">
      <c r="A57" s="31">
        <v>38139</v>
      </c>
      <c r="C57" s="6">
        <v>49</v>
      </c>
      <c r="D57" s="29">
        <f t="shared" si="12"/>
        <v>2768</v>
      </c>
      <c r="E57" s="29">
        <f t="shared" si="17"/>
        <v>135632</v>
      </c>
      <c r="F57" s="29">
        <f t="shared" si="13"/>
        <v>-362670</v>
      </c>
      <c r="G57" s="34">
        <f>+Inputs!$D$3</f>
        <v>0.37951000000000001</v>
      </c>
      <c r="I57" s="27">
        <f t="shared" si="18"/>
        <v>498302</v>
      </c>
      <c r="K57" s="27">
        <f t="shared" si="14"/>
        <v>2768</v>
      </c>
      <c r="L57" s="27">
        <f t="shared" si="19"/>
        <v>135632</v>
      </c>
      <c r="M57" s="27">
        <f t="shared" si="15"/>
        <v>1050.48368</v>
      </c>
      <c r="N57" s="27">
        <f t="shared" si="16"/>
        <v>1050.48368</v>
      </c>
      <c r="O57" s="27">
        <f t="shared" si="20"/>
        <v>-137632.87747999973</v>
      </c>
      <c r="P57" s="27">
        <f t="shared" si="21"/>
        <v>137632.87747999973</v>
      </c>
    </row>
    <row r="58" spans="1:21">
      <c r="A58" s="30">
        <v>38169</v>
      </c>
      <c r="C58" s="6">
        <v>50</v>
      </c>
      <c r="D58" s="29">
        <f t="shared" si="12"/>
        <v>2768</v>
      </c>
      <c r="E58" s="29">
        <f t="shared" si="17"/>
        <v>138400</v>
      </c>
      <c r="F58" s="29">
        <f t="shared" si="13"/>
        <v>-359902</v>
      </c>
      <c r="G58" s="34">
        <f>+Inputs!$D$3</f>
        <v>0.37951000000000001</v>
      </c>
      <c r="I58" s="27">
        <f t="shared" si="18"/>
        <v>498302</v>
      </c>
      <c r="K58" s="27">
        <f t="shared" si="14"/>
        <v>2768</v>
      </c>
      <c r="L58" s="27">
        <f t="shared" si="19"/>
        <v>138400</v>
      </c>
      <c r="M58" s="27">
        <f t="shared" si="15"/>
        <v>1050.48368</v>
      </c>
      <c r="N58" s="27">
        <f t="shared" si="16"/>
        <v>1050.48368</v>
      </c>
      <c r="O58" s="27">
        <f t="shared" si="20"/>
        <v>-136582.39379999973</v>
      </c>
      <c r="P58" s="27">
        <f t="shared" si="21"/>
        <v>136582.39379999973</v>
      </c>
    </row>
    <row r="59" spans="1:21">
      <c r="A59" s="31">
        <v>38200</v>
      </c>
      <c r="C59" s="6">
        <v>51</v>
      </c>
      <c r="D59" s="29">
        <f t="shared" si="12"/>
        <v>2768</v>
      </c>
      <c r="E59" s="29">
        <f t="shared" si="17"/>
        <v>141168</v>
      </c>
      <c r="F59" s="29">
        <f t="shared" si="13"/>
        <v>-357134</v>
      </c>
      <c r="G59" s="34">
        <f>+Inputs!$D$3</f>
        <v>0.37951000000000001</v>
      </c>
      <c r="I59" s="27">
        <f t="shared" si="18"/>
        <v>498302</v>
      </c>
      <c r="K59" s="27">
        <f t="shared" si="14"/>
        <v>2768</v>
      </c>
      <c r="L59" s="27">
        <f t="shared" si="19"/>
        <v>141168</v>
      </c>
      <c r="M59" s="27">
        <f t="shared" si="15"/>
        <v>1050.48368</v>
      </c>
      <c r="N59" s="27">
        <f t="shared" si="16"/>
        <v>1050.48368</v>
      </c>
      <c r="O59" s="27">
        <f t="shared" si="20"/>
        <v>-135531.91011999972</v>
      </c>
      <c r="P59" s="27">
        <f t="shared" si="21"/>
        <v>135531.91011999972</v>
      </c>
    </row>
    <row r="60" spans="1:21">
      <c r="A60" s="30">
        <v>38231</v>
      </c>
      <c r="C60" s="6">
        <v>52</v>
      </c>
      <c r="D60" s="29">
        <f t="shared" si="12"/>
        <v>2768</v>
      </c>
      <c r="E60" s="29">
        <f t="shared" si="17"/>
        <v>143936</v>
      </c>
      <c r="F60" s="29">
        <f t="shared" si="13"/>
        <v>-354366</v>
      </c>
      <c r="G60" s="34">
        <f>+Inputs!$D$3</f>
        <v>0.37951000000000001</v>
      </c>
      <c r="I60" s="27">
        <f t="shared" si="18"/>
        <v>498302</v>
      </c>
      <c r="K60" s="27">
        <f t="shared" si="14"/>
        <v>2768</v>
      </c>
      <c r="L60" s="27">
        <f t="shared" si="19"/>
        <v>143936</v>
      </c>
      <c r="M60" s="27">
        <f t="shared" si="15"/>
        <v>1050.48368</v>
      </c>
      <c r="N60" s="27">
        <f t="shared" si="16"/>
        <v>1050.48368</v>
      </c>
      <c r="O60" s="27">
        <f t="shared" si="20"/>
        <v>-134481.42643999972</v>
      </c>
      <c r="P60" s="27">
        <f t="shared" si="21"/>
        <v>134481.42643999972</v>
      </c>
    </row>
    <row r="61" spans="1:21">
      <c r="A61" s="31">
        <v>38261</v>
      </c>
      <c r="C61" s="6">
        <v>53</v>
      </c>
      <c r="D61" s="29">
        <f t="shared" si="12"/>
        <v>2768</v>
      </c>
      <c r="E61" s="29">
        <f t="shared" si="17"/>
        <v>146704</v>
      </c>
      <c r="F61" s="29">
        <f t="shared" si="13"/>
        <v>-351598</v>
      </c>
      <c r="G61" s="34">
        <f>+Inputs!$D$3</f>
        <v>0.37951000000000001</v>
      </c>
      <c r="I61" s="27">
        <f t="shared" si="18"/>
        <v>498302</v>
      </c>
      <c r="K61" s="27">
        <f t="shared" si="14"/>
        <v>2768</v>
      </c>
      <c r="L61" s="27">
        <f t="shared" si="19"/>
        <v>146704</v>
      </c>
      <c r="M61" s="27">
        <f t="shared" si="15"/>
        <v>1050.48368</v>
      </c>
      <c r="N61" s="27">
        <f t="shared" si="16"/>
        <v>1050.48368</v>
      </c>
      <c r="O61" s="27">
        <f t="shared" si="20"/>
        <v>-133430.94275999971</v>
      </c>
      <c r="P61" s="27">
        <f t="shared" si="21"/>
        <v>133430.94275999971</v>
      </c>
    </row>
    <row r="62" spans="1:21">
      <c r="A62" s="30">
        <v>38292</v>
      </c>
      <c r="C62" s="6">
        <v>54</v>
      </c>
      <c r="D62" s="29">
        <f t="shared" si="12"/>
        <v>2768</v>
      </c>
      <c r="E62" s="29">
        <f t="shared" si="17"/>
        <v>149472</v>
      </c>
      <c r="F62" s="29">
        <f t="shared" si="13"/>
        <v>-348830</v>
      </c>
      <c r="G62" s="34">
        <f>+Inputs!$D$3</f>
        <v>0.37951000000000001</v>
      </c>
      <c r="I62" s="27">
        <f t="shared" si="18"/>
        <v>498302</v>
      </c>
      <c r="K62" s="27">
        <f t="shared" si="14"/>
        <v>2768</v>
      </c>
      <c r="L62" s="27">
        <f t="shared" si="19"/>
        <v>149472</v>
      </c>
      <c r="M62" s="27">
        <f t="shared" si="15"/>
        <v>1050.48368</v>
      </c>
      <c r="N62" s="27">
        <f t="shared" si="16"/>
        <v>1050.48368</v>
      </c>
      <c r="O62" s="27">
        <f t="shared" si="20"/>
        <v>-132380.45907999971</v>
      </c>
      <c r="P62" s="27">
        <f t="shared" si="21"/>
        <v>132380.45907999971</v>
      </c>
    </row>
    <row r="63" spans="1:21">
      <c r="A63" s="31">
        <v>38322</v>
      </c>
      <c r="C63" s="6">
        <v>55</v>
      </c>
      <c r="D63" s="29">
        <f t="shared" si="12"/>
        <v>2768</v>
      </c>
      <c r="E63" s="29">
        <f t="shared" si="17"/>
        <v>152240</v>
      </c>
      <c r="F63" s="29">
        <f t="shared" si="13"/>
        <v>-346062</v>
      </c>
      <c r="G63" s="34">
        <f>+Inputs!$D$3</f>
        <v>0.37951000000000001</v>
      </c>
      <c r="I63" s="27">
        <f t="shared" si="18"/>
        <v>498302</v>
      </c>
      <c r="K63" s="27">
        <f t="shared" si="14"/>
        <v>2768</v>
      </c>
      <c r="L63" s="27">
        <f t="shared" si="19"/>
        <v>152240</v>
      </c>
      <c r="M63" s="27">
        <f t="shared" si="15"/>
        <v>1050.48368</v>
      </c>
      <c r="N63" s="27">
        <f t="shared" si="16"/>
        <v>1050.48368</v>
      </c>
      <c r="O63" s="27">
        <f t="shared" si="20"/>
        <v>-131329.9753999997</v>
      </c>
      <c r="P63" s="27">
        <f t="shared" si="21"/>
        <v>131329.9753999997</v>
      </c>
    </row>
    <row r="64" spans="1:21">
      <c r="A64" s="30">
        <v>38353</v>
      </c>
      <c r="C64" s="6">
        <v>56</v>
      </c>
      <c r="D64" s="29">
        <f t="shared" si="12"/>
        <v>2768</v>
      </c>
      <c r="E64" s="29">
        <f t="shared" si="17"/>
        <v>155008</v>
      </c>
      <c r="F64" s="29">
        <f t="shared" si="13"/>
        <v>-343294</v>
      </c>
      <c r="G64" s="34">
        <f>+Inputs!$D$3</f>
        <v>0.37951000000000001</v>
      </c>
      <c r="I64" s="27">
        <f t="shared" si="18"/>
        <v>498302</v>
      </c>
      <c r="K64" s="27">
        <f t="shared" si="14"/>
        <v>2768</v>
      </c>
      <c r="L64" s="27">
        <f t="shared" si="19"/>
        <v>155008</v>
      </c>
      <c r="M64" s="27">
        <f t="shared" si="15"/>
        <v>1050.48368</v>
      </c>
      <c r="N64" s="27">
        <f t="shared" si="16"/>
        <v>1050.48368</v>
      </c>
      <c r="O64" s="27">
        <f t="shared" si="20"/>
        <v>-130279.4917199997</v>
      </c>
      <c r="P64" s="27">
        <f t="shared" si="21"/>
        <v>130279.4917199997</v>
      </c>
    </row>
    <row r="65" spans="1:16">
      <c r="A65" s="31">
        <v>38384</v>
      </c>
      <c r="C65" s="6">
        <v>57</v>
      </c>
      <c r="D65" s="29">
        <f t="shared" si="12"/>
        <v>2768</v>
      </c>
      <c r="E65" s="29">
        <f t="shared" si="17"/>
        <v>157776</v>
      </c>
      <c r="F65" s="29">
        <f t="shared" si="13"/>
        <v>-340526</v>
      </c>
      <c r="G65" s="34">
        <f>+Inputs!$D$3</f>
        <v>0.37951000000000001</v>
      </c>
      <c r="I65" s="27">
        <f t="shared" si="18"/>
        <v>498302</v>
      </c>
      <c r="K65" s="27">
        <f t="shared" si="14"/>
        <v>2768</v>
      </c>
      <c r="L65" s="27">
        <f t="shared" si="19"/>
        <v>157776</v>
      </c>
      <c r="M65" s="27">
        <f t="shared" si="15"/>
        <v>1050.48368</v>
      </c>
      <c r="N65" s="27">
        <f t="shared" si="16"/>
        <v>1050.48368</v>
      </c>
      <c r="O65" s="27">
        <f t="shared" si="20"/>
        <v>-129229.0080399997</v>
      </c>
      <c r="P65" s="27">
        <f t="shared" si="21"/>
        <v>129229.0080399997</v>
      </c>
    </row>
    <row r="66" spans="1:16">
      <c r="A66" s="30">
        <v>38412</v>
      </c>
      <c r="C66" s="6">
        <v>58</v>
      </c>
      <c r="D66" s="29">
        <f t="shared" si="12"/>
        <v>2768</v>
      </c>
      <c r="E66" s="29">
        <f t="shared" si="17"/>
        <v>160544</v>
      </c>
      <c r="F66" s="29">
        <f t="shared" si="13"/>
        <v>-337758</v>
      </c>
      <c r="G66" s="34">
        <f>+Inputs!$D$3</f>
        <v>0.37951000000000001</v>
      </c>
      <c r="I66" s="27">
        <f t="shared" si="18"/>
        <v>498302</v>
      </c>
      <c r="K66" s="27">
        <f t="shared" si="14"/>
        <v>2768</v>
      </c>
      <c r="L66" s="27">
        <f t="shared" si="19"/>
        <v>160544</v>
      </c>
      <c r="M66" s="27">
        <f t="shared" si="15"/>
        <v>1050.48368</v>
      </c>
      <c r="N66" s="27">
        <f t="shared" si="16"/>
        <v>1050.48368</v>
      </c>
      <c r="O66" s="27">
        <f t="shared" si="20"/>
        <v>-128178.52435999969</v>
      </c>
      <c r="P66" s="27">
        <f t="shared" si="21"/>
        <v>128178.52435999969</v>
      </c>
    </row>
    <row r="67" spans="1:16">
      <c r="A67" s="31">
        <v>38443</v>
      </c>
      <c r="C67" s="6">
        <v>59</v>
      </c>
      <c r="D67" s="29">
        <f t="shared" si="12"/>
        <v>2768</v>
      </c>
      <c r="E67" s="29">
        <f t="shared" si="17"/>
        <v>163312</v>
      </c>
      <c r="F67" s="29">
        <f t="shared" si="13"/>
        <v>-334990</v>
      </c>
      <c r="G67" s="34">
        <f>+Inputs!$D$3</f>
        <v>0.37951000000000001</v>
      </c>
      <c r="I67" s="27">
        <f t="shared" si="18"/>
        <v>498302</v>
      </c>
      <c r="K67" s="27">
        <f t="shared" si="14"/>
        <v>2768</v>
      </c>
      <c r="L67" s="27">
        <f t="shared" si="19"/>
        <v>163312</v>
      </c>
      <c r="M67" s="27">
        <f t="shared" si="15"/>
        <v>1050.48368</v>
      </c>
      <c r="N67" s="27">
        <f t="shared" si="16"/>
        <v>1050.48368</v>
      </c>
      <c r="O67" s="27">
        <f t="shared" si="20"/>
        <v>-127128.04067999969</v>
      </c>
      <c r="P67" s="27">
        <f t="shared" si="21"/>
        <v>127128.04067999969</v>
      </c>
    </row>
    <row r="68" spans="1:16">
      <c r="A68" s="30">
        <v>38473</v>
      </c>
      <c r="C68" s="6">
        <v>60</v>
      </c>
      <c r="D68" s="29">
        <f t="shared" si="12"/>
        <v>2768</v>
      </c>
      <c r="E68" s="29">
        <f t="shared" si="17"/>
        <v>166080</v>
      </c>
      <c r="F68" s="29">
        <f t="shared" si="13"/>
        <v>-332222</v>
      </c>
      <c r="G68" s="34">
        <f>+Inputs!$D$3</f>
        <v>0.37951000000000001</v>
      </c>
      <c r="I68" s="27">
        <f t="shared" si="18"/>
        <v>498302</v>
      </c>
      <c r="K68" s="27">
        <f t="shared" si="14"/>
        <v>2768</v>
      </c>
      <c r="L68" s="27">
        <f t="shared" si="19"/>
        <v>166080</v>
      </c>
      <c r="M68" s="27">
        <f t="shared" si="15"/>
        <v>1050.48368</v>
      </c>
      <c r="N68" s="27">
        <f t="shared" si="16"/>
        <v>1050.48368</v>
      </c>
      <c r="O68" s="27">
        <f t="shared" si="20"/>
        <v>-126077.55699999968</v>
      </c>
      <c r="P68" s="27">
        <f t="shared" si="21"/>
        <v>126077.55699999968</v>
      </c>
    </row>
    <row r="69" spans="1:16">
      <c r="A69" s="31">
        <v>38504</v>
      </c>
      <c r="C69" s="6">
        <v>61</v>
      </c>
      <c r="D69" s="29">
        <f t="shared" si="12"/>
        <v>2768</v>
      </c>
      <c r="E69" s="29">
        <f t="shared" si="17"/>
        <v>168848</v>
      </c>
      <c r="F69" s="29">
        <f t="shared" si="13"/>
        <v>-329454</v>
      </c>
      <c r="G69" s="34">
        <f>+Inputs!$D$3</f>
        <v>0.37951000000000001</v>
      </c>
      <c r="I69" s="27">
        <f t="shared" si="18"/>
        <v>498302</v>
      </c>
      <c r="K69" s="27">
        <f t="shared" si="14"/>
        <v>2768</v>
      </c>
      <c r="L69" s="27">
        <f t="shared" si="19"/>
        <v>168848</v>
      </c>
      <c r="M69" s="27">
        <f t="shared" si="15"/>
        <v>1050.48368</v>
      </c>
      <c r="N69" s="27">
        <f t="shared" si="16"/>
        <v>1050.48368</v>
      </c>
      <c r="O69" s="27">
        <f t="shared" si="20"/>
        <v>-125027.07331999968</v>
      </c>
      <c r="P69" s="27">
        <f t="shared" si="21"/>
        <v>125027.07331999968</v>
      </c>
    </row>
    <row r="70" spans="1:16">
      <c r="A70" s="30">
        <v>38534</v>
      </c>
      <c r="C70" s="6">
        <v>62</v>
      </c>
      <c r="D70" s="29">
        <f t="shared" si="12"/>
        <v>2768</v>
      </c>
      <c r="E70" s="29">
        <f t="shared" si="17"/>
        <v>171616</v>
      </c>
      <c r="F70" s="29">
        <f t="shared" si="13"/>
        <v>-326686</v>
      </c>
      <c r="G70" s="34">
        <f>+Inputs!$D$3</f>
        <v>0.37951000000000001</v>
      </c>
      <c r="I70" s="27">
        <f t="shared" si="18"/>
        <v>498302</v>
      </c>
      <c r="K70" s="27">
        <f t="shared" si="14"/>
        <v>2768</v>
      </c>
      <c r="L70" s="27">
        <f t="shared" si="19"/>
        <v>171616</v>
      </c>
      <c r="M70" s="27">
        <f t="shared" si="15"/>
        <v>1050.48368</v>
      </c>
      <c r="N70" s="27">
        <f t="shared" si="16"/>
        <v>1050.48368</v>
      </c>
      <c r="O70" s="27">
        <f t="shared" si="20"/>
        <v>-123976.58963999967</v>
      </c>
      <c r="P70" s="27">
        <f t="shared" si="21"/>
        <v>123976.58963999967</v>
      </c>
    </row>
    <row r="71" spans="1:16">
      <c r="A71" s="31">
        <v>38565</v>
      </c>
      <c r="C71" s="6">
        <v>63</v>
      </c>
      <c r="D71" s="29">
        <f t="shared" si="12"/>
        <v>2768</v>
      </c>
      <c r="E71" s="29">
        <f t="shared" si="17"/>
        <v>174384</v>
      </c>
      <c r="F71" s="29">
        <f t="shared" si="13"/>
        <v>-323918</v>
      </c>
      <c r="G71" s="34">
        <f>+Inputs!$D$3</f>
        <v>0.37951000000000001</v>
      </c>
      <c r="I71" s="27">
        <f t="shared" si="18"/>
        <v>498302</v>
      </c>
      <c r="K71" s="27">
        <f t="shared" si="14"/>
        <v>2768</v>
      </c>
      <c r="L71" s="27">
        <f t="shared" si="19"/>
        <v>174384</v>
      </c>
      <c r="M71" s="27">
        <f t="shared" si="15"/>
        <v>1050.48368</v>
      </c>
      <c r="N71" s="27">
        <f t="shared" si="16"/>
        <v>1050.48368</v>
      </c>
      <c r="O71" s="27">
        <f t="shared" si="20"/>
        <v>-122926.10595999967</v>
      </c>
      <c r="P71" s="27">
        <f t="shared" si="21"/>
        <v>122926.10595999967</v>
      </c>
    </row>
    <row r="72" spans="1:16">
      <c r="A72" s="30">
        <v>38596</v>
      </c>
      <c r="C72" s="6">
        <v>64</v>
      </c>
      <c r="D72" s="29">
        <f t="shared" si="12"/>
        <v>2768</v>
      </c>
      <c r="E72" s="29">
        <f t="shared" si="17"/>
        <v>177152</v>
      </c>
      <c r="F72" s="29">
        <f t="shared" si="13"/>
        <v>-321150</v>
      </c>
      <c r="G72" s="34">
        <f>+Inputs!$D$3</f>
        <v>0.37951000000000001</v>
      </c>
      <c r="I72" s="27">
        <f t="shared" si="18"/>
        <v>498302</v>
      </c>
      <c r="K72" s="27">
        <f t="shared" si="14"/>
        <v>2768</v>
      </c>
      <c r="L72" s="27">
        <f t="shared" si="19"/>
        <v>177152</v>
      </c>
      <c r="M72" s="27">
        <f t="shared" si="15"/>
        <v>1050.48368</v>
      </c>
      <c r="N72" s="27">
        <f t="shared" si="16"/>
        <v>1050.48368</v>
      </c>
      <c r="O72" s="27">
        <f t="shared" si="20"/>
        <v>-121875.62227999966</v>
      </c>
      <c r="P72" s="27">
        <f t="shared" si="21"/>
        <v>121875.62227999966</v>
      </c>
    </row>
    <row r="73" spans="1:16">
      <c r="A73" s="31">
        <v>38626</v>
      </c>
      <c r="C73" s="6">
        <v>65</v>
      </c>
      <c r="D73" s="29">
        <f t="shared" ref="D73:D104" si="22">ROUND(-(+$B$9/180)*1,0)</f>
        <v>2768</v>
      </c>
      <c r="E73" s="29">
        <f t="shared" si="17"/>
        <v>179920</v>
      </c>
      <c r="F73" s="29">
        <f t="shared" ref="F73:F104" si="23">$B$9+E73</f>
        <v>-318382</v>
      </c>
      <c r="G73" s="34">
        <f>+Inputs!$D$3</f>
        <v>0.37951000000000001</v>
      </c>
      <c r="I73" s="27">
        <f t="shared" si="18"/>
        <v>498302</v>
      </c>
      <c r="K73" s="27">
        <f t="shared" ref="K73:K104" si="24">D73</f>
        <v>2768</v>
      </c>
      <c r="L73" s="27">
        <f t="shared" si="19"/>
        <v>179920</v>
      </c>
      <c r="M73" s="27">
        <f t="shared" ref="M73:M104" si="25">K73*G73</f>
        <v>1050.48368</v>
      </c>
      <c r="N73" s="27">
        <f t="shared" ref="N73:N104" si="26">M73-J73</f>
        <v>1050.48368</v>
      </c>
      <c r="O73" s="27">
        <f t="shared" si="20"/>
        <v>-120825.13859999966</v>
      </c>
      <c r="P73" s="27">
        <f t="shared" si="21"/>
        <v>120825.13859999966</v>
      </c>
    </row>
    <row r="74" spans="1:16">
      <c r="A74" s="30">
        <v>38657</v>
      </c>
      <c r="C74" s="6">
        <v>66</v>
      </c>
      <c r="D74" s="29">
        <f t="shared" si="22"/>
        <v>2768</v>
      </c>
      <c r="E74" s="29">
        <f t="shared" ref="E74:E105" si="27">+E73+D74</f>
        <v>182688</v>
      </c>
      <c r="F74" s="29">
        <f t="shared" si="23"/>
        <v>-315614</v>
      </c>
      <c r="G74" s="34">
        <f>+Inputs!$D$3</f>
        <v>0.37951000000000001</v>
      </c>
      <c r="I74" s="27">
        <f t="shared" ref="I74:I105" si="28">+I73+H74</f>
        <v>498302</v>
      </c>
      <c r="K74" s="27">
        <f t="shared" si="24"/>
        <v>2768</v>
      </c>
      <c r="L74" s="27">
        <f t="shared" ref="L74:L105" si="29">+L73+K74</f>
        <v>182688</v>
      </c>
      <c r="M74" s="27">
        <f t="shared" si="25"/>
        <v>1050.48368</v>
      </c>
      <c r="N74" s="27">
        <f t="shared" si="26"/>
        <v>1050.48368</v>
      </c>
      <c r="O74" s="27">
        <f t="shared" ref="O74:O105" si="30">+O73+N74</f>
        <v>-119774.65491999965</v>
      </c>
      <c r="P74" s="27">
        <f t="shared" ref="P74:P105" si="31">P73-N74</f>
        <v>119774.65491999965</v>
      </c>
    </row>
    <row r="75" spans="1:16">
      <c r="A75" s="31">
        <v>38687</v>
      </c>
      <c r="C75" s="6">
        <v>67</v>
      </c>
      <c r="D75" s="29">
        <f t="shared" si="22"/>
        <v>2768</v>
      </c>
      <c r="E75" s="29">
        <f t="shared" si="27"/>
        <v>185456</v>
      </c>
      <c r="F75" s="29">
        <f t="shared" si="23"/>
        <v>-312846</v>
      </c>
      <c r="G75" s="34">
        <f>+Inputs!$D$3</f>
        <v>0.37951000000000001</v>
      </c>
      <c r="I75" s="27">
        <f t="shared" si="28"/>
        <v>498302</v>
      </c>
      <c r="K75" s="27">
        <f t="shared" si="24"/>
        <v>2768</v>
      </c>
      <c r="L75" s="27">
        <f t="shared" si="29"/>
        <v>185456</v>
      </c>
      <c r="M75" s="27">
        <f t="shared" si="25"/>
        <v>1050.48368</v>
      </c>
      <c r="N75" s="27">
        <f t="shared" si="26"/>
        <v>1050.48368</v>
      </c>
      <c r="O75" s="27">
        <f t="shared" si="30"/>
        <v>-118724.17123999965</v>
      </c>
      <c r="P75" s="27">
        <f t="shared" si="31"/>
        <v>118724.17123999965</v>
      </c>
    </row>
    <row r="76" spans="1:16">
      <c r="A76" s="30">
        <v>38718</v>
      </c>
      <c r="C76" s="6">
        <v>68</v>
      </c>
      <c r="D76" s="29">
        <f t="shared" si="22"/>
        <v>2768</v>
      </c>
      <c r="E76" s="29">
        <f t="shared" si="27"/>
        <v>188224</v>
      </c>
      <c r="F76" s="29">
        <f t="shared" si="23"/>
        <v>-310078</v>
      </c>
      <c r="G76" s="34">
        <f>+Inputs!$D$3</f>
        <v>0.37951000000000001</v>
      </c>
      <c r="I76" s="27">
        <f t="shared" si="28"/>
        <v>498302</v>
      </c>
      <c r="K76" s="27">
        <f t="shared" si="24"/>
        <v>2768</v>
      </c>
      <c r="L76" s="27">
        <f t="shared" si="29"/>
        <v>188224</v>
      </c>
      <c r="M76" s="27">
        <f t="shared" si="25"/>
        <v>1050.48368</v>
      </c>
      <c r="N76" s="27">
        <f t="shared" si="26"/>
        <v>1050.48368</v>
      </c>
      <c r="O76" s="27">
        <f t="shared" si="30"/>
        <v>-117673.68755999964</v>
      </c>
      <c r="P76" s="27">
        <f t="shared" si="31"/>
        <v>117673.68755999964</v>
      </c>
    </row>
    <row r="77" spans="1:16">
      <c r="A77" s="31">
        <v>38749</v>
      </c>
      <c r="C77" s="6">
        <v>69</v>
      </c>
      <c r="D77" s="29">
        <f t="shared" si="22"/>
        <v>2768</v>
      </c>
      <c r="E77" s="29">
        <f t="shared" si="27"/>
        <v>190992</v>
      </c>
      <c r="F77" s="29">
        <f t="shared" si="23"/>
        <v>-307310</v>
      </c>
      <c r="G77" s="34">
        <f>+Inputs!$D$3</f>
        <v>0.37951000000000001</v>
      </c>
      <c r="I77" s="27">
        <f t="shared" si="28"/>
        <v>498302</v>
      </c>
      <c r="K77" s="27">
        <f t="shared" si="24"/>
        <v>2768</v>
      </c>
      <c r="L77" s="27">
        <f t="shared" si="29"/>
        <v>190992</v>
      </c>
      <c r="M77" s="27">
        <f t="shared" si="25"/>
        <v>1050.48368</v>
      </c>
      <c r="N77" s="27">
        <f t="shared" si="26"/>
        <v>1050.48368</v>
      </c>
      <c r="O77" s="27">
        <f t="shared" si="30"/>
        <v>-116623.20387999964</v>
      </c>
      <c r="P77" s="27">
        <f t="shared" si="31"/>
        <v>116623.20387999964</v>
      </c>
    </row>
    <row r="78" spans="1:16">
      <c r="A78" s="30">
        <v>38777</v>
      </c>
      <c r="C78" s="6">
        <v>70</v>
      </c>
      <c r="D78" s="29">
        <f t="shared" si="22"/>
        <v>2768</v>
      </c>
      <c r="E78" s="29">
        <f t="shared" si="27"/>
        <v>193760</v>
      </c>
      <c r="F78" s="29">
        <f t="shared" si="23"/>
        <v>-304542</v>
      </c>
      <c r="G78" s="34">
        <f>+Inputs!$D$3</f>
        <v>0.37951000000000001</v>
      </c>
      <c r="I78" s="27">
        <f t="shared" si="28"/>
        <v>498302</v>
      </c>
      <c r="K78" s="27">
        <f t="shared" si="24"/>
        <v>2768</v>
      </c>
      <c r="L78" s="27">
        <f t="shared" si="29"/>
        <v>193760</v>
      </c>
      <c r="M78" s="27">
        <f t="shared" si="25"/>
        <v>1050.48368</v>
      </c>
      <c r="N78" s="27">
        <f t="shared" si="26"/>
        <v>1050.48368</v>
      </c>
      <c r="O78" s="27">
        <f t="shared" si="30"/>
        <v>-115572.72019999963</v>
      </c>
      <c r="P78" s="27">
        <f t="shared" si="31"/>
        <v>115572.72019999963</v>
      </c>
    </row>
    <row r="79" spans="1:16">
      <c r="A79" s="31">
        <v>38808</v>
      </c>
      <c r="C79" s="6">
        <v>71</v>
      </c>
      <c r="D79" s="29">
        <f t="shared" si="22"/>
        <v>2768</v>
      </c>
      <c r="E79" s="29">
        <f t="shared" si="27"/>
        <v>196528</v>
      </c>
      <c r="F79" s="29">
        <f t="shared" si="23"/>
        <v>-301774</v>
      </c>
      <c r="G79" s="34">
        <f>+Inputs!$D$3</f>
        <v>0.37951000000000001</v>
      </c>
      <c r="I79" s="27">
        <f t="shared" si="28"/>
        <v>498302</v>
      </c>
      <c r="K79" s="27">
        <f t="shared" si="24"/>
        <v>2768</v>
      </c>
      <c r="L79" s="27">
        <f t="shared" si="29"/>
        <v>196528</v>
      </c>
      <c r="M79" s="27">
        <f t="shared" si="25"/>
        <v>1050.48368</v>
      </c>
      <c r="N79" s="27">
        <f t="shared" si="26"/>
        <v>1050.48368</v>
      </c>
      <c r="O79" s="27">
        <f t="shared" si="30"/>
        <v>-114522.23651999963</v>
      </c>
      <c r="P79" s="27">
        <f t="shared" si="31"/>
        <v>114522.23651999963</v>
      </c>
    </row>
    <row r="80" spans="1:16">
      <c r="A80" s="30">
        <v>38838</v>
      </c>
      <c r="C80" s="6">
        <v>72</v>
      </c>
      <c r="D80" s="29">
        <f t="shared" si="22"/>
        <v>2768</v>
      </c>
      <c r="E80" s="29">
        <f t="shared" si="27"/>
        <v>199296</v>
      </c>
      <c r="F80" s="29">
        <f t="shared" si="23"/>
        <v>-299006</v>
      </c>
      <c r="G80" s="34">
        <f>+Inputs!$D$3</f>
        <v>0.37951000000000001</v>
      </c>
      <c r="I80" s="27">
        <f t="shared" si="28"/>
        <v>498302</v>
      </c>
      <c r="K80" s="27">
        <f t="shared" si="24"/>
        <v>2768</v>
      </c>
      <c r="L80" s="27">
        <f t="shared" si="29"/>
        <v>199296</v>
      </c>
      <c r="M80" s="27">
        <f t="shared" si="25"/>
        <v>1050.48368</v>
      </c>
      <c r="N80" s="27">
        <f t="shared" si="26"/>
        <v>1050.48368</v>
      </c>
      <c r="O80" s="27">
        <f t="shared" si="30"/>
        <v>-113471.75283999962</v>
      </c>
      <c r="P80" s="27">
        <f t="shared" si="31"/>
        <v>113471.75283999962</v>
      </c>
    </row>
    <row r="81" spans="1:16">
      <c r="A81" s="31">
        <v>38869</v>
      </c>
      <c r="C81" s="6">
        <v>73</v>
      </c>
      <c r="D81" s="29">
        <f t="shared" si="22"/>
        <v>2768</v>
      </c>
      <c r="E81" s="29">
        <f t="shared" si="27"/>
        <v>202064</v>
      </c>
      <c r="F81" s="29">
        <f t="shared" si="23"/>
        <v>-296238</v>
      </c>
      <c r="G81" s="34">
        <f>+Inputs!$D$3</f>
        <v>0.37951000000000001</v>
      </c>
      <c r="I81" s="27">
        <f t="shared" si="28"/>
        <v>498302</v>
      </c>
      <c r="K81" s="27">
        <f t="shared" si="24"/>
        <v>2768</v>
      </c>
      <c r="L81" s="27">
        <f t="shared" si="29"/>
        <v>202064</v>
      </c>
      <c r="M81" s="27">
        <f t="shared" si="25"/>
        <v>1050.48368</v>
      </c>
      <c r="N81" s="27">
        <f t="shared" si="26"/>
        <v>1050.48368</v>
      </c>
      <c r="O81" s="27">
        <f t="shared" si="30"/>
        <v>-112421.26915999962</v>
      </c>
      <c r="P81" s="27">
        <f t="shared" si="31"/>
        <v>112421.26915999962</v>
      </c>
    </row>
    <row r="82" spans="1:16">
      <c r="A82" s="30">
        <v>38899</v>
      </c>
      <c r="C82" s="6">
        <v>74</v>
      </c>
      <c r="D82" s="29">
        <f t="shared" si="22"/>
        <v>2768</v>
      </c>
      <c r="E82" s="29">
        <f t="shared" si="27"/>
        <v>204832</v>
      </c>
      <c r="F82" s="29">
        <f t="shared" si="23"/>
        <v>-293470</v>
      </c>
      <c r="G82" s="34">
        <f>+Inputs!$D$3</f>
        <v>0.37951000000000001</v>
      </c>
      <c r="I82" s="27">
        <f t="shared" si="28"/>
        <v>498302</v>
      </c>
      <c r="K82" s="27">
        <f t="shared" si="24"/>
        <v>2768</v>
      </c>
      <c r="L82" s="27">
        <f t="shared" si="29"/>
        <v>204832</v>
      </c>
      <c r="M82" s="27">
        <f t="shared" si="25"/>
        <v>1050.48368</v>
      </c>
      <c r="N82" s="27">
        <f t="shared" si="26"/>
        <v>1050.48368</v>
      </c>
      <c r="O82" s="27">
        <f t="shared" si="30"/>
        <v>-111370.78547999961</v>
      </c>
      <c r="P82" s="27">
        <f t="shared" si="31"/>
        <v>111370.78547999961</v>
      </c>
    </row>
    <row r="83" spans="1:16">
      <c r="A83" s="31">
        <v>38930</v>
      </c>
      <c r="C83" s="6">
        <v>75</v>
      </c>
      <c r="D83" s="29">
        <f t="shared" si="22"/>
        <v>2768</v>
      </c>
      <c r="E83" s="29">
        <f t="shared" si="27"/>
        <v>207600</v>
      </c>
      <c r="F83" s="29">
        <f t="shared" si="23"/>
        <v>-290702</v>
      </c>
      <c r="G83" s="34">
        <f>+Inputs!$D$3</f>
        <v>0.37951000000000001</v>
      </c>
      <c r="I83" s="27">
        <f t="shared" si="28"/>
        <v>498302</v>
      </c>
      <c r="K83" s="27">
        <f t="shared" si="24"/>
        <v>2768</v>
      </c>
      <c r="L83" s="27">
        <f t="shared" si="29"/>
        <v>207600</v>
      </c>
      <c r="M83" s="27">
        <f t="shared" si="25"/>
        <v>1050.48368</v>
      </c>
      <c r="N83" s="27">
        <f t="shared" si="26"/>
        <v>1050.48368</v>
      </c>
      <c r="O83" s="27">
        <f t="shared" si="30"/>
        <v>-110320.30179999961</v>
      </c>
      <c r="P83" s="27">
        <f t="shared" si="31"/>
        <v>110320.30179999961</v>
      </c>
    </row>
    <row r="84" spans="1:16">
      <c r="A84" s="30">
        <v>38961</v>
      </c>
      <c r="C84" s="6">
        <v>76</v>
      </c>
      <c r="D84" s="29">
        <f t="shared" si="22"/>
        <v>2768</v>
      </c>
      <c r="E84" s="29">
        <f t="shared" si="27"/>
        <v>210368</v>
      </c>
      <c r="F84" s="29">
        <f t="shared" si="23"/>
        <v>-287934</v>
      </c>
      <c r="G84" s="34">
        <f>+Inputs!$D$3</f>
        <v>0.37951000000000001</v>
      </c>
      <c r="I84" s="27">
        <f t="shared" si="28"/>
        <v>498302</v>
      </c>
      <c r="K84" s="27">
        <f t="shared" si="24"/>
        <v>2768</v>
      </c>
      <c r="L84" s="27">
        <f t="shared" si="29"/>
        <v>210368</v>
      </c>
      <c r="M84" s="27">
        <f t="shared" si="25"/>
        <v>1050.48368</v>
      </c>
      <c r="N84" s="27">
        <f t="shared" si="26"/>
        <v>1050.48368</v>
      </c>
      <c r="O84" s="27">
        <f t="shared" si="30"/>
        <v>-109269.8181199996</v>
      </c>
      <c r="P84" s="27">
        <f t="shared" si="31"/>
        <v>109269.8181199996</v>
      </c>
    </row>
    <row r="85" spans="1:16">
      <c r="A85" s="31">
        <v>38991</v>
      </c>
      <c r="C85" s="6">
        <v>77</v>
      </c>
      <c r="D85" s="29">
        <f t="shared" si="22"/>
        <v>2768</v>
      </c>
      <c r="E85" s="29">
        <f t="shared" si="27"/>
        <v>213136</v>
      </c>
      <c r="F85" s="29">
        <f t="shared" si="23"/>
        <v>-285166</v>
      </c>
      <c r="G85" s="34">
        <f>+Inputs!$D$3</f>
        <v>0.37951000000000001</v>
      </c>
      <c r="I85" s="27">
        <f t="shared" si="28"/>
        <v>498302</v>
      </c>
      <c r="K85" s="27">
        <f t="shared" si="24"/>
        <v>2768</v>
      </c>
      <c r="L85" s="27">
        <f t="shared" si="29"/>
        <v>213136</v>
      </c>
      <c r="M85" s="27">
        <f t="shared" si="25"/>
        <v>1050.48368</v>
      </c>
      <c r="N85" s="27">
        <f t="shared" si="26"/>
        <v>1050.48368</v>
      </c>
      <c r="O85" s="27">
        <f t="shared" si="30"/>
        <v>-108219.3344399996</v>
      </c>
      <c r="P85" s="27">
        <f t="shared" si="31"/>
        <v>108219.3344399996</v>
      </c>
    </row>
    <row r="86" spans="1:16">
      <c r="A86" s="30">
        <v>39022</v>
      </c>
      <c r="C86" s="6">
        <v>78</v>
      </c>
      <c r="D86" s="29">
        <f t="shared" si="22"/>
        <v>2768</v>
      </c>
      <c r="E86" s="29">
        <f t="shared" si="27"/>
        <v>215904</v>
      </c>
      <c r="F86" s="29">
        <f t="shared" si="23"/>
        <v>-282398</v>
      </c>
      <c r="G86" s="34">
        <f>+Inputs!$D$3</f>
        <v>0.37951000000000001</v>
      </c>
      <c r="I86" s="27">
        <f t="shared" si="28"/>
        <v>498302</v>
      </c>
      <c r="K86" s="27">
        <f t="shared" si="24"/>
        <v>2768</v>
      </c>
      <c r="L86" s="27">
        <f t="shared" si="29"/>
        <v>215904</v>
      </c>
      <c r="M86" s="27">
        <f t="shared" si="25"/>
        <v>1050.48368</v>
      </c>
      <c r="N86" s="27">
        <f t="shared" si="26"/>
        <v>1050.48368</v>
      </c>
      <c r="O86" s="27">
        <f t="shared" si="30"/>
        <v>-107168.85075999959</v>
      </c>
      <c r="P86" s="27">
        <f t="shared" si="31"/>
        <v>107168.85075999959</v>
      </c>
    </row>
    <row r="87" spans="1:16">
      <c r="A87" s="31">
        <v>39052</v>
      </c>
      <c r="C87" s="6">
        <v>79</v>
      </c>
      <c r="D87" s="29">
        <f t="shared" si="22"/>
        <v>2768</v>
      </c>
      <c r="E87" s="29">
        <f t="shared" si="27"/>
        <v>218672</v>
      </c>
      <c r="F87" s="29">
        <f t="shared" si="23"/>
        <v>-279630</v>
      </c>
      <c r="G87" s="34">
        <f>+Inputs!$D$3</f>
        <v>0.37951000000000001</v>
      </c>
      <c r="I87" s="27">
        <f t="shared" si="28"/>
        <v>498302</v>
      </c>
      <c r="K87" s="27">
        <f t="shared" si="24"/>
        <v>2768</v>
      </c>
      <c r="L87" s="27">
        <f t="shared" si="29"/>
        <v>218672</v>
      </c>
      <c r="M87" s="27">
        <f t="shared" si="25"/>
        <v>1050.48368</v>
      </c>
      <c r="N87" s="27">
        <f t="shared" si="26"/>
        <v>1050.48368</v>
      </c>
      <c r="O87" s="27">
        <f t="shared" si="30"/>
        <v>-106118.36707999959</v>
      </c>
      <c r="P87" s="27">
        <f t="shared" si="31"/>
        <v>106118.36707999959</v>
      </c>
    </row>
    <row r="88" spans="1:16">
      <c r="A88" s="30">
        <v>39083</v>
      </c>
      <c r="C88" s="6">
        <v>80</v>
      </c>
      <c r="D88" s="29">
        <f t="shared" si="22"/>
        <v>2768</v>
      </c>
      <c r="E88" s="29">
        <f t="shared" si="27"/>
        <v>221440</v>
      </c>
      <c r="F88" s="29">
        <f t="shared" si="23"/>
        <v>-276862</v>
      </c>
      <c r="G88" s="34">
        <f>+Inputs!$D$3</f>
        <v>0.37951000000000001</v>
      </c>
      <c r="I88" s="27">
        <f t="shared" si="28"/>
        <v>498302</v>
      </c>
      <c r="K88" s="27">
        <f t="shared" si="24"/>
        <v>2768</v>
      </c>
      <c r="L88" s="27">
        <f t="shared" si="29"/>
        <v>221440</v>
      </c>
      <c r="M88" s="27">
        <f t="shared" si="25"/>
        <v>1050.48368</v>
      </c>
      <c r="N88" s="27">
        <f t="shared" si="26"/>
        <v>1050.48368</v>
      </c>
      <c r="O88" s="27">
        <f t="shared" si="30"/>
        <v>-105067.88339999958</v>
      </c>
      <c r="P88" s="27">
        <f t="shared" si="31"/>
        <v>105067.88339999958</v>
      </c>
    </row>
    <row r="89" spans="1:16">
      <c r="A89" s="31">
        <v>39114</v>
      </c>
      <c r="C89" s="6">
        <v>81</v>
      </c>
      <c r="D89" s="29">
        <f t="shared" si="22"/>
        <v>2768</v>
      </c>
      <c r="E89" s="29">
        <f t="shared" si="27"/>
        <v>224208</v>
      </c>
      <c r="F89" s="29">
        <f t="shared" si="23"/>
        <v>-274094</v>
      </c>
      <c r="G89" s="34">
        <f>+Inputs!$D$3</f>
        <v>0.37951000000000001</v>
      </c>
      <c r="I89" s="27">
        <f t="shared" si="28"/>
        <v>498302</v>
      </c>
      <c r="K89" s="27">
        <f t="shared" si="24"/>
        <v>2768</v>
      </c>
      <c r="L89" s="27">
        <f t="shared" si="29"/>
        <v>224208</v>
      </c>
      <c r="M89" s="27">
        <f t="shared" si="25"/>
        <v>1050.48368</v>
      </c>
      <c r="N89" s="27">
        <f t="shared" si="26"/>
        <v>1050.48368</v>
      </c>
      <c r="O89" s="27">
        <f t="shared" si="30"/>
        <v>-104017.39971999958</v>
      </c>
      <c r="P89" s="27">
        <f t="shared" si="31"/>
        <v>104017.39971999958</v>
      </c>
    </row>
    <row r="90" spans="1:16">
      <c r="A90" s="30">
        <v>39142</v>
      </c>
      <c r="C90" s="6">
        <v>82</v>
      </c>
      <c r="D90" s="29">
        <f t="shared" si="22"/>
        <v>2768</v>
      </c>
      <c r="E90" s="29">
        <f t="shared" si="27"/>
        <v>226976</v>
      </c>
      <c r="F90" s="29">
        <f t="shared" si="23"/>
        <v>-271326</v>
      </c>
      <c r="G90" s="34">
        <f>+Inputs!$D$3</f>
        <v>0.37951000000000001</v>
      </c>
      <c r="I90" s="27">
        <f t="shared" si="28"/>
        <v>498302</v>
      </c>
      <c r="K90" s="27">
        <f t="shared" si="24"/>
        <v>2768</v>
      </c>
      <c r="L90" s="27">
        <f t="shared" si="29"/>
        <v>226976</v>
      </c>
      <c r="M90" s="27">
        <f t="shared" si="25"/>
        <v>1050.48368</v>
      </c>
      <c r="N90" s="27">
        <f t="shared" si="26"/>
        <v>1050.48368</v>
      </c>
      <c r="O90" s="27">
        <f t="shared" si="30"/>
        <v>-102966.91603999957</v>
      </c>
      <c r="P90" s="27">
        <f t="shared" si="31"/>
        <v>102966.91603999957</v>
      </c>
    </row>
    <row r="91" spans="1:16">
      <c r="A91" s="31">
        <v>39173</v>
      </c>
      <c r="C91" s="6">
        <v>83</v>
      </c>
      <c r="D91" s="29">
        <f t="shared" si="22"/>
        <v>2768</v>
      </c>
      <c r="E91" s="29">
        <f t="shared" si="27"/>
        <v>229744</v>
      </c>
      <c r="F91" s="29">
        <f t="shared" si="23"/>
        <v>-268558</v>
      </c>
      <c r="G91" s="34">
        <f>+Inputs!$D$3</f>
        <v>0.37951000000000001</v>
      </c>
      <c r="I91" s="27">
        <f t="shared" si="28"/>
        <v>498302</v>
      </c>
      <c r="K91" s="27">
        <f t="shared" si="24"/>
        <v>2768</v>
      </c>
      <c r="L91" s="27">
        <f t="shared" si="29"/>
        <v>229744</v>
      </c>
      <c r="M91" s="27">
        <f t="shared" si="25"/>
        <v>1050.48368</v>
      </c>
      <c r="N91" s="27">
        <f t="shared" si="26"/>
        <v>1050.48368</v>
      </c>
      <c r="O91" s="27">
        <f t="shared" si="30"/>
        <v>-101916.43235999957</v>
      </c>
      <c r="P91" s="27">
        <f t="shared" si="31"/>
        <v>101916.43235999957</v>
      </c>
    </row>
    <row r="92" spans="1:16">
      <c r="A92" s="30">
        <v>39203</v>
      </c>
      <c r="C92" s="6">
        <v>84</v>
      </c>
      <c r="D92" s="29">
        <f t="shared" si="22"/>
        <v>2768</v>
      </c>
      <c r="E92" s="29">
        <f t="shared" si="27"/>
        <v>232512</v>
      </c>
      <c r="F92" s="29">
        <f t="shared" si="23"/>
        <v>-265790</v>
      </c>
      <c r="G92" s="34">
        <f>+Inputs!$D$3</f>
        <v>0.37951000000000001</v>
      </c>
      <c r="I92" s="27">
        <f t="shared" si="28"/>
        <v>498302</v>
      </c>
      <c r="K92" s="27">
        <f t="shared" si="24"/>
        <v>2768</v>
      </c>
      <c r="L92" s="27">
        <f t="shared" si="29"/>
        <v>232512</v>
      </c>
      <c r="M92" s="27">
        <f t="shared" si="25"/>
        <v>1050.48368</v>
      </c>
      <c r="N92" s="27">
        <f t="shared" si="26"/>
        <v>1050.48368</v>
      </c>
      <c r="O92" s="27">
        <f t="shared" si="30"/>
        <v>-100865.94867999956</v>
      </c>
      <c r="P92" s="27">
        <f t="shared" si="31"/>
        <v>100865.94867999956</v>
      </c>
    </row>
    <row r="93" spans="1:16">
      <c r="A93" s="31">
        <v>39234</v>
      </c>
      <c r="C93" s="6">
        <v>85</v>
      </c>
      <c r="D93" s="29">
        <f t="shared" si="22"/>
        <v>2768</v>
      </c>
      <c r="E93" s="29">
        <f t="shared" si="27"/>
        <v>235280</v>
      </c>
      <c r="F93" s="29">
        <f t="shared" si="23"/>
        <v>-263022</v>
      </c>
      <c r="G93" s="34">
        <f>+Inputs!$D$3</f>
        <v>0.37951000000000001</v>
      </c>
      <c r="I93" s="27">
        <f t="shared" si="28"/>
        <v>498302</v>
      </c>
      <c r="K93" s="27">
        <f t="shared" si="24"/>
        <v>2768</v>
      </c>
      <c r="L93" s="27">
        <f t="shared" si="29"/>
        <v>235280</v>
      </c>
      <c r="M93" s="27">
        <f t="shared" si="25"/>
        <v>1050.48368</v>
      </c>
      <c r="N93" s="27">
        <f t="shared" si="26"/>
        <v>1050.48368</v>
      </c>
      <c r="O93" s="27">
        <f t="shared" si="30"/>
        <v>-99815.46499999956</v>
      </c>
      <c r="P93" s="27">
        <f t="shared" si="31"/>
        <v>99815.46499999956</v>
      </c>
    </row>
    <row r="94" spans="1:16">
      <c r="A94" s="30">
        <v>39264</v>
      </c>
      <c r="C94" s="6">
        <v>86</v>
      </c>
      <c r="D94" s="29">
        <f t="shared" si="22"/>
        <v>2768</v>
      </c>
      <c r="E94" s="29">
        <f t="shared" si="27"/>
        <v>238048</v>
      </c>
      <c r="F94" s="29">
        <f t="shared" si="23"/>
        <v>-260254</v>
      </c>
      <c r="G94" s="34">
        <f>+Inputs!$D$3</f>
        <v>0.37951000000000001</v>
      </c>
      <c r="I94" s="27">
        <f t="shared" si="28"/>
        <v>498302</v>
      </c>
      <c r="K94" s="27">
        <f t="shared" si="24"/>
        <v>2768</v>
      </c>
      <c r="L94" s="27">
        <f t="shared" si="29"/>
        <v>238048</v>
      </c>
      <c r="M94" s="27">
        <f t="shared" si="25"/>
        <v>1050.48368</v>
      </c>
      <c r="N94" s="27">
        <f t="shared" si="26"/>
        <v>1050.48368</v>
      </c>
      <c r="O94" s="27">
        <f t="shared" si="30"/>
        <v>-98764.981319999555</v>
      </c>
      <c r="P94" s="27">
        <f t="shared" si="31"/>
        <v>98764.981319999555</v>
      </c>
    </row>
    <row r="95" spans="1:16">
      <c r="A95" s="31">
        <v>39295</v>
      </c>
      <c r="C95" s="6">
        <v>87</v>
      </c>
      <c r="D95" s="29">
        <f t="shared" si="22"/>
        <v>2768</v>
      </c>
      <c r="E95" s="29">
        <f t="shared" si="27"/>
        <v>240816</v>
      </c>
      <c r="F95" s="29">
        <f t="shared" si="23"/>
        <v>-257486</v>
      </c>
      <c r="G95" s="34">
        <f>+Inputs!$D$3</f>
        <v>0.37951000000000001</v>
      </c>
      <c r="I95" s="27">
        <f t="shared" si="28"/>
        <v>498302</v>
      </c>
      <c r="K95" s="27">
        <f t="shared" si="24"/>
        <v>2768</v>
      </c>
      <c r="L95" s="27">
        <f t="shared" si="29"/>
        <v>240816</v>
      </c>
      <c r="M95" s="27">
        <f t="shared" si="25"/>
        <v>1050.48368</v>
      </c>
      <c r="N95" s="27">
        <f t="shared" si="26"/>
        <v>1050.48368</v>
      </c>
      <c r="O95" s="27">
        <f t="shared" si="30"/>
        <v>-97714.49763999955</v>
      </c>
      <c r="P95" s="27">
        <f t="shared" si="31"/>
        <v>97714.49763999955</v>
      </c>
    </row>
    <row r="96" spans="1:16">
      <c r="A96" s="30">
        <v>39326</v>
      </c>
      <c r="C96" s="6">
        <v>88</v>
      </c>
      <c r="D96" s="29">
        <f t="shared" si="22"/>
        <v>2768</v>
      </c>
      <c r="E96" s="29">
        <f t="shared" si="27"/>
        <v>243584</v>
      </c>
      <c r="F96" s="29">
        <f t="shared" si="23"/>
        <v>-254718</v>
      </c>
      <c r="G96" s="34">
        <f>+Inputs!$D$3</f>
        <v>0.37951000000000001</v>
      </c>
      <c r="I96" s="27">
        <f t="shared" si="28"/>
        <v>498302</v>
      </c>
      <c r="K96" s="27">
        <f t="shared" si="24"/>
        <v>2768</v>
      </c>
      <c r="L96" s="27">
        <f t="shared" si="29"/>
        <v>243584</v>
      </c>
      <c r="M96" s="27">
        <f t="shared" si="25"/>
        <v>1050.48368</v>
      </c>
      <c r="N96" s="27">
        <f t="shared" si="26"/>
        <v>1050.48368</v>
      </c>
      <c r="O96" s="27">
        <f t="shared" si="30"/>
        <v>-96664.013959999545</v>
      </c>
      <c r="P96" s="27">
        <f t="shared" si="31"/>
        <v>96664.013959999545</v>
      </c>
    </row>
    <row r="97" spans="1:16">
      <c r="A97" s="31">
        <v>39356</v>
      </c>
      <c r="C97" s="6">
        <v>89</v>
      </c>
      <c r="D97" s="29">
        <f t="shared" si="22"/>
        <v>2768</v>
      </c>
      <c r="E97" s="29">
        <f t="shared" si="27"/>
        <v>246352</v>
      </c>
      <c r="F97" s="29">
        <f t="shared" si="23"/>
        <v>-251950</v>
      </c>
      <c r="G97" s="34">
        <f>+Inputs!$D$3</f>
        <v>0.37951000000000001</v>
      </c>
      <c r="I97" s="27">
        <f t="shared" si="28"/>
        <v>498302</v>
      </c>
      <c r="K97" s="27">
        <f t="shared" si="24"/>
        <v>2768</v>
      </c>
      <c r="L97" s="27">
        <f t="shared" si="29"/>
        <v>246352</v>
      </c>
      <c r="M97" s="27">
        <f t="shared" si="25"/>
        <v>1050.48368</v>
      </c>
      <c r="N97" s="27">
        <f t="shared" si="26"/>
        <v>1050.48368</v>
      </c>
      <c r="O97" s="27">
        <f t="shared" si="30"/>
        <v>-95613.530279999541</v>
      </c>
      <c r="P97" s="27">
        <f t="shared" si="31"/>
        <v>95613.530279999541</v>
      </c>
    </row>
    <row r="98" spans="1:16">
      <c r="A98" s="30">
        <v>39387</v>
      </c>
      <c r="C98" s="6">
        <v>90</v>
      </c>
      <c r="D98" s="29">
        <f t="shared" si="22"/>
        <v>2768</v>
      </c>
      <c r="E98" s="29">
        <f t="shared" si="27"/>
        <v>249120</v>
      </c>
      <c r="F98" s="29">
        <f t="shared" si="23"/>
        <v>-249182</v>
      </c>
      <c r="G98" s="34">
        <f>+Inputs!$D$3</f>
        <v>0.37951000000000001</v>
      </c>
      <c r="I98" s="27">
        <f t="shared" si="28"/>
        <v>498302</v>
      </c>
      <c r="K98" s="27">
        <f t="shared" si="24"/>
        <v>2768</v>
      </c>
      <c r="L98" s="27">
        <f t="shared" si="29"/>
        <v>249120</v>
      </c>
      <c r="M98" s="27">
        <f t="shared" si="25"/>
        <v>1050.48368</v>
      </c>
      <c r="N98" s="27">
        <f t="shared" si="26"/>
        <v>1050.48368</v>
      </c>
      <c r="O98" s="27">
        <f t="shared" si="30"/>
        <v>-94563.046599999536</v>
      </c>
      <c r="P98" s="27">
        <f t="shared" si="31"/>
        <v>94563.046599999536</v>
      </c>
    </row>
    <row r="99" spans="1:16">
      <c r="A99" s="31">
        <v>39417</v>
      </c>
      <c r="C99" s="6">
        <v>91</v>
      </c>
      <c r="D99" s="29">
        <f t="shared" si="22"/>
        <v>2768</v>
      </c>
      <c r="E99" s="29">
        <f t="shared" si="27"/>
        <v>251888</v>
      </c>
      <c r="F99" s="29">
        <f t="shared" si="23"/>
        <v>-246414</v>
      </c>
      <c r="G99" s="34">
        <f>+Inputs!$D$3</f>
        <v>0.37951000000000001</v>
      </c>
      <c r="I99" s="27">
        <f t="shared" si="28"/>
        <v>498302</v>
      </c>
      <c r="K99" s="27">
        <f t="shared" si="24"/>
        <v>2768</v>
      </c>
      <c r="L99" s="27">
        <f t="shared" si="29"/>
        <v>251888</v>
      </c>
      <c r="M99" s="27">
        <f t="shared" si="25"/>
        <v>1050.48368</v>
      </c>
      <c r="N99" s="27">
        <f t="shared" si="26"/>
        <v>1050.48368</v>
      </c>
      <c r="O99" s="27">
        <f t="shared" si="30"/>
        <v>-93512.562919999531</v>
      </c>
      <c r="P99" s="27">
        <f t="shared" si="31"/>
        <v>93512.562919999531</v>
      </c>
    </row>
    <row r="100" spans="1:16">
      <c r="A100" s="30">
        <v>39448</v>
      </c>
      <c r="C100" s="6">
        <v>92</v>
      </c>
      <c r="D100" s="29">
        <f t="shared" si="22"/>
        <v>2768</v>
      </c>
      <c r="E100" s="29">
        <f t="shared" si="27"/>
        <v>254656</v>
      </c>
      <c r="F100" s="29">
        <f t="shared" si="23"/>
        <v>-243646</v>
      </c>
      <c r="G100" s="34">
        <f>+Inputs!$D$3</f>
        <v>0.37951000000000001</v>
      </c>
      <c r="I100" s="27">
        <f t="shared" si="28"/>
        <v>498302</v>
      </c>
      <c r="K100" s="27">
        <f t="shared" si="24"/>
        <v>2768</v>
      </c>
      <c r="L100" s="27">
        <f t="shared" si="29"/>
        <v>254656</v>
      </c>
      <c r="M100" s="27">
        <f t="shared" si="25"/>
        <v>1050.48368</v>
      </c>
      <c r="N100" s="27">
        <f t="shared" si="26"/>
        <v>1050.48368</v>
      </c>
      <c r="O100" s="27">
        <f t="shared" si="30"/>
        <v>-92462.079239999526</v>
      </c>
      <c r="P100" s="27">
        <f t="shared" si="31"/>
        <v>92462.079239999526</v>
      </c>
    </row>
    <row r="101" spans="1:16">
      <c r="A101" s="31">
        <v>39479</v>
      </c>
      <c r="C101" s="6">
        <v>93</v>
      </c>
      <c r="D101" s="29">
        <f t="shared" si="22"/>
        <v>2768</v>
      </c>
      <c r="E101" s="29">
        <f t="shared" si="27"/>
        <v>257424</v>
      </c>
      <c r="F101" s="29">
        <f t="shared" si="23"/>
        <v>-240878</v>
      </c>
      <c r="G101" s="34">
        <f>+Inputs!$D$3</f>
        <v>0.37951000000000001</v>
      </c>
      <c r="I101" s="27">
        <f t="shared" si="28"/>
        <v>498302</v>
      </c>
      <c r="K101" s="27">
        <f t="shared" si="24"/>
        <v>2768</v>
      </c>
      <c r="L101" s="27">
        <f t="shared" si="29"/>
        <v>257424</v>
      </c>
      <c r="M101" s="27">
        <f t="shared" si="25"/>
        <v>1050.48368</v>
      </c>
      <c r="N101" s="27">
        <f t="shared" si="26"/>
        <v>1050.48368</v>
      </c>
      <c r="O101" s="27">
        <f t="shared" si="30"/>
        <v>-91411.595559999521</v>
      </c>
      <c r="P101" s="27">
        <f t="shared" si="31"/>
        <v>91411.595559999521</v>
      </c>
    </row>
    <row r="102" spans="1:16">
      <c r="A102" s="30">
        <v>39508</v>
      </c>
      <c r="C102" s="6">
        <v>94</v>
      </c>
      <c r="D102" s="29">
        <f t="shared" si="22"/>
        <v>2768</v>
      </c>
      <c r="E102" s="29">
        <f t="shared" si="27"/>
        <v>260192</v>
      </c>
      <c r="F102" s="29">
        <f t="shared" si="23"/>
        <v>-238110</v>
      </c>
      <c r="G102" s="34">
        <f>+Inputs!$D$3</f>
        <v>0.37951000000000001</v>
      </c>
      <c r="I102" s="27">
        <f t="shared" si="28"/>
        <v>498302</v>
      </c>
      <c r="K102" s="27">
        <f t="shared" si="24"/>
        <v>2768</v>
      </c>
      <c r="L102" s="27">
        <f t="shared" si="29"/>
        <v>260192</v>
      </c>
      <c r="M102" s="27">
        <f t="shared" si="25"/>
        <v>1050.48368</v>
      </c>
      <c r="N102" s="27">
        <f t="shared" si="26"/>
        <v>1050.48368</v>
      </c>
      <c r="O102" s="27">
        <f t="shared" si="30"/>
        <v>-90361.111879999517</v>
      </c>
      <c r="P102" s="27">
        <f t="shared" si="31"/>
        <v>90361.111879999517</v>
      </c>
    </row>
    <row r="103" spans="1:16">
      <c r="A103" s="31">
        <v>39539</v>
      </c>
      <c r="C103" s="6">
        <v>95</v>
      </c>
      <c r="D103" s="29">
        <f t="shared" si="22"/>
        <v>2768</v>
      </c>
      <c r="E103" s="29">
        <f t="shared" si="27"/>
        <v>262960</v>
      </c>
      <c r="F103" s="29">
        <f t="shared" si="23"/>
        <v>-235342</v>
      </c>
      <c r="G103" s="34">
        <f>+Inputs!$D$3</f>
        <v>0.37951000000000001</v>
      </c>
      <c r="I103" s="27">
        <f t="shared" si="28"/>
        <v>498302</v>
      </c>
      <c r="K103" s="27">
        <f t="shared" si="24"/>
        <v>2768</v>
      </c>
      <c r="L103" s="27">
        <f t="shared" si="29"/>
        <v>262960</v>
      </c>
      <c r="M103" s="27">
        <f t="shared" si="25"/>
        <v>1050.48368</v>
      </c>
      <c r="N103" s="27">
        <f t="shared" si="26"/>
        <v>1050.48368</v>
      </c>
      <c r="O103" s="27">
        <f t="shared" si="30"/>
        <v>-89310.628199999512</v>
      </c>
      <c r="P103" s="27">
        <f t="shared" si="31"/>
        <v>89310.628199999512</v>
      </c>
    </row>
    <row r="104" spans="1:16">
      <c r="A104" s="30">
        <v>39569</v>
      </c>
      <c r="C104" s="6">
        <v>96</v>
      </c>
      <c r="D104" s="29">
        <f t="shared" si="22"/>
        <v>2768</v>
      </c>
      <c r="E104" s="29">
        <f t="shared" si="27"/>
        <v>265728</v>
      </c>
      <c r="F104" s="29">
        <f t="shared" si="23"/>
        <v>-232574</v>
      </c>
      <c r="G104" s="34">
        <f>+Inputs!$D$3</f>
        <v>0.37951000000000001</v>
      </c>
      <c r="I104" s="27">
        <f t="shared" si="28"/>
        <v>498302</v>
      </c>
      <c r="K104" s="27">
        <f t="shared" si="24"/>
        <v>2768</v>
      </c>
      <c r="L104" s="27">
        <f t="shared" si="29"/>
        <v>265728</v>
      </c>
      <c r="M104" s="27">
        <f t="shared" si="25"/>
        <v>1050.48368</v>
      </c>
      <c r="N104" s="27">
        <f t="shared" si="26"/>
        <v>1050.48368</v>
      </c>
      <c r="O104" s="27">
        <f t="shared" si="30"/>
        <v>-88260.144519999507</v>
      </c>
      <c r="P104" s="27">
        <f t="shared" si="31"/>
        <v>88260.144519999507</v>
      </c>
    </row>
    <row r="105" spans="1:16">
      <c r="A105" s="31">
        <v>39600</v>
      </c>
      <c r="C105" s="6">
        <v>97</v>
      </c>
      <c r="D105" s="29">
        <f t="shared" ref="D105:D123" si="32">ROUND(-(+$B$9/180)*1,0)</f>
        <v>2768</v>
      </c>
      <c r="E105" s="29">
        <f t="shared" si="27"/>
        <v>268496</v>
      </c>
      <c r="F105" s="29">
        <f t="shared" ref="F105:F136" si="33">$B$9+E105</f>
        <v>-229806</v>
      </c>
      <c r="G105" s="34">
        <f>+Inputs!$D$3</f>
        <v>0.37951000000000001</v>
      </c>
      <c r="I105" s="27">
        <f t="shared" si="28"/>
        <v>498302</v>
      </c>
      <c r="K105" s="27">
        <f t="shared" ref="K105:K136" si="34">D105</f>
        <v>2768</v>
      </c>
      <c r="L105" s="27">
        <f t="shared" si="29"/>
        <v>268496</v>
      </c>
      <c r="M105" s="27">
        <f t="shared" ref="M105:M136" si="35">K105*G105</f>
        <v>1050.48368</v>
      </c>
      <c r="N105" s="27">
        <f t="shared" ref="N105:N136" si="36">M105-J105</f>
        <v>1050.48368</v>
      </c>
      <c r="O105" s="27">
        <f t="shared" si="30"/>
        <v>-87209.660839999502</v>
      </c>
      <c r="P105" s="27">
        <f t="shared" si="31"/>
        <v>87209.660839999502</v>
      </c>
    </row>
    <row r="106" spans="1:16">
      <c r="A106" s="30">
        <v>39630</v>
      </c>
      <c r="C106" s="6">
        <v>98</v>
      </c>
      <c r="D106" s="29">
        <f t="shared" si="32"/>
        <v>2768</v>
      </c>
      <c r="E106" s="29">
        <f t="shared" ref="E106:E137" si="37">+E105+D106</f>
        <v>271264</v>
      </c>
      <c r="F106" s="29">
        <f t="shared" si="33"/>
        <v>-227038</v>
      </c>
      <c r="G106" s="34">
        <f>+Inputs!$D$3</f>
        <v>0.37951000000000001</v>
      </c>
      <c r="I106" s="27">
        <f t="shared" ref="I106:I137" si="38">+I105+H106</f>
        <v>498302</v>
      </c>
      <c r="K106" s="27">
        <f t="shared" si="34"/>
        <v>2768</v>
      </c>
      <c r="L106" s="27">
        <f t="shared" ref="L106:L137" si="39">+L105+K106</f>
        <v>271264</v>
      </c>
      <c r="M106" s="27">
        <f t="shared" si="35"/>
        <v>1050.48368</v>
      </c>
      <c r="N106" s="27">
        <f t="shared" si="36"/>
        <v>1050.48368</v>
      </c>
      <c r="O106" s="27">
        <f t="shared" ref="O106:O137" si="40">+O105+N106</f>
        <v>-86159.177159999497</v>
      </c>
      <c r="P106" s="27">
        <f t="shared" ref="P106:P137" si="41">P105-N106</f>
        <v>86159.177159999497</v>
      </c>
    </row>
    <row r="107" spans="1:16">
      <c r="A107" s="31">
        <v>39661</v>
      </c>
      <c r="C107" s="6">
        <v>99</v>
      </c>
      <c r="D107" s="29">
        <f t="shared" si="32"/>
        <v>2768</v>
      </c>
      <c r="E107" s="29">
        <f t="shared" si="37"/>
        <v>274032</v>
      </c>
      <c r="F107" s="29">
        <f t="shared" si="33"/>
        <v>-224270</v>
      </c>
      <c r="G107" s="34">
        <f>+Inputs!$D$3</f>
        <v>0.37951000000000001</v>
      </c>
      <c r="I107" s="27">
        <f t="shared" si="38"/>
        <v>498302</v>
      </c>
      <c r="K107" s="27">
        <f t="shared" si="34"/>
        <v>2768</v>
      </c>
      <c r="L107" s="27">
        <f t="shared" si="39"/>
        <v>274032</v>
      </c>
      <c r="M107" s="27">
        <f t="shared" si="35"/>
        <v>1050.48368</v>
      </c>
      <c r="N107" s="27">
        <f t="shared" si="36"/>
        <v>1050.48368</v>
      </c>
      <c r="O107" s="27">
        <f t="shared" si="40"/>
        <v>-85108.693479999492</v>
      </c>
      <c r="P107" s="27">
        <f t="shared" si="41"/>
        <v>85108.693479999492</v>
      </c>
    </row>
    <row r="108" spans="1:16">
      <c r="A108" s="30">
        <v>39692</v>
      </c>
      <c r="C108" s="6">
        <v>100</v>
      </c>
      <c r="D108" s="29">
        <f t="shared" si="32"/>
        <v>2768</v>
      </c>
      <c r="E108" s="29">
        <f t="shared" si="37"/>
        <v>276800</v>
      </c>
      <c r="F108" s="29">
        <f t="shared" si="33"/>
        <v>-221502</v>
      </c>
      <c r="G108" s="34">
        <f>+Inputs!$D$3</f>
        <v>0.37951000000000001</v>
      </c>
      <c r="I108" s="27">
        <f t="shared" si="38"/>
        <v>498302</v>
      </c>
      <c r="K108" s="27">
        <f t="shared" si="34"/>
        <v>2768</v>
      </c>
      <c r="L108" s="27">
        <f t="shared" si="39"/>
        <v>276800</v>
      </c>
      <c r="M108" s="27">
        <f t="shared" si="35"/>
        <v>1050.48368</v>
      </c>
      <c r="N108" s="27">
        <f t="shared" si="36"/>
        <v>1050.48368</v>
      </c>
      <c r="O108" s="27">
        <f t="shared" si="40"/>
        <v>-84058.209799999488</v>
      </c>
      <c r="P108" s="27">
        <f t="shared" si="41"/>
        <v>84058.209799999488</v>
      </c>
    </row>
    <row r="109" spans="1:16">
      <c r="A109" s="31">
        <v>39722</v>
      </c>
      <c r="C109" s="6">
        <v>101</v>
      </c>
      <c r="D109" s="29">
        <f t="shared" si="32"/>
        <v>2768</v>
      </c>
      <c r="E109" s="29">
        <f t="shared" si="37"/>
        <v>279568</v>
      </c>
      <c r="F109" s="29">
        <f t="shared" si="33"/>
        <v>-218734</v>
      </c>
      <c r="G109" s="34">
        <f>+Inputs!$D$3</f>
        <v>0.37951000000000001</v>
      </c>
      <c r="I109" s="27">
        <f t="shared" si="38"/>
        <v>498302</v>
      </c>
      <c r="K109" s="27">
        <f t="shared" si="34"/>
        <v>2768</v>
      </c>
      <c r="L109" s="27">
        <f t="shared" si="39"/>
        <v>279568</v>
      </c>
      <c r="M109" s="27">
        <f t="shared" si="35"/>
        <v>1050.48368</v>
      </c>
      <c r="N109" s="27">
        <f t="shared" si="36"/>
        <v>1050.48368</v>
      </c>
      <c r="O109" s="27">
        <f t="shared" si="40"/>
        <v>-83007.726119999483</v>
      </c>
      <c r="P109" s="27">
        <f t="shared" si="41"/>
        <v>83007.726119999483</v>
      </c>
    </row>
    <row r="110" spans="1:16">
      <c r="A110" s="30">
        <v>39753</v>
      </c>
      <c r="C110" s="6">
        <v>102</v>
      </c>
      <c r="D110" s="29">
        <f t="shared" si="32"/>
        <v>2768</v>
      </c>
      <c r="E110" s="29">
        <f t="shared" si="37"/>
        <v>282336</v>
      </c>
      <c r="F110" s="29">
        <f t="shared" si="33"/>
        <v>-215966</v>
      </c>
      <c r="G110" s="34">
        <f>+Inputs!$D$3</f>
        <v>0.37951000000000001</v>
      </c>
      <c r="I110" s="27">
        <f t="shared" si="38"/>
        <v>498302</v>
      </c>
      <c r="K110" s="27">
        <f t="shared" si="34"/>
        <v>2768</v>
      </c>
      <c r="L110" s="27">
        <f t="shared" si="39"/>
        <v>282336</v>
      </c>
      <c r="M110" s="27">
        <f t="shared" si="35"/>
        <v>1050.48368</v>
      </c>
      <c r="N110" s="27">
        <f t="shared" si="36"/>
        <v>1050.48368</v>
      </c>
      <c r="O110" s="27">
        <f t="shared" si="40"/>
        <v>-81957.242439999478</v>
      </c>
      <c r="P110" s="27">
        <f t="shared" si="41"/>
        <v>81957.242439999478</v>
      </c>
    </row>
    <row r="111" spans="1:16">
      <c r="A111" s="31">
        <v>39783</v>
      </c>
      <c r="C111" s="6">
        <v>103</v>
      </c>
      <c r="D111" s="29">
        <f t="shared" si="32"/>
        <v>2768</v>
      </c>
      <c r="E111" s="29">
        <f t="shared" si="37"/>
        <v>285104</v>
      </c>
      <c r="F111" s="29">
        <f t="shared" si="33"/>
        <v>-213198</v>
      </c>
      <c r="G111" s="34">
        <f>+Inputs!$D$3</f>
        <v>0.37951000000000001</v>
      </c>
      <c r="I111" s="27">
        <f t="shared" si="38"/>
        <v>498302</v>
      </c>
      <c r="K111" s="27">
        <f t="shared" si="34"/>
        <v>2768</v>
      </c>
      <c r="L111" s="27">
        <f t="shared" si="39"/>
        <v>285104</v>
      </c>
      <c r="M111" s="27">
        <f t="shared" si="35"/>
        <v>1050.48368</v>
      </c>
      <c r="N111" s="27">
        <f t="shared" si="36"/>
        <v>1050.48368</v>
      </c>
      <c r="O111" s="27">
        <f t="shared" si="40"/>
        <v>-80906.758759999473</v>
      </c>
      <c r="P111" s="27">
        <f t="shared" si="41"/>
        <v>80906.758759999473</v>
      </c>
    </row>
    <row r="112" spans="1:16">
      <c r="A112" s="30">
        <v>39814</v>
      </c>
      <c r="C112" s="6">
        <v>104</v>
      </c>
      <c r="D112" s="29">
        <f t="shared" si="32"/>
        <v>2768</v>
      </c>
      <c r="E112" s="29">
        <f t="shared" si="37"/>
        <v>287872</v>
      </c>
      <c r="F112" s="29">
        <f t="shared" si="33"/>
        <v>-210430</v>
      </c>
      <c r="G112" s="34">
        <f>+Inputs!$D$3</f>
        <v>0.37951000000000001</v>
      </c>
      <c r="I112" s="27">
        <f t="shared" si="38"/>
        <v>498302</v>
      </c>
      <c r="K112" s="27">
        <f t="shared" si="34"/>
        <v>2768</v>
      </c>
      <c r="L112" s="27">
        <f t="shared" si="39"/>
        <v>287872</v>
      </c>
      <c r="M112" s="27">
        <f t="shared" si="35"/>
        <v>1050.48368</v>
      </c>
      <c r="N112" s="27">
        <f t="shared" si="36"/>
        <v>1050.48368</v>
      </c>
      <c r="O112" s="27">
        <f t="shared" si="40"/>
        <v>-79856.275079999468</v>
      </c>
      <c r="P112" s="27">
        <f t="shared" si="41"/>
        <v>79856.275079999468</v>
      </c>
    </row>
    <row r="113" spans="1:19">
      <c r="A113" s="31">
        <v>39845</v>
      </c>
      <c r="C113" s="6">
        <v>105</v>
      </c>
      <c r="D113" s="29">
        <f t="shared" si="32"/>
        <v>2768</v>
      </c>
      <c r="E113" s="29">
        <f t="shared" si="37"/>
        <v>290640</v>
      </c>
      <c r="F113" s="29">
        <f t="shared" si="33"/>
        <v>-207662</v>
      </c>
      <c r="G113" s="34">
        <f>+Inputs!$D$3</f>
        <v>0.37951000000000001</v>
      </c>
      <c r="I113" s="27">
        <f t="shared" si="38"/>
        <v>498302</v>
      </c>
      <c r="K113" s="27">
        <f t="shared" si="34"/>
        <v>2768</v>
      </c>
      <c r="L113" s="27">
        <f t="shared" si="39"/>
        <v>290640</v>
      </c>
      <c r="M113" s="27">
        <f t="shared" si="35"/>
        <v>1050.48368</v>
      </c>
      <c r="N113" s="27">
        <f t="shared" si="36"/>
        <v>1050.48368</v>
      </c>
      <c r="O113" s="27">
        <f t="shared" si="40"/>
        <v>-78805.791399999463</v>
      </c>
      <c r="P113" s="27">
        <f t="shared" si="41"/>
        <v>78805.791399999463</v>
      </c>
    </row>
    <row r="114" spans="1:19">
      <c r="A114" s="30">
        <v>39873</v>
      </c>
      <c r="C114" s="6">
        <v>106</v>
      </c>
      <c r="D114" s="29">
        <f t="shared" si="32"/>
        <v>2768</v>
      </c>
      <c r="E114" s="29">
        <f t="shared" si="37"/>
        <v>293408</v>
      </c>
      <c r="F114" s="29">
        <f t="shared" si="33"/>
        <v>-204894</v>
      </c>
      <c r="G114" s="34">
        <f>+Inputs!$D$3</f>
        <v>0.37951000000000001</v>
      </c>
      <c r="I114" s="27">
        <f t="shared" si="38"/>
        <v>498302</v>
      </c>
      <c r="K114" s="27">
        <f t="shared" si="34"/>
        <v>2768</v>
      </c>
      <c r="L114" s="27">
        <f t="shared" si="39"/>
        <v>293408</v>
      </c>
      <c r="M114" s="27">
        <f t="shared" si="35"/>
        <v>1050.48368</v>
      </c>
      <c r="N114" s="27">
        <f t="shared" si="36"/>
        <v>1050.48368</v>
      </c>
      <c r="O114" s="27">
        <f t="shared" si="40"/>
        <v>-77755.307719999459</v>
      </c>
      <c r="P114" s="27">
        <f t="shared" si="41"/>
        <v>77755.307719999459</v>
      </c>
    </row>
    <row r="115" spans="1:19">
      <c r="A115" s="31">
        <v>39904</v>
      </c>
      <c r="C115" s="6">
        <v>107</v>
      </c>
      <c r="D115" s="29">
        <f t="shared" si="32"/>
        <v>2768</v>
      </c>
      <c r="E115" s="29">
        <f t="shared" si="37"/>
        <v>296176</v>
      </c>
      <c r="F115" s="29">
        <f t="shared" si="33"/>
        <v>-202126</v>
      </c>
      <c r="G115" s="34">
        <f>+Inputs!$D$3</f>
        <v>0.37951000000000001</v>
      </c>
      <c r="I115" s="27">
        <f t="shared" si="38"/>
        <v>498302</v>
      </c>
      <c r="K115" s="27">
        <f t="shared" si="34"/>
        <v>2768</v>
      </c>
      <c r="L115" s="27">
        <f t="shared" si="39"/>
        <v>296176</v>
      </c>
      <c r="M115" s="27">
        <f t="shared" si="35"/>
        <v>1050.48368</v>
      </c>
      <c r="N115" s="27">
        <f t="shared" si="36"/>
        <v>1050.48368</v>
      </c>
      <c r="O115" s="27">
        <f t="shared" si="40"/>
        <v>-76704.824039999454</v>
      </c>
      <c r="P115" s="27">
        <f t="shared" si="41"/>
        <v>76704.824039999454</v>
      </c>
    </row>
    <row r="116" spans="1:19">
      <c r="A116" s="30">
        <v>39934</v>
      </c>
      <c r="C116" s="6">
        <v>108</v>
      </c>
      <c r="D116" s="29">
        <f t="shared" si="32"/>
        <v>2768</v>
      </c>
      <c r="E116" s="29">
        <f t="shared" si="37"/>
        <v>298944</v>
      </c>
      <c r="F116" s="29">
        <f t="shared" si="33"/>
        <v>-199358</v>
      </c>
      <c r="G116" s="34">
        <f>+Inputs!$D$3</f>
        <v>0.37951000000000001</v>
      </c>
      <c r="I116" s="27">
        <f t="shared" si="38"/>
        <v>498302</v>
      </c>
      <c r="K116" s="27">
        <f t="shared" si="34"/>
        <v>2768</v>
      </c>
      <c r="L116" s="27">
        <f t="shared" si="39"/>
        <v>298944</v>
      </c>
      <c r="M116" s="27">
        <f t="shared" si="35"/>
        <v>1050.48368</v>
      </c>
      <c r="N116" s="27">
        <f t="shared" si="36"/>
        <v>1050.48368</v>
      </c>
      <c r="O116" s="27">
        <f t="shared" si="40"/>
        <v>-75654.340359999449</v>
      </c>
      <c r="P116" s="27">
        <f t="shared" si="41"/>
        <v>75654.340359999449</v>
      </c>
    </row>
    <row r="117" spans="1:19">
      <c r="A117" s="31">
        <v>39965</v>
      </c>
      <c r="C117" s="6">
        <v>109</v>
      </c>
      <c r="D117" s="29">
        <f t="shared" si="32"/>
        <v>2768</v>
      </c>
      <c r="E117" s="29">
        <f t="shared" si="37"/>
        <v>301712</v>
      </c>
      <c r="F117" s="29">
        <f t="shared" si="33"/>
        <v>-196590</v>
      </c>
      <c r="G117" s="34">
        <f>+Inputs!$D$3</f>
        <v>0.37951000000000001</v>
      </c>
      <c r="I117" s="27">
        <f t="shared" si="38"/>
        <v>498302</v>
      </c>
      <c r="K117" s="27">
        <f t="shared" si="34"/>
        <v>2768</v>
      </c>
      <c r="L117" s="27">
        <f t="shared" si="39"/>
        <v>301712</v>
      </c>
      <c r="M117" s="27">
        <f t="shared" si="35"/>
        <v>1050.48368</v>
      </c>
      <c r="N117" s="27">
        <f t="shared" si="36"/>
        <v>1050.48368</v>
      </c>
      <c r="O117" s="27">
        <f t="shared" si="40"/>
        <v>-74603.856679999444</v>
      </c>
      <c r="P117" s="27">
        <f t="shared" si="41"/>
        <v>74603.856679999444</v>
      </c>
    </row>
    <row r="118" spans="1:19">
      <c r="A118" s="30">
        <v>39995</v>
      </c>
      <c r="C118" s="6">
        <v>110</v>
      </c>
      <c r="D118" s="29">
        <f t="shared" si="32"/>
        <v>2768</v>
      </c>
      <c r="E118" s="29">
        <f t="shared" si="37"/>
        <v>304480</v>
      </c>
      <c r="F118" s="29">
        <f t="shared" si="33"/>
        <v>-193822</v>
      </c>
      <c r="G118" s="34">
        <f>+Inputs!$D$3</f>
        <v>0.37951000000000001</v>
      </c>
      <c r="I118" s="27">
        <f t="shared" si="38"/>
        <v>498302</v>
      </c>
      <c r="K118" s="27">
        <f t="shared" si="34"/>
        <v>2768</v>
      </c>
      <c r="L118" s="27">
        <f t="shared" si="39"/>
        <v>304480</v>
      </c>
      <c r="M118" s="27">
        <f t="shared" si="35"/>
        <v>1050.48368</v>
      </c>
      <c r="N118" s="27">
        <f t="shared" si="36"/>
        <v>1050.48368</v>
      </c>
      <c r="O118" s="27">
        <f t="shared" si="40"/>
        <v>-73553.372999999439</v>
      </c>
      <c r="P118" s="27">
        <f t="shared" si="41"/>
        <v>73553.372999999439</v>
      </c>
    </row>
    <row r="119" spans="1:19">
      <c r="A119" s="31">
        <v>40026</v>
      </c>
      <c r="C119" s="6">
        <v>111</v>
      </c>
      <c r="D119" s="29">
        <f t="shared" si="32"/>
        <v>2768</v>
      </c>
      <c r="E119" s="29">
        <f t="shared" si="37"/>
        <v>307248</v>
      </c>
      <c r="F119" s="29">
        <f t="shared" si="33"/>
        <v>-191054</v>
      </c>
      <c r="G119" s="34">
        <f>+Inputs!$D$3</f>
        <v>0.37951000000000001</v>
      </c>
      <c r="I119" s="27">
        <f t="shared" si="38"/>
        <v>498302</v>
      </c>
      <c r="K119" s="27">
        <f t="shared" si="34"/>
        <v>2768</v>
      </c>
      <c r="L119" s="27">
        <f t="shared" si="39"/>
        <v>307248</v>
      </c>
      <c r="M119" s="27">
        <f t="shared" si="35"/>
        <v>1050.48368</v>
      </c>
      <c r="N119" s="27">
        <f t="shared" si="36"/>
        <v>1050.48368</v>
      </c>
      <c r="O119" s="27">
        <f t="shared" si="40"/>
        <v>-72502.889319999435</v>
      </c>
      <c r="P119" s="27">
        <f t="shared" si="41"/>
        <v>72502.889319999435</v>
      </c>
    </row>
    <row r="120" spans="1:19">
      <c r="A120" s="30">
        <v>40057</v>
      </c>
      <c r="C120" s="6">
        <v>112</v>
      </c>
      <c r="D120" s="29">
        <f t="shared" si="32"/>
        <v>2768</v>
      </c>
      <c r="E120" s="29">
        <f t="shared" si="37"/>
        <v>310016</v>
      </c>
      <c r="F120" s="29">
        <f t="shared" si="33"/>
        <v>-188286</v>
      </c>
      <c r="G120" s="34">
        <f>+Inputs!$D$3</f>
        <v>0.37951000000000001</v>
      </c>
      <c r="I120" s="27">
        <f t="shared" si="38"/>
        <v>498302</v>
      </c>
      <c r="K120" s="27">
        <f t="shared" si="34"/>
        <v>2768</v>
      </c>
      <c r="L120" s="27">
        <f t="shared" si="39"/>
        <v>310016</v>
      </c>
      <c r="M120" s="27">
        <f t="shared" si="35"/>
        <v>1050.48368</v>
      </c>
      <c r="N120" s="27">
        <f t="shared" si="36"/>
        <v>1050.48368</v>
      </c>
      <c r="O120" s="27">
        <f t="shared" si="40"/>
        <v>-71452.40563999943</v>
      </c>
      <c r="P120" s="27">
        <f t="shared" si="41"/>
        <v>71452.40563999943</v>
      </c>
    </row>
    <row r="121" spans="1:19">
      <c r="A121" s="31">
        <v>40087</v>
      </c>
      <c r="C121" s="6">
        <v>113</v>
      </c>
      <c r="D121" s="29">
        <f t="shared" si="32"/>
        <v>2768</v>
      </c>
      <c r="E121" s="29">
        <f t="shared" si="37"/>
        <v>312784</v>
      </c>
      <c r="F121" s="29">
        <f t="shared" si="33"/>
        <v>-185518</v>
      </c>
      <c r="G121" s="34">
        <f>+Inputs!$D$3</f>
        <v>0.37951000000000001</v>
      </c>
      <c r="I121" s="27">
        <f t="shared" si="38"/>
        <v>498302</v>
      </c>
      <c r="K121" s="27">
        <f t="shared" si="34"/>
        <v>2768</v>
      </c>
      <c r="L121" s="27">
        <f t="shared" si="39"/>
        <v>312784</v>
      </c>
      <c r="M121" s="27">
        <f t="shared" si="35"/>
        <v>1050.48368</v>
      </c>
      <c r="N121" s="27">
        <f t="shared" si="36"/>
        <v>1050.48368</v>
      </c>
      <c r="O121" s="27">
        <f t="shared" si="40"/>
        <v>-70401.921959999425</v>
      </c>
      <c r="P121" s="27">
        <f t="shared" si="41"/>
        <v>70401.921959999425</v>
      </c>
    </row>
    <row r="122" spans="1:19">
      <c r="A122" s="30">
        <v>40118</v>
      </c>
      <c r="C122" s="6">
        <v>114</v>
      </c>
      <c r="D122" s="29">
        <f t="shared" si="32"/>
        <v>2768</v>
      </c>
      <c r="E122" s="29">
        <f t="shared" si="37"/>
        <v>315552</v>
      </c>
      <c r="F122" s="29">
        <f t="shared" si="33"/>
        <v>-182750</v>
      </c>
      <c r="G122" s="34">
        <f>+Inputs!$D$3</f>
        <v>0.37951000000000001</v>
      </c>
      <c r="I122" s="27">
        <f t="shared" si="38"/>
        <v>498302</v>
      </c>
      <c r="K122" s="27">
        <f t="shared" si="34"/>
        <v>2768</v>
      </c>
      <c r="L122" s="27">
        <f t="shared" si="39"/>
        <v>315552</v>
      </c>
      <c r="M122" s="27">
        <f t="shared" si="35"/>
        <v>1050.48368</v>
      </c>
      <c r="N122" s="27">
        <f t="shared" si="36"/>
        <v>1050.48368</v>
      </c>
      <c r="O122" s="27">
        <f t="shared" si="40"/>
        <v>-69351.43827999942</v>
      </c>
      <c r="P122" s="27">
        <f t="shared" si="41"/>
        <v>69351.43827999942</v>
      </c>
    </row>
    <row r="123" spans="1:19">
      <c r="A123" s="31">
        <v>40148</v>
      </c>
      <c r="C123" s="6">
        <v>115</v>
      </c>
      <c r="D123" s="29">
        <f t="shared" si="32"/>
        <v>2768</v>
      </c>
      <c r="E123" s="29">
        <f t="shared" si="37"/>
        <v>318320</v>
      </c>
      <c r="F123" s="29">
        <f t="shared" si="33"/>
        <v>-179982</v>
      </c>
      <c r="G123" s="34">
        <f>+Inputs!$D$3</f>
        <v>0.37951000000000001</v>
      </c>
      <c r="I123" s="27">
        <f t="shared" si="38"/>
        <v>498302</v>
      </c>
      <c r="K123" s="27">
        <f t="shared" si="34"/>
        <v>2768</v>
      </c>
      <c r="L123" s="27">
        <f t="shared" si="39"/>
        <v>318320</v>
      </c>
      <c r="M123" s="27">
        <f t="shared" si="35"/>
        <v>1050.48368</v>
      </c>
      <c r="N123" s="27">
        <f t="shared" si="36"/>
        <v>1050.48368</v>
      </c>
      <c r="O123" s="27">
        <f t="shared" si="40"/>
        <v>-68300.954599999415</v>
      </c>
      <c r="P123" s="27">
        <f t="shared" si="41"/>
        <v>68300.954599999415</v>
      </c>
    </row>
    <row r="124" spans="1:19" s="237" customFormat="1">
      <c r="A124" s="236">
        <v>40179</v>
      </c>
      <c r="C124" s="238">
        <v>116</v>
      </c>
      <c r="D124" s="239">
        <f>ROUND(-(+$F$123/60)*1,0)</f>
        <v>3000</v>
      </c>
      <c r="E124" s="239">
        <f t="shared" si="37"/>
        <v>321320</v>
      </c>
      <c r="F124" s="239">
        <f t="shared" si="33"/>
        <v>-176982</v>
      </c>
      <c r="G124" s="240">
        <f>+Inputs!$D$3</f>
        <v>0.37951000000000001</v>
      </c>
      <c r="I124" s="241">
        <f t="shared" si="38"/>
        <v>498302</v>
      </c>
      <c r="K124" s="241">
        <f t="shared" si="34"/>
        <v>3000</v>
      </c>
      <c r="L124" s="241">
        <f t="shared" si="39"/>
        <v>321320</v>
      </c>
      <c r="M124" s="241">
        <f t="shared" si="35"/>
        <v>1138.53</v>
      </c>
      <c r="N124" s="241">
        <f t="shared" si="36"/>
        <v>1138.53</v>
      </c>
      <c r="O124" s="241">
        <f t="shared" si="40"/>
        <v>-67162.424599999416</v>
      </c>
      <c r="P124" s="241">
        <f t="shared" si="41"/>
        <v>67162.424599999416</v>
      </c>
      <c r="Q124" s="242"/>
      <c r="R124" s="242"/>
      <c r="S124" s="242"/>
    </row>
    <row r="125" spans="1:19" s="237" customFormat="1">
      <c r="A125" s="243">
        <v>40210</v>
      </c>
      <c r="C125" s="238">
        <v>117</v>
      </c>
      <c r="D125" s="239">
        <f t="shared" ref="D125:D182" si="42">ROUND(-(+$F$123/60)*1,0)</f>
        <v>3000</v>
      </c>
      <c r="E125" s="239">
        <f t="shared" si="37"/>
        <v>324320</v>
      </c>
      <c r="F125" s="239">
        <f t="shared" si="33"/>
        <v>-173982</v>
      </c>
      <c r="G125" s="240">
        <f>+Inputs!$D$3</f>
        <v>0.37951000000000001</v>
      </c>
      <c r="I125" s="241">
        <f t="shared" si="38"/>
        <v>498302</v>
      </c>
      <c r="K125" s="241">
        <f t="shared" si="34"/>
        <v>3000</v>
      </c>
      <c r="L125" s="241">
        <f t="shared" si="39"/>
        <v>324320</v>
      </c>
      <c r="M125" s="241">
        <f t="shared" si="35"/>
        <v>1138.53</v>
      </c>
      <c r="N125" s="241">
        <f t="shared" si="36"/>
        <v>1138.53</v>
      </c>
      <c r="O125" s="241">
        <f t="shared" si="40"/>
        <v>-66023.894599999418</v>
      </c>
      <c r="P125" s="241">
        <f t="shared" si="41"/>
        <v>66023.894599999418</v>
      </c>
      <c r="Q125" s="242"/>
      <c r="R125" s="242"/>
      <c r="S125" s="242"/>
    </row>
    <row r="126" spans="1:19" s="237" customFormat="1">
      <c r="A126" s="236">
        <v>40238</v>
      </c>
      <c r="C126" s="238">
        <v>118</v>
      </c>
      <c r="D126" s="239">
        <f t="shared" si="42"/>
        <v>3000</v>
      </c>
      <c r="E126" s="239">
        <f t="shared" si="37"/>
        <v>327320</v>
      </c>
      <c r="F126" s="239">
        <f t="shared" si="33"/>
        <v>-170982</v>
      </c>
      <c r="G126" s="240">
        <f>+Inputs!$D$3</f>
        <v>0.37951000000000001</v>
      </c>
      <c r="I126" s="241">
        <f t="shared" si="38"/>
        <v>498302</v>
      </c>
      <c r="K126" s="241">
        <f t="shared" si="34"/>
        <v>3000</v>
      </c>
      <c r="L126" s="241">
        <f t="shared" si="39"/>
        <v>327320</v>
      </c>
      <c r="M126" s="241">
        <f t="shared" si="35"/>
        <v>1138.53</v>
      </c>
      <c r="N126" s="241">
        <f t="shared" si="36"/>
        <v>1138.53</v>
      </c>
      <c r="O126" s="241">
        <f t="shared" si="40"/>
        <v>-64885.364599999419</v>
      </c>
      <c r="P126" s="241">
        <f t="shared" si="41"/>
        <v>64885.364599999419</v>
      </c>
      <c r="Q126" s="242"/>
      <c r="R126" s="242"/>
      <c r="S126" s="242"/>
    </row>
    <row r="127" spans="1:19" s="237" customFormat="1">
      <c r="A127" s="243">
        <v>40269</v>
      </c>
      <c r="C127" s="238">
        <v>119</v>
      </c>
      <c r="D127" s="239">
        <f t="shared" si="42"/>
        <v>3000</v>
      </c>
      <c r="E127" s="239">
        <f t="shared" si="37"/>
        <v>330320</v>
      </c>
      <c r="F127" s="239">
        <f t="shared" si="33"/>
        <v>-167982</v>
      </c>
      <c r="G127" s="240">
        <f>+Inputs!$D$3</f>
        <v>0.37951000000000001</v>
      </c>
      <c r="I127" s="241">
        <f t="shared" si="38"/>
        <v>498302</v>
      </c>
      <c r="K127" s="241">
        <f t="shared" si="34"/>
        <v>3000</v>
      </c>
      <c r="L127" s="241">
        <f t="shared" si="39"/>
        <v>330320</v>
      </c>
      <c r="M127" s="241">
        <f t="shared" si="35"/>
        <v>1138.53</v>
      </c>
      <c r="N127" s="241">
        <f t="shared" si="36"/>
        <v>1138.53</v>
      </c>
      <c r="O127" s="241">
        <f t="shared" si="40"/>
        <v>-63746.83459999942</v>
      </c>
      <c r="P127" s="241">
        <f t="shared" si="41"/>
        <v>63746.83459999942</v>
      </c>
      <c r="Q127" s="242"/>
      <c r="R127" s="242"/>
      <c r="S127" s="242"/>
    </row>
    <row r="128" spans="1:19" s="237" customFormat="1">
      <c r="A128" s="236">
        <v>40299</v>
      </c>
      <c r="C128" s="238">
        <v>120</v>
      </c>
      <c r="D128" s="239">
        <f t="shared" si="42"/>
        <v>3000</v>
      </c>
      <c r="E128" s="239">
        <f t="shared" si="37"/>
        <v>333320</v>
      </c>
      <c r="F128" s="239">
        <f t="shared" si="33"/>
        <v>-164982</v>
      </c>
      <c r="G128" s="240">
        <f>+Inputs!$D$3</f>
        <v>0.37951000000000001</v>
      </c>
      <c r="I128" s="241">
        <f t="shared" si="38"/>
        <v>498302</v>
      </c>
      <c r="K128" s="241">
        <f t="shared" si="34"/>
        <v>3000</v>
      </c>
      <c r="L128" s="241">
        <f t="shared" si="39"/>
        <v>333320</v>
      </c>
      <c r="M128" s="241">
        <f t="shared" si="35"/>
        <v>1138.53</v>
      </c>
      <c r="N128" s="241">
        <f t="shared" si="36"/>
        <v>1138.53</v>
      </c>
      <c r="O128" s="241">
        <f t="shared" si="40"/>
        <v>-62608.304599999421</v>
      </c>
      <c r="P128" s="241">
        <f t="shared" si="41"/>
        <v>62608.304599999421</v>
      </c>
      <c r="Q128" s="242"/>
      <c r="R128" s="242"/>
      <c r="S128" s="242"/>
    </row>
    <row r="129" spans="1:19" s="237" customFormat="1">
      <c r="A129" s="243">
        <v>40330</v>
      </c>
      <c r="C129" s="238">
        <v>121</v>
      </c>
      <c r="D129" s="239">
        <f t="shared" si="42"/>
        <v>3000</v>
      </c>
      <c r="E129" s="239">
        <f t="shared" si="37"/>
        <v>336320</v>
      </c>
      <c r="F129" s="239">
        <f t="shared" si="33"/>
        <v>-161982</v>
      </c>
      <c r="G129" s="240">
        <f>+Inputs!$D$3</f>
        <v>0.37951000000000001</v>
      </c>
      <c r="I129" s="241">
        <f t="shared" si="38"/>
        <v>498302</v>
      </c>
      <c r="K129" s="241">
        <f t="shared" si="34"/>
        <v>3000</v>
      </c>
      <c r="L129" s="241">
        <f t="shared" si="39"/>
        <v>336320</v>
      </c>
      <c r="M129" s="241">
        <f t="shared" si="35"/>
        <v>1138.53</v>
      </c>
      <c r="N129" s="241">
        <f t="shared" si="36"/>
        <v>1138.53</v>
      </c>
      <c r="O129" s="241">
        <f t="shared" si="40"/>
        <v>-61469.774599999422</v>
      </c>
      <c r="P129" s="241">
        <f t="shared" si="41"/>
        <v>61469.774599999422</v>
      </c>
      <c r="Q129" s="242"/>
      <c r="R129" s="242"/>
      <c r="S129" s="242"/>
    </row>
    <row r="130" spans="1:19" s="237" customFormat="1">
      <c r="A130" s="236">
        <v>40360</v>
      </c>
      <c r="C130" s="238">
        <v>122</v>
      </c>
      <c r="D130" s="239">
        <f t="shared" si="42"/>
        <v>3000</v>
      </c>
      <c r="E130" s="239">
        <f t="shared" si="37"/>
        <v>339320</v>
      </c>
      <c r="F130" s="239">
        <f t="shared" si="33"/>
        <v>-158982</v>
      </c>
      <c r="G130" s="240">
        <f>+Inputs!$D$3</f>
        <v>0.37951000000000001</v>
      </c>
      <c r="I130" s="241">
        <f t="shared" si="38"/>
        <v>498302</v>
      </c>
      <c r="K130" s="241">
        <f t="shared" si="34"/>
        <v>3000</v>
      </c>
      <c r="L130" s="241">
        <f t="shared" si="39"/>
        <v>339320</v>
      </c>
      <c r="M130" s="241">
        <f t="shared" si="35"/>
        <v>1138.53</v>
      </c>
      <c r="N130" s="241">
        <f t="shared" si="36"/>
        <v>1138.53</v>
      </c>
      <c r="O130" s="241">
        <f t="shared" si="40"/>
        <v>-60331.244599999423</v>
      </c>
      <c r="P130" s="241">
        <f t="shared" si="41"/>
        <v>60331.244599999423</v>
      </c>
      <c r="Q130" s="242"/>
      <c r="R130" s="242"/>
      <c r="S130" s="242"/>
    </row>
    <row r="131" spans="1:19" s="237" customFormat="1">
      <c r="A131" s="243">
        <v>40391</v>
      </c>
      <c r="C131" s="238">
        <v>123</v>
      </c>
      <c r="D131" s="239">
        <f t="shared" si="42"/>
        <v>3000</v>
      </c>
      <c r="E131" s="239">
        <f t="shared" si="37"/>
        <v>342320</v>
      </c>
      <c r="F131" s="239">
        <f t="shared" si="33"/>
        <v>-155982</v>
      </c>
      <c r="G131" s="240">
        <f>+Inputs!$D$3</f>
        <v>0.37951000000000001</v>
      </c>
      <c r="I131" s="241">
        <f t="shared" si="38"/>
        <v>498302</v>
      </c>
      <c r="K131" s="241">
        <f t="shared" si="34"/>
        <v>3000</v>
      </c>
      <c r="L131" s="241">
        <f t="shared" si="39"/>
        <v>342320</v>
      </c>
      <c r="M131" s="241">
        <f t="shared" si="35"/>
        <v>1138.53</v>
      </c>
      <c r="N131" s="241">
        <f t="shared" si="36"/>
        <v>1138.53</v>
      </c>
      <c r="O131" s="241">
        <f t="shared" si="40"/>
        <v>-59192.714599999425</v>
      </c>
      <c r="P131" s="241">
        <f t="shared" si="41"/>
        <v>59192.714599999425</v>
      </c>
      <c r="Q131" s="242"/>
      <c r="R131" s="242"/>
      <c r="S131" s="242"/>
    </row>
    <row r="132" spans="1:19" s="237" customFormat="1">
      <c r="A132" s="236">
        <v>40422</v>
      </c>
      <c r="C132" s="238">
        <v>124</v>
      </c>
      <c r="D132" s="239">
        <f t="shared" si="42"/>
        <v>3000</v>
      </c>
      <c r="E132" s="239">
        <f t="shared" si="37"/>
        <v>345320</v>
      </c>
      <c r="F132" s="239">
        <f t="shared" si="33"/>
        <v>-152982</v>
      </c>
      <c r="G132" s="240">
        <f>+Inputs!$D$3</f>
        <v>0.37951000000000001</v>
      </c>
      <c r="I132" s="241">
        <f t="shared" si="38"/>
        <v>498302</v>
      </c>
      <c r="K132" s="241">
        <f t="shared" si="34"/>
        <v>3000</v>
      </c>
      <c r="L132" s="241">
        <f t="shared" si="39"/>
        <v>345320</v>
      </c>
      <c r="M132" s="241">
        <f t="shared" si="35"/>
        <v>1138.53</v>
      </c>
      <c r="N132" s="241">
        <f t="shared" si="36"/>
        <v>1138.53</v>
      </c>
      <c r="O132" s="241">
        <f t="shared" si="40"/>
        <v>-58054.184599999426</v>
      </c>
      <c r="P132" s="241">
        <f t="shared" si="41"/>
        <v>58054.184599999426</v>
      </c>
      <c r="Q132" s="242"/>
      <c r="R132" s="242"/>
      <c r="S132" s="242"/>
    </row>
    <row r="133" spans="1:19" s="237" customFormat="1">
      <c r="A133" s="243">
        <v>40452</v>
      </c>
      <c r="C133" s="238">
        <v>125</v>
      </c>
      <c r="D133" s="239">
        <f t="shared" si="42"/>
        <v>3000</v>
      </c>
      <c r="E133" s="239">
        <f t="shared" si="37"/>
        <v>348320</v>
      </c>
      <c r="F133" s="239">
        <f t="shared" si="33"/>
        <v>-149982</v>
      </c>
      <c r="G133" s="240">
        <f>+Inputs!$D$3</f>
        <v>0.37951000000000001</v>
      </c>
      <c r="I133" s="241">
        <f t="shared" si="38"/>
        <v>498302</v>
      </c>
      <c r="K133" s="241">
        <f t="shared" si="34"/>
        <v>3000</v>
      </c>
      <c r="L133" s="241">
        <f t="shared" si="39"/>
        <v>348320</v>
      </c>
      <c r="M133" s="241">
        <f t="shared" si="35"/>
        <v>1138.53</v>
      </c>
      <c r="N133" s="241">
        <f t="shared" si="36"/>
        <v>1138.53</v>
      </c>
      <c r="O133" s="241">
        <f t="shared" si="40"/>
        <v>-56915.654599999427</v>
      </c>
      <c r="P133" s="241">
        <f t="shared" si="41"/>
        <v>56915.654599999427</v>
      </c>
      <c r="Q133" s="242"/>
      <c r="R133" s="242"/>
      <c r="S133" s="242"/>
    </row>
    <row r="134" spans="1:19" s="237" customFormat="1">
      <c r="A134" s="236">
        <v>40483</v>
      </c>
      <c r="C134" s="238">
        <v>126</v>
      </c>
      <c r="D134" s="239">
        <f t="shared" si="42"/>
        <v>3000</v>
      </c>
      <c r="E134" s="239">
        <f t="shared" si="37"/>
        <v>351320</v>
      </c>
      <c r="F134" s="239">
        <f t="shared" si="33"/>
        <v>-146982</v>
      </c>
      <c r="G134" s="240">
        <f>+Inputs!$D$3</f>
        <v>0.37951000000000001</v>
      </c>
      <c r="I134" s="241">
        <f t="shared" si="38"/>
        <v>498302</v>
      </c>
      <c r="K134" s="241">
        <f t="shared" si="34"/>
        <v>3000</v>
      </c>
      <c r="L134" s="241">
        <f t="shared" si="39"/>
        <v>351320</v>
      </c>
      <c r="M134" s="241">
        <f t="shared" si="35"/>
        <v>1138.53</v>
      </c>
      <c r="N134" s="241">
        <f t="shared" si="36"/>
        <v>1138.53</v>
      </c>
      <c r="O134" s="241">
        <f t="shared" si="40"/>
        <v>-55777.124599999428</v>
      </c>
      <c r="P134" s="241">
        <f t="shared" si="41"/>
        <v>55777.124599999428</v>
      </c>
      <c r="Q134" s="242"/>
      <c r="R134" s="242"/>
      <c r="S134" s="242"/>
    </row>
    <row r="135" spans="1:19" s="237" customFormat="1">
      <c r="A135" s="243">
        <v>40513</v>
      </c>
      <c r="C135" s="238">
        <v>127</v>
      </c>
      <c r="D135" s="239">
        <f t="shared" si="42"/>
        <v>3000</v>
      </c>
      <c r="E135" s="239">
        <f t="shared" si="37"/>
        <v>354320</v>
      </c>
      <c r="F135" s="239">
        <f t="shared" si="33"/>
        <v>-143982</v>
      </c>
      <c r="G135" s="240">
        <f>+Inputs!$D$3</f>
        <v>0.37951000000000001</v>
      </c>
      <c r="I135" s="241">
        <f t="shared" si="38"/>
        <v>498302</v>
      </c>
      <c r="K135" s="241">
        <f t="shared" si="34"/>
        <v>3000</v>
      </c>
      <c r="L135" s="241">
        <f t="shared" si="39"/>
        <v>354320</v>
      </c>
      <c r="M135" s="241">
        <f t="shared" si="35"/>
        <v>1138.53</v>
      </c>
      <c r="N135" s="241">
        <f t="shared" si="36"/>
        <v>1138.53</v>
      </c>
      <c r="O135" s="241">
        <f t="shared" si="40"/>
        <v>-54638.594599999429</v>
      </c>
      <c r="P135" s="241">
        <f t="shared" si="41"/>
        <v>54638.594599999429</v>
      </c>
      <c r="Q135" s="242"/>
      <c r="R135" s="242"/>
      <c r="S135" s="242"/>
    </row>
    <row r="136" spans="1:19" s="237" customFormat="1">
      <c r="A136" s="236">
        <v>40544</v>
      </c>
      <c r="C136" s="238">
        <v>128</v>
      </c>
      <c r="D136" s="239">
        <f t="shared" si="42"/>
        <v>3000</v>
      </c>
      <c r="E136" s="239">
        <f t="shared" si="37"/>
        <v>357320</v>
      </c>
      <c r="F136" s="239">
        <f t="shared" si="33"/>
        <v>-140982</v>
      </c>
      <c r="G136" s="240">
        <f>+Inputs!$D$3</f>
        <v>0.37951000000000001</v>
      </c>
      <c r="I136" s="241">
        <f t="shared" si="38"/>
        <v>498302</v>
      </c>
      <c r="K136" s="241">
        <f t="shared" si="34"/>
        <v>3000</v>
      </c>
      <c r="L136" s="241">
        <f t="shared" si="39"/>
        <v>357320</v>
      </c>
      <c r="M136" s="241">
        <f t="shared" si="35"/>
        <v>1138.53</v>
      </c>
      <c r="N136" s="241">
        <f t="shared" si="36"/>
        <v>1138.53</v>
      </c>
      <c r="O136" s="241">
        <f t="shared" si="40"/>
        <v>-53500.06459999943</v>
      </c>
      <c r="P136" s="241">
        <f t="shared" si="41"/>
        <v>53500.06459999943</v>
      </c>
      <c r="Q136" s="242"/>
      <c r="R136" s="242"/>
      <c r="S136" s="242"/>
    </row>
    <row r="137" spans="1:19" s="237" customFormat="1">
      <c r="A137" s="243">
        <v>40575</v>
      </c>
      <c r="C137" s="238">
        <v>129</v>
      </c>
      <c r="D137" s="239">
        <f t="shared" si="42"/>
        <v>3000</v>
      </c>
      <c r="E137" s="239">
        <f t="shared" si="37"/>
        <v>360320</v>
      </c>
      <c r="F137" s="239">
        <f t="shared" ref="F137:F168" si="43">$B$9+E137</f>
        <v>-137982</v>
      </c>
      <c r="G137" s="240">
        <f>+Inputs!$D$3</f>
        <v>0.37951000000000001</v>
      </c>
      <c r="I137" s="241">
        <f t="shared" si="38"/>
        <v>498302</v>
      </c>
      <c r="K137" s="241">
        <f t="shared" ref="K137:K168" si="44">D137</f>
        <v>3000</v>
      </c>
      <c r="L137" s="241">
        <f t="shared" si="39"/>
        <v>360320</v>
      </c>
      <c r="M137" s="241">
        <f t="shared" ref="M137:M168" si="45">K137*G137</f>
        <v>1138.53</v>
      </c>
      <c r="N137" s="241">
        <f t="shared" ref="N137:N168" si="46">M137-J137</f>
        <v>1138.53</v>
      </c>
      <c r="O137" s="241">
        <f t="shared" si="40"/>
        <v>-52361.534599999432</v>
      </c>
      <c r="P137" s="241">
        <f t="shared" si="41"/>
        <v>52361.534599999432</v>
      </c>
      <c r="Q137" s="242"/>
      <c r="R137" s="242"/>
      <c r="S137" s="242"/>
    </row>
    <row r="138" spans="1:19" s="237" customFormat="1">
      <c r="A138" s="236">
        <v>40603</v>
      </c>
      <c r="C138" s="238">
        <v>130</v>
      </c>
      <c r="D138" s="239">
        <f t="shared" si="42"/>
        <v>3000</v>
      </c>
      <c r="E138" s="239">
        <f t="shared" ref="E138:E169" si="47">+E137+D138</f>
        <v>363320</v>
      </c>
      <c r="F138" s="239">
        <f t="shared" si="43"/>
        <v>-134982</v>
      </c>
      <c r="G138" s="240">
        <f>+Inputs!$D$3</f>
        <v>0.37951000000000001</v>
      </c>
      <c r="I138" s="241">
        <f t="shared" ref="I138:I169" si="48">+I137+H138</f>
        <v>498302</v>
      </c>
      <c r="K138" s="241">
        <f t="shared" si="44"/>
        <v>3000</v>
      </c>
      <c r="L138" s="241">
        <f t="shared" ref="L138:L169" si="49">+L137+K138</f>
        <v>363320</v>
      </c>
      <c r="M138" s="241">
        <f t="shared" si="45"/>
        <v>1138.53</v>
      </c>
      <c r="N138" s="241">
        <f t="shared" si="46"/>
        <v>1138.53</v>
      </c>
      <c r="O138" s="241">
        <f t="shared" ref="O138:O169" si="50">+O137+N138</f>
        <v>-51223.004599999433</v>
      </c>
      <c r="P138" s="241">
        <f t="shared" ref="P138:P169" si="51">P137-N138</f>
        <v>51223.004599999433</v>
      </c>
      <c r="Q138" s="242"/>
      <c r="R138" s="242"/>
      <c r="S138" s="242"/>
    </row>
    <row r="139" spans="1:19" s="237" customFormat="1">
      <c r="A139" s="243">
        <v>40634</v>
      </c>
      <c r="C139" s="238">
        <v>131</v>
      </c>
      <c r="D139" s="239">
        <f t="shared" si="42"/>
        <v>3000</v>
      </c>
      <c r="E139" s="239">
        <f t="shared" si="47"/>
        <v>366320</v>
      </c>
      <c r="F139" s="239">
        <f t="shared" si="43"/>
        <v>-131982</v>
      </c>
      <c r="G139" s="240">
        <f>+Inputs!$D$3</f>
        <v>0.37951000000000001</v>
      </c>
      <c r="I139" s="241">
        <f t="shared" si="48"/>
        <v>498302</v>
      </c>
      <c r="K139" s="241">
        <f t="shared" si="44"/>
        <v>3000</v>
      </c>
      <c r="L139" s="241">
        <f t="shared" si="49"/>
        <v>366320</v>
      </c>
      <c r="M139" s="241">
        <f t="shared" si="45"/>
        <v>1138.53</v>
      </c>
      <c r="N139" s="241">
        <f t="shared" si="46"/>
        <v>1138.53</v>
      </c>
      <c r="O139" s="241">
        <f t="shared" si="50"/>
        <v>-50084.474599999434</v>
      </c>
      <c r="P139" s="241">
        <f t="shared" si="51"/>
        <v>50084.474599999434</v>
      </c>
      <c r="Q139" s="242"/>
      <c r="R139" s="242"/>
      <c r="S139" s="242"/>
    </row>
    <row r="140" spans="1:19" s="237" customFormat="1">
      <c r="A140" s="236">
        <v>40664</v>
      </c>
      <c r="C140" s="238">
        <v>132</v>
      </c>
      <c r="D140" s="239">
        <f t="shared" si="42"/>
        <v>3000</v>
      </c>
      <c r="E140" s="239">
        <f t="shared" si="47"/>
        <v>369320</v>
      </c>
      <c r="F140" s="239">
        <f t="shared" si="43"/>
        <v>-128982</v>
      </c>
      <c r="G140" s="240">
        <f>+Inputs!$D$3</f>
        <v>0.37951000000000001</v>
      </c>
      <c r="I140" s="241">
        <f t="shared" si="48"/>
        <v>498302</v>
      </c>
      <c r="K140" s="241">
        <f t="shared" si="44"/>
        <v>3000</v>
      </c>
      <c r="L140" s="241">
        <f t="shared" si="49"/>
        <v>369320</v>
      </c>
      <c r="M140" s="241">
        <f t="shared" si="45"/>
        <v>1138.53</v>
      </c>
      <c r="N140" s="241">
        <f t="shared" si="46"/>
        <v>1138.53</v>
      </c>
      <c r="O140" s="241">
        <f t="shared" si="50"/>
        <v>-48945.944599999435</v>
      </c>
      <c r="P140" s="241">
        <f t="shared" si="51"/>
        <v>48945.944599999435</v>
      </c>
      <c r="Q140" s="242"/>
      <c r="R140" s="242"/>
      <c r="S140" s="242"/>
    </row>
    <row r="141" spans="1:19" s="237" customFormat="1">
      <c r="A141" s="243">
        <v>40695</v>
      </c>
      <c r="C141" s="238">
        <v>133</v>
      </c>
      <c r="D141" s="239">
        <f t="shared" si="42"/>
        <v>3000</v>
      </c>
      <c r="E141" s="239">
        <f t="shared" si="47"/>
        <v>372320</v>
      </c>
      <c r="F141" s="239">
        <f t="shared" si="43"/>
        <v>-125982</v>
      </c>
      <c r="G141" s="240">
        <f>+Inputs!$D$3</f>
        <v>0.37951000000000001</v>
      </c>
      <c r="I141" s="241">
        <f t="shared" si="48"/>
        <v>498302</v>
      </c>
      <c r="K141" s="241">
        <f t="shared" si="44"/>
        <v>3000</v>
      </c>
      <c r="L141" s="241">
        <f t="shared" si="49"/>
        <v>372320</v>
      </c>
      <c r="M141" s="241">
        <f t="shared" si="45"/>
        <v>1138.53</v>
      </c>
      <c r="N141" s="241">
        <f t="shared" si="46"/>
        <v>1138.53</v>
      </c>
      <c r="O141" s="241">
        <f t="shared" si="50"/>
        <v>-47807.414599999436</v>
      </c>
      <c r="P141" s="241">
        <f t="shared" si="51"/>
        <v>47807.414599999436</v>
      </c>
      <c r="Q141" s="242"/>
      <c r="R141" s="242"/>
      <c r="S141" s="242"/>
    </row>
    <row r="142" spans="1:19" s="237" customFormat="1">
      <c r="A142" s="236">
        <v>40725</v>
      </c>
      <c r="C142" s="238">
        <v>134</v>
      </c>
      <c r="D142" s="239">
        <f t="shared" si="42"/>
        <v>3000</v>
      </c>
      <c r="E142" s="239">
        <f t="shared" si="47"/>
        <v>375320</v>
      </c>
      <c r="F142" s="239">
        <f t="shared" si="43"/>
        <v>-122982</v>
      </c>
      <c r="G142" s="240">
        <f>+Inputs!$D$3</f>
        <v>0.37951000000000001</v>
      </c>
      <c r="I142" s="241">
        <f t="shared" si="48"/>
        <v>498302</v>
      </c>
      <c r="K142" s="241">
        <f t="shared" si="44"/>
        <v>3000</v>
      </c>
      <c r="L142" s="241">
        <f t="shared" si="49"/>
        <v>375320</v>
      </c>
      <c r="M142" s="241">
        <f t="shared" si="45"/>
        <v>1138.53</v>
      </c>
      <c r="N142" s="241">
        <f t="shared" si="46"/>
        <v>1138.53</v>
      </c>
      <c r="O142" s="241">
        <f t="shared" si="50"/>
        <v>-46668.884599999437</v>
      </c>
      <c r="P142" s="241">
        <f t="shared" si="51"/>
        <v>46668.884599999437</v>
      </c>
      <c r="Q142" s="242"/>
      <c r="R142" s="242"/>
      <c r="S142" s="242"/>
    </row>
    <row r="143" spans="1:19" s="237" customFormat="1">
      <c r="A143" s="243">
        <v>40756</v>
      </c>
      <c r="C143" s="238">
        <v>135</v>
      </c>
      <c r="D143" s="239">
        <f t="shared" si="42"/>
        <v>3000</v>
      </c>
      <c r="E143" s="239">
        <f t="shared" si="47"/>
        <v>378320</v>
      </c>
      <c r="F143" s="239">
        <f t="shared" si="43"/>
        <v>-119982</v>
      </c>
      <c r="G143" s="240">
        <f>+Inputs!$D$3</f>
        <v>0.37951000000000001</v>
      </c>
      <c r="I143" s="241">
        <f t="shared" si="48"/>
        <v>498302</v>
      </c>
      <c r="K143" s="241">
        <f t="shared" si="44"/>
        <v>3000</v>
      </c>
      <c r="L143" s="241">
        <f t="shared" si="49"/>
        <v>378320</v>
      </c>
      <c r="M143" s="241">
        <f t="shared" si="45"/>
        <v>1138.53</v>
      </c>
      <c r="N143" s="241">
        <f t="shared" si="46"/>
        <v>1138.53</v>
      </c>
      <c r="O143" s="241">
        <f t="shared" si="50"/>
        <v>-45530.354599999439</v>
      </c>
      <c r="P143" s="241">
        <f t="shared" si="51"/>
        <v>45530.354599999439</v>
      </c>
      <c r="Q143" s="242"/>
      <c r="R143" s="242"/>
      <c r="S143" s="242"/>
    </row>
    <row r="144" spans="1:19" s="237" customFormat="1">
      <c r="A144" s="236">
        <v>40787</v>
      </c>
      <c r="C144" s="238">
        <v>136</v>
      </c>
      <c r="D144" s="239">
        <f t="shared" si="42"/>
        <v>3000</v>
      </c>
      <c r="E144" s="239">
        <f t="shared" si="47"/>
        <v>381320</v>
      </c>
      <c r="F144" s="239">
        <f t="shared" si="43"/>
        <v>-116982</v>
      </c>
      <c r="G144" s="240">
        <f>+Inputs!$D$3</f>
        <v>0.37951000000000001</v>
      </c>
      <c r="I144" s="241">
        <f t="shared" si="48"/>
        <v>498302</v>
      </c>
      <c r="K144" s="241">
        <f t="shared" si="44"/>
        <v>3000</v>
      </c>
      <c r="L144" s="241">
        <f t="shared" si="49"/>
        <v>381320</v>
      </c>
      <c r="M144" s="241">
        <f t="shared" si="45"/>
        <v>1138.53</v>
      </c>
      <c r="N144" s="241">
        <f t="shared" si="46"/>
        <v>1138.53</v>
      </c>
      <c r="O144" s="241">
        <f t="shared" si="50"/>
        <v>-44391.82459999944</v>
      </c>
      <c r="P144" s="241">
        <f t="shared" si="51"/>
        <v>44391.82459999944</v>
      </c>
      <c r="Q144" s="242"/>
      <c r="R144" s="242"/>
      <c r="S144" s="242"/>
    </row>
    <row r="145" spans="1:19" s="237" customFormat="1">
      <c r="A145" s="243">
        <v>40817</v>
      </c>
      <c r="C145" s="238">
        <v>137</v>
      </c>
      <c r="D145" s="239">
        <f t="shared" si="42"/>
        <v>3000</v>
      </c>
      <c r="E145" s="239">
        <f t="shared" si="47"/>
        <v>384320</v>
      </c>
      <c r="F145" s="239">
        <f t="shared" si="43"/>
        <v>-113982</v>
      </c>
      <c r="G145" s="240">
        <f>+Inputs!$D$3</f>
        <v>0.37951000000000001</v>
      </c>
      <c r="I145" s="241">
        <f t="shared" si="48"/>
        <v>498302</v>
      </c>
      <c r="K145" s="241">
        <f t="shared" si="44"/>
        <v>3000</v>
      </c>
      <c r="L145" s="241">
        <f t="shared" si="49"/>
        <v>384320</v>
      </c>
      <c r="M145" s="241">
        <f t="shared" si="45"/>
        <v>1138.53</v>
      </c>
      <c r="N145" s="241">
        <f t="shared" si="46"/>
        <v>1138.53</v>
      </c>
      <c r="O145" s="241">
        <f t="shared" si="50"/>
        <v>-43253.294599999441</v>
      </c>
      <c r="P145" s="241">
        <f t="shared" si="51"/>
        <v>43253.294599999441</v>
      </c>
      <c r="Q145" s="242"/>
      <c r="R145" s="242"/>
      <c r="S145" s="242"/>
    </row>
    <row r="146" spans="1:19" s="237" customFormat="1">
      <c r="A146" s="236">
        <v>40848</v>
      </c>
      <c r="C146" s="238">
        <v>138</v>
      </c>
      <c r="D146" s="239">
        <f t="shared" si="42"/>
        <v>3000</v>
      </c>
      <c r="E146" s="239">
        <f t="shared" si="47"/>
        <v>387320</v>
      </c>
      <c r="F146" s="239">
        <f t="shared" si="43"/>
        <v>-110982</v>
      </c>
      <c r="G146" s="240">
        <f>+Inputs!$D$3</f>
        <v>0.37951000000000001</v>
      </c>
      <c r="I146" s="241">
        <f t="shared" si="48"/>
        <v>498302</v>
      </c>
      <c r="K146" s="241">
        <f t="shared" si="44"/>
        <v>3000</v>
      </c>
      <c r="L146" s="241">
        <f t="shared" si="49"/>
        <v>387320</v>
      </c>
      <c r="M146" s="241">
        <f t="shared" si="45"/>
        <v>1138.53</v>
      </c>
      <c r="N146" s="241">
        <f t="shared" si="46"/>
        <v>1138.53</v>
      </c>
      <c r="O146" s="241">
        <f t="shared" si="50"/>
        <v>-42114.764599999442</v>
      </c>
      <c r="P146" s="241">
        <f t="shared" si="51"/>
        <v>42114.764599999442</v>
      </c>
      <c r="Q146" s="242"/>
      <c r="R146" s="242"/>
      <c r="S146" s="242"/>
    </row>
    <row r="147" spans="1:19" s="237" customFormat="1">
      <c r="A147" s="243">
        <v>40878</v>
      </c>
      <c r="C147" s="238">
        <v>139</v>
      </c>
      <c r="D147" s="239">
        <f t="shared" si="42"/>
        <v>3000</v>
      </c>
      <c r="E147" s="239">
        <f t="shared" si="47"/>
        <v>390320</v>
      </c>
      <c r="F147" s="239">
        <f t="shared" si="43"/>
        <v>-107982</v>
      </c>
      <c r="G147" s="240">
        <f>+Inputs!$D$3</f>
        <v>0.37951000000000001</v>
      </c>
      <c r="I147" s="241">
        <f t="shared" si="48"/>
        <v>498302</v>
      </c>
      <c r="K147" s="241">
        <f t="shared" si="44"/>
        <v>3000</v>
      </c>
      <c r="L147" s="241">
        <f t="shared" si="49"/>
        <v>390320</v>
      </c>
      <c r="M147" s="241">
        <f t="shared" si="45"/>
        <v>1138.53</v>
      </c>
      <c r="N147" s="241">
        <f t="shared" si="46"/>
        <v>1138.53</v>
      </c>
      <c r="O147" s="241">
        <f t="shared" si="50"/>
        <v>-40976.234599999443</v>
      </c>
      <c r="P147" s="241">
        <f t="shared" si="51"/>
        <v>40976.234599999443</v>
      </c>
      <c r="Q147" s="242"/>
      <c r="R147" s="242"/>
      <c r="S147" s="242"/>
    </row>
    <row r="148" spans="1:19" s="237" customFormat="1">
      <c r="A148" s="236">
        <v>40909</v>
      </c>
      <c r="C148" s="238">
        <v>140</v>
      </c>
      <c r="D148" s="239">
        <f t="shared" si="42"/>
        <v>3000</v>
      </c>
      <c r="E148" s="239">
        <f t="shared" si="47"/>
        <v>393320</v>
      </c>
      <c r="F148" s="239">
        <f t="shared" si="43"/>
        <v>-104982</v>
      </c>
      <c r="G148" s="240">
        <f>+Inputs!$D$3</f>
        <v>0.37951000000000001</v>
      </c>
      <c r="I148" s="241">
        <f t="shared" si="48"/>
        <v>498302</v>
      </c>
      <c r="K148" s="241">
        <f t="shared" si="44"/>
        <v>3000</v>
      </c>
      <c r="L148" s="241">
        <f t="shared" si="49"/>
        <v>393320</v>
      </c>
      <c r="M148" s="241">
        <f t="shared" si="45"/>
        <v>1138.53</v>
      </c>
      <c r="N148" s="241">
        <f t="shared" si="46"/>
        <v>1138.53</v>
      </c>
      <c r="O148" s="241">
        <f t="shared" si="50"/>
        <v>-39837.704599999444</v>
      </c>
      <c r="P148" s="241">
        <f t="shared" si="51"/>
        <v>39837.704599999444</v>
      </c>
      <c r="Q148" s="242"/>
      <c r="R148" s="242"/>
      <c r="S148" s="242"/>
    </row>
    <row r="149" spans="1:19" s="237" customFormat="1">
      <c r="A149" s="243">
        <v>40940</v>
      </c>
      <c r="C149" s="238">
        <v>141</v>
      </c>
      <c r="D149" s="239">
        <f t="shared" si="42"/>
        <v>3000</v>
      </c>
      <c r="E149" s="239">
        <f t="shared" si="47"/>
        <v>396320</v>
      </c>
      <c r="F149" s="239">
        <f t="shared" si="43"/>
        <v>-101982</v>
      </c>
      <c r="G149" s="240">
        <f>+Inputs!$D$3</f>
        <v>0.37951000000000001</v>
      </c>
      <c r="I149" s="241">
        <f t="shared" si="48"/>
        <v>498302</v>
      </c>
      <c r="K149" s="241">
        <f t="shared" si="44"/>
        <v>3000</v>
      </c>
      <c r="L149" s="241">
        <f t="shared" si="49"/>
        <v>396320</v>
      </c>
      <c r="M149" s="241">
        <f t="shared" si="45"/>
        <v>1138.53</v>
      </c>
      <c r="N149" s="241">
        <f t="shared" si="46"/>
        <v>1138.53</v>
      </c>
      <c r="O149" s="241">
        <f t="shared" si="50"/>
        <v>-38699.174599999445</v>
      </c>
      <c r="P149" s="241">
        <f t="shared" si="51"/>
        <v>38699.174599999445</v>
      </c>
      <c r="Q149" s="242"/>
      <c r="R149" s="242"/>
      <c r="S149" s="242"/>
    </row>
    <row r="150" spans="1:19" s="237" customFormat="1">
      <c r="A150" s="236">
        <v>40969</v>
      </c>
      <c r="C150" s="238">
        <v>142</v>
      </c>
      <c r="D150" s="239">
        <f t="shared" si="42"/>
        <v>3000</v>
      </c>
      <c r="E150" s="239">
        <f t="shared" si="47"/>
        <v>399320</v>
      </c>
      <c r="F150" s="239">
        <f t="shared" si="43"/>
        <v>-98982</v>
      </c>
      <c r="G150" s="240">
        <f>+Inputs!$D$3</f>
        <v>0.37951000000000001</v>
      </c>
      <c r="I150" s="241">
        <f t="shared" si="48"/>
        <v>498302</v>
      </c>
      <c r="K150" s="241">
        <f t="shared" si="44"/>
        <v>3000</v>
      </c>
      <c r="L150" s="241">
        <f t="shared" si="49"/>
        <v>399320</v>
      </c>
      <c r="M150" s="241">
        <f t="shared" si="45"/>
        <v>1138.53</v>
      </c>
      <c r="N150" s="241">
        <f t="shared" si="46"/>
        <v>1138.53</v>
      </c>
      <c r="O150" s="241">
        <f t="shared" si="50"/>
        <v>-37560.644599999447</v>
      </c>
      <c r="P150" s="241">
        <f t="shared" si="51"/>
        <v>37560.644599999447</v>
      </c>
      <c r="Q150" s="242"/>
      <c r="R150" s="242"/>
      <c r="S150" s="242"/>
    </row>
    <row r="151" spans="1:19" s="237" customFormat="1">
      <c r="A151" s="243">
        <v>41000</v>
      </c>
      <c r="C151" s="238">
        <v>143</v>
      </c>
      <c r="D151" s="239">
        <f t="shared" si="42"/>
        <v>3000</v>
      </c>
      <c r="E151" s="239">
        <f t="shared" si="47"/>
        <v>402320</v>
      </c>
      <c r="F151" s="239">
        <f t="shared" si="43"/>
        <v>-95982</v>
      </c>
      <c r="G151" s="240">
        <f>+Inputs!$D$3</f>
        <v>0.37951000000000001</v>
      </c>
      <c r="I151" s="241">
        <f t="shared" si="48"/>
        <v>498302</v>
      </c>
      <c r="K151" s="241">
        <f t="shared" si="44"/>
        <v>3000</v>
      </c>
      <c r="L151" s="241">
        <f t="shared" si="49"/>
        <v>402320</v>
      </c>
      <c r="M151" s="241">
        <f t="shared" si="45"/>
        <v>1138.53</v>
      </c>
      <c r="N151" s="241">
        <f t="shared" si="46"/>
        <v>1138.53</v>
      </c>
      <c r="O151" s="241">
        <f t="shared" si="50"/>
        <v>-36422.114599999448</v>
      </c>
      <c r="P151" s="241">
        <f t="shared" si="51"/>
        <v>36422.114599999448</v>
      </c>
      <c r="Q151" s="242"/>
      <c r="R151" s="242"/>
      <c r="S151" s="242"/>
    </row>
    <row r="152" spans="1:19" s="237" customFormat="1">
      <c r="A152" s="236">
        <v>41030</v>
      </c>
      <c r="C152" s="238">
        <v>144</v>
      </c>
      <c r="D152" s="239">
        <f t="shared" si="42"/>
        <v>3000</v>
      </c>
      <c r="E152" s="239">
        <f t="shared" si="47"/>
        <v>405320</v>
      </c>
      <c r="F152" s="239">
        <f t="shared" si="43"/>
        <v>-92982</v>
      </c>
      <c r="G152" s="240">
        <f>+Inputs!$D$3</f>
        <v>0.37951000000000001</v>
      </c>
      <c r="I152" s="241">
        <f t="shared" si="48"/>
        <v>498302</v>
      </c>
      <c r="K152" s="241">
        <f t="shared" si="44"/>
        <v>3000</v>
      </c>
      <c r="L152" s="241">
        <f t="shared" si="49"/>
        <v>405320</v>
      </c>
      <c r="M152" s="241">
        <f t="shared" si="45"/>
        <v>1138.53</v>
      </c>
      <c r="N152" s="241">
        <f t="shared" si="46"/>
        <v>1138.53</v>
      </c>
      <c r="O152" s="241">
        <f t="shared" si="50"/>
        <v>-35283.584599999449</v>
      </c>
      <c r="P152" s="241">
        <f t="shared" si="51"/>
        <v>35283.584599999449</v>
      </c>
      <c r="Q152" s="242"/>
      <c r="R152" s="242"/>
      <c r="S152" s="242"/>
    </row>
    <row r="153" spans="1:19" s="237" customFormat="1">
      <c r="A153" s="243">
        <v>41061</v>
      </c>
      <c r="C153" s="238">
        <v>145</v>
      </c>
      <c r="D153" s="239">
        <f t="shared" si="42"/>
        <v>3000</v>
      </c>
      <c r="E153" s="239">
        <f t="shared" si="47"/>
        <v>408320</v>
      </c>
      <c r="F153" s="239">
        <f t="shared" si="43"/>
        <v>-89982</v>
      </c>
      <c r="G153" s="240">
        <f>+Inputs!$D$3</f>
        <v>0.37951000000000001</v>
      </c>
      <c r="I153" s="241">
        <f t="shared" si="48"/>
        <v>498302</v>
      </c>
      <c r="K153" s="241">
        <f t="shared" si="44"/>
        <v>3000</v>
      </c>
      <c r="L153" s="241">
        <f t="shared" si="49"/>
        <v>408320</v>
      </c>
      <c r="M153" s="241">
        <f t="shared" si="45"/>
        <v>1138.53</v>
      </c>
      <c r="N153" s="241">
        <f t="shared" si="46"/>
        <v>1138.53</v>
      </c>
      <c r="O153" s="241">
        <f t="shared" si="50"/>
        <v>-34145.05459999945</v>
      </c>
      <c r="P153" s="241">
        <f t="shared" si="51"/>
        <v>34145.05459999945</v>
      </c>
      <c r="Q153" s="242"/>
      <c r="R153" s="242"/>
      <c r="S153" s="242"/>
    </row>
    <row r="154" spans="1:19" s="237" customFormat="1">
      <c r="A154" s="236">
        <v>41091</v>
      </c>
      <c r="C154" s="238">
        <v>146</v>
      </c>
      <c r="D154" s="239">
        <f t="shared" si="42"/>
        <v>3000</v>
      </c>
      <c r="E154" s="239">
        <f t="shared" si="47"/>
        <v>411320</v>
      </c>
      <c r="F154" s="239">
        <f t="shared" si="43"/>
        <v>-86982</v>
      </c>
      <c r="G154" s="240">
        <f>+Inputs!$D$3</f>
        <v>0.37951000000000001</v>
      </c>
      <c r="I154" s="241">
        <f t="shared" si="48"/>
        <v>498302</v>
      </c>
      <c r="K154" s="241">
        <f t="shared" si="44"/>
        <v>3000</v>
      </c>
      <c r="L154" s="241">
        <f t="shared" si="49"/>
        <v>411320</v>
      </c>
      <c r="M154" s="241">
        <f t="shared" si="45"/>
        <v>1138.53</v>
      </c>
      <c r="N154" s="241">
        <f t="shared" si="46"/>
        <v>1138.53</v>
      </c>
      <c r="O154" s="241">
        <f t="shared" si="50"/>
        <v>-33006.524599999451</v>
      </c>
      <c r="P154" s="241">
        <f t="shared" si="51"/>
        <v>33006.524599999451</v>
      </c>
      <c r="Q154" s="242"/>
      <c r="R154" s="242"/>
      <c r="S154" s="242"/>
    </row>
    <row r="155" spans="1:19" s="237" customFormat="1">
      <c r="A155" s="243">
        <v>41122</v>
      </c>
      <c r="C155" s="238">
        <v>147</v>
      </c>
      <c r="D155" s="239">
        <f t="shared" si="42"/>
        <v>3000</v>
      </c>
      <c r="E155" s="239">
        <f t="shared" si="47"/>
        <v>414320</v>
      </c>
      <c r="F155" s="239">
        <f t="shared" si="43"/>
        <v>-83982</v>
      </c>
      <c r="G155" s="240">
        <f>+Inputs!$D$3</f>
        <v>0.37951000000000001</v>
      </c>
      <c r="I155" s="241">
        <f t="shared" si="48"/>
        <v>498302</v>
      </c>
      <c r="K155" s="241">
        <f t="shared" si="44"/>
        <v>3000</v>
      </c>
      <c r="L155" s="241">
        <f t="shared" si="49"/>
        <v>414320</v>
      </c>
      <c r="M155" s="241">
        <f t="shared" si="45"/>
        <v>1138.53</v>
      </c>
      <c r="N155" s="241">
        <f t="shared" si="46"/>
        <v>1138.53</v>
      </c>
      <c r="O155" s="241">
        <f t="shared" si="50"/>
        <v>-31867.994599999452</v>
      </c>
      <c r="P155" s="241">
        <f t="shared" si="51"/>
        <v>31867.994599999452</v>
      </c>
      <c r="Q155" s="242"/>
      <c r="R155" s="242"/>
      <c r="S155" s="242"/>
    </row>
    <row r="156" spans="1:19" s="237" customFormat="1">
      <c r="A156" s="236">
        <v>41153</v>
      </c>
      <c r="C156" s="238">
        <v>148</v>
      </c>
      <c r="D156" s="239">
        <f t="shared" si="42"/>
        <v>3000</v>
      </c>
      <c r="E156" s="239">
        <f t="shared" si="47"/>
        <v>417320</v>
      </c>
      <c r="F156" s="239">
        <f t="shared" si="43"/>
        <v>-80982</v>
      </c>
      <c r="G156" s="240">
        <f>+Inputs!$D$3</f>
        <v>0.37951000000000001</v>
      </c>
      <c r="I156" s="241">
        <f t="shared" si="48"/>
        <v>498302</v>
      </c>
      <c r="K156" s="241">
        <f t="shared" si="44"/>
        <v>3000</v>
      </c>
      <c r="L156" s="241">
        <f t="shared" si="49"/>
        <v>417320</v>
      </c>
      <c r="M156" s="241">
        <f t="shared" si="45"/>
        <v>1138.53</v>
      </c>
      <c r="N156" s="241">
        <f t="shared" si="46"/>
        <v>1138.53</v>
      </c>
      <c r="O156" s="241">
        <f t="shared" si="50"/>
        <v>-30729.464599999454</v>
      </c>
      <c r="P156" s="241">
        <f t="shared" si="51"/>
        <v>30729.464599999454</v>
      </c>
      <c r="Q156" s="242"/>
      <c r="R156" s="242"/>
      <c r="S156" s="242"/>
    </row>
    <row r="157" spans="1:19" s="237" customFormat="1">
      <c r="A157" s="243">
        <v>41183</v>
      </c>
      <c r="C157" s="238">
        <v>149</v>
      </c>
      <c r="D157" s="239">
        <f t="shared" si="42"/>
        <v>3000</v>
      </c>
      <c r="E157" s="239">
        <f t="shared" si="47"/>
        <v>420320</v>
      </c>
      <c r="F157" s="239">
        <f t="shared" si="43"/>
        <v>-77982</v>
      </c>
      <c r="G157" s="240">
        <f>+Inputs!$D$3</f>
        <v>0.37951000000000001</v>
      </c>
      <c r="I157" s="241">
        <f t="shared" si="48"/>
        <v>498302</v>
      </c>
      <c r="K157" s="241">
        <f t="shared" si="44"/>
        <v>3000</v>
      </c>
      <c r="L157" s="241">
        <f t="shared" si="49"/>
        <v>420320</v>
      </c>
      <c r="M157" s="241">
        <f t="shared" si="45"/>
        <v>1138.53</v>
      </c>
      <c r="N157" s="241">
        <f t="shared" si="46"/>
        <v>1138.53</v>
      </c>
      <c r="O157" s="241">
        <f t="shared" si="50"/>
        <v>-29590.934599999455</v>
      </c>
      <c r="P157" s="241">
        <f t="shared" si="51"/>
        <v>29590.934599999455</v>
      </c>
      <c r="Q157" s="242"/>
      <c r="R157" s="242"/>
      <c r="S157" s="242"/>
    </row>
    <row r="158" spans="1:19" s="237" customFormat="1">
      <c r="A158" s="236">
        <v>41214</v>
      </c>
      <c r="C158" s="238">
        <v>150</v>
      </c>
      <c r="D158" s="239">
        <f t="shared" si="42"/>
        <v>3000</v>
      </c>
      <c r="E158" s="239">
        <f t="shared" si="47"/>
        <v>423320</v>
      </c>
      <c r="F158" s="239">
        <f t="shared" si="43"/>
        <v>-74982</v>
      </c>
      <c r="G158" s="240">
        <f>+Inputs!$D$3</f>
        <v>0.37951000000000001</v>
      </c>
      <c r="I158" s="241">
        <f t="shared" si="48"/>
        <v>498302</v>
      </c>
      <c r="K158" s="241">
        <f t="shared" si="44"/>
        <v>3000</v>
      </c>
      <c r="L158" s="241">
        <f t="shared" si="49"/>
        <v>423320</v>
      </c>
      <c r="M158" s="241">
        <f t="shared" si="45"/>
        <v>1138.53</v>
      </c>
      <c r="N158" s="241">
        <f t="shared" si="46"/>
        <v>1138.53</v>
      </c>
      <c r="O158" s="241">
        <f t="shared" si="50"/>
        <v>-28452.404599999456</v>
      </c>
      <c r="P158" s="241">
        <f t="shared" si="51"/>
        <v>28452.404599999456</v>
      </c>
      <c r="Q158" s="242"/>
      <c r="R158" s="242"/>
      <c r="S158" s="242"/>
    </row>
    <row r="159" spans="1:19" s="237" customFormat="1">
      <c r="A159" s="243">
        <v>41244</v>
      </c>
      <c r="C159" s="238">
        <v>151</v>
      </c>
      <c r="D159" s="239">
        <f t="shared" si="42"/>
        <v>3000</v>
      </c>
      <c r="E159" s="239">
        <f t="shared" si="47"/>
        <v>426320</v>
      </c>
      <c r="F159" s="239">
        <f t="shared" si="43"/>
        <v>-71982</v>
      </c>
      <c r="G159" s="240">
        <f>+Inputs!$D$3</f>
        <v>0.37951000000000001</v>
      </c>
      <c r="I159" s="241">
        <f t="shared" si="48"/>
        <v>498302</v>
      </c>
      <c r="K159" s="241">
        <f t="shared" si="44"/>
        <v>3000</v>
      </c>
      <c r="L159" s="241">
        <f t="shared" si="49"/>
        <v>426320</v>
      </c>
      <c r="M159" s="241">
        <f t="shared" si="45"/>
        <v>1138.53</v>
      </c>
      <c r="N159" s="241">
        <f t="shared" si="46"/>
        <v>1138.53</v>
      </c>
      <c r="O159" s="241">
        <f t="shared" si="50"/>
        <v>-27313.874599999457</v>
      </c>
      <c r="P159" s="241">
        <f t="shared" si="51"/>
        <v>27313.874599999457</v>
      </c>
      <c r="Q159" s="242"/>
      <c r="R159" s="242"/>
      <c r="S159" s="242"/>
    </row>
    <row r="160" spans="1:19" s="237" customFormat="1">
      <c r="A160" s="236">
        <v>41275</v>
      </c>
      <c r="C160" s="238">
        <v>152</v>
      </c>
      <c r="D160" s="239">
        <f t="shared" si="42"/>
        <v>3000</v>
      </c>
      <c r="E160" s="239">
        <f t="shared" si="47"/>
        <v>429320</v>
      </c>
      <c r="F160" s="239">
        <f t="shared" si="43"/>
        <v>-68982</v>
      </c>
      <c r="G160" s="240">
        <f>+Inputs!$D$3</f>
        <v>0.37951000000000001</v>
      </c>
      <c r="I160" s="241">
        <f t="shared" si="48"/>
        <v>498302</v>
      </c>
      <c r="K160" s="241">
        <f t="shared" si="44"/>
        <v>3000</v>
      </c>
      <c r="L160" s="241">
        <f t="shared" si="49"/>
        <v>429320</v>
      </c>
      <c r="M160" s="241">
        <f t="shared" si="45"/>
        <v>1138.53</v>
      </c>
      <c r="N160" s="241">
        <f t="shared" si="46"/>
        <v>1138.53</v>
      </c>
      <c r="O160" s="241">
        <f t="shared" si="50"/>
        <v>-26175.344599999458</v>
      </c>
      <c r="P160" s="241">
        <f t="shared" si="51"/>
        <v>26175.344599999458</v>
      </c>
      <c r="Q160" s="242"/>
      <c r="R160" s="242"/>
      <c r="S160" s="242"/>
    </row>
    <row r="161" spans="1:19" s="237" customFormat="1">
      <c r="A161" s="243">
        <v>41306</v>
      </c>
      <c r="C161" s="238">
        <v>153</v>
      </c>
      <c r="D161" s="239">
        <f t="shared" si="42"/>
        <v>3000</v>
      </c>
      <c r="E161" s="239">
        <f t="shared" si="47"/>
        <v>432320</v>
      </c>
      <c r="F161" s="239">
        <f t="shared" si="43"/>
        <v>-65982</v>
      </c>
      <c r="G161" s="240">
        <f>+Inputs!$D$3</f>
        <v>0.37951000000000001</v>
      </c>
      <c r="I161" s="241">
        <f t="shared" si="48"/>
        <v>498302</v>
      </c>
      <c r="K161" s="241">
        <f t="shared" si="44"/>
        <v>3000</v>
      </c>
      <c r="L161" s="241">
        <f t="shared" si="49"/>
        <v>432320</v>
      </c>
      <c r="M161" s="241">
        <f t="shared" si="45"/>
        <v>1138.53</v>
      </c>
      <c r="N161" s="241">
        <f t="shared" si="46"/>
        <v>1138.53</v>
      </c>
      <c r="O161" s="241">
        <f t="shared" si="50"/>
        <v>-25036.814599999459</v>
      </c>
      <c r="P161" s="241">
        <f t="shared" si="51"/>
        <v>25036.814599999459</v>
      </c>
      <c r="Q161" s="242"/>
      <c r="R161" s="242"/>
      <c r="S161" s="242"/>
    </row>
    <row r="162" spans="1:19" s="237" customFormat="1">
      <c r="A162" s="236">
        <v>41334</v>
      </c>
      <c r="C162" s="238">
        <v>154</v>
      </c>
      <c r="D162" s="239">
        <f t="shared" si="42"/>
        <v>3000</v>
      </c>
      <c r="E162" s="239">
        <f t="shared" si="47"/>
        <v>435320</v>
      </c>
      <c r="F162" s="239">
        <f t="shared" si="43"/>
        <v>-62982</v>
      </c>
      <c r="G162" s="240">
        <f>+Inputs!$D$3</f>
        <v>0.37951000000000001</v>
      </c>
      <c r="I162" s="241">
        <f t="shared" si="48"/>
        <v>498302</v>
      </c>
      <c r="K162" s="241">
        <f t="shared" si="44"/>
        <v>3000</v>
      </c>
      <c r="L162" s="241">
        <f t="shared" si="49"/>
        <v>435320</v>
      </c>
      <c r="M162" s="241">
        <f t="shared" si="45"/>
        <v>1138.53</v>
      </c>
      <c r="N162" s="241">
        <f t="shared" si="46"/>
        <v>1138.53</v>
      </c>
      <c r="O162" s="241">
        <f t="shared" si="50"/>
        <v>-23898.284599999461</v>
      </c>
      <c r="P162" s="241">
        <f t="shared" si="51"/>
        <v>23898.284599999461</v>
      </c>
      <c r="Q162" s="242"/>
      <c r="R162" s="242"/>
      <c r="S162" s="242"/>
    </row>
    <row r="163" spans="1:19" s="237" customFormat="1">
      <c r="A163" s="243">
        <v>41365</v>
      </c>
      <c r="C163" s="238">
        <v>155</v>
      </c>
      <c r="D163" s="239">
        <f t="shared" si="42"/>
        <v>3000</v>
      </c>
      <c r="E163" s="239">
        <f t="shared" si="47"/>
        <v>438320</v>
      </c>
      <c r="F163" s="239">
        <f t="shared" si="43"/>
        <v>-59982</v>
      </c>
      <c r="G163" s="240">
        <f>+Inputs!$D$3</f>
        <v>0.37951000000000001</v>
      </c>
      <c r="I163" s="241">
        <f t="shared" si="48"/>
        <v>498302</v>
      </c>
      <c r="K163" s="241">
        <f t="shared" si="44"/>
        <v>3000</v>
      </c>
      <c r="L163" s="241">
        <f t="shared" si="49"/>
        <v>438320</v>
      </c>
      <c r="M163" s="241">
        <f t="shared" si="45"/>
        <v>1138.53</v>
      </c>
      <c r="N163" s="241">
        <f t="shared" si="46"/>
        <v>1138.53</v>
      </c>
      <c r="O163" s="241">
        <f t="shared" si="50"/>
        <v>-22759.754599999462</v>
      </c>
      <c r="P163" s="241">
        <f t="shared" si="51"/>
        <v>22759.754599999462</v>
      </c>
      <c r="Q163" s="242"/>
      <c r="R163" s="242"/>
      <c r="S163" s="242"/>
    </row>
    <row r="164" spans="1:19" s="237" customFormat="1">
      <c r="A164" s="236">
        <v>41395</v>
      </c>
      <c r="C164" s="238">
        <v>156</v>
      </c>
      <c r="D164" s="239">
        <f t="shared" si="42"/>
        <v>3000</v>
      </c>
      <c r="E164" s="239">
        <f t="shared" si="47"/>
        <v>441320</v>
      </c>
      <c r="F164" s="239">
        <f t="shared" si="43"/>
        <v>-56982</v>
      </c>
      <c r="G164" s="240">
        <f>+Inputs!$D$3</f>
        <v>0.37951000000000001</v>
      </c>
      <c r="I164" s="241">
        <f t="shared" si="48"/>
        <v>498302</v>
      </c>
      <c r="K164" s="241">
        <f t="shared" si="44"/>
        <v>3000</v>
      </c>
      <c r="L164" s="241">
        <f t="shared" si="49"/>
        <v>441320</v>
      </c>
      <c r="M164" s="241">
        <f t="shared" si="45"/>
        <v>1138.53</v>
      </c>
      <c r="N164" s="241">
        <f t="shared" si="46"/>
        <v>1138.53</v>
      </c>
      <c r="O164" s="241">
        <f t="shared" si="50"/>
        <v>-21621.224599999463</v>
      </c>
      <c r="P164" s="241">
        <f t="shared" si="51"/>
        <v>21621.224599999463</v>
      </c>
      <c r="Q164" s="242"/>
      <c r="R164" s="242"/>
      <c r="S164" s="242"/>
    </row>
    <row r="165" spans="1:19" s="237" customFormat="1">
      <c r="A165" s="243">
        <v>41426</v>
      </c>
      <c r="C165" s="238">
        <v>157</v>
      </c>
      <c r="D165" s="239">
        <f t="shared" si="42"/>
        <v>3000</v>
      </c>
      <c r="E165" s="239">
        <f t="shared" si="47"/>
        <v>444320</v>
      </c>
      <c r="F165" s="239">
        <f t="shared" si="43"/>
        <v>-53982</v>
      </c>
      <c r="G165" s="240">
        <f>+Inputs!$D$3</f>
        <v>0.37951000000000001</v>
      </c>
      <c r="I165" s="241">
        <f t="shared" si="48"/>
        <v>498302</v>
      </c>
      <c r="K165" s="241">
        <f t="shared" si="44"/>
        <v>3000</v>
      </c>
      <c r="L165" s="241">
        <f t="shared" si="49"/>
        <v>444320</v>
      </c>
      <c r="M165" s="241">
        <f t="shared" si="45"/>
        <v>1138.53</v>
      </c>
      <c r="N165" s="241">
        <f t="shared" si="46"/>
        <v>1138.53</v>
      </c>
      <c r="O165" s="241">
        <f t="shared" si="50"/>
        <v>-20482.694599999464</v>
      </c>
      <c r="P165" s="241">
        <f t="shared" si="51"/>
        <v>20482.694599999464</v>
      </c>
      <c r="Q165" s="242"/>
      <c r="R165" s="242"/>
      <c r="S165" s="242"/>
    </row>
    <row r="166" spans="1:19" s="237" customFormat="1">
      <c r="A166" s="236">
        <v>41456</v>
      </c>
      <c r="C166" s="238">
        <v>158</v>
      </c>
      <c r="D166" s="239">
        <f t="shared" si="42"/>
        <v>3000</v>
      </c>
      <c r="E166" s="239">
        <f t="shared" si="47"/>
        <v>447320</v>
      </c>
      <c r="F166" s="239">
        <f t="shared" si="43"/>
        <v>-50982</v>
      </c>
      <c r="G166" s="240">
        <f>+Inputs!$D$3</f>
        <v>0.37951000000000001</v>
      </c>
      <c r="I166" s="241">
        <f t="shared" si="48"/>
        <v>498302</v>
      </c>
      <c r="K166" s="241">
        <f t="shared" si="44"/>
        <v>3000</v>
      </c>
      <c r="L166" s="241">
        <f t="shared" si="49"/>
        <v>447320</v>
      </c>
      <c r="M166" s="241">
        <f t="shared" si="45"/>
        <v>1138.53</v>
      </c>
      <c r="N166" s="241">
        <f t="shared" si="46"/>
        <v>1138.53</v>
      </c>
      <c r="O166" s="241">
        <f t="shared" si="50"/>
        <v>-19344.164599999465</v>
      </c>
      <c r="P166" s="241">
        <f t="shared" si="51"/>
        <v>19344.164599999465</v>
      </c>
      <c r="Q166" s="242"/>
      <c r="R166" s="242"/>
      <c r="S166" s="242"/>
    </row>
    <row r="167" spans="1:19" s="237" customFormat="1">
      <c r="A167" s="243">
        <v>41487</v>
      </c>
      <c r="C167" s="238">
        <v>159</v>
      </c>
      <c r="D167" s="239">
        <f t="shared" si="42"/>
        <v>3000</v>
      </c>
      <c r="E167" s="239">
        <f t="shared" si="47"/>
        <v>450320</v>
      </c>
      <c r="F167" s="239">
        <f t="shared" si="43"/>
        <v>-47982</v>
      </c>
      <c r="G167" s="240">
        <f>+Inputs!$D$3</f>
        <v>0.37951000000000001</v>
      </c>
      <c r="I167" s="241">
        <f t="shared" si="48"/>
        <v>498302</v>
      </c>
      <c r="K167" s="241">
        <f t="shared" si="44"/>
        <v>3000</v>
      </c>
      <c r="L167" s="241">
        <f t="shared" si="49"/>
        <v>450320</v>
      </c>
      <c r="M167" s="241">
        <f t="shared" si="45"/>
        <v>1138.53</v>
      </c>
      <c r="N167" s="241">
        <f t="shared" si="46"/>
        <v>1138.53</v>
      </c>
      <c r="O167" s="241">
        <f t="shared" si="50"/>
        <v>-18205.634599999466</v>
      </c>
      <c r="P167" s="241">
        <f t="shared" si="51"/>
        <v>18205.634599999466</v>
      </c>
      <c r="Q167" s="242"/>
      <c r="R167" s="242"/>
      <c r="S167" s="242"/>
    </row>
    <row r="168" spans="1:19" s="237" customFormat="1">
      <c r="A168" s="236">
        <v>41518</v>
      </c>
      <c r="C168" s="238">
        <v>160</v>
      </c>
      <c r="D168" s="239">
        <f t="shared" si="42"/>
        <v>3000</v>
      </c>
      <c r="E168" s="239">
        <f t="shared" si="47"/>
        <v>453320</v>
      </c>
      <c r="F168" s="239">
        <f t="shared" si="43"/>
        <v>-44982</v>
      </c>
      <c r="G168" s="240">
        <f>+Inputs!$D$3</f>
        <v>0.37951000000000001</v>
      </c>
      <c r="I168" s="241">
        <f t="shared" si="48"/>
        <v>498302</v>
      </c>
      <c r="K168" s="241">
        <f t="shared" si="44"/>
        <v>3000</v>
      </c>
      <c r="L168" s="241">
        <f t="shared" si="49"/>
        <v>453320</v>
      </c>
      <c r="M168" s="241">
        <f t="shared" si="45"/>
        <v>1138.53</v>
      </c>
      <c r="N168" s="241">
        <f t="shared" si="46"/>
        <v>1138.53</v>
      </c>
      <c r="O168" s="241">
        <f t="shared" si="50"/>
        <v>-17067.104599999468</v>
      </c>
      <c r="P168" s="241">
        <f t="shared" si="51"/>
        <v>17067.104599999468</v>
      </c>
      <c r="Q168" s="242"/>
      <c r="R168" s="242"/>
      <c r="S168" s="242"/>
    </row>
    <row r="169" spans="1:19" s="237" customFormat="1">
      <c r="A169" s="243">
        <v>41548</v>
      </c>
      <c r="C169" s="238">
        <v>161</v>
      </c>
      <c r="D169" s="239">
        <f t="shared" si="42"/>
        <v>3000</v>
      </c>
      <c r="E169" s="239">
        <f t="shared" si="47"/>
        <v>456320</v>
      </c>
      <c r="F169" s="239">
        <f t="shared" ref="F169:F183" si="52">$B$9+E169</f>
        <v>-41982</v>
      </c>
      <c r="G169" s="240">
        <f>+Inputs!$D$3</f>
        <v>0.37951000000000001</v>
      </c>
      <c r="I169" s="241">
        <f t="shared" si="48"/>
        <v>498302</v>
      </c>
      <c r="K169" s="241">
        <f t="shared" ref="K169:K183" si="53">D169</f>
        <v>3000</v>
      </c>
      <c r="L169" s="241">
        <f t="shared" si="49"/>
        <v>456320</v>
      </c>
      <c r="M169" s="241">
        <f t="shared" ref="M169:M183" si="54">K169*G169</f>
        <v>1138.53</v>
      </c>
      <c r="N169" s="241">
        <f t="shared" ref="N169:N183" si="55">M169-J169</f>
        <v>1138.53</v>
      </c>
      <c r="O169" s="241">
        <f t="shared" si="50"/>
        <v>-15928.574599999467</v>
      </c>
      <c r="P169" s="241">
        <f t="shared" si="51"/>
        <v>15928.574599999467</v>
      </c>
      <c r="Q169" s="242"/>
      <c r="R169" s="242"/>
      <c r="S169" s="242"/>
    </row>
    <row r="170" spans="1:19" s="237" customFormat="1">
      <c r="A170" s="236">
        <v>41579</v>
      </c>
      <c r="C170" s="238">
        <v>162</v>
      </c>
      <c r="D170" s="239">
        <f t="shared" si="42"/>
        <v>3000</v>
      </c>
      <c r="E170" s="239">
        <f t="shared" ref="E170:E183" si="56">+E169+D170</f>
        <v>459320</v>
      </c>
      <c r="F170" s="239">
        <f t="shared" si="52"/>
        <v>-38982</v>
      </c>
      <c r="G170" s="240">
        <f>+Inputs!$D$3</f>
        <v>0.37951000000000001</v>
      </c>
      <c r="I170" s="241">
        <f t="shared" ref="I170:I183" si="57">+I169+H170</f>
        <v>498302</v>
      </c>
      <c r="K170" s="241">
        <f t="shared" si="53"/>
        <v>3000</v>
      </c>
      <c r="L170" s="241">
        <f t="shared" ref="L170:L183" si="58">+L169+K170</f>
        <v>459320</v>
      </c>
      <c r="M170" s="241">
        <f t="shared" si="54"/>
        <v>1138.53</v>
      </c>
      <c r="N170" s="241">
        <f t="shared" si="55"/>
        <v>1138.53</v>
      </c>
      <c r="O170" s="241">
        <f t="shared" ref="O170:O183" si="59">+O169+N170</f>
        <v>-14790.044599999466</v>
      </c>
      <c r="P170" s="241">
        <f t="shared" ref="P170:P183" si="60">P169-N170</f>
        <v>14790.044599999466</v>
      </c>
      <c r="Q170" s="242"/>
      <c r="R170" s="242"/>
      <c r="S170" s="242"/>
    </row>
    <row r="171" spans="1:19" s="237" customFormat="1">
      <c r="A171" s="243">
        <v>41609</v>
      </c>
      <c r="C171" s="238">
        <v>163</v>
      </c>
      <c r="D171" s="239">
        <f t="shared" si="42"/>
        <v>3000</v>
      </c>
      <c r="E171" s="239">
        <f t="shared" si="56"/>
        <v>462320</v>
      </c>
      <c r="F171" s="239">
        <f t="shared" si="52"/>
        <v>-35982</v>
      </c>
      <c r="G171" s="240">
        <f>+Inputs!$D$3</f>
        <v>0.37951000000000001</v>
      </c>
      <c r="I171" s="241">
        <f t="shared" si="57"/>
        <v>498302</v>
      </c>
      <c r="K171" s="241">
        <f t="shared" si="53"/>
        <v>3000</v>
      </c>
      <c r="L171" s="241">
        <f t="shared" si="58"/>
        <v>462320</v>
      </c>
      <c r="M171" s="241">
        <f t="shared" si="54"/>
        <v>1138.53</v>
      </c>
      <c r="N171" s="241">
        <f t="shared" si="55"/>
        <v>1138.53</v>
      </c>
      <c r="O171" s="241">
        <f t="shared" si="59"/>
        <v>-13651.514599999466</v>
      </c>
      <c r="P171" s="241">
        <f t="shared" si="60"/>
        <v>13651.514599999466</v>
      </c>
      <c r="Q171" s="242"/>
      <c r="R171" s="242"/>
      <c r="S171" s="242"/>
    </row>
    <row r="172" spans="1:19" s="237" customFormat="1">
      <c r="A172" s="236">
        <v>41640</v>
      </c>
      <c r="C172" s="238">
        <v>164</v>
      </c>
      <c r="D172" s="239">
        <f t="shared" si="42"/>
        <v>3000</v>
      </c>
      <c r="E172" s="239">
        <f t="shared" si="56"/>
        <v>465320</v>
      </c>
      <c r="F172" s="239">
        <f t="shared" si="52"/>
        <v>-32982</v>
      </c>
      <c r="G172" s="240">
        <f>+Inputs!$D$3</f>
        <v>0.37951000000000001</v>
      </c>
      <c r="I172" s="241">
        <f t="shared" si="57"/>
        <v>498302</v>
      </c>
      <c r="K172" s="241">
        <f t="shared" si="53"/>
        <v>3000</v>
      </c>
      <c r="L172" s="241">
        <f t="shared" si="58"/>
        <v>465320</v>
      </c>
      <c r="M172" s="241">
        <f t="shared" si="54"/>
        <v>1138.53</v>
      </c>
      <c r="N172" s="241">
        <f t="shared" si="55"/>
        <v>1138.53</v>
      </c>
      <c r="O172" s="241">
        <f t="shared" si="59"/>
        <v>-12512.984599999465</v>
      </c>
      <c r="P172" s="241">
        <f t="shared" si="60"/>
        <v>12512.984599999465</v>
      </c>
      <c r="Q172" s="242"/>
      <c r="R172" s="242"/>
      <c r="S172" s="242"/>
    </row>
    <row r="173" spans="1:19" s="237" customFormat="1">
      <c r="A173" s="243">
        <v>41671</v>
      </c>
      <c r="C173" s="238">
        <v>165</v>
      </c>
      <c r="D173" s="239">
        <f t="shared" si="42"/>
        <v>3000</v>
      </c>
      <c r="E173" s="239">
        <f t="shared" si="56"/>
        <v>468320</v>
      </c>
      <c r="F173" s="239">
        <f t="shared" si="52"/>
        <v>-29982</v>
      </c>
      <c r="G173" s="240">
        <f>+Inputs!$D$3</f>
        <v>0.37951000000000001</v>
      </c>
      <c r="I173" s="241">
        <f t="shared" si="57"/>
        <v>498302</v>
      </c>
      <c r="K173" s="241">
        <f t="shared" si="53"/>
        <v>3000</v>
      </c>
      <c r="L173" s="241">
        <f t="shared" si="58"/>
        <v>468320</v>
      </c>
      <c r="M173" s="241">
        <f t="shared" si="54"/>
        <v>1138.53</v>
      </c>
      <c r="N173" s="241">
        <f t="shared" si="55"/>
        <v>1138.53</v>
      </c>
      <c r="O173" s="241">
        <f t="shared" si="59"/>
        <v>-11374.454599999464</v>
      </c>
      <c r="P173" s="241">
        <f t="shared" si="60"/>
        <v>11374.454599999464</v>
      </c>
      <c r="Q173" s="242"/>
      <c r="R173" s="242"/>
      <c r="S173" s="242"/>
    </row>
    <row r="174" spans="1:19" s="237" customFormat="1">
      <c r="A174" s="236">
        <v>41699</v>
      </c>
      <c r="C174" s="238">
        <v>166</v>
      </c>
      <c r="D174" s="239">
        <f t="shared" si="42"/>
        <v>3000</v>
      </c>
      <c r="E174" s="239">
        <f t="shared" si="56"/>
        <v>471320</v>
      </c>
      <c r="F174" s="239">
        <f t="shared" si="52"/>
        <v>-26982</v>
      </c>
      <c r="G174" s="240">
        <f>+Inputs!$D$3</f>
        <v>0.37951000000000001</v>
      </c>
      <c r="I174" s="241">
        <f t="shared" si="57"/>
        <v>498302</v>
      </c>
      <c r="K174" s="241">
        <f t="shared" si="53"/>
        <v>3000</v>
      </c>
      <c r="L174" s="241">
        <f t="shared" si="58"/>
        <v>471320</v>
      </c>
      <c r="M174" s="241">
        <f t="shared" si="54"/>
        <v>1138.53</v>
      </c>
      <c r="N174" s="241">
        <f t="shared" si="55"/>
        <v>1138.53</v>
      </c>
      <c r="O174" s="241">
        <f t="shared" si="59"/>
        <v>-10235.924599999464</v>
      </c>
      <c r="P174" s="241">
        <f t="shared" si="60"/>
        <v>10235.924599999464</v>
      </c>
      <c r="Q174" s="242"/>
      <c r="R174" s="242"/>
      <c r="S174" s="242"/>
    </row>
    <row r="175" spans="1:19" s="237" customFormat="1">
      <c r="A175" s="243">
        <v>41730</v>
      </c>
      <c r="C175" s="238">
        <v>167</v>
      </c>
      <c r="D175" s="239">
        <f t="shared" si="42"/>
        <v>3000</v>
      </c>
      <c r="E175" s="239">
        <f t="shared" si="56"/>
        <v>474320</v>
      </c>
      <c r="F175" s="239">
        <f t="shared" si="52"/>
        <v>-23982</v>
      </c>
      <c r="G175" s="240">
        <f>+Inputs!$D$3</f>
        <v>0.37951000000000001</v>
      </c>
      <c r="I175" s="241">
        <f t="shared" si="57"/>
        <v>498302</v>
      </c>
      <c r="K175" s="241">
        <f t="shared" si="53"/>
        <v>3000</v>
      </c>
      <c r="L175" s="241">
        <f t="shared" si="58"/>
        <v>474320</v>
      </c>
      <c r="M175" s="241">
        <f t="shared" si="54"/>
        <v>1138.53</v>
      </c>
      <c r="N175" s="241">
        <f t="shared" si="55"/>
        <v>1138.53</v>
      </c>
      <c r="O175" s="241">
        <f t="shared" si="59"/>
        <v>-9097.394599999463</v>
      </c>
      <c r="P175" s="241">
        <f t="shared" si="60"/>
        <v>9097.394599999463</v>
      </c>
      <c r="Q175" s="242"/>
      <c r="R175" s="242"/>
      <c r="S175" s="242"/>
    </row>
    <row r="176" spans="1:19" s="237" customFormat="1">
      <c r="A176" s="236">
        <v>41760</v>
      </c>
      <c r="C176" s="238">
        <v>168</v>
      </c>
      <c r="D176" s="239">
        <f t="shared" si="42"/>
        <v>3000</v>
      </c>
      <c r="E176" s="239">
        <f t="shared" si="56"/>
        <v>477320</v>
      </c>
      <c r="F176" s="239">
        <f t="shared" si="52"/>
        <v>-20982</v>
      </c>
      <c r="G176" s="240">
        <f>+Inputs!$D$3</f>
        <v>0.37951000000000001</v>
      </c>
      <c r="I176" s="241">
        <f t="shared" si="57"/>
        <v>498302</v>
      </c>
      <c r="K176" s="241">
        <f t="shared" si="53"/>
        <v>3000</v>
      </c>
      <c r="L176" s="241">
        <f t="shared" si="58"/>
        <v>477320</v>
      </c>
      <c r="M176" s="241">
        <f t="shared" si="54"/>
        <v>1138.53</v>
      </c>
      <c r="N176" s="241">
        <f t="shared" si="55"/>
        <v>1138.53</v>
      </c>
      <c r="O176" s="241">
        <f t="shared" si="59"/>
        <v>-7958.8645999994633</v>
      </c>
      <c r="P176" s="241">
        <f t="shared" si="60"/>
        <v>7958.8645999994633</v>
      </c>
      <c r="Q176" s="242"/>
      <c r="R176" s="242"/>
      <c r="S176" s="242"/>
    </row>
    <row r="177" spans="1:20" s="237" customFormat="1">
      <c r="A177" s="243">
        <v>41791</v>
      </c>
      <c r="C177" s="238">
        <v>169</v>
      </c>
      <c r="D177" s="239">
        <f t="shared" si="42"/>
        <v>3000</v>
      </c>
      <c r="E177" s="239">
        <f t="shared" si="56"/>
        <v>480320</v>
      </c>
      <c r="F177" s="239">
        <f t="shared" si="52"/>
        <v>-17982</v>
      </c>
      <c r="G177" s="240">
        <f>+Inputs!$D$3</f>
        <v>0.37951000000000001</v>
      </c>
      <c r="I177" s="241">
        <f t="shared" si="57"/>
        <v>498302</v>
      </c>
      <c r="K177" s="241">
        <f t="shared" si="53"/>
        <v>3000</v>
      </c>
      <c r="L177" s="241">
        <f t="shared" si="58"/>
        <v>480320</v>
      </c>
      <c r="M177" s="241">
        <f t="shared" si="54"/>
        <v>1138.53</v>
      </c>
      <c r="N177" s="241">
        <f t="shared" si="55"/>
        <v>1138.53</v>
      </c>
      <c r="O177" s="241">
        <f t="shared" si="59"/>
        <v>-6820.3345999994635</v>
      </c>
      <c r="P177" s="241">
        <f t="shared" si="60"/>
        <v>6820.3345999994635</v>
      </c>
      <c r="Q177" s="242"/>
      <c r="R177" s="242"/>
      <c r="S177" s="242"/>
    </row>
    <row r="178" spans="1:20" s="237" customFormat="1">
      <c r="A178" s="236">
        <v>41821</v>
      </c>
      <c r="C178" s="238">
        <v>170</v>
      </c>
      <c r="D178" s="239">
        <f t="shared" si="42"/>
        <v>3000</v>
      </c>
      <c r="E178" s="239">
        <f t="shared" si="56"/>
        <v>483320</v>
      </c>
      <c r="F178" s="239">
        <f t="shared" si="52"/>
        <v>-14982</v>
      </c>
      <c r="G178" s="240">
        <f>+Inputs!$D$3</f>
        <v>0.37951000000000001</v>
      </c>
      <c r="I178" s="241">
        <f t="shared" si="57"/>
        <v>498302</v>
      </c>
      <c r="K178" s="241">
        <f t="shared" si="53"/>
        <v>3000</v>
      </c>
      <c r="L178" s="241">
        <f t="shared" si="58"/>
        <v>483320</v>
      </c>
      <c r="M178" s="241">
        <f t="shared" si="54"/>
        <v>1138.53</v>
      </c>
      <c r="N178" s="241">
        <f t="shared" si="55"/>
        <v>1138.53</v>
      </c>
      <c r="O178" s="241">
        <f t="shared" si="59"/>
        <v>-5681.8045999994638</v>
      </c>
      <c r="P178" s="241">
        <f t="shared" si="60"/>
        <v>5681.8045999994638</v>
      </c>
      <c r="Q178" s="242"/>
      <c r="R178" s="242"/>
      <c r="S178" s="242"/>
    </row>
    <row r="179" spans="1:20" s="237" customFormat="1">
      <c r="A179" s="243">
        <v>41852</v>
      </c>
      <c r="C179" s="238">
        <v>171</v>
      </c>
      <c r="D179" s="239">
        <f t="shared" si="42"/>
        <v>3000</v>
      </c>
      <c r="E179" s="239">
        <f t="shared" si="56"/>
        <v>486320</v>
      </c>
      <c r="F179" s="239">
        <f t="shared" si="52"/>
        <v>-11982</v>
      </c>
      <c r="G179" s="240">
        <f>+Inputs!$D$3</f>
        <v>0.37951000000000001</v>
      </c>
      <c r="I179" s="241">
        <f t="shared" si="57"/>
        <v>498302</v>
      </c>
      <c r="K179" s="241">
        <f t="shared" si="53"/>
        <v>3000</v>
      </c>
      <c r="L179" s="241">
        <f t="shared" si="58"/>
        <v>486320</v>
      </c>
      <c r="M179" s="241">
        <f t="shared" si="54"/>
        <v>1138.53</v>
      </c>
      <c r="N179" s="241">
        <f t="shared" si="55"/>
        <v>1138.53</v>
      </c>
      <c r="O179" s="241">
        <f t="shared" si="59"/>
        <v>-4543.274599999464</v>
      </c>
      <c r="P179" s="241">
        <f t="shared" si="60"/>
        <v>4543.274599999464</v>
      </c>
      <c r="Q179" s="242"/>
      <c r="R179" s="242"/>
      <c r="S179" s="242"/>
    </row>
    <row r="180" spans="1:20" s="237" customFormat="1">
      <c r="A180" s="236">
        <v>41883</v>
      </c>
      <c r="C180" s="238">
        <v>172</v>
      </c>
      <c r="D180" s="239">
        <f t="shared" si="42"/>
        <v>3000</v>
      </c>
      <c r="E180" s="239">
        <f t="shared" si="56"/>
        <v>489320</v>
      </c>
      <c r="F180" s="239">
        <f t="shared" si="52"/>
        <v>-8982</v>
      </c>
      <c r="G180" s="240">
        <f>+Inputs!$D$3</f>
        <v>0.37951000000000001</v>
      </c>
      <c r="I180" s="241">
        <f t="shared" si="57"/>
        <v>498302</v>
      </c>
      <c r="K180" s="241">
        <f t="shared" si="53"/>
        <v>3000</v>
      </c>
      <c r="L180" s="241">
        <f t="shared" si="58"/>
        <v>489320</v>
      </c>
      <c r="M180" s="241">
        <f t="shared" si="54"/>
        <v>1138.53</v>
      </c>
      <c r="N180" s="241">
        <f t="shared" si="55"/>
        <v>1138.53</v>
      </c>
      <c r="O180" s="241">
        <f t="shared" si="59"/>
        <v>-3404.7445999994643</v>
      </c>
      <c r="P180" s="241">
        <f t="shared" si="60"/>
        <v>3404.7445999994643</v>
      </c>
      <c r="Q180" s="242"/>
      <c r="R180" s="242"/>
      <c r="S180" s="242"/>
    </row>
    <row r="181" spans="1:20" s="237" customFormat="1">
      <c r="A181" s="243">
        <v>41913</v>
      </c>
      <c r="C181" s="238">
        <v>173</v>
      </c>
      <c r="D181" s="239">
        <f t="shared" si="42"/>
        <v>3000</v>
      </c>
      <c r="E181" s="239">
        <f t="shared" si="56"/>
        <v>492320</v>
      </c>
      <c r="F181" s="239">
        <f t="shared" si="52"/>
        <v>-5982</v>
      </c>
      <c r="G181" s="240">
        <f>+Inputs!$D$3</f>
        <v>0.37951000000000001</v>
      </c>
      <c r="I181" s="241">
        <f t="shared" si="57"/>
        <v>498302</v>
      </c>
      <c r="K181" s="241">
        <f t="shared" si="53"/>
        <v>3000</v>
      </c>
      <c r="L181" s="241">
        <f t="shared" si="58"/>
        <v>492320</v>
      </c>
      <c r="M181" s="241">
        <f t="shared" si="54"/>
        <v>1138.53</v>
      </c>
      <c r="N181" s="241">
        <f t="shared" si="55"/>
        <v>1138.53</v>
      </c>
      <c r="O181" s="241">
        <f t="shared" si="59"/>
        <v>-2266.2145999994646</v>
      </c>
      <c r="P181" s="241">
        <f t="shared" si="60"/>
        <v>2266.2145999994646</v>
      </c>
      <c r="Q181" s="242"/>
      <c r="R181" s="242"/>
      <c r="S181" s="242"/>
    </row>
    <row r="182" spans="1:20" s="237" customFormat="1">
      <c r="A182" s="236">
        <v>41944</v>
      </c>
      <c r="C182" s="238">
        <v>174</v>
      </c>
      <c r="D182" s="239">
        <f t="shared" si="42"/>
        <v>3000</v>
      </c>
      <c r="E182" s="239">
        <f t="shared" si="56"/>
        <v>495320</v>
      </c>
      <c r="F182" s="239">
        <f t="shared" si="52"/>
        <v>-2982</v>
      </c>
      <c r="G182" s="240">
        <f>+Inputs!$D$3</f>
        <v>0.37951000000000001</v>
      </c>
      <c r="I182" s="241">
        <f t="shared" si="57"/>
        <v>498302</v>
      </c>
      <c r="K182" s="241">
        <f t="shared" si="53"/>
        <v>3000</v>
      </c>
      <c r="L182" s="241">
        <f t="shared" si="58"/>
        <v>495320</v>
      </c>
      <c r="M182" s="241">
        <f t="shared" si="54"/>
        <v>1138.53</v>
      </c>
      <c r="N182" s="241">
        <f t="shared" si="55"/>
        <v>1138.53</v>
      </c>
      <c r="O182" s="241">
        <f t="shared" si="59"/>
        <v>-1127.6845999994646</v>
      </c>
      <c r="P182" s="241">
        <f t="shared" si="60"/>
        <v>1127.6845999994646</v>
      </c>
      <c r="Q182" s="242"/>
      <c r="R182" s="242"/>
      <c r="S182" s="242"/>
    </row>
    <row r="183" spans="1:20" s="237" customFormat="1">
      <c r="A183" s="243">
        <v>41974</v>
      </c>
      <c r="C183" s="238">
        <v>175</v>
      </c>
      <c r="D183" s="239">
        <f>-F182</f>
        <v>2982</v>
      </c>
      <c r="E183" s="239">
        <f t="shared" si="56"/>
        <v>498302</v>
      </c>
      <c r="F183" s="239">
        <f t="shared" si="52"/>
        <v>0</v>
      </c>
      <c r="G183" s="240">
        <f>+Inputs!$D$3</f>
        <v>0.37951000000000001</v>
      </c>
      <c r="I183" s="241">
        <f t="shared" si="57"/>
        <v>498302</v>
      </c>
      <c r="K183" s="241">
        <f t="shared" si="53"/>
        <v>2982</v>
      </c>
      <c r="L183" s="241">
        <f t="shared" si="58"/>
        <v>498302</v>
      </c>
      <c r="M183" s="241">
        <f t="shared" si="54"/>
        <v>1131.6988200000001</v>
      </c>
      <c r="N183" s="241">
        <f t="shared" si="55"/>
        <v>1131.6988200000001</v>
      </c>
      <c r="O183" s="241">
        <f t="shared" si="59"/>
        <v>4.014220000535488</v>
      </c>
      <c r="P183" s="241">
        <f t="shared" si="60"/>
        <v>-4.014220000535488</v>
      </c>
      <c r="Q183" s="242"/>
      <c r="R183" s="242"/>
      <c r="S183" s="242"/>
    </row>
    <row r="184" spans="1:20">
      <c r="A184" s="30"/>
      <c r="G184" s="28"/>
    </row>
    <row r="185" spans="1:20">
      <c r="A185" s="8" t="s">
        <v>43</v>
      </c>
      <c r="B185" s="33">
        <f>SUM(B9:B184)</f>
        <v>-498302</v>
      </c>
      <c r="D185" s="33">
        <f>SUM(D9:D184)</f>
        <v>498302</v>
      </c>
      <c r="G185" s="28"/>
      <c r="H185" s="33">
        <f>SUM(H9:H184)</f>
        <v>498302</v>
      </c>
      <c r="I185" s="33"/>
      <c r="J185" s="33">
        <f>SUM(J9:J184)</f>
        <v>189105.609</v>
      </c>
      <c r="K185" s="33">
        <f>SUM(K9:K184)</f>
        <v>498302</v>
      </c>
      <c r="L185" s="33"/>
      <c r="M185" s="33">
        <f>SUM(M9:M184)</f>
        <v>189109.6232200001</v>
      </c>
      <c r="N185" s="33">
        <f>SUM(N9:N184)</f>
        <v>4.014220000535488</v>
      </c>
      <c r="O185" s="33">
        <f>SUM(O9:O184)</f>
        <v>-16755068.038979931</v>
      </c>
      <c r="P185" s="33">
        <f>SUM(P9:P184)</f>
        <v>16755068.038979931</v>
      </c>
    </row>
    <row r="186" spans="1:20">
      <c r="G186" s="28"/>
    </row>
    <row r="187" spans="1:20">
      <c r="A187" s="4" t="s">
        <v>61</v>
      </c>
      <c r="B187" s="4" t="s">
        <v>61</v>
      </c>
      <c r="C187" s="4" t="s">
        <v>61</v>
      </c>
      <c r="D187" s="4" t="s">
        <v>61</v>
      </c>
      <c r="F187" s="4" t="s">
        <v>61</v>
      </c>
      <c r="G187" s="28" t="s">
        <v>61</v>
      </c>
      <c r="H187" s="4" t="s">
        <v>61</v>
      </c>
      <c r="J187" s="4" t="s">
        <v>61</v>
      </c>
      <c r="K187" s="4" t="s">
        <v>61</v>
      </c>
      <c r="M187" s="4" t="s">
        <v>61</v>
      </c>
      <c r="N187" s="4" t="s">
        <v>61</v>
      </c>
      <c r="P187" s="4" t="s">
        <v>61</v>
      </c>
      <c r="Q187" s="8" t="s">
        <v>61</v>
      </c>
      <c r="R187" s="8" t="s">
        <v>61</v>
      </c>
      <c r="S187" s="8" t="s">
        <v>61</v>
      </c>
      <c r="T187" s="4" t="s">
        <v>61</v>
      </c>
    </row>
    <row r="188" spans="1:20">
      <c r="G188"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5.xml><?xml version="1.0" encoding="utf-8"?>
<worksheet xmlns="http://schemas.openxmlformats.org/spreadsheetml/2006/main" xmlns:r="http://schemas.openxmlformats.org/officeDocument/2006/relationships">
  <sheetPr transitionEvaluation="1" codeName="Sheet48">
    <pageSetUpPr autoPageBreaks="0" fitToPage="1"/>
  </sheetPr>
  <dimension ref="A1:AE187"/>
  <sheetViews>
    <sheetView defaultGridColor="0" colorId="22" zoomScale="60" zoomScaleNormal="100" workbookViewId="0">
      <pane ySplit="8" topLeftCell="A119" activePane="bottomLeft" state="frozen"/>
      <selection activeCell="U11" sqref="U11:AE11"/>
      <selection pane="bottomLeft" activeCell="D122" sqref="D122"/>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55</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36739</v>
      </c>
      <c r="B9" s="32">
        <v>-2202000</v>
      </c>
      <c r="C9" s="6">
        <v>1</v>
      </c>
      <c r="D9" s="29">
        <f t="shared" ref="D9:D40" si="0">ROUND(-(+$B$9/180)*1,0)</f>
        <v>12233</v>
      </c>
      <c r="E9" s="29">
        <f>+D9</f>
        <v>12233</v>
      </c>
      <c r="F9" s="29">
        <f t="shared" ref="F9:F40" si="1">$B$9+E9</f>
        <v>-2189767</v>
      </c>
      <c r="G9" s="34">
        <f>+Inputs!$D$2</f>
        <v>0.3795</v>
      </c>
      <c r="H9" s="27">
        <f>-B9</f>
        <v>2202000</v>
      </c>
      <c r="I9" s="27">
        <f>+H9</f>
        <v>2202000</v>
      </c>
      <c r="J9" s="27">
        <f>H9*G9</f>
        <v>835659</v>
      </c>
      <c r="K9" s="27">
        <f t="shared" ref="K9:K40" si="2">D9</f>
        <v>12233</v>
      </c>
      <c r="L9" s="27">
        <f>+K9</f>
        <v>12233</v>
      </c>
      <c r="M9" s="27">
        <f t="shared" ref="M9:M40" si="3">K9*G9</f>
        <v>4642.4234999999999</v>
      </c>
      <c r="N9" s="27">
        <f t="shared" ref="N9:N40" si="4">M9-J9</f>
        <v>-831016.57649999997</v>
      </c>
      <c r="O9" s="27">
        <f>+N9</f>
        <v>-831016.57649999997</v>
      </c>
      <c r="P9" s="27">
        <f>-SUM(N9)</f>
        <v>831016.57649999997</v>
      </c>
      <c r="Q9" s="38">
        <f>VLOOKUP(Q8,A36:P209,5)</f>
        <v>1382329</v>
      </c>
      <c r="R9" s="38">
        <f>VLOOKUP(R8,A36:P209,5)</f>
        <v>1546261</v>
      </c>
      <c r="S9" s="38">
        <f>+R9-Q9</f>
        <v>163932</v>
      </c>
      <c r="T9" s="35" t="s">
        <v>64</v>
      </c>
      <c r="U9" s="145">
        <f t="shared" ref="U9:AE9" si="5">-IF(TYPE(VLOOKUP(U8,$A$9:$P$182,6,FALSE))=16,0,VLOOKUP(U8,$A$9:$P$182,6,FALSE))</f>
        <v>806010</v>
      </c>
      <c r="V9" s="145">
        <f t="shared" si="5"/>
        <v>792349</v>
      </c>
      <c r="W9" s="145">
        <f t="shared" si="5"/>
        <v>778688</v>
      </c>
      <c r="X9" s="145">
        <f t="shared" si="5"/>
        <v>765027</v>
      </c>
      <c r="Y9" s="145">
        <f t="shared" si="5"/>
        <v>751366</v>
      </c>
      <c r="Z9" s="145">
        <f t="shared" si="5"/>
        <v>737705</v>
      </c>
      <c r="AA9" s="145">
        <f t="shared" si="5"/>
        <v>724044</v>
      </c>
      <c r="AB9" s="145">
        <f t="shared" si="5"/>
        <v>710383</v>
      </c>
      <c r="AC9" s="145">
        <f t="shared" si="5"/>
        <v>696722</v>
      </c>
      <c r="AD9" s="145">
        <f t="shared" si="5"/>
        <v>683061</v>
      </c>
      <c r="AE9" s="145">
        <f t="shared" si="5"/>
        <v>669400</v>
      </c>
    </row>
    <row r="10" spans="1:31">
      <c r="A10" s="30">
        <v>36770</v>
      </c>
      <c r="B10" s="9"/>
      <c r="C10" s="6">
        <v>2</v>
      </c>
      <c r="D10" s="29">
        <f t="shared" si="0"/>
        <v>12233</v>
      </c>
      <c r="E10" s="29">
        <f t="shared" ref="E10:E41" si="6">+E9+D10</f>
        <v>24466</v>
      </c>
      <c r="F10" s="29">
        <f t="shared" si="1"/>
        <v>-2177534</v>
      </c>
      <c r="G10" s="34">
        <f>+Inputs!$D$2</f>
        <v>0.3795</v>
      </c>
      <c r="H10" s="2"/>
      <c r="I10" s="27">
        <f t="shared" ref="I10:I41" si="7">+I9+H10</f>
        <v>2202000</v>
      </c>
      <c r="J10" s="27"/>
      <c r="K10" s="27">
        <f t="shared" si="2"/>
        <v>12233</v>
      </c>
      <c r="L10" s="27">
        <f t="shared" ref="L10:L41" si="8">+L9+K10</f>
        <v>24466</v>
      </c>
      <c r="M10" s="27">
        <f t="shared" si="3"/>
        <v>4642.4234999999999</v>
      </c>
      <c r="N10" s="27">
        <f t="shared" si="4"/>
        <v>4642.4234999999999</v>
      </c>
      <c r="O10" s="27">
        <f t="shared" ref="O10:O41" si="9">+O9+N10</f>
        <v>-826374.15299999993</v>
      </c>
      <c r="P10" s="27">
        <f t="shared" ref="P10:P41" si="10">P9-N10</f>
        <v>826374.15299999993</v>
      </c>
      <c r="Q10" s="38">
        <f>VLOOKUP(Q8,A36:P209,15)</f>
        <v>-311055.35809999949</v>
      </c>
      <c r="R10" s="38">
        <f>VLOOKUP(R8,A36:P209,15)</f>
        <v>-248841.52477999951</v>
      </c>
      <c r="S10" s="38">
        <f>+R10-Q10</f>
        <v>62213.833319999976</v>
      </c>
      <c r="T10" s="36" t="s">
        <v>69</v>
      </c>
    </row>
    <row r="11" spans="1:31">
      <c r="A11" s="31">
        <v>36800</v>
      </c>
      <c r="B11" s="5"/>
      <c r="C11" s="6">
        <v>3</v>
      </c>
      <c r="D11" s="29">
        <f t="shared" si="0"/>
        <v>12233</v>
      </c>
      <c r="E11" s="29">
        <f t="shared" si="6"/>
        <v>36699</v>
      </c>
      <c r="F11" s="29">
        <f t="shared" si="1"/>
        <v>-2165301</v>
      </c>
      <c r="G11" s="34">
        <f>+Inputs!$D$2</f>
        <v>0.3795</v>
      </c>
      <c r="H11" s="2"/>
      <c r="I11" s="27">
        <f t="shared" si="7"/>
        <v>2202000</v>
      </c>
      <c r="J11" s="27"/>
      <c r="K11" s="27">
        <f t="shared" si="2"/>
        <v>12233</v>
      </c>
      <c r="L11" s="27">
        <f t="shared" si="8"/>
        <v>36699</v>
      </c>
      <c r="M11" s="27">
        <f t="shared" si="3"/>
        <v>4642.4234999999999</v>
      </c>
      <c r="N11" s="27">
        <f t="shared" si="4"/>
        <v>4642.4234999999999</v>
      </c>
      <c r="O11" s="27">
        <f t="shared" si="9"/>
        <v>-821731.7294999999</v>
      </c>
      <c r="P11" s="27">
        <f t="shared" si="10"/>
        <v>821731.7294999999</v>
      </c>
      <c r="Q11" s="38">
        <f>+VLOOKUP(Q8,A36:P209,16)</f>
        <v>311055.35809999949</v>
      </c>
      <c r="R11" s="38">
        <f>+VLOOKUP(R8,A36:P209,16)</f>
        <v>248841.52477999951</v>
      </c>
      <c r="S11" s="38">
        <f>(+Q11+R11)/2</f>
        <v>279948.4414399995</v>
      </c>
      <c r="T11" s="36" t="s">
        <v>113</v>
      </c>
      <c r="U11" s="145">
        <f t="shared" ref="U11:AE11" si="11">IF(TYPE(VLOOKUP(U8,$A$9:$P$182,16,FALSE))=16,0,VLOOKUP(U8,$A$9:$P$182,16,FALSE))</f>
        <v>305870.87198999949</v>
      </c>
      <c r="V11" s="145">
        <f t="shared" si="11"/>
        <v>300686.38587999949</v>
      </c>
      <c r="W11" s="145">
        <f t="shared" si="11"/>
        <v>295501.89976999949</v>
      </c>
      <c r="X11" s="145">
        <f t="shared" si="11"/>
        <v>290317.4136599995</v>
      </c>
      <c r="Y11" s="145">
        <f t="shared" si="11"/>
        <v>285132.9275499995</v>
      </c>
      <c r="Z11" s="145">
        <f t="shared" si="11"/>
        <v>279948.4414399995</v>
      </c>
      <c r="AA11" s="145">
        <f t="shared" si="11"/>
        <v>274763.9553299995</v>
      </c>
      <c r="AB11" s="145">
        <f t="shared" si="11"/>
        <v>269579.4692199995</v>
      </c>
      <c r="AC11" s="145">
        <f t="shared" si="11"/>
        <v>264394.98310999951</v>
      </c>
      <c r="AD11" s="145">
        <f t="shared" si="11"/>
        <v>259210.49699999951</v>
      </c>
      <c r="AE11" s="145">
        <f t="shared" si="11"/>
        <v>254026.01088999951</v>
      </c>
    </row>
    <row r="12" spans="1:31">
      <c r="A12" s="30">
        <v>36831</v>
      </c>
      <c r="B12" s="3"/>
      <c r="C12" s="6">
        <v>4</v>
      </c>
      <c r="D12" s="29">
        <f t="shared" si="0"/>
        <v>12233</v>
      </c>
      <c r="E12" s="29">
        <f t="shared" si="6"/>
        <v>48932</v>
      </c>
      <c r="F12" s="29">
        <f t="shared" si="1"/>
        <v>-2153068</v>
      </c>
      <c r="G12" s="34">
        <f>+Inputs!$D$2</f>
        <v>0.3795</v>
      </c>
      <c r="H12" s="2"/>
      <c r="I12" s="27">
        <f t="shared" si="7"/>
        <v>2202000</v>
      </c>
      <c r="J12" s="27"/>
      <c r="K12" s="27">
        <f t="shared" si="2"/>
        <v>12233</v>
      </c>
      <c r="L12" s="27">
        <f t="shared" si="8"/>
        <v>48932</v>
      </c>
      <c r="M12" s="27">
        <f t="shared" si="3"/>
        <v>4642.4234999999999</v>
      </c>
      <c r="N12" s="27">
        <f t="shared" si="4"/>
        <v>4642.4234999999999</v>
      </c>
      <c r="O12" s="27">
        <f t="shared" si="9"/>
        <v>-817089.30599999987</v>
      </c>
      <c r="P12" s="27">
        <f t="shared" si="10"/>
        <v>817089.30599999987</v>
      </c>
      <c r="Q12" s="39"/>
      <c r="R12" s="40"/>
      <c r="S12" s="40"/>
      <c r="T12" s="36"/>
    </row>
    <row r="13" spans="1:31">
      <c r="A13" s="31">
        <v>36861</v>
      </c>
      <c r="B13" s="3"/>
      <c r="C13" s="6">
        <v>5</v>
      </c>
      <c r="D13" s="29">
        <f t="shared" si="0"/>
        <v>12233</v>
      </c>
      <c r="E13" s="29">
        <f t="shared" si="6"/>
        <v>61165</v>
      </c>
      <c r="F13" s="29">
        <f t="shared" si="1"/>
        <v>-2140835</v>
      </c>
      <c r="G13" s="34">
        <f>+Inputs!$D$2</f>
        <v>0.3795</v>
      </c>
      <c r="H13" s="2"/>
      <c r="I13" s="27">
        <f t="shared" si="7"/>
        <v>2202000</v>
      </c>
      <c r="J13" s="27"/>
      <c r="K13" s="27">
        <f t="shared" si="2"/>
        <v>12233</v>
      </c>
      <c r="L13" s="27">
        <f t="shared" si="8"/>
        <v>61165</v>
      </c>
      <c r="M13" s="27">
        <f t="shared" si="3"/>
        <v>4642.4234999999999</v>
      </c>
      <c r="N13" s="27">
        <f t="shared" si="4"/>
        <v>4642.4234999999999</v>
      </c>
      <c r="O13" s="27">
        <f t="shared" si="9"/>
        <v>-812446.88249999983</v>
      </c>
      <c r="P13" s="27">
        <f t="shared" si="10"/>
        <v>812446.88249999983</v>
      </c>
      <c r="Q13" s="38">
        <f>VLOOKUP(Q8,A36:P209,9)</f>
        <v>2202000</v>
      </c>
      <c r="R13" s="38">
        <f>VLOOKUP(R8,A36:P209,9)</f>
        <v>2202000</v>
      </c>
      <c r="S13" s="38">
        <f>+R13-Q13</f>
        <v>0</v>
      </c>
      <c r="T13" s="36" t="s">
        <v>70</v>
      </c>
    </row>
    <row r="14" spans="1:31">
      <c r="A14" s="30">
        <v>36892</v>
      </c>
      <c r="B14" s="3"/>
      <c r="C14" s="6">
        <v>6</v>
      </c>
      <c r="D14" s="29">
        <f t="shared" si="0"/>
        <v>12233</v>
      </c>
      <c r="E14" s="29">
        <f t="shared" si="6"/>
        <v>73398</v>
      </c>
      <c r="F14" s="29">
        <f t="shared" si="1"/>
        <v>-2128602</v>
      </c>
      <c r="G14" s="34">
        <f>+Inputs!$D$2</f>
        <v>0.3795</v>
      </c>
      <c r="H14" s="2"/>
      <c r="I14" s="27">
        <f t="shared" si="7"/>
        <v>2202000</v>
      </c>
      <c r="J14" s="27"/>
      <c r="K14" s="27">
        <f t="shared" si="2"/>
        <v>12233</v>
      </c>
      <c r="L14" s="27">
        <f t="shared" si="8"/>
        <v>73398</v>
      </c>
      <c r="M14" s="27">
        <f t="shared" si="3"/>
        <v>4642.4234999999999</v>
      </c>
      <c r="N14" s="27">
        <f t="shared" si="4"/>
        <v>4642.4234999999999</v>
      </c>
      <c r="O14" s="27">
        <f t="shared" si="9"/>
        <v>-807804.4589999998</v>
      </c>
      <c r="P14" s="27">
        <f t="shared" si="10"/>
        <v>807804.4589999998</v>
      </c>
      <c r="Q14" s="38">
        <f>VLOOKUP(Q8,A36:P209,12)</f>
        <v>1382329</v>
      </c>
      <c r="R14" s="38">
        <f>VLOOKUP(R8,A36:P209,12)</f>
        <v>1546261</v>
      </c>
      <c r="S14" s="38">
        <f>+R14-Q14</f>
        <v>163932</v>
      </c>
      <c r="T14" s="37" t="s">
        <v>93</v>
      </c>
    </row>
    <row r="15" spans="1:31">
      <c r="A15" s="31">
        <v>36923</v>
      </c>
      <c r="B15" s="3"/>
      <c r="C15" s="6">
        <v>7</v>
      </c>
      <c r="D15" s="29">
        <f t="shared" si="0"/>
        <v>12233</v>
      </c>
      <c r="E15" s="29">
        <f t="shared" si="6"/>
        <v>85631</v>
      </c>
      <c r="F15" s="29">
        <f t="shared" si="1"/>
        <v>-2116369</v>
      </c>
      <c r="G15" s="34">
        <f>+Inputs!$D$2</f>
        <v>0.3795</v>
      </c>
      <c r="H15" s="2"/>
      <c r="I15" s="27">
        <f t="shared" si="7"/>
        <v>2202000</v>
      </c>
      <c r="J15" s="27"/>
      <c r="K15" s="27">
        <f t="shared" si="2"/>
        <v>12233</v>
      </c>
      <c r="L15" s="27">
        <f t="shared" si="8"/>
        <v>85631</v>
      </c>
      <c r="M15" s="27">
        <f t="shared" si="3"/>
        <v>4642.4234999999999</v>
      </c>
      <c r="N15" s="27">
        <f t="shared" si="4"/>
        <v>4642.4234999999999</v>
      </c>
      <c r="O15" s="27">
        <f t="shared" si="9"/>
        <v>-803162.03549999977</v>
      </c>
      <c r="P15" s="27">
        <f t="shared" si="10"/>
        <v>803162.03549999977</v>
      </c>
    </row>
    <row r="16" spans="1:31">
      <c r="A16" s="30">
        <v>36951</v>
      </c>
      <c r="B16" s="3"/>
      <c r="C16" s="6">
        <v>8</v>
      </c>
      <c r="D16" s="29">
        <f t="shared" si="0"/>
        <v>12233</v>
      </c>
      <c r="E16" s="29">
        <f t="shared" si="6"/>
        <v>97864</v>
      </c>
      <c r="F16" s="29">
        <f t="shared" si="1"/>
        <v>-2104136</v>
      </c>
      <c r="G16" s="34">
        <f>+Inputs!$D$2</f>
        <v>0.3795</v>
      </c>
      <c r="H16" s="2"/>
      <c r="I16" s="27">
        <f t="shared" si="7"/>
        <v>2202000</v>
      </c>
      <c r="J16" s="27"/>
      <c r="K16" s="27">
        <f t="shared" si="2"/>
        <v>12233</v>
      </c>
      <c r="L16" s="27">
        <f t="shared" si="8"/>
        <v>97864</v>
      </c>
      <c r="M16" s="27">
        <f t="shared" si="3"/>
        <v>4642.4234999999999</v>
      </c>
      <c r="N16" s="27">
        <f t="shared" si="4"/>
        <v>4642.4234999999999</v>
      </c>
      <c r="O16" s="27">
        <f t="shared" si="9"/>
        <v>-798519.61199999973</v>
      </c>
      <c r="P16" s="27">
        <f t="shared" si="10"/>
        <v>798519.61199999973</v>
      </c>
      <c r="Q16" s="4"/>
      <c r="R16" s="4"/>
      <c r="S16" s="4"/>
    </row>
    <row r="17" spans="1:19">
      <c r="A17" s="31">
        <v>36982</v>
      </c>
      <c r="B17" s="3"/>
      <c r="C17" s="6">
        <v>9</v>
      </c>
      <c r="D17" s="29">
        <f t="shared" si="0"/>
        <v>12233</v>
      </c>
      <c r="E17" s="29">
        <f t="shared" si="6"/>
        <v>110097</v>
      </c>
      <c r="F17" s="29">
        <f t="shared" si="1"/>
        <v>-2091903</v>
      </c>
      <c r="G17" s="34">
        <f>+Inputs!$D$2</f>
        <v>0.3795</v>
      </c>
      <c r="H17" s="2"/>
      <c r="I17" s="27">
        <f t="shared" si="7"/>
        <v>2202000</v>
      </c>
      <c r="J17" s="27"/>
      <c r="K17" s="27">
        <f t="shared" si="2"/>
        <v>12233</v>
      </c>
      <c r="L17" s="27">
        <f t="shared" si="8"/>
        <v>110097</v>
      </c>
      <c r="M17" s="27">
        <f t="shared" si="3"/>
        <v>4642.4234999999999</v>
      </c>
      <c r="N17" s="27">
        <f t="shared" si="4"/>
        <v>4642.4234999999999</v>
      </c>
      <c r="O17" s="27">
        <f t="shared" si="9"/>
        <v>-793877.1884999997</v>
      </c>
      <c r="P17" s="27">
        <f t="shared" si="10"/>
        <v>793877.1884999997</v>
      </c>
      <c r="Q17" s="4"/>
      <c r="R17" s="4"/>
      <c r="S17" s="4"/>
    </row>
    <row r="18" spans="1:19">
      <c r="A18" s="30">
        <v>37012</v>
      </c>
      <c r="B18" s="3"/>
      <c r="C18" s="6">
        <v>10</v>
      </c>
      <c r="D18" s="29">
        <f t="shared" si="0"/>
        <v>12233</v>
      </c>
      <c r="E18" s="29">
        <f t="shared" si="6"/>
        <v>122330</v>
      </c>
      <c r="F18" s="29">
        <f t="shared" si="1"/>
        <v>-2079670</v>
      </c>
      <c r="G18" s="34">
        <f>+Inputs!$D$2</f>
        <v>0.3795</v>
      </c>
      <c r="H18" s="2"/>
      <c r="I18" s="27">
        <f t="shared" si="7"/>
        <v>2202000</v>
      </c>
      <c r="J18" s="27"/>
      <c r="K18" s="27">
        <f t="shared" si="2"/>
        <v>12233</v>
      </c>
      <c r="L18" s="27">
        <f t="shared" si="8"/>
        <v>122330</v>
      </c>
      <c r="M18" s="27">
        <f t="shared" si="3"/>
        <v>4642.4234999999999</v>
      </c>
      <c r="N18" s="27">
        <f t="shared" si="4"/>
        <v>4642.4234999999999</v>
      </c>
      <c r="O18" s="27">
        <f t="shared" si="9"/>
        <v>-789234.76499999966</v>
      </c>
      <c r="P18" s="27">
        <f t="shared" si="10"/>
        <v>789234.76499999966</v>
      </c>
      <c r="Q18" s="4"/>
      <c r="R18" s="4"/>
      <c r="S18" s="4"/>
    </row>
    <row r="19" spans="1:19">
      <c r="A19" s="31">
        <v>37043</v>
      </c>
      <c r="B19" s="3"/>
      <c r="C19" s="6">
        <v>11</v>
      </c>
      <c r="D19" s="29">
        <f t="shared" si="0"/>
        <v>12233</v>
      </c>
      <c r="E19" s="29">
        <f t="shared" si="6"/>
        <v>134563</v>
      </c>
      <c r="F19" s="29">
        <f t="shared" si="1"/>
        <v>-2067437</v>
      </c>
      <c r="G19" s="34">
        <f>+Inputs!$D$2</f>
        <v>0.3795</v>
      </c>
      <c r="H19" s="2"/>
      <c r="I19" s="27">
        <f t="shared" si="7"/>
        <v>2202000</v>
      </c>
      <c r="J19" s="27"/>
      <c r="K19" s="27">
        <f t="shared" si="2"/>
        <v>12233</v>
      </c>
      <c r="L19" s="27">
        <f t="shared" si="8"/>
        <v>134563</v>
      </c>
      <c r="M19" s="27">
        <f t="shared" si="3"/>
        <v>4642.4234999999999</v>
      </c>
      <c r="N19" s="27">
        <f t="shared" si="4"/>
        <v>4642.4234999999999</v>
      </c>
      <c r="O19" s="27">
        <f t="shared" si="9"/>
        <v>-784592.34149999963</v>
      </c>
      <c r="P19" s="27">
        <f t="shared" si="10"/>
        <v>784592.34149999963</v>
      </c>
      <c r="Q19" s="4"/>
      <c r="R19" s="4"/>
      <c r="S19" s="4"/>
    </row>
    <row r="20" spans="1:19">
      <c r="A20" s="30">
        <v>37073</v>
      </c>
      <c r="B20" s="3"/>
      <c r="C20" s="6">
        <v>12</v>
      </c>
      <c r="D20" s="29">
        <f t="shared" si="0"/>
        <v>12233</v>
      </c>
      <c r="E20" s="29">
        <f t="shared" si="6"/>
        <v>146796</v>
      </c>
      <c r="F20" s="29">
        <f t="shared" si="1"/>
        <v>-2055204</v>
      </c>
      <c r="G20" s="34">
        <f>+Inputs!$D$2</f>
        <v>0.3795</v>
      </c>
      <c r="H20" s="2"/>
      <c r="I20" s="27">
        <f t="shared" si="7"/>
        <v>2202000</v>
      </c>
      <c r="J20" s="27"/>
      <c r="K20" s="27">
        <f t="shared" si="2"/>
        <v>12233</v>
      </c>
      <c r="L20" s="27">
        <f t="shared" si="8"/>
        <v>146796</v>
      </c>
      <c r="M20" s="27">
        <f t="shared" si="3"/>
        <v>4642.4234999999999</v>
      </c>
      <c r="N20" s="27">
        <f t="shared" si="4"/>
        <v>4642.4234999999999</v>
      </c>
      <c r="O20" s="27">
        <f t="shared" si="9"/>
        <v>-779949.9179999996</v>
      </c>
      <c r="P20" s="27">
        <f t="shared" si="10"/>
        <v>779949.9179999996</v>
      </c>
      <c r="Q20" s="4"/>
      <c r="R20" s="4"/>
      <c r="S20" s="4"/>
    </row>
    <row r="21" spans="1:19">
      <c r="A21" s="31">
        <v>37104</v>
      </c>
      <c r="B21" s="3"/>
      <c r="C21" s="6">
        <v>13</v>
      </c>
      <c r="D21" s="29">
        <f t="shared" si="0"/>
        <v>12233</v>
      </c>
      <c r="E21" s="29">
        <f t="shared" si="6"/>
        <v>159029</v>
      </c>
      <c r="F21" s="29">
        <f t="shared" si="1"/>
        <v>-2042971</v>
      </c>
      <c r="G21" s="34">
        <f>+Inputs!$D$2</f>
        <v>0.3795</v>
      </c>
      <c r="H21" s="2"/>
      <c r="I21" s="27">
        <f t="shared" si="7"/>
        <v>2202000</v>
      </c>
      <c r="J21" s="27"/>
      <c r="K21" s="27">
        <f t="shared" si="2"/>
        <v>12233</v>
      </c>
      <c r="L21" s="27">
        <f t="shared" si="8"/>
        <v>159029</v>
      </c>
      <c r="M21" s="27">
        <f t="shared" si="3"/>
        <v>4642.4234999999999</v>
      </c>
      <c r="N21" s="27">
        <f t="shared" si="4"/>
        <v>4642.4234999999999</v>
      </c>
      <c r="O21" s="27">
        <f t="shared" si="9"/>
        <v>-775307.49449999956</v>
      </c>
      <c r="P21" s="27">
        <f t="shared" si="10"/>
        <v>775307.49449999956</v>
      </c>
      <c r="Q21" s="4"/>
      <c r="R21" s="4"/>
      <c r="S21" s="4"/>
    </row>
    <row r="22" spans="1:19">
      <c r="A22" s="30">
        <v>37135</v>
      </c>
      <c r="B22" s="3"/>
      <c r="C22" s="6">
        <v>14</v>
      </c>
      <c r="D22" s="29">
        <f t="shared" si="0"/>
        <v>12233</v>
      </c>
      <c r="E22" s="29">
        <f t="shared" si="6"/>
        <v>171262</v>
      </c>
      <c r="F22" s="29">
        <f t="shared" si="1"/>
        <v>-2030738</v>
      </c>
      <c r="G22" s="34">
        <f>+Inputs!$D$2</f>
        <v>0.3795</v>
      </c>
      <c r="H22" s="2"/>
      <c r="I22" s="27">
        <f t="shared" si="7"/>
        <v>2202000</v>
      </c>
      <c r="J22" s="27"/>
      <c r="K22" s="27">
        <f t="shared" si="2"/>
        <v>12233</v>
      </c>
      <c r="L22" s="27">
        <f t="shared" si="8"/>
        <v>171262</v>
      </c>
      <c r="M22" s="27">
        <f t="shared" si="3"/>
        <v>4642.4234999999999</v>
      </c>
      <c r="N22" s="27">
        <f t="shared" si="4"/>
        <v>4642.4234999999999</v>
      </c>
      <c r="O22" s="27">
        <f t="shared" si="9"/>
        <v>-770665.07099999953</v>
      </c>
      <c r="P22" s="27">
        <f t="shared" si="10"/>
        <v>770665.07099999953</v>
      </c>
      <c r="Q22" s="4"/>
      <c r="R22" s="4"/>
      <c r="S22" s="4"/>
    </row>
    <row r="23" spans="1:19">
      <c r="A23" s="31">
        <v>37165</v>
      </c>
      <c r="B23" s="3"/>
      <c r="C23" s="6">
        <v>15</v>
      </c>
      <c r="D23" s="29">
        <f t="shared" si="0"/>
        <v>12233</v>
      </c>
      <c r="E23" s="29">
        <f t="shared" si="6"/>
        <v>183495</v>
      </c>
      <c r="F23" s="29">
        <f t="shared" si="1"/>
        <v>-2018505</v>
      </c>
      <c r="G23" s="34">
        <f>+Inputs!$D$2</f>
        <v>0.3795</v>
      </c>
      <c r="H23" s="2"/>
      <c r="I23" s="27">
        <f t="shared" si="7"/>
        <v>2202000</v>
      </c>
      <c r="J23" s="27"/>
      <c r="K23" s="27">
        <f t="shared" si="2"/>
        <v>12233</v>
      </c>
      <c r="L23" s="27">
        <f t="shared" si="8"/>
        <v>183495</v>
      </c>
      <c r="M23" s="27">
        <f t="shared" si="3"/>
        <v>4642.4234999999999</v>
      </c>
      <c r="N23" s="27">
        <f t="shared" si="4"/>
        <v>4642.4234999999999</v>
      </c>
      <c r="O23" s="27">
        <f t="shared" si="9"/>
        <v>-766022.6474999995</v>
      </c>
      <c r="P23" s="27">
        <f t="shared" si="10"/>
        <v>766022.6474999995</v>
      </c>
      <c r="Q23" s="4"/>
      <c r="R23" s="4"/>
      <c r="S23" s="4"/>
    </row>
    <row r="24" spans="1:19">
      <c r="A24" s="30">
        <v>37196</v>
      </c>
      <c r="B24" s="3"/>
      <c r="C24" s="6">
        <v>16</v>
      </c>
      <c r="D24" s="29">
        <f t="shared" si="0"/>
        <v>12233</v>
      </c>
      <c r="E24" s="29">
        <f t="shared" si="6"/>
        <v>195728</v>
      </c>
      <c r="F24" s="29">
        <f t="shared" si="1"/>
        <v>-2006272</v>
      </c>
      <c r="G24" s="34">
        <f>+Inputs!$D$2</f>
        <v>0.3795</v>
      </c>
      <c r="H24" s="2"/>
      <c r="I24" s="27">
        <f t="shared" si="7"/>
        <v>2202000</v>
      </c>
      <c r="J24" s="27"/>
      <c r="K24" s="27">
        <f t="shared" si="2"/>
        <v>12233</v>
      </c>
      <c r="L24" s="27">
        <f t="shared" si="8"/>
        <v>195728</v>
      </c>
      <c r="M24" s="27">
        <f t="shared" si="3"/>
        <v>4642.4234999999999</v>
      </c>
      <c r="N24" s="27">
        <f t="shared" si="4"/>
        <v>4642.4234999999999</v>
      </c>
      <c r="O24" s="27">
        <f t="shared" si="9"/>
        <v>-761380.22399999946</v>
      </c>
      <c r="P24" s="27">
        <f t="shared" si="10"/>
        <v>761380.22399999946</v>
      </c>
      <c r="Q24" s="4"/>
      <c r="R24" s="4"/>
      <c r="S24" s="4"/>
    </row>
    <row r="25" spans="1:19">
      <c r="A25" s="31">
        <v>37226</v>
      </c>
      <c r="B25" s="3"/>
      <c r="C25" s="6">
        <v>17</v>
      </c>
      <c r="D25" s="29">
        <f t="shared" si="0"/>
        <v>12233</v>
      </c>
      <c r="E25" s="29">
        <f t="shared" si="6"/>
        <v>207961</v>
      </c>
      <c r="F25" s="29">
        <f t="shared" si="1"/>
        <v>-1994039</v>
      </c>
      <c r="G25" s="34">
        <f>+Inputs!$D$2</f>
        <v>0.3795</v>
      </c>
      <c r="H25" s="2"/>
      <c r="I25" s="27">
        <f t="shared" si="7"/>
        <v>2202000</v>
      </c>
      <c r="J25" s="27"/>
      <c r="K25" s="27">
        <f t="shared" si="2"/>
        <v>12233</v>
      </c>
      <c r="L25" s="27">
        <f t="shared" si="8"/>
        <v>207961</v>
      </c>
      <c r="M25" s="27">
        <f t="shared" si="3"/>
        <v>4642.4234999999999</v>
      </c>
      <c r="N25" s="27">
        <f t="shared" si="4"/>
        <v>4642.4234999999999</v>
      </c>
      <c r="O25" s="27">
        <f t="shared" si="9"/>
        <v>-756737.80049999943</v>
      </c>
      <c r="P25" s="27">
        <f t="shared" si="10"/>
        <v>756737.80049999943</v>
      </c>
      <c r="Q25" s="4"/>
      <c r="R25" s="4"/>
      <c r="S25" s="4"/>
    </row>
    <row r="26" spans="1:19">
      <c r="A26" s="30">
        <v>37257</v>
      </c>
      <c r="B26" s="3"/>
      <c r="C26" s="6">
        <v>18</v>
      </c>
      <c r="D26" s="29">
        <f t="shared" si="0"/>
        <v>12233</v>
      </c>
      <c r="E26" s="29">
        <f t="shared" si="6"/>
        <v>220194</v>
      </c>
      <c r="F26" s="29">
        <f t="shared" si="1"/>
        <v>-1981806</v>
      </c>
      <c r="G26" s="34">
        <f>+Inputs!$D$2</f>
        <v>0.3795</v>
      </c>
      <c r="H26" s="2"/>
      <c r="I26" s="27">
        <f t="shared" si="7"/>
        <v>2202000</v>
      </c>
      <c r="J26" s="27"/>
      <c r="K26" s="27">
        <f t="shared" si="2"/>
        <v>12233</v>
      </c>
      <c r="L26" s="27">
        <f t="shared" si="8"/>
        <v>220194</v>
      </c>
      <c r="M26" s="27">
        <f t="shared" si="3"/>
        <v>4642.4234999999999</v>
      </c>
      <c r="N26" s="27">
        <f t="shared" si="4"/>
        <v>4642.4234999999999</v>
      </c>
      <c r="O26" s="27">
        <f t="shared" si="9"/>
        <v>-752095.3769999994</v>
      </c>
      <c r="P26" s="27">
        <f t="shared" si="10"/>
        <v>752095.3769999994</v>
      </c>
      <c r="Q26" s="4"/>
      <c r="R26" s="4"/>
      <c r="S26" s="4"/>
    </row>
    <row r="27" spans="1:19">
      <c r="A27" s="31">
        <v>37288</v>
      </c>
      <c r="B27" s="3"/>
      <c r="C27" s="6">
        <v>19</v>
      </c>
      <c r="D27" s="29">
        <f t="shared" si="0"/>
        <v>12233</v>
      </c>
      <c r="E27" s="29">
        <f t="shared" si="6"/>
        <v>232427</v>
      </c>
      <c r="F27" s="29">
        <f t="shared" si="1"/>
        <v>-1969573</v>
      </c>
      <c r="G27" s="34">
        <f>+Inputs!$D$2</f>
        <v>0.3795</v>
      </c>
      <c r="H27" s="2"/>
      <c r="I27" s="27">
        <f t="shared" si="7"/>
        <v>2202000</v>
      </c>
      <c r="J27" s="27"/>
      <c r="K27" s="27">
        <f t="shared" si="2"/>
        <v>12233</v>
      </c>
      <c r="L27" s="27">
        <f t="shared" si="8"/>
        <v>232427</v>
      </c>
      <c r="M27" s="27">
        <f t="shared" si="3"/>
        <v>4642.4234999999999</v>
      </c>
      <c r="N27" s="27">
        <f t="shared" si="4"/>
        <v>4642.4234999999999</v>
      </c>
      <c r="O27" s="27">
        <f t="shared" si="9"/>
        <v>-747452.95349999936</v>
      </c>
      <c r="P27" s="27">
        <f t="shared" si="10"/>
        <v>747452.95349999936</v>
      </c>
      <c r="Q27" s="4"/>
      <c r="R27" s="4"/>
      <c r="S27" s="4"/>
    </row>
    <row r="28" spans="1:19">
      <c r="A28" s="30">
        <v>37316</v>
      </c>
      <c r="B28" s="3"/>
      <c r="C28" s="6">
        <v>20</v>
      </c>
      <c r="D28" s="29">
        <f t="shared" si="0"/>
        <v>12233</v>
      </c>
      <c r="E28" s="29">
        <f t="shared" si="6"/>
        <v>244660</v>
      </c>
      <c r="F28" s="29">
        <f t="shared" si="1"/>
        <v>-1957340</v>
      </c>
      <c r="G28" s="34">
        <f>+Inputs!$D$2</f>
        <v>0.3795</v>
      </c>
      <c r="H28" s="2"/>
      <c r="I28" s="27">
        <f t="shared" si="7"/>
        <v>2202000</v>
      </c>
      <c r="J28" s="27"/>
      <c r="K28" s="27">
        <f t="shared" si="2"/>
        <v>12233</v>
      </c>
      <c r="L28" s="27">
        <f t="shared" si="8"/>
        <v>244660</v>
      </c>
      <c r="M28" s="27">
        <f t="shared" si="3"/>
        <v>4642.4234999999999</v>
      </c>
      <c r="N28" s="27">
        <f t="shared" si="4"/>
        <v>4642.4234999999999</v>
      </c>
      <c r="O28" s="27">
        <f t="shared" si="9"/>
        <v>-742810.52999999933</v>
      </c>
      <c r="P28" s="27">
        <f t="shared" si="10"/>
        <v>742810.52999999933</v>
      </c>
      <c r="Q28" s="4"/>
      <c r="R28" s="4"/>
      <c r="S28" s="4"/>
    </row>
    <row r="29" spans="1:19">
      <c r="A29" s="31">
        <v>37347</v>
      </c>
      <c r="B29" s="3"/>
      <c r="C29" s="6">
        <v>21</v>
      </c>
      <c r="D29" s="29">
        <f t="shared" si="0"/>
        <v>12233</v>
      </c>
      <c r="E29" s="29">
        <f t="shared" si="6"/>
        <v>256893</v>
      </c>
      <c r="F29" s="29">
        <f t="shared" si="1"/>
        <v>-1945107</v>
      </c>
      <c r="G29" s="34">
        <f>+Inputs!$D$2</f>
        <v>0.3795</v>
      </c>
      <c r="H29" s="2"/>
      <c r="I29" s="27">
        <f t="shared" si="7"/>
        <v>2202000</v>
      </c>
      <c r="J29" s="27"/>
      <c r="K29" s="27">
        <f t="shared" si="2"/>
        <v>12233</v>
      </c>
      <c r="L29" s="27">
        <f t="shared" si="8"/>
        <v>256893</v>
      </c>
      <c r="M29" s="27">
        <f t="shared" si="3"/>
        <v>4642.4234999999999</v>
      </c>
      <c r="N29" s="27">
        <f t="shared" si="4"/>
        <v>4642.4234999999999</v>
      </c>
      <c r="O29" s="27">
        <f t="shared" si="9"/>
        <v>-738168.1064999993</v>
      </c>
      <c r="P29" s="27">
        <f t="shared" si="10"/>
        <v>738168.1064999993</v>
      </c>
      <c r="Q29" s="4"/>
      <c r="R29" s="4"/>
      <c r="S29" s="4"/>
    </row>
    <row r="30" spans="1:19">
      <c r="A30" s="30">
        <v>37377</v>
      </c>
      <c r="B30" s="3"/>
      <c r="C30" s="6">
        <v>22</v>
      </c>
      <c r="D30" s="29">
        <f t="shared" si="0"/>
        <v>12233</v>
      </c>
      <c r="E30" s="29">
        <f t="shared" si="6"/>
        <v>269126</v>
      </c>
      <c r="F30" s="29">
        <f t="shared" si="1"/>
        <v>-1932874</v>
      </c>
      <c r="G30" s="34">
        <f>+Inputs!$D$2</f>
        <v>0.3795</v>
      </c>
      <c r="H30" s="2"/>
      <c r="I30" s="27">
        <f t="shared" si="7"/>
        <v>2202000</v>
      </c>
      <c r="J30" s="27"/>
      <c r="K30" s="27">
        <f t="shared" si="2"/>
        <v>12233</v>
      </c>
      <c r="L30" s="27">
        <f t="shared" si="8"/>
        <v>269126</v>
      </c>
      <c r="M30" s="27">
        <f t="shared" si="3"/>
        <v>4642.4234999999999</v>
      </c>
      <c r="N30" s="27">
        <f t="shared" si="4"/>
        <v>4642.4234999999999</v>
      </c>
      <c r="O30" s="27">
        <f t="shared" si="9"/>
        <v>-733525.68299999926</v>
      </c>
      <c r="P30" s="27">
        <f t="shared" si="10"/>
        <v>733525.68299999926</v>
      </c>
      <c r="Q30" s="112"/>
    </row>
    <row r="31" spans="1:19">
      <c r="A31" s="31">
        <v>37408</v>
      </c>
      <c r="B31" s="3"/>
      <c r="C31" s="6">
        <v>23</v>
      </c>
      <c r="D31" s="29">
        <f t="shared" si="0"/>
        <v>12233</v>
      </c>
      <c r="E31" s="29">
        <f t="shared" si="6"/>
        <v>281359</v>
      </c>
      <c r="F31" s="29">
        <f t="shared" si="1"/>
        <v>-1920641</v>
      </c>
      <c r="G31" s="34">
        <f>+Inputs!$D$2</f>
        <v>0.3795</v>
      </c>
      <c r="H31" s="2"/>
      <c r="I31" s="27">
        <f t="shared" si="7"/>
        <v>2202000</v>
      </c>
      <c r="J31" s="27"/>
      <c r="K31" s="27">
        <f t="shared" si="2"/>
        <v>12233</v>
      </c>
      <c r="L31" s="27">
        <f t="shared" si="8"/>
        <v>281359</v>
      </c>
      <c r="M31" s="27">
        <f t="shared" si="3"/>
        <v>4642.4234999999999</v>
      </c>
      <c r="N31" s="27">
        <f t="shared" si="4"/>
        <v>4642.4234999999999</v>
      </c>
      <c r="O31" s="27">
        <f t="shared" si="9"/>
        <v>-728883.25949999923</v>
      </c>
      <c r="P31" s="27">
        <f t="shared" si="10"/>
        <v>728883.25949999923</v>
      </c>
      <c r="Q31" s="112"/>
    </row>
    <row r="32" spans="1:19">
      <c r="A32" s="30">
        <v>37438</v>
      </c>
      <c r="B32" s="3"/>
      <c r="C32" s="6">
        <v>24</v>
      </c>
      <c r="D32" s="29">
        <f t="shared" si="0"/>
        <v>12233</v>
      </c>
      <c r="E32" s="29">
        <f t="shared" si="6"/>
        <v>293592</v>
      </c>
      <c r="F32" s="29">
        <f t="shared" si="1"/>
        <v>-1908408</v>
      </c>
      <c r="G32" s="34">
        <f>+Inputs!$D$2</f>
        <v>0.3795</v>
      </c>
      <c r="H32" s="2"/>
      <c r="I32" s="27">
        <f t="shared" si="7"/>
        <v>2202000</v>
      </c>
      <c r="J32" s="27"/>
      <c r="K32" s="27">
        <f t="shared" si="2"/>
        <v>12233</v>
      </c>
      <c r="L32" s="27">
        <f t="shared" si="8"/>
        <v>293592</v>
      </c>
      <c r="M32" s="27">
        <f t="shared" si="3"/>
        <v>4642.4234999999999</v>
      </c>
      <c r="N32" s="27">
        <f t="shared" si="4"/>
        <v>4642.4234999999999</v>
      </c>
      <c r="O32" s="27">
        <f t="shared" si="9"/>
        <v>-724240.8359999992</v>
      </c>
      <c r="P32" s="27">
        <f t="shared" si="10"/>
        <v>724240.8359999992</v>
      </c>
      <c r="Q32" s="112"/>
    </row>
    <row r="33" spans="1:21">
      <c r="A33" s="31">
        <v>37469</v>
      </c>
      <c r="B33" s="3"/>
      <c r="C33" s="6">
        <v>25</v>
      </c>
      <c r="D33" s="29">
        <f t="shared" si="0"/>
        <v>12233</v>
      </c>
      <c r="E33" s="29">
        <f t="shared" si="6"/>
        <v>305825</v>
      </c>
      <c r="F33" s="29">
        <f t="shared" si="1"/>
        <v>-1896175</v>
      </c>
      <c r="G33" s="34">
        <f>+Inputs!$D$2</f>
        <v>0.3795</v>
      </c>
      <c r="H33" s="2"/>
      <c r="I33" s="27">
        <f t="shared" si="7"/>
        <v>2202000</v>
      </c>
      <c r="J33" s="27"/>
      <c r="K33" s="27">
        <f t="shared" si="2"/>
        <v>12233</v>
      </c>
      <c r="L33" s="27">
        <f t="shared" si="8"/>
        <v>305825</v>
      </c>
      <c r="M33" s="27">
        <f t="shared" si="3"/>
        <v>4642.4234999999999</v>
      </c>
      <c r="N33" s="27">
        <f t="shared" si="4"/>
        <v>4642.4234999999999</v>
      </c>
      <c r="O33" s="27">
        <f t="shared" si="9"/>
        <v>-719598.41249999916</v>
      </c>
      <c r="P33" s="27">
        <f t="shared" si="10"/>
        <v>719598.41249999916</v>
      </c>
      <c r="Q33" s="112"/>
    </row>
    <row r="34" spans="1:21">
      <c r="A34" s="30">
        <v>37500</v>
      </c>
      <c r="B34" s="3"/>
      <c r="C34" s="6">
        <v>26</v>
      </c>
      <c r="D34" s="29">
        <f t="shared" si="0"/>
        <v>12233</v>
      </c>
      <c r="E34" s="29">
        <f t="shared" si="6"/>
        <v>318058</v>
      </c>
      <c r="F34" s="29">
        <f t="shared" si="1"/>
        <v>-1883942</v>
      </c>
      <c r="G34" s="34">
        <f>+Inputs!$D$2</f>
        <v>0.3795</v>
      </c>
      <c r="H34" s="2"/>
      <c r="I34" s="27">
        <f t="shared" si="7"/>
        <v>2202000</v>
      </c>
      <c r="J34" s="27"/>
      <c r="K34" s="27">
        <f t="shared" si="2"/>
        <v>12233</v>
      </c>
      <c r="L34" s="27">
        <f t="shared" si="8"/>
        <v>318058</v>
      </c>
      <c r="M34" s="27">
        <f t="shared" si="3"/>
        <v>4642.4234999999999</v>
      </c>
      <c r="N34" s="27">
        <f t="shared" si="4"/>
        <v>4642.4234999999999</v>
      </c>
      <c r="O34" s="27">
        <f t="shared" si="9"/>
        <v>-714955.98899999913</v>
      </c>
      <c r="P34" s="27">
        <f t="shared" si="10"/>
        <v>714955.98899999913</v>
      </c>
      <c r="Q34" s="112"/>
    </row>
    <row r="35" spans="1:21">
      <c r="A35" s="31">
        <v>37530</v>
      </c>
      <c r="B35" s="3"/>
      <c r="C35" s="6">
        <v>27</v>
      </c>
      <c r="D35" s="29">
        <f t="shared" si="0"/>
        <v>12233</v>
      </c>
      <c r="E35" s="29">
        <f t="shared" si="6"/>
        <v>330291</v>
      </c>
      <c r="F35" s="29">
        <f t="shared" si="1"/>
        <v>-1871709</v>
      </c>
      <c r="G35" s="34">
        <f>+Inputs!$D$2</f>
        <v>0.3795</v>
      </c>
      <c r="H35" s="2"/>
      <c r="I35" s="27">
        <f t="shared" si="7"/>
        <v>2202000</v>
      </c>
      <c r="J35" s="27"/>
      <c r="K35" s="27">
        <f t="shared" si="2"/>
        <v>12233</v>
      </c>
      <c r="L35" s="27">
        <f t="shared" si="8"/>
        <v>330291</v>
      </c>
      <c r="M35" s="27">
        <f t="shared" si="3"/>
        <v>4642.4234999999999</v>
      </c>
      <c r="N35" s="27">
        <f t="shared" si="4"/>
        <v>4642.4234999999999</v>
      </c>
      <c r="O35" s="27">
        <f t="shared" si="9"/>
        <v>-710313.56549999909</v>
      </c>
      <c r="P35" s="27">
        <f t="shared" si="10"/>
        <v>710313.56549999909</v>
      </c>
    </row>
    <row r="36" spans="1:21">
      <c r="A36" s="30">
        <v>37561</v>
      </c>
      <c r="B36" s="3"/>
      <c r="C36" s="6">
        <v>28</v>
      </c>
      <c r="D36" s="29">
        <f t="shared" si="0"/>
        <v>12233</v>
      </c>
      <c r="E36" s="29">
        <f t="shared" si="6"/>
        <v>342524</v>
      </c>
      <c r="F36" s="29">
        <f t="shared" si="1"/>
        <v>-1859476</v>
      </c>
      <c r="G36" s="34">
        <f>+Inputs!$D$2</f>
        <v>0.3795</v>
      </c>
      <c r="H36" s="2"/>
      <c r="I36" s="27">
        <f t="shared" si="7"/>
        <v>2202000</v>
      </c>
      <c r="J36" s="27"/>
      <c r="K36" s="27">
        <f t="shared" si="2"/>
        <v>12233</v>
      </c>
      <c r="L36" s="27">
        <f t="shared" si="8"/>
        <v>342524</v>
      </c>
      <c r="M36" s="27">
        <f t="shared" si="3"/>
        <v>4642.4234999999999</v>
      </c>
      <c r="N36" s="27">
        <f t="shared" si="4"/>
        <v>4642.4234999999999</v>
      </c>
      <c r="O36" s="27">
        <f t="shared" si="9"/>
        <v>-705671.14199999906</v>
      </c>
      <c r="P36" s="27">
        <f t="shared" si="10"/>
        <v>705671.14199999906</v>
      </c>
    </row>
    <row r="37" spans="1:21">
      <c r="A37" s="31">
        <v>37591</v>
      </c>
      <c r="B37" s="3"/>
      <c r="C37" s="6">
        <v>29</v>
      </c>
      <c r="D37" s="29">
        <f t="shared" si="0"/>
        <v>12233</v>
      </c>
      <c r="E37" s="29">
        <f t="shared" si="6"/>
        <v>354757</v>
      </c>
      <c r="F37" s="29">
        <f t="shared" si="1"/>
        <v>-1847243</v>
      </c>
      <c r="G37" s="34">
        <f>+Inputs!$D$2</f>
        <v>0.3795</v>
      </c>
      <c r="H37" s="2"/>
      <c r="I37" s="27">
        <f t="shared" si="7"/>
        <v>2202000</v>
      </c>
      <c r="J37" s="27"/>
      <c r="K37" s="27">
        <f t="shared" si="2"/>
        <v>12233</v>
      </c>
      <c r="L37" s="27">
        <f t="shared" si="8"/>
        <v>354757</v>
      </c>
      <c r="M37" s="27">
        <f t="shared" si="3"/>
        <v>4642.4234999999999</v>
      </c>
      <c r="N37" s="27">
        <f t="shared" si="4"/>
        <v>4642.4234999999999</v>
      </c>
      <c r="O37" s="27">
        <f t="shared" si="9"/>
        <v>-701028.71849999903</v>
      </c>
      <c r="P37" s="27">
        <f t="shared" si="10"/>
        <v>701028.71849999903</v>
      </c>
    </row>
    <row r="38" spans="1:21">
      <c r="A38" s="30">
        <v>37622</v>
      </c>
      <c r="B38" s="3"/>
      <c r="C38" s="6">
        <v>30</v>
      </c>
      <c r="D38" s="29">
        <f t="shared" si="0"/>
        <v>12233</v>
      </c>
      <c r="E38" s="29">
        <f t="shared" si="6"/>
        <v>366990</v>
      </c>
      <c r="F38" s="29">
        <f t="shared" si="1"/>
        <v>-1835010</v>
      </c>
      <c r="G38" s="34">
        <f>+Inputs!$D$2</f>
        <v>0.3795</v>
      </c>
      <c r="H38" s="2"/>
      <c r="I38" s="27">
        <f t="shared" si="7"/>
        <v>2202000</v>
      </c>
      <c r="J38" s="27"/>
      <c r="K38" s="27">
        <f t="shared" si="2"/>
        <v>12233</v>
      </c>
      <c r="L38" s="27">
        <f t="shared" si="8"/>
        <v>366990</v>
      </c>
      <c r="M38" s="27">
        <f t="shared" si="3"/>
        <v>4642.4234999999999</v>
      </c>
      <c r="N38" s="27">
        <f t="shared" si="4"/>
        <v>4642.4234999999999</v>
      </c>
      <c r="O38" s="27">
        <f t="shared" si="9"/>
        <v>-696386.29499999899</v>
      </c>
      <c r="P38" s="27">
        <f t="shared" si="10"/>
        <v>696386.29499999899</v>
      </c>
    </row>
    <row r="39" spans="1:21">
      <c r="A39" s="31">
        <v>37653</v>
      </c>
      <c r="B39" s="2"/>
      <c r="C39" s="6">
        <v>31</v>
      </c>
      <c r="D39" s="29">
        <f t="shared" si="0"/>
        <v>12233</v>
      </c>
      <c r="E39" s="29">
        <f t="shared" si="6"/>
        <v>379223</v>
      </c>
      <c r="F39" s="29">
        <f t="shared" si="1"/>
        <v>-1822777</v>
      </c>
      <c r="G39" s="34">
        <f>+Inputs!$D$2</f>
        <v>0.3795</v>
      </c>
      <c r="H39" s="2"/>
      <c r="I39" s="27">
        <f t="shared" si="7"/>
        <v>2202000</v>
      </c>
      <c r="J39" s="27"/>
      <c r="K39" s="27">
        <f t="shared" si="2"/>
        <v>12233</v>
      </c>
      <c r="L39" s="27">
        <f t="shared" si="8"/>
        <v>379223</v>
      </c>
      <c r="M39" s="27">
        <f t="shared" si="3"/>
        <v>4642.4234999999999</v>
      </c>
      <c r="N39" s="27">
        <f t="shared" si="4"/>
        <v>4642.4234999999999</v>
      </c>
      <c r="O39" s="27">
        <f t="shared" si="9"/>
        <v>-691743.87149999896</v>
      </c>
      <c r="P39" s="27">
        <f t="shared" si="10"/>
        <v>691743.87149999896</v>
      </c>
    </row>
    <row r="40" spans="1:21">
      <c r="A40" s="30">
        <v>37681</v>
      </c>
      <c r="B40" s="2"/>
      <c r="C40" s="6">
        <v>32</v>
      </c>
      <c r="D40" s="29">
        <f t="shared" si="0"/>
        <v>12233</v>
      </c>
      <c r="E40" s="29">
        <f t="shared" si="6"/>
        <v>391456</v>
      </c>
      <c r="F40" s="29">
        <f t="shared" si="1"/>
        <v>-1810544</v>
      </c>
      <c r="G40" s="34">
        <f>+Inputs!$D$2</f>
        <v>0.3795</v>
      </c>
      <c r="H40" s="2"/>
      <c r="I40" s="27">
        <f t="shared" si="7"/>
        <v>2202000</v>
      </c>
      <c r="J40" s="2"/>
      <c r="K40" s="27">
        <f t="shared" si="2"/>
        <v>12233</v>
      </c>
      <c r="L40" s="27">
        <f t="shared" si="8"/>
        <v>391456</v>
      </c>
      <c r="M40" s="27">
        <f t="shared" si="3"/>
        <v>4642.4234999999999</v>
      </c>
      <c r="N40" s="27">
        <f t="shared" si="4"/>
        <v>4642.4234999999999</v>
      </c>
      <c r="O40" s="27">
        <f t="shared" si="9"/>
        <v>-687101.44799999893</v>
      </c>
      <c r="P40" s="27">
        <f t="shared" si="10"/>
        <v>687101.44799999893</v>
      </c>
    </row>
    <row r="41" spans="1:21">
      <c r="A41" s="31">
        <v>37712</v>
      </c>
      <c r="C41" s="6">
        <v>33</v>
      </c>
      <c r="D41" s="29">
        <f t="shared" ref="D41:D72" si="12">ROUND(-(+$B$9/180)*1,0)</f>
        <v>12233</v>
      </c>
      <c r="E41" s="29">
        <f t="shared" si="6"/>
        <v>403689</v>
      </c>
      <c r="F41" s="29">
        <f t="shared" ref="F41:F72" si="13">$B$9+E41</f>
        <v>-1798311</v>
      </c>
      <c r="G41" s="34">
        <f>+Inputs!$D$2</f>
        <v>0.3795</v>
      </c>
      <c r="I41" s="27">
        <f t="shared" si="7"/>
        <v>2202000</v>
      </c>
      <c r="K41" s="27">
        <f t="shared" ref="K41:K72" si="14">D41</f>
        <v>12233</v>
      </c>
      <c r="L41" s="27">
        <f t="shared" si="8"/>
        <v>403689</v>
      </c>
      <c r="M41" s="27">
        <f t="shared" ref="M41:M72" si="15">K41*G41</f>
        <v>4642.4234999999999</v>
      </c>
      <c r="N41" s="27">
        <f t="shared" ref="N41:N72" si="16">M41-J41</f>
        <v>4642.4234999999999</v>
      </c>
      <c r="O41" s="27">
        <f t="shared" si="9"/>
        <v>-682459.02449999889</v>
      </c>
      <c r="P41" s="27">
        <f t="shared" si="10"/>
        <v>682459.02449999889</v>
      </c>
    </row>
    <row r="42" spans="1:21">
      <c r="A42" s="30">
        <v>37742</v>
      </c>
      <c r="C42" s="6">
        <v>34</v>
      </c>
      <c r="D42" s="29">
        <f t="shared" si="12"/>
        <v>12233</v>
      </c>
      <c r="E42" s="29">
        <f t="shared" ref="E42:E73" si="17">+E41+D42</f>
        <v>415922</v>
      </c>
      <c r="F42" s="29">
        <f t="shared" si="13"/>
        <v>-1786078</v>
      </c>
      <c r="G42" s="34">
        <f>+Inputs!$D$3</f>
        <v>0.37951000000000001</v>
      </c>
      <c r="I42" s="27">
        <f t="shared" ref="I42:I73" si="18">+I41+H42</f>
        <v>2202000</v>
      </c>
      <c r="K42" s="27">
        <f t="shared" si="14"/>
        <v>12233</v>
      </c>
      <c r="L42" s="27">
        <f t="shared" ref="L42:L73" si="19">+L41+K42</f>
        <v>415922</v>
      </c>
      <c r="M42" s="27">
        <f t="shared" si="15"/>
        <v>4642.54583</v>
      </c>
      <c r="N42" s="27">
        <f t="shared" si="16"/>
        <v>4642.54583</v>
      </c>
      <c r="O42" s="27">
        <f t="shared" ref="O42:O73" si="20">+O41+N42</f>
        <v>-677816.47866999893</v>
      </c>
      <c r="P42" s="27">
        <f t="shared" ref="P42:P73" si="21">P41-N42</f>
        <v>677816.47866999893</v>
      </c>
    </row>
    <row r="43" spans="1:21">
      <c r="A43" s="31">
        <v>37773</v>
      </c>
      <c r="C43" s="6">
        <v>35</v>
      </c>
      <c r="D43" s="29">
        <f t="shared" si="12"/>
        <v>12233</v>
      </c>
      <c r="E43" s="29">
        <f t="shared" si="17"/>
        <v>428155</v>
      </c>
      <c r="F43" s="29">
        <f t="shared" si="13"/>
        <v>-1773845</v>
      </c>
      <c r="G43" s="34">
        <f>+Inputs!$D$3</f>
        <v>0.37951000000000001</v>
      </c>
      <c r="I43" s="27">
        <f t="shared" si="18"/>
        <v>2202000</v>
      </c>
      <c r="K43" s="27">
        <f t="shared" si="14"/>
        <v>12233</v>
      </c>
      <c r="L43" s="27">
        <f t="shared" si="19"/>
        <v>428155</v>
      </c>
      <c r="M43" s="27">
        <f t="shared" si="15"/>
        <v>4642.54583</v>
      </c>
      <c r="N43" s="27">
        <f t="shared" si="16"/>
        <v>4642.54583</v>
      </c>
      <c r="O43" s="27">
        <f t="shared" si="20"/>
        <v>-673173.93283999898</v>
      </c>
      <c r="P43" s="27">
        <f t="shared" si="21"/>
        <v>673173.93283999898</v>
      </c>
    </row>
    <row r="44" spans="1:21">
      <c r="A44" s="30">
        <v>37803</v>
      </c>
      <c r="C44" s="6">
        <v>36</v>
      </c>
      <c r="D44" s="29">
        <f t="shared" si="12"/>
        <v>12233</v>
      </c>
      <c r="E44" s="29">
        <f t="shared" si="17"/>
        <v>440388</v>
      </c>
      <c r="F44" s="29">
        <f t="shared" si="13"/>
        <v>-1761612</v>
      </c>
      <c r="G44" s="34">
        <f>+Inputs!$D$3</f>
        <v>0.37951000000000001</v>
      </c>
      <c r="I44" s="27">
        <f t="shared" si="18"/>
        <v>2202000</v>
      </c>
      <c r="K44" s="27">
        <f t="shared" si="14"/>
        <v>12233</v>
      </c>
      <c r="L44" s="27">
        <f t="shared" si="19"/>
        <v>440388</v>
      </c>
      <c r="M44" s="27">
        <f t="shared" si="15"/>
        <v>4642.54583</v>
      </c>
      <c r="N44" s="27">
        <f t="shared" si="16"/>
        <v>4642.54583</v>
      </c>
      <c r="O44" s="27">
        <f t="shared" si="20"/>
        <v>-668531.38700999902</v>
      </c>
      <c r="P44" s="27">
        <f t="shared" si="21"/>
        <v>668531.38700999902</v>
      </c>
      <c r="U44" s="98"/>
    </row>
    <row r="45" spans="1:21">
      <c r="A45" s="31">
        <v>37834</v>
      </c>
      <c r="C45" s="6">
        <v>37</v>
      </c>
      <c r="D45" s="29">
        <f t="shared" si="12"/>
        <v>12233</v>
      </c>
      <c r="E45" s="29">
        <f t="shared" si="17"/>
        <v>452621</v>
      </c>
      <c r="F45" s="29">
        <f t="shared" si="13"/>
        <v>-1749379</v>
      </c>
      <c r="G45" s="34">
        <f>+Inputs!$D$3</f>
        <v>0.37951000000000001</v>
      </c>
      <c r="I45" s="27">
        <f t="shared" si="18"/>
        <v>2202000</v>
      </c>
      <c r="K45" s="27">
        <f t="shared" si="14"/>
        <v>12233</v>
      </c>
      <c r="L45" s="27">
        <f t="shared" si="19"/>
        <v>452621</v>
      </c>
      <c r="M45" s="27">
        <f t="shared" si="15"/>
        <v>4642.54583</v>
      </c>
      <c r="N45" s="27">
        <f t="shared" si="16"/>
        <v>4642.54583</v>
      </c>
      <c r="O45" s="27">
        <f t="shared" si="20"/>
        <v>-663888.84117999906</v>
      </c>
      <c r="P45" s="27">
        <f t="shared" si="21"/>
        <v>663888.84117999906</v>
      </c>
      <c r="U45" s="98"/>
    </row>
    <row r="46" spans="1:21">
      <c r="A46" s="30">
        <v>37865</v>
      </c>
      <c r="C46" s="6">
        <v>38</v>
      </c>
      <c r="D46" s="29">
        <f t="shared" si="12"/>
        <v>12233</v>
      </c>
      <c r="E46" s="29">
        <f t="shared" si="17"/>
        <v>464854</v>
      </c>
      <c r="F46" s="29">
        <f t="shared" si="13"/>
        <v>-1737146</v>
      </c>
      <c r="G46" s="34">
        <f>+Inputs!$D$3</f>
        <v>0.37951000000000001</v>
      </c>
      <c r="I46" s="27">
        <f t="shared" si="18"/>
        <v>2202000</v>
      </c>
      <c r="K46" s="27">
        <f t="shared" si="14"/>
        <v>12233</v>
      </c>
      <c r="L46" s="27">
        <f t="shared" si="19"/>
        <v>464854</v>
      </c>
      <c r="M46" s="27">
        <f t="shared" si="15"/>
        <v>4642.54583</v>
      </c>
      <c r="N46" s="27">
        <f t="shared" si="16"/>
        <v>4642.54583</v>
      </c>
      <c r="O46" s="27">
        <f t="shared" si="20"/>
        <v>-659246.2953499991</v>
      </c>
      <c r="P46" s="27">
        <f t="shared" si="21"/>
        <v>659246.2953499991</v>
      </c>
      <c r="U46" s="98"/>
    </row>
    <row r="47" spans="1:21">
      <c r="A47" s="31">
        <v>37895</v>
      </c>
      <c r="C47" s="6">
        <v>39</v>
      </c>
      <c r="D47" s="29">
        <f t="shared" si="12"/>
        <v>12233</v>
      </c>
      <c r="E47" s="29">
        <f t="shared" si="17"/>
        <v>477087</v>
      </c>
      <c r="F47" s="29">
        <f t="shared" si="13"/>
        <v>-1724913</v>
      </c>
      <c r="G47" s="34">
        <f>+Inputs!$D$3</f>
        <v>0.37951000000000001</v>
      </c>
      <c r="I47" s="27">
        <f t="shared" si="18"/>
        <v>2202000</v>
      </c>
      <c r="K47" s="27">
        <f t="shared" si="14"/>
        <v>12233</v>
      </c>
      <c r="L47" s="27">
        <f t="shared" si="19"/>
        <v>477087</v>
      </c>
      <c r="M47" s="27">
        <f t="shared" si="15"/>
        <v>4642.54583</v>
      </c>
      <c r="N47" s="27">
        <f t="shared" si="16"/>
        <v>4642.54583</v>
      </c>
      <c r="O47" s="27">
        <f t="shared" si="20"/>
        <v>-654603.74951999914</v>
      </c>
      <c r="P47" s="27">
        <f t="shared" si="21"/>
        <v>654603.74951999914</v>
      </c>
      <c r="U47" s="98"/>
    </row>
    <row r="48" spans="1:21">
      <c r="A48" s="30">
        <v>37926</v>
      </c>
      <c r="C48" s="6">
        <v>40</v>
      </c>
      <c r="D48" s="29">
        <f t="shared" si="12"/>
        <v>12233</v>
      </c>
      <c r="E48" s="29">
        <f t="shared" si="17"/>
        <v>489320</v>
      </c>
      <c r="F48" s="29">
        <f t="shared" si="13"/>
        <v>-1712680</v>
      </c>
      <c r="G48" s="34">
        <f>+Inputs!$D$3</f>
        <v>0.37951000000000001</v>
      </c>
      <c r="I48" s="27">
        <f t="shared" si="18"/>
        <v>2202000</v>
      </c>
      <c r="K48" s="27">
        <f t="shared" si="14"/>
        <v>12233</v>
      </c>
      <c r="L48" s="27">
        <f t="shared" si="19"/>
        <v>489320</v>
      </c>
      <c r="M48" s="27">
        <f t="shared" si="15"/>
        <v>4642.54583</v>
      </c>
      <c r="N48" s="27">
        <f t="shared" si="16"/>
        <v>4642.54583</v>
      </c>
      <c r="O48" s="27">
        <f t="shared" si="20"/>
        <v>-649961.20368999918</v>
      </c>
      <c r="P48" s="27">
        <f t="shared" si="21"/>
        <v>649961.20368999918</v>
      </c>
      <c r="U48" s="98"/>
    </row>
    <row r="49" spans="1:21">
      <c r="A49" s="31">
        <v>37956</v>
      </c>
      <c r="C49" s="6">
        <v>41</v>
      </c>
      <c r="D49" s="29">
        <f t="shared" si="12"/>
        <v>12233</v>
      </c>
      <c r="E49" s="29">
        <f t="shared" si="17"/>
        <v>501553</v>
      </c>
      <c r="F49" s="29">
        <f t="shared" si="13"/>
        <v>-1700447</v>
      </c>
      <c r="G49" s="34">
        <f>+Inputs!$D$3</f>
        <v>0.37951000000000001</v>
      </c>
      <c r="I49" s="27">
        <f t="shared" si="18"/>
        <v>2202000</v>
      </c>
      <c r="K49" s="27">
        <f t="shared" si="14"/>
        <v>12233</v>
      </c>
      <c r="L49" s="27">
        <f t="shared" si="19"/>
        <v>501553</v>
      </c>
      <c r="M49" s="27">
        <f t="shared" si="15"/>
        <v>4642.54583</v>
      </c>
      <c r="N49" s="27">
        <f t="shared" si="16"/>
        <v>4642.54583</v>
      </c>
      <c r="O49" s="27">
        <f t="shared" si="20"/>
        <v>-645318.65785999922</v>
      </c>
      <c r="P49" s="27">
        <f t="shared" si="21"/>
        <v>645318.65785999922</v>
      </c>
      <c r="U49" s="98"/>
    </row>
    <row r="50" spans="1:21">
      <c r="A50" s="30">
        <v>37987</v>
      </c>
      <c r="C50" s="6">
        <v>42</v>
      </c>
      <c r="D50" s="29">
        <f t="shared" si="12"/>
        <v>12233</v>
      </c>
      <c r="E50" s="29">
        <f t="shared" si="17"/>
        <v>513786</v>
      </c>
      <c r="F50" s="29">
        <f t="shared" si="13"/>
        <v>-1688214</v>
      </c>
      <c r="G50" s="34">
        <f>+Inputs!$D$3</f>
        <v>0.37951000000000001</v>
      </c>
      <c r="I50" s="27">
        <f t="shared" si="18"/>
        <v>2202000</v>
      </c>
      <c r="K50" s="27">
        <f t="shared" si="14"/>
        <v>12233</v>
      </c>
      <c r="L50" s="27">
        <f t="shared" si="19"/>
        <v>513786</v>
      </c>
      <c r="M50" s="27">
        <f t="shared" si="15"/>
        <v>4642.54583</v>
      </c>
      <c r="N50" s="27">
        <f t="shared" si="16"/>
        <v>4642.54583</v>
      </c>
      <c r="O50" s="27">
        <f t="shared" si="20"/>
        <v>-640676.11202999926</v>
      </c>
      <c r="P50" s="27">
        <f t="shared" si="21"/>
        <v>640676.11202999926</v>
      </c>
      <c r="U50" s="98"/>
    </row>
    <row r="51" spans="1:21">
      <c r="A51" s="31">
        <v>38018</v>
      </c>
      <c r="C51" s="6">
        <v>43</v>
      </c>
      <c r="D51" s="29">
        <f t="shared" si="12"/>
        <v>12233</v>
      </c>
      <c r="E51" s="29">
        <f t="shared" si="17"/>
        <v>526019</v>
      </c>
      <c r="F51" s="29">
        <f t="shared" si="13"/>
        <v>-1675981</v>
      </c>
      <c r="G51" s="34">
        <f>+Inputs!$D$3</f>
        <v>0.37951000000000001</v>
      </c>
      <c r="I51" s="27">
        <f t="shared" si="18"/>
        <v>2202000</v>
      </c>
      <c r="K51" s="27">
        <f t="shared" si="14"/>
        <v>12233</v>
      </c>
      <c r="L51" s="27">
        <f t="shared" si="19"/>
        <v>526019</v>
      </c>
      <c r="M51" s="27">
        <f t="shared" si="15"/>
        <v>4642.54583</v>
      </c>
      <c r="N51" s="27">
        <f t="shared" si="16"/>
        <v>4642.54583</v>
      </c>
      <c r="O51" s="27">
        <f t="shared" si="20"/>
        <v>-636033.5661999993</v>
      </c>
      <c r="P51" s="27">
        <f t="shared" si="21"/>
        <v>636033.5661999993</v>
      </c>
      <c r="U51" s="98"/>
    </row>
    <row r="52" spans="1:21">
      <c r="A52" s="30">
        <v>38047</v>
      </c>
      <c r="C52" s="6">
        <v>44</v>
      </c>
      <c r="D52" s="29">
        <f t="shared" si="12"/>
        <v>12233</v>
      </c>
      <c r="E52" s="29">
        <f t="shared" si="17"/>
        <v>538252</v>
      </c>
      <c r="F52" s="29">
        <f t="shared" si="13"/>
        <v>-1663748</v>
      </c>
      <c r="G52" s="34">
        <f>+Inputs!$D$3</f>
        <v>0.37951000000000001</v>
      </c>
      <c r="I52" s="27">
        <f t="shared" si="18"/>
        <v>2202000</v>
      </c>
      <c r="K52" s="27">
        <f t="shared" si="14"/>
        <v>12233</v>
      </c>
      <c r="L52" s="27">
        <f t="shared" si="19"/>
        <v>538252</v>
      </c>
      <c r="M52" s="27">
        <f t="shared" si="15"/>
        <v>4642.54583</v>
      </c>
      <c r="N52" s="27">
        <f t="shared" si="16"/>
        <v>4642.54583</v>
      </c>
      <c r="O52" s="27">
        <f t="shared" si="20"/>
        <v>-631391.02036999934</v>
      </c>
      <c r="P52" s="27">
        <f t="shared" si="21"/>
        <v>631391.02036999934</v>
      </c>
      <c r="U52" s="98"/>
    </row>
    <row r="53" spans="1:21">
      <c r="A53" s="31">
        <v>38078</v>
      </c>
      <c r="C53" s="6">
        <v>45</v>
      </c>
      <c r="D53" s="29">
        <f t="shared" si="12"/>
        <v>12233</v>
      </c>
      <c r="E53" s="29">
        <f t="shared" si="17"/>
        <v>550485</v>
      </c>
      <c r="F53" s="29">
        <f t="shared" si="13"/>
        <v>-1651515</v>
      </c>
      <c r="G53" s="34">
        <f>+Inputs!$D$3</f>
        <v>0.37951000000000001</v>
      </c>
      <c r="I53" s="27">
        <f t="shared" si="18"/>
        <v>2202000</v>
      </c>
      <c r="K53" s="27">
        <f t="shared" si="14"/>
        <v>12233</v>
      </c>
      <c r="L53" s="27">
        <f t="shared" si="19"/>
        <v>550485</v>
      </c>
      <c r="M53" s="27">
        <f t="shared" si="15"/>
        <v>4642.54583</v>
      </c>
      <c r="N53" s="27">
        <f t="shared" si="16"/>
        <v>4642.54583</v>
      </c>
      <c r="O53" s="27">
        <f t="shared" si="20"/>
        <v>-626748.47453999938</v>
      </c>
      <c r="P53" s="27">
        <f t="shared" si="21"/>
        <v>626748.47453999938</v>
      </c>
      <c r="U53" s="98"/>
    </row>
    <row r="54" spans="1:21">
      <c r="A54" s="30">
        <v>38108</v>
      </c>
      <c r="C54" s="6">
        <v>46</v>
      </c>
      <c r="D54" s="29">
        <f t="shared" si="12"/>
        <v>12233</v>
      </c>
      <c r="E54" s="29">
        <f t="shared" si="17"/>
        <v>562718</v>
      </c>
      <c r="F54" s="29">
        <f t="shared" si="13"/>
        <v>-1639282</v>
      </c>
      <c r="G54" s="34">
        <f>+Inputs!$D$3</f>
        <v>0.37951000000000001</v>
      </c>
      <c r="I54" s="27">
        <f t="shared" si="18"/>
        <v>2202000</v>
      </c>
      <c r="K54" s="27">
        <f t="shared" si="14"/>
        <v>12233</v>
      </c>
      <c r="L54" s="27">
        <f t="shared" si="19"/>
        <v>562718</v>
      </c>
      <c r="M54" s="27">
        <f t="shared" si="15"/>
        <v>4642.54583</v>
      </c>
      <c r="N54" s="27">
        <f t="shared" si="16"/>
        <v>4642.54583</v>
      </c>
      <c r="O54" s="27">
        <f t="shared" si="20"/>
        <v>-622105.92870999943</v>
      </c>
      <c r="P54" s="27">
        <f t="shared" si="21"/>
        <v>622105.92870999943</v>
      </c>
      <c r="U54" s="98"/>
    </row>
    <row r="55" spans="1:21">
      <c r="A55" s="31">
        <v>38139</v>
      </c>
      <c r="C55" s="6">
        <v>47</v>
      </c>
      <c r="D55" s="29">
        <f t="shared" si="12"/>
        <v>12233</v>
      </c>
      <c r="E55" s="29">
        <f t="shared" si="17"/>
        <v>574951</v>
      </c>
      <c r="F55" s="29">
        <f t="shared" si="13"/>
        <v>-1627049</v>
      </c>
      <c r="G55" s="34">
        <f>+Inputs!$D$3</f>
        <v>0.37951000000000001</v>
      </c>
      <c r="I55" s="27">
        <f t="shared" si="18"/>
        <v>2202000</v>
      </c>
      <c r="K55" s="27">
        <f t="shared" si="14"/>
        <v>12233</v>
      </c>
      <c r="L55" s="27">
        <f t="shared" si="19"/>
        <v>574951</v>
      </c>
      <c r="M55" s="27">
        <f t="shared" si="15"/>
        <v>4642.54583</v>
      </c>
      <c r="N55" s="27">
        <f t="shared" si="16"/>
        <v>4642.54583</v>
      </c>
      <c r="O55" s="27">
        <f t="shared" si="20"/>
        <v>-617463.38287999947</v>
      </c>
      <c r="P55" s="27">
        <f t="shared" si="21"/>
        <v>617463.38287999947</v>
      </c>
      <c r="U55" s="98"/>
    </row>
    <row r="56" spans="1:21">
      <c r="A56" s="30">
        <v>38169</v>
      </c>
      <c r="C56" s="6">
        <v>48</v>
      </c>
      <c r="D56" s="29">
        <f t="shared" si="12"/>
        <v>12233</v>
      </c>
      <c r="E56" s="29">
        <f t="shared" si="17"/>
        <v>587184</v>
      </c>
      <c r="F56" s="29">
        <f t="shared" si="13"/>
        <v>-1614816</v>
      </c>
      <c r="G56" s="34">
        <f>+Inputs!$D$3</f>
        <v>0.37951000000000001</v>
      </c>
      <c r="I56" s="27">
        <f t="shared" si="18"/>
        <v>2202000</v>
      </c>
      <c r="K56" s="27">
        <f t="shared" si="14"/>
        <v>12233</v>
      </c>
      <c r="L56" s="27">
        <f t="shared" si="19"/>
        <v>587184</v>
      </c>
      <c r="M56" s="27">
        <f t="shared" si="15"/>
        <v>4642.54583</v>
      </c>
      <c r="N56" s="27">
        <f t="shared" si="16"/>
        <v>4642.54583</v>
      </c>
      <c r="O56" s="27">
        <f t="shared" si="20"/>
        <v>-612820.83704999951</v>
      </c>
      <c r="P56" s="27">
        <f t="shared" si="21"/>
        <v>612820.83704999951</v>
      </c>
    </row>
    <row r="57" spans="1:21">
      <c r="A57" s="31">
        <v>38200</v>
      </c>
      <c r="C57" s="6">
        <v>49</v>
      </c>
      <c r="D57" s="29">
        <f t="shared" si="12"/>
        <v>12233</v>
      </c>
      <c r="E57" s="29">
        <f t="shared" si="17"/>
        <v>599417</v>
      </c>
      <c r="F57" s="29">
        <f t="shared" si="13"/>
        <v>-1602583</v>
      </c>
      <c r="G57" s="34">
        <f>+Inputs!$D$3</f>
        <v>0.37951000000000001</v>
      </c>
      <c r="I57" s="27">
        <f t="shared" si="18"/>
        <v>2202000</v>
      </c>
      <c r="K57" s="27">
        <f t="shared" si="14"/>
        <v>12233</v>
      </c>
      <c r="L57" s="27">
        <f t="shared" si="19"/>
        <v>599417</v>
      </c>
      <c r="M57" s="27">
        <f t="shared" si="15"/>
        <v>4642.54583</v>
      </c>
      <c r="N57" s="27">
        <f t="shared" si="16"/>
        <v>4642.54583</v>
      </c>
      <c r="O57" s="27">
        <f t="shared" si="20"/>
        <v>-608178.29121999955</v>
      </c>
      <c r="P57" s="27">
        <f t="shared" si="21"/>
        <v>608178.29121999955</v>
      </c>
    </row>
    <row r="58" spans="1:21">
      <c r="A58" s="30">
        <v>38231</v>
      </c>
      <c r="C58" s="6">
        <v>50</v>
      </c>
      <c r="D58" s="29">
        <f t="shared" si="12"/>
        <v>12233</v>
      </c>
      <c r="E58" s="29">
        <f t="shared" si="17"/>
        <v>611650</v>
      </c>
      <c r="F58" s="29">
        <f t="shared" si="13"/>
        <v>-1590350</v>
      </c>
      <c r="G58" s="34">
        <f>+Inputs!$D$3</f>
        <v>0.37951000000000001</v>
      </c>
      <c r="I58" s="27">
        <f t="shared" si="18"/>
        <v>2202000</v>
      </c>
      <c r="K58" s="27">
        <f t="shared" si="14"/>
        <v>12233</v>
      </c>
      <c r="L58" s="27">
        <f t="shared" si="19"/>
        <v>611650</v>
      </c>
      <c r="M58" s="27">
        <f t="shared" si="15"/>
        <v>4642.54583</v>
      </c>
      <c r="N58" s="27">
        <f t="shared" si="16"/>
        <v>4642.54583</v>
      </c>
      <c r="O58" s="27">
        <f t="shared" si="20"/>
        <v>-603535.74538999959</v>
      </c>
      <c r="P58" s="27">
        <f t="shared" si="21"/>
        <v>603535.74538999959</v>
      </c>
    </row>
    <row r="59" spans="1:21">
      <c r="A59" s="31">
        <v>38261</v>
      </c>
      <c r="C59" s="6">
        <v>51</v>
      </c>
      <c r="D59" s="29">
        <f t="shared" si="12"/>
        <v>12233</v>
      </c>
      <c r="E59" s="29">
        <f t="shared" si="17"/>
        <v>623883</v>
      </c>
      <c r="F59" s="29">
        <f t="shared" si="13"/>
        <v>-1578117</v>
      </c>
      <c r="G59" s="34">
        <f>+Inputs!$D$3</f>
        <v>0.37951000000000001</v>
      </c>
      <c r="I59" s="27">
        <f t="shared" si="18"/>
        <v>2202000</v>
      </c>
      <c r="K59" s="27">
        <f t="shared" si="14"/>
        <v>12233</v>
      </c>
      <c r="L59" s="27">
        <f t="shared" si="19"/>
        <v>623883</v>
      </c>
      <c r="M59" s="27">
        <f t="shared" si="15"/>
        <v>4642.54583</v>
      </c>
      <c r="N59" s="27">
        <f t="shared" si="16"/>
        <v>4642.54583</v>
      </c>
      <c r="O59" s="27">
        <f t="shared" si="20"/>
        <v>-598893.19955999963</v>
      </c>
      <c r="P59" s="27">
        <f t="shared" si="21"/>
        <v>598893.19955999963</v>
      </c>
    </row>
    <row r="60" spans="1:21">
      <c r="A60" s="30">
        <v>38292</v>
      </c>
      <c r="C60" s="6">
        <v>52</v>
      </c>
      <c r="D60" s="29">
        <f t="shared" si="12"/>
        <v>12233</v>
      </c>
      <c r="E60" s="29">
        <f t="shared" si="17"/>
        <v>636116</v>
      </c>
      <c r="F60" s="29">
        <f t="shared" si="13"/>
        <v>-1565884</v>
      </c>
      <c r="G60" s="34">
        <f>+Inputs!$D$3</f>
        <v>0.37951000000000001</v>
      </c>
      <c r="I60" s="27">
        <f t="shared" si="18"/>
        <v>2202000</v>
      </c>
      <c r="K60" s="27">
        <f t="shared" si="14"/>
        <v>12233</v>
      </c>
      <c r="L60" s="27">
        <f t="shared" si="19"/>
        <v>636116</v>
      </c>
      <c r="M60" s="27">
        <f t="shared" si="15"/>
        <v>4642.54583</v>
      </c>
      <c r="N60" s="27">
        <f t="shared" si="16"/>
        <v>4642.54583</v>
      </c>
      <c r="O60" s="27">
        <f t="shared" si="20"/>
        <v>-594250.65372999967</v>
      </c>
      <c r="P60" s="27">
        <f t="shared" si="21"/>
        <v>594250.65372999967</v>
      </c>
    </row>
    <row r="61" spans="1:21">
      <c r="A61" s="31">
        <v>38322</v>
      </c>
      <c r="C61" s="6">
        <v>53</v>
      </c>
      <c r="D61" s="29">
        <f t="shared" si="12"/>
        <v>12233</v>
      </c>
      <c r="E61" s="29">
        <f t="shared" si="17"/>
        <v>648349</v>
      </c>
      <c r="F61" s="29">
        <f t="shared" si="13"/>
        <v>-1553651</v>
      </c>
      <c r="G61" s="34">
        <f>+Inputs!$D$3</f>
        <v>0.37951000000000001</v>
      </c>
      <c r="I61" s="27">
        <f t="shared" si="18"/>
        <v>2202000</v>
      </c>
      <c r="K61" s="27">
        <f t="shared" si="14"/>
        <v>12233</v>
      </c>
      <c r="L61" s="27">
        <f t="shared" si="19"/>
        <v>648349</v>
      </c>
      <c r="M61" s="27">
        <f t="shared" si="15"/>
        <v>4642.54583</v>
      </c>
      <c r="N61" s="27">
        <f t="shared" si="16"/>
        <v>4642.54583</v>
      </c>
      <c r="O61" s="27">
        <f t="shared" si="20"/>
        <v>-589608.10789999971</v>
      </c>
      <c r="P61" s="27">
        <f t="shared" si="21"/>
        <v>589608.10789999971</v>
      </c>
    </row>
    <row r="62" spans="1:21">
      <c r="A62" s="30">
        <v>38353</v>
      </c>
      <c r="C62" s="6">
        <v>54</v>
      </c>
      <c r="D62" s="29">
        <f t="shared" si="12"/>
        <v>12233</v>
      </c>
      <c r="E62" s="29">
        <f t="shared" si="17"/>
        <v>660582</v>
      </c>
      <c r="F62" s="29">
        <f t="shared" si="13"/>
        <v>-1541418</v>
      </c>
      <c r="G62" s="34">
        <f>+Inputs!$D$3</f>
        <v>0.37951000000000001</v>
      </c>
      <c r="I62" s="27">
        <f t="shared" si="18"/>
        <v>2202000</v>
      </c>
      <c r="K62" s="27">
        <f t="shared" si="14"/>
        <v>12233</v>
      </c>
      <c r="L62" s="27">
        <f t="shared" si="19"/>
        <v>660582</v>
      </c>
      <c r="M62" s="27">
        <f t="shared" si="15"/>
        <v>4642.54583</v>
      </c>
      <c r="N62" s="27">
        <f t="shared" si="16"/>
        <v>4642.54583</v>
      </c>
      <c r="O62" s="27">
        <f t="shared" si="20"/>
        <v>-584965.56206999975</v>
      </c>
      <c r="P62" s="27">
        <f t="shared" si="21"/>
        <v>584965.56206999975</v>
      </c>
    </row>
    <row r="63" spans="1:21">
      <c r="A63" s="31">
        <v>38384</v>
      </c>
      <c r="C63" s="6">
        <v>55</v>
      </c>
      <c r="D63" s="29">
        <f t="shared" si="12"/>
        <v>12233</v>
      </c>
      <c r="E63" s="29">
        <f t="shared" si="17"/>
        <v>672815</v>
      </c>
      <c r="F63" s="29">
        <f t="shared" si="13"/>
        <v>-1529185</v>
      </c>
      <c r="G63" s="34">
        <f>+Inputs!$D$3</f>
        <v>0.37951000000000001</v>
      </c>
      <c r="I63" s="27">
        <f t="shared" si="18"/>
        <v>2202000</v>
      </c>
      <c r="K63" s="27">
        <f t="shared" si="14"/>
        <v>12233</v>
      </c>
      <c r="L63" s="27">
        <f t="shared" si="19"/>
        <v>672815</v>
      </c>
      <c r="M63" s="27">
        <f t="shared" si="15"/>
        <v>4642.54583</v>
      </c>
      <c r="N63" s="27">
        <f t="shared" si="16"/>
        <v>4642.54583</v>
      </c>
      <c r="O63" s="27">
        <f t="shared" si="20"/>
        <v>-580323.01623999979</v>
      </c>
      <c r="P63" s="27">
        <f t="shared" si="21"/>
        <v>580323.01623999979</v>
      </c>
    </row>
    <row r="64" spans="1:21">
      <c r="A64" s="30">
        <v>38412</v>
      </c>
      <c r="C64" s="6">
        <v>56</v>
      </c>
      <c r="D64" s="29">
        <f t="shared" si="12"/>
        <v>12233</v>
      </c>
      <c r="E64" s="29">
        <f t="shared" si="17"/>
        <v>685048</v>
      </c>
      <c r="F64" s="29">
        <f t="shared" si="13"/>
        <v>-1516952</v>
      </c>
      <c r="G64" s="34">
        <f>+Inputs!$D$3</f>
        <v>0.37951000000000001</v>
      </c>
      <c r="I64" s="27">
        <f t="shared" si="18"/>
        <v>2202000</v>
      </c>
      <c r="K64" s="27">
        <f t="shared" si="14"/>
        <v>12233</v>
      </c>
      <c r="L64" s="27">
        <f t="shared" si="19"/>
        <v>685048</v>
      </c>
      <c r="M64" s="27">
        <f t="shared" si="15"/>
        <v>4642.54583</v>
      </c>
      <c r="N64" s="27">
        <f t="shared" si="16"/>
        <v>4642.54583</v>
      </c>
      <c r="O64" s="27">
        <f t="shared" si="20"/>
        <v>-575680.47040999983</v>
      </c>
      <c r="P64" s="27">
        <f t="shared" si="21"/>
        <v>575680.47040999983</v>
      </c>
    </row>
    <row r="65" spans="1:16">
      <c r="A65" s="31">
        <v>38443</v>
      </c>
      <c r="C65" s="6">
        <v>57</v>
      </c>
      <c r="D65" s="29">
        <f t="shared" si="12"/>
        <v>12233</v>
      </c>
      <c r="E65" s="29">
        <f t="shared" si="17"/>
        <v>697281</v>
      </c>
      <c r="F65" s="29">
        <f t="shared" si="13"/>
        <v>-1504719</v>
      </c>
      <c r="G65" s="34">
        <f>+Inputs!$D$3</f>
        <v>0.37951000000000001</v>
      </c>
      <c r="I65" s="27">
        <f t="shared" si="18"/>
        <v>2202000</v>
      </c>
      <c r="K65" s="27">
        <f t="shared" si="14"/>
        <v>12233</v>
      </c>
      <c r="L65" s="27">
        <f t="shared" si="19"/>
        <v>697281</v>
      </c>
      <c r="M65" s="27">
        <f t="shared" si="15"/>
        <v>4642.54583</v>
      </c>
      <c r="N65" s="27">
        <f t="shared" si="16"/>
        <v>4642.54583</v>
      </c>
      <c r="O65" s="27">
        <f t="shared" si="20"/>
        <v>-571037.92457999988</v>
      </c>
      <c r="P65" s="27">
        <f t="shared" si="21"/>
        <v>571037.92457999988</v>
      </c>
    </row>
    <row r="66" spans="1:16">
      <c r="A66" s="30">
        <v>38473</v>
      </c>
      <c r="C66" s="6">
        <v>58</v>
      </c>
      <c r="D66" s="29">
        <f t="shared" si="12"/>
        <v>12233</v>
      </c>
      <c r="E66" s="29">
        <f t="shared" si="17"/>
        <v>709514</v>
      </c>
      <c r="F66" s="29">
        <f t="shared" si="13"/>
        <v>-1492486</v>
      </c>
      <c r="G66" s="34">
        <f>+Inputs!$D$3</f>
        <v>0.37951000000000001</v>
      </c>
      <c r="I66" s="27">
        <f t="shared" si="18"/>
        <v>2202000</v>
      </c>
      <c r="K66" s="27">
        <f t="shared" si="14"/>
        <v>12233</v>
      </c>
      <c r="L66" s="27">
        <f t="shared" si="19"/>
        <v>709514</v>
      </c>
      <c r="M66" s="27">
        <f t="shared" si="15"/>
        <v>4642.54583</v>
      </c>
      <c r="N66" s="27">
        <f t="shared" si="16"/>
        <v>4642.54583</v>
      </c>
      <c r="O66" s="27">
        <f t="shared" si="20"/>
        <v>-566395.37874999992</v>
      </c>
      <c r="P66" s="27">
        <f t="shared" si="21"/>
        <v>566395.37874999992</v>
      </c>
    </row>
    <row r="67" spans="1:16">
      <c r="A67" s="31">
        <v>38504</v>
      </c>
      <c r="C67" s="6">
        <v>59</v>
      </c>
      <c r="D67" s="29">
        <f t="shared" si="12"/>
        <v>12233</v>
      </c>
      <c r="E67" s="29">
        <f t="shared" si="17"/>
        <v>721747</v>
      </c>
      <c r="F67" s="29">
        <f t="shared" si="13"/>
        <v>-1480253</v>
      </c>
      <c r="G67" s="34">
        <f>+Inputs!$D$3</f>
        <v>0.37951000000000001</v>
      </c>
      <c r="I67" s="27">
        <f t="shared" si="18"/>
        <v>2202000</v>
      </c>
      <c r="K67" s="27">
        <f t="shared" si="14"/>
        <v>12233</v>
      </c>
      <c r="L67" s="27">
        <f t="shared" si="19"/>
        <v>721747</v>
      </c>
      <c r="M67" s="27">
        <f t="shared" si="15"/>
        <v>4642.54583</v>
      </c>
      <c r="N67" s="27">
        <f t="shared" si="16"/>
        <v>4642.54583</v>
      </c>
      <c r="O67" s="27">
        <f t="shared" si="20"/>
        <v>-561752.83291999996</v>
      </c>
      <c r="P67" s="27">
        <f t="shared" si="21"/>
        <v>561752.83291999996</v>
      </c>
    </row>
    <row r="68" spans="1:16">
      <c r="A68" s="30">
        <v>38534</v>
      </c>
      <c r="C68" s="6">
        <v>60</v>
      </c>
      <c r="D68" s="29">
        <f t="shared" si="12"/>
        <v>12233</v>
      </c>
      <c r="E68" s="29">
        <f t="shared" si="17"/>
        <v>733980</v>
      </c>
      <c r="F68" s="29">
        <f t="shared" si="13"/>
        <v>-1468020</v>
      </c>
      <c r="G68" s="34">
        <f>+Inputs!$D$3</f>
        <v>0.37951000000000001</v>
      </c>
      <c r="I68" s="27">
        <f t="shared" si="18"/>
        <v>2202000</v>
      </c>
      <c r="K68" s="27">
        <f t="shared" si="14"/>
        <v>12233</v>
      </c>
      <c r="L68" s="27">
        <f t="shared" si="19"/>
        <v>733980</v>
      </c>
      <c r="M68" s="27">
        <f t="shared" si="15"/>
        <v>4642.54583</v>
      </c>
      <c r="N68" s="27">
        <f t="shared" si="16"/>
        <v>4642.54583</v>
      </c>
      <c r="O68" s="27">
        <f t="shared" si="20"/>
        <v>-557110.28709</v>
      </c>
      <c r="P68" s="27">
        <f t="shared" si="21"/>
        <v>557110.28709</v>
      </c>
    </row>
    <row r="69" spans="1:16">
      <c r="A69" s="31">
        <v>38565</v>
      </c>
      <c r="C69" s="6">
        <v>61</v>
      </c>
      <c r="D69" s="29">
        <f t="shared" si="12"/>
        <v>12233</v>
      </c>
      <c r="E69" s="29">
        <f t="shared" si="17"/>
        <v>746213</v>
      </c>
      <c r="F69" s="29">
        <f t="shared" si="13"/>
        <v>-1455787</v>
      </c>
      <c r="G69" s="34">
        <f>+Inputs!$D$3</f>
        <v>0.37951000000000001</v>
      </c>
      <c r="I69" s="27">
        <f t="shared" si="18"/>
        <v>2202000</v>
      </c>
      <c r="K69" s="27">
        <f t="shared" si="14"/>
        <v>12233</v>
      </c>
      <c r="L69" s="27">
        <f t="shared" si="19"/>
        <v>746213</v>
      </c>
      <c r="M69" s="27">
        <f t="shared" si="15"/>
        <v>4642.54583</v>
      </c>
      <c r="N69" s="27">
        <f t="shared" si="16"/>
        <v>4642.54583</v>
      </c>
      <c r="O69" s="27">
        <f t="shared" si="20"/>
        <v>-552467.74126000004</v>
      </c>
      <c r="P69" s="27">
        <f t="shared" si="21"/>
        <v>552467.74126000004</v>
      </c>
    </row>
    <row r="70" spans="1:16">
      <c r="A70" s="30">
        <v>38596</v>
      </c>
      <c r="C70" s="6">
        <v>62</v>
      </c>
      <c r="D70" s="29">
        <f t="shared" si="12"/>
        <v>12233</v>
      </c>
      <c r="E70" s="29">
        <f t="shared" si="17"/>
        <v>758446</v>
      </c>
      <c r="F70" s="29">
        <f t="shared" si="13"/>
        <v>-1443554</v>
      </c>
      <c r="G70" s="34">
        <f>+Inputs!$D$3</f>
        <v>0.37951000000000001</v>
      </c>
      <c r="I70" s="27">
        <f t="shared" si="18"/>
        <v>2202000</v>
      </c>
      <c r="K70" s="27">
        <f t="shared" si="14"/>
        <v>12233</v>
      </c>
      <c r="L70" s="27">
        <f t="shared" si="19"/>
        <v>758446</v>
      </c>
      <c r="M70" s="27">
        <f t="shared" si="15"/>
        <v>4642.54583</v>
      </c>
      <c r="N70" s="27">
        <f t="shared" si="16"/>
        <v>4642.54583</v>
      </c>
      <c r="O70" s="27">
        <f t="shared" si="20"/>
        <v>-547825.19543000008</v>
      </c>
      <c r="P70" s="27">
        <f t="shared" si="21"/>
        <v>547825.19543000008</v>
      </c>
    </row>
    <row r="71" spans="1:16">
      <c r="A71" s="31">
        <v>38626</v>
      </c>
      <c r="C71" s="6">
        <v>63</v>
      </c>
      <c r="D71" s="29">
        <f t="shared" si="12"/>
        <v>12233</v>
      </c>
      <c r="E71" s="29">
        <f t="shared" si="17"/>
        <v>770679</v>
      </c>
      <c r="F71" s="29">
        <f t="shared" si="13"/>
        <v>-1431321</v>
      </c>
      <c r="G71" s="34">
        <f>+Inputs!$D$3</f>
        <v>0.37951000000000001</v>
      </c>
      <c r="I71" s="27">
        <f t="shared" si="18"/>
        <v>2202000</v>
      </c>
      <c r="K71" s="27">
        <f t="shared" si="14"/>
        <v>12233</v>
      </c>
      <c r="L71" s="27">
        <f t="shared" si="19"/>
        <v>770679</v>
      </c>
      <c r="M71" s="27">
        <f t="shared" si="15"/>
        <v>4642.54583</v>
      </c>
      <c r="N71" s="27">
        <f t="shared" si="16"/>
        <v>4642.54583</v>
      </c>
      <c r="O71" s="27">
        <f t="shared" si="20"/>
        <v>-543182.64960000012</v>
      </c>
      <c r="P71" s="27">
        <f t="shared" si="21"/>
        <v>543182.64960000012</v>
      </c>
    </row>
    <row r="72" spans="1:16">
      <c r="A72" s="30">
        <v>38657</v>
      </c>
      <c r="C72" s="6">
        <v>64</v>
      </c>
      <c r="D72" s="29">
        <f t="shared" si="12"/>
        <v>12233</v>
      </c>
      <c r="E72" s="29">
        <f t="shared" si="17"/>
        <v>782912</v>
      </c>
      <c r="F72" s="29">
        <f t="shared" si="13"/>
        <v>-1419088</v>
      </c>
      <c r="G72" s="34">
        <f>+Inputs!$D$3</f>
        <v>0.37951000000000001</v>
      </c>
      <c r="I72" s="27">
        <f t="shared" si="18"/>
        <v>2202000</v>
      </c>
      <c r="K72" s="27">
        <f t="shared" si="14"/>
        <v>12233</v>
      </c>
      <c r="L72" s="27">
        <f t="shared" si="19"/>
        <v>782912</v>
      </c>
      <c r="M72" s="27">
        <f t="shared" si="15"/>
        <v>4642.54583</v>
      </c>
      <c r="N72" s="27">
        <f t="shared" si="16"/>
        <v>4642.54583</v>
      </c>
      <c r="O72" s="27">
        <f t="shared" si="20"/>
        <v>-538540.10377000016</v>
      </c>
      <c r="P72" s="27">
        <f t="shared" si="21"/>
        <v>538540.10377000016</v>
      </c>
    </row>
    <row r="73" spans="1:16">
      <c r="A73" s="31">
        <v>38687</v>
      </c>
      <c r="C73" s="6">
        <v>65</v>
      </c>
      <c r="D73" s="29">
        <f t="shared" ref="D73:D104" si="22">ROUND(-(+$B$9/180)*1,0)</f>
        <v>12233</v>
      </c>
      <c r="E73" s="29">
        <f t="shared" si="17"/>
        <v>795145</v>
      </c>
      <c r="F73" s="29">
        <f t="shared" ref="F73:F104" si="23">$B$9+E73</f>
        <v>-1406855</v>
      </c>
      <c r="G73" s="34">
        <f>+Inputs!$D$3</f>
        <v>0.37951000000000001</v>
      </c>
      <c r="I73" s="27">
        <f t="shared" si="18"/>
        <v>2202000</v>
      </c>
      <c r="K73" s="27">
        <f t="shared" ref="K73:K104" si="24">D73</f>
        <v>12233</v>
      </c>
      <c r="L73" s="27">
        <f t="shared" si="19"/>
        <v>795145</v>
      </c>
      <c r="M73" s="27">
        <f t="shared" ref="M73:M104" si="25">K73*G73</f>
        <v>4642.54583</v>
      </c>
      <c r="N73" s="27">
        <f t="shared" ref="N73:N104" si="26">M73-J73</f>
        <v>4642.54583</v>
      </c>
      <c r="O73" s="27">
        <f t="shared" si="20"/>
        <v>-533897.5579400002</v>
      </c>
      <c r="P73" s="27">
        <f t="shared" si="21"/>
        <v>533897.5579400002</v>
      </c>
    </row>
    <row r="74" spans="1:16">
      <c r="A74" s="30">
        <v>38718</v>
      </c>
      <c r="C74" s="6">
        <v>66</v>
      </c>
      <c r="D74" s="29">
        <f t="shared" si="22"/>
        <v>12233</v>
      </c>
      <c r="E74" s="29">
        <f t="shared" ref="E74:E105" si="27">+E73+D74</f>
        <v>807378</v>
      </c>
      <c r="F74" s="29">
        <f t="shared" si="23"/>
        <v>-1394622</v>
      </c>
      <c r="G74" s="34">
        <f>+Inputs!$D$3</f>
        <v>0.37951000000000001</v>
      </c>
      <c r="I74" s="27">
        <f t="shared" ref="I74:I105" si="28">+I73+H74</f>
        <v>2202000</v>
      </c>
      <c r="K74" s="27">
        <f t="shared" si="24"/>
        <v>12233</v>
      </c>
      <c r="L74" s="27">
        <f t="shared" ref="L74:L105" si="29">+L73+K74</f>
        <v>807378</v>
      </c>
      <c r="M74" s="27">
        <f t="shared" si="25"/>
        <v>4642.54583</v>
      </c>
      <c r="N74" s="27">
        <f t="shared" si="26"/>
        <v>4642.54583</v>
      </c>
      <c r="O74" s="27">
        <f t="shared" ref="O74:O105" si="30">+O73+N74</f>
        <v>-529255.01211000024</v>
      </c>
      <c r="P74" s="27">
        <f t="shared" ref="P74:P105" si="31">P73-N74</f>
        <v>529255.01211000024</v>
      </c>
    </row>
    <row r="75" spans="1:16">
      <c r="A75" s="31">
        <v>38749</v>
      </c>
      <c r="C75" s="6">
        <v>67</v>
      </c>
      <c r="D75" s="29">
        <f t="shared" si="22"/>
        <v>12233</v>
      </c>
      <c r="E75" s="29">
        <f t="shared" si="27"/>
        <v>819611</v>
      </c>
      <c r="F75" s="29">
        <f t="shared" si="23"/>
        <v>-1382389</v>
      </c>
      <c r="G75" s="34">
        <f>+Inputs!$D$3</f>
        <v>0.37951000000000001</v>
      </c>
      <c r="I75" s="27">
        <f t="shared" si="28"/>
        <v>2202000</v>
      </c>
      <c r="K75" s="27">
        <f t="shared" si="24"/>
        <v>12233</v>
      </c>
      <c r="L75" s="27">
        <f t="shared" si="29"/>
        <v>819611</v>
      </c>
      <c r="M75" s="27">
        <f t="shared" si="25"/>
        <v>4642.54583</v>
      </c>
      <c r="N75" s="27">
        <f t="shared" si="26"/>
        <v>4642.54583</v>
      </c>
      <c r="O75" s="27">
        <f t="shared" si="30"/>
        <v>-524612.46628000028</v>
      </c>
      <c r="P75" s="27">
        <f t="shared" si="31"/>
        <v>524612.46628000028</v>
      </c>
    </row>
    <row r="76" spans="1:16">
      <c r="A76" s="30">
        <v>38777</v>
      </c>
      <c r="C76" s="6">
        <v>68</v>
      </c>
      <c r="D76" s="29">
        <f t="shared" si="22"/>
        <v>12233</v>
      </c>
      <c r="E76" s="29">
        <f t="shared" si="27"/>
        <v>831844</v>
      </c>
      <c r="F76" s="29">
        <f t="shared" si="23"/>
        <v>-1370156</v>
      </c>
      <c r="G76" s="34">
        <f>+Inputs!$D$3</f>
        <v>0.37951000000000001</v>
      </c>
      <c r="I76" s="27">
        <f t="shared" si="28"/>
        <v>2202000</v>
      </c>
      <c r="K76" s="27">
        <f t="shared" si="24"/>
        <v>12233</v>
      </c>
      <c r="L76" s="27">
        <f t="shared" si="29"/>
        <v>831844</v>
      </c>
      <c r="M76" s="27">
        <f t="shared" si="25"/>
        <v>4642.54583</v>
      </c>
      <c r="N76" s="27">
        <f t="shared" si="26"/>
        <v>4642.54583</v>
      </c>
      <c r="O76" s="27">
        <f t="shared" si="30"/>
        <v>-519969.92045000027</v>
      </c>
      <c r="P76" s="27">
        <f t="shared" si="31"/>
        <v>519969.92045000027</v>
      </c>
    </row>
    <row r="77" spans="1:16">
      <c r="A77" s="31">
        <v>38808</v>
      </c>
      <c r="C77" s="6">
        <v>69</v>
      </c>
      <c r="D77" s="29">
        <f t="shared" si="22"/>
        <v>12233</v>
      </c>
      <c r="E77" s="29">
        <f t="shared" si="27"/>
        <v>844077</v>
      </c>
      <c r="F77" s="29">
        <f t="shared" si="23"/>
        <v>-1357923</v>
      </c>
      <c r="G77" s="34">
        <f>+Inputs!$D$3</f>
        <v>0.37951000000000001</v>
      </c>
      <c r="I77" s="27">
        <f t="shared" si="28"/>
        <v>2202000</v>
      </c>
      <c r="K77" s="27">
        <f t="shared" si="24"/>
        <v>12233</v>
      </c>
      <c r="L77" s="27">
        <f t="shared" si="29"/>
        <v>844077</v>
      </c>
      <c r="M77" s="27">
        <f t="shared" si="25"/>
        <v>4642.54583</v>
      </c>
      <c r="N77" s="27">
        <f t="shared" si="26"/>
        <v>4642.54583</v>
      </c>
      <c r="O77" s="27">
        <f t="shared" si="30"/>
        <v>-515327.37462000025</v>
      </c>
      <c r="P77" s="27">
        <f t="shared" si="31"/>
        <v>515327.37462000025</v>
      </c>
    </row>
    <row r="78" spans="1:16">
      <c r="A78" s="30">
        <v>38838</v>
      </c>
      <c r="C78" s="6">
        <v>70</v>
      </c>
      <c r="D78" s="29">
        <f t="shared" si="22"/>
        <v>12233</v>
      </c>
      <c r="E78" s="29">
        <f t="shared" si="27"/>
        <v>856310</v>
      </c>
      <c r="F78" s="29">
        <f t="shared" si="23"/>
        <v>-1345690</v>
      </c>
      <c r="G78" s="34">
        <f>+Inputs!$D$3</f>
        <v>0.37951000000000001</v>
      </c>
      <c r="I78" s="27">
        <f t="shared" si="28"/>
        <v>2202000</v>
      </c>
      <c r="K78" s="27">
        <f t="shared" si="24"/>
        <v>12233</v>
      </c>
      <c r="L78" s="27">
        <f t="shared" si="29"/>
        <v>856310</v>
      </c>
      <c r="M78" s="27">
        <f t="shared" si="25"/>
        <v>4642.54583</v>
      </c>
      <c r="N78" s="27">
        <f t="shared" si="26"/>
        <v>4642.54583</v>
      </c>
      <c r="O78" s="27">
        <f t="shared" si="30"/>
        <v>-510684.82879000023</v>
      </c>
      <c r="P78" s="27">
        <f t="shared" si="31"/>
        <v>510684.82879000023</v>
      </c>
    </row>
    <row r="79" spans="1:16">
      <c r="A79" s="31">
        <v>38869</v>
      </c>
      <c r="C79" s="6">
        <v>71</v>
      </c>
      <c r="D79" s="29">
        <f t="shared" si="22"/>
        <v>12233</v>
      </c>
      <c r="E79" s="29">
        <f t="shared" si="27"/>
        <v>868543</v>
      </c>
      <c r="F79" s="29">
        <f t="shared" si="23"/>
        <v>-1333457</v>
      </c>
      <c r="G79" s="34">
        <f>+Inputs!$D$3</f>
        <v>0.37951000000000001</v>
      </c>
      <c r="I79" s="27">
        <f t="shared" si="28"/>
        <v>2202000</v>
      </c>
      <c r="K79" s="27">
        <f t="shared" si="24"/>
        <v>12233</v>
      </c>
      <c r="L79" s="27">
        <f t="shared" si="29"/>
        <v>868543</v>
      </c>
      <c r="M79" s="27">
        <f t="shared" si="25"/>
        <v>4642.54583</v>
      </c>
      <c r="N79" s="27">
        <f t="shared" si="26"/>
        <v>4642.54583</v>
      </c>
      <c r="O79" s="27">
        <f t="shared" si="30"/>
        <v>-506042.28296000022</v>
      </c>
      <c r="P79" s="27">
        <f t="shared" si="31"/>
        <v>506042.28296000022</v>
      </c>
    </row>
    <row r="80" spans="1:16">
      <c r="A80" s="30">
        <v>38899</v>
      </c>
      <c r="C80" s="6">
        <v>72</v>
      </c>
      <c r="D80" s="29">
        <f t="shared" si="22"/>
        <v>12233</v>
      </c>
      <c r="E80" s="29">
        <f t="shared" si="27"/>
        <v>880776</v>
      </c>
      <c r="F80" s="29">
        <f t="shared" si="23"/>
        <v>-1321224</v>
      </c>
      <c r="G80" s="34">
        <f>+Inputs!$D$3</f>
        <v>0.37951000000000001</v>
      </c>
      <c r="I80" s="27">
        <f t="shared" si="28"/>
        <v>2202000</v>
      </c>
      <c r="K80" s="27">
        <f t="shared" si="24"/>
        <v>12233</v>
      </c>
      <c r="L80" s="27">
        <f t="shared" si="29"/>
        <v>880776</v>
      </c>
      <c r="M80" s="27">
        <f t="shared" si="25"/>
        <v>4642.54583</v>
      </c>
      <c r="N80" s="27">
        <f t="shared" si="26"/>
        <v>4642.54583</v>
      </c>
      <c r="O80" s="27">
        <f t="shared" si="30"/>
        <v>-501399.7371300002</v>
      </c>
      <c r="P80" s="27">
        <f t="shared" si="31"/>
        <v>501399.7371300002</v>
      </c>
    </row>
    <row r="81" spans="1:16">
      <c r="A81" s="31">
        <v>38930</v>
      </c>
      <c r="C81" s="6">
        <v>73</v>
      </c>
      <c r="D81" s="29">
        <f t="shared" si="22"/>
        <v>12233</v>
      </c>
      <c r="E81" s="29">
        <f t="shared" si="27"/>
        <v>893009</v>
      </c>
      <c r="F81" s="29">
        <f t="shared" si="23"/>
        <v>-1308991</v>
      </c>
      <c r="G81" s="34">
        <f>+Inputs!$D$3</f>
        <v>0.37951000000000001</v>
      </c>
      <c r="I81" s="27">
        <f t="shared" si="28"/>
        <v>2202000</v>
      </c>
      <c r="K81" s="27">
        <f t="shared" si="24"/>
        <v>12233</v>
      </c>
      <c r="L81" s="27">
        <f t="shared" si="29"/>
        <v>893009</v>
      </c>
      <c r="M81" s="27">
        <f t="shared" si="25"/>
        <v>4642.54583</v>
      </c>
      <c r="N81" s="27">
        <f t="shared" si="26"/>
        <v>4642.54583</v>
      </c>
      <c r="O81" s="27">
        <f t="shared" si="30"/>
        <v>-496757.19130000018</v>
      </c>
      <c r="P81" s="27">
        <f t="shared" si="31"/>
        <v>496757.19130000018</v>
      </c>
    </row>
    <row r="82" spans="1:16">
      <c r="A82" s="30">
        <v>38961</v>
      </c>
      <c r="C82" s="6">
        <v>74</v>
      </c>
      <c r="D82" s="29">
        <f t="shared" si="22"/>
        <v>12233</v>
      </c>
      <c r="E82" s="29">
        <f t="shared" si="27"/>
        <v>905242</v>
      </c>
      <c r="F82" s="29">
        <f t="shared" si="23"/>
        <v>-1296758</v>
      </c>
      <c r="G82" s="34">
        <f>+Inputs!$D$3</f>
        <v>0.37951000000000001</v>
      </c>
      <c r="I82" s="27">
        <f t="shared" si="28"/>
        <v>2202000</v>
      </c>
      <c r="K82" s="27">
        <f t="shared" si="24"/>
        <v>12233</v>
      </c>
      <c r="L82" s="27">
        <f t="shared" si="29"/>
        <v>905242</v>
      </c>
      <c r="M82" s="27">
        <f t="shared" si="25"/>
        <v>4642.54583</v>
      </c>
      <c r="N82" s="27">
        <f t="shared" si="26"/>
        <v>4642.54583</v>
      </c>
      <c r="O82" s="27">
        <f t="shared" si="30"/>
        <v>-492114.64547000016</v>
      </c>
      <c r="P82" s="27">
        <f t="shared" si="31"/>
        <v>492114.64547000016</v>
      </c>
    </row>
    <row r="83" spans="1:16">
      <c r="A83" s="31">
        <v>38991</v>
      </c>
      <c r="C83" s="6">
        <v>75</v>
      </c>
      <c r="D83" s="29">
        <f t="shared" si="22"/>
        <v>12233</v>
      </c>
      <c r="E83" s="29">
        <f t="shared" si="27"/>
        <v>917475</v>
      </c>
      <c r="F83" s="29">
        <f t="shared" si="23"/>
        <v>-1284525</v>
      </c>
      <c r="G83" s="34">
        <f>+Inputs!$D$3</f>
        <v>0.37951000000000001</v>
      </c>
      <c r="I83" s="27">
        <f t="shared" si="28"/>
        <v>2202000</v>
      </c>
      <c r="K83" s="27">
        <f t="shared" si="24"/>
        <v>12233</v>
      </c>
      <c r="L83" s="27">
        <f t="shared" si="29"/>
        <v>917475</v>
      </c>
      <c r="M83" s="27">
        <f t="shared" si="25"/>
        <v>4642.54583</v>
      </c>
      <c r="N83" s="27">
        <f t="shared" si="26"/>
        <v>4642.54583</v>
      </c>
      <c r="O83" s="27">
        <f t="shared" si="30"/>
        <v>-487472.09964000015</v>
      </c>
      <c r="P83" s="27">
        <f t="shared" si="31"/>
        <v>487472.09964000015</v>
      </c>
    </row>
    <row r="84" spans="1:16">
      <c r="A84" s="30">
        <v>39022</v>
      </c>
      <c r="C84" s="6">
        <v>76</v>
      </c>
      <c r="D84" s="29">
        <f t="shared" si="22"/>
        <v>12233</v>
      </c>
      <c r="E84" s="29">
        <f t="shared" si="27"/>
        <v>929708</v>
      </c>
      <c r="F84" s="29">
        <f t="shared" si="23"/>
        <v>-1272292</v>
      </c>
      <c r="G84" s="34">
        <f>+Inputs!$D$3</f>
        <v>0.37951000000000001</v>
      </c>
      <c r="I84" s="27">
        <f t="shared" si="28"/>
        <v>2202000</v>
      </c>
      <c r="K84" s="27">
        <f t="shared" si="24"/>
        <v>12233</v>
      </c>
      <c r="L84" s="27">
        <f t="shared" si="29"/>
        <v>929708</v>
      </c>
      <c r="M84" s="27">
        <f t="shared" si="25"/>
        <v>4642.54583</v>
      </c>
      <c r="N84" s="27">
        <f t="shared" si="26"/>
        <v>4642.54583</v>
      </c>
      <c r="O84" s="27">
        <f t="shared" si="30"/>
        <v>-482829.55381000013</v>
      </c>
      <c r="P84" s="27">
        <f t="shared" si="31"/>
        <v>482829.55381000013</v>
      </c>
    </row>
    <row r="85" spans="1:16">
      <c r="A85" s="31">
        <v>39052</v>
      </c>
      <c r="C85" s="6">
        <v>77</v>
      </c>
      <c r="D85" s="29">
        <f t="shared" si="22"/>
        <v>12233</v>
      </c>
      <c r="E85" s="29">
        <f t="shared" si="27"/>
        <v>941941</v>
      </c>
      <c r="F85" s="29">
        <f t="shared" si="23"/>
        <v>-1260059</v>
      </c>
      <c r="G85" s="34">
        <f>+Inputs!$D$3</f>
        <v>0.37951000000000001</v>
      </c>
      <c r="I85" s="27">
        <f t="shared" si="28"/>
        <v>2202000</v>
      </c>
      <c r="K85" s="27">
        <f t="shared" si="24"/>
        <v>12233</v>
      </c>
      <c r="L85" s="27">
        <f t="shared" si="29"/>
        <v>941941</v>
      </c>
      <c r="M85" s="27">
        <f t="shared" si="25"/>
        <v>4642.54583</v>
      </c>
      <c r="N85" s="27">
        <f t="shared" si="26"/>
        <v>4642.54583</v>
      </c>
      <c r="O85" s="27">
        <f t="shared" si="30"/>
        <v>-478187.00798000011</v>
      </c>
      <c r="P85" s="27">
        <f t="shared" si="31"/>
        <v>478187.00798000011</v>
      </c>
    </row>
    <row r="86" spans="1:16">
      <c r="A86" s="30">
        <v>39083</v>
      </c>
      <c r="C86" s="6">
        <v>78</v>
      </c>
      <c r="D86" s="29">
        <f t="shared" si="22"/>
        <v>12233</v>
      </c>
      <c r="E86" s="29">
        <f t="shared" si="27"/>
        <v>954174</v>
      </c>
      <c r="F86" s="29">
        <f t="shared" si="23"/>
        <v>-1247826</v>
      </c>
      <c r="G86" s="34">
        <f>+Inputs!$D$3</f>
        <v>0.37951000000000001</v>
      </c>
      <c r="I86" s="27">
        <f t="shared" si="28"/>
        <v>2202000</v>
      </c>
      <c r="K86" s="27">
        <f t="shared" si="24"/>
        <v>12233</v>
      </c>
      <c r="L86" s="27">
        <f t="shared" si="29"/>
        <v>954174</v>
      </c>
      <c r="M86" s="27">
        <f t="shared" si="25"/>
        <v>4642.54583</v>
      </c>
      <c r="N86" s="27">
        <f t="shared" si="26"/>
        <v>4642.54583</v>
      </c>
      <c r="O86" s="27">
        <f t="shared" si="30"/>
        <v>-473544.46215000009</v>
      </c>
      <c r="P86" s="27">
        <f t="shared" si="31"/>
        <v>473544.46215000009</v>
      </c>
    </row>
    <row r="87" spans="1:16">
      <c r="A87" s="31">
        <v>39114</v>
      </c>
      <c r="C87" s="6">
        <v>79</v>
      </c>
      <c r="D87" s="29">
        <f t="shared" si="22"/>
        <v>12233</v>
      </c>
      <c r="E87" s="29">
        <f t="shared" si="27"/>
        <v>966407</v>
      </c>
      <c r="F87" s="29">
        <f t="shared" si="23"/>
        <v>-1235593</v>
      </c>
      <c r="G87" s="34">
        <f>+Inputs!$D$3</f>
        <v>0.37951000000000001</v>
      </c>
      <c r="I87" s="27">
        <f t="shared" si="28"/>
        <v>2202000</v>
      </c>
      <c r="K87" s="27">
        <f t="shared" si="24"/>
        <v>12233</v>
      </c>
      <c r="L87" s="27">
        <f t="shared" si="29"/>
        <v>966407</v>
      </c>
      <c r="M87" s="27">
        <f t="shared" si="25"/>
        <v>4642.54583</v>
      </c>
      <c r="N87" s="27">
        <f t="shared" si="26"/>
        <v>4642.54583</v>
      </c>
      <c r="O87" s="27">
        <f t="shared" si="30"/>
        <v>-468901.91632000008</v>
      </c>
      <c r="P87" s="27">
        <f t="shared" si="31"/>
        <v>468901.91632000008</v>
      </c>
    </row>
    <row r="88" spans="1:16">
      <c r="A88" s="30">
        <v>39142</v>
      </c>
      <c r="C88" s="6">
        <v>80</v>
      </c>
      <c r="D88" s="29">
        <f t="shared" si="22"/>
        <v>12233</v>
      </c>
      <c r="E88" s="29">
        <f t="shared" si="27"/>
        <v>978640</v>
      </c>
      <c r="F88" s="29">
        <f t="shared" si="23"/>
        <v>-1223360</v>
      </c>
      <c r="G88" s="34">
        <f>+Inputs!$D$3</f>
        <v>0.37951000000000001</v>
      </c>
      <c r="I88" s="27">
        <f t="shared" si="28"/>
        <v>2202000</v>
      </c>
      <c r="K88" s="27">
        <f t="shared" si="24"/>
        <v>12233</v>
      </c>
      <c r="L88" s="27">
        <f t="shared" si="29"/>
        <v>978640</v>
      </c>
      <c r="M88" s="27">
        <f t="shared" si="25"/>
        <v>4642.54583</v>
      </c>
      <c r="N88" s="27">
        <f t="shared" si="26"/>
        <v>4642.54583</v>
      </c>
      <c r="O88" s="27">
        <f t="shared" si="30"/>
        <v>-464259.37049000006</v>
      </c>
      <c r="P88" s="27">
        <f t="shared" si="31"/>
        <v>464259.37049000006</v>
      </c>
    </row>
    <row r="89" spans="1:16">
      <c r="A89" s="31">
        <v>39173</v>
      </c>
      <c r="C89" s="6">
        <v>81</v>
      </c>
      <c r="D89" s="29">
        <f t="shared" si="22"/>
        <v>12233</v>
      </c>
      <c r="E89" s="29">
        <f t="shared" si="27"/>
        <v>990873</v>
      </c>
      <c r="F89" s="29">
        <f t="shared" si="23"/>
        <v>-1211127</v>
      </c>
      <c r="G89" s="34">
        <f>+Inputs!$D$3</f>
        <v>0.37951000000000001</v>
      </c>
      <c r="I89" s="27">
        <f t="shared" si="28"/>
        <v>2202000</v>
      </c>
      <c r="K89" s="27">
        <f t="shared" si="24"/>
        <v>12233</v>
      </c>
      <c r="L89" s="27">
        <f t="shared" si="29"/>
        <v>990873</v>
      </c>
      <c r="M89" s="27">
        <f t="shared" si="25"/>
        <v>4642.54583</v>
      </c>
      <c r="N89" s="27">
        <f t="shared" si="26"/>
        <v>4642.54583</v>
      </c>
      <c r="O89" s="27">
        <f t="shared" si="30"/>
        <v>-459616.82466000004</v>
      </c>
      <c r="P89" s="27">
        <f t="shared" si="31"/>
        <v>459616.82466000004</v>
      </c>
    </row>
    <row r="90" spans="1:16">
      <c r="A90" s="30">
        <v>39203</v>
      </c>
      <c r="C90" s="6">
        <v>82</v>
      </c>
      <c r="D90" s="29">
        <f t="shared" si="22"/>
        <v>12233</v>
      </c>
      <c r="E90" s="29">
        <f t="shared" si="27"/>
        <v>1003106</v>
      </c>
      <c r="F90" s="29">
        <f t="shared" si="23"/>
        <v>-1198894</v>
      </c>
      <c r="G90" s="34">
        <f>+Inputs!$D$3</f>
        <v>0.37951000000000001</v>
      </c>
      <c r="I90" s="27">
        <f t="shared" si="28"/>
        <v>2202000</v>
      </c>
      <c r="K90" s="27">
        <f t="shared" si="24"/>
        <v>12233</v>
      </c>
      <c r="L90" s="27">
        <f t="shared" si="29"/>
        <v>1003106</v>
      </c>
      <c r="M90" s="27">
        <f t="shared" si="25"/>
        <v>4642.54583</v>
      </c>
      <c r="N90" s="27">
        <f t="shared" si="26"/>
        <v>4642.54583</v>
      </c>
      <c r="O90" s="27">
        <f t="shared" si="30"/>
        <v>-454974.27883000002</v>
      </c>
      <c r="P90" s="27">
        <f t="shared" si="31"/>
        <v>454974.27883000002</v>
      </c>
    </row>
    <row r="91" spans="1:16">
      <c r="A91" s="31">
        <v>39234</v>
      </c>
      <c r="C91" s="6">
        <v>83</v>
      </c>
      <c r="D91" s="29">
        <f t="shared" si="22"/>
        <v>12233</v>
      </c>
      <c r="E91" s="29">
        <f t="shared" si="27"/>
        <v>1015339</v>
      </c>
      <c r="F91" s="29">
        <f t="shared" si="23"/>
        <v>-1186661</v>
      </c>
      <c r="G91" s="34">
        <f>+Inputs!$D$3</f>
        <v>0.37951000000000001</v>
      </c>
      <c r="I91" s="27">
        <f t="shared" si="28"/>
        <v>2202000</v>
      </c>
      <c r="K91" s="27">
        <f t="shared" si="24"/>
        <v>12233</v>
      </c>
      <c r="L91" s="27">
        <f t="shared" si="29"/>
        <v>1015339</v>
      </c>
      <c r="M91" s="27">
        <f t="shared" si="25"/>
        <v>4642.54583</v>
      </c>
      <c r="N91" s="27">
        <f t="shared" si="26"/>
        <v>4642.54583</v>
      </c>
      <c r="O91" s="27">
        <f t="shared" si="30"/>
        <v>-450331.73300000001</v>
      </c>
      <c r="P91" s="27">
        <f t="shared" si="31"/>
        <v>450331.73300000001</v>
      </c>
    </row>
    <row r="92" spans="1:16">
      <c r="A92" s="30">
        <v>39264</v>
      </c>
      <c r="C92" s="6">
        <v>84</v>
      </c>
      <c r="D92" s="29">
        <f t="shared" si="22"/>
        <v>12233</v>
      </c>
      <c r="E92" s="29">
        <f t="shared" si="27"/>
        <v>1027572</v>
      </c>
      <c r="F92" s="29">
        <f t="shared" si="23"/>
        <v>-1174428</v>
      </c>
      <c r="G92" s="34">
        <f>+Inputs!$D$3</f>
        <v>0.37951000000000001</v>
      </c>
      <c r="I92" s="27">
        <f t="shared" si="28"/>
        <v>2202000</v>
      </c>
      <c r="K92" s="27">
        <f t="shared" si="24"/>
        <v>12233</v>
      </c>
      <c r="L92" s="27">
        <f t="shared" si="29"/>
        <v>1027572</v>
      </c>
      <c r="M92" s="27">
        <f t="shared" si="25"/>
        <v>4642.54583</v>
      </c>
      <c r="N92" s="27">
        <f t="shared" si="26"/>
        <v>4642.54583</v>
      </c>
      <c r="O92" s="27">
        <f t="shared" si="30"/>
        <v>-445689.18716999999</v>
      </c>
      <c r="P92" s="27">
        <f t="shared" si="31"/>
        <v>445689.18716999999</v>
      </c>
    </row>
    <row r="93" spans="1:16">
      <c r="A93" s="31">
        <v>39295</v>
      </c>
      <c r="C93" s="6">
        <v>85</v>
      </c>
      <c r="D93" s="29">
        <f t="shared" si="22"/>
        <v>12233</v>
      </c>
      <c r="E93" s="29">
        <f t="shared" si="27"/>
        <v>1039805</v>
      </c>
      <c r="F93" s="29">
        <f t="shared" si="23"/>
        <v>-1162195</v>
      </c>
      <c r="G93" s="34">
        <f>+Inputs!$D$3</f>
        <v>0.37951000000000001</v>
      </c>
      <c r="I93" s="27">
        <f t="shared" si="28"/>
        <v>2202000</v>
      </c>
      <c r="K93" s="27">
        <f t="shared" si="24"/>
        <v>12233</v>
      </c>
      <c r="L93" s="27">
        <f t="shared" si="29"/>
        <v>1039805</v>
      </c>
      <c r="M93" s="27">
        <f t="shared" si="25"/>
        <v>4642.54583</v>
      </c>
      <c r="N93" s="27">
        <f t="shared" si="26"/>
        <v>4642.54583</v>
      </c>
      <c r="O93" s="27">
        <f t="shared" si="30"/>
        <v>-441046.64133999997</v>
      </c>
      <c r="P93" s="27">
        <f t="shared" si="31"/>
        <v>441046.64133999997</v>
      </c>
    </row>
    <row r="94" spans="1:16">
      <c r="A94" s="30">
        <v>39326</v>
      </c>
      <c r="C94" s="6">
        <v>86</v>
      </c>
      <c r="D94" s="29">
        <f t="shared" si="22"/>
        <v>12233</v>
      </c>
      <c r="E94" s="29">
        <f t="shared" si="27"/>
        <v>1052038</v>
      </c>
      <c r="F94" s="29">
        <f t="shared" si="23"/>
        <v>-1149962</v>
      </c>
      <c r="G94" s="34">
        <f>+Inputs!$D$3</f>
        <v>0.37951000000000001</v>
      </c>
      <c r="I94" s="27">
        <f t="shared" si="28"/>
        <v>2202000</v>
      </c>
      <c r="K94" s="27">
        <f t="shared" si="24"/>
        <v>12233</v>
      </c>
      <c r="L94" s="27">
        <f t="shared" si="29"/>
        <v>1052038</v>
      </c>
      <c r="M94" s="27">
        <f t="shared" si="25"/>
        <v>4642.54583</v>
      </c>
      <c r="N94" s="27">
        <f t="shared" si="26"/>
        <v>4642.54583</v>
      </c>
      <c r="O94" s="27">
        <f t="shared" si="30"/>
        <v>-436404.09550999996</v>
      </c>
      <c r="P94" s="27">
        <f t="shared" si="31"/>
        <v>436404.09550999996</v>
      </c>
    </row>
    <row r="95" spans="1:16">
      <c r="A95" s="31">
        <v>39356</v>
      </c>
      <c r="C95" s="6">
        <v>87</v>
      </c>
      <c r="D95" s="29">
        <f t="shared" si="22"/>
        <v>12233</v>
      </c>
      <c r="E95" s="29">
        <f t="shared" si="27"/>
        <v>1064271</v>
      </c>
      <c r="F95" s="29">
        <f t="shared" si="23"/>
        <v>-1137729</v>
      </c>
      <c r="G95" s="34">
        <f>+Inputs!$D$3</f>
        <v>0.37951000000000001</v>
      </c>
      <c r="I95" s="27">
        <f t="shared" si="28"/>
        <v>2202000</v>
      </c>
      <c r="K95" s="27">
        <f t="shared" si="24"/>
        <v>12233</v>
      </c>
      <c r="L95" s="27">
        <f t="shared" si="29"/>
        <v>1064271</v>
      </c>
      <c r="M95" s="27">
        <f t="shared" si="25"/>
        <v>4642.54583</v>
      </c>
      <c r="N95" s="27">
        <f t="shared" si="26"/>
        <v>4642.54583</v>
      </c>
      <c r="O95" s="27">
        <f t="shared" si="30"/>
        <v>-431761.54967999994</v>
      </c>
      <c r="P95" s="27">
        <f t="shared" si="31"/>
        <v>431761.54967999994</v>
      </c>
    </row>
    <row r="96" spans="1:16">
      <c r="A96" s="30">
        <v>39387</v>
      </c>
      <c r="C96" s="6">
        <v>88</v>
      </c>
      <c r="D96" s="29">
        <f t="shared" si="22"/>
        <v>12233</v>
      </c>
      <c r="E96" s="29">
        <f t="shared" si="27"/>
        <v>1076504</v>
      </c>
      <c r="F96" s="29">
        <f t="shared" si="23"/>
        <v>-1125496</v>
      </c>
      <c r="G96" s="34">
        <f>+Inputs!$D$3</f>
        <v>0.37951000000000001</v>
      </c>
      <c r="I96" s="27">
        <f t="shared" si="28"/>
        <v>2202000</v>
      </c>
      <c r="K96" s="27">
        <f t="shared" si="24"/>
        <v>12233</v>
      </c>
      <c r="L96" s="27">
        <f t="shared" si="29"/>
        <v>1076504</v>
      </c>
      <c r="M96" s="27">
        <f t="shared" si="25"/>
        <v>4642.54583</v>
      </c>
      <c r="N96" s="27">
        <f t="shared" si="26"/>
        <v>4642.54583</v>
      </c>
      <c r="O96" s="27">
        <f t="shared" si="30"/>
        <v>-427119.00384999992</v>
      </c>
      <c r="P96" s="27">
        <f t="shared" si="31"/>
        <v>427119.00384999992</v>
      </c>
    </row>
    <row r="97" spans="1:16">
      <c r="A97" s="31">
        <v>39417</v>
      </c>
      <c r="C97" s="6">
        <v>89</v>
      </c>
      <c r="D97" s="29">
        <f t="shared" si="22"/>
        <v>12233</v>
      </c>
      <c r="E97" s="29">
        <f t="shared" si="27"/>
        <v>1088737</v>
      </c>
      <c r="F97" s="29">
        <f t="shared" si="23"/>
        <v>-1113263</v>
      </c>
      <c r="G97" s="34">
        <f>+Inputs!$D$3</f>
        <v>0.37951000000000001</v>
      </c>
      <c r="I97" s="27">
        <f t="shared" si="28"/>
        <v>2202000</v>
      </c>
      <c r="K97" s="27">
        <f t="shared" si="24"/>
        <v>12233</v>
      </c>
      <c r="L97" s="27">
        <f t="shared" si="29"/>
        <v>1088737</v>
      </c>
      <c r="M97" s="27">
        <f t="shared" si="25"/>
        <v>4642.54583</v>
      </c>
      <c r="N97" s="27">
        <f t="shared" si="26"/>
        <v>4642.54583</v>
      </c>
      <c r="O97" s="27">
        <f t="shared" si="30"/>
        <v>-422476.4580199999</v>
      </c>
      <c r="P97" s="27">
        <f t="shared" si="31"/>
        <v>422476.4580199999</v>
      </c>
    </row>
    <row r="98" spans="1:16">
      <c r="A98" s="30">
        <v>39448</v>
      </c>
      <c r="C98" s="6">
        <v>90</v>
      </c>
      <c r="D98" s="29">
        <f t="shared" si="22"/>
        <v>12233</v>
      </c>
      <c r="E98" s="29">
        <f t="shared" si="27"/>
        <v>1100970</v>
      </c>
      <c r="F98" s="29">
        <f t="shared" si="23"/>
        <v>-1101030</v>
      </c>
      <c r="G98" s="34">
        <f>+Inputs!$D$3</f>
        <v>0.37951000000000001</v>
      </c>
      <c r="I98" s="27">
        <f t="shared" si="28"/>
        <v>2202000</v>
      </c>
      <c r="K98" s="27">
        <f t="shared" si="24"/>
        <v>12233</v>
      </c>
      <c r="L98" s="27">
        <f t="shared" si="29"/>
        <v>1100970</v>
      </c>
      <c r="M98" s="27">
        <f t="shared" si="25"/>
        <v>4642.54583</v>
      </c>
      <c r="N98" s="27">
        <f t="shared" si="26"/>
        <v>4642.54583</v>
      </c>
      <c r="O98" s="27">
        <f t="shared" si="30"/>
        <v>-417833.91218999989</v>
      </c>
      <c r="P98" s="27">
        <f t="shared" si="31"/>
        <v>417833.91218999989</v>
      </c>
    </row>
    <row r="99" spans="1:16">
      <c r="A99" s="31">
        <v>39479</v>
      </c>
      <c r="C99" s="6">
        <v>91</v>
      </c>
      <c r="D99" s="29">
        <f t="shared" si="22"/>
        <v>12233</v>
      </c>
      <c r="E99" s="29">
        <f t="shared" si="27"/>
        <v>1113203</v>
      </c>
      <c r="F99" s="29">
        <f t="shared" si="23"/>
        <v>-1088797</v>
      </c>
      <c r="G99" s="34">
        <f>+Inputs!$D$3</f>
        <v>0.37951000000000001</v>
      </c>
      <c r="I99" s="27">
        <f t="shared" si="28"/>
        <v>2202000</v>
      </c>
      <c r="K99" s="27">
        <f t="shared" si="24"/>
        <v>12233</v>
      </c>
      <c r="L99" s="27">
        <f t="shared" si="29"/>
        <v>1113203</v>
      </c>
      <c r="M99" s="27">
        <f t="shared" si="25"/>
        <v>4642.54583</v>
      </c>
      <c r="N99" s="27">
        <f t="shared" si="26"/>
        <v>4642.54583</v>
      </c>
      <c r="O99" s="27">
        <f t="shared" si="30"/>
        <v>-413191.36635999987</v>
      </c>
      <c r="P99" s="27">
        <f t="shared" si="31"/>
        <v>413191.36635999987</v>
      </c>
    </row>
    <row r="100" spans="1:16">
      <c r="A100" s="30">
        <v>39508</v>
      </c>
      <c r="C100" s="6">
        <v>92</v>
      </c>
      <c r="D100" s="29">
        <f t="shared" si="22"/>
        <v>12233</v>
      </c>
      <c r="E100" s="29">
        <f t="shared" si="27"/>
        <v>1125436</v>
      </c>
      <c r="F100" s="29">
        <f t="shared" si="23"/>
        <v>-1076564</v>
      </c>
      <c r="G100" s="34">
        <f>+Inputs!$D$3</f>
        <v>0.37951000000000001</v>
      </c>
      <c r="I100" s="27">
        <f t="shared" si="28"/>
        <v>2202000</v>
      </c>
      <c r="K100" s="27">
        <f t="shared" si="24"/>
        <v>12233</v>
      </c>
      <c r="L100" s="27">
        <f t="shared" si="29"/>
        <v>1125436</v>
      </c>
      <c r="M100" s="27">
        <f t="shared" si="25"/>
        <v>4642.54583</v>
      </c>
      <c r="N100" s="27">
        <f t="shared" si="26"/>
        <v>4642.54583</v>
      </c>
      <c r="O100" s="27">
        <f t="shared" si="30"/>
        <v>-408548.82052999985</v>
      </c>
      <c r="P100" s="27">
        <f t="shared" si="31"/>
        <v>408548.82052999985</v>
      </c>
    </row>
    <row r="101" spans="1:16">
      <c r="A101" s="31">
        <v>39539</v>
      </c>
      <c r="C101" s="6">
        <v>93</v>
      </c>
      <c r="D101" s="29">
        <f t="shared" si="22"/>
        <v>12233</v>
      </c>
      <c r="E101" s="29">
        <f t="shared" si="27"/>
        <v>1137669</v>
      </c>
      <c r="F101" s="29">
        <f t="shared" si="23"/>
        <v>-1064331</v>
      </c>
      <c r="G101" s="34">
        <f>+Inputs!$D$3</f>
        <v>0.37951000000000001</v>
      </c>
      <c r="I101" s="27">
        <f t="shared" si="28"/>
        <v>2202000</v>
      </c>
      <c r="K101" s="27">
        <f t="shared" si="24"/>
        <v>12233</v>
      </c>
      <c r="L101" s="27">
        <f t="shared" si="29"/>
        <v>1137669</v>
      </c>
      <c r="M101" s="27">
        <f t="shared" si="25"/>
        <v>4642.54583</v>
      </c>
      <c r="N101" s="27">
        <f t="shared" si="26"/>
        <v>4642.54583</v>
      </c>
      <c r="O101" s="27">
        <f t="shared" si="30"/>
        <v>-403906.27469999983</v>
      </c>
      <c r="P101" s="27">
        <f t="shared" si="31"/>
        <v>403906.27469999983</v>
      </c>
    </row>
    <row r="102" spans="1:16">
      <c r="A102" s="30">
        <v>39569</v>
      </c>
      <c r="C102" s="6">
        <v>94</v>
      </c>
      <c r="D102" s="29">
        <f t="shared" si="22"/>
        <v>12233</v>
      </c>
      <c r="E102" s="29">
        <f t="shared" si="27"/>
        <v>1149902</v>
      </c>
      <c r="F102" s="29">
        <f t="shared" si="23"/>
        <v>-1052098</v>
      </c>
      <c r="G102" s="34">
        <f>+Inputs!$D$3</f>
        <v>0.37951000000000001</v>
      </c>
      <c r="I102" s="27">
        <f t="shared" si="28"/>
        <v>2202000</v>
      </c>
      <c r="K102" s="27">
        <f t="shared" si="24"/>
        <v>12233</v>
      </c>
      <c r="L102" s="27">
        <f t="shared" si="29"/>
        <v>1149902</v>
      </c>
      <c r="M102" s="27">
        <f t="shared" si="25"/>
        <v>4642.54583</v>
      </c>
      <c r="N102" s="27">
        <f t="shared" si="26"/>
        <v>4642.54583</v>
      </c>
      <c r="O102" s="27">
        <f t="shared" si="30"/>
        <v>-399263.72886999982</v>
      </c>
      <c r="P102" s="27">
        <f t="shared" si="31"/>
        <v>399263.72886999982</v>
      </c>
    </row>
    <row r="103" spans="1:16">
      <c r="A103" s="31">
        <v>39600</v>
      </c>
      <c r="C103" s="6">
        <v>95</v>
      </c>
      <c r="D103" s="29">
        <f t="shared" si="22"/>
        <v>12233</v>
      </c>
      <c r="E103" s="29">
        <f t="shared" si="27"/>
        <v>1162135</v>
      </c>
      <c r="F103" s="29">
        <f t="shared" si="23"/>
        <v>-1039865</v>
      </c>
      <c r="G103" s="34">
        <f>+Inputs!$D$3</f>
        <v>0.37951000000000001</v>
      </c>
      <c r="I103" s="27">
        <f t="shared" si="28"/>
        <v>2202000</v>
      </c>
      <c r="K103" s="27">
        <f t="shared" si="24"/>
        <v>12233</v>
      </c>
      <c r="L103" s="27">
        <f t="shared" si="29"/>
        <v>1162135</v>
      </c>
      <c r="M103" s="27">
        <f t="shared" si="25"/>
        <v>4642.54583</v>
      </c>
      <c r="N103" s="27">
        <f t="shared" si="26"/>
        <v>4642.54583</v>
      </c>
      <c r="O103" s="27">
        <f t="shared" si="30"/>
        <v>-394621.1830399998</v>
      </c>
      <c r="P103" s="27">
        <f t="shared" si="31"/>
        <v>394621.1830399998</v>
      </c>
    </row>
    <row r="104" spans="1:16">
      <c r="A104" s="30">
        <v>39630</v>
      </c>
      <c r="C104" s="6">
        <v>96</v>
      </c>
      <c r="D104" s="29">
        <f t="shared" si="22"/>
        <v>12233</v>
      </c>
      <c r="E104" s="29">
        <f t="shared" si="27"/>
        <v>1174368</v>
      </c>
      <c r="F104" s="29">
        <f t="shared" si="23"/>
        <v>-1027632</v>
      </c>
      <c r="G104" s="34">
        <f>+Inputs!$D$3</f>
        <v>0.37951000000000001</v>
      </c>
      <c r="I104" s="27">
        <f t="shared" si="28"/>
        <v>2202000</v>
      </c>
      <c r="K104" s="27">
        <f t="shared" si="24"/>
        <v>12233</v>
      </c>
      <c r="L104" s="27">
        <f t="shared" si="29"/>
        <v>1174368</v>
      </c>
      <c r="M104" s="27">
        <f t="shared" si="25"/>
        <v>4642.54583</v>
      </c>
      <c r="N104" s="27">
        <f t="shared" si="26"/>
        <v>4642.54583</v>
      </c>
      <c r="O104" s="27">
        <f t="shared" si="30"/>
        <v>-389978.63720999978</v>
      </c>
      <c r="P104" s="27">
        <f t="shared" si="31"/>
        <v>389978.63720999978</v>
      </c>
    </row>
    <row r="105" spans="1:16">
      <c r="A105" s="31">
        <v>39661</v>
      </c>
      <c r="C105" s="6">
        <v>97</v>
      </c>
      <c r="D105" s="29">
        <f t="shared" ref="D105:D121" si="32">ROUND(-(+$B$9/180)*1,0)</f>
        <v>12233</v>
      </c>
      <c r="E105" s="29">
        <f t="shared" si="27"/>
        <v>1186601</v>
      </c>
      <c r="F105" s="29">
        <f t="shared" ref="F105:F136" si="33">$B$9+E105</f>
        <v>-1015399</v>
      </c>
      <c r="G105" s="34">
        <f>+Inputs!$D$3</f>
        <v>0.37951000000000001</v>
      </c>
      <c r="I105" s="27">
        <f t="shared" si="28"/>
        <v>2202000</v>
      </c>
      <c r="K105" s="27">
        <f t="shared" ref="K105:K136" si="34">D105</f>
        <v>12233</v>
      </c>
      <c r="L105" s="27">
        <f t="shared" si="29"/>
        <v>1186601</v>
      </c>
      <c r="M105" s="27">
        <f t="shared" ref="M105:M136" si="35">K105*G105</f>
        <v>4642.54583</v>
      </c>
      <c r="N105" s="27">
        <f t="shared" ref="N105:N136" si="36">M105-J105</f>
        <v>4642.54583</v>
      </c>
      <c r="O105" s="27">
        <f t="shared" si="30"/>
        <v>-385336.09137999977</v>
      </c>
      <c r="P105" s="27">
        <f t="shared" si="31"/>
        <v>385336.09137999977</v>
      </c>
    </row>
    <row r="106" spans="1:16">
      <c r="A106" s="30">
        <v>39692</v>
      </c>
      <c r="C106" s="6">
        <v>98</v>
      </c>
      <c r="D106" s="29">
        <f t="shared" si="32"/>
        <v>12233</v>
      </c>
      <c r="E106" s="29">
        <f t="shared" ref="E106:E137" si="37">+E105+D106</f>
        <v>1198834</v>
      </c>
      <c r="F106" s="29">
        <f t="shared" si="33"/>
        <v>-1003166</v>
      </c>
      <c r="G106" s="34">
        <f>+Inputs!$D$3</f>
        <v>0.37951000000000001</v>
      </c>
      <c r="I106" s="27">
        <f t="shared" ref="I106:I137" si="38">+I105+H106</f>
        <v>2202000</v>
      </c>
      <c r="K106" s="27">
        <f t="shared" si="34"/>
        <v>12233</v>
      </c>
      <c r="L106" s="27">
        <f t="shared" ref="L106:L137" si="39">+L105+K106</f>
        <v>1198834</v>
      </c>
      <c r="M106" s="27">
        <f t="shared" si="35"/>
        <v>4642.54583</v>
      </c>
      <c r="N106" s="27">
        <f t="shared" si="36"/>
        <v>4642.54583</v>
      </c>
      <c r="O106" s="27">
        <f t="shared" ref="O106:O137" si="40">+O105+N106</f>
        <v>-380693.54554999975</v>
      </c>
      <c r="P106" s="27">
        <f t="shared" ref="P106:P137" si="41">P105-N106</f>
        <v>380693.54554999975</v>
      </c>
    </row>
    <row r="107" spans="1:16">
      <c r="A107" s="31">
        <v>39722</v>
      </c>
      <c r="C107" s="6">
        <v>99</v>
      </c>
      <c r="D107" s="29">
        <f t="shared" si="32"/>
        <v>12233</v>
      </c>
      <c r="E107" s="29">
        <f t="shared" si="37"/>
        <v>1211067</v>
      </c>
      <c r="F107" s="29">
        <f t="shared" si="33"/>
        <v>-990933</v>
      </c>
      <c r="G107" s="34">
        <f>+Inputs!$D$3</f>
        <v>0.37951000000000001</v>
      </c>
      <c r="I107" s="27">
        <f t="shared" si="38"/>
        <v>2202000</v>
      </c>
      <c r="K107" s="27">
        <f t="shared" si="34"/>
        <v>12233</v>
      </c>
      <c r="L107" s="27">
        <f t="shared" si="39"/>
        <v>1211067</v>
      </c>
      <c r="M107" s="27">
        <f t="shared" si="35"/>
        <v>4642.54583</v>
      </c>
      <c r="N107" s="27">
        <f t="shared" si="36"/>
        <v>4642.54583</v>
      </c>
      <c r="O107" s="27">
        <f t="shared" si="40"/>
        <v>-376050.99971999973</v>
      </c>
      <c r="P107" s="27">
        <f t="shared" si="41"/>
        <v>376050.99971999973</v>
      </c>
    </row>
    <row r="108" spans="1:16">
      <c r="A108" s="30">
        <v>39753</v>
      </c>
      <c r="C108" s="6">
        <v>100</v>
      </c>
      <c r="D108" s="29">
        <f t="shared" si="32"/>
        <v>12233</v>
      </c>
      <c r="E108" s="29">
        <f t="shared" si="37"/>
        <v>1223300</v>
      </c>
      <c r="F108" s="29">
        <f t="shared" si="33"/>
        <v>-978700</v>
      </c>
      <c r="G108" s="34">
        <f>+Inputs!$D$3</f>
        <v>0.37951000000000001</v>
      </c>
      <c r="I108" s="27">
        <f t="shared" si="38"/>
        <v>2202000</v>
      </c>
      <c r="K108" s="27">
        <f t="shared" si="34"/>
        <v>12233</v>
      </c>
      <c r="L108" s="27">
        <f t="shared" si="39"/>
        <v>1223300</v>
      </c>
      <c r="M108" s="27">
        <f t="shared" si="35"/>
        <v>4642.54583</v>
      </c>
      <c r="N108" s="27">
        <f t="shared" si="36"/>
        <v>4642.54583</v>
      </c>
      <c r="O108" s="27">
        <f t="shared" si="40"/>
        <v>-371408.45388999971</v>
      </c>
      <c r="P108" s="27">
        <f t="shared" si="41"/>
        <v>371408.45388999971</v>
      </c>
    </row>
    <row r="109" spans="1:16">
      <c r="A109" s="31">
        <v>39783</v>
      </c>
      <c r="C109" s="6">
        <v>101</v>
      </c>
      <c r="D109" s="29">
        <f t="shared" si="32"/>
        <v>12233</v>
      </c>
      <c r="E109" s="29">
        <f t="shared" si="37"/>
        <v>1235533</v>
      </c>
      <c r="F109" s="29">
        <f t="shared" si="33"/>
        <v>-966467</v>
      </c>
      <c r="G109" s="34">
        <f>+Inputs!$D$3</f>
        <v>0.37951000000000001</v>
      </c>
      <c r="I109" s="27">
        <f t="shared" si="38"/>
        <v>2202000</v>
      </c>
      <c r="K109" s="27">
        <f t="shared" si="34"/>
        <v>12233</v>
      </c>
      <c r="L109" s="27">
        <f t="shared" si="39"/>
        <v>1235533</v>
      </c>
      <c r="M109" s="27">
        <f t="shared" si="35"/>
        <v>4642.54583</v>
      </c>
      <c r="N109" s="27">
        <f t="shared" si="36"/>
        <v>4642.54583</v>
      </c>
      <c r="O109" s="27">
        <f t="shared" si="40"/>
        <v>-366765.9080599997</v>
      </c>
      <c r="P109" s="27">
        <f t="shared" si="41"/>
        <v>366765.9080599997</v>
      </c>
    </row>
    <row r="110" spans="1:16">
      <c r="A110" s="30">
        <v>39814</v>
      </c>
      <c r="C110" s="6">
        <v>102</v>
      </c>
      <c r="D110" s="29">
        <f t="shared" si="32"/>
        <v>12233</v>
      </c>
      <c r="E110" s="29">
        <f t="shared" si="37"/>
        <v>1247766</v>
      </c>
      <c r="F110" s="29">
        <f t="shared" si="33"/>
        <v>-954234</v>
      </c>
      <c r="G110" s="34">
        <f>+Inputs!$D$3</f>
        <v>0.37951000000000001</v>
      </c>
      <c r="I110" s="27">
        <f t="shared" si="38"/>
        <v>2202000</v>
      </c>
      <c r="K110" s="27">
        <f t="shared" si="34"/>
        <v>12233</v>
      </c>
      <c r="L110" s="27">
        <f t="shared" si="39"/>
        <v>1247766</v>
      </c>
      <c r="M110" s="27">
        <f t="shared" si="35"/>
        <v>4642.54583</v>
      </c>
      <c r="N110" s="27">
        <f t="shared" si="36"/>
        <v>4642.54583</v>
      </c>
      <c r="O110" s="27">
        <f t="shared" si="40"/>
        <v>-362123.36222999968</v>
      </c>
      <c r="P110" s="27">
        <f t="shared" si="41"/>
        <v>362123.36222999968</v>
      </c>
    </row>
    <row r="111" spans="1:16">
      <c r="A111" s="31">
        <v>39845</v>
      </c>
      <c r="C111" s="6">
        <v>103</v>
      </c>
      <c r="D111" s="29">
        <f t="shared" si="32"/>
        <v>12233</v>
      </c>
      <c r="E111" s="29">
        <f t="shared" si="37"/>
        <v>1259999</v>
      </c>
      <c r="F111" s="29">
        <f t="shared" si="33"/>
        <v>-942001</v>
      </c>
      <c r="G111" s="34">
        <f>+Inputs!$D$3</f>
        <v>0.37951000000000001</v>
      </c>
      <c r="I111" s="27">
        <f t="shared" si="38"/>
        <v>2202000</v>
      </c>
      <c r="K111" s="27">
        <f t="shared" si="34"/>
        <v>12233</v>
      </c>
      <c r="L111" s="27">
        <f t="shared" si="39"/>
        <v>1259999</v>
      </c>
      <c r="M111" s="27">
        <f t="shared" si="35"/>
        <v>4642.54583</v>
      </c>
      <c r="N111" s="27">
        <f t="shared" si="36"/>
        <v>4642.54583</v>
      </c>
      <c r="O111" s="27">
        <f t="shared" si="40"/>
        <v>-357480.81639999966</v>
      </c>
      <c r="P111" s="27">
        <f t="shared" si="41"/>
        <v>357480.81639999966</v>
      </c>
    </row>
    <row r="112" spans="1:16">
      <c r="A112" s="30">
        <v>39873</v>
      </c>
      <c r="C112" s="6">
        <v>104</v>
      </c>
      <c r="D112" s="29">
        <f t="shared" si="32"/>
        <v>12233</v>
      </c>
      <c r="E112" s="29">
        <f t="shared" si="37"/>
        <v>1272232</v>
      </c>
      <c r="F112" s="29">
        <f t="shared" si="33"/>
        <v>-929768</v>
      </c>
      <c r="G112" s="34">
        <f>+Inputs!$D$3</f>
        <v>0.37951000000000001</v>
      </c>
      <c r="I112" s="27">
        <f t="shared" si="38"/>
        <v>2202000</v>
      </c>
      <c r="K112" s="27">
        <f t="shared" si="34"/>
        <v>12233</v>
      </c>
      <c r="L112" s="27">
        <f t="shared" si="39"/>
        <v>1272232</v>
      </c>
      <c r="M112" s="27">
        <f t="shared" si="35"/>
        <v>4642.54583</v>
      </c>
      <c r="N112" s="27">
        <f t="shared" si="36"/>
        <v>4642.54583</v>
      </c>
      <c r="O112" s="27">
        <f t="shared" si="40"/>
        <v>-352838.27056999964</v>
      </c>
      <c r="P112" s="27">
        <f t="shared" si="41"/>
        <v>352838.27056999964</v>
      </c>
    </row>
    <row r="113" spans="1:19">
      <c r="A113" s="31">
        <v>39904</v>
      </c>
      <c r="C113" s="6">
        <v>105</v>
      </c>
      <c r="D113" s="29">
        <f t="shared" si="32"/>
        <v>12233</v>
      </c>
      <c r="E113" s="29">
        <f t="shared" si="37"/>
        <v>1284465</v>
      </c>
      <c r="F113" s="29">
        <f t="shared" si="33"/>
        <v>-917535</v>
      </c>
      <c r="G113" s="34">
        <f>+Inputs!$D$3</f>
        <v>0.37951000000000001</v>
      </c>
      <c r="I113" s="27">
        <f t="shared" si="38"/>
        <v>2202000</v>
      </c>
      <c r="K113" s="27">
        <f t="shared" si="34"/>
        <v>12233</v>
      </c>
      <c r="L113" s="27">
        <f t="shared" si="39"/>
        <v>1284465</v>
      </c>
      <c r="M113" s="27">
        <f t="shared" si="35"/>
        <v>4642.54583</v>
      </c>
      <c r="N113" s="27">
        <f t="shared" si="36"/>
        <v>4642.54583</v>
      </c>
      <c r="O113" s="27">
        <f t="shared" si="40"/>
        <v>-348195.72473999963</v>
      </c>
      <c r="P113" s="27">
        <f t="shared" si="41"/>
        <v>348195.72473999963</v>
      </c>
    </row>
    <row r="114" spans="1:19">
      <c r="A114" s="30">
        <v>39934</v>
      </c>
      <c r="C114" s="6">
        <v>106</v>
      </c>
      <c r="D114" s="29">
        <f t="shared" si="32"/>
        <v>12233</v>
      </c>
      <c r="E114" s="29">
        <f t="shared" si="37"/>
        <v>1296698</v>
      </c>
      <c r="F114" s="29">
        <f t="shared" si="33"/>
        <v>-905302</v>
      </c>
      <c r="G114" s="34">
        <f>+Inputs!$D$3</f>
        <v>0.37951000000000001</v>
      </c>
      <c r="I114" s="27">
        <f t="shared" si="38"/>
        <v>2202000</v>
      </c>
      <c r="K114" s="27">
        <f t="shared" si="34"/>
        <v>12233</v>
      </c>
      <c r="L114" s="27">
        <f t="shared" si="39"/>
        <v>1296698</v>
      </c>
      <c r="M114" s="27">
        <f t="shared" si="35"/>
        <v>4642.54583</v>
      </c>
      <c r="N114" s="27">
        <f t="shared" si="36"/>
        <v>4642.54583</v>
      </c>
      <c r="O114" s="27">
        <f t="shared" si="40"/>
        <v>-343553.17890999961</v>
      </c>
      <c r="P114" s="27">
        <f t="shared" si="41"/>
        <v>343553.17890999961</v>
      </c>
    </row>
    <row r="115" spans="1:19">
      <c r="A115" s="31">
        <v>39965</v>
      </c>
      <c r="C115" s="6">
        <v>107</v>
      </c>
      <c r="D115" s="29">
        <f t="shared" si="32"/>
        <v>12233</v>
      </c>
      <c r="E115" s="29">
        <f t="shared" si="37"/>
        <v>1308931</v>
      </c>
      <c r="F115" s="29">
        <f t="shared" si="33"/>
        <v>-893069</v>
      </c>
      <c r="G115" s="34">
        <f>+Inputs!$D$3</f>
        <v>0.37951000000000001</v>
      </c>
      <c r="I115" s="27">
        <f t="shared" si="38"/>
        <v>2202000</v>
      </c>
      <c r="K115" s="27">
        <f t="shared" si="34"/>
        <v>12233</v>
      </c>
      <c r="L115" s="27">
        <f t="shared" si="39"/>
        <v>1308931</v>
      </c>
      <c r="M115" s="27">
        <f t="shared" si="35"/>
        <v>4642.54583</v>
      </c>
      <c r="N115" s="27">
        <f t="shared" si="36"/>
        <v>4642.54583</v>
      </c>
      <c r="O115" s="27">
        <f t="shared" si="40"/>
        <v>-338910.63307999959</v>
      </c>
      <c r="P115" s="27">
        <f t="shared" si="41"/>
        <v>338910.63307999959</v>
      </c>
    </row>
    <row r="116" spans="1:19">
      <c r="A116" s="30">
        <v>39995</v>
      </c>
      <c r="C116" s="6">
        <v>108</v>
      </c>
      <c r="D116" s="29">
        <f t="shared" si="32"/>
        <v>12233</v>
      </c>
      <c r="E116" s="29">
        <f t="shared" si="37"/>
        <v>1321164</v>
      </c>
      <c r="F116" s="29">
        <f t="shared" si="33"/>
        <v>-880836</v>
      </c>
      <c r="G116" s="34">
        <f>+Inputs!$D$3</f>
        <v>0.37951000000000001</v>
      </c>
      <c r="I116" s="27">
        <f t="shared" si="38"/>
        <v>2202000</v>
      </c>
      <c r="K116" s="27">
        <f t="shared" si="34"/>
        <v>12233</v>
      </c>
      <c r="L116" s="27">
        <f t="shared" si="39"/>
        <v>1321164</v>
      </c>
      <c r="M116" s="27">
        <f t="shared" si="35"/>
        <v>4642.54583</v>
      </c>
      <c r="N116" s="27">
        <f t="shared" si="36"/>
        <v>4642.54583</v>
      </c>
      <c r="O116" s="27">
        <f t="shared" si="40"/>
        <v>-334268.08724999957</v>
      </c>
      <c r="P116" s="27">
        <f t="shared" si="41"/>
        <v>334268.08724999957</v>
      </c>
    </row>
    <row r="117" spans="1:19">
      <c r="A117" s="31">
        <v>40026</v>
      </c>
      <c r="C117" s="6">
        <v>109</v>
      </c>
      <c r="D117" s="29">
        <f t="shared" si="32"/>
        <v>12233</v>
      </c>
      <c r="E117" s="29">
        <f t="shared" si="37"/>
        <v>1333397</v>
      </c>
      <c r="F117" s="29">
        <f t="shared" si="33"/>
        <v>-868603</v>
      </c>
      <c r="G117" s="34">
        <f>+Inputs!$D$3</f>
        <v>0.37951000000000001</v>
      </c>
      <c r="I117" s="27">
        <f t="shared" si="38"/>
        <v>2202000</v>
      </c>
      <c r="K117" s="27">
        <f t="shared" si="34"/>
        <v>12233</v>
      </c>
      <c r="L117" s="27">
        <f t="shared" si="39"/>
        <v>1333397</v>
      </c>
      <c r="M117" s="27">
        <f t="shared" si="35"/>
        <v>4642.54583</v>
      </c>
      <c r="N117" s="27">
        <f t="shared" si="36"/>
        <v>4642.54583</v>
      </c>
      <c r="O117" s="27">
        <f t="shared" si="40"/>
        <v>-329625.54141999956</v>
      </c>
      <c r="P117" s="27">
        <f t="shared" si="41"/>
        <v>329625.54141999956</v>
      </c>
    </row>
    <row r="118" spans="1:19">
      <c r="A118" s="30">
        <v>40057</v>
      </c>
      <c r="C118" s="6">
        <v>110</v>
      </c>
      <c r="D118" s="29">
        <f t="shared" si="32"/>
        <v>12233</v>
      </c>
      <c r="E118" s="29">
        <f t="shared" si="37"/>
        <v>1345630</v>
      </c>
      <c r="F118" s="29">
        <f t="shared" si="33"/>
        <v>-856370</v>
      </c>
      <c r="G118" s="34">
        <f>+Inputs!$D$3</f>
        <v>0.37951000000000001</v>
      </c>
      <c r="I118" s="27">
        <f t="shared" si="38"/>
        <v>2202000</v>
      </c>
      <c r="K118" s="27">
        <f t="shared" si="34"/>
        <v>12233</v>
      </c>
      <c r="L118" s="27">
        <f t="shared" si="39"/>
        <v>1345630</v>
      </c>
      <c r="M118" s="27">
        <f t="shared" si="35"/>
        <v>4642.54583</v>
      </c>
      <c r="N118" s="27">
        <f t="shared" si="36"/>
        <v>4642.54583</v>
      </c>
      <c r="O118" s="27">
        <f t="shared" si="40"/>
        <v>-324982.99558999954</v>
      </c>
      <c r="P118" s="27">
        <f t="shared" si="41"/>
        <v>324982.99558999954</v>
      </c>
    </row>
    <row r="119" spans="1:19">
      <c r="A119" s="31">
        <v>40087</v>
      </c>
      <c r="C119" s="6">
        <v>111</v>
      </c>
      <c r="D119" s="29">
        <f t="shared" si="32"/>
        <v>12233</v>
      </c>
      <c r="E119" s="29">
        <f t="shared" si="37"/>
        <v>1357863</v>
      </c>
      <c r="F119" s="29">
        <f t="shared" si="33"/>
        <v>-844137</v>
      </c>
      <c r="G119" s="34">
        <f>+Inputs!$D$3</f>
        <v>0.37951000000000001</v>
      </c>
      <c r="I119" s="27">
        <f t="shared" si="38"/>
        <v>2202000</v>
      </c>
      <c r="K119" s="27">
        <f t="shared" si="34"/>
        <v>12233</v>
      </c>
      <c r="L119" s="27">
        <f t="shared" si="39"/>
        <v>1357863</v>
      </c>
      <c r="M119" s="27">
        <f t="shared" si="35"/>
        <v>4642.54583</v>
      </c>
      <c r="N119" s="27">
        <f t="shared" si="36"/>
        <v>4642.54583</v>
      </c>
      <c r="O119" s="27">
        <f t="shared" si="40"/>
        <v>-320340.44975999952</v>
      </c>
      <c r="P119" s="27">
        <f t="shared" si="41"/>
        <v>320340.44975999952</v>
      </c>
    </row>
    <row r="120" spans="1:19">
      <c r="A120" s="30">
        <v>40118</v>
      </c>
      <c r="C120" s="6">
        <v>112</v>
      </c>
      <c r="D120" s="29">
        <f t="shared" si="32"/>
        <v>12233</v>
      </c>
      <c r="E120" s="29">
        <f t="shared" si="37"/>
        <v>1370096</v>
      </c>
      <c r="F120" s="29">
        <f t="shared" si="33"/>
        <v>-831904</v>
      </c>
      <c r="G120" s="34">
        <f>+Inputs!$D$3</f>
        <v>0.37951000000000001</v>
      </c>
      <c r="I120" s="27">
        <f t="shared" si="38"/>
        <v>2202000</v>
      </c>
      <c r="K120" s="27">
        <f t="shared" si="34"/>
        <v>12233</v>
      </c>
      <c r="L120" s="27">
        <f t="shared" si="39"/>
        <v>1370096</v>
      </c>
      <c r="M120" s="27">
        <f t="shared" si="35"/>
        <v>4642.54583</v>
      </c>
      <c r="N120" s="27">
        <f t="shared" si="36"/>
        <v>4642.54583</v>
      </c>
      <c r="O120" s="27">
        <f t="shared" si="40"/>
        <v>-315697.90392999951</v>
      </c>
      <c r="P120" s="27">
        <f t="shared" si="41"/>
        <v>315697.90392999951</v>
      </c>
    </row>
    <row r="121" spans="1:19">
      <c r="A121" s="31">
        <v>40148</v>
      </c>
      <c r="C121" s="6">
        <v>113</v>
      </c>
      <c r="D121" s="29">
        <f t="shared" si="32"/>
        <v>12233</v>
      </c>
      <c r="E121" s="29">
        <f t="shared" si="37"/>
        <v>1382329</v>
      </c>
      <c r="F121" s="29">
        <f t="shared" si="33"/>
        <v>-819671</v>
      </c>
      <c r="G121" s="34">
        <f>+Inputs!$D$3</f>
        <v>0.37951000000000001</v>
      </c>
      <c r="I121" s="27">
        <f t="shared" si="38"/>
        <v>2202000</v>
      </c>
      <c r="K121" s="27">
        <f t="shared" si="34"/>
        <v>12233</v>
      </c>
      <c r="L121" s="27">
        <f t="shared" si="39"/>
        <v>1382329</v>
      </c>
      <c r="M121" s="27">
        <f t="shared" si="35"/>
        <v>4642.54583</v>
      </c>
      <c r="N121" s="27">
        <f t="shared" si="36"/>
        <v>4642.54583</v>
      </c>
      <c r="O121" s="27">
        <f t="shared" si="40"/>
        <v>-311055.35809999949</v>
      </c>
      <c r="P121" s="27">
        <f t="shared" si="41"/>
        <v>311055.35809999949</v>
      </c>
    </row>
    <row r="122" spans="1:19" s="237" customFormat="1">
      <c r="A122" s="236">
        <v>40179</v>
      </c>
      <c r="C122" s="238">
        <v>114</v>
      </c>
      <c r="D122" s="239">
        <f>ROUND(-($F$121/60)*1,0)</f>
        <v>13661</v>
      </c>
      <c r="E122" s="239">
        <f t="shared" si="37"/>
        <v>1395990</v>
      </c>
      <c r="F122" s="239">
        <f t="shared" si="33"/>
        <v>-806010</v>
      </c>
      <c r="G122" s="240">
        <f>+Inputs!$D$3</f>
        <v>0.37951000000000001</v>
      </c>
      <c r="I122" s="241">
        <f t="shared" si="38"/>
        <v>2202000</v>
      </c>
      <c r="K122" s="241">
        <f t="shared" si="34"/>
        <v>13661</v>
      </c>
      <c r="L122" s="241">
        <f t="shared" si="39"/>
        <v>1395990</v>
      </c>
      <c r="M122" s="241">
        <f t="shared" si="35"/>
        <v>5184.4861099999998</v>
      </c>
      <c r="N122" s="241">
        <f t="shared" si="36"/>
        <v>5184.4861099999998</v>
      </c>
      <c r="O122" s="241">
        <f t="shared" si="40"/>
        <v>-305870.87198999949</v>
      </c>
      <c r="P122" s="241">
        <f t="shared" si="41"/>
        <v>305870.87198999949</v>
      </c>
      <c r="Q122" s="242"/>
      <c r="R122" s="242"/>
      <c r="S122" s="242"/>
    </row>
    <row r="123" spans="1:19" s="237" customFormat="1">
      <c r="A123" s="243">
        <v>40210</v>
      </c>
      <c r="C123" s="238">
        <v>115</v>
      </c>
      <c r="D123" s="239">
        <f t="shared" ref="D123:D181" si="42">ROUND(-($F$121/60)*1,0)</f>
        <v>13661</v>
      </c>
      <c r="E123" s="239">
        <f t="shared" si="37"/>
        <v>1409651</v>
      </c>
      <c r="F123" s="239">
        <f t="shared" si="33"/>
        <v>-792349</v>
      </c>
      <c r="G123" s="240">
        <f>+Inputs!$D$3</f>
        <v>0.37951000000000001</v>
      </c>
      <c r="I123" s="241">
        <f t="shared" si="38"/>
        <v>2202000</v>
      </c>
      <c r="K123" s="241">
        <f t="shared" si="34"/>
        <v>13661</v>
      </c>
      <c r="L123" s="241">
        <f t="shared" si="39"/>
        <v>1409651</v>
      </c>
      <c r="M123" s="241">
        <f t="shared" si="35"/>
        <v>5184.4861099999998</v>
      </c>
      <c r="N123" s="241">
        <f t="shared" si="36"/>
        <v>5184.4861099999998</v>
      </c>
      <c r="O123" s="241">
        <f t="shared" si="40"/>
        <v>-300686.38587999949</v>
      </c>
      <c r="P123" s="241">
        <f t="shared" si="41"/>
        <v>300686.38587999949</v>
      </c>
      <c r="Q123" s="242"/>
      <c r="R123" s="242"/>
      <c r="S123" s="242"/>
    </row>
    <row r="124" spans="1:19" s="237" customFormat="1">
      <c r="A124" s="236">
        <v>40238</v>
      </c>
      <c r="C124" s="238">
        <v>116</v>
      </c>
      <c r="D124" s="239">
        <f t="shared" si="42"/>
        <v>13661</v>
      </c>
      <c r="E124" s="239">
        <f t="shared" si="37"/>
        <v>1423312</v>
      </c>
      <c r="F124" s="239">
        <f t="shared" si="33"/>
        <v>-778688</v>
      </c>
      <c r="G124" s="240">
        <f>+Inputs!$D$3</f>
        <v>0.37951000000000001</v>
      </c>
      <c r="I124" s="241">
        <f t="shared" si="38"/>
        <v>2202000</v>
      </c>
      <c r="K124" s="241">
        <f t="shared" si="34"/>
        <v>13661</v>
      </c>
      <c r="L124" s="241">
        <f t="shared" si="39"/>
        <v>1423312</v>
      </c>
      <c r="M124" s="241">
        <f t="shared" si="35"/>
        <v>5184.4861099999998</v>
      </c>
      <c r="N124" s="241">
        <f t="shared" si="36"/>
        <v>5184.4861099999998</v>
      </c>
      <c r="O124" s="241">
        <f t="shared" si="40"/>
        <v>-295501.89976999949</v>
      </c>
      <c r="P124" s="241">
        <f t="shared" si="41"/>
        <v>295501.89976999949</v>
      </c>
      <c r="Q124" s="242"/>
      <c r="R124" s="242"/>
      <c r="S124" s="242"/>
    </row>
    <row r="125" spans="1:19" s="237" customFormat="1">
      <c r="A125" s="243">
        <v>40269</v>
      </c>
      <c r="C125" s="238">
        <v>117</v>
      </c>
      <c r="D125" s="239">
        <f t="shared" si="42"/>
        <v>13661</v>
      </c>
      <c r="E125" s="239">
        <f t="shared" si="37"/>
        <v>1436973</v>
      </c>
      <c r="F125" s="239">
        <f t="shared" si="33"/>
        <v>-765027</v>
      </c>
      <c r="G125" s="240">
        <f>+Inputs!$D$3</f>
        <v>0.37951000000000001</v>
      </c>
      <c r="I125" s="241">
        <f t="shared" si="38"/>
        <v>2202000</v>
      </c>
      <c r="K125" s="241">
        <f t="shared" si="34"/>
        <v>13661</v>
      </c>
      <c r="L125" s="241">
        <f t="shared" si="39"/>
        <v>1436973</v>
      </c>
      <c r="M125" s="241">
        <f t="shared" si="35"/>
        <v>5184.4861099999998</v>
      </c>
      <c r="N125" s="241">
        <f t="shared" si="36"/>
        <v>5184.4861099999998</v>
      </c>
      <c r="O125" s="241">
        <f t="shared" si="40"/>
        <v>-290317.4136599995</v>
      </c>
      <c r="P125" s="241">
        <f t="shared" si="41"/>
        <v>290317.4136599995</v>
      </c>
      <c r="Q125" s="242"/>
      <c r="R125" s="242"/>
      <c r="S125" s="242"/>
    </row>
    <row r="126" spans="1:19" s="237" customFormat="1">
      <c r="A126" s="236">
        <v>40299</v>
      </c>
      <c r="C126" s="238">
        <v>118</v>
      </c>
      <c r="D126" s="239">
        <f t="shared" si="42"/>
        <v>13661</v>
      </c>
      <c r="E126" s="239">
        <f t="shared" si="37"/>
        <v>1450634</v>
      </c>
      <c r="F126" s="239">
        <f t="shared" si="33"/>
        <v>-751366</v>
      </c>
      <c r="G126" s="240">
        <f>+Inputs!$D$3</f>
        <v>0.37951000000000001</v>
      </c>
      <c r="I126" s="241">
        <f t="shared" si="38"/>
        <v>2202000</v>
      </c>
      <c r="K126" s="241">
        <f t="shared" si="34"/>
        <v>13661</v>
      </c>
      <c r="L126" s="241">
        <f t="shared" si="39"/>
        <v>1450634</v>
      </c>
      <c r="M126" s="241">
        <f t="shared" si="35"/>
        <v>5184.4861099999998</v>
      </c>
      <c r="N126" s="241">
        <f t="shared" si="36"/>
        <v>5184.4861099999998</v>
      </c>
      <c r="O126" s="241">
        <f t="shared" si="40"/>
        <v>-285132.9275499995</v>
      </c>
      <c r="P126" s="241">
        <f t="shared" si="41"/>
        <v>285132.9275499995</v>
      </c>
      <c r="Q126" s="242"/>
      <c r="R126" s="242"/>
      <c r="S126" s="242"/>
    </row>
    <row r="127" spans="1:19" s="237" customFormat="1">
      <c r="A127" s="243">
        <v>40330</v>
      </c>
      <c r="C127" s="238">
        <v>119</v>
      </c>
      <c r="D127" s="239">
        <f t="shared" si="42"/>
        <v>13661</v>
      </c>
      <c r="E127" s="239">
        <f t="shared" si="37"/>
        <v>1464295</v>
      </c>
      <c r="F127" s="239">
        <f t="shared" si="33"/>
        <v>-737705</v>
      </c>
      <c r="G127" s="240">
        <f>+Inputs!$D$3</f>
        <v>0.37951000000000001</v>
      </c>
      <c r="I127" s="241">
        <f t="shared" si="38"/>
        <v>2202000</v>
      </c>
      <c r="K127" s="241">
        <f t="shared" si="34"/>
        <v>13661</v>
      </c>
      <c r="L127" s="241">
        <f t="shared" si="39"/>
        <v>1464295</v>
      </c>
      <c r="M127" s="241">
        <f t="shared" si="35"/>
        <v>5184.4861099999998</v>
      </c>
      <c r="N127" s="241">
        <f t="shared" si="36"/>
        <v>5184.4861099999998</v>
      </c>
      <c r="O127" s="241">
        <f t="shared" si="40"/>
        <v>-279948.4414399995</v>
      </c>
      <c r="P127" s="241">
        <f t="shared" si="41"/>
        <v>279948.4414399995</v>
      </c>
      <c r="Q127" s="242"/>
      <c r="R127" s="242"/>
      <c r="S127" s="242"/>
    </row>
    <row r="128" spans="1:19" s="237" customFormat="1">
      <c r="A128" s="236">
        <v>40360</v>
      </c>
      <c r="C128" s="238">
        <v>120</v>
      </c>
      <c r="D128" s="239">
        <f t="shared" si="42"/>
        <v>13661</v>
      </c>
      <c r="E128" s="239">
        <f t="shared" si="37"/>
        <v>1477956</v>
      </c>
      <c r="F128" s="239">
        <f t="shared" si="33"/>
        <v>-724044</v>
      </c>
      <c r="G128" s="240">
        <f>+Inputs!$D$3</f>
        <v>0.37951000000000001</v>
      </c>
      <c r="I128" s="241">
        <f t="shared" si="38"/>
        <v>2202000</v>
      </c>
      <c r="K128" s="241">
        <f t="shared" si="34"/>
        <v>13661</v>
      </c>
      <c r="L128" s="241">
        <f t="shared" si="39"/>
        <v>1477956</v>
      </c>
      <c r="M128" s="241">
        <f t="shared" si="35"/>
        <v>5184.4861099999998</v>
      </c>
      <c r="N128" s="241">
        <f t="shared" si="36"/>
        <v>5184.4861099999998</v>
      </c>
      <c r="O128" s="241">
        <f t="shared" si="40"/>
        <v>-274763.9553299995</v>
      </c>
      <c r="P128" s="241">
        <f t="shared" si="41"/>
        <v>274763.9553299995</v>
      </c>
      <c r="Q128" s="242"/>
      <c r="R128" s="242"/>
      <c r="S128" s="242"/>
    </row>
    <row r="129" spans="1:19" s="237" customFormat="1">
      <c r="A129" s="243">
        <v>40391</v>
      </c>
      <c r="C129" s="238">
        <v>121</v>
      </c>
      <c r="D129" s="239">
        <f t="shared" si="42"/>
        <v>13661</v>
      </c>
      <c r="E129" s="239">
        <f t="shared" si="37"/>
        <v>1491617</v>
      </c>
      <c r="F129" s="239">
        <f t="shared" si="33"/>
        <v>-710383</v>
      </c>
      <c r="G129" s="240">
        <f>+Inputs!$D$3</f>
        <v>0.37951000000000001</v>
      </c>
      <c r="I129" s="241">
        <f t="shared" si="38"/>
        <v>2202000</v>
      </c>
      <c r="K129" s="241">
        <f t="shared" si="34"/>
        <v>13661</v>
      </c>
      <c r="L129" s="241">
        <f t="shared" si="39"/>
        <v>1491617</v>
      </c>
      <c r="M129" s="241">
        <f t="shared" si="35"/>
        <v>5184.4861099999998</v>
      </c>
      <c r="N129" s="241">
        <f t="shared" si="36"/>
        <v>5184.4861099999998</v>
      </c>
      <c r="O129" s="241">
        <f t="shared" si="40"/>
        <v>-269579.4692199995</v>
      </c>
      <c r="P129" s="241">
        <f t="shared" si="41"/>
        <v>269579.4692199995</v>
      </c>
      <c r="Q129" s="242"/>
      <c r="R129" s="242"/>
      <c r="S129" s="242"/>
    </row>
    <row r="130" spans="1:19" s="237" customFormat="1">
      <c r="A130" s="236">
        <v>40422</v>
      </c>
      <c r="C130" s="238">
        <v>122</v>
      </c>
      <c r="D130" s="239">
        <f t="shared" si="42"/>
        <v>13661</v>
      </c>
      <c r="E130" s="239">
        <f t="shared" si="37"/>
        <v>1505278</v>
      </c>
      <c r="F130" s="239">
        <f t="shared" si="33"/>
        <v>-696722</v>
      </c>
      <c r="G130" s="240">
        <f>+Inputs!$D$3</f>
        <v>0.37951000000000001</v>
      </c>
      <c r="I130" s="241">
        <f t="shared" si="38"/>
        <v>2202000</v>
      </c>
      <c r="K130" s="241">
        <f t="shared" si="34"/>
        <v>13661</v>
      </c>
      <c r="L130" s="241">
        <f t="shared" si="39"/>
        <v>1505278</v>
      </c>
      <c r="M130" s="241">
        <f t="shared" si="35"/>
        <v>5184.4861099999998</v>
      </c>
      <c r="N130" s="241">
        <f t="shared" si="36"/>
        <v>5184.4861099999998</v>
      </c>
      <c r="O130" s="241">
        <f t="shared" si="40"/>
        <v>-264394.98310999951</v>
      </c>
      <c r="P130" s="241">
        <f t="shared" si="41"/>
        <v>264394.98310999951</v>
      </c>
      <c r="Q130" s="242"/>
      <c r="R130" s="242"/>
      <c r="S130" s="242"/>
    </row>
    <row r="131" spans="1:19" s="237" customFormat="1">
      <c r="A131" s="243">
        <v>40452</v>
      </c>
      <c r="C131" s="238">
        <v>123</v>
      </c>
      <c r="D131" s="239">
        <f t="shared" si="42"/>
        <v>13661</v>
      </c>
      <c r="E131" s="239">
        <f t="shared" si="37"/>
        <v>1518939</v>
      </c>
      <c r="F131" s="239">
        <f t="shared" si="33"/>
        <v>-683061</v>
      </c>
      <c r="G131" s="240">
        <f>+Inputs!$D$3</f>
        <v>0.37951000000000001</v>
      </c>
      <c r="I131" s="241">
        <f t="shared" si="38"/>
        <v>2202000</v>
      </c>
      <c r="K131" s="241">
        <f t="shared" si="34"/>
        <v>13661</v>
      </c>
      <c r="L131" s="241">
        <f t="shared" si="39"/>
        <v>1518939</v>
      </c>
      <c r="M131" s="241">
        <f t="shared" si="35"/>
        <v>5184.4861099999998</v>
      </c>
      <c r="N131" s="241">
        <f t="shared" si="36"/>
        <v>5184.4861099999998</v>
      </c>
      <c r="O131" s="241">
        <f t="shared" si="40"/>
        <v>-259210.49699999951</v>
      </c>
      <c r="P131" s="241">
        <f t="shared" si="41"/>
        <v>259210.49699999951</v>
      </c>
      <c r="Q131" s="242"/>
      <c r="R131" s="242"/>
      <c r="S131" s="242"/>
    </row>
    <row r="132" spans="1:19" s="237" customFormat="1">
      <c r="A132" s="236">
        <v>40483</v>
      </c>
      <c r="C132" s="238">
        <v>124</v>
      </c>
      <c r="D132" s="239">
        <f t="shared" si="42"/>
        <v>13661</v>
      </c>
      <c r="E132" s="239">
        <f t="shared" si="37"/>
        <v>1532600</v>
      </c>
      <c r="F132" s="239">
        <f t="shared" si="33"/>
        <v>-669400</v>
      </c>
      <c r="G132" s="240">
        <f>+Inputs!$D$3</f>
        <v>0.37951000000000001</v>
      </c>
      <c r="I132" s="241">
        <f t="shared" si="38"/>
        <v>2202000</v>
      </c>
      <c r="K132" s="241">
        <f t="shared" si="34"/>
        <v>13661</v>
      </c>
      <c r="L132" s="241">
        <f t="shared" si="39"/>
        <v>1532600</v>
      </c>
      <c r="M132" s="241">
        <f t="shared" si="35"/>
        <v>5184.4861099999998</v>
      </c>
      <c r="N132" s="241">
        <f t="shared" si="36"/>
        <v>5184.4861099999998</v>
      </c>
      <c r="O132" s="241">
        <f t="shared" si="40"/>
        <v>-254026.01088999951</v>
      </c>
      <c r="P132" s="241">
        <f t="shared" si="41"/>
        <v>254026.01088999951</v>
      </c>
      <c r="Q132" s="242"/>
      <c r="R132" s="242"/>
      <c r="S132" s="242"/>
    </row>
    <row r="133" spans="1:19" s="237" customFormat="1">
      <c r="A133" s="243">
        <v>40513</v>
      </c>
      <c r="C133" s="238">
        <v>125</v>
      </c>
      <c r="D133" s="239">
        <f t="shared" si="42"/>
        <v>13661</v>
      </c>
      <c r="E133" s="239">
        <f t="shared" si="37"/>
        <v>1546261</v>
      </c>
      <c r="F133" s="239">
        <f t="shared" si="33"/>
        <v>-655739</v>
      </c>
      <c r="G133" s="240">
        <f>+Inputs!$D$3</f>
        <v>0.37951000000000001</v>
      </c>
      <c r="I133" s="241">
        <f t="shared" si="38"/>
        <v>2202000</v>
      </c>
      <c r="K133" s="241">
        <f t="shared" si="34"/>
        <v>13661</v>
      </c>
      <c r="L133" s="241">
        <f t="shared" si="39"/>
        <v>1546261</v>
      </c>
      <c r="M133" s="241">
        <f t="shared" si="35"/>
        <v>5184.4861099999998</v>
      </c>
      <c r="N133" s="241">
        <f t="shared" si="36"/>
        <v>5184.4861099999998</v>
      </c>
      <c r="O133" s="241">
        <f t="shared" si="40"/>
        <v>-248841.52477999951</v>
      </c>
      <c r="P133" s="241">
        <f t="shared" si="41"/>
        <v>248841.52477999951</v>
      </c>
      <c r="Q133" s="242"/>
      <c r="R133" s="242"/>
      <c r="S133" s="242"/>
    </row>
    <row r="134" spans="1:19" s="237" customFormat="1">
      <c r="A134" s="236">
        <v>40544</v>
      </c>
      <c r="C134" s="238">
        <v>126</v>
      </c>
      <c r="D134" s="239">
        <f t="shared" si="42"/>
        <v>13661</v>
      </c>
      <c r="E134" s="239">
        <f t="shared" si="37"/>
        <v>1559922</v>
      </c>
      <c r="F134" s="239">
        <f t="shared" si="33"/>
        <v>-642078</v>
      </c>
      <c r="G134" s="240">
        <f>+Inputs!$D$3</f>
        <v>0.37951000000000001</v>
      </c>
      <c r="I134" s="241">
        <f t="shared" si="38"/>
        <v>2202000</v>
      </c>
      <c r="K134" s="241">
        <f t="shared" si="34"/>
        <v>13661</v>
      </c>
      <c r="L134" s="241">
        <f t="shared" si="39"/>
        <v>1559922</v>
      </c>
      <c r="M134" s="241">
        <f t="shared" si="35"/>
        <v>5184.4861099999998</v>
      </c>
      <c r="N134" s="241">
        <f t="shared" si="36"/>
        <v>5184.4861099999998</v>
      </c>
      <c r="O134" s="241">
        <f t="shared" si="40"/>
        <v>-243657.03866999951</v>
      </c>
      <c r="P134" s="241">
        <f t="shared" si="41"/>
        <v>243657.03866999951</v>
      </c>
      <c r="Q134" s="242"/>
      <c r="R134" s="242"/>
      <c r="S134" s="242"/>
    </row>
    <row r="135" spans="1:19" s="237" customFormat="1">
      <c r="A135" s="243">
        <v>40575</v>
      </c>
      <c r="C135" s="238">
        <v>127</v>
      </c>
      <c r="D135" s="239">
        <f t="shared" si="42"/>
        <v>13661</v>
      </c>
      <c r="E135" s="239">
        <f t="shared" si="37"/>
        <v>1573583</v>
      </c>
      <c r="F135" s="239">
        <f t="shared" si="33"/>
        <v>-628417</v>
      </c>
      <c r="G135" s="240">
        <f>+Inputs!$D$3</f>
        <v>0.37951000000000001</v>
      </c>
      <c r="I135" s="241">
        <f t="shared" si="38"/>
        <v>2202000</v>
      </c>
      <c r="K135" s="241">
        <f t="shared" si="34"/>
        <v>13661</v>
      </c>
      <c r="L135" s="241">
        <f t="shared" si="39"/>
        <v>1573583</v>
      </c>
      <c r="M135" s="241">
        <f t="shared" si="35"/>
        <v>5184.4861099999998</v>
      </c>
      <c r="N135" s="241">
        <f t="shared" si="36"/>
        <v>5184.4861099999998</v>
      </c>
      <c r="O135" s="241">
        <f t="shared" si="40"/>
        <v>-238472.55255999952</v>
      </c>
      <c r="P135" s="241">
        <f t="shared" si="41"/>
        <v>238472.55255999952</v>
      </c>
      <c r="Q135" s="242"/>
      <c r="R135" s="242"/>
      <c r="S135" s="242"/>
    </row>
    <row r="136" spans="1:19" s="237" customFormat="1">
      <c r="A136" s="236">
        <v>40603</v>
      </c>
      <c r="C136" s="238">
        <v>128</v>
      </c>
      <c r="D136" s="239">
        <f t="shared" si="42"/>
        <v>13661</v>
      </c>
      <c r="E136" s="239">
        <f t="shared" si="37"/>
        <v>1587244</v>
      </c>
      <c r="F136" s="239">
        <f t="shared" si="33"/>
        <v>-614756</v>
      </c>
      <c r="G136" s="240">
        <f>+Inputs!$D$3</f>
        <v>0.37951000000000001</v>
      </c>
      <c r="I136" s="241">
        <f t="shared" si="38"/>
        <v>2202000</v>
      </c>
      <c r="K136" s="241">
        <f t="shared" si="34"/>
        <v>13661</v>
      </c>
      <c r="L136" s="241">
        <f t="shared" si="39"/>
        <v>1587244</v>
      </c>
      <c r="M136" s="241">
        <f t="shared" si="35"/>
        <v>5184.4861099999998</v>
      </c>
      <c r="N136" s="241">
        <f t="shared" si="36"/>
        <v>5184.4861099999998</v>
      </c>
      <c r="O136" s="241">
        <f t="shared" si="40"/>
        <v>-233288.06644999952</v>
      </c>
      <c r="P136" s="241">
        <f t="shared" si="41"/>
        <v>233288.06644999952</v>
      </c>
      <c r="Q136" s="242"/>
      <c r="R136" s="242"/>
      <c r="S136" s="242"/>
    </row>
    <row r="137" spans="1:19" s="237" customFormat="1">
      <c r="A137" s="243">
        <v>40634</v>
      </c>
      <c r="C137" s="238">
        <v>129</v>
      </c>
      <c r="D137" s="239">
        <f t="shared" si="42"/>
        <v>13661</v>
      </c>
      <c r="E137" s="239">
        <f t="shared" si="37"/>
        <v>1600905</v>
      </c>
      <c r="F137" s="239">
        <f t="shared" ref="F137:F168" si="43">$B$9+E137</f>
        <v>-601095</v>
      </c>
      <c r="G137" s="240">
        <f>+Inputs!$D$3</f>
        <v>0.37951000000000001</v>
      </c>
      <c r="I137" s="241">
        <f t="shared" si="38"/>
        <v>2202000</v>
      </c>
      <c r="K137" s="241">
        <f t="shared" ref="K137:K168" si="44">D137</f>
        <v>13661</v>
      </c>
      <c r="L137" s="241">
        <f t="shared" si="39"/>
        <v>1600905</v>
      </c>
      <c r="M137" s="241">
        <f t="shared" ref="M137:M168" si="45">K137*G137</f>
        <v>5184.4861099999998</v>
      </c>
      <c r="N137" s="241">
        <f t="shared" ref="N137:N168" si="46">M137-J137</f>
        <v>5184.4861099999998</v>
      </c>
      <c r="O137" s="241">
        <f t="shared" si="40"/>
        <v>-228103.58033999952</v>
      </c>
      <c r="P137" s="241">
        <f t="shared" si="41"/>
        <v>228103.58033999952</v>
      </c>
      <c r="Q137" s="242"/>
      <c r="R137" s="242"/>
      <c r="S137" s="242"/>
    </row>
    <row r="138" spans="1:19" s="237" customFormat="1">
      <c r="A138" s="236">
        <v>40664</v>
      </c>
      <c r="C138" s="238">
        <v>130</v>
      </c>
      <c r="D138" s="239">
        <f t="shared" si="42"/>
        <v>13661</v>
      </c>
      <c r="E138" s="239">
        <f t="shared" ref="E138:E169" si="47">+E137+D138</f>
        <v>1614566</v>
      </c>
      <c r="F138" s="239">
        <f t="shared" si="43"/>
        <v>-587434</v>
      </c>
      <c r="G138" s="240">
        <f>+Inputs!$D$3</f>
        <v>0.37951000000000001</v>
      </c>
      <c r="I138" s="241">
        <f t="shared" ref="I138:I169" si="48">+I137+H138</f>
        <v>2202000</v>
      </c>
      <c r="K138" s="241">
        <f t="shared" si="44"/>
        <v>13661</v>
      </c>
      <c r="L138" s="241">
        <f t="shared" ref="L138:L169" si="49">+L137+K138</f>
        <v>1614566</v>
      </c>
      <c r="M138" s="241">
        <f t="shared" si="45"/>
        <v>5184.4861099999998</v>
      </c>
      <c r="N138" s="241">
        <f t="shared" si="46"/>
        <v>5184.4861099999998</v>
      </c>
      <c r="O138" s="241">
        <f t="shared" ref="O138:O169" si="50">+O137+N138</f>
        <v>-222919.09422999952</v>
      </c>
      <c r="P138" s="241">
        <f t="shared" ref="P138:P169" si="51">P137-N138</f>
        <v>222919.09422999952</v>
      </c>
      <c r="Q138" s="242"/>
      <c r="R138" s="242"/>
      <c r="S138" s="242"/>
    </row>
    <row r="139" spans="1:19" s="237" customFormat="1">
      <c r="A139" s="243">
        <v>40695</v>
      </c>
      <c r="C139" s="238">
        <v>131</v>
      </c>
      <c r="D139" s="239">
        <f t="shared" si="42"/>
        <v>13661</v>
      </c>
      <c r="E139" s="239">
        <f t="shared" si="47"/>
        <v>1628227</v>
      </c>
      <c r="F139" s="239">
        <f t="shared" si="43"/>
        <v>-573773</v>
      </c>
      <c r="G139" s="240">
        <f>+Inputs!$D$3</f>
        <v>0.37951000000000001</v>
      </c>
      <c r="I139" s="241">
        <f t="shared" si="48"/>
        <v>2202000</v>
      </c>
      <c r="K139" s="241">
        <f t="shared" si="44"/>
        <v>13661</v>
      </c>
      <c r="L139" s="241">
        <f t="shared" si="49"/>
        <v>1628227</v>
      </c>
      <c r="M139" s="241">
        <f t="shared" si="45"/>
        <v>5184.4861099999998</v>
      </c>
      <c r="N139" s="241">
        <f t="shared" si="46"/>
        <v>5184.4861099999998</v>
      </c>
      <c r="O139" s="241">
        <f t="shared" si="50"/>
        <v>-217734.60811999952</v>
      </c>
      <c r="P139" s="241">
        <f t="shared" si="51"/>
        <v>217734.60811999952</v>
      </c>
      <c r="Q139" s="242"/>
      <c r="R139" s="242"/>
      <c r="S139" s="242"/>
    </row>
    <row r="140" spans="1:19" s="237" customFormat="1">
      <c r="A140" s="236">
        <v>40725</v>
      </c>
      <c r="C140" s="238">
        <v>132</v>
      </c>
      <c r="D140" s="239">
        <f t="shared" si="42"/>
        <v>13661</v>
      </c>
      <c r="E140" s="239">
        <f t="shared" si="47"/>
        <v>1641888</v>
      </c>
      <c r="F140" s="239">
        <f t="shared" si="43"/>
        <v>-560112</v>
      </c>
      <c r="G140" s="240">
        <f>+Inputs!$D$3</f>
        <v>0.37951000000000001</v>
      </c>
      <c r="I140" s="241">
        <f t="shared" si="48"/>
        <v>2202000</v>
      </c>
      <c r="K140" s="241">
        <f t="shared" si="44"/>
        <v>13661</v>
      </c>
      <c r="L140" s="241">
        <f t="shared" si="49"/>
        <v>1641888</v>
      </c>
      <c r="M140" s="241">
        <f t="shared" si="45"/>
        <v>5184.4861099999998</v>
      </c>
      <c r="N140" s="241">
        <f t="shared" si="46"/>
        <v>5184.4861099999998</v>
      </c>
      <c r="O140" s="241">
        <f t="shared" si="50"/>
        <v>-212550.12200999953</v>
      </c>
      <c r="P140" s="241">
        <f t="shared" si="51"/>
        <v>212550.12200999953</v>
      </c>
      <c r="Q140" s="242"/>
      <c r="R140" s="242"/>
      <c r="S140" s="242"/>
    </row>
    <row r="141" spans="1:19" s="237" customFormat="1">
      <c r="A141" s="243">
        <v>40756</v>
      </c>
      <c r="C141" s="238">
        <v>133</v>
      </c>
      <c r="D141" s="239">
        <f t="shared" si="42"/>
        <v>13661</v>
      </c>
      <c r="E141" s="239">
        <f t="shared" si="47"/>
        <v>1655549</v>
      </c>
      <c r="F141" s="239">
        <f t="shared" si="43"/>
        <v>-546451</v>
      </c>
      <c r="G141" s="240">
        <f>+Inputs!$D$3</f>
        <v>0.37951000000000001</v>
      </c>
      <c r="I141" s="241">
        <f t="shared" si="48"/>
        <v>2202000</v>
      </c>
      <c r="K141" s="241">
        <f t="shared" si="44"/>
        <v>13661</v>
      </c>
      <c r="L141" s="241">
        <f t="shared" si="49"/>
        <v>1655549</v>
      </c>
      <c r="M141" s="241">
        <f t="shared" si="45"/>
        <v>5184.4861099999998</v>
      </c>
      <c r="N141" s="241">
        <f t="shared" si="46"/>
        <v>5184.4861099999998</v>
      </c>
      <c r="O141" s="241">
        <f t="shared" si="50"/>
        <v>-207365.63589999953</v>
      </c>
      <c r="P141" s="241">
        <f t="shared" si="51"/>
        <v>207365.63589999953</v>
      </c>
      <c r="Q141" s="242"/>
      <c r="R141" s="242"/>
      <c r="S141" s="242"/>
    </row>
    <row r="142" spans="1:19" s="237" customFormat="1">
      <c r="A142" s="236">
        <v>40787</v>
      </c>
      <c r="C142" s="238">
        <v>134</v>
      </c>
      <c r="D142" s="239">
        <f t="shared" si="42"/>
        <v>13661</v>
      </c>
      <c r="E142" s="239">
        <f t="shared" si="47"/>
        <v>1669210</v>
      </c>
      <c r="F142" s="239">
        <f t="shared" si="43"/>
        <v>-532790</v>
      </c>
      <c r="G142" s="240">
        <f>+Inputs!$D$3</f>
        <v>0.37951000000000001</v>
      </c>
      <c r="I142" s="241">
        <f t="shared" si="48"/>
        <v>2202000</v>
      </c>
      <c r="K142" s="241">
        <f t="shared" si="44"/>
        <v>13661</v>
      </c>
      <c r="L142" s="241">
        <f t="shared" si="49"/>
        <v>1669210</v>
      </c>
      <c r="M142" s="241">
        <f t="shared" si="45"/>
        <v>5184.4861099999998</v>
      </c>
      <c r="N142" s="241">
        <f t="shared" si="46"/>
        <v>5184.4861099999998</v>
      </c>
      <c r="O142" s="241">
        <f t="shared" si="50"/>
        <v>-202181.14978999953</v>
      </c>
      <c r="P142" s="241">
        <f t="shared" si="51"/>
        <v>202181.14978999953</v>
      </c>
      <c r="Q142" s="242"/>
      <c r="R142" s="242"/>
      <c r="S142" s="242"/>
    </row>
    <row r="143" spans="1:19" s="237" customFormat="1">
      <c r="A143" s="243">
        <v>40817</v>
      </c>
      <c r="C143" s="238">
        <v>135</v>
      </c>
      <c r="D143" s="239">
        <f t="shared" si="42"/>
        <v>13661</v>
      </c>
      <c r="E143" s="239">
        <f t="shared" si="47"/>
        <v>1682871</v>
      </c>
      <c r="F143" s="239">
        <f t="shared" si="43"/>
        <v>-519129</v>
      </c>
      <c r="G143" s="240">
        <f>+Inputs!$D$3</f>
        <v>0.37951000000000001</v>
      </c>
      <c r="I143" s="241">
        <f t="shared" si="48"/>
        <v>2202000</v>
      </c>
      <c r="K143" s="241">
        <f t="shared" si="44"/>
        <v>13661</v>
      </c>
      <c r="L143" s="241">
        <f t="shared" si="49"/>
        <v>1682871</v>
      </c>
      <c r="M143" s="241">
        <f t="shared" si="45"/>
        <v>5184.4861099999998</v>
      </c>
      <c r="N143" s="241">
        <f t="shared" si="46"/>
        <v>5184.4861099999998</v>
      </c>
      <c r="O143" s="241">
        <f t="shared" si="50"/>
        <v>-196996.66367999953</v>
      </c>
      <c r="P143" s="241">
        <f t="shared" si="51"/>
        <v>196996.66367999953</v>
      </c>
      <c r="Q143" s="242"/>
      <c r="R143" s="242"/>
      <c r="S143" s="242"/>
    </row>
    <row r="144" spans="1:19" s="237" customFormat="1">
      <c r="A144" s="236">
        <v>40848</v>
      </c>
      <c r="C144" s="238">
        <v>136</v>
      </c>
      <c r="D144" s="239">
        <f t="shared" si="42"/>
        <v>13661</v>
      </c>
      <c r="E144" s="239">
        <f t="shared" si="47"/>
        <v>1696532</v>
      </c>
      <c r="F144" s="239">
        <f t="shared" si="43"/>
        <v>-505468</v>
      </c>
      <c r="G144" s="240">
        <f>+Inputs!$D$3</f>
        <v>0.37951000000000001</v>
      </c>
      <c r="I144" s="241">
        <f t="shared" si="48"/>
        <v>2202000</v>
      </c>
      <c r="K144" s="241">
        <f t="shared" si="44"/>
        <v>13661</v>
      </c>
      <c r="L144" s="241">
        <f t="shared" si="49"/>
        <v>1696532</v>
      </c>
      <c r="M144" s="241">
        <f t="shared" si="45"/>
        <v>5184.4861099999998</v>
      </c>
      <c r="N144" s="241">
        <f t="shared" si="46"/>
        <v>5184.4861099999998</v>
      </c>
      <c r="O144" s="241">
        <f t="shared" si="50"/>
        <v>-191812.17756999953</v>
      </c>
      <c r="P144" s="241">
        <f t="shared" si="51"/>
        <v>191812.17756999953</v>
      </c>
      <c r="Q144" s="242"/>
      <c r="R144" s="242"/>
      <c r="S144" s="242"/>
    </row>
    <row r="145" spans="1:19" s="237" customFormat="1">
      <c r="A145" s="243">
        <v>40878</v>
      </c>
      <c r="C145" s="238">
        <v>137</v>
      </c>
      <c r="D145" s="239">
        <f t="shared" si="42"/>
        <v>13661</v>
      </c>
      <c r="E145" s="239">
        <f t="shared" si="47"/>
        <v>1710193</v>
      </c>
      <c r="F145" s="239">
        <f t="shared" si="43"/>
        <v>-491807</v>
      </c>
      <c r="G145" s="240">
        <f>+Inputs!$D$3</f>
        <v>0.37951000000000001</v>
      </c>
      <c r="I145" s="241">
        <f t="shared" si="48"/>
        <v>2202000</v>
      </c>
      <c r="K145" s="241">
        <f t="shared" si="44"/>
        <v>13661</v>
      </c>
      <c r="L145" s="241">
        <f t="shared" si="49"/>
        <v>1710193</v>
      </c>
      <c r="M145" s="241">
        <f t="shared" si="45"/>
        <v>5184.4861099999998</v>
      </c>
      <c r="N145" s="241">
        <f t="shared" si="46"/>
        <v>5184.4861099999998</v>
      </c>
      <c r="O145" s="241">
        <f t="shared" si="50"/>
        <v>-186627.69145999954</v>
      </c>
      <c r="P145" s="241">
        <f t="shared" si="51"/>
        <v>186627.69145999954</v>
      </c>
      <c r="Q145" s="242"/>
      <c r="R145" s="242"/>
      <c r="S145" s="242"/>
    </row>
    <row r="146" spans="1:19" s="237" customFormat="1">
      <c r="A146" s="236">
        <v>40909</v>
      </c>
      <c r="C146" s="238">
        <v>138</v>
      </c>
      <c r="D146" s="239">
        <f t="shared" si="42"/>
        <v>13661</v>
      </c>
      <c r="E146" s="239">
        <f t="shared" si="47"/>
        <v>1723854</v>
      </c>
      <c r="F146" s="239">
        <f t="shared" si="43"/>
        <v>-478146</v>
      </c>
      <c r="G146" s="240">
        <f>+Inputs!$D$3</f>
        <v>0.37951000000000001</v>
      </c>
      <c r="I146" s="241">
        <f t="shared" si="48"/>
        <v>2202000</v>
      </c>
      <c r="K146" s="241">
        <f t="shared" si="44"/>
        <v>13661</v>
      </c>
      <c r="L146" s="241">
        <f t="shared" si="49"/>
        <v>1723854</v>
      </c>
      <c r="M146" s="241">
        <f t="shared" si="45"/>
        <v>5184.4861099999998</v>
      </c>
      <c r="N146" s="241">
        <f t="shared" si="46"/>
        <v>5184.4861099999998</v>
      </c>
      <c r="O146" s="241">
        <f t="shared" si="50"/>
        <v>-181443.20534999954</v>
      </c>
      <c r="P146" s="241">
        <f t="shared" si="51"/>
        <v>181443.20534999954</v>
      </c>
      <c r="Q146" s="242"/>
      <c r="R146" s="242"/>
      <c r="S146" s="242"/>
    </row>
    <row r="147" spans="1:19" s="237" customFormat="1">
      <c r="A147" s="243">
        <v>40940</v>
      </c>
      <c r="C147" s="238">
        <v>139</v>
      </c>
      <c r="D147" s="239">
        <f t="shared" si="42"/>
        <v>13661</v>
      </c>
      <c r="E147" s="239">
        <f t="shared" si="47"/>
        <v>1737515</v>
      </c>
      <c r="F147" s="239">
        <f t="shared" si="43"/>
        <v>-464485</v>
      </c>
      <c r="G147" s="240">
        <f>+Inputs!$D$3</f>
        <v>0.37951000000000001</v>
      </c>
      <c r="I147" s="241">
        <f t="shared" si="48"/>
        <v>2202000</v>
      </c>
      <c r="K147" s="241">
        <f t="shared" si="44"/>
        <v>13661</v>
      </c>
      <c r="L147" s="241">
        <f t="shared" si="49"/>
        <v>1737515</v>
      </c>
      <c r="M147" s="241">
        <f t="shared" si="45"/>
        <v>5184.4861099999998</v>
      </c>
      <c r="N147" s="241">
        <f t="shared" si="46"/>
        <v>5184.4861099999998</v>
      </c>
      <c r="O147" s="241">
        <f t="shared" si="50"/>
        <v>-176258.71923999954</v>
      </c>
      <c r="P147" s="241">
        <f t="shared" si="51"/>
        <v>176258.71923999954</v>
      </c>
      <c r="Q147" s="242"/>
      <c r="R147" s="242"/>
      <c r="S147" s="242"/>
    </row>
    <row r="148" spans="1:19" s="237" customFormat="1">
      <c r="A148" s="236">
        <v>40969</v>
      </c>
      <c r="C148" s="238">
        <v>140</v>
      </c>
      <c r="D148" s="239">
        <f t="shared" si="42"/>
        <v>13661</v>
      </c>
      <c r="E148" s="239">
        <f t="shared" si="47"/>
        <v>1751176</v>
      </c>
      <c r="F148" s="239">
        <f t="shared" si="43"/>
        <v>-450824</v>
      </c>
      <c r="G148" s="240">
        <f>+Inputs!$D$3</f>
        <v>0.37951000000000001</v>
      </c>
      <c r="I148" s="241">
        <f t="shared" si="48"/>
        <v>2202000</v>
      </c>
      <c r="K148" s="241">
        <f t="shared" si="44"/>
        <v>13661</v>
      </c>
      <c r="L148" s="241">
        <f t="shared" si="49"/>
        <v>1751176</v>
      </c>
      <c r="M148" s="241">
        <f t="shared" si="45"/>
        <v>5184.4861099999998</v>
      </c>
      <c r="N148" s="241">
        <f t="shared" si="46"/>
        <v>5184.4861099999998</v>
      </c>
      <c r="O148" s="241">
        <f t="shared" si="50"/>
        <v>-171074.23312999954</v>
      </c>
      <c r="P148" s="241">
        <f t="shared" si="51"/>
        <v>171074.23312999954</v>
      </c>
      <c r="Q148" s="242"/>
      <c r="R148" s="242"/>
      <c r="S148" s="242"/>
    </row>
    <row r="149" spans="1:19" s="237" customFormat="1">
      <c r="A149" s="243">
        <v>41000</v>
      </c>
      <c r="C149" s="238">
        <v>141</v>
      </c>
      <c r="D149" s="239">
        <f t="shared" si="42"/>
        <v>13661</v>
      </c>
      <c r="E149" s="239">
        <f t="shared" si="47"/>
        <v>1764837</v>
      </c>
      <c r="F149" s="239">
        <f t="shared" si="43"/>
        <v>-437163</v>
      </c>
      <c r="G149" s="240">
        <f>+Inputs!$D$3</f>
        <v>0.37951000000000001</v>
      </c>
      <c r="I149" s="241">
        <f t="shared" si="48"/>
        <v>2202000</v>
      </c>
      <c r="K149" s="241">
        <f t="shared" si="44"/>
        <v>13661</v>
      </c>
      <c r="L149" s="241">
        <f t="shared" si="49"/>
        <v>1764837</v>
      </c>
      <c r="M149" s="241">
        <f t="shared" si="45"/>
        <v>5184.4861099999998</v>
      </c>
      <c r="N149" s="241">
        <f t="shared" si="46"/>
        <v>5184.4861099999998</v>
      </c>
      <c r="O149" s="241">
        <f t="shared" si="50"/>
        <v>-165889.74701999954</v>
      </c>
      <c r="P149" s="241">
        <f t="shared" si="51"/>
        <v>165889.74701999954</v>
      </c>
      <c r="Q149" s="242"/>
      <c r="R149" s="242"/>
      <c r="S149" s="242"/>
    </row>
    <row r="150" spans="1:19" s="237" customFormat="1">
      <c r="A150" s="236">
        <v>41030</v>
      </c>
      <c r="C150" s="238">
        <v>142</v>
      </c>
      <c r="D150" s="239">
        <f t="shared" si="42"/>
        <v>13661</v>
      </c>
      <c r="E150" s="239">
        <f t="shared" si="47"/>
        <v>1778498</v>
      </c>
      <c r="F150" s="239">
        <f t="shared" si="43"/>
        <v>-423502</v>
      </c>
      <c r="G150" s="240">
        <f>+Inputs!$D$3</f>
        <v>0.37951000000000001</v>
      </c>
      <c r="I150" s="241">
        <f t="shared" si="48"/>
        <v>2202000</v>
      </c>
      <c r="K150" s="241">
        <f t="shared" si="44"/>
        <v>13661</v>
      </c>
      <c r="L150" s="241">
        <f t="shared" si="49"/>
        <v>1778498</v>
      </c>
      <c r="M150" s="241">
        <f t="shared" si="45"/>
        <v>5184.4861099999998</v>
      </c>
      <c r="N150" s="241">
        <f t="shared" si="46"/>
        <v>5184.4861099999998</v>
      </c>
      <c r="O150" s="241">
        <f t="shared" si="50"/>
        <v>-160705.26090999955</v>
      </c>
      <c r="P150" s="241">
        <f t="shared" si="51"/>
        <v>160705.26090999955</v>
      </c>
      <c r="Q150" s="242"/>
      <c r="R150" s="242"/>
      <c r="S150" s="242"/>
    </row>
    <row r="151" spans="1:19" s="237" customFormat="1">
      <c r="A151" s="243">
        <v>41061</v>
      </c>
      <c r="C151" s="238">
        <v>143</v>
      </c>
      <c r="D151" s="239">
        <f t="shared" si="42"/>
        <v>13661</v>
      </c>
      <c r="E151" s="239">
        <f t="shared" si="47"/>
        <v>1792159</v>
      </c>
      <c r="F151" s="239">
        <f t="shared" si="43"/>
        <v>-409841</v>
      </c>
      <c r="G151" s="240">
        <f>+Inputs!$D$3</f>
        <v>0.37951000000000001</v>
      </c>
      <c r="I151" s="241">
        <f t="shared" si="48"/>
        <v>2202000</v>
      </c>
      <c r="K151" s="241">
        <f t="shared" si="44"/>
        <v>13661</v>
      </c>
      <c r="L151" s="241">
        <f t="shared" si="49"/>
        <v>1792159</v>
      </c>
      <c r="M151" s="241">
        <f t="shared" si="45"/>
        <v>5184.4861099999998</v>
      </c>
      <c r="N151" s="241">
        <f t="shared" si="46"/>
        <v>5184.4861099999998</v>
      </c>
      <c r="O151" s="241">
        <f t="shared" si="50"/>
        <v>-155520.77479999955</v>
      </c>
      <c r="P151" s="241">
        <f t="shared" si="51"/>
        <v>155520.77479999955</v>
      </c>
      <c r="Q151" s="242"/>
      <c r="R151" s="242"/>
      <c r="S151" s="242"/>
    </row>
    <row r="152" spans="1:19" s="237" customFormat="1">
      <c r="A152" s="236">
        <v>41091</v>
      </c>
      <c r="C152" s="238">
        <v>144</v>
      </c>
      <c r="D152" s="239">
        <f t="shared" si="42"/>
        <v>13661</v>
      </c>
      <c r="E152" s="239">
        <f t="shared" si="47"/>
        <v>1805820</v>
      </c>
      <c r="F152" s="239">
        <f t="shared" si="43"/>
        <v>-396180</v>
      </c>
      <c r="G152" s="240">
        <f>+Inputs!$D$3</f>
        <v>0.37951000000000001</v>
      </c>
      <c r="I152" s="241">
        <f t="shared" si="48"/>
        <v>2202000</v>
      </c>
      <c r="K152" s="241">
        <f t="shared" si="44"/>
        <v>13661</v>
      </c>
      <c r="L152" s="241">
        <f t="shared" si="49"/>
        <v>1805820</v>
      </c>
      <c r="M152" s="241">
        <f t="shared" si="45"/>
        <v>5184.4861099999998</v>
      </c>
      <c r="N152" s="241">
        <f t="shared" si="46"/>
        <v>5184.4861099999998</v>
      </c>
      <c r="O152" s="241">
        <f t="shared" si="50"/>
        <v>-150336.28868999955</v>
      </c>
      <c r="P152" s="241">
        <f t="shared" si="51"/>
        <v>150336.28868999955</v>
      </c>
      <c r="Q152" s="242"/>
      <c r="R152" s="242"/>
      <c r="S152" s="242"/>
    </row>
    <row r="153" spans="1:19" s="237" customFormat="1">
      <c r="A153" s="243">
        <v>41122</v>
      </c>
      <c r="C153" s="238">
        <v>145</v>
      </c>
      <c r="D153" s="239">
        <f t="shared" si="42"/>
        <v>13661</v>
      </c>
      <c r="E153" s="239">
        <f t="shared" si="47"/>
        <v>1819481</v>
      </c>
      <c r="F153" s="239">
        <f t="shared" si="43"/>
        <v>-382519</v>
      </c>
      <c r="G153" s="240">
        <f>+Inputs!$D$3</f>
        <v>0.37951000000000001</v>
      </c>
      <c r="I153" s="241">
        <f t="shared" si="48"/>
        <v>2202000</v>
      </c>
      <c r="K153" s="241">
        <f t="shared" si="44"/>
        <v>13661</v>
      </c>
      <c r="L153" s="241">
        <f t="shared" si="49"/>
        <v>1819481</v>
      </c>
      <c r="M153" s="241">
        <f t="shared" si="45"/>
        <v>5184.4861099999998</v>
      </c>
      <c r="N153" s="241">
        <f t="shared" si="46"/>
        <v>5184.4861099999998</v>
      </c>
      <c r="O153" s="241">
        <f t="shared" si="50"/>
        <v>-145151.80257999955</v>
      </c>
      <c r="P153" s="241">
        <f t="shared" si="51"/>
        <v>145151.80257999955</v>
      </c>
      <c r="Q153" s="242"/>
      <c r="R153" s="242"/>
      <c r="S153" s="242"/>
    </row>
    <row r="154" spans="1:19" s="237" customFormat="1">
      <c r="A154" s="236">
        <v>41153</v>
      </c>
      <c r="C154" s="238">
        <v>146</v>
      </c>
      <c r="D154" s="239">
        <f t="shared" si="42"/>
        <v>13661</v>
      </c>
      <c r="E154" s="239">
        <f t="shared" si="47"/>
        <v>1833142</v>
      </c>
      <c r="F154" s="239">
        <f t="shared" si="43"/>
        <v>-368858</v>
      </c>
      <c r="G154" s="240">
        <f>+Inputs!$D$3</f>
        <v>0.37951000000000001</v>
      </c>
      <c r="I154" s="241">
        <f t="shared" si="48"/>
        <v>2202000</v>
      </c>
      <c r="K154" s="241">
        <f t="shared" si="44"/>
        <v>13661</v>
      </c>
      <c r="L154" s="241">
        <f t="shared" si="49"/>
        <v>1833142</v>
      </c>
      <c r="M154" s="241">
        <f t="shared" si="45"/>
        <v>5184.4861099999998</v>
      </c>
      <c r="N154" s="241">
        <f t="shared" si="46"/>
        <v>5184.4861099999998</v>
      </c>
      <c r="O154" s="241">
        <f t="shared" si="50"/>
        <v>-139967.31646999955</v>
      </c>
      <c r="P154" s="241">
        <f t="shared" si="51"/>
        <v>139967.31646999955</v>
      </c>
      <c r="Q154" s="242"/>
      <c r="R154" s="242"/>
      <c r="S154" s="242"/>
    </row>
    <row r="155" spans="1:19" s="237" customFormat="1">
      <c r="A155" s="243">
        <v>41183</v>
      </c>
      <c r="C155" s="238">
        <v>147</v>
      </c>
      <c r="D155" s="239">
        <f t="shared" si="42"/>
        <v>13661</v>
      </c>
      <c r="E155" s="239">
        <f t="shared" si="47"/>
        <v>1846803</v>
      </c>
      <c r="F155" s="239">
        <f t="shared" si="43"/>
        <v>-355197</v>
      </c>
      <c r="G155" s="240">
        <f>+Inputs!$D$3</f>
        <v>0.37951000000000001</v>
      </c>
      <c r="I155" s="241">
        <f t="shared" si="48"/>
        <v>2202000</v>
      </c>
      <c r="K155" s="241">
        <f t="shared" si="44"/>
        <v>13661</v>
      </c>
      <c r="L155" s="241">
        <f t="shared" si="49"/>
        <v>1846803</v>
      </c>
      <c r="M155" s="241">
        <f t="shared" si="45"/>
        <v>5184.4861099999998</v>
      </c>
      <c r="N155" s="241">
        <f t="shared" si="46"/>
        <v>5184.4861099999998</v>
      </c>
      <c r="O155" s="241">
        <f t="shared" si="50"/>
        <v>-134782.83035999956</v>
      </c>
      <c r="P155" s="241">
        <f t="shared" si="51"/>
        <v>134782.83035999956</v>
      </c>
      <c r="Q155" s="242"/>
      <c r="R155" s="242"/>
      <c r="S155" s="242"/>
    </row>
    <row r="156" spans="1:19" s="237" customFormat="1">
      <c r="A156" s="236">
        <v>41214</v>
      </c>
      <c r="C156" s="238">
        <v>148</v>
      </c>
      <c r="D156" s="239">
        <f t="shared" si="42"/>
        <v>13661</v>
      </c>
      <c r="E156" s="239">
        <f t="shared" si="47"/>
        <v>1860464</v>
      </c>
      <c r="F156" s="239">
        <f t="shared" si="43"/>
        <v>-341536</v>
      </c>
      <c r="G156" s="240">
        <f>+Inputs!$D$3</f>
        <v>0.37951000000000001</v>
      </c>
      <c r="I156" s="241">
        <f t="shared" si="48"/>
        <v>2202000</v>
      </c>
      <c r="K156" s="241">
        <f t="shared" si="44"/>
        <v>13661</v>
      </c>
      <c r="L156" s="241">
        <f t="shared" si="49"/>
        <v>1860464</v>
      </c>
      <c r="M156" s="241">
        <f t="shared" si="45"/>
        <v>5184.4861099999998</v>
      </c>
      <c r="N156" s="241">
        <f t="shared" si="46"/>
        <v>5184.4861099999998</v>
      </c>
      <c r="O156" s="241">
        <f t="shared" si="50"/>
        <v>-129598.34424999956</v>
      </c>
      <c r="P156" s="241">
        <f t="shared" si="51"/>
        <v>129598.34424999956</v>
      </c>
      <c r="Q156" s="242"/>
      <c r="R156" s="242"/>
      <c r="S156" s="242"/>
    </row>
    <row r="157" spans="1:19" s="237" customFormat="1">
      <c r="A157" s="243">
        <v>41244</v>
      </c>
      <c r="C157" s="238">
        <v>149</v>
      </c>
      <c r="D157" s="239">
        <f t="shared" si="42"/>
        <v>13661</v>
      </c>
      <c r="E157" s="239">
        <f t="shared" si="47"/>
        <v>1874125</v>
      </c>
      <c r="F157" s="239">
        <f t="shared" si="43"/>
        <v>-327875</v>
      </c>
      <c r="G157" s="240">
        <f>+Inputs!$D$3</f>
        <v>0.37951000000000001</v>
      </c>
      <c r="I157" s="241">
        <f t="shared" si="48"/>
        <v>2202000</v>
      </c>
      <c r="K157" s="241">
        <f t="shared" si="44"/>
        <v>13661</v>
      </c>
      <c r="L157" s="241">
        <f t="shared" si="49"/>
        <v>1874125</v>
      </c>
      <c r="M157" s="241">
        <f t="shared" si="45"/>
        <v>5184.4861099999998</v>
      </c>
      <c r="N157" s="241">
        <f t="shared" si="46"/>
        <v>5184.4861099999998</v>
      </c>
      <c r="O157" s="241">
        <f t="shared" si="50"/>
        <v>-124413.85813999956</v>
      </c>
      <c r="P157" s="241">
        <f t="shared" si="51"/>
        <v>124413.85813999956</v>
      </c>
      <c r="Q157" s="242"/>
      <c r="R157" s="242"/>
      <c r="S157" s="242"/>
    </row>
    <row r="158" spans="1:19" s="237" customFormat="1">
      <c r="A158" s="236">
        <v>41275</v>
      </c>
      <c r="C158" s="238">
        <v>150</v>
      </c>
      <c r="D158" s="239">
        <f t="shared" si="42"/>
        <v>13661</v>
      </c>
      <c r="E158" s="239">
        <f t="shared" si="47"/>
        <v>1887786</v>
      </c>
      <c r="F158" s="239">
        <f t="shared" si="43"/>
        <v>-314214</v>
      </c>
      <c r="G158" s="240">
        <f>+Inputs!$D$3</f>
        <v>0.37951000000000001</v>
      </c>
      <c r="I158" s="241">
        <f t="shared" si="48"/>
        <v>2202000</v>
      </c>
      <c r="K158" s="241">
        <f t="shared" si="44"/>
        <v>13661</v>
      </c>
      <c r="L158" s="241">
        <f t="shared" si="49"/>
        <v>1887786</v>
      </c>
      <c r="M158" s="241">
        <f t="shared" si="45"/>
        <v>5184.4861099999998</v>
      </c>
      <c r="N158" s="241">
        <f t="shared" si="46"/>
        <v>5184.4861099999998</v>
      </c>
      <c r="O158" s="241">
        <f t="shared" si="50"/>
        <v>-119229.37202999956</v>
      </c>
      <c r="P158" s="241">
        <f t="shared" si="51"/>
        <v>119229.37202999956</v>
      </c>
      <c r="Q158" s="242"/>
      <c r="R158" s="242"/>
      <c r="S158" s="242"/>
    </row>
    <row r="159" spans="1:19" s="237" customFormat="1">
      <c r="A159" s="243">
        <v>41306</v>
      </c>
      <c r="C159" s="238">
        <v>151</v>
      </c>
      <c r="D159" s="239">
        <f t="shared" si="42"/>
        <v>13661</v>
      </c>
      <c r="E159" s="239">
        <f t="shared" si="47"/>
        <v>1901447</v>
      </c>
      <c r="F159" s="239">
        <f t="shared" si="43"/>
        <v>-300553</v>
      </c>
      <c r="G159" s="240">
        <f>+Inputs!$D$3</f>
        <v>0.37951000000000001</v>
      </c>
      <c r="I159" s="241">
        <f t="shared" si="48"/>
        <v>2202000</v>
      </c>
      <c r="K159" s="241">
        <f t="shared" si="44"/>
        <v>13661</v>
      </c>
      <c r="L159" s="241">
        <f t="shared" si="49"/>
        <v>1901447</v>
      </c>
      <c r="M159" s="241">
        <f t="shared" si="45"/>
        <v>5184.4861099999998</v>
      </c>
      <c r="N159" s="241">
        <f t="shared" si="46"/>
        <v>5184.4861099999998</v>
      </c>
      <c r="O159" s="241">
        <f t="shared" si="50"/>
        <v>-114044.88591999956</v>
      </c>
      <c r="P159" s="241">
        <f t="shared" si="51"/>
        <v>114044.88591999956</v>
      </c>
      <c r="Q159" s="242"/>
      <c r="R159" s="242"/>
      <c r="S159" s="242"/>
    </row>
    <row r="160" spans="1:19" s="237" customFormat="1">
      <c r="A160" s="236">
        <v>41334</v>
      </c>
      <c r="C160" s="238">
        <v>152</v>
      </c>
      <c r="D160" s="239">
        <f t="shared" si="42"/>
        <v>13661</v>
      </c>
      <c r="E160" s="239">
        <f t="shared" si="47"/>
        <v>1915108</v>
      </c>
      <c r="F160" s="239">
        <f t="shared" si="43"/>
        <v>-286892</v>
      </c>
      <c r="G160" s="240">
        <f>+Inputs!$D$3</f>
        <v>0.37951000000000001</v>
      </c>
      <c r="I160" s="241">
        <f t="shared" si="48"/>
        <v>2202000</v>
      </c>
      <c r="K160" s="241">
        <f t="shared" si="44"/>
        <v>13661</v>
      </c>
      <c r="L160" s="241">
        <f t="shared" si="49"/>
        <v>1915108</v>
      </c>
      <c r="M160" s="241">
        <f t="shared" si="45"/>
        <v>5184.4861099999998</v>
      </c>
      <c r="N160" s="241">
        <f t="shared" si="46"/>
        <v>5184.4861099999998</v>
      </c>
      <c r="O160" s="241">
        <f t="shared" si="50"/>
        <v>-108860.39980999957</v>
      </c>
      <c r="P160" s="241">
        <f t="shared" si="51"/>
        <v>108860.39980999957</v>
      </c>
      <c r="Q160" s="242"/>
      <c r="R160" s="242"/>
      <c r="S160" s="242"/>
    </row>
    <row r="161" spans="1:19" s="237" customFormat="1">
      <c r="A161" s="243">
        <v>41365</v>
      </c>
      <c r="C161" s="238">
        <v>153</v>
      </c>
      <c r="D161" s="239">
        <f t="shared" si="42"/>
        <v>13661</v>
      </c>
      <c r="E161" s="239">
        <f t="shared" si="47"/>
        <v>1928769</v>
      </c>
      <c r="F161" s="239">
        <f t="shared" si="43"/>
        <v>-273231</v>
      </c>
      <c r="G161" s="240">
        <f>+Inputs!$D$3</f>
        <v>0.37951000000000001</v>
      </c>
      <c r="I161" s="241">
        <f t="shared" si="48"/>
        <v>2202000</v>
      </c>
      <c r="K161" s="241">
        <f t="shared" si="44"/>
        <v>13661</v>
      </c>
      <c r="L161" s="241">
        <f t="shared" si="49"/>
        <v>1928769</v>
      </c>
      <c r="M161" s="241">
        <f t="shared" si="45"/>
        <v>5184.4861099999998</v>
      </c>
      <c r="N161" s="241">
        <f t="shared" si="46"/>
        <v>5184.4861099999998</v>
      </c>
      <c r="O161" s="241">
        <f t="shared" si="50"/>
        <v>-103675.91369999957</v>
      </c>
      <c r="P161" s="241">
        <f t="shared" si="51"/>
        <v>103675.91369999957</v>
      </c>
      <c r="Q161" s="242"/>
      <c r="R161" s="242"/>
      <c r="S161" s="242"/>
    </row>
    <row r="162" spans="1:19" s="237" customFormat="1">
      <c r="A162" s="236">
        <v>41395</v>
      </c>
      <c r="C162" s="238">
        <v>154</v>
      </c>
      <c r="D162" s="239">
        <f t="shared" si="42"/>
        <v>13661</v>
      </c>
      <c r="E162" s="239">
        <f t="shared" si="47"/>
        <v>1942430</v>
      </c>
      <c r="F162" s="239">
        <f t="shared" si="43"/>
        <v>-259570</v>
      </c>
      <c r="G162" s="240">
        <f>+Inputs!$D$3</f>
        <v>0.37951000000000001</v>
      </c>
      <c r="I162" s="241">
        <f t="shared" si="48"/>
        <v>2202000</v>
      </c>
      <c r="K162" s="241">
        <f t="shared" si="44"/>
        <v>13661</v>
      </c>
      <c r="L162" s="241">
        <f t="shared" si="49"/>
        <v>1942430</v>
      </c>
      <c r="M162" s="241">
        <f t="shared" si="45"/>
        <v>5184.4861099999998</v>
      </c>
      <c r="N162" s="241">
        <f t="shared" si="46"/>
        <v>5184.4861099999998</v>
      </c>
      <c r="O162" s="241">
        <f t="shared" si="50"/>
        <v>-98491.42758999957</v>
      </c>
      <c r="P162" s="241">
        <f t="shared" si="51"/>
        <v>98491.42758999957</v>
      </c>
      <c r="Q162" s="242"/>
      <c r="R162" s="242"/>
      <c r="S162" s="242"/>
    </row>
    <row r="163" spans="1:19" s="237" customFormat="1">
      <c r="A163" s="243">
        <v>41426</v>
      </c>
      <c r="C163" s="238">
        <v>155</v>
      </c>
      <c r="D163" s="239">
        <f t="shared" si="42"/>
        <v>13661</v>
      </c>
      <c r="E163" s="239">
        <f t="shared" si="47"/>
        <v>1956091</v>
      </c>
      <c r="F163" s="239">
        <f t="shared" si="43"/>
        <v>-245909</v>
      </c>
      <c r="G163" s="240">
        <f>+Inputs!$D$3</f>
        <v>0.37951000000000001</v>
      </c>
      <c r="I163" s="241">
        <f t="shared" si="48"/>
        <v>2202000</v>
      </c>
      <c r="K163" s="241">
        <f t="shared" si="44"/>
        <v>13661</v>
      </c>
      <c r="L163" s="241">
        <f t="shared" si="49"/>
        <v>1956091</v>
      </c>
      <c r="M163" s="241">
        <f t="shared" si="45"/>
        <v>5184.4861099999998</v>
      </c>
      <c r="N163" s="241">
        <f t="shared" si="46"/>
        <v>5184.4861099999998</v>
      </c>
      <c r="O163" s="241">
        <f t="shared" si="50"/>
        <v>-93306.941479999572</v>
      </c>
      <c r="P163" s="241">
        <f t="shared" si="51"/>
        <v>93306.941479999572</v>
      </c>
      <c r="Q163" s="242"/>
      <c r="R163" s="242"/>
      <c r="S163" s="242"/>
    </row>
    <row r="164" spans="1:19" s="237" customFormat="1">
      <c r="A164" s="236">
        <v>41456</v>
      </c>
      <c r="C164" s="238">
        <v>156</v>
      </c>
      <c r="D164" s="239">
        <f t="shared" si="42"/>
        <v>13661</v>
      </c>
      <c r="E164" s="239">
        <f t="shared" si="47"/>
        <v>1969752</v>
      </c>
      <c r="F164" s="239">
        <f t="shared" si="43"/>
        <v>-232248</v>
      </c>
      <c r="G164" s="240">
        <f>+Inputs!$D$3</f>
        <v>0.37951000000000001</v>
      </c>
      <c r="I164" s="241">
        <f t="shared" si="48"/>
        <v>2202000</v>
      </c>
      <c r="K164" s="241">
        <f t="shared" si="44"/>
        <v>13661</v>
      </c>
      <c r="L164" s="241">
        <f t="shared" si="49"/>
        <v>1969752</v>
      </c>
      <c r="M164" s="241">
        <f t="shared" si="45"/>
        <v>5184.4861099999998</v>
      </c>
      <c r="N164" s="241">
        <f t="shared" si="46"/>
        <v>5184.4861099999998</v>
      </c>
      <c r="O164" s="241">
        <f t="shared" si="50"/>
        <v>-88122.455369999574</v>
      </c>
      <c r="P164" s="241">
        <f t="shared" si="51"/>
        <v>88122.455369999574</v>
      </c>
      <c r="Q164" s="242"/>
      <c r="R164" s="242"/>
      <c r="S164" s="242"/>
    </row>
    <row r="165" spans="1:19" s="237" customFormat="1">
      <c r="A165" s="243">
        <v>41487</v>
      </c>
      <c r="C165" s="238">
        <v>157</v>
      </c>
      <c r="D165" s="239">
        <f t="shared" si="42"/>
        <v>13661</v>
      </c>
      <c r="E165" s="239">
        <f t="shared" si="47"/>
        <v>1983413</v>
      </c>
      <c r="F165" s="239">
        <f t="shared" si="43"/>
        <v>-218587</v>
      </c>
      <c r="G165" s="240">
        <f>+Inputs!$D$3</f>
        <v>0.37951000000000001</v>
      </c>
      <c r="I165" s="241">
        <f t="shared" si="48"/>
        <v>2202000</v>
      </c>
      <c r="K165" s="241">
        <f t="shared" si="44"/>
        <v>13661</v>
      </c>
      <c r="L165" s="241">
        <f t="shared" si="49"/>
        <v>1983413</v>
      </c>
      <c r="M165" s="241">
        <f t="shared" si="45"/>
        <v>5184.4861099999998</v>
      </c>
      <c r="N165" s="241">
        <f t="shared" si="46"/>
        <v>5184.4861099999998</v>
      </c>
      <c r="O165" s="241">
        <f t="shared" si="50"/>
        <v>-82937.969259999576</v>
      </c>
      <c r="P165" s="241">
        <f t="shared" si="51"/>
        <v>82937.969259999576</v>
      </c>
      <c r="Q165" s="242"/>
      <c r="R165" s="242"/>
      <c r="S165" s="242"/>
    </row>
    <row r="166" spans="1:19" s="237" customFormat="1">
      <c r="A166" s="236">
        <v>41518</v>
      </c>
      <c r="C166" s="238">
        <v>158</v>
      </c>
      <c r="D166" s="239">
        <f t="shared" si="42"/>
        <v>13661</v>
      </c>
      <c r="E166" s="239">
        <f t="shared" si="47"/>
        <v>1997074</v>
      </c>
      <c r="F166" s="239">
        <f t="shared" si="43"/>
        <v>-204926</v>
      </c>
      <c r="G166" s="240">
        <f>+Inputs!$D$3</f>
        <v>0.37951000000000001</v>
      </c>
      <c r="I166" s="241">
        <f t="shared" si="48"/>
        <v>2202000</v>
      </c>
      <c r="K166" s="241">
        <f t="shared" si="44"/>
        <v>13661</v>
      </c>
      <c r="L166" s="241">
        <f t="shared" si="49"/>
        <v>1997074</v>
      </c>
      <c r="M166" s="241">
        <f t="shared" si="45"/>
        <v>5184.4861099999998</v>
      </c>
      <c r="N166" s="241">
        <f t="shared" si="46"/>
        <v>5184.4861099999998</v>
      </c>
      <c r="O166" s="241">
        <f t="shared" si="50"/>
        <v>-77753.483149999578</v>
      </c>
      <c r="P166" s="241">
        <f t="shared" si="51"/>
        <v>77753.483149999578</v>
      </c>
      <c r="Q166" s="242"/>
      <c r="R166" s="242"/>
      <c r="S166" s="242"/>
    </row>
    <row r="167" spans="1:19" s="237" customFormat="1">
      <c r="A167" s="243">
        <v>41548</v>
      </c>
      <c r="C167" s="238">
        <v>159</v>
      </c>
      <c r="D167" s="239">
        <f t="shared" si="42"/>
        <v>13661</v>
      </c>
      <c r="E167" s="239">
        <f t="shared" si="47"/>
        <v>2010735</v>
      </c>
      <c r="F167" s="239">
        <f t="shared" si="43"/>
        <v>-191265</v>
      </c>
      <c r="G167" s="240">
        <f>+Inputs!$D$3</f>
        <v>0.37951000000000001</v>
      </c>
      <c r="I167" s="241">
        <f t="shared" si="48"/>
        <v>2202000</v>
      </c>
      <c r="K167" s="241">
        <f t="shared" si="44"/>
        <v>13661</v>
      </c>
      <c r="L167" s="241">
        <f t="shared" si="49"/>
        <v>2010735</v>
      </c>
      <c r="M167" s="241">
        <f t="shared" si="45"/>
        <v>5184.4861099999998</v>
      </c>
      <c r="N167" s="241">
        <f t="shared" si="46"/>
        <v>5184.4861099999998</v>
      </c>
      <c r="O167" s="241">
        <f t="shared" si="50"/>
        <v>-72568.99703999958</v>
      </c>
      <c r="P167" s="241">
        <f t="shared" si="51"/>
        <v>72568.99703999958</v>
      </c>
      <c r="Q167" s="242"/>
      <c r="R167" s="242"/>
      <c r="S167" s="242"/>
    </row>
    <row r="168" spans="1:19" s="237" customFormat="1">
      <c r="A168" s="236">
        <v>41579</v>
      </c>
      <c r="C168" s="238">
        <v>160</v>
      </c>
      <c r="D168" s="239">
        <f t="shared" si="42"/>
        <v>13661</v>
      </c>
      <c r="E168" s="239">
        <f t="shared" si="47"/>
        <v>2024396</v>
      </c>
      <c r="F168" s="239">
        <f t="shared" si="43"/>
        <v>-177604</v>
      </c>
      <c r="G168" s="240">
        <f>+Inputs!$D$3</f>
        <v>0.37951000000000001</v>
      </c>
      <c r="I168" s="241">
        <f t="shared" si="48"/>
        <v>2202000</v>
      </c>
      <c r="K168" s="241">
        <f t="shared" si="44"/>
        <v>13661</v>
      </c>
      <c r="L168" s="241">
        <f t="shared" si="49"/>
        <v>2024396</v>
      </c>
      <c r="M168" s="241">
        <f t="shared" si="45"/>
        <v>5184.4861099999998</v>
      </c>
      <c r="N168" s="241">
        <f t="shared" si="46"/>
        <v>5184.4861099999998</v>
      </c>
      <c r="O168" s="241">
        <f t="shared" si="50"/>
        <v>-67384.510929999582</v>
      </c>
      <c r="P168" s="241">
        <f t="shared" si="51"/>
        <v>67384.510929999582</v>
      </c>
      <c r="Q168" s="242"/>
      <c r="R168" s="242"/>
      <c r="S168" s="242"/>
    </row>
    <row r="169" spans="1:19" s="237" customFormat="1">
      <c r="A169" s="243">
        <v>41609</v>
      </c>
      <c r="C169" s="238">
        <v>161</v>
      </c>
      <c r="D169" s="239">
        <f t="shared" si="42"/>
        <v>13661</v>
      </c>
      <c r="E169" s="239">
        <f t="shared" si="47"/>
        <v>2038057</v>
      </c>
      <c r="F169" s="239">
        <f t="shared" ref="F169:F182" si="52">$B$9+E169</f>
        <v>-163943</v>
      </c>
      <c r="G169" s="240">
        <f>+Inputs!$D$3</f>
        <v>0.37951000000000001</v>
      </c>
      <c r="I169" s="241">
        <f t="shared" si="48"/>
        <v>2202000</v>
      </c>
      <c r="K169" s="241">
        <f t="shared" ref="K169:K182" si="53">D169</f>
        <v>13661</v>
      </c>
      <c r="L169" s="241">
        <f t="shared" si="49"/>
        <v>2038057</v>
      </c>
      <c r="M169" s="241">
        <f t="shared" ref="M169:M182" si="54">K169*G169</f>
        <v>5184.4861099999998</v>
      </c>
      <c r="N169" s="241">
        <f t="shared" ref="N169:N182" si="55">M169-J169</f>
        <v>5184.4861099999998</v>
      </c>
      <c r="O169" s="241">
        <f t="shared" si="50"/>
        <v>-62200.024819999584</v>
      </c>
      <c r="P169" s="241">
        <f t="shared" si="51"/>
        <v>62200.024819999584</v>
      </c>
      <c r="Q169" s="242"/>
      <c r="R169" s="242"/>
      <c r="S169" s="242"/>
    </row>
    <row r="170" spans="1:19" s="237" customFormat="1">
      <c r="A170" s="236">
        <v>41640</v>
      </c>
      <c r="C170" s="238">
        <v>162</v>
      </c>
      <c r="D170" s="239">
        <f t="shared" si="42"/>
        <v>13661</v>
      </c>
      <c r="E170" s="239">
        <f t="shared" ref="E170:E182" si="56">+E169+D170</f>
        <v>2051718</v>
      </c>
      <c r="F170" s="239">
        <f t="shared" si="52"/>
        <v>-150282</v>
      </c>
      <c r="G170" s="240">
        <f>+Inputs!$D$3</f>
        <v>0.37951000000000001</v>
      </c>
      <c r="I170" s="241">
        <f t="shared" ref="I170:I182" si="57">+I169+H170</f>
        <v>2202000</v>
      </c>
      <c r="K170" s="241">
        <f t="shared" si="53"/>
        <v>13661</v>
      </c>
      <c r="L170" s="241">
        <f t="shared" ref="L170:L182" si="58">+L169+K170</f>
        <v>2051718</v>
      </c>
      <c r="M170" s="241">
        <f t="shared" si="54"/>
        <v>5184.4861099999998</v>
      </c>
      <c r="N170" s="241">
        <f t="shared" si="55"/>
        <v>5184.4861099999998</v>
      </c>
      <c r="O170" s="241">
        <f t="shared" ref="O170:O182" si="59">+O169+N170</f>
        <v>-57015.538709999586</v>
      </c>
      <c r="P170" s="241">
        <f t="shared" ref="P170:P182" si="60">P169-N170</f>
        <v>57015.538709999586</v>
      </c>
      <c r="Q170" s="242"/>
      <c r="R170" s="242"/>
      <c r="S170" s="242"/>
    </row>
    <row r="171" spans="1:19" s="237" customFormat="1">
      <c r="A171" s="243">
        <v>41671</v>
      </c>
      <c r="C171" s="238">
        <v>163</v>
      </c>
      <c r="D171" s="239">
        <f t="shared" si="42"/>
        <v>13661</v>
      </c>
      <c r="E171" s="239">
        <f t="shared" si="56"/>
        <v>2065379</v>
      </c>
      <c r="F171" s="239">
        <f t="shared" si="52"/>
        <v>-136621</v>
      </c>
      <c r="G171" s="240">
        <f>+Inputs!$D$3</f>
        <v>0.37951000000000001</v>
      </c>
      <c r="I171" s="241">
        <f t="shared" si="57"/>
        <v>2202000</v>
      </c>
      <c r="K171" s="241">
        <f t="shared" si="53"/>
        <v>13661</v>
      </c>
      <c r="L171" s="241">
        <f t="shared" si="58"/>
        <v>2065379</v>
      </c>
      <c r="M171" s="241">
        <f t="shared" si="54"/>
        <v>5184.4861099999998</v>
      </c>
      <c r="N171" s="241">
        <f t="shared" si="55"/>
        <v>5184.4861099999998</v>
      </c>
      <c r="O171" s="241">
        <f t="shared" si="59"/>
        <v>-51831.052599999588</v>
      </c>
      <c r="P171" s="241">
        <f t="shared" si="60"/>
        <v>51831.052599999588</v>
      </c>
      <c r="Q171" s="242"/>
      <c r="R171" s="242"/>
      <c r="S171" s="242"/>
    </row>
    <row r="172" spans="1:19" s="237" customFormat="1">
      <c r="A172" s="236">
        <v>41699</v>
      </c>
      <c r="C172" s="238">
        <v>164</v>
      </c>
      <c r="D172" s="239">
        <f t="shared" si="42"/>
        <v>13661</v>
      </c>
      <c r="E172" s="239">
        <f t="shared" si="56"/>
        <v>2079040</v>
      </c>
      <c r="F172" s="239">
        <f t="shared" si="52"/>
        <v>-122960</v>
      </c>
      <c r="G172" s="240">
        <f>+Inputs!$D$3</f>
        <v>0.37951000000000001</v>
      </c>
      <c r="I172" s="241">
        <f t="shared" si="57"/>
        <v>2202000</v>
      </c>
      <c r="K172" s="241">
        <f t="shared" si="53"/>
        <v>13661</v>
      </c>
      <c r="L172" s="241">
        <f t="shared" si="58"/>
        <v>2079040</v>
      </c>
      <c r="M172" s="241">
        <f t="shared" si="54"/>
        <v>5184.4861099999998</v>
      </c>
      <c r="N172" s="241">
        <f t="shared" si="55"/>
        <v>5184.4861099999998</v>
      </c>
      <c r="O172" s="241">
        <f t="shared" si="59"/>
        <v>-46646.56648999959</v>
      </c>
      <c r="P172" s="241">
        <f t="shared" si="60"/>
        <v>46646.56648999959</v>
      </c>
      <c r="Q172" s="242"/>
      <c r="R172" s="242"/>
      <c r="S172" s="242"/>
    </row>
    <row r="173" spans="1:19" s="237" customFormat="1">
      <c r="A173" s="243">
        <v>41730</v>
      </c>
      <c r="C173" s="238">
        <v>165</v>
      </c>
      <c r="D173" s="239">
        <f t="shared" si="42"/>
        <v>13661</v>
      </c>
      <c r="E173" s="239">
        <f t="shared" si="56"/>
        <v>2092701</v>
      </c>
      <c r="F173" s="239">
        <f t="shared" si="52"/>
        <v>-109299</v>
      </c>
      <c r="G173" s="240">
        <f>+Inputs!$D$3</f>
        <v>0.37951000000000001</v>
      </c>
      <c r="I173" s="241">
        <f t="shared" si="57"/>
        <v>2202000</v>
      </c>
      <c r="K173" s="241">
        <f t="shared" si="53"/>
        <v>13661</v>
      </c>
      <c r="L173" s="241">
        <f t="shared" si="58"/>
        <v>2092701</v>
      </c>
      <c r="M173" s="241">
        <f t="shared" si="54"/>
        <v>5184.4861099999998</v>
      </c>
      <c r="N173" s="241">
        <f t="shared" si="55"/>
        <v>5184.4861099999998</v>
      </c>
      <c r="O173" s="241">
        <f t="shared" si="59"/>
        <v>-41462.080379999592</v>
      </c>
      <c r="P173" s="241">
        <f t="shared" si="60"/>
        <v>41462.080379999592</v>
      </c>
      <c r="Q173" s="242"/>
      <c r="R173" s="242"/>
      <c r="S173" s="242"/>
    </row>
    <row r="174" spans="1:19" s="237" customFormat="1">
      <c r="A174" s="236">
        <v>41760</v>
      </c>
      <c r="C174" s="238">
        <v>166</v>
      </c>
      <c r="D174" s="239">
        <f t="shared" si="42"/>
        <v>13661</v>
      </c>
      <c r="E174" s="239">
        <f t="shared" si="56"/>
        <v>2106362</v>
      </c>
      <c r="F174" s="239">
        <f t="shared" si="52"/>
        <v>-95638</v>
      </c>
      <c r="G174" s="240">
        <f>+Inputs!$D$3</f>
        <v>0.37951000000000001</v>
      </c>
      <c r="I174" s="241">
        <f t="shared" si="57"/>
        <v>2202000</v>
      </c>
      <c r="K174" s="241">
        <f t="shared" si="53"/>
        <v>13661</v>
      </c>
      <c r="L174" s="241">
        <f t="shared" si="58"/>
        <v>2106362</v>
      </c>
      <c r="M174" s="241">
        <f t="shared" si="54"/>
        <v>5184.4861099999998</v>
      </c>
      <c r="N174" s="241">
        <f t="shared" si="55"/>
        <v>5184.4861099999998</v>
      </c>
      <c r="O174" s="241">
        <f t="shared" si="59"/>
        <v>-36277.594269999594</v>
      </c>
      <c r="P174" s="241">
        <f t="shared" si="60"/>
        <v>36277.594269999594</v>
      </c>
      <c r="Q174" s="242"/>
      <c r="R174" s="242"/>
      <c r="S174" s="242"/>
    </row>
    <row r="175" spans="1:19" s="237" customFormat="1">
      <c r="A175" s="243">
        <v>41791</v>
      </c>
      <c r="C175" s="238">
        <v>167</v>
      </c>
      <c r="D175" s="239">
        <f t="shared" si="42"/>
        <v>13661</v>
      </c>
      <c r="E175" s="239">
        <f t="shared" si="56"/>
        <v>2120023</v>
      </c>
      <c r="F175" s="239">
        <f t="shared" si="52"/>
        <v>-81977</v>
      </c>
      <c r="G175" s="240">
        <f>+Inputs!$D$3</f>
        <v>0.37951000000000001</v>
      </c>
      <c r="I175" s="241">
        <f t="shared" si="57"/>
        <v>2202000</v>
      </c>
      <c r="K175" s="241">
        <f t="shared" si="53"/>
        <v>13661</v>
      </c>
      <c r="L175" s="241">
        <f t="shared" si="58"/>
        <v>2120023</v>
      </c>
      <c r="M175" s="241">
        <f t="shared" si="54"/>
        <v>5184.4861099999998</v>
      </c>
      <c r="N175" s="241">
        <f t="shared" si="55"/>
        <v>5184.4861099999998</v>
      </c>
      <c r="O175" s="241">
        <f t="shared" si="59"/>
        <v>-31093.108159999596</v>
      </c>
      <c r="P175" s="241">
        <f t="shared" si="60"/>
        <v>31093.108159999596</v>
      </c>
      <c r="Q175" s="242"/>
      <c r="R175" s="242"/>
      <c r="S175" s="242"/>
    </row>
    <row r="176" spans="1:19" s="237" customFormat="1">
      <c r="A176" s="236">
        <v>41821</v>
      </c>
      <c r="C176" s="238">
        <v>168</v>
      </c>
      <c r="D176" s="239">
        <f t="shared" si="42"/>
        <v>13661</v>
      </c>
      <c r="E176" s="239">
        <f t="shared" si="56"/>
        <v>2133684</v>
      </c>
      <c r="F176" s="239">
        <f t="shared" si="52"/>
        <v>-68316</v>
      </c>
      <c r="G176" s="240">
        <f>+Inputs!$D$3</f>
        <v>0.37951000000000001</v>
      </c>
      <c r="I176" s="241">
        <f t="shared" si="57"/>
        <v>2202000</v>
      </c>
      <c r="K176" s="241">
        <f t="shared" si="53"/>
        <v>13661</v>
      </c>
      <c r="L176" s="241">
        <f t="shared" si="58"/>
        <v>2133684</v>
      </c>
      <c r="M176" s="241">
        <f t="shared" si="54"/>
        <v>5184.4861099999998</v>
      </c>
      <c r="N176" s="241">
        <f t="shared" si="55"/>
        <v>5184.4861099999998</v>
      </c>
      <c r="O176" s="241">
        <f t="shared" si="59"/>
        <v>-25908.622049999598</v>
      </c>
      <c r="P176" s="241">
        <f t="shared" si="60"/>
        <v>25908.622049999598</v>
      </c>
      <c r="Q176" s="242"/>
      <c r="R176" s="242"/>
      <c r="S176" s="242"/>
    </row>
    <row r="177" spans="1:20" s="237" customFormat="1">
      <c r="A177" s="243">
        <v>41852</v>
      </c>
      <c r="C177" s="238">
        <v>169</v>
      </c>
      <c r="D177" s="239">
        <f t="shared" si="42"/>
        <v>13661</v>
      </c>
      <c r="E177" s="239">
        <f t="shared" si="56"/>
        <v>2147345</v>
      </c>
      <c r="F177" s="239">
        <f t="shared" si="52"/>
        <v>-54655</v>
      </c>
      <c r="G177" s="240">
        <f>+Inputs!$D$3</f>
        <v>0.37951000000000001</v>
      </c>
      <c r="I177" s="241">
        <f t="shared" si="57"/>
        <v>2202000</v>
      </c>
      <c r="K177" s="241">
        <f t="shared" si="53"/>
        <v>13661</v>
      </c>
      <c r="L177" s="241">
        <f t="shared" si="58"/>
        <v>2147345</v>
      </c>
      <c r="M177" s="241">
        <f t="shared" si="54"/>
        <v>5184.4861099999998</v>
      </c>
      <c r="N177" s="241">
        <f t="shared" si="55"/>
        <v>5184.4861099999998</v>
      </c>
      <c r="O177" s="241">
        <f t="shared" si="59"/>
        <v>-20724.1359399996</v>
      </c>
      <c r="P177" s="241">
        <f t="shared" si="60"/>
        <v>20724.1359399996</v>
      </c>
      <c r="Q177" s="242"/>
      <c r="R177" s="242"/>
      <c r="S177" s="242"/>
    </row>
    <row r="178" spans="1:20" s="237" customFormat="1">
      <c r="A178" s="236">
        <v>41883</v>
      </c>
      <c r="C178" s="238">
        <v>170</v>
      </c>
      <c r="D178" s="239">
        <f t="shared" si="42"/>
        <v>13661</v>
      </c>
      <c r="E178" s="239">
        <f t="shared" si="56"/>
        <v>2161006</v>
      </c>
      <c r="F178" s="239">
        <f t="shared" si="52"/>
        <v>-40994</v>
      </c>
      <c r="G178" s="240">
        <f>+Inputs!$D$3</f>
        <v>0.37951000000000001</v>
      </c>
      <c r="I178" s="241">
        <f t="shared" si="57"/>
        <v>2202000</v>
      </c>
      <c r="K178" s="241">
        <f t="shared" si="53"/>
        <v>13661</v>
      </c>
      <c r="L178" s="241">
        <f t="shared" si="58"/>
        <v>2161006</v>
      </c>
      <c r="M178" s="241">
        <f t="shared" si="54"/>
        <v>5184.4861099999998</v>
      </c>
      <c r="N178" s="241">
        <f t="shared" si="55"/>
        <v>5184.4861099999998</v>
      </c>
      <c r="O178" s="241">
        <f t="shared" si="59"/>
        <v>-15539.6498299996</v>
      </c>
      <c r="P178" s="241">
        <f t="shared" si="60"/>
        <v>15539.6498299996</v>
      </c>
      <c r="Q178" s="242"/>
      <c r="R178" s="242"/>
      <c r="S178" s="242"/>
    </row>
    <row r="179" spans="1:20" s="237" customFormat="1">
      <c r="A179" s="243">
        <v>41913</v>
      </c>
      <c r="C179" s="238">
        <v>171</v>
      </c>
      <c r="D179" s="239">
        <f t="shared" si="42"/>
        <v>13661</v>
      </c>
      <c r="E179" s="239">
        <f t="shared" si="56"/>
        <v>2174667</v>
      </c>
      <c r="F179" s="239">
        <f t="shared" si="52"/>
        <v>-27333</v>
      </c>
      <c r="G179" s="240">
        <f>+Inputs!$D$3</f>
        <v>0.37951000000000001</v>
      </c>
      <c r="I179" s="241">
        <f t="shared" si="57"/>
        <v>2202000</v>
      </c>
      <c r="K179" s="241">
        <f t="shared" si="53"/>
        <v>13661</v>
      </c>
      <c r="L179" s="241">
        <f t="shared" si="58"/>
        <v>2174667</v>
      </c>
      <c r="M179" s="241">
        <f t="shared" si="54"/>
        <v>5184.4861099999998</v>
      </c>
      <c r="N179" s="241">
        <f t="shared" si="55"/>
        <v>5184.4861099999998</v>
      </c>
      <c r="O179" s="241">
        <f t="shared" si="59"/>
        <v>-10355.1637199996</v>
      </c>
      <c r="P179" s="241">
        <f t="shared" si="60"/>
        <v>10355.1637199996</v>
      </c>
      <c r="Q179" s="242"/>
      <c r="R179" s="242"/>
      <c r="S179" s="242"/>
    </row>
    <row r="180" spans="1:20" s="237" customFormat="1">
      <c r="A180" s="236">
        <v>41944</v>
      </c>
      <c r="C180" s="238">
        <v>172</v>
      </c>
      <c r="D180" s="239">
        <f t="shared" si="42"/>
        <v>13661</v>
      </c>
      <c r="E180" s="239">
        <f t="shared" si="56"/>
        <v>2188328</v>
      </c>
      <c r="F180" s="239">
        <f t="shared" si="52"/>
        <v>-13672</v>
      </c>
      <c r="G180" s="240">
        <f>+Inputs!$D$3</f>
        <v>0.37951000000000001</v>
      </c>
      <c r="I180" s="241">
        <f t="shared" si="57"/>
        <v>2202000</v>
      </c>
      <c r="K180" s="241">
        <f t="shared" si="53"/>
        <v>13661</v>
      </c>
      <c r="L180" s="241">
        <f t="shared" si="58"/>
        <v>2188328</v>
      </c>
      <c r="M180" s="241">
        <f t="shared" si="54"/>
        <v>5184.4861099999998</v>
      </c>
      <c r="N180" s="241">
        <f t="shared" si="55"/>
        <v>5184.4861099999998</v>
      </c>
      <c r="O180" s="241">
        <f t="shared" si="59"/>
        <v>-5170.6776099996005</v>
      </c>
      <c r="P180" s="241">
        <f t="shared" si="60"/>
        <v>5170.6776099996005</v>
      </c>
      <c r="Q180" s="242"/>
      <c r="R180" s="242"/>
      <c r="S180" s="242"/>
    </row>
    <row r="181" spans="1:20" s="237" customFormat="1">
      <c r="A181" s="243">
        <v>41974</v>
      </c>
      <c r="C181" s="238">
        <v>173</v>
      </c>
      <c r="D181" s="239">
        <f t="shared" si="42"/>
        <v>13661</v>
      </c>
      <c r="E181" s="239">
        <f t="shared" si="56"/>
        <v>2201989</v>
      </c>
      <c r="F181" s="239">
        <f t="shared" si="52"/>
        <v>-11</v>
      </c>
      <c r="G181" s="240">
        <f>+Inputs!$D$3</f>
        <v>0.37951000000000001</v>
      </c>
      <c r="I181" s="241">
        <f t="shared" si="57"/>
        <v>2202000</v>
      </c>
      <c r="K181" s="241">
        <f t="shared" si="53"/>
        <v>13661</v>
      </c>
      <c r="L181" s="241">
        <f t="shared" si="58"/>
        <v>2201989</v>
      </c>
      <c r="M181" s="241">
        <f t="shared" si="54"/>
        <v>5184.4861099999998</v>
      </c>
      <c r="N181" s="241">
        <f t="shared" si="55"/>
        <v>5184.4861099999998</v>
      </c>
      <c r="O181" s="241">
        <f t="shared" si="59"/>
        <v>13.808500000399363</v>
      </c>
      <c r="P181" s="241">
        <f t="shared" si="60"/>
        <v>-13.808500000399363</v>
      </c>
      <c r="Q181" s="242"/>
      <c r="R181" s="242"/>
      <c r="S181" s="242"/>
    </row>
    <row r="182" spans="1:20" s="237" customFormat="1">
      <c r="A182" s="236">
        <v>42005</v>
      </c>
      <c r="C182" s="238">
        <v>174</v>
      </c>
      <c r="D182" s="239">
        <f>-F181</f>
        <v>11</v>
      </c>
      <c r="E182" s="239">
        <f t="shared" si="56"/>
        <v>2202000</v>
      </c>
      <c r="F182" s="239">
        <f t="shared" si="52"/>
        <v>0</v>
      </c>
      <c r="G182" s="240">
        <f>+Inputs!$D$3</f>
        <v>0.37951000000000001</v>
      </c>
      <c r="I182" s="241">
        <f t="shared" si="57"/>
        <v>2202000</v>
      </c>
      <c r="K182" s="241">
        <f t="shared" si="53"/>
        <v>11</v>
      </c>
      <c r="L182" s="241">
        <f t="shared" si="58"/>
        <v>2202000</v>
      </c>
      <c r="M182" s="241">
        <f t="shared" si="54"/>
        <v>4.1746100000000004</v>
      </c>
      <c r="N182" s="241">
        <f t="shared" si="55"/>
        <v>4.1746100000000004</v>
      </c>
      <c r="O182" s="241">
        <f t="shared" si="59"/>
        <v>17.983110000399364</v>
      </c>
      <c r="P182" s="241">
        <f t="shared" si="60"/>
        <v>-17.983110000399364</v>
      </c>
      <c r="Q182" s="242"/>
      <c r="R182" s="242"/>
      <c r="S182" s="242"/>
    </row>
    <row r="183" spans="1:20">
      <c r="A183" s="30"/>
      <c r="G183" s="28"/>
    </row>
    <row r="184" spans="1:20">
      <c r="A184" s="8" t="s">
        <v>43</v>
      </c>
      <c r="B184" s="33">
        <f>SUM(B9:B183)</f>
        <v>-2202000</v>
      </c>
      <c r="D184" s="33">
        <f>SUM(D9:D183)</f>
        <v>2202000</v>
      </c>
      <c r="G184" s="28"/>
      <c r="H184" s="33">
        <f>SUM(H9:H183)</f>
        <v>2202000</v>
      </c>
      <c r="I184" s="33"/>
      <c r="J184" s="33">
        <f>SUM(J9:J183)</f>
        <v>835659</v>
      </c>
      <c r="K184" s="33">
        <f>SUM(K9:K183)</f>
        <v>2202000</v>
      </c>
      <c r="L184" s="33"/>
      <c r="M184" s="33">
        <f>SUM(M9:M183)</f>
        <v>835676.9831100041</v>
      </c>
      <c r="N184" s="33">
        <f>SUM(N9:N183)</f>
        <v>17.983110000399364</v>
      </c>
      <c r="O184" s="33">
        <f>SUM(O9:O183)</f>
        <v>-73702914.80888994</v>
      </c>
      <c r="P184" s="33">
        <f>SUM(P9:P183)</f>
        <v>73702914.80888994</v>
      </c>
    </row>
    <row r="185" spans="1:20">
      <c r="G185" s="28"/>
    </row>
    <row r="186" spans="1:20">
      <c r="A186" s="4" t="s">
        <v>61</v>
      </c>
      <c r="B186" s="4" t="s">
        <v>61</v>
      </c>
      <c r="C186" s="4" t="s">
        <v>61</v>
      </c>
      <c r="D186" s="4" t="s">
        <v>61</v>
      </c>
      <c r="F186" s="4" t="s">
        <v>61</v>
      </c>
      <c r="G186" s="28" t="s">
        <v>61</v>
      </c>
      <c r="H186" s="4" t="s">
        <v>61</v>
      </c>
      <c r="J186" s="4" t="s">
        <v>61</v>
      </c>
      <c r="K186" s="4" t="s">
        <v>61</v>
      </c>
      <c r="M186" s="4" t="s">
        <v>61</v>
      </c>
      <c r="N186" s="4" t="s">
        <v>61</v>
      </c>
      <c r="P186" s="4" t="s">
        <v>61</v>
      </c>
      <c r="Q186" s="8" t="s">
        <v>61</v>
      </c>
      <c r="R186" s="8" t="s">
        <v>61</v>
      </c>
      <c r="S186" s="8" t="s">
        <v>61</v>
      </c>
      <c r="T186" s="4" t="s">
        <v>61</v>
      </c>
    </row>
    <row r="187" spans="1:20">
      <c r="G187"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46.xml><?xml version="1.0" encoding="utf-8"?>
<worksheet xmlns="http://schemas.openxmlformats.org/spreadsheetml/2006/main" xmlns:r="http://schemas.openxmlformats.org/officeDocument/2006/relationships">
  <sheetPr transitionEvaluation="1" codeName="Sheet49">
    <pageSetUpPr autoPageBreaks="0" fitToPage="1"/>
  </sheetPr>
  <dimension ref="A1:AE186"/>
  <sheetViews>
    <sheetView defaultGridColor="0" colorId="22" zoomScale="60" zoomScaleNormal="100" workbookViewId="0">
      <pane ySplit="8" topLeftCell="A113" activePane="bottomLeft" state="frozen"/>
      <selection activeCell="U11" sqref="U11:AE11"/>
      <selection pane="bottomLeft" activeCell="D121" sqref="D121"/>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36</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36770</v>
      </c>
      <c r="B9" s="32">
        <v>-2269500</v>
      </c>
      <c r="C9" s="6">
        <v>1</v>
      </c>
      <c r="D9" s="29">
        <f t="shared" ref="D9:D40" si="0">ROUND(-(+$B$9/180)*1,0)</f>
        <v>12608</v>
      </c>
      <c r="E9" s="29">
        <f>+D9</f>
        <v>12608</v>
      </c>
      <c r="F9" s="29">
        <f t="shared" ref="F9:F40" si="1">$B$9+E9</f>
        <v>-2256892</v>
      </c>
      <c r="G9" s="34">
        <f>+Inputs!$D$2</f>
        <v>0.3795</v>
      </c>
      <c r="H9" s="27">
        <f>-B9</f>
        <v>2269500</v>
      </c>
      <c r="I9" s="27">
        <f>+H9</f>
        <v>2269500</v>
      </c>
      <c r="J9" s="27">
        <f>H9*G9</f>
        <v>861275.25</v>
      </c>
      <c r="K9" s="27">
        <f t="shared" ref="K9:K40" si="2">D9</f>
        <v>12608</v>
      </c>
      <c r="L9" s="27">
        <f>+K9</f>
        <v>12608</v>
      </c>
      <c r="M9" s="27">
        <f t="shared" ref="M9:M40" si="3">K9*G9</f>
        <v>4784.7359999999999</v>
      </c>
      <c r="N9" s="27">
        <f t="shared" ref="N9:N40" si="4">M9-J9</f>
        <v>-856490.51399999997</v>
      </c>
      <c r="O9" s="27">
        <f>+N9</f>
        <v>-856490.51399999997</v>
      </c>
      <c r="P9" s="27">
        <f>-SUM(N9)</f>
        <v>856490.51399999997</v>
      </c>
      <c r="Q9" s="38">
        <f>VLOOKUP(Q8,A36:P208,5)</f>
        <v>1412096</v>
      </c>
      <c r="R9" s="38">
        <f>VLOOKUP(R8,A36:P208,5)</f>
        <v>1583576</v>
      </c>
      <c r="S9" s="38">
        <f>+R9-Q9</f>
        <v>171480</v>
      </c>
      <c r="T9" s="35" t="s">
        <v>64</v>
      </c>
      <c r="U9" s="145">
        <f t="shared" ref="U9:AE9" si="5">-IF(TYPE(VLOOKUP(U8,$A$9:$P$181,6,FALSE))=16,0,VLOOKUP(U8,$A$9:$P$181,6,FALSE))</f>
        <v>843114</v>
      </c>
      <c r="V9" s="145">
        <f t="shared" si="5"/>
        <v>828824</v>
      </c>
      <c r="W9" s="145">
        <f t="shared" si="5"/>
        <v>814534</v>
      </c>
      <c r="X9" s="145">
        <f t="shared" si="5"/>
        <v>800244</v>
      </c>
      <c r="Y9" s="145">
        <f t="shared" si="5"/>
        <v>785954</v>
      </c>
      <c r="Z9" s="145">
        <f t="shared" si="5"/>
        <v>771664</v>
      </c>
      <c r="AA9" s="145">
        <f t="shared" si="5"/>
        <v>757374</v>
      </c>
      <c r="AB9" s="145">
        <f t="shared" si="5"/>
        <v>743084</v>
      </c>
      <c r="AC9" s="145">
        <f t="shared" si="5"/>
        <v>728794</v>
      </c>
      <c r="AD9" s="145">
        <f t="shared" si="5"/>
        <v>714504</v>
      </c>
      <c r="AE9" s="145">
        <f t="shared" si="5"/>
        <v>700214</v>
      </c>
    </row>
    <row r="10" spans="1:31">
      <c r="A10" s="30">
        <v>36800</v>
      </c>
      <c r="B10" s="9"/>
      <c r="C10" s="6">
        <v>2</v>
      </c>
      <c r="D10" s="29">
        <f t="shared" si="0"/>
        <v>12608</v>
      </c>
      <c r="E10" s="29">
        <f t="shared" ref="E10:E41" si="6">+E9+D10</f>
        <v>25216</v>
      </c>
      <c r="F10" s="29">
        <f t="shared" si="1"/>
        <v>-2244284</v>
      </c>
      <c r="G10" s="34">
        <f>+Inputs!$D$2</f>
        <v>0.3795</v>
      </c>
      <c r="H10" s="2"/>
      <c r="I10" s="27">
        <f t="shared" ref="I10:I41" si="7">+I9+H10</f>
        <v>2269500</v>
      </c>
      <c r="J10" s="27"/>
      <c r="K10" s="27">
        <f t="shared" si="2"/>
        <v>12608</v>
      </c>
      <c r="L10" s="27">
        <f t="shared" ref="L10:L41" si="8">+L9+K10</f>
        <v>25216</v>
      </c>
      <c r="M10" s="27">
        <f t="shared" si="3"/>
        <v>4784.7359999999999</v>
      </c>
      <c r="N10" s="27">
        <f t="shared" si="4"/>
        <v>4784.7359999999999</v>
      </c>
      <c r="O10" s="27">
        <f t="shared" ref="O10:O41" si="9">+O9+N10</f>
        <v>-851705.77799999993</v>
      </c>
      <c r="P10" s="27">
        <f t="shared" ref="P10:P41" si="10">P9-N10</f>
        <v>851705.77799999993</v>
      </c>
      <c r="Q10" s="38">
        <f>VLOOKUP(Q8,A36:P208,15)</f>
        <v>-325374.73159999959</v>
      </c>
      <c r="R10" s="38">
        <f>VLOOKUP(R8,A36:P208,15)</f>
        <v>-260296.35679999928</v>
      </c>
      <c r="S10" s="38">
        <f>+R10-Q10</f>
        <v>65078.374800000311</v>
      </c>
      <c r="T10" s="36" t="s">
        <v>69</v>
      </c>
    </row>
    <row r="11" spans="1:31">
      <c r="A11" s="31">
        <v>36831</v>
      </c>
      <c r="B11" s="5"/>
      <c r="C11" s="6">
        <v>3</v>
      </c>
      <c r="D11" s="29">
        <f t="shared" si="0"/>
        <v>12608</v>
      </c>
      <c r="E11" s="29">
        <f t="shared" si="6"/>
        <v>37824</v>
      </c>
      <c r="F11" s="29">
        <f t="shared" si="1"/>
        <v>-2231676</v>
      </c>
      <c r="G11" s="34">
        <f>+Inputs!$D$2</f>
        <v>0.3795</v>
      </c>
      <c r="H11" s="2"/>
      <c r="I11" s="27">
        <f t="shared" si="7"/>
        <v>2269500</v>
      </c>
      <c r="J11" s="27"/>
      <c r="K11" s="27">
        <f t="shared" si="2"/>
        <v>12608</v>
      </c>
      <c r="L11" s="27">
        <f t="shared" si="8"/>
        <v>37824</v>
      </c>
      <c r="M11" s="27">
        <f t="shared" si="3"/>
        <v>4784.7359999999999</v>
      </c>
      <c r="N11" s="27">
        <f t="shared" si="4"/>
        <v>4784.7359999999999</v>
      </c>
      <c r="O11" s="27">
        <f t="shared" si="9"/>
        <v>-846921.0419999999</v>
      </c>
      <c r="P11" s="27">
        <f t="shared" si="10"/>
        <v>846921.0419999999</v>
      </c>
      <c r="Q11" s="38">
        <f>+VLOOKUP(Q8,A36:P208,16)</f>
        <v>325374.73159999959</v>
      </c>
      <c r="R11" s="38">
        <f>+VLOOKUP(R8,A36:P208,16)</f>
        <v>260296.35679999928</v>
      </c>
      <c r="S11" s="38">
        <f>(+Q11+R11)/2</f>
        <v>292835.54419999942</v>
      </c>
      <c r="T11" s="36" t="s">
        <v>113</v>
      </c>
      <c r="U11" s="145">
        <f t="shared" ref="U11:AE11" si="11">IF(TYPE(VLOOKUP(U8,$A$9:$P$181,16,FALSE))=16,0,VLOOKUP(U8,$A$9:$P$181,16,FALSE))</f>
        <v>319951.53369999956</v>
      </c>
      <c r="V11" s="145">
        <f t="shared" si="11"/>
        <v>314528.33579999954</v>
      </c>
      <c r="W11" s="145">
        <f t="shared" si="11"/>
        <v>309105.13789999951</v>
      </c>
      <c r="X11" s="145">
        <f t="shared" si="11"/>
        <v>303681.93999999948</v>
      </c>
      <c r="Y11" s="145">
        <f t="shared" si="11"/>
        <v>298258.74209999945</v>
      </c>
      <c r="Z11" s="145">
        <f t="shared" si="11"/>
        <v>292835.54419999942</v>
      </c>
      <c r="AA11" s="145">
        <f t="shared" si="11"/>
        <v>287412.34629999939</v>
      </c>
      <c r="AB11" s="145">
        <f t="shared" si="11"/>
        <v>281989.14839999937</v>
      </c>
      <c r="AC11" s="145">
        <f t="shared" si="11"/>
        <v>276565.95049999934</v>
      </c>
      <c r="AD11" s="145">
        <f t="shared" si="11"/>
        <v>271142.75259999931</v>
      </c>
      <c r="AE11" s="145">
        <f t="shared" si="11"/>
        <v>265719.55469999928</v>
      </c>
    </row>
    <row r="12" spans="1:31">
      <c r="A12" s="30">
        <v>36861</v>
      </c>
      <c r="B12" s="3"/>
      <c r="C12" s="6">
        <v>4</v>
      </c>
      <c r="D12" s="29">
        <f t="shared" si="0"/>
        <v>12608</v>
      </c>
      <c r="E12" s="29">
        <f t="shared" si="6"/>
        <v>50432</v>
      </c>
      <c r="F12" s="29">
        <f t="shared" si="1"/>
        <v>-2219068</v>
      </c>
      <c r="G12" s="34">
        <f>+Inputs!$D$2</f>
        <v>0.3795</v>
      </c>
      <c r="H12" s="2"/>
      <c r="I12" s="27">
        <f t="shared" si="7"/>
        <v>2269500</v>
      </c>
      <c r="J12" s="27"/>
      <c r="K12" s="27">
        <f t="shared" si="2"/>
        <v>12608</v>
      </c>
      <c r="L12" s="27">
        <f t="shared" si="8"/>
        <v>50432</v>
      </c>
      <c r="M12" s="27">
        <f t="shared" si="3"/>
        <v>4784.7359999999999</v>
      </c>
      <c r="N12" s="27">
        <f t="shared" si="4"/>
        <v>4784.7359999999999</v>
      </c>
      <c r="O12" s="27">
        <f t="shared" si="9"/>
        <v>-842136.30599999987</v>
      </c>
      <c r="P12" s="27">
        <f t="shared" si="10"/>
        <v>842136.30599999987</v>
      </c>
      <c r="Q12" s="39"/>
      <c r="R12" s="40"/>
      <c r="S12" s="40"/>
      <c r="T12" s="36"/>
    </row>
    <row r="13" spans="1:31">
      <c r="A13" s="31">
        <v>36892</v>
      </c>
      <c r="B13" s="3"/>
      <c r="C13" s="6">
        <v>5</v>
      </c>
      <c r="D13" s="29">
        <f t="shared" si="0"/>
        <v>12608</v>
      </c>
      <c r="E13" s="29">
        <f t="shared" si="6"/>
        <v>63040</v>
      </c>
      <c r="F13" s="29">
        <f t="shared" si="1"/>
        <v>-2206460</v>
      </c>
      <c r="G13" s="34">
        <f>+Inputs!$D$2</f>
        <v>0.3795</v>
      </c>
      <c r="H13" s="2"/>
      <c r="I13" s="27">
        <f t="shared" si="7"/>
        <v>2269500</v>
      </c>
      <c r="J13" s="27"/>
      <c r="K13" s="27">
        <f t="shared" si="2"/>
        <v>12608</v>
      </c>
      <c r="L13" s="27">
        <f t="shared" si="8"/>
        <v>63040</v>
      </c>
      <c r="M13" s="27">
        <f t="shared" si="3"/>
        <v>4784.7359999999999</v>
      </c>
      <c r="N13" s="27">
        <f t="shared" si="4"/>
        <v>4784.7359999999999</v>
      </c>
      <c r="O13" s="27">
        <f t="shared" si="9"/>
        <v>-837351.56999999983</v>
      </c>
      <c r="P13" s="27">
        <f t="shared" si="10"/>
        <v>837351.56999999983</v>
      </c>
      <c r="Q13" s="38">
        <f>VLOOKUP(Q8,A36:P208,9)</f>
        <v>2269500</v>
      </c>
      <c r="R13" s="38">
        <f>VLOOKUP(R8,A36:P208,9)</f>
        <v>2269500</v>
      </c>
      <c r="S13" s="38">
        <f>+R13-Q13</f>
        <v>0</v>
      </c>
      <c r="T13" s="36" t="s">
        <v>70</v>
      </c>
    </row>
    <row r="14" spans="1:31">
      <c r="A14" s="30">
        <v>36923</v>
      </c>
      <c r="B14" s="3"/>
      <c r="C14" s="6">
        <v>6</v>
      </c>
      <c r="D14" s="29">
        <f t="shared" si="0"/>
        <v>12608</v>
      </c>
      <c r="E14" s="29">
        <f t="shared" si="6"/>
        <v>75648</v>
      </c>
      <c r="F14" s="29">
        <f t="shared" si="1"/>
        <v>-2193852</v>
      </c>
      <c r="G14" s="34">
        <f>+Inputs!$D$2</f>
        <v>0.3795</v>
      </c>
      <c r="H14" s="2"/>
      <c r="I14" s="27">
        <f t="shared" si="7"/>
        <v>2269500</v>
      </c>
      <c r="J14" s="27"/>
      <c r="K14" s="27">
        <f t="shared" si="2"/>
        <v>12608</v>
      </c>
      <c r="L14" s="27">
        <f t="shared" si="8"/>
        <v>75648</v>
      </c>
      <c r="M14" s="27">
        <f t="shared" si="3"/>
        <v>4784.7359999999999</v>
      </c>
      <c r="N14" s="27">
        <f t="shared" si="4"/>
        <v>4784.7359999999999</v>
      </c>
      <c r="O14" s="27">
        <f t="shared" si="9"/>
        <v>-832566.8339999998</v>
      </c>
      <c r="P14" s="27">
        <f t="shared" si="10"/>
        <v>832566.8339999998</v>
      </c>
      <c r="Q14" s="38">
        <f>VLOOKUP(Q8,A36:P208,12)</f>
        <v>1412096</v>
      </c>
      <c r="R14" s="38">
        <f>VLOOKUP(R8,A36:P208,12)</f>
        <v>1583576</v>
      </c>
      <c r="S14" s="38">
        <f>+R14-Q14</f>
        <v>171480</v>
      </c>
      <c r="T14" s="37" t="s">
        <v>93</v>
      </c>
    </row>
    <row r="15" spans="1:31">
      <c r="A15" s="31">
        <v>36951</v>
      </c>
      <c r="B15" s="3"/>
      <c r="C15" s="6">
        <v>7</v>
      </c>
      <c r="D15" s="29">
        <f t="shared" si="0"/>
        <v>12608</v>
      </c>
      <c r="E15" s="29">
        <f t="shared" si="6"/>
        <v>88256</v>
      </c>
      <c r="F15" s="29">
        <f t="shared" si="1"/>
        <v>-2181244</v>
      </c>
      <c r="G15" s="34">
        <f>+Inputs!$D$2</f>
        <v>0.3795</v>
      </c>
      <c r="H15" s="2"/>
      <c r="I15" s="27">
        <f t="shared" si="7"/>
        <v>2269500</v>
      </c>
      <c r="J15" s="27"/>
      <c r="K15" s="27">
        <f t="shared" si="2"/>
        <v>12608</v>
      </c>
      <c r="L15" s="27">
        <f t="shared" si="8"/>
        <v>88256</v>
      </c>
      <c r="M15" s="27">
        <f t="shared" si="3"/>
        <v>4784.7359999999999</v>
      </c>
      <c r="N15" s="27">
        <f t="shared" si="4"/>
        <v>4784.7359999999999</v>
      </c>
      <c r="O15" s="27">
        <f t="shared" si="9"/>
        <v>-827782.09799999977</v>
      </c>
      <c r="P15" s="27">
        <f t="shared" si="10"/>
        <v>827782.09799999977</v>
      </c>
    </row>
    <row r="16" spans="1:31">
      <c r="A16" s="30">
        <v>36982</v>
      </c>
      <c r="B16" s="3"/>
      <c r="C16" s="6">
        <v>8</v>
      </c>
      <c r="D16" s="29">
        <f t="shared" si="0"/>
        <v>12608</v>
      </c>
      <c r="E16" s="29">
        <f t="shared" si="6"/>
        <v>100864</v>
      </c>
      <c r="F16" s="29">
        <f t="shared" si="1"/>
        <v>-2168636</v>
      </c>
      <c r="G16" s="34">
        <f>+Inputs!$D$2</f>
        <v>0.3795</v>
      </c>
      <c r="H16" s="2"/>
      <c r="I16" s="27">
        <f t="shared" si="7"/>
        <v>2269500</v>
      </c>
      <c r="J16" s="27"/>
      <c r="K16" s="27">
        <f t="shared" si="2"/>
        <v>12608</v>
      </c>
      <c r="L16" s="27">
        <f t="shared" si="8"/>
        <v>100864</v>
      </c>
      <c r="M16" s="27">
        <f t="shared" si="3"/>
        <v>4784.7359999999999</v>
      </c>
      <c r="N16" s="27">
        <f t="shared" si="4"/>
        <v>4784.7359999999999</v>
      </c>
      <c r="O16" s="27">
        <f t="shared" si="9"/>
        <v>-822997.36199999973</v>
      </c>
      <c r="P16" s="27">
        <f t="shared" si="10"/>
        <v>822997.36199999973</v>
      </c>
      <c r="Q16" s="4"/>
      <c r="R16" s="4"/>
      <c r="S16" s="4"/>
    </row>
    <row r="17" spans="1:19">
      <c r="A17" s="31">
        <v>37012</v>
      </c>
      <c r="B17" s="3"/>
      <c r="C17" s="6">
        <v>9</v>
      </c>
      <c r="D17" s="29">
        <f t="shared" si="0"/>
        <v>12608</v>
      </c>
      <c r="E17" s="29">
        <f t="shared" si="6"/>
        <v>113472</v>
      </c>
      <c r="F17" s="29">
        <f t="shared" si="1"/>
        <v>-2156028</v>
      </c>
      <c r="G17" s="34">
        <f>+Inputs!$D$2</f>
        <v>0.3795</v>
      </c>
      <c r="H17" s="2"/>
      <c r="I17" s="27">
        <f t="shared" si="7"/>
        <v>2269500</v>
      </c>
      <c r="J17" s="27"/>
      <c r="K17" s="27">
        <f t="shared" si="2"/>
        <v>12608</v>
      </c>
      <c r="L17" s="27">
        <f t="shared" si="8"/>
        <v>113472</v>
      </c>
      <c r="M17" s="27">
        <f t="shared" si="3"/>
        <v>4784.7359999999999</v>
      </c>
      <c r="N17" s="27">
        <f t="shared" si="4"/>
        <v>4784.7359999999999</v>
      </c>
      <c r="O17" s="27">
        <f t="shared" si="9"/>
        <v>-818212.6259999997</v>
      </c>
      <c r="P17" s="27">
        <f t="shared" si="10"/>
        <v>818212.6259999997</v>
      </c>
      <c r="Q17" s="4"/>
      <c r="R17" s="4"/>
      <c r="S17" s="4"/>
    </row>
    <row r="18" spans="1:19">
      <c r="A18" s="30">
        <v>37043</v>
      </c>
      <c r="B18" s="3"/>
      <c r="C18" s="6">
        <v>10</v>
      </c>
      <c r="D18" s="29">
        <f t="shared" si="0"/>
        <v>12608</v>
      </c>
      <c r="E18" s="29">
        <f t="shared" si="6"/>
        <v>126080</v>
      </c>
      <c r="F18" s="29">
        <f t="shared" si="1"/>
        <v>-2143420</v>
      </c>
      <c r="G18" s="34">
        <f>+Inputs!$D$2</f>
        <v>0.3795</v>
      </c>
      <c r="H18" s="2"/>
      <c r="I18" s="27">
        <f t="shared" si="7"/>
        <v>2269500</v>
      </c>
      <c r="J18" s="27"/>
      <c r="K18" s="27">
        <f t="shared" si="2"/>
        <v>12608</v>
      </c>
      <c r="L18" s="27">
        <f t="shared" si="8"/>
        <v>126080</v>
      </c>
      <c r="M18" s="27">
        <f t="shared" si="3"/>
        <v>4784.7359999999999</v>
      </c>
      <c r="N18" s="27">
        <f t="shared" si="4"/>
        <v>4784.7359999999999</v>
      </c>
      <c r="O18" s="27">
        <f t="shared" si="9"/>
        <v>-813427.88999999966</v>
      </c>
      <c r="P18" s="27">
        <f t="shared" si="10"/>
        <v>813427.88999999966</v>
      </c>
      <c r="Q18" s="4"/>
      <c r="R18" s="4"/>
      <c r="S18" s="4"/>
    </row>
    <row r="19" spans="1:19">
      <c r="A19" s="31">
        <v>37073</v>
      </c>
      <c r="B19" s="3"/>
      <c r="C19" s="6">
        <v>11</v>
      </c>
      <c r="D19" s="29">
        <f t="shared" si="0"/>
        <v>12608</v>
      </c>
      <c r="E19" s="29">
        <f t="shared" si="6"/>
        <v>138688</v>
      </c>
      <c r="F19" s="29">
        <f t="shared" si="1"/>
        <v>-2130812</v>
      </c>
      <c r="G19" s="34">
        <f>+Inputs!$D$2</f>
        <v>0.3795</v>
      </c>
      <c r="H19" s="2"/>
      <c r="I19" s="27">
        <f t="shared" si="7"/>
        <v>2269500</v>
      </c>
      <c r="J19" s="27"/>
      <c r="K19" s="27">
        <f t="shared" si="2"/>
        <v>12608</v>
      </c>
      <c r="L19" s="27">
        <f t="shared" si="8"/>
        <v>138688</v>
      </c>
      <c r="M19" s="27">
        <f t="shared" si="3"/>
        <v>4784.7359999999999</v>
      </c>
      <c r="N19" s="27">
        <f t="shared" si="4"/>
        <v>4784.7359999999999</v>
      </c>
      <c r="O19" s="27">
        <f t="shared" si="9"/>
        <v>-808643.15399999963</v>
      </c>
      <c r="P19" s="27">
        <f t="shared" si="10"/>
        <v>808643.15399999963</v>
      </c>
      <c r="Q19" s="4"/>
      <c r="R19" s="4"/>
      <c r="S19" s="4"/>
    </row>
    <row r="20" spans="1:19">
      <c r="A20" s="30">
        <v>37104</v>
      </c>
      <c r="B20" s="3"/>
      <c r="C20" s="6">
        <v>12</v>
      </c>
      <c r="D20" s="29">
        <f t="shared" si="0"/>
        <v>12608</v>
      </c>
      <c r="E20" s="29">
        <f t="shared" si="6"/>
        <v>151296</v>
      </c>
      <c r="F20" s="29">
        <f t="shared" si="1"/>
        <v>-2118204</v>
      </c>
      <c r="G20" s="34">
        <f>+Inputs!$D$2</f>
        <v>0.3795</v>
      </c>
      <c r="H20" s="2"/>
      <c r="I20" s="27">
        <f t="shared" si="7"/>
        <v>2269500</v>
      </c>
      <c r="J20" s="27"/>
      <c r="K20" s="27">
        <f t="shared" si="2"/>
        <v>12608</v>
      </c>
      <c r="L20" s="27">
        <f t="shared" si="8"/>
        <v>151296</v>
      </c>
      <c r="M20" s="27">
        <f t="shared" si="3"/>
        <v>4784.7359999999999</v>
      </c>
      <c r="N20" s="27">
        <f t="shared" si="4"/>
        <v>4784.7359999999999</v>
      </c>
      <c r="O20" s="27">
        <f t="shared" si="9"/>
        <v>-803858.4179999996</v>
      </c>
      <c r="P20" s="27">
        <f t="shared" si="10"/>
        <v>803858.4179999996</v>
      </c>
      <c r="Q20" s="4"/>
      <c r="R20" s="4"/>
      <c r="S20" s="4"/>
    </row>
    <row r="21" spans="1:19">
      <c r="A21" s="31">
        <v>37135</v>
      </c>
      <c r="B21" s="3"/>
      <c r="C21" s="6">
        <v>13</v>
      </c>
      <c r="D21" s="29">
        <f t="shared" si="0"/>
        <v>12608</v>
      </c>
      <c r="E21" s="29">
        <f t="shared" si="6"/>
        <v>163904</v>
      </c>
      <c r="F21" s="29">
        <f t="shared" si="1"/>
        <v>-2105596</v>
      </c>
      <c r="G21" s="34">
        <f>+Inputs!$D$2</f>
        <v>0.3795</v>
      </c>
      <c r="H21" s="2"/>
      <c r="I21" s="27">
        <f t="shared" si="7"/>
        <v>2269500</v>
      </c>
      <c r="J21" s="27"/>
      <c r="K21" s="27">
        <f t="shared" si="2"/>
        <v>12608</v>
      </c>
      <c r="L21" s="27">
        <f t="shared" si="8"/>
        <v>163904</v>
      </c>
      <c r="M21" s="27">
        <f t="shared" si="3"/>
        <v>4784.7359999999999</v>
      </c>
      <c r="N21" s="27">
        <f t="shared" si="4"/>
        <v>4784.7359999999999</v>
      </c>
      <c r="O21" s="27">
        <f t="shared" si="9"/>
        <v>-799073.68199999956</v>
      </c>
      <c r="P21" s="27">
        <f t="shared" si="10"/>
        <v>799073.68199999956</v>
      </c>
      <c r="Q21" s="4"/>
      <c r="R21" s="4"/>
      <c r="S21" s="4"/>
    </row>
    <row r="22" spans="1:19">
      <c r="A22" s="30">
        <v>37165</v>
      </c>
      <c r="B22" s="3"/>
      <c r="C22" s="6">
        <v>14</v>
      </c>
      <c r="D22" s="29">
        <f t="shared" si="0"/>
        <v>12608</v>
      </c>
      <c r="E22" s="29">
        <f t="shared" si="6"/>
        <v>176512</v>
      </c>
      <c r="F22" s="29">
        <f t="shared" si="1"/>
        <v>-2092988</v>
      </c>
      <c r="G22" s="34">
        <f>+Inputs!$D$2</f>
        <v>0.3795</v>
      </c>
      <c r="H22" s="2"/>
      <c r="I22" s="27">
        <f t="shared" si="7"/>
        <v>2269500</v>
      </c>
      <c r="J22" s="27"/>
      <c r="K22" s="27">
        <f t="shared" si="2"/>
        <v>12608</v>
      </c>
      <c r="L22" s="27">
        <f t="shared" si="8"/>
        <v>176512</v>
      </c>
      <c r="M22" s="27">
        <f t="shared" si="3"/>
        <v>4784.7359999999999</v>
      </c>
      <c r="N22" s="27">
        <f t="shared" si="4"/>
        <v>4784.7359999999999</v>
      </c>
      <c r="O22" s="27">
        <f t="shared" si="9"/>
        <v>-794288.94599999953</v>
      </c>
      <c r="P22" s="27">
        <f t="shared" si="10"/>
        <v>794288.94599999953</v>
      </c>
      <c r="Q22" s="4"/>
      <c r="R22" s="4"/>
      <c r="S22" s="4"/>
    </row>
    <row r="23" spans="1:19">
      <c r="A23" s="31">
        <v>37196</v>
      </c>
      <c r="B23" s="3"/>
      <c r="C23" s="6">
        <v>15</v>
      </c>
      <c r="D23" s="29">
        <f t="shared" si="0"/>
        <v>12608</v>
      </c>
      <c r="E23" s="29">
        <f t="shared" si="6"/>
        <v>189120</v>
      </c>
      <c r="F23" s="29">
        <f t="shared" si="1"/>
        <v>-2080380</v>
      </c>
      <c r="G23" s="34">
        <f>+Inputs!$D$2</f>
        <v>0.3795</v>
      </c>
      <c r="H23" s="2"/>
      <c r="I23" s="27">
        <f t="shared" si="7"/>
        <v>2269500</v>
      </c>
      <c r="J23" s="27"/>
      <c r="K23" s="27">
        <f t="shared" si="2"/>
        <v>12608</v>
      </c>
      <c r="L23" s="27">
        <f t="shared" si="8"/>
        <v>189120</v>
      </c>
      <c r="M23" s="27">
        <f t="shared" si="3"/>
        <v>4784.7359999999999</v>
      </c>
      <c r="N23" s="27">
        <f t="shared" si="4"/>
        <v>4784.7359999999999</v>
      </c>
      <c r="O23" s="27">
        <f t="shared" si="9"/>
        <v>-789504.2099999995</v>
      </c>
      <c r="P23" s="27">
        <f t="shared" si="10"/>
        <v>789504.2099999995</v>
      </c>
      <c r="Q23" s="4"/>
      <c r="R23" s="4"/>
      <c r="S23" s="4"/>
    </row>
    <row r="24" spans="1:19">
      <c r="A24" s="30">
        <v>37226</v>
      </c>
      <c r="B24" s="3"/>
      <c r="C24" s="6">
        <v>16</v>
      </c>
      <c r="D24" s="29">
        <f t="shared" si="0"/>
        <v>12608</v>
      </c>
      <c r="E24" s="29">
        <f t="shared" si="6"/>
        <v>201728</v>
      </c>
      <c r="F24" s="29">
        <f t="shared" si="1"/>
        <v>-2067772</v>
      </c>
      <c r="G24" s="34">
        <f>+Inputs!$D$2</f>
        <v>0.3795</v>
      </c>
      <c r="H24" s="2"/>
      <c r="I24" s="27">
        <f t="shared" si="7"/>
        <v>2269500</v>
      </c>
      <c r="J24" s="27"/>
      <c r="K24" s="27">
        <f t="shared" si="2"/>
        <v>12608</v>
      </c>
      <c r="L24" s="27">
        <f t="shared" si="8"/>
        <v>201728</v>
      </c>
      <c r="M24" s="27">
        <f t="shared" si="3"/>
        <v>4784.7359999999999</v>
      </c>
      <c r="N24" s="27">
        <f t="shared" si="4"/>
        <v>4784.7359999999999</v>
      </c>
      <c r="O24" s="27">
        <f t="shared" si="9"/>
        <v>-784719.47399999946</v>
      </c>
      <c r="P24" s="27">
        <f t="shared" si="10"/>
        <v>784719.47399999946</v>
      </c>
      <c r="Q24" s="4"/>
      <c r="R24" s="4"/>
      <c r="S24" s="4"/>
    </row>
    <row r="25" spans="1:19">
      <c r="A25" s="31">
        <v>37257</v>
      </c>
      <c r="B25" s="3"/>
      <c r="C25" s="6">
        <v>17</v>
      </c>
      <c r="D25" s="29">
        <f t="shared" si="0"/>
        <v>12608</v>
      </c>
      <c r="E25" s="29">
        <f t="shared" si="6"/>
        <v>214336</v>
      </c>
      <c r="F25" s="29">
        <f t="shared" si="1"/>
        <v>-2055164</v>
      </c>
      <c r="G25" s="34">
        <f>+Inputs!$D$2</f>
        <v>0.3795</v>
      </c>
      <c r="H25" s="2"/>
      <c r="I25" s="27">
        <f t="shared" si="7"/>
        <v>2269500</v>
      </c>
      <c r="J25" s="27"/>
      <c r="K25" s="27">
        <f t="shared" si="2"/>
        <v>12608</v>
      </c>
      <c r="L25" s="27">
        <f t="shared" si="8"/>
        <v>214336</v>
      </c>
      <c r="M25" s="27">
        <f t="shared" si="3"/>
        <v>4784.7359999999999</v>
      </c>
      <c r="N25" s="27">
        <f t="shared" si="4"/>
        <v>4784.7359999999999</v>
      </c>
      <c r="O25" s="27">
        <f t="shared" si="9"/>
        <v>-779934.73799999943</v>
      </c>
      <c r="P25" s="27">
        <f t="shared" si="10"/>
        <v>779934.73799999943</v>
      </c>
      <c r="Q25" s="4"/>
      <c r="R25" s="4"/>
      <c r="S25" s="4"/>
    </row>
    <row r="26" spans="1:19">
      <c r="A26" s="30">
        <v>37288</v>
      </c>
      <c r="B26" s="3"/>
      <c r="C26" s="6">
        <v>18</v>
      </c>
      <c r="D26" s="29">
        <f t="shared" si="0"/>
        <v>12608</v>
      </c>
      <c r="E26" s="29">
        <f t="shared" si="6"/>
        <v>226944</v>
      </c>
      <c r="F26" s="29">
        <f t="shared" si="1"/>
        <v>-2042556</v>
      </c>
      <c r="G26" s="34">
        <f>+Inputs!$D$2</f>
        <v>0.3795</v>
      </c>
      <c r="H26" s="2"/>
      <c r="I26" s="27">
        <f t="shared" si="7"/>
        <v>2269500</v>
      </c>
      <c r="J26" s="27"/>
      <c r="K26" s="27">
        <f t="shared" si="2"/>
        <v>12608</v>
      </c>
      <c r="L26" s="27">
        <f t="shared" si="8"/>
        <v>226944</v>
      </c>
      <c r="M26" s="27">
        <f t="shared" si="3"/>
        <v>4784.7359999999999</v>
      </c>
      <c r="N26" s="27">
        <f t="shared" si="4"/>
        <v>4784.7359999999999</v>
      </c>
      <c r="O26" s="27">
        <f t="shared" si="9"/>
        <v>-775150.0019999994</v>
      </c>
      <c r="P26" s="27">
        <f t="shared" si="10"/>
        <v>775150.0019999994</v>
      </c>
      <c r="Q26" s="4"/>
      <c r="R26" s="4"/>
      <c r="S26" s="4"/>
    </row>
    <row r="27" spans="1:19">
      <c r="A27" s="31">
        <v>37316</v>
      </c>
      <c r="B27" s="3"/>
      <c r="C27" s="6">
        <v>19</v>
      </c>
      <c r="D27" s="29">
        <f t="shared" si="0"/>
        <v>12608</v>
      </c>
      <c r="E27" s="29">
        <f t="shared" si="6"/>
        <v>239552</v>
      </c>
      <c r="F27" s="29">
        <f t="shared" si="1"/>
        <v>-2029948</v>
      </c>
      <c r="G27" s="34">
        <f>+Inputs!$D$2</f>
        <v>0.3795</v>
      </c>
      <c r="H27" s="2"/>
      <c r="I27" s="27">
        <f t="shared" si="7"/>
        <v>2269500</v>
      </c>
      <c r="J27" s="27"/>
      <c r="K27" s="27">
        <f t="shared" si="2"/>
        <v>12608</v>
      </c>
      <c r="L27" s="27">
        <f t="shared" si="8"/>
        <v>239552</v>
      </c>
      <c r="M27" s="27">
        <f t="shared" si="3"/>
        <v>4784.7359999999999</v>
      </c>
      <c r="N27" s="27">
        <f t="shared" si="4"/>
        <v>4784.7359999999999</v>
      </c>
      <c r="O27" s="27">
        <f t="shared" si="9"/>
        <v>-770365.26599999936</v>
      </c>
      <c r="P27" s="27">
        <f t="shared" si="10"/>
        <v>770365.26599999936</v>
      </c>
      <c r="Q27" s="4"/>
      <c r="R27" s="4"/>
      <c r="S27" s="4"/>
    </row>
    <row r="28" spans="1:19">
      <c r="A28" s="30">
        <v>37347</v>
      </c>
      <c r="B28" s="3"/>
      <c r="C28" s="6">
        <v>20</v>
      </c>
      <c r="D28" s="29">
        <f t="shared" si="0"/>
        <v>12608</v>
      </c>
      <c r="E28" s="29">
        <f t="shared" si="6"/>
        <v>252160</v>
      </c>
      <c r="F28" s="29">
        <f t="shared" si="1"/>
        <v>-2017340</v>
      </c>
      <c r="G28" s="34">
        <f>+Inputs!$D$2</f>
        <v>0.3795</v>
      </c>
      <c r="H28" s="2"/>
      <c r="I28" s="27">
        <f t="shared" si="7"/>
        <v>2269500</v>
      </c>
      <c r="J28" s="27"/>
      <c r="K28" s="27">
        <f t="shared" si="2"/>
        <v>12608</v>
      </c>
      <c r="L28" s="27">
        <f t="shared" si="8"/>
        <v>252160</v>
      </c>
      <c r="M28" s="27">
        <f t="shared" si="3"/>
        <v>4784.7359999999999</v>
      </c>
      <c r="N28" s="27">
        <f t="shared" si="4"/>
        <v>4784.7359999999999</v>
      </c>
      <c r="O28" s="27">
        <f t="shared" si="9"/>
        <v>-765580.52999999933</v>
      </c>
      <c r="P28" s="27">
        <f t="shared" si="10"/>
        <v>765580.52999999933</v>
      </c>
      <c r="Q28" s="4"/>
      <c r="R28" s="4"/>
      <c r="S28" s="4"/>
    </row>
    <row r="29" spans="1:19">
      <c r="A29" s="31">
        <v>37377</v>
      </c>
      <c r="B29" s="3"/>
      <c r="C29" s="6">
        <v>21</v>
      </c>
      <c r="D29" s="29">
        <f t="shared" si="0"/>
        <v>12608</v>
      </c>
      <c r="E29" s="29">
        <f t="shared" si="6"/>
        <v>264768</v>
      </c>
      <c r="F29" s="29">
        <f t="shared" si="1"/>
        <v>-2004732</v>
      </c>
      <c r="G29" s="34">
        <f>+Inputs!$D$2</f>
        <v>0.3795</v>
      </c>
      <c r="H29" s="2"/>
      <c r="I29" s="27">
        <f t="shared" si="7"/>
        <v>2269500</v>
      </c>
      <c r="J29" s="27"/>
      <c r="K29" s="27">
        <f t="shared" si="2"/>
        <v>12608</v>
      </c>
      <c r="L29" s="27">
        <f t="shared" si="8"/>
        <v>264768</v>
      </c>
      <c r="M29" s="27">
        <f t="shared" si="3"/>
        <v>4784.7359999999999</v>
      </c>
      <c r="N29" s="27">
        <f t="shared" si="4"/>
        <v>4784.7359999999999</v>
      </c>
      <c r="O29" s="27">
        <f t="shared" si="9"/>
        <v>-760795.7939999993</v>
      </c>
      <c r="P29" s="27">
        <f t="shared" si="10"/>
        <v>760795.7939999993</v>
      </c>
      <c r="Q29" s="4"/>
      <c r="R29" s="4"/>
      <c r="S29" s="4"/>
    </row>
    <row r="30" spans="1:19">
      <c r="A30" s="30">
        <v>37408</v>
      </c>
      <c r="B30" s="3"/>
      <c r="C30" s="6">
        <v>22</v>
      </c>
      <c r="D30" s="29">
        <f t="shared" si="0"/>
        <v>12608</v>
      </c>
      <c r="E30" s="29">
        <f t="shared" si="6"/>
        <v>277376</v>
      </c>
      <c r="F30" s="29">
        <f t="shared" si="1"/>
        <v>-1992124</v>
      </c>
      <c r="G30" s="34">
        <f>+Inputs!$D$2</f>
        <v>0.3795</v>
      </c>
      <c r="H30" s="2"/>
      <c r="I30" s="27">
        <f t="shared" si="7"/>
        <v>2269500</v>
      </c>
      <c r="J30" s="27"/>
      <c r="K30" s="27">
        <f t="shared" si="2"/>
        <v>12608</v>
      </c>
      <c r="L30" s="27">
        <f t="shared" si="8"/>
        <v>277376</v>
      </c>
      <c r="M30" s="27">
        <f t="shared" si="3"/>
        <v>4784.7359999999999</v>
      </c>
      <c r="N30" s="27">
        <f t="shared" si="4"/>
        <v>4784.7359999999999</v>
      </c>
      <c r="O30" s="27">
        <f t="shared" si="9"/>
        <v>-756011.05799999926</v>
      </c>
      <c r="P30" s="27">
        <f t="shared" si="10"/>
        <v>756011.05799999926</v>
      </c>
      <c r="Q30" s="112"/>
    </row>
    <row r="31" spans="1:19">
      <c r="A31" s="31">
        <v>37438</v>
      </c>
      <c r="B31" s="3"/>
      <c r="C31" s="6">
        <v>23</v>
      </c>
      <c r="D31" s="29">
        <f t="shared" si="0"/>
        <v>12608</v>
      </c>
      <c r="E31" s="29">
        <f t="shared" si="6"/>
        <v>289984</v>
      </c>
      <c r="F31" s="29">
        <f t="shared" si="1"/>
        <v>-1979516</v>
      </c>
      <c r="G31" s="34">
        <f>+Inputs!$D$2</f>
        <v>0.3795</v>
      </c>
      <c r="H31" s="2"/>
      <c r="I31" s="27">
        <f t="shared" si="7"/>
        <v>2269500</v>
      </c>
      <c r="J31" s="27"/>
      <c r="K31" s="27">
        <f t="shared" si="2"/>
        <v>12608</v>
      </c>
      <c r="L31" s="27">
        <f t="shared" si="8"/>
        <v>289984</v>
      </c>
      <c r="M31" s="27">
        <f t="shared" si="3"/>
        <v>4784.7359999999999</v>
      </c>
      <c r="N31" s="27">
        <f t="shared" si="4"/>
        <v>4784.7359999999999</v>
      </c>
      <c r="O31" s="27">
        <f t="shared" si="9"/>
        <v>-751226.32199999923</v>
      </c>
      <c r="P31" s="27">
        <f t="shared" si="10"/>
        <v>751226.32199999923</v>
      </c>
      <c r="Q31" s="112"/>
    </row>
    <row r="32" spans="1:19">
      <c r="A32" s="30">
        <v>37469</v>
      </c>
      <c r="B32" s="3"/>
      <c r="C32" s="6">
        <v>24</v>
      </c>
      <c r="D32" s="29">
        <f t="shared" si="0"/>
        <v>12608</v>
      </c>
      <c r="E32" s="29">
        <f t="shared" si="6"/>
        <v>302592</v>
      </c>
      <c r="F32" s="29">
        <f t="shared" si="1"/>
        <v>-1966908</v>
      </c>
      <c r="G32" s="34">
        <f>+Inputs!$D$2</f>
        <v>0.3795</v>
      </c>
      <c r="H32" s="2"/>
      <c r="I32" s="27">
        <f t="shared" si="7"/>
        <v>2269500</v>
      </c>
      <c r="J32" s="27"/>
      <c r="K32" s="27">
        <f t="shared" si="2"/>
        <v>12608</v>
      </c>
      <c r="L32" s="27">
        <f t="shared" si="8"/>
        <v>302592</v>
      </c>
      <c r="M32" s="27">
        <f t="shared" si="3"/>
        <v>4784.7359999999999</v>
      </c>
      <c r="N32" s="27">
        <f t="shared" si="4"/>
        <v>4784.7359999999999</v>
      </c>
      <c r="O32" s="27">
        <f t="shared" si="9"/>
        <v>-746441.5859999992</v>
      </c>
      <c r="P32" s="27">
        <f t="shared" si="10"/>
        <v>746441.5859999992</v>
      </c>
      <c r="Q32" s="112"/>
    </row>
    <row r="33" spans="1:21">
      <c r="A33" s="31">
        <v>37500</v>
      </c>
      <c r="B33" s="3"/>
      <c r="C33" s="6">
        <v>25</v>
      </c>
      <c r="D33" s="29">
        <f t="shared" si="0"/>
        <v>12608</v>
      </c>
      <c r="E33" s="29">
        <f t="shared" si="6"/>
        <v>315200</v>
      </c>
      <c r="F33" s="29">
        <f t="shared" si="1"/>
        <v>-1954300</v>
      </c>
      <c r="G33" s="34">
        <f>+Inputs!$D$2</f>
        <v>0.3795</v>
      </c>
      <c r="H33" s="2"/>
      <c r="I33" s="27">
        <f t="shared" si="7"/>
        <v>2269500</v>
      </c>
      <c r="J33" s="27"/>
      <c r="K33" s="27">
        <f t="shared" si="2"/>
        <v>12608</v>
      </c>
      <c r="L33" s="27">
        <f t="shared" si="8"/>
        <v>315200</v>
      </c>
      <c r="M33" s="27">
        <f t="shared" si="3"/>
        <v>4784.7359999999999</v>
      </c>
      <c r="N33" s="27">
        <f t="shared" si="4"/>
        <v>4784.7359999999999</v>
      </c>
      <c r="O33" s="27">
        <f t="shared" si="9"/>
        <v>-741656.84999999916</v>
      </c>
      <c r="P33" s="27">
        <f t="shared" si="10"/>
        <v>741656.84999999916</v>
      </c>
      <c r="Q33" s="112"/>
    </row>
    <row r="34" spans="1:21">
      <c r="A34" s="30">
        <v>37530</v>
      </c>
      <c r="B34" s="3"/>
      <c r="C34" s="6">
        <v>26</v>
      </c>
      <c r="D34" s="29">
        <f t="shared" si="0"/>
        <v>12608</v>
      </c>
      <c r="E34" s="29">
        <f t="shared" si="6"/>
        <v>327808</v>
      </c>
      <c r="F34" s="29">
        <f t="shared" si="1"/>
        <v>-1941692</v>
      </c>
      <c r="G34" s="34">
        <f>+Inputs!$D$2</f>
        <v>0.3795</v>
      </c>
      <c r="H34" s="2"/>
      <c r="I34" s="27">
        <f t="shared" si="7"/>
        <v>2269500</v>
      </c>
      <c r="J34" s="27"/>
      <c r="K34" s="27">
        <f t="shared" si="2"/>
        <v>12608</v>
      </c>
      <c r="L34" s="27">
        <f t="shared" si="8"/>
        <v>327808</v>
      </c>
      <c r="M34" s="27">
        <f t="shared" si="3"/>
        <v>4784.7359999999999</v>
      </c>
      <c r="N34" s="27">
        <f t="shared" si="4"/>
        <v>4784.7359999999999</v>
      </c>
      <c r="O34" s="27">
        <f t="shared" si="9"/>
        <v>-736872.11399999913</v>
      </c>
      <c r="P34" s="27">
        <f t="shared" si="10"/>
        <v>736872.11399999913</v>
      </c>
      <c r="Q34" s="112"/>
    </row>
    <row r="35" spans="1:21">
      <c r="A35" s="31">
        <v>37561</v>
      </c>
      <c r="B35" s="3"/>
      <c r="C35" s="6">
        <v>27</v>
      </c>
      <c r="D35" s="29">
        <f t="shared" si="0"/>
        <v>12608</v>
      </c>
      <c r="E35" s="29">
        <f t="shared" si="6"/>
        <v>340416</v>
      </c>
      <c r="F35" s="29">
        <f t="shared" si="1"/>
        <v>-1929084</v>
      </c>
      <c r="G35" s="34">
        <f>+Inputs!$D$2</f>
        <v>0.3795</v>
      </c>
      <c r="H35" s="2"/>
      <c r="I35" s="27">
        <f t="shared" si="7"/>
        <v>2269500</v>
      </c>
      <c r="J35" s="27"/>
      <c r="K35" s="27">
        <f t="shared" si="2"/>
        <v>12608</v>
      </c>
      <c r="L35" s="27">
        <f t="shared" si="8"/>
        <v>340416</v>
      </c>
      <c r="M35" s="27">
        <f t="shared" si="3"/>
        <v>4784.7359999999999</v>
      </c>
      <c r="N35" s="27">
        <f t="shared" si="4"/>
        <v>4784.7359999999999</v>
      </c>
      <c r="O35" s="27">
        <f t="shared" si="9"/>
        <v>-732087.37799999909</v>
      </c>
      <c r="P35" s="27">
        <f t="shared" si="10"/>
        <v>732087.37799999909</v>
      </c>
    </row>
    <row r="36" spans="1:21">
      <c r="A36" s="30">
        <v>37591</v>
      </c>
      <c r="B36" s="3"/>
      <c r="C36" s="6">
        <v>28</v>
      </c>
      <c r="D36" s="29">
        <f t="shared" si="0"/>
        <v>12608</v>
      </c>
      <c r="E36" s="29">
        <f t="shared" si="6"/>
        <v>353024</v>
      </c>
      <c r="F36" s="29">
        <f t="shared" si="1"/>
        <v>-1916476</v>
      </c>
      <c r="G36" s="34">
        <f>+Inputs!$D$2</f>
        <v>0.3795</v>
      </c>
      <c r="H36" s="2"/>
      <c r="I36" s="27">
        <f t="shared" si="7"/>
        <v>2269500</v>
      </c>
      <c r="J36" s="27"/>
      <c r="K36" s="27">
        <f t="shared" si="2"/>
        <v>12608</v>
      </c>
      <c r="L36" s="27">
        <f t="shared" si="8"/>
        <v>353024</v>
      </c>
      <c r="M36" s="27">
        <f t="shared" si="3"/>
        <v>4784.7359999999999</v>
      </c>
      <c r="N36" s="27">
        <f t="shared" si="4"/>
        <v>4784.7359999999999</v>
      </c>
      <c r="O36" s="27">
        <f t="shared" si="9"/>
        <v>-727302.64199999906</v>
      </c>
      <c r="P36" s="27">
        <f t="shared" si="10"/>
        <v>727302.64199999906</v>
      </c>
    </row>
    <row r="37" spans="1:21">
      <c r="A37" s="31">
        <v>37622</v>
      </c>
      <c r="B37" s="3"/>
      <c r="C37" s="6">
        <v>29</v>
      </c>
      <c r="D37" s="29">
        <f t="shared" si="0"/>
        <v>12608</v>
      </c>
      <c r="E37" s="29">
        <f t="shared" si="6"/>
        <v>365632</v>
      </c>
      <c r="F37" s="29">
        <f t="shared" si="1"/>
        <v>-1903868</v>
      </c>
      <c r="G37" s="34">
        <f>+Inputs!$D$2</f>
        <v>0.3795</v>
      </c>
      <c r="H37" s="2"/>
      <c r="I37" s="27">
        <f t="shared" si="7"/>
        <v>2269500</v>
      </c>
      <c r="J37" s="27"/>
      <c r="K37" s="27">
        <f t="shared" si="2"/>
        <v>12608</v>
      </c>
      <c r="L37" s="27">
        <f t="shared" si="8"/>
        <v>365632</v>
      </c>
      <c r="M37" s="27">
        <f t="shared" si="3"/>
        <v>4784.7359999999999</v>
      </c>
      <c r="N37" s="27">
        <f t="shared" si="4"/>
        <v>4784.7359999999999</v>
      </c>
      <c r="O37" s="27">
        <f t="shared" si="9"/>
        <v>-722517.90599999903</v>
      </c>
      <c r="P37" s="27">
        <f t="shared" si="10"/>
        <v>722517.90599999903</v>
      </c>
    </row>
    <row r="38" spans="1:21">
      <c r="A38" s="30">
        <v>37653</v>
      </c>
      <c r="B38" s="3"/>
      <c r="C38" s="6">
        <v>30</v>
      </c>
      <c r="D38" s="29">
        <f t="shared" si="0"/>
        <v>12608</v>
      </c>
      <c r="E38" s="29">
        <f t="shared" si="6"/>
        <v>378240</v>
      </c>
      <c r="F38" s="29">
        <f t="shared" si="1"/>
        <v>-1891260</v>
      </c>
      <c r="G38" s="34">
        <f>+Inputs!$D$2</f>
        <v>0.3795</v>
      </c>
      <c r="H38" s="2"/>
      <c r="I38" s="27">
        <f t="shared" si="7"/>
        <v>2269500</v>
      </c>
      <c r="J38" s="27"/>
      <c r="K38" s="27">
        <f t="shared" si="2"/>
        <v>12608</v>
      </c>
      <c r="L38" s="27">
        <f t="shared" si="8"/>
        <v>378240</v>
      </c>
      <c r="M38" s="27">
        <f t="shared" si="3"/>
        <v>4784.7359999999999</v>
      </c>
      <c r="N38" s="27">
        <f t="shared" si="4"/>
        <v>4784.7359999999999</v>
      </c>
      <c r="O38" s="27">
        <f t="shared" si="9"/>
        <v>-717733.16999999899</v>
      </c>
      <c r="P38" s="27">
        <f t="shared" si="10"/>
        <v>717733.16999999899</v>
      </c>
    </row>
    <row r="39" spans="1:21">
      <c r="A39" s="31">
        <v>37681</v>
      </c>
      <c r="B39" s="2"/>
      <c r="C39" s="6">
        <v>31</v>
      </c>
      <c r="D39" s="29">
        <f t="shared" si="0"/>
        <v>12608</v>
      </c>
      <c r="E39" s="29">
        <f t="shared" si="6"/>
        <v>390848</v>
      </c>
      <c r="F39" s="29">
        <f t="shared" si="1"/>
        <v>-1878652</v>
      </c>
      <c r="G39" s="34">
        <f>+Inputs!$D$2</f>
        <v>0.3795</v>
      </c>
      <c r="H39" s="2"/>
      <c r="I39" s="27">
        <f t="shared" si="7"/>
        <v>2269500</v>
      </c>
      <c r="J39" s="27"/>
      <c r="K39" s="27">
        <f t="shared" si="2"/>
        <v>12608</v>
      </c>
      <c r="L39" s="27">
        <f t="shared" si="8"/>
        <v>390848</v>
      </c>
      <c r="M39" s="27">
        <f t="shared" si="3"/>
        <v>4784.7359999999999</v>
      </c>
      <c r="N39" s="27">
        <f t="shared" si="4"/>
        <v>4784.7359999999999</v>
      </c>
      <c r="O39" s="27">
        <f t="shared" si="9"/>
        <v>-712948.43399999896</v>
      </c>
      <c r="P39" s="27">
        <f t="shared" si="10"/>
        <v>712948.43399999896</v>
      </c>
    </row>
    <row r="40" spans="1:21">
      <c r="A40" s="30">
        <v>37712</v>
      </c>
      <c r="B40" s="2"/>
      <c r="C40" s="6">
        <v>32</v>
      </c>
      <c r="D40" s="29">
        <f t="shared" si="0"/>
        <v>12608</v>
      </c>
      <c r="E40" s="29">
        <f t="shared" si="6"/>
        <v>403456</v>
      </c>
      <c r="F40" s="29">
        <f t="shared" si="1"/>
        <v>-1866044</v>
      </c>
      <c r="G40" s="34">
        <f>+Inputs!$D$2</f>
        <v>0.3795</v>
      </c>
      <c r="H40" s="2"/>
      <c r="I40" s="27">
        <f t="shared" si="7"/>
        <v>2269500</v>
      </c>
      <c r="J40" s="2"/>
      <c r="K40" s="27">
        <f t="shared" si="2"/>
        <v>12608</v>
      </c>
      <c r="L40" s="27">
        <f t="shared" si="8"/>
        <v>403456</v>
      </c>
      <c r="M40" s="27">
        <f t="shared" si="3"/>
        <v>4784.7359999999999</v>
      </c>
      <c r="N40" s="27">
        <f t="shared" si="4"/>
        <v>4784.7359999999999</v>
      </c>
      <c r="O40" s="27">
        <f t="shared" si="9"/>
        <v>-708163.69799999893</v>
      </c>
      <c r="P40" s="27">
        <f t="shared" si="10"/>
        <v>708163.69799999893</v>
      </c>
    </row>
    <row r="41" spans="1:21">
      <c r="A41" s="31">
        <v>37742</v>
      </c>
      <c r="C41" s="6">
        <v>33</v>
      </c>
      <c r="D41" s="29">
        <f t="shared" ref="D41:D72" si="12">ROUND(-(+$B$9/180)*1,0)</f>
        <v>12608</v>
      </c>
      <c r="E41" s="29">
        <f t="shared" si="6"/>
        <v>416064</v>
      </c>
      <c r="F41" s="29">
        <f t="shared" ref="F41:F72" si="13">$B$9+E41</f>
        <v>-1853436</v>
      </c>
      <c r="G41" s="34">
        <f>+Inputs!$D$3</f>
        <v>0.37951000000000001</v>
      </c>
      <c r="I41" s="27">
        <f t="shared" si="7"/>
        <v>2269500</v>
      </c>
      <c r="K41" s="27">
        <f t="shared" ref="K41:K72" si="14">D41</f>
        <v>12608</v>
      </c>
      <c r="L41" s="27">
        <f t="shared" si="8"/>
        <v>416064</v>
      </c>
      <c r="M41" s="27">
        <f t="shared" ref="M41:M72" si="15">K41*G41</f>
        <v>4784.8620799999999</v>
      </c>
      <c r="N41" s="27">
        <f t="shared" ref="N41:N72" si="16">M41-J41</f>
        <v>4784.8620799999999</v>
      </c>
      <c r="O41" s="27">
        <f t="shared" si="9"/>
        <v>-703378.83591999894</v>
      </c>
      <c r="P41" s="27">
        <f t="shared" si="10"/>
        <v>703378.83591999894</v>
      </c>
    </row>
    <row r="42" spans="1:21">
      <c r="A42" s="30">
        <v>37773</v>
      </c>
      <c r="C42" s="6">
        <v>34</v>
      </c>
      <c r="D42" s="29">
        <f t="shared" si="12"/>
        <v>12608</v>
      </c>
      <c r="E42" s="29">
        <f t="shared" ref="E42:E73" si="17">+E41+D42</f>
        <v>428672</v>
      </c>
      <c r="F42" s="29">
        <f t="shared" si="13"/>
        <v>-1840828</v>
      </c>
      <c r="G42" s="34">
        <f>+Inputs!$D$3</f>
        <v>0.37951000000000001</v>
      </c>
      <c r="I42" s="27">
        <f t="shared" ref="I42:I73" si="18">+I41+H42</f>
        <v>2269500</v>
      </c>
      <c r="K42" s="27">
        <f t="shared" si="14"/>
        <v>12608</v>
      </c>
      <c r="L42" s="27">
        <f t="shared" ref="L42:L73" si="19">+L41+K42</f>
        <v>428672</v>
      </c>
      <c r="M42" s="27">
        <f t="shared" si="15"/>
        <v>4784.8620799999999</v>
      </c>
      <c r="N42" s="27">
        <f t="shared" si="16"/>
        <v>4784.8620799999999</v>
      </c>
      <c r="O42" s="27">
        <f t="shared" ref="O42:O73" si="20">+O41+N42</f>
        <v>-698593.97383999894</v>
      </c>
      <c r="P42" s="27">
        <f t="shared" ref="P42:P73" si="21">P41-N42</f>
        <v>698593.97383999894</v>
      </c>
    </row>
    <row r="43" spans="1:21">
      <c r="A43" s="31">
        <v>37803</v>
      </c>
      <c r="C43" s="6">
        <v>35</v>
      </c>
      <c r="D43" s="29">
        <f t="shared" si="12"/>
        <v>12608</v>
      </c>
      <c r="E43" s="29">
        <f t="shared" si="17"/>
        <v>441280</v>
      </c>
      <c r="F43" s="29">
        <f t="shared" si="13"/>
        <v>-1828220</v>
      </c>
      <c r="G43" s="34">
        <f>+Inputs!$D$3</f>
        <v>0.37951000000000001</v>
      </c>
      <c r="I43" s="27">
        <f t="shared" si="18"/>
        <v>2269500</v>
      </c>
      <c r="K43" s="27">
        <f t="shared" si="14"/>
        <v>12608</v>
      </c>
      <c r="L43" s="27">
        <f t="shared" si="19"/>
        <v>441280</v>
      </c>
      <c r="M43" s="27">
        <f t="shared" si="15"/>
        <v>4784.8620799999999</v>
      </c>
      <c r="N43" s="27">
        <f t="shared" si="16"/>
        <v>4784.8620799999999</v>
      </c>
      <c r="O43" s="27">
        <f t="shared" si="20"/>
        <v>-693809.11175999895</v>
      </c>
      <c r="P43" s="27">
        <f t="shared" si="21"/>
        <v>693809.11175999895</v>
      </c>
    </row>
    <row r="44" spans="1:21">
      <c r="A44" s="30">
        <v>37834</v>
      </c>
      <c r="C44" s="6">
        <v>36</v>
      </c>
      <c r="D44" s="29">
        <f t="shared" si="12"/>
        <v>12608</v>
      </c>
      <c r="E44" s="29">
        <f t="shared" si="17"/>
        <v>453888</v>
      </c>
      <c r="F44" s="29">
        <f t="shared" si="13"/>
        <v>-1815612</v>
      </c>
      <c r="G44" s="34">
        <f>+Inputs!$D$3</f>
        <v>0.37951000000000001</v>
      </c>
      <c r="I44" s="27">
        <f t="shared" si="18"/>
        <v>2269500</v>
      </c>
      <c r="K44" s="27">
        <f t="shared" si="14"/>
        <v>12608</v>
      </c>
      <c r="L44" s="27">
        <f t="shared" si="19"/>
        <v>453888</v>
      </c>
      <c r="M44" s="27">
        <f t="shared" si="15"/>
        <v>4784.8620799999999</v>
      </c>
      <c r="N44" s="27">
        <f t="shared" si="16"/>
        <v>4784.8620799999999</v>
      </c>
      <c r="O44" s="27">
        <f t="shared" si="20"/>
        <v>-689024.24967999896</v>
      </c>
      <c r="P44" s="27">
        <f t="shared" si="21"/>
        <v>689024.24967999896</v>
      </c>
      <c r="U44" s="98"/>
    </row>
    <row r="45" spans="1:21">
      <c r="A45" s="31">
        <v>37865</v>
      </c>
      <c r="C45" s="6">
        <v>37</v>
      </c>
      <c r="D45" s="29">
        <f t="shared" si="12"/>
        <v>12608</v>
      </c>
      <c r="E45" s="29">
        <f t="shared" si="17"/>
        <v>466496</v>
      </c>
      <c r="F45" s="29">
        <f t="shared" si="13"/>
        <v>-1803004</v>
      </c>
      <c r="G45" s="34">
        <f>+Inputs!$D$3</f>
        <v>0.37951000000000001</v>
      </c>
      <c r="I45" s="27">
        <f t="shared" si="18"/>
        <v>2269500</v>
      </c>
      <c r="K45" s="27">
        <f t="shared" si="14"/>
        <v>12608</v>
      </c>
      <c r="L45" s="27">
        <f t="shared" si="19"/>
        <v>466496</v>
      </c>
      <c r="M45" s="27">
        <f t="shared" si="15"/>
        <v>4784.8620799999999</v>
      </c>
      <c r="N45" s="27">
        <f t="shared" si="16"/>
        <v>4784.8620799999999</v>
      </c>
      <c r="O45" s="27">
        <f t="shared" si="20"/>
        <v>-684239.38759999897</v>
      </c>
      <c r="P45" s="27">
        <f t="shared" si="21"/>
        <v>684239.38759999897</v>
      </c>
      <c r="U45" s="98"/>
    </row>
    <row r="46" spans="1:21">
      <c r="A46" s="30">
        <v>37895</v>
      </c>
      <c r="C46" s="6">
        <v>38</v>
      </c>
      <c r="D46" s="29">
        <f t="shared" si="12"/>
        <v>12608</v>
      </c>
      <c r="E46" s="29">
        <f t="shared" si="17"/>
        <v>479104</v>
      </c>
      <c r="F46" s="29">
        <f t="shared" si="13"/>
        <v>-1790396</v>
      </c>
      <c r="G46" s="34">
        <f>+Inputs!$D$3</f>
        <v>0.37951000000000001</v>
      </c>
      <c r="I46" s="27">
        <f t="shared" si="18"/>
        <v>2269500</v>
      </c>
      <c r="K46" s="27">
        <f t="shared" si="14"/>
        <v>12608</v>
      </c>
      <c r="L46" s="27">
        <f t="shared" si="19"/>
        <v>479104</v>
      </c>
      <c r="M46" s="27">
        <f t="shared" si="15"/>
        <v>4784.8620799999999</v>
      </c>
      <c r="N46" s="27">
        <f t="shared" si="16"/>
        <v>4784.8620799999999</v>
      </c>
      <c r="O46" s="27">
        <f t="shared" si="20"/>
        <v>-679454.52551999898</v>
      </c>
      <c r="P46" s="27">
        <f t="shared" si="21"/>
        <v>679454.52551999898</v>
      </c>
      <c r="U46" s="98"/>
    </row>
    <row r="47" spans="1:21">
      <c r="A47" s="31">
        <v>37926</v>
      </c>
      <c r="C47" s="6">
        <v>39</v>
      </c>
      <c r="D47" s="29">
        <f t="shared" si="12"/>
        <v>12608</v>
      </c>
      <c r="E47" s="29">
        <f t="shared" si="17"/>
        <v>491712</v>
      </c>
      <c r="F47" s="29">
        <f t="shared" si="13"/>
        <v>-1777788</v>
      </c>
      <c r="G47" s="34">
        <f>+Inputs!$D$3</f>
        <v>0.37951000000000001</v>
      </c>
      <c r="I47" s="27">
        <f t="shared" si="18"/>
        <v>2269500</v>
      </c>
      <c r="K47" s="27">
        <f t="shared" si="14"/>
        <v>12608</v>
      </c>
      <c r="L47" s="27">
        <f t="shared" si="19"/>
        <v>491712</v>
      </c>
      <c r="M47" s="27">
        <f t="shared" si="15"/>
        <v>4784.8620799999999</v>
      </c>
      <c r="N47" s="27">
        <f t="shared" si="16"/>
        <v>4784.8620799999999</v>
      </c>
      <c r="O47" s="27">
        <f t="shared" si="20"/>
        <v>-674669.66343999899</v>
      </c>
      <c r="P47" s="27">
        <f t="shared" si="21"/>
        <v>674669.66343999899</v>
      </c>
      <c r="U47" s="98"/>
    </row>
    <row r="48" spans="1:21">
      <c r="A48" s="30">
        <v>37956</v>
      </c>
      <c r="C48" s="6">
        <v>40</v>
      </c>
      <c r="D48" s="29">
        <f t="shared" si="12"/>
        <v>12608</v>
      </c>
      <c r="E48" s="29">
        <f t="shared" si="17"/>
        <v>504320</v>
      </c>
      <c r="F48" s="29">
        <f t="shared" si="13"/>
        <v>-1765180</v>
      </c>
      <c r="G48" s="34">
        <f>+Inputs!$D$3</f>
        <v>0.37951000000000001</v>
      </c>
      <c r="I48" s="27">
        <f t="shared" si="18"/>
        <v>2269500</v>
      </c>
      <c r="K48" s="27">
        <f t="shared" si="14"/>
        <v>12608</v>
      </c>
      <c r="L48" s="27">
        <f t="shared" si="19"/>
        <v>504320</v>
      </c>
      <c r="M48" s="27">
        <f t="shared" si="15"/>
        <v>4784.8620799999999</v>
      </c>
      <c r="N48" s="27">
        <f t="shared" si="16"/>
        <v>4784.8620799999999</v>
      </c>
      <c r="O48" s="27">
        <f t="shared" si="20"/>
        <v>-669884.80135999899</v>
      </c>
      <c r="P48" s="27">
        <f t="shared" si="21"/>
        <v>669884.80135999899</v>
      </c>
      <c r="U48" s="98"/>
    </row>
    <row r="49" spans="1:21">
      <c r="A49" s="31">
        <v>37987</v>
      </c>
      <c r="C49" s="6">
        <v>41</v>
      </c>
      <c r="D49" s="29">
        <f t="shared" si="12"/>
        <v>12608</v>
      </c>
      <c r="E49" s="29">
        <f t="shared" si="17"/>
        <v>516928</v>
      </c>
      <c r="F49" s="29">
        <f t="shared" si="13"/>
        <v>-1752572</v>
      </c>
      <c r="G49" s="34">
        <f>+Inputs!$D$3</f>
        <v>0.37951000000000001</v>
      </c>
      <c r="I49" s="27">
        <f t="shared" si="18"/>
        <v>2269500</v>
      </c>
      <c r="K49" s="27">
        <f t="shared" si="14"/>
        <v>12608</v>
      </c>
      <c r="L49" s="27">
        <f t="shared" si="19"/>
        <v>516928</v>
      </c>
      <c r="M49" s="27">
        <f t="shared" si="15"/>
        <v>4784.8620799999999</v>
      </c>
      <c r="N49" s="27">
        <f t="shared" si="16"/>
        <v>4784.8620799999999</v>
      </c>
      <c r="O49" s="27">
        <f t="shared" si="20"/>
        <v>-665099.939279999</v>
      </c>
      <c r="P49" s="27">
        <f t="shared" si="21"/>
        <v>665099.939279999</v>
      </c>
      <c r="U49" s="98"/>
    </row>
    <row r="50" spans="1:21">
      <c r="A50" s="30">
        <v>38018</v>
      </c>
      <c r="C50" s="6">
        <v>42</v>
      </c>
      <c r="D50" s="29">
        <f t="shared" si="12"/>
        <v>12608</v>
      </c>
      <c r="E50" s="29">
        <f t="shared" si="17"/>
        <v>529536</v>
      </c>
      <c r="F50" s="29">
        <f t="shared" si="13"/>
        <v>-1739964</v>
      </c>
      <c r="G50" s="34">
        <f>+Inputs!$D$3</f>
        <v>0.37951000000000001</v>
      </c>
      <c r="I50" s="27">
        <f t="shared" si="18"/>
        <v>2269500</v>
      </c>
      <c r="K50" s="27">
        <f t="shared" si="14"/>
        <v>12608</v>
      </c>
      <c r="L50" s="27">
        <f t="shared" si="19"/>
        <v>529536</v>
      </c>
      <c r="M50" s="27">
        <f t="shared" si="15"/>
        <v>4784.8620799999999</v>
      </c>
      <c r="N50" s="27">
        <f t="shared" si="16"/>
        <v>4784.8620799999999</v>
      </c>
      <c r="O50" s="27">
        <f t="shared" si="20"/>
        <v>-660315.07719999901</v>
      </c>
      <c r="P50" s="27">
        <f t="shared" si="21"/>
        <v>660315.07719999901</v>
      </c>
      <c r="U50" s="98"/>
    </row>
    <row r="51" spans="1:21">
      <c r="A51" s="31">
        <v>38047</v>
      </c>
      <c r="C51" s="6">
        <v>43</v>
      </c>
      <c r="D51" s="29">
        <f t="shared" si="12"/>
        <v>12608</v>
      </c>
      <c r="E51" s="29">
        <f t="shared" si="17"/>
        <v>542144</v>
      </c>
      <c r="F51" s="29">
        <f t="shared" si="13"/>
        <v>-1727356</v>
      </c>
      <c r="G51" s="34">
        <f>+Inputs!$D$3</f>
        <v>0.37951000000000001</v>
      </c>
      <c r="I51" s="27">
        <f t="shared" si="18"/>
        <v>2269500</v>
      </c>
      <c r="K51" s="27">
        <f t="shared" si="14"/>
        <v>12608</v>
      </c>
      <c r="L51" s="27">
        <f t="shared" si="19"/>
        <v>542144</v>
      </c>
      <c r="M51" s="27">
        <f t="shared" si="15"/>
        <v>4784.8620799999999</v>
      </c>
      <c r="N51" s="27">
        <f t="shared" si="16"/>
        <v>4784.8620799999999</v>
      </c>
      <c r="O51" s="27">
        <f t="shared" si="20"/>
        <v>-655530.21511999902</v>
      </c>
      <c r="P51" s="27">
        <f t="shared" si="21"/>
        <v>655530.21511999902</v>
      </c>
      <c r="U51" s="98"/>
    </row>
    <row r="52" spans="1:21">
      <c r="A52" s="30">
        <v>38078</v>
      </c>
      <c r="C52" s="6">
        <v>44</v>
      </c>
      <c r="D52" s="29">
        <f t="shared" si="12"/>
        <v>12608</v>
      </c>
      <c r="E52" s="29">
        <f t="shared" si="17"/>
        <v>554752</v>
      </c>
      <c r="F52" s="29">
        <f t="shared" si="13"/>
        <v>-1714748</v>
      </c>
      <c r="G52" s="34">
        <f>+Inputs!$D$3</f>
        <v>0.37951000000000001</v>
      </c>
      <c r="I52" s="27">
        <f t="shared" si="18"/>
        <v>2269500</v>
      </c>
      <c r="K52" s="27">
        <f t="shared" si="14"/>
        <v>12608</v>
      </c>
      <c r="L52" s="27">
        <f t="shared" si="19"/>
        <v>554752</v>
      </c>
      <c r="M52" s="27">
        <f t="shared" si="15"/>
        <v>4784.8620799999999</v>
      </c>
      <c r="N52" s="27">
        <f t="shared" si="16"/>
        <v>4784.8620799999999</v>
      </c>
      <c r="O52" s="27">
        <f t="shared" si="20"/>
        <v>-650745.35303999903</v>
      </c>
      <c r="P52" s="27">
        <f t="shared" si="21"/>
        <v>650745.35303999903</v>
      </c>
      <c r="U52" s="98"/>
    </row>
    <row r="53" spans="1:21">
      <c r="A53" s="31">
        <v>38108</v>
      </c>
      <c r="C53" s="6">
        <v>45</v>
      </c>
      <c r="D53" s="29">
        <f t="shared" si="12"/>
        <v>12608</v>
      </c>
      <c r="E53" s="29">
        <f t="shared" si="17"/>
        <v>567360</v>
      </c>
      <c r="F53" s="29">
        <f t="shared" si="13"/>
        <v>-1702140</v>
      </c>
      <c r="G53" s="34">
        <f>+Inputs!$D$3</f>
        <v>0.37951000000000001</v>
      </c>
      <c r="I53" s="27">
        <f t="shared" si="18"/>
        <v>2269500</v>
      </c>
      <c r="K53" s="27">
        <f t="shared" si="14"/>
        <v>12608</v>
      </c>
      <c r="L53" s="27">
        <f t="shared" si="19"/>
        <v>567360</v>
      </c>
      <c r="M53" s="27">
        <f t="shared" si="15"/>
        <v>4784.8620799999999</v>
      </c>
      <c r="N53" s="27">
        <f t="shared" si="16"/>
        <v>4784.8620799999999</v>
      </c>
      <c r="O53" s="27">
        <f t="shared" si="20"/>
        <v>-645960.49095999904</v>
      </c>
      <c r="P53" s="27">
        <f t="shared" si="21"/>
        <v>645960.49095999904</v>
      </c>
      <c r="U53" s="98"/>
    </row>
    <row r="54" spans="1:21">
      <c r="A54" s="30">
        <v>38139</v>
      </c>
      <c r="C54" s="6">
        <v>46</v>
      </c>
      <c r="D54" s="29">
        <f t="shared" si="12"/>
        <v>12608</v>
      </c>
      <c r="E54" s="29">
        <f t="shared" si="17"/>
        <v>579968</v>
      </c>
      <c r="F54" s="29">
        <f t="shared" si="13"/>
        <v>-1689532</v>
      </c>
      <c r="G54" s="34">
        <f>+Inputs!$D$3</f>
        <v>0.37951000000000001</v>
      </c>
      <c r="I54" s="27">
        <f t="shared" si="18"/>
        <v>2269500</v>
      </c>
      <c r="K54" s="27">
        <f t="shared" si="14"/>
        <v>12608</v>
      </c>
      <c r="L54" s="27">
        <f t="shared" si="19"/>
        <v>579968</v>
      </c>
      <c r="M54" s="27">
        <f t="shared" si="15"/>
        <v>4784.8620799999999</v>
      </c>
      <c r="N54" s="27">
        <f t="shared" si="16"/>
        <v>4784.8620799999999</v>
      </c>
      <c r="O54" s="27">
        <f t="shared" si="20"/>
        <v>-641175.62887999904</v>
      </c>
      <c r="P54" s="27">
        <f t="shared" si="21"/>
        <v>641175.62887999904</v>
      </c>
      <c r="U54" s="98"/>
    </row>
    <row r="55" spans="1:21">
      <c r="A55" s="31">
        <v>38169</v>
      </c>
      <c r="C55" s="6">
        <v>47</v>
      </c>
      <c r="D55" s="29">
        <f t="shared" si="12"/>
        <v>12608</v>
      </c>
      <c r="E55" s="29">
        <f t="shared" si="17"/>
        <v>592576</v>
      </c>
      <c r="F55" s="29">
        <f t="shared" si="13"/>
        <v>-1676924</v>
      </c>
      <c r="G55" s="34">
        <f>+Inputs!$D$3</f>
        <v>0.37951000000000001</v>
      </c>
      <c r="I55" s="27">
        <f t="shared" si="18"/>
        <v>2269500</v>
      </c>
      <c r="K55" s="27">
        <f t="shared" si="14"/>
        <v>12608</v>
      </c>
      <c r="L55" s="27">
        <f t="shared" si="19"/>
        <v>592576</v>
      </c>
      <c r="M55" s="27">
        <f t="shared" si="15"/>
        <v>4784.8620799999999</v>
      </c>
      <c r="N55" s="27">
        <f t="shared" si="16"/>
        <v>4784.8620799999999</v>
      </c>
      <c r="O55" s="27">
        <f t="shared" si="20"/>
        <v>-636390.76679999905</v>
      </c>
      <c r="P55" s="27">
        <f t="shared" si="21"/>
        <v>636390.76679999905</v>
      </c>
      <c r="U55" s="98"/>
    </row>
    <row r="56" spans="1:21">
      <c r="A56" s="30">
        <v>38200</v>
      </c>
      <c r="C56" s="6">
        <v>48</v>
      </c>
      <c r="D56" s="29">
        <f t="shared" si="12"/>
        <v>12608</v>
      </c>
      <c r="E56" s="29">
        <f t="shared" si="17"/>
        <v>605184</v>
      </c>
      <c r="F56" s="29">
        <f t="shared" si="13"/>
        <v>-1664316</v>
      </c>
      <c r="G56" s="34">
        <f>+Inputs!$D$3</f>
        <v>0.37951000000000001</v>
      </c>
      <c r="I56" s="27">
        <f t="shared" si="18"/>
        <v>2269500</v>
      </c>
      <c r="K56" s="27">
        <f t="shared" si="14"/>
        <v>12608</v>
      </c>
      <c r="L56" s="27">
        <f t="shared" si="19"/>
        <v>605184</v>
      </c>
      <c r="M56" s="27">
        <f t="shared" si="15"/>
        <v>4784.8620799999999</v>
      </c>
      <c r="N56" s="27">
        <f t="shared" si="16"/>
        <v>4784.8620799999999</v>
      </c>
      <c r="O56" s="27">
        <f t="shared" si="20"/>
        <v>-631605.90471999906</v>
      </c>
      <c r="P56" s="27">
        <f t="shared" si="21"/>
        <v>631605.90471999906</v>
      </c>
    </row>
    <row r="57" spans="1:21">
      <c r="A57" s="31">
        <v>38231</v>
      </c>
      <c r="C57" s="6">
        <v>49</v>
      </c>
      <c r="D57" s="29">
        <f t="shared" si="12"/>
        <v>12608</v>
      </c>
      <c r="E57" s="29">
        <f t="shared" si="17"/>
        <v>617792</v>
      </c>
      <c r="F57" s="29">
        <f t="shared" si="13"/>
        <v>-1651708</v>
      </c>
      <c r="G57" s="34">
        <f>+Inputs!$D$3</f>
        <v>0.37951000000000001</v>
      </c>
      <c r="I57" s="27">
        <f t="shared" si="18"/>
        <v>2269500</v>
      </c>
      <c r="K57" s="27">
        <f t="shared" si="14"/>
        <v>12608</v>
      </c>
      <c r="L57" s="27">
        <f t="shared" si="19"/>
        <v>617792</v>
      </c>
      <c r="M57" s="27">
        <f t="shared" si="15"/>
        <v>4784.8620799999999</v>
      </c>
      <c r="N57" s="27">
        <f t="shared" si="16"/>
        <v>4784.8620799999999</v>
      </c>
      <c r="O57" s="27">
        <f t="shared" si="20"/>
        <v>-626821.04263999907</v>
      </c>
      <c r="P57" s="27">
        <f t="shared" si="21"/>
        <v>626821.04263999907</v>
      </c>
    </row>
    <row r="58" spans="1:21">
      <c r="A58" s="30">
        <v>38261</v>
      </c>
      <c r="C58" s="6">
        <v>50</v>
      </c>
      <c r="D58" s="29">
        <f t="shared" si="12"/>
        <v>12608</v>
      </c>
      <c r="E58" s="29">
        <f t="shared" si="17"/>
        <v>630400</v>
      </c>
      <c r="F58" s="29">
        <f t="shared" si="13"/>
        <v>-1639100</v>
      </c>
      <c r="G58" s="34">
        <f>+Inputs!$D$3</f>
        <v>0.37951000000000001</v>
      </c>
      <c r="I58" s="27">
        <f t="shared" si="18"/>
        <v>2269500</v>
      </c>
      <c r="K58" s="27">
        <f t="shared" si="14"/>
        <v>12608</v>
      </c>
      <c r="L58" s="27">
        <f t="shared" si="19"/>
        <v>630400</v>
      </c>
      <c r="M58" s="27">
        <f t="shared" si="15"/>
        <v>4784.8620799999999</v>
      </c>
      <c r="N58" s="27">
        <f t="shared" si="16"/>
        <v>4784.8620799999999</v>
      </c>
      <c r="O58" s="27">
        <f t="shared" si="20"/>
        <v>-622036.18055999908</v>
      </c>
      <c r="P58" s="27">
        <f t="shared" si="21"/>
        <v>622036.18055999908</v>
      </c>
    </row>
    <row r="59" spans="1:21">
      <c r="A59" s="31">
        <v>38292</v>
      </c>
      <c r="C59" s="6">
        <v>51</v>
      </c>
      <c r="D59" s="29">
        <f t="shared" si="12"/>
        <v>12608</v>
      </c>
      <c r="E59" s="29">
        <f t="shared" si="17"/>
        <v>643008</v>
      </c>
      <c r="F59" s="29">
        <f t="shared" si="13"/>
        <v>-1626492</v>
      </c>
      <c r="G59" s="34">
        <f>+Inputs!$D$3</f>
        <v>0.37951000000000001</v>
      </c>
      <c r="I59" s="27">
        <f t="shared" si="18"/>
        <v>2269500</v>
      </c>
      <c r="K59" s="27">
        <f t="shared" si="14"/>
        <v>12608</v>
      </c>
      <c r="L59" s="27">
        <f t="shared" si="19"/>
        <v>643008</v>
      </c>
      <c r="M59" s="27">
        <f t="shared" si="15"/>
        <v>4784.8620799999999</v>
      </c>
      <c r="N59" s="27">
        <f t="shared" si="16"/>
        <v>4784.8620799999999</v>
      </c>
      <c r="O59" s="27">
        <f t="shared" si="20"/>
        <v>-617251.31847999908</v>
      </c>
      <c r="P59" s="27">
        <f t="shared" si="21"/>
        <v>617251.31847999908</v>
      </c>
    </row>
    <row r="60" spans="1:21">
      <c r="A60" s="30">
        <v>38322</v>
      </c>
      <c r="C60" s="6">
        <v>52</v>
      </c>
      <c r="D60" s="29">
        <f t="shared" si="12"/>
        <v>12608</v>
      </c>
      <c r="E60" s="29">
        <f t="shared" si="17"/>
        <v>655616</v>
      </c>
      <c r="F60" s="29">
        <f t="shared" si="13"/>
        <v>-1613884</v>
      </c>
      <c r="G60" s="34">
        <f>+Inputs!$D$3</f>
        <v>0.37951000000000001</v>
      </c>
      <c r="I60" s="27">
        <f t="shared" si="18"/>
        <v>2269500</v>
      </c>
      <c r="K60" s="27">
        <f t="shared" si="14"/>
        <v>12608</v>
      </c>
      <c r="L60" s="27">
        <f t="shared" si="19"/>
        <v>655616</v>
      </c>
      <c r="M60" s="27">
        <f t="shared" si="15"/>
        <v>4784.8620799999999</v>
      </c>
      <c r="N60" s="27">
        <f t="shared" si="16"/>
        <v>4784.8620799999999</v>
      </c>
      <c r="O60" s="27">
        <f t="shared" si="20"/>
        <v>-612466.45639999909</v>
      </c>
      <c r="P60" s="27">
        <f t="shared" si="21"/>
        <v>612466.45639999909</v>
      </c>
    </row>
    <row r="61" spans="1:21">
      <c r="A61" s="31">
        <v>38353</v>
      </c>
      <c r="C61" s="6">
        <v>53</v>
      </c>
      <c r="D61" s="29">
        <f t="shared" si="12"/>
        <v>12608</v>
      </c>
      <c r="E61" s="29">
        <f t="shared" si="17"/>
        <v>668224</v>
      </c>
      <c r="F61" s="29">
        <f t="shared" si="13"/>
        <v>-1601276</v>
      </c>
      <c r="G61" s="34">
        <f>+Inputs!$D$3</f>
        <v>0.37951000000000001</v>
      </c>
      <c r="I61" s="27">
        <f t="shared" si="18"/>
        <v>2269500</v>
      </c>
      <c r="K61" s="27">
        <f t="shared" si="14"/>
        <v>12608</v>
      </c>
      <c r="L61" s="27">
        <f t="shared" si="19"/>
        <v>668224</v>
      </c>
      <c r="M61" s="27">
        <f t="shared" si="15"/>
        <v>4784.8620799999999</v>
      </c>
      <c r="N61" s="27">
        <f t="shared" si="16"/>
        <v>4784.8620799999999</v>
      </c>
      <c r="O61" s="27">
        <f t="shared" si="20"/>
        <v>-607681.5943199991</v>
      </c>
      <c r="P61" s="27">
        <f t="shared" si="21"/>
        <v>607681.5943199991</v>
      </c>
    </row>
    <row r="62" spans="1:21">
      <c r="A62" s="30">
        <v>38384</v>
      </c>
      <c r="C62" s="6">
        <v>54</v>
      </c>
      <c r="D62" s="29">
        <f t="shared" si="12"/>
        <v>12608</v>
      </c>
      <c r="E62" s="29">
        <f t="shared" si="17"/>
        <v>680832</v>
      </c>
      <c r="F62" s="29">
        <f t="shared" si="13"/>
        <v>-1588668</v>
      </c>
      <c r="G62" s="34">
        <f>+Inputs!$D$3</f>
        <v>0.37951000000000001</v>
      </c>
      <c r="I62" s="27">
        <f t="shared" si="18"/>
        <v>2269500</v>
      </c>
      <c r="K62" s="27">
        <f t="shared" si="14"/>
        <v>12608</v>
      </c>
      <c r="L62" s="27">
        <f t="shared" si="19"/>
        <v>680832</v>
      </c>
      <c r="M62" s="27">
        <f t="shared" si="15"/>
        <v>4784.8620799999999</v>
      </c>
      <c r="N62" s="27">
        <f t="shared" si="16"/>
        <v>4784.8620799999999</v>
      </c>
      <c r="O62" s="27">
        <f t="shared" si="20"/>
        <v>-602896.73223999911</v>
      </c>
      <c r="P62" s="27">
        <f t="shared" si="21"/>
        <v>602896.73223999911</v>
      </c>
    </row>
    <row r="63" spans="1:21">
      <c r="A63" s="31">
        <v>38412</v>
      </c>
      <c r="C63" s="6">
        <v>55</v>
      </c>
      <c r="D63" s="29">
        <f t="shared" si="12"/>
        <v>12608</v>
      </c>
      <c r="E63" s="29">
        <f t="shared" si="17"/>
        <v>693440</v>
      </c>
      <c r="F63" s="29">
        <f t="shared" si="13"/>
        <v>-1576060</v>
      </c>
      <c r="G63" s="34">
        <f>+Inputs!$D$3</f>
        <v>0.37951000000000001</v>
      </c>
      <c r="I63" s="27">
        <f t="shared" si="18"/>
        <v>2269500</v>
      </c>
      <c r="K63" s="27">
        <f t="shared" si="14"/>
        <v>12608</v>
      </c>
      <c r="L63" s="27">
        <f t="shared" si="19"/>
        <v>693440</v>
      </c>
      <c r="M63" s="27">
        <f t="shared" si="15"/>
        <v>4784.8620799999999</v>
      </c>
      <c r="N63" s="27">
        <f t="shared" si="16"/>
        <v>4784.8620799999999</v>
      </c>
      <c r="O63" s="27">
        <f t="shared" si="20"/>
        <v>-598111.87015999912</v>
      </c>
      <c r="P63" s="27">
        <f t="shared" si="21"/>
        <v>598111.87015999912</v>
      </c>
    </row>
    <row r="64" spans="1:21">
      <c r="A64" s="30">
        <v>38443</v>
      </c>
      <c r="C64" s="6">
        <v>56</v>
      </c>
      <c r="D64" s="29">
        <f t="shared" si="12"/>
        <v>12608</v>
      </c>
      <c r="E64" s="29">
        <f t="shared" si="17"/>
        <v>706048</v>
      </c>
      <c r="F64" s="29">
        <f t="shared" si="13"/>
        <v>-1563452</v>
      </c>
      <c r="G64" s="34">
        <f>+Inputs!$D$3</f>
        <v>0.37951000000000001</v>
      </c>
      <c r="I64" s="27">
        <f t="shared" si="18"/>
        <v>2269500</v>
      </c>
      <c r="K64" s="27">
        <f t="shared" si="14"/>
        <v>12608</v>
      </c>
      <c r="L64" s="27">
        <f t="shared" si="19"/>
        <v>706048</v>
      </c>
      <c r="M64" s="27">
        <f t="shared" si="15"/>
        <v>4784.8620799999999</v>
      </c>
      <c r="N64" s="27">
        <f t="shared" si="16"/>
        <v>4784.8620799999999</v>
      </c>
      <c r="O64" s="27">
        <f t="shared" si="20"/>
        <v>-593327.00807999913</v>
      </c>
      <c r="P64" s="27">
        <f t="shared" si="21"/>
        <v>593327.00807999913</v>
      </c>
    </row>
    <row r="65" spans="1:16">
      <c r="A65" s="31">
        <v>38473</v>
      </c>
      <c r="C65" s="6">
        <v>57</v>
      </c>
      <c r="D65" s="29">
        <f t="shared" si="12"/>
        <v>12608</v>
      </c>
      <c r="E65" s="29">
        <f t="shared" si="17"/>
        <v>718656</v>
      </c>
      <c r="F65" s="29">
        <f t="shared" si="13"/>
        <v>-1550844</v>
      </c>
      <c r="G65" s="34">
        <f>+Inputs!$D$3</f>
        <v>0.37951000000000001</v>
      </c>
      <c r="I65" s="27">
        <f t="shared" si="18"/>
        <v>2269500</v>
      </c>
      <c r="K65" s="27">
        <f t="shared" si="14"/>
        <v>12608</v>
      </c>
      <c r="L65" s="27">
        <f t="shared" si="19"/>
        <v>718656</v>
      </c>
      <c r="M65" s="27">
        <f t="shared" si="15"/>
        <v>4784.8620799999999</v>
      </c>
      <c r="N65" s="27">
        <f t="shared" si="16"/>
        <v>4784.8620799999999</v>
      </c>
      <c r="O65" s="27">
        <f t="shared" si="20"/>
        <v>-588542.14599999913</v>
      </c>
      <c r="P65" s="27">
        <f t="shared" si="21"/>
        <v>588542.14599999913</v>
      </c>
    </row>
    <row r="66" spans="1:16">
      <c r="A66" s="30">
        <v>38504</v>
      </c>
      <c r="C66" s="6">
        <v>58</v>
      </c>
      <c r="D66" s="29">
        <f t="shared" si="12"/>
        <v>12608</v>
      </c>
      <c r="E66" s="29">
        <f t="shared" si="17"/>
        <v>731264</v>
      </c>
      <c r="F66" s="29">
        <f t="shared" si="13"/>
        <v>-1538236</v>
      </c>
      <c r="G66" s="34">
        <f>+Inputs!$D$3</f>
        <v>0.37951000000000001</v>
      </c>
      <c r="I66" s="27">
        <f t="shared" si="18"/>
        <v>2269500</v>
      </c>
      <c r="K66" s="27">
        <f t="shared" si="14"/>
        <v>12608</v>
      </c>
      <c r="L66" s="27">
        <f t="shared" si="19"/>
        <v>731264</v>
      </c>
      <c r="M66" s="27">
        <f t="shared" si="15"/>
        <v>4784.8620799999999</v>
      </c>
      <c r="N66" s="27">
        <f t="shared" si="16"/>
        <v>4784.8620799999999</v>
      </c>
      <c r="O66" s="27">
        <f t="shared" si="20"/>
        <v>-583757.28391999914</v>
      </c>
      <c r="P66" s="27">
        <f t="shared" si="21"/>
        <v>583757.28391999914</v>
      </c>
    </row>
    <row r="67" spans="1:16">
      <c r="A67" s="31">
        <v>38534</v>
      </c>
      <c r="C67" s="6">
        <v>59</v>
      </c>
      <c r="D67" s="29">
        <f t="shared" si="12"/>
        <v>12608</v>
      </c>
      <c r="E67" s="29">
        <f t="shared" si="17"/>
        <v>743872</v>
      </c>
      <c r="F67" s="29">
        <f t="shared" si="13"/>
        <v>-1525628</v>
      </c>
      <c r="G67" s="34">
        <f>+Inputs!$D$3</f>
        <v>0.37951000000000001</v>
      </c>
      <c r="I67" s="27">
        <f t="shared" si="18"/>
        <v>2269500</v>
      </c>
      <c r="K67" s="27">
        <f t="shared" si="14"/>
        <v>12608</v>
      </c>
      <c r="L67" s="27">
        <f t="shared" si="19"/>
        <v>743872</v>
      </c>
      <c r="M67" s="27">
        <f t="shared" si="15"/>
        <v>4784.8620799999999</v>
      </c>
      <c r="N67" s="27">
        <f t="shared" si="16"/>
        <v>4784.8620799999999</v>
      </c>
      <c r="O67" s="27">
        <f t="shared" si="20"/>
        <v>-578972.42183999915</v>
      </c>
      <c r="P67" s="27">
        <f t="shared" si="21"/>
        <v>578972.42183999915</v>
      </c>
    </row>
    <row r="68" spans="1:16">
      <c r="A68" s="30">
        <v>38565</v>
      </c>
      <c r="C68" s="6">
        <v>60</v>
      </c>
      <c r="D68" s="29">
        <f t="shared" si="12"/>
        <v>12608</v>
      </c>
      <c r="E68" s="29">
        <f t="shared" si="17"/>
        <v>756480</v>
      </c>
      <c r="F68" s="29">
        <f t="shared" si="13"/>
        <v>-1513020</v>
      </c>
      <c r="G68" s="34">
        <f>+Inputs!$D$3</f>
        <v>0.37951000000000001</v>
      </c>
      <c r="I68" s="27">
        <f t="shared" si="18"/>
        <v>2269500</v>
      </c>
      <c r="K68" s="27">
        <f t="shared" si="14"/>
        <v>12608</v>
      </c>
      <c r="L68" s="27">
        <f t="shared" si="19"/>
        <v>756480</v>
      </c>
      <c r="M68" s="27">
        <f t="shared" si="15"/>
        <v>4784.8620799999999</v>
      </c>
      <c r="N68" s="27">
        <f t="shared" si="16"/>
        <v>4784.8620799999999</v>
      </c>
      <c r="O68" s="27">
        <f t="shared" si="20"/>
        <v>-574187.55975999916</v>
      </c>
      <c r="P68" s="27">
        <f t="shared" si="21"/>
        <v>574187.55975999916</v>
      </c>
    </row>
    <row r="69" spans="1:16">
      <c r="A69" s="31">
        <v>38596</v>
      </c>
      <c r="C69" s="6">
        <v>61</v>
      </c>
      <c r="D69" s="29">
        <f t="shared" si="12"/>
        <v>12608</v>
      </c>
      <c r="E69" s="29">
        <f t="shared" si="17"/>
        <v>769088</v>
      </c>
      <c r="F69" s="29">
        <f t="shared" si="13"/>
        <v>-1500412</v>
      </c>
      <c r="G69" s="34">
        <f>+Inputs!$D$3</f>
        <v>0.37951000000000001</v>
      </c>
      <c r="I69" s="27">
        <f t="shared" si="18"/>
        <v>2269500</v>
      </c>
      <c r="K69" s="27">
        <f t="shared" si="14"/>
        <v>12608</v>
      </c>
      <c r="L69" s="27">
        <f t="shared" si="19"/>
        <v>769088</v>
      </c>
      <c r="M69" s="27">
        <f t="shared" si="15"/>
        <v>4784.8620799999999</v>
      </c>
      <c r="N69" s="27">
        <f t="shared" si="16"/>
        <v>4784.8620799999999</v>
      </c>
      <c r="O69" s="27">
        <f t="shared" si="20"/>
        <v>-569402.69767999917</v>
      </c>
      <c r="P69" s="27">
        <f t="shared" si="21"/>
        <v>569402.69767999917</v>
      </c>
    </row>
    <row r="70" spans="1:16">
      <c r="A70" s="30">
        <v>38626</v>
      </c>
      <c r="C70" s="6">
        <v>62</v>
      </c>
      <c r="D70" s="29">
        <f t="shared" si="12"/>
        <v>12608</v>
      </c>
      <c r="E70" s="29">
        <f t="shared" si="17"/>
        <v>781696</v>
      </c>
      <c r="F70" s="29">
        <f t="shared" si="13"/>
        <v>-1487804</v>
      </c>
      <c r="G70" s="34">
        <f>+Inputs!$D$3</f>
        <v>0.37951000000000001</v>
      </c>
      <c r="I70" s="27">
        <f t="shared" si="18"/>
        <v>2269500</v>
      </c>
      <c r="K70" s="27">
        <f t="shared" si="14"/>
        <v>12608</v>
      </c>
      <c r="L70" s="27">
        <f t="shared" si="19"/>
        <v>781696</v>
      </c>
      <c r="M70" s="27">
        <f t="shared" si="15"/>
        <v>4784.8620799999999</v>
      </c>
      <c r="N70" s="27">
        <f t="shared" si="16"/>
        <v>4784.8620799999999</v>
      </c>
      <c r="O70" s="27">
        <f t="shared" si="20"/>
        <v>-564617.83559999918</v>
      </c>
      <c r="P70" s="27">
        <f t="shared" si="21"/>
        <v>564617.83559999918</v>
      </c>
    </row>
    <row r="71" spans="1:16">
      <c r="A71" s="31">
        <v>38657</v>
      </c>
      <c r="C71" s="6">
        <v>63</v>
      </c>
      <c r="D71" s="29">
        <f t="shared" si="12"/>
        <v>12608</v>
      </c>
      <c r="E71" s="29">
        <f t="shared" si="17"/>
        <v>794304</v>
      </c>
      <c r="F71" s="29">
        <f t="shared" si="13"/>
        <v>-1475196</v>
      </c>
      <c r="G71" s="34">
        <f>+Inputs!$D$3</f>
        <v>0.37951000000000001</v>
      </c>
      <c r="I71" s="27">
        <f t="shared" si="18"/>
        <v>2269500</v>
      </c>
      <c r="K71" s="27">
        <f t="shared" si="14"/>
        <v>12608</v>
      </c>
      <c r="L71" s="27">
        <f t="shared" si="19"/>
        <v>794304</v>
      </c>
      <c r="M71" s="27">
        <f t="shared" si="15"/>
        <v>4784.8620799999999</v>
      </c>
      <c r="N71" s="27">
        <f t="shared" si="16"/>
        <v>4784.8620799999999</v>
      </c>
      <c r="O71" s="27">
        <f t="shared" si="20"/>
        <v>-559832.97351999918</v>
      </c>
      <c r="P71" s="27">
        <f t="shared" si="21"/>
        <v>559832.97351999918</v>
      </c>
    </row>
    <row r="72" spans="1:16">
      <c r="A72" s="30">
        <v>38687</v>
      </c>
      <c r="C72" s="6">
        <v>64</v>
      </c>
      <c r="D72" s="29">
        <f t="shared" si="12"/>
        <v>12608</v>
      </c>
      <c r="E72" s="29">
        <f t="shared" si="17"/>
        <v>806912</v>
      </c>
      <c r="F72" s="29">
        <f t="shared" si="13"/>
        <v>-1462588</v>
      </c>
      <c r="G72" s="34">
        <f>+Inputs!$D$3</f>
        <v>0.37951000000000001</v>
      </c>
      <c r="I72" s="27">
        <f t="shared" si="18"/>
        <v>2269500</v>
      </c>
      <c r="K72" s="27">
        <f t="shared" si="14"/>
        <v>12608</v>
      </c>
      <c r="L72" s="27">
        <f t="shared" si="19"/>
        <v>806912</v>
      </c>
      <c r="M72" s="27">
        <f t="shared" si="15"/>
        <v>4784.8620799999999</v>
      </c>
      <c r="N72" s="27">
        <f t="shared" si="16"/>
        <v>4784.8620799999999</v>
      </c>
      <c r="O72" s="27">
        <f t="shared" si="20"/>
        <v>-555048.11143999919</v>
      </c>
      <c r="P72" s="27">
        <f t="shared" si="21"/>
        <v>555048.11143999919</v>
      </c>
    </row>
    <row r="73" spans="1:16">
      <c r="A73" s="31">
        <v>38718</v>
      </c>
      <c r="C73" s="6">
        <v>65</v>
      </c>
      <c r="D73" s="29">
        <f t="shared" ref="D73:D104" si="22">ROUND(-(+$B$9/180)*1,0)</f>
        <v>12608</v>
      </c>
      <c r="E73" s="29">
        <f t="shared" si="17"/>
        <v>819520</v>
      </c>
      <c r="F73" s="29">
        <f t="shared" ref="F73:F104" si="23">$B$9+E73</f>
        <v>-1449980</v>
      </c>
      <c r="G73" s="34">
        <f>+Inputs!$D$3</f>
        <v>0.37951000000000001</v>
      </c>
      <c r="I73" s="27">
        <f t="shared" si="18"/>
        <v>2269500</v>
      </c>
      <c r="K73" s="27">
        <f t="shared" ref="K73:K104" si="24">D73</f>
        <v>12608</v>
      </c>
      <c r="L73" s="27">
        <f t="shared" si="19"/>
        <v>819520</v>
      </c>
      <c r="M73" s="27">
        <f t="shared" ref="M73:M104" si="25">K73*G73</f>
        <v>4784.8620799999999</v>
      </c>
      <c r="N73" s="27">
        <f t="shared" ref="N73:N104" si="26">M73-J73</f>
        <v>4784.8620799999999</v>
      </c>
      <c r="O73" s="27">
        <f t="shared" si="20"/>
        <v>-550263.2493599992</v>
      </c>
      <c r="P73" s="27">
        <f t="shared" si="21"/>
        <v>550263.2493599992</v>
      </c>
    </row>
    <row r="74" spans="1:16">
      <c r="A74" s="30">
        <v>38749</v>
      </c>
      <c r="C74" s="6">
        <v>66</v>
      </c>
      <c r="D74" s="29">
        <f t="shared" si="22"/>
        <v>12608</v>
      </c>
      <c r="E74" s="29">
        <f t="shared" ref="E74:E105" si="27">+E73+D74</f>
        <v>832128</v>
      </c>
      <c r="F74" s="29">
        <f t="shared" si="23"/>
        <v>-1437372</v>
      </c>
      <c r="G74" s="34">
        <f>+Inputs!$D$3</f>
        <v>0.37951000000000001</v>
      </c>
      <c r="I74" s="27">
        <f t="shared" ref="I74:I105" si="28">+I73+H74</f>
        <v>2269500</v>
      </c>
      <c r="K74" s="27">
        <f t="shared" si="24"/>
        <v>12608</v>
      </c>
      <c r="L74" s="27">
        <f t="shared" ref="L74:L105" si="29">+L73+K74</f>
        <v>832128</v>
      </c>
      <c r="M74" s="27">
        <f t="shared" si="25"/>
        <v>4784.8620799999999</v>
      </c>
      <c r="N74" s="27">
        <f t="shared" si="26"/>
        <v>4784.8620799999999</v>
      </c>
      <c r="O74" s="27">
        <f t="shared" ref="O74:O105" si="30">+O73+N74</f>
        <v>-545478.38727999921</v>
      </c>
      <c r="P74" s="27">
        <f t="shared" ref="P74:P105" si="31">P73-N74</f>
        <v>545478.38727999921</v>
      </c>
    </row>
    <row r="75" spans="1:16">
      <c r="A75" s="31">
        <v>38777</v>
      </c>
      <c r="C75" s="6">
        <v>67</v>
      </c>
      <c r="D75" s="29">
        <f t="shared" si="22"/>
        <v>12608</v>
      </c>
      <c r="E75" s="29">
        <f t="shared" si="27"/>
        <v>844736</v>
      </c>
      <c r="F75" s="29">
        <f t="shared" si="23"/>
        <v>-1424764</v>
      </c>
      <c r="G75" s="34">
        <f>+Inputs!$D$3</f>
        <v>0.37951000000000001</v>
      </c>
      <c r="I75" s="27">
        <f t="shared" si="28"/>
        <v>2269500</v>
      </c>
      <c r="K75" s="27">
        <f t="shared" si="24"/>
        <v>12608</v>
      </c>
      <c r="L75" s="27">
        <f t="shared" si="29"/>
        <v>844736</v>
      </c>
      <c r="M75" s="27">
        <f t="shared" si="25"/>
        <v>4784.8620799999999</v>
      </c>
      <c r="N75" s="27">
        <f t="shared" si="26"/>
        <v>4784.8620799999999</v>
      </c>
      <c r="O75" s="27">
        <f t="shared" si="30"/>
        <v>-540693.52519999922</v>
      </c>
      <c r="P75" s="27">
        <f t="shared" si="31"/>
        <v>540693.52519999922</v>
      </c>
    </row>
    <row r="76" spans="1:16">
      <c r="A76" s="30">
        <v>38808</v>
      </c>
      <c r="C76" s="6">
        <v>68</v>
      </c>
      <c r="D76" s="29">
        <f t="shared" si="22"/>
        <v>12608</v>
      </c>
      <c r="E76" s="29">
        <f t="shared" si="27"/>
        <v>857344</v>
      </c>
      <c r="F76" s="29">
        <f t="shared" si="23"/>
        <v>-1412156</v>
      </c>
      <c r="G76" s="34">
        <f>+Inputs!$D$3</f>
        <v>0.37951000000000001</v>
      </c>
      <c r="I76" s="27">
        <f t="shared" si="28"/>
        <v>2269500</v>
      </c>
      <c r="K76" s="27">
        <f t="shared" si="24"/>
        <v>12608</v>
      </c>
      <c r="L76" s="27">
        <f t="shared" si="29"/>
        <v>857344</v>
      </c>
      <c r="M76" s="27">
        <f t="shared" si="25"/>
        <v>4784.8620799999999</v>
      </c>
      <c r="N76" s="27">
        <f t="shared" si="26"/>
        <v>4784.8620799999999</v>
      </c>
      <c r="O76" s="27">
        <f t="shared" si="30"/>
        <v>-535908.66311999923</v>
      </c>
      <c r="P76" s="27">
        <f t="shared" si="31"/>
        <v>535908.66311999923</v>
      </c>
    </row>
    <row r="77" spans="1:16">
      <c r="A77" s="31">
        <v>38838</v>
      </c>
      <c r="C77" s="6">
        <v>69</v>
      </c>
      <c r="D77" s="29">
        <f t="shared" si="22"/>
        <v>12608</v>
      </c>
      <c r="E77" s="29">
        <f t="shared" si="27"/>
        <v>869952</v>
      </c>
      <c r="F77" s="29">
        <f t="shared" si="23"/>
        <v>-1399548</v>
      </c>
      <c r="G77" s="34">
        <f>+Inputs!$D$3</f>
        <v>0.37951000000000001</v>
      </c>
      <c r="I77" s="27">
        <f t="shared" si="28"/>
        <v>2269500</v>
      </c>
      <c r="K77" s="27">
        <f t="shared" si="24"/>
        <v>12608</v>
      </c>
      <c r="L77" s="27">
        <f t="shared" si="29"/>
        <v>869952</v>
      </c>
      <c r="M77" s="27">
        <f t="shared" si="25"/>
        <v>4784.8620799999999</v>
      </c>
      <c r="N77" s="27">
        <f t="shared" si="26"/>
        <v>4784.8620799999999</v>
      </c>
      <c r="O77" s="27">
        <f t="shared" si="30"/>
        <v>-531123.80103999923</v>
      </c>
      <c r="P77" s="27">
        <f t="shared" si="31"/>
        <v>531123.80103999923</v>
      </c>
    </row>
    <row r="78" spans="1:16">
      <c r="A78" s="30">
        <v>38869</v>
      </c>
      <c r="C78" s="6">
        <v>70</v>
      </c>
      <c r="D78" s="29">
        <f t="shared" si="22"/>
        <v>12608</v>
      </c>
      <c r="E78" s="29">
        <f t="shared" si="27"/>
        <v>882560</v>
      </c>
      <c r="F78" s="29">
        <f t="shared" si="23"/>
        <v>-1386940</v>
      </c>
      <c r="G78" s="34">
        <f>+Inputs!$D$3</f>
        <v>0.37951000000000001</v>
      </c>
      <c r="I78" s="27">
        <f t="shared" si="28"/>
        <v>2269500</v>
      </c>
      <c r="K78" s="27">
        <f t="shared" si="24"/>
        <v>12608</v>
      </c>
      <c r="L78" s="27">
        <f t="shared" si="29"/>
        <v>882560</v>
      </c>
      <c r="M78" s="27">
        <f t="shared" si="25"/>
        <v>4784.8620799999999</v>
      </c>
      <c r="N78" s="27">
        <f t="shared" si="26"/>
        <v>4784.8620799999999</v>
      </c>
      <c r="O78" s="27">
        <f t="shared" si="30"/>
        <v>-526338.93895999924</v>
      </c>
      <c r="P78" s="27">
        <f t="shared" si="31"/>
        <v>526338.93895999924</v>
      </c>
    </row>
    <row r="79" spans="1:16">
      <c r="A79" s="31">
        <v>38899</v>
      </c>
      <c r="C79" s="6">
        <v>71</v>
      </c>
      <c r="D79" s="29">
        <f t="shared" si="22"/>
        <v>12608</v>
      </c>
      <c r="E79" s="29">
        <f t="shared" si="27"/>
        <v>895168</v>
      </c>
      <c r="F79" s="29">
        <f t="shared" si="23"/>
        <v>-1374332</v>
      </c>
      <c r="G79" s="34">
        <f>+Inputs!$D$3</f>
        <v>0.37951000000000001</v>
      </c>
      <c r="I79" s="27">
        <f t="shared" si="28"/>
        <v>2269500</v>
      </c>
      <c r="K79" s="27">
        <f t="shared" si="24"/>
        <v>12608</v>
      </c>
      <c r="L79" s="27">
        <f t="shared" si="29"/>
        <v>895168</v>
      </c>
      <c r="M79" s="27">
        <f t="shared" si="25"/>
        <v>4784.8620799999999</v>
      </c>
      <c r="N79" s="27">
        <f t="shared" si="26"/>
        <v>4784.8620799999999</v>
      </c>
      <c r="O79" s="27">
        <f t="shared" si="30"/>
        <v>-521554.07687999925</v>
      </c>
      <c r="P79" s="27">
        <f t="shared" si="31"/>
        <v>521554.07687999925</v>
      </c>
    </row>
    <row r="80" spans="1:16">
      <c r="A80" s="30">
        <v>38930</v>
      </c>
      <c r="C80" s="6">
        <v>72</v>
      </c>
      <c r="D80" s="29">
        <f t="shared" si="22"/>
        <v>12608</v>
      </c>
      <c r="E80" s="29">
        <f t="shared" si="27"/>
        <v>907776</v>
      </c>
      <c r="F80" s="29">
        <f t="shared" si="23"/>
        <v>-1361724</v>
      </c>
      <c r="G80" s="34">
        <f>+Inputs!$D$3</f>
        <v>0.37951000000000001</v>
      </c>
      <c r="I80" s="27">
        <f t="shared" si="28"/>
        <v>2269500</v>
      </c>
      <c r="K80" s="27">
        <f t="shared" si="24"/>
        <v>12608</v>
      </c>
      <c r="L80" s="27">
        <f t="shared" si="29"/>
        <v>907776</v>
      </c>
      <c r="M80" s="27">
        <f t="shared" si="25"/>
        <v>4784.8620799999999</v>
      </c>
      <c r="N80" s="27">
        <f t="shared" si="26"/>
        <v>4784.8620799999999</v>
      </c>
      <c r="O80" s="27">
        <f t="shared" si="30"/>
        <v>-516769.21479999926</v>
      </c>
      <c r="P80" s="27">
        <f t="shared" si="31"/>
        <v>516769.21479999926</v>
      </c>
    </row>
    <row r="81" spans="1:16">
      <c r="A81" s="31">
        <v>38961</v>
      </c>
      <c r="C81" s="6">
        <v>73</v>
      </c>
      <c r="D81" s="29">
        <f t="shared" si="22"/>
        <v>12608</v>
      </c>
      <c r="E81" s="29">
        <f t="shared" si="27"/>
        <v>920384</v>
      </c>
      <c r="F81" s="29">
        <f t="shared" si="23"/>
        <v>-1349116</v>
      </c>
      <c r="G81" s="34">
        <f>+Inputs!$D$3</f>
        <v>0.37951000000000001</v>
      </c>
      <c r="I81" s="27">
        <f t="shared" si="28"/>
        <v>2269500</v>
      </c>
      <c r="K81" s="27">
        <f t="shared" si="24"/>
        <v>12608</v>
      </c>
      <c r="L81" s="27">
        <f t="shared" si="29"/>
        <v>920384</v>
      </c>
      <c r="M81" s="27">
        <f t="shared" si="25"/>
        <v>4784.8620799999999</v>
      </c>
      <c r="N81" s="27">
        <f t="shared" si="26"/>
        <v>4784.8620799999999</v>
      </c>
      <c r="O81" s="27">
        <f t="shared" si="30"/>
        <v>-511984.35271999927</v>
      </c>
      <c r="P81" s="27">
        <f t="shared" si="31"/>
        <v>511984.35271999927</v>
      </c>
    </row>
    <row r="82" spans="1:16">
      <c r="A82" s="30">
        <v>38991</v>
      </c>
      <c r="C82" s="6">
        <v>74</v>
      </c>
      <c r="D82" s="29">
        <f t="shared" si="22"/>
        <v>12608</v>
      </c>
      <c r="E82" s="29">
        <f t="shared" si="27"/>
        <v>932992</v>
      </c>
      <c r="F82" s="29">
        <f t="shared" si="23"/>
        <v>-1336508</v>
      </c>
      <c r="G82" s="34">
        <f>+Inputs!$D$3</f>
        <v>0.37951000000000001</v>
      </c>
      <c r="I82" s="27">
        <f t="shared" si="28"/>
        <v>2269500</v>
      </c>
      <c r="K82" s="27">
        <f t="shared" si="24"/>
        <v>12608</v>
      </c>
      <c r="L82" s="27">
        <f t="shared" si="29"/>
        <v>932992</v>
      </c>
      <c r="M82" s="27">
        <f t="shared" si="25"/>
        <v>4784.8620799999999</v>
      </c>
      <c r="N82" s="27">
        <f t="shared" si="26"/>
        <v>4784.8620799999999</v>
      </c>
      <c r="O82" s="27">
        <f t="shared" si="30"/>
        <v>-507199.49063999928</v>
      </c>
      <c r="P82" s="27">
        <f t="shared" si="31"/>
        <v>507199.49063999928</v>
      </c>
    </row>
    <row r="83" spans="1:16">
      <c r="A83" s="31">
        <v>39022</v>
      </c>
      <c r="C83" s="6">
        <v>75</v>
      </c>
      <c r="D83" s="29">
        <f t="shared" si="22"/>
        <v>12608</v>
      </c>
      <c r="E83" s="29">
        <f t="shared" si="27"/>
        <v>945600</v>
      </c>
      <c r="F83" s="29">
        <f t="shared" si="23"/>
        <v>-1323900</v>
      </c>
      <c r="G83" s="34">
        <f>+Inputs!$D$3</f>
        <v>0.37951000000000001</v>
      </c>
      <c r="I83" s="27">
        <f t="shared" si="28"/>
        <v>2269500</v>
      </c>
      <c r="K83" s="27">
        <f t="shared" si="24"/>
        <v>12608</v>
      </c>
      <c r="L83" s="27">
        <f t="shared" si="29"/>
        <v>945600</v>
      </c>
      <c r="M83" s="27">
        <f t="shared" si="25"/>
        <v>4784.8620799999999</v>
      </c>
      <c r="N83" s="27">
        <f t="shared" si="26"/>
        <v>4784.8620799999999</v>
      </c>
      <c r="O83" s="27">
        <f t="shared" si="30"/>
        <v>-502414.62855999928</v>
      </c>
      <c r="P83" s="27">
        <f t="shared" si="31"/>
        <v>502414.62855999928</v>
      </c>
    </row>
    <row r="84" spans="1:16">
      <c r="A84" s="30">
        <v>39052</v>
      </c>
      <c r="C84" s="6">
        <v>76</v>
      </c>
      <c r="D84" s="29">
        <f t="shared" si="22"/>
        <v>12608</v>
      </c>
      <c r="E84" s="29">
        <f t="shared" si="27"/>
        <v>958208</v>
      </c>
      <c r="F84" s="29">
        <f t="shared" si="23"/>
        <v>-1311292</v>
      </c>
      <c r="G84" s="34">
        <f>+Inputs!$D$3</f>
        <v>0.37951000000000001</v>
      </c>
      <c r="I84" s="27">
        <f t="shared" si="28"/>
        <v>2269500</v>
      </c>
      <c r="K84" s="27">
        <f t="shared" si="24"/>
        <v>12608</v>
      </c>
      <c r="L84" s="27">
        <f t="shared" si="29"/>
        <v>958208</v>
      </c>
      <c r="M84" s="27">
        <f t="shared" si="25"/>
        <v>4784.8620799999999</v>
      </c>
      <c r="N84" s="27">
        <f t="shared" si="26"/>
        <v>4784.8620799999999</v>
      </c>
      <c r="O84" s="27">
        <f t="shared" si="30"/>
        <v>-497629.76647999929</v>
      </c>
      <c r="P84" s="27">
        <f t="shared" si="31"/>
        <v>497629.76647999929</v>
      </c>
    </row>
    <row r="85" spans="1:16">
      <c r="A85" s="31">
        <v>39083</v>
      </c>
      <c r="C85" s="6">
        <v>77</v>
      </c>
      <c r="D85" s="29">
        <f t="shared" si="22"/>
        <v>12608</v>
      </c>
      <c r="E85" s="29">
        <f t="shared" si="27"/>
        <v>970816</v>
      </c>
      <c r="F85" s="29">
        <f t="shared" si="23"/>
        <v>-1298684</v>
      </c>
      <c r="G85" s="34">
        <f>+Inputs!$D$3</f>
        <v>0.37951000000000001</v>
      </c>
      <c r="I85" s="27">
        <f t="shared" si="28"/>
        <v>2269500</v>
      </c>
      <c r="K85" s="27">
        <f t="shared" si="24"/>
        <v>12608</v>
      </c>
      <c r="L85" s="27">
        <f t="shared" si="29"/>
        <v>970816</v>
      </c>
      <c r="M85" s="27">
        <f t="shared" si="25"/>
        <v>4784.8620799999999</v>
      </c>
      <c r="N85" s="27">
        <f t="shared" si="26"/>
        <v>4784.8620799999999</v>
      </c>
      <c r="O85" s="27">
        <f t="shared" si="30"/>
        <v>-492844.9043999993</v>
      </c>
      <c r="P85" s="27">
        <f t="shared" si="31"/>
        <v>492844.9043999993</v>
      </c>
    </row>
    <row r="86" spans="1:16">
      <c r="A86" s="30">
        <v>39114</v>
      </c>
      <c r="C86" s="6">
        <v>78</v>
      </c>
      <c r="D86" s="29">
        <f t="shared" si="22"/>
        <v>12608</v>
      </c>
      <c r="E86" s="29">
        <f t="shared" si="27"/>
        <v>983424</v>
      </c>
      <c r="F86" s="29">
        <f t="shared" si="23"/>
        <v>-1286076</v>
      </c>
      <c r="G86" s="34">
        <f>+Inputs!$D$3</f>
        <v>0.37951000000000001</v>
      </c>
      <c r="I86" s="27">
        <f t="shared" si="28"/>
        <v>2269500</v>
      </c>
      <c r="K86" s="27">
        <f t="shared" si="24"/>
        <v>12608</v>
      </c>
      <c r="L86" s="27">
        <f t="shared" si="29"/>
        <v>983424</v>
      </c>
      <c r="M86" s="27">
        <f t="shared" si="25"/>
        <v>4784.8620799999999</v>
      </c>
      <c r="N86" s="27">
        <f t="shared" si="26"/>
        <v>4784.8620799999999</v>
      </c>
      <c r="O86" s="27">
        <f t="shared" si="30"/>
        <v>-488060.04231999931</v>
      </c>
      <c r="P86" s="27">
        <f t="shared" si="31"/>
        <v>488060.04231999931</v>
      </c>
    </row>
    <row r="87" spans="1:16">
      <c r="A87" s="31">
        <v>39142</v>
      </c>
      <c r="C87" s="6">
        <v>79</v>
      </c>
      <c r="D87" s="29">
        <f t="shared" si="22"/>
        <v>12608</v>
      </c>
      <c r="E87" s="29">
        <f t="shared" si="27"/>
        <v>996032</v>
      </c>
      <c r="F87" s="29">
        <f t="shared" si="23"/>
        <v>-1273468</v>
      </c>
      <c r="G87" s="34">
        <f>+Inputs!$D$3</f>
        <v>0.37951000000000001</v>
      </c>
      <c r="I87" s="27">
        <f t="shared" si="28"/>
        <v>2269500</v>
      </c>
      <c r="K87" s="27">
        <f t="shared" si="24"/>
        <v>12608</v>
      </c>
      <c r="L87" s="27">
        <f t="shared" si="29"/>
        <v>996032</v>
      </c>
      <c r="M87" s="27">
        <f t="shared" si="25"/>
        <v>4784.8620799999999</v>
      </c>
      <c r="N87" s="27">
        <f t="shared" si="26"/>
        <v>4784.8620799999999</v>
      </c>
      <c r="O87" s="27">
        <f t="shared" si="30"/>
        <v>-483275.18023999932</v>
      </c>
      <c r="P87" s="27">
        <f t="shared" si="31"/>
        <v>483275.18023999932</v>
      </c>
    </row>
    <row r="88" spans="1:16">
      <c r="A88" s="30">
        <v>39173</v>
      </c>
      <c r="C88" s="6">
        <v>80</v>
      </c>
      <c r="D88" s="29">
        <f t="shared" si="22"/>
        <v>12608</v>
      </c>
      <c r="E88" s="29">
        <f t="shared" si="27"/>
        <v>1008640</v>
      </c>
      <c r="F88" s="29">
        <f t="shared" si="23"/>
        <v>-1260860</v>
      </c>
      <c r="G88" s="34">
        <f>+Inputs!$D$3</f>
        <v>0.37951000000000001</v>
      </c>
      <c r="I88" s="27">
        <f t="shared" si="28"/>
        <v>2269500</v>
      </c>
      <c r="K88" s="27">
        <f t="shared" si="24"/>
        <v>12608</v>
      </c>
      <c r="L88" s="27">
        <f t="shared" si="29"/>
        <v>1008640</v>
      </c>
      <c r="M88" s="27">
        <f t="shared" si="25"/>
        <v>4784.8620799999999</v>
      </c>
      <c r="N88" s="27">
        <f t="shared" si="26"/>
        <v>4784.8620799999999</v>
      </c>
      <c r="O88" s="27">
        <f t="shared" si="30"/>
        <v>-478490.31815999933</v>
      </c>
      <c r="P88" s="27">
        <f t="shared" si="31"/>
        <v>478490.31815999933</v>
      </c>
    </row>
    <row r="89" spans="1:16">
      <c r="A89" s="31">
        <v>39203</v>
      </c>
      <c r="C89" s="6">
        <v>81</v>
      </c>
      <c r="D89" s="29">
        <f t="shared" si="22"/>
        <v>12608</v>
      </c>
      <c r="E89" s="29">
        <f t="shared" si="27"/>
        <v>1021248</v>
      </c>
      <c r="F89" s="29">
        <f t="shared" si="23"/>
        <v>-1248252</v>
      </c>
      <c r="G89" s="34">
        <f>+Inputs!$D$3</f>
        <v>0.37951000000000001</v>
      </c>
      <c r="I89" s="27">
        <f t="shared" si="28"/>
        <v>2269500</v>
      </c>
      <c r="K89" s="27">
        <f t="shared" si="24"/>
        <v>12608</v>
      </c>
      <c r="L89" s="27">
        <f t="shared" si="29"/>
        <v>1021248</v>
      </c>
      <c r="M89" s="27">
        <f t="shared" si="25"/>
        <v>4784.8620799999999</v>
      </c>
      <c r="N89" s="27">
        <f t="shared" si="26"/>
        <v>4784.8620799999999</v>
      </c>
      <c r="O89" s="27">
        <f t="shared" si="30"/>
        <v>-473705.45607999933</v>
      </c>
      <c r="P89" s="27">
        <f t="shared" si="31"/>
        <v>473705.45607999933</v>
      </c>
    </row>
    <row r="90" spans="1:16">
      <c r="A90" s="30">
        <v>39234</v>
      </c>
      <c r="C90" s="6">
        <v>82</v>
      </c>
      <c r="D90" s="29">
        <f t="shared" si="22"/>
        <v>12608</v>
      </c>
      <c r="E90" s="29">
        <f t="shared" si="27"/>
        <v>1033856</v>
      </c>
      <c r="F90" s="29">
        <f t="shared" si="23"/>
        <v>-1235644</v>
      </c>
      <c r="G90" s="34">
        <f>+Inputs!$D$3</f>
        <v>0.37951000000000001</v>
      </c>
      <c r="I90" s="27">
        <f t="shared" si="28"/>
        <v>2269500</v>
      </c>
      <c r="K90" s="27">
        <f t="shared" si="24"/>
        <v>12608</v>
      </c>
      <c r="L90" s="27">
        <f t="shared" si="29"/>
        <v>1033856</v>
      </c>
      <c r="M90" s="27">
        <f t="shared" si="25"/>
        <v>4784.8620799999999</v>
      </c>
      <c r="N90" s="27">
        <f t="shared" si="26"/>
        <v>4784.8620799999999</v>
      </c>
      <c r="O90" s="27">
        <f t="shared" si="30"/>
        <v>-468920.59399999934</v>
      </c>
      <c r="P90" s="27">
        <f t="shared" si="31"/>
        <v>468920.59399999934</v>
      </c>
    </row>
    <row r="91" spans="1:16">
      <c r="A91" s="31">
        <v>39264</v>
      </c>
      <c r="C91" s="6">
        <v>83</v>
      </c>
      <c r="D91" s="29">
        <f t="shared" si="22"/>
        <v>12608</v>
      </c>
      <c r="E91" s="29">
        <f t="shared" si="27"/>
        <v>1046464</v>
      </c>
      <c r="F91" s="29">
        <f t="shared" si="23"/>
        <v>-1223036</v>
      </c>
      <c r="G91" s="34">
        <f>+Inputs!$D$3</f>
        <v>0.37951000000000001</v>
      </c>
      <c r="I91" s="27">
        <f t="shared" si="28"/>
        <v>2269500</v>
      </c>
      <c r="K91" s="27">
        <f t="shared" si="24"/>
        <v>12608</v>
      </c>
      <c r="L91" s="27">
        <f t="shared" si="29"/>
        <v>1046464</v>
      </c>
      <c r="M91" s="27">
        <f t="shared" si="25"/>
        <v>4784.8620799999999</v>
      </c>
      <c r="N91" s="27">
        <f t="shared" si="26"/>
        <v>4784.8620799999999</v>
      </c>
      <c r="O91" s="27">
        <f t="shared" si="30"/>
        <v>-464135.73191999935</v>
      </c>
      <c r="P91" s="27">
        <f t="shared" si="31"/>
        <v>464135.73191999935</v>
      </c>
    </row>
    <row r="92" spans="1:16">
      <c r="A92" s="30">
        <v>39295</v>
      </c>
      <c r="C92" s="6">
        <v>84</v>
      </c>
      <c r="D92" s="29">
        <f t="shared" si="22"/>
        <v>12608</v>
      </c>
      <c r="E92" s="29">
        <f t="shared" si="27"/>
        <v>1059072</v>
      </c>
      <c r="F92" s="29">
        <f t="shared" si="23"/>
        <v>-1210428</v>
      </c>
      <c r="G92" s="34">
        <f>+Inputs!$D$3</f>
        <v>0.37951000000000001</v>
      </c>
      <c r="I92" s="27">
        <f t="shared" si="28"/>
        <v>2269500</v>
      </c>
      <c r="K92" s="27">
        <f t="shared" si="24"/>
        <v>12608</v>
      </c>
      <c r="L92" s="27">
        <f t="shared" si="29"/>
        <v>1059072</v>
      </c>
      <c r="M92" s="27">
        <f t="shared" si="25"/>
        <v>4784.8620799999999</v>
      </c>
      <c r="N92" s="27">
        <f t="shared" si="26"/>
        <v>4784.8620799999999</v>
      </c>
      <c r="O92" s="27">
        <f t="shared" si="30"/>
        <v>-459350.86983999936</v>
      </c>
      <c r="P92" s="27">
        <f t="shared" si="31"/>
        <v>459350.86983999936</v>
      </c>
    </row>
    <row r="93" spans="1:16">
      <c r="A93" s="31">
        <v>39326</v>
      </c>
      <c r="C93" s="6">
        <v>85</v>
      </c>
      <c r="D93" s="29">
        <f t="shared" si="22"/>
        <v>12608</v>
      </c>
      <c r="E93" s="29">
        <f t="shared" si="27"/>
        <v>1071680</v>
      </c>
      <c r="F93" s="29">
        <f t="shared" si="23"/>
        <v>-1197820</v>
      </c>
      <c r="G93" s="34">
        <f>+Inputs!$D$3</f>
        <v>0.37951000000000001</v>
      </c>
      <c r="I93" s="27">
        <f t="shared" si="28"/>
        <v>2269500</v>
      </c>
      <c r="K93" s="27">
        <f t="shared" si="24"/>
        <v>12608</v>
      </c>
      <c r="L93" s="27">
        <f t="shared" si="29"/>
        <v>1071680</v>
      </c>
      <c r="M93" s="27">
        <f t="shared" si="25"/>
        <v>4784.8620799999999</v>
      </c>
      <c r="N93" s="27">
        <f t="shared" si="26"/>
        <v>4784.8620799999999</v>
      </c>
      <c r="O93" s="27">
        <f t="shared" si="30"/>
        <v>-454566.00775999937</v>
      </c>
      <c r="P93" s="27">
        <f t="shared" si="31"/>
        <v>454566.00775999937</v>
      </c>
    </row>
    <row r="94" spans="1:16">
      <c r="A94" s="30">
        <v>39356</v>
      </c>
      <c r="C94" s="6">
        <v>86</v>
      </c>
      <c r="D94" s="29">
        <f t="shared" si="22"/>
        <v>12608</v>
      </c>
      <c r="E94" s="29">
        <f t="shared" si="27"/>
        <v>1084288</v>
      </c>
      <c r="F94" s="29">
        <f t="shared" si="23"/>
        <v>-1185212</v>
      </c>
      <c r="G94" s="34">
        <f>+Inputs!$D$3</f>
        <v>0.37951000000000001</v>
      </c>
      <c r="I94" s="27">
        <f t="shared" si="28"/>
        <v>2269500</v>
      </c>
      <c r="K94" s="27">
        <f t="shared" si="24"/>
        <v>12608</v>
      </c>
      <c r="L94" s="27">
        <f t="shared" si="29"/>
        <v>1084288</v>
      </c>
      <c r="M94" s="27">
        <f t="shared" si="25"/>
        <v>4784.8620799999999</v>
      </c>
      <c r="N94" s="27">
        <f t="shared" si="26"/>
        <v>4784.8620799999999</v>
      </c>
      <c r="O94" s="27">
        <f t="shared" si="30"/>
        <v>-449781.14567999938</v>
      </c>
      <c r="P94" s="27">
        <f t="shared" si="31"/>
        <v>449781.14567999938</v>
      </c>
    </row>
    <row r="95" spans="1:16">
      <c r="A95" s="31">
        <v>39387</v>
      </c>
      <c r="C95" s="6">
        <v>87</v>
      </c>
      <c r="D95" s="29">
        <f t="shared" si="22"/>
        <v>12608</v>
      </c>
      <c r="E95" s="29">
        <f t="shared" si="27"/>
        <v>1096896</v>
      </c>
      <c r="F95" s="29">
        <f t="shared" si="23"/>
        <v>-1172604</v>
      </c>
      <c r="G95" s="34">
        <f>+Inputs!$D$3</f>
        <v>0.37951000000000001</v>
      </c>
      <c r="I95" s="27">
        <f t="shared" si="28"/>
        <v>2269500</v>
      </c>
      <c r="K95" s="27">
        <f t="shared" si="24"/>
        <v>12608</v>
      </c>
      <c r="L95" s="27">
        <f t="shared" si="29"/>
        <v>1096896</v>
      </c>
      <c r="M95" s="27">
        <f t="shared" si="25"/>
        <v>4784.8620799999999</v>
      </c>
      <c r="N95" s="27">
        <f t="shared" si="26"/>
        <v>4784.8620799999999</v>
      </c>
      <c r="O95" s="27">
        <f t="shared" si="30"/>
        <v>-444996.28359999938</v>
      </c>
      <c r="P95" s="27">
        <f t="shared" si="31"/>
        <v>444996.28359999938</v>
      </c>
    </row>
    <row r="96" spans="1:16">
      <c r="A96" s="30">
        <v>39417</v>
      </c>
      <c r="C96" s="6">
        <v>88</v>
      </c>
      <c r="D96" s="29">
        <f t="shared" si="22"/>
        <v>12608</v>
      </c>
      <c r="E96" s="29">
        <f t="shared" si="27"/>
        <v>1109504</v>
      </c>
      <c r="F96" s="29">
        <f t="shared" si="23"/>
        <v>-1159996</v>
      </c>
      <c r="G96" s="34">
        <f>+Inputs!$D$3</f>
        <v>0.37951000000000001</v>
      </c>
      <c r="I96" s="27">
        <f t="shared" si="28"/>
        <v>2269500</v>
      </c>
      <c r="K96" s="27">
        <f t="shared" si="24"/>
        <v>12608</v>
      </c>
      <c r="L96" s="27">
        <f t="shared" si="29"/>
        <v>1109504</v>
      </c>
      <c r="M96" s="27">
        <f t="shared" si="25"/>
        <v>4784.8620799999999</v>
      </c>
      <c r="N96" s="27">
        <f t="shared" si="26"/>
        <v>4784.8620799999999</v>
      </c>
      <c r="O96" s="27">
        <f t="shared" si="30"/>
        <v>-440211.42151999939</v>
      </c>
      <c r="P96" s="27">
        <f t="shared" si="31"/>
        <v>440211.42151999939</v>
      </c>
    </row>
    <row r="97" spans="1:16">
      <c r="A97" s="31">
        <v>39448</v>
      </c>
      <c r="C97" s="6">
        <v>89</v>
      </c>
      <c r="D97" s="29">
        <f t="shared" si="22"/>
        <v>12608</v>
      </c>
      <c r="E97" s="29">
        <f t="shared" si="27"/>
        <v>1122112</v>
      </c>
      <c r="F97" s="29">
        <f t="shared" si="23"/>
        <v>-1147388</v>
      </c>
      <c r="G97" s="34">
        <f>+Inputs!$D$3</f>
        <v>0.37951000000000001</v>
      </c>
      <c r="I97" s="27">
        <f t="shared" si="28"/>
        <v>2269500</v>
      </c>
      <c r="K97" s="27">
        <f t="shared" si="24"/>
        <v>12608</v>
      </c>
      <c r="L97" s="27">
        <f t="shared" si="29"/>
        <v>1122112</v>
      </c>
      <c r="M97" s="27">
        <f t="shared" si="25"/>
        <v>4784.8620799999999</v>
      </c>
      <c r="N97" s="27">
        <f t="shared" si="26"/>
        <v>4784.8620799999999</v>
      </c>
      <c r="O97" s="27">
        <f t="shared" si="30"/>
        <v>-435426.5594399994</v>
      </c>
      <c r="P97" s="27">
        <f t="shared" si="31"/>
        <v>435426.5594399994</v>
      </c>
    </row>
    <row r="98" spans="1:16">
      <c r="A98" s="30">
        <v>39479</v>
      </c>
      <c r="C98" s="6">
        <v>90</v>
      </c>
      <c r="D98" s="29">
        <f t="shared" si="22"/>
        <v>12608</v>
      </c>
      <c r="E98" s="29">
        <f t="shared" si="27"/>
        <v>1134720</v>
      </c>
      <c r="F98" s="29">
        <f t="shared" si="23"/>
        <v>-1134780</v>
      </c>
      <c r="G98" s="34">
        <f>+Inputs!$D$3</f>
        <v>0.37951000000000001</v>
      </c>
      <c r="I98" s="27">
        <f t="shared" si="28"/>
        <v>2269500</v>
      </c>
      <c r="K98" s="27">
        <f t="shared" si="24"/>
        <v>12608</v>
      </c>
      <c r="L98" s="27">
        <f t="shared" si="29"/>
        <v>1134720</v>
      </c>
      <c r="M98" s="27">
        <f t="shared" si="25"/>
        <v>4784.8620799999999</v>
      </c>
      <c r="N98" s="27">
        <f t="shared" si="26"/>
        <v>4784.8620799999999</v>
      </c>
      <c r="O98" s="27">
        <f t="shared" si="30"/>
        <v>-430641.69735999941</v>
      </c>
      <c r="P98" s="27">
        <f t="shared" si="31"/>
        <v>430641.69735999941</v>
      </c>
    </row>
    <row r="99" spans="1:16">
      <c r="A99" s="31">
        <v>39508</v>
      </c>
      <c r="C99" s="6">
        <v>91</v>
      </c>
      <c r="D99" s="29">
        <f t="shared" si="22"/>
        <v>12608</v>
      </c>
      <c r="E99" s="29">
        <f t="shared" si="27"/>
        <v>1147328</v>
      </c>
      <c r="F99" s="29">
        <f t="shared" si="23"/>
        <v>-1122172</v>
      </c>
      <c r="G99" s="34">
        <f>+Inputs!$D$3</f>
        <v>0.37951000000000001</v>
      </c>
      <c r="I99" s="27">
        <f t="shared" si="28"/>
        <v>2269500</v>
      </c>
      <c r="K99" s="27">
        <f t="shared" si="24"/>
        <v>12608</v>
      </c>
      <c r="L99" s="27">
        <f t="shared" si="29"/>
        <v>1147328</v>
      </c>
      <c r="M99" s="27">
        <f t="shared" si="25"/>
        <v>4784.8620799999999</v>
      </c>
      <c r="N99" s="27">
        <f t="shared" si="26"/>
        <v>4784.8620799999999</v>
      </c>
      <c r="O99" s="27">
        <f t="shared" si="30"/>
        <v>-425856.83527999942</v>
      </c>
      <c r="P99" s="27">
        <f t="shared" si="31"/>
        <v>425856.83527999942</v>
      </c>
    </row>
    <row r="100" spans="1:16">
      <c r="A100" s="30">
        <v>39539</v>
      </c>
      <c r="C100" s="6">
        <v>92</v>
      </c>
      <c r="D100" s="29">
        <f t="shared" si="22"/>
        <v>12608</v>
      </c>
      <c r="E100" s="29">
        <f t="shared" si="27"/>
        <v>1159936</v>
      </c>
      <c r="F100" s="29">
        <f t="shared" si="23"/>
        <v>-1109564</v>
      </c>
      <c r="G100" s="34">
        <f>+Inputs!$D$3</f>
        <v>0.37951000000000001</v>
      </c>
      <c r="I100" s="27">
        <f t="shared" si="28"/>
        <v>2269500</v>
      </c>
      <c r="K100" s="27">
        <f t="shared" si="24"/>
        <v>12608</v>
      </c>
      <c r="L100" s="27">
        <f t="shared" si="29"/>
        <v>1159936</v>
      </c>
      <c r="M100" s="27">
        <f t="shared" si="25"/>
        <v>4784.8620799999999</v>
      </c>
      <c r="N100" s="27">
        <f t="shared" si="26"/>
        <v>4784.8620799999999</v>
      </c>
      <c r="O100" s="27">
        <f t="shared" si="30"/>
        <v>-421071.97319999943</v>
      </c>
      <c r="P100" s="27">
        <f t="shared" si="31"/>
        <v>421071.97319999943</v>
      </c>
    </row>
    <row r="101" spans="1:16">
      <c r="A101" s="31">
        <v>39569</v>
      </c>
      <c r="C101" s="6">
        <v>93</v>
      </c>
      <c r="D101" s="29">
        <f t="shared" si="22"/>
        <v>12608</v>
      </c>
      <c r="E101" s="29">
        <f t="shared" si="27"/>
        <v>1172544</v>
      </c>
      <c r="F101" s="29">
        <f t="shared" si="23"/>
        <v>-1096956</v>
      </c>
      <c r="G101" s="34">
        <f>+Inputs!$D$3</f>
        <v>0.37951000000000001</v>
      </c>
      <c r="I101" s="27">
        <f t="shared" si="28"/>
        <v>2269500</v>
      </c>
      <c r="K101" s="27">
        <f t="shared" si="24"/>
        <v>12608</v>
      </c>
      <c r="L101" s="27">
        <f t="shared" si="29"/>
        <v>1172544</v>
      </c>
      <c r="M101" s="27">
        <f t="shared" si="25"/>
        <v>4784.8620799999999</v>
      </c>
      <c r="N101" s="27">
        <f t="shared" si="26"/>
        <v>4784.8620799999999</v>
      </c>
      <c r="O101" s="27">
        <f t="shared" si="30"/>
        <v>-416287.11111999943</v>
      </c>
      <c r="P101" s="27">
        <f t="shared" si="31"/>
        <v>416287.11111999943</v>
      </c>
    </row>
    <row r="102" spans="1:16">
      <c r="A102" s="30">
        <v>39600</v>
      </c>
      <c r="C102" s="6">
        <v>94</v>
      </c>
      <c r="D102" s="29">
        <f t="shared" si="22"/>
        <v>12608</v>
      </c>
      <c r="E102" s="29">
        <f t="shared" si="27"/>
        <v>1185152</v>
      </c>
      <c r="F102" s="29">
        <f t="shared" si="23"/>
        <v>-1084348</v>
      </c>
      <c r="G102" s="34">
        <f>+Inputs!$D$3</f>
        <v>0.37951000000000001</v>
      </c>
      <c r="I102" s="27">
        <f t="shared" si="28"/>
        <v>2269500</v>
      </c>
      <c r="K102" s="27">
        <f t="shared" si="24"/>
        <v>12608</v>
      </c>
      <c r="L102" s="27">
        <f t="shared" si="29"/>
        <v>1185152</v>
      </c>
      <c r="M102" s="27">
        <f t="shared" si="25"/>
        <v>4784.8620799999999</v>
      </c>
      <c r="N102" s="27">
        <f t="shared" si="26"/>
        <v>4784.8620799999999</v>
      </c>
      <c r="O102" s="27">
        <f t="shared" si="30"/>
        <v>-411502.24903999944</v>
      </c>
      <c r="P102" s="27">
        <f t="shared" si="31"/>
        <v>411502.24903999944</v>
      </c>
    </row>
    <row r="103" spans="1:16">
      <c r="A103" s="31">
        <v>39630</v>
      </c>
      <c r="C103" s="6">
        <v>95</v>
      </c>
      <c r="D103" s="29">
        <f t="shared" si="22"/>
        <v>12608</v>
      </c>
      <c r="E103" s="29">
        <f t="shared" si="27"/>
        <v>1197760</v>
      </c>
      <c r="F103" s="29">
        <f t="shared" si="23"/>
        <v>-1071740</v>
      </c>
      <c r="G103" s="34">
        <f>+Inputs!$D$3</f>
        <v>0.37951000000000001</v>
      </c>
      <c r="I103" s="27">
        <f t="shared" si="28"/>
        <v>2269500</v>
      </c>
      <c r="K103" s="27">
        <f t="shared" si="24"/>
        <v>12608</v>
      </c>
      <c r="L103" s="27">
        <f t="shared" si="29"/>
        <v>1197760</v>
      </c>
      <c r="M103" s="27">
        <f t="shared" si="25"/>
        <v>4784.8620799999999</v>
      </c>
      <c r="N103" s="27">
        <f t="shared" si="26"/>
        <v>4784.8620799999999</v>
      </c>
      <c r="O103" s="27">
        <f t="shared" si="30"/>
        <v>-406717.38695999945</v>
      </c>
      <c r="P103" s="27">
        <f t="shared" si="31"/>
        <v>406717.38695999945</v>
      </c>
    </row>
    <row r="104" spans="1:16">
      <c r="A104" s="30">
        <v>39661</v>
      </c>
      <c r="C104" s="6">
        <v>96</v>
      </c>
      <c r="D104" s="29">
        <f t="shared" si="22"/>
        <v>12608</v>
      </c>
      <c r="E104" s="29">
        <f t="shared" si="27"/>
        <v>1210368</v>
      </c>
      <c r="F104" s="29">
        <f t="shared" si="23"/>
        <v>-1059132</v>
      </c>
      <c r="G104" s="34">
        <f>+Inputs!$D$3</f>
        <v>0.37951000000000001</v>
      </c>
      <c r="I104" s="27">
        <f t="shared" si="28"/>
        <v>2269500</v>
      </c>
      <c r="K104" s="27">
        <f t="shared" si="24"/>
        <v>12608</v>
      </c>
      <c r="L104" s="27">
        <f t="shared" si="29"/>
        <v>1210368</v>
      </c>
      <c r="M104" s="27">
        <f t="shared" si="25"/>
        <v>4784.8620799999999</v>
      </c>
      <c r="N104" s="27">
        <f t="shared" si="26"/>
        <v>4784.8620799999999</v>
      </c>
      <c r="O104" s="27">
        <f t="shared" si="30"/>
        <v>-401932.52487999946</v>
      </c>
      <c r="P104" s="27">
        <f t="shared" si="31"/>
        <v>401932.52487999946</v>
      </c>
    </row>
    <row r="105" spans="1:16">
      <c r="A105" s="31">
        <v>39692</v>
      </c>
      <c r="C105" s="6">
        <v>97</v>
      </c>
      <c r="D105" s="29">
        <f t="shared" ref="D105:D120" si="32">ROUND(-(+$B$9/180)*1,0)</f>
        <v>12608</v>
      </c>
      <c r="E105" s="29">
        <f t="shared" si="27"/>
        <v>1222976</v>
      </c>
      <c r="F105" s="29">
        <f t="shared" ref="F105:F136" si="33">$B$9+E105</f>
        <v>-1046524</v>
      </c>
      <c r="G105" s="34">
        <f>+Inputs!$D$3</f>
        <v>0.37951000000000001</v>
      </c>
      <c r="I105" s="27">
        <f t="shared" si="28"/>
        <v>2269500</v>
      </c>
      <c r="K105" s="27">
        <f t="shared" ref="K105:K136" si="34">D105</f>
        <v>12608</v>
      </c>
      <c r="L105" s="27">
        <f t="shared" si="29"/>
        <v>1222976</v>
      </c>
      <c r="M105" s="27">
        <f t="shared" ref="M105:M136" si="35">K105*G105</f>
        <v>4784.8620799999999</v>
      </c>
      <c r="N105" s="27">
        <f t="shared" ref="N105:N136" si="36">M105-J105</f>
        <v>4784.8620799999999</v>
      </c>
      <c r="O105" s="27">
        <f t="shared" si="30"/>
        <v>-397147.66279999947</v>
      </c>
      <c r="P105" s="27">
        <f t="shared" si="31"/>
        <v>397147.66279999947</v>
      </c>
    </row>
    <row r="106" spans="1:16">
      <c r="A106" s="30">
        <v>39722</v>
      </c>
      <c r="C106" s="6">
        <v>98</v>
      </c>
      <c r="D106" s="29">
        <f t="shared" si="32"/>
        <v>12608</v>
      </c>
      <c r="E106" s="29">
        <f t="shared" ref="E106:E137" si="37">+E105+D106</f>
        <v>1235584</v>
      </c>
      <c r="F106" s="29">
        <f t="shared" si="33"/>
        <v>-1033916</v>
      </c>
      <c r="G106" s="34">
        <f>+Inputs!$D$3</f>
        <v>0.37951000000000001</v>
      </c>
      <c r="I106" s="27">
        <f t="shared" ref="I106:I137" si="38">+I105+H106</f>
        <v>2269500</v>
      </c>
      <c r="K106" s="27">
        <f t="shared" si="34"/>
        <v>12608</v>
      </c>
      <c r="L106" s="27">
        <f t="shared" ref="L106:L137" si="39">+L105+K106</f>
        <v>1235584</v>
      </c>
      <c r="M106" s="27">
        <f t="shared" si="35"/>
        <v>4784.8620799999999</v>
      </c>
      <c r="N106" s="27">
        <f t="shared" si="36"/>
        <v>4784.8620799999999</v>
      </c>
      <c r="O106" s="27">
        <f t="shared" ref="O106:O137" si="40">+O105+N106</f>
        <v>-392362.80071999948</v>
      </c>
      <c r="P106" s="27">
        <f t="shared" ref="P106:P137" si="41">P105-N106</f>
        <v>392362.80071999948</v>
      </c>
    </row>
    <row r="107" spans="1:16">
      <c r="A107" s="31">
        <v>39753</v>
      </c>
      <c r="C107" s="6">
        <v>99</v>
      </c>
      <c r="D107" s="29">
        <f t="shared" si="32"/>
        <v>12608</v>
      </c>
      <c r="E107" s="29">
        <f t="shared" si="37"/>
        <v>1248192</v>
      </c>
      <c r="F107" s="29">
        <f t="shared" si="33"/>
        <v>-1021308</v>
      </c>
      <c r="G107" s="34">
        <f>+Inputs!$D$3</f>
        <v>0.37951000000000001</v>
      </c>
      <c r="I107" s="27">
        <f t="shared" si="38"/>
        <v>2269500</v>
      </c>
      <c r="K107" s="27">
        <f t="shared" si="34"/>
        <v>12608</v>
      </c>
      <c r="L107" s="27">
        <f t="shared" si="39"/>
        <v>1248192</v>
      </c>
      <c r="M107" s="27">
        <f t="shared" si="35"/>
        <v>4784.8620799999999</v>
      </c>
      <c r="N107" s="27">
        <f t="shared" si="36"/>
        <v>4784.8620799999999</v>
      </c>
      <c r="O107" s="27">
        <f t="shared" si="40"/>
        <v>-387577.93863999948</v>
      </c>
      <c r="P107" s="27">
        <f t="shared" si="41"/>
        <v>387577.93863999948</v>
      </c>
    </row>
    <row r="108" spans="1:16">
      <c r="A108" s="30">
        <v>39783</v>
      </c>
      <c r="C108" s="6">
        <v>100</v>
      </c>
      <c r="D108" s="29">
        <f t="shared" si="32"/>
        <v>12608</v>
      </c>
      <c r="E108" s="29">
        <f t="shared" si="37"/>
        <v>1260800</v>
      </c>
      <c r="F108" s="29">
        <f t="shared" si="33"/>
        <v>-1008700</v>
      </c>
      <c r="G108" s="34">
        <f>+Inputs!$D$3</f>
        <v>0.37951000000000001</v>
      </c>
      <c r="I108" s="27">
        <f t="shared" si="38"/>
        <v>2269500</v>
      </c>
      <c r="K108" s="27">
        <f t="shared" si="34"/>
        <v>12608</v>
      </c>
      <c r="L108" s="27">
        <f t="shared" si="39"/>
        <v>1260800</v>
      </c>
      <c r="M108" s="27">
        <f t="shared" si="35"/>
        <v>4784.8620799999999</v>
      </c>
      <c r="N108" s="27">
        <f t="shared" si="36"/>
        <v>4784.8620799999999</v>
      </c>
      <c r="O108" s="27">
        <f t="shared" si="40"/>
        <v>-382793.07655999949</v>
      </c>
      <c r="P108" s="27">
        <f t="shared" si="41"/>
        <v>382793.07655999949</v>
      </c>
    </row>
    <row r="109" spans="1:16">
      <c r="A109" s="31">
        <v>39814</v>
      </c>
      <c r="C109" s="6">
        <v>101</v>
      </c>
      <c r="D109" s="29">
        <f t="shared" si="32"/>
        <v>12608</v>
      </c>
      <c r="E109" s="29">
        <f t="shared" si="37"/>
        <v>1273408</v>
      </c>
      <c r="F109" s="29">
        <f t="shared" si="33"/>
        <v>-996092</v>
      </c>
      <c r="G109" s="34">
        <f>+Inputs!$D$3</f>
        <v>0.37951000000000001</v>
      </c>
      <c r="I109" s="27">
        <f t="shared" si="38"/>
        <v>2269500</v>
      </c>
      <c r="K109" s="27">
        <f t="shared" si="34"/>
        <v>12608</v>
      </c>
      <c r="L109" s="27">
        <f t="shared" si="39"/>
        <v>1273408</v>
      </c>
      <c r="M109" s="27">
        <f t="shared" si="35"/>
        <v>4784.8620799999999</v>
      </c>
      <c r="N109" s="27">
        <f t="shared" si="36"/>
        <v>4784.8620799999999</v>
      </c>
      <c r="O109" s="27">
        <f t="shared" si="40"/>
        <v>-378008.2144799995</v>
      </c>
      <c r="P109" s="27">
        <f t="shared" si="41"/>
        <v>378008.2144799995</v>
      </c>
    </row>
    <row r="110" spans="1:16">
      <c r="A110" s="30">
        <v>39845</v>
      </c>
      <c r="C110" s="6">
        <v>102</v>
      </c>
      <c r="D110" s="29">
        <f t="shared" si="32"/>
        <v>12608</v>
      </c>
      <c r="E110" s="29">
        <f t="shared" si="37"/>
        <v>1286016</v>
      </c>
      <c r="F110" s="29">
        <f t="shared" si="33"/>
        <v>-983484</v>
      </c>
      <c r="G110" s="34">
        <f>+Inputs!$D$3</f>
        <v>0.37951000000000001</v>
      </c>
      <c r="I110" s="27">
        <f t="shared" si="38"/>
        <v>2269500</v>
      </c>
      <c r="K110" s="27">
        <f t="shared" si="34"/>
        <v>12608</v>
      </c>
      <c r="L110" s="27">
        <f t="shared" si="39"/>
        <v>1286016</v>
      </c>
      <c r="M110" s="27">
        <f t="shared" si="35"/>
        <v>4784.8620799999999</v>
      </c>
      <c r="N110" s="27">
        <f t="shared" si="36"/>
        <v>4784.8620799999999</v>
      </c>
      <c r="O110" s="27">
        <f t="shared" si="40"/>
        <v>-373223.35239999951</v>
      </c>
      <c r="P110" s="27">
        <f t="shared" si="41"/>
        <v>373223.35239999951</v>
      </c>
    </row>
    <row r="111" spans="1:16">
      <c r="A111" s="31">
        <v>39873</v>
      </c>
      <c r="C111" s="6">
        <v>103</v>
      </c>
      <c r="D111" s="29">
        <f t="shared" si="32"/>
        <v>12608</v>
      </c>
      <c r="E111" s="29">
        <f t="shared" si="37"/>
        <v>1298624</v>
      </c>
      <c r="F111" s="29">
        <f t="shared" si="33"/>
        <v>-970876</v>
      </c>
      <c r="G111" s="34">
        <f>+Inputs!$D$3</f>
        <v>0.37951000000000001</v>
      </c>
      <c r="I111" s="27">
        <f t="shared" si="38"/>
        <v>2269500</v>
      </c>
      <c r="K111" s="27">
        <f t="shared" si="34"/>
        <v>12608</v>
      </c>
      <c r="L111" s="27">
        <f t="shared" si="39"/>
        <v>1298624</v>
      </c>
      <c r="M111" s="27">
        <f t="shared" si="35"/>
        <v>4784.8620799999999</v>
      </c>
      <c r="N111" s="27">
        <f t="shared" si="36"/>
        <v>4784.8620799999999</v>
      </c>
      <c r="O111" s="27">
        <f t="shared" si="40"/>
        <v>-368438.49031999952</v>
      </c>
      <c r="P111" s="27">
        <f t="shared" si="41"/>
        <v>368438.49031999952</v>
      </c>
    </row>
    <row r="112" spans="1:16">
      <c r="A112" s="30">
        <v>39904</v>
      </c>
      <c r="C112" s="6">
        <v>104</v>
      </c>
      <c r="D112" s="29">
        <f t="shared" si="32"/>
        <v>12608</v>
      </c>
      <c r="E112" s="29">
        <f t="shared" si="37"/>
        <v>1311232</v>
      </c>
      <c r="F112" s="29">
        <f t="shared" si="33"/>
        <v>-958268</v>
      </c>
      <c r="G112" s="34">
        <f>+Inputs!$D$3</f>
        <v>0.37951000000000001</v>
      </c>
      <c r="I112" s="27">
        <f t="shared" si="38"/>
        <v>2269500</v>
      </c>
      <c r="K112" s="27">
        <f t="shared" si="34"/>
        <v>12608</v>
      </c>
      <c r="L112" s="27">
        <f t="shared" si="39"/>
        <v>1311232</v>
      </c>
      <c r="M112" s="27">
        <f t="shared" si="35"/>
        <v>4784.8620799999999</v>
      </c>
      <c r="N112" s="27">
        <f t="shared" si="36"/>
        <v>4784.8620799999999</v>
      </c>
      <c r="O112" s="27">
        <f t="shared" si="40"/>
        <v>-363653.62823999953</v>
      </c>
      <c r="P112" s="27">
        <f t="shared" si="41"/>
        <v>363653.62823999953</v>
      </c>
    </row>
    <row r="113" spans="1:19">
      <c r="A113" s="31">
        <v>39934</v>
      </c>
      <c r="C113" s="6">
        <v>105</v>
      </c>
      <c r="D113" s="29">
        <f t="shared" si="32"/>
        <v>12608</v>
      </c>
      <c r="E113" s="29">
        <f t="shared" si="37"/>
        <v>1323840</v>
      </c>
      <c r="F113" s="29">
        <f t="shared" si="33"/>
        <v>-945660</v>
      </c>
      <c r="G113" s="34">
        <f>+Inputs!$D$3</f>
        <v>0.37951000000000001</v>
      </c>
      <c r="I113" s="27">
        <f t="shared" si="38"/>
        <v>2269500</v>
      </c>
      <c r="K113" s="27">
        <f t="shared" si="34"/>
        <v>12608</v>
      </c>
      <c r="L113" s="27">
        <f t="shared" si="39"/>
        <v>1323840</v>
      </c>
      <c r="M113" s="27">
        <f t="shared" si="35"/>
        <v>4784.8620799999999</v>
      </c>
      <c r="N113" s="27">
        <f t="shared" si="36"/>
        <v>4784.8620799999999</v>
      </c>
      <c r="O113" s="27">
        <f t="shared" si="40"/>
        <v>-358868.76615999953</v>
      </c>
      <c r="P113" s="27">
        <f t="shared" si="41"/>
        <v>358868.76615999953</v>
      </c>
    </row>
    <row r="114" spans="1:19">
      <c r="A114" s="30">
        <v>39965</v>
      </c>
      <c r="C114" s="6">
        <v>106</v>
      </c>
      <c r="D114" s="29">
        <f t="shared" si="32"/>
        <v>12608</v>
      </c>
      <c r="E114" s="29">
        <f t="shared" si="37"/>
        <v>1336448</v>
      </c>
      <c r="F114" s="29">
        <f t="shared" si="33"/>
        <v>-933052</v>
      </c>
      <c r="G114" s="34">
        <f>+Inputs!$D$3</f>
        <v>0.37951000000000001</v>
      </c>
      <c r="I114" s="27">
        <f t="shared" si="38"/>
        <v>2269500</v>
      </c>
      <c r="K114" s="27">
        <f t="shared" si="34"/>
        <v>12608</v>
      </c>
      <c r="L114" s="27">
        <f t="shared" si="39"/>
        <v>1336448</v>
      </c>
      <c r="M114" s="27">
        <f t="shared" si="35"/>
        <v>4784.8620799999999</v>
      </c>
      <c r="N114" s="27">
        <f t="shared" si="36"/>
        <v>4784.8620799999999</v>
      </c>
      <c r="O114" s="27">
        <f t="shared" si="40"/>
        <v>-354083.90407999954</v>
      </c>
      <c r="P114" s="27">
        <f t="shared" si="41"/>
        <v>354083.90407999954</v>
      </c>
    </row>
    <row r="115" spans="1:19">
      <c r="A115" s="31">
        <v>39995</v>
      </c>
      <c r="C115" s="6">
        <v>107</v>
      </c>
      <c r="D115" s="29">
        <f t="shared" si="32"/>
        <v>12608</v>
      </c>
      <c r="E115" s="29">
        <f t="shared" si="37"/>
        <v>1349056</v>
      </c>
      <c r="F115" s="29">
        <f t="shared" si="33"/>
        <v>-920444</v>
      </c>
      <c r="G115" s="34">
        <f>+Inputs!$D$3</f>
        <v>0.37951000000000001</v>
      </c>
      <c r="I115" s="27">
        <f t="shared" si="38"/>
        <v>2269500</v>
      </c>
      <c r="K115" s="27">
        <f t="shared" si="34"/>
        <v>12608</v>
      </c>
      <c r="L115" s="27">
        <f t="shared" si="39"/>
        <v>1349056</v>
      </c>
      <c r="M115" s="27">
        <f t="shared" si="35"/>
        <v>4784.8620799999999</v>
      </c>
      <c r="N115" s="27">
        <f t="shared" si="36"/>
        <v>4784.8620799999999</v>
      </c>
      <c r="O115" s="27">
        <f t="shared" si="40"/>
        <v>-349299.04199999955</v>
      </c>
      <c r="P115" s="27">
        <f t="shared" si="41"/>
        <v>349299.04199999955</v>
      </c>
    </row>
    <row r="116" spans="1:19">
      <c r="A116" s="30">
        <v>40026</v>
      </c>
      <c r="C116" s="6">
        <v>108</v>
      </c>
      <c r="D116" s="29">
        <f t="shared" si="32"/>
        <v>12608</v>
      </c>
      <c r="E116" s="29">
        <f t="shared" si="37"/>
        <v>1361664</v>
      </c>
      <c r="F116" s="29">
        <f t="shared" si="33"/>
        <v>-907836</v>
      </c>
      <c r="G116" s="34">
        <f>+Inputs!$D$3</f>
        <v>0.37951000000000001</v>
      </c>
      <c r="I116" s="27">
        <f t="shared" si="38"/>
        <v>2269500</v>
      </c>
      <c r="K116" s="27">
        <f t="shared" si="34"/>
        <v>12608</v>
      </c>
      <c r="L116" s="27">
        <f t="shared" si="39"/>
        <v>1361664</v>
      </c>
      <c r="M116" s="27">
        <f t="shared" si="35"/>
        <v>4784.8620799999999</v>
      </c>
      <c r="N116" s="27">
        <f t="shared" si="36"/>
        <v>4784.8620799999999</v>
      </c>
      <c r="O116" s="27">
        <f t="shared" si="40"/>
        <v>-344514.17991999956</v>
      </c>
      <c r="P116" s="27">
        <f t="shared" si="41"/>
        <v>344514.17991999956</v>
      </c>
    </row>
    <row r="117" spans="1:19">
      <c r="A117" s="31">
        <v>40057</v>
      </c>
      <c r="C117" s="6">
        <v>109</v>
      </c>
      <c r="D117" s="29">
        <f t="shared" si="32"/>
        <v>12608</v>
      </c>
      <c r="E117" s="29">
        <f t="shared" si="37"/>
        <v>1374272</v>
      </c>
      <c r="F117" s="29">
        <f t="shared" si="33"/>
        <v>-895228</v>
      </c>
      <c r="G117" s="34">
        <f>+Inputs!$D$3</f>
        <v>0.37951000000000001</v>
      </c>
      <c r="I117" s="27">
        <f t="shared" si="38"/>
        <v>2269500</v>
      </c>
      <c r="K117" s="27">
        <f t="shared" si="34"/>
        <v>12608</v>
      </c>
      <c r="L117" s="27">
        <f t="shared" si="39"/>
        <v>1374272</v>
      </c>
      <c r="M117" s="27">
        <f t="shared" si="35"/>
        <v>4784.8620799999999</v>
      </c>
      <c r="N117" s="27">
        <f t="shared" si="36"/>
        <v>4784.8620799999999</v>
      </c>
      <c r="O117" s="27">
        <f t="shared" si="40"/>
        <v>-339729.31783999957</v>
      </c>
      <c r="P117" s="27">
        <f t="shared" si="41"/>
        <v>339729.31783999957</v>
      </c>
    </row>
    <row r="118" spans="1:19">
      <c r="A118" s="30">
        <v>40087</v>
      </c>
      <c r="C118" s="6">
        <v>110</v>
      </c>
      <c r="D118" s="29">
        <f t="shared" si="32"/>
        <v>12608</v>
      </c>
      <c r="E118" s="29">
        <f t="shared" si="37"/>
        <v>1386880</v>
      </c>
      <c r="F118" s="29">
        <f t="shared" si="33"/>
        <v>-882620</v>
      </c>
      <c r="G118" s="34">
        <f>+Inputs!$D$3</f>
        <v>0.37951000000000001</v>
      </c>
      <c r="I118" s="27">
        <f t="shared" si="38"/>
        <v>2269500</v>
      </c>
      <c r="K118" s="27">
        <f t="shared" si="34"/>
        <v>12608</v>
      </c>
      <c r="L118" s="27">
        <f t="shared" si="39"/>
        <v>1386880</v>
      </c>
      <c r="M118" s="27">
        <f t="shared" si="35"/>
        <v>4784.8620799999999</v>
      </c>
      <c r="N118" s="27">
        <f t="shared" si="36"/>
        <v>4784.8620799999999</v>
      </c>
      <c r="O118" s="27">
        <f t="shared" si="40"/>
        <v>-334944.45575999958</v>
      </c>
      <c r="P118" s="27">
        <f t="shared" si="41"/>
        <v>334944.45575999958</v>
      </c>
    </row>
    <row r="119" spans="1:19">
      <c r="A119" s="31">
        <v>40118</v>
      </c>
      <c r="C119" s="6">
        <v>111</v>
      </c>
      <c r="D119" s="29">
        <f t="shared" si="32"/>
        <v>12608</v>
      </c>
      <c r="E119" s="29">
        <f t="shared" si="37"/>
        <v>1399488</v>
      </c>
      <c r="F119" s="29">
        <f t="shared" si="33"/>
        <v>-870012</v>
      </c>
      <c r="G119" s="34">
        <f>+Inputs!$D$3</f>
        <v>0.37951000000000001</v>
      </c>
      <c r="I119" s="27">
        <f t="shared" si="38"/>
        <v>2269500</v>
      </c>
      <c r="K119" s="27">
        <f t="shared" si="34"/>
        <v>12608</v>
      </c>
      <c r="L119" s="27">
        <f t="shared" si="39"/>
        <v>1399488</v>
      </c>
      <c r="M119" s="27">
        <f t="shared" si="35"/>
        <v>4784.8620799999999</v>
      </c>
      <c r="N119" s="27">
        <f t="shared" si="36"/>
        <v>4784.8620799999999</v>
      </c>
      <c r="O119" s="27">
        <f t="shared" si="40"/>
        <v>-330159.59367999958</v>
      </c>
      <c r="P119" s="27">
        <f t="shared" si="41"/>
        <v>330159.59367999958</v>
      </c>
    </row>
    <row r="120" spans="1:19">
      <c r="A120" s="30">
        <v>40148</v>
      </c>
      <c r="C120" s="6">
        <v>112</v>
      </c>
      <c r="D120" s="29">
        <f t="shared" si="32"/>
        <v>12608</v>
      </c>
      <c r="E120" s="29">
        <f t="shared" si="37"/>
        <v>1412096</v>
      </c>
      <c r="F120" s="29">
        <f t="shared" si="33"/>
        <v>-857404</v>
      </c>
      <c r="G120" s="34">
        <f>+Inputs!$D$3</f>
        <v>0.37951000000000001</v>
      </c>
      <c r="I120" s="27">
        <f t="shared" si="38"/>
        <v>2269500</v>
      </c>
      <c r="K120" s="27">
        <f t="shared" si="34"/>
        <v>12608</v>
      </c>
      <c r="L120" s="27">
        <f t="shared" si="39"/>
        <v>1412096</v>
      </c>
      <c r="M120" s="27">
        <f t="shared" si="35"/>
        <v>4784.8620799999999</v>
      </c>
      <c r="N120" s="27">
        <f t="shared" si="36"/>
        <v>4784.8620799999999</v>
      </c>
      <c r="O120" s="27">
        <f t="shared" si="40"/>
        <v>-325374.73159999959</v>
      </c>
      <c r="P120" s="27">
        <f t="shared" si="41"/>
        <v>325374.73159999959</v>
      </c>
    </row>
    <row r="121" spans="1:19" s="237" customFormat="1">
      <c r="A121" s="243">
        <v>40179</v>
      </c>
      <c r="C121" s="238">
        <v>113</v>
      </c>
      <c r="D121" s="239">
        <f>ROUND(-(+$F$120/60)*1,0)</f>
        <v>14290</v>
      </c>
      <c r="E121" s="239">
        <f t="shared" si="37"/>
        <v>1426386</v>
      </c>
      <c r="F121" s="239">
        <f t="shared" si="33"/>
        <v>-843114</v>
      </c>
      <c r="G121" s="240">
        <f>+Inputs!$D$3</f>
        <v>0.37951000000000001</v>
      </c>
      <c r="I121" s="241">
        <f t="shared" si="38"/>
        <v>2269500</v>
      </c>
      <c r="K121" s="241">
        <f t="shared" si="34"/>
        <v>14290</v>
      </c>
      <c r="L121" s="241">
        <f t="shared" si="39"/>
        <v>1426386</v>
      </c>
      <c r="M121" s="241">
        <f t="shared" si="35"/>
        <v>5423.1979000000001</v>
      </c>
      <c r="N121" s="241">
        <f t="shared" si="36"/>
        <v>5423.1979000000001</v>
      </c>
      <c r="O121" s="241">
        <f t="shared" si="40"/>
        <v>-319951.53369999956</v>
      </c>
      <c r="P121" s="241">
        <f t="shared" si="41"/>
        <v>319951.53369999956</v>
      </c>
      <c r="Q121" s="242"/>
      <c r="R121" s="242"/>
      <c r="S121" s="242"/>
    </row>
    <row r="122" spans="1:19" s="237" customFormat="1">
      <c r="A122" s="236">
        <v>40210</v>
      </c>
      <c r="C122" s="238">
        <v>114</v>
      </c>
      <c r="D122" s="239">
        <f t="shared" ref="D122:D180" si="42">ROUND(-(+$F$120/60)*1,0)</f>
        <v>14290</v>
      </c>
      <c r="E122" s="239">
        <f t="shared" si="37"/>
        <v>1440676</v>
      </c>
      <c r="F122" s="239">
        <f t="shared" si="33"/>
        <v>-828824</v>
      </c>
      <c r="G122" s="240">
        <f>+Inputs!$D$3</f>
        <v>0.37951000000000001</v>
      </c>
      <c r="I122" s="241">
        <f t="shared" si="38"/>
        <v>2269500</v>
      </c>
      <c r="K122" s="241">
        <f t="shared" si="34"/>
        <v>14290</v>
      </c>
      <c r="L122" s="241">
        <f t="shared" si="39"/>
        <v>1440676</v>
      </c>
      <c r="M122" s="241">
        <f t="shared" si="35"/>
        <v>5423.1979000000001</v>
      </c>
      <c r="N122" s="241">
        <f t="shared" si="36"/>
        <v>5423.1979000000001</v>
      </c>
      <c r="O122" s="241">
        <f t="shared" si="40"/>
        <v>-314528.33579999954</v>
      </c>
      <c r="P122" s="241">
        <f t="shared" si="41"/>
        <v>314528.33579999954</v>
      </c>
      <c r="Q122" s="242"/>
      <c r="R122" s="242"/>
      <c r="S122" s="242"/>
    </row>
    <row r="123" spans="1:19" s="237" customFormat="1">
      <c r="A123" s="243">
        <v>40238</v>
      </c>
      <c r="C123" s="238">
        <v>115</v>
      </c>
      <c r="D123" s="239">
        <f t="shared" si="42"/>
        <v>14290</v>
      </c>
      <c r="E123" s="239">
        <f t="shared" si="37"/>
        <v>1454966</v>
      </c>
      <c r="F123" s="239">
        <f t="shared" si="33"/>
        <v>-814534</v>
      </c>
      <c r="G123" s="240">
        <f>+Inputs!$D$3</f>
        <v>0.37951000000000001</v>
      </c>
      <c r="I123" s="241">
        <f t="shared" si="38"/>
        <v>2269500</v>
      </c>
      <c r="K123" s="241">
        <f t="shared" si="34"/>
        <v>14290</v>
      </c>
      <c r="L123" s="241">
        <f t="shared" si="39"/>
        <v>1454966</v>
      </c>
      <c r="M123" s="241">
        <f t="shared" si="35"/>
        <v>5423.1979000000001</v>
      </c>
      <c r="N123" s="241">
        <f t="shared" si="36"/>
        <v>5423.1979000000001</v>
      </c>
      <c r="O123" s="241">
        <f t="shared" si="40"/>
        <v>-309105.13789999951</v>
      </c>
      <c r="P123" s="241">
        <f t="shared" si="41"/>
        <v>309105.13789999951</v>
      </c>
      <c r="Q123" s="242"/>
      <c r="R123" s="242"/>
      <c r="S123" s="242"/>
    </row>
    <row r="124" spans="1:19" s="237" customFormat="1">
      <c r="A124" s="236">
        <v>40269</v>
      </c>
      <c r="C124" s="238">
        <v>116</v>
      </c>
      <c r="D124" s="239">
        <f t="shared" si="42"/>
        <v>14290</v>
      </c>
      <c r="E124" s="239">
        <f t="shared" si="37"/>
        <v>1469256</v>
      </c>
      <c r="F124" s="239">
        <f t="shared" si="33"/>
        <v>-800244</v>
      </c>
      <c r="G124" s="240">
        <f>+Inputs!$D$3</f>
        <v>0.37951000000000001</v>
      </c>
      <c r="I124" s="241">
        <f t="shared" si="38"/>
        <v>2269500</v>
      </c>
      <c r="K124" s="241">
        <f t="shared" si="34"/>
        <v>14290</v>
      </c>
      <c r="L124" s="241">
        <f t="shared" si="39"/>
        <v>1469256</v>
      </c>
      <c r="M124" s="241">
        <f t="shared" si="35"/>
        <v>5423.1979000000001</v>
      </c>
      <c r="N124" s="241">
        <f t="shared" si="36"/>
        <v>5423.1979000000001</v>
      </c>
      <c r="O124" s="241">
        <f t="shared" si="40"/>
        <v>-303681.93999999948</v>
      </c>
      <c r="P124" s="241">
        <f t="shared" si="41"/>
        <v>303681.93999999948</v>
      </c>
      <c r="Q124" s="242"/>
      <c r="R124" s="242"/>
      <c r="S124" s="242"/>
    </row>
    <row r="125" spans="1:19" s="237" customFormat="1">
      <c r="A125" s="243">
        <v>40299</v>
      </c>
      <c r="C125" s="238">
        <v>117</v>
      </c>
      <c r="D125" s="239">
        <f t="shared" si="42"/>
        <v>14290</v>
      </c>
      <c r="E125" s="239">
        <f t="shared" si="37"/>
        <v>1483546</v>
      </c>
      <c r="F125" s="239">
        <f t="shared" si="33"/>
        <v>-785954</v>
      </c>
      <c r="G125" s="240">
        <f>+Inputs!$D$3</f>
        <v>0.37951000000000001</v>
      </c>
      <c r="I125" s="241">
        <f t="shared" si="38"/>
        <v>2269500</v>
      </c>
      <c r="K125" s="241">
        <f t="shared" si="34"/>
        <v>14290</v>
      </c>
      <c r="L125" s="241">
        <f t="shared" si="39"/>
        <v>1483546</v>
      </c>
      <c r="M125" s="241">
        <f t="shared" si="35"/>
        <v>5423.1979000000001</v>
      </c>
      <c r="N125" s="241">
        <f t="shared" si="36"/>
        <v>5423.1979000000001</v>
      </c>
      <c r="O125" s="241">
        <f t="shared" si="40"/>
        <v>-298258.74209999945</v>
      </c>
      <c r="P125" s="241">
        <f t="shared" si="41"/>
        <v>298258.74209999945</v>
      </c>
      <c r="Q125" s="242"/>
      <c r="R125" s="242"/>
      <c r="S125" s="242"/>
    </row>
    <row r="126" spans="1:19" s="237" customFormat="1">
      <c r="A126" s="236">
        <v>40330</v>
      </c>
      <c r="C126" s="238">
        <v>118</v>
      </c>
      <c r="D126" s="239">
        <f t="shared" si="42"/>
        <v>14290</v>
      </c>
      <c r="E126" s="239">
        <f t="shared" si="37"/>
        <v>1497836</v>
      </c>
      <c r="F126" s="239">
        <f t="shared" si="33"/>
        <v>-771664</v>
      </c>
      <c r="G126" s="240">
        <f>+Inputs!$D$3</f>
        <v>0.37951000000000001</v>
      </c>
      <c r="I126" s="241">
        <f t="shared" si="38"/>
        <v>2269500</v>
      </c>
      <c r="K126" s="241">
        <f t="shared" si="34"/>
        <v>14290</v>
      </c>
      <c r="L126" s="241">
        <f t="shared" si="39"/>
        <v>1497836</v>
      </c>
      <c r="M126" s="241">
        <f t="shared" si="35"/>
        <v>5423.1979000000001</v>
      </c>
      <c r="N126" s="241">
        <f t="shared" si="36"/>
        <v>5423.1979000000001</v>
      </c>
      <c r="O126" s="241">
        <f t="shared" si="40"/>
        <v>-292835.54419999942</v>
      </c>
      <c r="P126" s="241">
        <f t="shared" si="41"/>
        <v>292835.54419999942</v>
      </c>
      <c r="Q126" s="242"/>
      <c r="R126" s="242"/>
      <c r="S126" s="242"/>
    </row>
    <row r="127" spans="1:19" s="237" customFormat="1">
      <c r="A127" s="243">
        <v>40360</v>
      </c>
      <c r="C127" s="238">
        <v>119</v>
      </c>
      <c r="D127" s="239">
        <f t="shared" si="42"/>
        <v>14290</v>
      </c>
      <c r="E127" s="239">
        <f t="shared" si="37"/>
        <v>1512126</v>
      </c>
      <c r="F127" s="239">
        <f t="shared" si="33"/>
        <v>-757374</v>
      </c>
      <c r="G127" s="240">
        <f>+Inputs!$D$3</f>
        <v>0.37951000000000001</v>
      </c>
      <c r="I127" s="241">
        <f t="shared" si="38"/>
        <v>2269500</v>
      </c>
      <c r="K127" s="241">
        <f t="shared" si="34"/>
        <v>14290</v>
      </c>
      <c r="L127" s="241">
        <f t="shared" si="39"/>
        <v>1512126</v>
      </c>
      <c r="M127" s="241">
        <f t="shared" si="35"/>
        <v>5423.1979000000001</v>
      </c>
      <c r="N127" s="241">
        <f t="shared" si="36"/>
        <v>5423.1979000000001</v>
      </c>
      <c r="O127" s="241">
        <f t="shared" si="40"/>
        <v>-287412.34629999939</v>
      </c>
      <c r="P127" s="241">
        <f t="shared" si="41"/>
        <v>287412.34629999939</v>
      </c>
      <c r="Q127" s="242"/>
      <c r="R127" s="242"/>
      <c r="S127" s="242"/>
    </row>
    <row r="128" spans="1:19" s="237" customFormat="1">
      <c r="A128" s="236">
        <v>40391</v>
      </c>
      <c r="C128" s="238">
        <v>120</v>
      </c>
      <c r="D128" s="239">
        <f t="shared" si="42"/>
        <v>14290</v>
      </c>
      <c r="E128" s="239">
        <f t="shared" si="37"/>
        <v>1526416</v>
      </c>
      <c r="F128" s="239">
        <f t="shared" si="33"/>
        <v>-743084</v>
      </c>
      <c r="G128" s="240">
        <f>+Inputs!$D$3</f>
        <v>0.37951000000000001</v>
      </c>
      <c r="I128" s="241">
        <f t="shared" si="38"/>
        <v>2269500</v>
      </c>
      <c r="K128" s="241">
        <f t="shared" si="34"/>
        <v>14290</v>
      </c>
      <c r="L128" s="241">
        <f t="shared" si="39"/>
        <v>1526416</v>
      </c>
      <c r="M128" s="241">
        <f t="shared" si="35"/>
        <v>5423.1979000000001</v>
      </c>
      <c r="N128" s="241">
        <f t="shared" si="36"/>
        <v>5423.1979000000001</v>
      </c>
      <c r="O128" s="241">
        <f t="shared" si="40"/>
        <v>-281989.14839999937</v>
      </c>
      <c r="P128" s="241">
        <f t="shared" si="41"/>
        <v>281989.14839999937</v>
      </c>
      <c r="Q128" s="242"/>
      <c r="R128" s="242"/>
      <c r="S128" s="242"/>
    </row>
    <row r="129" spans="1:19" s="237" customFormat="1">
      <c r="A129" s="243">
        <v>40422</v>
      </c>
      <c r="C129" s="238">
        <v>121</v>
      </c>
      <c r="D129" s="239">
        <f t="shared" si="42"/>
        <v>14290</v>
      </c>
      <c r="E129" s="239">
        <f t="shared" si="37"/>
        <v>1540706</v>
      </c>
      <c r="F129" s="239">
        <f t="shared" si="33"/>
        <v>-728794</v>
      </c>
      <c r="G129" s="240">
        <f>+Inputs!$D$3</f>
        <v>0.37951000000000001</v>
      </c>
      <c r="I129" s="241">
        <f t="shared" si="38"/>
        <v>2269500</v>
      </c>
      <c r="K129" s="241">
        <f t="shared" si="34"/>
        <v>14290</v>
      </c>
      <c r="L129" s="241">
        <f t="shared" si="39"/>
        <v>1540706</v>
      </c>
      <c r="M129" s="241">
        <f t="shared" si="35"/>
        <v>5423.1979000000001</v>
      </c>
      <c r="N129" s="241">
        <f t="shared" si="36"/>
        <v>5423.1979000000001</v>
      </c>
      <c r="O129" s="241">
        <f t="shared" si="40"/>
        <v>-276565.95049999934</v>
      </c>
      <c r="P129" s="241">
        <f t="shared" si="41"/>
        <v>276565.95049999934</v>
      </c>
      <c r="Q129" s="242"/>
      <c r="R129" s="242"/>
      <c r="S129" s="242"/>
    </row>
    <row r="130" spans="1:19" s="237" customFormat="1">
      <c r="A130" s="236">
        <v>40452</v>
      </c>
      <c r="C130" s="238">
        <v>122</v>
      </c>
      <c r="D130" s="239">
        <f t="shared" si="42"/>
        <v>14290</v>
      </c>
      <c r="E130" s="239">
        <f t="shared" si="37"/>
        <v>1554996</v>
      </c>
      <c r="F130" s="239">
        <f t="shared" si="33"/>
        <v>-714504</v>
      </c>
      <c r="G130" s="240">
        <f>+Inputs!$D$3</f>
        <v>0.37951000000000001</v>
      </c>
      <c r="I130" s="241">
        <f t="shared" si="38"/>
        <v>2269500</v>
      </c>
      <c r="K130" s="241">
        <f t="shared" si="34"/>
        <v>14290</v>
      </c>
      <c r="L130" s="241">
        <f t="shared" si="39"/>
        <v>1554996</v>
      </c>
      <c r="M130" s="241">
        <f t="shared" si="35"/>
        <v>5423.1979000000001</v>
      </c>
      <c r="N130" s="241">
        <f t="shared" si="36"/>
        <v>5423.1979000000001</v>
      </c>
      <c r="O130" s="241">
        <f t="shared" si="40"/>
        <v>-271142.75259999931</v>
      </c>
      <c r="P130" s="241">
        <f t="shared" si="41"/>
        <v>271142.75259999931</v>
      </c>
      <c r="Q130" s="242"/>
      <c r="R130" s="242"/>
      <c r="S130" s="242"/>
    </row>
    <row r="131" spans="1:19" s="237" customFormat="1">
      <c r="A131" s="243">
        <v>40483</v>
      </c>
      <c r="C131" s="238">
        <v>123</v>
      </c>
      <c r="D131" s="239">
        <f t="shared" si="42"/>
        <v>14290</v>
      </c>
      <c r="E131" s="239">
        <f t="shared" si="37"/>
        <v>1569286</v>
      </c>
      <c r="F131" s="239">
        <f t="shared" si="33"/>
        <v>-700214</v>
      </c>
      <c r="G131" s="240">
        <f>+Inputs!$D$3</f>
        <v>0.37951000000000001</v>
      </c>
      <c r="I131" s="241">
        <f t="shared" si="38"/>
        <v>2269500</v>
      </c>
      <c r="K131" s="241">
        <f t="shared" si="34"/>
        <v>14290</v>
      </c>
      <c r="L131" s="241">
        <f t="shared" si="39"/>
        <v>1569286</v>
      </c>
      <c r="M131" s="241">
        <f t="shared" si="35"/>
        <v>5423.1979000000001</v>
      </c>
      <c r="N131" s="241">
        <f t="shared" si="36"/>
        <v>5423.1979000000001</v>
      </c>
      <c r="O131" s="241">
        <f t="shared" si="40"/>
        <v>-265719.55469999928</v>
      </c>
      <c r="P131" s="241">
        <f t="shared" si="41"/>
        <v>265719.55469999928</v>
      </c>
      <c r="Q131" s="242"/>
      <c r="R131" s="242"/>
      <c r="S131" s="242"/>
    </row>
    <row r="132" spans="1:19" s="237" customFormat="1">
      <c r="A132" s="236">
        <v>40513</v>
      </c>
      <c r="C132" s="238">
        <v>124</v>
      </c>
      <c r="D132" s="239">
        <f t="shared" si="42"/>
        <v>14290</v>
      </c>
      <c r="E132" s="239">
        <f t="shared" si="37"/>
        <v>1583576</v>
      </c>
      <c r="F132" s="239">
        <f t="shared" si="33"/>
        <v>-685924</v>
      </c>
      <c r="G132" s="240">
        <f>+Inputs!$D$3</f>
        <v>0.37951000000000001</v>
      </c>
      <c r="I132" s="241">
        <f t="shared" si="38"/>
        <v>2269500</v>
      </c>
      <c r="K132" s="241">
        <f t="shared" si="34"/>
        <v>14290</v>
      </c>
      <c r="L132" s="241">
        <f t="shared" si="39"/>
        <v>1583576</v>
      </c>
      <c r="M132" s="241">
        <f t="shared" si="35"/>
        <v>5423.1979000000001</v>
      </c>
      <c r="N132" s="241">
        <f t="shared" si="36"/>
        <v>5423.1979000000001</v>
      </c>
      <c r="O132" s="241">
        <f t="shared" si="40"/>
        <v>-260296.35679999928</v>
      </c>
      <c r="P132" s="241">
        <f t="shared" si="41"/>
        <v>260296.35679999928</v>
      </c>
      <c r="Q132" s="242"/>
      <c r="R132" s="242"/>
      <c r="S132" s="242"/>
    </row>
    <row r="133" spans="1:19" s="237" customFormat="1">
      <c r="A133" s="243">
        <v>40544</v>
      </c>
      <c r="C133" s="238">
        <v>125</v>
      </c>
      <c r="D133" s="239">
        <f t="shared" si="42"/>
        <v>14290</v>
      </c>
      <c r="E133" s="239">
        <f t="shared" si="37"/>
        <v>1597866</v>
      </c>
      <c r="F133" s="239">
        <f t="shared" si="33"/>
        <v>-671634</v>
      </c>
      <c r="G133" s="240">
        <f>+Inputs!$D$3</f>
        <v>0.37951000000000001</v>
      </c>
      <c r="I133" s="241">
        <f t="shared" si="38"/>
        <v>2269500</v>
      </c>
      <c r="K133" s="241">
        <f t="shared" si="34"/>
        <v>14290</v>
      </c>
      <c r="L133" s="241">
        <f t="shared" si="39"/>
        <v>1597866</v>
      </c>
      <c r="M133" s="241">
        <f t="shared" si="35"/>
        <v>5423.1979000000001</v>
      </c>
      <c r="N133" s="241">
        <f t="shared" si="36"/>
        <v>5423.1979000000001</v>
      </c>
      <c r="O133" s="241">
        <f t="shared" si="40"/>
        <v>-254873.15889999928</v>
      </c>
      <c r="P133" s="241">
        <f t="shared" si="41"/>
        <v>254873.15889999928</v>
      </c>
      <c r="Q133" s="242"/>
      <c r="R133" s="242"/>
      <c r="S133" s="242"/>
    </row>
    <row r="134" spans="1:19" s="237" customFormat="1">
      <c r="A134" s="236">
        <v>40575</v>
      </c>
      <c r="C134" s="238">
        <v>126</v>
      </c>
      <c r="D134" s="239">
        <f t="shared" si="42"/>
        <v>14290</v>
      </c>
      <c r="E134" s="239">
        <f t="shared" si="37"/>
        <v>1612156</v>
      </c>
      <c r="F134" s="239">
        <f t="shared" si="33"/>
        <v>-657344</v>
      </c>
      <c r="G134" s="240">
        <f>+Inputs!$D$3</f>
        <v>0.37951000000000001</v>
      </c>
      <c r="I134" s="241">
        <f t="shared" si="38"/>
        <v>2269500</v>
      </c>
      <c r="K134" s="241">
        <f t="shared" si="34"/>
        <v>14290</v>
      </c>
      <c r="L134" s="241">
        <f t="shared" si="39"/>
        <v>1612156</v>
      </c>
      <c r="M134" s="241">
        <f t="shared" si="35"/>
        <v>5423.1979000000001</v>
      </c>
      <c r="N134" s="241">
        <f t="shared" si="36"/>
        <v>5423.1979000000001</v>
      </c>
      <c r="O134" s="241">
        <f t="shared" si="40"/>
        <v>-249449.96099999928</v>
      </c>
      <c r="P134" s="241">
        <f t="shared" si="41"/>
        <v>249449.96099999928</v>
      </c>
      <c r="Q134" s="242"/>
      <c r="R134" s="242"/>
      <c r="S134" s="242"/>
    </row>
    <row r="135" spans="1:19" s="237" customFormat="1">
      <c r="A135" s="243">
        <v>40603</v>
      </c>
      <c r="C135" s="238">
        <v>127</v>
      </c>
      <c r="D135" s="239">
        <f t="shared" si="42"/>
        <v>14290</v>
      </c>
      <c r="E135" s="239">
        <f t="shared" si="37"/>
        <v>1626446</v>
      </c>
      <c r="F135" s="239">
        <f t="shared" si="33"/>
        <v>-643054</v>
      </c>
      <c r="G135" s="240">
        <f>+Inputs!$D$3</f>
        <v>0.37951000000000001</v>
      </c>
      <c r="I135" s="241">
        <f t="shared" si="38"/>
        <v>2269500</v>
      </c>
      <c r="K135" s="241">
        <f t="shared" si="34"/>
        <v>14290</v>
      </c>
      <c r="L135" s="241">
        <f t="shared" si="39"/>
        <v>1626446</v>
      </c>
      <c r="M135" s="241">
        <f t="shared" si="35"/>
        <v>5423.1979000000001</v>
      </c>
      <c r="N135" s="241">
        <f t="shared" si="36"/>
        <v>5423.1979000000001</v>
      </c>
      <c r="O135" s="241">
        <f t="shared" si="40"/>
        <v>-244026.76309999928</v>
      </c>
      <c r="P135" s="241">
        <f t="shared" si="41"/>
        <v>244026.76309999928</v>
      </c>
      <c r="Q135" s="242"/>
      <c r="R135" s="242"/>
      <c r="S135" s="242"/>
    </row>
    <row r="136" spans="1:19" s="237" customFormat="1">
      <c r="A136" s="236">
        <v>40634</v>
      </c>
      <c r="C136" s="238">
        <v>128</v>
      </c>
      <c r="D136" s="239">
        <f t="shared" si="42"/>
        <v>14290</v>
      </c>
      <c r="E136" s="239">
        <f t="shared" si="37"/>
        <v>1640736</v>
      </c>
      <c r="F136" s="239">
        <f t="shared" si="33"/>
        <v>-628764</v>
      </c>
      <c r="G136" s="240">
        <f>+Inputs!$D$3</f>
        <v>0.37951000000000001</v>
      </c>
      <c r="I136" s="241">
        <f t="shared" si="38"/>
        <v>2269500</v>
      </c>
      <c r="K136" s="241">
        <f t="shared" si="34"/>
        <v>14290</v>
      </c>
      <c r="L136" s="241">
        <f t="shared" si="39"/>
        <v>1640736</v>
      </c>
      <c r="M136" s="241">
        <f t="shared" si="35"/>
        <v>5423.1979000000001</v>
      </c>
      <c r="N136" s="241">
        <f t="shared" si="36"/>
        <v>5423.1979000000001</v>
      </c>
      <c r="O136" s="241">
        <f t="shared" si="40"/>
        <v>-238603.56519999928</v>
      </c>
      <c r="P136" s="241">
        <f t="shared" si="41"/>
        <v>238603.56519999928</v>
      </c>
      <c r="Q136" s="242"/>
      <c r="R136" s="242"/>
      <c r="S136" s="242"/>
    </row>
    <row r="137" spans="1:19" s="237" customFormat="1">
      <c r="A137" s="243">
        <v>40664</v>
      </c>
      <c r="C137" s="238">
        <v>129</v>
      </c>
      <c r="D137" s="239">
        <f t="shared" si="42"/>
        <v>14290</v>
      </c>
      <c r="E137" s="239">
        <f t="shared" si="37"/>
        <v>1655026</v>
      </c>
      <c r="F137" s="239">
        <f t="shared" ref="F137:F168" si="43">$B$9+E137</f>
        <v>-614474</v>
      </c>
      <c r="G137" s="240">
        <f>+Inputs!$D$3</f>
        <v>0.37951000000000001</v>
      </c>
      <c r="I137" s="241">
        <f t="shared" si="38"/>
        <v>2269500</v>
      </c>
      <c r="K137" s="241">
        <f t="shared" ref="K137:K168" si="44">D137</f>
        <v>14290</v>
      </c>
      <c r="L137" s="241">
        <f t="shared" si="39"/>
        <v>1655026</v>
      </c>
      <c r="M137" s="241">
        <f t="shared" ref="M137:M168" si="45">K137*G137</f>
        <v>5423.1979000000001</v>
      </c>
      <c r="N137" s="241">
        <f t="shared" ref="N137:N168" si="46">M137-J137</f>
        <v>5423.1979000000001</v>
      </c>
      <c r="O137" s="241">
        <f t="shared" si="40"/>
        <v>-233180.36729999929</v>
      </c>
      <c r="P137" s="241">
        <f t="shared" si="41"/>
        <v>233180.36729999929</v>
      </c>
      <c r="Q137" s="242"/>
      <c r="R137" s="242"/>
      <c r="S137" s="242"/>
    </row>
    <row r="138" spans="1:19" s="237" customFormat="1">
      <c r="A138" s="236">
        <v>40695</v>
      </c>
      <c r="C138" s="238">
        <v>130</v>
      </c>
      <c r="D138" s="239">
        <f t="shared" si="42"/>
        <v>14290</v>
      </c>
      <c r="E138" s="239">
        <f t="shared" ref="E138:E169" si="47">+E137+D138</f>
        <v>1669316</v>
      </c>
      <c r="F138" s="239">
        <f t="shared" si="43"/>
        <v>-600184</v>
      </c>
      <c r="G138" s="240">
        <f>+Inputs!$D$3</f>
        <v>0.37951000000000001</v>
      </c>
      <c r="I138" s="241">
        <f t="shared" ref="I138:I169" si="48">+I137+H138</f>
        <v>2269500</v>
      </c>
      <c r="K138" s="241">
        <f t="shared" si="44"/>
        <v>14290</v>
      </c>
      <c r="L138" s="241">
        <f t="shared" ref="L138:L169" si="49">+L137+K138</f>
        <v>1669316</v>
      </c>
      <c r="M138" s="241">
        <f t="shared" si="45"/>
        <v>5423.1979000000001</v>
      </c>
      <c r="N138" s="241">
        <f t="shared" si="46"/>
        <v>5423.1979000000001</v>
      </c>
      <c r="O138" s="241">
        <f t="shared" ref="O138:O169" si="50">+O137+N138</f>
        <v>-227757.16939999929</v>
      </c>
      <c r="P138" s="241">
        <f t="shared" ref="P138:P169" si="51">P137-N138</f>
        <v>227757.16939999929</v>
      </c>
      <c r="Q138" s="242"/>
      <c r="R138" s="242"/>
      <c r="S138" s="242"/>
    </row>
    <row r="139" spans="1:19" s="237" customFormat="1">
      <c r="A139" s="243">
        <v>40725</v>
      </c>
      <c r="C139" s="238">
        <v>131</v>
      </c>
      <c r="D139" s="239">
        <f t="shared" si="42"/>
        <v>14290</v>
      </c>
      <c r="E139" s="239">
        <f t="shared" si="47"/>
        <v>1683606</v>
      </c>
      <c r="F139" s="239">
        <f t="shared" si="43"/>
        <v>-585894</v>
      </c>
      <c r="G139" s="240">
        <f>+Inputs!$D$3</f>
        <v>0.37951000000000001</v>
      </c>
      <c r="I139" s="241">
        <f t="shared" si="48"/>
        <v>2269500</v>
      </c>
      <c r="K139" s="241">
        <f t="shared" si="44"/>
        <v>14290</v>
      </c>
      <c r="L139" s="241">
        <f t="shared" si="49"/>
        <v>1683606</v>
      </c>
      <c r="M139" s="241">
        <f t="shared" si="45"/>
        <v>5423.1979000000001</v>
      </c>
      <c r="N139" s="241">
        <f t="shared" si="46"/>
        <v>5423.1979000000001</v>
      </c>
      <c r="O139" s="241">
        <f t="shared" si="50"/>
        <v>-222333.97149999929</v>
      </c>
      <c r="P139" s="241">
        <f t="shared" si="51"/>
        <v>222333.97149999929</v>
      </c>
      <c r="Q139" s="242"/>
      <c r="R139" s="242"/>
      <c r="S139" s="242"/>
    </row>
    <row r="140" spans="1:19" s="237" customFormat="1">
      <c r="A140" s="236">
        <v>40756</v>
      </c>
      <c r="C140" s="238">
        <v>132</v>
      </c>
      <c r="D140" s="239">
        <f t="shared" si="42"/>
        <v>14290</v>
      </c>
      <c r="E140" s="239">
        <f t="shared" si="47"/>
        <v>1697896</v>
      </c>
      <c r="F140" s="239">
        <f t="shared" si="43"/>
        <v>-571604</v>
      </c>
      <c r="G140" s="240">
        <f>+Inputs!$D$3</f>
        <v>0.37951000000000001</v>
      </c>
      <c r="I140" s="241">
        <f t="shared" si="48"/>
        <v>2269500</v>
      </c>
      <c r="K140" s="241">
        <f t="shared" si="44"/>
        <v>14290</v>
      </c>
      <c r="L140" s="241">
        <f t="shared" si="49"/>
        <v>1697896</v>
      </c>
      <c r="M140" s="241">
        <f t="shared" si="45"/>
        <v>5423.1979000000001</v>
      </c>
      <c r="N140" s="241">
        <f t="shared" si="46"/>
        <v>5423.1979000000001</v>
      </c>
      <c r="O140" s="241">
        <f t="shared" si="50"/>
        <v>-216910.77359999929</v>
      </c>
      <c r="P140" s="241">
        <f t="shared" si="51"/>
        <v>216910.77359999929</v>
      </c>
      <c r="Q140" s="242"/>
      <c r="R140" s="242"/>
      <c r="S140" s="242"/>
    </row>
    <row r="141" spans="1:19" s="237" customFormat="1">
      <c r="A141" s="243">
        <v>40787</v>
      </c>
      <c r="C141" s="238">
        <v>133</v>
      </c>
      <c r="D141" s="239">
        <f t="shared" si="42"/>
        <v>14290</v>
      </c>
      <c r="E141" s="239">
        <f t="shared" si="47"/>
        <v>1712186</v>
      </c>
      <c r="F141" s="239">
        <f t="shared" si="43"/>
        <v>-557314</v>
      </c>
      <c r="G141" s="240">
        <f>+Inputs!$D$3</f>
        <v>0.37951000000000001</v>
      </c>
      <c r="I141" s="241">
        <f t="shared" si="48"/>
        <v>2269500</v>
      </c>
      <c r="K141" s="241">
        <f t="shared" si="44"/>
        <v>14290</v>
      </c>
      <c r="L141" s="241">
        <f t="shared" si="49"/>
        <v>1712186</v>
      </c>
      <c r="M141" s="241">
        <f t="shared" si="45"/>
        <v>5423.1979000000001</v>
      </c>
      <c r="N141" s="241">
        <f t="shared" si="46"/>
        <v>5423.1979000000001</v>
      </c>
      <c r="O141" s="241">
        <f t="shared" si="50"/>
        <v>-211487.57569999929</v>
      </c>
      <c r="P141" s="241">
        <f t="shared" si="51"/>
        <v>211487.57569999929</v>
      </c>
      <c r="Q141" s="242"/>
      <c r="R141" s="242"/>
      <c r="S141" s="242"/>
    </row>
    <row r="142" spans="1:19" s="237" customFormat="1">
      <c r="A142" s="236">
        <v>40817</v>
      </c>
      <c r="C142" s="238">
        <v>134</v>
      </c>
      <c r="D142" s="239">
        <f t="shared" si="42"/>
        <v>14290</v>
      </c>
      <c r="E142" s="239">
        <f t="shared" si="47"/>
        <v>1726476</v>
      </c>
      <c r="F142" s="239">
        <f t="shared" si="43"/>
        <v>-543024</v>
      </c>
      <c r="G142" s="240">
        <f>+Inputs!$D$3</f>
        <v>0.37951000000000001</v>
      </c>
      <c r="I142" s="241">
        <f t="shared" si="48"/>
        <v>2269500</v>
      </c>
      <c r="K142" s="241">
        <f t="shared" si="44"/>
        <v>14290</v>
      </c>
      <c r="L142" s="241">
        <f t="shared" si="49"/>
        <v>1726476</v>
      </c>
      <c r="M142" s="241">
        <f t="shared" si="45"/>
        <v>5423.1979000000001</v>
      </c>
      <c r="N142" s="241">
        <f t="shared" si="46"/>
        <v>5423.1979000000001</v>
      </c>
      <c r="O142" s="241">
        <f t="shared" si="50"/>
        <v>-206064.37779999929</v>
      </c>
      <c r="P142" s="241">
        <f t="shared" si="51"/>
        <v>206064.37779999929</v>
      </c>
      <c r="Q142" s="242"/>
      <c r="R142" s="242"/>
      <c r="S142" s="242"/>
    </row>
    <row r="143" spans="1:19" s="237" customFormat="1">
      <c r="A143" s="243">
        <v>40848</v>
      </c>
      <c r="C143" s="238">
        <v>135</v>
      </c>
      <c r="D143" s="239">
        <f t="shared" si="42"/>
        <v>14290</v>
      </c>
      <c r="E143" s="239">
        <f t="shared" si="47"/>
        <v>1740766</v>
      </c>
      <c r="F143" s="239">
        <f t="shared" si="43"/>
        <v>-528734</v>
      </c>
      <c r="G143" s="240">
        <f>+Inputs!$D$3</f>
        <v>0.37951000000000001</v>
      </c>
      <c r="I143" s="241">
        <f t="shared" si="48"/>
        <v>2269500</v>
      </c>
      <c r="K143" s="241">
        <f t="shared" si="44"/>
        <v>14290</v>
      </c>
      <c r="L143" s="241">
        <f t="shared" si="49"/>
        <v>1740766</v>
      </c>
      <c r="M143" s="241">
        <f t="shared" si="45"/>
        <v>5423.1979000000001</v>
      </c>
      <c r="N143" s="241">
        <f t="shared" si="46"/>
        <v>5423.1979000000001</v>
      </c>
      <c r="O143" s="241">
        <f t="shared" si="50"/>
        <v>-200641.17989999929</v>
      </c>
      <c r="P143" s="241">
        <f t="shared" si="51"/>
        <v>200641.17989999929</v>
      </c>
      <c r="Q143" s="242"/>
      <c r="R143" s="242"/>
      <c r="S143" s="242"/>
    </row>
    <row r="144" spans="1:19" s="237" customFormat="1">
      <c r="A144" s="236">
        <v>40878</v>
      </c>
      <c r="C144" s="238">
        <v>136</v>
      </c>
      <c r="D144" s="239">
        <f t="shared" si="42"/>
        <v>14290</v>
      </c>
      <c r="E144" s="239">
        <f t="shared" si="47"/>
        <v>1755056</v>
      </c>
      <c r="F144" s="239">
        <f t="shared" si="43"/>
        <v>-514444</v>
      </c>
      <c r="G144" s="240">
        <f>+Inputs!$D$3</f>
        <v>0.37951000000000001</v>
      </c>
      <c r="I144" s="241">
        <f t="shared" si="48"/>
        <v>2269500</v>
      </c>
      <c r="K144" s="241">
        <f t="shared" si="44"/>
        <v>14290</v>
      </c>
      <c r="L144" s="241">
        <f t="shared" si="49"/>
        <v>1755056</v>
      </c>
      <c r="M144" s="241">
        <f t="shared" si="45"/>
        <v>5423.1979000000001</v>
      </c>
      <c r="N144" s="241">
        <f t="shared" si="46"/>
        <v>5423.1979000000001</v>
      </c>
      <c r="O144" s="241">
        <f t="shared" si="50"/>
        <v>-195217.98199999929</v>
      </c>
      <c r="P144" s="241">
        <f t="shared" si="51"/>
        <v>195217.98199999929</v>
      </c>
      <c r="Q144" s="242"/>
      <c r="R144" s="242"/>
      <c r="S144" s="242"/>
    </row>
    <row r="145" spans="1:19" s="237" customFormat="1">
      <c r="A145" s="243">
        <v>40909</v>
      </c>
      <c r="C145" s="238">
        <v>137</v>
      </c>
      <c r="D145" s="239">
        <f t="shared" si="42"/>
        <v>14290</v>
      </c>
      <c r="E145" s="239">
        <f t="shared" si="47"/>
        <v>1769346</v>
      </c>
      <c r="F145" s="239">
        <f t="shared" si="43"/>
        <v>-500154</v>
      </c>
      <c r="G145" s="240">
        <f>+Inputs!$D$3</f>
        <v>0.37951000000000001</v>
      </c>
      <c r="I145" s="241">
        <f t="shared" si="48"/>
        <v>2269500</v>
      </c>
      <c r="K145" s="241">
        <f t="shared" si="44"/>
        <v>14290</v>
      </c>
      <c r="L145" s="241">
        <f t="shared" si="49"/>
        <v>1769346</v>
      </c>
      <c r="M145" s="241">
        <f t="shared" si="45"/>
        <v>5423.1979000000001</v>
      </c>
      <c r="N145" s="241">
        <f t="shared" si="46"/>
        <v>5423.1979000000001</v>
      </c>
      <c r="O145" s="241">
        <f t="shared" si="50"/>
        <v>-189794.78409999929</v>
      </c>
      <c r="P145" s="241">
        <f t="shared" si="51"/>
        <v>189794.78409999929</v>
      </c>
      <c r="Q145" s="242"/>
      <c r="R145" s="242"/>
      <c r="S145" s="242"/>
    </row>
    <row r="146" spans="1:19" s="237" customFormat="1">
      <c r="A146" s="236">
        <v>40940</v>
      </c>
      <c r="C146" s="238">
        <v>138</v>
      </c>
      <c r="D146" s="239">
        <f t="shared" si="42"/>
        <v>14290</v>
      </c>
      <c r="E146" s="239">
        <f t="shared" si="47"/>
        <v>1783636</v>
      </c>
      <c r="F146" s="239">
        <f t="shared" si="43"/>
        <v>-485864</v>
      </c>
      <c r="G146" s="240">
        <f>+Inputs!$D$3</f>
        <v>0.37951000000000001</v>
      </c>
      <c r="I146" s="241">
        <f t="shared" si="48"/>
        <v>2269500</v>
      </c>
      <c r="K146" s="241">
        <f t="shared" si="44"/>
        <v>14290</v>
      </c>
      <c r="L146" s="241">
        <f t="shared" si="49"/>
        <v>1783636</v>
      </c>
      <c r="M146" s="241">
        <f t="shared" si="45"/>
        <v>5423.1979000000001</v>
      </c>
      <c r="N146" s="241">
        <f t="shared" si="46"/>
        <v>5423.1979000000001</v>
      </c>
      <c r="O146" s="241">
        <f t="shared" si="50"/>
        <v>-184371.58619999929</v>
      </c>
      <c r="P146" s="241">
        <f t="shared" si="51"/>
        <v>184371.58619999929</v>
      </c>
      <c r="Q146" s="242"/>
      <c r="R146" s="242"/>
      <c r="S146" s="242"/>
    </row>
    <row r="147" spans="1:19" s="237" customFormat="1">
      <c r="A147" s="243">
        <v>40969</v>
      </c>
      <c r="C147" s="238">
        <v>139</v>
      </c>
      <c r="D147" s="239">
        <f t="shared" si="42"/>
        <v>14290</v>
      </c>
      <c r="E147" s="239">
        <f t="shared" si="47"/>
        <v>1797926</v>
      </c>
      <c r="F147" s="239">
        <f t="shared" si="43"/>
        <v>-471574</v>
      </c>
      <c r="G147" s="240">
        <f>+Inputs!$D$3</f>
        <v>0.37951000000000001</v>
      </c>
      <c r="I147" s="241">
        <f t="shared" si="48"/>
        <v>2269500</v>
      </c>
      <c r="K147" s="241">
        <f t="shared" si="44"/>
        <v>14290</v>
      </c>
      <c r="L147" s="241">
        <f t="shared" si="49"/>
        <v>1797926</v>
      </c>
      <c r="M147" s="241">
        <f t="shared" si="45"/>
        <v>5423.1979000000001</v>
      </c>
      <c r="N147" s="241">
        <f t="shared" si="46"/>
        <v>5423.1979000000001</v>
      </c>
      <c r="O147" s="241">
        <f t="shared" si="50"/>
        <v>-178948.38829999929</v>
      </c>
      <c r="P147" s="241">
        <f t="shared" si="51"/>
        <v>178948.38829999929</v>
      </c>
      <c r="Q147" s="242"/>
      <c r="R147" s="242"/>
      <c r="S147" s="242"/>
    </row>
    <row r="148" spans="1:19" s="237" customFormat="1">
      <c r="A148" s="236">
        <v>41000</v>
      </c>
      <c r="C148" s="238">
        <v>140</v>
      </c>
      <c r="D148" s="239">
        <f t="shared" si="42"/>
        <v>14290</v>
      </c>
      <c r="E148" s="239">
        <f t="shared" si="47"/>
        <v>1812216</v>
      </c>
      <c r="F148" s="239">
        <f t="shared" si="43"/>
        <v>-457284</v>
      </c>
      <c r="G148" s="240">
        <f>+Inputs!$D$3</f>
        <v>0.37951000000000001</v>
      </c>
      <c r="I148" s="241">
        <f t="shared" si="48"/>
        <v>2269500</v>
      </c>
      <c r="K148" s="241">
        <f t="shared" si="44"/>
        <v>14290</v>
      </c>
      <c r="L148" s="241">
        <f t="shared" si="49"/>
        <v>1812216</v>
      </c>
      <c r="M148" s="241">
        <f t="shared" si="45"/>
        <v>5423.1979000000001</v>
      </c>
      <c r="N148" s="241">
        <f t="shared" si="46"/>
        <v>5423.1979000000001</v>
      </c>
      <c r="O148" s="241">
        <f t="shared" si="50"/>
        <v>-173525.19039999929</v>
      </c>
      <c r="P148" s="241">
        <f t="shared" si="51"/>
        <v>173525.19039999929</v>
      </c>
      <c r="Q148" s="242"/>
      <c r="R148" s="242"/>
      <c r="S148" s="242"/>
    </row>
    <row r="149" spans="1:19" s="237" customFormat="1">
      <c r="A149" s="243">
        <v>41030</v>
      </c>
      <c r="C149" s="238">
        <v>141</v>
      </c>
      <c r="D149" s="239">
        <f t="shared" si="42"/>
        <v>14290</v>
      </c>
      <c r="E149" s="239">
        <f t="shared" si="47"/>
        <v>1826506</v>
      </c>
      <c r="F149" s="239">
        <f t="shared" si="43"/>
        <v>-442994</v>
      </c>
      <c r="G149" s="240">
        <f>+Inputs!$D$3</f>
        <v>0.37951000000000001</v>
      </c>
      <c r="I149" s="241">
        <f t="shared" si="48"/>
        <v>2269500</v>
      </c>
      <c r="K149" s="241">
        <f t="shared" si="44"/>
        <v>14290</v>
      </c>
      <c r="L149" s="241">
        <f t="shared" si="49"/>
        <v>1826506</v>
      </c>
      <c r="M149" s="241">
        <f t="shared" si="45"/>
        <v>5423.1979000000001</v>
      </c>
      <c r="N149" s="241">
        <f t="shared" si="46"/>
        <v>5423.1979000000001</v>
      </c>
      <c r="O149" s="241">
        <f t="shared" si="50"/>
        <v>-168101.99249999929</v>
      </c>
      <c r="P149" s="241">
        <f t="shared" si="51"/>
        <v>168101.99249999929</v>
      </c>
      <c r="Q149" s="242"/>
      <c r="R149" s="242"/>
      <c r="S149" s="242"/>
    </row>
    <row r="150" spans="1:19" s="237" customFormat="1">
      <c r="A150" s="236">
        <v>41061</v>
      </c>
      <c r="C150" s="238">
        <v>142</v>
      </c>
      <c r="D150" s="239">
        <f t="shared" si="42"/>
        <v>14290</v>
      </c>
      <c r="E150" s="239">
        <f t="shared" si="47"/>
        <v>1840796</v>
      </c>
      <c r="F150" s="239">
        <f t="shared" si="43"/>
        <v>-428704</v>
      </c>
      <c r="G150" s="240">
        <f>+Inputs!$D$3</f>
        <v>0.37951000000000001</v>
      </c>
      <c r="I150" s="241">
        <f t="shared" si="48"/>
        <v>2269500</v>
      </c>
      <c r="K150" s="241">
        <f t="shared" si="44"/>
        <v>14290</v>
      </c>
      <c r="L150" s="241">
        <f t="shared" si="49"/>
        <v>1840796</v>
      </c>
      <c r="M150" s="241">
        <f t="shared" si="45"/>
        <v>5423.1979000000001</v>
      </c>
      <c r="N150" s="241">
        <f t="shared" si="46"/>
        <v>5423.1979000000001</v>
      </c>
      <c r="O150" s="241">
        <f t="shared" si="50"/>
        <v>-162678.7945999993</v>
      </c>
      <c r="P150" s="241">
        <f t="shared" si="51"/>
        <v>162678.7945999993</v>
      </c>
      <c r="Q150" s="242"/>
      <c r="R150" s="242"/>
      <c r="S150" s="242"/>
    </row>
    <row r="151" spans="1:19" s="237" customFormat="1">
      <c r="A151" s="243">
        <v>41091</v>
      </c>
      <c r="C151" s="238">
        <v>143</v>
      </c>
      <c r="D151" s="239">
        <f t="shared" si="42"/>
        <v>14290</v>
      </c>
      <c r="E151" s="239">
        <f t="shared" si="47"/>
        <v>1855086</v>
      </c>
      <c r="F151" s="239">
        <f t="shared" si="43"/>
        <v>-414414</v>
      </c>
      <c r="G151" s="240">
        <f>+Inputs!$D$3</f>
        <v>0.37951000000000001</v>
      </c>
      <c r="I151" s="241">
        <f t="shared" si="48"/>
        <v>2269500</v>
      </c>
      <c r="K151" s="241">
        <f t="shared" si="44"/>
        <v>14290</v>
      </c>
      <c r="L151" s="241">
        <f t="shared" si="49"/>
        <v>1855086</v>
      </c>
      <c r="M151" s="241">
        <f t="shared" si="45"/>
        <v>5423.1979000000001</v>
      </c>
      <c r="N151" s="241">
        <f t="shared" si="46"/>
        <v>5423.1979000000001</v>
      </c>
      <c r="O151" s="241">
        <f t="shared" si="50"/>
        <v>-157255.5966999993</v>
      </c>
      <c r="P151" s="241">
        <f t="shared" si="51"/>
        <v>157255.5966999993</v>
      </c>
      <c r="Q151" s="242"/>
      <c r="R151" s="242"/>
      <c r="S151" s="242"/>
    </row>
    <row r="152" spans="1:19" s="237" customFormat="1">
      <c r="A152" s="236">
        <v>41122</v>
      </c>
      <c r="C152" s="238">
        <v>144</v>
      </c>
      <c r="D152" s="239">
        <f t="shared" si="42"/>
        <v>14290</v>
      </c>
      <c r="E152" s="239">
        <f t="shared" si="47"/>
        <v>1869376</v>
      </c>
      <c r="F152" s="239">
        <f t="shared" si="43"/>
        <v>-400124</v>
      </c>
      <c r="G152" s="240">
        <f>+Inputs!$D$3</f>
        <v>0.37951000000000001</v>
      </c>
      <c r="I152" s="241">
        <f t="shared" si="48"/>
        <v>2269500</v>
      </c>
      <c r="K152" s="241">
        <f t="shared" si="44"/>
        <v>14290</v>
      </c>
      <c r="L152" s="241">
        <f t="shared" si="49"/>
        <v>1869376</v>
      </c>
      <c r="M152" s="241">
        <f t="shared" si="45"/>
        <v>5423.1979000000001</v>
      </c>
      <c r="N152" s="241">
        <f t="shared" si="46"/>
        <v>5423.1979000000001</v>
      </c>
      <c r="O152" s="241">
        <f t="shared" si="50"/>
        <v>-151832.3987999993</v>
      </c>
      <c r="P152" s="241">
        <f t="shared" si="51"/>
        <v>151832.3987999993</v>
      </c>
      <c r="Q152" s="242"/>
      <c r="R152" s="242"/>
      <c r="S152" s="242"/>
    </row>
    <row r="153" spans="1:19" s="237" customFormat="1">
      <c r="A153" s="243">
        <v>41153</v>
      </c>
      <c r="C153" s="238">
        <v>145</v>
      </c>
      <c r="D153" s="239">
        <f t="shared" si="42"/>
        <v>14290</v>
      </c>
      <c r="E153" s="239">
        <f t="shared" si="47"/>
        <v>1883666</v>
      </c>
      <c r="F153" s="239">
        <f t="shared" si="43"/>
        <v>-385834</v>
      </c>
      <c r="G153" s="240">
        <f>+Inputs!$D$3</f>
        <v>0.37951000000000001</v>
      </c>
      <c r="I153" s="241">
        <f t="shared" si="48"/>
        <v>2269500</v>
      </c>
      <c r="K153" s="241">
        <f t="shared" si="44"/>
        <v>14290</v>
      </c>
      <c r="L153" s="241">
        <f t="shared" si="49"/>
        <v>1883666</v>
      </c>
      <c r="M153" s="241">
        <f t="shared" si="45"/>
        <v>5423.1979000000001</v>
      </c>
      <c r="N153" s="241">
        <f t="shared" si="46"/>
        <v>5423.1979000000001</v>
      </c>
      <c r="O153" s="241">
        <f t="shared" si="50"/>
        <v>-146409.2008999993</v>
      </c>
      <c r="P153" s="241">
        <f t="shared" si="51"/>
        <v>146409.2008999993</v>
      </c>
      <c r="Q153" s="242"/>
      <c r="R153" s="242"/>
      <c r="S153" s="242"/>
    </row>
    <row r="154" spans="1:19" s="237" customFormat="1">
      <c r="A154" s="236">
        <v>41183</v>
      </c>
      <c r="C154" s="238">
        <v>146</v>
      </c>
      <c r="D154" s="239">
        <f t="shared" si="42"/>
        <v>14290</v>
      </c>
      <c r="E154" s="239">
        <f t="shared" si="47"/>
        <v>1897956</v>
      </c>
      <c r="F154" s="239">
        <f t="shared" si="43"/>
        <v>-371544</v>
      </c>
      <c r="G154" s="240">
        <f>+Inputs!$D$3</f>
        <v>0.37951000000000001</v>
      </c>
      <c r="I154" s="241">
        <f t="shared" si="48"/>
        <v>2269500</v>
      </c>
      <c r="K154" s="241">
        <f t="shared" si="44"/>
        <v>14290</v>
      </c>
      <c r="L154" s="241">
        <f t="shared" si="49"/>
        <v>1897956</v>
      </c>
      <c r="M154" s="241">
        <f t="shared" si="45"/>
        <v>5423.1979000000001</v>
      </c>
      <c r="N154" s="241">
        <f t="shared" si="46"/>
        <v>5423.1979000000001</v>
      </c>
      <c r="O154" s="241">
        <f t="shared" si="50"/>
        <v>-140986.0029999993</v>
      </c>
      <c r="P154" s="241">
        <f t="shared" si="51"/>
        <v>140986.0029999993</v>
      </c>
      <c r="Q154" s="242"/>
      <c r="R154" s="242"/>
      <c r="S154" s="242"/>
    </row>
    <row r="155" spans="1:19" s="237" customFormat="1">
      <c r="A155" s="243">
        <v>41214</v>
      </c>
      <c r="C155" s="238">
        <v>147</v>
      </c>
      <c r="D155" s="239">
        <f t="shared" si="42"/>
        <v>14290</v>
      </c>
      <c r="E155" s="239">
        <f t="shared" si="47"/>
        <v>1912246</v>
      </c>
      <c r="F155" s="239">
        <f t="shared" si="43"/>
        <v>-357254</v>
      </c>
      <c r="G155" s="240">
        <f>+Inputs!$D$3</f>
        <v>0.37951000000000001</v>
      </c>
      <c r="I155" s="241">
        <f t="shared" si="48"/>
        <v>2269500</v>
      </c>
      <c r="K155" s="241">
        <f t="shared" si="44"/>
        <v>14290</v>
      </c>
      <c r="L155" s="241">
        <f t="shared" si="49"/>
        <v>1912246</v>
      </c>
      <c r="M155" s="241">
        <f t="shared" si="45"/>
        <v>5423.1979000000001</v>
      </c>
      <c r="N155" s="241">
        <f t="shared" si="46"/>
        <v>5423.1979000000001</v>
      </c>
      <c r="O155" s="241">
        <f t="shared" si="50"/>
        <v>-135562.8050999993</v>
      </c>
      <c r="P155" s="241">
        <f t="shared" si="51"/>
        <v>135562.8050999993</v>
      </c>
      <c r="Q155" s="242"/>
      <c r="R155" s="242"/>
      <c r="S155" s="242"/>
    </row>
    <row r="156" spans="1:19" s="237" customFormat="1">
      <c r="A156" s="236">
        <v>41244</v>
      </c>
      <c r="C156" s="238">
        <v>148</v>
      </c>
      <c r="D156" s="239">
        <f t="shared" si="42"/>
        <v>14290</v>
      </c>
      <c r="E156" s="239">
        <f t="shared" si="47"/>
        <v>1926536</v>
      </c>
      <c r="F156" s="239">
        <f t="shared" si="43"/>
        <v>-342964</v>
      </c>
      <c r="G156" s="240">
        <f>+Inputs!$D$3</f>
        <v>0.37951000000000001</v>
      </c>
      <c r="I156" s="241">
        <f t="shared" si="48"/>
        <v>2269500</v>
      </c>
      <c r="K156" s="241">
        <f t="shared" si="44"/>
        <v>14290</v>
      </c>
      <c r="L156" s="241">
        <f t="shared" si="49"/>
        <v>1926536</v>
      </c>
      <c r="M156" s="241">
        <f t="shared" si="45"/>
        <v>5423.1979000000001</v>
      </c>
      <c r="N156" s="241">
        <f t="shared" si="46"/>
        <v>5423.1979000000001</v>
      </c>
      <c r="O156" s="241">
        <f t="shared" si="50"/>
        <v>-130139.6071999993</v>
      </c>
      <c r="P156" s="241">
        <f t="shared" si="51"/>
        <v>130139.6071999993</v>
      </c>
      <c r="Q156" s="242"/>
      <c r="R156" s="242"/>
      <c r="S156" s="242"/>
    </row>
    <row r="157" spans="1:19" s="237" customFormat="1">
      <c r="A157" s="243">
        <v>41275</v>
      </c>
      <c r="C157" s="238">
        <v>149</v>
      </c>
      <c r="D157" s="239">
        <f t="shared" si="42"/>
        <v>14290</v>
      </c>
      <c r="E157" s="239">
        <f t="shared" si="47"/>
        <v>1940826</v>
      </c>
      <c r="F157" s="239">
        <f t="shared" si="43"/>
        <v>-328674</v>
      </c>
      <c r="G157" s="240">
        <f>+Inputs!$D$3</f>
        <v>0.37951000000000001</v>
      </c>
      <c r="I157" s="241">
        <f t="shared" si="48"/>
        <v>2269500</v>
      </c>
      <c r="K157" s="241">
        <f t="shared" si="44"/>
        <v>14290</v>
      </c>
      <c r="L157" s="241">
        <f t="shared" si="49"/>
        <v>1940826</v>
      </c>
      <c r="M157" s="241">
        <f t="shared" si="45"/>
        <v>5423.1979000000001</v>
      </c>
      <c r="N157" s="241">
        <f t="shared" si="46"/>
        <v>5423.1979000000001</v>
      </c>
      <c r="O157" s="241">
        <f t="shared" si="50"/>
        <v>-124716.4092999993</v>
      </c>
      <c r="P157" s="241">
        <f t="shared" si="51"/>
        <v>124716.4092999993</v>
      </c>
      <c r="Q157" s="242"/>
      <c r="R157" s="242"/>
      <c r="S157" s="242"/>
    </row>
    <row r="158" spans="1:19" s="237" customFormat="1">
      <c r="A158" s="236">
        <v>41306</v>
      </c>
      <c r="C158" s="238">
        <v>150</v>
      </c>
      <c r="D158" s="239">
        <f t="shared" si="42"/>
        <v>14290</v>
      </c>
      <c r="E158" s="239">
        <f t="shared" si="47"/>
        <v>1955116</v>
      </c>
      <c r="F158" s="239">
        <f t="shared" si="43"/>
        <v>-314384</v>
      </c>
      <c r="G158" s="240">
        <f>+Inputs!$D$3</f>
        <v>0.37951000000000001</v>
      </c>
      <c r="I158" s="241">
        <f t="shared" si="48"/>
        <v>2269500</v>
      </c>
      <c r="K158" s="241">
        <f t="shared" si="44"/>
        <v>14290</v>
      </c>
      <c r="L158" s="241">
        <f t="shared" si="49"/>
        <v>1955116</v>
      </c>
      <c r="M158" s="241">
        <f t="shared" si="45"/>
        <v>5423.1979000000001</v>
      </c>
      <c r="N158" s="241">
        <f t="shared" si="46"/>
        <v>5423.1979000000001</v>
      </c>
      <c r="O158" s="241">
        <f t="shared" si="50"/>
        <v>-119293.2113999993</v>
      </c>
      <c r="P158" s="241">
        <f t="shared" si="51"/>
        <v>119293.2113999993</v>
      </c>
      <c r="Q158" s="242"/>
      <c r="R158" s="242"/>
      <c r="S158" s="242"/>
    </row>
    <row r="159" spans="1:19" s="237" customFormat="1">
      <c r="A159" s="243">
        <v>41334</v>
      </c>
      <c r="C159" s="238">
        <v>151</v>
      </c>
      <c r="D159" s="239">
        <f t="shared" si="42"/>
        <v>14290</v>
      </c>
      <c r="E159" s="239">
        <f t="shared" si="47"/>
        <v>1969406</v>
      </c>
      <c r="F159" s="239">
        <f t="shared" si="43"/>
        <v>-300094</v>
      </c>
      <c r="G159" s="240">
        <f>+Inputs!$D$3</f>
        <v>0.37951000000000001</v>
      </c>
      <c r="I159" s="241">
        <f t="shared" si="48"/>
        <v>2269500</v>
      </c>
      <c r="K159" s="241">
        <f t="shared" si="44"/>
        <v>14290</v>
      </c>
      <c r="L159" s="241">
        <f t="shared" si="49"/>
        <v>1969406</v>
      </c>
      <c r="M159" s="241">
        <f t="shared" si="45"/>
        <v>5423.1979000000001</v>
      </c>
      <c r="N159" s="241">
        <f t="shared" si="46"/>
        <v>5423.1979000000001</v>
      </c>
      <c r="O159" s="241">
        <f t="shared" si="50"/>
        <v>-113870.0134999993</v>
      </c>
      <c r="P159" s="241">
        <f t="shared" si="51"/>
        <v>113870.0134999993</v>
      </c>
      <c r="Q159" s="242"/>
      <c r="R159" s="242"/>
      <c r="S159" s="242"/>
    </row>
    <row r="160" spans="1:19" s="237" customFormat="1">
      <c r="A160" s="236">
        <v>41365</v>
      </c>
      <c r="C160" s="238">
        <v>152</v>
      </c>
      <c r="D160" s="239">
        <f t="shared" si="42"/>
        <v>14290</v>
      </c>
      <c r="E160" s="239">
        <f t="shared" si="47"/>
        <v>1983696</v>
      </c>
      <c r="F160" s="239">
        <f t="shared" si="43"/>
        <v>-285804</v>
      </c>
      <c r="G160" s="240">
        <f>+Inputs!$D$3</f>
        <v>0.37951000000000001</v>
      </c>
      <c r="I160" s="241">
        <f t="shared" si="48"/>
        <v>2269500</v>
      </c>
      <c r="K160" s="241">
        <f t="shared" si="44"/>
        <v>14290</v>
      </c>
      <c r="L160" s="241">
        <f t="shared" si="49"/>
        <v>1983696</v>
      </c>
      <c r="M160" s="241">
        <f t="shared" si="45"/>
        <v>5423.1979000000001</v>
      </c>
      <c r="N160" s="241">
        <f t="shared" si="46"/>
        <v>5423.1979000000001</v>
      </c>
      <c r="O160" s="241">
        <f t="shared" si="50"/>
        <v>-108446.8155999993</v>
      </c>
      <c r="P160" s="241">
        <f t="shared" si="51"/>
        <v>108446.8155999993</v>
      </c>
      <c r="Q160" s="242"/>
      <c r="R160" s="242"/>
      <c r="S160" s="242"/>
    </row>
    <row r="161" spans="1:19" s="237" customFormat="1">
      <c r="A161" s="243">
        <v>41395</v>
      </c>
      <c r="C161" s="238">
        <v>153</v>
      </c>
      <c r="D161" s="239">
        <f t="shared" si="42"/>
        <v>14290</v>
      </c>
      <c r="E161" s="239">
        <f t="shared" si="47"/>
        <v>1997986</v>
      </c>
      <c r="F161" s="239">
        <f t="shared" si="43"/>
        <v>-271514</v>
      </c>
      <c r="G161" s="240">
        <f>+Inputs!$D$3</f>
        <v>0.37951000000000001</v>
      </c>
      <c r="I161" s="241">
        <f t="shared" si="48"/>
        <v>2269500</v>
      </c>
      <c r="K161" s="241">
        <f t="shared" si="44"/>
        <v>14290</v>
      </c>
      <c r="L161" s="241">
        <f t="shared" si="49"/>
        <v>1997986</v>
      </c>
      <c r="M161" s="241">
        <f t="shared" si="45"/>
        <v>5423.1979000000001</v>
      </c>
      <c r="N161" s="241">
        <f t="shared" si="46"/>
        <v>5423.1979000000001</v>
      </c>
      <c r="O161" s="241">
        <f t="shared" si="50"/>
        <v>-103023.6176999993</v>
      </c>
      <c r="P161" s="241">
        <f t="shared" si="51"/>
        <v>103023.6176999993</v>
      </c>
      <c r="Q161" s="242"/>
      <c r="R161" s="242"/>
      <c r="S161" s="242"/>
    </row>
    <row r="162" spans="1:19" s="237" customFormat="1">
      <c r="A162" s="236">
        <v>41426</v>
      </c>
      <c r="C162" s="238">
        <v>154</v>
      </c>
      <c r="D162" s="239">
        <f t="shared" si="42"/>
        <v>14290</v>
      </c>
      <c r="E162" s="239">
        <f t="shared" si="47"/>
        <v>2012276</v>
      </c>
      <c r="F162" s="239">
        <f t="shared" si="43"/>
        <v>-257224</v>
      </c>
      <c r="G162" s="240">
        <f>+Inputs!$D$3</f>
        <v>0.37951000000000001</v>
      </c>
      <c r="I162" s="241">
        <f t="shared" si="48"/>
        <v>2269500</v>
      </c>
      <c r="K162" s="241">
        <f t="shared" si="44"/>
        <v>14290</v>
      </c>
      <c r="L162" s="241">
        <f t="shared" si="49"/>
        <v>2012276</v>
      </c>
      <c r="M162" s="241">
        <f t="shared" si="45"/>
        <v>5423.1979000000001</v>
      </c>
      <c r="N162" s="241">
        <f t="shared" si="46"/>
        <v>5423.1979000000001</v>
      </c>
      <c r="O162" s="241">
        <f t="shared" si="50"/>
        <v>-97600.419799999305</v>
      </c>
      <c r="P162" s="241">
        <f t="shared" si="51"/>
        <v>97600.419799999305</v>
      </c>
      <c r="Q162" s="242"/>
      <c r="R162" s="242"/>
      <c r="S162" s="242"/>
    </row>
    <row r="163" spans="1:19" s="237" customFormat="1">
      <c r="A163" s="243">
        <v>41456</v>
      </c>
      <c r="C163" s="238">
        <v>155</v>
      </c>
      <c r="D163" s="239">
        <f t="shared" si="42"/>
        <v>14290</v>
      </c>
      <c r="E163" s="239">
        <f t="shared" si="47"/>
        <v>2026566</v>
      </c>
      <c r="F163" s="239">
        <f t="shared" si="43"/>
        <v>-242934</v>
      </c>
      <c r="G163" s="240">
        <f>+Inputs!$D$3</f>
        <v>0.37951000000000001</v>
      </c>
      <c r="I163" s="241">
        <f t="shared" si="48"/>
        <v>2269500</v>
      </c>
      <c r="K163" s="241">
        <f t="shared" si="44"/>
        <v>14290</v>
      </c>
      <c r="L163" s="241">
        <f t="shared" si="49"/>
        <v>2026566</v>
      </c>
      <c r="M163" s="241">
        <f t="shared" si="45"/>
        <v>5423.1979000000001</v>
      </c>
      <c r="N163" s="241">
        <f t="shared" si="46"/>
        <v>5423.1979000000001</v>
      </c>
      <c r="O163" s="241">
        <f t="shared" si="50"/>
        <v>-92177.221899999306</v>
      </c>
      <c r="P163" s="241">
        <f t="shared" si="51"/>
        <v>92177.221899999306</v>
      </c>
      <c r="Q163" s="242"/>
      <c r="R163" s="242"/>
      <c r="S163" s="242"/>
    </row>
    <row r="164" spans="1:19" s="237" customFormat="1">
      <c r="A164" s="236">
        <v>41487</v>
      </c>
      <c r="C164" s="238">
        <v>156</v>
      </c>
      <c r="D164" s="239">
        <f t="shared" si="42"/>
        <v>14290</v>
      </c>
      <c r="E164" s="239">
        <f t="shared" si="47"/>
        <v>2040856</v>
      </c>
      <c r="F164" s="239">
        <f t="shared" si="43"/>
        <v>-228644</v>
      </c>
      <c r="G164" s="240">
        <f>+Inputs!$D$3</f>
        <v>0.37951000000000001</v>
      </c>
      <c r="I164" s="241">
        <f t="shared" si="48"/>
        <v>2269500</v>
      </c>
      <c r="K164" s="241">
        <f t="shared" si="44"/>
        <v>14290</v>
      </c>
      <c r="L164" s="241">
        <f t="shared" si="49"/>
        <v>2040856</v>
      </c>
      <c r="M164" s="241">
        <f t="shared" si="45"/>
        <v>5423.1979000000001</v>
      </c>
      <c r="N164" s="241">
        <f t="shared" si="46"/>
        <v>5423.1979000000001</v>
      </c>
      <c r="O164" s="241">
        <f t="shared" si="50"/>
        <v>-86754.023999999306</v>
      </c>
      <c r="P164" s="241">
        <f t="shared" si="51"/>
        <v>86754.023999999306</v>
      </c>
      <c r="Q164" s="242"/>
      <c r="R164" s="242"/>
      <c r="S164" s="242"/>
    </row>
    <row r="165" spans="1:19" s="237" customFormat="1">
      <c r="A165" s="243">
        <v>41518</v>
      </c>
      <c r="C165" s="238">
        <v>157</v>
      </c>
      <c r="D165" s="239">
        <f t="shared" si="42"/>
        <v>14290</v>
      </c>
      <c r="E165" s="239">
        <f t="shared" si="47"/>
        <v>2055146</v>
      </c>
      <c r="F165" s="239">
        <f t="shared" si="43"/>
        <v>-214354</v>
      </c>
      <c r="G165" s="240">
        <f>+Inputs!$D$3</f>
        <v>0.37951000000000001</v>
      </c>
      <c r="I165" s="241">
        <f t="shared" si="48"/>
        <v>2269500</v>
      </c>
      <c r="K165" s="241">
        <f t="shared" si="44"/>
        <v>14290</v>
      </c>
      <c r="L165" s="241">
        <f t="shared" si="49"/>
        <v>2055146</v>
      </c>
      <c r="M165" s="241">
        <f t="shared" si="45"/>
        <v>5423.1979000000001</v>
      </c>
      <c r="N165" s="241">
        <f t="shared" si="46"/>
        <v>5423.1979000000001</v>
      </c>
      <c r="O165" s="241">
        <f t="shared" si="50"/>
        <v>-81330.826099999307</v>
      </c>
      <c r="P165" s="241">
        <f t="shared" si="51"/>
        <v>81330.826099999307</v>
      </c>
      <c r="Q165" s="242"/>
      <c r="R165" s="242"/>
      <c r="S165" s="242"/>
    </row>
    <row r="166" spans="1:19" s="237" customFormat="1">
      <c r="A166" s="236">
        <v>41548</v>
      </c>
      <c r="C166" s="238">
        <v>158</v>
      </c>
      <c r="D166" s="239">
        <f t="shared" si="42"/>
        <v>14290</v>
      </c>
      <c r="E166" s="239">
        <f t="shared" si="47"/>
        <v>2069436</v>
      </c>
      <c r="F166" s="239">
        <f t="shared" si="43"/>
        <v>-200064</v>
      </c>
      <c r="G166" s="240">
        <f>+Inputs!$D$3</f>
        <v>0.37951000000000001</v>
      </c>
      <c r="I166" s="241">
        <f t="shared" si="48"/>
        <v>2269500</v>
      </c>
      <c r="K166" s="241">
        <f t="shared" si="44"/>
        <v>14290</v>
      </c>
      <c r="L166" s="241">
        <f t="shared" si="49"/>
        <v>2069436</v>
      </c>
      <c r="M166" s="241">
        <f t="shared" si="45"/>
        <v>5423.1979000000001</v>
      </c>
      <c r="N166" s="241">
        <f t="shared" si="46"/>
        <v>5423.1979000000001</v>
      </c>
      <c r="O166" s="241">
        <f t="shared" si="50"/>
        <v>-75907.628199999308</v>
      </c>
      <c r="P166" s="241">
        <f t="shared" si="51"/>
        <v>75907.628199999308</v>
      </c>
      <c r="Q166" s="242"/>
      <c r="R166" s="242"/>
      <c r="S166" s="242"/>
    </row>
    <row r="167" spans="1:19" s="237" customFormat="1">
      <c r="A167" s="243">
        <v>41579</v>
      </c>
      <c r="C167" s="238">
        <v>159</v>
      </c>
      <c r="D167" s="239">
        <f t="shared" si="42"/>
        <v>14290</v>
      </c>
      <c r="E167" s="239">
        <f t="shared" si="47"/>
        <v>2083726</v>
      </c>
      <c r="F167" s="239">
        <f t="shared" si="43"/>
        <v>-185774</v>
      </c>
      <c r="G167" s="240">
        <f>+Inputs!$D$3</f>
        <v>0.37951000000000001</v>
      </c>
      <c r="I167" s="241">
        <f t="shared" si="48"/>
        <v>2269500</v>
      </c>
      <c r="K167" s="241">
        <f t="shared" si="44"/>
        <v>14290</v>
      </c>
      <c r="L167" s="241">
        <f t="shared" si="49"/>
        <v>2083726</v>
      </c>
      <c r="M167" s="241">
        <f t="shared" si="45"/>
        <v>5423.1979000000001</v>
      </c>
      <c r="N167" s="241">
        <f t="shared" si="46"/>
        <v>5423.1979000000001</v>
      </c>
      <c r="O167" s="241">
        <f t="shared" si="50"/>
        <v>-70484.430299999309</v>
      </c>
      <c r="P167" s="241">
        <f t="shared" si="51"/>
        <v>70484.430299999309</v>
      </c>
      <c r="Q167" s="242"/>
      <c r="R167" s="242"/>
      <c r="S167" s="242"/>
    </row>
    <row r="168" spans="1:19" s="237" customFormat="1">
      <c r="A168" s="236">
        <v>41609</v>
      </c>
      <c r="C168" s="238">
        <v>160</v>
      </c>
      <c r="D168" s="239">
        <f t="shared" si="42"/>
        <v>14290</v>
      </c>
      <c r="E168" s="239">
        <f t="shared" si="47"/>
        <v>2098016</v>
      </c>
      <c r="F168" s="239">
        <f t="shared" si="43"/>
        <v>-171484</v>
      </c>
      <c r="G168" s="240">
        <f>+Inputs!$D$3</f>
        <v>0.37951000000000001</v>
      </c>
      <c r="I168" s="241">
        <f t="shared" si="48"/>
        <v>2269500</v>
      </c>
      <c r="K168" s="241">
        <f t="shared" si="44"/>
        <v>14290</v>
      </c>
      <c r="L168" s="241">
        <f t="shared" si="49"/>
        <v>2098016</v>
      </c>
      <c r="M168" s="241">
        <f t="shared" si="45"/>
        <v>5423.1979000000001</v>
      </c>
      <c r="N168" s="241">
        <f t="shared" si="46"/>
        <v>5423.1979000000001</v>
      </c>
      <c r="O168" s="241">
        <f t="shared" si="50"/>
        <v>-65061.23239999931</v>
      </c>
      <c r="P168" s="241">
        <f t="shared" si="51"/>
        <v>65061.23239999931</v>
      </c>
      <c r="Q168" s="242"/>
      <c r="R168" s="242"/>
      <c r="S168" s="242"/>
    </row>
    <row r="169" spans="1:19" s="237" customFormat="1">
      <c r="A169" s="243">
        <v>41640</v>
      </c>
      <c r="C169" s="238">
        <v>161</v>
      </c>
      <c r="D169" s="239">
        <f t="shared" si="42"/>
        <v>14290</v>
      </c>
      <c r="E169" s="239">
        <f t="shared" si="47"/>
        <v>2112306</v>
      </c>
      <c r="F169" s="239">
        <f t="shared" ref="F169:F181" si="52">$B$9+E169</f>
        <v>-157194</v>
      </c>
      <c r="G169" s="240">
        <f>+Inputs!$D$3</f>
        <v>0.37951000000000001</v>
      </c>
      <c r="I169" s="241">
        <f t="shared" si="48"/>
        <v>2269500</v>
      </c>
      <c r="K169" s="241">
        <f t="shared" ref="K169:K181" si="53">D169</f>
        <v>14290</v>
      </c>
      <c r="L169" s="241">
        <f t="shared" si="49"/>
        <v>2112306</v>
      </c>
      <c r="M169" s="241">
        <f t="shared" ref="M169:M181" si="54">K169*G169</f>
        <v>5423.1979000000001</v>
      </c>
      <c r="N169" s="241">
        <f t="shared" ref="N169:N181" si="55">M169-J169</f>
        <v>5423.1979000000001</v>
      </c>
      <c r="O169" s="241">
        <f t="shared" si="50"/>
        <v>-59638.03449999931</v>
      </c>
      <c r="P169" s="241">
        <f t="shared" si="51"/>
        <v>59638.03449999931</v>
      </c>
      <c r="Q169" s="242"/>
      <c r="R169" s="242"/>
      <c r="S169" s="242"/>
    </row>
    <row r="170" spans="1:19" s="237" customFormat="1">
      <c r="A170" s="236">
        <v>41671</v>
      </c>
      <c r="C170" s="238">
        <v>162</v>
      </c>
      <c r="D170" s="239">
        <f t="shared" si="42"/>
        <v>14290</v>
      </c>
      <c r="E170" s="239">
        <f t="shared" ref="E170:E181" si="56">+E169+D170</f>
        <v>2126596</v>
      </c>
      <c r="F170" s="239">
        <f t="shared" si="52"/>
        <v>-142904</v>
      </c>
      <c r="G170" s="240">
        <f>+Inputs!$D$3</f>
        <v>0.37951000000000001</v>
      </c>
      <c r="I170" s="241">
        <f t="shared" ref="I170:I181" si="57">+I169+H170</f>
        <v>2269500</v>
      </c>
      <c r="K170" s="241">
        <f t="shared" si="53"/>
        <v>14290</v>
      </c>
      <c r="L170" s="241">
        <f t="shared" ref="L170:L181" si="58">+L169+K170</f>
        <v>2126596</v>
      </c>
      <c r="M170" s="241">
        <f t="shared" si="54"/>
        <v>5423.1979000000001</v>
      </c>
      <c r="N170" s="241">
        <f t="shared" si="55"/>
        <v>5423.1979000000001</v>
      </c>
      <c r="O170" s="241">
        <f t="shared" ref="O170:O181" si="59">+O169+N170</f>
        <v>-54214.836599999311</v>
      </c>
      <c r="P170" s="241">
        <f t="shared" ref="P170:P181" si="60">P169-N170</f>
        <v>54214.836599999311</v>
      </c>
      <c r="Q170" s="242"/>
      <c r="R170" s="242"/>
      <c r="S170" s="242"/>
    </row>
    <row r="171" spans="1:19" s="237" customFormat="1">
      <c r="A171" s="243">
        <v>41699</v>
      </c>
      <c r="C171" s="238">
        <v>163</v>
      </c>
      <c r="D171" s="239">
        <f t="shared" si="42"/>
        <v>14290</v>
      </c>
      <c r="E171" s="239">
        <f t="shared" si="56"/>
        <v>2140886</v>
      </c>
      <c r="F171" s="239">
        <f t="shared" si="52"/>
        <v>-128614</v>
      </c>
      <c r="G171" s="240">
        <f>+Inputs!$D$3</f>
        <v>0.37951000000000001</v>
      </c>
      <c r="I171" s="241">
        <f t="shared" si="57"/>
        <v>2269500</v>
      </c>
      <c r="K171" s="241">
        <f t="shared" si="53"/>
        <v>14290</v>
      </c>
      <c r="L171" s="241">
        <f t="shared" si="58"/>
        <v>2140886</v>
      </c>
      <c r="M171" s="241">
        <f t="shared" si="54"/>
        <v>5423.1979000000001</v>
      </c>
      <c r="N171" s="241">
        <f t="shared" si="55"/>
        <v>5423.1979000000001</v>
      </c>
      <c r="O171" s="241">
        <f t="shared" si="59"/>
        <v>-48791.638699999312</v>
      </c>
      <c r="P171" s="241">
        <f t="shared" si="60"/>
        <v>48791.638699999312</v>
      </c>
      <c r="Q171" s="242"/>
      <c r="R171" s="242"/>
      <c r="S171" s="242"/>
    </row>
    <row r="172" spans="1:19" s="237" customFormat="1">
      <c r="A172" s="236">
        <v>41730</v>
      </c>
      <c r="C172" s="238">
        <v>164</v>
      </c>
      <c r="D172" s="239">
        <f t="shared" si="42"/>
        <v>14290</v>
      </c>
      <c r="E172" s="239">
        <f t="shared" si="56"/>
        <v>2155176</v>
      </c>
      <c r="F172" s="239">
        <f t="shared" si="52"/>
        <v>-114324</v>
      </c>
      <c r="G172" s="240">
        <f>+Inputs!$D$3</f>
        <v>0.37951000000000001</v>
      </c>
      <c r="I172" s="241">
        <f t="shared" si="57"/>
        <v>2269500</v>
      </c>
      <c r="K172" s="241">
        <f t="shared" si="53"/>
        <v>14290</v>
      </c>
      <c r="L172" s="241">
        <f t="shared" si="58"/>
        <v>2155176</v>
      </c>
      <c r="M172" s="241">
        <f t="shared" si="54"/>
        <v>5423.1979000000001</v>
      </c>
      <c r="N172" s="241">
        <f t="shared" si="55"/>
        <v>5423.1979000000001</v>
      </c>
      <c r="O172" s="241">
        <f t="shared" si="59"/>
        <v>-43368.440799999313</v>
      </c>
      <c r="P172" s="241">
        <f t="shared" si="60"/>
        <v>43368.440799999313</v>
      </c>
      <c r="Q172" s="242"/>
      <c r="R172" s="242"/>
      <c r="S172" s="242"/>
    </row>
    <row r="173" spans="1:19" s="237" customFormat="1">
      <c r="A173" s="243">
        <v>41760</v>
      </c>
      <c r="C173" s="238">
        <v>165</v>
      </c>
      <c r="D173" s="239">
        <f t="shared" si="42"/>
        <v>14290</v>
      </c>
      <c r="E173" s="239">
        <f t="shared" si="56"/>
        <v>2169466</v>
      </c>
      <c r="F173" s="239">
        <f t="shared" si="52"/>
        <v>-100034</v>
      </c>
      <c r="G173" s="240">
        <f>+Inputs!$D$3</f>
        <v>0.37951000000000001</v>
      </c>
      <c r="I173" s="241">
        <f t="shared" si="57"/>
        <v>2269500</v>
      </c>
      <c r="K173" s="241">
        <f t="shared" si="53"/>
        <v>14290</v>
      </c>
      <c r="L173" s="241">
        <f t="shared" si="58"/>
        <v>2169466</v>
      </c>
      <c r="M173" s="241">
        <f t="shared" si="54"/>
        <v>5423.1979000000001</v>
      </c>
      <c r="N173" s="241">
        <f t="shared" si="55"/>
        <v>5423.1979000000001</v>
      </c>
      <c r="O173" s="241">
        <f t="shared" si="59"/>
        <v>-37945.242899999314</v>
      </c>
      <c r="P173" s="241">
        <f t="shared" si="60"/>
        <v>37945.242899999314</v>
      </c>
      <c r="Q173" s="242"/>
      <c r="R173" s="242"/>
      <c r="S173" s="242"/>
    </row>
    <row r="174" spans="1:19" s="237" customFormat="1">
      <c r="A174" s="236">
        <v>41791</v>
      </c>
      <c r="C174" s="238">
        <v>166</v>
      </c>
      <c r="D174" s="239">
        <f t="shared" si="42"/>
        <v>14290</v>
      </c>
      <c r="E174" s="239">
        <f t="shared" si="56"/>
        <v>2183756</v>
      </c>
      <c r="F174" s="239">
        <f t="shared" si="52"/>
        <v>-85744</v>
      </c>
      <c r="G174" s="240">
        <f>+Inputs!$D$3</f>
        <v>0.37951000000000001</v>
      </c>
      <c r="I174" s="241">
        <f t="shared" si="57"/>
        <v>2269500</v>
      </c>
      <c r="K174" s="241">
        <f t="shared" si="53"/>
        <v>14290</v>
      </c>
      <c r="L174" s="241">
        <f t="shared" si="58"/>
        <v>2183756</v>
      </c>
      <c r="M174" s="241">
        <f t="shared" si="54"/>
        <v>5423.1979000000001</v>
      </c>
      <c r="N174" s="241">
        <f t="shared" si="55"/>
        <v>5423.1979000000001</v>
      </c>
      <c r="O174" s="241">
        <f t="shared" si="59"/>
        <v>-32522.044999999314</v>
      </c>
      <c r="P174" s="241">
        <f t="shared" si="60"/>
        <v>32522.044999999314</v>
      </c>
      <c r="Q174" s="242"/>
      <c r="R174" s="242"/>
      <c r="S174" s="242"/>
    </row>
    <row r="175" spans="1:19" s="237" customFormat="1">
      <c r="A175" s="243">
        <v>41821</v>
      </c>
      <c r="C175" s="238">
        <v>167</v>
      </c>
      <c r="D175" s="239">
        <f t="shared" si="42"/>
        <v>14290</v>
      </c>
      <c r="E175" s="239">
        <f t="shared" si="56"/>
        <v>2198046</v>
      </c>
      <c r="F175" s="239">
        <f t="shared" si="52"/>
        <v>-71454</v>
      </c>
      <c r="G175" s="240">
        <f>+Inputs!$D$3</f>
        <v>0.37951000000000001</v>
      </c>
      <c r="I175" s="241">
        <f t="shared" si="57"/>
        <v>2269500</v>
      </c>
      <c r="K175" s="241">
        <f t="shared" si="53"/>
        <v>14290</v>
      </c>
      <c r="L175" s="241">
        <f t="shared" si="58"/>
        <v>2198046</v>
      </c>
      <c r="M175" s="241">
        <f t="shared" si="54"/>
        <v>5423.1979000000001</v>
      </c>
      <c r="N175" s="241">
        <f t="shared" si="55"/>
        <v>5423.1979000000001</v>
      </c>
      <c r="O175" s="241">
        <f t="shared" si="59"/>
        <v>-27098.847099999315</v>
      </c>
      <c r="P175" s="241">
        <f t="shared" si="60"/>
        <v>27098.847099999315</v>
      </c>
      <c r="Q175" s="242"/>
      <c r="R175" s="242"/>
      <c r="S175" s="242"/>
    </row>
    <row r="176" spans="1:19" s="237" customFormat="1">
      <c r="A176" s="236">
        <v>41852</v>
      </c>
      <c r="C176" s="238">
        <v>168</v>
      </c>
      <c r="D176" s="239">
        <f t="shared" si="42"/>
        <v>14290</v>
      </c>
      <c r="E176" s="239">
        <f t="shared" si="56"/>
        <v>2212336</v>
      </c>
      <c r="F176" s="239">
        <f t="shared" si="52"/>
        <v>-57164</v>
      </c>
      <c r="G176" s="240">
        <f>+Inputs!$D$3</f>
        <v>0.37951000000000001</v>
      </c>
      <c r="I176" s="241">
        <f t="shared" si="57"/>
        <v>2269500</v>
      </c>
      <c r="K176" s="241">
        <f t="shared" si="53"/>
        <v>14290</v>
      </c>
      <c r="L176" s="241">
        <f t="shared" si="58"/>
        <v>2212336</v>
      </c>
      <c r="M176" s="241">
        <f t="shared" si="54"/>
        <v>5423.1979000000001</v>
      </c>
      <c r="N176" s="241">
        <f t="shared" si="55"/>
        <v>5423.1979000000001</v>
      </c>
      <c r="O176" s="241">
        <f t="shared" si="59"/>
        <v>-21675.649199999316</v>
      </c>
      <c r="P176" s="241">
        <f t="shared" si="60"/>
        <v>21675.649199999316</v>
      </c>
      <c r="Q176" s="242"/>
      <c r="R176" s="242"/>
      <c r="S176" s="242"/>
    </row>
    <row r="177" spans="1:20" s="237" customFormat="1">
      <c r="A177" s="243">
        <v>41883</v>
      </c>
      <c r="C177" s="238">
        <v>169</v>
      </c>
      <c r="D177" s="239">
        <f t="shared" si="42"/>
        <v>14290</v>
      </c>
      <c r="E177" s="239">
        <f t="shared" si="56"/>
        <v>2226626</v>
      </c>
      <c r="F177" s="239">
        <f t="shared" si="52"/>
        <v>-42874</v>
      </c>
      <c r="G177" s="240">
        <f>+Inputs!$D$3</f>
        <v>0.37951000000000001</v>
      </c>
      <c r="I177" s="241">
        <f t="shared" si="57"/>
        <v>2269500</v>
      </c>
      <c r="K177" s="241">
        <f t="shared" si="53"/>
        <v>14290</v>
      </c>
      <c r="L177" s="241">
        <f t="shared" si="58"/>
        <v>2226626</v>
      </c>
      <c r="M177" s="241">
        <f t="shared" si="54"/>
        <v>5423.1979000000001</v>
      </c>
      <c r="N177" s="241">
        <f t="shared" si="55"/>
        <v>5423.1979000000001</v>
      </c>
      <c r="O177" s="241">
        <f t="shared" si="59"/>
        <v>-16252.451299999317</v>
      </c>
      <c r="P177" s="241">
        <f t="shared" si="60"/>
        <v>16252.451299999317</v>
      </c>
      <c r="Q177" s="242"/>
      <c r="R177" s="242"/>
      <c r="S177" s="242"/>
    </row>
    <row r="178" spans="1:20" s="237" customFormat="1">
      <c r="A178" s="236">
        <v>41913</v>
      </c>
      <c r="C178" s="238">
        <v>170</v>
      </c>
      <c r="D178" s="239">
        <f t="shared" si="42"/>
        <v>14290</v>
      </c>
      <c r="E178" s="239">
        <f t="shared" si="56"/>
        <v>2240916</v>
      </c>
      <c r="F178" s="239">
        <f t="shared" si="52"/>
        <v>-28584</v>
      </c>
      <c r="G178" s="240">
        <f>+Inputs!$D$3</f>
        <v>0.37951000000000001</v>
      </c>
      <c r="I178" s="241">
        <f t="shared" si="57"/>
        <v>2269500</v>
      </c>
      <c r="K178" s="241">
        <f t="shared" si="53"/>
        <v>14290</v>
      </c>
      <c r="L178" s="241">
        <f t="shared" si="58"/>
        <v>2240916</v>
      </c>
      <c r="M178" s="241">
        <f t="shared" si="54"/>
        <v>5423.1979000000001</v>
      </c>
      <c r="N178" s="241">
        <f t="shared" si="55"/>
        <v>5423.1979000000001</v>
      </c>
      <c r="O178" s="241">
        <f t="shared" si="59"/>
        <v>-10829.253399999317</v>
      </c>
      <c r="P178" s="241">
        <f t="shared" si="60"/>
        <v>10829.253399999317</v>
      </c>
      <c r="Q178" s="242"/>
      <c r="R178" s="242"/>
      <c r="S178" s="242"/>
    </row>
    <row r="179" spans="1:20" s="237" customFormat="1">
      <c r="A179" s="243">
        <v>41944</v>
      </c>
      <c r="C179" s="238">
        <v>171</v>
      </c>
      <c r="D179" s="239">
        <f t="shared" si="42"/>
        <v>14290</v>
      </c>
      <c r="E179" s="239">
        <f t="shared" si="56"/>
        <v>2255206</v>
      </c>
      <c r="F179" s="239">
        <f t="shared" si="52"/>
        <v>-14294</v>
      </c>
      <c r="G179" s="240">
        <f>+Inputs!$D$3</f>
        <v>0.37951000000000001</v>
      </c>
      <c r="I179" s="241">
        <f t="shared" si="57"/>
        <v>2269500</v>
      </c>
      <c r="K179" s="241">
        <f t="shared" si="53"/>
        <v>14290</v>
      </c>
      <c r="L179" s="241">
        <f t="shared" si="58"/>
        <v>2255206</v>
      </c>
      <c r="M179" s="241">
        <f t="shared" si="54"/>
        <v>5423.1979000000001</v>
      </c>
      <c r="N179" s="241">
        <f t="shared" si="55"/>
        <v>5423.1979000000001</v>
      </c>
      <c r="O179" s="241">
        <f t="shared" si="59"/>
        <v>-5406.0554999993174</v>
      </c>
      <c r="P179" s="241">
        <f t="shared" si="60"/>
        <v>5406.0554999993174</v>
      </c>
      <c r="Q179" s="242"/>
      <c r="R179" s="242"/>
      <c r="S179" s="242"/>
    </row>
    <row r="180" spans="1:20" s="237" customFormat="1">
      <c r="A180" s="236">
        <v>41974</v>
      </c>
      <c r="C180" s="238">
        <v>172</v>
      </c>
      <c r="D180" s="239">
        <f t="shared" si="42"/>
        <v>14290</v>
      </c>
      <c r="E180" s="239">
        <f t="shared" si="56"/>
        <v>2269496</v>
      </c>
      <c r="F180" s="239">
        <f t="shared" si="52"/>
        <v>-4</v>
      </c>
      <c r="G180" s="240">
        <f>+Inputs!$D$3</f>
        <v>0.37951000000000001</v>
      </c>
      <c r="I180" s="241">
        <f t="shared" si="57"/>
        <v>2269500</v>
      </c>
      <c r="K180" s="241">
        <f t="shared" si="53"/>
        <v>14290</v>
      </c>
      <c r="L180" s="241">
        <f t="shared" si="58"/>
        <v>2269496</v>
      </c>
      <c r="M180" s="241">
        <f t="shared" si="54"/>
        <v>5423.1979000000001</v>
      </c>
      <c r="N180" s="241">
        <f t="shared" si="55"/>
        <v>5423.1979000000001</v>
      </c>
      <c r="O180" s="241">
        <f t="shared" si="59"/>
        <v>17.142400000682755</v>
      </c>
      <c r="P180" s="241">
        <f t="shared" si="60"/>
        <v>-17.142400000682755</v>
      </c>
      <c r="Q180" s="242"/>
      <c r="R180" s="242"/>
      <c r="S180" s="242"/>
    </row>
    <row r="181" spans="1:20" s="237" customFormat="1">
      <c r="A181" s="243">
        <v>42005</v>
      </c>
      <c r="C181" s="238">
        <v>173</v>
      </c>
      <c r="D181" s="239">
        <f>-F180</f>
        <v>4</v>
      </c>
      <c r="E181" s="239">
        <f t="shared" si="56"/>
        <v>2269500</v>
      </c>
      <c r="F181" s="239">
        <f t="shared" si="52"/>
        <v>0</v>
      </c>
      <c r="G181" s="240">
        <f>+Inputs!$D$3</f>
        <v>0.37951000000000001</v>
      </c>
      <c r="I181" s="241">
        <f t="shared" si="57"/>
        <v>2269500</v>
      </c>
      <c r="K181" s="241">
        <f t="shared" si="53"/>
        <v>4</v>
      </c>
      <c r="L181" s="241">
        <f t="shared" si="58"/>
        <v>2269500</v>
      </c>
      <c r="M181" s="241">
        <f t="shared" si="54"/>
        <v>1.5180400000000001</v>
      </c>
      <c r="N181" s="241">
        <f t="shared" si="55"/>
        <v>1.5180400000000001</v>
      </c>
      <c r="O181" s="241">
        <f t="shared" si="59"/>
        <v>18.660440000682755</v>
      </c>
      <c r="P181" s="241">
        <f t="shared" si="60"/>
        <v>-18.660440000682755</v>
      </c>
      <c r="Q181" s="242"/>
      <c r="R181" s="242"/>
      <c r="S181" s="242"/>
    </row>
    <row r="182" spans="1:20">
      <c r="A182" s="30"/>
      <c r="G182" s="28"/>
    </row>
    <row r="183" spans="1:20">
      <c r="A183" s="8" t="s">
        <v>43</v>
      </c>
      <c r="B183" s="33">
        <f>SUM(B9:B182)</f>
        <v>-2269500</v>
      </c>
      <c r="D183" s="33">
        <f>SUM(D9:D182)</f>
        <v>2269500</v>
      </c>
      <c r="G183" s="28"/>
      <c r="H183" s="33">
        <f>SUM(H9:H182)</f>
        <v>2269500</v>
      </c>
      <c r="I183" s="33"/>
      <c r="J183" s="33">
        <f>SUM(J9:J182)</f>
        <v>861275.25</v>
      </c>
      <c r="K183" s="33">
        <f>SUM(K9:K182)</f>
        <v>2269500</v>
      </c>
      <c r="L183" s="33"/>
      <c r="M183" s="33">
        <f>SUM(M9:M182)</f>
        <v>861293.91044000117</v>
      </c>
      <c r="N183" s="33">
        <f>SUM(N9:N182)</f>
        <v>18.660440000682755</v>
      </c>
      <c r="O183" s="33">
        <f>SUM(O9:O182)</f>
        <v>-75782623.171359897</v>
      </c>
      <c r="P183" s="33">
        <f>SUM(P9:P182)</f>
        <v>75782623.171359897</v>
      </c>
    </row>
    <row r="184" spans="1:20">
      <c r="G184" s="28"/>
    </row>
    <row r="185" spans="1:20">
      <c r="A185" s="4" t="s">
        <v>61</v>
      </c>
      <c r="B185" s="4" t="s">
        <v>61</v>
      </c>
      <c r="C185" s="4" t="s">
        <v>61</v>
      </c>
      <c r="D185" s="4" t="s">
        <v>61</v>
      </c>
      <c r="F185" s="4" t="s">
        <v>61</v>
      </c>
      <c r="G185" s="28" t="s">
        <v>61</v>
      </c>
      <c r="H185" s="4" t="s">
        <v>61</v>
      </c>
      <c r="J185" s="4" t="s">
        <v>61</v>
      </c>
      <c r="K185" s="4" t="s">
        <v>61</v>
      </c>
      <c r="M185" s="4" t="s">
        <v>61</v>
      </c>
      <c r="N185" s="4" t="s">
        <v>61</v>
      </c>
      <c r="P185" s="4" t="s">
        <v>61</v>
      </c>
      <c r="Q185" s="8" t="s">
        <v>61</v>
      </c>
      <c r="R185" s="8" t="s">
        <v>61</v>
      </c>
      <c r="S185" s="8" t="s">
        <v>61</v>
      </c>
      <c r="T185" s="4" t="s">
        <v>61</v>
      </c>
    </row>
    <row r="186" spans="1:20">
      <c r="G186"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47.xml><?xml version="1.0" encoding="utf-8"?>
<worksheet xmlns="http://schemas.openxmlformats.org/spreadsheetml/2006/main" xmlns:r="http://schemas.openxmlformats.org/officeDocument/2006/relationships">
  <sheetPr transitionEvaluation="1" codeName="Sheet50">
    <pageSetUpPr autoPageBreaks="0" fitToPage="1"/>
  </sheetPr>
  <dimension ref="A1:AE184"/>
  <sheetViews>
    <sheetView defaultGridColor="0" colorId="22" zoomScale="60" zoomScaleNormal="100" workbookViewId="0">
      <pane ySplit="8" topLeftCell="A110" activePane="bottomLeft" state="frozen"/>
      <selection activeCell="U11" sqref="U11:AE11"/>
      <selection pane="bottomLeft" activeCell="D120" sqref="D120"/>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106</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36800</v>
      </c>
      <c r="B9" s="32">
        <v>-2341624</v>
      </c>
      <c r="C9" s="6">
        <v>1</v>
      </c>
      <c r="D9" s="29">
        <f t="shared" ref="D9:D40" si="0">ROUND(-(+$B$9/180)*1,0)</f>
        <v>13009</v>
      </c>
      <c r="E9" s="29">
        <f>+D9</f>
        <v>13009</v>
      </c>
      <c r="F9" s="29">
        <f t="shared" ref="F9:F40" si="1">$B$9+E9</f>
        <v>-2328615</v>
      </c>
      <c r="G9" s="34">
        <f>+Inputs!$D$2</f>
        <v>0.3795</v>
      </c>
      <c r="H9" s="27">
        <f>-B9</f>
        <v>2341624</v>
      </c>
      <c r="I9" s="27">
        <f>+H9</f>
        <v>2341624</v>
      </c>
      <c r="J9" s="27">
        <f>H9*G9</f>
        <v>888646.30799999996</v>
      </c>
      <c r="K9" s="27">
        <f t="shared" ref="K9:K40" si="2">D9</f>
        <v>13009</v>
      </c>
      <c r="L9" s="27">
        <f>+K9</f>
        <v>13009</v>
      </c>
      <c r="M9" s="27">
        <f t="shared" ref="M9:M40" si="3">K9*G9</f>
        <v>4936.9155000000001</v>
      </c>
      <c r="N9" s="27">
        <f t="shared" ref="N9:N40" si="4">M9-J9</f>
        <v>-883709.39249999996</v>
      </c>
      <c r="O9" s="27">
        <f>+N9</f>
        <v>-883709.39249999996</v>
      </c>
      <c r="P9" s="27">
        <f>-SUM(N9)</f>
        <v>883709.39249999996</v>
      </c>
      <c r="Q9" s="38">
        <f>VLOOKUP(Q8,A36:P206,5)</f>
        <v>1443999</v>
      </c>
      <c r="R9" s="38">
        <f>VLOOKUP(R8,A36:P206,5)</f>
        <v>1623519</v>
      </c>
      <c r="S9" s="38">
        <f>+R9-Q9</f>
        <v>179520</v>
      </c>
      <c r="T9" s="35" t="s">
        <v>64</v>
      </c>
      <c r="U9" s="145">
        <f t="shared" ref="U9:AE9" si="5">-IF(TYPE(VLOOKUP(U8,$A$9:$P$179,6,FALSE))=16,0,VLOOKUP(U8,$A$9:$P$179,6,FALSE))</f>
        <v>882665</v>
      </c>
      <c r="V9" s="145">
        <f t="shared" si="5"/>
        <v>867705</v>
      </c>
      <c r="W9" s="145">
        <f t="shared" si="5"/>
        <v>852745</v>
      </c>
      <c r="X9" s="145">
        <f t="shared" si="5"/>
        <v>837785</v>
      </c>
      <c r="Y9" s="145">
        <f t="shared" si="5"/>
        <v>822825</v>
      </c>
      <c r="Z9" s="145">
        <f t="shared" si="5"/>
        <v>807865</v>
      </c>
      <c r="AA9" s="145">
        <f t="shared" si="5"/>
        <v>792905</v>
      </c>
      <c r="AB9" s="145">
        <f t="shared" si="5"/>
        <v>777945</v>
      </c>
      <c r="AC9" s="145">
        <f t="shared" si="5"/>
        <v>762985</v>
      </c>
      <c r="AD9" s="145">
        <f t="shared" si="5"/>
        <v>748025</v>
      </c>
      <c r="AE9" s="145">
        <f t="shared" si="5"/>
        <v>733065</v>
      </c>
    </row>
    <row r="10" spans="1:31">
      <c r="A10" s="30">
        <v>36831</v>
      </c>
      <c r="B10" s="9"/>
      <c r="C10" s="6">
        <v>2</v>
      </c>
      <c r="D10" s="29">
        <f t="shared" si="0"/>
        <v>13009</v>
      </c>
      <c r="E10" s="29">
        <f t="shared" ref="E10:E41" si="6">+E9+D10</f>
        <v>26018</v>
      </c>
      <c r="F10" s="29">
        <f t="shared" si="1"/>
        <v>-2315606</v>
      </c>
      <c r="G10" s="34">
        <f>+Inputs!$D$2</f>
        <v>0.3795</v>
      </c>
      <c r="H10" s="2"/>
      <c r="I10" s="27">
        <f t="shared" ref="I10:I41" si="7">+I9+H10</f>
        <v>2341624</v>
      </c>
      <c r="J10" s="27"/>
      <c r="K10" s="27">
        <f t="shared" si="2"/>
        <v>13009</v>
      </c>
      <c r="L10" s="27">
        <f t="shared" ref="L10:L41" si="8">+L9+K10</f>
        <v>26018</v>
      </c>
      <c r="M10" s="27">
        <f t="shared" si="3"/>
        <v>4936.9155000000001</v>
      </c>
      <c r="N10" s="27">
        <f t="shared" si="4"/>
        <v>4936.9155000000001</v>
      </c>
      <c r="O10" s="27">
        <f t="shared" ref="O10:O41" si="9">+O9+N10</f>
        <v>-878772.47699999996</v>
      </c>
      <c r="P10" s="27">
        <f t="shared" ref="P10:P41" si="10">P9-N10</f>
        <v>878772.47699999996</v>
      </c>
      <c r="Q10" s="38">
        <f>VLOOKUP(Q8,A36:P206,15)</f>
        <v>-340638.28030000033</v>
      </c>
      <c r="R10" s="38">
        <f>VLOOKUP(R8,A36:P206,15)</f>
        <v>-272508.6451000002</v>
      </c>
      <c r="S10" s="38">
        <f>+R10-Q10</f>
        <v>68129.635200000135</v>
      </c>
      <c r="T10" s="36" t="s">
        <v>69</v>
      </c>
    </row>
    <row r="11" spans="1:31">
      <c r="A11" s="31">
        <v>36861</v>
      </c>
      <c r="B11" s="5"/>
      <c r="C11" s="6">
        <v>3</v>
      </c>
      <c r="D11" s="29">
        <f t="shared" si="0"/>
        <v>13009</v>
      </c>
      <c r="E11" s="29">
        <f t="shared" si="6"/>
        <v>39027</v>
      </c>
      <c r="F11" s="29">
        <f t="shared" si="1"/>
        <v>-2302597</v>
      </c>
      <c r="G11" s="34">
        <f>+Inputs!$D$2</f>
        <v>0.3795</v>
      </c>
      <c r="H11" s="2"/>
      <c r="I11" s="27">
        <f t="shared" si="7"/>
        <v>2341624</v>
      </c>
      <c r="J11" s="27"/>
      <c r="K11" s="27">
        <f t="shared" si="2"/>
        <v>13009</v>
      </c>
      <c r="L11" s="27">
        <f t="shared" si="8"/>
        <v>39027</v>
      </c>
      <c r="M11" s="27">
        <f t="shared" si="3"/>
        <v>4936.9155000000001</v>
      </c>
      <c r="N11" s="27">
        <f t="shared" si="4"/>
        <v>4936.9155000000001</v>
      </c>
      <c r="O11" s="27">
        <f t="shared" si="9"/>
        <v>-873835.56149999995</v>
      </c>
      <c r="P11" s="27">
        <f t="shared" si="10"/>
        <v>873835.56149999995</v>
      </c>
      <c r="Q11" s="38">
        <f>+VLOOKUP(Q8,A36:P206,16)</f>
        <v>340638.28030000033</v>
      </c>
      <c r="R11" s="38">
        <f>+VLOOKUP(R8,A36:P206,16)</f>
        <v>272508.6451000002</v>
      </c>
      <c r="S11" s="38">
        <f>(+Q11+R11)/2</f>
        <v>306573.46270000027</v>
      </c>
      <c r="T11" s="36" t="s">
        <v>113</v>
      </c>
      <c r="U11" s="145">
        <f t="shared" ref="U11:AE11" si="11">IF(TYPE(VLOOKUP(U8,$A$9:$P$179,16,FALSE))=16,0,VLOOKUP(U8,$A$9:$P$179,16,FALSE))</f>
        <v>334960.81070000032</v>
      </c>
      <c r="V11" s="145">
        <f t="shared" si="11"/>
        <v>329283.34110000031</v>
      </c>
      <c r="W11" s="145">
        <f t="shared" si="11"/>
        <v>323605.8715000003</v>
      </c>
      <c r="X11" s="145">
        <f t="shared" si="11"/>
        <v>317928.40190000029</v>
      </c>
      <c r="Y11" s="145">
        <f t="shared" si="11"/>
        <v>312250.93230000028</v>
      </c>
      <c r="Z11" s="145">
        <f t="shared" si="11"/>
        <v>306573.46270000027</v>
      </c>
      <c r="AA11" s="145">
        <f t="shared" si="11"/>
        <v>300895.99310000025</v>
      </c>
      <c r="AB11" s="145">
        <f t="shared" si="11"/>
        <v>295218.52350000024</v>
      </c>
      <c r="AC11" s="145">
        <f t="shared" si="11"/>
        <v>289541.05390000023</v>
      </c>
      <c r="AD11" s="145">
        <f t="shared" si="11"/>
        <v>283863.58430000022</v>
      </c>
      <c r="AE11" s="145">
        <f t="shared" si="11"/>
        <v>278186.11470000021</v>
      </c>
    </row>
    <row r="12" spans="1:31">
      <c r="A12" s="30">
        <v>36892</v>
      </c>
      <c r="B12" s="3"/>
      <c r="C12" s="6">
        <v>4</v>
      </c>
      <c r="D12" s="29">
        <f t="shared" si="0"/>
        <v>13009</v>
      </c>
      <c r="E12" s="29">
        <f t="shared" si="6"/>
        <v>52036</v>
      </c>
      <c r="F12" s="29">
        <f t="shared" si="1"/>
        <v>-2289588</v>
      </c>
      <c r="G12" s="34">
        <f>+Inputs!$D$2</f>
        <v>0.3795</v>
      </c>
      <c r="H12" s="2"/>
      <c r="I12" s="27">
        <f t="shared" si="7"/>
        <v>2341624</v>
      </c>
      <c r="J12" s="27"/>
      <c r="K12" s="27">
        <f t="shared" si="2"/>
        <v>13009</v>
      </c>
      <c r="L12" s="27">
        <f t="shared" si="8"/>
        <v>52036</v>
      </c>
      <c r="M12" s="27">
        <f t="shared" si="3"/>
        <v>4936.9155000000001</v>
      </c>
      <c r="N12" s="27">
        <f t="shared" si="4"/>
        <v>4936.9155000000001</v>
      </c>
      <c r="O12" s="27">
        <f t="shared" si="9"/>
        <v>-868898.64599999995</v>
      </c>
      <c r="P12" s="27">
        <f t="shared" si="10"/>
        <v>868898.64599999995</v>
      </c>
      <c r="Q12" s="39"/>
      <c r="R12" s="40"/>
      <c r="S12" s="40"/>
      <c r="T12" s="36"/>
    </row>
    <row r="13" spans="1:31">
      <c r="A13" s="31">
        <v>36923</v>
      </c>
      <c r="B13" s="3"/>
      <c r="C13" s="6">
        <v>5</v>
      </c>
      <c r="D13" s="29">
        <f t="shared" si="0"/>
        <v>13009</v>
      </c>
      <c r="E13" s="29">
        <f t="shared" si="6"/>
        <v>65045</v>
      </c>
      <c r="F13" s="29">
        <f t="shared" si="1"/>
        <v>-2276579</v>
      </c>
      <c r="G13" s="34">
        <f>+Inputs!$D$2</f>
        <v>0.3795</v>
      </c>
      <c r="H13" s="2"/>
      <c r="I13" s="27">
        <f t="shared" si="7"/>
        <v>2341624</v>
      </c>
      <c r="J13" s="27"/>
      <c r="K13" s="27">
        <f t="shared" si="2"/>
        <v>13009</v>
      </c>
      <c r="L13" s="27">
        <f t="shared" si="8"/>
        <v>65045</v>
      </c>
      <c r="M13" s="27">
        <f t="shared" si="3"/>
        <v>4936.9155000000001</v>
      </c>
      <c r="N13" s="27">
        <f t="shared" si="4"/>
        <v>4936.9155000000001</v>
      </c>
      <c r="O13" s="27">
        <f t="shared" si="9"/>
        <v>-863961.73049999995</v>
      </c>
      <c r="P13" s="27">
        <f t="shared" si="10"/>
        <v>863961.73049999995</v>
      </c>
      <c r="Q13" s="38">
        <f>VLOOKUP(Q8,A36:P206,9)</f>
        <v>2341624</v>
      </c>
      <c r="R13" s="38">
        <f>VLOOKUP(R8,A36:P206,9)</f>
        <v>2341624</v>
      </c>
      <c r="S13" s="38">
        <f>+R13-Q13</f>
        <v>0</v>
      </c>
      <c r="T13" s="36" t="s">
        <v>70</v>
      </c>
    </row>
    <row r="14" spans="1:31">
      <c r="A14" s="30">
        <v>36951</v>
      </c>
      <c r="B14" s="3"/>
      <c r="C14" s="6">
        <v>6</v>
      </c>
      <c r="D14" s="29">
        <f t="shared" si="0"/>
        <v>13009</v>
      </c>
      <c r="E14" s="29">
        <f t="shared" si="6"/>
        <v>78054</v>
      </c>
      <c r="F14" s="29">
        <f t="shared" si="1"/>
        <v>-2263570</v>
      </c>
      <c r="G14" s="34">
        <f>+Inputs!$D$2</f>
        <v>0.3795</v>
      </c>
      <c r="H14" s="2"/>
      <c r="I14" s="27">
        <f t="shared" si="7"/>
        <v>2341624</v>
      </c>
      <c r="J14" s="27"/>
      <c r="K14" s="27">
        <f t="shared" si="2"/>
        <v>13009</v>
      </c>
      <c r="L14" s="27">
        <f t="shared" si="8"/>
        <v>78054</v>
      </c>
      <c r="M14" s="27">
        <f t="shared" si="3"/>
        <v>4936.9155000000001</v>
      </c>
      <c r="N14" s="27">
        <f t="shared" si="4"/>
        <v>4936.9155000000001</v>
      </c>
      <c r="O14" s="27">
        <f t="shared" si="9"/>
        <v>-859024.81499999994</v>
      </c>
      <c r="P14" s="27">
        <f t="shared" si="10"/>
        <v>859024.81499999994</v>
      </c>
      <c r="Q14" s="38">
        <f>VLOOKUP(Q8,A36:P206,12)</f>
        <v>1443999</v>
      </c>
      <c r="R14" s="38">
        <f>VLOOKUP(R8,A36:P206,12)</f>
        <v>1623519</v>
      </c>
      <c r="S14" s="38">
        <f>+R14-Q14</f>
        <v>179520</v>
      </c>
      <c r="T14" s="37" t="s">
        <v>93</v>
      </c>
    </row>
    <row r="15" spans="1:31">
      <c r="A15" s="31">
        <v>36982</v>
      </c>
      <c r="B15" s="3"/>
      <c r="C15" s="6">
        <v>7</v>
      </c>
      <c r="D15" s="29">
        <f t="shared" si="0"/>
        <v>13009</v>
      </c>
      <c r="E15" s="29">
        <f t="shared" si="6"/>
        <v>91063</v>
      </c>
      <c r="F15" s="29">
        <f t="shared" si="1"/>
        <v>-2250561</v>
      </c>
      <c r="G15" s="34">
        <f>+Inputs!$D$2</f>
        <v>0.3795</v>
      </c>
      <c r="H15" s="2"/>
      <c r="I15" s="27">
        <f t="shared" si="7"/>
        <v>2341624</v>
      </c>
      <c r="J15" s="27"/>
      <c r="K15" s="27">
        <f t="shared" si="2"/>
        <v>13009</v>
      </c>
      <c r="L15" s="27">
        <f t="shared" si="8"/>
        <v>91063</v>
      </c>
      <c r="M15" s="27">
        <f t="shared" si="3"/>
        <v>4936.9155000000001</v>
      </c>
      <c r="N15" s="27">
        <f t="shared" si="4"/>
        <v>4936.9155000000001</v>
      </c>
      <c r="O15" s="27">
        <f t="shared" si="9"/>
        <v>-854087.89949999994</v>
      </c>
      <c r="P15" s="27">
        <f t="shared" si="10"/>
        <v>854087.89949999994</v>
      </c>
    </row>
    <row r="16" spans="1:31">
      <c r="A16" s="30">
        <v>37012</v>
      </c>
      <c r="B16" s="3"/>
      <c r="C16" s="6">
        <v>8</v>
      </c>
      <c r="D16" s="29">
        <f t="shared" si="0"/>
        <v>13009</v>
      </c>
      <c r="E16" s="29">
        <f t="shared" si="6"/>
        <v>104072</v>
      </c>
      <c r="F16" s="29">
        <f t="shared" si="1"/>
        <v>-2237552</v>
      </c>
      <c r="G16" s="34">
        <f>+Inputs!$D$2</f>
        <v>0.3795</v>
      </c>
      <c r="H16" s="2"/>
      <c r="I16" s="27">
        <f t="shared" si="7"/>
        <v>2341624</v>
      </c>
      <c r="J16" s="27"/>
      <c r="K16" s="27">
        <f t="shared" si="2"/>
        <v>13009</v>
      </c>
      <c r="L16" s="27">
        <f t="shared" si="8"/>
        <v>104072</v>
      </c>
      <c r="M16" s="27">
        <f t="shared" si="3"/>
        <v>4936.9155000000001</v>
      </c>
      <c r="N16" s="27">
        <f t="shared" si="4"/>
        <v>4936.9155000000001</v>
      </c>
      <c r="O16" s="27">
        <f t="shared" si="9"/>
        <v>-849150.98399999994</v>
      </c>
      <c r="P16" s="27">
        <f t="shared" si="10"/>
        <v>849150.98399999994</v>
      </c>
      <c r="Q16" s="4"/>
      <c r="R16" s="4"/>
      <c r="S16" s="4"/>
    </row>
    <row r="17" spans="1:19">
      <c r="A17" s="31">
        <v>37043</v>
      </c>
      <c r="B17" s="3"/>
      <c r="C17" s="6">
        <v>9</v>
      </c>
      <c r="D17" s="29">
        <f t="shared" si="0"/>
        <v>13009</v>
      </c>
      <c r="E17" s="29">
        <f t="shared" si="6"/>
        <v>117081</v>
      </c>
      <c r="F17" s="29">
        <f t="shared" si="1"/>
        <v>-2224543</v>
      </c>
      <c r="G17" s="34">
        <f>+Inputs!$D$2</f>
        <v>0.3795</v>
      </c>
      <c r="H17" s="2"/>
      <c r="I17" s="27">
        <f t="shared" si="7"/>
        <v>2341624</v>
      </c>
      <c r="J17" s="27"/>
      <c r="K17" s="27">
        <f t="shared" si="2"/>
        <v>13009</v>
      </c>
      <c r="L17" s="27">
        <f t="shared" si="8"/>
        <v>117081</v>
      </c>
      <c r="M17" s="27">
        <f t="shared" si="3"/>
        <v>4936.9155000000001</v>
      </c>
      <c r="N17" s="27">
        <f t="shared" si="4"/>
        <v>4936.9155000000001</v>
      </c>
      <c r="O17" s="27">
        <f t="shared" si="9"/>
        <v>-844214.06849999994</v>
      </c>
      <c r="P17" s="27">
        <f t="shared" si="10"/>
        <v>844214.06849999994</v>
      </c>
      <c r="Q17" s="4"/>
      <c r="R17" s="4"/>
      <c r="S17" s="4"/>
    </row>
    <row r="18" spans="1:19">
      <c r="A18" s="30">
        <v>37073</v>
      </c>
      <c r="B18" s="3"/>
      <c r="C18" s="6">
        <v>10</v>
      </c>
      <c r="D18" s="29">
        <f t="shared" si="0"/>
        <v>13009</v>
      </c>
      <c r="E18" s="29">
        <f t="shared" si="6"/>
        <v>130090</v>
      </c>
      <c r="F18" s="29">
        <f t="shared" si="1"/>
        <v>-2211534</v>
      </c>
      <c r="G18" s="34">
        <f>+Inputs!$D$2</f>
        <v>0.3795</v>
      </c>
      <c r="H18" s="2"/>
      <c r="I18" s="27">
        <f t="shared" si="7"/>
        <v>2341624</v>
      </c>
      <c r="J18" s="27"/>
      <c r="K18" s="27">
        <f t="shared" si="2"/>
        <v>13009</v>
      </c>
      <c r="L18" s="27">
        <f t="shared" si="8"/>
        <v>130090</v>
      </c>
      <c r="M18" s="27">
        <f t="shared" si="3"/>
        <v>4936.9155000000001</v>
      </c>
      <c r="N18" s="27">
        <f t="shared" si="4"/>
        <v>4936.9155000000001</v>
      </c>
      <c r="O18" s="27">
        <f t="shared" si="9"/>
        <v>-839277.15299999993</v>
      </c>
      <c r="P18" s="27">
        <f t="shared" si="10"/>
        <v>839277.15299999993</v>
      </c>
      <c r="Q18" s="4"/>
      <c r="R18" s="4"/>
      <c r="S18" s="4"/>
    </row>
    <row r="19" spans="1:19">
      <c r="A19" s="31">
        <v>37104</v>
      </c>
      <c r="B19" s="3"/>
      <c r="C19" s="6">
        <v>11</v>
      </c>
      <c r="D19" s="29">
        <f t="shared" si="0"/>
        <v>13009</v>
      </c>
      <c r="E19" s="29">
        <f t="shared" si="6"/>
        <v>143099</v>
      </c>
      <c r="F19" s="29">
        <f t="shared" si="1"/>
        <v>-2198525</v>
      </c>
      <c r="G19" s="34">
        <f>+Inputs!$D$2</f>
        <v>0.3795</v>
      </c>
      <c r="H19" s="2"/>
      <c r="I19" s="27">
        <f t="shared" si="7"/>
        <v>2341624</v>
      </c>
      <c r="J19" s="27"/>
      <c r="K19" s="27">
        <f t="shared" si="2"/>
        <v>13009</v>
      </c>
      <c r="L19" s="27">
        <f t="shared" si="8"/>
        <v>143099</v>
      </c>
      <c r="M19" s="27">
        <f t="shared" si="3"/>
        <v>4936.9155000000001</v>
      </c>
      <c r="N19" s="27">
        <f t="shared" si="4"/>
        <v>4936.9155000000001</v>
      </c>
      <c r="O19" s="27">
        <f t="shared" si="9"/>
        <v>-834340.23749999993</v>
      </c>
      <c r="P19" s="27">
        <f t="shared" si="10"/>
        <v>834340.23749999993</v>
      </c>
      <c r="Q19" s="4"/>
      <c r="R19" s="4"/>
      <c r="S19" s="4"/>
    </row>
    <row r="20" spans="1:19">
      <c r="A20" s="30">
        <v>37135</v>
      </c>
      <c r="B20" s="3"/>
      <c r="C20" s="6">
        <v>12</v>
      </c>
      <c r="D20" s="29">
        <f t="shared" si="0"/>
        <v>13009</v>
      </c>
      <c r="E20" s="29">
        <f t="shared" si="6"/>
        <v>156108</v>
      </c>
      <c r="F20" s="29">
        <f t="shared" si="1"/>
        <v>-2185516</v>
      </c>
      <c r="G20" s="34">
        <f>+Inputs!$D$2</f>
        <v>0.3795</v>
      </c>
      <c r="H20" s="2"/>
      <c r="I20" s="27">
        <f t="shared" si="7"/>
        <v>2341624</v>
      </c>
      <c r="J20" s="27"/>
      <c r="K20" s="27">
        <f t="shared" si="2"/>
        <v>13009</v>
      </c>
      <c r="L20" s="27">
        <f t="shared" si="8"/>
        <v>156108</v>
      </c>
      <c r="M20" s="27">
        <f t="shared" si="3"/>
        <v>4936.9155000000001</v>
      </c>
      <c r="N20" s="27">
        <f t="shared" si="4"/>
        <v>4936.9155000000001</v>
      </c>
      <c r="O20" s="27">
        <f t="shared" si="9"/>
        <v>-829403.32199999993</v>
      </c>
      <c r="P20" s="27">
        <f t="shared" si="10"/>
        <v>829403.32199999993</v>
      </c>
      <c r="Q20" s="4"/>
      <c r="R20" s="4"/>
      <c r="S20" s="4"/>
    </row>
    <row r="21" spans="1:19">
      <c r="A21" s="31">
        <v>37165</v>
      </c>
      <c r="B21" s="3"/>
      <c r="C21" s="6">
        <v>13</v>
      </c>
      <c r="D21" s="29">
        <f t="shared" si="0"/>
        <v>13009</v>
      </c>
      <c r="E21" s="29">
        <f t="shared" si="6"/>
        <v>169117</v>
      </c>
      <c r="F21" s="29">
        <f t="shared" si="1"/>
        <v>-2172507</v>
      </c>
      <c r="G21" s="34">
        <f>+Inputs!$D$2</f>
        <v>0.3795</v>
      </c>
      <c r="H21" s="2"/>
      <c r="I21" s="27">
        <f t="shared" si="7"/>
        <v>2341624</v>
      </c>
      <c r="J21" s="27"/>
      <c r="K21" s="27">
        <f t="shared" si="2"/>
        <v>13009</v>
      </c>
      <c r="L21" s="27">
        <f t="shared" si="8"/>
        <v>169117</v>
      </c>
      <c r="M21" s="27">
        <f t="shared" si="3"/>
        <v>4936.9155000000001</v>
      </c>
      <c r="N21" s="27">
        <f t="shared" si="4"/>
        <v>4936.9155000000001</v>
      </c>
      <c r="O21" s="27">
        <f t="shared" si="9"/>
        <v>-824466.40649999992</v>
      </c>
      <c r="P21" s="27">
        <f t="shared" si="10"/>
        <v>824466.40649999992</v>
      </c>
      <c r="Q21" s="4"/>
      <c r="R21" s="4"/>
      <c r="S21" s="4"/>
    </row>
    <row r="22" spans="1:19">
      <c r="A22" s="30">
        <v>37196</v>
      </c>
      <c r="B22" s="3"/>
      <c r="C22" s="6">
        <v>14</v>
      </c>
      <c r="D22" s="29">
        <f t="shared" si="0"/>
        <v>13009</v>
      </c>
      <c r="E22" s="29">
        <f t="shared" si="6"/>
        <v>182126</v>
      </c>
      <c r="F22" s="29">
        <f t="shared" si="1"/>
        <v>-2159498</v>
      </c>
      <c r="G22" s="34">
        <f>+Inputs!$D$2</f>
        <v>0.3795</v>
      </c>
      <c r="H22" s="2"/>
      <c r="I22" s="27">
        <f t="shared" si="7"/>
        <v>2341624</v>
      </c>
      <c r="J22" s="27"/>
      <c r="K22" s="27">
        <f t="shared" si="2"/>
        <v>13009</v>
      </c>
      <c r="L22" s="27">
        <f t="shared" si="8"/>
        <v>182126</v>
      </c>
      <c r="M22" s="27">
        <f t="shared" si="3"/>
        <v>4936.9155000000001</v>
      </c>
      <c r="N22" s="27">
        <f t="shared" si="4"/>
        <v>4936.9155000000001</v>
      </c>
      <c r="O22" s="27">
        <f t="shared" si="9"/>
        <v>-819529.49099999992</v>
      </c>
      <c r="P22" s="27">
        <f t="shared" si="10"/>
        <v>819529.49099999992</v>
      </c>
      <c r="Q22" s="4"/>
      <c r="R22" s="4"/>
      <c r="S22" s="4"/>
    </row>
    <row r="23" spans="1:19">
      <c r="A23" s="31">
        <v>37226</v>
      </c>
      <c r="B23" s="3"/>
      <c r="C23" s="6">
        <v>15</v>
      </c>
      <c r="D23" s="29">
        <f t="shared" si="0"/>
        <v>13009</v>
      </c>
      <c r="E23" s="29">
        <f t="shared" si="6"/>
        <v>195135</v>
      </c>
      <c r="F23" s="29">
        <f t="shared" si="1"/>
        <v>-2146489</v>
      </c>
      <c r="G23" s="34">
        <f>+Inputs!$D$2</f>
        <v>0.3795</v>
      </c>
      <c r="H23" s="2"/>
      <c r="I23" s="27">
        <f t="shared" si="7"/>
        <v>2341624</v>
      </c>
      <c r="J23" s="27"/>
      <c r="K23" s="27">
        <f t="shared" si="2"/>
        <v>13009</v>
      </c>
      <c r="L23" s="27">
        <f t="shared" si="8"/>
        <v>195135</v>
      </c>
      <c r="M23" s="27">
        <f t="shared" si="3"/>
        <v>4936.9155000000001</v>
      </c>
      <c r="N23" s="27">
        <f t="shared" si="4"/>
        <v>4936.9155000000001</v>
      </c>
      <c r="O23" s="27">
        <f t="shared" si="9"/>
        <v>-814592.57549999992</v>
      </c>
      <c r="P23" s="27">
        <f t="shared" si="10"/>
        <v>814592.57549999992</v>
      </c>
      <c r="Q23" s="4"/>
      <c r="R23" s="4"/>
      <c r="S23" s="4"/>
    </row>
    <row r="24" spans="1:19">
      <c r="A24" s="30">
        <v>37257</v>
      </c>
      <c r="B24" s="3"/>
      <c r="C24" s="6">
        <v>16</v>
      </c>
      <c r="D24" s="29">
        <f t="shared" si="0"/>
        <v>13009</v>
      </c>
      <c r="E24" s="29">
        <f t="shared" si="6"/>
        <v>208144</v>
      </c>
      <c r="F24" s="29">
        <f t="shared" si="1"/>
        <v>-2133480</v>
      </c>
      <c r="G24" s="34">
        <f>+Inputs!$D$2</f>
        <v>0.3795</v>
      </c>
      <c r="H24" s="2"/>
      <c r="I24" s="27">
        <f t="shared" si="7"/>
        <v>2341624</v>
      </c>
      <c r="J24" s="27"/>
      <c r="K24" s="27">
        <f t="shared" si="2"/>
        <v>13009</v>
      </c>
      <c r="L24" s="27">
        <f t="shared" si="8"/>
        <v>208144</v>
      </c>
      <c r="M24" s="27">
        <f t="shared" si="3"/>
        <v>4936.9155000000001</v>
      </c>
      <c r="N24" s="27">
        <f t="shared" si="4"/>
        <v>4936.9155000000001</v>
      </c>
      <c r="O24" s="27">
        <f t="shared" si="9"/>
        <v>-809655.65999999992</v>
      </c>
      <c r="P24" s="27">
        <f t="shared" si="10"/>
        <v>809655.65999999992</v>
      </c>
      <c r="Q24" s="4"/>
      <c r="R24" s="4"/>
      <c r="S24" s="4"/>
    </row>
    <row r="25" spans="1:19">
      <c r="A25" s="31">
        <v>37288</v>
      </c>
      <c r="B25" s="3"/>
      <c r="C25" s="6">
        <v>17</v>
      </c>
      <c r="D25" s="29">
        <f t="shared" si="0"/>
        <v>13009</v>
      </c>
      <c r="E25" s="29">
        <f t="shared" si="6"/>
        <v>221153</v>
      </c>
      <c r="F25" s="29">
        <f t="shared" si="1"/>
        <v>-2120471</v>
      </c>
      <c r="G25" s="34">
        <f>+Inputs!$D$2</f>
        <v>0.3795</v>
      </c>
      <c r="H25" s="2"/>
      <c r="I25" s="27">
        <f t="shared" si="7"/>
        <v>2341624</v>
      </c>
      <c r="J25" s="27"/>
      <c r="K25" s="27">
        <f t="shared" si="2"/>
        <v>13009</v>
      </c>
      <c r="L25" s="27">
        <f t="shared" si="8"/>
        <v>221153</v>
      </c>
      <c r="M25" s="27">
        <f t="shared" si="3"/>
        <v>4936.9155000000001</v>
      </c>
      <c r="N25" s="27">
        <f t="shared" si="4"/>
        <v>4936.9155000000001</v>
      </c>
      <c r="O25" s="27">
        <f t="shared" si="9"/>
        <v>-804718.74449999991</v>
      </c>
      <c r="P25" s="27">
        <f t="shared" si="10"/>
        <v>804718.74449999991</v>
      </c>
      <c r="Q25" s="4"/>
      <c r="R25" s="4"/>
      <c r="S25" s="4"/>
    </row>
    <row r="26" spans="1:19">
      <c r="A26" s="30">
        <v>37316</v>
      </c>
      <c r="B26" s="3"/>
      <c r="C26" s="6">
        <v>18</v>
      </c>
      <c r="D26" s="29">
        <f t="shared" si="0"/>
        <v>13009</v>
      </c>
      <c r="E26" s="29">
        <f t="shared" si="6"/>
        <v>234162</v>
      </c>
      <c r="F26" s="29">
        <f t="shared" si="1"/>
        <v>-2107462</v>
      </c>
      <c r="G26" s="34">
        <f>+Inputs!$D$2</f>
        <v>0.3795</v>
      </c>
      <c r="H26" s="2"/>
      <c r="I26" s="27">
        <f t="shared" si="7"/>
        <v>2341624</v>
      </c>
      <c r="J26" s="27"/>
      <c r="K26" s="27">
        <f t="shared" si="2"/>
        <v>13009</v>
      </c>
      <c r="L26" s="27">
        <f t="shared" si="8"/>
        <v>234162</v>
      </c>
      <c r="M26" s="27">
        <f t="shared" si="3"/>
        <v>4936.9155000000001</v>
      </c>
      <c r="N26" s="27">
        <f t="shared" si="4"/>
        <v>4936.9155000000001</v>
      </c>
      <c r="O26" s="27">
        <f t="shared" si="9"/>
        <v>-799781.82899999991</v>
      </c>
      <c r="P26" s="27">
        <f t="shared" si="10"/>
        <v>799781.82899999991</v>
      </c>
      <c r="Q26" s="4"/>
      <c r="R26" s="4"/>
      <c r="S26" s="4"/>
    </row>
    <row r="27" spans="1:19">
      <c r="A27" s="31">
        <v>37347</v>
      </c>
      <c r="B27" s="3"/>
      <c r="C27" s="6">
        <v>19</v>
      </c>
      <c r="D27" s="29">
        <f t="shared" si="0"/>
        <v>13009</v>
      </c>
      <c r="E27" s="29">
        <f t="shared" si="6"/>
        <v>247171</v>
      </c>
      <c r="F27" s="29">
        <f t="shared" si="1"/>
        <v>-2094453</v>
      </c>
      <c r="G27" s="34">
        <f>+Inputs!$D$2</f>
        <v>0.3795</v>
      </c>
      <c r="H27" s="2"/>
      <c r="I27" s="27">
        <f t="shared" si="7"/>
        <v>2341624</v>
      </c>
      <c r="J27" s="27"/>
      <c r="K27" s="27">
        <f t="shared" si="2"/>
        <v>13009</v>
      </c>
      <c r="L27" s="27">
        <f t="shared" si="8"/>
        <v>247171</v>
      </c>
      <c r="M27" s="27">
        <f t="shared" si="3"/>
        <v>4936.9155000000001</v>
      </c>
      <c r="N27" s="27">
        <f t="shared" si="4"/>
        <v>4936.9155000000001</v>
      </c>
      <c r="O27" s="27">
        <f t="shared" si="9"/>
        <v>-794844.91349999991</v>
      </c>
      <c r="P27" s="27">
        <f t="shared" si="10"/>
        <v>794844.91349999991</v>
      </c>
      <c r="Q27" s="4"/>
      <c r="R27" s="4"/>
      <c r="S27" s="4"/>
    </row>
    <row r="28" spans="1:19">
      <c r="A28" s="30">
        <v>37377</v>
      </c>
      <c r="B28" s="3"/>
      <c r="C28" s="6">
        <v>20</v>
      </c>
      <c r="D28" s="29">
        <f t="shared" si="0"/>
        <v>13009</v>
      </c>
      <c r="E28" s="29">
        <f t="shared" si="6"/>
        <v>260180</v>
      </c>
      <c r="F28" s="29">
        <f t="shared" si="1"/>
        <v>-2081444</v>
      </c>
      <c r="G28" s="34">
        <f>+Inputs!$D$2</f>
        <v>0.3795</v>
      </c>
      <c r="H28" s="2"/>
      <c r="I28" s="27">
        <f t="shared" si="7"/>
        <v>2341624</v>
      </c>
      <c r="J28" s="27"/>
      <c r="K28" s="27">
        <f t="shared" si="2"/>
        <v>13009</v>
      </c>
      <c r="L28" s="27">
        <f t="shared" si="8"/>
        <v>260180</v>
      </c>
      <c r="M28" s="27">
        <f t="shared" si="3"/>
        <v>4936.9155000000001</v>
      </c>
      <c r="N28" s="27">
        <f t="shared" si="4"/>
        <v>4936.9155000000001</v>
      </c>
      <c r="O28" s="27">
        <f t="shared" si="9"/>
        <v>-789907.99799999991</v>
      </c>
      <c r="P28" s="27">
        <f t="shared" si="10"/>
        <v>789907.99799999991</v>
      </c>
      <c r="Q28" s="4"/>
      <c r="R28" s="4"/>
      <c r="S28" s="4"/>
    </row>
    <row r="29" spans="1:19">
      <c r="A29" s="31">
        <v>37408</v>
      </c>
      <c r="B29" s="3"/>
      <c r="C29" s="6">
        <v>21</v>
      </c>
      <c r="D29" s="29">
        <f t="shared" si="0"/>
        <v>13009</v>
      </c>
      <c r="E29" s="29">
        <f t="shared" si="6"/>
        <v>273189</v>
      </c>
      <c r="F29" s="29">
        <f t="shared" si="1"/>
        <v>-2068435</v>
      </c>
      <c r="G29" s="34">
        <f>+Inputs!$D$2</f>
        <v>0.3795</v>
      </c>
      <c r="H29" s="2"/>
      <c r="I29" s="27">
        <f t="shared" si="7"/>
        <v>2341624</v>
      </c>
      <c r="J29" s="27"/>
      <c r="K29" s="27">
        <f t="shared" si="2"/>
        <v>13009</v>
      </c>
      <c r="L29" s="27">
        <f t="shared" si="8"/>
        <v>273189</v>
      </c>
      <c r="M29" s="27">
        <f t="shared" si="3"/>
        <v>4936.9155000000001</v>
      </c>
      <c r="N29" s="27">
        <f t="shared" si="4"/>
        <v>4936.9155000000001</v>
      </c>
      <c r="O29" s="27">
        <f t="shared" si="9"/>
        <v>-784971.0824999999</v>
      </c>
      <c r="P29" s="27">
        <f t="shared" si="10"/>
        <v>784971.0824999999</v>
      </c>
      <c r="Q29" s="4"/>
      <c r="R29" s="4"/>
      <c r="S29" s="4"/>
    </row>
    <row r="30" spans="1:19">
      <c r="A30" s="30">
        <v>37438</v>
      </c>
      <c r="B30" s="3"/>
      <c r="C30" s="6">
        <v>22</v>
      </c>
      <c r="D30" s="29">
        <f t="shared" si="0"/>
        <v>13009</v>
      </c>
      <c r="E30" s="29">
        <f t="shared" si="6"/>
        <v>286198</v>
      </c>
      <c r="F30" s="29">
        <f t="shared" si="1"/>
        <v>-2055426</v>
      </c>
      <c r="G30" s="34">
        <f>+Inputs!$D$2</f>
        <v>0.3795</v>
      </c>
      <c r="H30" s="2"/>
      <c r="I30" s="27">
        <f t="shared" si="7"/>
        <v>2341624</v>
      </c>
      <c r="J30" s="27"/>
      <c r="K30" s="27">
        <f t="shared" si="2"/>
        <v>13009</v>
      </c>
      <c r="L30" s="27">
        <f t="shared" si="8"/>
        <v>286198</v>
      </c>
      <c r="M30" s="27">
        <f t="shared" si="3"/>
        <v>4936.9155000000001</v>
      </c>
      <c r="N30" s="27">
        <f t="shared" si="4"/>
        <v>4936.9155000000001</v>
      </c>
      <c r="O30" s="27">
        <f t="shared" si="9"/>
        <v>-780034.1669999999</v>
      </c>
      <c r="P30" s="27">
        <f t="shared" si="10"/>
        <v>780034.1669999999</v>
      </c>
      <c r="Q30" s="112"/>
    </row>
    <row r="31" spans="1:19">
      <c r="A31" s="31">
        <v>37469</v>
      </c>
      <c r="B31" s="3"/>
      <c r="C31" s="6">
        <v>23</v>
      </c>
      <c r="D31" s="29">
        <f t="shared" si="0"/>
        <v>13009</v>
      </c>
      <c r="E31" s="29">
        <f t="shared" si="6"/>
        <v>299207</v>
      </c>
      <c r="F31" s="29">
        <f t="shared" si="1"/>
        <v>-2042417</v>
      </c>
      <c r="G31" s="34">
        <f>+Inputs!$D$2</f>
        <v>0.3795</v>
      </c>
      <c r="H31" s="2"/>
      <c r="I31" s="27">
        <f t="shared" si="7"/>
        <v>2341624</v>
      </c>
      <c r="J31" s="27"/>
      <c r="K31" s="27">
        <f t="shared" si="2"/>
        <v>13009</v>
      </c>
      <c r="L31" s="27">
        <f t="shared" si="8"/>
        <v>299207</v>
      </c>
      <c r="M31" s="27">
        <f t="shared" si="3"/>
        <v>4936.9155000000001</v>
      </c>
      <c r="N31" s="27">
        <f t="shared" si="4"/>
        <v>4936.9155000000001</v>
      </c>
      <c r="O31" s="27">
        <f t="shared" si="9"/>
        <v>-775097.2514999999</v>
      </c>
      <c r="P31" s="27">
        <f t="shared" si="10"/>
        <v>775097.2514999999</v>
      </c>
      <c r="Q31" s="112"/>
    </row>
    <row r="32" spans="1:19">
      <c r="A32" s="30">
        <v>37500</v>
      </c>
      <c r="B32" s="3"/>
      <c r="C32" s="6">
        <v>24</v>
      </c>
      <c r="D32" s="29">
        <f t="shared" si="0"/>
        <v>13009</v>
      </c>
      <c r="E32" s="29">
        <f t="shared" si="6"/>
        <v>312216</v>
      </c>
      <c r="F32" s="29">
        <f t="shared" si="1"/>
        <v>-2029408</v>
      </c>
      <c r="G32" s="34">
        <f>+Inputs!$D$2</f>
        <v>0.3795</v>
      </c>
      <c r="H32" s="2"/>
      <c r="I32" s="27">
        <f t="shared" si="7"/>
        <v>2341624</v>
      </c>
      <c r="J32" s="27"/>
      <c r="K32" s="27">
        <f t="shared" si="2"/>
        <v>13009</v>
      </c>
      <c r="L32" s="27">
        <f t="shared" si="8"/>
        <v>312216</v>
      </c>
      <c r="M32" s="27">
        <f t="shared" si="3"/>
        <v>4936.9155000000001</v>
      </c>
      <c r="N32" s="27">
        <f t="shared" si="4"/>
        <v>4936.9155000000001</v>
      </c>
      <c r="O32" s="27">
        <f t="shared" si="9"/>
        <v>-770160.33599999989</v>
      </c>
      <c r="P32" s="27">
        <f t="shared" si="10"/>
        <v>770160.33599999989</v>
      </c>
      <c r="Q32" s="112"/>
    </row>
    <row r="33" spans="1:21">
      <c r="A33" s="31">
        <v>37530</v>
      </c>
      <c r="B33" s="3"/>
      <c r="C33" s="6">
        <v>25</v>
      </c>
      <c r="D33" s="29">
        <f t="shared" si="0"/>
        <v>13009</v>
      </c>
      <c r="E33" s="29">
        <f t="shared" si="6"/>
        <v>325225</v>
      </c>
      <c r="F33" s="29">
        <f t="shared" si="1"/>
        <v>-2016399</v>
      </c>
      <c r="G33" s="34">
        <f>+Inputs!$D$2</f>
        <v>0.3795</v>
      </c>
      <c r="H33" s="2"/>
      <c r="I33" s="27">
        <f t="shared" si="7"/>
        <v>2341624</v>
      </c>
      <c r="J33" s="27"/>
      <c r="K33" s="27">
        <f t="shared" si="2"/>
        <v>13009</v>
      </c>
      <c r="L33" s="27">
        <f t="shared" si="8"/>
        <v>325225</v>
      </c>
      <c r="M33" s="27">
        <f t="shared" si="3"/>
        <v>4936.9155000000001</v>
      </c>
      <c r="N33" s="27">
        <f t="shared" si="4"/>
        <v>4936.9155000000001</v>
      </c>
      <c r="O33" s="27">
        <f t="shared" si="9"/>
        <v>-765223.42049999989</v>
      </c>
      <c r="P33" s="27">
        <f t="shared" si="10"/>
        <v>765223.42049999989</v>
      </c>
      <c r="Q33" s="112"/>
    </row>
    <row r="34" spans="1:21">
      <c r="A34" s="30">
        <v>37561</v>
      </c>
      <c r="B34" s="3"/>
      <c r="C34" s="6">
        <v>26</v>
      </c>
      <c r="D34" s="29">
        <f t="shared" si="0"/>
        <v>13009</v>
      </c>
      <c r="E34" s="29">
        <f t="shared" si="6"/>
        <v>338234</v>
      </c>
      <c r="F34" s="29">
        <f t="shared" si="1"/>
        <v>-2003390</v>
      </c>
      <c r="G34" s="34">
        <f>+Inputs!$D$2</f>
        <v>0.3795</v>
      </c>
      <c r="H34" s="2"/>
      <c r="I34" s="27">
        <f t="shared" si="7"/>
        <v>2341624</v>
      </c>
      <c r="J34" s="27"/>
      <c r="K34" s="27">
        <f t="shared" si="2"/>
        <v>13009</v>
      </c>
      <c r="L34" s="27">
        <f t="shared" si="8"/>
        <v>338234</v>
      </c>
      <c r="M34" s="27">
        <f t="shared" si="3"/>
        <v>4936.9155000000001</v>
      </c>
      <c r="N34" s="27">
        <f t="shared" si="4"/>
        <v>4936.9155000000001</v>
      </c>
      <c r="O34" s="27">
        <f t="shared" si="9"/>
        <v>-760286.50499999989</v>
      </c>
      <c r="P34" s="27">
        <f t="shared" si="10"/>
        <v>760286.50499999989</v>
      </c>
      <c r="Q34" s="112"/>
    </row>
    <row r="35" spans="1:21">
      <c r="A35" s="31">
        <v>37591</v>
      </c>
      <c r="B35" s="3"/>
      <c r="C35" s="6">
        <v>27</v>
      </c>
      <c r="D35" s="29">
        <f t="shared" si="0"/>
        <v>13009</v>
      </c>
      <c r="E35" s="29">
        <f t="shared" si="6"/>
        <v>351243</v>
      </c>
      <c r="F35" s="29">
        <f t="shared" si="1"/>
        <v>-1990381</v>
      </c>
      <c r="G35" s="34">
        <f>+Inputs!$D$2</f>
        <v>0.3795</v>
      </c>
      <c r="H35" s="2"/>
      <c r="I35" s="27">
        <f t="shared" si="7"/>
        <v>2341624</v>
      </c>
      <c r="J35" s="27"/>
      <c r="K35" s="27">
        <f t="shared" si="2"/>
        <v>13009</v>
      </c>
      <c r="L35" s="27">
        <f t="shared" si="8"/>
        <v>351243</v>
      </c>
      <c r="M35" s="27">
        <f t="shared" si="3"/>
        <v>4936.9155000000001</v>
      </c>
      <c r="N35" s="27">
        <f t="shared" si="4"/>
        <v>4936.9155000000001</v>
      </c>
      <c r="O35" s="27">
        <f t="shared" si="9"/>
        <v>-755349.58949999989</v>
      </c>
      <c r="P35" s="27">
        <f t="shared" si="10"/>
        <v>755349.58949999989</v>
      </c>
    </row>
    <row r="36" spans="1:21">
      <c r="A36" s="30">
        <v>37622</v>
      </c>
      <c r="B36" s="3"/>
      <c r="C36" s="6">
        <v>28</v>
      </c>
      <c r="D36" s="29">
        <f t="shared" si="0"/>
        <v>13009</v>
      </c>
      <c r="E36" s="29">
        <f t="shared" si="6"/>
        <v>364252</v>
      </c>
      <c r="F36" s="29">
        <f t="shared" si="1"/>
        <v>-1977372</v>
      </c>
      <c r="G36" s="34">
        <f>+Inputs!$D$2</f>
        <v>0.3795</v>
      </c>
      <c r="H36" s="2"/>
      <c r="I36" s="27">
        <f t="shared" si="7"/>
        <v>2341624</v>
      </c>
      <c r="J36" s="27"/>
      <c r="K36" s="27">
        <f t="shared" si="2"/>
        <v>13009</v>
      </c>
      <c r="L36" s="27">
        <f t="shared" si="8"/>
        <v>364252</v>
      </c>
      <c r="M36" s="27">
        <f t="shared" si="3"/>
        <v>4936.9155000000001</v>
      </c>
      <c r="N36" s="27">
        <f t="shared" si="4"/>
        <v>4936.9155000000001</v>
      </c>
      <c r="O36" s="27">
        <f t="shared" si="9"/>
        <v>-750412.67399999988</v>
      </c>
      <c r="P36" s="27">
        <f t="shared" si="10"/>
        <v>750412.67399999988</v>
      </c>
    </row>
    <row r="37" spans="1:21">
      <c r="A37" s="31">
        <v>37653</v>
      </c>
      <c r="B37" s="3"/>
      <c r="C37" s="6">
        <v>29</v>
      </c>
      <c r="D37" s="29">
        <f t="shared" si="0"/>
        <v>13009</v>
      </c>
      <c r="E37" s="29">
        <f t="shared" si="6"/>
        <v>377261</v>
      </c>
      <c r="F37" s="29">
        <f t="shared" si="1"/>
        <v>-1964363</v>
      </c>
      <c r="G37" s="34">
        <f>+Inputs!$D$2</f>
        <v>0.3795</v>
      </c>
      <c r="H37" s="2"/>
      <c r="I37" s="27">
        <f t="shared" si="7"/>
        <v>2341624</v>
      </c>
      <c r="J37" s="27"/>
      <c r="K37" s="27">
        <f t="shared" si="2"/>
        <v>13009</v>
      </c>
      <c r="L37" s="27">
        <f t="shared" si="8"/>
        <v>377261</v>
      </c>
      <c r="M37" s="27">
        <f t="shared" si="3"/>
        <v>4936.9155000000001</v>
      </c>
      <c r="N37" s="27">
        <f t="shared" si="4"/>
        <v>4936.9155000000001</v>
      </c>
      <c r="O37" s="27">
        <f t="shared" si="9"/>
        <v>-745475.75849999988</v>
      </c>
      <c r="P37" s="27">
        <f t="shared" si="10"/>
        <v>745475.75849999988</v>
      </c>
    </row>
    <row r="38" spans="1:21">
      <c r="A38" s="30">
        <v>37681</v>
      </c>
      <c r="B38" s="3"/>
      <c r="C38" s="6">
        <v>30</v>
      </c>
      <c r="D38" s="29">
        <f t="shared" si="0"/>
        <v>13009</v>
      </c>
      <c r="E38" s="29">
        <f t="shared" si="6"/>
        <v>390270</v>
      </c>
      <c r="F38" s="29">
        <f t="shared" si="1"/>
        <v>-1951354</v>
      </c>
      <c r="G38" s="34">
        <f>+Inputs!$D$2</f>
        <v>0.3795</v>
      </c>
      <c r="H38" s="2"/>
      <c r="I38" s="27">
        <f t="shared" si="7"/>
        <v>2341624</v>
      </c>
      <c r="J38" s="27"/>
      <c r="K38" s="27">
        <f t="shared" si="2"/>
        <v>13009</v>
      </c>
      <c r="L38" s="27">
        <f t="shared" si="8"/>
        <v>390270</v>
      </c>
      <c r="M38" s="27">
        <f t="shared" si="3"/>
        <v>4936.9155000000001</v>
      </c>
      <c r="N38" s="27">
        <f t="shared" si="4"/>
        <v>4936.9155000000001</v>
      </c>
      <c r="O38" s="27">
        <f t="shared" si="9"/>
        <v>-740538.84299999988</v>
      </c>
      <c r="P38" s="27">
        <f t="shared" si="10"/>
        <v>740538.84299999988</v>
      </c>
    </row>
    <row r="39" spans="1:21">
      <c r="A39" s="31">
        <v>37712</v>
      </c>
      <c r="B39" s="2"/>
      <c r="C39" s="6">
        <v>31</v>
      </c>
      <c r="D39" s="29">
        <f t="shared" si="0"/>
        <v>13009</v>
      </c>
      <c r="E39" s="29">
        <f t="shared" si="6"/>
        <v>403279</v>
      </c>
      <c r="F39" s="29">
        <f t="shared" si="1"/>
        <v>-1938345</v>
      </c>
      <c r="G39" s="34">
        <f>+Inputs!$D$2</f>
        <v>0.3795</v>
      </c>
      <c r="H39" s="2"/>
      <c r="I39" s="27">
        <f t="shared" si="7"/>
        <v>2341624</v>
      </c>
      <c r="J39" s="27"/>
      <c r="K39" s="27">
        <f t="shared" si="2"/>
        <v>13009</v>
      </c>
      <c r="L39" s="27">
        <f t="shared" si="8"/>
        <v>403279</v>
      </c>
      <c r="M39" s="27">
        <f t="shared" si="3"/>
        <v>4936.9155000000001</v>
      </c>
      <c r="N39" s="27">
        <f t="shared" si="4"/>
        <v>4936.9155000000001</v>
      </c>
      <c r="O39" s="27">
        <f t="shared" si="9"/>
        <v>-735601.92749999987</v>
      </c>
      <c r="P39" s="27">
        <f t="shared" si="10"/>
        <v>735601.92749999987</v>
      </c>
    </row>
    <row r="40" spans="1:21">
      <c r="A40" s="30">
        <v>37742</v>
      </c>
      <c r="B40" s="2"/>
      <c r="C40" s="6">
        <v>32</v>
      </c>
      <c r="D40" s="29">
        <f t="shared" si="0"/>
        <v>13009</v>
      </c>
      <c r="E40" s="29">
        <f t="shared" si="6"/>
        <v>416288</v>
      </c>
      <c r="F40" s="29">
        <f t="shared" si="1"/>
        <v>-1925336</v>
      </c>
      <c r="G40" s="34">
        <f>+Inputs!$D$3</f>
        <v>0.37951000000000001</v>
      </c>
      <c r="H40" s="2"/>
      <c r="I40" s="27">
        <f t="shared" si="7"/>
        <v>2341624</v>
      </c>
      <c r="J40" s="2"/>
      <c r="K40" s="27">
        <f t="shared" si="2"/>
        <v>13009</v>
      </c>
      <c r="L40" s="27">
        <f t="shared" si="8"/>
        <v>416288</v>
      </c>
      <c r="M40" s="27">
        <f t="shared" si="3"/>
        <v>4937.0455900000006</v>
      </c>
      <c r="N40" s="27">
        <f t="shared" si="4"/>
        <v>4937.0455900000006</v>
      </c>
      <c r="O40" s="27">
        <f t="shared" si="9"/>
        <v>-730664.88190999988</v>
      </c>
      <c r="P40" s="27">
        <f t="shared" si="10"/>
        <v>730664.88190999988</v>
      </c>
    </row>
    <row r="41" spans="1:21">
      <c r="A41" s="31">
        <v>37773</v>
      </c>
      <c r="C41" s="6">
        <v>33</v>
      </c>
      <c r="D41" s="29">
        <f t="shared" ref="D41:D72" si="12">ROUND(-(+$B$9/180)*1,0)</f>
        <v>13009</v>
      </c>
      <c r="E41" s="29">
        <f t="shared" si="6"/>
        <v>429297</v>
      </c>
      <c r="F41" s="29">
        <f t="shared" ref="F41:F72" si="13">$B$9+E41</f>
        <v>-1912327</v>
      </c>
      <c r="G41" s="34">
        <f>+Inputs!$D$3</f>
        <v>0.37951000000000001</v>
      </c>
      <c r="I41" s="27">
        <f t="shared" si="7"/>
        <v>2341624</v>
      </c>
      <c r="K41" s="27">
        <f t="shared" ref="K41:K72" si="14">D41</f>
        <v>13009</v>
      </c>
      <c r="L41" s="27">
        <f t="shared" si="8"/>
        <v>429297</v>
      </c>
      <c r="M41" s="27">
        <f t="shared" ref="M41:M72" si="15">K41*G41</f>
        <v>4937.0455900000006</v>
      </c>
      <c r="N41" s="27">
        <f t="shared" ref="N41:N72" si="16">M41-J41</f>
        <v>4937.0455900000006</v>
      </c>
      <c r="O41" s="27">
        <f t="shared" si="9"/>
        <v>-725727.83631999989</v>
      </c>
      <c r="P41" s="27">
        <f t="shared" si="10"/>
        <v>725727.83631999989</v>
      </c>
    </row>
    <row r="42" spans="1:21">
      <c r="A42" s="30">
        <v>37803</v>
      </c>
      <c r="C42" s="6">
        <v>34</v>
      </c>
      <c r="D42" s="29">
        <f t="shared" si="12"/>
        <v>13009</v>
      </c>
      <c r="E42" s="29">
        <f t="shared" ref="E42:E73" si="17">+E41+D42</f>
        <v>442306</v>
      </c>
      <c r="F42" s="29">
        <f t="shared" si="13"/>
        <v>-1899318</v>
      </c>
      <c r="G42" s="34">
        <f>+Inputs!$D$3</f>
        <v>0.37951000000000001</v>
      </c>
      <c r="I42" s="27">
        <f t="shared" ref="I42:I73" si="18">+I41+H42</f>
        <v>2341624</v>
      </c>
      <c r="K42" s="27">
        <f t="shared" si="14"/>
        <v>13009</v>
      </c>
      <c r="L42" s="27">
        <f t="shared" ref="L42:L73" si="19">+L41+K42</f>
        <v>442306</v>
      </c>
      <c r="M42" s="27">
        <f t="shared" si="15"/>
        <v>4937.0455900000006</v>
      </c>
      <c r="N42" s="27">
        <f t="shared" si="16"/>
        <v>4937.0455900000006</v>
      </c>
      <c r="O42" s="27">
        <f t="shared" ref="O42:O73" si="20">+O41+N42</f>
        <v>-720790.79072999989</v>
      </c>
      <c r="P42" s="27">
        <f t="shared" ref="P42:P73" si="21">P41-N42</f>
        <v>720790.79072999989</v>
      </c>
    </row>
    <row r="43" spans="1:21">
      <c r="A43" s="31">
        <v>37834</v>
      </c>
      <c r="C43" s="6">
        <v>35</v>
      </c>
      <c r="D43" s="29">
        <f t="shared" si="12"/>
        <v>13009</v>
      </c>
      <c r="E43" s="29">
        <f t="shared" si="17"/>
        <v>455315</v>
      </c>
      <c r="F43" s="29">
        <f t="shared" si="13"/>
        <v>-1886309</v>
      </c>
      <c r="G43" s="34">
        <f>+Inputs!$D$3</f>
        <v>0.37951000000000001</v>
      </c>
      <c r="I43" s="27">
        <f t="shared" si="18"/>
        <v>2341624</v>
      </c>
      <c r="K43" s="27">
        <f t="shared" si="14"/>
        <v>13009</v>
      </c>
      <c r="L43" s="27">
        <f t="shared" si="19"/>
        <v>455315</v>
      </c>
      <c r="M43" s="27">
        <f t="shared" si="15"/>
        <v>4937.0455900000006</v>
      </c>
      <c r="N43" s="27">
        <f t="shared" si="16"/>
        <v>4937.0455900000006</v>
      </c>
      <c r="O43" s="27">
        <f t="shared" si="20"/>
        <v>-715853.7451399999</v>
      </c>
      <c r="P43" s="27">
        <f t="shared" si="21"/>
        <v>715853.7451399999</v>
      </c>
    </row>
    <row r="44" spans="1:21">
      <c r="A44" s="30">
        <v>37865</v>
      </c>
      <c r="C44" s="6">
        <v>36</v>
      </c>
      <c r="D44" s="29">
        <f t="shared" si="12"/>
        <v>13009</v>
      </c>
      <c r="E44" s="29">
        <f t="shared" si="17"/>
        <v>468324</v>
      </c>
      <c r="F44" s="29">
        <f t="shared" si="13"/>
        <v>-1873300</v>
      </c>
      <c r="G44" s="34">
        <f>+Inputs!$D$3</f>
        <v>0.37951000000000001</v>
      </c>
      <c r="I44" s="27">
        <f t="shared" si="18"/>
        <v>2341624</v>
      </c>
      <c r="K44" s="27">
        <f t="shared" si="14"/>
        <v>13009</v>
      </c>
      <c r="L44" s="27">
        <f t="shared" si="19"/>
        <v>468324</v>
      </c>
      <c r="M44" s="27">
        <f t="shared" si="15"/>
        <v>4937.0455900000006</v>
      </c>
      <c r="N44" s="27">
        <f t="shared" si="16"/>
        <v>4937.0455900000006</v>
      </c>
      <c r="O44" s="27">
        <f t="shared" si="20"/>
        <v>-710916.6995499999</v>
      </c>
      <c r="P44" s="27">
        <f t="shared" si="21"/>
        <v>710916.6995499999</v>
      </c>
      <c r="U44" s="98"/>
    </row>
    <row r="45" spans="1:21">
      <c r="A45" s="31">
        <v>37895</v>
      </c>
      <c r="C45" s="6">
        <v>37</v>
      </c>
      <c r="D45" s="29">
        <f t="shared" si="12"/>
        <v>13009</v>
      </c>
      <c r="E45" s="29">
        <f t="shared" si="17"/>
        <v>481333</v>
      </c>
      <c r="F45" s="29">
        <f t="shared" si="13"/>
        <v>-1860291</v>
      </c>
      <c r="G45" s="34">
        <f>+Inputs!$D$3</f>
        <v>0.37951000000000001</v>
      </c>
      <c r="I45" s="27">
        <f t="shared" si="18"/>
        <v>2341624</v>
      </c>
      <c r="K45" s="27">
        <f t="shared" si="14"/>
        <v>13009</v>
      </c>
      <c r="L45" s="27">
        <f t="shared" si="19"/>
        <v>481333</v>
      </c>
      <c r="M45" s="27">
        <f t="shared" si="15"/>
        <v>4937.0455900000006</v>
      </c>
      <c r="N45" s="27">
        <f t="shared" si="16"/>
        <v>4937.0455900000006</v>
      </c>
      <c r="O45" s="27">
        <f t="shared" si="20"/>
        <v>-705979.65395999991</v>
      </c>
      <c r="P45" s="27">
        <f t="shared" si="21"/>
        <v>705979.65395999991</v>
      </c>
      <c r="U45" s="98"/>
    </row>
    <row r="46" spans="1:21">
      <c r="A46" s="30">
        <v>37926</v>
      </c>
      <c r="C46" s="6">
        <v>38</v>
      </c>
      <c r="D46" s="29">
        <f t="shared" si="12"/>
        <v>13009</v>
      </c>
      <c r="E46" s="29">
        <f t="shared" si="17"/>
        <v>494342</v>
      </c>
      <c r="F46" s="29">
        <f t="shared" si="13"/>
        <v>-1847282</v>
      </c>
      <c r="G46" s="34">
        <f>+Inputs!$D$3</f>
        <v>0.37951000000000001</v>
      </c>
      <c r="I46" s="27">
        <f t="shared" si="18"/>
        <v>2341624</v>
      </c>
      <c r="K46" s="27">
        <f t="shared" si="14"/>
        <v>13009</v>
      </c>
      <c r="L46" s="27">
        <f t="shared" si="19"/>
        <v>494342</v>
      </c>
      <c r="M46" s="27">
        <f t="shared" si="15"/>
        <v>4937.0455900000006</v>
      </c>
      <c r="N46" s="27">
        <f t="shared" si="16"/>
        <v>4937.0455900000006</v>
      </c>
      <c r="O46" s="27">
        <f t="shared" si="20"/>
        <v>-701042.60836999991</v>
      </c>
      <c r="P46" s="27">
        <f t="shared" si="21"/>
        <v>701042.60836999991</v>
      </c>
      <c r="U46" s="98"/>
    </row>
    <row r="47" spans="1:21">
      <c r="A47" s="31">
        <v>37956</v>
      </c>
      <c r="C47" s="6">
        <v>39</v>
      </c>
      <c r="D47" s="29">
        <f t="shared" si="12"/>
        <v>13009</v>
      </c>
      <c r="E47" s="29">
        <f t="shared" si="17"/>
        <v>507351</v>
      </c>
      <c r="F47" s="29">
        <f t="shared" si="13"/>
        <v>-1834273</v>
      </c>
      <c r="G47" s="34">
        <f>+Inputs!$D$3</f>
        <v>0.37951000000000001</v>
      </c>
      <c r="I47" s="27">
        <f t="shared" si="18"/>
        <v>2341624</v>
      </c>
      <c r="K47" s="27">
        <f t="shared" si="14"/>
        <v>13009</v>
      </c>
      <c r="L47" s="27">
        <f t="shared" si="19"/>
        <v>507351</v>
      </c>
      <c r="M47" s="27">
        <f t="shared" si="15"/>
        <v>4937.0455900000006</v>
      </c>
      <c r="N47" s="27">
        <f t="shared" si="16"/>
        <v>4937.0455900000006</v>
      </c>
      <c r="O47" s="27">
        <f t="shared" si="20"/>
        <v>-696105.56277999992</v>
      </c>
      <c r="P47" s="27">
        <f t="shared" si="21"/>
        <v>696105.56277999992</v>
      </c>
      <c r="U47" s="98"/>
    </row>
    <row r="48" spans="1:21">
      <c r="A48" s="30">
        <v>37987</v>
      </c>
      <c r="C48" s="6">
        <v>40</v>
      </c>
      <c r="D48" s="29">
        <f t="shared" si="12"/>
        <v>13009</v>
      </c>
      <c r="E48" s="29">
        <f t="shared" si="17"/>
        <v>520360</v>
      </c>
      <c r="F48" s="29">
        <f t="shared" si="13"/>
        <v>-1821264</v>
      </c>
      <c r="G48" s="34">
        <f>+Inputs!$D$3</f>
        <v>0.37951000000000001</v>
      </c>
      <c r="I48" s="27">
        <f t="shared" si="18"/>
        <v>2341624</v>
      </c>
      <c r="K48" s="27">
        <f t="shared" si="14"/>
        <v>13009</v>
      </c>
      <c r="L48" s="27">
        <f t="shared" si="19"/>
        <v>520360</v>
      </c>
      <c r="M48" s="27">
        <f t="shared" si="15"/>
        <v>4937.0455900000006</v>
      </c>
      <c r="N48" s="27">
        <f t="shared" si="16"/>
        <v>4937.0455900000006</v>
      </c>
      <c r="O48" s="27">
        <f t="shared" si="20"/>
        <v>-691168.51718999993</v>
      </c>
      <c r="P48" s="27">
        <f t="shared" si="21"/>
        <v>691168.51718999993</v>
      </c>
      <c r="U48" s="98"/>
    </row>
    <row r="49" spans="1:21">
      <c r="A49" s="31">
        <v>38018</v>
      </c>
      <c r="C49" s="6">
        <v>41</v>
      </c>
      <c r="D49" s="29">
        <f t="shared" si="12"/>
        <v>13009</v>
      </c>
      <c r="E49" s="29">
        <f t="shared" si="17"/>
        <v>533369</v>
      </c>
      <c r="F49" s="29">
        <f t="shared" si="13"/>
        <v>-1808255</v>
      </c>
      <c r="G49" s="34">
        <f>+Inputs!$D$3</f>
        <v>0.37951000000000001</v>
      </c>
      <c r="I49" s="27">
        <f t="shared" si="18"/>
        <v>2341624</v>
      </c>
      <c r="K49" s="27">
        <f t="shared" si="14"/>
        <v>13009</v>
      </c>
      <c r="L49" s="27">
        <f t="shared" si="19"/>
        <v>533369</v>
      </c>
      <c r="M49" s="27">
        <f t="shared" si="15"/>
        <v>4937.0455900000006</v>
      </c>
      <c r="N49" s="27">
        <f t="shared" si="16"/>
        <v>4937.0455900000006</v>
      </c>
      <c r="O49" s="27">
        <f t="shared" si="20"/>
        <v>-686231.47159999993</v>
      </c>
      <c r="P49" s="27">
        <f t="shared" si="21"/>
        <v>686231.47159999993</v>
      </c>
      <c r="U49" s="98"/>
    </row>
    <row r="50" spans="1:21">
      <c r="A50" s="30">
        <v>38047</v>
      </c>
      <c r="C50" s="6">
        <v>42</v>
      </c>
      <c r="D50" s="29">
        <f t="shared" si="12"/>
        <v>13009</v>
      </c>
      <c r="E50" s="29">
        <f t="shared" si="17"/>
        <v>546378</v>
      </c>
      <c r="F50" s="29">
        <f t="shared" si="13"/>
        <v>-1795246</v>
      </c>
      <c r="G50" s="34">
        <f>+Inputs!$D$3</f>
        <v>0.37951000000000001</v>
      </c>
      <c r="I50" s="27">
        <f t="shared" si="18"/>
        <v>2341624</v>
      </c>
      <c r="K50" s="27">
        <f t="shared" si="14"/>
        <v>13009</v>
      </c>
      <c r="L50" s="27">
        <f t="shared" si="19"/>
        <v>546378</v>
      </c>
      <c r="M50" s="27">
        <f t="shared" si="15"/>
        <v>4937.0455900000006</v>
      </c>
      <c r="N50" s="27">
        <f t="shared" si="16"/>
        <v>4937.0455900000006</v>
      </c>
      <c r="O50" s="27">
        <f t="shared" si="20"/>
        <v>-681294.42600999994</v>
      </c>
      <c r="P50" s="27">
        <f t="shared" si="21"/>
        <v>681294.42600999994</v>
      </c>
      <c r="U50" s="98"/>
    </row>
    <row r="51" spans="1:21">
      <c r="A51" s="31">
        <v>38078</v>
      </c>
      <c r="C51" s="6">
        <v>43</v>
      </c>
      <c r="D51" s="29">
        <f t="shared" si="12"/>
        <v>13009</v>
      </c>
      <c r="E51" s="29">
        <f t="shared" si="17"/>
        <v>559387</v>
      </c>
      <c r="F51" s="29">
        <f t="shared" si="13"/>
        <v>-1782237</v>
      </c>
      <c r="G51" s="34">
        <f>+Inputs!$D$3</f>
        <v>0.37951000000000001</v>
      </c>
      <c r="I51" s="27">
        <f t="shared" si="18"/>
        <v>2341624</v>
      </c>
      <c r="K51" s="27">
        <f t="shared" si="14"/>
        <v>13009</v>
      </c>
      <c r="L51" s="27">
        <f t="shared" si="19"/>
        <v>559387</v>
      </c>
      <c r="M51" s="27">
        <f t="shared" si="15"/>
        <v>4937.0455900000006</v>
      </c>
      <c r="N51" s="27">
        <f t="shared" si="16"/>
        <v>4937.0455900000006</v>
      </c>
      <c r="O51" s="27">
        <f t="shared" si="20"/>
        <v>-676357.38041999994</v>
      </c>
      <c r="P51" s="27">
        <f t="shared" si="21"/>
        <v>676357.38041999994</v>
      </c>
      <c r="U51" s="98"/>
    </row>
    <row r="52" spans="1:21">
      <c r="A52" s="30">
        <v>38108</v>
      </c>
      <c r="C52" s="6">
        <v>44</v>
      </c>
      <c r="D52" s="29">
        <f t="shared" si="12"/>
        <v>13009</v>
      </c>
      <c r="E52" s="29">
        <f t="shared" si="17"/>
        <v>572396</v>
      </c>
      <c r="F52" s="29">
        <f t="shared" si="13"/>
        <v>-1769228</v>
      </c>
      <c r="G52" s="34">
        <f>+Inputs!$D$3</f>
        <v>0.37951000000000001</v>
      </c>
      <c r="I52" s="27">
        <f t="shared" si="18"/>
        <v>2341624</v>
      </c>
      <c r="K52" s="27">
        <f t="shared" si="14"/>
        <v>13009</v>
      </c>
      <c r="L52" s="27">
        <f t="shared" si="19"/>
        <v>572396</v>
      </c>
      <c r="M52" s="27">
        <f t="shared" si="15"/>
        <v>4937.0455900000006</v>
      </c>
      <c r="N52" s="27">
        <f t="shared" si="16"/>
        <v>4937.0455900000006</v>
      </c>
      <c r="O52" s="27">
        <f t="shared" si="20"/>
        <v>-671420.33482999995</v>
      </c>
      <c r="P52" s="27">
        <f t="shared" si="21"/>
        <v>671420.33482999995</v>
      </c>
      <c r="U52" s="98"/>
    </row>
    <row r="53" spans="1:21">
      <c r="A53" s="31">
        <v>38139</v>
      </c>
      <c r="C53" s="6">
        <v>45</v>
      </c>
      <c r="D53" s="29">
        <f t="shared" si="12"/>
        <v>13009</v>
      </c>
      <c r="E53" s="29">
        <f t="shared" si="17"/>
        <v>585405</v>
      </c>
      <c r="F53" s="29">
        <f t="shared" si="13"/>
        <v>-1756219</v>
      </c>
      <c r="G53" s="34">
        <f>+Inputs!$D$3</f>
        <v>0.37951000000000001</v>
      </c>
      <c r="I53" s="27">
        <f t="shared" si="18"/>
        <v>2341624</v>
      </c>
      <c r="K53" s="27">
        <f t="shared" si="14"/>
        <v>13009</v>
      </c>
      <c r="L53" s="27">
        <f t="shared" si="19"/>
        <v>585405</v>
      </c>
      <c r="M53" s="27">
        <f t="shared" si="15"/>
        <v>4937.0455900000006</v>
      </c>
      <c r="N53" s="27">
        <f t="shared" si="16"/>
        <v>4937.0455900000006</v>
      </c>
      <c r="O53" s="27">
        <f t="shared" si="20"/>
        <v>-666483.28923999995</v>
      </c>
      <c r="P53" s="27">
        <f t="shared" si="21"/>
        <v>666483.28923999995</v>
      </c>
      <c r="U53" s="98"/>
    </row>
    <row r="54" spans="1:21">
      <c r="A54" s="30">
        <v>38169</v>
      </c>
      <c r="C54" s="6">
        <v>46</v>
      </c>
      <c r="D54" s="29">
        <f t="shared" si="12"/>
        <v>13009</v>
      </c>
      <c r="E54" s="29">
        <f t="shared" si="17"/>
        <v>598414</v>
      </c>
      <c r="F54" s="29">
        <f t="shared" si="13"/>
        <v>-1743210</v>
      </c>
      <c r="G54" s="34">
        <f>+Inputs!$D$3</f>
        <v>0.37951000000000001</v>
      </c>
      <c r="I54" s="27">
        <f t="shared" si="18"/>
        <v>2341624</v>
      </c>
      <c r="K54" s="27">
        <f t="shared" si="14"/>
        <v>13009</v>
      </c>
      <c r="L54" s="27">
        <f t="shared" si="19"/>
        <v>598414</v>
      </c>
      <c r="M54" s="27">
        <f t="shared" si="15"/>
        <v>4937.0455900000006</v>
      </c>
      <c r="N54" s="27">
        <f t="shared" si="16"/>
        <v>4937.0455900000006</v>
      </c>
      <c r="O54" s="27">
        <f t="shared" si="20"/>
        <v>-661546.24364999996</v>
      </c>
      <c r="P54" s="27">
        <f t="shared" si="21"/>
        <v>661546.24364999996</v>
      </c>
      <c r="U54" s="98"/>
    </row>
    <row r="55" spans="1:21">
      <c r="A55" s="31">
        <v>38200</v>
      </c>
      <c r="C55" s="6">
        <v>47</v>
      </c>
      <c r="D55" s="29">
        <f t="shared" si="12"/>
        <v>13009</v>
      </c>
      <c r="E55" s="29">
        <f t="shared" si="17"/>
        <v>611423</v>
      </c>
      <c r="F55" s="29">
        <f t="shared" si="13"/>
        <v>-1730201</v>
      </c>
      <c r="G55" s="34">
        <f>+Inputs!$D$3</f>
        <v>0.37951000000000001</v>
      </c>
      <c r="I55" s="27">
        <f t="shared" si="18"/>
        <v>2341624</v>
      </c>
      <c r="K55" s="27">
        <f t="shared" si="14"/>
        <v>13009</v>
      </c>
      <c r="L55" s="27">
        <f t="shared" si="19"/>
        <v>611423</v>
      </c>
      <c r="M55" s="27">
        <f t="shared" si="15"/>
        <v>4937.0455900000006</v>
      </c>
      <c r="N55" s="27">
        <f t="shared" si="16"/>
        <v>4937.0455900000006</v>
      </c>
      <c r="O55" s="27">
        <f t="shared" si="20"/>
        <v>-656609.19805999997</v>
      </c>
      <c r="P55" s="27">
        <f t="shared" si="21"/>
        <v>656609.19805999997</v>
      </c>
      <c r="U55" s="98"/>
    </row>
    <row r="56" spans="1:21">
      <c r="A56" s="30">
        <v>38231</v>
      </c>
      <c r="C56" s="6">
        <v>48</v>
      </c>
      <c r="D56" s="29">
        <f t="shared" si="12"/>
        <v>13009</v>
      </c>
      <c r="E56" s="29">
        <f t="shared" si="17"/>
        <v>624432</v>
      </c>
      <c r="F56" s="29">
        <f t="shared" si="13"/>
        <v>-1717192</v>
      </c>
      <c r="G56" s="34">
        <f>+Inputs!$D$3</f>
        <v>0.37951000000000001</v>
      </c>
      <c r="I56" s="27">
        <f t="shared" si="18"/>
        <v>2341624</v>
      </c>
      <c r="K56" s="27">
        <f t="shared" si="14"/>
        <v>13009</v>
      </c>
      <c r="L56" s="27">
        <f t="shared" si="19"/>
        <v>624432</v>
      </c>
      <c r="M56" s="27">
        <f t="shared" si="15"/>
        <v>4937.0455900000006</v>
      </c>
      <c r="N56" s="27">
        <f t="shared" si="16"/>
        <v>4937.0455900000006</v>
      </c>
      <c r="O56" s="27">
        <f t="shared" si="20"/>
        <v>-651672.15246999997</v>
      </c>
      <c r="P56" s="27">
        <f t="shared" si="21"/>
        <v>651672.15246999997</v>
      </c>
    </row>
    <row r="57" spans="1:21">
      <c r="A57" s="31">
        <v>38261</v>
      </c>
      <c r="C57" s="6">
        <v>49</v>
      </c>
      <c r="D57" s="29">
        <f t="shared" si="12"/>
        <v>13009</v>
      </c>
      <c r="E57" s="29">
        <f t="shared" si="17"/>
        <v>637441</v>
      </c>
      <c r="F57" s="29">
        <f t="shared" si="13"/>
        <v>-1704183</v>
      </c>
      <c r="G57" s="34">
        <f>+Inputs!$D$3</f>
        <v>0.37951000000000001</v>
      </c>
      <c r="I57" s="27">
        <f t="shared" si="18"/>
        <v>2341624</v>
      </c>
      <c r="K57" s="27">
        <f t="shared" si="14"/>
        <v>13009</v>
      </c>
      <c r="L57" s="27">
        <f t="shared" si="19"/>
        <v>637441</v>
      </c>
      <c r="M57" s="27">
        <f t="shared" si="15"/>
        <v>4937.0455900000006</v>
      </c>
      <c r="N57" s="27">
        <f t="shared" si="16"/>
        <v>4937.0455900000006</v>
      </c>
      <c r="O57" s="27">
        <f t="shared" si="20"/>
        <v>-646735.10687999998</v>
      </c>
      <c r="P57" s="27">
        <f t="shared" si="21"/>
        <v>646735.10687999998</v>
      </c>
    </row>
    <row r="58" spans="1:21">
      <c r="A58" s="30">
        <v>38292</v>
      </c>
      <c r="C58" s="6">
        <v>50</v>
      </c>
      <c r="D58" s="29">
        <f t="shared" si="12"/>
        <v>13009</v>
      </c>
      <c r="E58" s="29">
        <f t="shared" si="17"/>
        <v>650450</v>
      </c>
      <c r="F58" s="29">
        <f t="shared" si="13"/>
        <v>-1691174</v>
      </c>
      <c r="G58" s="34">
        <f>+Inputs!$D$3</f>
        <v>0.37951000000000001</v>
      </c>
      <c r="I58" s="27">
        <f t="shared" si="18"/>
        <v>2341624</v>
      </c>
      <c r="K58" s="27">
        <f t="shared" si="14"/>
        <v>13009</v>
      </c>
      <c r="L58" s="27">
        <f t="shared" si="19"/>
        <v>650450</v>
      </c>
      <c r="M58" s="27">
        <f t="shared" si="15"/>
        <v>4937.0455900000006</v>
      </c>
      <c r="N58" s="27">
        <f t="shared" si="16"/>
        <v>4937.0455900000006</v>
      </c>
      <c r="O58" s="27">
        <f t="shared" si="20"/>
        <v>-641798.06128999998</v>
      </c>
      <c r="P58" s="27">
        <f t="shared" si="21"/>
        <v>641798.06128999998</v>
      </c>
    </row>
    <row r="59" spans="1:21">
      <c r="A59" s="31">
        <v>38322</v>
      </c>
      <c r="C59" s="6">
        <v>51</v>
      </c>
      <c r="D59" s="29">
        <f t="shared" si="12"/>
        <v>13009</v>
      </c>
      <c r="E59" s="29">
        <f t="shared" si="17"/>
        <v>663459</v>
      </c>
      <c r="F59" s="29">
        <f t="shared" si="13"/>
        <v>-1678165</v>
      </c>
      <c r="G59" s="34">
        <f>+Inputs!$D$3</f>
        <v>0.37951000000000001</v>
      </c>
      <c r="I59" s="27">
        <f t="shared" si="18"/>
        <v>2341624</v>
      </c>
      <c r="K59" s="27">
        <f t="shared" si="14"/>
        <v>13009</v>
      </c>
      <c r="L59" s="27">
        <f t="shared" si="19"/>
        <v>663459</v>
      </c>
      <c r="M59" s="27">
        <f t="shared" si="15"/>
        <v>4937.0455900000006</v>
      </c>
      <c r="N59" s="27">
        <f t="shared" si="16"/>
        <v>4937.0455900000006</v>
      </c>
      <c r="O59" s="27">
        <f t="shared" si="20"/>
        <v>-636861.01569999999</v>
      </c>
      <c r="P59" s="27">
        <f t="shared" si="21"/>
        <v>636861.01569999999</v>
      </c>
    </row>
    <row r="60" spans="1:21">
      <c r="A60" s="30">
        <v>38353</v>
      </c>
      <c r="C60" s="6">
        <v>52</v>
      </c>
      <c r="D60" s="29">
        <f t="shared" si="12"/>
        <v>13009</v>
      </c>
      <c r="E60" s="29">
        <f t="shared" si="17"/>
        <v>676468</v>
      </c>
      <c r="F60" s="29">
        <f t="shared" si="13"/>
        <v>-1665156</v>
      </c>
      <c r="G60" s="34">
        <f>+Inputs!$D$3</f>
        <v>0.37951000000000001</v>
      </c>
      <c r="I60" s="27">
        <f t="shared" si="18"/>
        <v>2341624</v>
      </c>
      <c r="K60" s="27">
        <f t="shared" si="14"/>
        <v>13009</v>
      </c>
      <c r="L60" s="27">
        <f t="shared" si="19"/>
        <v>676468</v>
      </c>
      <c r="M60" s="27">
        <f t="shared" si="15"/>
        <v>4937.0455900000006</v>
      </c>
      <c r="N60" s="27">
        <f t="shared" si="16"/>
        <v>4937.0455900000006</v>
      </c>
      <c r="O60" s="27">
        <f t="shared" si="20"/>
        <v>-631923.97010999999</v>
      </c>
      <c r="P60" s="27">
        <f t="shared" si="21"/>
        <v>631923.97010999999</v>
      </c>
    </row>
    <row r="61" spans="1:21">
      <c r="A61" s="31">
        <v>38384</v>
      </c>
      <c r="C61" s="6">
        <v>53</v>
      </c>
      <c r="D61" s="29">
        <f t="shared" si="12"/>
        <v>13009</v>
      </c>
      <c r="E61" s="29">
        <f t="shared" si="17"/>
        <v>689477</v>
      </c>
      <c r="F61" s="29">
        <f t="shared" si="13"/>
        <v>-1652147</v>
      </c>
      <c r="G61" s="34">
        <f>+Inputs!$D$3</f>
        <v>0.37951000000000001</v>
      </c>
      <c r="I61" s="27">
        <f t="shared" si="18"/>
        <v>2341624</v>
      </c>
      <c r="K61" s="27">
        <f t="shared" si="14"/>
        <v>13009</v>
      </c>
      <c r="L61" s="27">
        <f t="shared" si="19"/>
        <v>689477</v>
      </c>
      <c r="M61" s="27">
        <f t="shared" si="15"/>
        <v>4937.0455900000006</v>
      </c>
      <c r="N61" s="27">
        <f t="shared" si="16"/>
        <v>4937.0455900000006</v>
      </c>
      <c r="O61" s="27">
        <f t="shared" si="20"/>
        <v>-626986.92452</v>
      </c>
      <c r="P61" s="27">
        <f t="shared" si="21"/>
        <v>626986.92452</v>
      </c>
    </row>
    <row r="62" spans="1:21">
      <c r="A62" s="30">
        <v>38412</v>
      </c>
      <c r="C62" s="6">
        <v>54</v>
      </c>
      <c r="D62" s="29">
        <f t="shared" si="12"/>
        <v>13009</v>
      </c>
      <c r="E62" s="29">
        <f t="shared" si="17"/>
        <v>702486</v>
      </c>
      <c r="F62" s="29">
        <f t="shared" si="13"/>
        <v>-1639138</v>
      </c>
      <c r="G62" s="34">
        <f>+Inputs!$D$3</f>
        <v>0.37951000000000001</v>
      </c>
      <c r="I62" s="27">
        <f t="shared" si="18"/>
        <v>2341624</v>
      </c>
      <c r="K62" s="27">
        <f t="shared" si="14"/>
        <v>13009</v>
      </c>
      <c r="L62" s="27">
        <f t="shared" si="19"/>
        <v>702486</v>
      </c>
      <c r="M62" s="27">
        <f t="shared" si="15"/>
        <v>4937.0455900000006</v>
      </c>
      <c r="N62" s="27">
        <f t="shared" si="16"/>
        <v>4937.0455900000006</v>
      </c>
      <c r="O62" s="27">
        <f t="shared" si="20"/>
        <v>-622049.87893000001</v>
      </c>
      <c r="P62" s="27">
        <f t="shared" si="21"/>
        <v>622049.87893000001</v>
      </c>
    </row>
    <row r="63" spans="1:21">
      <c r="A63" s="31">
        <v>38443</v>
      </c>
      <c r="C63" s="6">
        <v>55</v>
      </c>
      <c r="D63" s="29">
        <f t="shared" si="12"/>
        <v>13009</v>
      </c>
      <c r="E63" s="29">
        <f t="shared" si="17"/>
        <v>715495</v>
      </c>
      <c r="F63" s="29">
        <f t="shared" si="13"/>
        <v>-1626129</v>
      </c>
      <c r="G63" s="34">
        <f>+Inputs!$D$3</f>
        <v>0.37951000000000001</v>
      </c>
      <c r="I63" s="27">
        <f t="shared" si="18"/>
        <v>2341624</v>
      </c>
      <c r="K63" s="27">
        <f t="shared" si="14"/>
        <v>13009</v>
      </c>
      <c r="L63" s="27">
        <f t="shared" si="19"/>
        <v>715495</v>
      </c>
      <c r="M63" s="27">
        <f t="shared" si="15"/>
        <v>4937.0455900000006</v>
      </c>
      <c r="N63" s="27">
        <f t="shared" si="16"/>
        <v>4937.0455900000006</v>
      </c>
      <c r="O63" s="27">
        <f t="shared" si="20"/>
        <v>-617112.83334000001</v>
      </c>
      <c r="P63" s="27">
        <f t="shared" si="21"/>
        <v>617112.83334000001</v>
      </c>
    </row>
    <row r="64" spans="1:21">
      <c r="A64" s="30">
        <v>38473</v>
      </c>
      <c r="C64" s="6">
        <v>56</v>
      </c>
      <c r="D64" s="29">
        <f t="shared" si="12"/>
        <v>13009</v>
      </c>
      <c r="E64" s="29">
        <f t="shared" si="17"/>
        <v>728504</v>
      </c>
      <c r="F64" s="29">
        <f t="shared" si="13"/>
        <v>-1613120</v>
      </c>
      <c r="G64" s="34">
        <f>+Inputs!$D$3</f>
        <v>0.37951000000000001</v>
      </c>
      <c r="I64" s="27">
        <f t="shared" si="18"/>
        <v>2341624</v>
      </c>
      <c r="K64" s="27">
        <f t="shared" si="14"/>
        <v>13009</v>
      </c>
      <c r="L64" s="27">
        <f t="shared" si="19"/>
        <v>728504</v>
      </c>
      <c r="M64" s="27">
        <f t="shared" si="15"/>
        <v>4937.0455900000006</v>
      </c>
      <c r="N64" s="27">
        <f t="shared" si="16"/>
        <v>4937.0455900000006</v>
      </c>
      <c r="O64" s="27">
        <f t="shared" si="20"/>
        <v>-612175.78775000002</v>
      </c>
      <c r="P64" s="27">
        <f t="shared" si="21"/>
        <v>612175.78775000002</v>
      </c>
    </row>
    <row r="65" spans="1:16">
      <c r="A65" s="31">
        <v>38504</v>
      </c>
      <c r="C65" s="6">
        <v>57</v>
      </c>
      <c r="D65" s="29">
        <f t="shared" si="12"/>
        <v>13009</v>
      </c>
      <c r="E65" s="29">
        <f t="shared" si="17"/>
        <v>741513</v>
      </c>
      <c r="F65" s="29">
        <f t="shared" si="13"/>
        <v>-1600111</v>
      </c>
      <c r="G65" s="34">
        <f>+Inputs!$D$3</f>
        <v>0.37951000000000001</v>
      </c>
      <c r="I65" s="27">
        <f t="shared" si="18"/>
        <v>2341624</v>
      </c>
      <c r="K65" s="27">
        <f t="shared" si="14"/>
        <v>13009</v>
      </c>
      <c r="L65" s="27">
        <f t="shared" si="19"/>
        <v>741513</v>
      </c>
      <c r="M65" s="27">
        <f t="shared" si="15"/>
        <v>4937.0455900000006</v>
      </c>
      <c r="N65" s="27">
        <f t="shared" si="16"/>
        <v>4937.0455900000006</v>
      </c>
      <c r="O65" s="27">
        <f t="shared" si="20"/>
        <v>-607238.74216000002</v>
      </c>
      <c r="P65" s="27">
        <f t="shared" si="21"/>
        <v>607238.74216000002</v>
      </c>
    </row>
    <row r="66" spans="1:16">
      <c r="A66" s="30">
        <v>38534</v>
      </c>
      <c r="C66" s="6">
        <v>58</v>
      </c>
      <c r="D66" s="29">
        <f t="shared" si="12"/>
        <v>13009</v>
      </c>
      <c r="E66" s="29">
        <f t="shared" si="17"/>
        <v>754522</v>
      </c>
      <c r="F66" s="29">
        <f t="shared" si="13"/>
        <v>-1587102</v>
      </c>
      <c r="G66" s="34">
        <f>+Inputs!$D$3</f>
        <v>0.37951000000000001</v>
      </c>
      <c r="I66" s="27">
        <f t="shared" si="18"/>
        <v>2341624</v>
      </c>
      <c r="K66" s="27">
        <f t="shared" si="14"/>
        <v>13009</v>
      </c>
      <c r="L66" s="27">
        <f t="shared" si="19"/>
        <v>754522</v>
      </c>
      <c r="M66" s="27">
        <f t="shared" si="15"/>
        <v>4937.0455900000006</v>
      </c>
      <c r="N66" s="27">
        <f t="shared" si="16"/>
        <v>4937.0455900000006</v>
      </c>
      <c r="O66" s="27">
        <f t="shared" si="20"/>
        <v>-602301.69657000003</v>
      </c>
      <c r="P66" s="27">
        <f t="shared" si="21"/>
        <v>602301.69657000003</v>
      </c>
    </row>
    <row r="67" spans="1:16">
      <c r="A67" s="31">
        <v>38565</v>
      </c>
      <c r="C67" s="6">
        <v>59</v>
      </c>
      <c r="D67" s="29">
        <f t="shared" si="12"/>
        <v>13009</v>
      </c>
      <c r="E67" s="29">
        <f t="shared" si="17"/>
        <v>767531</v>
      </c>
      <c r="F67" s="29">
        <f t="shared" si="13"/>
        <v>-1574093</v>
      </c>
      <c r="G67" s="34">
        <f>+Inputs!$D$3</f>
        <v>0.37951000000000001</v>
      </c>
      <c r="I67" s="27">
        <f t="shared" si="18"/>
        <v>2341624</v>
      </c>
      <c r="K67" s="27">
        <f t="shared" si="14"/>
        <v>13009</v>
      </c>
      <c r="L67" s="27">
        <f t="shared" si="19"/>
        <v>767531</v>
      </c>
      <c r="M67" s="27">
        <f t="shared" si="15"/>
        <v>4937.0455900000006</v>
      </c>
      <c r="N67" s="27">
        <f t="shared" si="16"/>
        <v>4937.0455900000006</v>
      </c>
      <c r="O67" s="27">
        <f t="shared" si="20"/>
        <v>-597364.65098000003</v>
      </c>
      <c r="P67" s="27">
        <f t="shared" si="21"/>
        <v>597364.65098000003</v>
      </c>
    </row>
    <row r="68" spans="1:16">
      <c r="A68" s="30">
        <v>38596</v>
      </c>
      <c r="C68" s="6">
        <v>60</v>
      </c>
      <c r="D68" s="29">
        <f t="shared" si="12"/>
        <v>13009</v>
      </c>
      <c r="E68" s="29">
        <f t="shared" si="17"/>
        <v>780540</v>
      </c>
      <c r="F68" s="29">
        <f t="shared" si="13"/>
        <v>-1561084</v>
      </c>
      <c r="G68" s="34">
        <f>+Inputs!$D$3</f>
        <v>0.37951000000000001</v>
      </c>
      <c r="I68" s="27">
        <f t="shared" si="18"/>
        <v>2341624</v>
      </c>
      <c r="K68" s="27">
        <f t="shared" si="14"/>
        <v>13009</v>
      </c>
      <c r="L68" s="27">
        <f t="shared" si="19"/>
        <v>780540</v>
      </c>
      <c r="M68" s="27">
        <f t="shared" si="15"/>
        <v>4937.0455900000006</v>
      </c>
      <c r="N68" s="27">
        <f t="shared" si="16"/>
        <v>4937.0455900000006</v>
      </c>
      <c r="O68" s="27">
        <f t="shared" si="20"/>
        <v>-592427.60539000004</v>
      </c>
      <c r="P68" s="27">
        <f t="shared" si="21"/>
        <v>592427.60539000004</v>
      </c>
    </row>
    <row r="69" spans="1:16">
      <c r="A69" s="31">
        <v>38626</v>
      </c>
      <c r="C69" s="6">
        <v>61</v>
      </c>
      <c r="D69" s="29">
        <f t="shared" si="12"/>
        <v>13009</v>
      </c>
      <c r="E69" s="29">
        <f t="shared" si="17"/>
        <v>793549</v>
      </c>
      <c r="F69" s="29">
        <f t="shared" si="13"/>
        <v>-1548075</v>
      </c>
      <c r="G69" s="34">
        <f>+Inputs!$D$3</f>
        <v>0.37951000000000001</v>
      </c>
      <c r="I69" s="27">
        <f t="shared" si="18"/>
        <v>2341624</v>
      </c>
      <c r="K69" s="27">
        <f t="shared" si="14"/>
        <v>13009</v>
      </c>
      <c r="L69" s="27">
        <f t="shared" si="19"/>
        <v>793549</v>
      </c>
      <c r="M69" s="27">
        <f t="shared" si="15"/>
        <v>4937.0455900000006</v>
      </c>
      <c r="N69" s="27">
        <f t="shared" si="16"/>
        <v>4937.0455900000006</v>
      </c>
      <c r="O69" s="27">
        <f t="shared" si="20"/>
        <v>-587490.55980000005</v>
      </c>
      <c r="P69" s="27">
        <f t="shared" si="21"/>
        <v>587490.55980000005</v>
      </c>
    </row>
    <row r="70" spans="1:16">
      <c r="A70" s="30">
        <v>38657</v>
      </c>
      <c r="C70" s="6">
        <v>62</v>
      </c>
      <c r="D70" s="29">
        <f t="shared" si="12"/>
        <v>13009</v>
      </c>
      <c r="E70" s="29">
        <f t="shared" si="17"/>
        <v>806558</v>
      </c>
      <c r="F70" s="29">
        <f t="shared" si="13"/>
        <v>-1535066</v>
      </c>
      <c r="G70" s="34">
        <f>+Inputs!$D$3</f>
        <v>0.37951000000000001</v>
      </c>
      <c r="I70" s="27">
        <f t="shared" si="18"/>
        <v>2341624</v>
      </c>
      <c r="K70" s="27">
        <f t="shared" si="14"/>
        <v>13009</v>
      </c>
      <c r="L70" s="27">
        <f t="shared" si="19"/>
        <v>806558</v>
      </c>
      <c r="M70" s="27">
        <f t="shared" si="15"/>
        <v>4937.0455900000006</v>
      </c>
      <c r="N70" s="27">
        <f t="shared" si="16"/>
        <v>4937.0455900000006</v>
      </c>
      <c r="O70" s="27">
        <f t="shared" si="20"/>
        <v>-582553.51421000005</v>
      </c>
      <c r="P70" s="27">
        <f t="shared" si="21"/>
        <v>582553.51421000005</v>
      </c>
    </row>
    <row r="71" spans="1:16">
      <c r="A71" s="31">
        <v>38687</v>
      </c>
      <c r="C71" s="6">
        <v>63</v>
      </c>
      <c r="D71" s="29">
        <f t="shared" si="12"/>
        <v>13009</v>
      </c>
      <c r="E71" s="29">
        <f t="shared" si="17"/>
        <v>819567</v>
      </c>
      <c r="F71" s="29">
        <f t="shared" si="13"/>
        <v>-1522057</v>
      </c>
      <c r="G71" s="34">
        <f>+Inputs!$D$3</f>
        <v>0.37951000000000001</v>
      </c>
      <c r="I71" s="27">
        <f t="shared" si="18"/>
        <v>2341624</v>
      </c>
      <c r="K71" s="27">
        <f t="shared" si="14"/>
        <v>13009</v>
      </c>
      <c r="L71" s="27">
        <f t="shared" si="19"/>
        <v>819567</v>
      </c>
      <c r="M71" s="27">
        <f t="shared" si="15"/>
        <v>4937.0455900000006</v>
      </c>
      <c r="N71" s="27">
        <f t="shared" si="16"/>
        <v>4937.0455900000006</v>
      </c>
      <c r="O71" s="27">
        <f t="shared" si="20"/>
        <v>-577616.46862000006</v>
      </c>
      <c r="P71" s="27">
        <f t="shared" si="21"/>
        <v>577616.46862000006</v>
      </c>
    </row>
    <row r="72" spans="1:16">
      <c r="A72" s="30">
        <v>38718</v>
      </c>
      <c r="C72" s="6">
        <v>64</v>
      </c>
      <c r="D72" s="29">
        <f t="shared" si="12"/>
        <v>13009</v>
      </c>
      <c r="E72" s="29">
        <f t="shared" si="17"/>
        <v>832576</v>
      </c>
      <c r="F72" s="29">
        <f t="shared" si="13"/>
        <v>-1509048</v>
      </c>
      <c r="G72" s="34">
        <f>+Inputs!$D$3</f>
        <v>0.37951000000000001</v>
      </c>
      <c r="I72" s="27">
        <f t="shared" si="18"/>
        <v>2341624</v>
      </c>
      <c r="K72" s="27">
        <f t="shared" si="14"/>
        <v>13009</v>
      </c>
      <c r="L72" s="27">
        <f t="shared" si="19"/>
        <v>832576</v>
      </c>
      <c r="M72" s="27">
        <f t="shared" si="15"/>
        <v>4937.0455900000006</v>
      </c>
      <c r="N72" s="27">
        <f t="shared" si="16"/>
        <v>4937.0455900000006</v>
      </c>
      <c r="O72" s="27">
        <f t="shared" si="20"/>
        <v>-572679.42303000006</v>
      </c>
      <c r="P72" s="27">
        <f t="shared" si="21"/>
        <v>572679.42303000006</v>
      </c>
    </row>
    <row r="73" spans="1:16">
      <c r="A73" s="31">
        <v>38749</v>
      </c>
      <c r="C73" s="6">
        <v>65</v>
      </c>
      <c r="D73" s="29">
        <f t="shared" ref="D73:D104" si="22">ROUND(-(+$B$9/180)*1,0)</f>
        <v>13009</v>
      </c>
      <c r="E73" s="29">
        <f t="shared" si="17"/>
        <v>845585</v>
      </c>
      <c r="F73" s="29">
        <f t="shared" ref="F73:F104" si="23">$B$9+E73</f>
        <v>-1496039</v>
      </c>
      <c r="G73" s="34">
        <f>+Inputs!$D$3</f>
        <v>0.37951000000000001</v>
      </c>
      <c r="I73" s="27">
        <f t="shared" si="18"/>
        <v>2341624</v>
      </c>
      <c r="K73" s="27">
        <f t="shared" ref="K73:K104" si="24">D73</f>
        <v>13009</v>
      </c>
      <c r="L73" s="27">
        <f t="shared" si="19"/>
        <v>845585</v>
      </c>
      <c r="M73" s="27">
        <f t="shared" ref="M73:M104" si="25">K73*G73</f>
        <v>4937.0455900000006</v>
      </c>
      <c r="N73" s="27">
        <f t="shared" ref="N73:N104" si="26">M73-J73</f>
        <v>4937.0455900000006</v>
      </c>
      <c r="O73" s="27">
        <f t="shared" si="20"/>
        <v>-567742.37744000007</v>
      </c>
      <c r="P73" s="27">
        <f t="shared" si="21"/>
        <v>567742.37744000007</v>
      </c>
    </row>
    <row r="74" spans="1:16">
      <c r="A74" s="30">
        <v>38777</v>
      </c>
      <c r="C74" s="6">
        <v>66</v>
      </c>
      <c r="D74" s="29">
        <f t="shared" si="22"/>
        <v>13009</v>
      </c>
      <c r="E74" s="29">
        <f t="shared" ref="E74:E105" si="27">+E73+D74</f>
        <v>858594</v>
      </c>
      <c r="F74" s="29">
        <f t="shared" si="23"/>
        <v>-1483030</v>
      </c>
      <c r="G74" s="34">
        <f>+Inputs!$D$3</f>
        <v>0.37951000000000001</v>
      </c>
      <c r="I74" s="27">
        <f t="shared" ref="I74:I105" si="28">+I73+H74</f>
        <v>2341624</v>
      </c>
      <c r="K74" s="27">
        <f t="shared" si="24"/>
        <v>13009</v>
      </c>
      <c r="L74" s="27">
        <f t="shared" ref="L74:L105" si="29">+L73+K74</f>
        <v>858594</v>
      </c>
      <c r="M74" s="27">
        <f t="shared" si="25"/>
        <v>4937.0455900000006</v>
      </c>
      <c r="N74" s="27">
        <f t="shared" si="26"/>
        <v>4937.0455900000006</v>
      </c>
      <c r="O74" s="27">
        <f t="shared" ref="O74:O105" si="30">+O73+N74</f>
        <v>-562805.33185000008</v>
      </c>
      <c r="P74" s="27">
        <f t="shared" ref="P74:P105" si="31">P73-N74</f>
        <v>562805.33185000008</v>
      </c>
    </row>
    <row r="75" spans="1:16">
      <c r="A75" s="31">
        <v>38808</v>
      </c>
      <c r="C75" s="6">
        <v>67</v>
      </c>
      <c r="D75" s="29">
        <f t="shared" si="22"/>
        <v>13009</v>
      </c>
      <c r="E75" s="29">
        <f t="shared" si="27"/>
        <v>871603</v>
      </c>
      <c r="F75" s="29">
        <f t="shared" si="23"/>
        <v>-1470021</v>
      </c>
      <c r="G75" s="34">
        <f>+Inputs!$D$3</f>
        <v>0.37951000000000001</v>
      </c>
      <c r="I75" s="27">
        <f t="shared" si="28"/>
        <v>2341624</v>
      </c>
      <c r="K75" s="27">
        <f t="shared" si="24"/>
        <v>13009</v>
      </c>
      <c r="L75" s="27">
        <f t="shared" si="29"/>
        <v>871603</v>
      </c>
      <c r="M75" s="27">
        <f t="shared" si="25"/>
        <v>4937.0455900000006</v>
      </c>
      <c r="N75" s="27">
        <f t="shared" si="26"/>
        <v>4937.0455900000006</v>
      </c>
      <c r="O75" s="27">
        <f t="shared" si="30"/>
        <v>-557868.28626000008</v>
      </c>
      <c r="P75" s="27">
        <f t="shared" si="31"/>
        <v>557868.28626000008</v>
      </c>
    </row>
    <row r="76" spans="1:16">
      <c r="A76" s="30">
        <v>38838</v>
      </c>
      <c r="C76" s="6">
        <v>68</v>
      </c>
      <c r="D76" s="29">
        <f t="shared" si="22"/>
        <v>13009</v>
      </c>
      <c r="E76" s="29">
        <f t="shared" si="27"/>
        <v>884612</v>
      </c>
      <c r="F76" s="29">
        <f t="shared" si="23"/>
        <v>-1457012</v>
      </c>
      <c r="G76" s="34">
        <f>+Inputs!$D$3</f>
        <v>0.37951000000000001</v>
      </c>
      <c r="I76" s="27">
        <f t="shared" si="28"/>
        <v>2341624</v>
      </c>
      <c r="K76" s="27">
        <f t="shared" si="24"/>
        <v>13009</v>
      </c>
      <c r="L76" s="27">
        <f t="shared" si="29"/>
        <v>884612</v>
      </c>
      <c r="M76" s="27">
        <f t="shared" si="25"/>
        <v>4937.0455900000006</v>
      </c>
      <c r="N76" s="27">
        <f t="shared" si="26"/>
        <v>4937.0455900000006</v>
      </c>
      <c r="O76" s="27">
        <f t="shared" si="30"/>
        <v>-552931.24067000009</v>
      </c>
      <c r="P76" s="27">
        <f t="shared" si="31"/>
        <v>552931.24067000009</v>
      </c>
    </row>
    <row r="77" spans="1:16">
      <c r="A77" s="31">
        <v>38869</v>
      </c>
      <c r="C77" s="6">
        <v>69</v>
      </c>
      <c r="D77" s="29">
        <f t="shared" si="22"/>
        <v>13009</v>
      </c>
      <c r="E77" s="29">
        <f t="shared" si="27"/>
        <v>897621</v>
      </c>
      <c r="F77" s="29">
        <f t="shared" si="23"/>
        <v>-1444003</v>
      </c>
      <c r="G77" s="34">
        <f>+Inputs!$D$3</f>
        <v>0.37951000000000001</v>
      </c>
      <c r="I77" s="27">
        <f t="shared" si="28"/>
        <v>2341624</v>
      </c>
      <c r="K77" s="27">
        <f t="shared" si="24"/>
        <v>13009</v>
      </c>
      <c r="L77" s="27">
        <f t="shared" si="29"/>
        <v>897621</v>
      </c>
      <c r="M77" s="27">
        <f t="shared" si="25"/>
        <v>4937.0455900000006</v>
      </c>
      <c r="N77" s="27">
        <f t="shared" si="26"/>
        <v>4937.0455900000006</v>
      </c>
      <c r="O77" s="27">
        <f t="shared" si="30"/>
        <v>-547994.19508000009</v>
      </c>
      <c r="P77" s="27">
        <f t="shared" si="31"/>
        <v>547994.19508000009</v>
      </c>
    </row>
    <row r="78" spans="1:16">
      <c r="A78" s="30">
        <v>38899</v>
      </c>
      <c r="C78" s="6">
        <v>70</v>
      </c>
      <c r="D78" s="29">
        <f t="shared" si="22"/>
        <v>13009</v>
      </c>
      <c r="E78" s="29">
        <f t="shared" si="27"/>
        <v>910630</v>
      </c>
      <c r="F78" s="29">
        <f t="shared" si="23"/>
        <v>-1430994</v>
      </c>
      <c r="G78" s="34">
        <f>+Inputs!$D$3</f>
        <v>0.37951000000000001</v>
      </c>
      <c r="I78" s="27">
        <f t="shared" si="28"/>
        <v>2341624</v>
      </c>
      <c r="K78" s="27">
        <f t="shared" si="24"/>
        <v>13009</v>
      </c>
      <c r="L78" s="27">
        <f t="shared" si="29"/>
        <v>910630</v>
      </c>
      <c r="M78" s="27">
        <f t="shared" si="25"/>
        <v>4937.0455900000006</v>
      </c>
      <c r="N78" s="27">
        <f t="shared" si="26"/>
        <v>4937.0455900000006</v>
      </c>
      <c r="O78" s="27">
        <f t="shared" si="30"/>
        <v>-543057.1494900001</v>
      </c>
      <c r="P78" s="27">
        <f t="shared" si="31"/>
        <v>543057.1494900001</v>
      </c>
    </row>
    <row r="79" spans="1:16">
      <c r="A79" s="31">
        <v>38930</v>
      </c>
      <c r="C79" s="6">
        <v>71</v>
      </c>
      <c r="D79" s="29">
        <f t="shared" si="22"/>
        <v>13009</v>
      </c>
      <c r="E79" s="29">
        <f t="shared" si="27"/>
        <v>923639</v>
      </c>
      <c r="F79" s="29">
        <f t="shared" si="23"/>
        <v>-1417985</v>
      </c>
      <c r="G79" s="34">
        <f>+Inputs!$D$3</f>
        <v>0.37951000000000001</v>
      </c>
      <c r="I79" s="27">
        <f t="shared" si="28"/>
        <v>2341624</v>
      </c>
      <c r="K79" s="27">
        <f t="shared" si="24"/>
        <v>13009</v>
      </c>
      <c r="L79" s="27">
        <f t="shared" si="29"/>
        <v>923639</v>
      </c>
      <c r="M79" s="27">
        <f t="shared" si="25"/>
        <v>4937.0455900000006</v>
      </c>
      <c r="N79" s="27">
        <f t="shared" si="26"/>
        <v>4937.0455900000006</v>
      </c>
      <c r="O79" s="27">
        <f t="shared" si="30"/>
        <v>-538120.1039000001</v>
      </c>
      <c r="P79" s="27">
        <f t="shared" si="31"/>
        <v>538120.1039000001</v>
      </c>
    </row>
    <row r="80" spans="1:16">
      <c r="A80" s="30">
        <v>38961</v>
      </c>
      <c r="C80" s="6">
        <v>72</v>
      </c>
      <c r="D80" s="29">
        <f t="shared" si="22"/>
        <v>13009</v>
      </c>
      <c r="E80" s="29">
        <f t="shared" si="27"/>
        <v>936648</v>
      </c>
      <c r="F80" s="29">
        <f t="shared" si="23"/>
        <v>-1404976</v>
      </c>
      <c r="G80" s="34">
        <f>+Inputs!$D$3</f>
        <v>0.37951000000000001</v>
      </c>
      <c r="I80" s="27">
        <f t="shared" si="28"/>
        <v>2341624</v>
      </c>
      <c r="K80" s="27">
        <f t="shared" si="24"/>
        <v>13009</v>
      </c>
      <c r="L80" s="27">
        <f t="shared" si="29"/>
        <v>936648</v>
      </c>
      <c r="M80" s="27">
        <f t="shared" si="25"/>
        <v>4937.0455900000006</v>
      </c>
      <c r="N80" s="27">
        <f t="shared" si="26"/>
        <v>4937.0455900000006</v>
      </c>
      <c r="O80" s="27">
        <f t="shared" si="30"/>
        <v>-533183.05831000011</v>
      </c>
      <c r="P80" s="27">
        <f t="shared" si="31"/>
        <v>533183.05831000011</v>
      </c>
    </row>
    <row r="81" spans="1:16">
      <c r="A81" s="31">
        <v>38991</v>
      </c>
      <c r="C81" s="6">
        <v>73</v>
      </c>
      <c r="D81" s="29">
        <f t="shared" si="22"/>
        <v>13009</v>
      </c>
      <c r="E81" s="29">
        <f t="shared" si="27"/>
        <v>949657</v>
      </c>
      <c r="F81" s="29">
        <f t="shared" si="23"/>
        <v>-1391967</v>
      </c>
      <c r="G81" s="34">
        <f>+Inputs!$D$3</f>
        <v>0.37951000000000001</v>
      </c>
      <c r="I81" s="27">
        <f t="shared" si="28"/>
        <v>2341624</v>
      </c>
      <c r="K81" s="27">
        <f t="shared" si="24"/>
        <v>13009</v>
      </c>
      <c r="L81" s="27">
        <f t="shared" si="29"/>
        <v>949657</v>
      </c>
      <c r="M81" s="27">
        <f t="shared" si="25"/>
        <v>4937.0455900000006</v>
      </c>
      <c r="N81" s="27">
        <f t="shared" si="26"/>
        <v>4937.0455900000006</v>
      </c>
      <c r="O81" s="27">
        <f t="shared" si="30"/>
        <v>-528246.01272000012</v>
      </c>
      <c r="P81" s="27">
        <f t="shared" si="31"/>
        <v>528246.01272000012</v>
      </c>
    </row>
    <row r="82" spans="1:16">
      <c r="A82" s="30">
        <v>39022</v>
      </c>
      <c r="C82" s="6">
        <v>74</v>
      </c>
      <c r="D82" s="29">
        <f t="shared" si="22"/>
        <v>13009</v>
      </c>
      <c r="E82" s="29">
        <f t="shared" si="27"/>
        <v>962666</v>
      </c>
      <c r="F82" s="29">
        <f t="shared" si="23"/>
        <v>-1378958</v>
      </c>
      <c r="G82" s="34">
        <f>+Inputs!$D$3</f>
        <v>0.37951000000000001</v>
      </c>
      <c r="I82" s="27">
        <f t="shared" si="28"/>
        <v>2341624</v>
      </c>
      <c r="K82" s="27">
        <f t="shared" si="24"/>
        <v>13009</v>
      </c>
      <c r="L82" s="27">
        <f t="shared" si="29"/>
        <v>962666</v>
      </c>
      <c r="M82" s="27">
        <f t="shared" si="25"/>
        <v>4937.0455900000006</v>
      </c>
      <c r="N82" s="27">
        <f t="shared" si="26"/>
        <v>4937.0455900000006</v>
      </c>
      <c r="O82" s="27">
        <f t="shared" si="30"/>
        <v>-523308.96713000012</v>
      </c>
      <c r="P82" s="27">
        <f t="shared" si="31"/>
        <v>523308.96713000012</v>
      </c>
    </row>
    <row r="83" spans="1:16">
      <c r="A83" s="31">
        <v>39052</v>
      </c>
      <c r="C83" s="6">
        <v>75</v>
      </c>
      <c r="D83" s="29">
        <f t="shared" si="22"/>
        <v>13009</v>
      </c>
      <c r="E83" s="29">
        <f t="shared" si="27"/>
        <v>975675</v>
      </c>
      <c r="F83" s="29">
        <f t="shared" si="23"/>
        <v>-1365949</v>
      </c>
      <c r="G83" s="34">
        <f>+Inputs!$D$3</f>
        <v>0.37951000000000001</v>
      </c>
      <c r="I83" s="27">
        <f t="shared" si="28"/>
        <v>2341624</v>
      </c>
      <c r="K83" s="27">
        <f t="shared" si="24"/>
        <v>13009</v>
      </c>
      <c r="L83" s="27">
        <f t="shared" si="29"/>
        <v>975675</v>
      </c>
      <c r="M83" s="27">
        <f t="shared" si="25"/>
        <v>4937.0455900000006</v>
      </c>
      <c r="N83" s="27">
        <f t="shared" si="26"/>
        <v>4937.0455900000006</v>
      </c>
      <c r="O83" s="27">
        <f t="shared" si="30"/>
        <v>-518371.92154000013</v>
      </c>
      <c r="P83" s="27">
        <f t="shared" si="31"/>
        <v>518371.92154000013</v>
      </c>
    </row>
    <row r="84" spans="1:16">
      <c r="A84" s="30">
        <v>39083</v>
      </c>
      <c r="C84" s="6">
        <v>76</v>
      </c>
      <c r="D84" s="29">
        <f t="shared" si="22"/>
        <v>13009</v>
      </c>
      <c r="E84" s="29">
        <f t="shared" si="27"/>
        <v>988684</v>
      </c>
      <c r="F84" s="29">
        <f t="shared" si="23"/>
        <v>-1352940</v>
      </c>
      <c r="G84" s="34">
        <f>+Inputs!$D$3</f>
        <v>0.37951000000000001</v>
      </c>
      <c r="I84" s="27">
        <f t="shared" si="28"/>
        <v>2341624</v>
      </c>
      <c r="K84" s="27">
        <f t="shared" si="24"/>
        <v>13009</v>
      </c>
      <c r="L84" s="27">
        <f t="shared" si="29"/>
        <v>988684</v>
      </c>
      <c r="M84" s="27">
        <f t="shared" si="25"/>
        <v>4937.0455900000006</v>
      </c>
      <c r="N84" s="27">
        <f t="shared" si="26"/>
        <v>4937.0455900000006</v>
      </c>
      <c r="O84" s="27">
        <f t="shared" si="30"/>
        <v>-513434.87595000013</v>
      </c>
      <c r="P84" s="27">
        <f t="shared" si="31"/>
        <v>513434.87595000013</v>
      </c>
    </row>
    <row r="85" spans="1:16">
      <c r="A85" s="31">
        <v>39114</v>
      </c>
      <c r="C85" s="6">
        <v>77</v>
      </c>
      <c r="D85" s="29">
        <f t="shared" si="22"/>
        <v>13009</v>
      </c>
      <c r="E85" s="29">
        <f t="shared" si="27"/>
        <v>1001693</v>
      </c>
      <c r="F85" s="29">
        <f t="shared" si="23"/>
        <v>-1339931</v>
      </c>
      <c r="G85" s="34">
        <f>+Inputs!$D$3</f>
        <v>0.37951000000000001</v>
      </c>
      <c r="I85" s="27">
        <f t="shared" si="28"/>
        <v>2341624</v>
      </c>
      <c r="K85" s="27">
        <f t="shared" si="24"/>
        <v>13009</v>
      </c>
      <c r="L85" s="27">
        <f t="shared" si="29"/>
        <v>1001693</v>
      </c>
      <c r="M85" s="27">
        <f t="shared" si="25"/>
        <v>4937.0455900000006</v>
      </c>
      <c r="N85" s="27">
        <f t="shared" si="26"/>
        <v>4937.0455900000006</v>
      </c>
      <c r="O85" s="27">
        <f t="shared" si="30"/>
        <v>-508497.83036000014</v>
      </c>
      <c r="P85" s="27">
        <f t="shared" si="31"/>
        <v>508497.83036000014</v>
      </c>
    </row>
    <row r="86" spans="1:16">
      <c r="A86" s="30">
        <v>39142</v>
      </c>
      <c r="C86" s="6">
        <v>78</v>
      </c>
      <c r="D86" s="29">
        <f t="shared" si="22"/>
        <v>13009</v>
      </c>
      <c r="E86" s="29">
        <f t="shared" si="27"/>
        <v>1014702</v>
      </c>
      <c r="F86" s="29">
        <f t="shared" si="23"/>
        <v>-1326922</v>
      </c>
      <c r="G86" s="34">
        <f>+Inputs!$D$3</f>
        <v>0.37951000000000001</v>
      </c>
      <c r="I86" s="27">
        <f t="shared" si="28"/>
        <v>2341624</v>
      </c>
      <c r="K86" s="27">
        <f t="shared" si="24"/>
        <v>13009</v>
      </c>
      <c r="L86" s="27">
        <f t="shared" si="29"/>
        <v>1014702</v>
      </c>
      <c r="M86" s="27">
        <f t="shared" si="25"/>
        <v>4937.0455900000006</v>
      </c>
      <c r="N86" s="27">
        <f t="shared" si="26"/>
        <v>4937.0455900000006</v>
      </c>
      <c r="O86" s="27">
        <f t="shared" si="30"/>
        <v>-503560.78477000014</v>
      </c>
      <c r="P86" s="27">
        <f t="shared" si="31"/>
        <v>503560.78477000014</v>
      </c>
    </row>
    <row r="87" spans="1:16">
      <c r="A87" s="31">
        <v>39173</v>
      </c>
      <c r="C87" s="6">
        <v>79</v>
      </c>
      <c r="D87" s="29">
        <f t="shared" si="22"/>
        <v>13009</v>
      </c>
      <c r="E87" s="29">
        <f t="shared" si="27"/>
        <v>1027711</v>
      </c>
      <c r="F87" s="29">
        <f t="shared" si="23"/>
        <v>-1313913</v>
      </c>
      <c r="G87" s="34">
        <f>+Inputs!$D$3</f>
        <v>0.37951000000000001</v>
      </c>
      <c r="I87" s="27">
        <f t="shared" si="28"/>
        <v>2341624</v>
      </c>
      <c r="K87" s="27">
        <f t="shared" si="24"/>
        <v>13009</v>
      </c>
      <c r="L87" s="27">
        <f t="shared" si="29"/>
        <v>1027711</v>
      </c>
      <c r="M87" s="27">
        <f t="shared" si="25"/>
        <v>4937.0455900000006</v>
      </c>
      <c r="N87" s="27">
        <f t="shared" si="26"/>
        <v>4937.0455900000006</v>
      </c>
      <c r="O87" s="27">
        <f t="shared" si="30"/>
        <v>-498623.73918000015</v>
      </c>
      <c r="P87" s="27">
        <f t="shared" si="31"/>
        <v>498623.73918000015</v>
      </c>
    </row>
    <row r="88" spans="1:16">
      <c r="A88" s="30">
        <v>39203</v>
      </c>
      <c r="C88" s="6">
        <v>80</v>
      </c>
      <c r="D88" s="29">
        <f t="shared" si="22"/>
        <v>13009</v>
      </c>
      <c r="E88" s="29">
        <f t="shared" si="27"/>
        <v>1040720</v>
      </c>
      <c r="F88" s="29">
        <f t="shared" si="23"/>
        <v>-1300904</v>
      </c>
      <c r="G88" s="34">
        <f>+Inputs!$D$3</f>
        <v>0.37951000000000001</v>
      </c>
      <c r="I88" s="27">
        <f t="shared" si="28"/>
        <v>2341624</v>
      </c>
      <c r="K88" s="27">
        <f t="shared" si="24"/>
        <v>13009</v>
      </c>
      <c r="L88" s="27">
        <f t="shared" si="29"/>
        <v>1040720</v>
      </c>
      <c r="M88" s="27">
        <f t="shared" si="25"/>
        <v>4937.0455900000006</v>
      </c>
      <c r="N88" s="27">
        <f t="shared" si="26"/>
        <v>4937.0455900000006</v>
      </c>
      <c r="O88" s="27">
        <f t="shared" si="30"/>
        <v>-493686.69359000016</v>
      </c>
      <c r="P88" s="27">
        <f t="shared" si="31"/>
        <v>493686.69359000016</v>
      </c>
    </row>
    <row r="89" spans="1:16">
      <c r="A89" s="31">
        <v>39234</v>
      </c>
      <c r="C89" s="6">
        <v>81</v>
      </c>
      <c r="D89" s="29">
        <f t="shared" si="22"/>
        <v>13009</v>
      </c>
      <c r="E89" s="29">
        <f t="shared" si="27"/>
        <v>1053729</v>
      </c>
      <c r="F89" s="29">
        <f t="shared" si="23"/>
        <v>-1287895</v>
      </c>
      <c r="G89" s="34">
        <f>+Inputs!$D$3</f>
        <v>0.37951000000000001</v>
      </c>
      <c r="I89" s="27">
        <f t="shared" si="28"/>
        <v>2341624</v>
      </c>
      <c r="K89" s="27">
        <f t="shared" si="24"/>
        <v>13009</v>
      </c>
      <c r="L89" s="27">
        <f t="shared" si="29"/>
        <v>1053729</v>
      </c>
      <c r="M89" s="27">
        <f t="shared" si="25"/>
        <v>4937.0455900000006</v>
      </c>
      <c r="N89" s="27">
        <f t="shared" si="26"/>
        <v>4937.0455900000006</v>
      </c>
      <c r="O89" s="27">
        <f t="shared" si="30"/>
        <v>-488749.64800000016</v>
      </c>
      <c r="P89" s="27">
        <f t="shared" si="31"/>
        <v>488749.64800000016</v>
      </c>
    </row>
    <row r="90" spans="1:16">
      <c r="A90" s="30">
        <v>39264</v>
      </c>
      <c r="C90" s="6">
        <v>82</v>
      </c>
      <c r="D90" s="29">
        <f t="shared" si="22"/>
        <v>13009</v>
      </c>
      <c r="E90" s="29">
        <f t="shared" si="27"/>
        <v>1066738</v>
      </c>
      <c r="F90" s="29">
        <f t="shared" si="23"/>
        <v>-1274886</v>
      </c>
      <c r="G90" s="34">
        <f>+Inputs!$D$3</f>
        <v>0.37951000000000001</v>
      </c>
      <c r="I90" s="27">
        <f t="shared" si="28"/>
        <v>2341624</v>
      </c>
      <c r="K90" s="27">
        <f t="shared" si="24"/>
        <v>13009</v>
      </c>
      <c r="L90" s="27">
        <f t="shared" si="29"/>
        <v>1066738</v>
      </c>
      <c r="M90" s="27">
        <f t="shared" si="25"/>
        <v>4937.0455900000006</v>
      </c>
      <c r="N90" s="27">
        <f t="shared" si="26"/>
        <v>4937.0455900000006</v>
      </c>
      <c r="O90" s="27">
        <f t="shared" si="30"/>
        <v>-483812.60241000017</v>
      </c>
      <c r="P90" s="27">
        <f t="shared" si="31"/>
        <v>483812.60241000017</v>
      </c>
    </row>
    <row r="91" spans="1:16">
      <c r="A91" s="31">
        <v>39295</v>
      </c>
      <c r="C91" s="6">
        <v>83</v>
      </c>
      <c r="D91" s="29">
        <f t="shared" si="22"/>
        <v>13009</v>
      </c>
      <c r="E91" s="29">
        <f t="shared" si="27"/>
        <v>1079747</v>
      </c>
      <c r="F91" s="29">
        <f t="shared" si="23"/>
        <v>-1261877</v>
      </c>
      <c r="G91" s="34">
        <f>+Inputs!$D$3</f>
        <v>0.37951000000000001</v>
      </c>
      <c r="I91" s="27">
        <f t="shared" si="28"/>
        <v>2341624</v>
      </c>
      <c r="K91" s="27">
        <f t="shared" si="24"/>
        <v>13009</v>
      </c>
      <c r="L91" s="27">
        <f t="shared" si="29"/>
        <v>1079747</v>
      </c>
      <c r="M91" s="27">
        <f t="shared" si="25"/>
        <v>4937.0455900000006</v>
      </c>
      <c r="N91" s="27">
        <f t="shared" si="26"/>
        <v>4937.0455900000006</v>
      </c>
      <c r="O91" s="27">
        <f t="shared" si="30"/>
        <v>-478875.55682000017</v>
      </c>
      <c r="P91" s="27">
        <f t="shared" si="31"/>
        <v>478875.55682000017</v>
      </c>
    </row>
    <row r="92" spans="1:16">
      <c r="A92" s="30">
        <v>39326</v>
      </c>
      <c r="C92" s="6">
        <v>84</v>
      </c>
      <c r="D92" s="29">
        <f t="shared" si="22"/>
        <v>13009</v>
      </c>
      <c r="E92" s="29">
        <f t="shared" si="27"/>
        <v>1092756</v>
      </c>
      <c r="F92" s="29">
        <f t="shared" si="23"/>
        <v>-1248868</v>
      </c>
      <c r="G92" s="34">
        <f>+Inputs!$D$3</f>
        <v>0.37951000000000001</v>
      </c>
      <c r="I92" s="27">
        <f t="shared" si="28"/>
        <v>2341624</v>
      </c>
      <c r="K92" s="27">
        <f t="shared" si="24"/>
        <v>13009</v>
      </c>
      <c r="L92" s="27">
        <f t="shared" si="29"/>
        <v>1092756</v>
      </c>
      <c r="M92" s="27">
        <f t="shared" si="25"/>
        <v>4937.0455900000006</v>
      </c>
      <c r="N92" s="27">
        <f t="shared" si="26"/>
        <v>4937.0455900000006</v>
      </c>
      <c r="O92" s="27">
        <f t="shared" si="30"/>
        <v>-473938.51123000018</v>
      </c>
      <c r="P92" s="27">
        <f t="shared" si="31"/>
        <v>473938.51123000018</v>
      </c>
    </row>
    <row r="93" spans="1:16">
      <c r="A93" s="31">
        <v>39356</v>
      </c>
      <c r="C93" s="6">
        <v>85</v>
      </c>
      <c r="D93" s="29">
        <f t="shared" si="22"/>
        <v>13009</v>
      </c>
      <c r="E93" s="29">
        <f t="shared" si="27"/>
        <v>1105765</v>
      </c>
      <c r="F93" s="29">
        <f t="shared" si="23"/>
        <v>-1235859</v>
      </c>
      <c r="G93" s="34">
        <f>+Inputs!$D$3</f>
        <v>0.37951000000000001</v>
      </c>
      <c r="I93" s="27">
        <f t="shared" si="28"/>
        <v>2341624</v>
      </c>
      <c r="K93" s="27">
        <f t="shared" si="24"/>
        <v>13009</v>
      </c>
      <c r="L93" s="27">
        <f t="shared" si="29"/>
        <v>1105765</v>
      </c>
      <c r="M93" s="27">
        <f t="shared" si="25"/>
        <v>4937.0455900000006</v>
      </c>
      <c r="N93" s="27">
        <f t="shared" si="26"/>
        <v>4937.0455900000006</v>
      </c>
      <c r="O93" s="27">
        <f t="shared" si="30"/>
        <v>-469001.46564000018</v>
      </c>
      <c r="P93" s="27">
        <f t="shared" si="31"/>
        <v>469001.46564000018</v>
      </c>
    </row>
    <row r="94" spans="1:16">
      <c r="A94" s="30">
        <v>39387</v>
      </c>
      <c r="C94" s="6">
        <v>86</v>
      </c>
      <c r="D94" s="29">
        <f t="shared" si="22"/>
        <v>13009</v>
      </c>
      <c r="E94" s="29">
        <f t="shared" si="27"/>
        <v>1118774</v>
      </c>
      <c r="F94" s="29">
        <f t="shared" si="23"/>
        <v>-1222850</v>
      </c>
      <c r="G94" s="34">
        <f>+Inputs!$D$3</f>
        <v>0.37951000000000001</v>
      </c>
      <c r="I94" s="27">
        <f t="shared" si="28"/>
        <v>2341624</v>
      </c>
      <c r="K94" s="27">
        <f t="shared" si="24"/>
        <v>13009</v>
      </c>
      <c r="L94" s="27">
        <f t="shared" si="29"/>
        <v>1118774</v>
      </c>
      <c r="M94" s="27">
        <f t="shared" si="25"/>
        <v>4937.0455900000006</v>
      </c>
      <c r="N94" s="27">
        <f t="shared" si="26"/>
        <v>4937.0455900000006</v>
      </c>
      <c r="O94" s="27">
        <f t="shared" si="30"/>
        <v>-464064.42005000019</v>
      </c>
      <c r="P94" s="27">
        <f t="shared" si="31"/>
        <v>464064.42005000019</v>
      </c>
    </row>
    <row r="95" spans="1:16">
      <c r="A95" s="31">
        <v>39417</v>
      </c>
      <c r="C95" s="6">
        <v>87</v>
      </c>
      <c r="D95" s="29">
        <f t="shared" si="22"/>
        <v>13009</v>
      </c>
      <c r="E95" s="29">
        <f t="shared" si="27"/>
        <v>1131783</v>
      </c>
      <c r="F95" s="29">
        <f t="shared" si="23"/>
        <v>-1209841</v>
      </c>
      <c r="G95" s="34">
        <f>+Inputs!$D$3</f>
        <v>0.37951000000000001</v>
      </c>
      <c r="I95" s="27">
        <f t="shared" si="28"/>
        <v>2341624</v>
      </c>
      <c r="K95" s="27">
        <f t="shared" si="24"/>
        <v>13009</v>
      </c>
      <c r="L95" s="27">
        <f t="shared" si="29"/>
        <v>1131783</v>
      </c>
      <c r="M95" s="27">
        <f t="shared" si="25"/>
        <v>4937.0455900000006</v>
      </c>
      <c r="N95" s="27">
        <f t="shared" si="26"/>
        <v>4937.0455900000006</v>
      </c>
      <c r="O95" s="27">
        <f t="shared" si="30"/>
        <v>-459127.3744600002</v>
      </c>
      <c r="P95" s="27">
        <f t="shared" si="31"/>
        <v>459127.3744600002</v>
      </c>
    </row>
    <row r="96" spans="1:16">
      <c r="A96" s="30">
        <v>39448</v>
      </c>
      <c r="C96" s="6">
        <v>88</v>
      </c>
      <c r="D96" s="29">
        <f t="shared" si="22"/>
        <v>13009</v>
      </c>
      <c r="E96" s="29">
        <f t="shared" si="27"/>
        <v>1144792</v>
      </c>
      <c r="F96" s="29">
        <f t="shared" si="23"/>
        <v>-1196832</v>
      </c>
      <c r="G96" s="34">
        <f>+Inputs!$D$3</f>
        <v>0.37951000000000001</v>
      </c>
      <c r="I96" s="27">
        <f t="shared" si="28"/>
        <v>2341624</v>
      </c>
      <c r="K96" s="27">
        <f t="shared" si="24"/>
        <v>13009</v>
      </c>
      <c r="L96" s="27">
        <f t="shared" si="29"/>
        <v>1144792</v>
      </c>
      <c r="M96" s="27">
        <f t="shared" si="25"/>
        <v>4937.0455900000006</v>
      </c>
      <c r="N96" s="27">
        <f t="shared" si="26"/>
        <v>4937.0455900000006</v>
      </c>
      <c r="O96" s="27">
        <f t="shared" si="30"/>
        <v>-454190.3288700002</v>
      </c>
      <c r="P96" s="27">
        <f t="shared" si="31"/>
        <v>454190.3288700002</v>
      </c>
    </row>
    <row r="97" spans="1:16">
      <c r="A97" s="31">
        <v>39479</v>
      </c>
      <c r="C97" s="6">
        <v>89</v>
      </c>
      <c r="D97" s="29">
        <f t="shared" si="22"/>
        <v>13009</v>
      </c>
      <c r="E97" s="29">
        <f t="shared" si="27"/>
        <v>1157801</v>
      </c>
      <c r="F97" s="29">
        <f t="shared" si="23"/>
        <v>-1183823</v>
      </c>
      <c r="G97" s="34">
        <f>+Inputs!$D$3</f>
        <v>0.37951000000000001</v>
      </c>
      <c r="I97" s="27">
        <f t="shared" si="28"/>
        <v>2341624</v>
      </c>
      <c r="K97" s="27">
        <f t="shared" si="24"/>
        <v>13009</v>
      </c>
      <c r="L97" s="27">
        <f t="shared" si="29"/>
        <v>1157801</v>
      </c>
      <c r="M97" s="27">
        <f t="shared" si="25"/>
        <v>4937.0455900000006</v>
      </c>
      <c r="N97" s="27">
        <f t="shared" si="26"/>
        <v>4937.0455900000006</v>
      </c>
      <c r="O97" s="27">
        <f t="shared" si="30"/>
        <v>-449253.28328000021</v>
      </c>
      <c r="P97" s="27">
        <f t="shared" si="31"/>
        <v>449253.28328000021</v>
      </c>
    </row>
    <row r="98" spans="1:16">
      <c r="A98" s="30">
        <v>39508</v>
      </c>
      <c r="C98" s="6">
        <v>90</v>
      </c>
      <c r="D98" s="29">
        <f t="shared" si="22"/>
        <v>13009</v>
      </c>
      <c r="E98" s="29">
        <f t="shared" si="27"/>
        <v>1170810</v>
      </c>
      <c r="F98" s="29">
        <f t="shared" si="23"/>
        <v>-1170814</v>
      </c>
      <c r="G98" s="34">
        <f>+Inputs!$D$3</f>
        <v>0.37951000000000001</v>
      </c>
      <c r="I98" s="27">
        <f t="shared" si="28"/>
        <v>2341624</v>
      </c>
      <c r="K98" s="27">
        <f t="shared" si="24"/>
        <v>13009</v>
      </c>
      <c r="L98" s="27">
        <f t="shared" si="29"/>
        <v>1170810</v>
      </c>
      <c r="M98" s="27">
        <f t="shared" si="25"/>
        <v>4937.0455900000006</v>
      </c>
      <c r="N98" s="27">
        <f t="shared" si="26"/>
        <v>4937.0455900000006</v>
      </c>
      <c r="O98" s="27">
        <f t="shared" si="30"/>
        <v>-444316.23769000021</v>
      </c>
      <c r="P98" s="27">
        <f t="shared" si="31"/>
        <v>444316.23769000021</v>
      </c>
    </row>
    <row r="99" spans="1:16">
      <c r="A99" s="31">
        <v>39539</v>
      </c>
      <c r="C99" s="6">
        <v>91</v>
      </c>
      <c r="D99" s="29">
        <f t="shared" si="22"/>
        <v>13009</v>
      </c>
      <c r="E99" s="29">
        <f t="shared" si="27"/>
        <v>1183819</v>
      </c>
      <c r="F99" s="29">
        <f t="shared" si="23"/>
        <v>-1157805</v>
      </c>
      <c r="G99" s="34">
        <f>+Inputs!$D$3</f>
        <v>0.37951000000000001</v>
      </c>
      <c r="I99" s="27">
        <f t="shared" si="28"/>
        <v>2341624</v>
      </c>
      <c r="K99" s="27">
        <f t="shared" si="24"/>
        <v>13009</v>
      </c>
      <c r="L99" s="27">
        <f t="shared" si="29"/>
        <v>1183819</v>
      </c>
      <c r="M99" s="27">
        <f t="shared" si="25"/>
        <v>4937.0455900000006</v>
      </c>
      <c r="N99" s="27">
        <f t="shared" si="26"/>
        <v>4937.0455900000006</v>
      </c>
      <c r="O99" s="27">
        <f t="shared" si="30"/>
        <v>-439379.19210000022</v>
      </c>
      <c r="P99" s="27">
        <f t="shared" si="31"/>
        <v>439379.19210000022</v>
      </c>
    </row>
    <row r="100" spans="1:16">
      <c r="A100" s="30">
        <v>39569</v>
      </c>
      <c r="C100" s="6">
        <v>92</v>
      </c>
      <c r="D100" s="29">
        <f t="shared" si="22"/>
        <v>13009</v>
      </c>
      <c r="E100" s="29">
        <f t="shared" si="27"/>
        <v>1196828</v>
      </c>
      <c r="F100" s="29">
        <f t="shared" si="23"/>
        <v>-1144796</v>
      </c>
      <c r="G100" s="34">
        <f>+Inputs!$D$3</f>
        <v>0.37951000000000001</v>
      </c>
      <c r="I100" s="27">
        <f t="shared" si="28"/>
        <v>2341624</v>
      </c>
      <c r="K100" s="27">
        <f t="shared" si="24"/>
        <v>13009</v>
      </c>
      <c r="L100" s="27">
        <f t="shared" si="29"/>
        <v>1196828</v>
      </c>
      <c r="M100" s="27">
        <f t="shared" si="25"/>
        <v>4937.0455900000006</v>
      </c>
      <c r="N100" s="27">
        <f t="shared" si="26"/>
        <v>4937.0455900000006</v>
      </c>
      <c r="O100" s="27">
        <f t="shared" si="30"/>
        <v>-434442.14651000022</v>
      </c>
      <c r="P100" s="27">
        <f t="shared" si="31"/>
        <v>434442.14651000022</v>
      </c>
    </row>
    <row r="101" spans="1:16">
      <c r="A101" s="31">
        <v>39600</v>
      </c>
      <c r="C101" s="6">
        <v>93</v>
      </c>
      <c r="D101" s="29">
        <f t="shared" si="22"/>
        <v>13009</v>
      </c>
      <c r="E101" s="29">
        <f t="shared" si="27"/>
        <v>1209837</v>
      </c>
      <c r="F101" s="29">
        <f t="shared" si="23"/>
        <v>-1131787</v>
      </c>
      <c r="G101" s="34">
        <f>+Inputs!$D$3</f>
        <v>0.37951000000000001</v>
      </c>
      <c r="I101" s="27">
        <f t="shared" si="28"/>
        <v>2341624</v>
      </c>
      <c r="K101" s="27">
        <f t="shared" si="24"/>
        <v>13009</v>
      </c>
      <c r="L101" s="27">
        <f t="shared" si="29"/>
        <v>1209837</v>
      </c>
      <c r="M101" s="27">
        <f t="shared" si="25"/>
        <v>4937.0455900000006</v>
      </c>
      <c r="N101" s="27">
        <f t="shared" si="26"/>
        <v>4937.0455900000006</v>
      </c>
      <c r="O101" s="27">
        <f t="shared" si="30"/>
        <v>-429505.10092000023</v>
      </c>
      <c r="P101" s="27">
        <f t="shared" si="31"/>
        <v>429505.10092000023</v>
      </c>
    </row>
    <row r="102" spans="1:16">
      <c r="A102" s="30">
        <v>39630</v>
      </c>
      <c r="C102" s="6">
        <v>94</v>
      </c>
      <c r="D102" s="29">
        <f t="shared" si="22"/>
        <v>13009</v>
      </c>
      <c r="E102" s="29">
        <f t="shared" si="27"/>
        <v>1222846</v>
      </c>
      <c r="F102" s="29">
        <f t="shared" si="23"/>
        <v>-1118778</v>
      </c>
      <c r="G102" s="34">
        <f>+Inputs!$D$3</f>
        <v>0.37951000000000001</v>
      </c>
      <c r="I102" s="27">
        <f t="shared" si="28"/>
        <v>2341624</v>
      </c>
      <c r="K102" s="27">
        <f t="shared" si="24"/>
        <v>13009</v>
      </c>
      <c r="L102" s="27">
        <f t="shared" si="29"/>
        <v>1222846</v>
      </c>
      <c r="M102" s="27">
        <f t="shared" si="25"/>
        <v>4937.0455900000006</v>
      </c>
      <c r="N102" s="27">
        <f t="shared" si="26"/>
        <v>4937.0455900000006</v>
      </c>
      <c r="O102" s="27">
        <f t="shared" si="30"/>
        <v>-424568.05533000024</v>
      </c>
      <c r="P102" s="27">
        <f t="shared" si="31"/>
        <v>424568.05533000024</v>
      </c>
    </row>
    <row r="103" spans="1:16">
      <c r="A103" s="31">
        <v>39661</v>
      </c>
      <c r="C103" s="6">
        <v>95</v>
      </c>
      <c r="D103" s="29">
        <f t="shared" si="22"/>
        <v>13009</v>
      </c>
      <c r="E103" s="29">
        <f t="shared" si="27"/>
        <v>1235855</v>
      </c>
      <c r="F103" s="29">
        <f t="shared" si="23"/>
        <v>-1105769</v>
      </c>
      <c r="G103" s="34">
        <f>+Inputs!$D$3</f>
        <v>0.37951000000000001</v>
      </c>
      <c r="I103" s="27">
        <f t="shared" si="28"/>
        <v>2341624</v>
      </c>
      <c r="K103" s="27">
        <f t="shared" si="24"/>
        <v>13009</v>
      </c>
      <c r="L103" s="27">
        <f t="shared" si="29"/>
        <v>1235855</v>
      </c>
      <c r="M103" s="27">
        <f t="shared" si="25"/>
        <v>4937.0455900000006</v>
      </c>
      <c r="N103" s="27">
        <f t="shared" si="26"/>
        <v>4937.0455900000006</v>
      </c>
      <c r="O103" s="27">
        <f t="shared" si="30"/>
        <v>-419631.00974000024</v>
      </c>
      <c r="P103" s="27">
        <f t="shared" si="31"/>
        <v>419631.00974000024</v>
      </c>
    </row>
    <row r="104" spans="1:16">
      <c r="A104" s="30">
        <v>39692</v>
      </c>
      <c r="C104" s="6">
        <v>96</v>
      </c>
      <c r="D104" s="29">
        <f t="shared" si="22"/>
        <v>13009</v>
      </c>
      <c r="E104" s="29">
        <f t="shared" si="27"/>
        <v>1248864</v>
      </c>
      <c r="F104" s="29">
        <f t="shared" si="23"/>
        <v>-1092760</v>
      </c>
      <c r="G104" s="34">
        <f>+Inputs!$D$3</f>
        <v>0.37951000000000001</v>
      </c>
      <c r="I104" s="27">
        <f t="shared" si="28"/>
        <v>2341624</v>
      </c>
      <c r="K104" s="27">
        <f t="shared" si="24"/>
        <v>13009</v>
      </c>
      <c r="L104" s="27">
        <f t="shared" si="29"/>
        <v>1248864</v>
      </c>
      <c r="M104" s="27">
        <f t="shared" si="25"/>
        <v>4937.0455900000006</v>
      </c>
      <c r="N104" s="27">
        <f t="shared" si="26"/>
        <v>4937.0455900000006</v>
      </c>
      <c r="O104" s="27">
        <f t="shared" si="30"/>
        <v>-414693.96415000025</v>
      </c>
      <c r="P104" s="27">
        <f t="shared" si="31"/>
        <v>414693.96415000025</v>
      </c>
    </row>
    <row r="105" spans="1:16">
      <c r="A105" s="31">
        <v>39722</v>
      </c>
      <c r="C105" s="6">
        <v>97</v>
      </c>
      <c r="D105" s="29">
        <f t="shared" ref="D105:D119" si="32">ROUND(-(+$B$9/180)*1,0)</f>
        <v>13009</v>
      </c>
      <c r="E105" s="29">
        <f t="shared" si="27"/>
        <v>1261873</v>
      </c>
      <c r="F105" s="29">
        <f t="shared" ref="F105:F136" si="33">$B$9+E105</f>
        <v>-1079751</v>
      </c>
      <c r="G105" s="34">
        <f>+Inputs!$D$3</f>
        <v>0.37951000000000001</v>
      </c>
      <c r="I105" s="27">
        <f t="shared" si="28"/>
        <v>2341624</v>
      </c>
      <c r="K105" s="27">
        <f t="shared" ref="K105:K136" si="34">D105</f>
        <v>13009</v>
      </c>
      <c r="L105" s="27">
        <f t="shared" si="29"/>
        <v>1261873</v>
      </c>
      <c r="M105" s="27">
        <f t="shared" ref="M105:M136" si="35">K105*G105</f>
        <v>4937.0455900000006</v>
      </c>
      <c r="N105" s="27">
        <f t="shared" ref="N105:N136" si="36">M105-J105</f>
        <v>4937.0455900000006</v>
      </c>
      <c r="O105" s="27">
        <f t="shared" si="30"/>
        <v>-409756.91856000025</v>
      </c>
      <c r="P105" s="27">
        <f t="shared" si="31"/>
        <v>409756.91856000025</v>
      </c>
    </row>
    <row r="106" spans="1:16">
      <c r="A106" s="30">
        <v>39753</v>
      </c>
      <c r="C106" s="6">
        <v>98</v>
      </c>
      <c r="D106" s="29">
        <f t="shared" si="32"/>
        <v>13009</v>
      </c>
      <c r="E106" s="29">
        <f t="shared" ref="E106:E137" si="37">+E105+D106</f>
        <v>1274882</v>
      </c>
      <c r="F106" s="29">
        <f t="shared" si="33"/>
        <v>-1066742</v>
      </c>
      <c r="G106" s="34">
        <f>+Inputs!$D$3</f>
        <v>0.37951000000000001</v>
      </c>
      <c r="I106" s="27">
        <f t="shared" ref="I106:I137" si="38">+I105+H106</f>
        <v>2341624</v>
      </c>
      <c r="K106" s="27">
        <f t="shared" si="34"/>
        <v>13009</v>
      </c>
      <c r="L106" s="27">
        <f t="shared" ref="L106:L137" si="39">+L105+K106</f>
        <v>1274882</v>
      </c>
      <c r="M106" s="27">
        <f t="shared" si="35"/>
        <v>4937.0455900000006</v>
      </c>
      <c r="N106" s="27">
        <f t="shared" si="36"/>
        <v>4937.0455900000006</v>
      </c>
      <c r="O106" s="27">
        <f t="shared" ref="O106:O137" si="40">+O105+N106</f>
        <v>-404819.87297000026</v>
      </c>
      <c r="P106" s="27">
        <f t="shared" ref="P106:P137" si="41">P105-N106</f>
        <v>404819.87297000026</v>
      </c>
    </row>
    <row r="107" spans="1:16">
      <c r="A107" s="31">
        <v>39783</v>
      </c>
      <c r="C107" s="6">
        <v>99</v>
      </c>
      <c r="D107" s="29">
        <f t="shared" si="32"/>
        <v>13009</v>
      </c>
      <c r="E107" s="29">
        <f t="shared" si="37"/>
        <v>1287891</v>
      </c>
      <c r="F107" s="29">
        <f t="shared" si="33"/>
        <v>-1053733</v>
      </c>
      <c r="G107" s="34">
        <f>+Inputs!$D$3</f>
        <v>0.37951000000000001</v>
      </c>
      <c r="I107" s="27">
        <f t="shared" si="38"/>
        <v>2341624</v>
      </c>
      <c r="K107" s="27">
        <f t="shared" si="34"/>
        <v>13009</v>
      </c>
      <c r="L107" s="27">
        <f t="shared" si="39"/>
        <v>1287891</v>
      </c>
      <c r="M107" s="27">
        <f t="shared" si="35"/>
        <v>4937.0455900000006</v>
      </c>
      <c r="N107" s="27">
        <f t="shared" si="36"/>
        <v>4937.0455900000006</v>
      </c>
      <c r="O107" s="27">
        <f t="shared" si="40"/>
        <v>-399882.82738000026</v>
      </c>
      <c r="P107" s="27">
        <f t="shared" si="41"/>
        <v>399882.82738000026</v>
      </c>
    </row>
    <row r="108" spans="1:16">
      <c r="A108" s="30">
        <v>39814</v>
      </c>
      <c r="C108" s="6">
        <v>100</v>
      </c>
      <c r="D108" s="29">
        <f t="shared" si="32"/>
        <v>13009</v>
      </c>
      <c r="E108" s="29">
        <f t="shared" si="37"/>
        <v>1300900</v>
      </c>
      <c r="F108" s="29">
        <f t="shared" si="33"/>
        <v>-1040724</v>
      </c>
      <c r="G108" s="34">
        <f>+Inputs!$D$3</f>
        <v>0.37951000000000001</v>
      </c>
      <c r="I108" s="27">
        <f t="shared" si="38"/>
        <v>2341624</v>
      </c>
      <c r="K108" s="27">
        <f t="shared" si="34"/>
        <v>13009</v>
      </c>
      <c r="L108" s="27">
        <f t="shared" si="39"/>
        <v>1300900</v>
      </c>
      <c r="M108" s="27">
        <f t="shared" si="35"/>
        <v>4937.0455900000006</v>
      </c>
      <c r="N108" s="27">
        <f t="shared" si="36"/>
        <v>4937.0455900000006</v>
      </c>
      <c r="O108" s="27">
        <f t="shared" si="40"/>
        <v>-394945.78179000027</v>
      </c>
      <c r="P108" s="27">
        <f t="shared" si="41"/>
        <v>394945.78179000027</v>
      </c>
    </row>
    <row r="109" spans="1:16">
      <c r="A109" s="31">
        <v>39845</v>
      </c>
      <c r="C109" s="6">
        <v>101</v>
      </c>
      <c r="D109" s="29">
        <f t="shared" si="32"/>
        <v>13009</v>
      </c>
      <c r="E109" s="29">
        <f t="shared" si="37"/>
        <v>1313909</v>
      </c>
      <c r="F109" s="29">
        <f t="shared" si="33"/>
        <v>-1027715</v>
      </c>
      <c r="G109" s="34">
        <f>+Inputs!$D$3</f>
        <v>0.37951000000000001</v>
      </c>
      <c r="I109" s="27">
        <f t="shared" si="38"/>
        <v>2341624</v>
      </c>
      <c r="K109" s="27">
        <f t="shared" si="34"/>
        <v>13009</v>
      </c>
      <c r="L109" s="27">
        <f t="shared" si="39"/>
        <v>1313909</v>
      </c>
      <c r="M109" s="27">
        <f t="shared" si="35"/>
        <v>4937.0455900000006</v>
      </c>
      <c r="N109" s="27">
        <f t="shared" si="36"/>
        <v>4937.0455900000006</v>
      </c>
      <c r="O109" s="27">
        <f t="shared" si="40"/>
        <v>-390008.73620000028</v>
      </c>
      <c r="P109" s="27">
        <f t="shared" si="41"/>
        <v>390008.73620000028</v>
      </c>
    </row>
    <row r="110" spans="1:16">
      <c r="A110" s="30">
        <v>39873</v>
      </c>
      <c r="C110" s="6">
        <v>102</v>
      </c>
      <c r="D110" s="29">
        <f t="shared" si="32"/>
        <v>13009</v>
      </c>
      <c r="E110" s="29">
        <f t="shared" si="37"/>
        <v>1326918</v>
      </c>
      <c r="F110" s="29">
        <f t="shared" si="33"/>
        <v>-1014706</v>
      </c>
      <c r="G110" s="34">
        <f>+Inputs!$D$3</f>
        <v>0.37951000000000001</v>
      </c>
      <c r="I110" s="27">
        <f t="shared" si="38"/>
        <v>2341624</v>
      </c>
      <c r="K110" s="27">
        <f t="shared" si="34"/>
        <v>13009</v>
      </c>
      <c r="L110" s="27">
        <f t="shared" si="39"/>
        <v>1326918</v>
      </c>
      <c r="M110" s="27">
        <f t="shared" si="35"/>
        <v>4937.0455900000006</v>
      </c>
      <c r="N110" s="27">
        <f t="shared" si="36"/>
        <v>4937.0455900000006</v>
      </c>
      <c r="O110" s="27">
        <f t="shared" si="40"/>
        <v>-385071.69061000028</v>
      </c>
      <c r="P110" s="27">
        <f t="shared" si="41"/>
        <v>385071.69061000028</v>
      </c>
    </row>
    <row r="111" spans="1:16">
      <c r="A111" s="31">
        <v>39904</v>
      </c>
      <c r="C111" s="6">
        <v>103</v>
      </c>
      <c r="D111" s="29">
        <f t="shared" si="32"/>
        <v>13009</v>
      </c>
      <c r="E111" s="29">
        <f t="shared" si="37"/>
        <v>1339927</v>
      </c>
      <c r="F111" s="29">
        <f t="shared" si="33"/>
        <v>-1001697</v>
      </c>
      <c r="G111" s="34">
        <f>+Inputs!$D$3</f>
        <v>0.37951000000000001</v>
      </c>
      <c r="I111" s="27">
        <f t="shared" si="38"/>
        <v>2341624</v>
      </c>
      <c r="K111" s="27">
        <f t="shared" si="34"/>
        <v>13009</v>
      </c>
      <c r="L111" s="27">
        <f t="shared" si="39"/>
        <v>1339927</v>
      </c>
      <c r="M111" s="27">
        <f t="shared" si="35"/>
        <v>4937.0455900000006</v>
      </c>
      <c r="N111" s="27">
        <f t="shared" si="36"/>
        <v>4937.0455900000006</v>
      </c>
      <c r="O111" s="27">
        <f t="shared" si="40"/>
        <v>-380134.64502000029</v>
      </c>
      <c r="P111" s="27">
        <f t="shared" si="41"/>
        <v>380134.64502000029</v>
      </c>
    </row>
    <row r="112" spans="1:16">
      <c r="A112" s="30">
        <v>39934</v>
      </c>
      <c r="C112" s="6">
        <v>104</v>
      </c>
      <c r="D112" s="29">
        <f t="shared" si="32"/>
        <v>13009</v>
      </c>
      <c r="E112" s="29">
        <f t="shared" si="37"/>
        <v>1352936</v>
      </c>
      <c r="F112" s="29">
        <f t="shared" si="33"/>
        <v>-988688</v>
      </c>
      <c r="G112" s="34">
        <f>+Inputs!$D$3</f>
        <v>0.37951000000000001</v>
      </c>
      <c r="I112" s="27">
        <f t="shared" si="38"/>
        <v>2341624</v>
      </c>
      <c r="K112" s="27">
        <f t="shared" si="34"/>
        <v>13009</v>
      </c>
      <c r="L112" s="27">
        <f t="shared" si="39"/>
        <v>1352936</v>
      </c>
      <c r="M112" s="27">
        <f t="shared" si="35"/>
        <v>4937.0455900000006</v>
      </c>
      <c r="N112" s="27">
        <f t="shared" si="36"/>
        <v>4937.0455900000006</v>
      </c>
      <c r="O112" s="27">
        <f t="shared" si="40"/>
        <v>-375197.59943000029</v>
      </c>
      <c r="P112" s="27">
        <f t="shared" si="41"/>
        <v>375197.59943000029</v>
      </c>
    </row>
    <row r="113" spans="1:19">
      <c r="A113" s="31">
        <v>39965</v>
      </c>
      <c r="C113" s="6">
        <v>105</v>
      </c>
      <c r="D113" s="29">
        <f t="shared" si="32"/>
        <v>13009</v>
      </c>
      <c r="E113" s="29">
        <f t="shared" si="37"/>
        <v>1365945</v>
      </c>
      <c r="F113" s="29">
        <f t="shared" si="33"/>
        <v>-975679</v>
      </c>
      <c r="G113" s="34">
        <f>+Inputs!$D$3</f>
        <v>0.37951000000000001</v>
      </c>
      <c r="I113" s="27">
        <f t="shared" si="38"/>
        <v>2341624</v>
      </c>
      <c r="K113" s="27">
        <f t="shared" si="34"/>
        <v>13009</v>
      </c>
      <c r="L113" s="27">
        <f t="shared" si="39"/>
        <v>1365945</v>
      </c>
      <c r="M113" s="27">
        <f t="shared" si="35"/>
        <v>4937.0455900000006</v>
      </c>
      <c r="N113" s="27">
        <f t="shared" si="36"/>
        <v>4937.0455900000006</v>
      </c>
      <c r="O113" s="27">
        <f t="shared" si="40"/>
        <v>-370260.5538400003</v>
      </c>
      <c r="P113" s="27">
        <f t="shared" si="41"/>
        <v>370260.5538400003</v>
      </c>
    </row>
    <row r="114" spans="1:19">
      <c r="A114" s="30">
        <v>39995</v>
      </c>
      <c r="C114" s="6">
        <v>106</v>
      </c>
      <c r="D114" s="29">
        <f t="shared" si="32"/>
        <v>13009</v>
      </c>
      <c r="E114" s="29">
        <f t="shared" si="37"/>
        <v>1378954</v>
      </c>
      <c r="F114" s="29">
        <f t="shared" si="33"/>
        <v>-962670</v>
      </c>
      <c r="G114" s="34">
        <f>+Inputs!$D$3</f>
        <v>0.37951000000000001</v>
      </c>
      <c r="I114" s="27">
        <f t="shared" si="38"/>
        <v>2341624</v>
      </c>
      <c r="K114" s="27">
        <f t="shared" si="34"/>
        <v>13009</v>
      </c>
      <c r="L114" s="27">
        <f t="shared" si="39"/>
        <v>1378954</v>
      </c>
      <c r="M114" s="27">
        <f t="shared" si="35"/>
        <v>4937.0455900000006</v>
      </c>
      <c r="N114" s="27">
        <f t="shared" si="36"/>
        <v>4937.0455900000006</v>
      </c>
      <c r="O114" s="27">
        <f t="shared" si="40"/>
        <v>-365323.5082500003</v>
      </c>
      <c r="P114" s="27">
        <f t="shared" si="41"/>
        <v>365323.5082500003</v>
      </c>
    </row>
    <row r="115" spans="1:19">
      <c r="A115" s="31">
        <v>40026</v>
      </c>
      <c r="C115" s="6">
        <v>107</v>
      </c>
      <c r="D115" s="29">
        <f t="shared" si="32"/>
        <v>13009</v>
      </c>
      <c r="E115" s="29">
        <f t="shared" si="37"/>
        <v>1391963</v>
      </c>
      <c r="F115" s="29">
        <f t="shared" si="33"/>
        <v>-949661</v>
      </c>
      <c r="G115" s="34">
        <f>+Inputs!$D$3</f>
        <v>0.37951000000000001</v>
      </c>
      <c r="I115" s="27">
        <f t="shared" si="38"/>
        <v>2341624</v>
      </c>
      <c r="K115" s="27">
        <f t="shared" si="34"/>
        <v>13009</v>
      </c>
      <c r="L115" s="27">
        <f t="shared" si="39"/>
        <v>1391963</v>
      </c>
      <c r="M115" s="27">
        <f t="shared" si="35"/>
        <v>4937.0455900000006</v>
      </c>
      <c r="N115" s="27">
        <f t="shared" si="36"/>
        <v>4937.0455900000006</v>
      </c>
      <c r="O115" s="27">
        <f t="shared" si="40"/>
        <v>-360386.46266000031</v>
      </c>
      <c r="P115" s="27">
        <f t="shared" si="41"/>
        <v>360386.46266000031</v>
      </c>
    </row>
    <row r="116" spans="1:19">
      <c r="A116" s="30">
        <v>40057</v>
      </c>
      <c r="C116" s="6">
        <v>108</v>
      </c>
      <c r="D116" s="29">
        <f t="shared" si="32"/>
        <v>13009</v>
      </c>
      <c r="E116" s="29">
        <f t="shared" si="37"/>
        <v>1404972</v>
      </c>
      <c r="F116" s="29">
        <f t="shared" si="33"/>
        <v>-936652</v>
      </c>
      <c r="G116" s="34">
        <f>+Inputs!$D$3</f>
        <v>0.37951000000000001</v>
      </c>
      <c r="I116" s="27">
        <f t="shared" si="38"/>
        <v>2341624</v>
      </c>
      <c r="K116" s="27">
        <f t="shared" si="34"/>
        <v>13009</v>
      </c>
      <c r="L116" s="27">
        <f t="shared" si="39"/>
        <v>1404972</v>
      </c>
      <c r="M116" s="27">
        <f t="shared" si="35"/>
        <v>4937.0455900000006</v>
      </c>
      <c r="N116" s="27">
        <f t="shared" si="36"/>
        <v>4937.0455900000006</v>
      </c>
      <c r="O116" s="27">
        <f t="shared" si="40"/>
        <v>-355449.41707000032</v>
      </c>
      <c r="P116" s="27">
        <f t="shared" si="41"/>
        <v>355449.41707000032</v>
      </c>
    </row>
    <row r="117" spans="1:19">
      <c r="A117" s="31">
        <v>40087</v>
      </c>
      <c r="C117" s="6">
        <v>109</v>
      </c>
      <c r="D117" s="29">
        <f t="shared" si="32"/>
        <v>13009</v>
      </c>
      <c r="E117" s="29">
        <f t="shared" si="37"/>
        <v>1417981</v>
      </c>
      <c r="F117" s="29">
        <f t="shared" si="33"/>
        <v>-923643</v>
      </c>
      <c r="G117" s="34">
        <f>+Inputs!$D$3</f>
        <v>0.37951000000000001</v>
      </c>
      <c r="I117" s="27">
        <f t="shared" si="38"/>
        <v>2341624</v>
      </c>
      <c r="K117" s="27">
        <f t="shared" si="34"/>
        <v>13009</v>
      </c>
      <c r="L117" s="27">
        <f t="shared" si="39"/>
        <v>1417981</v>
      </c>
      <c r="M117" s="27">
        <f t="shared" si="35"/>
        <v>4937.0455900000006</v>
      </c>
      <c r="N117" s="27">
        <f t="shared" si="36"/>
        <v>4937.0455900000006</v>
      </c>
      <c r="O117" s="27">
        <f t="shared" si="40"/>
        <v>-350512.37148000032</v>
      </c>
      <c r="P117" s="27">
        <f t="shared" si="41"/>
        <v>350512.37148000032</v>
      </c>
    </row>
    <row r="118" spans="1:19">
      <c r="A118" s="30">
        <v>40118</v>
      </c>
      <c r="C118" s="6">
        <v>110</v>
      </c>
      <c r="D118" s="29">
        <f t="shared" si="32"/>
        <v>13009</v>
      </c>
      <c r="E118" s="29">
        <f t="shared" si="37"/>
        <v>1430990</v>
      </c>
      <c r="F118" s="29">
        <f t="shared" si="33"/>
        <v>-910634</v>
      </c>
      <c r="G118" s="34">
        <f>+Inputs!$D$3</f>
        <v>0.37951000000000001</v>
      </c>
      <c r="I118" s="27">
        <f t="shared" si="38"/>
        <v>2341624</v>
      </c>
      <c r="K118" s="27">
        <f t="shared" si="34"/>
        <v>13009</v>
      </c>
      <c r="L118" s="27">
        <f t="shared" si="39"/>
        <v>1430990</v>
      </c>
      <c r="M118" s="27">
        <f t="shared" si="35"/>
        <v>4937.0455900000006</v>
      </c>
      <c r="N118" s="27">
        <f t="shared" si="36"/>
        <v>4937.0455900000006</v>
      </c>
      <c r="O118" s="27">
        <f t="shared" si="40"/>
        <v>-345575.32589000033</v>
      </c>
      <c r="P118" s="27">
        <f t="shared" si="41"/>
        <v>345575.32589000033</v>
      </c>
    </row>
    <row r="119" spans="1:19">
      <c r="A119" s="31">
        <v>40148</v>
      </c>
      <c r="C119" s="6">
        <v>111</v>
      </c>
      <c r="D119" s="29">
        <f t="shared" si="32"/>
        <v>13009</v>
      </c>
      <c r="E119" s="29">
        <f t="shared" si="37"/>
        <v>1443999</v>
      </c>
      <c r="F119" s="29">
        <f t="shared" si="33"/>
        <v>-897625</v>
      </c>
      <c r="G119" s="34">
        <f>+Inputs!$D$3</f>
        <v>0.37951000000000001</v>
      </c>
      <c r="I119" s="27">
        <f t="shared" si="38"/>
        <v>2341624</v>
      </c>
      <c r="K119" s="27">
        <f t="shared" si="34"/>
        <v>13009</v>
      </c>
      <c r="L119" s="27">
        <f t="shared" si="39"/>
        <v>1443999</v>
      </c>
      <c r="M119" s="27">
        <f t="shared" si="35"/>
        <v>4937.0455900000006</v>
      </c>
      <c r="N119" s="27">
        <f t="shared" si="36"/>
        <v>4937.0455900000006</v>
      </c>
      <c r="O119" s="27">
        <f t="shared" si="40"/>
        <v>-340638.28030000033</v>
      </c>
      <c r="P119" s="27">
        <f t="shared" si="41"/>
        <v>340638.28030000033</v>
      </c>
    </row>
    <row r="120" spans="1:19" s="237" customFormat="1">
      <c r="A120" s="236">
        <v>40179</v>
      </c>
      <c r="C120" s="238">
        <v>112</v>
      </c>
      <c r="D120" s="239">
        <f>ROUND(-(+$F$119/60)*1,0)</f>
        <v>14960</v>
      </c>
      <c r="E120" s="239">
        <f t="shared" si="37"/>
        <v>1458959</v>
      </c>
      <c r="F120" s="239">
        <f t="shared" si="33"/>
        <v>-882665</v>
      </c>
      <c r="G120" s="240">
        <f>+Inputs!$D$3</f>
        <v>0.37951000000000001</v>
      </c>
      <c r="I120" s="241">
        <f t="shared" si="38"/>
        <v>2341624</v>
      </c>
      <c r="K120" s="241">
        <f t="shared" si="34"/>
        <v>14960</v>
      </c>
      <c r="L120" s="241">
        <f t="shared" si="39"/>
        <v>1458959</v>
      </c>
      <c r="M120" s="241">
        <f t="shared" si="35"/>
        <v>5677.4696000000004</v>
      </c>
      <c r="N120" s="241">
        <f t="shared" si="36"/>
        <v>5677.4696000000004</v>
      </c>
      <c r="O120" s="241">
        <f t="shared" si="40"/>
        <v>-334960.81070000032</v>
      </c>
      <c r="P120" s="241">
        <f t="shared" si="41"/>
        <v>334960.81070000032</v>
      </c>
      <c r="Q120" s="242"/>
      <c r="R120" s="242"/>
      <c r="S120" s="242"/>
    </row>
    <row r="121" spans="1:19" s="237" customFormat="1">
      <c r="A121" s="243">
        <v>40210</v>
      </c>
      <c r="C121" s="238">
        <v>113</v>
      </c>
      <c r="D121" s="239">
        <f t="shared" ref="D121:D178" si="42">ROUND(-(+$F$119/60)*1,0)</f>
        <v>14960</v>
      </c>
      <c r="E121" s="239">
        <f t="shared" si="37"/>
        <v>1473919</v>
      </c>
      <c r="F121" s="239">
        <f t="shared" si="33"/>
        <v>-867705</v>
      </c>
      <c r="G121" s="240">
        <f>+Inputs!$D$3</f>
        <v>0.37951000000000001</v>
      </c>
      <c r="I121" s="241">
        <f t="shared" si="38"/>
        <v>2341624</v>
      </c>
      <c r="K121" s="241">
        <f t="shared" si="34"/>
        <v>14960</v>
      </c>
      <c r="L121" s="241">
        <f t="shared" si="39"/>
        <v>1473919</v>
      </c>
      <c r="M121" s="241">
        <f t="shared" si="35"/>
        <v>5677.4696000000004</v>
      </c>
      <c r="N121" s="241">
        <f t="shared" si="36"/>
        <v>5677.4696000000004</v>
      </c>
      <c r="O121" s="241">
        <f t="shared" si="40"/>
        <v>-329283.34110000031</v>
      </c>
      <c r="P121" s="241">
        <f t="shared" si="41"/>
        <v>329283.34110000031</v>
      </c>
      <c r="Q121" s="242"/>
      <c r="R121" s="242"/>
      <c r="S121" s="242"/>
    </row>
    <row r="122" spans="1:19" s="237" customFormat="1">
      <c r="A122" s="236">
        <v>40238</v>
      </c>
      <c r="C122" s="238">
        <v>114</v>
      </c>
      <c r="D122" s="239">
        <f t="shared" si="42"/>
        <v>14960</v>
      </c>
      <c r="E122" s="239">
        <f t="shared" si="37"/>
        <v>1488879</v>
      </c>
      <c r="F122" s="239">
        <f t="shared" si="33"/>
        <v>-852745</v>
      </c>
      <c r="G122" s="240">
        <f>+Inputs!$D$3</f>
        <v>0.37951000000000001</v>
      </c>
      <c r="I122" s="241">
        <f t="shared" si="38"/>
        <v>2341624</v>
      </c>
      <c r="K122" s="241">
        <f t="shared" si="34"/>
        <v>14960</v>
      </c>
      <c r="L122" s="241">
        <f t="shared" si="39"/>
        <v>1488879</v>
      </c>
      <c r="M122" s="241">
        <f t="shared" si="35"/>
        <v>5677.4696000000004</v>
      </c>
      <c r="N122" s="241">
        <f t="shared" si="36"/>
        <v>5677.4696000000004</v>
      </c>
      <c r="O122" s="241">
        <f t="shared" si="40"/>
        <v>-323605.8715000003</v>
      </c>
      <c r="P122" s="241">
        <f t="shared" si="41"/>
        <v>323605.8715000003</v>
      </c>
      <c r="Q122" s="242"/>
      <c r="R122" s="242"/>
      <c r="S122" s="242"/>
    </row>
    <row r="123" spans="1:19" s="237" customFormat="1">
      <c r="A123" s="243">
        <v>40269</v>
      </c>
      <c r="C123" s="238">
        <v>115</v>
      </c>
      <c r="D123" s="239">
        <f t="shared" si="42"/>
        <v>14960</v>
      </c>
      <c r="E123" s="239">
        <f t="shared" si="37"/>
        <v>1503839</v>
      </c>
      <c r="F123" s="239">
        <f t="shared" si="33"/>
        <v>-837785</v>
      </c>
      <c r="G123" s="240">
        <f>+Inputs!$D$3</f>
        <v>0.37951000000000001</v>
      </c>
      <c r="I123" s="241">
        <f t="shared" si="38"/>
        <v>2341624</v>
      </c>
      <c r="K123" s="241">
        <f t="shared" si="34"/>
        <v>14960</v>
      </c>
      <c r="L123" s="241">
        <f t="shared" si="39"/>
        <v>1503839</v>
      </c>
      <c r="M123" s="241">
        <f t="shared" si="35"/>
        <v>5677.4696000000004</v>
      </c>
      <c r="N123" s="241">
        <f t="shared" si="36"/>
        <v>5677.4696000000004</v>
      </c>
      <c r="O123" s="241">
        <f t="shared" si="40"/>
        <v>-317928.40190000029</v>
      </c>
      <c r="P123" s="241">
        <f t="shared" si="41"/>
        <v>317928.40190000029</v>
      </c>
      <c r="Q123" s="242"/>
      <c r="R123" s="242"/>
      <c r="S123" s="242"/>
    </row>
    <row r="124" spans="1:19" s="237" customFormat="1">
      <c r="A124" s="236">
        <v>40299</v>
      </c>
      <c r="C124" s="238">
        <v>116</v>
      </c>
      <c r="D124" s="239">
        <f t="shared" si="42"/>
        <v>14960</v>
      </c>
      <c r="E124" s="239">
        <f t="shared" si="37"/>
        <v>1518799</v>
      </c>
      <c r="F124" s="239">
        <f t="shared" si="33"/>
        <v>-822825</v>
      </c>
      <c r="G124" s="240">
        <f>+Inputs!$D$3</f>
        <v>0.37951000000000001</v>
      </c>
      <c r="I124" s="241">
        <f t="shared" si="38"/>
        <v>2341624</v>
      </c>
      <c r="K124" s="241">
        <f t="shared" si="34"/>
        <v>14960</v>
      </c>
      <c r="L124" s="241">
        <f t="shared" si="39"/>
        <v>1518799</v>
      </c>
      <c r="M124" s="241">
        <f t="shared" si="35"/>
        <v>5677.4696000000004</v>
      </c>
      <c r="N124" s="241">
        <f t="shared" si="36"/>
        <v>5677.4696000000004</v>
      </c>
      <c r="O124" s="241">
        <f t="shared" si="40"/>
        <v>-312250.93230000028</v>
      </c>
      <c r="P124" s="241">
        <f t="shared" si="41"/>
        <v>312250.93230000028</v>
      </c>
      <c r="Q124" s="242"/>
      <c r="R124" s="242"/>
      <c r="S124" s="242"/>
    </row>
    <row r="125" spans="1:19" s="237" customFormat="1">
      <c r="A125" s="243">
        <v>40330</v>
      </c>
      <c r="C125" s="238">
        <v>117</v>
      </c>
      <c r="D125" s="239">
        <f t="shared" si="42"/>
        <v>14960</v>
      </c>
      <c r="E125" s="239">
        <f t="shared" si="37"/>
        <v>1533759</v>
      </c>
      <c r="F125" s="239">
        <f t="shared" si="33"/>
        <v>-807865</v>
      </c>
      <c r="G125" s="240">
        <f>+Inputs!$D$3</f>
        <v>0.37951000000000001</v>
      </c>
      <c r="I125" s="241">
        <f t="shared" si="38"/>
        <v>2341624</v>
      </c>
      <c r="K125" s="241">
        <f t="shared" si="34"/>
        <v>14960</v>
      </c>
      <c r="L125" s="241">
        <f t="shared" si="39"/>
        <v>1533759</v>
      </c>
      <c r="M125" s="241">
        <f t="shared" si="35"/>
        <v>5677.4696000000004</v>
      </c>
      <c r="N125" s="241">
        <f t="shared" si="36"/>
        <v>5677.4696000000004</v>
      </c>
      <c r="O125" s="241">
        <f t="shared" si="40"/>
        <v>-306573.46270000027</v>
      </c>
      <c r="P125" s="241">
        <f t="shared" si="41"/>
        <v>306573.46270000027</v>
      </c>
      <c r="Q125" s="242"/>
      <c r="R125" s="242"/>
      <c r="S125" s="242"/>
    </row>
    <row r="126" spans="1:19" s="237" customFormat="1">
      <c r="A126" s="236">
        <v>40360</v>
      </c>
      <c r="C126" s="238">
        <v>118</v>
      </c>
      <c r="D126" s="239">
        <f t="shared" si="42"/>
        <v>14960</v>
      </c>
      <c r="E126" s="239">
        <f t="shared" si="37"/>
        <v>1548719</v>
      </c>
      <c r="F126" s="239">
        <f t="shared" si="33"/>
        <v>-792905</v>
      </c>
      <c r="G126" s="240">
        <f>+Inputs!$D$3</f>
        <v>0.37951000000000001</v>
      </c>
      <c r="I126" s="241">
        <f t="shared" si="38"/>
        <v>2341624</v>
      </c>
      <c r="K126" s="241">
        <f t="shared" si="34"/>
        <v>14960</v>
      </c>
      <c r="L126" s="241">
        <f t="shared" si="39"/>
        <v>1548719</v>
      </c>
      <c r="M126" s="241">
        <f t="shared" si="35"/>
        <v>5677.4696000000004</v>
      </c>
      <c r="N126" s="241">
        <f t="shared" si="36"/>
        <v>5677.4696000000004</v>
      </c>
      <c r="O126" s="241">
        <f t="shared" si="40"/>
        <v>-300895.99310000025</v>
      </c>
      <c r="P126" s="241">
        <f t="shared" si="41"/>
        <v>300895.99310000025</v>
      </c>
      <c r="Q126" s="242"/>
      <c r="R126" s="242"/>
      <c r="S126" s="242"/>
    </row>
    <row r="127" spans="1:19" s="237" customFormat="1">
      <c r="A127" s="243">
        <v>40391</v>
      </c>
      <c r="C127" s="238">
        <v>119</v>
      </c>
      <c r="D127" s="239">
        <f t="shared" si="42"/>
        <v>14960</v>
      </c>
      <c r="E127" s="239">
        <f t="shared" si="37"/>
        <v>1563679</v>
      </c>
      <c r="F127" s="239">
        <f t="shared" si="33"/>
        <v>-777945</v>
      </c>
      <c r="G127" s="240">
        <f>+Inputs!$D$3</f>
        <v>0.37951000000000001</v>
      </c>
      <c r="I127" s="241">
        <f t="shared" si="38"/>
        <v>2341624</v>
      </c>
      <c r="K127" s="241">
        <f t="shared" si="34"/>
        <v>14960</v>
      </c>
      <c r="L127" s="241">
        <f t="shared" si="39"/>
        <v>1563679</v>
      </c>
      <c r="M127" s="241">
        <f t="shared" si="35"/>
        <v>5677.4696000000004</v>
      </c>
      <c r="N127" s="241">
        <f t="shared" si="36"/>
        <v>5677.4696000000004</v>
      </c>
      <c r="O127" s="241">
        <f t="shared" si="40"/>
        <v>-295218.52350000024</v>
      </c>
      <c r="P127" s="241">
        <f t="shared" si="41"/>
        <v>295218.52350000024</v>
      </c>
      <c r="Q127" s="242"/>
      <c r="R127" s="242"/>
      <c r="S127" s="242"/>
    </row>
    <row r="128" spans="1:19" s="237" customFormat="1">
      <c r="A128" s="236">
        <v>40422</v>
      </c>
      <c r="C128" s="238">
        <v>120</v>
      </c>
      <c r="D128" s="239">
        <f t="shared" si="42"/>
        <v>14960</v>
      </c>
      <c r="E128" s="239">
        <f t="shared" si="37"/>
        <v>1578639</v>
      </c>
      <c r="F128" s="239">
        <f t="shared" si="33"/>
        <v>-762985</v>
      </c>
      <c r="G128" s="240">
        <f>+Inputs!$D$3</f>
        <v>0.37951000000000001</v>
      </c>
      <c r="I128" s="241">
        <f t="shared" si="38"/>
        <v>2341624</v>
      </c>
      <c r="K128" s="241">
        <f t="shared" si="34"/>
        <v>14960</v>
      </c>
      <c r="L128" s="241">
        <f t="shared" si="39"/>
        <v>1578639</v>
      </c>
      <c r="M128" s="241">
        <f t="shared" si="35"/>
        <v>5677.4696000000004</v>
      </c>
      <c r="N128" s="241">
        <f t="shared" si="36"/>
        <v>5677.4696000000004</v>
      </c>
      <c r="O128" s="241">
        <f t="shared" si="40"/>
        <v>-289541.05390000023</v>
      </c>
      <c r="P128" s="241">
        <f t="shared" si="41"/>
        <v>289541.05390000023</v>
      </c>
      <c r="Q128" s="242"/>
      <c r="R128" s="242"/>
      <c r="S128" s="242"/>
    </row>
    <row r="129" spans="1:19" s="237" customFormat="1">
      <c r="A129" s="243">
        <v>40452</v>
      </c>
      <c r="C129" s="238">
        <v>121</v>
      </c>
      <c r="D129" s="239">
        <f t="shared" si="42"/>
        <v>14960</v>
      </c>
      <c r="E129" s="239">
        <f t="shared" si="37"/>
        <v>1593599</v>
      </c>
      <c r="F129" s="239">
        <f t="shared" si="33"/>
        <v>-748025</v>
      </c>
      <c r="G129" s="240">
        <f>+Inputs!$D$3</f>
        <v>0.37951000000000001</v>
      </c>
      <c r="I129" s="241">
        <f t="shared" si="38"/>
        <v>2341624</v>
      </c>
      <c r="K129" s="241">
        <f t="shared" si="34"/>
        <v>14960</v>
      </c>
      <c r="L129" s="241">
        <f t="shared" si="39"/>
        <v>1593599</v>
      </c>
      <c r="M129" s="241">
        <f t="shared" si="35"/>
        <v>5677.4696000000004</v>
      </c>
      <c r="N129" s="241">
        <f t="shared" si="36"/>
        <v>5677.4696000000004</v>
      </c>
      <c r="O129" s="241">
        <f t="shared" si="40"/>
        <v>-283863.58430000022</v>
      </c>
      <c r="P129" s="241">
        <f t="shared" si="41"/>
        <v>283863.58430000022</v>
      </c>
      <c r="Q129" s="242"/>
      <c r="R129" s="242"/>
      <c r="S129" s="242"/>
    </row>
    <row r="130" spans="1:19" s="237" customFormat="1">
      <c r="A130" s="236">
        <v>40483</v>
      </c>
      <c r="C130" s="238">
        <v>122</v>
      </c>
      <c r="D130" s="239">
        <f t="shared" si="42"/>
        <v>14960</v>
      </c>
      <c r="E130" s="239">
        <f t="shared" si="37"/>
        <v>1608559</v>
      </c>
      <c r="F130" s="239">
        <f t="shared" si="33"/>
        <v>-733065</v>
      </c>
      <c r="G130" s="240">
        <f>+Inputs!$D$3</f>
        <v>0.37951000000000001</v>
      </c>
      <c r="I130" s="241">
        <f t="shared" si="38"/>
        <v>2341624</v>
      </c>
      <c r="K130" s="241">
        <f t="shared" si="34"/>
        <v>14960</v>
      </c>
      <c r="L130" s="241">
        <f t="shared" si="39"/>
        <v>1608559</v>
      </c>
      <c r="M130" s="241">
        <f t="shared" si="35"/>
        <v>5677.4696000000004</v>
      </c>
      <c r="N130" s="241">
        <f t="shared" si="36"/>
        <v>5677.4696000000004</v>
      </c>
      <c r="O130" s="241">
        <f t="shared" si="40"/>
        <v>-278186.11470000021</v>
      </c>
      <c r="P130" s="241">
        <f t="shared" si="41"/>
        <v>278186.11470000021</v>
      </c>
      <c r="Q130" s="242"/>
      <c r="R130" s="242"/>
      <c r="S130" s="242"/>
    </row>
    <row r="131" spans="1:19" s="237" customFormat="1">
      <c r="A131" s="243">
        <v>40513</v>
      </c>
      <c r="C131" s="238">
        <v>123</v>
      </c>
      <c r="D131" s="239">
        <f t="shared" si="42"/>
        <v>14960</v>
      </c>
      <c r="E131" s="239">
        <f t="shared" si="37"/>
        <v>1623519</v>
      </c>
      <c r="F131" s="239">
        <f t="shared" si="33"/>
        <v>-718105</v>
      </c>
      <c r="G131" s="240">
        <f>+Inputs!$D$3</f>
        <v>0.37951000000000001</v>
      </c>
      <c r="I131" s="241">
        <f t="shared" si="38"/>
        <v>2341624</v>
      </c>
      <c r="K131" s="241">
        <f t="shared" si="34"/>
        <v>14960</v>
      </c>
      <c r="L131" s="241">
        <f t="shared" si="39"/>
        <v>1623519</v>
      </c>
      <c r="M131" s="241">
        <f t="shared" si="35"/>
        <v>5677.4696000000004</v>
      </c>
      <c r="N131" s="241">
        <f t="shared" si="36"/>
        <v>5677.4696000000004</v>
      </c>
      <c r="O131" s="241">
        <f t="shared" si="40"/>
        <v>-272508.6451000002</v>
      </c>
      <c r="P131" s="241">
        <f t="shared" si="41"/>
        <v>272508.6451000002</v>
      </c>
      <c r="Q131" s="242"/>
      <c r="R131" s="242"/>
      <c r="S131" s="242"/>
    </row>
    <row r="132" spans="1:19" s="237" customFormat="1">
      <c r="A132" s="236">
        <v>40544</v>
      </c>
      <c r="C132" s="238">
        <v>124</v>
      </c>
      <c r="D132" s="239">
        <f t="shared" si="42"/>
        <v>14960</v>
      </c>
      <c r="E132" s="239">
        <f t="shared" si="37"/>
        <v>1638479</v>
      </c>
      <c r="F132" s="239">
        <f t="shared" si="33"/>
        <v>-703145</v>
      </c>
      <c r="G132" s="240">
        <f>+Inputs!$D$3</f>
        <v>0.37951000000000001</v>
      </c>
      <c r="I132" s="241">
        <f t="shared" si="38"/>
        <v>2341624</v>
      </c>
      <c r="K132" s="241">
        <f t="shared" si="34"/>
        <v>14960</v>
      </c>
      <c r="L132" s="241">
        <f t="shared" si="39"/>
        <v>1638479</v>
      </c>
      <c r="M132" s="241">
        <f t="shared" si="35"/>
        <v>5677.4696000000004</v>
      </c>
      <c r="N132" s="241">
        <f t="shared" si="36"/>
        <v>5677.4696000000004</v>
      </c>
      <c r="O132" s="241">
        <f t="shared" si="40"/>
        <v>-266831.17550000019</v>
      </c>
      <c r="P132" s="241">
        <f t="shared" si="41"/>
        <v>266831.17550000019</v>
      </c>
      <c r="Q132" s="242"/>
      <c r="R132" s="242"/>
      <c r="S132" s="242"/>
    </row>
    <row r="133" spans="1:19" s="237" customFormat="1">
      <c r="A133" s="243">
        <v>40575</v>
      </c>
      <c r="C133" s="238">
        <v>125</v>
      </c>
      <c r="D133" s="239">
        <f t="shared" si="42"/>
        <v>14960</v>
      </c>
      <c r="E133" s="239">
        <f t="shared" si="37"/>
        <v>1653439</v>
      </c>
      <c r="F133" s="239">
        <f t="shared" si="33"/>
        <v>-688185</v>
      </c>
      <c r="G133" s="240">
        <f>+Inputs!$D$3</f>
        <v>0.37951000000000001</v>
      </c>
      <c r="I133" s="241">
        <f t="shared" si="38"/>
        <v>2341624</v>
      </c>
      <c r="K133" s="241">
        <f t="shared" si="34"/>
        <v>14960</v>
      </c>
      <c r="L133" s="241">
        <f t="shared" si="39"/>
        <v>1653439</v>
      </c>
      <c r="M133" s="241">
        <f t="shared" si="35"/>
        <v>5677.4696000000004</v>
      </c>
      <c r="N133" s="241">
        <f t="shared" si="36"/>
        <v>5677.4696000000004</v>
      </c>
      <c r="O133" s="241">
        <f t="shared" si="40"/>
        <v>-261153.70590000018</v>
      </c>
      <c r="P133" s="241">
        <f t="shared" si="41"/>
        <v>261153.70590000018</v>
      </c>
      <c r="Q133" s="242"/>
      <c r="R133" s="242"/>
      <c r="S133" s="242"/>
    </row>
    <row r="134" spans="1:19" s="237" customFormat="1">
      <c r="A134" s="236">
        <v>40603</v>
      </c>
      <c r="C134" s="238">
        <v>126</v>
      </c>
      <c r="D134" s="239">
        <f t="shared" si="42"/>
        <v>14960</v>
      </c>
      <c r="E134" s="239">
        <f t="shared" si="37"/>
        <v>1668399</v>
      </c>
      <c r="F134" s="239">
        <f t="shared" si="33"/>
        <v>-673225</v>
      </c>
      <c r="G134" s="240">
        <f>+Inputs!$D$3</f>
        <v>0.37951000000000001</v>
      </c>
      <c r="I134" s="241">
        <f t="shared" si="38"/>
        <v>2341624</v>
      </c>
      <c r="K134" s="241">
        <f t="shared" si="34"/>
        <v>14960</v>
      </c>
      <c r="L134" s="241">
        <f t="shared" si="39"/>
        <v>1668399</v>
      </c>
      <c r="M134" s="241">
        <f t="shared" si="35"/>
        <v>5677.4696000000004</v>
      </c>
      <c r="N134" s="241">
        <f t="shared" si="36"/>
        <v>5677.4696000000004</v>
      </c>
      <c r="O134" s="241">
        <f t="shared" si="40"/>
        <v>-255476.23630000016</v>
      </c>
      <c r="P134" s="241">
        <f t="shared" si="41"/>
        <v>255476.23630000016</v>
      </c>
      <c r="Q134" s="242"/>
      <c r="R134" s="242"/>
      <c r="S134" s="242"/>
    </row>
    <row r="135" spans="1:19" s="237" customFormat="1">
      <c r="A135" s="243">
        <v>40634</v>
      </c>
      <c r="C135" s="238">
        <v>127</v>
      </c>
      <c r="D135" s="239">
        <f t="shared" si="42"/>
        <v>14960</v>
      </c>
      <c r="E135" s="239">
        <f t="shared" si="37"/>
        <v>1683359</v>
      </c>
      <c r="F135" s="239">
        <f t="shared" si="33"/>
        <v>-658265</v>
      </c>
      <c r="G135" s="240">
        <f>+Inputs!$D$3</f>
        <v>0.37951000000000001</v>
      </c>
      <c r="I135" s="241">
        <f t="shared" si="38"/>
        <v>2341624</v>
      </c>
      <c r="K135" s="241">
        <f t="shared" si="34"/>
        <v>14960</v>
      </c>
      <c r="L135" s="241">
        <f t="shared" si="39"/>
        <v>1683359</v>
      </c>
      <c r="M135" s="241">
        <f t="shared" si="35"/>
        <v>5677.4696000000004</v>
      </c>
      <c r="N135" s="241">
        <f t="shared" si="36"/>
        <v>5677.4696000000004</v>
      </c>
      <c r="O135" s="241">
        <f t="shared" si="40"/>
        <v>-249798.76670000015</v>
      </c>
      <c r="P135" s="241">
        <f t="shared" si="41"/>
        <v>249798.76670000015</v>
      </c>
      <c r="Q135" s="242"/>
      <c r="R135" s="242"/>
      <c r="S135" s="242"/>
    </row>
    <row r="136" spans="1:19" s="237" customFormat="1">
      <c r="A136" s="236">
        <v>40664</v>
      </c>
      <c r="C136" s="238">
        <v>128</v>
      </c>
      <c r="D136" s="239">
        <f t="shared" si="42"/>
        <v>14960</v>
      </c>
      <c r="E136" s="239">
        <f t="shared" si="37"/>
        <v>1698319</v>
      </c>
      <c r="F136" s="239">
        <f t="shared" si="33"/>
        <v>-643305</v>
      </c>
      <c r="G136" s="240">
        <f>+Inputs!$D$3</f>
        <v>0.37951000000000001</v>
      </c>
      <c r="I136" s="241">
        <f t="shared" si="38"/>
        <v>2341624</v>
      </c>
      <c r="K136" s="241">
        <f t="shared" si="34"/>
        <v>14960</v>
      </c>
      <c r="L136" s="241">
        <f t="shared" si="39"/>
        <v>1698319</v>
      </c>
      <c r="M136" s="241">
        <f t="shared" si="35"/>
        <v>5677.4696000000004</v>
      </c>
      <c r="N136" s="241">
        <f t="shared" si="36"/>
        <v>5677.4696000000004</v>
      </c>
      <c r="O136" s="241">
        <f t="shared" si="40"/>
        <v>-244121.29710000014</v>
      </c>
      <c r="P136" s="241">
        <f t="shared" si="41"/>
        <v>244121.29710000014</v>
      </c>
      <c r="Q136" s="242"/>
      <c r="R136" s="242"/>
      <c r="S136" s="242"/>
    </row>
    <row r="137" spans="1:19" s="237" customFormat="1">
      <c r="A137" s="243">
        <v>40695</v>
      </c>
      <c r="C137" s="238">
        <v>129</v>
      </c>
      <c r="D137" s="239">
        <f t="shared" si="42"/>
        <v>14960</v>
      </c>
      <c r="E137" s="239">
        <f t="shared" si="37"/>
        <v>1713279</v>
      </c>
      <c r="F137" s="239">
        <f t="shared" ref="F137:F168" si="43">$B$9+E137</f>
        <v>-628345</v>
      </c>
      <c r="G137" s="240">
        <f>+Inputs!$D$3</f>
        <v>0.37951000000000001</v>
      </c>
      <c r="I137" s="241">
        <f t="shared" si="38"/>
        <v>2341624</v>
      </c>
      <c r="K137" s="241">
        <f t="shared" ref="K137:K168" si="44">D137</f>
        <v>14960</v>
      </c>
      <c r="L137" s="241">
        <f t="shared" si="39"/>
        <v>1713279</v>
      </c>
      <c r="M137" s="241">
        <f t="shared" ref="M137:M168" si="45">K137*G137</f>
        <v>5677.4696000000004</v>
      </c>
      <c r="N137" s="241">
        <f t="shared" ref="N137:N168" si="46">M137-J137</f>
        <v>5677.4696000000004</v>
      </c>
      <c r="O137" s="241">
        <f t="shared" si="40"/>
        <v>-238443.82750000013</v>
      </c>
      <c r="P137" s="241">
        <f t="shared" si="41"/>
        <v>238443.82750000013</v>
      </c>
      <c r="Q137" s="242"/>
      <c r="R137" s="242"/>
      <c r="S137" s="242"/>
    </row>
    <row r="138" spans="1:19" s="237" customFormat="1">
      <c r="A138" s="236">
        <v>40725</v>
      </c>
      <c r="C138" s="238">
        <v>130</v>
      </c>
      <c r="D138" s="239">
        <f t="shared" si="42"/>
        <v>14960</v>
      </c>
      <c r="E138" s="239">
        <f t="shared" ref="E138:E169" si="47">+E137+D138</f>
        <v>1728239</v>
      </c>
      <c r="F138" s="239">
        <f t="shared" si="43"/>
        <v>-613385</v>
      </c>
      <c r="G138" s="240">
        <f>+Inputs!$D$3</f>
        <v>0.37951000000000001</v>
      </c>
      <c r="I138" s="241">
        <f t="shared" ref="I138:I169" si="48">+I137+H138</f>
        <v>2341624</v>
      </c>
      <c r="K138" s="241">
        <f t="shared" si="44"/>
        <v>14960</v>
      </c>
      <c r="L138" s="241">
        <f t="shared" ref="L138:L169" si="49">+L137+K138</f>
        <v>1728239</v>
      </c>
      <c r="M138" s="241">
        <f t="shared" si="45"/>
        <v>5677.4696000000004</v>
      </c>
      <c r="N138" s="241">
        <f t="shared" si="46"/>
        <v>5677.4696000000004</v>
      </c>
      <c r="O138" s="241">
        <f t="shared" ref="O138:O169" si="50">+O137+N138</f>
        <v>-232766.35790000012</v>
      </c>
      <c r="P138" s="241">
        <f t="shared" ref="P138:P169" si="51">P137-N138</f>
        <v>232766.35790000012</v>
      </c>
      <c r="Q138" s="242"/>
      <c r="R138" s="242"/>
      <c r="S138" s="242"/>
    </row>
    <row r="139" spans="1:19" s="237" customFormat="1">
      <c r="A139" s="243">
        <v>40756</v>
      </c>
      <c r="C139" s="238">
        <v>131</v>
      </c>
      <c r="D139" s="239">
        <f t="shared" si="42"/>
        <v>14960</v>
      </c>
      <c r="E139" s="239">
        <f t="shared" si="47"/>
        <v>1743199</v>
      </c>
      <c r="F139" s="239">
        <f t="shared" si="43"/>
        <v>-598425</v>
      </c>
      <c r="G139" s="240">
        <f>+Inputs!$D$3</f>
        <v>0.37951000000000001</v>
      </c>
      <c r="I139" s="241">
        <f t="shared" si="48"/>
        <v>2341624</v>
      </c>
      <c r="K139" s="241">
        <f t="shared" si="44"/>
        <v>14960</v>
      </c>
      <c r="L139" s="241">
        <f t="shared" si="49"/>
        <v>1743199</v>
      </c>
      <c r="M139" s="241">
        <f t="shared" si="45"/>
        <v>5677.4696000000004</v>
      </c>
      <c r="N139" s="241">
        <f t="shared" si="46"/>
        <v>5677.4696000000004</v>
      </c>
      <c r="O139" s="241">
        <f t="shared" si="50"/>
        <v>-227088.88830000011</v>
      </c>
      <c r="P139" s="241">
        <f t="shared" si="51"/>
        <v>227088.88830000011</v>
      </c>
      <c r="Q139" s="242"/>
      <c r="R139" s="242"/>
      <c r="S139" s="242"/>
    </row>
    <row r="140" spans="1:19" s="237" customFormat="1">
      <c r="A140" s="236">
        <v>40787</v>
      </c>
      <c r="C140" s="238">
        <v>132</v>
      </c>
      <c r="D140" s="239">
        <f t="shared" si="42"/>
        <v>14960</v>
      </c>
      <c r="E140" s="239">
        <f t="shared" si="47"/>
        <v>1758159</v>
      </c>
      <c r="F140" s="239">
        <f t="shared" si="43"/>
        <v>-583465</v>
      </c>
      <c r="G140" s="240">
        <f>+Inputs!$D$3</f>
        <v>0.37951000000000001</v>
      </c>
      <c r="I140" s="241">
        <f t="shared" si="48"/>
        <v>2341624</v>
      </c>
      <c r="K140" s="241">
        <f t="shared" si="44"/>
        <v>14960</v>
      </c>
      <c r="L140" s="241">
        <f t="shared" si="49"/>
        <v>1758159</v>
      </c>
      <c r="M140" s="241">
        <f t="shared" si="45"/>
        <v>5677.4696000000004</v>
      </c>
      <c r="N140" s="241">
        <f t="shared" si="46"/>
        <v>5677.4696000000004</v>
      </c>
      <c r="O140" s="241">
        <f t="shared" si="50"/>
        <v>-221411.4187000001</v>
      </c>
      <c r="P140" s="241">
        <f t="shared" si="51"/>
        <v>221411.4187000001</v>
      </c>
      <c r="Q140" s="242"/>
      <c r="R140" s="242"/>
      <c r="S140" s="242"/>
    </row>
    <row r="141" spans="1:19" s="237" customFormat="1">
      <c r="A141" s="243">
        <v>40817</v>
      </c>
      <c r="C141" s="238">
        <v>133</v>
      </c>
      <c r="D141" s="239">
        <f t="shared" si="42"/>
        <v>14960</v>
      </c>
      <c r="E141" s="239">
        <f t="shared" si="47"/>
        <v>1773119</v>
      </c>
      <c r="F141" s="239">
        <f t="shared" si="43"/>
        <v>-568505</v>
      </c>
      <c r="G141" s="240">
        <f>+Inputs!$D$3</f>
        <v>0.37951000000000001</v>
      </c>
      <c r="I141" s="241">
        <f t="shared" si="48"/>
        <v>2341624</v>
      </c>
      <c r="K141" s="241">
        <f t="shared" si="44"/>
        <v>14960</v>
      </c>
      <c r="L141" s="241">
        <f t="shared" si="49"/>
        <v>1773119</v>
      </c>
      <c r="M141" s="241">
        <f t="shared" si="45"/>
        <v>5677.4696000000004</v>
      </c>
      <c r="N141" s="241">
        <f t="shared" si="46"/>
        <v>5677.4696000000004</v>
      </c>
      <c r="O141" s="241">
        <f t="shared" si="50"/>
        <v>-215733.94910000009</v>
      </c>
      <c r="P141" s="241">
        <f t="shared" si="51"/>
        <v>215733.94910000009</v>
      </c>
      <c r="Q141" s="242"/>
      <c r="R141" s="242"/>
      <c r="S141" s="242"/>
    </row>
    <row r="142" spans="1:19" s="237" customFormat="1">
      <c r="A142" s="236">
        <v>40848</v>
      </c>
      <c r="C142" s="238">
        <v>134</v>
      </c>
      <c r="D142" s="239">
        <f t="shared" si="42"/>
        <v>14960</v>
      </c>
      <c r="E142" s="239">
        <f t="shared" si="47"/>
        <v>1788079</v>
      </c>
      <c r="F142" s="239">
        <f t="shared" si="43"/>
        <v>-553545</v>
      </c>
      <c r="G142" s="240">
        <f>+Inputs!$D$3</f>
        <v>0.37951000000000001</v>
      </c>
      <c r="I142" s="241">
        <f t="shared" si="48"/>
        <v>2341624</v>
      </c>
      <c r="K142" s="241">
        <f t="shared" si="44"/>
        <v>14960</v>
      </c>
      <c r="L142" s="241">
        <f t="shared" si="49"/>
        <v>1788079</v>
      </c>
      <c r="M142" s="241">
        <f t="shared" si="45"/>
        <v>5677.4696000000004</v>
      </c>
      <c r="N142" s="241">
        <f t="shared" si="46"/>
        <v>5677.4696000000004</v>
      </c>
      <c r="O142" s="241">
        <f t="shared" si="50"/>
        <v>-210056.47950000007</v>
      </c>
      <c r="P142" s="241">
        <f t="shared" si="51"/>
        <v>210056.47950000007</v>
      </c>
      <c r="Q142" s="242"/>
      <c r="R142" s="242"/>
      <c r="S142" s="242"/>
    </row>
    <row r="143" spans="1:19" s="237" customFormat="1">
      <c r="A143" s="243">
        <v>40878</v>
      </c>
      <c r="C143" s="238">
        <v>135</v>
      </c>
      <c r="D143" s="239">
        <f t="shared" si="42"/>
        <v>14960</v>
      </c>
      <c r="E143" s="239">
        <f t="shared" si="47"/>
        <v>1803039</v>
      </c>
      <c r="F143" s="239">
        <f t="shared" si="43"/>
        <v>-538585</v>
      </c>
      <c r="G143" s="240">
        <f>+Inputs!$D$3</f>
        <v>0.37951000000000001</v>
      </c>
      <c r="I143" s="241">
        <f t="shared" si="48"/>
        <v>2341624</v>
      </c>
      <c r="K143" s="241">
        <f t="shared" si="44"/>
        <v>14960</v>
      </c>
      <c r="L143" s="241">
        <f t="shared" si="49"/>
        <v>1803039</v>
      </c>
      <c r="M143" s="241">
        <f t="shared" si="45"/>
        <v>5677.4696000000004</v>
      </c>
      <c r="N143" s="241">
        <f t="shared" si="46"/>
        <v>5677.4696000000004</v>
      </c>
      <c r="O143" s="241">
        <f t="shared" si="50"/>
        <v>-204379.00990000006</v>
      </c>
      <c r="P143" s="241">
        <f t="shared" si="51"/>
        <v>204379.00990000006</v>
      </c>
      <c r="Q143" s="242"/>
      <c r="R143" s="242"/>
      <c r="S143" s="242"/>
    </row>
    <row r="144" spans="1:19" s="237" customFormat="1">
      <c r="A144" s="236">
        <v>40909</v>
      </c>
      <c r="C144" s="238">
        <v>136</v>
      </c>
      <c r="D144" s="239">
        <f t="shared" si="42"/>
        <v>14960</v>
      </c>
      <c r="E144" s="239">
        <f t="shared" si="47"/>
        <v>1817999</v>
      </c>
      <c r="F144" s="239">
        <f t="shared" si="43"/>
        <v>-523625</v>
      </c>
      <c r="G144" s="240">
        <f>+Inputs!$D$3</f>
        <v>0.37951000000000001</v>
      </c>
      <c r="I144" s="241">
        <f t="shared" si="48"/>
        <v>2341624</v>
      </c>
      <c r="K144" s="241">
        <f t="shared" si="44"/>
        <v>14960</v>
      </c>
      <c r="L144" s="241">
        <f t="shared" si="49"/>
        <v>1817999</v>
      </c>
      <c r="M144" s="241">
        <f t="shared" si="45"/>
        <v>5677.4696000000004</v>
      </c>
      <c r="N144" s="241">
        <f t="shared" si="46"/>
        <v>5677.4696000000004</v>
      </c>
      <c r="O144" s="241">
        <f t="shared" si="50"/>
        <v>-198701.54030000005</v>
      </c>
      <c r="P144" s="241">
        <f t="shared" si="51"/>
        <v>198701.54030000005</v>
      </c>
      <c r="Q144" s="242"/>
      <c r="R144" s="242"/>
      <c r="S144" s="242"/>
    </row>
    <row r="145" spans="1:19" s="237" customFormat="1">
      <c r="A145" s="243">
        <v>40940</v>
      </c>
      <c r="C145" s="238">
        <v>137</v>
      </c>
      <c r="D145" s="239">
        <f t="shared" si="42"/>
        <v>14960</v>
      </c>
      <c r="E145" s="239">
        <f t="shared" si="47"/>
        <v>1832959</v>
      </c>
      <c r="F145" s="239">
        <f t="shared" si="43"/>
        <v>-508665</v>
      </c>
      <c r="G145" s="240">
        <f>+Inputs!$D$3</f>
        <v>0.37951000000000001</v>
      </c>
      <c r="I145" s="241">
        <f t="shared" si="48"/>
        <v>2341624</v>
      </c>
      <c r="K145" s="241">
        <f t="shared" si="44"/>
        <v>14960</v>
      </c>
      <c r="L145" s="241">
        <f t="shared" si="49"/>
        <v>1832959</v>
      </c>
      <c r="M145" s="241">
        <f t="shared" si="45"/>
        <v>5677.4696000000004</v>
      </c>
      <c r="N145" s="241">
        <f t="shared" si="46"/>
        <v>5677.4696000000004</v>
      </c>
      <c r="O145" s="241">
        <f t="shared" si="50"/>
        <v>-193024.07070000004</v>
      </c>
      <c r="P145" s="241">
        <f t="shared" si="51"/>
        <v>193024.07070000004</v>
      </c>
      <c r="Q145" s="242"/>
      <c r="R145" s="242"/>
      <c r="S145" s="242"/>
    </row>
    <row r="146" spans="1:19" s="237" customFormat="1">
      <c r="A146" s="236">
        <v>40969</v>
      </c>
      <c r="C146" s="238">
        <v>138</v>
      </c>
      <c r="D146" s="239">
        <f t="shared" si="42"/>
        <v>14960</v>
      </c>
      <c r="E146" s="239">
        <f t="shared" si="47"/>
        <v>1847919</v>
      </c>
      <c r="F146" s="239">
        <f t="shared" si="43"/>
        <v>-493705</v>
      </c>
      <c r="G146" s="240">
        <f>+Inputs!$D$3</f>
        <v>0.37951000000000001</v>
      </c>
      <c r="I146" s="241">
        <f t="shared" si="48"/>
        <v>2341624</v>
      </c>
      <c r="K146" s="241">
        <f t="shared" si="44"/>
        <v>14960</v>
      </c>
      <c r="L146" s="241">
        <f t="shared" si="49"/>
        <v>1847919</v>
      </c>
      <c r="M146" s="241">
        <f t="shared" si="45"/>
        <v>5677.4696000000004</v>
      </c>
      <c r="N146" s="241">
        <f t="shared" si="46"/>
        <v>5677.4696000000004</v>
      </c>
      <c r="O146" s="241">
        <f t="shared" si="50"/>
        <v>-187346.60110000003</v>
      </c>
      <c r="P146" s="241">
        <f t="shared" si="51"/>
        <v>187346.60110000003</v>
      </c>
      <c r="Q146" s="242"/>
      <c r="R146" s="242"/>
      <c r="S146" s="242"/>
    </row>
    <row r="147" spans="1:19" s="237" customFormat="1">
      <c r="A147" s="243">
        <v>41000</v>
      </c>
      <c r="C147" s="238">
        <v>139</v>
      </c>
      <c r="D147" s="239">
        <f t="shared" si="42"/>
        <v>14960</v>
      </c>
      <c r="E147" s="239">
        <f t="shared" si="47"/>
        <v>1862879</v>
      </c>
      <c r="F147" s="239">
        <f t="shared" si="43"/>
        <v>-478745</v>
      </c>
      <c r="G147" s="240">
        <f>+Inputs!$D$3</f>
        <v>0.37951000000000001</v>
      </c>
      <c r="I147" s="241">
        <f t="shared" si="48"/>
        <v>2341624</v>
      </c>
      <c r="K147" s="241">
        <f t="shared" si="44"/>
        <v>14960</v>
      </c>
      <c r="L147" s="241">
        <f t="shared" si="49"/>
        <v>1862879</v>
      </c>
      <c r="M147" s="241">
        <f t="shared" si="45"/>
        <v>5677.4696000000004</v>
      </c>
      <c r="N147" s="241">
        <f t="shared" si="46"/>
        <v>5677.4696000000004</v>
      </c>
      <c r="O147" s="241">
        <f t="shared" si="50"/>
        <v>-181669.13150000002</v>
      </c>
      <c r="P147" s="241">
        <f t="shared" si="51"/>
        <v>181669.13150000002</v>
      </c>
      <c r="Q147" s="242"/>
      <c r="R147" s="242"/>
      <c r="S147" s="242"/>
    </row>
    <row r="148" spans="1:19" s="237" customFormat="1">
      <c r="A148" s="236">
        <v>41030</v>
      </c>
      <c r="C148" s="238">
        <v>140</v>
      </c>
      <c r="D148" s="239">
        <f t="shared" si="42"/>
        <v>14960</v>
      </c>
      <c r="E148" s="239">
        <f t="shared" si="47"/>
        <v>1877839</v>
      </c>
      <c r="F148" s="239">
        <f t="shared" si="43"/>
        <v>-463785</v>
      </c>
      <c r="G148" s="240">
        <f>+Inputs!$D$3</f>
        <v>0.37951000000000001</v>
      </c>
      <c r="I148" s="241">
        <f t="shared" si="48"/>
        <v>2341624</v>
      </c>
      <c r="K148" s="241">
        <f t="shared" si="44"/>
        <v>14960</v>
      </c>
      <c r="L148" s="241">
        <f t="shared" si="49"/>
        <v>1877839</v>
      </c>
      <c r="M148" s="241">
        <f t="shared" si="45"/>
        <v>5677.4696000000004</v>
      </c>
      <c r="N148" s="241">
        <f t="shared" si="46"/>
        <v>5677.4696000000004</v>
      </c>
      <c r="O148" s="241">
        <f t="shared" si="50"/>
        <v>-175991.66190000001</v>
      </c>
      <c r="P148" s="241">
        <f t="shared" si="51"/>
        <v>175991.66190000001</v>
      </c>
      <c r="Q148" s="242"/>
      <c r="R148" s="242"/>
      <c r="S148" s="242"/>
    </row>
    <row r="149" spans="1:19" s="237" customFormat="1">
      <c r="A149" s="243">
        <v>41061</v>
      </c>
      <c r="C149" s="238">
        <v>141</v>
      </c>
      <c r="D149" s="239">
        <f t="shared" si="42"/>
        <v>14960</v>
      </c>
      <c r="E149" s="239">
        <f t="shared" si="47"/>
        <v>1892799</v>
      </c>
      <c r="F149" s="239">
        <f t="shared" si="43"/>
        <v>-448825</v>
      </c>
      <c r="G149" s="240">
        <f>+Inputs!$D$3</f>
        <v>0.37951000000000001</v>
      </c>
      <c r="I149" s="241">
        <f t="shared" si="48"/>
        <v>2341624</v>
      </c>
      <c r="K149" s="241">
        <f t="shared" si="44"/>
        <v>14960</v>
      </c>
      <c r="L149" s="241">
        <f t="shared" si="49"/>
        <v>1892799</v>
      </c>
      <c r="M149" s="241">
        <f t="shared" si="45"/>
        <v>5677.4696000000004</v>
      </c>
      <c r="N149" s="241">
        <f t="shared" si="46"/>
        <v>5677.4696000000004</v>
      </c>
      <c r="O149" s="241">
        <f t="shared" si="50"/>
        <v>-170314.1923</v>
      </c>
      <c r="P149" s="241">
        <f t="shared" si="51"/>
        <v>170314.1923</v>
      </c>
      <c r="Q149" s="242"/>
      <c r="R149" s="242"/>
      <c r="S149" s="242"/>
    </row>
    <row r="150" spans="1:19" s="237" customFormat="1">
      <c r="A150" s="236">
        <v>41091</v>
      </c>
      <c r="C150" s="238">
        <v>142</v>
      </c>
      <c r="D150" s="239">
        <f t="shared" si="42"/>
        <v>14960</v>
      </c>
      <c r="E150" s="239">
        <f t="shared" si="47"/>
        <v>1907759</v>
      </c>
      <c r="F150" s="239">
        <f t="shared" si="43"/>
        <v>-433865</v>
      </c>
      <c r="G150" s="240">
        <f>+Inputs!$D$3</f>
        <v>0.37951000000000001</v>
      </c>
      <c r="I150" s="241">
        <f t="shared" si="48"/>
        <v>2341624</v>
      </c>
      <c r="K150" s="241">
        <f t="shared" si="44"/>
        <v>14960</v>
      </c>
      <c r="L150" s="241">
        <f t="shared" si="49"/>
        <v>1907759</v>
      </c>
      <c r="M150" s="241">
        <f t="shared" si="45"/>
        <v>5677.4696000000004</v>
      </c>
      <c r="N150" s="241">
        <f t="shared" si="46"/>
        <v>5677.4696000000004</v>
      </c>
      <c r="O150" s="241">
        <f t="shared" si="50"/>
        <v>-164636.72269999998</v>
      </c>
      <c r="P150" s="241">
        <f t="shared" si="51"/>
        <v>164636.72269999998</v>
      </c>
      <c r="Q150" s="242"/>
      <c r="R150" s="242"/>
      <c r="S150" s="242"/>
    </row>
    <row r="151" spans="1:19" s="237" customFormat="1">
      <c r="A151" s="243">
        <v>41122</v>
      </c>
      <c r="C151" s="238">
        <v>143</v>
      </c>
      <c r="D151" s="239">
        <f t="shared" si="42"/>
        <v>14960</v>
      </c>
      <c r="E151" s="239">
        <f t="shared" si="47"/>
        <v>1922719</v>
      </c>
      <c r="F151" s="239">
        <f t="shared" si="43"/>
        <v>-418905</v>
      </c>
      <c r="G151" s="240">
        <f>+Inputs!$D$3</f>
        <v>0.37951000000000001</v>
      </c>
      <c r="I151" s="241">
        <f t="shared" si="48"/>
        <v>2341624</v>
      </c>
      <c r="K151" s="241">
        <f t="shared" si="44"/>
        <v>14960</v>
      </c>
      <c r="L151" s="241">
        <f t="shared" si="49"/>
        <v>1922719</v>
      </c>
      <c r="M151" s="241">
        <f t="shared" si="45"/>
        <v>5677.4696000000004</v>
      </c>
      <c r="N151" s="241">
        <f t="shared" si="46"/>
        <v>5677.4696000000004</v>
      </c>
      <c r="O151" s="241">
        <f t="shared" si="50"/>
        <v>-158959.25309999997</v>
      </c>
      <c r="P151" s="241">
        <f t="shared" si="51"/>
        <v>158959.25309999997</v>
      </c>
      <c r="Q151" s="242"/>
      <c r="R151" s="242"/>
      <c r="S151" s="242"/>
    </row>
    <row r="152" spans="1:19" s="237" customFormat="1">
      <c r="A152" s="236">
        <v>41153</v>
      </c>
      <c r="C152" s="238">
        <v>144</v>
      </c>
      <c r="D152" s="239">
        <f t="shared" si="42"/>
        <v>14960</v>
      </c>
      <c r="E152" s="239">
        <f t="shared" si="47"/>
        <v>1937679</v>
      </c>
      <c r="F152" s="239">
        <f t="shared" si="43"/>
        <v>-403945</v>
      </c>
      <c r="G152" s="240">
        <f>+Inputs!$D$3</f>
        <v>0.37951000000000001</v>
      </c>
      <c r="I152" s="241">
        <f t="shared" si="48"/>
        <v>2341624</v>
      </c>
      <c r="K152" s="241">
        <f t="shared" si="44"/>
        <v>14960</v>
      </c>
      <c r="L152" s="241">
        <f t="shared" si="49"/>
        <v>1937679</v>
      </c>
      <c r="M152" s="241">
        <f t="shared" si="45"/>
        <v>5677.4696000000004</v>
      </c>
      <c r="N152" s="241">
        <f t="shared" si="46"/>
        <v>5677.4696000000004</v>
      </c>
      <c r="O152" s="241">
        <f t="shared" si="50"/>
        <v>-153281.78349999996</v>
      </c>
      <c r="P152" s="241">
        <f t="shared" si="51"/>
        <v>153281.78349999996</v>
      </c>
      <c r="Q152" s="242"/>
      <c r="R152" s="242"/>
      <c r="S152" s="242"/>
    </row>
    <row r="153" spans="1:19" s="237" customFormat="1">
      <c r="A153" s="243">
        <v>41183</v>
      </c>
      <c r="C153" s="238">
        <v>145</v>
      </c>
      <c r="D153" s="239">
        <f t="shared" si="42"/>
        <v>14960</v>
      </c>
      <c r="E153" s="239">
        <f t="shared" si="47"/>
        <v>1952639</v>
      </c>
      <c r="F153" s="239">
        <f t="shared" si="43"/>
        <v>-388985</v>
      </c>
      <c r="G153" s="240">
        <f>+Inputs!$D$3</f>
        <v>0.37951000000000001</v>
      </c>
      <c r="I153" s="241">
        <f t="shared" si="48"/>
        <v>2341624</v>
      </c>
      <c r="K153" s="241">
        <f t="shared" si="44"/>
        <v>14960</v>
      </c>
      <c r="L153" s="241">
        <f t="shared" si="49"/>
        <v>1952639</v>
      </c>
      <c r="M153" s="241">
        <f t="shared" si="45"/>
        <v>5677.4696000000004</v>
      </c>
      <c r="N153" s="241">
        <f t="shared" si="46"/>
        <v>5677.4696000000004</v>
      </c>
      <c r="O153" s="241">
        <f t="shared" si="50"/>
        <v>-147604.31389999995</v>
      </c>
      <c r="P153" s="241">
        <f t="shared" si="51"/>
        <v>147604.31389999995</v>
      </c>
      <c r="Q153" s="242"/>
      <c r="R153" s="242"/>
      <c r="S153" s="242"/>
    </row>
    <row r="154" spans="1:19" s="237" customFormat="1">
      <c r="A154" s="236">
        <v>41214</v>
      </c>
      <c r="C154" s="238">
        <v>146</v>
      </c>
      <c r="D154" s="239">
        <f t="shared" si="42"/>
        <v>14960</v>
      </c>
      <c r="E154" s="239">
        <f t="shared" si="47"/>
        <v>1967599</v>
      </c>
      <c r="F154" s="239">
        <f t="shared" si="43"/>
        <v>-374025</v>
      </c>
      <c r="G154" s="240">
        <f>+Inputs!$D$3</f>
        <v>0.37951000000000001</v>
      </c>
      <c r="I154" s="241">
        <f t="shared" si="48"/>
        <v>2341624</v>
      </c>
      <c r="K154" s="241">
        <f t="shared" si="44"/>
        <v>14960</v>
      </c>
      <c r="L154" s="241">
        <f t="shared" si="49"/>
        <v>1967599</v>
      </c>
      <c r="M154" s="241">
        <f t="shared" si="45"/>
        <v>5677.4696000000004</v>
      </c>
      <c r="N154" s="241">
        <f t="shared" si="46"/>
        <v>5677.4696000000004</v>
      </c>
      <c r="O154" s="241">
        <f t="shared" si="50"/>
        <v>-141926.84429999994</v>
      </c>
      <c r="P154" s="241">
        <f t="shared" si="51"/>
        <v>141926.84429999994</v>
      </c>
      <c r="Q154" s="242"/>
      <c r="R154" s="242"/>
      <c r="S154" s="242"/>
    </row>
    <row r="155" spans="1:19" s="237" customFormat="1">
      <c r="A155" s="243">
        <v>41244</v>
      </c>
      <c r="C155" s="238">
        <v>147</v>
      </c>
      <c r="D155" s="239">
        <f t="shared" si="42"/>
        <v>14960</v>
      </c>
      <c r="E155" s="239">
        <f t="shared" si="47"/>
        <v>1982559</v>
      </c>
      <c r="F155" s="239">
        <f t="shared" si="43"/>
        <v>-359065</v>
      </c>
      <c r="G155" s="240">
        <f>+Inputs!$D$3</f>
        <v>0.37951000000000001</v>
      </c>
      <c r="I155" s="241">
        <f t="shared" si="48"/>
        <v>2341624</v>
      </c>
      <c r="K155" s="241">
        <f t="shared" si="44"/>
        <v>14960</v>
      </c>
      <c r="L155" s="241">
        <f t="shared" si="49"/>
        <v>1982559</v>
      </c>
      <c r="M155" s="241">
        <f t="shared" si="45"/>
        <v>5677.4696000000004</v>
      </c>
      <c r="N155" s="241">
        <f t="shared" si="46"/>
        <v>5677.4696000000004</v>
      </c>
      <c r="O155" s="241">
        <f t="shared" si="50"/>
        <v>-136249.37469999993</v>
      </c>
      <c r="P155" s="241">
        <f t="shared" si="51"/>
        <v>136249.37469999993</v>
      </c>
      <c r="Q155" s="242"/>
      <c r="R155" s="242"/>
      <c r="S155" s="242"/>
    </row>
    <row r="156" spans="1:19" s="237" customFormat="1">
      <c r="A156" s="236">
        <v>41275</v>
      </c>
      <c r="C156" s="238">
        <v>148</v>
      </c>
      <c r="D156" s="239">
        <f t="shared" si="42"/>
        <v>14960</v>
      </c>
      <c r="E156" s="239">
        <f t="shared" si="47"/>
        <v>1997519</v>
      </c>
      <c r="F156" s="239">
        <f t="shared" si="43"/>
        <v>-344105</v>
      </c>
      <c r="G156" s="240">
        <f>+Inputs!$D$3</f>
        <v>0.37951000000000001</v>
      </c>
      <c r="I156" s="241">
        <f t="shared" si="48"/>
        <v>2341624</v>
      </c>
      <c r="K156" s="241">
        <f t="shared" si="44"/>
        <v>14960</v>
      </c>
      <c r="L156" s="241">
        <f t="shared" si="49"/>
        <v>1997519</v>
      </c>
      <c r="M156" s="241">
        <f t="shared" si="45"/>
        <v>5677.4696000000004</v>
      </c>
      <c r="N156" s="241">
        <f t="shared" si="46"/>
        <v>5677.4696000000004</v>
      </c>
      <c r="O156" s="241">
        <f t="shared" si="50"/>
        <v>-130571.90509999993</v>
      </c>
      <c r="P156" s="241">
        <f t="shared" si="51"/>
        <v>130571.90509999993</v>
      </c>
      <c r="Q156" s="242"/>
      <c r="R156" s="242"/>
      <c r="S156" s="242"/>
    </row>
    <row r="157" spans="1:19" s="237" customFormat="1">
      <c r="A157" s="243">
        <v>41306</v>
      </c>
      <c r="C157" s="238">
        <v>149</v>
      </c>
      <c r="D157" s="239">
        <f t="shared" si="42"/>
        <v>14960</v>
      </c>
      <c r="E157" s="239">
        <f t="shared" si="47"/>
        <v>2012479</v>
      </c>
      <c r="F157" s="239">
        <f t="shared" si="43"/>
        <v>-329145</v>
      </c>
      <c r="G157" s="240">
        <f>+Inputs!$D$3</f>
        <v>0.37951000000000001</v>
      </c>
      <c r="I157" s="241">
        <f t="shared" si="48"/>
        <v>2341624</v>
      </c>
      <c r="K157" s="241">
        <f t="shared" si="44"/>
        <v>14960</v>
      </c>
      <c r="L157" s="241">
        <f t="shared" si="49"/>
        <v>2012479</v>
      </c>
      <c r="M157" s="241">
        <f t="shared" si="45"/>
        <v>5677.4696000000004</v>
      </c>
      <c r="N157" s="241">
        <f t="shared" si="46"/>
        <v>5677.4696000000004</v>
      </c>
      <c r="O157" s="241">
        <f t="shared" si="50"/>
        <v>-124894.43549999993</v>
      </c>
      <c r="P157" s="241">
        <f t="shared" si="51"/>
        <v>124894.43549999993</v>
      </c>
      <c r="Q157" s="242"/>
      <c r="R157" s="242"/>
      <c r="S157" s="242"/>
    </row>
    <row r="158" spans="1:19" s="237" customFormat="1">
      <c r="A158" s="236">
        <v>41334</v>
      </c>
      <c r="C158" s="238">
        <v>150</v>
      </c>
      <c r="D158" s="239">
        <f t="shared" si="42"/>
        <v>14960</v>
      </c>
      <c r="E158" s="239">
        <f t="shared" si="47"/>
        <v>2027439</v>
      </c>
      <c r="F158" s="239">
        <f t="shared" si="43"/>
        <v>-314185</v>
      </c>
      <c r="G158" s="240">
        <f>+Inputs!$D$3</f>
        <v>0.37951000000000001</v>
      </c>
      <c r="I158" s="241">
        <f t="shared" si="48"/>
        <v>2341624</v>
      </c>
      <c r="K158" s="241">
        <f t="shared" si="44"/>
        <v>14960</v>
      </c>
      <c r="L158" s="241">
        <f t="shared" si="49"/>
        <v>2027439</v>
      </c>
      <c r="M158" s="241">
        <f t="shared" si="45"/>
        <v>5677.4696000000004</v>
      </c>
      <c r="N158" s="241">
        <f t="shared" si="46"/>
        <v>5677.4696000000004</v>
      </c>
      <c r="O158" s="241">
        <f t="shared" si="50"/>
        <v>-119216.96589999994</v>
      </c>
      <c r="P158" s="241">
        <f t="shared" si="51"/>
        <v>119216.96589999994</v>
      </c>
      <c r="Q158" s="242"/>
      <c r="R158" s="242"/>
      <c r="S158" s="242"/>
    </row>
    <row r="159" spans="1:19" s="237" customFormat="1">
      <c r="A159" s="243">
        <v>41365</v>
      </c>
      <c r="C159" s="238">
        <v>151</v>
      </c>
      <c r="D159" s="239">
        <f t="shared" si="42"/>
        <v>14960</v>
      </c>
      <c r="E159" s="239">
        <f t="shared" si="47"/>
        <v>2042399</v>
      </c>
      <c r="F159" s="239">
        <f t="shared" si="43"/>
        <v>-299225</v>
      </c>
      <c r="G159" s="240">
        <f>+Inputs!$D$3</f>
        <v>0.37951000000000001</v>
      </c>
      <c r="I159" s="241">
        <f t="shared" si="48"/>
        <v>2341624</v>
      </c>
      <c r="K159" s="241">
        <f t="shared" si="44"/>
        <v>14960</v>
      </c>
      <c r="L159" s="241">
        <f t="shared" si="49"/>
        <v>2042399</v>
      </c>
      <c r="M159" s="241">
        <f t="shared" si="45"/>
        <v>5677.4696000000004</v>
      </c>
      <c r="N159" s="241">
        <f t="shared" si="46"/>
        <v>5677.4696000000004</v>
      </c>
      <c r="O159" s="241">
        <f t="shared" si="50"/>
        <v>-113539.49629999994</v>
      </c>
      <c r="P159" s="241">
        <f t="shared" si="51"/>
        <v>113539.49629999994</v>
      </c>
      <c r="Q159" s="242"/>
      <c r="R159" s="242"/>
      <c r="S159" s="242"/>
    </row>
    <row r="160" spans="1:19" s="237" customFormat="1">
      <c r="A160" s="236">
        <v>41395</v>
      </c>
      <c r="C160" s="238">
        <v>152</v>
      </c>
      <c r="D160" s="239">
        <f t="shared" si="42"/>
        <v>14960</v>
      </c>
      <c r="E160" s="239">
        <f t="shared" si="47"/>
        <v>2057359</v>
      </c>
      <c r="F160" s="239">
        <f t="shared" si="43"/>
        <v>-284265</v>
      </c>
      <c r="G160" s="240">
        <f>+Inputs!$D$3</f>
        <v>0.37951000000000001</v>
      </c>
      <c r="I160" s="241">
        <f t="shared" si="48"/>
        <v>2341624</v>
      </c>
      <c r="K160" s="241">
        <f t="shared" si="44"/>
        <v>14960</v>
      </c>
      <c r="L160" s="241">
        <f t="shared" si="49"/>
        <v>2057359</v>
      </c>
      <c r="M160" s="241">
        <f t="shared" si="45"/>
        <v>5677.4696000000004</v>
      </c>
      <c r="N160" s="241">
        <f t="shared" si="46"/>
        <v>5677.4696000000004</v>
      </c>
      <c r="O160" s="241">
        <f t="shared" si="50"/>
        <v>-107862.02669999994</v>
      </c>
      <c r="P160" s="241">
        <f t="shared" si="51"/>
        <v>107862.02669999994</v>
      </c>
      <c r="Q160" s="242"/>
      <c r="R160" s="242"/>
      <c r="S160" s="242"/>
    </row>
    <row r="161" spans="1:19" s="237" customFormat="1">
      <c r="A161" s="243">
        <v>41426</v>
      </c>
      <c r="C161" s="238">
        <v>153</v>
      </c>
      <c r="D161" s="239">
        <f t="shared" si="42"/>
        <v>14960</v>
      </c>
      <c r="E161" s="239">
        <f t="shared" si="47"/>
        <v>2072319</v>
      </c>
      <c r="F161" s="239">
        <f t="shared" si="43"/>
        <v>-269305</v>
      </c>
      <c r="G161" s="240">
        <f>+Inputs!$D$3</f>
        <v>0.37951000000000001</v>
      </c>
      <c r="I161" s="241">
        <f t="shared" si="48"/>
        <v>2341624</v>
      </c>
      <c r="K161" s="241">
        <f t="shared" si="44"/>
        <v>14960</v>
      </c>
      <c r="L161" s="241">
        <f t="shared" si="49"/>
        <v>2072319</v>
      </c>
      <c r="M161" s="241">
        <f t="shared" si="45"/>
        <v>5677.4696000000004</v>
      </c>
      <c r="N161" s="241">
        <f t="shared" si="46"/>
        <v>5677.4696000000004</v>
      </c>
      <c r="O161" s="241">
        <f t="shared" si="50"/>
        <v>-102184.55709999995</v>
      </c>
      <c r="P161" s="241">
        <f t="shared" si="51"/>
        <v>102184.55709999995</v>
      </c>
      <c r="Q161" s="242"/>
      <c r="R161" s="242"/>
      <c r="S161" s="242"/>
    </row>
    <row r="162" spans="1:19" s="237" customFormat="1">
      <c r="A162" s="236">
        <v>41456</v>
      </c>
      <c r="C162" s="238">
        <v>154</v>
      </c>
      <c r="D162" s="239">
        <f t="shared" si="42"/>
        <v>14960</v>
      </c>
      <c r="E162" s="239">
        <f t="shared" si="47"/>
        <v>2087279</v>
      </c>
      <c r="F162" s="239">
        <f t="shared" si="43"/>
        <v>-254345</v>
      </c>
      <c r="G162" s="240">
        <f>+Inputs!$D$3</f>
        <v>0.37951000000000001</v>
      </c>
      <c r="I162" s="241">
        <f t="shared" si="48"/>
        <v>2341624</v>
      </c>
      <c r="K162" s="241">
        <f t="shared" si="44"/>
        <v>14960</v>
      </c>
      <c r="L162" s="241">
        <f t="shared" si="49"/>
        <v>2087279</v>
      </c>
      <c r="M162" s="241">
        <f t="shared" si="45"/>
        <v>5677.4696000000004</v>
      </c>
      <c r="N162" s="241">
        <f t="shared" si="46"/>
        <v>5677.4696000000004</v>
      </c>
      <c r="O162" s="241">
        <f t="shared" si="50"/>
        <v>-96507.087499999951</v>
      </c>
      <c r="P162" s="241">
        <f t="shared" si="51"/>
        <v>96507.087499999951</v>
      </c>
      <c r="Q162" s="242"/>
      <c r="R162" s="242"/>
      <c r="S162" s="242"/>
    </row>
    <row r="163" spans="1:19" s="237" customFormat="1">
      <c r="A163" s="243">
        <v>41487</v>
      </c>
      <c r="C163" s="238">
        <v>155</v>
      </c>
      <c r="D163" s="239">
        <f t="shared" si="42"/>
        <v>14960</v>
      </c>
      <c r="E163" s="239">
        <f t="shared" si="47"/>
        <v>2102239</v>
      </c>
      <c r="F163" s="239">
        <f t="shared" si="43"/>
        <v>-239385</v>
      </c>
      <c r="G163" s="240">
        <f>+Inputs!$D$3</f>
        <v>0.37951000000000001</v>
      </c>
      <c r="I163" s="241">
        <f t="shared" si="48"/>
        <v>2341624</v>
      </c>
      <c r="K163" s="241">
        <f t="shared" si="44"/>
        <v>14960</v>
      </c>
      <c r="L163" s="241">
        <f t="shared" si="49"/>
        <v>2102239</v>
      </c>
      <c r="M163" s="241">
        <f t="shared" si="45"/>
        <v>5677.4696000000004</v>
      </c>
      <c r="N163" s="241">
        <f t="shared" si="46"/>
        <v>5677.4696000000004</v>
      </c>
      <c r="O163" s="241">
        <f t="shared" si="50"/>
        <v>-90829.617899999954</v>
      </c>
      <c r="P163" s="241">
        <f t="shared" si="51"/>
        <v>90829.617899999954</v>
      </c>
      <c r="Q163" s="242"/>
      <c r="R163" s="242"/>
      <c r="S163" s="242"/>
    </row>
    <row r="164" spans="1:19" s="237" customFormat="1">
      <c r="A164" s="236">
        <v>41518</v>
      </c>
      <c r="C164" s="238">
        <v>156</v>
      </c>
      <c r="D164" s="239">
        <f t="shared" si="42"/>
        <v>14960</v>
      </c>
      <c r="E164" s="239">
        <f t="shared" si="47"/>
        <v>2117199</v>
      </c>
      <c r="F164" s="239">
        <f t="shared" si="43"/>
        <v>-224425</v>
      </c>
      <c r="G164" s="240">
        <f>+Inputs!$D$3</f>
        <v>0.37951000000000001</v>
      </c>
      <c r="I164" s="241">
        <f t="shared" si="48"/>
        <v>2341624</v>
      </c>
      <c r="K164" s="241">
        <f t="shared" si="44"/>
        <v>14960</v>
      </c>
      <c r="L164" s="241">
        <f t="shared" si="49"/>
        <v>2117199</v>
      </c>
      <c r="M164" s="241">
        <f t="shared" si="45"/>
        <v>5677.4696000000004</v>
      </c>
      <c r="N164" s="241">
        <f t="shared" si="46"/>
        <v>5677.4696000000004</v>
      </c>
      <c r="O164" s="241">
        <f t="shared" si="50"/>
        <v>-85152.148299999957</v>
      </c>
      <c r="P164" s="241">
        <f t="shared" si="51"/>
        <v>85152.148299999957</v>
      </c>
      <c r="Q164" s="242"/>
      <c r="R164" s="242"/>
      <c r="S164" s="242"/>
    </row>
    <row r="165" spans="1:19" s="237" customFormat="1">
      <c r="A165" s="243">
        <v>41548</v>
      </c>
      <c r="C165" s="238">
        <v>157</v>
      </c>
      <c r="D165" s="239">
        <f t="shared" si="42"/>
        <v>14960</v>
      </c>
      <c r="E165" s="239">
        <f t="shared" si="47"/>
        <v>2132159</v>
      </c>
      <c r="F165" s="239">
        <f t="shared" si="43"/>
        <v>-209465</v>
      </c>
      <c r="G165" s="240">
        <f>+Inputs!$D$3</f>
        <v>0.37951000000000001</v>
      </c>
      <c r="I165" s="241">
        <f t="shared" si="48"/>
        <v>2341624</v>
      </c>
      <c r="K165" s="241">
        <f t="shared" si="44"/>
        <v>14960</v>
      </c>
      <c r="L165" s="241">
        <f t="shared" si="49"/>
        <v>2132159</v>
      </c>
      <c r="M165" s="241">
        <f t="shared" si="45"/>
        <v>5677.4696000000004</v>
      </c>
      <c r="N165" s="241">
        <f t="shared" si="46"/>
        <v>5677.4696000000004</v>
      </c>
      <c r="O165" s="241">
        <f t="shared" si="50"/>
        <v>-79474.67869999996</v>
      </c>
      <c r="P165" s="241">
        <f t="shared" si="51"/>
        <v>79474.67869999996</v>
      </c>
      <c r="Q165" s="242"/>
      <c r="R165" s="242"/>
      <c r="S165" s="242"/>
    </row>
    <row r="166" spans="1:19" s="237" customFormat="1">
      <c r="A166" s="236">
        <v>41579</v>
      </c>
      <c r="C166" s="238">
        <v>158</v>
      </c>
      <c r="D166" s="239">
        <f t="shared" si="42"/>
        <v>14960</v>
      </c>
      <c r="E166" s="239">
        <f t="shared" si="47"/>
        <v>2147119</v>
      </c>
      <c r="F166" s="239">
        <f t="shared" si="43"/>
        <v>-194505</v>
      </c>
      <c r="G166" s="240">
        <f>+Inputs!$D$3</f>
        <v>0.37951000000000001</v>
      </c>
      <c r="I166" s="241">
        <f t="shared" si="48"/>
        <v>2341624</v>
      </c>
      <c r="K166" s="241">
        <f t="shared" si="44"/>
        <v>14960</v>
      </c>
      <c r="L166" s="241">
        <f t="shared" si="49"/>
        <v>2147119</v>
      </c>
      <c r="M166" s="241">
        <f t="shared" si="45"/>
        <v>5677.4696000000004</v>
      </c>
      <c r="N166" s="241">
        <f t="shared" si="46"/>
        <v>5677.4696000000004</v>
      </c>
      <c r="O166" s="241">
        <f t="shared" si="50"/>
        <v>-73797.209099999964</v>
      </c>
      <c r="P166" s="241">
        <f t="shared" si="51"/>
        <v>73797.209099999964</v>
      </c>
      <c r="Q166" s="242"/>
      <c r="R166" s="242"/>
      <c r="S166" s="242"/>
    </row>
    <row r="167" spans="1:19" s="237" customFormat="1">
      <c r="A167" s="243">
        <v>41609</v>
      </c>
      <c r="C167" s="238">
        <v>159</v>
      </c>
      <c r="D167" s="239">
        <f t="shared" si="42"/>
        <v>14960</v>
      </c>
      <c r="E167" s="239">
        <f t="shared" si="47"/>
        <v>2162079</v>
      </c>
      <c r="F167" s="239">
        <f t="shared" si="43"/>
        <v>-179545</v>
      </c>
      <c r="G167" s="240">
        <f>+Inputs!$D$3</f>
        <v>0.37951000000000001</v>
      </c>
      <c r="I167" s="241">
        <f t="shared" si="48"/>
        <v>2341624</v>
      </c>
      <c r="K167" s="241">
        <f t="shared" si="44"/>
        <v>14960</v>
      </c>
      <c r="L167" s="241">
        <f t="shared" si="49"/>
        <v>2162079</v>
      </c>
      <c r="M167" s="241">
        <f t="shared" si="45"/>
        <v>5677.4696000000004</v>
      </c>
      <c r="N167" s="241">
        <f t="shared" si="46"/>
        <v>5677.4696000000004</v>
      </c>
      <c r="O167" s="241">
        <f t="shared" si="50"/>
        <v>-68119.739499999967</v>
      </c>
      <c r="P167" s="241">
        <f t="shared" si="51"/>
        <v>68119.739499999967</v>
      </c>
      <c r="Q167" s="242"/>
      <c r="R167" s="242"/>
      <c r="S167" s="242"/>
    </row>
    <row r="168" spans="1:19" s="237" customFormat="1">
      <c r="A168" s="236">
        <v>41640</v>
      </c>
      <c r="C168" s="238">
        <v>160</v>
      </c>
      <c r="D168" s="239">
        <f t="shared" si="42"/>
        <v>14960</v>
      </c>
      <c r="E168" s="239">
        <f t="shared" si="47"/>
        <v>2177039</v>
      </c>
      <c r="F168" s="239">
        <f t="shared" si="43"/>
        <v>-164585</v>
      </c>
      <c r="G168" s="240">
        <f>+Inputs!$D$3</f>
        <v>0.37951000000000001</v>
      </c>
      <c r="I168" s="241">
        <f t="shared" si="48"/>
        <v>2341624</v>
      </c>
      <c r="K168" s="241">
        <f t="shared" si="44"/>
        <v>14960</v>
      </c>
      <c r="L168" s="241">
        <f t="shared" si="49"/>
        <v>2177039</v>
      </c>
      <c r="M168" s="241">
        <f t="shared" si="45"/>
        <v>5677.4696000000004</v>
      </c>
      <c r="N168" s="241">
        <f t="shared" si="46"/>
        <v>5677.4696000000004</v>
      </c>
      <c r="O168" s="241">
        <f t="shared" si="50"/>
        <v>-62442.26989999997</v>
      </c>
      <c r="P168" s="241">
        <f t="shared" si="51"/>
        <v>62442.26989999997</v>
      </c>
      <c r="Q168" s="242"/>
      <c r="R168" s="242"/>
      <c r="S168" s="242"/>
    </row>
    <row r="169" spans="1:19" s="237" customFormat="1">
      <c r="A169" s="243">
        <v>41671</v>
      </c>
      <c r="C169" s="238">
        <v>161</v>
      </c>
      <c r="D169" s="239">
        <f t="shared" si="42"/>
        <v>14960</v>
      </c>
      <c r="E169" s="239">
        <f t="shared" si="47"/>
        <v>2191999</v>
      </c>
      <c r="F169" s="239">
        <f t="shared" ref="F169:F179" si="52">$B$9+E169</f>
        <v>-149625</v>
      </c>
      <c r="G169" s="240">
        <f>+Inputs!$D$3</f>
        <v>0.37951000000000001</v>
      </c>
      <c r="I169" s="241">
        <f t="shared" si="48"/>
        <v>2341624</v>
      </c>
      <c r="K169" s="241">
        <f t="shared" ref="K169:K179" si="53">D169</f>
        <v>14960</v>
      </c>
      <c r="L169" s="241">
        <f t="shared" si="49"/>
        <v>2191999</v>
      </c>
      <c r="M169" s="241">
        <f t="shared" ref="M169:M179" si="54">K169*G169</f>
        <v>5677.4696000000004</v>
      </c>
      <c r="N169" s="241">
        <f t="shared" ref="N169:N179" si="55">M169-J169</f>
        <v>5677.4696000000004</v>
      </c>
      <c r="O169" s="241">
        <f t="shared" si="50"/>
        <v>-56764.800299999974</v>
      </c>
      <c r="P169" s="241">
        <f t="shared" si="51"/>
        <v>56764.800299999974</v>
      </c>
      <c r="Q169" s="242"/>
      <c r="R169" s="242"/>
      <c r="S169" s="242"/>
    </row>
    <row r="170" spans="1:19" s="237" customFormat="1">
      <c r="A170" s="236">
        <v>41699</v>
      </c>
      <c r="C170" s="238">
        <v>162</v>
      </c>
      <c r="D170" s="239">
        <f t="shared" si="42"/>
        <v>14960</v>
      </c>
      <c r="E170" s="239">
        <f t="shared" ref="E170:E179" si="56">+E169+D170</f>
        <v>2206959</v>
      </c>
      <c r="F170" s="239">
        <f t="shared" si="52"/>
        <v>-134665</v>
      </c>
      <c r="G170" s="240">
        <f>+Inputs!$D$3</f>
        <v>0.37951000000000001</v>
      </c>
      <c r="I170" s="241">
        <f t="shared" ref="I170:I179" si="57">+I169+H170</f>
        <v>2341624</v>
      </c>
      <c r="K170" s="241">
        <f t="shared" si="53"/>
        <v>14960</v>
      </c>
      <c r="L170" s="241">
        <f t="shared" ref="L170:L179" si="58">+L169+K170</f>
        <v>2206959</v>
      </c>
      <c r="M170" s="241">
        <f t="shared" si="54"/>
        <v>5677.4696000000004</v>
      </c>
      <c r="N170" s="241">
        <f t="shared" si="55"/>
        <v>5677.4696000000004</v>
      </c>
      <c r="O170" s="241">
        <f t="shared" ref="O170:O179" si="59">+O169+N170</f>
        <v>-51087.330699999977</v>
      </c>
      <c r="P170" s="241">
        <f t="shared" ref="P170:P179" si="60">P169-N170</f>
        <v>51087.330699999977</v>
      </c>
      <c r="Q170" s="242"/>
      <c r="R170" s="242"/>
      <c r="S170" s="242"/>
    </row>
    <row r="171" spans="1:19" s="237" customFormat="1">
      <c r="A171" s="243">
        <v>41730</v>
      </c>
      <c r="C171" s="238">
        <v>163</v>
      </c>
      <c r="D171" s="239">
        <f t="shared" si="42"/>
        <v>14960</v>
      </c>
      <c r="E171" s="239">
        <f t="shared" si="56"/>
        <v>2221919</v>
      </c>
      <c r="F171" s="239">
        <f t="shared" si="52"/>
        <v>-119705</v>
      </c>
      <c r="G171" s="240">
        <f>+Inputs!$D$3</f>
        <v>0.37951000000000001</v>
      </c>
      <c r="I171" s="241">
        <f t="shared" si="57"/>
        <v>2341624</v>
      </c>
      <c r="K171" s="241">
        <f t="shared" si="53"/>
        <v>14960</v>
      </c>
      <c r="L171" s="241">
        <f t="shared" si="58"/>
        <v>2221919</v>
      </c>
      <c r="M171" s="241">
        <f t="shared" si="54"/>
        <v>5677.4696000000004</v>
      </c>
      <c r="N171" s="241">
        <f t="shared" si="55"/>
        <v>5677.4696000000004</v>
      </c>
      <c r="O171" s="241">
        <f t="shared" si="59"/>
        <v>-45409.86109999998</v>
      </c>
      <c r="P171" s="241">
        <f t="shared" si="60"/>
        <v>45409.86109999998</v>
      </c>
      <c r="Q171" s="242"/>
      <c r="R171" s="242"/>
      <c r="S171" s="242"/>
    </row>
    <row r="172" spans="1:19" s="237" customFormat="1">
      <c r="A172" s="236">
        <v>41760</v>
      </c>
      <c r="C172" s="238">
        <v>164</v>
      </c>
      <c r="D172" s="239">
        <f t="shared" si="42"/>
        <v>14960</v>
      </c>
      <c r="E172" s="239">
        <f t="shared" si="56"/>
        <v>2236879</v>
      </c>
      <c r="F172" s="239">
        <f t="shared" si="52"/>
        <v>-104745</v>
      </c>
      <c r="G172" s="240">
        <f>+Inputs!$D$3</f>
        <v>0.37951000000000001</v>
      </c>
      <c r="I172" s="241">
        <f t="shared" si="57"/>
        <v>2341624</v>
      </c>
      <c r="K172" s="241">
        <f t="shared" si="53"/>
        <v>14960</v>
      </c>
      <c r="L172" s="241">
        <f t="shared" si="58"/>
        <v>2236879</v>
      </c>
      <c r="M172" s="241">
        <f t="shared" si="54"/>
        <v>5677.4696000000004</v>
      </c>
      <c r="N172" s="241">
        <f t="shared" si="55"/>
        <v>5677.4696000000004</v>
      </c>
      <c r="O172" s="241">
        <f t="shared" si="59"/>
        <v>-39732.391499999983</v>
      </c>
      <c r="P172" s="241">
        <f t="shared" si="60"/>
        <v>39732.391499999983</v>
      </c>
      <c r="Q172" s="242"/>
      <c r="R172" s="242"/>
      <c r="S172" s="242"/>
    </row>
    <row r="173" spans="1:19" s="237" customFormat="1">
      <c r="A173" s="243">
        <v>41791</v>
      </c>
      <c r="C173" s="238">
        <v>165</v>
      </c>
      <c r="D173" s="239">
        <f t="shared" si="42"/>
        <v>14960</v>
      </c>
      <c r="E173" s="239">
        <f t="shared" si="56"/>
        <v>2251839</v>
      </c>
      <c r="F173" s="239">
        <f t="shared" si="52"/>
        <v>-89785</v>
      </c>
      <c r="G173" s="240">
        <f>+Inputs!$D$3</f>
        <v>0.37951000000000001</v>
      </c>
      <c r="I173" s="241">
        <f t="shared" si="57"/>
        <v>2341624</v>
      </c>
      <c r="K173" s="241">
        <f t="shared" si="53"/>
        <v>14960</v>
      </c>
      <c r="L173" s="241">
        <f t="shared" si="58"/>
        <v>2251839</v>
      </c>
      <c r="M173" s="241">
        <f t="shared" si="54"/>
        <v>5677.4696000000004</v>
      </c>
      <c r="N173" s="241">
        <f t="shared" si="55"/>
        <v>5677.4696000000004</v>
      </c>
      <c r="O173" s="241">
        <f t="shared" si="59"/>
        <v>-34054.921899999987</v>
      </c>
      <c r="P173" s="241">
        <f t="shared" si="60"/>
        <v>34054.921899999987</v>
      </c>
      <c r="Q173" s="242"/>
      <c r="R173" s="242"/>
      <c r="S173" s="242"/>
    </row>
    <row r="174" spans="1:19" s="237" customFormat="1">
      <c r="A174" s="236">
        <v>41821</v>
      </c>
      <c r="C174" s="238">
        <v>166</v>
      </c>
      <c r="D174" s="239">
        <f t="shared" si="42"/>
        <v>14960</v>
      </c>
      <c r="E174" s="239">
        <f t="shared" si="56"/>
        <v>2266799</v>
      </c>
      <c r="F174" s="239">
        <f t="shared" si="52"/>
        <v>-74825</v>
      </c>
      <c r="G174" s="240">
        <f>+Inputs!$D$3</f>
        <v>0.37951000000000001</v>
      </c>
      <c r="I174" s="241">
        <f t="shared" si="57"/>
        <v>2341624</v>
      </c>
      <c r="K174" s="241">
        <f t="shared" si="53"/>
        <v>14960</v>
      </c>
      <c r="L174" s="241">
        <f t="shared" si="58"/>
        <v>2266799</v>
      </c>
      <c r="M174" s="241">
        <f t="shared" si="54"/>
        <v>5677.4696000000004</v>
      </c>
      <c r="N174" s="241">
        <f t="shared" si="55"/>
        <v>5677.4696000000004</v>
      </c>
      <c r="O174" s="241">
        <f t="shared" si="59"/>
        <v>-28377.452299999986</v>
      </c>
      <c r="P174" s="241">
        <f t="shared" si="60"/>
        <v>28377.452299999986</v>
      </c>
      <c r="Q174" s="242"/>
      <c r="R174" s="242"/>
      <c r="S174" s="242"/>
    </row>
    <row r="175" spans="1:19" s="237" customFormat="1">
      <c r="A175" s="243">
        <v>41852</v>
      </c>
      <c r="C175" s="238">
        <v>167</v>
      </c>
      <c r="D175" s="239">
        <f t="shared" si="42"/>
        <v>14960</v>
      </c>
      <c r="E175" s="239">
        <f t="shared" si="56"/>
        <v>2281759</v>
      </c>
      <c r="F175" s="239">
        <f t="shared" si="52"/>
        <v>-59865</v>
      </c>
      <c r="G175" s="240">
        <f>+Inputs!$D$3</f>
        <v>0.37951000000000001</v>
      </c>
      <c r="I175" s="241">
        <f t="shared" si="57"/>
        <v>2341624</v>
      </c>
      <c r="K175" s="241">
        <f t="shared" si="53"/>
        <v>14960</v>
      </c>
      <c r="L175" s="241">
        <f t="shared" si="58"/>
        <v>2281759</v>
      </c>
      <c r="M175" s="241">
        <f t="shared" si="54"/>
        <v>5677.4696000000004</v>
      </c>
      <c r="N175" s="241">
        <f t="shared" si="55"/>
        <v>5677.4696000000004</v>
      </c>
      <c r="O175" s="241">
        <f t="shared" si="59"/>
        <v>-22699.982699999986</v>
      </c>
      <c r="P175" s="241">
        <f t="shared" si="60"/>
        <v>22699.982699999986</v>
      </c>
      <c r="Q175" s="242"/>
      <c r="R175" s="242"/>
      <c r="S175" s="242"/>
    </row>
    <row r="176" spans="1:19" s="237" customFormat="1">
      <c r="A176" s="236">
        <v>41883</v>
      </c>
      <c r="C176" s="238">
        <v>168</v>
      </c>
      <c r="D176" s="239">
        <f t="shared" si="42"/>
        <v>14960</v>
      </c>
      <c r="E176" s="239">
        <f t="shared" si="56"/>
        <v>2296719</v>
      </c>
      <c r="F176" s="239">
        <f t="shared" si="52"/>
        <v>-44905</v>
      </c>
      <c r="G176" s="240">
        <f>+Inputs!$D$3</f>
        <v>0.37951000000000001</v>
      </c>
      <c r="I176" s="241">
        <f t="shared" si="57"/>
        <v>2341624</v>
      </c>
      <c r="K176" s="241">
        <f t="shared" si="53"/>
        <v>14960</v>
      </c>
      <c r="L176" s="241">
        <f t="shared" si="58"/>
        <v>2296719</v>
      </c>
      <c r="M176" s="241">
        <f t="shared" si="54"/>
        <v>5677.4696000000004</v>
      </c>
      <c r="N176" s="241">
        <f t="shared" si="55"/>
        <v>5677.4696000000004</v>
      </c>
      <c r="O176" s="241">
        <f t="shared" si="59"/>
        <v>-17022.513099999986</v>
      </c>
      <c r="P176" s="241">
        <f t="shared" si="60"/>
        <v>17022.513099999986</v>
      </c>
      <c r="Q176" s="242"/>
      <c r="R176" s="242"/>
      <c r="S176" s="242"/>
    </row>
    <row r="177" spans="1:20" s="237" customFormat="1">
      <c r="A177" s="243">
        <v>41913</v>
      </c>
      <c r="C177" s="238">
        <v>169</v>
      </c>
      <c r="D177" s="239">
        <f t="shared" si="42"/>
        <v>14960</v>
      </c>
      <c r="E177" s="239">
        <f t="shared" si="56"/>
        <v>2311679</v>
      </c>
      <c r="F177" s="239">
        <f t="shared" si="52"/>
        <v>-29945</v>
      </c>
      <c r="G177" s="240">
        <f>+Inputs!$D$3</f>
        <v>0.37951000000000001</v>
      </c>
      <c r="I177" s="241">
        <f t="shared" si="57"/>
        <v>2341624</v>
      </c>
      <c r="K177" s="241">
        <f t="shared" si="53"/>
        <v>14960</v>
      </c>
      <c r="L177" s="241">
        <f t="shared" si="58"/>
        <v>2311679</v>
      </c>
      <c r="M177" s="241">
        <f t="shared" si="54"/>
        <v>5677.4696000000004</v>
      </c>
      <c r="N177" s="241">
        <f t="shared" si="55"/>
        <v>5677.4696000000004</v>
      </c>
      <c r="O177" s="241">
        <f t="shared" si="59"/>
        <v>-11345.043499999985</v>
      </c>
      <c r="P177" s="241">
        <f t="shared" si="60"/>
        <v>11345.043499999985</v>
      </c>
      <c r="Q177" s="242"/>
      <c r="R177" s="242"/>
      <c r="S177" s="242"/>
    </row>
    <row r="178" spans="1:20" s="237" customFormat="1">
      <c r="A178" s="236">
        <v>41944</v>
      </c>
      <c r="C178" s="238">
        <v>170</v>
      </c>
      <c r="D178" s="239">
        <f t="shared" si="42"/>
        <v>14960</v>
      </c>
      <c r="E178" s="239">
        <f t="shared" si="56"/>
        <v>2326639</v>
      </c>
      <c r="F178" s="239">
        <f t="shared" si="52"/>
        <v>-14985</v>
      </c>
      <c r="G178" s="240">
        <f>+Inputs!$D$3</f>
        <v>0.37951000000000001</v>
      </c>
      <c r="I178" s="241">
        <f t="shared" si="57"/>
        <v>2341624</v>
      </c>
      <c r="K178" s="241">
        <f t="shared" si="53"/>
        <v>14960</v>
      </c>
      <c r="L178" s="241">
        <f t="shared" si="58"/>
        <v>2326639</v>
      </c>
      <c r="M178" s="241">
        <f t="shared" si="54"/>
        <v>5677.4696000000004</v>
      </c>
      <c r="N178" s="241">
        <f t="shared" si="55"/>
        <v>5677.4696000000004</v>
      </c>
      <c r="O178" s="241">
        <f t="shared" si="59"/>
        <v>-5667.5738999999849</v>
      </c>
      <c r="P178" s="241">
        <f t="shared" si="60"/>
        <v>5667.5738999999849</v>
      </c>
      <c r="Q178" s="242"/>
      <c r="R178" s="242"/>
      <c r="S178" s="242"/>
    </row>
    <row r="179" spans="1:20" s="237" customFormat="1">
      <c r="A179" s="243">
        <v>41974</v>
      </c>
      <c r="C179" s="238">
        <v>171</v>
      </c>
      <c r="D179" s="239">
        <f>-F178</f>
        <v>14985</v>
      </c>
      <c r="E179" s="239">
        <f t="shared" si="56"/>
        <v>2341624</v>
      </c>
      <c r="F179" s="239">
        <f t="shared" si="52"/>
        <v>0</v>
      </c>
      <c r="G179" s="240">
        <f>+Inputs!$D$3</f>
        <v>0.37951000000000001</v>
      </c>
      <c r="I179" s="241">
        <f t="shared" si="57"/>
        <v>2341624</v>
      </c>
      <c r="K179" s="241">
        <f t="shared" si="53"/>
        <v>14985</v>
      </c>
      <c r="L179" s="241">
        <f t="shared" si="58"/>
        <v>2341624</v>
      </c>
      <c r="M179" s="241">
        <f t="shared" si="54"/>
        <v>5686.9573500000006</v>
      </c>
      <c r="N179" s="241">
        <f t="shared" si="55"/>
        <v>5686.9573500000006</v>
      </c>
      <c r="O179" s="241">
        <f t="shared" si="59"/>
        <v>19.383450000015728</v>
      </c>
      <c r="P179" s="241">
        <f t="shared" si="60"/>
        <v>-19.383450000015728</v>
      </c>
      <c r="Q179" s="242"/>
      <c r="R179" s="242"/>
      <c r="S179" s="242"/>
    </row>
    <row r="180" spans="1:20">
      <c r="A180" s="30"/>
      <c r="G180" s="28"/>
    </row>
    <row r="181" spans="1:20">
      <c r="A181" s="8" t="s">
        <v>43</v>
      </c>
      <c r="B181" s="33">
        <f>SUM(B9:B180)</f>
        <v>-2341624</v>
      </c>
      <c r="D181" s="33">
        <f>SUM(D9:D180)</f>
        <v>2341624</v>
      </c>
      <c r="G181" s="28"/>
      <c r="H181" s="33">
        <f>SUM(H9:H180)</f>
        <v>2341624</v>
      </c>
      <c r="I181" s="33"/>
      <c r="J181" s="33">
        <f>SUM(J9:J180)</f>
        <v>888646.30799999996</v>
      </c>
      <c r="K181" s="33">
        <f>SUM(K9:K180)</f>
        <v>2341624</v>
      </c>
      <c r="L181" s="33"/>
      <c r="M181" s="33">
        <f>SUM(M9:M180)</f>
        <v>888665.6914499969</v>
      </c>
      <c r="N181" s="33">
        <f>SUM(N9:N180)</f>
        <v>19.383450000015728</v>
      </c>
      <c r="O181" s="33">
        <f>SUM(O9:O180)</f>
        <v>-77999969.910650015</v>
      </c>
      <c r="P181" s="33">
        <f>SUM(P9:P180)</f>
        <v>77999969.910650015</v>
      </c>
    </row>
    <row r="182" spans="1:20">
      <c r="G182" s="28"/>
    </row>
    <row r="183" spans="1:20">
      <c r="A183" s="4" t="s">
        <v>61</v>
      </c>
      <c r="B183" s="4" t="s">
        <v>61</v>
      </c>
      <c r="C183" s="4" t="s">
        <v>61</v>
      </c>
      <c r="D183" s="4" t="s">
        <v>61</v>
      </c>
      <c r="F183" s="4" t="s">
        <v>61</v>
      </c>
      <c r="G183" s="28" t="s">
        <v>61</v>
      </c>
      <c r="H183" s="4" t="s">
        <v>61</v>
      </c>
      <c r="J183" s="4" t="s">
        <v>61</v>
      </c>
      <c r="K183" s="4" t="s">
        <v>61</v>
      </c>
      <c r="M183" s="4" t="s">
        <v>61</v>
      </c>
      <c r="N183" s="4" t="s">
        <v>61</v>
      </c>
      <c r="P183" s="4" t="s">
        <v>61</v>
      </c>
      <c r="Q183" s="8" t="s">
        <v>61</v>
      </c>
      <c r="R183" s="8" t="s">
        <v>61</v>
      </c>
      <c r="S183" s="8" t="s">
        <v>61</v>
      </c>
      <c r="T183" s="4" t="s">
        <v>61</v>
      </c>
    </row>
    <row r="184" spans="1:20">
      <c r="G184"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sheetPr transitionEvaluation="1" codeName="Sheet51">
    <pageSetUpPr autoPageBreaks="0" fitToPage="1"/>
  </sheetPr>
  <dimension ref="A1:AE184"/>
  <sheetViews>
    <sheetView defaultGridColor="0" colorId="22" zoomScale="60" zoomScaleNormal="100" workbookViewId="0">
      <pane ySplit="8" topLeftCell="A117" activePane="bottomLeft" state="frozen"/>
      <selection activeCell="U11" sqref="U11:AE11"/>
      <selection pane="bottomLeft" activeCell="D119" sqref="D11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5546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58</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36831</v>
      </c>
      <c r="B9" s="32">
        <v>-2178932</v>
      </c>
      <c r="C9" s="6">
        <v>1</v>
      </c>
      <c r="D9" s="29">
        <f t="shared" ref="D9:D40" si="0">ROUND(-(+$B$9/180)*1,0)</f>
        <v>12105</v>
      </c>
      <c r="E9" s="29">
        <f>+D9</f>
        <v>12105</v>
      </c>
      <c r="F9" s="29">
        <f t="shared" ref="F9:F40" si="1">$B$9+E9</f>
        <v>-2166827</v>
      </c>
      <c r="G9" s="34">
        <f>+Inputs!$D$2</f>
        <v>0.3795</v>
      </c>
      <c r="H9" s="27">
        <f>-B9</f>
        <v>2178932</v>
      </c>
      <c r="I9" s="27">
        <f>+H9</f>
        <v>2178932</v>
      </c>
      <c r="J9" s="27">
        <f>H9*G9</f>
        <v>826904.69400000002</v>
      </c>
      <c r="K9" s="27">
        <f t="shared" ref="K9:K40" si="2">D9</f>
        <v>12105</v>
      </c>
      <c r="L9" s="27">
        <f>+K9</f>
        <v>12105</v>
      </c>
      <c r="M9" s="27">
        <f t="shared" ref="M9:M40" si="3">K9*G9</f>
        <v>4593.8474999999999</v>
      </c>
      <c r="N9" s="27">
        <f t="shared" ref="N9:N40" si="4">M9-J9</f>
        <v>-822310.84649999999</v>
      </c>
      <c r="O9" s="27">
        <f>+N9</f>
        <v>-822310.84649999999</v>
      </c>
      <c r="P9" s="27">
        <f>-SUM(N9)</f>
        <v>822310.84649999999</v>
      </c>
      <c r="Q9" s="38">
        <f>VLOOKUP(Q8,A36:P206,5)</f>
        <v>1331550</v>
      </c>
      <c r="R9" s="38">
        <f>VLOOKUP(R8,A36:P206,5)</f>
        <v>1501026</v>
      </c>
      <c r="S9" s="38">
        <f>+R9-Q9</f>
        <v>169476</v>
      </c>
      <c r="T9" s="35" t="s">
        <v>64</v>
      </c>
      <c r="U9" s="145">
        <f t="shared" ref="U9:AE9" si="5">-IF(TYPE(VLOOKUP(U8,$A$9:$P$179,6,FALSE))=16,0,VLOOKUP(U8,$A$9:$P$179,6,FALSE))</f>
        <v>833259</v>
      </c>
      <c r="V9" s="145">
        <f t="shared" si="5"/>
        <v>819136</v>
      </c>
      <c r="W9" s="145">
        <f t="shared" si="5"/>
        <v>805013</v>
      </c>
      <c r="X9" s="145">
        <f t="shared" si="5"/>
        <v>790890</v>
      </c>
      <c r="Y9" s="145">
        <f t="shared" si="5"/>
        <v>776767</v>
      </c>
      <c r="Z9" s="145">
        <f t="shared" si="5"/>
        <v>762644</v>
      </c>
      <c r="AA9" s="145">
        <f t="shared" si="5"/>
        <v>748521</v>
      </c>
      <c r="AB9" s="145">
        <f t="shared" si="5"/>
        <v>734398</v>
      </c>
      <c r="AC9" s="145">
        <f t="shared" si="5"/>
        <v>720275</v>
      </c>
      <c r="AD9" s="145">
        <f t="shared" si="5"/>
        <v>706152</v>
      </c>
      <c r="AE9" s="145">
        <f t="shared" si="5"/>
        <v>692029</v>
      </c>
    </row>
    <row r="10" spans="1:31">
      <c r="A10" s="30">
        <v>36861</v>
      </c>
      <c r="B10" s="9"/>
      <c r="C10" s="6">
        <v>2</v>
      </c>
      <c r="D10" s="29">
        <f t="shared" si="0"/>
        <v>12105</v>
      </c>
      <c r="E10" s="29">
        <f t="shared" ref="E10:E41" si="6">+E9+D10</f>
        <v>24210</v>
      </c>
      <c r="F10" s="29">
        <f t="shared" si="1"/>
        <v>-2154722</v>
      </c>
      <c r="G10" s="34">
        <f>+Inputs!$D$2</f>
        <v>0.3795</v>
      </c>
      <c r="H10" s="2"/>
      <c r="I10" s="27">
        <f t="shared" ref="I10:I41" si="7">+I9+H10</f>
        <v>2178932</v>
      </c>
      <c r="J10" s="27"/>
      <c r="K10" s="27">
        <f t="shared" si="2"/>
        <v>12105</v>
      </c>
      <c r="L10" s="27">
        <f t="shared" ref="L10:L41" si="8">+L9+K10</f>
        <v>24210</v>
      </c>
      <c r="M10" s="27">
        <f t="shared" si="3"/>
        <v>4593.8474999999999</v>
      </c>
      <c r="N10" s="27">
        <f t="shared" si="4"/>
        <v>4593.8474999999999</v>
      </c>
      <c r="O10" s="27">
        <f t="shared" ref="O10:O41" si="9">+O9+N10</f>
        <v>-817716.99899999995</v>
      </c>
      <c r="P10" s="27">
        <f t="shared" ref="P10:P41" si="10">P9-N10</f>
        <v>817716.99899999995</v>
      </c>
      <c r="Q10" s="38">
        <f>VLOOKUP(Q8,A36:P206,15)</f>
        <v>-321571.7849999998</v>
      </c>
      <c r="R10" s="38">
        <f>VLOOKUP(R8,A36:P206,15)</f>
        <v>-257253.94823999994</v>
      </c>
      <c r="S10" s="38">
        <f>+R10-Q10</f>
        <v>64317.83675999986</v>
      </c>
      <c r="T10" s="36" t="s">
        <v>69</v>
      </c>
    </row>
    <row r="11" spans="1:31">
      <c r="A11" s="31">
        <v>36892</v>
      </c>
      <c r="B11" s="5"/>
      <c r="C11" s="6">
        <v>3</v>
      </c>
      <c r="D11" s="29">
        <f t="shared" si="0"/>
        <v>12105</v>
      </c>
      <c r="E11" s="29">
        <f t="shared" si="6"/>
        <v>36315</v>
      </c>
      <c r="F11" s="29">
        <f t="shared" si="1"/>
        <v>-2142617</v>
      </c>
      <c r="G11" s="34">
        <f>+Inputs!$D$2</f>
        <v>0.3795</v>
      </c>
      <c r="H11" s="2"/>
      <c r="I11" s="27">
        <f t="shared" si="7"/>
        <v>2178932</v>
      </c>
      <c r="J11" s="27"/>
      <c r="K11" s="27">
        <f t="shared" si="2"/>
        <v>12105</v>
      </c>
      <c r="L11" s="27">
        <f t="shared" si="8"/>
        <v>36315</v>
      </c>
      <c r="M11" s="27">
        <f t="shared" si="3"/>
        <v>4593.8474999999999</v>
      </c>
      <c r="N11" s="27">
        <f t="shared" si="4"/>
        <v>4593.8474999999999</v>
      </c>
      <c r="O11" s="27">
        <f t="shared" si="9"/>
        <v>-813123.15149999992</v>
      </c>
      <c r="P11" s="27">
        <f t="shared" si="10"/>
        <v>813123.15149999992</v>
      </c>
      <c r="Q11" s="38">
        <f>+VLOOKUP(Q8,A36:P206,16)</f>
        <v>321571.7849999998</v>
      </c>
      <c r="R11" s="38">
        <f>+VLOOKUP(R8,A36:P206,16)</f>
        <v>257253.94823999994</v>
      </c>
      <c r="S11" s="38">
        <f>(+Q11+R11)/2</f>
        <v>289412.86661999987</v>
      </c>
      <c r="T11" s="36" t="s">
        <v>113</v>
      </c>
      <c r="U11" s="145">
        <f t="shared" ref="U11:AE11" si="11">IF(TYPE(VLOOKUP(U8,$A$9:$P$179,16,FALSE))=16,0,VLOOKUP(U8,$A$9:$P$179,16,FALSE))</f>
        <v>316211.96526999981</v>
      </c>
      <c r="V11" s="145">
        <f t="shared" si="11"/>
        <v>310852.14553999982</v>
      </c>
      <c r="W11" s="145">
        <f t="shared" si="11"/>
        <v>305492.32580999983</v>
      </c>
      <c r="X11" s="145">
        <f t="shared" si="11"/>
        <v>300132.50607999985</v>
      </c>
      <c r="Y11" s="145">
        <f t="shared" si="11"/>
        <v>294772.68634999986</v>
      </c>
      <c r="Z11" s="145">
        <f t="shared" si="11"/>
        <v>289412.86661999987</v>
      </c>
      <c r="AA11" s="145">
        <f t="shared" si="11"/>
        <v>284053.04688999988</v>
      </c>
      <c r="AB11" s="145">
        <f t="shared" si="11"/>
        <v>278693.22715999989</v>
      </c>
      <c r="AC11" s="145">
        <f t="shared" si="11"/>
        <v>273333.4074299999</v>
      </c>
      <c r="AD11" s="145">
        <f t="shared" si="11"/>
        <v>267973.58769999992</v>
      </c>
      <c r="AE11" s="145">
        <f t="shared" si="11"/>
        <v>262613.76796999993</v>
      </c>
    </row>
    <row r="12" spans="1:31">
      <c r="A12" s="30">
        <v>36923</v>
      </c>
      <c r="B12" s="3"/>
      <c r="C12" s="6">
        <v>4</v>
      </c>
      <c r="D12" s="29">
        <f t="shared" si="0"/>
        <v>12105</v>
      </c>
      <c r="E12" s="29">
        <f t="shared" si="6"/>
        <v>48420</v>
      </c>
      <c r="F12" s="29">
        <f t="shared" si="1"/>
        <v>-2130512</v>
      </c>
      <c r="G12" s="34">
        <f>+Inputs!$D$2</f>
        <v>0.3795</v>
      </c>
      <c r="H12" s="2"/>
      <c r="I12" s="27">
        <f t="shared" si="7"/>
        <v>2178932</v>
      </c>
      <c r="J12" s="27"/>
      <c r="K12" s="27">
        <f t="shared" si="2"/>
        <v>12105</v>
      </c>
      <c r="L12" s="27">
        <f t="shared" si="8"/>
        <v>48420</v>
      </c>
      <c r="M12" s="27">
        <f t="shared" si="3"/>
        <v>4593.8474999999999</v>
      </c>
      <c r="N12" s="27">
        <f t="shared" si="4"/>
        <v>4593.8474999999999</v>
      </c>
      <c r="O12" s="27">
        <f t="shared" si="9"/>
        <v>-808529.30399999989</v>
      </c>
      <c r="P12" s="27">
        <f t="shared" si="10"/>
        <v>808529.30399999989</v>
      </c>
      <c r="Q12" s="39"/>
      <c r="R12" s="40"/>
      <c r="S12" s="40"/>
      <c r="T12" s="36"/>
    </row>
    <row r="13" spans="1:31">
      <c r="A13" s="31">
        <v>36951</v>
      </c>
      <c r="B13" s="3"/>
      <c r="C13" s="6">
        <v>5</v>
      </c>
      <c r="D13" s="29">
        <f t="shared" si="0"/>
        <v>12105</v>
      </c>
      <c r="E13" s="29">
        <f t="shared" si="6"/>
        <v>60525</v>
      </c>
      <c r="F13" s="29">
        <f t="shared" si="1"/>
        <v>-2118407</v>
      </c>
      <c r="G13" s="34">
        <f>+Inputs!$D$2</f>
        <v>0.3795</v>
      </c>
      <c r="H13" s="2"/>
      <c r="I13" s="27">
        <f t="shared" si="7"/>
        <v>2178932</v>
      </c>
      <c r="J13" s="27"/>
      <c r="K13" s="27">
        <f t="shared" si="2"/>
        <v>12105</v>
      </c>
      <c r="L13" s="27">
        <f t="shared" si="8"/>
        <v>60525</v>
      </c>
      <c r="M13" s="27">
        <f t="shared" si="3"/>
        <v>4593.8474999999999</v>
      </c>
      <c r="N13" s="27">
        <f t="shared" si="4"/>
        <v>4593.8474999999999</v>
      </c>
      <c r="O13" s="27">
        <f t="shared" si="9"/>
        <v>-803935.45649999985</v>
      </c>
      <c r="P13" s="27">
        <f t="shared" si="10"/>
        <v>803935.45649999985</v>
      </c>
      <c r="Q13" s="38">
        <f>VLOOKUP(Q8,A36:P206,9)</f>
        <v>2178932</v>
      </c>
      <c r="R13" s="38">
        <f>VLOOKUP(R8,A36:P206,9)</f>
        <v>2178932</v>
      </c>
      <c r="S13" s="38">
        <f>+R13-Q13</f>
        <v>0</v>
      </c>
      <c r="T13" s="36" t="s">
        <v>70</v>
      </c>
    </row>
    <row r="14" spans="1:31">
      <c r="A14" s="30">
        <v>36982</v>
      </c>
      <c r="B14" s="3"/>
      <c r="C14" s="6">
        <v>6</v>
      </c>
      <c r="D14" s="29">
        <f t="shared" si="0"/>
        <v>12105</v>
      </c>
      <c r="E14" s="29">
        <f t="shared" si="6"/>
        <v>72630</v>
      </c>
      <c r="F14" s="29">
        <f t="shared" si="1"/>
        <v>-2106302</v>
      </c>
      <c r="G14" s="34">
        <f>+Inputs!$D$2</f>
        <v>0.3795</v>
      </c>
      <c r="H14" s="2"/>
      <c r="I14" s="27">
        <f t="shared" si="7"/>
        <v>2178932</v>
      </c>
      <c r="J14" s="27"/>
      <c r="K14" s="27">
        <f t="shared" si="2"/>
        <v>12105</v>
      </c>
      <c r="L14" s="27">
        <f t="shared" si="8"/>
        <v>72630</v>
      </c>
      <c r="M14" s="27">
        <f t="shared" si="3"/>
        <v>4593.8474999999999</v>
      </c>
      <c r="N14" s="27">
        <f t="shared" si="4"/>
        <v>4593.8474999999999</v>
      </c>
      <c r="O14" s="27">
        <f t="shared" si="9"/>
        <v>-799341.60899999982</v>
      </c>
      <c r="P14" s="27">
        <f t="shared" si="10"/>
        <v>799341.60899999982</v>
      </c>
      <c r="Q14" s="38">
        <f>VLOOKUP(Q8,A36:P206,12)</f>
        <v>1331550</v>
      </c>
      <c r="R14" s="38">
        <f>VLOOKUP(R8,A36:P206,12)</f>
        <v>1501026</v>
      </c>
      <c r="S14" s="38">
        <f>+R14-Q14</f>
        <v>169476</v>
      </c>
      <c r="T14" s="37" t="s">
        <v>93</v>
      </c>
    </row>
    <row r="15" spans="1:31">
      <c r="A15" s="31">
        <v>37012</v>
      </c>
      <c r="B15" s="3"/>
      <c r="C15" s="6">
        <v>7</v>
      </c>
      <c r="D15" s="29">
        <f t="shared" si="0"/>
        <v>12105</v>
      </c>
      <c r="E15" s="29">
        <f t="shared" si="6"/>
        <v>84735</v>
      </c>
      <c r="F15" s="29">
        <f t="shared" si="1"/>
        <v>-2094197</v>
      </c>
      <c r="G15" s="34">
        <f>+Inputs!$D$2</f>
        <v>0.3795</v>
      </c>
      <c r="H15" s="2"/>
      <c r="I15" s="27">
        <f t="shared" si="7"/>
        <v>2178932</v>
      </c>
      <c r="J15" s="27"/>
      <c r="K15" s="27">
        <f t="shared" si="2"/>
        <v>12105</v>
      </c>
      <c r="L15" s="27">
        <f t="shared" si="8"/>
        <v>84735</v>
      </c>
      <c r="M15" s="27">
        <f t="shared" si="3"/>
        <v>4593.8474999999999</v>
      </c>
      <c r="N15" s="27">
        <f t="shared" si="4"/>
        <v>4593.8474999999999</v>
      </c>
      <c r="O15" s="27">
        <f t="shared" si="9"/>
        <v>-794747.76149999979</v>
      </c>
      <c r="P15" s="27">
        <f t="shared" si="10"/>
        <v>794747.76149999979</v>
      </c>
    </row>
    <row r="16" spans="1:31">
      <c r="A16" s="30">
        <v>37043</v>
      </c>
      <c r="B16" s="3"/>
      <c r="C16" s="6">
        <v>8</v>
      </c>
      <c r="D16" s="29">
        <f t="shared" si="0"/>
        <v>12105</v>
      </c>
      <c r="E16" s="29">
        <f t="shared" si="6"/>
        <v>96840</v>
      </c>
      <c r="F16" s="29">
        <f t="shared" si="1"/>
        <v>-2082092</v>
      </c>
      <c r="G16" s="34">
        <f>+Inputs!$D$2</f>
        <v>0.3795</v>
      </c>
      <c r="H16" s="2"/>
      <c r="I16" s="27">
        <f t="shared" si="7"/>
        <v>2178932</v>
      </c>
      <c r="J16" s="27"/>
      <c r="K16" s="27">
        <f t="shared" si="2"/>
        <v>12105</v>
      </c>
      <c r="L16" s="27">
        <f t="shared" si="8"/>
        <v>96840</v>
      </c>
      <c r="M16" s="27">
        <f t="shared" si="3"/>
        <v>4593.8474999999999</v>
      </c>
      <c r="N16" s="27">
        <f t="shared" si="4"/>
        <v>4593.8474999999999</v>
      </c>
      <c r="O16" s="27">
        <f t="shared" si="9"/>
        <v>-790153.91399999976</v>
      </c>
      <c r="P16" s="27">
        <f t="shared" si="10"/>
        <v>790153.91399999976</v>
      </c>
      <c r="Q16" s="4"/>
      <c r="R16" s="4"/>
      <c r="S16" s="4"/>
    </row>
    <row r="17" spans="1:19">
      <c r="A17" s="31">
        <v>37073</v>
      </c>
      <c r="B17" s="3"/>
      <c r="C17" s="6">
        <v>9</v>
      </c>
      <c r="D17" s="29">
        <f t="shared" si="0"/>
        <v>12105</v>
      </c>
      <c r="E17" s="29">
        <f t="shared" si="6"/>
        <v>108945</v>
      </c>
      <c r="F17" s="29">
        <f t="shared" si="1"/>
        <v>-2069987</v>
      </c>
      <c r="G17" s="34">
        <f>+Inputs!$D$2</f>
        <v>0.3795</v>
      </c>
      <c r="H17" s="2"/>
      <c r="I17" s="27">
        <f t="shared" si="7"/>
        <v>2178932</v>
      </c>
      <c r="J17" s="27"/>
      <c r="K17" s="27">
        <f t="shared" si="2"/>
        <v>12105</v>
      </c>
      <c r="L17" s="27">
        <f t="shared" si="8"/>
        <v>108945</v>
      </c>
      <c r="M17" s="27">
        <f t="shared" si="3"/>
        <v>4593.8474999999999</v>
      </c>
      <c r="N17" s="27">
        <f t="shared" si="4"/>
        <v>4593.8474999999999</v>
      </c>
      <c r="O17" s="27">
        <f t="shared" si="9"/>
        <v>-785560.06649999972</v>
      </c>
      <c r="P17" s="27">
        <f t="shared" si="10"/>
        <v>785560.06649999972</v>
      </c>
      <c r="Q17" s="4"/>
      <c r="R17" s="4"/>
      <c r="S17" s="4"/>
    </row>
    <row r="18" spans="1:19">
      <c r="A18" s="30">
        <v>37104</v>
      </c>
      <c r="B18" s="3"/>
      <c r="C18" s="6">
        <v>10</v>
      </c>
      <c r="D18" s="29">
        <f t="shared" si="0"/>
        <v>12105</v>
      </c>
      <c r="E18" s="29">
        <f t="shared" si="6"/>
        <v>121050</v>
      </c>
      <c r="F18" s="29">
        <f t="shared" si="1"/>
        <v>-2057882</v>
      </c>
      <c r="G18" s="34">
        <f>+Inputs!$D$2</f>
        <v>0.3795</v>
      </c>
      <c r="H18" s="2"/>
      <c r="I18" s="27">
        <f t="shared" si="7"/>
        <v>2178932</v>
      </c>
      <c r="J18" s="27"/>
      <c r="K18" s="27">
        <f t="shared" si="2"/>
        <v>12105</v>
      </c>
      <c r="L18" s="27">
        <f t="shared" si="8"/>
        <v>121050</v>
      </c>
      <c r="M18" s="27">
        <f t="shared" si="3"/>
        <v>4593.8474999999999</v>
      </c>
      <c r="N18" s="27">
        <f t="shared" si="4"/>
        <v>4593.8474999999999</v>
      </c>
      <c r="O18" s="27">
        <f t="shared" si="9"/>
        <v>-780966.21899999969</v>
      </c>
      <c r="P18" s="27">
        <f t="shared" si="10"/>
        <v>780966.21899999969</v>
      </c>
      <c r="Q18" s="4"/>
      <c r="R18" s="4"/>
      <c r="S18" s="4"/>
    </row>
    <row r="19" spans="1:19">
      <c r="A19" s="31">
        <v>37135</v>
      </c>
      <c r="B19" s="3"/>
      <c r="C19" s="6">
        <v>11</v>
      </c>
      <c r="D19" s="29">
        <f t="shared" si="0"/>
        <v>12105</v>
      </c>
      <c r="E19" s="29">
        <f t="shared" si="6"/>
        <v>133155</v>
      </c>
      <c r="F19" s="29">
        <f t="shared" si="1"/>
        <v>-2045777</v>
      </c>
      <c r="G19" s="34">
        <f>+Inputs!$D$2</f>
        <v>0.3795</v>
      </c>
      <c r="H19" s="2"/>
      <c r="I19" s="27">
        <f t="shared" si="7"/>
        <v>2178932</v>
      </c>
      <c r="J19" s="27"/>
      <c r="K19" s="27">
        <f t="shared" si="2"/>
        <v>12105</v>
      </c>
      <c r="L19" s="27">
        <f t="shared" si="8"/>
        <v>133155</v>
      </c>
      <c r="M19" s="27">
        <f t="shared" si="3"/>
        <v>4593.8474999999999</v>
      </c>
      <c r="N19" s="27">
        <f t="shared" si="4"/>
        <v>4593.8474999999999</v>
      </c>
      <c r="O19" s="27">
        <f t="shared" si="9"/>
        <v>-776372.37149999966</v>
      </c>
      <c r="P19" s="27">
        <f t="shared" si="10"/>
        <v>776372.37149999966</v>
      </c>
      <c r="Q19" s="4"/>
      <c r="R19" s="4"/>
      <c r="S19" s="4"/>
    </row>
    <row r="20" spans="1:19">
      <c r="A20" s="30">
        <v>37165</v>
      </c>
      <c r="B20" s="3"/>
      <c r="C20" s="6">
        <v>12</v>
      </c>
      <c r="D20" s="29">
        <f t="shared" si="0"/>
        <v>12105</v>
      </c>
      <c r="E20" s="29">
        <f t="shared" si="6"/>
        <v>145260</v>
      </c>
      <c r="F20" s="29">
        <f t="shared" si="1"/>
        <v>-2033672</v>
      </c>
      <c r="G20" s="34">
        <f>+Inputs!$D$2</f>
        <v>0.3795</v>
      </c>
      <c r="H20" s="2"/>
      <c r="I20" s="27">
        <f t="shared" si="7"/>
        <v>2178932</v>
      </c>
      <c r="J20" s="27"/>
      <c r="K20" s="27">
        <f t="shared" si="2"/>
        <v>12105</v>
      </c>
      <c r="L20" s="27">
        <f t="shared" si="8"/>
        <v>145260</v>
      </c>
      <c r="M20" s="27">
        <f t="shared" si="3"/>
        <v>4593.8474999999999</v>
      </c>
      <c r="N20" s="27">
        <f t="shared" si="4"/>
        <v>4593.8474999999999</v>
      </c>
      <c r="O20" s="27">
        <f t="shared" si="9"/>
        <v>-771778.52399999963</v>
      </c>
      <c r="P20" s="27">
        <f t="shared" si="10"/>
        <v>771778.52399999963</v>
      </c>
      <c r="Q20" s="4"/>
      <c r="R20" s="4"/>
      <c r="S20" s="4"/>
    </row>
    <row r="21" spans="1:19">
      <c r="A21" s="31">
        <v>37196</v>
      </c>
      <c r="B21" s="3"/>
      <c r="C21" s="6">
        <v>13</v>
      </c>
      <c r="D21" s="29">
        <f t="shared" si="0"/>
        <v>12105</v>
      </c>
      <c r="E21" s="29">
        <f t="shared" si="6"/>
        <v>157365</v>
      </c>
      <c r="F21" s="29">
        <f t="shared" si="1"/>
        <v>-2021567</v>
      </c>
      <c r="G21" s="34">
        <f>+Inputs!$D$2</f>
        <v>0.3795</v>
      </c>
      <c r="H21" s="2"/>
      <c r="I21" s="27">
        <f t="shared" si="7"/>
        <v>2178932</v>
      </c>
      <c r="J21" s="27"/>
      <c r="K21" s="27">
        <f t="shared" si="2"/>
        <v>12105</v>
      </c>
      <c r="L21" s="27">
        <f t="shared" si="8"/>
        <v>157365</v>
      </c>
      <c r="M21" s="27">
        <f t="shared" si="3"/>
        <v>4593.8474999999999</v>
      </c>
      <c r="N21" s="27">
        <f t="shared" si="4"/>
        <v>4593.8474999999999</v>
      </c>
      <c r="O21" s="27">
        <f t="shared" si="9"/>
        <v>-767184.67649999959</v>
      </c>
      <c r="P21" s="27">
        <f t="shared" si="10"/>
        <v>767184.67649999959</v>
      </c>
      <c r="Q21" s="4"/>
      <c r="R21" s="4"/>
      <c r="S21" s="4"/>
    </row>
    <row r="22" spans="1:19">
      <c r="A22" s="30">
        <v>37226</v>
      </c>
      <c r="B22" s="3"/>
      <c r="C22" s="6">
        <v>14</v>
      </c>
      <c r="D22" s="29">
        <f t="shared" si="0"/>
        <v>12105</v>
      </c>
      <c r="E22" s="29">
        <f t="shared" si="6"/>
        <v>169470</v>
      </c>
      <c r="F22" s="29">
        <f t="shared" si="1"/>
        <v>-2009462</v>
      </c>
      <c r="G22" s="34">
        <f>+Inputs!$D$2</f>
        <v>0.3795</v>
      </c>
      <c r="H22" s="2"/>
      <c r="I22" s="27">
        <f t="shared" si="7"/>
        <v>2178932</v>
      </c>
      <c r="J22" s="27"/>
      <c r="K22" s="27">
        <f t="shared" si="2"/>
        <v>12105</v>
      </c>
      <c r="L22" s="27">
        <f t="shared" si="8"/>
        <v>169470</v>
      </c>
      <c r="M22" s="27">
        <f t="shared" si="3"/>
        <v>4593.8474999999999</v>
      </c>
      <c r="N22" s="27">
        <f t="shared" si="4"/>
        <v>4593.8474999999999</v>
      </c>
      <c r="O22" s="27">
        <f t="shared" si="9"/>
        <v>-762590.82899999956</v>
      </c>
      <c r="P22" s="27">
        <f t="shared" si="10"/>
        <v>762590.82899999956</v>
      </c>
      <c r="Q22" s="4"/>
      <c r="R22" s="4"/>
      <c r="S22" s="4"/>
    </row>
    <row r="23" spans="1:19">
      <c r="A23" s="31">
        <v>37257</v>
      </c>
      <c r="B23" s="3"/>
      <c r="C23" s="6">
        <v>15</v>
      </c>
      <c r="D23" s="29">
        <f t="shared" si="0"/>
        <v>12105</v>
      </c>
      <c r="E23" s="29">
        <f t="shared" si="6"/>
        <v>181575</v>
      </c>
      <c r="F23" s="29">
        <f t="shared" si="1"/>
        <v>-1997357</v>
      </c>
      <c r="G23" s="34">
        <f>+Inputs!$D$2</f>
        <v>0.3795</v>
      </c>
      <c r="H23" s="2"/>
      <c r="I23" s="27">
        <f t="shared" si="7"/>
        <v>2178932</v>
      </c>
      <c r="J23" s="27"/>
      <c r="K23" s="27">
        <f t="shared" si="2"/>
        <v>12105</v>
      </c>
      <c r="L23" s="27">
        <f t="shared" si="8"/>
        <v>181575</v>
      </c>
      <c r="M23" s="27">
        <f t="shared" si="3"/>
        <v>4593.8474999999999</v>
      </c>
      <c r="N23" s="27">
        <f t="shared" si="4"/>
        <v>4593.8474999999999</v>
      </c>
      <c r="O23" s="27">
        <f t="shared" si="9"/>
        <v>-757996.98149999953</v>
      </c>
      <c r="P23" s="27">
        <f t="shared" si="10"/>
        <v>757996.98149999953</v>
      </c>
      <c r="Q23" s="4"/>
      <c r="R23" s="4"/>
      <c r="S23" s="4"/>
    </row>
    <row r="24" spans="1:19">
      <c r="A24" s="30">
        <v>37288</v>
      </c>
      <c r="B24" s="3"/>
      <c r="C24" s="6">
        <v>16</v>
      </c>
      <c r="D24" s="29">
        <f t="shared" si="0"/>
        <v>12105</v>
      </c>
      <c r="E24" s="29">
        <f t="shared" si="6"/>
        <v>193680</v>
      </c>
      <c r="F24" s="29">
        <f t="shared" si="1"/>
        <v>-1985252</v>
      </c>
      <c r="G24" s="34">
        <f>+Inputs!$D$2</f>
        <v>0.3795</v>
      </c>
      <c r="H24" s="2"/>
      <c r="I24" s="27">
        <f t="shared" si="7"/>
        <v>2178932</v>
      </c>
      <c r="J24" s="27"/>
      <c r="K24" s="27">
        <f t="shared" si="2"/>
        <v>12105</v>
      </c>
      <c r="L24" s="27">
        <f t="shared" si="8"/>
        <v>193680</v>
      </c>
      <c r="M24" s="27">
        <f t="shared" si="3"/>
        <v>4593.8474999999999</v>
      </c>
      <c r="N24" s="27">
        <f t="shared" si="4"/>
        <v>4593.8474999999999</v>
      </c>
      <c r="O24" s="27">
        <f t="shared" si="9"/>
        <v>-753403.1339999995</v>
      </c>
      <c r="P24" s="27">
        <f t="shared" si="10"/>
        <v>753403.1339999995</v>
      </c>
      <c r="Q24" s="4"/>
      <c r="R24" s="4"/>
      <c r="S24" s="4"/>
    </row>
    <row r="25" spans="1:19">
      <c r="A25" s="31">
        <v>37316</v>
      </c>
      <c r="B25" s="3"/>
      <c r="C25" s="6">
        <v>17</v>
      </c>
      <c r="D25" s="29">
        <f t="shared" si="0"/>
        <v>12105</v>
      </c>
      <c r="E25" s="29">
        <f t="shared" si="6"/>
        <v>205785</v>
      </c>
      <c r="F25" s="29">
        <f t="shared" si="1"/>
        <v>-1973147</v>
      </c>
      <c r="G25" s="34">
        <f>+Inputs!$D$2</f>
        <v>0.3795</v>
      </c>
      <c r="H25" s="2"/>
      <c r="I25" s="27">
        <f t="shared" si="7"/>
        <v>2178932</v>
      </c>
      <c r="J25" s="27"/>
      <c r="K25" s="27">
        <f t="shared" si="2"/>
        <v>12105</v>
      </c>
      <c r="L25" s="27">
        <f t="shared" si="8"/>
        <v>205785</v>
      </c>
      <c r="M25" s="27">
        <f t="shared" si="3"/>
        <v>4593.8474999999999</v>
      </c>
      <c r="N25" s="27">
        <f t="shared" si="4"/>
        <v>4593.8474999999999</v>
      </c>
      <c r="O25" s="27">
        <f t="shared" si="9"/>
        <v>-748809.28649999946</v>
      </c>
      <c r="P25" s="27">
        <f t="shared" si="10"/>
        <v>748809.28649999946</v>
      </c>
      <c r="Q25" s="4"/>
      <c r="R25" s="4"/>
      <c r="S25" s="4"/>
    </row>
    <row r="26" spans="1:19">
      <c r="A26" s="30">
        <v>37347</v>
      </c>
      <c r="B26" s="3"/>
      <c r="C26" s="6">
        <v>18</v>
      </c>
      <c r="D26" s="29">
        <f t="shared" si="0"/>
        <v>12105</v>
      </c>
      <c r="E26" s="29">
        <f t="shared" si="6"/>
        <v>217890</v>
      </c>
      <c r="F26" s="29">
        <f t="shared" si="1"/>
        <v>-1961042</v>
      </c>
      <c r="G26" s="34">
        <f>+Inputs!$D$2</f>
        <v>0.3795</v>
      </c>
      <c r="H26" s="2"/>
      <c r="I26" s="27">
        <f t="shared" si="7"/>
        <v>2178932</v>
      </c>
      <c r="J26" s="27"/>
      <c r="K26" s="27">
        <f t="shared" si="2"/>
        <v>12105</v>
      </c>
      <c r="L26" s="27">
        <f t="shared" si="8"/>
        <v>217890</v>
      </c>
      <c r="M26" s="27">
        <f t="shared" si="3"/>
        <v>4593.8474999999999</v>
      </c>
      <c r="N26" s="27">
        <f t="shared" si="4"/>
        <v>4593.8474999999999</v>
      </c>
      <c r="O26" s="27">
        <f t="shared" si="9"/>
        <v>-744215.43899999943</v>
      </c>
      <c r="P26" s="27">
        <f t="shared" si="10"/>
        <v>744215.43899999943</v>
      </c>
      <c r="Q26" s="4"/>
      <c r="R26" s="4"/>
      <c r="S26" s="4"/>
    </row>
    <row r="27" spans="1:19">
      <c r="A27" s="31">
        <v>37377</v>
      </c>
      <c r="B27" s="3"/>
      <c r="C27" s="6">
        <v>19</v>
      </c>
      <c r="D27" s="29">
        <f t="shared" si="0"/>
        <v>12105</v>
      </c>
      <c r="E27" s="29">
        <f t="shared" si="6"/>
        <v>229995</v>
      </c>
      <c r="F27" s="29">
        <f t="shared" si="1"/>
        <v>-1948937</v>
      </c>
      <c r="G27" s="34">
        <f>+Inputs!$D$2</f>
        <v>0.3795</v>
      </c>
      <c r="H27" s="2"/>
      <c r="I27" s="27">
        <f t="shared" si="7"/>
        <v>2178932</v>
      </c>
      <c r="J27" s="27"/>
      <c r="K27" s="27">
        <f t="shared" si="2"/>
        <v>12105</v>
      </c>
      <c r="L27" s="27">
        <f t="shared" si="8"/>
        <v>229995</v>
      </c>
      <c r="M27" s="27">
        <f t="shared" si="3"/>
        <v>4593.8474999999999</v>
      </c>
      <c r="N27" s="27">
        <f t="shared" si="4"/>
        <v>4593.8474999999999</v>
      </c>
      <c r="O27" s="27">
        <f t="shared" si="9"/>
        <v>-739621.5914999994</v>
      </c>
      <c r="P27" s="27">
        <f t="shared" si="10"/>
        <v>739621.5914999994</v>
      </c>
      <c r="Q27" s="4"/>
      <c r="R27" s="4"/>
      <c r="S27" s="4"/>
    </row>
    <row r="28" spans="1:19">
      <c r="A28" s="30">
        <v>37408</v>
      </c>
      <c r="B28" s="3"/>
      <c r="C28" s="6">
        <v>20</v>
      </c>
      <c r="D28" s="29">
        <f t="shared" si="0"/>
        <v>12105</v>
      </c>
      <c r="E28" s="29">
        <f t="shared" si="6"/>
        <v>242100</v>
      </c>
      <c r="F28" s="29">
        <f t="shared" si="1"/>
        <v>-1936832</v>
      </c>
      <c r="G28" s="34">
        <f>+Inputs!$D$2</f>
        <v>0.3795</v>
      </c>
      <c r="H28" s="2"/>
      <c r="I28" s="27">
        <f t="shared" si="7"/>
        <v>2178932</v>
      </c>
      <c r="J28" s="27"/>
      <c r="K28" s="27">
        <f t="shared" si="2"/>
        <v>12105</v>
      </c>
      <c r="L28" s="27">
        <f t="shared" si="8"/>
        <v>242100</v>
      </c>
      <c r="M28" s="27">
        <f t="shared" si="3"/>
        <v>4593.8474999999999</v>
      </c>
      <c r="N28" s="27">
        <f t="shared" si="4"/>
        <v>4593.8474999999999</v>
      </c>
      <c r="O28" s="27">
        <f t="shared" si="9"/>
        <v>-735027.74399999937</v>
      </c>
      <c r="P28" s="27">
        <f t="shared" si="10"/>
        <v>735027.74399999937</v>
      </c>
      <c r="Q28" s="4"/>
      <c r="R28" s="4"/>
      <c r="S28" s="4"/>
    </row>
    <row r="29" spans="1:19">
      <c r="A29" s="31">
        <v>37438</v>
      </c>
      <c r="B29" s="3"/>
      <c r="C29" s="6">
        <v>21</v>
      </c>
      <c r="D29" s="29">
        <f t="shared" si="0"/>
        <v>12105</v>
      </c>
      <c r="E29" s="29">
        <f t="shared" si="6"/>
        <v>254205</v>
      </c>
      <c r="F29" s="29">
        <f t="shared" si="1"/>
        <v>-1924727</v>
      </c>
      <c r="G29" s="34">
        <f>+Inputs!$D$2</f>
        <v>0.3795</v>
      </c>
      <c r="H29" s="2"/>
      <c r="I29" s="27">
        <f t="shared" si="7"/>
        <v>2178932</v>
      </c>
      <c r="J29" s="27"/>
      <c r="K29" s="27">
        <f t="shared" si="2"/>
        <v>12105</v>
      </c>
      <c r="L29" s="27">
        <f t="shared" si="8"/>
        <v>254205</v>
      </c>
      <c r="M29" s="27">
        <f t="shared" si="3"/>
        <v>4593.8474999999999</v>
      </c>
      <c r="N29" s="27">
        <f t="shared" si="4"/>
        <v>4593.8474999999999</v>
      </c>
      <c r="O29" s="27">
        <f t="shared" si="9"/>
        <v>-730433.89649999933</v>
      </c>
      <c r="P29" s="27">
        <f t="shared" si="10"/>
        <v>730433.89649999933</v>
      </c>
      <c r="Q29" s="4"/>
      <c r="R29" s="4"/>
      <c r="S29" s="4"/>
    </row>
    <row r="30" spans="1:19">
      <c r="A30" s="30">
        <v>37469</v>
      </c>
      <c r="B30" s="3"/>
      <c r="C30" s="6">
        <v>22</v>
      </c>
      <c r="D30" s="29">
        <f t="shared" si="0"/>
        <v>12105</v>
      </c>
      <c r="E30" s="29">
        <f t="shared" si="6"/>
        <v>266310</v>
      </c>
      <c r="F30" s="29">
        <f t="shared" si="1"/>
        <v>-1912622</v>
      </c>
      <c r="G30" s="34">
        <f>+Inputs!$D$2</f>
        <v>0.3795</v>
      </c>
      <c r="H30" s="2"/>
      <c r="I30" s="27">
        <f t="shared" si="7"/>
        <v>2178932</v>
      </c>
      <c r="J30" s="27"/>
      <c r="K30" s="27">
        <f t="shared" si="2"/>
        <v>12105</v>
      </c>
      <c r="L30" s="27">
        <f t="shared" si="8"/>
        <v>266310</v>
      </c>
      <c r="M30" s="27">
        <f t="shared" si="3"/>
        <v>4593.8474999999999</v>
      </c>
      <c r="N30" s="27">
        <f t="shared" si="4"/>
        <v>4593.8474999999999</v>
      </c>
      <c r="O30" s="27">
        <f t="shared" si="9"/>
        <v>-725840.0489999993</v>
      </c>
      <c r="P30" s="27">
        <f t="shared" si="10"/>
        <v>725840.0489999993</v>
      </c>
      <c r="Q30" s="112"/>
    </row>
    <row r="31" spans="1:19">
      <c r="A31" s="31">
        <v>37500</v>
      </c>
      <c r="B31" s="3"/>
      <c r="C31" s="6">
        <v>23</v>
      </c>
      <c r="D31" s="29">
        <f t="shared" si="0"/>
        <v>12105</v>
      </c>
      <c r="E31" s="29">
        <f t="shared" si="6"/>
        <v>278415</v>
      </c>
      <c r="F31" s="29">
        <f t="shared" si="1"/>
        <v>-1900517</v>
      </c>
      <c r="G31" s="34">
        <f>+Inputs!$D$2</f>
        <v>0.3795</v>
      </c>
      <c r="H31" s="2"/>
      <c r="I31" s="27">
        <f t="shared" si="7"/>
        <v>2178932</v>
      </c>
      <c r="J31" s="27"/>
      <c r="K31" s="27">
        <f t="shared" si="2"/>
        <v>12105</v>
      </c>
      <c r="L31" s="27">
        <f t="shared" si="8"/>
        <v>278415</v>
      </c>
      <c r="M31" s="27">
        <f t="shared" si="3"/>
        <v>4593.8474999999999</v>
      </c>
      <c r="N31" s="27">
        <f t="shared" si="4"/>
        <v>4593.8474999999999</v>
      </c>
      <c r="O31" s="27">
        <f t="shared" si="9"/>
        <v>-721246.20149999927</v>
      </c>
      <c r="P31" s="27">
        <f t="shared" si="10"/>
        <v>721246.20149999927</v>
      </c>
      <c r="Q31" s="112"/>
    </row>
    <row r="32" spans="1:19">
      <c r="A32" s="30">
        <v>37530</v>
      </c>
      <c r="B32" s="3"/>
      <c r="C32" s="6">
        <v>24</v>
      </c>
      <c r="D32" s="29">
        <f t="shared" si="0"/>
        <v>12105</v>
      </c>
      <c r="E32" s="29">
        <f t="shared" si="6"/>
        <v>290520</v>
      </c>
      <c r="F32" s="29">
        <f t="shared" si="1"/>
        <v>-1888412</v>
      </c>
      <c r="G32" s="34">
        <f>+Inputs!$D$2</f>
        <v>0.3795</v>
      </c>
      <c r="H32" s="2"/>
      <c r="I32" s="27">
        <f t="shared" si="7"/>
        <v>2178932</v>
      </c>
      <c r="J32" s="27"/>
      <c r="K32" s="27">
        <f t="shared" si="2"/>
        <v>12105</v>
      </c>
      <c r="L32" s="27">
        <f t="shared" si="8"/>
        <v>290520</v>
      </c>
      <c r="M32" s="27">
        <f t="shared" si="3"/>
        <v>4593.8474999999999</v>
      </c>
      <c r="N32" s="27">
        <f t="shared" si="4"/>
        <v>4593.8474999999999</v>
      </c>
      <c r="O32" s="27">
        <f t="shared" si="9"/>
        <v>-716652.35399999924</v>
      </c>
      <c r="P32" s="27">
        <f t="shared" si="10"/>
        <v>716652.35399999924</v>
      </c>
      <c r="Q32" s="112"/>
    </row>
    <row r="33" spans="1:21">
      <c r="A33" s="31">
        <v>37561</v>
      </c>
      <c r="B33" s="3"/>
      <c r="C33" s="6">
        <v>25</v>
      </c>
      <c r="D33" s="29">
        <f t="shared" si="0"/>
        <v>12105</v>
      </c>
      <c r="E33" s="29">
        <f t="shared" si="6"/>
        <v>302625</v>
      </c>
      <c r="F33" s="29">
        <f t="shared" si="1"/>
        <v>-1876307</v>
      </c>
      <c r="G33" s="34">
        <f>+Inputs!$D$2</f>
        <v>0.3795</v>
      </c>
      <c r="H33" s="2"/>
      <c r="I33" s="27">
        <f t="shared" si="7"/>
        <v>2178932</v>
      </c>
      <c r="J33" s="27"/>
      <c r="K33" s="27">
        <f t="shared" si="2"/>
        <v>12105</v>
      </c>
      <c r="L33" s="27">
        <f t="shared" si="8"/>
        <v>302625</v>
      </c>
      <c r="M33" s="27">
        <f t="shared" si="3"/>
        <v>4593.8474999999999</v>
      </c>
      <c r="N33" s="27">
        <f t="shared" si="4"/>
        <v>4593.8474999999999</v>
      </c>
      <c r="O33" s="27">
        <f t="shared" si="9"/>
        <v>-712058.5064999992</v>
      </c>
      <c r="P33" s="27">
        <f t="shared" si="10"/>
        <v>712058.5064999992</v>
      </c>
      <c r="Q33" s="112"/>
    </row>
    <row r="34" spans="1:21">
      <c r="A34" s="30">
        <v>37591</v>
      </c>
      <c r="B34" s="3"/>
      <c r="C34" s="6">
        <v>26</v>
      </c>
      <c r="D34" s="29">
        <f t="shared" si="0"/>
        <v>12105</v>
      </c>
      <c r="E34" s="29">
        <f t="shared" si="6"/>
        <v>314730</v>
      </c>
      <c r="F34" s="29">
        <f t="shared" si="1"/>
        <v>-1864202</v>
      </c>
      <c r="G34" s="34">
        <f>+Inputs!$D$2</f>
        <v>0.3795</v>
      </c>
      <c r="H34" s="2"/>
      <c r="I34" s="27">
        <f t="shared" si="7"/>
        <v>2178932</v>
      </c>
      <c r="J34" s="27"/>
      <c r="K34" s="27">
        <f t="shared" si="2"/>
        <v>12105</v>
      </c>
      <c r="L34" s="27">
        <f t="shared" si="8"/>
        <v>314730</v>
      </c>
      <c r="M34" s="27">
        <f t="shared" si="3"/>
        <v>4593.8474999999999</v>
      </c>
      <c r="N34" s="27">
        <f t="shared" si="4"/>
        <v>4593.8474999999999</v>
      </c>
      <c r="O34" s="27">
        <f t="shared" si="9"/>
        <v>-707464.65899999917</v>
      </c>
      <c r="P34" s="27">
        <f t="shared" si="10"/>
        <v>707464.65899999917</v>
      </c>
      <c r="Q34" s="112"/>
    </row>
    <row r="35" spans="1:21">
      <c r="A35" s="31">
        <v>37622</v>
      </c>
      <c r="B35" s="3"/>
      <c r="C35" s="6">
        <v>27</v>
      </c>
      <c r="D35" s="29">
        <f t="shared" si="0"/>
        <v>12105</v>
      </c>
      <c r="E35" s="29">
        <f t="shared" si="6"/>
        <v>326835</v>
      </c>
      <c r="F35" s="29">
        <f t="shared" si="1"/>
        <v>-1852097</v>
      </c>
      <c r="G35" s="34">
        <f>+Inputs!$D$2</f>
        <v>0.3795</v>
      </c>
      <c r="H35" s="2"/>
      <c r="I35" s="27">
        <f t="shared" si="7"/>
        <v>2178932</v>
      </c>
      <c r="J35" s="27"/>
      <c r="K35" s="27">
        <f t="shared" si="2"/>
        <v>12105</v>
      </c>
      <c r="L35" s="27">
        <f t="shared" si="8"/>
        <v>326835</v>
      </c>
      <c r="M35" s="27">
        <f t="shared" si="3"/>
        <v>4593.8474999999999</v>
      </c>
      <c r="N35" s="27">
        <f t="shared" si="4"/>
        <v>4593.8474999999999</v>
      </c>
      <c r="O35" s="27">
        <f t="shared" si="9"/>
        <v>-702870.81149999914</v>
      </c>
      <c r="P35" s="27">
        <f t="shared" si="10"/>
        <v>702870.81149999914</v>
      </c>
    </row>
    <row r="36" spans="1:21">
      <c r="A36" s="30">
        <v>37653</v>
      </c>
      <c r="B36" s="3"/>
      <c r="C36" s="6">
        <v>28</v>
      </c>
      <c r="D36" s="29">
        <f t="shared" si="0"/>
        <v>12105</v>
      </c>
      <c r="E36" s="29">
        <f t="shared" si="6"/>
        <v>338940</v>
      </c>
      <c r="F36" s="29">
        <f t="shared" si="1"/>
        <v>-1839992</v>
      </c>
      <c r="G36" s="34">
        <f>+Inputs!$D$2</f>
        <v>0.3795</v>
      </c>
      <c r="H36" s="2"/>
      <c r="I36" s="27">
        <f t="shared" si="7"/>
        <v>2178932</v>
      </c>
      <c r="J36" s="27"/>
      <c r="K36" s="27">
        <f t="shared" si="2"/>
        <v>12105</v>
      </c>
      <c r="L36" s="27">
        <f t="shared" si="8"/>
        <v>338940</v>
      </c>
      <c r="M36" s="27">
        <f t="shared" si="3"/>
        <v>4593.8474999999999</v>
      </c>
      <c r="N36" s="27">
        <f t="shared" si="4"/>
        <v>4593.8474999999999</v>
      </c>
      <c r="O36" s="27">
        <f t="shared" si="9"/>
        <v>-698276.9639999991</v>
      </c>
      <c r="P36" s="27">
        <f t="shared" si="10"/>
        <v>698276.9639999991</v>
      </c>
    </row>
    <row r="37" spans="1:21">
      <c r="A37" s="31">
        <v>37681</v>
      </c>
      <c r="B37" s="3"/>
      <c r="C37" s="6">
        <v>29</v>
      </c>
      <c r="D37" s="29">
        <f t="shared" si="0"/>
        <v>12105</v>
      </c>
      <c r="E37" s="29">
        <f t="shared" si="6"/>
        <v>351045</v>
      </c>
      <c r="F37" s="29">
        <f t="shared" si="1"/>
        <v>-1827887</v>
      </c>
      <c r="G37" s="34">
        <f>+Inputs!$D$2</f>
        <v>0.3795</v>
      </c>
      <c r="H37" s="2"/>
      <c r="I37" s="27">
        <f t="shared" si="7"/>
        <v>2178932</v>
      </c>
      <c r="J37" s="27"/>
      <c r="K37" s="27">
        <f t="shared" si="2"/>
        <v>12105</v>
      </c>
      <c r="L37" s="27">
        <f t="shared" si="8"/>
        <v>351045</v>
      </c>
      <c r="M37" s="27">
        <f t="shared" si="3"/>
        <v>4593.8474999999999</v>
      </c>
      <c r="N37" s="27">
        <f t="shared" si="4"/>
        <v>4593.8474999999999</v>
      </c>
      <c r="O37" s="27">
        <f t="shared" si="9"/>
        <v>-693683.11649999907</v>
      </c>
      <c r="P37" s="27">
        <f t="shared" si="10"/>
        <v>693683.11649999907</v>
      </c>
    </row>
    <row r="38" spans="1:21">
      <c r="A38" s="30">
        <v>37712</v>
      </c>
      <c r="B38" s="3"/>
      <c r="C38" s="6">
        <v>30</v>
      </c>
      <c r="D38" s="29">
        <f t="shared" si="0"/>
        <v>12105</v>
      </c>
      <c r="E38" s="29">
        <f t="shared" si="6"/>
        <v>363150</v>
      </c>
      <c r="F38" s="29">
        <f t="shared" si="1"/>
        <v>-1815782</v>
      </c>
      <c r="G38" s="34">
        <f>+Inputs!$D$2</f>
        <v>0.3795</v>
      </c>
      <c r="H38" s="2"/>
      <c r="I38" s="27">
        <f t="shared" si="7"/>
        <v>2178932</v>
      </c>
      <c r="J38" s="27"/>
      <c r="K38" s="27">
        <f t="shared" si="2"/>
        <v>12105</v>
      </c>
      <c r="L38" s="27">
        <f t="shared" si="8"/>
        <v>363150</v>
      </c>
      <c r="M38" s="27">
        <f t="shared" si="3"/>
        <v>4593.8474999999999</v>
      </c>
      <c r="N38" s="27">
        <f t="shared" si="4"/>
        <v>4593.8474999999999</v>
      </c>
      <c r="O38" s="27">
        <f t="shared" si="9"/>
        <v>-689089.26899999904</v>
      </c>
      <c r="P38" s="27">
        <f t="shared" si="10"/>
        <v>689089.26899999904</v>
      </c>
    </row>
    <row r="39" spans="1:21">
      <c r="A39" s="31">
        <v>37742</v>
      </c>
      <c r="B39" s="2"/>
      <c r="C39" s="6">
        <v>31</v>
      </c>
      <c r="D39" s="29">
        <f t="shared" si="0"/>
        <v>12105</v>
      </c>
      <c r="E39" s="29">
        <f t="shared" si="6"/>
        <v>375255</v>
      </c>
      <c r="F39" s="29">
        <f t="shared" si="1"/>
        <v>-1803677</v>
      </c>
      <c r="G39" s="34">
        <f>+Inputs!$D$3</f>
        <v>0.37951000000000001</v>
      </c>
      <c r="H39" s="2"/>
      <c r="I39" s="27">
        <f t="shared" si="7"/>
        <v>2178932</v>
      </c>
      <c r="J39" s="27"/>
      <c r="K39" s="27">
        <f t="shared" si="2"/>
        <v>12105</v>
      </c>
      <c r="L39" s="27">
        <f t="shared" si="8"/>
        <v>375255</v>
      </c>
      <c r="M39" s="27">
        <f t="shared" si="3"/>
        <v>4593.9685500000005</v>
      </c>
      <c r="N39" s="27">
        <f t="shared" si="4"/>
        <v>4593.9685500000005</v>
      </c>
      <c r="O39" s="27">
        <f t="shared" si="9"/>
        <v>-684495.30044999905</v>
      </c>
      <c r="P39" s="27">
        <f t="shared" si="10"/>
        <v>684495.30044999905</v>
      </c>
    </row>
    <row r="40" spans="1:21">
      <c r="A40" s="30">
        <v>37773</v>
      </c>
      <c r="B40" s="2"/>
      <c r="C40" s="6">
        <v>32</v>
      </c>
      <c r="D40" s="29">
        <f t="shared" si="0"/>
        <v>12105</v>
      </c>
      <c r="E40" s="29">
        <f t="shared" si="6"/>
        <v>387360</v>
      </c>
      <c r="F40" s="29">
        <f t="shared" si="1"/>
        <v>-1791572</v>
      </c>
      <c r="G40" s="34">
        <f>+Inputs!$D$3</f>
        <v>0.37951000000000001</v>
      </c>
      <c r="H40" s="2"/>
      <c r="I40" s="27">
        <f t="shared" si="7"/>
        <v>2178932</v>
      </c>
      <c r="J40" s="2"/>
      <c r="K40" s="27">
        <f t="shared" si="2"/>
        <v>12105</v>
      </c>
      <c r="L40" s="27">
        <f t="shared" si="8"/>
        <v>387360</v>
      </c>
      <c r="M40" s="27">
        <f t="shared" si="3"/>
        <v>4593.9685500000005</v>
      </c>
      <c r="N40" s="27">
        <f t="shared" si="4"/>
        <v>4593.9685500000005</v>
      </c>
      <c r="O40" s="27">
        <f t="shared" si="9"/>
        <v>-679901.33189999906</v>
      </c>
      <c r="P40" s="27">
        <f t="shared" si="10"/>
        <v>679901.33189999906</v>
      </c>
    </row>
    <row r="41" spans="1:21">
      <c r="A41" s="31">
        <v>37803</v>
      </c>
      <c r="C41" s="6">
        <v>33</v>
      </c>
      <c r="D41" s="29">
        <f t="shared" ref="D41:D72" si="12">ROUND(-(+$B$9/180)*1,0)</f>
        <v>12105</v>
      </c>
      <c r="E41" s="29">
        <f t="shared" si="6"/>
        <v>399465</v>
      </c>
      <c r="F41" s="29">
        <f t="shared" ref="F41:F72" si="13">$B$9+E41</f>
        <v>-1779467</v>
      </c>
      <c r="G41" s="34">
        <f>+Inputs!$D$3</f>
        <v>0.37951000000000001</v>
      </c>
      <c r="I41" s="27">
        <f t="shared" si="7"/>
        <v>2178932</v>
      </c>
      <c r="K41" s="27">
        <f t="shared" ref="K41:K72" si="14">D41</f>
        <v>12105</v>
      </c>
      <c r="L41" s="27">
        <f t="shared" si="8"/>
        <v>399465</v>
      </c>
      <c r="M41" s="27">
        <f t="shared" ref="M41:M72" si="15">K41*G41</f>
        <v>4593.9685500000005</v>
      </c>
      <c r="N41" s="27">
        <f t="shared" ref="N41:N72" si="16">M41-J41</f>
        <v>4593.9685500000005</v>
      </c>
      <c r="O41" s="27">
        <f t="shared" si="9"/>
        <v>-675307.36334999907</v>
      </c>
      <c r="P41" s="27">
        <f t="shared" si="10"/>
        <v>675307.36334999907</v>
      </c>
    </row>
    <row r="42" spans="1:21">
      <c r="A42" s="30">
        <v>37834</v>
      </c>
      <c r="C42" s="6">
        <v>34</v>
      </c>
      <c r="D42" s="29">
        <f t="shared" si="12"/>
        <v>12105</v>
      </c>
      <c r="E42" s="29">
        <f t="shared" ref="E42:E73" si="17">+E41+D42</f>
        <v>411570</v>
      </c>
      <c r="F42" s="29">
        <f t="shared" si="13"/>
        <v>-1767362</v>
      </c>
      <c r="G42" s="34">
        <f>+Inputs!$D$3</f>
        <v>0.37951000000000001</v>
      </c>
      <c r="I42" s="27">
        <f t="shared" ref="I42:I73" si="18">+I41+H42</f>
        <v>2178932</v>
      </c>
      <c r="K42" s="27">
        <f t="shared" si="14"/>
        <v>12105</v>
      </c>
      <c r="L42" s="27">
        <f t="shared" ref="L42:L73" si="19">+L41+K42</f>
        <v>411570</v>
      </c>
      <c r="M42" s="27">
        <f t="shared" si="15"/>
        <v>4593.9685500000005</v>
      </c>
      <c r="N42" s="27">
        <f t="shared" si="16"/>
        <v>4593.9685500000005</v>
      </c>
      <c r="O42" s="27">
        <f t="shared" ref="O42:O73" si="20">+O41+N42</f>
        <v>-670713.39479999908</v>
      </c>
      <c r="P42" s="27">
        <f t="shared" ref="P42:P73" si="21">P41-N42</f>
        <v>670713.39479999908</v>
      </c>
    </row>
    <row r="43" spans="1:21">
      <c r="A43" s="31">
        <v>37865</v>
      </c>
      <c r="C43" s="6">
        <v>35</v>
      </c>
      <c r="D43" s="29">
        <f t="shared" si="12"/>
        <v>12105</v>
      </c>
      <c r="E43" s="29">
        <f t="shared" si="17"/>
        <v>423675</v>
      </c>
      <c r="F43" s="29">
        <f t="shared" si="13"/>
        <v>-1755257</v>
      </c>
      <c r="G43" s="34">
        <f>+Inputs!$D$3</f>
        <v>0.37951000000000001</v>
      </c>
      <c r="I43" s="27">
        <f t="shared" si="18"/>
        <v>2178932</v>
      </c>
      <c r="K43" s="27">
        <f t="shared" si="14"/>
        <v>12105</v>
      </c>
      <c r="L43" s="27">
        <f t="shared" si="19"/>
        <v>423675</v>
      </c>
      <c r="M43" s="27">
        <f t="shared" si="15"/>
        <v>4593.9685500000005</v>
      </c>
      <c r="N43" s="27">
        <f t="shared" si="16"/>
        <v>4593.9685500000005</v>
      </c>
      <c r="O43" s="27">
        <f t="shared" si="20"/>
        <v>-666119.42624999909</v>
      </c>
      <c r="P43" s="27">
        <f t="shared" si="21"/>
        <v>666119.42624999909</v>
      </c>
    </row>
    <row r="44" spans="1:21">
      <c r="A44" s="30">
        <v>37895</v>
      </c>
      <c r="C44" s="6">
        <v>36</v>
      </c>
      <c r="D44" s="29">
        <f t="shared" si="12"/>
        <v>12105</v>
      </c>
      <c r="E44" s="29">
        <f t="shared" si="17"/>
        <v>435780</v>
      </c>
      <c r="F44" s="29">
        <f t="shared" si="13"/>
        <v>-1743152</v>
      </c>
      <c r="G44" s="34">
        <f>+Inputs!$D$3</f>
        <v>0.37951000000000001</v>
      </c>
      <c r="I44" s="27">
        <f t="shared" si="18"/>
        <v>2178932</v>
      </c>
      <c r="K44" s="27">
        <f t="shared" si="14"/>
        <v>12105</v>
      </c>
      <c r="L44" s="27">
        <f t="shared" si="19"/>
        <v>435780</v>
      </c>
      <c r="M44" s="27">
        <f t="shared" si="15"/>
        <v>4593.9685500000005</v>
      </c>
      <c r="N44" s="27">
        <f t="shared" si="16"/>
        <v>4593.9685500000005</v>
      </c>
      <c r="O44" s="27">
        <f t="shared" si="20"/>
        <v>-661525.4576999991</v>
      </c>
      <c r="P44" s="27">
        <f t="shared" si="21"/>
        <v>661525.4576999991</v>
      </c>
      <c r="U44" s="98"/>
    </row>
    <row r="45" spans="1:21">
      <c r="A45" s="31">
        <v>37926</v>
      </c>
      <c r="C45" s="6">
        <v>37</v>
      </c>
      <c r="D45" s="29">
        <f t="shared" si="12"/>
        <v>12105</v>
      </c>
      <c r="E45" s="29">
        <f t="shared" si="17"/>
        <v>447885</v>
      </c>
      <c r="F45" s="29">
        <f t="shared" si="13"/>
        <v>-1731047</v>
      </c>
      <c r="G45" s="34">
        <f>+Inputs!$D$3</f>
        <v>0.37951000000000001</v>
      </c>
      <c r="I45" s="27">
        <f t="shared" si="18"/>
        <v>2178932</v>
      </c>
      <c r="K45" s="27">
        <f t="shared" si="14"/>
        <v>12105</v>
      </c>
      <c r="L45" s="27">
        <f t="shared" si="19"/>
        <v>447885</v>
      </c>
      <c r="M45" s="27">
        <f t="shared" si="15"/>
        <v>4593.9685500000005</v>
      </c>
      <c r="N45" s="27">
        <f t="shared" si="16"/>
        <v>4593.9685500000005</v>
      </c>
      <c r="O45" s="27">
        <f t="shared" si="20"/>
        <v>-656931.48914999911</v>
      </c>
      <c r="P45" s="27">
        <f t="shared" si="21"/>
        <v>656931.48914999911</v>
      </c>
      <c r="U45" s="98"/>
    </row>
    <row r="46" spans="1:21">
      <c r="A46" s="30">
        <v>37956</v>
      </c>
      <c r="C46" s="6">
        <v>38</v>
      </c>
      <c r="D46" s="29">
        <f t="shared" si="12"/>
        <v>12105</v>
      </c>
      <c r="E46" s="29">
        <f t="shared" si="17"/>
        <v>459990</v>
      </c>
      <c r="F46" s="29">
        <f t="shared" si="13"/>
        <v>-1718942</v>
      </c>
      <c r="G46" s="34">
        <f>+Inputs!$D$3</f>
        <v>0.37951000000000001</v>
      </c>
      <c r="I46" s="27">
        <f t="shared" si="18"/>
        <v>2178932</v>
      </c>
      <c r="K46" s="27">
        <f t="shared" si="14"/>
        <v>12105</v>
      </c>
      <c r="L46" s="27">
        <f t="shared" si="19"/>
        <v>459990</v>
      </c>
      <c r="M46" s="27">
        <f t="shared" si="15"/>
        <v>4593.9685500000005</v>
      </c>
      <c r="N46" s="27">
        <f t="shared" si="16"/>
        <v>4593.9685500000005</v>
      </c>
      <c r="O46" s="27">
        <f t="shared" si="20"/>
        <v>-652337.52059999912</v>
      </c>
      <c r="P46" s="27">
        <f t="shared" si="21"/>
        <v>652337.52059999912</v>
      </c>
      <c r="U46" s="98"/>
    </row>
    <row r="47" spans="1:21">
      <c r="A47" s="31">
        <v>37987</v>
      </c>
      <c r="C47" s="6">
        <v>39</v>
      </c>
      <c r="D47" s="29">
        <f t="shared" si="12"/>
        <v>12105</v>
      </c>
      <c r="E47" s="29">
        <f t="shared" si="17"/>
        <v>472095</v>
      </c>
      <c r="F47" s="29">
        <f t="shared" si="13"/>
        <v>-1706837</v>
      </c>
      <c r="G47" s="34">
        <f>+Inputs!$D$3</f>
        <v>0.37951000000000001</v>
      </c>
      <c r="I47" s="27">
        <f t="shared" si="18"/>
        <v>2178932</v>
      </c>
      <c r="K47" s="27">
        <f t="shared" si="14"/>
        <v>12105</v>
      </c>
      <c r="L47" s="27">
        <f t="shared" si="19"/>
        <v>472095</v>
      </c>
      <c r="M47" s="27">
        <f t="shared" si="15"/>
        <v>4593.9685500000005</v>
      </c>
      <c r="N47" s="27">
        <f t="shared" si="16"/>
        <v>4593.9685500000005</v>
      </c>
      <c r="O47" s="27">
        <f t="shared" si="20"/>
        <v>-647743.55204999913</v>
      </c>
      <c r="P47" s="27">
        <f t="shared" si="21"/>
        <v>647743.55204999913</v>
      </c>
      <c r="U47" s="98"/>
    </row>
    <row r="48" spans="1:21">
      <c r="A48" s="30">
        <v>38018</v>
      </c>
      <c r="C48" s="6">
        <v>40</v>
      </c>
      <c r="D48" s="29">
        <f t="shared" si="12"/>
        <v>12105</v>
      </c>
      <c r="E48" s="29">
        <f t="shared" si="17"/>
        <v>484200</v>
      </c>
      <c r="F48" s="29">
        <f t="shared" si="13"/>
        <v>-1694732</v>
      </c>
      <c r="G48" s="34">
        <f>+Inputs!$D$3</f>
        <v>0.37951000000000001</v>
      </c>
      <c r="I48" s="27">
        <f t="shared" si="18"/>
        <v>2178932</v>
      </c>
      <c r="K48" s="27">
        <f t="shared" si="14"/>
        <v>12105</v>
      </c>
      <c r="L48" s="27">
        <f t="shared" si="19"/>
        <v>484200</v>
      </c>
      <c r="M48" s="27">
        <f t="shared" si="15"/>
        <v>4593.9685500000005</v>
      </c>
      <c r="N48" s="27">
        <f t="shared" si="16"/>
        <v>4593.9685500000005</v>
      </c>
      <c r="O48" s="27">
        <f t="shared" si="20"/>
        <v>-643149.58349999913</v>
      </c>
      <c r="P48" s="27">
        <f t="shared" si="21"/>
        <v>643149.58349999913</v>
      </c>
      <c r="U48" s="98"/>
    </row>
    <row r="49" spans="1:21">
      <c r="A49" s="31">
        <v>38047</v>
      </c>
      <c r="C49" s="6">
        <v>41</v>
      </c>
      <c r="D49" s="29">
        <f t="shared" si="12"/>
        <v>12105</v>
      </c>
      <c r="E49" s="29">
        <f t="shared" si="17"/>
        <v>496305</v>
      </c>
      <c r="F49" s="29">
        <f t="shared" si="13"/>
        <v>-1682627</v>
      </c>
      <c r="G49" s="34">
        <f>+Inputs!$D$3</f>
        <v>0.37951000000000001</v>
      </c>
      <c r="I49" s="27">
        <f t="shared" si="18"/>
        <v>2178932</v>
      </c>
      <c r="K49" s="27">
        <f t="shared" si="14"/>
        <v>12105</v>
      </c>
      <c r="L49" s="27">
        <f t="shared" si="19"/>
        <v>496305</v>
      </c>
      <c r="M49" s="27">
        <f t="shared" si="15"/>
        <v>4593.9685500000005</v>
      </c>
      <c r="N49" s="27">
        <f t="shared" si="16"/>
        <v>4593.9685500000005</v>
      </c>
      <c r="O49" s="27">
        <f t="shared" si="20"/>
        <v>-638555.61494999914</v>
      </c>
      <c r="P49" s="27">
        <f t="shared" si="21"/>
        <v>638555.61494999914</v>
      </c>
      <c r="U49" s="98"/>
    </row>
    <row r="50" spans="1:21">
      <c r="A50" s="30">
        <v>38078</v>
      </c>
      <c r="C50" s="6">
        <v>42</v>
      </c>
      <c r="D50" s="29">
        <f t="shared" si="12"/>
        <v>12105</v>
      </c>
      <c r="E50" s="29">
        <f t="shared" si="17"/>
        <v>508410</v>
      </c>
      <c r="F50" s="29">
        <f t="shared" si="13"/>
        <v>-1670522</v>
      </c>
      <c r="G50" s="34">
        <f>+Inputs!$D$3</f>
        <v>0.37951000000000001</v>
      </c>
      <c r="I50" s="27">
        <f t="shared" si="18"/>
        <v>2178932</v>
      </c>
      <c r="K50" s="27">
        <f t="shared" si="14"/>
        <v>12105</v>
      </c>
      <c r="L50" s="27">
        <f t="shared" si="19"/>
        <v>508410</v>
      </c>
      <c r="M50" s="27">
        <f t="shared" si="15"/>
        <v>4593.9685500000005</v>
      </c>
      <c r="N50" s="27">
        <f t="shared" si="16"/>
        <v>4593.9685500000005</v>
      </c>
      <c r="O50" s="27">
        <f t="shared" si="20"/>
        <v>-633961.64639999915</v>
      </c>
      <c r="P50" s="27">
        <f t="shared" si="21"/>
        <v>633961.64639999915</v>
      </c>
      <c r="U50" s="98"/>
    </row>
    <row r="51" spans="1:21">
      <c r="A51" s="31">
        <v>38108</v>
      </c>
      <c r="C51" s="6">
        <v>43</v>
      </c>
      <c r="D51" s="29">
        <f t="shared" si="12"/>
        <v>12105</v>
      </c>
      <c r="E51" s="29">
        <f t="shared" si="17"/>
        <v>520515</v>
      </c>
      <c r="F51" s="29">
        <f t="shared" si="13"/>
        <v>-1658417</v>
      </c>
      <c r="G51" s="34">
        <f>+Inputs!$D$3</f>
        <v>0.37951000000000001</v>
      </c>
      <c r="I51" s="27">
        <f t="shared" si="18"/>
        <v>2178932</v>
      </c>
      <c r="K51" s="27">
        <f t="shared" si="14"/>
        <v>12105</v>
      </c>
      <c r="L51" s="27">
        <f t="shared" si="19"/>
        <v>520515</v>
      </c>
      <c r="M51" s="27">
        <f t="shared" si="15"/>
        <v>4593.9685500000005</v>
      </c>
      <c r="N51" s="27">
        <f t="shared" si="16"/>
        <v>4593.9685500000005</v>
      </c>
      <c r="O51" s="27">
        <f t="shared" si="20"/>
        <v>-629367.67784999916</v>
      </c>
      <c r="P51" s="27">
        <f t="shared" si="21"/>
        <v>629367.67784999916</v>
      </c>
      <c r="U51" s="98"/>
    </row>
    <row r="52" spans="1:21">
      <c r="A52" s="30">
        <v>38139</v>
      </c>
      <c r="C52" s="6">
        <v>44</v>
      </c>
      <c r="D52" s="29">
        <f t="shared" si="12"/>
        <v>12105</v>
      </c>
      <c r="E52" s="29">
        <f t="shared" si="17"/>
        <v>532620</v>
      </c>
      <c r="F52" s="29">
        <f t="shared" si="13"/>
        <v>-1646312</v>
      </c>
      <c r="G52" s="34">
        <f>+Inputs!$D$3</f>
        <v>0.37951000000000001</v>
      </c>
      <c r="I52" s="27">
        <f t="shared" si="18"/>
        <v>2178932</v>
      </c>
      <c r="K52" s="27">
        <f t="shared" si="14"/>
        <v>12105</v>
      </c>
      <c r="L52" s="27">
        <f t="shared" si="19"/>
        <v>532620</v>
      </c>
      <c r="M52" s="27">
        <f t="shared" si="15"/>
        <v>4593.9685500000005</v>
      </c>
      <c r="N52" s="27">
        <f t="shared" si="16"/>
        <v>4593.9685500000005</v>
      </c>
      <c r="O52" s="27">
        <f t="shared" si="20"/>
        <v>-624773.70929999917</v>
      </c>
      <c r="P52" s="27">
        <f t="shared" si="21"/>
        <v>624773.70929999917</v>
      </c>
      <c r="U52" s="98"/>
    </row>
    <row r="53" spans="1:21">
      <c r="A53" s="31">
        <v>38169</v>
      </c>
      <c r="C53" s="6">
        <v>45</v>
      </c>
      <c r="D53" s="29">
        <f t="shared" si="12"/>
        <v>12105</v>
      </c>
      <c r="E53" s="29">
        <f t="shared" si="17"/>
        <v>544725</v>
      </c>
      <c r="F53" s="29">
        <f t="shared" si="13"/>
        <v>-1634207</v>
      </c>
      <c r="G53" s="34">
        <f>+Inputs!$D$3</f>
        <v>0.37951000000000001</v>
      </c>
      <c r="I53" s="27">
        <f t="shared" si="18"/>
        <v>2178932</v>
      </c>
      <c r="K53" s="27">
        <f t="shared" si="14"/>
        <v>12105</v>
      </c>
      <c r="L53" s="27">
        <f t="shared" si="19"/>
        <v>544725</v>
      </c>
      <c r="M53" s="27">
        <f t="shared" si="15"/>
        <v>4593.9685500000005</v>
      </c>
      <c r="N53" s="27">
        <f t="shared" si="16"/>
        <v>4593.9685500000005</v>
      </c>
      <c r="O53" s="27">
        <f t="shared" si="20"/>
        <v>-620179.74074999918</v>
      </c>
      <c r="P53" s="27">
        <f t="shared" si="21"/>
        <v>620179.74074999918</v>
      </c>
      <c r="U53" s="98"/>
    </row>
    <row r="54" spans="1:21">
      <c r="A54" s="30">
        <v>38200</v>
      </c>
      <c r="C54" s="6">
        <v>46</v>
      </c>
      <c r="D54" s="29">
        <f t="shared" si="12"/>
        <v>12105</v>
      </c>
      <c r="E54" s="29">
        <f t="shared" si="17"/>
        <v>556830</v>
      </c>
      <c r="F54" s="29">
        <f t="shared" si="13"/>
        <v>-1622102</v>
      </c>
      <c r="G54" s="34">
        <f>+Inputs!$D$3</f>
        <v>0.37951000000000001</v>
      </c>
      <c r="I54" s="27">
        <f t="shared" si="18"/>
        <v>2178932</v>
      </c>
      <c r="K54" s="27">
        <f t="shared" si="14"/>
        <v>12105</v>
      </c>
      <c r="L54" s="27">
        <f t="shared" si="19"/>
        <v>556830</v>
      </c>
      <c r="M54" s="27">
        <f t="shared" si="15"/>
        <v>4593.9685500000005</v>
      </c>
      <c r="N54" s="27">
        <f t="shared" si="16"/>
        <v>4593.9685500000005</v>
      </c>
      <c r="O54" s="27">
        <f t="shared" si="20"/>
        <v>-615585.77219999919</v>
      </c>
      <c r="P54" s="27">
        <f t="shared" si="21"/>
        <v>615585.77219999919</v>
      </c>
      <c r="U54" s="98"/>
    </row>
    <row r="55" spans="1:21">
      <c r="A55" s="31">
        <v>38231</v>
      </c>
      <c r="C55" s="6">
        <v>47</v>
      </c>
      <c r="D55" s="29">
        <f t="shared" si="12"/>
        <v>12105</v>
      </c>
      <c r="E55" s="29">
        <f t="shared" si="17"/>
        <v>568935</v>
      </c>
      <c r="F55" s="29">
        <f t="shared" si="13"/>
        <v>-1609997</v>
      </c>
      <c r="G55" s="34">
        <f>+Inputs!$D$3</f>
        <v>0.37951000000000001</v>
      </c>
      <c r="I55" s="27">
        <f t="shared" si="18"/>
        <v>2178932</v>
      </c>
      <c r="K55" s="27">
        <f t="shared" si="14"/>
        <v>12105</v>
      </c>
      <c r="L55" s="27">
        <f t="shared" si="19"/>
        <v>568935</v>
      </c>
      <c r="M55" s="27">
        <f t="shared" si="15"/>
        <v>4593.9685500000005</v>
      </c>
      <c r="N55" s="27">
        <f t="shared" si="16"/>
        <v>4593.9685500000005</v>
      </c>
      <c r="O55" s="27">
        <f t="shared" si="20"/>
        <v>-610991.8036499992</v>
      </c>
      <c r="P55" s="27">
        <f t="shared" si="21"/>
        <v>610991.8036499992</v>
      </c>
      <c r="U55" s="98"/>
    </row>
    <row r="56" spans="1:21">
      <c r="A56" s="30">
        <v>38261</v>
      </c>
      <c r="C56" s="6">
        <v>48</v>
      </c>
      <c r="D56" s="29">
        <f t="shared" si="12"/>
        <v>12105</v>
      </c>
      <c r="E56" s="29">
        <f t="shared" si="17"/>
        <v>581040</v>
      </c>
      <c r="F56" s="29">
        <f t="shared" si="13"/>
        <v>-1597892</v>
      </c>
      <c r="G56" s="34">
        <f>+Inputs!$D$3</f>
        <v>0.37951000000000001</v>
      </c>
      <c r="I56" s="27">
        <f t="shared" si="18"/>
        <v>2178932</v>
      </c>
      <c r="K56" s="27">
        <f t="shared" si="14"/>
        <v>12105</v>
      </c>
      <c r="L56" s="27">
        <f t="shared" si="19"/>
        <v>581040</v>
      </c>
      <c r="M56" s="27">
        <f t="shared" si="15"/>
        <v>4593.9685500000005</v>
      </c>
      <c r="N56" s="27">
        <f t="shared" si="16"/>
        <v>4593.9685500000005</v>
      </c>
      <c r="O56" s="27">
        <f t="shared" si="20"/>
        <v>-606397.83509999921</v>
      </c>
      <c r="P56" s="27">
        <f t="shared" si="21"/>
        <v>606397.83509999921</v>
      </c>
    </row>
    <row r="57" spans="1:21">
      <c r="A57" s="31">
        <v>38292</v>
      </c>
      <c r="C57" s="6">
        <v>49</v>
      </c>
      <c r="D57" s="29">
        <f t="shared" si="12"/>
        <v>12105</v>
      </c>
      <c r="E57" s="29">
        <f t="shared" si="17"/>
        <v>593145</v>
      </c>
      <c r="F57" s="29">
        <f t="shared" si="13"/>
        <v>-1585787</v>
      </c>
      <c r="G57" s="34">
        <f>+Inputs!$D$3</f>
        <v>0.37951000000000001</v>
      </c>
      <c r="I57" s="27">
        <f t="shared" si="18"/>
        <v>2178932</v>
      </c>
      <c r="K57" s="27">
        <f t="shared" si="14"/>
        <v>12105</v>
      </c>
      <c r="L57" s="27">
        <f t="shared" si="19"/>
        <v>593145</v>
      </c>
      <c r="M57" s="27">
        <f t="shared" si="15"/>
        <v>4593.9685500000005</v>
      </c>
      <c r="N57" s="27">
        <f t="shared" si="16"/>
        <v>4593.9685500000005</v>
      </c>
      <c r="O57" s="27">
        <f t="shared" si="20"/>
        <v>-601803.86654999922</v>
      </c>
      <c r="P57" s="27">
        <f t="shared" si="21"/>
        <v>601803.86654999922</v>
      </c>
    </row>
    <row r="58" spans="1:21">
      <c r="A58" s="30">
        <v>38322</v>
      </c>
      <c r="C58" s="6">
        <v>50</v>
      </c>
      <c r="D58" s="29">
        <f t="shared" si="12"/>
        <v>12105</v>
      </c>
      <c r="E58" s="29">
        <f t="shared" si="17"/>
        <v>605250</v>
      </c>
      <c r="F58" s="29">
        <f t="shared" si="13"/>
        <v>-1573682</v>
      </c>
      <c r="G58" s="34">
        <f>+Inputs!$D$3</f>
        <v>0.37951000000000001</v>
      </c>
      <c r="I58" s="27">
        <f t="shared" si="18"/>
        <v>2178932</v>
      </c>
      <c r="K58" s="27">
        <f t="shared" si="14"/>
        <v>12105</v>
      </c>
      <c r="L58" s="27">
        <f t="shared" si="19"/>
        <v>605250</v>
      </c>
      <c r="M58" s="27">
        <f t="shared" si="15"/>
        <v>4593.9685500000005</v>
      </c>
      <c r="N58" s="27">
        <f t="shared" si="16"/>
        <v>4593.9685500000005</v>
      </c>
      <c r="O58" s="27">
        <f t="shared" si="20"/>
        <v>-597209.89799999923</v>
      </c>
      <c r="P58" s="27">
        <f t="shared" si="21"/>
        <v>597209.89799999923</v>
      </c>
    </row>
    <row r="59" spans="1:21">
      <c r="A59" s="31">
        <v>38353</v>
      </c>
      <c r="C59" s="6">
        <v>51</v>
      </c>
      <c r="D59" s="29">
        <f t="shared" si="12"/>
        <v>12105</v>
      </c>
      <c r="E59" s="29">
        <f t="shared" si="17"/>
        <v>617355</v>
      </c>
      <c r="F59" s="29">
        <f t="shared" si="13"/>
        <v>-1561577</v>
      </c>
      <c r="G59" s="34">
        <f>+Inputs!$D$3</f>
        <v>0.37951000000000001</v>
      </c>
      <c r="I59" s="27">
        <f t="shared" si="18"/>
        <v>2178932</v>
      </c>
      <c r="K59" s="27">
        <f t="shared" si="14"/>
        <v>12105</v>
      </c>
      <c r="L59" s="27">
        <f t="shared" si="19"/>
        <v>617355</v>
      </c>
      <c r="M59" s="27">
        <f t="shared" si="15"/>
        <v>4593.9685500000005</v>
      </c>
      <c r="N59" s="27">
        <f t="shared" si="16"/>
        <v>4593.9685500000005</v>
      </c>
      <c r="O59" s="27">
        <f t="shared" si="20"/>
        <v>-592615.92944999924</v>
      </c>
      <c r="P59" s="27">
        <f t="shared" si="21"/>
        <v>592615.92944999924</v>
      </c>
    </row>
    <row r="60" spans="1:21">
      <c r="A60" s="30">
        <v>38384</v>
      </c>
      <c r="C60" s="6">
        <v>52</v>
      </c>
      <c r="D60" s="29">
        <f t="shared" si="12"/>
        <v>12105</v>
      </c>
      <c r="E60" s="29">
        <f t="shared" si="17"/>
        <v>629460</v>
      </c>
      <c r="F60" s="29">
        <f t="shared" si="13"/>
        <v>-1549472</v>
      </c>
      <c r="G60" s="34">
        <f>+Inputs!$D$3</f>
        <v>0.37951000000000001</v>
      </c>
      <c r="I60" s="27">
        <f t="shared" si="18"/>
        <v>2178932</v>
      </c>
      <c r="K60" s="27">
        <f t="shared" si="14"/>
        <v>12105</v>
      </c>
      <c r="L60" s="27">
        <f t="shared" si="19"/>
        <v>629460</v>
      </c>
      <c r="M60" s="27">
        <f t="shared" si="15"/>
        <v>4593.9685500000005</v>
      </c>
      <c r="N60" s="27">
        <f t="shared" si="16"/>
        <v>4593.9685500000005</v>
      </c>
      <c r="O60" s="27">
        <f t="shared" si="20"/>
        <v>-588021.96089999925</v>
      </c>
      <c r="P60" s="27">
        <f t="shared" si="21"/>
        <v>588021.96089999925</v>
      </c>
    </row>
    <row r="61" spans="1:21">
      <c r="A61" s="31">
        <v>38412</v>
      </c>
      <c r="C61" s="6">
        <v>53</v>
      </c>
      <c r="D61" s="29">
        <f t="shared" si="12"/>
        <v>12105</v>
      </c>
      <c r="E61" s="29">
        <f t="shared" si="17"/>
        <v>641565</v>
      </c>
      <c r="F61" s="29">
        <f t="shared" si="13"/>
        <v>-1537367</v>
      </c>
      <c r="G61" s="34">
        <f>+Inputs!$D$3</f>
        <v>0.37951000000000001</v>
      </c>
      <c r="I61" s="27">
        <f t="shared" si="18"/>
        <v>2178932</v>
      </c>
      <c r="K61" s="27">
        <f t="shared" si="14"/>
        <v>12105</v>
      </c>
      <c r="L61" s="27">
        <f t="shared" si="19"/>
        <v>641565</v>
      </c>
      <c r="M61" s="27">
        <f t="shared" si="15"/>
        <v>4593.9685500000005</v>
      </c>
      <c r="N61" s="27">
        <f t="shared" si="16"/>
        <v>4593.9685500000005</v>
      </c>
      <c r="O61" s="27">
        <f t="shared" si="20"/>
        <v>-583427.99234999926</v>
      </c>
      <c r="P61" s="27">
        <f t="shared" si="21"/>
        <v>583427.99234999926</v>
      </c>
    </row>
    <row r="62" spans="1:21">
      <c r="A62" s="30">
        <v>38443</v>
      </c>
      <c r="C62" s="6">
        <v>54</v>
      </c>
      <c r="D62" s="29">
        <f t="shared" si="12"/>
        <v>12105</v>
      </c>
      <c r="E62" s="29">
        <f t="shared" si="17"/>
        <v>653670</v>
      </c>
      <c r="F62" s="29">
        <f t="shared" si="13"/>
        <v>-1525262</v>
      </c>
      <c r="G62" s="34">
        <f>+Inputs!$D$3</f>
        <v>0.37951000000000001</v>
      </c>
      <c r="I62" s="27">
        <f t="shared" si="18"/>
        <v>2178932</v>
      </c>
      <c r="K62" s="27">
        <f t="shared" si="14"/>
        <v>12105</v>
      </c>
      <c r="L62" s="27">
        <f t="shared" si="19"/>
        <v>653670</v>
      </c>
      <c r="M62" s="27">
        <f t="shared" si="15"/>
        <v>4593.9685500000005</v>
      </c>
      <c r="N62" s="27">
        <f t="shared" si="16"/>
        <v>4593.9685500000005</v>
      </c>
      <c r="O62" s="27">
        <f t="shared" si="20"/>
        <v>-578834.02379999927</v>
      </c>
      <c r="P62" s="27">
        <f t="shared" si="21"/>
        <v>578834.02379999927</v>
      </c>
    </row>
    <row r="63" spans="1:21">
      <c r="A63" s="31">
        <v>38473</v>
      </c>
      <c r="C63" s="6">
        <v>55</v>
      </c>
      <c r="D63" s="29">
        <f t="shared" si="12"/>
        <v>12105</v>
      </c>
      <c r="E63" s="29">
        <f t="shared" si="17"/>
        <v>665775</v>
      </c>
      <c r="F63" s="29">
        <f t="shared" si="13"/>
        <v>-1513157</v>
      </c>
      <c r="G63" s="34">
        <f>+Inputs!$D$3</f>
        <v>0.37951000000000001</v>
      </c>
      <c r="I63" s="27">
        <f t="shared" si="18"/>
        <v>2178932</v>
      </c>
      <c r="K63" s="27">
        <f t="shared" si="14"/>
        <v>12105</v>
      </c>
      <c r="L63" s="27">
        <f t="shared" si="19"/>
        <v>665775</v>
      </c>
      <c r="M63" s="27">
        <f t="shared" si="15"/>
        <v>4593.9685500000005</v>
      </c>
      <c r="N63" s="27">
        <f t="shared" si="16"/>
        <v>4593.9685500000005</v>
      </c>
      <c r="O63" s="27">
        <f t="shared" si="20"/>
        <v>-574240.05524999928</v>
      </c>
      <c r="P63" s="27">
        <f t="shared" si="21"/>
        <v>574240.05524999928</v>
      </c>
    </row>
    <row r="64" spans="1:21">
      <c r="A64" s="30">
        <v>38504</v>
      </c>
      <c r="C64" s="6">
        <v>56</v>
      </c>
      <c r="D64" s="29">
        <f t="shared" si="12"/>
        <v>12105</v>
      </c>
      <c r="E64" s="29">
        <f t="shared" si="17"/>
        <v>677880</v>
      </c>
      <c r="F64" s="29">
        <f t="shared" si="13"/>
        <v>-1501052</v>
      </c>
      <c r="G64" s="34">
        <f>+Inputs!$D$3</f>
        <v>0.37951000000000001</v>
      </c>
      <c r="I64" s="27">
        <f t="shared" si="18"/>
        <v>2178932</v>
      </c>
      <c r="K64" s="27">
        <f t="shared" si="14"/>
        <v>12105</v>
      </c>
      <c r="L64" s="27">
        <f t="shared" si="19"/>
        <v>677880</v>
      </c>
      <c r="M64" s="27">
        <f t="shared" si="15"/>
        <v>4593.9685500000005</v>
      </c>
      <c r="N64" s="27">
        <f t="shared" si="16"/>
        <v>4593.9685500000005</v>
      </c>
      <c r="O64" s="27">
        <f t="shared" si="20"/>
        <v>-569646.08669999929</v>
      </c>
      <c r="P64" s="27">
        <f t="shared" si="21"/>
        <v>569646.08669999929</v>
      </c>
    </row>
    <row r="65" spans="1:16">
      <c r="A65" s="31">
        <v>38534</v>
      </c>
      <c r="C65" s="6">
        <v>57</v>
      </c>
      <c r="D65" s="29">
        <f t="shared" si="12"/>
        <v>12105</v>
      </c>
      <c r="E65" s="29">
        <f t="shared" si="17"/>
        <v>689985</v>
      </c>
      <c r="F65" s="29">
        <f t="shared" si="13"/>
        <v>-1488947</v>
      </c>
      <c r="G65" s="34">
        <f>+Inputs!$D$3</f>
        <v>0.37951000000000001</v>
      </c>
      <c r="I65" s="27">
        <f t="shared" si="18"/>
        <v>2178932</v>
      </c>
      <c r="K65" s="27">
        <f t="shared" si="14"/>
        <v>12105</v>
      </c>
      <c r="L65" s="27">
        <f t="shared" si="19"/>
        <v>689985</v>
      </c>
      <c r="M65" s="27">
        <f t="shared" si="15"/>
        <v>4593.9685500000005</v>
      </c>
      <c r="N65" s="27">
        <f t="shared" si="16"/>
        <v>4593.9685500000005</v>
      </c>
      <c r="O65" s="27">
        <f t="shared" si="20"/>
        <v>-565052.1181499993</v>
      </c>
      <c r="P65" s="27">
        <f t="shared" si="21"/>
        <v>565052.1181499993</v>
      </c>
    </row>
    <row r="66" spans="1:16">
      <c r="A66" s="30">
        <v>38565</v>
      </c>
      <c r="C66" s="6">
        <v>58</v>
      </c>
      <c r="D66" s="29">
        <f t="shared" si="12"/>
        <v>12105</v>
      </c>
      <c r="E66" s="29">
        <f t="shared" si="17"/>
        <v>702090</v>
      </c>
      <c r="F66" s="29">
        <f t="shared" si="13"/>
        <v>-1476842</v>
      </c>
      <c r="G66" s="34">
        <f>+Inputs!$D$3</f>
        <v>0.37951000000000001</v>
      </c>
      <c r="I66" s="27">
        <f t="shared" si="18"/>
        <v>2178932</v>
      </c>
      <c r="K66" s="27">
        <f t="shared" si="14"/>
        <v>12105</v>
      </c>
      <c r="L66" s="27">
        <f t="shared" si="19"/>
        <v>702090</v>
      </c>
      <c r="M66" s="27">
        <f t="shared" si="15"/>
        <v>4593.9685500000005</v>
      </c>
      <c r="N66" s="27">
        <f t="shared" si="16"/>
        <v>4593.9685500000005</v>
      </c>
      <c r="O66" s="27">
        <f t="shared" si="20"/>
        <v>-560458.14959999931</v>
      </c>
      <c r="P66" s="27">
        <f t="shared" si="21"/>
        <v>560458.14959999931</v>
      </c>
    </row>
    <row r="67" spans="1:16">
      <c r="A67" s="31">
        <v>38596</v>
      </c>
      <c r="C67" s="6">
        <v>59</v>
      </c>
      <c r="D67" s="29">
        <f t="shared" si="12"/>
        <v>12105</v>
      </c>
      <c r="E67" s="29">
        <f t="shared" si="17"/>
        <v>714195</v>
      </c>
      <c r="F67" s="29">
        <f t="shared" si="13"/>
        <v>-1464737</v>
      </c>
      <c r="G67" s="34">
        <f>+Inputs!$D$3</f>
        <v>0.37951000000000001</v>
      </c>
      <c r="I67" s="27">
        <f t="shared" si="18"/>
        <v>2178932</v>
      </c>
      <c r="K67" s="27">
        <f t="shared" si="14"/>
        <v>12105</v>
      </c>
      <c r="L67" s="27">
        <f t="shared" si="19"/>
        <v>714195</v>
      </c>
      <c r="M67" s="27">
        <f t="shared" si="15"/>
        <v>4593.9685500000005</v>
      </c>
      <c r="N67" s="27">
        <f t="shared" si="16"/>
        <v>4593.9685500000005</v>
      </c>
      <c r="O67" s="27">
        <f t="shared" si="20"/>
        <v>-555864.18104999932</v>
      </c>
      <c r="P67" s="27">
        <f t="shared" si="21"/>
        <v>555864.18104999932</v>
      </c>
    </row>
    <row r="68" spans="1:16">
      <c r="A68" s="30">
        <v>38626</v>
      </c>
      <c r="C68" s="6">
        <v>60</v>
      </c>
      <c r="D68" s="29">
        <f t="shared" si="12"/>
        <v>12105</v>
      </c>
      <c r="E68" s="29">
        <f t="shared" si="17"/>
        <v>726300</v>
      </c>
      <c r="F68" s="29">
        <f t="shared" si="13"/>
        <v>-1452632</v>
      </c>
      <c r="G68" s="34">
        <f>+Inputs!$D$3</f>
        <v>0.37951000000000001</v>
      </c>
      <c r="I68" s="27">
        <f t="shared" si="18"/>
        <v>2178932</v>
      </c>
      <c r="K68" s="27">
        <f t="shared" si="14"/>
        <v>12105</v>
      </c>
      <c r="L68" s="27">
        <f t="shared" si="19"/>
        <v>726300</v>
      </c>
      <c r="M68" s="27">
        <f t="shared" si="15"/>
        <v>4593.9685500000005</v>
      </c>
      <c r="N68" s="27">
        <f t="shared" si="16"/>
        <v>4593.9685500000005</v>
      </c>
      <c r="O68" s="27">
        <f t="shared" si="20"/>
        <v>-551270.21249999932</v>
      </c>
      <c r="P68" s="27">
        <f t="shared" si="21"/>
        <v>551270.21249999932</v>
      </c>
    </row>
    <row r="69" spans="1:16">
      <c r="A69" s="31">
        <v>38657</v>
      </c>
      <c r="C69" s="6">
        <v>61</v>
      </c>
      <c r="D69" s="29">
        <f t="shared" si="12"/>
        <v>12105</v>
      </c>
      <c r="E69" s="29">
        <f t="shared" si="17"/>
        <v>738405</v>
      </c>
      <c r="F69" s="29">
        <f t="shared" si="13"/>
        <v>-1440527</v>
      </c>
      <c r="G69" s="34">
        <f>+Inputs!$D$3</f>
        <v>0.37951000000000001</v>
      </c>
      <c r="I69" s="27">
        <f t="shared" si="18"/>
        <v>2178932</v>
      </c>
      <c r="K69" s="27">
        <f t="shared" si="14"/>
        <v>12105</v>
      </c>
      <c r="L69" s="27">
        <f t="shared" si="19"/>
        <v>738405</v>
      </c>
      <c r="M69" s="27">
        <f t="shared" si="15"/>
        <v>4593.9685500000005</v>
      </c>
      <c r="N69" s="27">
        <f t="shared" si="16"/>
        <v>4593.9685500000005</v>
      </c>
      <c r="O69" s="27">
        <f t="shared" si="20"/>
        <v>-546676.24394999933</v>
      </c>
      <c r="P69" s="27">
        <f t="shared" si="21"/>
        <v>546676.24394999933</v>
      </c>
    </row>
    <row r="70" spans="1:16">
      <c r="A70" s="30">
        <v>38687</v>
      </c>
      <c r="C70" s="6">
        <v>62</v>
      </c>
      <c r="D70" s="29">
        <f t="shared" si="12"/>
        <v>12105</v>
      </c>
      <c r="E70" s="29">
        <f t="shared" si="17"/>
        <v>750510</v>
      </c>
      <c r="F70" s="29">
        <f t="shared" si="13"/>
        <v>-1428422</v>
      </c>
      <c r="G70" s="34">
        <f>+Inputs!$D$3</f>
        <v>0.37951000000000001</v>
      </c>
      <c r="I70" s="27">
        <f t="shared" si="18"/>
        <v>2178932</v>
      </c>
      <c r="K70" s="27">
        <f t="shared" si="14"/>
        <v>12105</v>
      </c>
      <c r="L70" s="27">
        <f t="shared" si="19"/>
        <v>750510</v>
      </c>
      <c r="M70" s="27">
        <f t="shared" si="15"/>
        <v>4593.9685500000005</v>
      </c>
      <c r="N70" s="27">
        <f t="shared" si="16"/>
        <v>4593.9685500000005</v>
      </c>
      <c r="O70" s="27">
        <f t="shared" si="20"/>
        <v>-542082.27539999934</v>
      </c>
      <c r="P70" s="27">
        <f t="shared" si="21"/>
        <v>542082.27539999934</v>
      </c>
    </row>
    <row r="71" spans="1:16">
      <c r="A71" s="31">
        <v>38718</v>
      </c>
      <c r="C71" s="6">
        <v>63</v>
      </c>
      <c r="D71" s="29">
        <f t="shared" si="12"/>
        <v>12105</v>
      </c>
      <c r="E71" s="29">
        <f t="shared" si="17"/>
        <v>762615</v>
      </c>
      <c r="F71" s="29">
        <f t="shared" si="13"/>
        <v>-1416317</v>
      </c>
      <c r="G71" s="34">
        <f>+Inputs!$D$3</f>
        <v>0.37951000000000001</v>
      </c>
      <c r="I71" s="27">
        <f t="shared" si="18"/>
        <v>2178932</v>
      </c>
      <c r="K71" s="27">
        <f t="shared" si="14"/>
        <v>12105</v>
      </c>
      <c r="L71" s="27">
        <f t="shared" si="19"/>
        <v>762615</v>
      </c>
      <c r="M71" s="27">
        <f t="shared" si="15"/>
        <v>4593.9685500000005</v>
      </c>
      <c r="N71" s="27">
        <f t="shared" si="16"/>
        <v>4593.9685500000005</v>
      </c>
      <c r="O71" s="27">
        <f t="shared" si="20"/>
        <v>-537488.30684999935</v>
      </c>
      <c r="P71" s="27">
        <f t="shared" si="21"/>
        <v>537488.30684999935</v>
      </c>
    </row>
    <row r="72" spans="1:16">
      <c r="A72" s="30">
        <v>38749</v>
      </c>
      <c r="C72" s="6">
        <v>64</v>
      </c>
      <c r="D72" s="29">
        <f t="shared" si="12"/>
        <v>12105</v>
      </c>
      <c r="E72" s="29">
        <f t="shared" si="17"/>
        <v>774720</v>
      </c>
      <c r="F72" s="29">
        <f t="shared" si="13"/>
        <v>-1404212</v>
      </c>
      <c r="G72" s="34">
        <f>+Inputs!$D$3</f>
        <v>0.37951000000000001</v>
      </c>
      <c r="I72" s="27">
        <f t="shared" si="18"/>
        <v>2178932</v>
      </c>
      <c r="K72" s="27">
        <f t="shared" si="14"/>
        <v>12105</v>
      </c>
      <c r="L72" s="27">
        <f t="shared" si="19"/>
        <v>774720</v>
      </c>
      <c r="M72" s="27">
        <f t="shared" si="15"/>
        <v>4593.9685500000005</v>
      </c>
      <c r="N72" s="27">
        <f t="shared" si="16"/>
        <v>4593.9685500000005</v>
      </c>
      <c r="O72" s="27">
        <f t="shared" si="20"/>
        <v>-532894.33829999936</v>
      </c>
      <c r="P72" s="27">
        <f t="shared" si="21"/>
        <v>532894.33829999936</v>
      </c>
    </row>
    <row r="73" spans="1:16">
      <c r="A73" s="31">
        <v>38777</v>
      </c>
      <c r="C73" s="6">
        <v>65</v>
      </c>
      <c r="D73" s="29">
        <f t="shared" ref="D73:D104" si="22">ROUND(-(+$B$9/180)*1,0)</f>
        <v>12105</v>
      </c>
      <c r="E73" s="29">
        <f t="shared" si="17"/>
        <v>786825</v>
      </c>
      <c r="F73" s="29">
        <f t="shared" ref="F73:F104" si="23">$B$9+E73</f>
        <v>-1392107</v>
      </c>
      <c r="G73" s="34">
        <f>+Inputs!$D$3</f>
        <v>0.37951000000000001</v>
      </c>
      <c r="I73" s="27">
        <f t="shared" si="18"/>
        <v>2178932</v>
      </c>
      <c r="K73" s="27">
        <f t="shared" ref="K73:K104" si="24">D73</f>
        <v>12105</v>
      </c>
      <c r="L73" s="27">
        <f t="shared" si="19"/>
        <v>786825</v>
      </c>
      <c r="M73" s="27">
        <f t="shared" ref="M73:M104" si="25">K73*G73</f>
        <v>4593.9685500000005</v>
      </c>
      <c r="N73" s="27">
        <f t="shared" ref="N73:N104" si="26">M73-J73</f>
        <v>4593.9685500000005</v>
      </c>
      <c r="O73" s="27">
        <f t="shared" si="20"/>
        <v>-528300.36974999937</v>
      </c>
      <c r="P73" s="27">
        <f t="shared" si="21"/>
        <v>528300.36974999937</v>
      </c>
    </row>
    <row r="74" spans="1:16">
      <c r="A74" s="30">
        <v>38808</v>
      </c>
      <c r="C74" s="6">
        <v>66</v>
      </c>
      <c r="D74" s="29">
        <f t="shared" si="22"/>
        <v>12105</v>
      </c>
      <c r="E74" s="29">
        <f t="shared" ref="E74:E105" si="27">+E73+D74</f>
        <v>798930</v>
      </c>
      <c r="F74" s="29">
        <f t="shared" si="23"/>
        <v>-1380002</v>
      </c>
      <c r="G74" s="34">
        <f>+Inputs!$D$3</f>
        <v>0.37951000000000001</v>
      </c>
      <c r="I74" s="27">
        <f t="shared" ref="I74:I105" si="28">+I73+H74</f>
        <v>2178932</v>
      </c>
      <c r="K74" s="27">
        <f t="shared" si="24"/>
        <v>12105</v>
      </c>
      <c r="L74" s="27">
        <f t="shared" ref="L74:L105" si="29">+L73+K74</f>
        <v>798930</v>
      </c>
      <c r="M74" s="27">
        <f t="shared" si="25"/>
        <v>4593.9685500000005</v>
      </c>
      <c r="N74" s="27">
        <f t="shared" si="26"/>
        <v>4593.9685500000005</v>
      </c>
      <c r="O74" s="27">
        <f t="shared" ref="O74:O105" si="30">+O73+N74</f>
        <v>-523706.40119999938</v>
      </c>
      <c r="P74" s="27">
        <f t="shared" ref="P74:P105" si="31">P73-N74</f>
        <v>523706.40119999938</v>
      </c>
    </row>
    <row r="75" spans="1:16">
      <c r="A75" s="31">
        <v>38838</v>
      </c>
      <c r="C75" s="6">
        <v>67</v>
      </c>
      <c r="D75" s="29">
        <f t="shared" si="22"/>
        <v>12105</v>
      </c>
      <c r="E75" s="29">
        <f t="shared" si="27"/>
        <v>811035</v>
      </c>
      <c r="F75" s="29">
        <f t="shared" si="23"/>
        <v>-1367897</v>
      </c>
      <c r="G75" s="34">
        <f>+Inputs!$D$3</f>
        <v>0.37951000000000001</v>
      </c>
      <c r="I75" s="27">
        <f t="shared" si="28"/>
        <v>2178932</v>
      </c>
      <c r="K75" s="27">
        <f t="shared" si="24"/>
        <v>12105</v>
      </c>
      <c r="L75" s="27">
        <f t="shared" si="29"/>
        <v>811035</v>
      </c>
      <c r="M75" s="27">
        <f t="shared" si="25"/>
        <v>4593.9685500000005</v>
      </c>
      <c r="N75" s="27">
        <f t="shared" si="26"/>
        <v>4593.9685500000005</v>
      </c>
      <c r="O75" s="27">
        <f t="shared" si="30"/>
        <v>-519112.43264999939</v>
      </c>
      <c r="P75" s="27">
        <f t="shared" si="31"/>
        <v>519112.43264999939</v>
      </c>
    </row>
    <row r="76" spans="1:16">
      <c r="A76" s="30">
        <v>38869</v>
      </c>
      <c r="C76" s="6">
        <v>68</v>
      </c>
      <c r="D76" s="29">
        <f t="shared" si="22"/>
        <v>12105</v>
      </c>
      <c r="E76" s="29">
        <f t="shared" si="27"/>
        <v>823140</v>
      </c>
      <c r="F76" s="29">
        <f t="shared" si="23"/>
        <v>-1355792</v>
      </c>
      <c r="G76" s="34">
        <f>+Inputs!$D$3</f>
        <v>0.37951000000000001</v>
      </c>
      <c r="I76" s="27">
        <f t="shared" si="28"/>
        <v>2178932</v>
      </c>
      <c r="K76" s="27">
        <f t="shared" si="24"/>
        <v>12105</v>
      </c>
      <c r="L76" s="27">
        <f t="shared" si="29"/>
        <v>823140</v>
      </c>
      <c r="M76" s="27">
        <f t="shared" si="25"/>
        <v>4593.9685500000005</v>
      </c>
      <c r="N76" s="27">
        <f t="shared" si="26"/>
        <v>4593.9685500000005</v>
      </c>
      <c r="O76" s="27">
        <f t="shared" si="30"/>
        <v>-514518.4640999994</v>
      </c>
      <c r="P76" s="27">
        <f t="shared" si="31"/>
        <v>514518.4640999994</v>
      </c>
    </row>
    <row r="77" spans="1:16">
      <c r="A77" s="31">
        <v>38899</v>
      </c>
      <c r="C77" s="6">
        <v>69</v>
      </c>
      <c r="D77" s="29">
        <f t="shared" si="22"/>
        <v>12105</v>
      </c>
      <c r="E77" s="29">
        <f t="shared" si="27"/>
        <v>835245</v>
      </c>
      <c r="F77" s="29">
        <f t="shared" si="23"/>
        <v>-1343687</v>
      </c>
      <c r="G77" s="34">
        <f>+Inputs!$D$3</f>
        <v>0.37951000000000001</v>
      </c>
      <c r="I77" s="27">
        <f t="shared" si="28"/>
        <v>2178932</v>
      </c>
      <c r="K77" s="27">
        <f t="shared" si="24"/>
        <v>12105</v>
      </c>
      <c r="L77" s="27">
        <f t="shared" si="29"/>
        <v>835245</v>
      </c>
      <c r="M77" s="27">
        <f t="shared" si="25"/>
        <v>4593.9685500000005</v>
      </c>
      <c r="N77" s="27">
        <f t="shared" si="26"/>
        <v>4593.9685500000005</v>
      </c>
      <c r="O77" s="27">
        <f t="shared" si="30"/>
        <v>-509924.49554999941</v>
      </c>
      <c r="P77" s="27">
        <f t="shared" si="31"/>
        <v>509924.49554999941</v>
      </c>
    </row>
    <row r="78" spans="1:16">
      <c r="A78" s="30">
        <v>38930</v>
      </c>
      <c r="C78" s="6">
        <v>70</v>
      </c>
      <c r="D78" s="29">
        <f t="shared" si="22"/>
        <v>12105</v>
      </c>
      <c r="E78" s="29">
        <f t="shared" si="27"/>
        <v>847350</v>
      </c>
      <c r="F78" s="29">
        <f t="shared" si="23"/>
        <v>-1331582</v>
      </c>
      <c r="G78" s="34">
        <f>+Inputs!$D$3</f>
        <v>0.37951000000000001</v>
      </c>
      <c r="I78" s="27">
        <f t="shared" si="28"/>
        <v>2178932</v>
      </c>
      <c r="K78" s="27">
        <f t="shared" si="24"/>
        <v>12105</v>
      </c>
      <c r="L78" s="27">
        <f t="shared" si="29"/>
        <v>847350</v>
      </c>
      <c r="M78" s="27">
        <f t="shared" si="25"/>
        <v>4593.9685500000005</v>
      </c>
      <c r="N78" s="27">
        <f t="shared" si="26"/>
        <v>4593.9685500000005</v>
      </c>
      <c r="O78" s="27">
        <f t="shared" si="30"/>
        <v>-505330.52699999942</v>
      </c>
      <c r="P78" s="27">
        <f t="shared" si="31"/>
        <v>505330.52699999942</v>
      </c>
    </row>
    <row r="79" spans="1:16">
      <c r="A79" s="31">
        <v>38961</v>
      </c>
      <c r="C79" s="6">
        <v>71</v>
      </c>
      <c r="D79" s="29">
        <f t="shared" si="22"/>
        <v>12105</v>
      </c>
      <c r="E79" s="29">
        <f t="shared" si="27"/>
        <v>859455</v>
      </c>
      <c r="F79" s="29">
        <f t="shared" si="23"/>
        <v>-1319477</v>
      </c>
      <c r="G79" s="34">
        <f>+Inputs!$D$3</f>
        <v>0.37951000000000001</v>
      </c>
      <c r="I79" s="27">
        <f t="shared" si="28"/>
        <v>2178932</v>
      </c>
      <c r="K79" s="27">
        <f t="shared" si="24"/>
        <v>12105</v>
      </c>
      <c r="L79" s="27">
        <f t="shared" si="29"/>
        <v>859455</v>
      </c>
      <c r="M79" s="27">
        <f t="shared" si="25"/>
        <v>4593.9685500000005</v>
      </c>
      <c r="N79" s="27">
        <f t="shared" si="26"/>
        <v>4593.9685500000005</v>
      </c>
      <c r="O79" s="27">
        <f t="shared" si="30"/>
        <v>-500736.55844999943</v>
      </c>
      <c r="P79" s="27">
        <f t="shared" si="31"/>
        <v>500736.55844999943</v>
      </c>
    </row>
    <row r="80" spans="1:16">
      <c r="A80" s="30">
        <v>38991</v>
      </c>
      <c r="C80" s="6">
        <v>72</v>
      </c>
      <c r="D80" s="29">
        <f t="shared" si="22"/>
        <v>12105</v>
      </c>
      <c r="E80" s="29">
        <f t="shared" si="27"/>
        <v>871560</v>
      </c>
      <c r="F80" s="29">
        <f t="shared" si="23"/>
        <v>-1307372</v>
      </c>
      <c r="G80" s="34">
        <f>+Inputs!$D$3</f>
        <v>0.37951000000000001</v>
      </c>
      <c r="I80" s="27">
        <f t="shared" si="28"/>
        <v>2178932</v>
      </c>
      <c r="K80" s="27">
        <f t="shared" si="24"/>
        <v>12105</v>
      </c>
      <c r="L80" s="27">
        <f t="shared" si="29"/>
        <v>871560</v>
      </c>
      <c r="M80" s="27">
        <f t="shared" si="25"/>
        <v>4593.9685500000005</v>
      </c>
      <c r="N80" s="27">
        <f t="shared" si="26"/>
        <v>4593.9685500000005</v>
      </c>
      <c r="O80" s="27">
        <f t="shared" si="30"/>
        <v>-496142.58989999944</v>
      </c>
      <c r="P80" s="27">
        <f t="shared" si="31"/>
        <v>496142.58989999944</v>
      </c>
    </row>
    <row r="81" spans="1:16">
      <c r="A81" s="31">
        <v>39022</v>
      </c>
      <c r="C81" s="6">
        <v>73</v>
      </c>
      <c r="D81" s="29">
        <f t="shared" si="22"/>
        <v>12105</v>
      </c>
      <c r="E81" s="29">
        <f t="shared" si="27"/>
        <v>883665</v>
      </c>
      <c r="F81" s="29">
        <f t="shared" si="23"/>
        <v>-1295267</v>
      </c>
      <c r="G81" s="34">
        <f>+Inputs!$D$3</f>
        <v>0.37951000000000001</v>
      </c>
      <c r="I81" s="27">
        <f t="shared" si="28"/>
        <v>2178932</v>
      </c>
      <c r="K81" s="27">
        <f t="shared" si="24"/>
        <v>12105</v>
      </c>
      <c r="L81" s="27">
        <f t="shared" si="29"/>
        <v>883665</v>
      </c>
      <c r="M81" s="27">
        <f t="shared" si="25"/>
        <v>4593.9685500000005</v>
      </c>
      <c r="N81" s="27">
        <f t="shared" si="26"/>
        <v>4593.9685500000005</v>
      </c>
      <c r="O81" s="27">
        <f t="shared" si="30"/>
        <v>-491548.62134999945</v>
      </c>
      <c r="P81" s="27">
        <f t="shared" si="31"/>
        <v>491548.62134999945</v>
      </c>
    </row>
    <row r="82" spans="1:16">
      <c r="A82" s="30">
        <v>39052</v>
      </c>
      <c r="C82" s="6">
        <v>74</v>
      </c>
      <c r="D82" s="29">
        <f t="shared" si="22"/>
        <v>12105</v>
      </c>
      <c r="E82" s="29">
        <f t="shared" si="27"/>
        <v>895770</v>
      </c>
      <c r="F82" s="29">
        <f t="shared" si="23"/>
        <v>-1283162</v>
      </c>
      <c r="G82" s="34">
        <f>+Inputs!$D$3</f>
        <v>0.37951000000000001</v>
      </c>
      <c r="I82" s="27">
        <f t="shared" si="28"/>
        <v>2178932</v>
      </c>
      <c r="K82" s="27">
        <f t="shared" si="24"/>
        <v>12105</v>
      </c>
      <c r="L82" s="27">
        <f t="shared" si="29"/>
        <v>895770</v>
      </c>
      <c r="M82" s="27">
        <f t="shared" si="25"/>
        <v>4593.9685500000005</v>
      </c>
      <c r="N82" s="27">
        <f t="shared" si="26"/>
        <v>4593.9685500000005</v>
      </c>
      <c r="O82" s="27">
        <f t="shared" si="30"/>
        <v>-486954.65279999946</v>
      </c>
      <c r="P82" s="27">
        <f t="shared" si="31"/>
        <v>486954.65279999946</v>
      </c>
    </row>
    <row r="83" spans="1:16">
      <c r="A83" s="31">
        <v>39083</v>
      </c>
      <c r="C83" s="6">
        <v>75</v>
      </c>
      <c r="D83" s="29">
        <f t="shared" si="22"/>
        <v>12105</v>
      </c>
      <c r="E83" s="29">
        <f t="shared" si="27"/>
        <v>907875</v>
      </c>
      <c r="F83" s="29">
        <f t="shared" si="23"/>
        <v>-1271057</v>
      </c>
      <c r="G83" s="34">
        <f>+Inputs!$D$3</f>
        <v>0.37951000000000001</v>
      </c>
      <c r="I83" s="27">
        <f t="shared" si="28"/>
        <v>2178932</v>
      </c>
      <c r="K83" s="27">
        <f t="shared" si="24"/>
        <v>12105</v>
      </c>
      <c r="L83" s="27">
        <f t="shared" si="29"/>
        <v>907875</v>
      </c>
      <c r="M83" s="27">
        <f t="shared" si="25"/>
        <v>4593.9685500000005</v>
      </c>
      <c r="N83" s="27">
        <f t="shared" si="26"/>
        <v>4593.9685500000005</v>
      </c>
      <c r="O83" s="27">
        <f t="shared" si="30"/>
        <v>-482360.68424999947</v>
      </c>
      <c r="P83" s="27">
        <f t="shared" si="31"/>
        <v>482360.68424999947</v>
      </c>
    </row>
    <row r="84" spans="1:16">
      <c r="A84" s="30">
        <v>39114</v>
      </c>
      <c r="C84" s="6">
        <v>76</v>
      </c>
      <c r="D84" s="29">
        <f t="shared" si="22"/>
        <v>12105</v>
      </c>
      <c r="E84" s="29">
        <f t="shared" si="27"/>
        <v>919980</v>
      </c>
      <c r="F84" s="29">
        <f t="shared" si="23"/>
        <v>-1258952</v>
      </c>
      <c r="G84" s="34">
        <f>+Inputs!$D$3</f>
        <v>0.37951000000000001</v>
      </c>
      <c r="I84" s="27">
        <f t="shared" si="28"/>
        <v>2178932</v>
      </c>
      <c r="K84" s="27">
        <f t="shared" si="24"/>
        <v>12105</v>
      </c>
      <c r="L84" s="27">
        <f t="shared" si="29"/>
        <v>919980</v>
      </c>
      <c r="M84" s="27">
        <f t="shared" si="25"/>
        <v>4593.9685500000005</v>
      </c>
      <c r="N84" s="27">
        <f t="shared" si="26"/>
        <v>4593.9685500000005</v>
      </c>
      <c r="O84" s="27">
        <f t="shared" si="30"/>
        <v>-477766.71569999948</v>
      </c>
      <c r="P84" s="27">
        <f t="shared" si="31"/>
        <v>477766.71569999948</v>
      </c>
    </row>
    <row r="85" spans="1:16">
      <c r="A85" s="31">
        <v>39142</v>
      </c>
      <c r="C85" s="6">
        <v>77</v>
      </c>
      <c r="D85" s="29">
        <f t="shared" si="22"/>
        <v>12105</v>
      </c>
      <c r="E85" s="29">
        <f t="shared" si="27"/>
        <v>932085</v>
      </c>
      <c r="F85" s="29">
        <f t="shared" si="23"/>
        <v>-1246847</v>
      </c>
      <c r="G85" s="34">
        <f>+Inputs!$D$3</f>
        <v>0.37951000000000001</v>
      </c>
      <c r="I85" s="27">
        <f t="shared" si="28"/>
        <v>2178932</v>
      </c>
      <c r="K85" s="27">
        <f t="shared" si="24"/>
        <v>12105</v>
      </c>
      <c r="L85" s="27">
        <f t="shared" si="29"/>
        <v>932085</v>
      </c>
      <c r="M85" s="27">
        <f t="shared" si="25"/>
        <v>4593.9685500000005</v>
      </c>
      <c r="N85" s="27">
        <f t="shared" si="26"/>
        <v>4593.9685500000005</v>
      </c>
      <c r="O85" s="27">
        <f t="shared" si="30"/>
        <v>-473172.74714999949</v>
      </c>
      <c r="P85" s="27">
        <f t="shared" si="31"/>
        <v>473172.74714999949</v>
      </c>
    </row>
    <row r="86" spans="1:16">
      <c r="A86" s="30">
        <v>39173</v>
      </c>
      <c r="C86" s="6">
        <v>78</v>
      </c>
      <c r="D86" s="29">
        <f t="shared" si="22"/>
        <v>12105</v>
      </c>
      <c r="E86" s="29">
        <f t="shared" si="27"/>
        <v>944190</v>
      </c>
      <c r="F86" s="29">
        <f t="shared" si="23"/>
        <v>-1234742</v>
      </c>
      <c r="G86" s="34">
        <f>+Inputs!$D$3</f>
        <v>0.37951000000000001</v>
      </c>
      <c r="I86" s="27">
        <f t="shared" si="28"/>
        <v>2178932</v>
      </c>
      <c r="K86" s="27">
        <f t="shared" si="24"/>
        <v>12105</v>
      </c>
      <c r="L86" s="27">
        <f t="shared" si="29"/>
        <v>944190</v>
      </c>
      <c r="M86" s="27">
        <f t="shared" si="25"/>
        <v>4593.9685500000005</v>
      </c>
      <c r="N86" s="27">
        <f t="shared" si="26"/>
        <v>4593.9685500000005</v>
      </c>
      <c r="O86" s="27">
        <f t="shared" si="30"/>
        <v>-468578.7785999995</v>
      </c>
      <c r="P86" s="27">
        <f t="shared" si="31"/>
        <v>468578.7785999995</v>
      </c>
    </row>
    <row r="87" spans="1:16">
      <c r="A87" s="31">
        <v>39203</v>
      </c>
      <c r="C87" s="6">
        <v>79</v>
      </c>
      <c r="D87" s="29">
        <f t="shared" si="22"/>
        <v>12105</v>
      </c>
      <c r="E87" s="29">
        <f t="shared" si="27"/>
        <v>956295</v>
      </c>
      <c r="F87" s="29">
        <f t="shared" si="23"/>
        <v>-1222637</v>
      </c>
      <c r="G87" s="34">
        <f>+Inputs!$D$3</f>
        <v>0.37951000000000001</v>
      </c>
      <c r="I87" s="27">
        <f t="shared" si="28"/>
        <v>2178932</v>
      </c>
      <c r="K87" s="27">
        <f t="shared" si="24"/>
        <v>12105</v>
      </c>
      <c r="L87" s="27">
        <f t="shared" si="29"/>
        <v>956295</v>
      </c>
      <c r="M87" s="27">
        <f t="shared" si="25"/>
        <v>4593.9685500000005</v>
      </c>
      <c r="N87" s="27">
        <f t="shared" si="26"/>
        <v>4593.9685500000005</v>
      </c>
      <c r="O87" s="27">
        <f t="shared" si="30"/>
        <v>-463984.81004999951</v>
      </c>
      <c r="P87" s="27">
        <f t="shared" si="31"/>
        <v>463984.81004999951</v>
      </c>
    </row>
    <row r="88" spans="1:16">
      <c r="A88" s="30">
        <v>39234</v>
      </c>
      <c r="C88" s="6">
        <v>80</v>
      </c>
      <c r="D88" s="29">
        <f t="shared" si="22"/>
        <v>12105</v>
      </c>
      <c r="E88" s="29">
        <f t="shared" si="27"/>
        <v>968400</v>
      </c>
      <c r="F88" s="29">
        <f t="shared" si="23"/>
        <v>-1210532</v>
      </c>
      <c r="G88" s="34">
        <f>+Inputs!$D$3</f>
        <v>0.37951000000000001</v>
      </c>
      <c r="I88" s="27">
        <f t="shared" si="28"/>
        <v>2178932</v>
      </c>
      <c r="K88" s="27">
        <f t="shared" si="24"/>
        <v>12105</v>
      </c>
      <c r="L88" s="27">
        <f t="shared" si="29"/>
        <v>968400</v>
      </c>
      <c r="M88" s="27">
        <f t="shared" si="25"/>
        <v>4593.9685500000005</v>
      </c>
      <c r="N88" s="27">
        <f t="shared" si="26"/>
        <v>4593.9685500000005</v>
      </c>
      <c r="O88" s="27">
        <f t="shared" si="30"/>
        <v>-459390.84149999951</v>
      </c>
      <c r="P88" s="27">
        <f t="shared" si="31"/>
        <v>459390.84149999951</v>
      </c>
    </row>
    <row r="89" spans="1:16">
      <c r="A89" s="31">
        <v>39264</v>
      </c>
      <c r="C89" s="6">
        <v>81</v>
      </c>
      <c r="D89" s="29">
        <f t="shared" si="22"/>
        <v>12105</v>
      </c>
      <c r="E89" s="29">
        <f t="shared" si="27"/>
        <v>980505</v>
      </c>
      <c r="F89" s="29">
        <f t="shared" si="23"/>
        <v>-1198427</v>
      </c>
      <c r="G89" s="34">
        <f>+Inputs!$D$3</f>
        <v>0.37951000000000001</v>
      </c>
      <c r="I89" s="27">
        <f t="shared" si="28"/>
        <v>2178932</v>
      </c>
      <c r="K89" s="27">
        <f t="shared" si="24"/>
        <v>12105</v>
      </c>
      <c r="L89" s="27">
        <f t="shared" si="29"/>
        <v>980505</v>
      </c>
      <c r="M89" s="27">
        <f t="shared" si="25"/>
        <v>4593.9685500000005</v>
      </c>
      <c r="N89" s="27">
        <f t="shared" si="26"/>
        <v>4593.9685500000005</v>
      </c>
      <c r="O89" s="27">
        <f t="shared" si="30"/>
        <v>-454796.87294999952</v>
      </c>
      <c r="P89" s="27">
        <f t="shared" si="31"/>
        <v>454796.87294999952</v>
      </c>
    </row>
    <row r="90" spans="1:16">
      <c r="A90" s="30">
        <v>39295</v>
      </c>
      <c r="C90" s="6">
        <v>82</v>
      </c>
      <c r="D90" s="29">
        <f t="shared" si="22"/>
        <v>12105</v>
      </c>
      <c r="E90" s="29">
        <f t="shared" si="27"/>
        <v>992610</v>
      </c>
      <c r="F90" s="29">
        <f t="shared" si="23"/>
        <v>-1186322</v>
      </c>
      <c r="G90" s="34">
        <f>+Inputs!$D$3</f>
        <v>0.37951000000000001</v>
      </c>
      <c r="I90" s="27">
        <f t="shared" si="28"/>
        <v>2178932</v>
      </c>
      <c r="K90" s="27">
        <f t="shared" si="24"/>
        <v>12105</v>
      </c>
      <c r="L90" s="27">
        <f t="shared" si="29"/>
        <v>992610</v>
      </c>
      <c r="M90" s="27">
        <f t="shared" si="25"/>
        <v>4593.9685500000005</v>
      </c>
      <c r="N90" s="27">
        <f t="shared" si="26"/>
        <v>4593.9685500000005</v>
      </c>
      <c r="O90" s="27">
        <f t="shared" si="30"/>
        <v>-450202.90439999953</v>
      </c>
      <c r="P90" s="27">
        <f t="shared" si="31"/>
        <v>450202.90439999953</v>
      </c>
    </row>
    <row r="91" spans="1:16">
      <c r="A91" s="31">
        <v>39326</v>
      </c>
      <c r="C91" s="6">
        <v>83</v>
      </c>
      <c r="D91" s="29">
        <f t="shared" si="22"/>
        <v>12105</v>
      </c>
      <c r="E91" s="29">
        <f t="shared" si="27"/>
        <v>1004715</v>
      </c>
      <c r="F91" s="29">
        <f t="shared" si="23"/>
        <v>-1174217</v>
      </c>
      <c r="G91" s="34">
        <f>+Inputs!$D$3</f>
        <v>0.37951000000000001</v>
      </c>
      <c r="I91" s="27">
        <f t="shared" si="28"/>
        <v>2178932</v>
      </c>
      <c r="K91" s="27">
        <f t="shared" si="24"/>
        <v>12105</v>
      </c>
      <c r="L91" s="27">
        <f t="shared" si="29"/>
        <v>1004715</v>
      </c>
      <c r="M91" s="27">
        <f t="shared" si="25"/>
        <v>4593.9685500000005</v>
      </c>
      <c r="N91" s="27">
        <f t="shared" si="26"/>
        <v>4593.9685500000005</v>
      </c>
      <c r="O91" s="27">
        <f t="shared" si="30"/>
        <v>-445608.93584999954</v>
      </c>
      <c r="P91" s="27">
        <f t="shared" si="31"/>
        <v>445608.93584999954</v>
      </c>
    </row>
    <row r="92" spans="1:16">
      <c r="A92" s="30">
        <v>39356</v>
      </c>
      <c r="C92" s="6">
        <v>84</v>
      </c>
      <c r="D92" s="29">
        <f t="shared" si="22"/>
        <v>12105</v>
      </c>
      <c r="E92" s="29">
        <f t="shared" si="27"/>
        <v>1016820</v>
      </c>
      <c r="F92" s="29">
        <f t="shared" si="23"/>
        <v>-1162112</v>
      </c>
      <c r="G92" s="34">
        <f>+Inputs!$D$3</f>
        <v>0.37951000000000001</v>
      </c>
      <c r="I92" s="27">
        <f t="shared" si="28"/>
        <v>2178932</v>
      </c>
      <c r="K92" s="27">
        <f t="shared" si="24"/>
        <v>12105</v>
      </c>
      <c r="L92" s="27">
        <f t="shared" si="29"/>
        <v>1016820</v>
      </c>
      <c r="M92" s="27">
        <f t="shared" si="25"/>
        <v>4593.9685500000005</v>
      </c>
      <c r="N92" s="27">
        <f t="shared" si="26"/>
        <v>4593.9685500000005</v>
      </c>
      <c r="O92" s="27">
        <f t="shared" si="30"/>
        <v>-441014.96729999955</v>
      </c>
      <c r="P92" s="27">
        <f t="shared" si="31"/>
        <v>441014.96729999955</v>
      </c>
    </row>
    <row r="93" spans="1:16">
      <c r="A93" s="31">
        <v>39387</v>
      </c>
      <c r="C93" s="6">
        <v>85</v>
      </c>
      <c r="D93" s="29">
        <f t="shared" si="22"/>
        <v>12105</v>
      </c>
      <c r="E93" s="29">
        <f t="shared" si="27"/>
        <v>1028925</v>
      </c>
      <c r="F93" s="29">
        <f t="shared" si="23"/>
        <v>-1150007</v>
      </c>
      <c r="G93" s="34">
        <f>+Inputs!$D$3</f>
        <v>0.37951000000000001</v>
      </c>
      <c r="I93" s="27">
        <f t="shared" si="28"/>
        <v>2178932</v>
      </c>
      <c r="K93" s="27">
        <f t="shared" si="24"/>
        <v>12105</v>
      </c>
      <c r="L93" s="27">
        <f t="shared" si="29"/>
        <v>1028925</v>
      </c>
      <c r="M93" s="27">
        <f t="shared" si="25"/>
        <v>4593.9685500000005</v>
      </c>
      <c r="N93" s="27">
        <f t="shared" si="26"/>
        <v>4593.9685500000005</v>
      </c>
      <c r="O93" s="27">
        <f t="shared" si="30"/>
        <v>-436420.99874999956</v>
      </c>
      <c r="P93" s="27">
        <f t="shared" si="31"/>
        <v>436420.99874999956</v>
      </c>
    </row>
    <row r="94" spans="1:16">
      <c r="A94" s="30">
        <v>39417</v>
      </c>
      <c r="C94" s="6">
        <v>86</v>
      </c>
      <c r="D94" s="29">
        <f t="shared" si="22"/>
        <v>12105</v>
      </c>
      <c r="E94" s="29">
        <f t="shared" si="27"/>
        <v>1041030</v>
      </c>
      <c r="F94" s="29">
        <f t="shared" si="23"/>
        <v>-1137902</v>
      </c>
      <c r="G94" s="34">
        <f>+Inputs!$D$3</f>
        <v>0.37951000000000001</v>
      </c>
      <c r="I94" s="27">
        <f t="shared" si="28"/>
        <v>2178932</v>
      </c>
      <c r="K94" s="27">
        <f t="shared" si="24"/>
        <v>12105</v>
      </c>
      <c r="L94" s="27">
        <f t="shared" si="29"/>
        <v>1041030</v>
      </c>
      <c r="M94" s="27">
        <f t="shared" si="25"/>
        <v>4593.9685500000005</v>
      </c>
      <c r="N94" s="27">
        <f t="shared" si="26"/>
        <v>4593.9685500000005</v>
      </c>
      <c r="O94" s="27">
        <f t="shared" si="30"/>
        <v>-431827.03019999957</v>
      </c>
      <c r="P94" s="27">
        <f t="shared" si="31"/>
        <v>431827.03019999957</v>
      </c>
    </row>
    <row r="95" spans="1:16">
      <c r="A95" s="31">
        <v>39448</v>
      </c>
      <c r="C95" s="6">
        <v>87</v>
      </c>
      <c r="D95" s="29">
        <f t="shared" si="22"/>
        <v>12105</v>
      </c>
      <c r="E95" s="29">
        <f t="shared" si="27"/>
        <v>1053135</v>
      </c>
      <c r="F95" s="29">
        <f t="shared" si="23"/>
        <v>-1125797</v>
      </c>
      <c r="G95" s="34">
        <f>+Inputs!$D$3</f>
        <v>0.37951000000000001</v>
      </c>
      <c r="I95" s="27">
        <f t="shared" si="28"/>
        <v>2178932</v>
      </c>
      <c r="K95" s="27">
        <f t="shared" si="24"/>
        <v>12105</v>
      </c>
      <c r="L95" s="27">
        <f t="shared" si="29"/>
        <v>1053135</v>
      </c>
      <c r="M95" s="27">
        <f t="shared" si="25"/>
        <v>4593.9685500000005</v>
      </c>
      <c r="N95" s="27">
        <f t="shared" si="26"/>
        <v>4593.9685500000005</v>
      </c>
      <c r="O95" s="27">
        <f t="shared" si="30"/>
        <v>-427233.06164999958</v>
      </c>
      <c r="P95" s="27">
        <f t="shared" si="31"/>
        <v>427233.06164999958</v>
      </c>
    </row>
    <row r="96" spans="1:16">
      <c r="A96" s="30">
        <v>39479</v>
      </c>
      <c r="C96" s="6">
        <v>88</v>
      </c>
      <c r="D96" s="29">
        <f t="shared" si="22"/>
        <v>12105</v>
      </c>
      <c r="E96" s="29">
        <f t="shared" si="27"/>
        <v>1065240</v>
      </c>
      <c r="F96" s="29">
        <f t="shared" si="23"/>
        <v>-1113692</v>
      </c>
      <c r="G96" s="34">
        <f>+Inputs!$D$3</f>
        <v>0.37951000000000001</v>
      </c>
      <c r="I96" s="27">
        <f t="shared" si="28"/>
        <v>2178932</v>
      </c>
      <c r="K96" s="27">
        <f t="shared" si="24"/>
        <v>12105</v>
      </c>
      <c r="L96" s="27">
        <f t="shared" si="29"/>
        <v>1065240</v>
      </c>
      <c r="M96" s="27">
        <f t="shared" si="25"/>
        <v>4593.9685500000005</v>
      </c>
      <c r="N96" s="27">
        <f t="shared" si="26"/>
        <v>4593.9685500000005</v>
      </c>
      <c r="O96" s="27">
        <f t="shared" si="30"/>
        <v>-422639.09309999959</v>
      </c>
      <c r="P96" s="27">
        <f t="shared" si="31"/>
        <v>422639.09309999959</v>
      </c>
    </row>
    <row r="97" spans="1:16">
      <c r="A97" s="31">
        <v>39508</v>
      </c>
      <c r="C97" s="6">
        <v>89</v>
      </c>
      <c r="D97" s="29">
        <f t="shared" si="22"/>
        <v>12105</v>
      </c>
      <c r="E97" s="29">
        <f t="shared" si="27"/>
        <v>1077345</v>
      </c>
      <c r="F97" s="29">
        <f t="shared" si="23"/>
        <v>-1101587</v>
      </c>
      <c r="G97" s="34">
        <f>+Inputs!$D$3</f>
        <v>0.37951000000000001</v>
      </c>
      <c r="I97" s="27">
        <f t="shared" si="28"/>
        <v>2178932</v>
      </c>
      <c r="K97" s="27">
        <f t="shared" si="24"/>
        <v>12105</v>
      </c>
      <c r="L97" s="27">
        <f t="shared" si="29"/>
        <v>1077345</v>
      </c>
      <c r="M97" s="27">
        <f t="shared" si="25"/>
        <v>4593.9685500000005</v>
      </c>
      <c r="N97" s="27">
        <f t="shared" si="26"/>
        <v>4593.9685500000005</v>
      </c>
      <c r="O97" s="27">
        <f t="shared" si="30"/>
        <v>-418045.1245499996</v>
      </c>
      <c r="P97" s="27">
        <f t="shared" si="31"/>
        <v>418045.1245499996</v>
      </c>
    </row>
    <row r="98" spans="1:16">
      <c r="A98" s="30">
        <v>39539</v>
      </c>
      <c r="C98" s="6">
        <v>90</v>
      </c>
      <c r="D98" s="29">
        <f t="shared" si="22"/>
        <v>12105</v>
      </c>
      <c r="E98" s="29">
        <f t="shared" si="27"/>
        <v>1089450</v>
      </c>
      <c r="F98" s="29">
        <f t="shared" si="23"/>
        <v>-1089482</v>
      </c>
      <c r="G98" s="34">
        <f>+Inputs!$D$3</f>
        <v>0.37951000000000001</v>
      </c>
      <c r="I98" s="27">
        <f t="shared" si="28"/>
        <v>2178932</v>
      </c>
      <c r="K98" s="27">
        <f t="shared" si="24"/>
        <v>12105</v>
      </c>
      <c r="L98" s="27">
        <f t="shared" si="29"/>
        <v>1089450</v>
      </c>
      <c r="M98" s="27">
        <f t="shared" si="25"/>
        <v>4593.9685500000005</v>
      </c>
      <c r="N98" s="27">
        <f t="shared" si="26"/>
        <v>4593.9685500000005</v>
      </c>
      <c r="O98" s="27">
        <f t="shared" si="30"/>
        <v>-413451.15599999961</v>
      </c>
      <c r="P98" s="27">
        <f t="shared" si="31"/>
        <v>413451.15599999961</v>
      </c>
    </row>
    <row r="99" spans="1:16">
      <c r="A99" s="31">
        <v>39569</v>
      </c>
      <c r="C99" s="6">
        <v>91</v>
      </c>
      <c r="D99" s="29">
        <f t="shared" si="22"/>
        <v>12105</v>
      </c>
      <c r="E99" s="29">
        <f t="shared" si="27"/>
        <v>1101555</v>
      </c>
      <c r="F99" s="29">
        <f t="shared" si="23"/>
        <v>-1077377</v>
      </c>
      <c r="G99" s="34">
        <f>+Inputs!$D$3</f>
        <v>0.37951000000000001</v>
      </c>
      <c r="I99" s="27">
        <f t="shared" si="28"/>
        <v>2178932</v>
      </c>
      <c r="K99" s="27">
        <f t="shared" si="24"/>
        <v>12105</v>
      </c>
      <c r="L99" s="27">
        <f t="shared" si="29"/>
        <v>1101555</v>
      </c>
      <c r="M99" s="27">
        <f t="shared" si="25"/>
        <v>4593.9685500000005</v>
      </c>
      <c r="N99" s="27">
        <f t="shared" si="26"/>
        <v>4593.9685500000005</v>
      </c>
      <c r="O99" s="27">
        <f t="shared" si="30"/>
        <v>-408857.18744999962</v>
      </c>
      <c r="P99" s="27">
        <f t="shared" si="31"/>
        <v>408857.18744999962</v>
      </c>
    </row>
    <row r="100" spans="1:16">
      <c r="A100" s="30">
        <v>39600</v>
      </c>
      <c r="C100" s="6">
        <v>92</v>
      </c>
      <c r="D100" s="29">
        <f t="shared" si="22"/>
        <v>12105</v>
      </c>
      <c r="E100" s="29">
        <f t="shared" si="27"/>
        <v>1113660</v>
      </c>
      <c r="F100" s="29">
        <f t="shared" si="23"/>
        <v>-1065272</v>
      </c>
      <c r="G100" s="34">
        <f>+Inputs!$D$3</f>
        <v>0.37951000000000001</v>
      </c>
      <c r="I100" s="27">
        <f t="shared" si="28"/>
        <v>2178932</v>
      </c>
      <c r="K100" s="27">
        <f t="shared" si="24"/>
        <v>12105</v>
      </c>
      <c r="L100" s="27">
        <f t="shared" si="29"/>
        <v>1113660</v>
      </c>
      <c r="M100" s="27">
        <f t="shared" si="25"/>
        <v>4593.9685500000005</v>
      </c>
      <c r="N100" s="27">
        <f t="shared" si="26"/>
        <v>4593.9685500000005</v>
      </c>
      <c r="O100" s="27">
        <f t="shared" si="30"/>
        <v>-404263.21889999963</v>
      </c>
      <c r="P100" s="27">
        <f t="shared" si="31"/>
        <v>404263.21889999963</v>
      </c>
    </row>
    <row r="101" spans="1:16">
      <c r="A101" s="31">
        <v>39630</v>
      </c>
      <c r="C101" s="6">
        <v>93</v>
      </c>
      <c r="D101" s="29">
        <f t="shared" si="22"/>
        <v>12105</v>
      </c>
      <c r="E101" s="29">
        <f t="shared" si="27"/>
        <v>1125765</v>
      </c>
      <c r="F101" s="29">
        <f t="shared" si="23"/>
        <v>-1053167</v>
      </c>
      <c r="G101" s="34">
        <f>+Inputs!$D$3</f>
        <v>0.37951000000000001</v>
      </c>
      <c r="I101" s="27">
        <f t="shared" si="28"/>
        <v>2178932</v>
      </c>
      <c r="K101" s="27">
        <f t="shared" si="24"/>
        <v>12105</v>
      </c>
      <c r="L101" s="27">
        <f t="shared" si="29"/>
        <v>1125765</v>
      </c>
      <c r="M101" s="27">
        <f t="shared" si="25"/>
        <v>4593.9685500000005</v>
      </c>
      <c r="N101" s="27">
        <f t="shared" si="26"/>
        <v>4593.9685500000005</v>
      </c>
      <c r="O101" s="27">
        <f t="shared" si="30"/>
        <v>-399669.25034999964</v>
      </c>
      <c r="P101" s="27">
        <f t="shared" si="31"/>
        <v>399669.25034999964</v>
      </c>
    </row>
    <row r="102" spans="1:16">
      <c r="A102" s="30">
        <v>39661</v>
      </c>
      <c r="C102" s="6">
        <v>94</v>
      </c>
      <c r="D102" s="29">
        <f t="shared" si="22"/>
        <v>12105</v>
      </c>
      <c r="E102" s="29">
        <f t="shared" si="27"/>
        <v>1137870</v>
      </c>
      <c r="F102" s="29">
        <f t="shared" si="23"/>
        <v>-1041062</v>
      </c>
      <c r="G102" s="34">
        <f>+Inputs!$D$3</f>
        <v>0.37951000000000001</v>
      </c>
      <c r="I102" s="27">
        <f t="shared" si="28"/>
        <v>2178932</v>
      </c>
      <c r="K102" s="27">
        <f t="shared" si="24"/>
        <v>12105</v>
      </c>
      <c r="L102" s="27">
        <f t="shared" si="29"/>
        <v>1137870</v>
      </c>
      <c r="M102" s="27">
        <f t="shared" si="25"/>
        <v>4593.9685500000005</v>
      </c>
      <c r="N102" s="27">
        <f t="shared" si="26"/>
        <v>4593.9685500000005</v>
      </c>
      <c r="O102" s="27">
        <f t="shared" si="30"/>
        <v>-395075.28179999965</v>
      </c>
      <c r="P102" s="27">
        <f t="shared" si="31"/>
        <v>395075.28179999965</v>
      </c>
    </row>
    <row r="103" spans="1:16">
      <c r="A103" s="31">
        <v>39692</v>
      </c>
      <c r="C103" s="6">
        <v>95</v>
      </c>
      <c r="D103" s="29">
        <f t="shared" si="22"/>
        <v>12105</v>
      </c>
      <c r="E103" s="29">
        <f t="shared" si="27"/>
        <v>1149975</v>
      </c>
      <c r="F103" s="29">
        <f t="shared" si="23"/>
        <v>-1028957</v>
      </c>
      <c r="G103" s="34">
        <f>+Inputs!$D$3</f>
        <v>0.37951000000000001</v>
      </c>
      <c r="I103" s="27">
        <f t="shared" si="28"/>
        <v>2178932</v>
      </c>
      <c r="K103" s="27">
        <f t="shared" si="24"/>
        <v>12105</v>
      </c>
      <c r="L103" s="27">
        <f t="shared" si="29"/>
        <v>1149975</v>
      </c>
      <c r="M103" s="27">
        <f t="shared" si="25"/>
        <v>4593.9685500000005</v>
      </c>
      <c r="N103" s="27">
        <f t="shared" si="26"/>
        <v>4593.9685500000005</v>
      </c>
      <c r="O103" s="27">
        <f t="shared" si="30"/>
        <v>-390481.31324999966</v>
      </c>
      <c r="P103" s="27">
        <f t="shared" si="31"/>
        <v>390481.31324999966</v>
      </c>
    </row>
    <row r="104" spans="1:16">
      <c r="A104" s="30">
        <v>39722</v>
      </c>
      <c r="C104" s="6">
        <v>96</v>
      </c>
      <c r="D104" s="29">
        <f t="shared" si="22"/>
        <v>12105</v>
      </c>
      <c r="E104" s="29">
        <f t="shared" si="27"/>
        <v>1162080</v>
      </c>
      <c r="F104" s="29">
        <f t="shared" si="23"/>
        <v>-1016852</v>
      </c>
      <c r="G104" s="34">
        <f>+Inputs!$D$3</f>
        <v>0.37951000000000001</v>
      </c>
      <c r="I104" s="27">
        <f t="shared" si="28"/>
        <v>2178932</v>
      </c>
      <c r="K104" s="27">
        <f t="shared" si="24"/>
        <v>12105</v>
      </c>
      <c r="L104" s="27">
        <f t="shared" si="29"/>
        <v>1162080</v>
      </c>
      <c r="M104" s="27">
        <f t="shared" si="25"/>
        <v>4593.9685500000005</v>
      </c>
      <c r="N104" s="27">
        <f t="shared" si="26"/>
        <v>4593.9685500000005</v>
      </c>
      <c r="O104" s="27">
        <f t="shared" si="30"/>
        <v>-385887.34469999967</v>
      </c>
      <c r="P104" s="27">
        <f t="shared" si="31"/>
        <v>385887.34469999967</v>
      </c>
    </row>
    <row r="105" spans="1:16">
      <c r="A105" s="31">
        <v>39753</v>
      </c>
      <c r="C105" s="6">
        <v>97</v>
      </c>
      <c r="D105" s="29">
        <f t="shared" ref="D105:D118" si="32">ROUND(-(+$B$9/180)*1,0)</f>
        <v>12105</v>
      </c>
      <c r="E105" s="29">
        <f t="shared" si="27"/>
        <v>1174185</v>
      </c>
      <c r="F105" s="29">
        <f t="shared" ref="F105:F136" si="33">$B$9+E105</f>
        <v>-1004747</v>
      </c>
      <c r="G105" s="34">
        <f>+Inputs!$D$3</f>
        <v>0.37951000000000001</v>
      </c>
      <c r="I105" s="27">
        <f t="shared" si="28"/>
        <v>2178932</v>
      </c>
      <c r="K105" s="27">
        <f t="shared" ref="K105:K136" si="34">D105</f>
        <v>12105</v>
      </c>
      <c r="L105" s="27">
        <f t="shared" si="29"/>
        <v>1174185</v>
      </c>
      <c r="M105" s="27">
        <f t="shared" ref="M105:M136" si="35">K105*G105</f>
        <v>4593.9685500000005</v>
      </c>
      <c r="N105" s="27">
        <f t="shared" ref="N105:N136" si="36">M105-J105</f>
        <v>4593.9685500000005</v>
      </c>
      <c r="O105" s="27">
        <f t="shared" si="30"/>
        <v>-381293.37614999968</v>
      </c>
      <c r="P105" s="27">
        <f t="shared" si="31"/>
        <v>381293.37614999968</v>
      </c>
    </row>
    <row r="106" spans="1:16">
      <c r="A106" s="30">
        <v>39783</v>
      </c>
      <c r="C106" s="6">
        <v>98</v>
      </c>
      <c r="D106" s="29">
        <f t="shared" si="32"/>
        <v>12105</v>
      </c>
      <c r="E106" s="29">
        <f t="shared" ref="E106:E137" si="37">+E105+D106</f>
        <v>1186290</v>
      </c>
      <c r="F106" s="29">
        <f t="shared" si="33"/>
        <v>-992642</v>
      </c>
      <c r="G106" s="34">
        <f>+Inputs!$D$3</f>
        <v>0.37951000000000001</v>
      </c>
      <c r="I106" s="27">
        <f t="shared" ref="I106:I137" si="38">+I105+H106</f>
        <v>2178932</v>
      </c>
      <c r="K106" s="27">
        <f t="shared" si="34"/>
        <v>12105</v>
      </c>
      <c r="L106" s="27">
        <f t="shared" ref="L106:L137" si="39">+L105+K106</f>
        <v>1186290</v>
      </c>
      <c r="M106" s="27">
        <f t="shared" si="35"/>
        <v>4593.9685500000005</v>
      </c>
      <c r="N106" s="27">
        <f t="shared" si="36"/>
        <v>4593.9685500000005</v>
      </c>
      <c r="O106" s="27">
        <f t="shared" ref="O106:O137" si="40">+O105+N106</f>
        <v>-376699.40759999969</v>
      </c>
      <c r="P106" s="27">
        <f t="shared" ref="P106:P137" si="41">P105-N106</f>
        <v>376699.40759999969</v>
      </c>
    </row>
    <row r="107" spans="1:16">
      <c r="A107" s="31">
        <v>39814</v>
      </c>
      <c r="C107" s="6">
        <v>99</v>
      </c>
      <c r="D107" s="29">
        <f t="shared" si="32"/>
        <v>12105</v>
      </c>
      <c r="E107" s="29">
        <f t="shared" si="37"/>
        <v>1198395</v>
      </c>
      <c r="F107" s="29">
        <f t="shared" si="33"/>
        <v>-980537</v>
      </c>
      <c r="G107" s="34">
        <f>+Inputs!$D$3</f>
        <v>0.37951000000000001</v>
      </c>
      <c r="I107" s="27">
        <f t="shared" si="38"/>
        <v>2178932</v>
      </c>
      <c r="K107" s="27">
        <f t="shared" si="34"/>
        <v>12105</v>
      </c>
      <c r="L107" s="27">
        <f t="shared" si="39"/>
        <v>1198395</v>
      </c>
      <c r="M107" s="27">
        <f t="shared" si="35"/>
        <v>4593.9685500000005</v>
      </c>
      <c r="N107" s="27">
        <f t="shared" si="36"/>
        <v>4593.9685500000005</v>
      </c>
      <c r="O107" s="27">
        <f t="shared" si="40"/>
        <v>-372105.4390499997</v>
      </c>
      <c r="P107" s="27">
        <f t="shared" si="41"/>
        <v>372105.4390499997</v>
      </c>
    </row>
    <row r="108" spans="1:16">
      <c r="A108" s="30">
        <v>39845</v>
      </c>
      <c r="C108" s="6">
        <v>100</v>
      </c>
      <c r="D108" s="29">
        <f t="shared" si="32"/>
        <v>12105</v>
      </c>
      <c r="E108" s="29">
        <f t="shared" si="37"/>
        <v>1210500</v>
      </c>
      <c r="F108" s="29">
        <f t="shared" si="33"/>
        <v>-968432</v>
      </c>
      <c r="G108" s="34">
        <f>+Inputs!$D$3</f>
        <v>0.37951000000000001</v>
      </c>
      <c r="I108" s="27">
        <f t="shared" si="38"/>
        <v>2178932</v>
      </c>
      <c r="K108" s="27">
        <f t="shared" si="34"/>
        <v>12105</v>
      </c>
      <c r="L108" s="27">
        <f t="shared" si="39"/>
        <v>1210500</v>
      </c>
      <c r="M108" s="27">
        <f t="shared" si="35"/>
        <v>4593.9685500000005</v>
      </c>
      <c r="N108" s="27">
        <f t="shared" si="36"/>
        <v>4593.9685500000005</v>
      </c>
      <c r="O108" s="27">
        <f t="shared" si="40"/>
        <v>-367511.4704999997</v>
      </c>
      <c r="P108" s="27">
        <f t="shared" si="41"/>
        <v>367511.4704999997</v>
      </c>
    </row>
    <row r="109" spans="1:16">
      <c r="A109" s="31">
        <v>39873</v>
      </c>
      <c r="C109" s="6">
        <v>101</v>
      </c>
      <c r="D109" s="29">
        <f t="shared" si="32"/>
        <v>12105</v>
      </c>
      <c r="E109" s="29">
        <f t="shared" si="37"/>
        <v>1222605</v>
      </c>
      <c r="F109" s="29">
        <f t="shared" si="33"/>
        <v>-956327</v>
      </c>
      <c r="G109" s="34">
        <f>+Inputs!$D$3</f>
        <v>0.37951000000000001</v>
      </c>
      <c r="I109" s="27">
        <f t="shared" si="38"/>
        <v>2178932</v>
      </c>
      <c r="K109" s="27">
        <f t="shared" si="34"/>
        <v>12105</v>
      </c>
      <c r="L109" s="27">
        <f t="shared" si="39"/>
        <v>1222605</v>
      </c>
      <c r="M109" s="27">
        <f t="shared" si="35"/>
        <v>4593.9685500000005</v>
      </c>
      <c r="N109" s="27">
        <f t="shared" si="36"/>
        <v>4593.9685500000005</v>
      </c>
      <c r="O109" s="27">
        <f t="shared" si="40"/>
        <v>-362917.50194999971</v>
      </c>
      <c r="P109" s="27">
        <f t="shared" si="41"/>
        <v>362917.50194999971</v>
      </c>
    </row>
    <row r="110" spans="1:16">
      <c r="A110" s="30">
        <v>39904</v>
      </c>
      <c r="C110" s="6">
        <v>102</v>
      </c>
      <c r="D110" s="29">
        <f t="shared" si="32"/>
        <v>12105</v>
      </c>
      <c r="E110" s="29">
        <f t="shared" si="37"/>
        <v>1234710</v>
      </c>
      <c r="F110" s="29">
        <f t="shared" si="33"/>
        <v>-944222</v>
      </c>
      <c r="G110" s="34">
        <f>+Inputs!$D$3</f>
        <v>0.37951000000000001</v>
      </c>
      <c r="I110" s="27">
        <f t="shared" si="38"/>
        <v>2178932</v>
      </c>
      <c r="K110" s="27">
        <f t="shared" si="34"/>
        <v>12105</v>
      </c>
      <c r="L110" s="27">
        <f t="shared" si="39"/>
        <v>1234710</v>
      </c>
      <c r="M110" s="27">
        <f t="shared" si="35"/>
        <v>4593.9685500000005</v>
      </c>
      <c r="N110" s="27">
        <f t="shared" si="36"/>
        <v>4593.9685500000005</v>
      </c>
      <c r="O110" s="27">
        <f t="shared" si="40"/>
        <v>-358323.53339999972</v>
      </c>
      <c r="P110" s="27">
        <f t="shared" si="41"/>
        <v>358323.53339999972</v>
      </c>
    </row>
    <row r="111" spans="1:16">
      <c r="A111" s="31">
        <v>39934</v>
      </c>
      <c r="C111" s="6">
        <v>103</v>
      </c>
      <c r="D111" s="29">
        <f t="shared" si="32"/>
        <v>12105</v>
      </c>
      <c r="E111" s="29">
        <f t="shared" si="37"/>
        <v>1246815</v>
      </c>
      <c r="F111" s="29">
        <f t="shared" si="33"/>
        <v>-932117</v>
      </c>
      <c r="G111" s="34">
        <f>+Inputs!$D$3</f>
        <v>0.37951000000000001</v>
      </c>
      <c r="I111" s="27">
        <f t="shared" si="38"/>
        <v>2178932</v>
      </c>
      <c r="K111" s="27">
        <f t="shared" si="34"/>
        <v>12105</v>
      </c>
      <c r="L111" s="27">
        <f t="shared" si="39"/>
        <v>1246815</v>
      </c>
      <c r="M111" s="27">
        <f t="shared" si="35"/>
        <v>4593.9685500000005</v>
      </c>
      <c r="N111" s="27">
        <f t="shared" si="36"/>
        <v>4593.9685500000005</v>
      </c>
      <c r="O111" s="27">
        <f t="shared" si="40"/>
        <v>-353729.56484999973</v>
      </c>
      <c r="P111" s="27">
        <f t="shared" si="41"/>
        <v>353729.56484999973</v>
      </c>
    </row>
    <row r="112" spans="1:16">
      <c r="A112" s="30">
        <v>39965</v>
      </c>
      <c r="C112" s="6">
        <v>104</v>
      </c>
      <c r="D112" s="29">
        <f t="shared" si="32"/>
        <v>12105</v>
      </c>
      <c r="E112" s="29">
        <f t="shared" si="37"/>
        <v>1258920</v>
      </c>
      <c r="F112" s="29">
        <f t="shared" si="33"/>
        <v>-920012</v>
      </c>
      <c r="G112" s="34">
        <f>+Inputs!$D$3</f>
        <v>0.37951000000000001</v>
      </c>
      <c r="I112" s="27">
        <f t="shared" si="38"/>
        <v>2178932</v>
      </c>
      <c r="K112" s="27">
        <f t="shared" si="34"/>
        <v>12105</v>
      </c>
      <c r="L112" s="27">
        <f t="shared" si="39"/>
        <v>1258920</v>
      </c>
      <c r="M112" s="27">
        <f t="shared" si="35"/>
        <v>4593.9685500000005</v>
      </c>
      <c r="N112" s="27">
        <f t="shared" si="36"/>
        <v>4593.9685500000005</v>
      </c>
      <c r="O112" s="27">
        <f t="shared" si="40"/>
        <v>-349135.59629999974</v>
      </c>
      <c r="P112" s="27">
        <f t="shared" si="41"/>
        <v>349135.59629999974</v>
      </c>
    </row>
    <row r="113" spans="1:19">
      <c r="A113" s="31">
        <v>39995</v>
      </c>
      <c r="C113" s="6">
        <v>105</v>
      </c>
      <c r="D113" s="29">
        <f t="shared" si="32"/>
        <v>12105</v>
      </c>
      <c r="E113" s="29">
        <f t="shared" si="37"/>
        <v>1271025</v>
      </c>
      <c r="F113" s="29">
        <f t="shared" si="33"/>
        <v>-907907</v>
      </c>
      <c r="G113" s="34">
        <f>+Inputs!$D$3</f>
        <v>0.37951000000000001</v>
      </c>
      <c r="I113" s="27">
        <f t="shared" si="38"/>
        <v>2178932</v>
      </c>
      <c r="K113" s="27">
        <f t="shared" si="34"/>
        <v>12105</v>
      </c>
      <c r="L113" s="27">
        <f t="shared" si="39"/>
        <v>1271025</v>
      </c>
      <c r="M113" s="27">
        <f t="shared" si="35"/>
        <v>4593.9685500000005</v>
      </c>
      <c r="N113" s="27">
        <f t="shared" si="36"/>
        <v>4593.9685500000005</v>
      </c>
      <c r="O113" s="27">
        <f t="shared" si="40"/>
        <v>-344541.62774999975</v>
      </c>
      <c r="P113" s="27">
        <f t="shared" si="41"/>
        <v>344541.62774999975</v>
      </c>
    </row>
    <row r="114" spans="1:19">
      <c r="A114" s="30">
        <v>40026</v>
      </c>
      <c r="C114" s="6">
        <v>106</v>
      </c>
      <c r="D114" s="29">
        <f t="shared" si="32"/>
        <v>12105</v>
      </c>
      <c r="E114" s="29">
        <f t="shared" si="37"/>
        <v>1283130</v>
      </c>
      <c r="F114" s="29">
        <f t="shared" si="33"/>
        <v>-895802</v>
      </c>
      <c r="G114" s="34">
        <f>+Inputs!$D$3</f>
        <v>0.37951000000000001</v>
      </c>
      <c r="I114" s="27">
        <f t="shared" si="38"/>
        <v>2178932</v>
      </c>
      <c r="K114" s="27">
        <f t="shared" si="34"/>
        <v>12105</v>
      </c>
      <c r="L114" s="27">
        <f t="shared" si="39"/>
        <v>1283130</v>
      </c>
      <c r="M114" s="27">
        <f t="shared" si="35"/>
        <v>4593.9685500000005</v>
      </c>
      <c r="N114" s="27">
        <f t="shared" si="36"/>
        <v>4593.9685500000005</v>
      </c>
      <c r="O114" s="27">
        <f t="shared" si="40"/>
        <v>-339947.65919999976</v>
      </c>
      <c r="P114" s="27">
        <f t="shared" si="41"/>
        <v>339947.65919999976</v>
      </c>
    </row>
    <row r="115" spans="1:19">
      <c r="A115" s="31">
        <v>40057</v>
      </c>
      <c r="C115" s="6">
        <v>107</v>
      </c>
      <c r="D115" s="29">
        <f t="shared" si="32"/>
        <v>12105</v>
      </c>
      <c r="E115" s="29">
        <f t="shared" si="37"/>
        <v>1295235</v>
      </c>
      <c r="F115" s="29">
        <f t="shared" si="33"/>
        <v>-883697</v>
      </c>
      <c r="G115" s="34">
        <f>+Inputs!$D$3</f>
        <v>0.37951000000000001</v>
      </c>
      <c r="I115" s="27">
        <f t="shared" si="38"/>
        <v>2178932</v>
      </c>
      <c r="K115" s="27">
        <f t="shared" si="34"/>
        <v>12105</v>
      </c>
      <c r="L115" s="27">
        <f t="shared" si="39"/>
        <v>1295235</v>
      </c>
      <c r="M115" s="27">
        <f t="shared" si="35"/>
        <v>4593.9685500000005</v>
      </c>
      <c r="N115" s="27">
        <f t="shared" si="36"/>
        <v>4593.9685500000005</v>
      </c>
      <c r="O115" s="27">
        <f t="shared" si="40"/>
        <v>-335353.69064999977</v>
      </c>
      <c r="P115" s="27">
        <f t="shared" si="41"/>
        <v>335353.69064999977</v>
      </c>
    </row>
    <row r="116" spans="1:19">
      <c r="A116" s="30">
        <v>40087</v>
      </c>
      <c r="C116" s="6">
        <v>108</v>
      </c>
      <c r="D116" s="29">
        <f t="shared" si="32"/>
        <v>12105</v>
      </c>
      <c r="E116" s="29">
        <f t="shared" si="37"/>
        <v>1307340</v>
      </c>
      <c r="F116" s="29">
        <f t="shared" si="33"/>
        <v>-871592</v>
      </c>
      <c r="G116" s="34">
        <f>+Inputs!$D$3</f>
        <v>0.37951000000000001</v>
      </c>
      <c r="I116" s="27">
        <f t="shared" si="38"/>
        <v>2178932</v>
      </c>
      <c r="K116" s="27">
        <f t="shared" si="34"/>
        <v>12105</v>
      </c>
      <c r="L116" s="27">
        <f t="shared" si="39"/>
        <v>1307340</v>
      </c>
      <c r="M116" s="27">
        <f t="shared" si="35"/>
        <v>4593.9685500000005</v>
      </c>
      <c r="N116" s="27">
        <f t="shared" si="36"/>
        <v>4593.9685500000005</v>
      </c>
      <c r="O116" s="27">
        <f t="shared" si="40"/>
        <v>-330759.72209999978</v>
      </c>
      <c r="P116" s="27">
        <f t="shared" si="41"/>
        <v>330759.72209999978</v>
      </c>
    </row>
    <row r="117" spans="1:19">
      <c r="A117" s="31">
        <v>40118</v>
      </c>
      <c r="C117" s="6">
        <v>109</v>
      </c>
      <c r="D117" s="29">
        <f t="shared" si="32"/>
        <v>12105</v>
      </c>
      <c r="E117" s="29">
        <f t="shared" si="37"/>
        <v>1319445</v>
      </c>
      <c r="F117" s="29">
        <f t="shared" si="33"/>
        <v>-859487</v>
      </c>
      <c r="G117" s="34">
        <f>+Inputs!$D$3</f>
        <v>0.37951000000000001</v>
      </c>
      <c r="I117" s="27">
        <f t="shared" si="38"/>
        <v>2178932</v>
      </c>
      <c r="K117" s="27">
        <f t="shared" si="34"/>
        <v>12105</v>
      </c>
      <c r="L117" s="27">
        <f t="shared" si="39"/>
        <v>1319445</v>
      </c>
      <c r="M117" s="27">
        <f t="shared" si="35"/>
        <v>4593.9685500000005</v>
      </c>
      <c r="N117" s="27">
        <f t="shared" si="36"/>
        <v>4593.9685500000005</v>
      </c>
      <c r="O117" s="27">
        <f t="shared" si="40"/>
        <v>-326165.75354999979</v>
      </c>
      <c r="P117" s="27">
        <f t="shared" si="41"/>
        <v>326165.75354999979</v>
      </c>
    </row>
    <row r="118" spans="1:19">
      <c r="A118" s="30">
        <v>40148</v>
      </c>
      <c r="C118" s="6">
        <v>110</v>
      </c>
      <c r="D118" s="29">
        <f t="shared" si="32"/>
        <v>12105</v>
      </c>
      <c r="E118" s="29">
        <f t="shared" si="37"/>
        <v>1331550</v>
      </c>
      <c r="F118" s="29">
        <f t="shared" si="33"/>
        <v>-847382</v>
      </c>
      <c r="G118" s="34">
        <f>+Inputs!$D$3</f>
        <v>0.37951000000000001</v>
      </c>
      <c r="I118" s="27">
        <f t="shared" si="38"/>
        <v>2178932</v>
      </c>
      <c r="K118" s="27">
        <f t="shared" si="34"/>
        <v>12105</v>
      </c>
      <c r="L118" s="27">
        <f t="shared" si="39"/>
        <v>1331550</v>
      </c>
      <c r="M118" s="27">
        <f t="shared" si="35"/>
        <v>4593.9685500000005</v>
      </c>
      <c r="N118" s="27">
        <f t="shared" si="36"/>
        <v>4593.9685500000005</v>
      </c>
      <c r="O118" s="27">
        <f t="shared" si="40"/>
        <v>-321571.7849999998</v>
      </c>
      <c r="P118" s="27">
        <f t="shared" si="41"/>
        <v>321571.7849999998</v>
      </c>
    </row>
    <row r="119" spans="1:19" s="237" customFormat="1">
      <c r="A119" s="243">
        <v>40179</v>
      </c>
      <c r="C119" s="238">
        <v>111</v>
      </c>
      <c r="D119" s="239">
        <f>ROUND(-($F$118/60)*1,0)</f>
        <v>14123</v>
      </c>
      <c r="E119" s="239">
        <f t="shared" si="37"/>
        <v>1345673</v>
      </c>
      <c r="F119" s="239">
        <f t="shared" si="33"/>
        <v>-833259</v>
      </c>
      <c r="G119" s="240">
        <f>+Inputs!$D$3</f>
        <v>0.37951000000000001</v>
      </c>
      <c r="I119" s="241">
        <f t="shared" si="38"/>
        <v>2178932</v>
      </c>
      <c r="K119" s="241">
        <f t="shared" si="34"/>
        <v>14123</v>
      </c>
      <c r="L119" s="241">
        <f t="shared" si="39"/>
        <v>1345673</v>
      </c>
      <c r="M119" s="241">
        <f t="shared" si="35"/>
        <v>5359.8197300000002</v>
      </c>
      <c r="N119" s="241">
        <f t="shared" si="36"/>
        <v>5359.8197300000002</v>
      </c>
      <c r="O119" s="241">
        <f t="shared" si="40"/>
        <v>-316211.96526999981</v>
      </c>
      <c r="P119" s="241">
        <f t="shared" si="41"/>
        <v>316211.96526999981</v>
      </c>
      <c r="Q119" s="242"/>
      <c r="R119" s="242"/>
      <c r="S119" s="242"/>
    </row>
    <row r="120" spans="1:19" s="237" customFormat="1">
      <c r="A120" s="236">
        <v>40210</v>
      </c>
      <c r="C120" s="238">
        <v>112</v>
      </c>
      <c r="D120" s="239">
        <f t="shared" ref="D120:D178" si="42">ROUND(-($F$118/60)*1,0)</f>
        <v>14123</v>
      </c>
      <c r="E120" s="239">
        <f t="shared" si="37"/>
        <v>1359796</v>
      </c>
      <c r="F120" s="239">
        <f t="shared" si="33"/>
        <v>-819136</v>
      </c>
      <c r="G120" s="240">
        <f>+Inputs!$D$3</f>
        <v>0.37951000000000001</v>
      </c>
      <c r="I120" s="241">
        <f t="shared" si="38"/>
        <v>2178932</v>
      </c>
      <c r="K120" s="241">
        <f t="shared" si="34"/>
        <v>14123</v>
      </c>
      <c r="L120" s="241">
        <f t="shared" si="39"/>
        <v>1359796</v>
      </c>
      <c r="M120" s="241">
        <f t="shared" si="35"/>
        <v>5359.8197300000002</v>
      </c>
      <c r="N120" s="241">
        <f t="shared" si="36"/>
        <v>5359.8197300000002</v>
      </c>
      <c r="O120" s="241">
        <f t="shared" si="40"/>
        <v>-310852.14553999982</v>
      </c>
      <c r="P120" s="241">
        <f t="shared" si="41"/>
        <v>310852.14553999982</v>
      </c>
      <c r="Q120" s="242"/>
      <c r="R120" s="242"/>
      <c r="S120" s="242"/>
    </row>
    <row r="121" spans="1:19" s="237" customFormat="1">
      <c r="A121" s="243">
        <v>40238</v>
      </c>
      <c r="C121" s="238">
        <v>113</v>
      </c>
      <c r="D121" s="239">
        <f t="shared" si="42"/>
        <v>14123</v>
      </c>
      <c r="E121" s="239">
        <f t="shared" si="37"/>
        <v>1373919</v>
      </c>
      <c r="F121" s="239">
        <f t="shared" si="33"/>
        <v>-805013</v>
      </c>
      <c r="G121" s="240">
        <f>+Inputs!$D$3</f>
        <v>0.37951000000000001</v>
      </c>
      <c r="I121" s="241">
        <f t="shared" si="38"/>
        <v>2178932</v>
      </c>
      <c r="K121" s="241">
        <f t="shared" si="34"/>
        <v>14123</v>
      </c>
      <c r="L121" s="241">
        <f t="shared" si="39"/>
        <v>1373919</v>
      </c>
      <c r="M121" s="241">
        <f t="shared" si="35"/>
        <v>5359.8197300000002</v>
      </c>
      <c r="N121" s="241">
        <f t="shared" si="36"/>
        <v>5359.8197300000002</v>
      </c>
      <c r="O121" s="241">
        <f t="shared" si="40"/>
        <v>-305492.32580999983</v>
      </c>
      <c r="P121" s="241">
        <f t="shared" si="41"/>
        <v>305492.32580999983</v>
      </c>
      <c r="Q121" s="242"/>
      <c r="R121" s="242"/>
      <c r="S121" s="242"/>
    </row>
    <row r="122" spans="1:19" s="237" customFormat="1">
      <c r="A122" s="236">
        <v>40269</v>
      </c>
      <c r="C122" s="238">
        <v>114</v>
      </c>
      <c r="D122" s="239">
        <f t="shared" si="42"/>
        <v>14123</v>
      </c>
      <c r="E122" s="239">
        <f t="shared" si="37"/>
        <v>1388042</v>
      </c>
      <c r="F122" s="239">
        <f t="shared" si="33"/>
        <v>-790890</v>
      </c>
      <c r="G122" s="240">
        <f>+Inputs!$D$3</f>
        <v>0.37951000000000001</v>
      </c>
      <c r="I122" s="241">
        <f t="shared" si="38"/>
        <v>2178932</v>
      </c>
      <c r="K122" s="241">
        <f t="shared" si="34"/>
        <v>14123</v>
      </c>
      <c r="L122" s="241">
        <f t="shared" si="39"/>
        <v>1388042</v>
      </c>
      <c r="M122" s="241">
        <f t="shared" si="35"/>
        <v>5359.8197300000002</v>
      </c>
      <c r="N122" s="241">
        <f t="shared" si="36"/>
        <v>5359.8197300000002</v>
      </c>
      <c r="O122" s="241">
        <f t="shared" si="40"/>
        <v>-300132.50607999985</v>
      </c>
      <c r="P122" s="241">
        <f t="shared" si="41"/>
        <v>300132.50607999985</v>
      </c>
      <c r="Q122" s="242"/>
      <c r="R122" s="242"/>
      <c r="S122" s="242"/>
    </row>
    <row r="123" spans="1:19" s="237" customFormat="1">
      <c r="A123" s="243">
        <v>40299</v>
      </c>
      <c r="C123" s="238">
        <v>115</v>
      </c>
      <c r="D123" s="239">
        <f t="shared" si="42"/>
        <v>14123</v>
      </c>
      <c r="E123" s="239">
        <f t="shared" si="37"/>
        <v>1402165</v>
      </c>
      <c r="F123" s="239">
        <f t="shared" si="33"/>
        <v>-776767</v>
      </c>
      <c r="G123" s="240">
        <f>+Inputs!$D$3</f>
        <v>0.37951000000000001</v>
      </c>
      <c r="I123" s="241">
        <f t="shared" si="38"/>
        <v>2178932</v>
      </c>
      <c r="K123" s="241">
        <f t="shared" si="34"/>
        <v>14123</v>
      </c>
      <c r="L123" s="241">
        <f t="shared" si="39"/>
        <v>1402165</v>
      </c>
      <c r="M123" s="241">
        <f t="shared" si="35"/>
        <v>5359.8197300000002</v>
      </c>
      <c r="N123" s="241">
        <f t="shared" si="36"/>
        <v>5359.8197300000002</v>
      </c>
      <c r="O123" s="241">
        <f t="shared" si="40"/>
        <v>-294772.68634999986</v>
      </c>
      <c r="P123" s="241">
        <f t="shared" si="41"/>
        <v>294772.68634999986</v>
      </c>
      <c r="Q123" s="242"/>
      <c r="R123" s="242"/>
      <c r="S123" s="242"/>
    </row>
    <row r="124" spans="1:19" s="237" customFormat="1">
      <c r="A124" s="236">
        <v>40330</v>
      </c>
      <c r="C124" s="238">
        <v>116</v>
      </c>
      <c r="D124" s="239">
        <f t="shared" si="42"/>
        <v>14123</v>
      </c>
      <c r="E124" s="239">
        <f t="shared" si="37"/>
        <v>1416288</v>
      </c>
      <c r="F124" s="239">
        <f t="shared" si="33"/>
        <v>-762644</v>
      </c>
      <c r="G124" s="240">
        <f>+Inputs!$D$3</f>
        <v>0.37951000000000001</v>
      </c>
      <c r="I124" s="241">
        <f t="shared" si="38"/>
        <v>2178932</v>
      </c>
      <c r="K124" s="241">
        <f t="shared" si="34"/>
        <v>14123</v>
      </c>
      <c r="L124" s="241">
        <f t="shared" si="39"/>
        <v>1416288</v>
      </c>
      <c r="M124" s="241">
        <f t="shared" si="35"/>
        <v>5359.8197300000002</v>
      </c>
      <c r="N124" s="241">
        <f t="shared" si="36"/>
        <v>5359.8197300000002</v>
      </c>
      <c r="O124" s="241">
        <f t="shared" si="40"/>
        <v>-289412.86661999987</v>
      </c>
      <c r="P124" s="241">
        <f t="shared" si="41"/>
        <v>289412.86661999987</v>
      </c>
      <c r="Q124" s="242"/>
      <c r="R124" s="242"/>
      <c r="S124" s="242"/>
    </row>
    <row r="125" spans="1:19" s="237" customFormat="1">
      <c r="A125" s="243">
        <v>40360</v>
      </c>
      <c r="C125" s="238">
        <v>117</v>
      </c>
      <c r="D125" s="239">
        <f t="shared" si="42"/>
        <v>14123</v>
      </c>
      <c r="E125" s="239">
        <f t="shared" si="37"/>
        <v>1430411</v>
      </c>
      <c r="F125" s="239">
        <f t="shared" si="33"/>
        <v>-748521</v>
      </c>
      <c r="G125" s="240">
        <f>+Inputs!$D$3</f>
        <v>0.37951000000000001</v>
      </c>
      <c r="I125" s="241">
        <f t="shared" si="38"/>
        <v>2178932</v>
      </c>
      <c r="K125" s="241">
        <f t="shared" si="34"/>
        <v>14123</v>
      </c>
      <c r="L125" s="241">
        <f t="shared" si="39"/>
        <v>1430411</v>
      </c>
      <c r="M125" s="241">
        <f t="shared" si="35"/>
        <v>5359.8197300000002</v>
      </c>
      <c r="N125" s="241">
        <f t="shared" si="36"/>
        <v>5359.8197300000002</v>
      </c>
      <c r="O125" s="241">
        <f t="shared" si="40"/>
        <v>-284053.04688999988</v>
      </c>
      <c r="P125" s="241">
        <f t="shared" si="41"/>
        <v>284053.04688999988</v>
      </c>
      <c r="Q125" s="242"/>
      <c r="R125" s="242"/>
      <c r="S125" s="242"/>
    </row>
    <row r="126" spans="1:19" s="237" customFormat="1">
      <c r="A126" s="236">
        <v>40391</v>
      </c>
      <c r="C126" s="238">
        <v>118</v>
      </c>
      <c r="D126" s="239">
        <f t="shared" si="42"/>
        <v>14123</v>
      </c>
      <c r="E126" s="239">
        <f t="shared" si="37"/>
        <v>1444534</v>
      </c>
      <c r="F126" s="239">
        <f t="shared" si="33"/>
        <v>-734398</v>
      </c>
      <c r="G126" s="240">
        <f>+Inputs!$D$3</f>
        <v>0.37951000000000001</v>
      </c>
      <c r="I126" s="241">
        <f t="shared" si="38"/>
        <v>2178932</v>
      </c>
      <c r="K126" s="241">
        <f t="shared" si="34"/>
        <v>14123</v>
      </c>
      <c r="L126" s="241">
        <f t="shared" si="39"/>
        <v>1444534</v>
      </c>
      <c r="M126" s="241">
        <f t="shared" si="35"/>
        <v>5359.8197300000002</v>
      </c>
      <c r="N126" s="241">
        <f t="shared" si="36"/>
        <v>5359.8197300000002</v>
      </c>
      <c r="O126" s="241">
        <f t="shared" si="40"/>
        <v>-278693.22715999989</v>
      </c>
      <c r="P126" s="241">
        <f t="shared" si="41"/>
        <v>278693.22715999989</v>
      </c>
      <c r="Q126" s="242"/>
      <c r="R126" s="242"/>
      <c r="S126" s="242"/>
    </row>
    <row r="127" spans="1:19" s="237" customFormat="1">
      <c r="A127" s="243">
        <v>40422</v>
      </c>
      <c r="C127" s="238">
        <v>119</v>
      </c>
      <c r="D127" s="239">
        <f t="shared" si="42"/>
        <v>14123</v>
      </c>
      <c r="E127" s="239">
        <f t="shared" si="37"/>
        <v>1458657</v>
      </c>
      <c r="F127" s="239">
        <f t="shared" si="33"/>
        <v>-720275</v>
      </c>
      <c r="G127" s="240">
        <f>+Inputs!$D$3</f>
        <v>0.37951000000000001</v>
      </c>
      <c r="I127" s="241">
        <f t="shared" si="38"/>
        <v>2178932</v>
      </c>
      <c r="K127" s="241">
        <f t="shared" si="34"/>
        <v>14123</v>
      </c>
      <c r="L127" s="241">
        <f t="shared" si="39"/>
        <v>1458657</v>
      </c>
      <c r="M127" s="241">
        <f t="shared" si="35"/>
        <v>5359.8197300000002</v>
      </c>
      <c r="N127" s="241">
        <f t="shared" si="36"/>
        <v>5359.8197300000002</v>
      </c>
      <c r="O127" s="241">
        <f t="shared" si="40"/>
        <v>-273333.4074299999</v>
      </c>
      <c r="P127" s="241">
        <f t="shared" si="41"/>
        <v>273333.4074299999</v>
      </c>
      <c r="Q127" s="242"/>
      <c r="R127" s="242"/>
      <c r="S127" s="242"/>
    </row>
    <row r="128" spans="1:19" s="237" customFormat="1">
      <c r="A128" s="236">
        <v>40452</v>
      </c>
      <c r="C128" s="238">
        <v>120</v>
      </c>
      <c r="D128" s="239">
        <f t="shared" si="42"/>
        <v>14123</v>
      </c>
      <c r="E128" s="239">
        <f t="shared" si="37"/>
        <v>1472780</v>
      </c>
      <c r="F128" s="239">
        <f t="shared" si="33"/>
        <v>-706152</v>
      </c>
      <c r="G128" s="240">
        <f>+Inputs!$D$3</f>
        <v>0.37951000000000001</v>
      </c>
      <c r="I128" s="241">
        <f t="shared" si="38"/>
        <v>2178932</v>
      </c>
      <c r="K128" s="241">
        <f t="shared" si="34"/>
        <v>14123</v>
      </c>
      <c r="L128" s="241">
        <f t="shared" si="39"/>
        <v>1472780</v>
      </c>
      <c r="M128" s="241">
        <f t="shared" si="35"/>
        <v>5359.8197300000002</v>
      </c>
      <c r="N128" s="241">
        <f t="shared" si="36"/>
        <v>5359.8197300000002</v>
      </c>
      <c r="O128" s="241">
        <f t="shared" si="40"/>
        <v>-267973.58769999992</v>
      </c>
      <c r="P128" s="241">
        <f t="shared" si="41"/>
        <v>267973.58769999992</v>
      </c>
      <c r="Q128" s="242"/>
      <c r="R128" s="242"/>
      <c r="S128" s="242"/>
    </row>
    <row r="129" spans="1:19" s="237" customFormat="1">
      <c r="A129" s="243">
        <v>40483</v>
      </c>
      <c r="C129" s="238">
        <v>121</v>
      </c>
      <c r="D129" s="239">
        <f t="shared" si="42"/>
        <v>14123</v>
      </c>
      <c r="E129" s="239">
        <f t="shared" si="37"/>
        <v>1486903</v>
      </c>
      <c r="F129" s="239">
        <f t="shared" si="33"/>
        <v>-692029</v>
      </c>
      <c r="G129" s="240">
        <f>+Inputs!$D$3</f>
        <v>0.37951000000000001</v>
      </c>
      <c r="I129" s="241">
        <f t="shared" si="38"/>
        <v>2178932</v>
      </c>
      <c r="K129" s="241">
        <f t="shared" si="34"/>
        <v>14123</v>
      </c>
      <c r="L129" s="241">
        <f t="shared" si="39"/>
        <v>1486903</v>
      </c>
      <c r="M129" s="241">
        <f t="shared" si="35"/>
        <v>5359.8197300000002</v>
      </c>
      <c r="N129" s="241">
        <f t="shared" si="36"/>
        <v>5359.8197300000002</v>
      </c>
      <c r="O129" s="241">
        <f t="shared" si="40"/>
        <v>-262613.76796999993</v>
      </c>
      <c r="P129" s="241">
        <f t="shared" si="41"/>
        <v>262613.76796999993</v>
      </c>
      <c r="Q129" s="242"/>
      <c r="R129" s="242"/>
      <c r="S129" s="242"/>
    </row>
    <row r="130" spans="1:19" s="237" customFormat="1">
      <c r="A130" s="236">
        <v>40513</v>
      </c>
      <c r="C130" s="238">
        <v>122</v>
      </c>
      <c r="D130" s="239">
        <f t="shared" si="42"/>
        <v>14123</v>
      </c>
      <c r="E130" s="239">
        <f t="shared" si="37"/>
        <v>1501026</v>
      </c>
      <c r="F130" s="239">
        <f t="shared" si="33"/>
        <v>-677906</v>
      </c>
      <c r="G130" s="240">
        <f>+Inputs!$D$3</f>
        <v>0.37951000000000001</v>
      </c>
      <c r="I130" s="241">
        <f t="shared" si="38"/>
        <v>2178932</v>
      </c>
      <c r="K130" s="241">
        <f t="shared" si="34"/>
        <v>14123</v>
      </c>
      <c r="L130" s="241">
        <f t="shared" si="39"/>
        <v>1501026</v>
      </c>
      <c r="M130" s="241">
        <f t="shared" si="35"/>
        <v>5359.8197300000002</v>
      </c>
      <c r="N130" s="241">
        <f t="shared" si="36"/>
        <v>5359.8197300000002</v>
      </c>
      <c r="O130" s="241">
        <f t="shared" si="40"/>
        <v>-257253.94823999994</v>
      </c>
      <c r="P130" s="241">
        <f t="shared" si="41"/>
        <v>257253.94823999994</v>
      </c>
      <c r="Q130" s="242"/>
      <c r="R130" s="242"/>
      <c r="S130" s="242"/>
    </row>
    <row r="131" spans="1:19" s="237" customFormat="1">
      <c r="A131" s="243">
        <v>40544</v>
      </c>
      <c r="C131" s="238">
        <v>123</v>
      </c>
      <c r="D131" s="239">
        <f t="shared" si="42"/>
        <v>14123</v>
      </c>
      <c r="E131" s="239">
        <f t="shared" si="37"/>
        <v>1515149</v>
      </c>
      <c r="F131" s="239">
        <f t="shared" si="33"/>
        <v>-663783</v>
      </c>
      <c r="G131" s="240">
        <f>+Inputs!$D$3</f>
        <v>0.37951000000000001</v>
      </c>
      <c r="I131" s="241">
        <f t="shared" si="38"/>
        <v>2178932</v>
      </c>
      <c r="K131" s="241">
        <f t="shared" si="34"/>
        <v>14123</v>
      </c>
      <c r="L131" s="241">
        <f t="shared" si="39"/>
        <v>1515149</v>
      </c>
      <c r="M131" s="241">
        <f t="shared" si="35"/>
        <v>5359.8197300000002</v>
      </c>
      <c r="N131" s="241">
        <f t="shared" si="36"/>
        <v>5359.8197300000002</v>
      </c>
      <c r="O131" s="241">
        <f t="shared" si="40"/>
        <v>-251894.12850999995</v>
      </c>
      <c r="P131" s="241">
        <f t="shared" si="41"/>
        <v>251894.12850999995</v>
      </c>
      <c r="Q131" s="242"/>
      <c r="R131" s="242"/>
      <c r="S131" s="242"/>
    </row>
    <row r="132" spans="1:19" s="237" customFormat="1">
      <c r="A132" s="236">
        <v>40575</v>
      </c>
      <c r="C132" s="238">
        <v>124</v>
      </c>
      <c r="D132" s="239">
        <f t="shared" si="42"/>
        <v>14123</v>
      </c>
      <c r="E132" s="239">
        <f t="shared" si="37"/>
        <v>1529272</v>
      </c>
      <c r="F132" s="239">
        <f t="shared" si="33"/>
        <v>-649660</v>
      </c>
      <c r="G132" s="240">
        <f>+Inputs!$D$3</f>
        <v>0.37951000000000001</v>
      </c>
      <c r="I132" s="241">
        <f t="shared" si="38"/>
        <v>2178932</v>
      </c>
      <c r="K132" s="241">
        <f t="shared" si="34"/>
        <v>14123</v>
      </c>
      <c r="L132" s="241">
        <f t="shared" si="39"/>
        <v>1529272</v>
      </c>
      <c r="M132" s="241">
        <f t="shared" si="35"/>
        <v>5359.8197300000002</v>
      </c>
      <c r="N132" s="241">
        <f t="shared" si="36"/>
        <v>5359.8197300000002</v>
      </c>
      <c r="O132" s="241">
        <f t="shared" si="40"/>
        <v>-246534.30877999996</v>
      </c>
      <c r="P132" s="241">
        <f t="shared" si="41"/>
        <v>246534.30877999996</v>
      </c>
      <c r="Q132" s="242"/>
      <c r="R132" s="242"/>
      <c r="S132" s="242"/>
    </row>
    <row r="133" spans="1:19" s="237" customFormat="1">
      <c r="A133" s="243">
        <v>40603</v>
      </c>
      <c r="C133" s="238">
        <v>125</v>
      </c>
      <c r="D133" s="239">
        <f t="shared" si="42"/>
        <v>14123</v>
      </c>
      <c r="E133" s="239">
        <f t="shared" si="37"/>
        <v>1543395</v>
      </c>
      <c r="F133" s="239">
        <f t="shared" si="33"/>
        <v>-635537</v>
      </c>
      <c r="G133" s="240">
        <f>+Inputs!$D$3</f>
        <v>0.37951000000000001</v>
      </c>
      <c r="I133" s="241">
        <f t="shared" si="38"/>
        <v>2178932</v>
      </c>
      <c r="K133" s="241">
        <f t="shared" si="34"/>
        <v>14123</v>
      </c>
      <c r="L133" s="241">
        <f t="shared" si="39"/>
        <v>1543395</v>
      </c>
      <c r="M133" s="241">
        <f t="shared" si="35"/>
        <v>5359.8197300000002</v>
      </c>
      <c r="N133" s="241">
        <f t="shared" si="36"/>
        <v>5359.8197300000002</v>
      </c>
      <c r="O133" s="241">
        <f t="shared" si="40"/>
        <v>-241174.48904999997</v>
      </c>
      <c r="P133" s="241">
        <f t="shared" si="41"/>
        <v>241174.48904999997</v>
      </c>
      <c r="Q133" s="242"/>
      <c r="R133" s="242"/>
      <c r="S133" s="242"/>
    </row>
    <row r="134" spans="1:19" s="237" customFormat="1">
      <c r="A134" s="236">
        <v>40634</v>
      </c>
      <c r="C134" s="238">
        <v>126</v>
      </c>
      <c r="D134" s="239">
        <f t="shared" si="42"/>
        <v>14123</v>
      </c>
      <c r="E134" s="239">
        <f t="shared" si="37"/>
        <v>1557518</v>
      </c>
      <c r="F134" s="239">
        <f t="shared" si="33"/>
        <v>-621414</v>
      </c>
      <c r="G134" s="240">
        <f>+Inputs!$D$3</f>
        <v>0.37951000000000001</v>
      </c>
      <c r="I134" s="241">
        <f t="shared" si="38"/>
        <v>2178932</v>
      </c>
      <c r="K134" s="241">
        <f t="shared" si="34"/>
        <v>14123</v>
      </c>
      <c r="L134" s="241">
        <f t="shared" si="39"/>
        <v>1557518</v>
      </c>
      <c r="M134" s="241">
        <f t="shared" si="35"/>
        <v>5359.8197300000002</v>
      </c>
      <c r="N134" s="241">
        <f t="shared" si="36"/>
        <v>5359.8197300000002</v>
      </c>
      <c r="O134" s="241">
        <f t="shared" si="40"/>
        <v>-235814.66931999999</v>
      </c>
      <c r="P134" s="241">
        <f t="shared" si="41"/>
        <v>235814.66931999999</v>
      </c>
      <c r="Q134" s="242"/>
      <c r="R134" s="242"/>
      <c r="S134" s="242"/>
    </row>
    <row r="135" spans="1:19" s="237" customFormat="1">
      <c r="A135" s="243">
        <v>40664</v>
      </c>
      <c r="C135" s="238">
        <v>127</v>
      </c>
      <c r="D135" s="239">
        <f t="shared" si="42"/>
        <v>14123</v>
      </c>
      <c r="E135" s="239">
        <f t="shared" si="37"/>
        <v>1571641</v>
      </c>
      <c r="F135" s="239">
        <f t="shared" si="33"/>
        <v>-607291</v>
      </c>
      <c r="G135" s="240">
        <f>+Inputs!$D$3</f>
        <v>0.37951000000000001</v>
      </c>
      <c r="I135" s="241">
        <f t="shared" si="38"/>
        <v>2178932</v>
      </c>
      <c r="K135" s="241">
        <f t="shared" si="34"/>
        <v>14123</v>
      </c>
      <c r="L135" s="241">
        <f t="shared" si="39"/>
        <v>1571641</v>
      </c>
      <c r="M135" s="241">
        <f t="shared" si="35"/>
        <v>5359.8197300000002</v>
      </c>
      <c r="N135" s="241">
        <f t="shared" si="36"/>
        <v>5359.8197300000002</v>
      </c>
      <c r="O135" s="241">
        <f t="shared" si="40"/>
        <v>-230454.84959</v>
      </c>
      <c r="P135" s="241">
        <f t="shared" si="41"/>
        <v>230454.84959</v>
      </c>
      <c r="Q135" s="242"/>
      <c r="R135" s="242"/>
      <c r="S135" s="242"/>
    </row>
    <row r="136" spans="1:19" s="237" customFormat="1">
      <c r="A136" s="236">
        <v>40695</v>
      </c>
      <c r="C136" s="238">
        <v>128</v>
      </c>
      <c r="D136" s="239">
        <f t="shared" si="42"/>
        <v>14123</v>
      </c>
      <c r="E136" s="239">
        <f t="shared" si="37"/>
        <v>1585764</v>
      </c>
      <c r="F136" s="239">
        <f t="shared" si="33"/>
        <v>-593168</v>
      </c>
      <c r="G136" s="240">
        <f>+Inputs!$D$3</f>
        <v>0.37951000000000001</v>
      </c>
      <c r="I136" s="241">
        <f t="shared" si="38"/>
        <v>2178932</v>
      </c>
      <c r="K136" s="241">
        <f t="shared" si="34"/>
        <v>14123</v>
      </c>
      <c r="L136" s="241">
        <f t="shared" si="39"/>
        <v>1585764</v>
      </c>
      <c r="M136" s="241">
        <f t="shared" si="35"/>
        <v>5359.8197300000002</v>
      </c>
      <c r="N136" s="241">
        <f t="shared" si="36"/>
        <v>5359.8197300000002</v>
      </c>
      <c r="O136" s="241">
        <f t="shared" si="40"/>
        <v>-225095.02986000001</v>
      </c>
      <c r="P136" s="241">
        <f t="shared" si="41"/>
        <v>225095.02986000001</v>
      </c>
      <c r="Q136" s="242"/>
      <c r="R136" s="242"/>
      <c r="S136" s="242"/>
    </row>
    <row r="137" spans="1:19" s="237" customFormat="1">
      <c r="A137" s="243">
        <v>40725</v>
      </c>
      <c r="C137" s="238">
        <v>129</v>
      </c>
      <c r="D137" s="239">
        <f t="shared" si="42"/>
        <v>14123</v>
      </c>
      <c r="E137" s="239">
        <f t="shared" si="37"/>
        <v>1599887</v>
      </c>
      <c r="F137" s="239">
        <f t="shared" ref="F137:F168" si="43">$B$9+E137</f>
        <v>-579045</v>
      </c>
      <c r="G137" s="240">
        <f>+Inputs!$D$3</f>
        <v>0.37951000000000001</v>
      </c>
      <c r="I137" s="241">
        <f t="shared" si="38"/>
        <v>2178932</v>
      </c>
      <c r="K137" s="241">
        <f t="shared" ref="K137:K168" si="44">D137</f>
        <v>14123</v>
      </c>
      <c r="L137" s="241">
        <f t="shared" si="39"/>
        <v>1599887</v>
      </c>
      <c r="M137" s="241">
        <f t="shared" ref="M137:M168" si="45">K137*G137</f>
        <v>5359.8197300000002</v>
      </c>
      <c r="N137" s="241">
        <f t="shared" ref="N137:N168" si="46">M137-J137</f>
        <v>5359.8197300000002</v>
      </c>
      <c r="O137" s="241">
        <f t="shared" si="40"/>
        <v>-219735.21013000002</v>
      </c>
      <c r="P137" s="241">
        <f t="shared" si="41"/>
        <v>219735.21013000002</v>
      </c>
      <c r="Q137" s="242"/>
      <c r="R137" s="242"/>
      <c r="S137" s="242"/>
    </row>
    <row r="138" spans="1:19" s="237" customFormat="1">
      <c r="A138" s="236">
        <v>40756</v>
      </c>
      <c r="C138" s="238">
        <v>130</v>
      </c>
      <c r="D138" s="239">
        <f t="shared" si="42"/>
        <v>14123</v>
      </c>
      <c r="E138" s="239">
        <f t="shared" ref="E138:E169" si="47">+E137+D138</f>
        <v>1614010</v>
      </c>
      <c r="F138" s="239">
        <f t="shared" si="43"/>
        <v>-564922</v>
      </c>
      <c r="G138" s="240">
        <f>+Inputs!$D$3</f>
        <v>0.37951000000000001</v>
      </c>
      <c r="I138" s="241">
        <f t="shared" ref="I138:I169" si="48">+I137+H138</f>
        <v>2178932</v>
      </c>
      <c r="K138" s="241">
        <f t="shared" si="44"/>
        <v>14123</v>
      </c>
      <c r="L138" s="241">
        <f t="shared" ref="L138:L169" si="49">+L137+K138</f>
        <v>1614010</v>
      </c>
      <c r="M138" s="241">
        <f t="shared" si="45"/>
        <v>5359.8197300000002</v>
      </c>
      <c r="N138" s="241">
        <f t="shared" si="46"/>
        <v>5359.8197300000002</v>
      </c>
      <c r="O138" s="241">
        <f t="shared" ref="O138:O169" si="50">+O137+N138</f>
        <v>-214375.39040000003</v>
      </c>
      <c r="P138" s="241">
        <f t="shared" ref="P138:P169" si="51">P137-N138</f>
        <v>214375.39040000003</v>
      </c>
      <c r="Q138" s="242"/>
      <c r="R138" s="242"/>
      <c r="S138" s="242"/>
    </row>
    <row r="139" spans="1:19" s="237" customFormat="1">
      <c r="A139" s="243">
        <v>40787</v>
      </c>
      <c r="C139" s="238">
        <v>131</v>
      </c>
      <c r="D139" s="239">
        <f t="shared" si="42"/>
        <v>14123</v>
      </c>
      <c r="E139" s="239">
        <f t="shared" si="47"/>
        <v>1628133</v>
      </c>
      <c r="F139" s="239">
        <f t="shared" si="43"/>
        <v>-550799</v>
      </c>
      <c r="G139" s="240">
        <f>+Inputs!$D$3</f>
        <v>0.37951000000000001</v>
      </c>
      <c r="I139" s="241">
        <f t="shared" si="48"/>
        <v>2178932</v>
      </c>
      <c r="K139" s="241">
        <f t="shared" si="44"/>
        <v>14123</v>
      </c>
      <c r="L139" s="241">
        <f t="shared" si="49"/>
        <v>1628133</v>
      </c>
      <c r="M139" s="241">
        <f t="shared" si="45"/>
        <v>5359.8197300000002</v>
      </c>
      <c r="N139" s="241">
        <f t="shared" si="46"/>
        <v>5359.8197300000002</v>
      </c>
      <c r="O139" s="241">
        <f t="shared" si="50"/>
        <v>-209015.57067000004</v>
      </c>
      <c r="P139" s="241">
        <f t="shared" si="51"/>
        <v>209015.57067000004</v>
      </c>
      <c r="Q139" s="242"/>
      <c r="R139" s="242"/>
      <c r="S139" s="242"/>
    </row>
    <row r="140" spans="1:19" s="237" customFormat="1">
      <c r="A140" s="236">
        <v>40817</v>
      </c>
      <c r="C140" s="238">
        <v>132</v>
      </c>
      <c r="D140" s="239">
        <f t="shared" si="42"/>
        <v>14123</v>
      </c>
      <c r="E140" s="239">
        <f t="shared" si="47"/>
        <v>1642256</v>
      </c>
      <c r="F140" s="239">
        <f t="shared" si="43"/>
        <v>-536676</v>
      </c>
      <c r="G140" s="240">
        <f>+Inputs!$D$3</f>
        <v>0.37951000000000001</v>
      </c>
      <c r="I140" s="241">
        <f t="shared" si="48"/>
        <v>2178932</v>
      </c>
      <c r="K140" s="241">
        <f t="shared" si="44"/>
        <v>14123</v>
      </c>
      <c r="L140" s="241">
        <f t="shared" si="49"/>
        <v>1642256</v>
      </c>
      <c r="M140" s="241">
        <f t="shared" si="45"/>
        <v>5359.8197300000002</v>
      </c>
      <c r="N140" s="241">
        <f t="shared" si="46"/>
        <v>5359.8197300000002</v>
      </c>
      <c r="O140" s="241">
        <f t="shared" si="50"/>
        <v>-203655.75094000006</v>
      </c>
      <c r="P140" s="241">
        <f t="shared" si="51"/>
        <v>203655.75094000006</v>
      </c>
      <c r="Q140" s="242"/>
      <c r="R140" s="242"/>
      <c r="S140" s="242"/>
    </row>
    <row r="141" spans="1:19" s="237" customFormat="1">
      <c r="A141" s="243">
        <v>40848</v>
      </c>
      <c r="C141" s="238">
        <v>133</v>
      </c>
      <c r="D141" s="239">
        <f t="shared" si="42"/>
        <v>14123</v>
      </c>
      <c r="E141" s="239">
        <f t="shared" si="47"/>
        <v>1656379</v>
      </c>
      <c r="F141" s="239">
        <f t="shared" si="43"/>
        <v>-522553</v>
      </c>
      <c r="G141" s="240">
        <f>+Inputs!$D$3</f>
        <v>0.37951000000000001</v>
      </c>
      <c r="I141" s="241">
        <f t="shared" si="48"/>
        <v>2178932</v>
      </c>
      <c r="K141" s="241">
        <f t="shared" si="44"/>
        <v>14123</v>
      </c>
      <c r="L141" s="241">
        <f t="shared" si="49"/>
        <v>1656379</v>
      </c>
      <c r="M141" s="241">
        <f t="shared" si="45"/>
        <v>5359.8197300000002</v>
      </c>
      <c r="N141" s="241">
        <f t="shared" si="46"/>
        <v>5359.8197300000002</v>
      </c>
      <c r="O141" s="241">
        <f t="shared" si="50"/>
        <v>-198295.93121000007</v>
      </c>
      <c r="P141" s="241">
        <f t="shared" si="51"/>
        <v>198295.93121000007</v>
      </c>
      <c r="Q141" s="242"/>
      <c r="R141" s="242"/>
      <c r="S141" s="242"/>
    </row>
    <row r="142" spans="1:19" s="237" customFormat="1">
      <c r="A142" s="236">
        <v>40878</v>
      </c>
      <c r="C142" s="238">
        <v>134</v>
      </c>
      <c r="D142" s="239">
        <f t="shared" si="42"/>
        <v>14123</v>
      </c>
      <c r="E142" s="239">
        <f t="shared" si="47"/>
        <v>1670502</v>
      </c>
      <c r="F142" s="239">
        <f t="shared" si="43"/>
        <v>-508430</v>
      </c>
      <c r="G142" s="240">
        <f>+Inputs!$D$3</f>
        <v>0.37951000000000001</v>
      </c>
      <c r="I142" s="241">
        <f t="shared" si="48"/>
        <v>2178932</v>
      </c>
      <c r="K142" s="241">
        <f t="shared" si="44"/>
        <v>14123</v>
      </c>
      <c r="L142" s="241">
        <f t="shared" si="49"/>
        <v>1670502</v>
      </c>
      <c r="M142" s="241">
        <f t="shared" si="45"/>
        <v>5359.8197300000002</v>
      </c>
      <c r="N142" s="241">
        <f t="shared" si="46"/>
        <v>5359.8197300000002</v>
      </c>
      <c r="O142" s="241">
        <f t="shared" si="50"/>
        <v>-192936.11148000008</v>
      </c>
      <c r="P142" s="241">
        <f t="shared" si="51"/>
        <v>192936.11148000008</v>
      </c>
      <c r="Q142" s="242"/>
      <c r="R142" s="242"/>
      <c r="S142" s="242"/>
    </row>
    <row r="143" spans="1:19" s="237" customFormat="1">
      <c r="A143" s="243">
        <v>40909</v>
      </c>
      <c r="C143" s="238">
        <v>135</v>
      </c>
      <c r="D143" s="239">
        <f t="shared" si="42"/>
        <v>14123</v>
      </c>
      <c r="E143" s="239">
        <f t="shared" si="47"/>
        <v>1684625</v>
      </c>
      <c r="F143" s="239">
        <f t="shared" si="43"/>
        <v>-494307</v>
      </c>
      <c r="G143" s="240">
        <f>+Inputs!$D$3</f>
        <v>0.37951000000000001</v>
      </c>
      <c r="I143" s="241">
        <f t="shared" si="48"/>
        <v>2178932</v>
      </c>
      <c r="K143" s="241">
        <f t="shared" si="44"/>
        <v>14123</v>
      </c>
      <c r="L143" s="241">
        <f t="shared" si="49"/>
        <v>1684625</v>
      </c>
      <c r="M143" s="241">
        <f t="shared" si="45"/>
        <v>5359.8197300000002</v>
      </c>
      <c r="N143" s="241">
        <f t="shared" si="46"/>
        <v>5359.8197300000002</v>
      </c>
      <c r="O143" s="241">
        <f t="shared" si="50"/>
        <v>-187576.29175000009</v>
      </c>
      <c r="P143" s="241">
        <f t="shared" si="51"/>
        <v>187576.29175000009</v>
      </c>
      <c r="Q143" s="242"/>
      <c r="R143" s="242"/>
      <c r="S143" s="242"/>
    </row>
    <row r="144" spans="1:19" s="237" customFormat="1">
      <c r="A144" s="236">
        <v>40940</v>
      </c>
      <c r="C144" s="238">
        <v>136</v>
      </c>
      <c r="D144" s="239">
        <f t="shared" si="42"/>
        <v>14123</v>
      </c>
      <c r="E144" s="239">
        <f t="shared" si="47"/>
        <v>1698748</v>
      </c>
      <c r="F144" s="239">
        <f t="shared" si="43"/>
        <v>-480184</v>
      </c>
      <c r="G144" s="240">
        <f>+Inputs!$D$3</f>
        <v>0.37951000000000001</v>
      </c>
      <c r="I144" s="241">
        <f t="shared" si="48"/>
        <v>2178932</v>
      </c>
      <c r="K144" s="241">
        <f t="shared" si="44"/>
        <v>14123</v>
      </c>
      <c r="L144" s="241">
        <f t="shared" si="49"/>
        <v>1698748</v>
      </c>
      <c r="M144" s="241">
        <f t="shared" si="45"/>
        <v>5359.8197300000002</v>
      </c>
      <c r="N144" s="241">
        <f t="shared" si="46"/>
        <v>5359.8197300000002</v>
      </c>
      <c r="O144" s="241">
        <f t="shared" si="50"/>
        <v>-182216.4720200001</v>
      </c>
      <c r="P144" s="241">
        <f t="shared" si="51"/>
        <v>182216.4720200001</v>
      </c>
      <c r="Q144" s="242"/>
      <c r="R144" s="242"/>
      <c r="S144" s="242"/>
    </row>
    <row r="145" spans="1:19" s="237" customFormat="1">
      <c r="A145" s="243">
        <v>40969</v>
      </c>
      <c r="C145" s="238">
        <v>137</v>
      </c>
      <c r="D145" s="239">
        <f t="shared" si="42"/>
        <v>14123</v>
      </c>
      <c r="E145" s="239">
        <f t="shared" si="47"/>
        <v>1712871</v>
      </c>
      <c r="F145" s="239">
        <f t="shared" si="43"/>
        <v>-466061</v>
      </c>
      <c r="G145" s="240">
        <f>+Inputs!$D$3</f>
        <v>0.37951000000000001</v>
      </c>
      <c r="I145" s="241">
        <f t="shared" si="48"/>
        <v>2178932</v>
      </c>
      <c r="K145" s="241">
        <f t="shared" si="44"/>
        <v>14123</v>
      </c>
      <c r="L145" s="241">
        <f t="shared" si="49"/>
        <v>1712871</v>
      </c>
      <c r="M145" s="241">
        <f t="shared" si="45"/>
        <v>5359.8197300000002</v>
      </c>
      <c r="N145" s="241">
        <f t="shared" si="46"/>
        <v>5359.8197300000002</v>
      </c>
      <c r="O145" s="241">
        <f t="shared" si="50"/>
        <v>-176856.65229000011</v>
      </c>
      <c r="P145" s="241">
        <f t="shared" si="51"/>
        <v>176856.65229000011</v>
      </c>
      <c r="Q145" s="242"/>
      <c r="R145" s="242"/>
      <c r="S145" s="242"/>
    </row>
    <row r="146" spans="1:19" s="237" customFormat="1">
      <c r="A146" s="236">
        <v>41000</v>
      </c>
      <c r="C146" s="238">
        <v>138</v>
      </c>
      <c r="D146" s="239">
        <f t="shared" si="42"/>
        <v>14123</v>
      </c>
      <c r="E146" s="239">
        <f t="shared" si="47"/>
        <v>1726994</v>
      </c>
      <c r="F146" s="239">
        <f t="shared" si="43"/>
        <v>-451938</v>
      </c>
      <c r="G146" s="240">
        <f>+Inputs!$D$3</f>
        <v>0.37951000000000001</v>
      </c>
      <c r="I146" s="241">
        <f t="shared" si="48"/>
        <v>2178932</v>
      </c>
      <c r="K146" s="241">
        <f t="shared" si="44"/>
        <v>14123</v>
      </c>
      <c r="L146" s="241">
        <f t="shared" si="49"/>
        <v>1726994</v>
      </c>
      <c r="M146" s="241">
        <f t="shared" si="45"/>
        <v>5359.8197300000002</v>
      </c>
      <c r="N146" s="241">
        <f t="shared" si="46"/>
        <v>5359.8197300000002</v>
      </c>
      <c r="O146" s="241">
        <f t="shared" si="50"/>
        <v>-171496.83256000013</v>
      </c>
      <c r="P146" s="241">
        <f t="shared" si="51"/>
        <v>171496.83256000013</v>
      </c>
      <c r="Q146" s="242"/>
      <c r="R146" s="242"/>
      <c r="S146" s="242"/>
    </row>
    <row r="147" spans="1:19" s="237" customFormat="1">
      <c r="A147" s="243">
        <v>41030</v>
      </c>
      <c r="C147" s="238">
        <v>139</v>
      </c>
      <c r="D147" s="239">
        <f t="shared" si="42"/>
        <v>14123</v>
      </c>
      <c r="E147" s="239">
        <f t="shared" si="47"/>
        <v>1741117</v>
      </c>
      <c r="F147" s="239">
        <f t="shared" si="43"/>
        <v>-437815</v>
      </c>
      <c r="G147" s="240">
        <f>+Inputs!$D$3</f>
        <v>0.37951000000000001</v>
      </c>
      <c r="I147" s="241">
        <f t="shared" si="48"/>
        <v>2178932</v>
      </c>
      <c r="K147" s="241">
        <f t="shared" si="44"/>
        <v>14123</v>
      </c>
      <c r="L147" s="241">
        <f t="shared" si="49"/>
        <v>1741117</v>
      </c>
      <c r="M147" s="241">
        <f t="shared" si="45"/>
        <v>5359.8197300000002</v>
      </c>
      <c r="N147" s="241">
        <f t="shared" si="46"/>
        <v>5359.8197300000002</v>
      </c>
      <c r="O147" s="241">
        <f t="shared" si="50"/>
        <v>-166137.01283000014</v>
      </c>
      <c r="P147" s="241">
        <f t="shared" si="51"/>
        <v>166137.01283000014</v>
      </c>
      <c r="Q147" s="242"/>
      <c r="R147" s="242"/>
      <c r="S147" s="242"/>
    </row>
    <row r="148" spans="1:19" s="237" customFormat="1">
      <c r="A148" s="236">
        <v>41061</v>
      </c>
      <c r="C148" s="238">
        <v>140</v>
      </c>
      <c r="D148" s="239">
        <f t="shared" si="42"/>
        <v>14123</v>
      </c>
      <c r="E148" s="239">
        <f t="shared" si="47"/>
        <v>1755240</v>
      </c>
      <c r="F148" s="239">
        <f t="shared" si="43"/>
        <v>-423692</v>
      </c>
      <c r="G148" s="240">
        <f>+Inputs!$D$3</f>
        <v>0.37951000000000001</v>
      </c>
      <c r="I148" s="241">
        <f t="shared" si="48"/>
        <v>2178932</v>
      </c>
      <c r="K148" s="241">
        <f t="shared" si="44"/>
        <v>14123</v>
      </c>
      <c r="L148" s="241">
        <f t="shared" si="49"/>
        <v>1755240</v>
      </c>
      <c r="M148" s="241">
        <f t="shared" si="45"/>
        <v>5359.8197300000002</v>
      </c>
      <c r="N148" s="241">
        <f t="shared" si="46"/>
        <v>5359.8197300000002</v>
      </c>
      <c r="O148" s="241">
        <f t="shared" si="50"/>
        <v>-160777.19310000015</v>
      </c>
      <c r="P148" s="241">
        <f t="shared" si="51"/>
        <v>160777.19310000015</v>
      </c>
      <c r="Q148" s="242"/>
      <c r="R148" s="242"/>
      <c r="S148" s="242"/>
    </row>
    <row r="149" spans="1:19" s="237" customFormat="1">
      <c r="A149" s="243">
        <v>41091</v>
      </c>
      <c r="C149" s="238">
        <v>141</v>
      </c>
      <c r="D149" s="239">
        <f t="shared" si="42"/>
        <v>14123</v>
      </c>
      <c r="E149" s="239">
        <f t="shared" si="47"/>
        <v>1769363</v>
      </c>
      <c r="F149" s="239">
        <f t="shared" si="43"/>
        <v>-409569</v>
      </c>
      <c r="G149" s="240">
        <f>+Inputs!$D$3</f>
        <v>0.37951000000000001</v>
      </c>
      <c r="I149" s="241">
        <f t="shared" si="48"/>
        <v>2178932</v>
      </c>
      <c r="K149" s="241">
        <f t="shared" si="44"/>
        <v>14123</v>
      </c>
      <c r="L149" s="241">
        <f t="shared" si="49"/>
        <v>1769363</v>
      </c>
      <c r="M149" s="241">
        <f t="shared" si="45"/>
        <v>5359.8197300000002</v>
      </c>
      <c r="N149" s="241">
        <f t="shared" si="46"/>
        <v>5359.8197300000002</v>
      </c>
      <c r="O149" s="241">
        <f t="shared" si="50"/>
        <v>-155417.37337000016</v>
      </c>
      <c r="P149" s="241">
        <f t="shared" si="51"/>
        <v>155417.37337000016</v>
      </c>
      <c r="Q149" s="242"/>
      <c r="R149" s="242"/>
      <c r="S149" s="242"/>
    </row>
    <row r="150" spans="1:19" s="237" customFormat="1">
      <c r="A150" s="236">
        <v>41122</v>
      </c>
      <c r="C150" s="238">
        <v>142</v>
      </c>
      <c r="D150" s="239">
        <f t="shared" si="42"/>
        <v>14123</v>
      </c>
      <c r="E150" s="239">
        <f t="shared" si="47"/>
        <v>1783486</v>
      </c>
      <c r="F150" s="239">
        <f t="shared" si="43"/>
        <v>-395446</v>
      </c>
      <c r="G150" s="240">
        <f>+Inputs!$D$3</f>
        <v>0.37951000000000001</v>
      </c>
      <c r="I150" s="241">
        <f t="shared" si="48"/>
        <v>2178932</v>
      </c>
      <c r="K150" s="241">
        <f t="shared" si="44"/>
        <v>14123</v>
      </c>
      <c r="L150" s="241">
        <f t="shared" si="49"/>
        <v>1783486</v>
      </c>
      <c r="M150" s="241">
        <f t="shared" si="45"/>
        <v>5359.8197300000002</v>
      </c>
      <c r="N150" s="241">
        <f t="shared" si="46"/>
        <v>5359.8197300000002</v>
      </c>
      <c r="O150" s="241">
        <f t="shared" si="50"/>
        <v>-150057.55364000017</v>
      </c>
      <c r="P150" s="241">
        <f t="shared" si="51"/>
        <v>150057.55364000017</v>
      </c>
      <c r="Q150" s="242"/>
      <c r="R150" s="242"/>
      <c r="S150" s="242"/>
    </row>
    <row r="151" spans="1:19" s="237" customFormat="1">
      <c r="A151" s="243">
        <v>41153</v>
      </c>
      <c r="C151" s="238">
        <v>143</v>
      </c>
      <c r="D151" s="239">
        <f t="shared" si="42"/>
        <v>14123</v>
      </c>
      <c r="E151" s="239">
        <f t="shared" si="47"/>
        <v>1797609</v>
      </c>
      <c r="F151" s="239">
        <f t="shared" si="43"/>
        <v>-381323</v>
      </c>
      <c r="G151" s="240">
        <f>+Inputs!$D$3</f>
        <v>0.37951000000000001</v>
      </c>
      <c r="I151" s="241">
        <f t="shared" si="48"/>
        <v>2178932</v>
      </c>
      <c r="K151" s="241">
        <f t="shared" si="44"/>
        <v>14123</v>
      </c>
      <c r="L151" s="241">
        <f t="shared" si="49"/>
        <v>1797609</v>
      </c>
      <c r="M151" s="241">
        <f t="shared" si="45"/>
        <v>5359.8197300000002</v>
      </c>
      <c r="N151" s="241">
        <f t="shared" si="46"/>
        <v>5359.8197300000002</v>
      </c>
      <c r="O151" s="241">
        <f t="shared" si="50"/>
        <v>-144697.73391000018</v>
      </c>
      <c r="P151" s="241">
        <f t="shared" si="51"/>
        <v>144697.73391000018</v>
      </c>
      <c r="Q151" s="242"/>
      <c r="R151" s="242"/>
      <c r="S151" s="242"/>
    </row>
    <row r="152" spans="1:19" s="237" customFormat="1">
      <c r="A152" s="236">
        <v>41183</v>
      </c>
      <c r="C152" s="238">
        <v>144</v>
      </c>
      <c r="D152" s="239">
        <f t="shared" si="42"/>
        <v>14123</v>
      </c>
      <c r="E152" s="239">
        <f t="shared" si="47"/>
        <v>1811732</v>
      </c>
      <c r="F152" s="239">
        <f t="shared" si="43"/>
        <v>-367200</v>
      </c>
      <c r="G152" s="240">
        <f>+Inputs!$D$3</f>
        <v>0.37951000000000001</v>
      </c>
      <c r="I152" s="241">
        <f t="shared" si="48"/>
        <v>2178932</v>
      </c>
      <c r="K152" s="241">
        <f t="shared" si="44"/>
        <v>14123</v>
      </c>
      <c r="L152" s="241">
        <f t="shared" si="49"/>
        <v>1811732</v>
      </c>
      <c r="M152" s="241">
        <f t="shared" si="45"/>
        <v>5359.8197300000002</v>
      </c>
      <c r="N152" s="241">
        <f t="shared" si="46"/>
        <v>5359.8197300000002</v>
      </c>
      <c r="O152" s="241">
        <f t="shared" si="50"/>
        <v>-139337.9141800002</v>
      </c>
      <c r="P152" s="241">
        <f t="shared" si="51"/>
        <v>139337.9141800002</v>
      </c>
      <c r="Q152" s="242"/>
      <c r="R152" s="242"/>
      <c r="S152" s="242"/>
    </row>
    <row r="153" spans="1:19" s="237" customFormat="1">
      <c r="A153" s="243">
        <v>41214</v>
      </c>
      <c r="C153" s="238">
        <v>145</v>
      </c>
      <c r="D153" s="239">
        <f t="shared" si="42"/>
        <v>14123</v>
      </c>
      <c r="E153" s="239">
        <f t="shared" si="47"/>
        <v>1825855</v>
      </c>
      <c r="F153" s="239">
        <f t="shared" si="43"/>
        <v>-353077</v>
      </c>
      <c r="G153" s="240">
        <f>+Inputs!$D$3</f>
        <v>0.37951000000000001</v>
      </c>
      <c r="I153" s="241">
        <f t="shared" si="48"/>
        <v>2178932</v>
      </c>
      <c r="K153" s="241">
        <f t="shared" si="44"/>
        <v>14123</v>
      </c>
      <c r="L153" s="241">
        <f t="shared" si="49"/>
        <v>1825855</v>
      </c>
      <c r="M153" s="241">
        <f t="shared" si="45"/>
        <v>5359.8197300000002</v>
      </c>
      <c r="N153" s="241">
        <f t="shared" si="46"/>
        <v>5359.8197300000002</v>
      </c>
      <c r="O153" s="241">
        <f t="shared" si="50"/>
        <v>-133978.09445000021</v>
      </c>
      <c r="P153" s="241">
        <f t="shared" si="51"/>
        <v>133978.09445000021</v>
      </c>
      <c r="Q153" s="242"/>
      <c r="R153" s="242"/>
      <c r="S153" s="242"/>
    </row>
    <row r="154" spans="1:19" s="237" customFormat="1">
      <c r="A154" s="236">
        <v>41244</v>
      </c>
      <c r="C154" s="238">
        <v>146</v>
      </c>
      <c r="D154" s="239">
        <f t="shared" si="42"/>
        <v>14123</v>
      </c>
      <c r="E154" s="239">
        <f t="shared" si="47"/>
        <v>1839978</v>
      </c>
      <c r="F154" s="239">
        <f t="shared" si="43"/>
        <v>-338954</v>
      </c>
      <c r="G154" s="240">
        <f>+Inputs!$D$3</f>
        <v>0.37951000000000001</v>
      </c>
      <c r="I154" s="241">
        <f t="shared" si="48"/>
        <v>2178932</v>
      </c>
      <c r="K154" s="241">
        <f t="shared" si="44"/>
        <v>14123</v>
      </c>
      <c r="L154" s="241">
        <f t="shared" si="49"/>
        <v>1839978</v>
      </c>
      <c r="M154" s="241">
        <f t="shared" si="45"/>
        <v>5359.8197300000002</v>
      </c>
      <c r="N154" s="241">
        <f t="shared" si="46"/>
        <v>5359.8197300000002</v>
      </c>
      <c r="O154" s="241">
        <f t="shared" si="50"/>
        <v>-128618.2747200002</v>
      </c>
      <c r="P154" s="241">
        <f t="shared" si="51"/>
        <v>128618.2747200002</v>
      </c>
      <c r="Q154" s="242"/>
      <c r="R154" s="242"/>
      <c r="S154" s="242"/>
    </row>
    <row r="155" spans="1:19" s="237" customFormat="1">
      <c r="A155" s="243">
        <v>41275</v>
      </c>
      <c r="C155" s="238">
        <v>147</v>
      </c>
      <c r="D155" s="239">
        <f t="shared" si="42"/>
        <v>14123</v>
      </c>
      <c r="E155" s="239">
        <f t="shared" si="47"/>
        <v>1854101</v>
      </c>
      <c r="F155" s="239">
        <f t="shared" si="43"/>
        <v>-324831</v>
      </c>
      <c r="G155" s="240">
        <f>+Inputs!$D$3</f>
        <v>0.37951000000000001</v>
      </c>
      <c r="I155" s="241">
        <f t="shared" si="48"/>
        <v>2178932</v>
      </c>
      <c r="K155" s="241">
        <f t="shared" si="44"/>
        <v>14123</v>
      </c>
      <c r="L155" s="241">
        <f t="shared" si="49"/>
        <v>1854101</v>
      </c>
      <c r="M155" s="241">
        <f t="shared" si="45"/>
        <v>5359.8197300000002</v>
      </c>
      <c r="N155" s="241">
        <f t="shared" si="46"/>
        <v>5359.8197300000002</v>
      </c>
      <c r="O155" s="241">
        <f t="shared" si="50"/>
        <v>-123258.4549900002</v>
      </c>
      <c r="P155" s="241">
        <f t="shared" si="51"/>
        <v>123258.4549900002</v>
      </c>
      <c r="Q155" s="242"/>
      <c r="R155" s="242"/>
      <c r="S155" s="242"/>
    </row>
    <row r="156" spans="1:19" s="237" customFormat="1">
      <c r="A156" s="236">
        <v>41306</v>
      </c>
      <c r="C156" s="238">
        <v>148</v>
      </c>
      <c r="D156" s="239">
        <f t="shared" si="42"/>
        <v>14123</v>
      </c>
      <c r="E156" s="239">
        <f t="shared" si="47"/>
        <v>1868224</v>
      </c>
      <c r="F156" s="239">
        <f t="shared" si="43"/>
        <v>-310708</v>
      </c>
      <c r="G156" s="240">
        <f>+Inputs!$D$3</f>
        <v>0.37951000000000001</v>
      </c>
      <c r="I156" s="241">
        <f t="shared" si="48"/>
        <v>2178932</v>
      </c>
      <c r="K156" s="241">
        <f t="shared" si="44"/>
        <v>14123</v>
      </c>
      <c r="L156" s="241">
        <f t="shared" si="49"/>
        <v>1868224</v>
      </c>
      <c r="M156" s="241">
        <f t="shared" si="45"/>
        <v>5359.8197300000002</v>
      </c>
      <c r="N156" s="241">
        <f t="shared" si="46"/>
        <v>5359.8197300000002</v>
      </c>
      <c r="O156" s="241">
        <f t="shared" si="50"/>
        <v>-117898.6352600002</v>
      </c>
      <c r="P156" s="241">
        <f t="shared" si="51"/>
        <v>117898.6352600002</v>
      </c>
      <c r="Q156" s="242"/>
      <c r="R156" s="242"/>
      <c r="S156" s="242"/>
    </row>
    <row r="157" spans="1:19" s="237" customFormat="1">
      <c r="A157" s="243">
        <v>41334</v>
      </c>
      <c r="C157" s="238">
        <v>149</v>
      </c>
      <c r="D157" s="239">
        <f t="shared" si="42"/>
        <v>14123</v>
      </c>
      <c r="E157" s="239">
        <f t="shared" si="47"/>
        <v>1882347</v>
      </c>
      <c r="F157" s="239">
        <f t="shared" si="43"/>
        <v>-296585</v>
      </c>
      <c r="G157" s="240">
        <f>+Inputs!$D$3</f>
        <v>0.37951000000000001</v>
      </c>
      <c r="I157" s="241">
        <f t="shared" si="48"/>
        <v>2178932</v>
      </c>
      <c r="K157" s="241">
        <f t="shared" si="44"/>
        <v>14123</v>
      </c>
      <c r="L157" s="241">
        <f t="shared" si="49"/>
        <v>1882347</v>
      </c>
      <c r="M157" s="241">
        <f t="shared" si="45"/>
        <v>5359.8197300000002</v>
      </c>
      <c r="N157" s="241">
        <f t="shared" si="46"/>
        <v>5359.8197300000002</v>
      </c>
      <c r="O157" s="241">
        <f t="shared" si="50"/>
        <v>-112538.8155300002</v>
      </c>
      <c r="P157" s="241">
        <f t="shared" si="51"/>
        <v>112538.8155300002</v>
      </c>
      <c r="Q157" s="242"/>
      <c r="R157" s="242"/>
      <c r="S157" s="242"/>
    </row>
    <row r="158" spans="1:19" s="237" customFormat="1">
      <c r="A158" s="236">
        <v>41365</v>
      </c>
      <c r="C158" s="238">
        <v>150</v>
      </c>
      <c r="D158" s="239">
        <f t="shared" si="42"/>
        <v>14123</v>
      </c>
      <c r="E158" s="239">
        <f t="shared" si="47"/>
        <v>1896470</v>
      </c>
      <c r="F158" s="239">
        <f t="shared" si="43"/>
        <v>-282462</v>
      </c>
      <c r="G158" s="240">
        <f>+Inputs!$D$3</f>
        <v>0.37951000000000001</v>
      </c>
      <c r="I158" s="241">
        <f t="shared" si="48"/>
        <v>2178932</v>
      </c>
      <c r="K158" s="241">
        <f t="shared" si="44"/>
        <v>14123</v>
      </c>
      <c r="L158" s="241">
        <f t="shared" si="49"/>
        <v>1896470</v>
      </c>
      <c r="M158" s="241">
        <f t="shared" si="45"/>
        <v>5359.8197300000002</v>
      </c>
      <c r="N158" s="241">
        <f t="shared" si="46"/>
        <v>5359.8197300000002</v>
      </c>
      <c r="O158" s="241">
        <f t="shared" si="50"/>
        <v>-107178.99580000019</v>
      </c>
      <c r="P158" s="241">
        <f t="shared" si="51"/>
        <v>107178.99580000019</v>
      </c>
      <c r="Q158" s="242"/>
      <c r="R158" s="242"/>
      <c r="S158" s="242"/>
    </row>
    <row r="159" spans="1:19" s="237" customFormat="1">
      <c r="A159" s="243">
        <v>41395</v>
      </c>
      <c r="C159" s="238">
        <v>151</v>
      </c>
      <c r="D159" s="239">
        <f t="shared" si="42"/>
        <v>14123</v>
      </c>
      <c r="E159" s="239">
        <f t="shared" si="47"/>
        <v>1910593</v>
      </c>
      <c r="F159" s="239">
        <f t="shared" si="43"/>
        <v>-268339</v>
      </c>
      <c r="G159" s="240">
        <f>+Inputs!$D$3</f>
        <v>0.37951000000000001</v>
      </c>
      <c r="I159" s="241">
        <f t="shared" si="48"/>
        <v>2178932</v>
      </c>
      <c r="K159" s="241">
        <f t="shared" si="44"/>
        <v>14123</v>
      </c>
      <c r="L159" s="241">
        <f t="shared" si="49"/>
        <v>1910593</v>
      </c>
      <c r="M159" s="241">
        <f t="shared" si="45"/>
        <v>5359.8197300000002</v>
      </c>
      <c r="N159" s="241">
        <f t="shared" si="46"/>
        <v>5359.8197300000002</v>
      </c>
      <c r="O159" s="241">
        <f t="shared" si="50"/>
        <v>-101819.17607000019</v>
      </c>
      <c r="P159" s="241">
        <f t="shared" si="51"/>
        <v>101819.17607000019</v>
      </c>
      <c r="Q159" s="242"/>
      <c r="R159" s="242"/>
      <c r="S159" s="242"/>
    </row>
    <row r="160" spans="1:19" s="237" customFormat="1">
      <c r="A160" s="236">
        <v>41426</v>
      </c>
      <c r="C160" s="238">
        <v>152</v>
      </c>
      <c r="D160" s="239">
        <f t="shared" si="42"/>
        <v>14123</v>
      </c>
      <c r="E160" s="239">
        <f t="shared" si="47"/>
        <v>1924716</v>
      </c>
      <c r="F160" s="239">
        <f t="shared" si="43"/>
        <v>-254216</v>
      </c>
      <c r="G160" s="240">
        <f>+Inputs!$D$3</f>
        <v>0.37951000000000001</v>
      </c>
      <c r="I160" s="241">
        <f t="shared" si="48"/>
        <v>2178932</v>
      </c>
      <c r="K160" s="241">
        <f t="shared" si="44"/>
        <v>14123</v>
      </c>
      <c r="L160" s="241">
        <f t="shared" si="49"/>
        <v>1924716</v>
      </c>
      <c r="M160" s="241">
        <f t="shared" si="45"/>
        <v>5359.8197300000002</v>
      </c>
      <c r="N160" s="241">
        <f t="shared" si="46"/>
        <v>5359.8197300000002</v>
      </c>
      <c r="O160" s="241">
        <f t="shared" si="50"/>
        <v>-96459.356340000188</v>
      </c>
      <c r="P160" s="241">
        <f t="shared" si="51"/>
        <v>96459.356340000188</v>
      </c>
      <c r="Q160" s="242"/>
      <c r="R160" s="242"/>
      <c r="S160" s="242"/>
    </row>
    <row r="161" spans="1:19" s="237" customFormat="1">
      <c r="A161" s="243">
        <v>41456</v>
      </c>
      <c r="C161" s="238">
        <v>153</v>
      </c>
      <c r="D161" s="239">
        <f t="shared" si="42"/>
        <v>14123</v>
      </c>
      <c r="E161" s="239">
        <f t="shared" si="47"/>
        <v>1938839</v>
      </c>
      <c r="F161" s="239">
        <f t="shared" si="43"/>
        <v>-240093</v>
      </c>
      <c r="G161" s="240">
        <f>+Inputs!$D$3</f>
        <v>0.37951000000000001</v>
      </c>
      <c r="I161" s="241">
        <f t="shared" si="48"/>
        <v>2178932</v>
      </c>
      <c r="K161" s="241">
        <f t="shared" si="44"/>
        <v>14123</v>
      </c>
      <c r="L161" s="241">
        <f t="shared" si="49"/>
        <v>1938839</v>
      </c>
      <c r="M161" s="241">
        <f t="shared" si="45"/>
        <v>5359.8197300000002</v>
      </c>
      <c r="N161" s="241">
        <f t="shared" si="46"/>
        <v>5359.8197300000002</v>
      </c>
      <c r="O161" s="241">
        <f t="shared" si="50"/>
        <v>-91099.536610000185</v>
      </c>
      <c r="P161" s="241">
        <f t="shared" si="51"/>
        <v>91099.536610000185</v>
      </c>
      <c r="Q161" s="242"/>
      <c r="R161" s="242"/>
      <c r="S161" s="242"/>
    </row>
    <row r="162" spans="1:19" s="237" customFormat="1">
      <c r="A162" s="236">
        <v>41487</v>
      </c>
      <c r="C162" s="238">
        <v>154</v>
      </c>
      <c r="D162" s="239">
        <f t="shared" si="42"/>
        <v>14123</v>
      </c>
      <c r="E162" s="239">
        <f t="shared" si="47"/>
        <v>1952962</v>
      </c>
      <c r="F162" s="239">
        <f t="shared" si="43"/>
        <v>-225970</v>
      </c>
      <c r="G162" s="240">
        <f>+Inputs!$D$3</f>
        <v>0.37951000000000001</v>
      </c>
      <c r="I162" s="241">
        <f t="shared" si="48"/>
        <v>2178932</v>
      </c>
      <c r="K162" s="241">
        <f t="shared" si="44"/>
        <v>14123</v>
      </c>
      <c r="L162" s="241">
        <f t="shared" si="49"/>
        <v>1952962</v>
      </c>
      <c r="M162" s="241">
        <f t="shared" si="45"/>
        <v>5359.8197300000002</v>
      </c>
      <c r="N162" s="241">
        <f t="shared" si="46"/>
        <v>5359.8197300000002</v>
      </c>
      <c r="O162" s="241">
        <f t="shared" si="50"/>
        <v>-85739.716880000182</v>
      </c>
      <c r="P162" s="241">
        <f t="shared" si="51"/>
        <v>85739.716880000182</v>
      </c>
      <c r="Q162" s="242"/>
      <c r="R162" s="242"/>
      <c r="S162" s="242"/>
    </row>
    <row r="163" spans="1:19" s="237" customFormat="1">
      <c r="A163" s="243">
        <v>41518</v>
      </c>
      <c r="C163" s="238">
        <v>155</v>
      </c>
      <c r="D163" s="239">
        <f t="shared" si="42"/>
        <v>14123</v>
      </c>
      <c r="E163" s="239">
        <f t="shared" si="47"/>
        <v>1967085</v>
      </c>
      <c r="F163" s="239">
        <f t="shared" si="43"/>
        <v>-211847</v>
      </c>
      <c r="G163" s="240">
        <f>+Inputs!$D$3</f>
        <v>0.37951000000000001</v>
      </c>
      <c r="I163" s="241">
        <f t="shared" si="48"/>
        <v>2178932</v>
      </c>
      <c r="K163" s="241">
        <f t="shared" si="44"/>
        <v>14123</v>
      </c>
      <c r="L163" s="241">
        <f t="shared" si="49"/>
        <v>1967085</v>
      </c>
      <c r="M163" s="241">
        <f t="shared" si="45"/>
        <v>5359.8197300000002</v>
      </c>
      <c r="N163" s="241">
        <f t="shared" si="46"/>
        <v>5359.8197300000002</v>
      </c>
      <c r="O163" s="241">
        <f t="shared" si="50"/>
        <v>-80379.897150000179</v>
      </c>
      <c r="P163" s="241">
        <f t="shared" si="51"/>
        <v>80379.897150000179</v>
      </c>
      <c r="Q163" s="242"/>
      <c r="R163" s="242"/>
      <c r="S163" s="242"/>
    </row>
    <row r="164" spans="1:19" s="237" customFormat="1">
      <c r="A164" s="236">
        <v>41548</v>
      </c>
      <c r="C164" s="238">
        <v>156</v>
      </c>
      <c r="D164" s="239">
        <f t="shared" si="42"/>
        <v>14123</v>
      </c>
      <c r="E164" s="239">
        <f t="shared" si="47"/>
        <v>1981208</v>
      </c>
      <c r="F164" s="239">
        <f t="shared" si="43"/>
        <v>-197724</v>
      </c>
      <c r="G164" s="240">
        <f>+Inputs!$D$3</f>
        <v>0.37951000000000001</v>
      </c>
      <c r="I164" s="241">
        <f t="shared" si="48"/>
        <v>2178932</v>
      </c>
      <c r="K164" s="241">
        <f t="shared" si="44"/>
        <v>14123</v>
      </c>
      <c r="L164" s="241">
        <f t="shared" si="49"/>
        <v>1981208</v>
      </c>
      <c r="M164" s="241">
        <f t="shared" si="45"/>
        <v>5359.8197300000002</v>
      </c>
      <c r="N164" s="241">
        <f t="shared" si="46"/>
        <v>5359.8197300000002</v>
      </c>
      <c r="O164" s="241">
        <f t="shared" si="50"/>
        <v>-75020.077420000176</v>
      </c>
      <c r="P164" s="241">
        <f t="shared" si="51"/>
        <v>75020.077420000176</v>
      </c>
      <c r="Q164" s="242"/>
      <c r="R164" s="242"/>
      <c r="S164" s="242"/>
    </row>
    <row r="165" spans="1:19" s="237" customFormat="1">
      <c r="A165" s="243">
        <v>41579</v>
      </c>
      <c r="C165" s="238">
        <v>157</v>
      </c>
      <c r="D165" s="239">
        <f t="shared" si="42"/>
        <v>14123</v>
      </c>
      <c r="E165" s="239">
        <f t="shared" si="47"/>
        <v>1995331</v>
      </c>
      <c r="F165" s="239">
        <f t="shared" si="43"/>
        <v>-183601</v>
      </c>
      <c r="G165" s="240">
        <f>+Inputs!$D$3</f>
        <v>0.37951000000000001</v>
      </c>
      <c r="I165" s="241">
        <f t="shared" si="48"/>
        <v>2178932</v>
      </c>
      <c r="K165" s="241">
        <f t="shared" si="44"/>
        <v>14123</v>
      </c>
      <c r="L165" s="241">
        <f t="shared" si="49"/>
        <v>1995331</v>
      </c>
      <c r="M165" s="241">
        <f t="shared" si="45"/>
        <v>5359.8197300000002</v>
      </c>
      <c r="N165" s="241">
        <f t="shared" si="46"/>
        <v>5359.8197300000002</v>
      </c>
      <c r="O165" s="241">
        <f t="shared" si="50"/>
        <v>-69660.257690000173</v>
      </c>
      <c r="P165" s="241">
        <f t="shared" si="51"/>
        <v>69660.257690000173</v>
      </c>
      <c r="Q165" s="242"/>
      <c r="R165" s="242"/>
      <c r="S165" s="242"/>
    </row>
    <row r="166" spans="1:19" s="237" customFormat="1">
      <c r="A166" s="236">
        <v>41609</v>
      </c>
      <c r="C166" s="238">
        <v>158</v>
      </c>
      <c r="D166" s="239">
        <f t="shared" si="42"/>
        <v>14123</v>
      </c>
      <c r="E166" s="239">
        <f t="shared" si="47"/>
        <v>2009454</v>
      </c>
      <c r="F166" s="239">
        <f t="shared" si="43"/>
        <v>-169478</v>
      </c>
      <c r="G166" s="240">
        <f>+Inputs!$D$3</f>
        <v>0.37951000000000001</v>
      </c>
      <c r="I166" s="241">
        <f t="shared" si="48"/>
        <v>2178932</v>
      </c>
      <c r="K166" s="241">
        <f t="shared" si="44"/>
        <v>14123</v>
      </c>
      <c r="L166" s="241">
        <f t="shared" si="49"/>
        <v>2009454</v>
      </c>
      <c r="M166" s="241">
        <f t="shared" si="45"/>
        <v>5359.8197300000002</v>
      </c>
      <c r="N166" s="241">
        <f t="shared" si="46"/>
        <v>5359.8197300000002</v>
      </c>
      <c r="O166" s="241">
        <f t="shared" si="50"/>
        <v>-64300.43796000017</v>
      </c>
      <c r="P166" s="241">
        <f t="shared" si="51"/>
        <v>64300.43796000017</v>
      </c>
      <c r="Q166" s="242"/>
      <c r="R166" s="242"/>
      <c r="S166" s="242"/>
    </row>
    <row r="167" spans="1:19" s="237" customFormat="1">
      <c r="A167" s="243">
        <v>41640</v>
      </c>
      <c r="C167" s="238">
        <v>159</v>
      </c>
      <c r="D167" s="239">
        <f t="shared" si="42"/>
        <v>14123</v>
      </c>
      <c r="E167" s="239">
        <f t="shared" si="47"/>
        <v>2023577</v>
      </c>
      <c r="F167" s="239">
        <f t="shared" si="43"/>
        <v>-155355</v>
      </c>
      <c r="G167" s="240">
        <f>+Inputs!$D$3</f>
        <v>0.37951000000000001</v>
      </c>
      <c r="I167" s="241">
        <f t="shared" si="48"/>
        <v>2178932</v>
      </c>
      <c r="K167" s="241">
        <f t="shared" si="44"/>
        <v>14123</v>
      </c>
      <c r="L167" s="241">
        <f t="shared" si="49"/>
        <v>2023577</v>
      </c>
      <c r="M167" s="241">
        <f t="shared" si="45"/>
        <v>5359.8197300000002</v>
      </c>
      <c r="N167" s="241">
        <f t="shared" si="46"/>
        <v>5359.8197300000002</v>
      </c>
      <c r="O167" s="241">
        <f t="shared" si="50"/>
        <v>-58940.618230000167</v>
      </c>
      <c r="P167" s="241">
        <f t="shared" si="51"/>
        <v>58940.618230000167</v>
      </c>
      <c r="Q167" s="242"/>
      <c r="R167" s="242"/>
      <c r="S167" s="242"/>
    </row>
    <row r="168" spans="1:19" s="237" customFormat="1">
      <c r="A168" s="236">
        <v>41671</v>
      </c>
      <c r="C168" s="238">
        <v>160</v>
      </c>
      <c r="D168" s="239">
        <f t="shared" si="42"/>
        <v>14123</v>
      </c>
      <c r="E168" s="239">
        <f t="shared" si="47"/>
        <v>2037700</v>
      </c>
      <c r="F168" s="239">
        <f t="shared" si="43"/>
        <v>-141232</v>
      </c>
      <c r="G168" s="240">
        <f>+Inputs!$D$3</f>
        <v>0.37951000000000001</v>
      </c>
      <c r="I168" s="241">
        <f t="shared" si="48"/>
        <v>2178932</v>
      </c>
      <c r="K168" s="241">
        <f t="shared" si="44"/>
        <v>14123</v>
      </c>
      <c r="L168" s="241">
        <f t="shared" si="49"/>
        <v>2037700</v>
      </c>
      <c r="M168" s="241">
        <f t="shared" si="45"/>
        <v>5359.8197300000002</v>
      </c>
      <c r="N168" s="241">
        <f t="shared" si="46"/>
        <v>5359.8197300000002</v>
      </c>
      <c r="O168" s="241">
        <f t="shared" si="50"/>
        <v>-53580.798500000164</v>
      </c>
      <c r="P168" s="241">
        <f t="shared" si="51"/>
        <v>53580.798500000164</v>
      </c>
      <c r="Q168" s="242"/>
      <c r="R168" s="242"/>
      <c r="S168" s="242"/>
    </row>
    <row r="169" spans="1:19" s="237" customFormat="1">
      <c r="A169" s="243">
        <v>41699</v>
      </c>
      <c r="C169" s="238">
        <v>161</v>
      </c>
      <c r="D169" s="239">
        <f t="shared" si="42"/>
        <v>14123</v>
      </c>
      <c r="E169" s="239">
        <f t="shared" si="47"/>
        <v>2051823</v>
      </c>
      <c r="F169" s="239">
        <f t="shared" ref="F169:F179" si="52">$B$9+E169</f>
        <v>-127109</v>
      </c>
      <c r="G169" s="240">
        <f>+Inputs!$D$3</f>
        <v>0.37951000000000001</v>
      </c>
      <c r="I169" s="241">
        <f t="shared" si="48"/>
        <v>2178932</v>
      </c>
      <c r="K169" s="241">
        <f t="shared" ref="K169:K179" si="53">D169</f>
        <v>14123</v>
      </c>
      <c r="L169" s="241">
        <f t="shared" si="49"/>
        <v>2051823</v>
      </c>
      <c r="M169" s="241">
        <f t="shared" ref="M169:M179" si="54">K169*G169</f>
        <v>5359.8197300000002</v>
      </c>
      <c r="N169" s="241">
        <f t="shared" ref="N169:N179" si="55">M169-J169</f>
        <v>5359.8197300000002</v>
      </c>
      <c r="O169" s="241">
        <f t="shared" si="50"/>
        <v>-48220.978770000162</v>
      </c>
      <c r="P169" s="241">
        <f t="shared" si="51"/>
        <v>48220.978770000162</v>
      </c>
      <c r="Q169" s="242"/>
      <c r="R169" s="242"/>
      <c r="S169" s="242"/>
    </row>
    <row r="170" spans="1:19" s="237" customFormat="1">
      <c r="A170" s="236">
        <v>41730</v>
      </c>
      <c r="C170" s="238">
        <v>162</v>
      </c>
      <c r="D170" s="239">
        <f t="shared" si="42"/>
        <v>14123</v>
      </c>
      <c r="E170" s="239">
        <f t="shared" ref="E170:E179" si="56">+E169+D170</f>
        <v>2065946</v>
      </c>
      <c r="F170" s="239">
        <f t="shared" si="52"/>
        <v>-112986</v>
      </c>
      <c r="G170" s="240">
        <f>+Inputs!$D$3</f>
        <v>0.37951000000000001</v>
      </c>
      <c r="I170" s="241">
        <f t="shared" ref="I170:I179" si="57">+I169+H170</f>
        <v>2178932</v>
      </c>
      <c r="K170" s="241">
        <f t="shared" si="53"/>
        <v>14123</v>
      </c>
      <c r="L170" s="241">
        <f t="shared" ref="L170:L179" si="58">+L169+K170</f>
        <v>2065946</v>
      </c>
      <c r="M170" s="241">
        <f t="shared" si="54"/>
        <v>5359.8197300000002</v>
      </c>
      <c r="N170" s="241">
        <f t="shared" si="55"/>
        <v>5359.8197300000002</v>
      </c>
      <c r="O170" s="241">
        <f t="shared" ref="O170:O179" si="59">+O169+N170</f>
        <v>-42861.159040000159</v>
      </c>
      <c r="P170" s="241">
        <f t="shared" ref="P170:P179" si="60">P169-N170</f>
        <v>42861.159040000159</v>
      </c>
      <c r="Q170" s="242"/>
      <c r="R170" s="242"/>
      <c r="S170" s="242"/>
    </row>
    <row r="171" spans="1:19" s="237" customFormat="1">
      <c r="A171" s="243">
        <v>41760</v>
      </c>
      <c r="C171" s="238">
        <v>163</v>
      </c>
      <c r="D171" s="239">
        <f t="shared" si="42"/>
        <v>14123</v>
      </c>
      <c r="E171" s="239">
        <f t="shared" si="56"/>
        <v>2080069</v>
      </c>
      <c r="F171" s="239">
        <f t="shared" si="52"/>
        <v>-98863</v>
      </c>
      <c r="G171" s="240">
        <f>+Inputs!$D$3</f>
        <v>0.37951000000000001</v>
      </c>
      <c r="I171" s="241">
        <f t="shared" si="57"/>
        <v>2178932</v>
      </c>
      <c r="K171" s="241">
        <f t="shared" si="53"/>
        <v>14123</v>
      </c>
      <c r="L171" s="241">
        <f t="shared" si="58"/>
        <v>2080069</v>
      </c>
      <c r="M171" s="241">
        <f t="shared" si="54"/>
        <v>5359.8197300000002</v>
      </c>
      <c r="N171" s="241">
        <f t="shared" si="55"/>
        <v>5359.8197300000002</v>
      </c>
      <c r="O171" s="241">
        <f t="shared" si="59"/>
        <v>-37501.339310000156</v>
      </c>
      <c r="P171" s="241">
        <f t="shared" si="60"/>
        <v>37501.339310000156</v>
      </c>
      <c r="Q171" s="242"/>
      <c r="R171" s="242"/>
      <c r="S171" s="242"/>
    </row>
    <row r="172" spans="1:19" s="237" customFormat="1">
      <c r="A172" s="236">
        <v>41791</v>
      </c>
      <c r="C172" s="238">
        <v>164</v>
      </c>
      <c r="D172" s="239">
        <f t="shared" si="42"/>
        <v>14123</v>
      </c>
      <c r="E172" s="239">
        <f t="shared" si="56"/>
        <v>2094192</v>
      </c>
      <c r="F172" s="239">
        <f t="shared" si="52"/>
        <v>-84740</v>
      </c>
      <c r="G172" s="240">
        <f>+Inputs!$D$3</f>
        <v>0.37951000000000001</v>
      </c>
      <c r="I172" s="241">
        <f t="shared" si="57"/>
        <v>2178932</v>
      </c>
      <c r="K172" s="241">
        <f t="shared" si="53"/>
        <v>14123</v>
      </c>
      <c r="L172" s="241">
        <f t="shared" si="58"/>
        <v>2094192</v>
      </c>
      <c r="M172" s="241">
        <f t="shared" si="54"/>
        <v>5359.8197300000002</v>
      </c>
      <c r="N172" s="241">
        <f t="shared" si="55"/>
        <v>5359.8197300000002</v>
      </c>
      <c r="O172" s="241">
        <f t="shared" si="59"/>
        <v>-32141.519580000157</v>
      </c>
      <c r="P172" s="241">
        <f t="shared" si="60"/>
        <v>32141.519580000157</v>
      </c>
      <c r="Q172" s="242"/>
      <c r="R172" s="242"/>
      <c r="S172" s="242"/>
    </row>
    <row r="173" spans="1:19" s="237" customFormat="1">
      <c r="A173" s="243">
        <v>41821</v>
      </c>
      <c r="C173" s="238">
        <v>165</v>
      </c>
      <c r="D173" s="239">
        <f t="shared" si="42"/>
        <v>14123</v>
      </c>
      <c r="E173" s="239">
        <f t="shared" si="56"/>
        <v>2108315</v>
      </c>
      <c r="F173" s="239">
        <f t="shared" si="52"/>
        <v>-70617</v>
      </c>
      <c r="G173" s="240">
        <f>+Inputs!$D$3</f>
        <v>0.37951000000000001</v>
      </c>
      <c r="I173" s="241">
        <f t="shared" si="57"/>
        <v>2178932</v>
      </c>
      <c r="K173" s="241">
        <f t="shared" si="53"/>
        <v>14123</v>
      </c>
      <c r="L173" s="241">
        <f t="shared" si="58"/>
        <v>2108315</v>
      </c>
      <c r="M173" s="241">
        <f t="shared" si="54"/>
        <v>5359.8197300000002</v>
      </c>
      <c r="N173" s="241">
        <f t="shared" si="55"/>
        <v>5359.8197300000002</v>
      </c>
      <c r="O173" s="241">
        <f t="shared" si="59"/>
        <v>-26781.699850000157</v>
      </c>
      <c r="P173" s="241">
        <f t="shared" si="60"/>
        <v>26781.699850000157</v>
      </c>
      <c r="Q173" s="242"/>
      <c r="R173" s="242"/>
      <c r="S173" s="242"/>
    </row>
    <row r="174" spans="1:19" s="237" customFormat="1">
      <c r="A174" s="236">
        <v>41852</v>
      </c>
      <c r="C174" s="238">
        <v>166</v>
      </c>
      <c r="D174" s="239">
        <f t="shared" si="42"/>
        <v>14123</v>
      </c>
      <c r="E174" s="239">
        <f t="shared" si="56"/>
        <v>2122438</v>
      </c>
      <c r="F174" s="239">
        <f t="shared" si="52"/>
        <v>-56494</v>
      </c>
      <c r="G174" s="240">
        <f>+Inputs!$D$3</f>
        <v>0.37951000000000001</v>
      </c>
      <c r="I174" s="241">
        <f t="shared" si="57"/>
        <v>2178932</v>
      </c>
      <c r="K174" s="241">
        <f t="shared" si="53"/>
        <v>14123</v>
      </c>
      <c r="L174" s="241">
        <f t="shared" si="58"/>
        <v>2122438</v>
      </c>
      <c r="M174" s="241">
        <f t="shared" si="54"/>
        <v>5359.8197300000002</v>
      </c>
      <c r="N174" s="241">
        <f t="shared" si="55"/>
        <v>5359.8197300000002</v>
      </c>
      <c r="O174" s="241">
        <f t="shared" si="59"/>
        <v>-21421.880120000158</v>
      </c>
      <c r="P174" s="241">
        <f t="shared" si="60"/>
        <v>21421.880120000158</v>
      </c>
      <c r="Q174" s="242"/>
      <c r="R174" s="242"/>
      <c r="S174" s="242"/>
    </row>
    <row r="175" spans="1:19" s="237" customFormat="1">
      <c r="A175" s="243">
        <v>41883</v>
      </c>
      <c r="C175" s="238">
        <v>167</v>
      </c>
      <c r="D175" s="239">
        <f t="shared" si="42"/>
        <v>14123</v>
      </c>
      <c r="E175" s="239">
        <f t="shared" si="56"/>
        <v>2136561</v>
      </c>
      <c r="F175" s="239">
        <f t="shared" si="52"/>
        <v>-42371</v>
      </c>
      <c r="G175" s="240">
        <f>+Inputs!$D$3</f>
        <v>0.37951000000000001</v>
      </c>
      <c r="I175" s="241">
        <f t="shared" si="57"/>
        <v>2178932</v>
      </c>
      <c r="K175" s="241">
        <f t="shared" si="53"/>
        <v>14123</v>
      </c>
      <c r="L175" s="241">
        <f t="shared" si="58"/>
        <v>2136561</v>
      </c>
      <c r="M175" s="241">
        <f t="shared" si="54"/>
        <v>5359.8197300000002</v>
      </c>
      <c r="N175" s="241">
        <f t="shared" si="55"/>
        <v>5359.8197300000002</v>
      </c>
      <c r="O175" s="241">
        <f t="shared" si="59"/>
        <v>-16062.060390000159</v>
      </c>
      <c r="P175" s="241">
        <f t="shared" si="60"/>
        <v>16062.060390000159</v>
      </c>
      <c r="Q175" s="242"/>
      <c r="R175" s="242"/>
      <c r="S175" s="242"/>
    </row>
    <row r="176" spans="1:19" s="237" customFormat="1">
      <c r="A176" s="236">
        <v>41913</v>
      </c>
      <c r="C176" s="238">
        <v>168</v>
      </c>
      <c r="D176" s="239">
        <f t="shared" si="42"/>
        <v>14123</v>
      </c>
      <c r="E176" s="239">
        <f t="shared" si="56"/>
        <v>2150684</v>
      </c>
      <c r="F176" s="239">
        <f t="shared" si="52"/>
        <v>-28248</v>
      </c>
      <c r="G176" s="240">
        <f>+Inputs!$D$3</f>
        <v>0.37951000000000001</v>
      </c>
      <c r="I176" s="241">
        <f t="shared" si="57"/>
        <v>2178932</v>
      </c>
      <c r="K176" s="241">
        <f t="shared" si="53"/>
        <v>14123</v>
      </c>
      <c r="L176" s="241">
        <f t="shared" si="58"/>
        <v>2150684</v>
      </c>
      <c r="M176" s="241">
        <f t="shared" si="54"/>
        <v>5359.8197300000002</v>
      </c>
      <c r="N176" s="241">
        <f t="shared" si="55"/>
        <v>5359.8197300000002</v>
      </c>
      <c r="O176" s="241">
        <f t="shared" si="59"/>
        <v>-10702.24066000016</v>
      </c>
      <c r="P176" s="241">
        <f t="shared" si="60"/>
        <v>10702.24066000016</v>
      </c>
      <c r="Q176" s="242"/>
      <c r="R176" s="242"/>
      <c r="S176" s="242"/>
    </row>
    <row r="177" spans="1:20" s="237" customFormat="1">
      <c r="A177" s="243">
        <v>41944</v>
      </c>
      <c r="C177" s="238">
        <v>169</v>
      </c>
      <c r="D177" s="239">
        <f t="shared" si="42"/>
        <v>14123</v>
      </c>
      <c r="E177" s="239">
        <f t="shared" si="56"/>
        <v>2164807</v>
      </c>
      <c r="F177" s="239">
        <f t="shared" si="52"/>
        <v>-14125</v>
      </c>
      <c r="G177" s="240">
        <f>+Inputs!$D$3</f>
        <v>0.37951000000000001</v>
      </c>
      <c r="I177" s="241">
        <f t="shared" si="57"/>
        <v>2178932</v>
      </c>
      <c r="K177" s="241">
        <f t="shared" si="53"/>
        <v>14123</v>
      </c>
      <c r="L177" s="241">
        <f t="shared" si="58"/>
        <v>2164807</v>
      </c>
      <c r="M177" s="241">
        <f t="shared" si="54"/>
        <v>5359.8197300000002</v>
      </c>
      <c r="N177" s="241">
        <f t="shared" si="55"/>
        <v>5359.8197300000002</v>
      </c>
      <c r="O177" s="241">
        <f t="shared" si="59"/>
        <v>-5342.4209300001594</v>
      </c>
      <c r="P177" s="241">
        <f t="shared" si="60"/>
        <v>5342.4209300001594</v>
      </c>
      <c r="Q177" s="242"/>
      <c r="R177" s="242"/>
      <c r="S177" s="242"/>
    </row>
    <row r="178" spans="1:20" s="237" customFormat="1">
      <c r="A178" s="236">
        <v>41974</v>
      </c>
      <c r="C178" s="238">
        <v>170</v>
      </c>
      <c r="D178" s="239">
        <f t="shared" si="42"/>
        <v>14123</v>
      </c>
      <c r="E178" s="239">
        <f t="shared" si="56"/>
        <v>2178930</v>
      </c>
      <c r="F178" s="239">
        <f t="shared" si="52"/>
        <v>-2</v>
      </c>
      <c r="G178" s="240">
        <f>+Inputs!$D$3</f>
        <v>0.37951000000000001</v>
      </c>
      <c r="I178" s="241">
        <f t="shared" si="57"/>
        <v>2178932</v>
      </c>
      <c r="K178" s="241">
        <f t="shared" si="53"/>
        <v>14123</v>
      </c>
      <c r="L178" s="241">
        <f t="shared" si="58"/>
        <v>2178930</v>
      </c>
      <c r="M178" s="241">
        <f t="shared" si="54"/>
        <v>5359.8197300000002</v>
      </c>
      <c r="N178" s="241">
        <f t="shared" si="55"/>
        <v>5359.8197300000002</v>
      </c>
      <c r="O178" s="241">
        <f t="shared" si="59"/>
        <v>17.398799999840776</v>
      </c>
      <c r="P178" s="241">
        <f t="shared" si="60"/>
        <v>-17.398799999840776</v>
      </c>
      <c r="Q178" s="242"/>
      <c r="R178" s="242"/>
      <c r="S178" s="242"/>
    </row>
    <row r="179" spans="1:20" s="237" customFormat="1">
      <c r="A179" s="243">
        <v>42005</v>
      </c>
      <c r="C179" s="238">
        <v>171</v>
      </c>
      <c r="D179" s="239">
        <f>-F178</f>
        <v>2</v>
      </c>
      <c r="E179" s="239">
        <f t="shared" si="56"/>
        <v>2178932</v>
      </c>
      <c r="F179" s="239">
        <f t="shared" si="52"/>
        <v>0</v>
      </c>
      <c r="G179" s="240">
        <f>+Inputs!$D$3</f>
        <v>0.37951000000000001</v>
      </c>
      <c r="I179" s="241">
        <f t="shared" si="57"/>
        <v>2178932</v>
      </c>
      <c r="K179" s="241">
        <f t="shared" si="53"/>
        <v>2</v>
      </c>
      <c r="L179" s="241">
        <f t="shared" si="58"/>
        <v>2178932</v>
      </c>
      <c r="M179" s="241">
        <f t="shared" si="54"/>
        <v>0.75902000000000003</v>
      </c>
      <c r="N179" s="241">
        <f t="shared" si="55"/>
        <v>0.75902000000000003</v>
      </c>
      <c r="O179" s="241">
        <f t="shared" si="59"/>
        <v>18.157819999840775</v>
      </c>
      <c r="P179" s="241">
        <f t="shared" si="60"/>
        <v>-18.157819999840775</v>
      </c>
      <c r="Q179" s="242"/>
      <c r="R179" s="242"/>
      <c r="S179" s="242"/>
    </row>
    <row r="180" spans="1:20">
      <c r="A180" s="30"/>
      <c r="G180" s="28"/>
    </row>
    <row r="181" spans="1:20">
      <c r="A181" s="8" t="s">
        <v>43</v>
      </c>
      <c r="B181" s="33">
        <f>SUM(B9:B180)</f>
        <v>-2178932</v>
      </c>
      <c r="D181" s="33">
        <f>SUM(D9:D180)</f>
        <v>2178932</v>
      </c>
      <c r="G181" s="28"/>
      <c r="H181" s="33">
        <f>SUM(H9:H180)</f>
        <v>2178932</v>
      </c>
      <c r="I181" s="33"/>
      <c r="J181" s="33">
        <f>SUM(J9:J180)</f>
        <v>826904.69400000002</v>
      </c>
      <c r="K181" s="33">
        <f>SUM(K9:K180)</f>
        <v>2178932</v>
      </c>
      <c r="L181" s="33"/>
      <c r="M181" s="33">
        <f>SUM(M9:M180)</f>
        <v>826922.8518199987</v>
      </c>
      <c r="N181" s="33">
        <f>SUM(N9:N180)</f>
        <v>18.157819999840775</v>
      </c>
      <c r="O181" s="33">
        <f>SUM(O9:O180)</f>
        <v>-72399503.986779928</v>
      </c>
      <c r="P181" s="33">
        <f>SUM(P9:P180)</f>
        <v>72399503.986779928</v>
      </c>
    </row>
    <row r="182" spans="1:20">
      <c r="G182" s="28"/>
    </row>
    <row r="183" spans="1:20">
      <c r="A183" s="4" t="s">
        <v>61</v>
      </c>
      <c r="B183" s="4" t="s">
        <v>61</v>
      </c>
      <c r="C183" s="4" t="s">
        <v>61</v>
      </c>
      <c r="D183" s="4" t="s">
        <v>61</v>
      </c>
      <c r="F183" s="4" t="s">
        <v>61</v>
      </c>
      <c r="G183" s="28" t="s">
        <v>61</v>
      </c>
      <c r="H183" s="4" t="s">
        <v>61</v>
      </c>
      <c r="J183" s="4" t="s">
        <v>61</v>
      </c>
      <c r="K183" s="4" t="s">
        <v>61</v>
      </c>
      <c r="M183" s="4" t="s">
        <v>61</v>
      </c>
      <c r="N183" s="4" t="s">
        <v>61</v>
      </c>
      <c r="P183" s="4" t="s">
        <v>61</v>
      </c>
      <c r="Q183" s="8" t="s">
        <v>61</v>
      </c>
      <c r="R183" s="8" t="s">
        <v>61</v>
      </c>
      <c r="S183" s="8" t="s">
        <v>61</v>
      </c>
      <c r="T183" s="4" t="s">
        <v>61</v>
      </c>
    </row>
    <row r="184" spans="1:20">
      <c r="G184"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sheetPr transitionEvaluation="1" codeName="Sheet52">
    <pageSetUpPr autoPageBreaks="0" fitToPage="1"/>
  </sheetPr>
  <dimension ref="A1:AE183"/>
  <sheetViews>
    <sheetView defaultGridColor="0" colorId="22" zoomScale="60" zoomScaleNormal="100" workbookViewId="0">
      <pane ySplit="8" topLeftCell="A95" activePane="bottomLeft" state="frozen"/>
      <selection activeCell="U11" sqref="U11:AE11"/>
      <selection pane="bottomLeft" activeCell="D118" sqref="D118"/>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664062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107</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36861</v>
      </c>
      <c r="B9" s="32">
        <v>-1329249</v>
      </c>
      <c r="C9" s="6">
        <v>1</v>
      </c>
      <c r="D9" s="29">
        <f t="shared" ref="D9:D40" si="0">ROUND(-(+$B$9/180)*1,0)</f>
        <v>7385</v>
      </c>
      <c r="E9" s="29">
        <f>+D9</f>
        <v>7385</v>
      </c>
      <c r="F9" s="29">
        <f t="shared" ref="F9:F40" si="1">$B$9+E9</f>
        <v>-1321864</v>
      </c>
      <c r="G9" s="34">
        <f>+Inputs!$D$2</f>
        <v>0.3795</v>
      </c>
      <c r="H9" s="27">
        <f>-B9</f>
        <v>1329249</v>
      </c>
      <c r="I9" s="27">
        <f>+H9</f>
        <v>1329249</v>
      </c>
      <c r="J9" s="27">
        <f>H9*G9</f>
        <v>504449.99550000002</v>
      </c>
      <c r="K9" s="27">
        <f t="shared" ref="K9:K40" si="2">D9</f>
        <v>7385</v>
      </c>
      <c r="L9" s="27">
        <f>+K9</f>
        <v>7385</v>
      </c>
      <c r="M9" s="27">
        <f t="shared" ref="M9:M40" si="3">K9*G9</f>
        <v>2802.6075000000001</v>
      </c>
      <c r="N9" s="27">
        <f t="shared" ref="N9:N40" si="4">M9-J9</f>
        <v>-501647.38800000004</v>
      </c>
      <c r="O9" s="27">
        <f>+N9</f>
        <v>-501647.38800000004</v>
      </c>
      <c r="P9" s="27">
        <f>-SUM(N9)</f>
        <v>501647.38800000004</v>
      </c>
      <c r="Q9" s="38">
        <f>VLOOKUP(Q8,A36:P205,5)</f>
        <v>804965</v>
      </c>
      <c r="R9" s="38">
        <f>VLOOKUP(R8,A36:P205,5)</f>
        <v>909821</v>
      </c>
      <c r="S9" s="38">
        <f>+R9-Q9</f>
        <v>104856</v>
      </c>
      <c r="T9" s="35" t="s">
        <v>64</v>
      </c>
      <c r="U9" s="145">
        <f t="shared" ref="U9:AE9" si="5">-IF(TYPE(VLOOKUP(U8,$A$9:$P$178,6,FALSE))=16,0,VLOOKUP(U8,$A$9:$P$178,6,FALSE))</f>
        <v>515546</v>
      </c>
      <c r="V9" s="145">
        <f t="shared" si="5"/>
        <v>506808</v>
      </c>
      <c r="W9" s="145">
        <f t="shared" si="5"/>
        <v>498070</v>
      </c>
      <c r="X9" s="145">
        <f t="shared" si="5"/>
        <v>489332</v>
      </c>
      <c r="Y9" s="145">
        <f t="shared" si="5"/>
        <v>480594</v>
      </c>
      <c r="Z9" s="145">
        <f t="shared" si="5"/>
        <v>471856</v>
      </c>
      <c r="AA9" s="145">
        <f t="shared" si="5"/>
        <v>463118</v>
      </c>
      <c r="AB9" s="145">
        <f t="shared" si="5"/>
        <v>454380</v>
      </c>
      <c r="AC9" s="145">
        <f t="shared" si="5"/>
        <v>445642</v>
      </c>
      <c r="AD9" s="145">
        <f t="shared" si="5"/>
        <v>436904</v>
      </c>
      <c r="AE9" s="145">
        <f t="shared" si="5"/>
        <v>428166</v>
      </c>
    </row>
    <row r="10" spans="1:31">
      <c r="A10" s="30">
        <v>36892</v>
      </c>
      <c r="B10" s="9"/>
      <c r="C10" s="6">
        <v>2</v>
      </c>
      <c r="D10" s="29">
        <f t="shared" si="0"/>
        <v>7385</v>
      </c>
      <c r="E10" s="29">
        <f t="shared" ref="E10:E41" si="6">+E9+D10</f>
        <v>14770</v>
      </c>
      <c r="F10" s="29">
        <f t="shared" si="1"/>
        <v>-1314479</v>
      </c>
      <c r="G10" s="34">
        <f>+Inputs!$D$2</f>
        <v>0.3795</v>
      </c>
      <c r="H10" s="2"/>
      <c r="I10" s="27">
        <f t="shared" ref="I10:I41" si="7">+I9+H10</f>
        <v>1329249</v>
      </c>
      <c r="J10" s="27"/>
      <c r="K10" s="27">
        <f t="shared" si="2"/>
        <v>7385</v>
      </c>
      <c r="L10" s="27">
        <f t="shared" ref="L10:L41" si="8">+L9+K10</f>
        <v>14770</v>
      </c>
      <c r="M10" s="27">
        <f t="shared" si="3"/>
        <v>2802.6075000000001</v>
      </c>
      <c r="N10" s="27">
        <f t="shared" si="4"/>
        <v>2802.6075000000001</v>
      </c>
      <c r="O10" s="27">
        <f t="shared" ref="O10:O41" si="9">+O9+N10</f>
        <v>-498844.78050000005</v>
      </c>
      <c r="P10" s="27">
        <f t="shared" ref="P10:P41" si="10">P9-N10</f>
        <v>498844.78050000005</v>
      </c>
      <c r="Q10" s="38">
        <f>VLOOKUP(Q8,A36:P205,15)</f>
        <v>-198959.86999999892</v>
      </c>
      <c r="R10" s="38">
        <f>VLOOKUP(R8,A36:P205,15)</f>
        <v>-159165.96943999882</v>
      </c>
      <c r="S10" s="38">
        <f>+R10-Q10</f>
        <v>39793.900560000096</v>
      </c>
      <c r="T10" s="36" t="s">
        <v>69</v>
      </c>
    </row>
    <row r="11" spans="1:31">
      <c r="A11" s="31">
        <v>36923</v>
      </c>
      <c r="B11" s="5"/>
      <c r="C11" s="6">
        <v>3</v>
      </c>
      <c r="D11" s="29">
        <f t="shared" si="0"/>
        <v>7385</v>
      </c>
      <c r="E11" s="29">
        <f t="shared" si="6"/>
        <v>22155</v>
      </c>
      <c r="F11" s="29">
        <f t="shared" si="1"/>
        <v>-1307094</v>
      </c>
      <c r="G11" s="34">
        <f>+Inputs!$D$2</f>
        <v>0.3795</v>
      </c>
      <c r="H11" s="2"/>
      <c r="I11" s="27">
        <f t="shared" si="7"/>
        <v>1329249</v>
      </c>
      <c r="J11" s="27"/>
      <c r="K11" s="27">
        <f t="shared" si="2"/>
        <v>7385</v>
      </c>
      <c r="L11" s="27">
        <f t="shared" si="8"/>
        <v>22155</v>
      </c>
      <c r="M11" s="27">
        <f t="shared" si="3"/>
        <v>2802.6075000000001</v>
      </c>
      <c r="N11" s="27">
        <f t="shared" si="4"/>
        <v>2802.6075000000001</v>
      </c>
      <c r="O11" s="27">
        <f t="shared" si="9"/>
        <v>-496042.17300000007</v>
      </c>
      <c r="P11" s="27">
        <f t="shared" si="10"/>
        <v>496042.17300000007</v>
      </c>
      <c r="Q11" s="38">
        <f>+VLOOKUP(Q8,A36:P205,16)</f>
        <v>198959.86999999892</v>
      </c>
      <c r="R11" s="38">
        <f>+VLOOKUP(R8,A36:P205,16)</f>
        <v>159165.96943999882</v>
      </c>
      <c r="S11" s="38">
        <f>(+Q11+R11)/2</f>
        <v>179062.91971999887</v>
      </c>
      <c r="T11" s="36" t="s">
        <v>113</v>
      </c>
      <c r="U11" s="145">
        <f t="shared" ref="U11:AE11" si="11">IF(TYPE(VLOOKUP(U8,$A$9:$P$178,16,FALSE))=16,0,VLOOKUP(U8,$A$9:$P$178,16,FALSE))</f>
        <v>195643.71161999891</v>
      </c>
      <c r="V11" s="145">
        <f t="shared" si="11"/>
        <v>192327.5532399989</v>
      </c>
      <c r="W11" s="145">
        <f t="shared" si="11"/>
        <v>189011.39485999889</v>
      </c>
      <c r="X11" s="145">
        <f t="shared" si="11"/>
        <v>185695.23647999889</v>
      </c>
      <c r="Y11" s="145">
        <f t="shared" si="11"/>
        <v>182379.07809999888</v>
      </c>
      <c r="Z11" s="145">
        <f t="shared" si="11"/>
        <v>179062.91971999887</v>
      </c>
      <c r="AA11" s="145">
        <f t="shared" si="11"/>
        <v>175746.76133999886</v>
      </c>
      <c r="AB11" s="145">
        <f t="shared" si="11"/>
        <v>172430.60295999885</v>
      </c>
      <c r="AC11" s="145">
        <f t="shared" si="11"/>
        <v>169114.44457999885</v>
      </c>
      <c r="AD11" s="145">
        <f t="shared" si="11"/>
        <v>165798.28619999884</v>
      </c>
      <c r="AE11" s="145">
        <f t="shared" si="11"/>
        <v>162482.12781999883</v>
      </c>
    </row>
    <row r="12" spans="1:31">
      <c r="A12" s="30">
        <v>36951</v>
      </c>
      <c r="B12" s="3"/>
      <c r="C12" s="6">
        <v>4</v>
      </c>
      <c r="D12" s="29">
        <f t="shared" si="0"/>
        <v>7385</v>
      </c>
      <c r="E12" s="29">
        <f t="shared" si="6"/>
        <v>29540</v>
      </c>
      <c r="F12" s="29">
        <f t="shared" si="1"/>
        <v>-1299709</v>
      </c>
      <c r="G12" s="34">
        <f>+Inputs!$D$2</f>
        <v>0.3795</v>
      </c>
      <c r="H12" s="2"/>
      <c r="I12" s="27">
        <f t="shared" si="7"/>
        <v>1329249</v>
      </c>
      <c r="J12" s="27"/>
      <c r="K12" s="27">
        <f t="shared" si="2"/>
        <v>7385</v>
      </c>
      <c r="L12" s="27">
        <f t="shared" si="8"/>
        <v>29540</v>
      </c>
      <c r="M12" s="27">
        <f t="shared" si="3"/>
        <v>2802.6075000000001</v>
      </c>
      <c r="N12" s="27">
        <f t="shared" si="4"/>
        <v>2802.6075000000001</v>
      </c>
      <c r="O12" s="27">
        <f t="shared" si="9"/>
        <v>-493239.56550000008</v>
      </c>
      <c r="P12" s="27">
        <f t="shared" si="10"/>
        <v>493239.56550000008</v>
      </c>
      <c r="Q12" s="39"/>
      <c r="R12" s="40"/>
      <c r="S12" s="40"/>
      <c r="T12" s="36"/>
    </row>
    <row r="13" spans="1:31">
      <c r="A13" s="31">
        <v>36982</v>
      </c>
      <c r="B13" s="3"/>
      <c r="C13" s="6">
        <v>5</v>
      </c>
      <c r="D13" s="29">
        <f t="shared" si="0"/>
        <v>7385</v>
      </c>
      <c r="E13" s="29">
        <f t="shared" si="6"/>
        <v>36925</v>
      </c>
      <c r="F13" s="29">
        <f t="shared" si="1"/>
        <v>-1292324</v>
      </c>
      <c r="G13" s="34">
        <f>+Inputs!$D$2</f>
        <v>0.3795</v>
      </c>
      <c r="H13" s="2"/>
      <c r="I13" s="27">
        <f t="shared" si="7"/>
        <v>1329249</v>
      </c>
      <c r="J13" s="27"/>
      <c r="K13" s="27">
        <f t="shared" si="2"/>
        <v>7385</v>
      </c>
      <c r="L13" s="27">
        <f t="shared" si="8"/>
        <v>36925</v>
      </c>
      <c r="M13" s="27">
        <f t="shared" si="3"/>
        <v>2802.6075000000001</v>
      </c>
      <c r="N13" s="27">
        <f t="shared" si="4"/>
        <v>2802.6075000000001</v>
      </c>
      <c r="O13" s="27">
        <f t="shared" si="9"/>
        <v>-490436.9580000001</v>
      </c>
      <c r="P13" s="27">
        <f t="shared" si="10"/>
        <v>490436.9580000001</v>
      </c>
      <c r="Q13" s="38">
        <f>VLOOKUP(Q8,A36:P205,9)</f>
        <v>1329249</v>
      </c>
      <c r="R13" s="38">
        <f>VLOOKUP(R8,A36:P205,9)</f>
        <v>1329249</v>
      </c>
      <c r="S13" s="38">
        <f>+R13-Q13</f>
        <v>0</v>
      </c>
      <c r="T13" s="36" t="s">
        <v>70</v>
      </c>
    </row>
    <row r="14" spans="1:31">
      <c r="A14" s="30">
        <v>37012</v>
      </c>
      <c r="B14" s="3"/>
      <c r="C14" s="6">
        <v>6</v>
      </c>
      <c r="D14" s="29">
        <f t="shared" si="0"/>
        <v>7385</v>
      </c>
      <c r="E14" s="29">
        <f t="shared" si="6"/>
        <v>44310</v>
      </c>
      <c r="F14" s="29">
        <f t="shared" si="1"/>
        <v>-1284939</v>
      </c>
      <c r="G14" s="34">
        <f>+Inputs!$D$2</f>
        <v>0.3795</v>
      </c>
      <c r="H14" s="2"/>
      <c r="I14" s="27">
        <f t="shared" si="7"/>
        <v>1329249</v>
      </c>
      <c r="J14" s="27"/>
      <c r="K14" s="27">
        <f t="shared" si="2"/>
        <v>7385</v>
      </c>
      <c r="L14" s="27">
        <f t="shared" si="8"/>
        <v>44310</v>
      </c>
      <c r="M14" s="27">
        <f t="shared" si="3"/>
        <v>2802.6075000000001</v>
      </c>
      <c r="N14" s="27">
        <f t="shared" si="4"/>
        <v>2802.6075000000001</v>
      </c>
      <c r="O14" s="27">
        <f t="shared" si="9"/>
        <v>-487634.35050000012</v>
      </c>
      <c r="P14" s="27">
        <f t="shared" si="10"/>
        <v>487634.35050000012</v>
      </c>
      <c r="Q14" s="38">
        <f>VLOOKUP(Q8,A36:P205,12)</f>
        <v>804965</v>
      </c>
      <c r="R14" s="38">
        <f>VLOOKUP(R8,A36:P205,12)</f>
        <v>909821</v>
      </c>
      <c r="S14" s="38">
        <f>+R14-Q14</f>
        <v>104856</v>
      </c>
      <c r="T14" s="37" t="s">
        <v>93</v>
      </c>
    </row>
    <row r="15" spans="1:31">
      <c r="A15" s="31">
        <v>37043</v>
      </c>
      <c r="B15" s="3"/>
      <c r="C15" s="6">
        <v>7</v>
      </c>
      <c r="D15" s="29">
        <f t="shared" si="0"/>
        <v>7385</v>
      </c>
      <c r="E15" s="29">
        <f t="shared" si="6"/>
        <v>51695</v>
      </c>
      <c r="F15" s="29">
        <f t="shared" si="1"/>
        <v>-1277554</v>
      </c>
      <c r="G15" s="34">
        <f>+Inputs!$D$2</f>
        <v>0.3795</v>
      </c>
      <c r="H15" s="2"/>
      <c r="I15" s="27">
        <f t="shared" si="7"/>
        <v>1329249</v>
      </c>
      <c r="J15" s="27"/>
      <c r="K15" s="27">
        <f t="shared" si="2"/>
        <v>7385</v>
      </c>
      <c r="L15" s="27">
        <f t="shared" si="8"/>
        <v>51695</v>
      </c>
      <c r="M15" s="27">
        <f t="shared" si="3"/>
        <v>2802.6075000000001</v>
      </c>
      <c r="N15" s="27">
        <f t="shared" si="4"/>
        <v>2802.6075000000001</v>
      </c>
      <c r="O15" s="27">
        <f t="shared" si="9"/>
        <v>-484831.74300000013</v>
      </c>
      <c r="P15" s="27">
        <f t="shared" si="10"/>
        <v>484831.74300000013</v>
      </c>
    </row>
    <row r="16" spans="1:31">
      <c r="A16" s="30">
        <v>37073</v>
      </c>
      <c r="B16" s="3"/>
      <c r="C16" s="6">
        <v>8</v>
      </c>
      <c r="D16" s="29">
        <f t="shared" si="0"/>
        <v>7385</v>
      </c>
      <c r="E16" s="29">
        <f t="shared" si="6"/>
        <v>59080</v>
      </c>
      <c r="F16" s="29">
        <f t="shared" si="1"/>
        <v>-1270169</v>
      </c>
      <c r="G16" s="34">
        <f>+Inputs!$D$2</f>
        <v>0.3795</v>
      </c>
      <c r="H16" s="2"/>
      <c r="I16" s="27">
        <f t="shared" si="7"/>
        <v>1329249</v>
      </c>
      <c r="J16" s="27"/>
      <c r="K16" s="27">
        <f t="shared" si="2"/>
        <v>7385</v>
      </c>
      <c r="L16" s="27">
        <f t="shared" si="8"/>
        <v>59080</v>
      </c>
      <c r="M16" s="27">
        <f t="shared" si="3"/>
        <v>2802.6075000000001</v>
      </c>
      <c r="N16" s="27">
        <f t="shared" si="4"/>
        <v>2802.6075000000001</v>
      </c>
      <c r="O16" s="27">
        <f t="shared" si="9"/>
        <v>-482029.13550000015</v>
      </c>
      <c r="P16" s="27">
        <f t="shared" si="10"/>
        <v>482029.13550000015</v>
      </c>
      <c r="Q16" s="4"/>
      <c r="R16" s="4"/>
      <c r="S16" s="4"/>
    </row>
    <row r="17" spans="1:19">
      <c r="A17" s="31">
        <v>37104</v>
      </c>
      <c r="B17" s="3"/>
      <c r="C17" s="6">
        <v>9</v>
      </c>
      <c r="D17" s="29">
        <f t="shared" si="0"/>
        <v>7385</v>
      </c>
      <c r="E17" s="29">
        <f t="shared" si="6"/>
        <v>66465</v>
      </c>
      <c r="F17" s="29">
        <f t="shared" si="1"/>
        <v>-1262784</v>
      </c>
      <c r="G17" s="34">
        <f>+Inputs!$D$2</f>
        <v>0.3795</v>
      </c>
      <c r="H17" s="2"/>
      <c r="I17" s="27">
        <f t="shared" si="7"/>
        <v>1329249</v>
      </c>
      <c r="J17" s="27"/>
      <c r="K17" s="27">
        <f t="shared" si="2"/>
        <v>7385</v>
      </c>
      <c r="L17" s="27">
        <f t="shared" si="8"/>
        <v>66465</v>
      </c>
      <c r="M17" s="27">
        <f t="shared" si="3"/>
        <v>2802.6075000000001</v>
      </c>
      <c r="N17" s="27">
        <f t="shared" si="4"/>
        <v>2802.6075000000001</v>
      </c>
      <c r="O17" s="27">
        <f t="shared" si="9"/>
        <v>-479226.52800000017</v>
      </c>
      <c r="P17" s="27">
        <f t="shared" si="10"/>
        <v>479226.52800000017</v>
      </c>
      <c r="Q17" s="4"/>
      <c r="R17" s="4"/>
      <c r="S17" s="4"/>
    </row>
    <row r="18" spans="1:19">
      <c r="A18" s="30">
        <v>37135</v>
      </c>
      <c r="B18" s="3"/>
      <c r="C18" s="6">
        <v>10</v>
      </c>
      <c r="D18" s="29">
        <f t="shared" si="0"/>
        <v>7385</v>
      </c>
      <c r="E18" s="29">
        <f t="shared" si="6"/>
        <v>73850</v>
      </c>
      <c r="F18" s="29">
        <f t="shared" si="1"/>
        <v>-1255399</v>
      </c>
      <c r="G18" s="34">
        <f>+Inputs!$D$2</f>
        <v>0.3795</v>
      </c>
      <c r="H18" s="2"/>
      <c r="I18" s="27">
        <f t="shared" si="7"/>
        <v>1329249</v>
      </c>
      <c r="J18" s="27"/>
      <c r="K18" s="27">
        <f t="shared" si="2"/>
        <v>7385</v>
      </c>
      <c r="L18" s="27">
        <f t="shared" si="8"/>
        <v>73850</v>
      </c>
      <c r="M18" s="27">
        <f t="shared" si="3"/>
        <v>2802.6075000000001</v>
      </c>
      <c r="N18" s="27">
        <f t="shared" si="4"/>
        <v>2802.6075000000001</v>
      </c>
      <c r="O18" s="27">
        <f t="shared" si="9"/>
        <v>-476423.92050000018</v>
      </c>
      <c r="P18" s="27">
        <f t="shared" si="10"/>
        <v>476423.92050000018</v>
      </c>
      <c r="Q18" s="4"/>
      <c r="R18" s="4"/>
      <c r="S18" s="4"/>
    </row>
    <row r="19" spans="1:19">
      <c r="A19" s="31">
        <v>37165</v>
      </c>
      <c r="B19" s="3"/>
      <c r="C19" s="6">
        <v>11</v>
      </c>
      <c r="D19" s="29">
        <f t="shared" si="0"/>
        <v>7385</v>
      </c>
      <c r="E19" s="29">
        <f t="shared" si="6"/>
        <v>81235</v>
      </c>
      <c r="F19" s="29">
        <f t="shared" si="1"/>
        <v>-1248014</v>
      </c>
      <c r="G19" s="34">
        <f>+Inputs!$D$2</f>
        <v>0.3795</v>
      </c>
      <c r="H19" s="2"/>
      <c r="I19" s="27">
        <f t="shared" si="7"/>
        <v>1329249</v>
      </c>
      <c r="J19" s="27"/>
      <c r="K19" s="27">
        <f t="shared" si="2"/>
        <v>7385</v>
      </c>
      <c r="L19" s="27">
        <f t="shared" si="8"/>
        <v>81235</v>
      </c>
      <c r="M19" s="27">
        <f t="shared" si="3"/>
        <v>2802.6075000000001</v>
      </c>
      <c r="N19" s="27">
        <f t="shared" si="4"/>
        <v>2802.6075000000001</v>
      </c>
      <c r="O19" s="27">
        <f t="shared" si="9"/>
        <v>-473621.3130000002</v>
      </c>
      <c r="P19" s="27">
        <f t="shared" si="10"/>
        <v>473621.3130000002</v>
      </c>
      <c r="Q19" s="4"/>
      <c r="R19" s="4"/>
      <c r="S19" s="4"/>
    </row>
    <row r="20" spans="1:19">
      <c r="A20" s="30">
        <v>37196</v>
      </c>
      <c r="B20" s="3"/>
      <c r="C20" s="6">
        <v>12</v>
      </c>
      <c r="D20" s="29">
        <f t="shared" si="0"/>
        <v>7385</v>
      </c>
      <c r="E20" s="29">
        <f t="shared" si="6"/>
        <v>88620</v>
      </c>
      <c r="F20" s="29">
        <f t="shared" si="1"/>
        <v>-1240629</v>
      </c>
      <c r="G20" s="34">
        <f>+Inputs!$D$2</f>
        <v>0.3795</v>
      </c>
      <c r="H20" s="2"/>
      <c r="I20" s="27">
        <f t="shared" si="7"/>
        <v>1329249</v>
      </c>
      <c r="J20" s="27"/>
      <c r="K20" s="27">
        <f t="shared" si="2"/>
        <v>7385</v>
      </c>
      <c r="L20" s="27">
        <f t="shared" si="8"/>
        <v>88620</v>
      </c>
      <c r="M20" s="27">
        <f t="shared" si="3"/>
        <v>2802.6075000000001</v>
      </c>
      <c r="N20" s="27">
        <f t="shared" si="4"/>
        <v>2802.6075000000001</v>
      </c>
      <c r="O20" s="27">
        <f t="shared" si="9"/>
        <v>-470818.70550000021</v>
      </c>
      <c r="P20" s="27">
        <f t="shared" si="10"/>
        <v>470818.70550000021</v>
      </c>
      <c r="Q20" s="4"/>
      <c r="R20" s="4"/>
      <c r="S20" s="4"/>
    </row>
    <row r="21" spans="1:19">
      <c r="A21" s="31">
        <v>37226</v>
      </c>
      <c r="B21" s="3"/>
      <c r="C21" s="6">
        <v>13</v>
      </c>
      <c r="D21" s="29">
        <f t="shared" si="0"/>
        <v>7385</v>
      </c>
      <c r="E21" s="29">
        <f t="shared" si="6"/>
        <v>96005</v>
      </c>
      <c r="F21" s="29">
        <f t="shared" si="1"/>
        <v>-1233244</v>
      </c>
      <c r="G21" s="34">
        <f>+Inputs!$D$2</f>
        <v>0.3795</v>
      </c>
      <c r="H21" s="2"/>
      <c r="I21" s="27">
        <f t="shared" si="7"/>
        <v>1329249</v>
      </c>
      <c r="J21" s="27"/>
      <c r="K21" s="27">
        <f t="shared" si="2"/>
        <v>7385</v>
      </c>
      <c r="L21" s="27">
        <f t="shared" si="8"/>
        <v>96005</v>
      </c>
      <c r="M21" s="27">
        <f t="shared" si="3"/>
        <v>2802.6075000000001</v>
      </c>
      <c r="N21" s="27">
        <f t="shared" si="4"/>
        <v>2802.6075000000001</v>
      </c>
      <c r="O21" s="27">
        <f t="shared" si="9"/>
        <v>-468016.09800000023</v>
      </c>
      <c r="P21" s="27">
        <f t="shared" si="10"/>
        <v>468016.09800000023</v>
      </c>
      <c r="Q21" s="4"/>
      <c r="R21" s="4"/>
      <c r="S21" s="4"/>
    </row>
    <row r="22" spans="1:19">
      <c r="A22" s="30">
        <v>37257</v>
      </c>
      <c r="B22" s="3"/>
      <c r="C22" s="6">
        <v>14</v>
      </c>
      <c r="D22" s="29">
        <f t="shared" si="0"/>
        <v>7385</v>
      </c>
      <c r="E22" s="29">
        <f t="shared" si="6"/>
        <v>103390</v>
      </c>
      <c r="F22" s="29">
        <f t="shared" si="1"/>
        <v>-1225859</v>
      </c>
      <c r="G22" s="34">
        <f>+Inputs!$D$2</f>
        <v>0.3795</v>
      </c>
      <c r="H22" s="2"/>
      <c r="I22" s="27">
        <f t="shared" si="7"/>
        <v>1329249</v>
      </c>
      <c r="J22" s="27"/>
      <c r="K22" s="27">
        <f t="shared" si="2"/>
        <v>7385</v>
      </c>
      <c r="L22" s="27">
        <f t="shared" si="8"/>
        <v>103390</v>
      </c>
      <c r="M22" s="27">
        <f t="shared" si="3"/>
        <v>2802.6075000000001</v>
      </c>
      <c r="N22" s="27">
        <f t="shared" si="4"/>
        <v>2802.6075000000001</v>
      </c>
      <c r="O22" s="27">
        <f t="shared" si="9"/>
        <v>-465213.49050000025</v>
      </c>
      <c r="P22" s="27">
        <f t="shared" si="10"/>
        <v>465213.49050000025</v>
      </c>
      <c r="Q22" s="4"/>
      <c r="R22" s="4"/>
      <c r="S22" s="4"/>
    </row>
    <row r="23" spans="1:19">
      <c r="A23" s="31">
        <v>37288</v>
      </c>
      <c r="B23" s="3"/>
      <c r="C23" s="6">
        <v>15</v>
      </c>
      <c r="D23" s="29">
        <f t="shared" si="0"/>
        <v>7385</v>
      </c>
      <c r="E23" s="29">
        <f t="shared" si="6"/>
        <v>110775</v>
      </c>
      <c r="F23" s="29">
        <f t="shared" si="1"/>
        <v>-1218474</v>
      </c>
      <c r="G23" s="34">
        <f>+Inputs!$D$2</f>
        <v>0.3795</v>
      </c>
      <c r="H23" s="2"/>
      <c r="I23" s="27">
        <f t="shared" si="7"/>
        <v>1329249</v>
      </c>
      <c r="J23" s="27"/>
      <c r="K23" s="27">
        <f t="shared" si="2"/>
        <v>7385</v>
      </c>
      <c r="L23" s="27">
        <f t="shared" si="8"/>
        <v>110775</v>
      </c>
      <c r="M23" s="27">
        <f t="shared" si="3"/>
        <v>2802.6075000000001</v>
      </c>
      <c r="N23" s="27">
        <f t="shared" si="4"/>
        <v>2802.6075000000001</v>
      </c>
      <c r="O23" s="27">
        <f t="shared" si="9"/>
        <v>-462410.88300000026</v>
      </c>
      <c r="P23" s="27">
        <f t="shared" si="10"/>
        <v>462410.88300000026</v>
      </c>
      <c r="Q23" s="4"/>
      <c r="R23" s="4"/>
      <c r="S23" s="4"/>
    </row>
    <row r="24" spans="1:19">
      <c r="A24" s="30">
        <v>37316</v>
      </c>
      <c r="B24" s="3"/>
      <c r="C24" s="6">
        <v>16</v>
      </c>
      <c r="D24" s="29">
        <f t="shared" si="0"/>
        <v>7385</v>
      </c>
      <c r="E24" s="29">
        <f t="shared" si="6"/>
        <v>118160</v>
      </c>
      <c r="F24" s="29">
        <f t="shared" si="1"/>
        <v>-1211089</v>
      </c>
      <c r="G24" s="34">
        <f>+Inputs!$D$2</f>
        <v>0.3795</v>
      </c>
      <c r="H24" s="2"/>
      <c r="I24" s="27">
        <f t="shared" si="7"/>
        <v>1329249</v>
      </c>
      <c r="J24" s="27"/>
      <c r="K24" s="27">
        <f t="shared" si="2"/>
        <v>7385</v>
      </c>
      <c r="L24" s="27">
        <f t="shared" si="8"/>
        <v>118160</v>
      </c>
      <c r="M24" s="27">
        <f t="shared" si="3"/>
        <v>2802.6075000000001</v>
      </c>
      <c r="N24" s="27">
        <f t="shared" si="4"/>
        <v>2802.6075000000001</v>
      </c>
      <c r="O24" s="27">
        <f t="shared" si="9"/>
        <v>-459608.27550000028</v>
      </c>
      <c r="P24" s="27">
        <f t="shared" si="10"/>
        <v>459608.27550000028</v>
      </c>
      <c r="Q24" s="4"/>
      <c r="R24" s="4"/>
      <c r="S24" s="4"/>
    </row>
    <row r="25" spans="1:19">
      <c r="A25" s="31">
        <v>37347</v>
      </c>
      <c r="B25" s="3"/>
      <c r="C25" s="6">
        <v>17</v>
      </c>
      <c r="D25" s="29">
        <f t="shared" si="0"/>
        <v>7385</v>
      </c>
      <c r="E25" s="29">
        <f t="shared" si="6"/>
        <v>125545</v>
      </c>
      <c r="F25" s="29">
        <f t="shared" si="1"/>
        <v>-1203704</v>
      </c>
      <c r="G25" s="34">
        <f>+Inputs!$D$2</f>
        <v>0.3795</v>
      </c>
      <c r="H25" s="2"/>
      <c r="I25" s="27">
        <f t="shared" si="7"/>
        <v>1329249</v>
      </c>
      <c r="J25" s="27"/>
      <c r="K25" s="27">
        <f t="shared" si="2"/>
        <v>7385</v>
      </c>
      <c r="L25" s="27">
        <f t="shared" si="8"/>
        <v>125545</v>
      </c>
      <c r="M25" s="27">
        <f t="shared" si="3"/>
        <v>2802.6075000000001</v>
      </c>
      <c r="N25" s="27">
        <f t="shared" si="4"/>
        <v>2802.6075000000001</v>
      </c>
      <c r="O25" s="27">
        <f t="shared" si="9"/>
        <v>-456805.6680000003</v>
      </c>
      <c r="P25" s="27">
        <f t="shared" si="10"/>
        <v>456805.6680000003</v>
      </c>
      <c r="Q25" s="4"/>
      <c r="R25" s="4"/>
      <c r="S25" s="4"/>
    </row>
    <row r="26" spans="1:19">
      <c r="A26" s="30">
        <v>37377</v>
      </c>
      <c r="B26" s="3"/>
      <c r="C26" s="6">
        <v>18</v>
      </c>
      <c r="D26" s="29">
        <f t="shared" si="0"/>
        <v>7385</v>
      </c>
      <c r="E26" s="29">
        <f t="shared" si="6"/>
        <v>132930</v>
      </c>
      <c r="F26" s="29">
        <f t="shared" si="1"/>
        <v>-1196319</v>
      </c>
      <c r="G26" s="34">
        <f>+Inputs!$D$2</f>
        <v>0.3795</v>
      </c>
      <c r="H26" s="2"/>
      <c r="I26" s="27">
        <f t="shared" si="7"/>
        <v>1329249</v>
      </c>
      <c r="J26" s="27"/>
      <c r="K26" s="27">
        <f t="shared" si="2"/>
        <v>7385</v>
      </c>
      <c r="L26" s="27">
        <f t="shared" si="8"/>
        <v>132930</v>
      </c>
      <c r="M26" s="27">
        <f t="shared" si="3"/>
        <v>2802.6075000000001</v>
      </c>
      <c r="N26" s="27">
        <f t="shared" si="4"/>
        <v>2802.6075000000001</v>
      </c>
      <c r="O26" s="27">
        <f t="shared" si="9"/>
        <v>-454003.06050000031</v>
      </c>
      <c r="P26" s="27">
        <f t="shared" si="10"/>
        <v>454003.06050000031</v>
      </c>
      <c r="Q26" s="4"/>
      <c r="R26" s="4"/>
      <c r="S26" s="4"/>
    </row>
    <row r="27" spans="1:19">
      <c r="A27" s="31">
        <v>37408</v>
      </c>
      <c r="B27" s="3"/>
      <c r="C27" s="6">
        <v>19</v>
      </c>
      <c r="D27" s="29">
        <f t="shared" si="0"/>
        <v>7385</v>
      </c>
      <c r="E27" s="29">
        <f t="shared" si="6"/>
        <v>140315</v>
      </c>
      <c r="F27" s="29">
        <f t="shared" si="1"/>
        <v>-1188934</v>
      </c>
      <c r="G27" s="34">
        <f>+Inputs!$D$2</f>
        <v>0.3795</v>
      </c>
      <c r="H27" s="2"/>
      <c r="I27" s="27">
        <f t="shared" si="7"/>
        <v>1329249</v>
      </c>
      <c r="J27" s="27"/>
      <c r="K27" s="27">
        <f t="shared" si="2"/>
        <v>7385</v>
      </c>
      <c r="L27" s="27">
        <f t="shared" si="8"/>
        <v>140315</v>
      </c>
      <c r="M27" s="27">
        <f t="shared" si="3"/>
        <v>2802.6075000000001</v>
      </c>
      <c r="N27" s="27">
        <f t="shared" si="4"/>
        <v>2802.6075000000001</v>
      </c>
      <c r="O27" s="27">
        <f t="shared" si="9"/>
        <v>-451200.45300000033</v>
      </c>
      <c r="P27" s="27">
        <f t="shared" si="10"/>
        <v>451200.45300000033</v>
      </c>
      <c r="Q27" s="4"/>
      <c r="R27" s="4"/>
      <c r="S27" s="4"/>
    </row>
    <row r="28" spans="1:19">
      <c r="A28" s="30">
        <v>37438</v>
      </c>
      <c r="B28" s="3"/>
      <c r="C28" s="6">
        <v>20</v>
      </c>
      <c r="D28" s="29">
        <f t="shared" si="0"/>
        <v>7385</v>
      </c>
      <c r="E28" s="29">
        <f t="shared" si="6"/>
        <v>147700</v>
      </c>
      <c r="F28" s="29">
        <f t="shared" si="1"/>
        <v>-1181549</v>
      </c>
      <c r="G28" s="34">
        <f>+Inputs!$D$2</f>
        <v>0.3795</v>
      </c>
      <c r="H28" s="2"/>
      <c r="I28" s="27">
        <f t="shared" si="7"/>
        <v>1329249</v>
      </c>
      <c r="J28" s="27"/>
      <c r="K28" s="27">
        <f t="shared" si="2"/>
        <v>7385</v>
      </c>
      <c r="L28" s="27">
        <f t="shared" si="8"/>
        <v>147700</v>
      </c>
      <c r="M28" s="27">
        <f t="shared" si="3"/>
        <v>2802.6075000000001</v>
      </c>
      <c r="N28" s="27">
        <f t="shared" si="4"/>
        <v>2802.6075000000001</v>
      </c>
      <c r="O28" s="27">
        <f t="shared" si="9"/>
        <v>-448397.84550000035</v>
      </c>
      <c r="P28" s="27">
        <f t="shared" si="10"/>
        <v>448397.84550000035</v>
      </c>
      <c r="Q28" s="4"/>
      <c r="R28" s="4"/>
      <c r="S28" s="4"/>
    </row>
    <row r="29" spans="1:19">
      <c r="A29" s="31">
        <v>37469</v>
      </c>
      <c r="B29" s="3"/>
      <c r="C29" s="6">
        <v>21</v>
      </c>
      <c r="D29" s="29">
        <f t="shared" si="0"/>
        <v>7385</v>
      </c>
      <c r="E29" s="29">
        <f t="shared" si="6"/>
        <v>155085</v>
      </c>
      <c r="F29" s="29">
        <f t="shared" si="1"/>
        <v>-1174164</v>
      </c>
      <c r="G29" s="34">
        <f>+Inputs!$D$2</f>
        <v>0.3795</v>
      </c>
      <c r="H29" s="2"/>
      <c r="I29" s="27">
        <f t="shared" si="7"/>
        <v>1329249</v>
      </c>
      <c r="J29" s="27"/>
      <c r="K29" s="27">
        <f t="shared" si="2"/>
        <v>7385</v>
      </c>
      <c r="L29" s="27">
        <f t="shared" si="8"/>
        <v>155085</v>
      </c>
      <c r="M29" s="27">
        <f t="shared" si="3"/>
        <v>2802.6075000000001</v>
      </c>
      <c r="N29" s="27">
        <f t="shared" si="4"/>
        <v>2802.6075000000001</v>
      </c>
      <c r="O29" s="27">
        <f t="shared" si="9"/>
        <v>-445595.23800000036</v>
      </c>
      <c r="P29" s="27">
        <f t="shared" si="10"/>
        <v>445595.23800000036</v>
      </c>
      <c r="Q29" s="4"/>
      <c r="R29" s="4"/>
      <c r="S29" s="4"/>
    </row>
    <row r="30" spans="1:19">
      <c r="A30" s="30">
        <v>37500</v>
      </c>
      <c r="B30" s="3"/>
      <c r="C30" s="6">
        <v>22</v>
      </c>
      <c r="D30" s="29">
        <f t="shared" si="0"/>
        <v>7385</v>
      </c>
      <c r="E30" s="29">
        <f t="shared" si="6"/>
        <v>162470</v>
      </c>
      <c r="F30" s="29">
        <f t="shared" si="1"/>
        <v>-1166779</v>
      </c>
      <c r="G30" s="34">
        <f>+Inputs!$D$2</f>
        <v>0.3795</v>
      </c>
      <c r="H30" s="2"/>
      <c r="I30" s="27">
        <f t="shared" si="7"/>
        <v>1329249</v>
      </c>
      <c r="J30" s="27"/>
      <c r="K30" s="27">
        <f t="shared" si="2"/>
        <v>7385</v>
      </c>
      <c r="L30" s="27">
        <f t="shared" si="8"/>
        <v>162470</v>
      </c>
      <c r="M30" s="27">
        <f t="shared" si="3"/>
        <v>2802.6075000000001</v>
      </c>
      <c r="N30" s="27">
        <f t="shared" si="4"/>
        <v>2802.6075000000001</v>
      </c>
      <c r="O30" s="27">
        <f t="shared" si="9"/>
        <v>-442792.63050000038</v>
      </c>
      <c r="P30" s="27">
        <f t="shared" si="10"/>
        <v>442792.63050000038</v>
      </c>
      <c r="Q30" s="112"/>
    </row>
    <row r="31" spans="1:19">
      <c r="A31" s="31">
        <v>37530</v>
      </c>
      <c r="B31" s="3"/>
      <c r="C31" s="6">
        <v>23</v>
      </c>
      <c r="D31" s="29">
        <f t="shared" si="0"/>
        <v>7385</v>
      </c>
      <c r="E31" s="29">
        <f t="shared" si="6"/>
        <v>169855</v>
      </c>
      <c r="F31" s="29">
        <f t="shared" si="1"/>
        <v>-1159394</v>
      </c>
      <c r="G31" s="34">
        <f>+Inputs!$D$2</f>
        <v>0.3795</v>
      </c>
      <c r="H31" s="2"/>
      <c r="I31" s="27">
        <f t="shared" si="7"/>
        <v>1329249</v>
      </c>
      <c r="J31" s="27"/>
      <c r="K31" s="27">
        <f t="shared" si="2"/>
        <v>7385</v>
      </c>
      <c r="L31" s="27">
        <f t="shared" si="8"/>
        <v>169855</v>
      </c>
      <c r="M31" s="27">
        <f t="shared" si="3"/>
        <v>2802.6075000000001</v>
      </c>
      <c r="N31" s="27">
        <f t="shared" si="4"/>
        <v>2802.6075000000001</v>
      </c>
      <c r="O31" s="27">
        <f t="shared" si="9"/>
        <v>-439990.02300000039</v>
      </c>
      <c r="P31" s="27">
        <f t="shared" si="10"/>
        <v>439990.02300000039</v>
      </c>
      <c r="Q31" s="112"/>
    </row>
    <row r="32" spans="1:19">
      <c r="A32" s="30">
        <v>37561</v>
      </c>
      <c r="B32" s="3"/>
      <c r="C32" s="6">
        <v>24</v>
      </c>
      <c r="D32" s="29">
        <f t="shared" si="0"/>
        <v>7385</v>
      </c>
      <c r="E32" s="29">
        <f t="shared" si="6"/>
        <v>177240</v>
      </c>
      <c r="F32" s="29">
        <f t="shared" si="1"/>
        <v>-1152009</v>
      </c>
      <c r="G32" s="34">
        <f>+Inputs!$D$2</f>
        <v>0.3795</v>
      </c>
      <c r="H32" s="2"/>
      <c r="I32" s="27">
        <f t="shared" si="7"/>
        <v>1329249</v>
      </c>
      <c r="J32" s="27"/>
      <c r="K32" s="27">
        <f t="shared" si="2"/>
        <v>7385</v>
      </c>
      <c r="L32" s="27">
        <f t="shared" si="8"/>
        <v>177240</v>
      </c>
      <c r="M32" s="27">
        <f t="shared" si="3"/>
        <v>2802.6075000000001</v>
      </c>
      <c r="N32" s="27">
        <f t="shared" si="4"/>
        <v>2802.6075000000001</v>
      </c>
      <c r="O32" s="27">
        <f t="shared" si="9"/>
        <v>-437187.41550000041</v>
      </c>
      <c r="P32" s="27">
        <f t="shared" si="10"/>
        <v>437187.41550000041</v>
      </c>
      <c r="Q32" s="112"/>
    </row>
    <row r="33" spans="1:21">
      <c r="A33" s="31">
        <v>37591</v>
      </c>
      <c r="B33" s="3"/>
      <c r="C33" s="6">
        <v>25</v>
      </c>
      <c r="D33" s="29">
        <f t="shared" si="0"/>
        <v>7385</v>
      </c>
      <c r="E33" s="29">
        <f t="shared" si="6"/>
        <v>184625</v>
      </c>
      <c r="F33" s="29">
        <f t="shared" si="1"/>
        <v>-1144624</v>
      </c>
      <c r="G33" s="34">
        <f>+Inputs!$D$2</f>
        <v>0.3795</v>
      </c>
      <c r="H33" s="2"/>
      <c r="I33" s="27">
        <f t="shared" si="7"/>
        <v>1329249</v>
      </c>
      <c r="J33" s="27"/>
      <c r="K33" s="27">
        <f t="shared" si="2"/>
        <v>7385</v>
      </c>
      <c r="L33" s="27">
        <f t="shared" si="8"/>
        <v>184625</v>
      </c>
      <c r="M33" s="27">
        <f t="shared" si="3"/>
        <v>2802.6075000000001</v>
      </c>
      <c r="N33" s="27">
        <f t="shared" si="4"/>
        <v>2802.6075000000001</v>
      </c>
      <c r="O33" s="27">
        <f t="shared" si="9"/>
        <v>-434384.80800000043</v>
      </c>
      <c r="P33" s="27">
        <f t="shared" si="10"/>
        <v>434384.80800000043</v>
      </c>
      <c r="Q33" s="112"/>
    </row>
    <row r="34" spans="1:21">
      <c r="A34" s="30">
        <v>37622</v>
      </c>
      <c r="B34" s="3"/>
      <c r="C34" s="6">
        <v>26</v>
      </c>
      <c r="D34" s="29">
        <f t="shared" si="0"/>
        <v>7385</v>
      </c>
      <c r="E34" s="29">
        <f t="shared" si="6"/>
        <v>192010</v>
      </c>
      <c r="F34" s="29">
        <f t="shared" si="1"/>
        <v>-1137239</v>
      </c>
      <c r="G34" s="34">
        <f>+Inputs!$D$2</f>
        <v>0.3795</v>
      </c>
      <c r="H34" s="2"/>
      <c r="I34" s="27">
        <f t="shared" si="7"/>
        <v>1329249</v>
      </c>
      <c r="J34" s="27"/>
      <c r="K34" s="27">
        <f t="shared" si="2"/>
        <v>7385</v>
      </c>
      <c r="L34" s="27">
        <f t="shared" si="8"/>
        <v>192010</v>
      </c>
      <c r="M34" s="27">
        <f t="shared" si="3"/>
        <v>2802.6075000000001</v>
      </c>
      <c r="N34" s="27">
        <f t="shared" si="4"/>
        <v>2802.6075000000001</v>
      </c>
      <c r="O34" s="27">
        <f t="shared" si="9"/>
        <v>-431582.20050000044</v>
      </c>
      <c r="P34" s="27">
        <f t="shared" si="10"/>
        <v>431582.20050000044</v>
      </c>
      <c r="Q34" s="112"/>
    </row>
    <row r="35" spans="1:21">
      <c r="A35" s="31">
        <v>37653</v>
      </c>
      <c r="B35" s="3"/>
      <c r="C35" s="6">
        <v>27</v>
      </c>
      <c r="D35" s="29">
        <f t="shared" si="0"/>
        <v>7385</v>
      </c>
      <c r="E35" s="29">
        <f t="shared" si="6"/>
        <v>199395</v>
      </c>
      <c r="F35" s="29">
        <f t="shared" si="1"/>
        <v>-1129854</v>
      </c>
      <c r="G35" s="34">
        <f>+Inputs!$D$2</f>
        <v>0.3795</v>
      </c>
      <c r="H35" s="2"/>
      <c r="I35" s="27">
        <f t="shared" si="7"/>
        <v>1329249</v>
      </c>
      <c r="J35" s="27"/>
      <c r="K35" s="27">
        <f t="shared" si="2"/>
        <v>7385</v>
      </c>
      <c r="L35" s="27">
        <f t="shared" si="8"/>
        <v>199395</v>
      </c>
      <c r="M35" s="27">
        <f t="shared" si="3"/>
        <v>2802.6075000000001</v>
      </c>
      <c r="N35" s="27">
        <f t="shared" si="4"/>
        <v>2802.6075000000001</v>
      </c>
      <c r="O35" s="27">
        <f t="shared" si="9"/>
        <v>-428779.59300000046</v>
      </c>
      <c r="P35" s="27">
        <f t="shared" si="10"/>
        <v>428779.59300000046</v>
      </c>
    </row>
    <row r="36" spans="1:21">
      <c r="A36" s="30">
        <v>37681</v>
      </c>
      <c r="B36" s="3"/>
      <c r="C36" s="6">
        <v>28</v>
      </c>
      <c r="D36" s="29">
        <f t="shared" si="0"/>
        <v>7385</v>
      </c>
      <c r="E36" s="29">
        <f t="shared" si="6"/>
        <v>206780</v>
      </c>
      <c r="F36" s="29">
        <f t="shared" si="1"/>
        <v>-1122469</v>
      </c>
      <c r="G36" s="34">
        <f>+Inputs!$D$2</f>
        <v>0.3795</v>
      </c>
      <c r="H36" s="2"/>
      <c r="I36" s="27">
        <f t="shared" si="7"/>
        <v>1329249</v>
      </c>
      <c r="J36" s="27"/>
      <c r="K36" s="27">
        <f t="shared" si="2"/>
        <v>7385</v>
      </c>
      <c r="L36" s="27">
        <f t="shared" si="8"/>
        <v>206780</v>
      </c>
      <c r="M36" s="27">
        <f t="shared" si="3"/>
        <v>2802.6075000000001</v>
      </c>
      <c r="N36" s="27">
        <f t="shared" si="4"/>
        <v>2802.6075000000001</v>
      </c>
      <c r="O36" s="27">
        <f t="shared" si="9"/>
        <v>-425976.98550000048</v>
      </c>
      <c r="P36" s="27">
        <f t="shared" si="10"/>
        <v>425976.98550000048</v>
      </c>
    </row>
    <row r="37" spans="1:21">
      <c r="A37" s="31">
        <v>37712</v>
      </c>
      <c r="B37" s="3"/>
      <c r="C37" s="6">
        <v>29</v>
      </c>
      <c r="D37" s="29">
        <f t="shared" si="0"/>
        <v>7385</v>
      </c>
      <c r="E37" s="29">
        <f t="shared" si="6"/>
        <v>214165</v>
      </c>
      <c r="F37" s="29">
        <f t="shared" si="1"/>
        <v>-1115084</v>
      </c>
      <c r="G37" s="34">
        <f>+Inputs!$D$2</f>
        <v>0.3795</v>
      </c>
      <c r="H37" s="2"/>
      <c r="I37" s="27">
        <f t="shared" si="7"/>
        <v>1329249</v>
      </c>
      <c r="J37" s="27"/>
      <c r="K37" s="27">
        <f t="shared" si="2"/>
        <v>7385</v>
      </c>
      <c r="L37" s="27">
        <f t="shared" si="8"/>
        <v>214165</v>
      </c>
      <c r="M37" s="27">
        <f t="shared" si="3"/>
        <v>2802.6075000000001</v>
      </c>
      <c r="N37" s="27">
        <f t="shared" si="4"/>
        <v>2802.6075000000001</v>
      </c>
      <c r="O37" s="27">
        <f t="shared" si="9"/>
        <v>-423174.37800000049</v>
      </c>
      <c r="P37" s="27">
        <f t="shared" si="10"/>
        <v>423174.37800000049</v>
      </c>
    </row>
    <row r="38" spans="1:21">
      <c r="A38" s="30">
        <v>37742</v>
      </c>
      <c r="B38" s="3"/>
      <c r="C38" s="6">
        <v>30</v>
      </c>
      <c r="D38" s="29">
        <f t="shared" si="0"/>
        <v>7385</v>
      </c>
      <c r="E38" s="29">
        <f t="shared" si="6"/>
        <v>221550</v>
      </c>
      <c r="F38" s="29">
        <f t="shared" si="1"/>
        <v>-1107699</v>
      </c>
      <c r="G38" s="34">
        <f>+Inputs!$D$3</f>
        <v>0.37951000000000001</v>
      </c>
      <c r="H38" s="2"/>
      <c r="I38" s="27">
        <f t="shared" si="7"/>
        <v>1329249</v>
      </c>
      <c r="J38" s="27"/>
      <c r="K38" s="27">
        <f t="shared" si="2"/>
        <v>7385</v>
      </c>
      <c r="L38" s="27">
        <f t="shared" si="8"/>
        <v>221550</v>
      </c>
      <c r="M38" s="27">
        <f t="shared" si="3"/>
        <v>2802.6813500000003</v>
      </c>
      <c r="N38" s="27">
        <f t="shared" si="4"/>
        <v>2802.6813500000003</v>
      </c>
      <c r="O38" s="27">
        <f t="shared" si="9"/>
        <v>-420371.69665000046</v>
      </c>
      <c r="P38" s="27">
        <f t="shared" si="10"/>
        <v>420371.69665000046</v>
      </c>
    </row>
    <row r="39" spans="1:21">
      <c r="A39" s="31">
        <v>37773</v>
      </c>
      <c r="B39" s="2"/>
      <c r="C39" s="6">
        <v>31</v>
      </c>
      <c r="D39" s="29">
        <f t="shared" si="0"/>
        <v>7385</v>
      </c>
      <c r="E39" s="29">
        <f t="shared" si="6"/>
        <v>228935</v>
      </c>
      <c r="F39" s="29">
        <f t="shared" si="1"/>
        <v>-1100314</v>
      </c>
      <c r="G39" s="34">
        <f>+Inputs!$D$3</f>
        <v>0.37951000000000001</v>
      </c>
      <c r="H39" s="2"/>
      <c r="I39" s="27">
        <f t="shared" si="7"/>
        <v>1329249</v>
      </c>
      <c r="J39" s="27"/>
      <c r="K39" s="27">
        <f t="shared" si="2"/>
        <v>7385</v>
      </c>
      <c r="L39" s="27">
        <f t="shared" si="8"/>
        <v>228935</v>
      </c>
      <c r="M39" s="27">
        <f t="shared" si="3"/>
        <v>2802.6813500000003</v>
      </c>
      <c r="N39" s="27">
        <f t="shared" si="4"/>
        <v>2802.6813500000003</v>
      </c>
      <c r="O39" s="27">
        <f t="shared" si="9"/>
        <v>-417569.01530000044</v>
      </c>
      <c r="P39" s="27">
        <f t="shared" si="10"/>
        <v>417569.01530000044</v>
      </c>
    </row>
    <row r="40" spans="1:21">
      <c r="A40" s="30">
        <v>37803</v>
      </c>
      <c r="B40" s="2"/>
      <c r="C40" s="6">
        <v>32</v>
      </c>
      <c r="D40" s="29">
        <f t="shared" si="0"/>
        <v>7385</v>
      </c>
      <c r="E40" s="29">
        <f t="shared" si="6"/>
        <v>236320</v>
      </c>
      <c r="F40" s="29">
        <f t="shared" si="1"/>
        <v>-1092929</v>
      </c>
      <c r="G40" s="34">
        <f>+Inputs!$D$3</f>
        <v>0.37951000000000001</v>
      </c>
      <c r="H40" s="2"/>
      <c r="I40" s="27">
        <f t="shared" si="7"/>
        <v>1329249</v>
      </c>
      <c r="J40" s="2"/>
      <c r="K40" s="27">
        <f t="shared" si="2"/>
        <v>7385</v>
      </c>
      <c r="L40" s="27">
        <f t="shared" si="8"/>
        <v>236320</v>
      </c>
      <c r="M40" s="27">
        <f t="shared" si="3"/>
        <v>2802.6813500000003</v>
      </c>
      <c r="N40" s="27">
        <f t="shared" si="4"/>
        <v>2802.6813500000003</v>
      </c>
      <c r="O40" s="27">
        <f t="shared" si="9"/>
        <v>-414766.33395000041</v>
      </c>
      <c r="P40" s="27">
        <f t="shared" si="10"/>
        <v>414766.33395000041</v>
      </c>
    </row>
    <row r="41" spans="1:21">
      <c r="A41" s="31">
        <v>37834</v>
      </c>
      <c r="C41" s="6">
        <v>33</v>
      </c>
      <c r="D41" s="29">
        <f t="shared" ref="D41:D72" si="12">ROUND(-(+$B$9/180)*1,0)</f>
        <v>7385</v>
      </c>
      <c r="E41" s="29">
        <f t="shared" si="6"/>
        <v>243705</v>
      </c>
      <c r="F41" s="29">
        <f t="shared" ref="F41:F72" si="13">$B$9+E41</f>
        <v>-1085544</v>
      </c>
      <c r="G41" s="34">
        <f>+Inputs!$D$3</f>
        <v>0.37951000000000001</v>
      </c>
      <c r="I41" s="27">
        <f t="shared" si="7"/>
        <v>1329249</v>
      </c>
      <c r="K41" s="27">
        <f t="shared" ref="K41:K72" si="14">D41</f>
        <v>7385</v>
      </c>
      <c r="L41" s="27">
        <f t="shared" si="8"/>
        <v>243705</v>
      </c>
      <c r="M41" s="27">
        <f t="shared" ref="M41:M72" si="15">K41*G41</f>
        <v>2802.6813500000003</v>
      </c>
      <c r="N41" s="27">
        <f t="shared" ref="N41:N72" si="16">M41-J41</f>
        <v>2802.6813500000003</v>
      </c>
      <c r="O41" s="27">
        <f t="shared" si="9"/>
        <v>-411963.65260000038</v>
      </c>
      <c r="P41" s="27">
        <f t="shared" si="10"/>
        <v>411963.65260000038</v>
      </c>
    </row>
    <row r="42" spans="1:21">
      <c r="A42" s="30">
        <v>37865</v>
      </c>
      <c r="C42" s="6">
        <v>34</v>
      </c>
      <c r="D42" s="29">
        <f t="shared" si="12"/>
        <v>7385</v>
      </c>
      <c r="E42" s="29">
        <f t="shared" ref="E42:E73" si="17">+E41+D42</f>
        <v>251090</v>
      </c>
      <c r="F42" s="29">
        <f t="shared" si="13"/>
        <v>-1078159</v>
      </c>
      <c r="G42" s="34">
        <f>+Inputs!$D$3</f>
        <v>0.37951000000000001</v>
      </c>
      <c r="I42" s="27">
        <f t="shared" ref="I42:I73" si="18">+I41+H42</f>
        <v>1329249</v>
      </c>
      <c r="K42" s="27">
        <f t="shared" si="14"/>
        <v>7385</v>
      </c>
      <c r="L42" s="27">
        <f t="shared" ref="L42:L73" si="19">+L41+K42</f>
        <v>251090</v>
      </c>
      <c r="M42" s="27">
        <f t="shared" si="15"/>
        <v>2802.6813500000003</v>
      </c>
      <c r="N42" s="27">
        <f t="shared" si="16"/>
        <v>2802.6813500000003</v>
      </c>
      <c r="O42" s="27">
        <f t="shared" ref="O42:O73" si="20">+O41+N42</f>
        <v>-409160.97125000035</v>
      </c>
      <c r="P42" s="27">
        <f t="shared" ref="P42:P73" si="21">P41-N42</f>
        <v>409160.97125000035</v>
      </c>
    </row>
    <row r="43" spans="1:21">
      <c r="A43" s="31">
        <v>37895</v>
      </c>
      <c r="C43" s="6">
        <v>35</v>
      </c>
      <c r="D43" s="29">
        <f t="shared" si="12"/>
        <v>7385</v>
      </c>
      <c r="E43" s="29">
        <f t="shared" si="17"/>
        <v>258475</v>
      </c>
      <c r="F43" s="29">
        <f t="shared" si="13"/>
        <v>-1070774</v>
      </c>
      <c r="G43" s="34">
        <f>+Inputs!$D$3</f>
        <v>0.37951000000000001</v>
      </c>
      <c r="I43" s="27">
        <f t="shared" si="18"/>
        <v>1329249</v>
      </c>
      <c r="K43" s="27">
        <f t="shared" si="14"/>
        <v>7385</v>
      </c>
      <c r="L43" s="27">
        <f t="shared" si="19"/>
        <v>258475</v>
      </c>
      <c r="M43" s="27">
        <f t="shared" si="15"/>
        <v>2802.6813500000003</v>
      </c>
      <c r="N43" s="27">
        <f t="shared" si="16"/>
        <v>2802.6813500000003</v>
      </c>
      <c r="O43" s="27">
        <f t="shared" si="20"/>
        <v>-406358.28990000032</v>
      </c>
      <c r="P43" s="27">
        <f t="shared" si="21"/>
        <v>406358.28990000032</v>
      </c>
    </row>
    <row r="44" spans="1:21">
      <c r="A44" s="30">
        <v>37926</v>
      </c>
      <c r="C44" s="6">
        <v>36</v>
      </c>
      <c r="D44" s="29">
        <f t="shared" si="12"/>
        <v>7385</v>
      </c>
      <c r="E44" s="29">
        <f t="shared" si="17"/>
        <v>265860</v>
      </c>
      <c r="F44" s="29">
        <f t="shared" si="13"/>
        <v>-1063389</v>
      </c>
      <c r="G44" s="34">
        <f>+Inputs!$D$3</f>
        <v>0.37951000000000001</v>
      </c>
      <c r="I44" s="27">
        <f t="shared" si="18"/>
        <v>1329249</v>
      </c>
      <c r="K44" s="27">
        <f t="shared" si="14"/>
        <v>7385</v>
      </c>
      <c r="L44" s="27">
        <f t="shared" si="19"/>
        <v>265860</v>
      </c>
      <c r="M44" s="27">
        <f t="shared" si="15"/>
        <v>2802.6813500000003</v>
      </c>
      <c r="N44" s="27">
        <f t="shared" si="16"/>
        <v>2802.6813500000003</v>
      </c>
      <c r="O44" s="27">
        <f t="shared" si="20"/>
        <v>-403555.6085500003</v>
      </c>
      <c r="P44" s="27">
        <f t="shared" si="21"/>
        <v>403555.6085500003</v>
      </c>
      <c r="U44" s="98"/>
    </row>
    <row r="45" spans="1:21">
      <c r="A45" s="31">
        <v>37956</v>
      </c>
      <c r="C45" s="6">
        <v>37</v>
      </c>
      <c r="D45" s="29">
        <f t="shared" si="12"/>
        <v>7385</v>
      </c>
      <c r="E45" s="29">
        <f t="shared" si="17"/>
        <v>273245</v>
      </c>
      <c r="F45" s="29">
        <f t="shared" si="13"/>
        <v>-1056004</v>
      </c>
      <c r="G45" s="34">
        <f>+Inputs!$D$3</f>
        <v>0.37951000000000001</v>
      </c>
      <c r="I45" s="27">
        <f t="shared" si="18"/>
        <v>1329249</v>
      </c>
      <c r="K45" s="27">
        <f t="shared" si="14"/>
        <v>7385</v>
      </c>
      <c r="L45" s="27">
        <f t="shared" si="19"/>
        <v>273245</v>
      </c>
      <c r="M45" s="27">
        <f t="shared" si="15"/>
        <v>2802.6813500000003</v>
      </c>
      <c r="N45" s="27">
        <f t="shared" si="16"/>
        <v>2802.6813500000003</v>
      </c>
      <c r="O45" s="27">
        <f t="shared" si="20"/>
        <v>-400752.92720000027</v>
      </c>
      <c r="P45" s="27">
        <f t="shared" si="21"/>
        <v>400752.92720000027</v>
      </c>
      <c r="U45" s="98"/>
    </row>
    <row r="46" spans="1:21">
      <c r="A46" s="30">
        <v>37987</v>
      </c>
      <c r="C46" s="6">
        <v>38</v>
      </c>
      <c r="D46" s="29">
        <f t="shared" si="12"/>
        <v>7385</v>
      </c>
      <c r="E46" s="29">
        <f t="shared" si="17"/>
        <v>280630</v>
      </c>
      <c r="F46" s="29">
        <f t="shared" si="13"/>
        <v>-1048619</v>
      </c>
      <c r="G46" s="34">
        <f>+Inputs!$D$3</f>
        <v>0.37951000000000001</v>
      </c>
      <c r="I46" s="27">
        <f t="shared" si="18"/>
        <v>1329249</v>
      </c>
      <c r="K46" s="27">
        <f t="shared" si="14"/>
        <v>7385</v>
      </c>
      <c r="L46" s="27">
        <f t="shared" si="19"/>
        <v>280630</v>
      </c>
      <c r="M46" s="27">
        <f t="shared" si="15"/>
        <v>2802.6813500000003</v>
      </c>
      <c r="N46" s="27">
        <f t="shared" si="16"/>
        <v>2802.6813500000003</v>
      </c>
      <c r="O46" s="27">
        <f t="shared" si="20"/>
        <v>-397950.24585000024</v>
      </c>
      <c r="P46" s="27">
        <f t="shared" si="21"/>
        <v>397950.24585000024</v>
      </c>
      <c r="U46" s="98"/>
    </row>
    <row r="47" spans="1:21">
      <c r="A47" s="31">
        <v>38018</v>
      </c>
      <c r="C47" s="6">
        <v>39</v>
      </c>
      <c r="D47" s="29">
        <f t="shared" si="12"/>
        <v>7385</v>
      </c>
      <c r="E47" s="29">
        <f t="shared" si="17"/>
        <v>288015</v>
      </c>
      <c r="F47" s="29">
        <f t="shared" si="13"/>
        <v>-1041234</v>
      </c>
      <c r="G47" s="34">
        <f>+Inputs!$D$3</f>
        <v>0.37951000000000001</v>
      </c>
      <c r="I47" s="27">
        <f t="shared" si="18"/>
        <v>1329249</v>
      </c>
      <c r="K47" s="27">
        <f t="shared" si="14"/>
        <v>7385</v>
      </c>
      <c r="L47" s="27">
        <f t="shared" si="19"/>
        <v>288015</v>
      </c>
      <c r="M47" s="27">
        <f t="shared" si="15"/>
        <v>2802.6813500000003</v>
      </c>
      <c r="N47" s="27">
        <f t="shared" si="16"/>
        <v>2802.6813500000003</v>
      </c>
      <c r="O47" s="27">
        <f t="shared" si="20"/>
        <v>-395147.56450000021</v>
      </c>
      <c r="P47" s="27">
        <f t="shared" si="21"/>
        <v>395147.56450000021</v>
      </c>
      <c r="U47" s="98"/>
    </row>
    <row r="48" spans="1:21">
      <c r="A48" s="30">
        <v>38047</v>
      </c>
      <c r="C48" s="6">
        <v>40</v>
      </c>
      <c r="D48" s="29">
        <f t="shared" si="12"/>
        <v>7385</v>
      </c>
      <c r="E48" s="29">
        <f t="shared" si="17"/>
        <v>295400</v>
      </c>
      <c r="F48" s="29">
        <f t="shared" si="13"/>
        <v>-1033849</v>
      </c>
      <c r="G48" s="34">
        <f>+Inputs!$D$3</f>
        <v>0.37951000000000001</v>
      </c>
      <c r="I48" s="27">
        <f t="shared" si="18"/>
        <v>1329249</v>
      </c>
      <c r="K48" s="27">
        <f t="shared" si="14"/>
        <v>7385</v>
      </c>
      <c r="L48" s="27">
        <f t="shared" si="19"/>
        <v>295400</v>
      </c>
      <c r="M48" s="27">
        <f t="shared" si="15"/>
        <v>2802.6813500000003</v>
      </c>
      <c r="N48" s="27">
        <f t="shared" si="16"/>
        <v>2802.6813500000003</v>
      </c>
      <c r="O48" s="27">
        <f t="shared" si="20"/>
        <v>-392344.88315000018</v>
      </c>
      <c r="P48" s="27">
        <f t="shared" si="21"/>
        <v>392344.88315000018</v>
      </c>
      <c r="U48" s="98"/>
    </row>
    <row r="49" spans="1:21">
      <c r="A49" s="31">
        <v>38078</v>
      </c>
      <c r="C49" s="6">
        <v>41</v>
      </c>
      <c r="D49" s="29">
        <f t="shared" si="12"/>
        <v>7385</v>
      </c>
      <c r="E49" s="29">
        <f t="shared" si="17"/>
        <v>302785</v>
      </c>
      <c r="F49" s="29">
        <f t="shared" si="13"/>
        <v>-1026464</v>
      </c>
      <c r="G49" s="34">
        <f>+Inputs!$D$3</f>
        <v>0.37951000000000001</v>
      </c>
      <c r="I49" s="27">
        <f t="shared" si="18"/>
        <v>1329249</v>
      </c>
      <c r="K49" s="27">
        <f t="shared" si="14"/>
        <v>7385</v>
      </c>
      <c r="L49" s="27">
        <f t="shared" si="19"/>
        <v>302785</v>
      </c>
      <c r="M49" s="27">
        <f t="shared" si="15"/>
        <v>2802.6813500000003</v>
      </c>
      <c r="N49" s="27">
        <f t="shared" si="16"/>
        <v>2802.6813500000003</v>
      </c>
      <c r="O49" s="27">
        <f t="shared" si="20"/>
        <v>-389542.20180000016</v>
      </c>
      <c r="P49" s="27">
        <f t="shared" si="21"/>
        <v>389542.20180000016</v>
      </c>
      <c r="U49" s="98"/>
    </row>
    <row r="50" spans="1:21">
      <c r="A50" s="30">
        <v>38108</v>
      </c>
      <c r="C50" s="6">
        <v>42</v>
      </c>
      <c r="D50" s="29">
        <f t="shared" si="12"/>
        <v>7385</v>
      </c>
      <c r="E50" s="29">
        <f t="shared" si="17"/>
        <v>310170</v>
      </c>
      <c r="F50" s="29">
        <f t="shared" si="13"/>
        <v>-1019079</v>
      </c>
      <c r="G50" s="34">
        <f>+Inputs!$D$3</f>
        <v>0.37951000000000001</v>
      </c>
      <c r="I50" s="27">
        <f t="shared" si="18"/>
        <v>1329249</v>
      </c>
      <c r="K50" s="27">
        <f t="shared" si="14"/>
        <v>7385</v>
      </c>
      <c r="L50" s="27">
        <f t="shared" si="19"/>
        <v>310170</v>
      </c>
      <c r="M50" s="27">
        <f t="shared" si="15"/>
        <v>2802.6813500000003</v>
      </c>
      <c r="N50" s="27">
        <f t="shared" si="16"/>
        <v>2802.6813500000003</v>
      </c>
      <c r="O50" s="27">
        <f t="shared" si="20"/>
        <v>-386739.52045000013</v>
      </c>
      <c r="P50" s="27">
        <f t="shared" si="21"/>
        <v>386739.52045000013</v>
      </c>
      <c r="U50" s="98"/>
    </row>
    <row r="51" spans="1:21">
      <c r="A51" s="31">
        <v>38139</v>
      </c>
      <c r="C51" s="6">
        <v>43</v>
      </c>
      <c r="D51" s="29">
        <f t="shared" si="12"/>
        <v>7385</v>
      </c>
      <c r="E51" s="29">
        <f t="shared" si="17"/>
        <v>317555</v>
      </c>
      <c r="F51" s="29">
        <f t="shared" si="13"/>
        <v>-1011694</v>
      </c>
      <c r="G51" s="34">
        <f>+Inputs!$D$3</f>
        <v>0.37951000000000001</v>
      </c>
      <c r="I51" s="27">
        <f t="shared" si="18"/>
        <v>1329249</v>
      </c>
      <c r="K51" s="27">
        <f t="shared" si="14"/>
        <v>7385</v>
      </c>
      <c r="L51" s="27">
        <f t="shared" si="19"/>
        <v>317555</v>
      </c>
      <c r="M51" s="27">
        <f t="shared" si="15"/>
        <v>2802.6813500000003</v>
      </c>
      <c r="N51" s="27">
        <f t="shared" si="16"/>
        <v>2802.6813500000003</v>
      </c>
      <c r="O51" s="27">
        <f t="shared" si="20"/>
        <v>-383936.8391000001</v>
      </c>
      <c r="P51" s="27">
        <f t="shared" si="21"/>
        <v>383936.8391000001</v>
      </c>
      <c r="U51" s="98"/>
    </row>
    <row r="52" spans="1:21">
      <c r="A52" s="30">
        <v>38169</v>
      </c>
      <c r="C52" s="6">
        <v>44</v>
      </c>
      <c r="D52" s="29">
        <f t="shared" si="12"/>
        <v>7385</v>
      </c>
      <c r="E52" s="29">
        <f t="shared" si="17"/>
        <v>324940</v>
      </c>
      <c r="F52" s="29">
        <f t="shared" si="13"/>
        <v>-1004309</v>
      </c>
      <c r="G52" s="34">
        <f>+Inputs!$D$3</f>
        <v>0.37951000000000001</v>
      </c>
      <c r="I52" s="27">
        <f t="shared" si="18"/>
        <v>1329249</v>
      </c>
      <c r="K52" s="27">
        <f t="shared" si="14"/>
        <v>7385</v>
      </c>
      <c r="L52" s="27">
        <f t="shared" si="19"/>
        <v>324940</v>
      </c>
      <c r="M52" s="27">
        <f t="shared" si="15"/>
        <v>2802.6813500000003</v>
      </c>
      <c r="N52" s="27">
        <f t="shared" si="16"/>
        <v>2802.6813500000003</v>
      </c>
      <c r="O52" s="27">
        <f t="shared" si="20"/>
        <v>-381134.15775000007</v>
      </c>
      <c r="P52" s="27">
        <f t="shared" si="21"/>
        <v>381134.15775000007</v>
      </c>
      <c r="U52" s="98"/>
    </row>
    <row r="53" spans="1:21">
      <c r="A53" s="31">
        <v>38200</v>
      </c>
      <c r="C53" s="6">
        <v>45</v>
      </c>
      <c r="D53" s="29">
        <f t="shared" si="12"/>
        <v>7385</v>
      </c>
      <c r="E53" s="29">
        <f t="shared" si="17"/>
        <v>332325</v>
      </c>
      <c r="F53" s="29">
        <f t="shared" si="13"/>
        <v>-996924</v>
      </c>
      <c r="G53" s="34">
        <f>+Inputs!$D$3</f>
        <v>0.37951000000000001</v>
      </c>
      <c r="I53" s="27">
        <f t="shared" si="18"/>
        <v>1329249</v>
      </c>
      <c r="K53" s="27">
        <f t="shared" si="14"/>
        <v>7385</v>
      </c>
      <c r="L53" s="27">
        <f t="shared" si="19"/>
        <v>332325</v>
      </c>
      <c r="M53" s="27">
        <f t="shared" si="15"/>
        <v>2802.6813500000003</v>
      </c>
      <c r="N53" s="27">
        <f t="shared" si="16"/>
        <v>2802.6813500000003</v>
      </c>
      <c r="O53" s="27">
        <f t="shared" si="20"/>
        <v>-378331.47640000004</v>
      </c>
      <c r="P53" s="27">
        <f t="shared" si="21"/>
        <v>378331.47640000004</v>
      </c>
      <c r="U53" s="98"/>
    </row>
    <row r="54" spans="1:21">
      <c r="A54" s="30">
        <v>38231</v>
      </c>
      <c r="C54" s="6">
        <v>46</v>
      </c>
      <c r="D54" s="29">
        <f t="shared" si="12"/>
        <v>7385</v>
      </c>
      <c r="E54" s="29">
        <f t="shared" si="17"/>
        <v>339710</v>
      </c>
      <c r="F54" s="29">
        <f t="shared" si="13"/>
        <v>-989539</v>
      </c>
      <c r="G54" s="34">
        <f>+Inputs!$D$3</f>
        <v>0.37951000000000001</v>
      </c>
      <c r="I54" s="27">
        <f t="shared" si="18"/>
        <v>1329249</v>
      </c>
      <c r="K54" s="27">
        <f t="shared" si="14"/>
        <v>7385</v>
      </c>
      <c r="L54" s="27">
        <f t="shared" si="19"/>
        <v>339710</v>
      </c>
      <c r="M54" s="27">
        <f t="shared" si="15"/>
        <v>2802.6813500000003</v>
      </c>
      <c r="N54" s="27">
        <f t="shared" si="16"/>
        <v>2802.6813500000003</v>
      </c>
      <c r="O54" s="27">
        <f t="shared" si="20"/>
        <v>-375528.79505000002</v>
      </c>
      <c r="P54" s="27">
        <f t="shared" si="21"/>
        <v>375528.79505000002</v>
      </c>
      <c r="U54" s="98"/>
    </row>
    <row r="55" spans="1:21">
      <c r="A55" s="31">
        <v>38261</v>
      </c>
      <c r="C55" s="6">
        <v>47</v>
      </c>
      <c r="D55" s="29">
        <f t="shared" si="12"/>
        <v>7385</v>
      </c>
      <c r="E55" s="29">
        <f t="shared" si="17"/>
        <v>347095</v>
      </c>
      <c r="F55" s="29">
        <f t="shared" si="13"/>
        <v>-982154</v>
      </c>
      <c r="G55" s="34">
        <f>+Inputs!$D$3</f>
        <v>0.37951000000000001</v>
      </c>
      <c r="I55" s="27">
        <f t="shared" si="18"/>
        <v>1329249</v>
      </c>
      <c r="K55" s="27">
        <f t="shared" si="14"/>
        <v>7385</v>
      </c>
      <c r="L55" s="27">
        <f t="shared" si="19"/>
        <v>347095</v>
      </c>
      <c r="M55" s="27">
        <f t="shared" si="15"/>
        <v>2802.6813500000003</v>
      </c>
      <c r="N55" s="27">
        <f t="shared" si="16"/>
        <v>2802.6813500000003</v>
      </c>
      <c r="O55" s="27">
        <f t="shared" si="20"/>
        <v>-372726.11369999999</v>
      </c>
      <c r="P55" s="27">
        <f t="shared" si="21"/>
        <v>372726.11369999999</v>
      </c>
      <c r="U55" s="98"/>
    </row>
    <row r="56" spans="1:21">
      <c r="A56" s="30">
        <v>38292</v>
      </c>
      <c r="C56" s="6">
        <v>48</v>
      </c>
      <c r="D56" s="29">
        <f t="shared" si="12"/>
        <v>7385</v>
      </c>
      <c r="E56" s="29">
        <f t="shared" si="17"/>
        <v>354480</v>
      </c>
      <c r="F56" s="29">
        <f t="shared" si="13"/>
        <v>-974769</v>
      </c>
      <c r="G56" s="34">
        <f>+Inputs!$D$3</f>
        <v>0.37951000000000001</v>
      </c>
      <c r="I56" s="27">
        <f t="shared" si="18"/>
        <v>1329249</v>
      </c>
      <c r="K56" s="27">
        <f t="shared" si="14"/>
        <v>7385</v>
      </c>
      <c r="L56" s="27">
        <f t="shared" si="19"/>
        <v>354480</v>
      </c>
      <c r="M56" s="27">
        <f t="shared" si="15"/>
        <v>2802.6813500000003</v>
      </c>
      <c r="N56" s="27">
        <f t="shared" si="16"/>
        <v>2802.6813500000003</v>
      </c>
      <c r="O56" s="27">
        <f t="shared" si="20"/>
        <v>-369923.43234999996</v>
      </c>
      <c r="P56" s="27">
        <f t="shared" si="21"/>
        <v>369923.43234999996</v>
      </c>
    </row>
    <row r="57" spans="1:21">
      <c r="A57" s="31">
        <v>38322</v>
      </c>
      <c r="C57" s="6">
        <v>49</v>
      </c>
      <c r="D57" s="29">
        <f t="shared" si="12"/>
        <v>7385</v>
      </c>
      <c r="E57" s="29">
        <f t="shared" si="17"/>
        <v>361865</v>
      </c>
      <c r="F57" s="29">
        <f t="shared" si="13"/>
        <v>-967384</v>
      </c>
      <c r="G57" s="34">
        <f>+Inputs!$D$3</f>
        <v>0.37951000000000001</v>
      </c>
      <c r="I57" s="27">
        <f t="shared" si="18"/>
        <v>1329249</v>
      </c>
      <c r="K57" s="27">
        <f t="shared" si="14"/>
        <v>7385</v>
      </c>
      <c r="L57" s="27">
        <f t="shared" si="19"/>
        <v>361865</v>
      </c>
      <c r="M57" s="27">
        <f t="shared" si="15"/>
        <v>2802.6813500000003</v>
      </c>
      <c r="N57" s="27">
        <f t="shared" si="16"/>
        <v>2802.6813500000003</v>
      </c>
      <c r="O57" s="27">
        <f t="shared" si="20"/>
        <v>-367120.75099999993</v>
      </c>
      <c r="P57" s="27">
        <f t="shared" si="21"/>
        <v>367120.75099999993</v>
      </c>
    </row>
    <row r="58" spans="1:21">
      <c r="A58" s="30">
        <v>38353</v>
      </c>
      <c r="C58" s="6">
        <v>50</v>
      </c>
      <c r="D58" s="29">
        <f t="shared" si="12"/>
        <v>7385</v>
      </c>
      <c r="E58" s="29">
        <f t="shared" si="17"/>
        <v>369250</v>
      </c>
      <c r="F58" s="29">
        <f t="shared" si="13"/>
        <v>-959999</v>
      </c>
      <c r="G58" s="34">
        <f>+Inputs!$D$3</f>
        <v>0.37951000000000001</v>
      </c>
      <c r="I58" s="27">
        <f t="shared" si="18"/>
        <v>1329249</v>
      </c>
      <c r="K58" s="27">
        <f t="shared" si="14"/>
        <v>7385</v>
      </c>
      <c r="L58" s="27">
        <f t="shared" si="19"/>
        <v>369250</v>
      </c>
      <c r="M58" s="27">
        <f t="shared" si="15"/>
        <v>2802.6813500000003</v>
      </c>
      <c r="N58" s="27">
        <f t="shared" si="16"/>
        <v>2802.6813500000003</v>
      </c>
      <c r="O58" s="27">
        <f t="shared" si="20"/>
        <v>-364318.0696499999</v>
      </c>
      <c r="P58" s="27">
        <f t="shared" si="21"/>
        <v>364318.0696499999</v>
      </c>
    </row>
    <row r="59" spans="1:21">
      <c r="A59" s="31">
        <v>38384</v>
      </c>
      <c r="C59" s="6">
        <v>51</v>
      </c>
      <c r="D59" s="29">
        <f t="shared" si="12"/>
        <v>7385</v>
      </c>
      <c r="E59" s="29">
        <f t="shared" si="17"/>
        <v>376635</v>
      </c>
      <c r="F59" s="29">
        <f t="shared" si="13"/>
        <v>-952614</v>
      </c>
      <c r="G59" s="34">
        <f>+Inputs!$D$3</f>
        <v>0.37951000000000001</v>
      </c>
      <c r="I59" s="27">
        <f t="shared" si="18"/>
        <v>1329249</v>
      </c>
      <c r="K59" s="27">
        <f t="shared" si="14"/>
        <v>7385</v>
      </c>
      <c r="L59" s="27">
        <f t="shared" si="19"/>
        <v>376635</v>
      </c>
      <c r="M59" s="27">
        <f t="shared" si="15"/>
        <v>2802.6813500000003</v>
      </c>
      <c r="N59" s="27">
        <f t="shared" si="16"/>
        <v>2802.6813500000003</v>
      </c>
      <c r="O59" s="27">
        <f t="shared" si="20"/>
        <v>-361515.38829999988</v>
      </c>
      <c r="P59" s="27">
        <f t="shared" si="21"/>
        <v>361515.38829999988</v>
      </c>
    </row>
    <row r="60" spans="1:21">
      <c r="A60" s="30">
        <v>38412</v>
      </c>
      <c r="C60" s="6">
        <v>52</v>
      </c>
      <c r="D60" s="29">
        <f t="shared" si="12"/>
        <v>7385</v>
      </c>
      <c r="E60" s="29">
        <f t="shared" si="17"/>
        <v>384020</v>
      </c>
      <c r="F60" s="29">
        <f t="shared" si="13"/>
        <v>-945229</v>
      </c>
      <c r="G60" s="34">
        <f>+Inputs!$D$3</f>
        <v>0.37951000000000001</v>
      </c>
      <c r="I60" s="27">
        <f t="shared" si="18"/>
        <v>1329249</v>
      </c>
      <c r="K60" s="27">
        <f t="shared" si="14"/>
        <v>7385</v>
      </c>
      <c r="L60" s="27">
        <f t="shared" si="19"/>
        <v>384020</v>
      </c>
      <c r="M60" s="27">
        <f t="shared" si="15"/>
        <v>2802.6813500000003</v>
      </c>
      <c r="N60" s="27">
        <f t="shared" si="16"/>
        <v>2802.6813500000003</v>
      </c>
      <c r="O60" s="27">
        <f t="shared" si="20"/>
        <v>-358712.70694999985</v>
      </c>
      <c r="P60" s="27">
        <f t="shared" si="21"/>
        <v>358712.70694999985</v>
      </c>
    </row>
    <row r="61" spans="1:21">
      <c r="A61" s="31">
        <v>38443</v>
      </c>
      <c r="C61" s="6">
        <v>53</v>
      </c>
      <c r="D61" s="29">
        <f t="shared" si="12"/>
        <v>7385</v>
      </c>
      <c r="E61" s="29">
        <f t="shared" si="17"/>
        <v>391405</v>
      </c>
      <c r="F61" s="29">
        <f t="shared" si="13"/>
        <v>-937844</v>
      </c>
      <c r="G61" s="34">
        <f>+Inputs!$D$3</f>
        <v>0.37951000000000001</v>
      </c>
      <c r="I61" s="27">
        <f t="shared" si="18"/>
        <v>1329249</v>
      </c>
      <c r="K61" s="27">
        <f t="shared" si="14"/>
        <v>7385</v>
      </c>
      <c r="L61" s="27">
        <f t="shared" si="19"/>
        <v>391405</v>
      </c>
      <c r="M61" s="27">
        <f t="shared" si="15"/>
        <v>2802.6813500000003</v>
      </c>
      <c r="N61" s="27">
        <f t="shared" si="16"/>
        <v>2802.6813500000003</v>
      </c>
      <c r="O61" s="27">
        <f t="shared" si="20"/>
        <v>-355910.02559999982</v>
      </c>
      <c r="P61" s="27">
        <f t="shared" si="21"/>
        <v>355910.02559999982</v>
      </c>
    </row>
    <row r="62" spans="1:21">
      <c r="A62" s="30">
        <v>38473</v>
      </c>
      <c r="C62" s="6">
        <v>54</v>
      </c>
      <c r="D62" s="29">
        <f t="shared" si="12"/>
        <v>7385</v>
      </c>
      <c r="E62" s="29">
        <f t="shared" si="17"/>
        <v>398790</v>
      </c>
      <c r="F62" s="29">
        <f t="shared" si="13"/>
        <v>-930459</v>
      </c>
      <c r="G62" s="34">
        <f>+Inputs!$D$3</f>
        <v>0.37951000000000001</v>
      </c>
      <c r="I62" s="27">
        <f t="shared" si="18"/>
        <v>1329249</v>
      </c>
      <c r="K62" s="27">
        <f t="shared" si="14"/>
        <v>7385</v>
      </c>
      <c r="L62" s="27">
        <f t="shared" si="19"/>
        <v>398790</v>
      </c>
      <c r="M62" s="27">
        <f t="shared" si="15"/>
        <v>2802.6813500000003</v>
      </c>
      <c r="N62" s="27">
        <f t="shared" si="16"/>
        <v>2802.6813500000003</v>
      </c>
      <c r="O62" s="27">
        <f t="shared" si="20"/>
        <v>-353107.34424999979</v>
      </c>
      <c r="P62" s="27">
        <f t="shared" si="21"/>
        <v>353107.34424999979</v>
      </c>
    </row>
    <row r="63" spans="1:21">
      <c r="A63" s="31">
        <v>38504</v>
      </c>
      <c r="C63" s="6">
        <v>55</v>
      </c>
      <c r="D63" s="29">
        <f t="shared" si="12"/>
        <v>7385</v>
      </c>
      <c r="E63" s="29">
        <f t="shared" si="17"/>
        <v>406175</v>
      </c>
      <c r="F63" s="29">
        <f t="shared" si="13"/>
        <v>-923074</v>
      </c>
      <c r="G63" s="34">
        <f>+Inputs!$D$3</f>
        <v>0.37951000000000001</v>
      </c>
      <c r="I63" s="27">
        <f t="shared" si="18"/>
        <v>1329249</v>
      </c>
      <c r="K63" s="27">
        <f t="shared" si="14"/>
        <v>7385</v>
      </c>
      <c r="L63" s="27">
        <f t="shared" si="19"/>
        <v>406175</v>
      </c>
      <c r="M63" s="27">
        <f t="shared" si="15"/>
        <v>2802.6813500000003</v>
      </c>
      <c r="N63" s="27">
        <f t="shared" si="16"/>
        <v>2802.6813500000003</v>
      </c>
      <c r="O63" s="27">
        <f t="shared" si="20"/>
        <v>-350304.66289999976</v>
      </c>
      <c r="P63" s="27">
        <f t="shared" si="21"/>
        <v>350304.66289999976</v>
      </c>
    </row>
    <row r="64" spans="1:21">
      <c r="A64" s="30">
        <v>38534</v>
      </c>
      <c r="C64" s="6">
        <v>56</v>
      </c>
      <c r="D64" s="29">
        <f t="shared" si="12"/>
        <v>7385</v>
      </c>
      <c r="E64" s="29">
        <f t="shared" si="17"/>
        <v>413560</v>
      </c>
      <c r="F64" s="29">
        <f t="shared" si="13"/>
        <v>-915689</v>
      </c>
      <c r="G64" s="34">
        <f>+Inputs!$D$3</f>
        <v>0.37951000000000001</v>
      </c>
      <c r="I64" s="27">
        <f t="shared" si="18"/>
        <v>1329249</v>
      </c>
      <c r="K64" s="27">
        <f t="shared" si="14"/>
        <v>7385</v>
      </c>
      <c r="L64" s="27">
        <f t="shared" si="19"/>
        <v>413560</v>
      </c>
      <c r="M64" s="27">
        <f t="shared" si="15"/>
        <v>2802.6813500000003</v>
      </c>
      <c r="N64" s="27">
        <f t="shared" si="16"/>
        <v>2802.6813500000003</v>
      </c>
      <c r="O64" s="27">
        <f t="shared" si="20"/>
        <v>-347501.98154999973</v>
      </c>
      <c r="P64" s="27">
        <f t="shared" si="21"/>
        <v>347501.98154999973</v>
      </c>
    </row>
    <row r="65" spans="1:16">
      <c r="A65" s="31">
        <v>38565</v>
      </c>
      <c r="C65" s="6">
        <v>57</v>
      </c>
      <c r="D65" s="29">
        <f t="shared" si="12"/>
        <v>7385</v>
      </c>
      <c r="E65" s="29">
        <f t="shared" si="17"/>
        <v>420945</v>
      </c>
      <c r="F65" s="29">
        <f t="shared" si="13"/>
        <v>-908304</v>
      </c>
      <c r="G65" s="34">
        <f>+Inputs!$D$3</f>
        <v>0.37951000000000001</v>
      </c>
      <c r="I65" s="27">
        <f t="shared" si="18"/>
        <v>1329249</v>
      </c>
      <c r="K65" s="27">
        <f t="shared" si="14"/>
        <v>7385</v>
      </c>
      <c r="L65" s="27">
        <f t="shared" si="19"/>
        <v>420945</v>
      </c>
      <c r="M65" s="27">
        <f t="shared" si="15"/>
        <v>2802.6813500000003</v>
      </c>
      <c r="N65" s="27">
        <f t="shared" si="16"/>
        <v>2802.6813500000003</v>
      </c>
      <c r="O65" s="27">
        <f t="shared" si="20"/>
        <v>-344699.30019999971</v>
      </c>
      <c r="P65" s="27">
        <f t="shared" si="21"/>
        <v>344699.30019999971</v>
      </c>
    </row>
    <row r="66" spans="1:16">
      <c r="A66" s="30">
        <v>38596</v>
      </c>
      <c r="C66" s="6">
        <v>58</v>
      </c>
      <c r="D66" s="29">
        <f t="shared" si="12"/>
        <v>7385</v>
      </c>
      <c r="E66" s="29">
        <f t="shared" si="17"/>
        <v>428330</v>
      </c>
      <c r="F66" s="29">
        <f t="shared" si="13"/>
        <v>-900919</v>
      </c>
      <c r="G66" s="34">
        <f>+Inputs!$D$3</f>
        <v>0.37951000000000001</v>
      </c>
      <c r="I66" s="27">
        <f t="shared" si="18"/>
        <v>1329249</v>
      </c>
      <c r="K66" s="27">
        <f t="shared" si="14"/>
        <v>7385</v>
      </c>
      <c r="L66" s="27">
        <f t="shared" si="19"/>
        <v>428330</v>
      </c>
      <c r="M66" s="27">
        <f t="shared" si="15"/>
        <v>2802.6813500000003</v>
      </c>
      <c r="N66" s="27">
        <f t="shared" si="16"/>
        <v>2802.6813500000003</v>
      </c>
      <c r="O66" s="27">
        <f t="shared" si="20"/>
        <v>-341896.61884999968</v>
      </c>
      <c r="P66" s="27">
        <f t="shared" si="21"/>
        <v>341896.61884999968</v>
      </c>
    </row>
    <row r="67" spans="1:16">
      <c r="A67" s="31">
        <v>38626</v>
      </c>
      <c r="C67" s="6">
        <v>59</v>
      </c>
      <c r="D67" s="29">
        <f t="shared" si="12"/>
        <v>7385</v>
      </c>
      <c r="E67" s="29">
        <f t="shared" si="17"/>
        <v>435715</v>
      </c>
      <c r="F67" s="29">
        <f t="shared" si="13"/>
        <v>-893534</v>
      </c>
      <c r="G67" s="34">
        <f>+Inputs!$D$3</f>
        <v>0.37951000000000001</v>
      </c>
      <c r="I67" s="27">
        <f t="shared" si="18"/>
        <v>1329249</v>
      </c>
      <c r="K67" s="27">
        <f t="shared" si="14"/>
        <v>7385</v>
      </c>
      <c r="L67" s="27">
        <f t="shared" si="19"/>
        <v>435715</v>
      </c>
      <c r="M67" s="27">
        <f t="shared" si="15"/>
        <v>2802.6813500000003</v>
      </c>
      <c r="N67" s="27">
        <f t="shared" si="16"/>
        <v>2802.6813500000003</v>
      </c>
      <c r="O67" s="27">
        <f t="shared" si="20"/>
        <v>-339093.93749999965</v>
      </c>
      <c r="P67" s="27">
        <f t="shared" si="21"/>
        <v>339093.93749999965</v>
      </c>
    </row>
    <row r="68" spans="1:16">
      <c r="A68" s="30">
        <v>38657</v>
      </c>
      <c r="C68" s="6">
        <v>60</v>
      </c>
      <c r="D68" s="29">
        <f t="shared" si="12"/>
        <v>7385</v>
      </c>
      <c r="E68" s="29">
        <f t="shared" si="17"/>
        <v>443100</v>
      </c>
      <c r="F68" s="29">
        <f t="shared" si="13"/>
        <v>-886149</v>
      </c>
      <c r="G68" s="34">
        <f>+Inputs!$D$3</f>
        <v>0.37951000000000001</v>
      </c>
      <c r="I68" s="27">
        <f t="shared" si="18"/>
        <v>1329249</v>
      </c>
      <c r="K68" s="27">
        <f t="shared" si="14"/>
        <v>7385</v>
      </c>
      <c r="L68" s="27">
        <f t="shared" si="19"/>
        <v>443100</v>
      </c>
      <c r="M68" s="27">
        <f t="shared" si="15"/>
        <v>2802.6813500000003</v>
      </c>
      <c r="N68" s="27">
        <f t="shared" si="16"/>
        <v>2802.6813500000003</v>
      </c>
      <c r="O68" s="27">
        <f t="shared" si="20"/>
        <v>-336291.25614999962</v>
      </c>
      <c r="P68" s="27">
        <f t="shared" si="21"/>
        <v>336291.25614999962</v>
      </c>
    </row>
    <row r="69" spans="1:16">
      <c r="A69" s="31">
        <v>38687</v>
      </c>
      <c r="C69" s="6">
        <v>61</v>
      </c>
      <c r="D69" s="29">
        <f t="shared" si="12"/>
        <v>7385</v>
      </c>
      <c r="E69" s="29">
        <f t="shared" si="17"/>
        <v>450485</v>
      </c>
      <c r="F69" s="29">
        <f t="shared" si="13"/>
        <v>-878764</v>
      </c>
      <c r="G69" s="34">
        <f>+Inputs!$D$3</f>
        <v>0.37951000000000001</v>
      </c>
      <c r="I69" s="27">
        <f t="shared" si="18"/>
        <v>1329249</v>
      </c>
      <c r="K69" s="27">
        <f t="shared" si="14"/>
        <v>7385</v>
      </c>
      <c r="L69" s="27">
        <f t="shared" si="19"/>
        <v>450485</v>
      </c>
      <c r="M69" s="27">
        <f t="shared" si="15"/>
        <v>2802.6813500000003</v>
      </c>
      <c r="N69" s="27">
        <f t="shared" si="16"/>
        <v>2802.6813500000003</v>
      </c>
      <c r="O69" s="27">
        <f t="shared" si="20"/>
        <v>-333488.57479999959</v>
      </c>
      <c r="P69" s="27">
        <f t="shared" si="21"/>
        <v>333488.57479999959</v>
      </c>
    </row>
    <row r="70" spans="1:16">
      <c r="A70" s="30">
        <v>38718</v>
      </c>
      <c r="C70" s="6">
        <v>62</v>
      </c>
      <c r="D70" s="29">
        <f t="shared" si="12"/>
        <v>7385</v>
      </c>
      <c r="E70" s="29">
        <f t="shared" si="17"/>
        <v>457870</v>
      </c>
      <c r="F70" s="29">
        <f t="shared" si="13"/>
        <v>-871379</v>
      </c>
      <c r="G70" s="34">
        <f>+Inputs!$D$3</f>
        <v>0.37951000000000001</v>
      </c>
      <c r="I70" s="27">
        <f t="shared" si="18"/>
        <v>1329249</v>
      </c>
      <c r="K70" s="27">
        <f t="shared" si="14"/>
        <v>7385</v>
      </c>
      <c r="L70" s="27">
        <f t="shared" si="19"/>
        <v>457870</v>
      </c>
      <c r="M70" s="27">
        <f t="shared" si="15"/>
        <v>2802.6813500000003</v>
      </c>
      <c r="N70" s="27">
        <f t="shared" si="16"/>
        <v>2802.6813500000003</v>
      </c>
      <c r="O70" s="27">
        <f t="shared" si="20"/>
        <v>-330685.89344999957</v>
      </c>
      <c r="P70" s="27">
        <f t="shared" si="21"/>
        <v>330685.89344999957</v>
      </c>
    </row>
    <row r="71" spans="1:16">
      <c r="A71" s="31">
        <v>38749</v>
      </c>
      <c r="C71" s="6">
        <v>63</v>
      </c>
      <c r="D71" s="29">
        <f t="shared" si="12"/>
        <v>7385</v>
      </c>
      <c r="E71" s="29">
        <f t="shared" si="17"/>
        <v>465255</v>
      </c>
      <c r="F71" s="29">
        <f t="shared" si="13"/>
        <v>-863994</v>
      </c>
      <c r="G71" s="34">
        <f>+Inputs!$D$3</f>
        <v>0.37951000000000001</v>
      </c>
      <c r="I71" s="27">
        <f t="shared" si="18"/>
        <v>1329249</v>
      </c>
      <c r="K71" s="27">
        <f t="shared" si="14"/>
        <v>7385</v>
      </c>
      <c r="L71" s="27">
        <f t="shared" si="19"/>
        <v>465255</v>
      </c>
      <c r="M71" s="27">
        <f t="shared" si="15"/>
        <v>2802.6813500000003</v>
      </c>
      <c r="N71" s="27">
        <f t="shared" si="16"/>
        <v>2802.6813500000003</v>
      </c>
      <c r="O71" s="27">
        <f t="shared" si="20"/>
        <v>-327883.21209999954</v>
      </c>
      <c r="P71" s="27">
        <f t="shared" si="21"/>
        <v>327883.21209999954</v>
      </c>
    </row>
    <row r="72" spans="1:16">
      <c r="A72" s="30">
        <v>38777</v>
      </c>
      <c r="C72" s="6">
        <v>64</v>
      </c>
      <c r="D72" s="29">
        <f t="shared" si="12"/>
        <v>7385</v>
      </c>
      <c r="E72" s="29">
        <f t="shared" si="17"/>
        <v>472640</v>
      </c>
      <c r="F72" s="29">
        <f t="shared" si="13"/>
        <v>-856609</v>
      </c>
      <c r="G72" s="34">
        <f>+Inputs!$D$3</f>
        <v>0.37951000000000001</v>
      </c>
      <c r="I72" s="27">
        <f t="shared" si="18"/>
        <v>1329249</v>
      </c>
      <c r="K72" s="27">
        <f t="shared" si="14"/>
        <v>7385</v>
      </c>
      <c r="L72" s="27">
        <f t="shared" si="19"/>
        <v>472640</v>
      </c>
      <c r="M72" s="27">
        <f t="shared" si="15"/>
        <v>2802.6813500000003</v>
      </c>
      <c r="N72" s="27">
        <f t="shared" si="16"/>
        <v>2802.6813500000003</v>
      </c>
      <c r="O72" s="27">
        <f t="shared" si="20"/>
        <v>-325080.53074999951</v>
      </c>
      <c r="P72" s="27">
        <f t="shared" si="21"/>
        <v>325080.53074999951</v>
      </c>
    </row>
    <row r="73" spans="1:16">
      <c r="A73" s="31">
        <v>38808</v>
      </c>
      <c r="C73" s="6">
        <v>65</v>
      </c>
      <c r="D73" s="29">
        <f t="shared" ref="D73:D104" si="22">ROUND(-(+$B$9/180)*1,0)</f>
        <v>7385</v>
      </c>
      <c r="E73" s="29">
        <f t="shared" si="17"/>
        <v>480025</v>
      </c>
      <c r="F73" s="29">
        <f t="shared" ref="F73:F104" si="23">$B$9+E73</f>
        <v>-849224</v>
      </c>
      <c r="G73" s="34">
        <f>+Inputs!$D$3</f>
        <v>0.37951000000000001</v>
      </c>
      <c r="I73" s="27">
        <f t="shared" si="18"/>
        <v>1329249</v>
      </c>
      <c r="K73" s="27">
        <f t="shared" ref="K73:K104" si="24">D73</f>
        <v>7385</v>
      </c>
      <c r="L73" s="27">
        <f t="shared" si="19"/>
        <v>480025</v>
      </c>
      <c r="M73" s="27">
        <f t="shared" ref="M73:M104" si="25">K73*G73</f>
        <v>2802.6813500000003</v>
      </c>
      <c r="N73" s="27">
        <f t="shared" ref="N73:N104" si="26">M73-J73</f>
        <v>2802.6813500000003</v>
      </c>
      <c r="O73" s="27">
        <f t="shared" si="20"/>
        <v>-322277.84939999948</v>
      </c>
      <c r="P73" s="27">
        <f t="shared" si="21"/>
        <v>322277.84939999948</v>
      </c>
    </row>
    <row r="74" spans="1:16">
      <c r="A74" s="30">
        <v>38838</v>
      </c>
      <c r="C74" s="6">
        <v>66</v>
      </c>
      <c r="D74" s="29">
        <f t="shared" si="22"/>
        <v>7385</v>
      </c>
      <c r="E74" s="29">
        <f t="shared" ref="E74:E105" si="27">+E73+D74</f>
        <v>487410</v>
      </c>
      <c r="F74" s="29">
        <f t="shared" si="23"/>
        <v>-841839</v>
      </c>
      <c r="G74" s="34">
        <f>+Inputs!$D$3</f>
        <v>0.37951000000000001</v>
      </c>
      <c r="I74" s="27">
        <f t="shared" ref="I74:I105" si="28">+I73+H74</f>
        <v>1329249</v>
      </c>
      <c r="K74" s="27">
        <f t="shared" si="24"/>
        <v>7385</v>
      </c>
      <c r="L74" s="27">
        <f t="shared" ref="L74:L105" si="29">+L73+K74</f>
        <v>487410</v>
      </c>
      <c r="M74" s="27">
        <f t="shared" si="25"/>
        <v>2802.6813500000003</v>
      </c>
      <c r="N74" s="27">
        <f t="shared" si="26"/>
        <v>2802.6813500000003</v>
      </c>
      <c r="O74" s="27">
        <f t="shared" ref="O74:O105" si="30">+O73+N74</f>
        <v>-319475.16804999945</v>
      </c>
      <c r="P74" s="27">
        <f t="shared" ref="P74:P105" si="31">P73-N74</f>
        <v>319475.16804999945</v>
      </c>
    </row>
    <row r="75" spans="1:16">
      <c r="A75" s="31">
        <v>38869</v>
      </c>
      <c r="C75" s="6">
        <v>67</v>
      </c>
      <c r="D75" s="29">
        <f t="shared" si="22"/>
        <v>7385</v>
      </c>
      <c r="E75" s="29">
        <f t="shared" si="27"/>
        <v>494795</v>
      </c>
      <c r="F75" s="29">
        <f t="shared" si="23"/>
        <v>-834454</v>
      </c>
      <c r="G75" s="34">
        <f>+Inputs!$D$3</f>
        <v>0.37951000000000001</v>
      </c>
      <c r="I75" s="27">
        <f t="shared" si="28"/>
        <v>1329249</v>
      </c>
      <c r="K75" s="27">
        <f t="shared" si="24"/>
        <v>7385</v>
      </c>
      <c r="L75" s="27">
        <f t="shared" si="29"/>
        <v>494795</v>
      </c>
      <c r="M75" s="27">
        <f t="shared" si="25"/>
        <v>2802.6813500000003</v>
      </c>
      <c r="N75" s="27">
        <f t="shared" si="26"/>
        <v>2802.6813500000003</v>
      </c>
      <c r="O75" s="27">
        <f t="shared" si="30"/>
        <v>-316672.48669999943</v>
      </c>
      <c r="P75" s="27">
        <f t="shared" si="31"/>
        <v>316672.48669999943</v>
      </c>
    </row>
    <row r="76" spans="1:16">
      <c r="A76" s="30">
        <v>38899</v>
      </c>
      <c r="C76" s="6">
        <v>68</v>
      </c>
      <c r="D76" s="29">
        <f t="shared" si="22"/>
        <v>7385</v>
      </c>
      <c r="E76" s="29">
        <f t="shared" si="27"/>
        <v>502180</v>
      </c>
      <c r="F76" s="29">
        <f t="shared" si="23"/>
        <v>-827069</v>
      </c>
      <c r="G76" s="34">
        <f>+Inputs!$D$3</f>
        <v>0.37951000000000001</v>
      </c>
      <c r="I76" s="27">
        <f t="shared" si="28"/>
        <v>1329249</v>
      </c>
      <c r="K76" s="27">
        <f t="shared" si="24"/>
        <v>7385</v>
      </c>
      <c r="L76" s="27">
        <f t="shared" si="29"/>
        <v>502180</v>
      </c>
      <c r="M76" s="27">
        <f t="shared" si="25"/>
        <v>2802.6813500000003</v>
      </c>
      <c r="N76" s="27">
        <f t="shared" si="26"/>
        <v>2802.6813500000003</v>
      </c>
      <c r="O76" s="27">
        <f t="shared" si="30"/>
        <v>-313869.8053499994</v>
      </c>
      <c r="P76" s="27">
        <f t="shared" si="31"/>
        <v>313869.8053499994</v>
      </c>
    </row>
    <row r="77" spans="1:16">
      <c r="A77" s="31">
        <v>38930</v>
      </c>
      <c r="C77" s="6">
        <v>69</v>
      </c>
      <c r="D77" s="29">
        <f t="shared" si="22"/>
        <v>7385</v>
      </c>
      <c r="E77" s="29">
        <f t="shared" si="27"/>
        <v>509565</v>
      </c>
      <c r="F77" s="29">
        <f t="shared" si="23"/>
        <v>-819684</v>
      </c>
      <c r="G77" s="34">
        <f>+Inputs!$D$3</f>
        <v>0.37951000000000001</v>
      </c>
      <c r="I77" s="27">
        <f t="shared" si="28"/>
        <v>1329249</v>
      </c>
      <c r="K77" s="27">
        <f t="shared" si="24"/>
        <v>7385</v>
      </c>
      <c r="L77" s="27">
        <f t="shared" si="29"/>
        <v>509565</v>
      </c>
      <c r="M77" s="27">
        <f t="shared" si="25"/>
        <v>2802.6813500000003</v>
      </c>
      <c r="N77" s="27">
        <f t="shared" si="26"/>
        <v>2802.6813500000003</v>
      </c>
      <c r="O77" s="27">
        <f t="shared" si="30"/>
        <v>-311067.12399999937</v>
      </c>
      <c r="P77" s="27">
        <f t="shared" si="31"/>
        <v>311067.12399999937</v>
      </c>
    </row>
    <row r="78" spans="1:16">
      <c r="A78" s="30">
        <v>38961</v>
      </c>
      <c r="C78" s="6">
        <v>70</v>
      </c>
      <c r="D78" s="29">
        <f t="shared" si="22"/>
        <v>7385</v>
      </c>
      <c r="E78" s="29">
        <f t="shared" si="27"/>
        <v>516950</v>
      </c>
      <c r="F78" s="29">
        <f t="shared" si="23"/>
        <v>-812299</v>
      </c>
      <c r="G78" s="34">
        <f>+Inputs!$D$3</f>
        <v>0.37951000000000001</v>
      </c>
      <c r="I78" s="27">
        <f t="shared" si="28"/>
        <v>1329249</v>
      </c>
      <c r="K78" s="27">
        <f t="shared" si="24"/>
        <v>7385</v>
      </c>
      <c r="L78" s="27">
        <f t="shared" si="29"/>
        <v>516950</v>
      </c>
      <c r="M78" s="27">
        <f t="shared" si="25"/>
        <v>2802.6813500000003</v>
      </c>
      <c r="N78" s="27">
        <f t="shared" si="26"/>
        <v>2802.6813500000003</v>
      </c>
      <c r="O78" s="27">
        <f t="shared" si="30"/>
        <v>-308264.44264999934</v>
      </c>
      <c r="P78" s="27">
        <f t="shared" si="31"/>
        <v>308264.44264999934</v>
      </c>
    </row>
    <row r="79" spans="1:16">
      <c r="A79" s="31">
        <v>38991</v>
      </c>
      <c r="C79" s="6">
        <v>71</v>
      </c>
      <c r="D79" s="29">
        <f t="shared" si="22"/>
        <v>7385</v>
      </c>
      <c r="E79" s="29">
        <f t="shared" si="27"/>
        <v>524335</v>
      </c>
      <c r="F79" s="29">
        <f t="shared" si="23"/>
        <v>-804914</v>
      </c>
      <c r="G79" s="34">
        <f>+Inputs!$D$3</f>
        <v>0.37951000000000001</v>
      </c>
      <c r="I79" s="27">
        <f t="shared" si="28"/>
        <v>1329249</v>
      </c>
      <c r="K79" s="27">
        <f t="shared" si="24"/>
        <v>7385</v>
      </c>
      <c r="L79" s="27">
        <f t="shared" si="29"/>
        <v>524335</v>
      </c>
      <c r="M79" s="27">
        <f t="shared" si="25"/>
        <v>2802.6813500000003</v>
      </c>
      <c r="N79" s="27">
        <f t="shared" si="26"/>
        <v>2802.6813500000003</v>
      </c>
      <c r="O79" s="27">
        <f t="shared" si="30"/>
        <v>-305461.76129999931</v>
      </c>
      <c r="P79" s="27">
        <f t="shared" si="31"/>
        <v>305461.76129999931</v>
      </c>
    </row>
    <row r="80" spans="1:16">
      <c r="A80" s="30">
        <v>39022</v>
      </c>
      <c r="C80" s="6">
        <v>72</v>
      </c>
      <c r="D80" s="29">
        <f t="shared" si="22"/>
        <v>7385</v>
      </c>
      <c r="E80" s="29">
        <f t="shared" si="27"/>
        <v>531720</v>
      </c>
      <c r="F80" s="29">
        <f t="shared" si="23"/>
        <v>-797529</v>
      </c>
      <c r="G80" s="34">
        <f>+Inputs!$D$3</f>
        <v>0.37951000000000001</v>
      </c>
      <c r="I80" s="27">
        <f t="shared" si="28"/>
        <v>1329249</v>
      </c>
      <c r="K80" s="27">
        <f t="shared" si="24"/>
        <v>7385</v>
      </c>
      <c r="L80" s="27">
        <f t="shared" si="29"/>
        <v>531720</v>
      </c>
      <c r="M80" s="27">
        <f t="shared" si="25"/>
        <v>2802.6813500000003</v>
      </c>
      <c r="N80" s="27">
        <f t="shared" si="26"/>
        <v>2802.6813500000003</v>
      </c>
      <c r="O80" s="27">
        <f t="shared" si="30"/>
        <v>-302659.07994999929</v>
      </c>
      <c r="P80" s="27">
        <f t="shared" si="31"/>
        <v>302659.07994999929</v>
      </c>
    </row>
    <row r="81" spans="1:16">
      <c r="A81" s="31">
        <v>39052</v>
      </c>
      <c r="C81" s="6">
        <v>73</v>
      </c>
      <c r="D81" s="29">
        <f t="shared" si="22"/>
        <v>7385</v>
      </c>
      <c r="E81" s="29">
        <f t="shared" si="27"/>
        <v>539105</v>
      </c>
      <c r="F81" s="29">
        <f t="shared" si="23"/>
        <v>-790144</v>
      </c>
      <c r="G81" s="34">
        <f>+Inputs!$D$3</f>
        <v>0.37951000000000001</v>
      </c>
      <c r="I81" s="27">
        <f t="shared" si="28"/>
        <v>1329249</v>
      </c>
      <c r="K81" s="27">
        <f t="shared" si="24"/>
        <v>7385</v>
      </c>
      <c r="L81" s="27">
        <f t="shared" si="29"/>
        <v>539105</v>
      </c>
      <c r="M81" s="27">
        <f t="shared" si="25"/>
        <v>2802.6813500000003</v>
      </c>
      <c r="N81" s="27">
        <f t="shared" si="26"/>
        <v>2802.6813500000003</v>
      </c>
      <c r="O81" s="27">
        <f t="shared" si="30"/>
        <v>-299856.39859999926</v>
      </c>
      <c r="P81" s="27">
        <f t="shared" si="31"/>
        <v>299856.39859999926</v>
      </c>
    </row>
    <row r="82" spans="1:16">
      <c r="A82" s="30">
        <v>39083</v>
      </c>
      <c r="C82" s="6">
        <v>74</v>
      </c>
      <c r="D82" s="29">
        <f t="shared" si="22"/>
        <v>7385</v>
      </c>
      <c r="E82" s="29">
        <f t="shared" si="27"/>
        <v>546490</v>
      </c>
      <c r="F82" s="29">
        <f t="shared" si="23"/>
        <v>-782759</v>
      </c>
      <c r="G82" s="34">
        <f>+Inputs!$D$3</f>
        <v>0.37951000000000001</v>
      </c>
      <c r="I82" s="27">
        <f t="shared" si="28"/>
        <v>1329249</v>
      </c>
      <c r="K82" s="27">
        <f t="shared" si="24"/>
        <v>7385</v>
      </c>
      <c r="L82" s="27">
        <f t="shared" si="29"/>
        <v>546490</v>
      </c>
      <c r="M82" s="27">
        <f t="shared" si="25"/>
        <v>2802.6813500000003</v>
      </c>
      <c r="N82" s="27">
        <f t="shared" si="26"/>
        <v>2802.6813500000003</v>
      </c>
      <c r="O82" s="27">
        <f t="shared" si="30"/>
        <v>-297053.71724999923</v>
      </c>
      <c r="P82" s="27">
        <f t="shared" si="31"/>
        <v>297053.71724999923</v>
      </c>
    </row>
    <row r="83" spans="1:16">
      <c r="A83" s="31">
        <v>39114</v>
      </c>
      <c r="C83" s="6">
        <v>75</v>
      </c>
      <c r="D83" s="29">
        <f t="shared" si="22"/>
        <v>7385</v>
      </c>
      <c r="E83" s="29">
        <f t="shared" si="27"/>
        <v>553875</v>
      </c>
      <c r="F83" s="29">
        <f t="shared" si="23"/>
        <v>-775374</v>
      </c>
      <c r="G83" s="34">
        <f>+Inputs!$D$3</f>
        <v>0.37951000000000001</v>
      </c>
      <c r="I83" s="27">
        <f t="shared" si="28"/>
        <v>1329249</v>
      </c>
      <c r="K83" s="27">
        <f t="shared" si="24"/>
        <v>7385</v>
      </c>
      <c r="L83" s="27">
        <f t="shared" si="29"/>
        <v>553875</v>
      </c>
      <c r="M83" s="27">
        <f t="shared" si="25"/>
        <v>2802.6813500000003</v>
      </c>
      <c r="N83" s="27">
        <f t="shared" si="26"/>
        <v>2802.6813500000003</v>
      </c>
      <c r="O83" s="27">
        <f t="shared" si="30"/>
        <v>-294251.0358999992</v>
      </c>
      <c r="P83" s="27">
        <f t="shared" si="31"/>
        <v>294251.0358999992</v>
      </c>
    </row>
    <row r="84" spans="1:16">
      <c r="A84" s="30">
        <v>39142</v>
      </c>
      <c r="C84" s="6">
        <v>76</v>
      </c>
      <c r="D84" s="29">
        <f t="shared" si="22"/>
        <v>7385</v>
      </c>
      <c r="E84" s="29">
        <f t="shared" si="27"/>
        <v>561260</v>
      </c>
      <c r="F84" s="29">
        <f t="shared" si="23"/>
        <v>-767989</v>
      </c>
      <c r="G84" s="34">
        <f>+Inputs!$D$3</f>
        <v>0.37951000000000001</v>
      </c>
      <c r="I84" s="27">
        <f t="shared" si="28"/>
        <v>1329249</v>
      </c>
      <c r="K84" s="27">
        <f t="shared" si="24"/>
        <v>7385</v>
      </c>
      <c r="L84" s="27">
        <f t="shared" si="29"/>
        <v>561260</v>
      </c>
      <c r="M84" s="27">
        <f t="shared" si="25"/>
        <v>2802.6813500000003</v>
      </c>
      <c r="N84" s="27">
        <f t="shared" si="26"/>
        <v>2802.6813500000003</v>
      </c>
      <c r="O84" s="27">
        <f t="shared" si="30"/>
        <v>-291448.35454999917</v>
      </c>
      <c r="P84" s="27">
        <f t="shared" si="31"/>
        <v>291448.35454999917</v>
      </c>
    </row>
    <row r="85" spans="1:16">
      <c r="A85" s="31">
        <v>39173</v>
      </c>
      <c r="C85" s="6">
        <v>77</v>
      </c>
      <c r="D85" s="29">
        <f t="shared" si="22"/>
        <v>7385</v>
      </c>
      <c r="E85" s="29">
        <f t="shared" si="27"/>
        <v>568645</v>
      </c>
      <c r="F85" s="29">
        <f t="shared" si="23"/>
        <v>-760604</v>
      </c>
      <c r="G85" s="34">
        <f>+Inputs!$D$3</f>
        <v>0.37951000000000001</v>
      </c>
      <c r="I85" s="27">
        <f t="shared" si="28"/>
        <v>1329249</v>
      </c>
      <c r="K85" s="27">
        <f t="shared" si="24"/>
        <v>7385</v>
      </c>
      <c r="L85" s="27">
        <f t="shared" si="29"/>
        <v>568645</v>
      </c>
      <c r="M85" s="27">
        <f t="shared" si="25"/>
        <v>2802.6813500000003</v>
      </c>
      <c r="N85" s="27">
        <f t="shared" si="26"/>
        <v>2802.6813500000003</v>
      </c>
      <c r="O85" s="27">
        <f t="shared" si="30"/>
        <v>-288645.67319999915</v>
      </c>
      <c r="P85" s="27">
        <f t="shared" si="31"/>
        <v>288645.67319999915</v>
      </c>
    </row>
    <row r="86" spans="1:16">
      <c r="A86" s="30">
        <v>39203</v>
      </c>
      <c r="C86" s="6">
        <v>78</v>
      </c>
      <c r="D86" s="29">
        <f t="shared" si="22"/>
        <v>7385</v>
      </c>
      <c r="E86" s="29">
        <f t="shared" si="27"/>
        <v>576030</v>
      </c>
      <c r="F86" s="29">
        <f t="shared" si="23"/>
        <v>-753219</v>
      </c>
      <c r="G86" s="34">
        <f>+Inputs!$D$3</f>
        <v>0.37951000000000001</v>
      </c>
      <c r="I86" s="27">
        <f t="shared" si="28"/>
        <v>1329249</v>
      </c>
      <c r="K86" s="27">
        <f t="shared" si="24"/>
        <v>7385</v>
      </c>
      <c r="L86" s="27">
        <f t="shared" si="29"/>
        <v>576030</v>
      </c>
      <c r="M86" s="27">
        <f t="shared" si="25"/>
        <v>2802.6813500000003</v>
      </c>
      <c r="N86" s="27">
        <f t="shared" si="26"/>
        <v>2802.6813500000003</v>
      </c>
      <c r="O86" s="27">
        <f t="shared" si="30"/>
        <v>-285842.99184999912</v>
      </c>
      <c r="P86" s="27">
        <f t="shared" si="31"/>
        <v>285842.99184999912</v>
      </c>
    </row>
    <row r="87" spans="1:16">
      <c r="A87" s="31">
        <v>39234</v>
      </c>
      <c r="C87" s="6">
        <v>79</v>
      </c>
      <c r="D87" s="29">
        <f t="shared" si="22"/>
        <v>7385</v>
      </c>
      <c r="E87" s="29">
        <f t="shared" si="27"/>
        <v>583415</v>
      </c>
      <c r="F87" s="29">
        <f t="shared" si="23"/>
        <v>-745834</v>
      </c>
      <c r="G87" s="34">
        <f>+Inputs!$D$3</f>
        <v>0.37951000000000001</v>
      </c>
      <c r="I87" s="27">
        <f t="shared" si="28"/>
        <v>1329249</v>
      </c>
      <c r="K87" s="27">
        <f t="shared" si="24"/>
        <v>7385</v>
      </c>
      <c r="L87" s="27">
        <f t="shared" si="29"/>
        <v>583415</v>
      </c>
      <c r="M87" s="27">
        <f t="shared" si="25"/>
        <v>2802.6813500000003</v>
      </c>
      <c r="N87" s="27">
        <f t="shared" si="26"/>
        <v>2802.6813500000003</v>
      </c>
      <c r="O87" s="27">
        <f t="shared" si="30"/>
        <v>-283040.31049999909</v>
      </c>
      <c r="P87" s="27">
        <f t="shared" si="31"/>
        <v>283040.31049999909</v>
      </c>
    </row>
    <row r="88" spans="1:16">
      <c r="A88" s="30">
        <v>39264</v>
      </c>
      <c r="C88" s="6">
        <v>80</v>
      </c>
      <c r="D88" s="29">
        <f t="shared" si="22"/>
        <v>7385</v>
      </c>
      <c r="E88" s="29">
        <f t="shared" si="27"/>
        <v>590800</v>
      </c>
      <c r="F88" s="29">
        <f t="shared" si="23"/>
        <v>-738449</v>
      </c>
      <c r="G88" s="34">
        <f>+Inputs!$D$3</f>
        <v>0.37951000000000001</v>
      </c>
      <c r="I88" s="27">
        <f t="shared" si="28"/>
        <v>1329249</v>
      </c>
      <c r="K88" s="27">
        <f t="shared" si="24"/>
        <v>7385</v>
      </c>
      <c r="L88" s="27">
        <f t="shared" si="29"/>
        <v>590800</v>
      </c>
      <c r="M88" s="27">
        <f t="shared" si="25"/>
        <v>2802.6813500000003</v>
      </c>
      <c r="N88" s="27">
        <f t="shared" si="26"/>
        <v>2802.6813500000003</v>
      </c>
      <c r="O88" s="27">
        <f t="shared" si="30"/>
        <v>-280237.62914999906</v>
      </c>
      <c r="P88" s="27">
        <f t="shared" si="31"/>
        <v>280237.62914999906</v>
      </c>
    </row>
    <row r="89" spans="1:16">
      <c r="A89" s="31">
        <v>39295</v>
      </c>
      <c r="C89" s="6">
        <v>81</v>
      </c>
      <c r="D89" s="29">
        <f t="shared" si="22"/>
        <v>7385</v>
      </c>
      <c r="E89" s="29">
        <f t="shared" si="27"/>
        <v>598185</v>
      </c>
      <c r="F89" s="29">
        <f t="shared" si="23"/>
        <v>-731064</v>
      </c>
      <c r="G89" s="34">
        <f>+Inputs!$D$3</f>
        <v>0.37951000000000001</v>
      </c>
      <c r="I89" s="27">
        <f t="shared" si="28"/>
        <v>1329249</v>
      </c>
      <c r="K89" s="27">
        <f t="shared" si="24"/>
        <v>7385</v>
      </c>
      <c r="L89" s="27">
        <f t="shared" si="29"/>
        <v>598185</v>
      </c>
      <c r="M89" s="27">
        <f t="shared" si="25"/>
        <v>2802.6813500000003</v>
      </c>
      <c r="N89" s="27">
        <f t="shared" si="26"/>
        <v>2802.6813500000003</v>
      </c>
      <c r="O89" s="27">
        <f t="shared" si="30"/>
        <v>-277434.94779999903</v>
      </c>
      <c r="P89" s="27">
        <f t="shared" si="31"/>
        <v>277434.94779999903</v>
      </c>
    </row>
    <row r="90" spans="1:16">
      <c r="A90" s="30">
        <v>39326</v>
      </c>
      <c r="C90" s="6">
        <v>82</v>
      </c>
      <c r="D90" s="29">
        <f t="shared" si="22"/>
        <v>7385</v>
      </c>
      <c r="E90" s="29">
        <f t="shared" si="27"/>
        <v>605570</v>
      </c>
      <c r="F90" s="29">
        <f t="shared" si="23"/>
        <v>-723679</v>
      </c>
      <c r="G90" s="34">
        <f>+Inputs!$D$3</f>
        <v>0.37951000000000001</v>
      </c>
      <c r="I90" s="27">
        <f t="shared" si="28"/>
        <v>1329249</v>
      </c>
      <c r="K90" s="27">
        <f t="shared" si="24"/>
        <v>7385</v>
      </c>
      <c r="L90" s="27">
        <f t="shared" si="29"/>
        <v>605570</v>
      </c>
      <c r="M90" s="27">
        <f t="shared" si="25"/>
        <v>2802.6813500000003</v>
      </c>
      <c r="N90" s="27">
        <f t="shared" si="26"/>
        <v>2802.6813500000003</v>
      </c>
      <c r="O90" s="27">
        <f t="shared" si="30"/>
        <v>-274632.26644999901</v>
      </c>
      <c r="P90" s="27">
        <f t="shared" si="31"/>
        <v>274632.26644999901</v>
      </c>
    </row>
    <row r="91" spans="1:16">
      <c r="A91" s="31">
        <v>39356</v>
      </c>
      <c r="C91" s="6">
        <v>83</v>
      </c>
      <c r="D91" s="29">
        <f t="shared" si="22"/>
        <v>7385</v>
      </c>
      <c r="E91" s="29">
        <f t="shared" si="27"/>
        <v>612955</v>
      </c>
      <c r="F91" s="29">
        <f t="shared" si="23"/>
        <v>-716294</v>
      </c>
      <c r="G91" s="34">
        <f>+Inputs!$D$3</f>
        <v>0.37951000000000001</v>
      </c>
      <c r="I91" s="27">
        <f t="shared" si="28"/>
        <v>1329249</v>
      </c>
      <c r="K91" s="27">
        <f t="shared" si="24"/>
        <v>7385</v>
      </c>
      <c r="L91" s="27">
        <f t="shared" si="29"/>
        <v>612955</v>
      </c>
      <c r="M91" s="27">
        <f t="shared" si="25"/>
        <v>2802.6813500000003</v>
      </c>
      <c r="N91" s="27">
        <f t="shared" si="26"/>
        <v>2802.6813500000003</v>
      </c>
      <c r="O91" s="27">
        <f t="shared" si="30"/>
        <v>-271829.58509999898</v>
      </c>
      <c r="P91" s="27">
        <f t="shared" si="31"/>
        <v>271829.58509999898</v>
      </c>
    </row>
    <row r="92" spans="1:16">
      <c r="A92" s="30">
        <v>39387</v>
      </c>
      <c r="C92" s="6">
        <v>84</v>
      </c>
      <c r="D92" s="29">
        <f t="shared" si="22"/>
        <v>7385</v>
      </c>
      <c r="E92" s="29">
        <f t="shared" si="27"/>
        <v>620340</v>
      </c>
      <c r="F92" s="29">
        <f t="shared" si="23"/>
        <v>-708909</v>
      </c>
      <c r="G92" s="34">
        <f>+Inputs!$D$3</f>
        <v>0.37951000000000001</v>
      </c>
      <c r="I92" s="27">
        <f t="shared" si="28"/>
        <v>1329249</v>
      </c>
      <c r="K92" s="27">
        <f t="shared" si="24"/>
        <v>7385</v>
      </c>
      <c r="L92" s="27">
        <f t="shared" si="29"/>
        <v>620340</v>
      </c>
      <c r="M92" s="27">
        <f t="shared" si="25"/>
        <v>2802.6813500000003</v>
      </c>
      <c r="N92" s="27">
        <f t="shared" si="26"/>
        <v>2802.6813500000003</v>
      </c>
      <c r="O92" s="27">
        <f t="shared" si="30"/>
        <v>-269026.90374999895</v>
      </c>
      <c r="P92" s="27">
        <f t="shared" si="31"/>
        <v>269026.90374999895</v>
      </c>
    </row>
    <row r="93" spans="1:16">
      <c r="A93" s="31">
        <v>39417</v>
      </c>
      <c r="C93" s="6">
        <v>85</v>
      </c>
      <c r="D93" s="29">
        <f t="shared" si="22"/>
        <v>7385</v>
      </c>
      <c r="E93" s="29">
        <f t="shared" si="27"/>
        <v>627725</v>
      </c>
      <c r="F93" s="29">
        <f t="shared" si="23"/>
        <v>-701524</v>
      </c>
      <c r="G93" s="34">
        <f>+Inputs!$D$3</f>
        <v>0.37951000000000001</v>
      </c>
      <c r="I93" s="27">
        <f t="shared" si="28"/>
        <v>1329249</v>
      </c>
      <c r="K93" s="27">
        <f t="shared" si="24"/>
        <v>7385</v>
      </c>
      <c r="L93" s="27">
        <f t="shared" si="29"/>
        <v>627725</v>
      </c>
      <c r="M93" s="27">
        <f t="shared" si="25"/>
        <v>2802.6813500000003</v>
      </c>
      <c r="N93" s="27">
        <f t="shared" si="26"/>
        <v>2802.6813500000003</v>
      </c>
      <c r="O93" s="27">
        <f t="shared" si="30"/>
        <v>-266224.22239999892</v>
      </c>
      <c r="P93" s="27">
        <f t="shared" si="31"/>
        <v>266224.22239999892</v>
      </c>
    </row>
    <row r="94" spans="1:16">
      <c r="A94" s="30">
        <v>39448</v>
      </c>
      <c r="C94" s="6">
        <v>86</v>
      </c>
      <c r="D94" s="29">
        <f t="shared" si="22"/>
        <v>7385</v>
      </c>
      <c r="E94" s="29">
        <f t="shared" si="27"/>
        <v>635110</v>
      </c>
      <c r="F94" s="29">
        <f t="shared" si="23"/>
        <v>-694139</v>
      </c>
      <c r="G94" s="34">
        <f>+Inputs!$D$3</f>
        <v>0.37951000000000001</v>
      </c>
      <c r="I94" s="27">
        <f t="shared" si="28"/>
        <v>1329249</v>
      </c>
      <c r="K94" s="27">
        <f t="shared" si="24"/>
        <v>7385</v>
      </c>
      <c r="L94" s="27">
        <f t="shared" si="29"/>
        <v>635110</v>
      </c>
      <c r="M94" s="27">
        <f t="shared" si="25"/>
        <v>2802.6813500000003</v>
      </c>
      <c r="N94" s="27">
        <f t="shared" si="26"/>
        <v>2802.6813500000003</v>
      </c>
      <c r="O94" s="27">
        <f t="shared" si="30"/>
        <v>-263421.54104999889</v>
      </c>
      <c r="P94" s="27">
        <f t="shared" si="31"/>
        <v>263421.54104999889</v>
      </c>
    </row>
    <row r="95" spans="1:16">
      <c r="A95" s="31">
        <v>39479</v>
      </c>
      <c r="C95" s="6">
        <v>87</v>
      </c>
      <c r="D95" s="29">
        <f t="shared" si="22"/>
        <v>7385</v>
      </c>
      <c r="E95" s="29">
        <f t="shared" si="27"/>
        <v>642495</v>
      </c>
      <c r="F95" s="29">
        <f t="shared" si="23"/>
        <v>-686754</v>
      </c>
      <c r="G95" s="34">
        <f>+Inputs!$D$3</f>
        <v>0.37951000000000001</v>
      </c>
      <c r="I95" s="27">
        <f t="shared" si="28"/>
        <v>1329249</v>
      </c>
      <c r="K95" s="27">
        <f t="shared" si="24"/>
        <v>7385</v>
      </c>
      <c r="L95" s="27">
        <f t="shared" si="29"/>
        <v>642495</v>
      </c>
      <c r="M95" s="27">
        <f t="shared" si="25"/>
        <v>2802.6813500000003</v>
      </c>
      <c r="N95" s="27">
        <f t="shared" si="26"/>
        <v>2802.6813500000003</v>
      </c>
      <c r="O95" s="27">
        <f t="shared" si="30"/>
        <v>-260618.85969999889</v>
      </c>
      <c r="P95" s="27">
        <f t="shared" si="31"/>
        <v>260618.85969999889</v>
      </c>
    </row>
    <row r="96" spans="1:16">
      <c r="A96" s="30">
        <v>39508</v>
      </c>
      <c r="C96" s="6">
        <v>88</v>
      </c>
      <c r="D96" s="29">
        <f t="shared" si="22"/>
        <v>7385</v>
      </c>
      <c r="E96" s="29">
        <f t="shared" si="27"/>
        <v>649880</v>
      </c>
      <c r="F96" s="29">
        <f t="shared" si="23"/>
        <v>-679369</v>
      </c>
      <c r="G96" s="34">
        <f>+Inputs!$D$3</f>
        <v>0.37951000000000001</v>
      </c>
      <c r="I96" s="27">
        <f t="shared" si="28"/>
        <v>1329249</v>
      </c>
      <c r="K96" s="27">
        <f t="shared" si="24"/>
        <v>7385</v>
      </c>
      <c r="L96" s="27">
        <f t="shared" si="29"/>
        <v>649880</v>
      </c>
      <c r="M96" s="27">
        <f t="shared" si="25"/>
        <v>2802.6813500000003</v>
      </c>
      <c r="N96" s="27">
        <f t="shared" si="26"/>
        <v>2802.6813500000003</v>
      </c>
      <c r="O96" s="27">
        <f t="shared" si="30"/>
        <v>-257816.1783499989</v>
      </c>
      <c r="P96" s="27">
        <f t="shared" si="31"/>
        <v>257816.1783499989</v>
      </c>
    </row>
    <row r="97" spans="1:16">
      <c r="A97" s="31">
        <v>39539</v>
      </c>
      <c r="C97" s="6">
        <v>89</v>
      </c>
      <c r="D97" s="29">
        <f t="shared" si="22"/>
        <v>7385</v>
      </c>
      <c r="E97" s="29">
        <f t="shared" si="27"/>
        <v>657265</v>
      </c>
      <c r="F97" s="29">
        <f t="shared" si="23"/>
        <v>-671984</v>
      </c>
      <c r="G97" s="34">
        <f>+Inputs!$D$3</f>
        <v>0.37951000000000001</v>
      </c>
      <c r="I97" s="27">
        <f t="shared" si="28"/>
        <v>1329249</v>
      </c>
      <c r="K97" s="27">
        <f t="shared" si="24"/>
        <v>7385</v>
      </c>
      <c r="L97" s="27">
        <f t="shared" si="29"/>
        <v>657265</v>
      </c>
      <c r="M97" s="27">
        <f t="shared" si="25"/>
        <v>2802.6813500000003</v>
      </c>
      <c r="N97" s="27">
        <f t="shared" si="26"/>
        <v>2802.6813500000003</v>
      </c>
      <c r="O97" s="27">
        <f t="shared" si="30"/>
        <v>-255013.4969999989</v>
      </c>
      <c r="P97" s="27">
        <f t="shared" si="31"/>
        <v>255013.4969999989</v>
      </c>
    </row>
    <row r="98" spans="1:16">
      <c r="A98" s="30">
        <v>39569</v>
      </c>
      <c r="C98" s="6">
        <v>90</v>
      </c>
      <c r="D98" s="29">
        <f t="shared" si="22"/>
        <v>7385</v>
      </c>
      <c r="E98" s="29">
        <f t="shared" si="27"/>
        <v>664650</v>
      </c>
      <c r="F98" s="29">
        <f t="shared" si="23"/>
        <v>-664599</v>
      </c>
      <c r="G98" s="34">
        <f>+Inputs!$D$3</f>
        <v>0.37951000000000001</v>
      </c>
      <c r="I98" s="27">
        <f t="shared" si="28"/>
        <v>1329249</v>
      </c>
      <c r="K98" s="27">
        <f t="shared" si="24"/>
        <v>7385</v>
      </c>
      <c r="L98" s="27">
        <f t="shared" si="29"/>
        <v>664650</v>
      </c>
      <c r="M98" s="27">
        <f t="shared" si="25"/>
        <v>2802.6813500000003</v>
      </c>
      <c r="N98" s="27">
        <f t="shared" si="26"/>
        <v>2802.6813500000003</v>
      </c>
      <c r="O98" s="27">
        <f t="shared" si="30"/>
        <v>-252210.8156499989</v>
      </c>
      <c r="P98" s="27">
        <f t="shared" si="31"/>
        <v>252210.8156499989</v>
      </c>
    </row>
    <row r="99" spans="1:16">
      <c r="A99" s="31">
        <v>39600</v>
      </c>
      <c r="C99" s="6">
        <v>91</v>
      </c>
      <c r="D99" s="29">
        <f t="shared" si="22"/>
        <v>7385</v>
      </c>
      <c r="E99" s="29">
        <f t="shared" si="27"/>
        <v>672035</v>
      </c>
      <c r="F99" s="29">
        <f t="shared" si="23"/>
        <v>-657214</v>
      </c>
      <c r="G99" s="34">
        <f>+Inputs!$D$3</f>
        <v>0.37951000000000001</v>
      </c>
      <c r="I99" s="27">
        <f t="shared" si="28"/>
        <v>1329249</v>
      </c>
      <c r="K99" s="27">
        <f t="shared" si="24"/>
        <v>7385</v>
      </c>
      <c r="L99" s="27">
        <f t="shared" si="29"/>
        <v>672035</v>
      </c>
      <c r="M99" s="27">
        <f t="shared" si="25"/>
        <v>2802.6813500000003</v>
      </c>
      <c r="N99" s="27">
        <f t="shared" si="26"/>
        <v>2802.6813500000003</v>
      </c>
      <c r="O99" s="27">
        <f t="shared" si="30"/>
        <v>-249408.1342999989</v>
      </c>
      <c r="P99" s="27">
        <f t="shared" si="31"/>
        <v>249408.1342999989</v>
      </c>
    </row>
    <row r="100" spans="1:16">
      <c r="A100" s="30">
        <v>39630</v>
      </c>
      <c r="C100" s="6">
        <v>92</v>
      </c>
      <c r="D100" s="29">
        <f t="shared" si="22"/>
        <v>7385</v>
      </c>
      <c r="E100" s="29">
        <f t="shared" si="27"/>
        <v>679420</v>
      </c>
      <c r="F100" s="29">
        <f t="shared" si="23"/>
        <v>-649829</v>
      </c>
      <c r="G100" s="34">
        <f>+Inputs!$D$3</f>
        <v>0.37951000000000001</v>
      </c>
      <c r="I100" s="27">
        <f t="shared" si="28"/>
        <v>1329249</v>
      </c>
      <c r="K100" s="27">
        <f t="shared" si="24"/>
        <v>7385</v>
      </c>
      <c r="L100" s="27">
        <f t="shared" si="29"/>
        <v>679420</v>
      </c>
      <c r="M100" s="27">
        <f t="shared" si="25"/>
        <v>2802.6813500000003</v>
      </c>
      <c r="N100" s="27">
        <f t="shared" si="26"/>
        <v>2802.6813500000003</v>
      </c>
      <c r="O100" s="27">
        <f t="shared" si="30"/>
        <v>-246605.4529499989</v>
      </c>
      <c r="P100" s="27">
        <f t="shared" si="31"/>
        <v>246605.4529499989</v>
      </c>
    </row>
    <row r="101" spans="1:16">
      <c r="A101" s="31">
        <v>39661</v>
      </c>
      <c r="C101" s="6">
        <v>93</v>
      </c>
      <c r="D101" s="29">
        <f t="shared" si="22"/>
        <v>7385</v>
      </c>
      <c r="E101" s="29">
        <f t="shared" si="27"/>
        <v>686805</v>
      </c>
      <c r="F101" s="29">
        <f t="shared" si="23"/>
        <v>-642444</v>
      </c>
      <c r="G101" s="34">
        <f>+Inputs!$D$3</f>
        <v>0.37951000000000001</v>
      </c>
      <c r="I101" s="27">
        <f t="shared" si="28"/>
        <v>1329249</v>
      </c>
      <c r="K101" s="27">
        <f t="shared" si="24"/>
        <v>7385</v>
      </c>
      <c r="L101" s="27">
        <f t="shared" si="29"/>
        <v>686805</v>
      </c>
      <c r="M101" s="27">
        <f t="shared" si="25"/>
        <v>2802.6813500000003</v>
      </c>
      <c r="N101" s="27">
        <f t="shared" si="26"/>
        <v>2802.6813500000003</v>
      </c>
      <c r="O101" s="27">
        <f t="shared" si="30"/>
        <v>-243802.7715999989</v>
      </c>
      <c r="P101" s="27">
        <f t="shared" si="31"/>
        <v>243802.7715999989</v>
      </c>
    </row>
    <row r="102" spans="1:16">
      <c r="A102" s="30">
        <v>39692</v>
      </c>
      <c r="C102" s="6">
        <v>94</v>
      </c>
      <c r="D102" s="29">
        <f t="shared" si="22"/>
        <v>7385</v>
      </c>
      <c r="E102" s="29">
        <f t="shared" si="27"/>
        <v>694190</v>
      </c>
      <c r="F102" s="29">
        <f t="shared" si="23"/>
        <v>-635059</v>
      </c>
      <c r="G102" s="34">
        <f>+Inputs!$D$3</f>
        <v>0.37951000000000001</v>
      </c>
      <c r="I102" s="27">
        <f t="shared" si="28"/>
        <v>1329249</v>
      </c>
      <c r="K102" s="27">
        <f t="shared" si="24"/>
        <v>7385</v>
      </c>
      <c r="L102" s="27">
        <f t="shared" si="29"/>
        <v>694190</v>
      </c>
      <c r="M102" s="27">
        <f t="shared" si="25"/>
        <v>2802.6813500000003</v>
      </c>
      <c r="N102" s="27">
        <f t="shared" si="26"/>
        <v>2802.6813500000003</v>
      </c>
      <c r="O102" s="27">
        <f t="shared" si="30"/>
        <v>-241000.0902499989</v>
      </c>
      <c r="P102" s="27">
        <f t="shared" si="31"/>
        <v>241000.0902499989</v>
      </c>
    </row>
    <row r="103" spans="1:16">
      <c r="A103" s="31">
        <v>39722</v>
      </c>
      <c r="C103" s="6">
        <v>95</v>
      </c>
      <c r="D103" s="29">
        <f t="shared" si="22"/>
        <v>7385</v>
      </c>
      <c r="E103" s="29">
        <f t="shared" si="27"/>
        <v>701575</v>
      </c>
      <c r="F103" s="29">
        <f t="shared" si="23"/>
        <v>-627674</v>
      </c>
      <c r="G103" s="34">
        <f>+Inputs!$D$3</f>
        <v>0.37951000000000001</v>
      </c>
      <c r="I103" s="27">
        <f t="shared" si="28"/>
        <v>1329249</v>
      </c>
      <c r="K103" s="27">
        <f t="shared" si="24"/>
        <v>7385</v>
      </c>
      <c r="L103" s="27">
        <f t="shared" si="29"/>
        <v>701575</v>
      </c>
      <c r="M103" s="27">
        <f t="shared" si="25"/>
        <v>2802.6813500000003</v>
      </c>
      <c r="N103" s="27">
        <f t="shared" si="26"/>
        <v>2802.6813500000003</v>
      </c>
      <c r="O103" s="27">
        <f t="shared" si="30"/>
        <v>-238197.4088999989</v>
      </c>
      <c r="P103" s="27">
        <f t="shared" si="31"/>
        <v>238197.4088999989</v>
      </c>
    </row>
    <row r="104" spans="1:16">
      <c r="A104" s="30">
        <v>39753</v>
      </c>
      <c r="C104" s="6">
        <v>96</v>
      </c>
      <c r="D104" s="29">
        <f t="shared" si="22"/>
        <v>7385</v>
      </c>
      <c r="E104" s="29">
        <f t="shared" si="27"/>
        <v>708960</v>
      </c>
      <c r="F104" s="29">
        <f t="shared" si="23"/>
        <v>-620289</v>
      </c>
      <c r="G104" s="34">
        <f>+Inputs!$D$3</f>
        <v>0.37951000000000001</v>
      </c>
      <c r="I104" s="27">
        <f t="shared" si="28"/>
        <v>1329249</v>
      </c>
      <c r="K104" s="27">
        <f t="shared" si="24"/>
        <v>7385</v>
      </c>
      <c r="L104" s="27">
        <f t="shared" si="29"/>
        <v>708960</v>
      </c>
      <c r="M104" s="27">
        <f t="shared" si="25"/>
        <v>2802.6813500000003</v>
      </c>
      <c r="N104" s="27">
        <f t="shared" si="26"/>
        <v>2802.6813500000003</v>
      </c>
      <c r="O104" s="27">
        <f t="shared" si="30"/>
        <v>-235394.7275499989</v>
      </c>
      <c r="P104" s="27">
        <f t="shared" si="31"/>
        <v>235394.7275499989</v>
      </c>
    </row>
    <row r="105" spans="1:16">
      <c r="A105" s="31">
        <v>39783</v>
      </c>
      <c r="C105" s="6">
        <v>97</v>
      </c>
      <c r="D105" s="29">
        <f t="shared" ref="D105:D117" si="32">ROUND(-(+$B$9/180)*1,0)</f>
        <v>7385</v>
      </c>
      <c r="E105" s="29">
        <f t="shared" si="27"/>
        <v>716345</v>
      </c>
      <c r="F105" s="29">
        <f t="shared" ref="F105:F136" si="33">$B$9+E105</f>
        <v>-612904</v>
      </c>
      <c r="G105" s="34">
        <f>+Inputs!$D$3</f>
        <v>0.37951000000000001</v>
      </c>
      <c r="I105" s="27">
        <f t="shared" si="28"/>
        <v>1329249</v>
      </c>
      <c r="K105" s="27">
        <f t="shared" ref="K105:K136" si="34">D105</f>
        <v>7385</v>
      </c>
      <c r="L105" s="27">
        <f t="shared" si="29"/>
        <v>716345</v>
      </c>
      <c r="M105" s="27">
        <f t="shared" ref="M105:M136" si="35">K105*G105</f>
        <v>2802.6813500000003</v>
      </c>
      <c r="N105" s="27">
        <f t="shared" ref="N105:N136" si="36">M105-J105</f>
        <v>2802.6813500000003</v>
      </c>
      <c r="O105" s="27">
        <f t="shared" si="30"/>
        <v>-232592.04619999891</v>
      </c>
      <c r="P105" s="27">
        <f t="shared" si="31"/>
        <v>232592.04619999891</v>
      </c>
    </row>
    <row r="106" spans="1:16">
      <c r="A106" s="30">
        <v>39814</v>
      </c>
      <c r="C106" s="6">
        <v>98</v>
      </c>
      <c r="D106" s="29">
        <f t="shared" si="32"/>
        <v>7385</v>
      </c>
      <c r="E106" s="29">
        <f t="shared" ref="E106:E137" si="37">+E105+D106</f>
        <v>723730</v>
      </c>
      <c r="F106" s="29">
        <f t="shared" si="33"/>
        <v>-605519</v>
      </c>
      <c r="G106" s="34">
        <f>+Inputs!$D$3</f>
        <v>0.37951000000000001</v>
      </c>
      <c r="I106" s="27">
        <f t="shared" ref="I106:I137" si="38">+I105+H106</f>
        <v>1329249</v>
      </c>
      <c r="K106" s="27">
        <f t="shared" si="34"/>
        <v>7385</v>
      </c>
      <c r="L106" s="27">
        <f t="shared" ref="L106:L137" si="39">+L105+K106</f>
        <v>723730</v>
      </c>
      <c r="M106" s="27">
        <f t="shared" si="35"/>
        <v>2802.6813500000003</v>
      </c>
      <c r="N106" s="27">
        <f t="shared" si="36"/>
        <v>2802.6813500000003</v>
      </c>
      <c r="O106" s="27">
        <f t="shared" ref="O106:O137" si="40">+O105+N106</f>
        <v>-229789.36484999891</v>
      </c>
      <c r="P106" s="27">
        <f t="shared" ref="P106:P137" si="41">P105-N106</f>
        <v>229789.36484999891</v>
      </c>
    </row>
    <row r="107" spans="1:16">
      <c r="A107" s="31">
        <v>39845</v>
      </c>
      <c r="C107" s="6">
        <v>99</v>
      </c>
      <c r="D107" s="29">
        <f t="shared" si="32"/>
        <v>7385</v>
      </c>
      <c r="E107" s="29">
        <f t="shared" si="37"/>
        <v>731115</v>
      </c>
      <c r="F107" s="29">
        <f t="shared" si="33"/>
        <v>-598134</v>
      </c>
      <c r="G107" s="34">
        <f>+Inputs!$D$3</f>
        <v>0.37951000000000001</v>
      </c>
      <c r="I107" s="27">
        <f t="shared" si="38"/>
        <v>1329249</v>
      </c>
      <c r="K107" s="27">
        <f t="shared" si="34"/>
        <v>7385</v>
      </c>
      <c r="L107" s="27">
        <f t="shared" si="39"/>
        <v>731115</v>
      </c>
      <c r="M107" s="27">
        <f t="shared" si="35"/>
        <v>2802.6813500000003</v>
      </c>
      <c r="N107" s="27">
        <f t="shared" si="36"/>
        <v>2802.6813500000003</v>
      </c>
      <c r="O107" s="27">
        <f t="shared" si="40"/>
        <v>-226986.68349999891</v>
      </c>
      <c r="P107" s="27">
        <f t="shared" si="41"/>
        <v>226986.68349999891</v>
      </c>
    </row>
    <row r="108" spans="1:16">
      <c r="A108" s="30">
        <v>39873</v>
      </c>
      <c r="C108" s="6">
        <v>100</v>
      </c>
      <c r="D108" s="29">
        <f t="shared" si="32"/>
        <v>7385</v>
      </c>
      <c r="E108" s="29">
        <f t="shared" si="37"/>
        <v>738500</v>
      </c>
      <c r="F108" s="29">
        <f t="shared" si="33"/>
        <v>-590749</v>
      </c>
      <c r="G108" s="34">
        <f>+Inputs!$D$3</f>
        <v>0.37951000000000001</v>
      </c>
      <c r="I108" s="27">
        <f t="shared" si="38"/>
        <v>1329249</v>
      </c>
      <c r="K108" s="27">
        <f t="shared" si="34"/>
        <v>7385</v>
      </c>
      <c r="L108" s="27">
        <f t="shared" si="39"/>
        <v>738500</v>
      </c>
      <c r="M108" s="27">
        <f t="shared" si="35"/>
        <v>2802.6813500000003</v>
      </c>
      <c r="N108" s="27">
        <f t="shared" si="36"/>
        <v>2802.6813500000003</v>
      </c>
      <c r="O108" s="27">
        <f t="shared" si="40"/>
        <v>-224184.00214999891</v>
      </c>
      <c r="P108" s="27">
        <f t="shared" si="41"/>
        <v>224184.00214999891</v>
      </c>
    </row>
    <row r="109" spans="1:16">
      <c r="A109" s="31">
        <v>39904</v>
      </c>
      <c r="C109" s="6">
        <v>101</v>
      </c>
      <c r="D109" s="29">
        <f t="shared" si="32"/>
        <v>7385</v>
      </c>
      <c r="E109" s="29">
        <f t="shared" si="37"/>
        <v>745885</v>
      </c>
      <c r="F109" s="29">
        <f t="shared" si="33"/>
        <v>-583364</v>
      </c>
      <c r="G109" s="34">
        <f>+Inputs!$D$3</f>
        <v>0.37951000000000001</v>
      </c>
      <c r="I109" s="27">
        <f t="shared" si="38"/>
        <v>1329249</v>
      </c>
      <c r="K109" s="27">
        <f t="shared" si="34"/>
        <v>7385</v>
      </c>
      <c r="L109" s="27">
        <f t="shared" si="39"/>
        <v>745885</v>
      </c>
      <c r="M109" s="27">
        <f t="shared" si="35"/>
        <v>2802.6813500000003</v>
      </c>
      <c r="N109" s="27">
        <f t="shared" si="36"/>
        <v>2802.6813500000003</v>
      </c>
      <c r="O109" s="27">
        <f t="shared" si="40"/>
        <v>-221381.32079999891</v>
      </c>
      <c r="P109" s="27">
        <f t="shared" si="41"/>
        <v>221381.32079999891</v>
      </c>
    </row>
    <row r="110" spans="1:16">
      <c r="A110" s="30">
        <v>39934</v>
      </c>
      <c r="C110" s="6">
        <v>102</v>
      </c>
      <c r="D110" s="29">
        <f t="shared" si="32"/>
        <v>7385</v>
      </c>
      <c r="E110" s="29">
        <f t="shared" si="37"/>
        <v>753270</v>
      </c>
      <c r="F110" s="29">
        <f t="shared" si="33"/>
        <v>-575979</v>
      </c>
      <c r="G110" s="34">
        <f>+Inputs!$D$3</f>
        <v>0.37951000000000001</v>
      </c>
      <c r="I110" s="27">
        <f t="shared" si="38"/>
        <v>1329249</v>
      </c>
      <c r="K110" s="27">
        <f t="shared" si="34"/>
        <v>7385</v>
      </c>
      <c r="L110" s="27">
        <f t="shared" si="39"/>
        <v>753270</v>
      </c>
      <c r="M110" s="27">
        <f t="shared" si="35"/>
        <v>2802.6813500000003</v>
      </c>
      <c r="N110" s="27">
        <f t="shared" si="36"/>
        <v>2802.6813500000003</v>
      </c>
      <c r="O110" s="27">
        <f t="shared" si="40"/>
        <v>-218578.63944999891</v>
      </c>
      <c r="P110" s="27">
        <f t="shared" si="41"/>
        <v>218578.63944999891</v>
      </c>
    </row>
    <row r="111" spans="1:16">
      <c r="A111" s="31">
        <v>39965</v>
      </c>
      <c r="C111" s="6">
        <v>103</v>
      </c>
      <c r="D111" s="29">
        <f t="shared" si="32"/>
        <v>7385</v>
      </c>
      <c r="E111" s="29">
        <f t="shared" si="37"/>
        <v>760655</v>
      </c>
      <c r="F111" s="29">
        <f t="shared" si="33"/>
        <v>-568594</v>
      </c>
      <c r="G111" s="34">
        <f>+Inputs!$D$3</f>
        <v>0.37951000000000001</v>
      </c>
      <c r="I111" s="27">
        <f t="shared" si="38"/>
        <v>1329249</v>
      </c>
      <c r="K111" s="27">
        <f t="shared" si="34"/>
        <v>7385</v>
      </c>
      <c r="L111" s="27">
        <f t="shared" si="39"/>
        <v>760655</v>
      </c>
      <c r="M111" s="27">
        <f t="shared" si="35"/>
        <v>2802.6813500000003</v>
      </c>
      <c r="N111" s="27">
        <f t="shared" si="36"/>
        <v>2802.6813500000003</v>
      </c>
      <c r="O111" s="27">
        <f t="shared" si="40"/>
        <v>-215775.95809999891</v>
      </c>
      <c r="P111" s="27">
        <f t="shared" si="41"/>
        <v>215775.95809999891</v>
      </c>
    </row>
    <row r="112" spans="1:16">
      <c r="A112" s="30">
        <v>39995</v>
      </c>
      <c r="C112" s="6">
        <v>104</v>
      </c>
      <c r="D112" s="29">
        <f t="shared" si="32"/>
        <v>7385</v>
      </c>
      <c r="E112" s="29">
        <f t="shared" si="37"/>
        <v>768040</v>
      </c>
      <c r="F112" s="29">
        <f t="shared" si="33"/>
        <v>-561209</v>
      </c>
      <c r="G112" s="34">
        <f>+Inputs!$D$3</f>
        <v>0.37951000000000001</v>
      </c>
      <c r="I112" s="27">
        <f t="shared" si="38"/>
        <v>1329249</v>
      </c>
      <c r="K112" s="27">
        <f t="shared" si="34"/>
        <v>7385</v>
      </c>
      <c r="L112" s="27">
        <f t="shared" si="39"/>
        <v>768040</v>
      </c>
      <c r="M112" s="27">
        <f t="shared" si="35"/>
        <v>2802.6813500000003</v>
      </c>
      <c r="N112" s="27">
        <f t="shared" si="36"/>
        <v>2802.6813500000003</v>
      </c>
      <c r="O112" s="27">
        <f t="shared" si="40"/>
        <v>-212973.27674999891</v>
      </c>
      <c r="P112" s="27">
        <f t="shared" si="41"/>
        <v>212973.27674999891</v>
      </c>
    </row>
    <row r="113" spans="1:19">
      <c r="A113" s="31">
        <v>40026</v>
      </c>
      <c r="C113" s="6">
        <v>105</v>
      </c>
      <c r="D113" s="29">
        <f t="shared" si="32"/>
        <v>7385</v>
      </c>
      <c r="E113" s="29">
        <f t="shared" si="37"/>
        <v>775425</v>
      </c>
      <c r="F113" s="29">
        <f t="shared" si="33"/>
        <v>-553824</v>
      </c>
      <c r="G113" s="34">
        <f>+Inputs!$D$3</f>
        <v>0.37951000000000001</v>
      </c>
      <c r="I113" s="27">
        <f t="shared" si="38"/>
        <v>1329249</v>
      </c>
      <c r="K113" s="27">
        <f t="shared" si="34"/>
        <v>7385</v>
      </c>
      <c r="L113" s="27">
        <f t="shared" si="39"/>
        <v>775425</v>
      </c>
      <c r="M113" s="27">
        <f t="shared" si="35"/>
        <v>2802.6813500000003</v>
      </c>
      <c r="N113" s="27">
        <f t="shared" si="36"/>
        <v>2802.6813500000003</v>
      </c>
      <c r="O113" s="27">
        <f t="shared" si="40"/>
        <v>-210170.59539999891</v>
      </c>
      <c r="P113" s="27">
        <f t="shared" si="41"/>
        <v>210170.59539999891</v>
      </c>
    </row>
    <row r="114" spans="1:19">
      <c r="A114" s="30">
        <v>40057</v>
      </c>
      <c r="C114" s="6">
        <v>106</v>
      </c>
      <c r="D114" s="29">
        <f t="shared" si="32"/>
        <v>7385</v>
      </c>
      <c r="E114" s="29">
        <f t="shared" si="37"/>
        <v>782810</v>
      </c>
      <c r="F114" s="29">
        <f t="shared" si="33"/>
        <v>-546439</v>
      </c>
      <c r="G114" s="34">
        <f>+Inputs!$D$3</f>
        <v>0.37951000000000001</v>
      </c>
      <c r="I114" s="27">
        <f t="shared" si="38"/>
        <v>1329249</v>
      </c>
      <c r="K114" s="27">
        <f t="shared" si="34"/>
        <v>7385</v>
      </c>
      <c r="L114" s="27">
        <f t="shared" si="39"/>
        <v>782810</v>
      </c>
      <c r="M114" s="27">
        <f t="shared" si="35"/>
        <v>2802.6813500000003</v>
      </c>
      <c r="N114" s="27">
        <f t="shared" si="36"/>
        <v>2802.6813500000003</v>
      </c>
      <c r="O114" s="27">
        <f t="shared" si="40"/>
        <v>-207367.91404999892</v>
      </c>
      <c r="P114" s="27">
        <f t="shared" si="41"/>
        <v>207367.91404999892</v>
      </c>
    </row>
    <row r="115" spans="1:19">
      <c r="A115" s="31">
        <v>40087</v>
      </c>
      <c r="C115" s="6">
        <v>107</v>
      </c>
      <c r="D115" s="29">
        <f t="shared" si="32"/>
        <v>7385</v>
      </c>
      <c r="E115" s="29">
        <f t="shared" si="37"/>
        <v>790195</v>
      </c>
      <c r="F115" s="29">
        <f t="shared" si="33"/>
        <v>-539054</v>
      </c>
      <c r="G115" s="34">
        <f>+Inputs!$D$3</f>
        <v>0.37951000000000001</v>
      </c>
      <c r="I115" s="27">
        <f t="shared" si="38"/>
        <v>1329249</v>
      </c>
      <c r="K115" s="27">
        <f t="shared" si="34"/>
        <v>7385</v>
      </c>
      <c r="L115" s="27">
        <f t="shared" si="39"/>
        <v>790195</v>
      </c>
      <c r="M115" s="27">
        <f t="shared" si="35"/>
        <v>2802.6813500000003</v>
      </c>
      <c r="N115" s="27">
        <f t="shared" si="36"/>
        <v>2802.6813500000003</v>
      </c>
      <c r="O115" s="27">
        <f t="shared" si="40"/>
        <v>-204565.23269999892</v>
      </c>
      <c r="P115" s="27">
        <f t="shared" si="41"/>
        <v>204565.23269999892</v>
      </c>
    </row>
    <row r="116" spans="1:19">
      <c r="A116" s="30">
        <v>40118</v>
      </c>
      <c r="C116" s="6">
        <v>108</v>
      </c>
      <c r="D116" s="29">
        <f t="shared" si="32"/>
        <v>7385</v>
      </c>
      <c r="E116" s="29">
        <f t="shared" si="37"/>
        <v>797580</v>
      </c>
      <c r="F116" s="29">
        <f t="shared" si="33"/>
        <v>-531669</v>
      </c>
      <c r="G116" s="34">
        <f>+Inputs!$D$3</f>
        <v>0.37951000000000001</v>
      </c>
      <c r="I116" s="27">
        <f t="shared" si="38"/>
        <v>1329249</v>
      </c>
      <c r="K116" s="27">
        <f t="shared" si="34"/>
        <v>7385</v>
      </c>
      <c r="L116" s="27">
        <f t="shared" si="39"/>
        <v>797580</v>
      </c>
      <c r="M116" s="27">
        <f t="shared" si="35"/>
        <v>2802.6813500000003</v>
      </c>
      <c r="N116" s="27">
        <f t="shared" si="36"/>
        <v>2802.6813500000003</v>
      </c>
      <c r="O116" s="27">
        <f t="shared" si="40"/>
        <v>-201762.55134999892</v>
      </c>
      <c r="P116" s="27">
        <f t="shared" si="41"/>
        <v>201762.55134999892</v>
      </c>
    </row>
    <row r="117" spans="1:19">
      <c r="A117" s="31">
        <v>40148</v>
      </c>
      <c r="C117" s="6">
        <v>109</v>
      </c>
      <c r="D117" s="29">
        <f t="shared" si="32"/>
        <v>7385</v>
      </c>
      <c r="E117" s="29">
        <f t="shared" si="37"/>
        <v>804965</v>
      </c>
      <c r="F117" s="29">
        <f t="shared" si="33"/>
        <v>-524284</v>
      </c>
      <c r="G117" s="34">
        <f>+Inputs!$D$3</f>
        <v>0.37951000000000001</v>
      </c>
      <c r="I117" s="27">
        <f t="shared" si="38"/>
        <v>1329249</v>
      </c>
      <c r="K117" s="27">
        <f t="shared" si="34"/>
        <v>7385</v>
      </c>
      <c r="L117" s="27">
        <f t="shared" si="39"/>
        <v>804965</v>
      </c>
      <c r="M117" s="27">
        <f t="shared" si="35"/>
        <v>2802.6813500000003</v>
      </c>
      <c r="N117" s="27">
        <f t="shared" si="36"/>
        <v>2802.6813500000003</v>
      </c>
      <c r="O117" s="27">
        <f t="shared" si="40"/>
        <v>-198959.86999999892</v>
      </c>
      <c r="P117" s="27">
        <f t="shared" si="41"/>
        <v>198959.86999999892</v>
      </c>
    </row>
    <row r="118" spans="1:19" s="237" customFormat="1">
      <c r="A118" s="236">
        <v>40179</v>
      </c>
      <c r="C118" s="238">
        <v>110</v>
      </c>
      <c r="D118" s="239">
        <f>ROUND(-(+$F$117/60)*1,0)</f>
        <v>8738</v>
      </c>
      <c r="E118" s="239">
        <f t="shared" si="37"/>
        <v>813703</v>
      </c>
      <c r="F118" s="239">
        <f t="shared" si="33"/>
        <v>-515546</v>
      </c>
      <c r="G118" s="240">
        <f>+Inputs!$D$3</f>
        <v>0.37951000000000001</v>
      </c>
      <c r="I118" s="241">
        <f t="shared" si="38"/>
        <v>1329249</v>
      </c>
      <c r="K118" s="241">
        <f t="shared" si="34"/>
        <v>8738</v>
      </c>
      <c r="L118" s="241">
        <f t="shared" si="39"/>
        <v>813703</v>
      </c>
      <c r="M118" s="241">
        <f t="shared" si="35"/>
        <v>3316.1583800000003</v>
      </c>
      <c r="N118" s="241">
        <f t="shared" si="36"/>
        <v>3316.1583800000003</v>
      </c>
      <c r="O118" s="241">
        <f t="shared" si="40"/>
        <v>-195643.71161999891</v>
      </c>
      <c r="P118" s="241">
        <f t="shared" si="41"/>
        <v>195643.71161999891</v>
      </c>
      <c r="Q118" s="242"/>
      <c r="R118" s="242"/>
      <c r="S118" s="242"/>
    </row>
    <row r="119" spans="1:19" s="237" customFormat="1">
      <c r="A119" s="243">
        <v>40210</v>
      </c>
      <c r="C119" s="238">
        <v>111</v>
      </c>
      <c r="D119" s="239">
        <f t="shared" ref="D119:D177" si="42">ROUND(-(+$F$117/60)*1,0)</f>
        <v>8738</v>
      </c>
      <c r="E119" s="239">
        <f t="shared" si="37"/>
        <v>822441</v>
      </c>
      <c r="F119" s="239">
        <f t="shared" si="33"/>
        <v>-506808</v>
      </c>
      <c r="G119" s="240">
        <f>+Inputs!$D$3</f>
        <v>0.37951000000000001</v>
      </c>
      <c r="I119" s="241">
        <f t="shared" si="38"/>
        <v>1329249</v>
      </c>
      <c r="K119" s="241">
        <f t="shared" si="34"/>
        <v>8738</v>
      </c>
      <c r="L119" s="241">
        <f t="shared" si="39"/>
        <v>822441</v>
      </c>
      <c r="M119" s="241">
        <f t="shared" si="35"/>
        <v>3316.1583800000003</v>
      </c>
      <c r="N119" s="241">
        <f t="shared" si="36"/>
        <v>3316.1583800000003</v>
      </c>
      <c r="O119" s="241">
        <f t="shared" si="40"/>
        <v>-192327.5532399989</v>
      </c>
      <c r="P119" s="241">
        <f t="shared" si="41"/>
        <v>192327.5532399989</v>
      </c>
      <c r="Q119" s="242"/>
      <c r="R119" s="242"/>
      <c r="S119" s="242"/>
    </row>
    <row r="120" spans="1:19" s="237" customFormat="1">
      <c r="A120" s="236">
        <v>40238</v>
      </c>
      <c r="C120" s="238">
        <v>112</v>
      </c>
      <c r="D120" s="239">
        <f t="shared" si="42"/>
        <v>8738</v>
      </c>
      <c r="E120" s="239">
        <f t="shared" si="37"/>
        <v>831179</v>
      </c>
      <c r="F120" s="239">
        <f t="shared" si="33"/>
        <v>-498070</v>
      </c>
      <c r="G120" s="240">
        <f>+Inputs!$D$3</f>
        <v>0.37951000000000001</v>
      </c>
      <c r="I120" s="241">
        <f t="shared" si="38"/>
        <v>1329249</v>
      </c>
      <c r="K120" s="241">
        <f t="shared" si="34"/>
        <v>8738</v>
      </c>
      <c r="L120" s="241">
        <f t="shared" si="39"/>
        <v>831179</v>
      </c>
      <c r="M120" s="241">
        <f t="shared" si="35"/>
        <v>3316.1583800000003</v>
      </c>
      <c r="N120" s="241">
        <f t="shared" si="36"/>
        <v>3316.1583800000003</v>
      </c>
      <c r="O120" s="241">
        <f t="shared" si="40"/>
        <v>-189011.39485999889</v>
      </c>
      <c r="P120" s="241">
        <f t="shared" si="41"/>
        <v>189011.39485999889</v>
      </c>
      <c r="Q120" s="242"/>
      <c r="R120" s="242"/>
      <c r="S120" s="242"/>
    </row>
    <row r="121" spans="1:19" s="237" customFormat="1">
      <c r="A121" s="243">
        <v>40269</v>
      </c>
      <c r="C121" s="238">
        <v>113</v>
      </c>
      <c r="D121" s="239">
        <f t="shared" si="42"/>
        <v>8738</v>
      </c>
      <c r="E121" s="239">
        <f t="shared" si="37"/>
        <v>839917</v>
      </c>
      <c r="F121" s="239">
        <f t="shared" si="33"/>
        <v>-489332</v>
      </c>
      <c r="G121" s="240">
        <f>+Inputs!$D$3</f>
        <v>0.37951000000000001</v>
      </c>
      <c r="I121" s="241">
        <f t="shared" si="38"/>
        <v>1329249</v>
      </c>
      <c r="K121" s="241">
        <f t="shared" si="34"/>
        <v>8738</v>
      </c>
      <c r="L121" s="241">
        <f t="shared" si="39"/>
        <v>839917</v>
      </c>
      <c r="M121" s="241">
        <f t="shared" si="35"/>
        <v>3316.1583800000003</v>
      </c>
      <c r="N121" s="241">
        <f t="shared" si="36"/>
        <v>3316.1583800000003</v>
      </c>
      <c r="O121" s="241">
        <f t="shared" si="40"/>
        <v>-185695.23647999889</v>
      </c>
      <c r="P121" s="241">
        <f t="shared" si="41"/>
        <v>185695.23647999889</v>
      </c>
      <c r="Q121" s="242"/>
      <c r="R121" s="242"/>
      <c r="S121" s="242"/>
    </row>
    <row r="122" spans="1:19" s="237" customFormat="1">
      <c r="A122" s="236">
        <v>40299</v>
      </c>
      <c r="C122" s="238">
        <v>114</v>
      </c>
      <c r="D122" s="239">
        <f t="shared" si="42"/>
        <v>8738</v>
      </c>
      <c r="E122" s="239">
        <f t="shared" si="37"/>
        <v>848655</v>
      </c>
      <c r="F122" s="239">
        <f t="shared" si="33"/>
        <v>-480594</v>
      </c>
      <c r="G122" s="240">
        <f>+Inputs!$D$3</f>
        <v>0.37951000000000001</v>
      </c>
      <c r="I122" s="241">
        <f t="shared" si="38"/>
        <v>1329249</v>
      </c>
      <c r="K122" s="241">
        <f t="shared" si="34"/>
        <v>8738</v>
      </c>
      <c r="L122" s="241">
        <f t="shared" si="39"/>
        <v>848655</v>
      </c>
      <c r="M122" s="241">
        <f t="shared" si="35"/>
        <v>3316.1583800000003</v>
      </c>
      <c r="N122" s="241">
        <f t="shared" si="36"/>
        <v>3316.1583800000003</v>
      </c>
      <c r="O122" s="241">
        <f t="shared" si="40"/>
        <v>-182379.07809999888</v>
      </c>
      <c r="P122" s="241">
        <f t="shared" si="41"/>
        <v>182379.07809999888</v>
      </c>
      <c r="Q122" s="242"/>
      <c r="R122" s="242"/>
      <c r="S122" s="242"/>
    </row>
    <row r="123" spans="1:19" s="237" customFormat="1">
      <c r="A123" s="243">
        <v>40330</v>
      </c>
      <c r="C123" s="238">
        <v>115</v>
      </c>
      <c r="D123" s="239">
        <f t="shared" si="42"/>
        <v>8738</v>
      </c>
      <c r="E123" s="239">
        <f t="shared" si="37"/>
        <v>857393</v>
      </c>
      <c r="F123" s="239">
        <f t="shared" si="33"/>
        <v>-471856</v>
      </c>
      <c r="G123" s="240">
        <f>+Inputs!$D$3</f>
        <v>0.37951000000000001</v>
      </c>
      <c r="I123" s="241">
        <f t="shared" si="38"/>
        <v>1329249</v>
      </c>
      <c r="K123" s="241">
        <f t="shared" si="34"/>
        <v>8738</v>
      </c>
      <c r="L123" s="241">
        <f t="shared" si="39"/>
        <v>857393</v>
      </c>
      <c r="M123" s="241">
        <f t="shared" si="35"/>
        <v>3316.1583800000003</v>
      </c>
      <c r="N123" s="241">
        <f t="shared" si="36"/>
        <v>3316.1583800000003</v>
      </c>
      <c r="O123" s="241">
        <f t="shared" si="40"/>
        <v>-179062.91971999887</v>
      </c>
      <c r="P123" s="241">
        <f t="shared" si="41"/>
        <v>179062.91971999887</v>
      </c>
      <c r="Q123" s="242"/>
      <c r="R123" s="242"/>
      <c r="S123" s="242"/>
    </row>
    <row r="124" spans="1:19" s="237" customFormat="1">
      <c r="A124" s="236">
        <v>40360</v>
      </c>
      <c r="C124" s="238">
        <v>116</v>
      </c>
      <c r="D124" s="239">
        <f t="shared" si="42"/>
        <v>8738</v>
      </c>
      <c r="E124" s="239">
        <f t="shared" si="37"/>
        <v>866131</v>
      </c>
      <c r="F124" s="239">
        <f t="shared" si="33"/>
        <v>-463118</v>
      </c>
      <c r="G124" s="240">
        <f>+Inputs!$D$3</f>
        <v>0.37951000000000001</v>
      </c>
      <c r="I124" s="241">
        <f t="shared" si="38"/>
        <v>1329249</v>
      </c>
      <c r="K124" s="241">
        <f t="shared" si="34"/>
        <v>8738</v>
      </c>
      <c r="L124" s="241">
        <f t="shared" si="39"/>
        <v>866131</v>
      </c>
      <c r="M124" s="241">
        <f t="shared" si="35"/>
        <v>3316.1583800000003</v>
      </c>
      <c r="N124" s="241">
        <f t="shared" si="36"/>
        <v>3316.1583800000003</v>
      </c>
      <c r="O124" s="241">
        <f t="shared" si="40"/>
        <v>-175746.76133999886</v>
      </c>
      <c r="P124" s="241">
        <f t="shared" si="41"/>
        <v>175746.76133999886</v>
      </c>
      <c r="Q124" s="242"/>
      <c r="R124" s="242"/>
      <c r="S124" s="242"/>
    </row>
    <row r="125" spans="1:19" s="237" customFormat="1">
      <c r="A125" s="243">
        <v>40391</v>
      </c>
      <c r="C125" s="238">
        <v>117</v>
      </c>
      <c r="D125" s="239">
        <f t="shared" si="42"/>
        <v>8738</v>
      </c>
      <c r="E125" s="239">
        <f t="shared" si="37"/>
        <v>874869</v>
      </c>
      <c r="F125" s="239">
        <f t="shared" si="33"/>
        <v>-454380</v>
      </c>
      <c r="G125" s="240">
        <f>+Inputs!$D$3</f>
        <v>0.37951000000000001</v>
      </c>
      <c r="I125" s="241">
        <f t="shared" si="38"/>
        <v>1329249</v>
      </c>
      <c r="K125" s="241">
        <f t="shared" si="34"/>
        <v>8738</v>
      </c>
      <c r="L125" s="241">
        <f t="shared" si="39"/>
        <v>874869</v>
      </c>
      <c r="M125" s="241">
        <f t="shared" si="35"/>
        <v>3316.1583800000003</v>
      </c>
      <c r="N125" s="241">
        <f t="shared" si="36"/>
        <v>3316.1583800000003</v>
      </c>
      <c r="O125" s="241">
        <f t="shared" si="40"/>
        <v>-172430.60295999885</v>
      </c>
      <c r="P125" s="241">
        <f t="shared" si="41"/>
        <v>172430.60295999885</v>
      </c>
      <c r="Q125" s="242"/>
      <c r="R125" s="242"/>
      <c r="S125" s="242"/>
    </row>
    <row r="126" spans="1:19" s="237" customFormat="1">
      <c r="A126" s="236">
        <v>40422</v>
      </c>
      <c r="C126" s="238">
        <v>118</v>
      </c>
      <c r="D126" s="239">
        <f t="shared" si="42"/>
        <v>8738</v>
      </c>
      <c r="E126" s="239">
        <f t="shared" si="37"/>
        <v>883607</v>
      </c>
      <c r="F126" s="239">
        <f t="shared" si="33"/>
        <v>-445642</v>
      </c>
      <c r="G126" s="240">
        <f>+Inputs!$D$3</f>
        <v>0.37951000000000001</v>
      </c>
      <c r="I126" s="241">
        <f t="shared" si="38"/>
        <v>1329249</v>
      </c>
      <c r="K126" s="241">
        <f t="shared" si="34"/>
        <v>8738</v>
      </c>
      <c r="L126" s="241">
        <f t="shared" si="39"/>
        <v>883607</v>
      </c>
      <c r="M126" s="241">
        <f t="shared" si="35"/>
        <v>3316.1583800000003</v>
      </c>
      <c r="N126" s="241">
        <f t="shared" si="36"/>
        <v>3316.1583800000003</v>
      </c>
      <c r="O126" s="241">
        <f t="shared" si="40"/>
        <v>-169114.44457999885</v>
      </c>
      <c r="P126" s="241">
        <f t="shared" si="41"/>
        <v>169114.44457999885</v>
      </c>
      <c r="Q126" s="242"/>
      <c r="R126" s="242"/>
      <c r="S126" s="242"/>
    </row>
    <row r="127" spans="1:19" s="237" customFormat="1">
      <c r="A127" s="243">
        <v>40452</v>
      </c>
      <c r="C127" s="238">
        <v>119</v>
      </c>
      <c r="D127" s="239">
        <f t="shared" si="42"/>
        <v>8738</v>
      </c>
      <c r="E127" s="239">
        <f t="shared" si="37"/>
        <v>892345</v>
      </c>
      <c r="F127" s="239">
        <f t="shared" si="33"/>
        <v>-436904</v>
      </c>
      <c r="G127" s="240">
        <f>+Inputs!$D$3</f>
        <v>0.37951000000000001</v>
      </c>
      <c r="I127" s="241">
        <f t="shared" si="38"/>
        <v>1329249</v>
      </c>
      <c r="K127" s="241">
        <f t="shared" si="34"/>
        <v>8738</v>
      </c>
      <c r="L127" s="241">
        <f t="shared" si="39"/>
        <v>892345</v>
      </c>
      <c r="M127" s="241">
        <f t="shared" si="35"/>
        <v>3316.1583800000003</v>
      </c>
      <c r="N127" s="241">
        <f t="shared" si="36"/>
        <v>3316.1583800000003</v>
      </c>
      <c r="O127" s="241">
        <f t="shared" si="40"/>
        <v>-165798.28619999884</v>
      </c>
      <c r="P127" s="241">
        <f t="shared" si="41"/>
        <v>165798.28619999884</v>
      </c>
      <c r="Q127" s="242"/>
      <c r="R127" s="242"/>
      <c r="S127" s="242"/>
    </row>
    <row r="128" spans="1:19" s="237" customFormat="1">
      <c r="A128" s="236">
        <v>40483</v>
      </c>
      <c r="C128" s="238">
        <v>120</v>
      </c>
      <c r="D128" s="239">
        <f t="shared" si="42"/>
        <v>8738</v>
      </c>
      <c r="E128" s="239">
        <f t="shared" si="37"/>
        <v>901083</v>
      </c>
      <c r="F128" s="239">
        <f t="shared" si="33"/>
        <v>-428166</v>
      </c>
      <c r="G128" s="240">
        <f>+Inputs!$D$3</f>
        <v>0.37951000000000001</v>
      </c>
      <c r="I128" s="241">
        <f t="shared" si="38"/>
        <v>1329249</v>
      </c>
      <c r="K128" s="241">
        <f t="shared" si="34"/>
        <v>8738</v>
      </c>
      <c r="L128" s="241">
        <f t="shared" si="39"/>
        <v>901083</v>
      </c>
      <c r="M128" s="241">
        <f t="shared" si="35"/>
        <v>3316.1583800000003</v>
      </c>
      <c r="N128" s="241">
        <f t="shared" si="36"/>
        <v>3316.1583800000003</v>
      </c>
      <c r="O128" s="241">
        <f t="shared" si="40"/>
        <v>-162482.12781999883</v>
      </c>
      <c r="P128" s="241">
        <f t="shared" si="41"/>
        <v>162482.12781999883</v>
      </c>
      <c r="Q128" s="242"/>
      <c r="R128" s="242"/>
      <c r="S128" s="242"/>
    </row>
    <row r="129" spans="1:19" s="237" customFormat="1">
      <c r="A129" s="243">
        <v>40513</v>
      </c>
      <c r="C129" s="238">
        <v>121</v>
      </c>
      <c r="D129" s="239">
        <f t="shared" si="42"/>
        <v>8738</v>
      </c>
      <c r="E129" s="239">
        <f t="shared" si="37"/>
        <v>909821</v>
      </c>
      <c r="F129" s="239">
        <f t="shared" si="33"/>
        <v>-419428</v>
      </c>
      <c r="G129" s="240">
        <f>+Inputs!$D$3</f>
        <v>0.37951000000000001</v>
      </c>
      <c r="I129" s="241">
        <f t="shared" si="38"/>
        <v>1329249</v>
      </c>
      <c r="K129" s="241">
        <f t="shared" si="34"/>
        <v>8738</v>
      </c>
      <c r="L129" s="241">
        <f t="shared" si="39"/>
        <v>909821</v>
      </c>
      <c r="M129" s="241">
        <f t="shared" si="35"/>
        <v>3316.1583800000003</v>
      </c>
      <c r="N129" s="241">
        <f t="shared" si="36"/>
        <v>3316.1583800000003</v>
      </c>
      <c r="O129" s="241">
        <f t="shared" si="40"/>
        <v>-159165.96943999882</v>
      </c>
      <c r="P129" s="241">
        <f t="shared" si="41"/>
        <v>159165.96943999882</v>
      </c>
      <c r="Q129" s="242"/>
      <c r="R129" s="242"/>
      <c r="S129" s="242"/>
    </row>
    <row r="130" spans="1:19" s="237" customFormat="1">
      <c r="A130" s="236">
        <v>40544</v>
      </c>
      <c r="C130" s="238">
        <v>122</v>
      </c>
      <c r="D130" s="239">
        <f t="shared" si="42"/>
        <v>8738</v>
      </c>
      <c r="E130" s="239">
        <f t="shared" si="37"/>
        <v>918559</v>
      </c>
      <c r="F130" s="239">
        <f t="shared" si="33"/>
        <v>-410690</v>
      </c>
      <c r="G130" s="240">
        <f>+Inputs!$D$3</f>
        <v>0.37951000000000001</v>
      </c>
      <c r="I130" s="241">
        <f t="shared" si="38"/>
        <v>1329249</v>
      </c>
      <c r="K130" s="241">
        <f t="shared" si="34"/>
        <v>8738</v>
      </c>
      <c r="L130" s="241">
        <f t="shared" si="39"/>
        <v>918559</v>
      </c>
      <c r="M130" s="241">
        <f t="shared" si="35"/>
        <v>3316.1583800000003</v>
      </c>
      <c r="N130" s="241">
        <f t="shared" si="36"/>
        <v>3316.1583800000003</v>
      </c>
      <c r="O130" s="241">
        <f t="shared" si="40"/>
        <v>-155849.81105999881</v>
      </c>
      <c r="P130" s="241">
        <f t="shared" si="41"/>
        <v>155849.81105999881</v>
      </c>
      <c r="Q130" s="242"/>
      <c r="R130" s="242"/>
      <c r="S130" s="242"/>
    </row>
    <row r="131" spans="1:19" s="237" customFormat="1">
      <c r="A131" s="243">
        <v>40575</v>
      </c>
      <c r="C131" s="238">
        <v>123</v>
      </c>
      <c r="D131" s="239">
        <f t="shared" si="42"/>
        <v>8738</v>
      </c>
      <c r="E131" s="239">
        <f t="shared" si="37"/>
        <v>927297</v>
      </c>
      <c r="F131" s="239">
        <f t="shared" si="33"/>
        <v>-401952</v>
      </c>
      <c r="G131" s="240">
        <f>+Inputs!$D$3</f>
        <v>0.37951000000000001</v>
      </c>
      <c r="I131" s="241">
        <f t="shared" si="38"/>
        <v>1329249</v>
      </c>
      <c r="K131" s="241">
        <f t="shared" si="34"/>
        <v>8738</v>
      </c>
      <c r="L131" s="241">
        <f t="shared" si="39"/>
        <v>927297</v>
      </c>
      <c r="M131" s="241">
        <f t="shared" si="35"/>
        <v>3316.1583800000003</v>
      </c>
      <c r="N131" s="241">
        <f t="shared" si="36"/>
        <v>3316.1583800000003</v>
      </c>
      <c r="O131" s="241">
        <f t="shared" si="40"/>
        <v>-152533.65267999881</v>
      </c>
      <c r="P131" s="241">
        <f t="shared" si="41"/>
        <v>152533.65267999881</v>
      </c>
      <c r="Q131" s="242"/>
      <c r="R131" s="242"/>
      <c r="S131" s="242"/>
    </row>
    <row r="132" spans="1:19" s="237" customFormat="1">
      <c r="A132" s="236">
        <v>40603</v>
      </c>
      <c r="C132" s="238">
        <v>124</v>
      </c>
      <c r="D132" s="239">
        <f t="shared" si="42"/>
        <v>8738</v>
      </c>
      <c r="E132" s="239">
        <f t="shared" si="37"/>
        <v>936035</v>
      </c>
      <c r="F132" s="239">
        <f t="shared" si="33"/>
        <v>-393214</v>
      </c>
      <c r="G132" s="240">
        <f>+Inputs!$D$3</f>
        <v>0.37951000000000001</v>
      </c>
      <c r="I132" s="241">
        <f t="shared" si="38"/>
        <v>1329249</v>
      </c>
      <c r="K132" s="241">
        <f t="shared" si="34"/>
        <v>8738</v>
      </c>
      <c r="L132" s="241">
        <f t="shared" si="39"/>
        <v>936035</v>
      </c>
      <c r="M132" s="241">
        <f t="shared" si="35"/>
        <v>3316.1583800000003</v>
      </c>
      <c r="N132" s="241">
        <f t="shared" si="36"/>
        <v>3316.1583800000003</v>
      </c>
      <c r="O132" s="241">
        <f t="shared" si="40"/>
        <v>-149217.4942999988</v>
      </c>
      <c r="P132" s="241">
        <f t="shared" si="41"/>
        <v>149217.4942999988</v>
      </c>
      <c r="Q132" s="242"/>
      <c r="R132" s="242"/>
      <c r="S132" s="242"/>
    </row>
    <row r="133" spans="1:19" s="237" customFormat="1">
      <c r="A133" s="243">
        <v>40634</v>
      </c>
      <c r="C133" s="238">
        <v>125</v>
      </c>
      <c r="D133" s="239">
        <f t="shared" si="42"/>
        <v>8738</v>
      </c>
      <c r="E133" s="239">
        <f t="shared" si="37"/>
        <v>944773</v>
      </c>
      <c r="F133" s="239">
        <f t="shared" si="33"/>
        <v>-384476</v>
      </c>
      <c r="G133" s="240">
        <f>+Inputs!$D$3</f>
        <v>0.37951000000000001</v>
      </c>
      <c r="I133" s="241">
        <f t="shared" si="38"/>
        <v>1329249</v>
      </c>
      <c r="K133" s="241">
        <f t="shared" si="34"/>
        <v>8738</v>
      </c>
      <c r="L133" s="241">
        <f t="shared" si="39"/>
        <v>944773</v>
      </c>
      <c r="M133" s="241">
        <f t="shared" si="35"/>
        <v>3316.1583800000003</v>
      </c>
      <c r="N133" s="241">
        <f t="shared" si="36"/>
        <v>3316.1583800000003</v>
      </c>
      <c r="O133" s="241">
        <f t="shared" si="40"/>
        <v>-145901.33591999879</v>
      </c>
      <c r="P133" s="241">
        <f t="shared" si="41"/>
        <v>145901.33591999879</v>
      </c>
      <c r="Q133" s="242"/>
      <c r="R133" s="242"/>
      <c r="S133" s="242"/>
    </row>
    <row r="134" spans="1:19" s="237" customFormat="1">
      <c r="A134" s="236">
        <v>40664</v>
      </c>
      <c r="C134" s="238">
        <v>126</v>
      </c>
      <c r="D134" s="239">
        <f t="shared" si="42"/>
        <v>8738</v>
      </c>
      <c r="E134" s="239">
        <f t="shared" si="37"/>
        <v>953511</v>
      </c>
      <c r="F134" s="239">
        <f t="shared" si="33"/>
        <v>-375738</v>
      </c>
      <c r="G134" s="240">
        <f>+Inputs!$D$3</f>
        <v>0.37951000000000001</v>
      </c>
      <c r="I134" s="241">
        <f t="shared" si="38"/>
        <v>1329249</v>
      </c>
      <c r="K134" s="241">
        <f t="shared" si="34"/>
        <v>8738</v>
      </c>
      <c r="L134" s="241">
        <f t="shared" si="39"/>
        <v>953511</v>
      </c>
      <c r="M134" s="241">
        <f t="shared" si="35"/>
        <v>3316.1583800000003</v>
      </c>
      <c r="N134" s="241">
        <f t="shared" si="36"/>
        <v>3316.1583800000003</v>
      </c>
      <c r="O134" s="241">
        <f t="shared" si="40"/>
        <v>-142585.17753999878</v>
      </c>
      <c r="P134" s="241">
        <f t="shared" si="41"/>
        <v>142585.17753999878</v>
      </c>
      <c r="Q134" s="242"/>
      <c r="R134" s="242"/>
      <c r="S134" s="242"/>
    </row>
    <row r="135" spans="1:19" s="237" customFormat="1">
      <c r="A135" s="243">
        <v>40695</v>
      </c>
      <c r="C135" s="238">
        <v>127</v>
      </c>
      <c r="D135" s="239">
        <f t="shared" si="42"/>
        <v>8738</v>
      </c>
      <c r="E135" s="239">
        <f t="shared" si="37"/>
        <v>962249</v>
      </c>
      <c r="F135" s="239">
        <f t="shared" si="33"/>
        <v>-367000</v>
      </c>
      <c r="G135" s="240">
        <f>+Inputs!$D$3</f>
        <v>0.37951000000000001</v>
      </c>
      <c r="I135" s="241">
        <f t="shared" si="38"/>
        <v>1329249</v>
      </c>
      <c r="K135" s="241">
        <f t="shared" si="34"/>
        <v>8738</v>
      </c>
      <c r="L135" s="241">
        <f t="shared" si="39"/>
        <v>962249</v>
      </c>
      <c r="M135" s="241">
        <f t="shared" si="35"/>
        <v>3316.1583800000003</v>
      </c>
      <c r="N135" s="241">
        <f t="shared" si="36"/>
        <v>3316.1583800000003</v>
      </c>
      <c r="O135" s="241">
        <f t="shared" si="40"/>
        <v>-139269.01915999877</v>
      </c>
      <c r="P135" s="241">
        <f t="shared" si="41"/>
        <v>139269.01915999877</v>
      </c>
      <c r="Q135" s="242"/>
      <c r="R135" s="242"/>
      <c r="S135" s="242"/>
    </row>
    <row r="136" spans="1:19" s="237" customFormat="1">
      <c r="A136" s="236">
        <v>40725</v>
      </c>
      <c r="C136" s="238">
        <v>128</v>
      </c>
      <c r="D136" s="239">
        <f t="shared" si="42"/>
        <v>8738</v>
      </c>
      <c r="E136" s="239">
        <f t="shared" si="37"/>
        <v>970987</v>
      </c>
      <c r="F136" s="239">
        <f t="shared" si="33"/>
        <v>-358262</v>
      </c>
      <c r="G136" s="240">
        <f>+Inputs!$D$3</f>
        <v>0.37951000000000001</v>
      </c>
      <c r="I136" s="241">
        <f t="shared" si="38"/>
        <v>1329249</v>
      </c>
      <c r="K136" s="241">
        <f t="shared" si="34"/>
        <v>8738</v>
      </c>
      <c r="L136" s="241">
        <f t="shared" si="39"/>
        <v>970987</v>
      </c>
      <c r="M136" s="241">
        <f t="shared" si="35"/>
        <v>3316.1583800000003</v>
      </c>
      <c r="N136" s="241">
        <f t="shared" si="36"/>
        <v>3316.1583800000003</v>
      </c>
      <c r="O136" s="241">
        <f t="shared" si="40"/>
        <v>-135952.86077999877</v>
      </c>
      <c r="P136" s="241">
        <f t="shared" si="41"/>
        <v>135952.86077999877</v>
      </c>
      <c r="Q136" s="242"/>
      <c r="R136" s="242"/>
      <c r="S136" s="242"/>
    </row>
    <row r="137" spans="1:19" s="237" customFormat="1">
      <c r="A137" s="243">
        <v>40756</v>
      </c>
      <c r="C137" s="238">
        <v>129</v>
      </c>
      <c r="D137" s="239">
        <f t="shared" si="42"/>
        <v>8738</v>
      </c>
      <c r="E137" s="239">
        <f t="shared" si="37"/>
        <v>979725</v>
      </c>
      <c r="F137" s="239">
        <f t="shared" ref="F137:F168" si="43">$B$9+E137</f>
        <v>-349524</v>
      </c>
      <c r="G137" s="240">
        <f>+Inputs!$D$3</f>
        <v>0.37951000000000001</v>
      </c>
      <c r="I137" s="241">
        <f t="shared" si="38"/>
        <v>1329249</v>
      </c>
      <c r="K137" s="241">
        <f t="shared" ref="K137:K168" si="44">D137</f>
        <v>8738</v>
      </c>
      <c r="L137" s="241">
        <f t="shared" si="39"/>
        <v>979725</v>
      </c>
      <c r="M137" s="241">
        <f t="shared" ref="M137:M168" si="45">K137*G137</f>
        <v>3316.1583800000003</v>
      </c>
      <c r="N137" s="241">
        <f t="shared" ref="N137:N168" si="46">M137-J137</f>
        <v>3316.1583800000003</v>
      </c>
      <c r="O137" s="241">
        <f t="shared" si="40"/>
        <v>-132636.70239999876</v>
      </c>
      <c r="P137" s="241">
        <f t="shared" si="41"/>
        <v>132636.70239999876</v>
      </c>
      <c r="Q137" s="242"/>
      <c r="R137" s="242"/>
      <c r="S137" s="242"/>
    </row>
    <row r="138" spans="1:19" s="237" customFormat="1">
      <c r="A138" s="236">
        <v>40787</v>
      </c>
      <c r="C138" s="238">
        <v>130</v>
      </c>
      <c r="D138" s="239">
        <f t="shared" si="42"/>
        <v>8738</v>
      </c>
      <c r="E138" s="239">
        <f t="shared" ref="E138:E169" si="47">+E137+D138</f>
        <v>988463</v>
      </c>
      <c r="F138" s="239">
        <f t="shared" si="43"/>
        <v>-340786</v>
      </c>
      <c r="G138" s="240">
        <f>+Inputs!$D$3</f>
        <v>0.37951000000000001</v>
      </c>
      <c r="I138" s="241">
        <f t="shared" ref="I138:I169" si="48">+I137+H138</f>
        <v>1329249</v>
      </c>
      <c r="K138" s="241">
        <f t="shared" si="44"/>
        <v>8738</v>
      </c>
      <c r="L138" s="241">
        <f t="shared" ref="L138:L169" si="49">+L137+K138</f>
        <v>988463</v>
      </c>
      <c r="M138" s="241">
        <f t="shared" si="45"/>
        <v>3316.1583800000003</v>
      </c>
      <c r="N138" s="241">
        <f t="shared" si="46"/>
        <v>3316.1583800000003</v>
      </c>
      <c r="O138" s="241">
        <f t="shared" ref="O138:O169" si="50">+O137+N138</f>
        <v>-129320.54401999876</v>
      </c>
      <c r="P138" s="241">
        <f t="shared" ref="P138:P169" si="51">P137-N138</f>
        <v>129320.54401999876</v>
      </c>
      <c r="Q138" s="242"/>
      <c r="R138" s="242"/>
      <c r="S138" s="242"/>
    </row>
    <row r="139" spans="1:19" s="237" customFormat="1">
      <c r="A139" s="243">
        <v>40817</v>
      </c>
      <c r="C139" s="238">
        <v>131</v>
      </c>
      <c r="D139" s="239">
        <f t="shared" si="42"/>
        <v>8738</v>
      </c>
      <c r="E139" s="239">
        <f t="shared" si="47"/>
        <v>997201</v>
      </c>
      <c r="F139" s="239">
        <f t="shared" si="43"/>
        <v>-332048</v>
      </c>
      <c r="G139" s="240">
        <f>+Inputs!$D$3</f>
        <v>0.37951000000000001</v>
      </c>
      <c r="I139" s="241">
        <f t="shared" si="48"/>
        <v>1329249</v>
      </c>
      <c r="K139" s="241">
        <f t="shared" si="44"/>
        <v>8738</v>
      </c>
      <c r="L139" s="241">
        <f t="shared" si="49"/>
        <v>997201</v>
      </c>
      <c r="M139" s="241">
        <f t="shared" si="45"/>
        <v>3316.1583800000003</v>
      </c>
      <c r="N139" s="241">
        <f t="shared" si="46"/>
        <v>3316.1583800000003</v>
      </c>
      <c r="O139" s="241">
        <f t="shared" si="50"/>
        <v>-126004.38563999877</v>
      </c>
      <c r="P139" s="241">
        <f t="shared" si="51"/>
        <v>126004.38563999877</v>
      </c>
      <c r="Q139" s="242"/>
      <c r="R139" s="242"/>
      <c r="S139" s="242"/>
    </row>
    <row r="140" spans="1:19" s="237" customFormat="1">
      <c r="A140" s="236">
        <v>40848</v>
      </c>
      <c r="C140" s="238">
        <v>132</v>
      </c>
      <c r="D140" s="239">
        <f t="shared" si="42"/>
        <v>8738</v>
      </c>
      <c r="E140" s="239">
        <f t="shared" si="47"/>
        <v>1005939</v>
      </c>
      <c r="F140" s="239">
        <f t="shared" si="43"/>
        <v>-323310</v>
      </c>
      <c r="G140" s="240">
        <f>+Inputs!$D$3</f>
        <v>0.37951000000000001</v>
      </c>
      <c r="I140" s="241">
        <f t="shared" si="48"/>
        <v>1329249</v>
      </c>
      <c r="K140" s="241">
        <f t="shared" si="44"/>
        <v>8738</v>
      </c>
      <c r="L140" s="241">
        <f t="shared" si="49"/>
        <v>1005939</v>
      </c>
      <c r="M140" s="241">
        <f t="shared" si="45"/>
        <v>3316.1583800000003</v>
      </c>
      <c r="N140" s="241">
        <f t="shared" si="46"/>
        <v>3316.1583800000003</v>
      </c>
      <c r="O140" s="241">
        <f t="shared" si="50"/>
        <v>-122688.22725999878</v>
      </c>
      <c r="P140" s="241">
        <f t="shared" si="51"/>
        <v>122688.22725999878</v>
      </c>
      <c r="Q140" s="242"/>
      <c r="R140" s="242"/>
      <c r="S140" s="242"/>
    </row>
    <row r="141" spans="1:19" s="237" customFormat="1">
      <c r="A141" s="243">
        <v>40878</v>
      </c>
      <c r="C141" s="238">
        <v>133</v>
      </c>
      <c r="D141" s="239">
        <f t="shared" si="42"/>
        <v>8738</v>
      </c>
      <c r="E141" s="239">
        <f t="shared" si="47"/>
        <v>1014677</v>
      </c>
      <c r="F141" s="239">
        <f t="shared" si="43"/>
        <v>-314572</v>
      </c>
      <c r="G141" s="240">
        <f>+Inputs!$D$3</f>
        <v>0.37951000000000001</v>
      </c>
      <c r="I141" s="241">
        <f t="shared" si="48"/>
        <v>1329249</v>
      </c>
      <c r="K141" s="241">
        <f t="shared" si="44"/>
        <v>8738</v>
      </c>
      <c r="L141" s="241">
        <f t="shared" si="49"/>
        <v>1014677</v>
      </c>
      <c r="M141" s="241">
        <f t="shared" si="45"/>
        <v>3316.1583800000003</v>
      </c>
      <c r="N141" s="241">
        <f t="shared" si="46"/>
        <v>3316.1583800000003</v>
      </c>
      <c r="O141" s="241">
        <f t="shared" si="50"/>
        <v>-119372.06887999878</v>
      </c>
      <c r="P141" s="241">
        <f t="shared" si="51"/>
        <v>119372.06887999878</v>
      </c>
      <c r="Q141" s="242"/>
      <c r="R141" s="242"/>
      <c r="S141" s="242"/>
    </row>
    <row r="142" spans="1:19" s="237" customFormat="1">
      <c r="A142" s="236">
        <v>40909</v>
      </c>
      <c r="C142" s="238">
        <v>134</v>
      </c>
      <c r="D142" s="239">
        <f t="shared" si="42"/>
        <v>8738</v>
      </c>
      <c r="E142" s="239">
        <f t="shared" si="47"/>
        <v>1023415</v>
      </c>
      <c r="F142" s="239">
        <f t="shared" si="43"/>
        <v>-305834</v>
      </c>
      <c r="G142" s="240">
        <f>+Inputs!$D$3</f>
        <v>0.37951000000000001</v>
      </c>
      <c r="I142" s="241">
        <f t="shared" si="48"/>
        <v>1329249</v>
      </c>
      <c r="K142" s="241">
        <f t="shared" si="44"/>
        <v>8738</v>
      </c>
      <c r="L142" s="241">
        <f t="shared" si="49"/>
        <v>1023415</v>
      </c>
      <c r="M142" s="241">
        <f t="shared" si="45"/>
        <v>3316.1583800000003</v>
      </c>
      <c r="N142" s="241">
        <f t="shared" si="46"/>
        <v>3316.1583800000003</v>
      </c>
      <c r="O142" s="241">
        <f t="shared" si="50"/>
        <v>-116055.91049999879</v>
      </c>
      <c r="P142" s="241">
        <f t="shared" si="51"/>
        <v>116055.91049999879</v>
      </c>
      <c r="Q142" s="242"/>
      <c r="R142" s="242"/>
      <c r="S142" s="242"/>
    </row>
    <row r="143" spans="1:19" s="237" customFormat="1">
      <c r="A143" s="243">
        <v>40940</v>
      </c>
      <c r="C143" s="238">
        <v>135</v>
      </c>
      <c r="D143" s="239">
        <f t="shared" si="42"/>
        <v>8738</v>
      </c>
      <c r="E143" s="239">
        <f t="shared" si="47"/>
        <v>1032153</v>
      </c>
      <c r="F143" s="239">
        <f t="shared" si="43"/>
        <v>-297096</v>
      </c>
      <c r="G143" s="240">
        <f>+Inputs!$D$3</f>
        <v>0.37951000000000001</v>
      </c>
      <c r="I143" s="241">
        <f t="shared" si="48"/>
        <v>1329249</v>
      </c>
      <c r="K143" s="241">
        <f t="shared" si="44"/>
        <v>8738</v>
      </c>
      <c r="L143" s="241">
        <f t="shared" si="49"/>
        <v>1032153</v>
      </c>
      <c r="M143" s="241">
        <f t="shared" si="45"/>
        <v>3316.1583800000003</v>
      </c>
      <c r="N143" s="241">
        <f t="shared" si="46"/>
        <v>3316.1583800000003</v>
      </c>
      <c r="O143" s="241">
        <f t="shared" si="50"/>
        <v>-112739.7521199988</v>
      </c>
      <c r="P143" s="241">
        <f t="shared" si="51"/>
        <v>112739.7521199988</v>
      </c>
      <c r="Q143" s="242"/>
      <c r="R143" s="242"/>
      <c r="S143" s="242"/>
    </row>
    <row r="144" spans="1:19" s="237" customFormat="1">
      <c r="A144" s="236">
        <v>40969</v>
      </c>
      <c r="C144" s="238">
        <v>136</v>
      </c>
      <c r="D144" s="239">
        <f t="shared" si="42"/>
        <v>8738</v>
      </c>
      <c r="E144" s="239">
        <f t="shared" si="47"/>
        <v>1040891</v>
      </c>
      <c r="F144" s="239">
        <f t="shared" si="43"/>
        <v>-288358</v>
      </c>
      <c r="G144" s="240">
        <f>+Inputs!$D$3</f>
        <v>0.37951000000000001</v>
      </c>
      <c r="I144" s="241">
        <f t="shared" si="48"/>
        <v>1329249</v>
      </c>
      <c r="K144" s="241">
        <f t="shared" si="44"/>
        <v>8738</v>
      </c>
      <c r="L144" s="241">
        <f t="shared" si="49"/>
        <v>1040891</v>
      </c>
      <c r="M144" s="241">
        <f t="shared" si="45"/>
        <v>3316.1583800000003</v>
      </c>
      <c r="N144" s="241">
        <f t="shared" si="46"/>
        <v>3316.1583800000003</v>
      </c>
      <c r="O144" s="241">
        <f t="shared" si="50"/>
        <v>-109423.5937399988</v>
      </c>
      <c r="P144" s="241">
        <f t="shared" si="51"/>
        <v>109423.5937399988</v>
      </c>
      <c r="Q144" s="242"/>
      <c r="R144" s="242"/>
      <c r="S144" s="242"/>
    </row>
    <row r="145" spans="1:19" s="237" customFormat="1">
      <c r="A145" s="243">
        <v>41000</v>
      </c>
      <c r="C145" s="238">
        <v>137</v>
      </c>
      <c r="D145" s="239">
        <f t="shared" si="42"/>
        <v>8738</v>
      </c>
      <c r="E145" s="239">
        <f t="shared" si="47"/>
        <v>1049629</v>
      </c>
      <c r="F145" s="239">
        <f t="shared" si="43"/>
        <v>-279620</v>
      </c>
      <c r="G145" s="240">
        <f>+Inputs!$D$3</f>
        <v>0.37951000000000001</v>
      </c>
      <c r="I145" s="241">
        <f t="shared" si="48"/>
        <v>1329249</v>
      </c>
      <c r="K145" s="241">
        <f t="shared" si="44"/>
        <v>8738</v>
      </c>
      <c r="L145" s="241">
        <f t="shared" si="49"/>
        <v>1049629</v>
      </c>
      <c r="M145" s="241">
        <f t="shared" si="45"/>
        <v>3316.1583800000003</v>
      </c>
      <c r="N145" s="241">
        <f t="shared" si="46"/>
        <v>3316.1583800000003</v>
      </c>
      <c r="O145" s="241">
        <f t="shared" si="50"/>
        <v>-106107.43535999881</v>
      </c>
      <c r="P145" s="241">
        <f t="shared" si="51"/>
        <v>106107.43535999881</v>
      </c>
      <c r="Q145" s="242"/>
      <c r="R145" s="242"/>
      <c r="S145" s="242"/>
    </row>
    <row r="146" spans="1:19" s="237" customFormat="1">
      <c r="A146" s="236">
        <v>41030</v>
      </c>
      <c r="C146" s="238">
        <v>138</v>
      </c>
      <c r="D146" s="239">
        <f t="shared" si="42"/>
        <v>8738</v>
      </c>
      <c r="E146" s="239">
        <f t="shared" si="47"/>
        <v>1058367</v>
      </c>
      <c r="F146" s="239">
        <f t="shared" si="43"/>
        <v>-270882</v>
      </c>
      <c r="G146" s="240">
        <f>+Inputs!$D$3</f>
        <v>0.37951000000000001</v>
      </c>
      <c r="I146" s="241">
        <f t="shared" si="48"/>
        <v>1329249</v>
      </c>
      <c r="K146" s="241">
        <f t="shared" si="44"/>
        <v>8738</v>
      </c>
      <c r="L146" s="241">
        <f t="shared" si="49"/>
        <v>1058367</v>
      </c>
      <c r="M146" s="241">
        <f t="shared" si="45"/>
        <v>3316.1583800000003</v>
      </c>
      <c r="N146" s="241">
        <f t="shared" si="46"/>
        <v>3316.1583800000003</v>
      </c>
      <c r="O146" s="241">
        <f t="shared" si="50"/>
        <v>-102791.27697999882</v>
      </c>
      <c r="P146" s="241">
        <f t="shared" si="51"/>
        <v>102791.27697999882</v>
      </c>
      <c r="Q146" s="242"/>
      <c r="R146" s="242"/>
      <c r="S146" s="242"/>
    </row>
    <row r="147" spans="1:19" s="237" customFormat="1">
      <c r="A147" s="243">
        <v>41061</v>
      </c>
      <c r="C147" s="238">
        <v>139</v>
      </c>
      <c r="D147" s="239">
        <f t="shared" si="42"/>
        <v>8738</v>
      </c>
      <c r="E147" s="239">
        <f t="shared" si="47"/>
        <v>1067105</v>
      </c>
      <c r="F147" s="239">
        <f t="shared" si="43"/>
        <v>-262144</v>
      </c>
      <c r="G147" s="240">
        <f>+Inputs!$D$3</f>
        <v>0.37951000000000001</v>
      </c>
      <c r="I147" s="241">
        <f t="shared" si="48"/>
        <v>1329249</v>
      </c>
      <c r="K147" s="241">
        <f t="shared" si="44"/>
        <v>8738</v>
      </c>
      <c r="L147" s="241">
        <f t="shared" si="49"/>
        <v>1067105</v>
      </c>
      <c r="M147" s="241">
        <f t="shared" si="45"/>
        <v>3316.1583800000003</v>
      </c>
      <c r="N147" s="241">
        <f t="shared" si="46"/>
        <v>3316.1583800000003</v>
      </c>
      <c r="O147" s="241">
        <f t="shared" si="50"/>
        <v>-99475.118599998823</v>
      </c>
      <c r="P147" s="241">
        <f t="shared" si="51"/>
        <v>99475.118599998823</v>
      </c>
      <c r="Q147" s="242"/>
      <c r="R147" s="242"/>
      <c r="S147" s="242"/>
    </row>
    <row r="148" spans="1:19" s="237" customFormat="1">
      <c r="A148" s="236">
        <v>41091</v>
      </c>
      <c r="C148" s="238">
        <v>140</v>
      </c>
      <c r="D148" s="239">
        <f t="shared" si="42"/>
        <v>8738</v>
      </c>
      <c r="E148" s="239">
        <f t="shared" si="47"/>
        <v>1075843</v>
      </c>
      <c r="F148" s="239">
        <f t="shared" si="43"/>
        <v>-253406</v>
      </c>
      <c r="G148" s="240">
        <f>+Inputs!$D$3</f>
        <v>0.37951000000000001</v>
      </c>
      <c r="I148" s="241">
        <f t="shared" si="48"/>
        <v>1329249</v>
      </c>
      <c r="K148" s="241">
        <f t="shared" si="44"/>
        <v>8738</v>
      </c>
      <c r="L148" s="241">
        <f t="shared" si="49"/>
        <v>1075843</v>
      </c>
      <c r="M148" s="241">
        <f t="shared" si="45"/>
        <v>3316.1583800000003</v>
      </c>
      <c r="N148" s="241">
        <f t="shared" si="46"/>
        <v>3316.1583800000003</v>
      </c>
      <c r="O148" s="241">
        <f t="shared" si="50"/>
        <v>-96158.960219998829</v>
      </c>
      <c r="P148" s="241">
        <f t="shared" si="51"/>
        <v>96158.960219998829</v>
      </c>
      <c r="Q148" s="242"/>
      <c r="R148" s="242"/>
      <c r="S148" s="242"/>
    </row>
    <row r="149" spans="1:19" s="237" customFormat="1">
      <c r="A149" s="243">
        <v>41122</v>
      </c>
      <c r="C149" s="238">
        <v>141</v>
      </c>
      <c r="D149" s="239">
        <f t="shared" si="42"/>
        <v>8738</v>
      </c>
      <c r="E149" s="239">
        <f t="shared" si="47"/>
        <v>1084581</v>
      </c>
      <c r="F149" s="239">
        <f t="shared" si="43"/>
        <v>-244668</v>
      </c>
      <c r="G149" s="240">
        <f>+Inputs!$D$3</f>
        <v>0.37951000000000001</v>
      </c>
      <c r="I149" s="241">
        <f t="shared" si="48"/>
        <v>1329249</v>
      </c>
      <c r="K149" s="241">
        <f t="shared" si="44"/>
        <v>8738</v>
      </c>
      <c r="L149" s="241">
        <f t="shared" si="49"/>
        <v>1084581</v>
      </c>
      <c r="M149" s="241">
        <f t="shared" si="45"/>
        <v>3316.1583800000003</v>
      </c>
      <c r="N149" s="241">
        <f t="shared" si="46"/>
        <v>3316.1583800000003</v>
      </c>
      <c r="O149" s="241">
        <f t="shared" si="50"/>
        <v>-92842.801839998836</v>
      </c>
      <c r="P149" s="241">
        <f t="shared" si="51"/>
        <v>92842.801839998836</v>
      </c>
      <c r="Q149" s="242"/>
      <c r="R149" s="242"/>
      <c r="S149" s="242"/>
    </row>
    <row r="150" spans="1:19" s="237" customFormat="1">
      <c r="A150" s="236">
        <v>41153</v>
      </c>
      <c r="C150" s="238">
        <v>142</v>
      </c>
      <c r="D150" s="239">
        <f t="shared" si="42"/>
        <v>8738</v>
      </c>
      <c r="E150" s="239">
        <f t="shared" si="47"/>
        <v>1093319</v>
      </c>
      <c r="F150" s="239">
        <f t="shared" si="43"/>
        <v>-235930</v>
      </c>
      <c r="G150" s="240">
        <f>+Inputs!$D$3</f>
        <v>0.37951000000000001</v>
      </c>
      <c r="I150" s="241">
        <f t="shared" si="48"/>
        <v>1329249</v>
      </c>
      <c r="K150" s="241">
        <f t="shared" si="44"/>
        <v>8738</v>
      </c>
      <c r="L150" s="241">
        <f t="shared" si="49"/>
        <v>1093319</v>
      </c>
      <c r="M150" s="241">
        <f t="shared" si="45"/>
        <v>3316.1583800000003</v>
      </c>
      <c r="N150" s="241">
        <f t="shared" si="46"/>
        <v>3316.1583800000003</v>
      </c>
      <c r="O150" s="241">
        <f t="shared" si="50"/>
        <v>-89526.643459998842</v>
      </c>
      <c r="P150" s="241">
        <f t="shared" si="51"/>
        <v>89526.643459998842</v>
      </c>
      <c r="Q150" s="242"/>
      <c r="R150" s="242"/>
      <c r="S150" s="242"/>
    </row>
    <row r="151" spans="1:19" s="237" customFormat="1">
      <c r="A151" s="243">
        <v>41183</v>
      </c>
      <c r="C151" s="238">
        <v>143</v>
      </c>
      <c r="D151" s="239">
        <f t="shared" si="42"/>
        <v>8738</v>
      </c>
      <c r="E151" s="239">
        <f t="shared" si="47"/>
        <v>1102057</v>
      </c>
      <c r="F151" s="239">
        <f t="shared" si="43"/>
        <v>-227192</v>
      </c>
      <c r="G151" s="240">
        <f>+Inputs!$D$3</f>
        <v>0.37951000000000001</v>
      </c>
      <c r="I151" s="241">
        <f t="shared" si="48"/>
        <v>1329249</v>
      </c>
      <c r="K151" s="241">
        <f t="shared" si="44"/>
        <v>8738</v>
      </c>
      <c r="L151" s="241">
        <f t="shared" si="49"/>
        <v>1102057</v>
      </c>
      <c r="M151" s="241">
        <f t="shared" si="45"/>
        <v>3316.1583800000003</v>
      </c>
      <c r="N151" s="241">
        <f t="shared" si="46"/>
        <v>3316.1583800000003</v>
      </c>
      <c r="O151" s="241">
        <f t="shared" si="50"/>
        <v>-86210.485079998849</v>
      </c>
      <c r="P151" s="241">
        <f t="shared" si="51"/>
        <v>86210.485079998849</v>
      </c>
      <c r="Q151" s="242"/>
      <c r="R151" s="242"/>
      <c r="S151" s="242"/>
    </row>
    <row r="152" spans="1:19" s="237" customFormat="1">
      <c r="A152" s="236">
        <v>41214</v>
      </c>
      <c r="C152" s="238">
        <v>144</v>
      </c>
      <c r="D152" s="239">
        <f t="shared" si="42"/>
        <v>8738</v>
      </c>
      <c r="E152" s="239">
        <f t="shared" si="47"/>
        <v>1110795</v>
      </c>
      <c r="F152" s="239">
        <f t="shared" si="43"/>
        <v>-218454</v>
      </c>
      <c r="G152" s="240">
        <f>+Inputs!$D$3</f>
        <v>0.37951000000000001</v>
      </c>
      <c r="I152" s="241">
        <f t="shared" si="48"/>
        <v>1329249</v>
      </c>
      <c r="K152" s="241">
        <f t="shared" si="44"/>
        <v>8738</v>
      </c>
      <c r="L152" s="241">
        <f t="shared" si="49"/>
        <v>1110795</v>
      </c>
      <c r="M152" s="241">
        <f t="shared" si="45"/>
        <v>3316.1583800000003</v>
      </c>
      <c r="N152" s="241">
        <f t="shared" si="46"/>
        <v>3316.1583800000003</v>
      </c>
      <c r="O152" s="241">
        <f t="shared" si="50"/>
        <v>-82894.326699998855</v>
      </c>
      <c r="P152" s="241">
        <f t="shared" si="51"/>
        <v>82894.326699998855</v>
      </c>
      <c r="Q152" s="242"/>
      <c r="R152" s="242"/>
      <c r="S152" s="242"/>
    </row>
    <row r="153" spans="1:19" s="237" customFormat="1">
      <c r="A153" s="243">
        <v>41244</v>
      </c>
      <c r="C153" s="238">
        <v>145</v>
      </c>
      <c r="D153" s="239">
        <f t="shared" si="42"/>
        <v>8738</v>
      </c>
      <c r="E153" s="239">
        <f t="shared" si="47"/>
        <v>1119533</v>
      </c>
      <c r="F153" s="239">
        <f t="shared" si="43"/>
        <v>-209716</v>
      </c>
      <c r="G153" s="240">
        <f>+Inputs!$D$3</f>
        <v>0.37951000000000001</v>
      </c>
      <c r="I153" s="241">
        <f t="shared" si="48"/>
        <v>1329249</v>
      </c>
      <c r="K153" s="241">
        <f t="shared" si="44"/>
        <v>8738</v>
      </c>
      <c r="L153" s="241">
        <f t="shared" si="49"/>
        <v>1119533</v>
      </c>
      <c r="M153" s="241">
        <f t="shared" si="45"/>
        <v>3316.1583800000003</v>
      </c>
      <c r="N153" s="241">
        <f t="shared" si="46"/>
        <v>3316.1583800000003</v>
      </c>
      <c r="O153" s="241">
        <f t="shared" si="50"/>
        <v>-79578.168319998862</v>
      </c>
      <c r="P153" s="241">
        <f t="shared" si="51"/>
        <v>79578.168319998862</v>
      </c>
      <c r="Q153" s="242"/>
      <c r="R153" s="242"/>
      <c r="S153" s="242"/>
    </row>
    <row r="154" spans="1:19" s="237" customFormat="1">
      <c r="A154" s="236">
        <v>41275</v>
      </c>
      <c r="C154" s="238">
        <v>146</v>
      </c>
      <c r="D154" s="239">
        <f t="shared" si="42"/>
        <v>8738</v>
      </c>
      <c r="E154" s="239">
        <f t="shared" si="47"/>
        <v>1128271</v>
      </c>
      <c r="F154" s="239">
        <f t="shared" si="43"/>
        <v>-200978</v>
      </c>
      <c r="G154" s="240">
        <f>+Inputs!$D$3</f>
        <v>0.37951000000000001</v>
      </c>
      <c r="I154" s="241">
        <f t="shared" si="48"/>
        <v>1329249</v>
      </c>
      <c r="K154" s="241">
        <f t="shared" si="44"/>
        <v>8738</v>
      </c>
      <c r="L154" s="241">
        <f t="shared" si="49"/>
        <v>1128271</v>
      </c>
      <c r="M154" s="241">
        <f t="shared" si="45"/>
        <v>3316.1583800000003</v>
      </c>
      <c r="N154" s="241">
        <f t="shared" si="46"/>
        <v>3316.1583800000003</v>
      </c>
      <c r="O154" s="241">
        <f t="shared" si="50"/>
        <v>-76262.009939998869</v>
      </c>
      <c r="P154" s="241">
        <f t="shared" si="51"/>
        <v>76262.009939998869</v>
      </c>
      <c r="Q154" s="242"/>
      <c r="R154" s="242"/>
      <c r="S154" s="242"/>
    </row>
    <row r="155" spans="1:19" s="237" customFormat="1">
      <c r="A155" s="243">
        <v>41306</v>
      </c>
      <c r="C155" s="238">
        <v>147</v>
      </c>
      <c r="D155" s="239">
        <f t="shared" si="42"/>
        <v>8738</v>
      </c>
      <c r="E155" s="239">
        <f t="shared" si="47"/>
        <v>1137009</v>
      </c>
      <c r="F155" s="239">
        <f t="shared" si="43"/>
        <v>-192240</v>
      </c>
      <c r="G155" s="240">
        <f>+Inputs!$D$3</f>
        <v>0.37951000000000001</v>
      </c>
      <c r="I155" s="241">
        <f t="shared" si="48"/>
        <v>1329249</v>
      </c>
      <c r="K155" s="241">
        <f t="shared" si="44"/>
        <v>8738</v>
      </c>
      <c r="L155" s="241">
        <f t="shared" si="49"/>
        <v>1137009</v>
      </c>
      <c r="M155" s="241">
        <f t="shared" si="45"/>
        <v>3316.1583800000003</v>
      </c>
      <c r="N155" s="241">
        <f t="shared" si="46"/>
        <v>3316.1583800000003</v>
      </c>
      <c r="O155" s="241">
        <f t="shared" si="50"/>
        <v>-72945.851559998875</v>
      </c>
      <c r="P155" s="241">
        <f t="shared" si="51"/>
        <v>72945.851559998875</v>
      </c>
      <c r="Q155" s="242"/>
      <c r="R155" s="242"/>
      <c r="S155" s="242"/>
    </row>
    <row r="156" spans="1:19" s="237" customFormat="1">
      <c r="A156" s="236">
        <v>41334</v>
      </c>
      <c r="C156" s="238">
        <v>148</v>
      </c>
      <c r="D156" s="239">
        <f t="shared" si="42"/>
        <v>8738</v>
      </c>
      <c r="E156" s="239">
        <f t="shared" si="47"/>
        <v>1145747</v>
      </c>
      <c r="F156" s="239">
        <f t="shared" si="43"/>
        <v>-183502</v>
      </c>
      <c r="G156" s="240">
        <f>+Inputs!$D$3</f>
        <v>0.37951000000000001</v>
      </c>
      <c r="I156" s="241">
        <f t="shared" si="48"/>
        <v>1329249</v>
      </c>
      <c r="K156" s="241">
        <f t="shared" si="44"/>
        <v>8738</v>
      </c>
      <c r="L156" s="241">
        <f t="shared" si="49"/>
        <v>1145747</v>
      </c>
      <c r="M156" s="241">
        <f t="shared" si="45"/>
        <v>3316.1583800000003</v>
      </c>
      <c r="N156" s="241">
        <f t="shared" si="46"/>
        <v>3316.1583800000003</v>
      </c>
      <c r="O156" s="241">
        <f t="shared" si="50"/>
        <v>-69629.693179998882</v>
      </c>
      <c r="P156" s="241">
        <f t="shared" si="51"/>
        <v>69629.693179998882</v>
      </c>
      <c r="Q156" s="242"/>
      <c r="R156" s="242"/>
      <c r="S156" s="242"/>
    </row>
    <row r="157" spans="1:19" s="237" customFormat="1">
      <c r="A157" s="243">
        <v>41365</v>
      </c>
      <c r="C157" s="238">
        <v>149</v>
      </c>
      <c r="D157" s="239">
        <f t="shared" si="42"/>
        <v>8738</v>
      </c>
      <c r="E157" s="239">
        <f t="shared" si="47"/>
        <v>1154485</v>
      </c>
      <c r="F157" s="239">
        <f t="shared" si="43"/>
        <v>-174764</v>
      </c>
      <c r="G157" s="240">
        <f>+Inputs!$D$3</f>
        <v>0.37951000000000001</v>
      </c>
      <c r="I157" s="241">
        <f t="shared" si="48"/>
        <v>1329249</v>
      </c>
      <c r="K157" s="241">
        <f t="shared" si="44"/>
        <v>8738</v>
      </c>
      <c r="L157" s="241">
        <f t="shared" si="49"/>
        <v>1154485</v>
      </c>
      <c r="M157" s="241">
        <f t="shared" si="45"/>
        <v>3316.1583800000003</v>
      </c>
      <c r="N157" s="241">
        <f t="shared" si="46"/>
        <v>3316.1583800000003</v>
      </c>
      <c r="O157" s="241">
        <f t="shared" si="50"/>
        <v>-66313.534799998888</v>
      </c>
      <c r="P157" s="241">
        <f t="shared" si="51"/>
        <v>66313.534799998888</v>
      </c>
      <c r="Q157" s="242"/>
      <c r="R157" s="242"/>
      <c r="S157" s="242"/>
    </row>
    <row r="158" spans="1:19" s="237" customFormat="1">
      <c r="A158" s="236">
        <v>41395</v>
      </c>
      <c r="C158" s="238">
        <v>150</v>
      </c>
      <c r="D158" s="239">
        <f t="shared" si="42"/>
        <v>8738</v>
      </c>
      <c r="E158" s="239">
        <f t="shared" si="47"/>
        <v>1163223</v>
      </c>
      <c r="F158" s="239">
        <f t="shared" si="43"/>
        <v>-166026</v>
      </c>
      <c r="G158" s="240">
        <f>+Inputs!$D$3</f>
        <v>0.37951000000000001</v>
      </c>
      <c r="I158" s="241">
        <f t="shared" si="48"/>
        <v>1329249</v>
      </c>
      <c r="K158" s="241">
        <f t="shared" si="44"/>
        <v>8738</v>
      </c>
      <c r="L158" s="241">
        <f t="shared" si="49"/>
        <v>1163223</v>
      </c>
      <c r="M158" s="241">
        <f t="shared" si="45"/>
        <v>3316.1583800000003</v>
      </c>
      <c r="N158" s="241">
        <f t="shared" si="46"/>
        <v>3316.1583800000003</v>
      </c>
      <c r="O158" s="241">
        <f t="shared" si="50"/>
        <v>-62997.376419998887</v>
      </c>
      <c r="P158" s="241">
        <f t="shared" si="51"/>
        <v>62997.376419998887</v>
      </c>
      <c r="Q158" s="242"/>
      <c r="R158" s="242"/>
      <c r="S158" s="242"/>
    </row>
    <row r="159" spans="1:19" s="237" customFormat="1">
      <c r="A159" s="243">
        <v>41426</v>
      </c>
      <c r="C159" s="238">
        <v>151</v>
      </c>
      <c r="D159" s="239">
        <f t="shared" si="42"/>
        <v>8738</v>
      </c>
      <c r="E159" s="239">
        <f t="shared" si="47"/>
        <v>1171961</v>
      </c>
      <c r="F159" s="239">
        <f t="shared" si="43"/>
        <v>-157288</v>
      </c>
      <c r="G159" s="240">
        <f>+Inputs!$D$3</f>
        <v>0.37951000000000001</v>
      </c>
      <c r="I159" s="241">
        <f t="shared" si="48"/>
        <v>1329249</v>
      </c>
      <c r="K159" s="241">
        <f t="shared" si="44"/>
        <v>8738</v>
      </c>
      <c r="L159" s="241">
        <f t="shared" si="49"/>
        <v>1171961</v>
      </c>
      <c r="M159" s="241">
        <f t="shared" si="45"/>
        <v>3316.1583800000003</v>
      </c>
      <c r="N159" s="241">
        <f t="shared" si="46"/>
        <v>3316.1583800000003</v>
      </c>
      <c r="O159" s="241">
        <f t="shared" si="50"/>
        <v>-59681.218039998887</v>
      </c>
      <c r="P159" s="241">
        <f t="shared" si="51"/>
        <v>59681.218039998887</v>
      </c>
      <c r="Q159" s="242"/>
      <c r="R159" s="242"/>
      <c r="S159" s="242"/>
    </row>
    <row r="160" spans="1:19" s="237" customFormat="1">
      <c r="A160" s="236">
        <v>41456</v>
      </c>
      <c r="C160" s="238">
        <v>152</v>
      </c>
      <c r="D160" s="239">
        <f t="shared" si="42"/>
        <v>8738</v>
      </c>
      <c r="E160" s="239">
        <f t="shared" si="47"/>
        <v>1180699</v>
      </c>
      <c r="F160" s="239">
        <f t="shared" si="43"/>
        <v>-148550</v>
      </c>
      <c r="G160" s="240">
        <f>+Inputs!$D$3</f>
        <v>0.37951000000000001</v>
      </c>
      <c r="I160" s="241">
        <f t="shared" si="48"/>
        <v>1329249</v>
      </c>
      <c r="K160" s="241">
        <f t="shared" si="44"/>
        <v>8738</v>
      </c>
      <c r="L160" s="241">
        <f t="shared" si="49"/>
        <v>1180699</v>
      </c>
      <c r="M160" s="241">
        <f t="shared" si="45"/>
        <v>3316.1583800000003</v>
      </c>
      <c r="N160" s="241">
        <f t="shared" si="46"/>
        <v>3316.1583800000003</v>
      </c>
      <c r="O160" s="241">
        <f t="shared" si="50"/>
        <v>-56365.059659998886</v>
      </c>
      <c r="P160" s="241">
        <f t="shared" si="51"/>
        <v>56365.059659998886</v>
      </c>
      <c r="Q160" s="242"/>
      <c r="R160" s="242"/>
      <c r="S160" s="242"/>
    </row>
    <row r="161" spans="1:19" s="237" customFormat="1">
      <c r="A161" s="243">
        <v>41487</v>
      </c>
      <c r="C161" s="238">
        <v>153</v>
      </c>
      <c r="D161" s="239">
        <f t="shared" si="42"/>
        <v>8738</v>
      </c>
      <c r="E161" s="239">
        <f t="shared" si="47"/>
        <v>1189437</v>
      </c>
      <c r="F161" s="239">
        <f t="shared" si="43"/>
        <v>-139812</v>
      </c>
      <c r="G161" s="240">
        <f>+Inputs!$D$3</f>
        <v>0.37951000000000001</v>
      </c>
      <c r="I161" s="241">
        <f t="shared" si="48"/>
        <v>1329249</v>
      </c>
      <c r="K161" s="241">
        <f t="shared" si="44"/>
        <v>8738</v>
      </c>
      <c r="L161" s="241">
        <f t="shared" si="49"/>
        <v>1189437</v>
      </c>
      <c r="M161" s="241">
        <f t="shared" si="45"/>
        <v>3316.1583800000003</v>
      </c>
      <c r="N161" s="241">
        <f t="shared" si="46"/>
        <v>3316.1583800000003</v>
      </c>
      <c r="O161" s="241">
        <f t="shared" si="50"/>
        <v>-53048.901279998885</v>
      </c>
      <c r="P161" s="241">
        <f t="shared" si="51"/>
        <v>53048.901279998885</v>
      </c>
      <c r="Q161" s="242"/>
      <c r="R161" s="242"/>
      <c r="S161" s="242"/>
    </row>
    <row r="162" spans="1:19" s="237" customFormat="1">
      <c r="A162" s="236">
        <v>41518</v>
      </c>
      <c r="C162" s="238">
        <v>154</v>
      </c>
      <c r="D162" s="239">
        <f t="shared" si="42"/>
        <v>8738</v>
      </c>
      <c r="E162" s="239">
        <f t="shared" si="47"/>
        <v>1198175</v>
      </c>
      <c r="F162" s="239">
        <f t="shared" si="43"/>
        <v>-131074</v>
      </c>
      <c r="G162" s="240">
        <f>+Inputs!$D$3</f>
        <v>0.37951000000000001</v>
      </c>
      <c r="I162" s="241">
        <f t="shared" si="48"/>
        <v>1329249</v>
      </c>
      <c r="K162" s="241">
        <f t="shared" si="44"/>
        <v>8738</v>
      </c>
      <c r="L162" s="241">
        <f t="shared" si="49"/>
        <v>1198175</v>
      </c>
      <c r="M162" s="241">
        <f t="shared" si="45"/>
        <v>3316.1583800000003</v>
      </c>
      <c r="N162" s="241">
        <f t="shared" si="46"/>
        <v>3316.1583800000003</v>
      </c>
      <c r="O162" s="241">
        <f t="shared" si="50"/>
        <v>-49732.742899998884</v>
      </c>
      <c r="P162" s="241">
        <f t="shared" si="51"/>
        <v>49732.742899998884</v>
      </c>
      <c r="Q162" s="242"/>
      <c r="R162" s="242"/>
      <c r="S162" s="242"/>
    </row>
    <row r="163" spans="1:19" s="237" customFormat="1">
      <c r="A163" s="243">
        <v>41548</v>
      </c>
      <c r="C163" s="238">
        <v>155</v>
      </c>
      <c r="D163" s="239">
        <f t="shared" si="42"/>
        <v>8738</v>
      </c>
      <c r="E163" s="239">
        <f t="shared" si="47"/>
        <v>1206913</v>
      </c>
      <c r="F163" s="239">
        <f t="shared" si="43"/>
        <v>-122336</v>
      </c>
      <c r="G163" s="240">
        <f>+Inputs!$D$3</f>
        <v>0.37951000000000001</v>
      </c>
      <c r="I163" s="241">
        <f t="shared" si="48"/>
        <v>1329249</v>
      </c>
      <c r="K163" s="241">
        <f t="shared" si="44"/>
        <v>8738</v>
      </c>
      <c r="L163" s="241">
        <f t="shared" si="49"/>
        <v>1206913</v>
      </c>
      <c r="M163" s="241">
        <f t="shared" si="45"/>
        <v>3316.1583800000003</v>
      </c>
      <c r="N163" s="241">
        <f t="shared" si="46"/>
        <v>3316.1583800000003</v>
      </c>
      <c r="O163" s="241">
        <f t="shared" si="50"/>
        <v>-46416.584519998883</v>
      </c>
      <c r="P163" s="241">
        <f t="shared" si="51"/>
        <v>46416.584519998883</v>
      </c>
      <c r="Q163" s="242"/>
      <c r="R163" s="242"/>
      <c r="S163" s="242"/>
    </row>
    <row r="164" spans="1:19" s="237" customFormat="1">
      <c r="A164" s="236">
        <v>41579</v>
      </c>
      <c r="C164" s="238">
        <v>156</v>
      </c>
      <c r="D164" s="239">
        <f t="shared" si="42"/>
        <v>8738</v>
      </c>
      <c r="E164" s="239">
        <f t="shared" si="47"/>
        <v>1215651</v>
      </c>
      <c r="F164" s="239">
        <f t="shared" si="43"/>
        <v>-113598</v>
      </c>
      <c r="G164" s="240">
        <f>+Inputs!$D$3</f>
        <v>0.37951000000000001</v>
      </c>
      <c r="I164" s="241">
        <f t="shared" si="48"/>
        <v>1329249</v>
      </c>
      <c r="K164" s="241">
        <f t="shared" si="44"/>
        <v>8738</v>
      </c>
      <c r="L164" s="241">
        <f t="shared" si="49"/>
        <v>1215651</v>
      </c>
      <c r="M164" s="241">
        <f t="shared" si="45"/>
        <v>3316.1583800000003</v>
      </c>
      <c r="N164" s="241">
        <f t="shared" si="46"/>
        <v>3316.1583800000003</v>
      </c>
      <c r="O164" s="241">
        <f t="shared" si="50"/>
        <v>-43100.426139998883</v>
      </c>
      <c r="P164" s="241">
        <f t="shared" si="51"/>
        <v>43100.426139998883</v>
      </c>
      <c r="Q164" s="242"/>
      <c r="R164" s="242"/>
      <c r="S164" s="242"/>
    </row>
    <row r="165" spans="1:19" s="237" customFormat="1">
      <c r="A165" s="243">
        <v>41609</v>
      </c>
      <c r="C165" s="238">
        <v>157</v>
      </c>
      <c r="D165" s="239">
        <f t="shared" si="42"/>
        <v>8738</v>
      </c>
      <c r="E165" s="239">
        <f t="shared" si="47"/>
        <v>1224389</v>
      </c>
      <c r="F165" s="239">
        <f t="shared" si="43"/>
        <v>-104860</v>
      </c>
      <c r="G165" s="240">
        <f>+Inputs!$D$3</f>
        <v>0.37951000000000001</v>
      </c>
      <c r="I165" s="241">
        <f t="shared" si="48"/>
        <v>1329249</v>
      </c>
      <c r="K165" s="241">
        <f t="shared" si="44"/>
        <v>8738</v>
      </c>
      <c r="L165" s="241">
        <f t="shared" si="49"/>
        <v>1224389</v>
      </c>
      <c r="M165" s="241">
        <f t="shared" si="45"/>
        <v>3316.1583800000003</v>
      </c>
      <c r="N165" s="241">
        <f t="shared" si="46"/>
        <v>3316.1583800000003</v>
      </c>
      <c r="O165" s="241">
        <f t="shared" si="50"/>
        <v>-39784.267759998882</v>
      </c>
      <c r="P165" s="241">
        <f t="shared" si="51"/>
        <v>39784.267759998882</v>
      </c>
      <c r="Q165" s="242"/>
      <c r="R165" s="242"/>
      <c r="S165" s="242"/>
    </row>
    <row r="166" spans="1:19" s="237" customFormat="1">
      <c r="A166" s="236">
        <v>41640</v>
      </c>
      <c r="C166" s="238">
        <v>158</v>
      </c>
      <c r="D166" s="239">
        <f t="shared" si="42"/>
        <v>8738</v>
      </c>
      <c r="E166" s="239">
        <f t="shared" si="47"/>
        <v>1233127</v>
      </c>
      <c r="F166" s="239">
        <f t="shared" si="43"/>
        <v>-96122</v>
      </c>
      <c r="G166" s="240">
        <f>+Inputs!$D$3</f>
        <v>0.37951000000000001</v>
      </c>
      <c r="I166" s="241">
        <f t="shared" si="48"/>
        <v>1329249</v>
      </c>
      <c r="K166" s="241">
        <f t="shared" si="44"/>
        <v>8738</v>
      </c>
      <c r="L166" s="241">
        <f t="shared" si="49"/>
        <v>1233127</v>
      </c>
      <c r="M166" s="241">
        <f t="shared" si="45"/>
        <v>3316.1583800000003</v>
      </c>
      <c r="N166" s="241">
        <f t="shared" si="46"/>
        <v>3316.1583800000003</v>
      </c>
      <c r="O166" s="241">
        <f t="shared" si="50"/>
        <v>-36468.109379998881</v>
      </c>
      <c r="P166" s="241">
        <f t="shared" si="51"/>
        <v>36468.109379998881</v>
      </c>
      <c r="Q166" s="242"/>
      <c r="R166" s="242"/>
      <c r="S166" s="242"/>
    </row>
    <row r="167" spans="1:19" s="237" customFormat="1">
      <c r="A167" s="243">
        <v>41671</v>
      </c>
      <c r="C167" s="238">
        <v>159</v>
      </c>
      <c r="D167" s="239">
        <f t="shared" si="42"/>
        <v>8738</v>
      </c>
      <c r="E167" s="239">
        <f t="shared" si="47"/>
        <v>1241865</v>
      </c>
      <c r="F167" s="239">
        <f t="shared" si="43"/>
        <v>-87384</v>
      </c>
      <c r="G167" s="240">
        <f>+Inputs!$D$3</f>
        <v>0.37951000000000001</v>
      </c>
      <c r="I167" s="241">
        <f t="shared" si="48"/>
        <v>1329249</v>
      </c>
      <c r="K167" s="241">
        <f t="shared" si="44"/>
        <v>8738</v>
      </c>
      <c r="L167" s="241">
        <f t="shared" si="49"/>
        <v>1241865</v>
      </c>
      <c r="M167" s="241">
        <f t="shared" si="45"/>
        <v>3316.1583800000003</v>
      </c>
      <c r="N167" s="241">
        <f t="shared" si="46"/>
        <v>3316.1583800000003</v>
      </c>
      <c r="O167" s="241">
        <f t="shared" si="50"/>
        <v>-33151.95099999888</v>
      </c>
      <c r="P167" s="241">
        <f t="shared" si="51"/>
        <v>33151.95099999888</v>
      </c>
      <c r="Q167" s="242"/>
      <c r="R167" s="242"/>
      <c r="S167" s="242"/>
    </row>
    <row r="168" spans="1:19" s="237" customFormat="1">
      <c r="A168" s="236">
        <v>41699</v>
      </c>
      <c r="C168" s="238">
        <v>160</v>
      </c>
      <c r="D168" s="239">
        <f t="shared" si="42"/>
        <v>8738</v>
      </c>
      <c r="E168" s="239">
        <f t="shared" si="47"/>
        <v>1250603</v>
      </c>
      <c r="F168" s="239">
        <f t="shared" si="43"/>
        <v>-78646</v>
      </c>
      <c r="G168" s="240">
        <f>+Inputs!$D$3</f>
        <v>0.37951000000000001</v>
      </c>
      <c r="I168" s="241">
        <f t="shared" si="48"/>
        <v>1329249</v>
      </c>
      <c r="K168" s="241">
        <f t="shared" si="44"/>
        <v>8738</v>
      </c>
      <c r="L168" s="241">
        <f t="shared" si="49"/>
        <v>1250603</v>
      </c>
      <c r="M168" s="241">
        <f t="shared" si="45"/>
        <v>3316.1583800000003</v>
      </c>
      <c r="N168" s="241">
        <f t="shared" si="46"/>
        <v>3316.1583800000003</v>
      </c>
      <c r="O168" s="241">
        <f t="shared" si="50"/>
        <v>-29835.79261999888</v>
      </c>
      <c r="P168" s="241">
        <f t="shared" si="51"/>
        <v>29835.79261999888</v>
      </c>
      <c r="Q168" s="242"/>
      <c r="R168" s="242"/>
      <c r="S168" s="242"/>
    </row>
    <row r="169" spans="1:19" s="237" customFormat="1">
      <c r="A169" s="243">
        <v>41730</v>
      </c>
      <c r="C169" s="238">
        <v>161</v>
      </c>
      <c r="D169" s="239">
        <f t="shared" si="42"/>
        <v>8738</v>
      </c>
      <c r="E169" s="239">
        <f t="shared" si="47"/>
        <v>1259341</v>
      </c>
      <c r="F169" s="239">
        <f t="shared" ref="F169:F178" si="52">$B$9+E169</f>
        <v>-69908</v>
      </c>
      <c r="G169" s="240">
        <f>+Inputs!$D$3</f>
        <v>0.37951000000000001</v>
      </c>
      <c r="I169" s="241">
        <f t="shared" si="48"/>
        <v>1329249</v>
      </c>
      <c r="K169" s="241">
        <f t="shared" ref="K169:K178" si="53">D169</f>
        <v>8738</v>
      </c>
      <c r="L169" s="241">
        <f t="shared" si="49"/>
        <v>1259341</v>
      </c>
      <c r="M169" s="241">
        <f t="shared" ref="M169:M178" si="54">K169*G169</f>
        <v>3316.1583800000003</v>
      </c>
      <c r="N169" s="241">
        <f t="shared" ref="N169:N178" si="55">M169-J169</f>
        <v>3316.1583800000003</v>
      </c>
      <c r="O169" s="241">
        <f t="shared" si="50"/>
        <v>-26519.634239998879</v>
      </c>
      <c r="P169" s="241">
        <f t="shared" si="51"/>
        <v>26519.634239998879</v>
      </c>
      <c r="Q169" s="242"/>
      <c r="R169" s="242"/>
      <c r="S169" s="242"/>
    </row>
    <row r="170" spans="1:19" s="237" customFormat="1">
      <c r="A170" s="236">
        <v>41760</v>
      </c>
      <c r="C170" s="238">
        <v>162</v>
      </c>
      <c r="D170" s="239">
        <f t="shared" si="42"/>
        <v>8738</v>
      </c>
      <c r="E170" s="239">
        <f t="shared" ref="E170:E178" si="56">+E169+D170</f>
        <v>1268079</v>
      </c>
      <c r="F170" s="239">
        <f t="shared" si="52"/>
        <v>-61170</v>
      </c>
      <c r="G170" s="240">
        <f>+Inputs!$D$3</f>
        <v>0.37951000000000001</v>
      </c>
      <c r="I170" s="241">
        <f t="shared" ref="I170:I178" si="57">+I169+H170</f>
        <v>1329249</v>
      </c>
      <c r="K170" s="241">
        <f t="shared" si="53"/>
        <v>8738</v>
      </c>
      <c r="L170" s="241">
        <f t="shared" ref="L170:L178" si="58">+L169+K170</f>
        <v>1268079</v>
      </c>
      <c r="M170" s="241">
        <f t="shared" si="54"/>
        <v>3316.1583800000003</v>
      </c>
      <c r="N170" s="241">
        <f t="shared" si="55"/>
        <v>3316.1583800000003</v>
      </c>
      <c r="O170" s="241">
        <f t="shared" ref="O170:O178" si="59">+O169+N170</f>
        <v>-23203.475859998878</v>
      </c>
      <c r="P170" s="241">
        <f t="shared" ref="P170:P178" si="60">P169-N170</f>
        <v>23203.475859998878</v>
      </c>
      <c r="Q170" s="242"/>
      <c r="R170" s="242"/>
      <c r="S170" s="242"/>
    </row>
    <row r="171" spans="1:19" s="237" customFormat="1">
      <c r="A171" s="243">
        <v>41791</v>
      </c>
      <c r="C171" s="238">
        <v>163</v>
      </c>
      <c r="D171" s="239">
        <f t="shared" si="42"/>
        <v>8738</v>
      </c>
      <c r="E171" s="239">
        <f t="shared" si="56"/>
        <v>1276817</v>
      </c>
      <c r="F171" s="239">
        <f t="shared" si="52"/>
        <v>-52432</v>
      </c>
      <c r="G171" s="240">
        <f>+Inputs!$D$3</f>
        <v>0.37951000000000001</v>
      </c>
      <c r="I171" s="241">
        <f t="shared" si="57"/>
        <v>1329249</v>
      </c>
      <c r="K171" s="241">
        <f t="shared" si="53"/>
        <v>8738</v>
      </c>
      <c r="L171" s="241">
        <f t="shared" si="58"/>
        <v>1276817</v>
      </c>
      <c r="M171" s="241">
        <f t="shared" si="54"/>
        <v>3316.1583800000003</v>
      </c>
      <c r="N171" s="241">
        <f t="shared" si="55"/>
        <v>3316.1583800000003</v>
      </c>
      <c r="O171" s="241">
        <f t="shared" si="59"/>
        <v>-19887.317479998877</v>
      </c>
      <c r="P171" s="241">
        <f t="shared" si="60"/>
        <v>19887.317479998877</v>
      </c>
      <c r="Q171" s="242"/>
      <c r="R171" s="242"/>
      <c r="S171" s="242"/>
    </row>
    <row r="172" spans="1:19" s="237" customFormat="1">
      <c r="A172" s="236">
        <v>41821</v>
      </c>
      <c r="C172" s="238">
        <v>164</v>
      </c>
      <c r="D172" s="239">
        <f t="shared" si="42"/>
        <v>8738</v>
      </c>
      <c r="E172" s="239">
        <f t="shared" si="56"/>
        <v>1285555</v>
      </c>
      <c r="F172" s="239">
        <f t="shared" si="52"/>
        <v>-43694</v>
      </c>
      <c r="G172" s="240">
        <f>+Inputs!$D$3</f>
        <v>0.37951000000000001</v>
      </c>
      <c r="I172" s="241">
        <f t="shared" si="57"/>
        <v>1329249</v>
      </c>
      <c r="K172" s="241">
        <f t="shared" si="53"/>
        <v>8738</v>
      </c>
      <c r="L172" s="241">
        <f t="shared" si="58"/>
        <v>1285555</v>
      </c>
      <c r="M172" s="241">
        <f t="shared" si="54"/>
        <v>3316.1583800000003</v>
      </c>
      <c r="N172" s="241">
        <f t="shared" si="55"/>
        <v>3316.1583800000003</v>
      </c>
      <c r="O172" s="241">
        <f t="shared" si="59"/>
        <v>-16571.159099998877</v>
      </c>
      <c r="P172" s="241">
        <f t="shared" si="60"/>
        <v>16571.159099998877</v>
      </c>
      <c r="Q172" s="242"/>
      <c r="R172" s="242"/>
      <c r="S172" s="242"/>
    </row>
    <row r="173" spans="1:19" s="237" customFormat="1">
      <c r="A173" s="243">
        <v>41852</v>
      </c>
      <c r="C173" s="238">
        <v>165</v>
      </c>
      <c r="D173" s="239">
        <f t="shared" si="42"/>
        <v>8738</v>
      </c>
      <c r="E173" s="239">
        <f t="shared" si="56"/>
        <v>1294293</v>
      </c>
      <c r="F173" s="239">
        <f t="shared" si="52"/>
        <v>-34956</v>
      </c>
      <c r="G173" s="240">
        <f>+Inputs!$D$3</f>
        <v>0.37951000000000001</v>
      </c>
      <c r="I173" s="241">
        <f t="shared" si="57"/>
        <v>1329249</v>
      </c>
      <c r="K173" s="241">
        <f t="shared" si="53"/>
        <v>8738</v>
      </c>
      <c r="L173" s="241">
        <f t="shared" si="58"/>
        <v>1294293</v>
      </c>
      <c r="M173" s="241">
        <f t="shared" si="54"/>
        <v>3316.1583800000003</v>
      </c>
      <c r="N173" s="241">
        <f t="shared" si="55"/>
        <v>3316.1583800000003</v>
      </c>
      <c r="O173" s="241">
        <f t="shared" si="59"/>
        <v>-13255.000719998876</v>
      </c>
      <c r="P173" s="241">
        <f t="shared" si="60"/>
        <v>13255.000719998876</v>
      </c>
      <c r="Q173" s="242"/>
      <c r="R173" s="242"/>
      <c r="S173" s="242"/>
    </row>
    <row r="174" spans="1:19" s="237" customFormat="1">
      <c r="A174" s="236">
        <v>41883</v>
      </c>
      <c r="C174" s="238">
        <v>166</v>
      </c>
      <c r="D174" s="239">
        <f t="shared" si="42"/>
        <v>8738</v>
      </c>
      <c r="E174" s="239">
        <f t="shared" si="56"/>
        <v>1303031</v>
      </c>
      <c r="F174" s="239">
        <f t="shared" si="52"/>
        <v>-26218</v>
      </c>
      <c r="G174" s="240">
        <f>+Inputs!$D$3</f>
        <v>0.37951000000000001</v>
      </c>
      <c r="I174" s="241">
        <f t="shared" si="57"/>
        <v>1329249</v>
      </c>
      <c r="K174" s="241">
        <f t="shared" si="53"/>
        <v>8738</v>
      </c>
      <c r="L174" s="241">
        <f t="shared" si="58"/>
        <v>1303031</v>
      </c>
      <c r="M174" s="241">
        <f t="shared" si="54"/>
        <v>3316.1583800000003</v>
      </c>
      <c r="N174" s="241">
        <f t="shared" si="55"/>
        <v>3316.1583800000003</v>
      </c>
      <c r="O174" s="241">
        <f t="shared" si="59"/>
        <v>-9938.8423399988751</v>
      </c>
      <c r="P174" s="241">
        <f t="shared" si="60"/>
        <v>9938.8423399988751</v>
      </c>
      <c r="Q174" s="242"/>
      <c r="R174" s="242"/>
      <c r="S174" s="242"/>
    </row>
    <row r="175" spans="1:19" s="237" customFormat="1">
      <c r="A175" s="243">
        <v>41913</v>
      </c>
      <c r="C175" s="238">
        <v>167</v>
      </c>
      <c r="D175" s="239">
        <f t="shared" si="42"/>
        <v>8738</v>
      </c>
      <c r="E175" s="239">
        <f t="shared" si="56"/>
        <v>1311769</v>
      </c>
      <c r="F175" s="239">
        <f t="shared" si="52"/>
        <v>-17480</v>
      </c>
      <c r="G175" s="240">
        <f>+Inputs!$D$3</f>
        <v>0.37951000000000001</v>
      </c>
      <c r="I175" s="241">
        <f t="shared" si="57"/>
        <v>1329249</v>
      </c>
      <c r="K175" s="241">
        <f t="shared" si="53"/>
        <v>8738</v>
      </c>
      <c r="L175" s="241">
        <f t="shared" si="58"/>
        <v>1311769</v>
      </c>
      <c r="M175" s="241">
        <f t="shared" si="54"/>
        <v>3316.1583800000003</v>
      </c>
      <c r="N175" s="241">
        <f t="shared" si="55"/>
        <v>3316.1583800000003</v>
      </c>
      <c r="O175" s="241">
        <f t="shared" si="59"/>
        <v>-6622.6839599988743</v>
      </c>
      <c r="P175" s="241">
        <f t="shared" si="60"/>
        <v>6622.6839599988743</v>
      </c>
      <c r="Q175" s="242"/>
      <c r="R175" s="242"/>
      <c r="S175" s="242"/>
    </row>
    <row r="176" spans="1:19" s="237" customFormat="1">
      <c r="A176" s="236">
        <v>41944</v>
      </c>
      <c r="C176" s="238">
        <v>168</v>
      </c>
      <c r="D176" s="239">
        <f t="shared" si="42"/>
        <v>8738</v>
      </c>
      <c r="E176" s="239">
        <f t="shared" si="56"/>
        <v>1320507</v>
      </c>
      <c r="F176" s="239">
        <f t="shared" si="52"/>
        <v>-8742</v>
      </c>
      <c r="G176" s="240">
        <f>+Inputs!$D$3</f>
        <v>0.37951000000000001</v>
      </c>
      <c r="I176" s="241">
        <f t="shared" si="57"/>
        <v>1329249</v>
      </c>
      <c r="K176" s="241">
        <f t="shared" si="53"/>
        <v>8738</v>
      </c>
      <c r="L176" s="241">
        <f t="shared" si="58"/>
        <v>1320507</v>
      </c>
      <c r="M176" s="241">
        <f t="shared" si="54"/>
        <v>3316.1583800000003</v>
      </c>
      <c r="N176" s="241">
        <f t="shared" si="55"/>
        <v>3316.1583800000003</v>
      </c>
      <c r="O176" s="241">
        <f t="shared" si="59"/>
        <v>-3306.525579998874</v>
      </c>
      <c r="P176" s="241">
        <f t="shared" si="60"/>
        <v>3306.525579998874</v>
      </c>
      <c r="Q176" s="242"/>
      <c r="R176" s="242"/>
      <c r="S176" s="242"/>
    </row>
    <row r="177" spans="1:20" s="237" customFormat="1">
      <c r="A177" s="243">
        <v>41974</v>
      </c>
      <c r="C177" s="238">
        <v>169</v>
      </c>
      <c r="D177" s="239">
        <f t="shared" si="42"/>
        <v>8738</v>
      </c>
      <c r="E177" s="239">
        <f t="shared" si="56"/>
        <v>1329245</v>
      </c>
      <c r="F177" s="239">
        <f t="shared" si="52"/>
        <v>-4</v>
      </c>
      <c r="G177" s="240">
        <f>+Inputs!$D$3</f>
        <v>0.37951000000000001</v>
      </c>
      <c r="I177" s="241">
        <f t="shared" si="57"/>
        <v>1329249</v>
      </c>
      <c r="K177" s="241">
        <f t="shared" si="53"/>
        <v>8738</v>
      </c>
      <c r="L177" s="241">
        <f t="shared" si="58"/>
        <v>1329245</v>
      </c>
      <c r="M177" s="241">
        <f t="shared" si="54"/>
        <v>3316.1583800000003</v>
      </c>
      <c r="N177" s="241">
        <f t="shared" si="55"/>
        <v>3316.1583800000003</v>
      </c>
      <c r="O177" s="241">
        <f t="shared" si="59"/>
        <v>9.6328000011262702</v>
      </c>
      <c r="P177" s="241">
        <f t="shared" si="60"/>
        <v>-9.6328000011262702</v>
      </c>
      <c r="Q177" s="242"/>
      <c r="R177" s="242"/>
      <c r="S177" s="242"/>
    </row>
    <row r="178" spans="1:20" s="237" customFormat="1">
      <c r="A178" s="236">
        <v>42005</v>
      </c>
      <c r="C178" s="238">
        <v>170</v>
      </c>
      <c r="D178" s="239">
        <f>-F177</f>
        <v>4</v>
      </c>
      <c r="E178" s="239">
        <f t="shared" si="56"/>
        <v>1329249</v>
      </c>
      <c r="F178" s="239">
        <f t="shared" si="52"/>
        <v>0</v>
      </c>
      <c r="G178" s="240">
        <f>+Inputs!$D$3</f>
        <v>0.37951000000000001</v>
      </c>
      <c r="I178" s="241">
        <f t="shared" si="57"/>
        <v>1329249</v>
      </c>
      <c r="K178" s="241">
        <f t="shared" si="53"/>
        <v>4</v>
      </c>
      <c r="L178" s="241">
        <f t="shared" si="58"/>
        <v>1329249</v>
      </c>
      <c r="M178" s="241">
        <f t="shared" si="54"/>
        <v>1.5180400000000001</v>
      </c>
      <c r="N178" s="241">
        <f t="shared" si="55"/>
        <v>1.5180400000000001</v>
      </c>
      <c r="O178" s="241">
        <f t="shared" si="59"/>
        <v>11.150840001126269</v>
      </c>
      <c r="P178" s="241">
        <f t="shared" si="60"/>
        <v>-11.150840001126269</v>
      </c>
      <c r="Q178" s="242"/>
      <c r="R178" s="242"/>
      <c r="S178" s="242"/>
    </row>
    <row r="179" spans="1:20">
      <c r="A179" s="30"/>
      <c r="G179" s="28"/>
    </row>
    <row r="180" spans="1:20">
      <c r="A180" s="8" t="s">
        <v>43</v>
      </c>
      <c r="B180" s="33">
        <f>SUM(B9:B179)</f>
        <v>-1329249</v>
      </c>
      <c r="D180" s="33">
        <f>SUM(D9:D179)</f>
        <v>1329249</v>
      </c>
      <c r="G180" s="28"/>
      <c r="H180" s="33">
        <f>SUM(H9:H179)</f>
        <v>1329249</v>
      </c>
      <c r="I180" s="33"/>
      <c r="J180" s="33">
        <f>SUM(J9:J179)</f>
        <v>504449.99550000002</v>
      </c>
      <c r="K180" s="33">
        <f>SUM(K9:K179)</f>
        <v>1329249</v>
      </c>
      <c r="L180" s="33"/>
      <c r="M180" s="33">
        <f>SUM(M9:M179)</f>
        <v>504461.14633999905</v>
      </c>
      <c r="N180" s="33">
        <f>SUM(N9:N179)</f>
        <v>11.150840001126269</v>
      </c>
      <c r="O180" s="33">
        <f>SUM(O9:O179)</f>
        <v>-44052189.486759901</v>
      </c>
      <c r="P180" s="33">
        <f>SUM(P9:P179)</f>
        <v>44052189.486759901</v>
      </c>
    </row>
    <row r="181" spans="1:20">
      <c r="G181" s="28"/>
    </row>
    <row r="182" spans="1:20">
      <c r="A182" s="4" t="s">
        <v>61</v>
      </c>
      <c r="B182" s="4" t="s">
        <v>61</v>
      </c>
      <c r="C182" s="4" t="s">
        <v>61</v>
      </c>
      <c r="D182" s="4" t="s">
        <v>61</v>
      </c>
      <c r="F182" s="4" t="s">
        <v>61</v>
      </c>
      <c r="G182" s="28" t="s">
        <v>61</v>
      </c>
      <c r="H182" s="4" t="s">
        <v>61</v>
      </c>
      <c r="J182" s="4" t="s">
        <v>61</v>
      </c>
      <c r="K182" s="4" t="s">
        <v>61</v>
      </c>
      <c r="M182" s="4" t="s">
        <v>61</v>
      </c>
      <c r="N182" s="4" t="s">
        <v>61</v>
      </c>
      <c r="P182" s="4" t="s">
        <v>61</v>
      </c>
      <c r="Q182" s="8" t="s">
        <v>61</v>
      </c>
      <c r="R182" s="8" t="s">
        <v>61</v>
      </c>
      <c r="S182" s="8" t="s">
        <v>61</v>
      </c>
      <c r="T182" s="4" t="s">
        <v>61</v>
      </c>
    </row>
    <row r="183" spans="1:20">
      <c r="G18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sheetPr codeName="Sheet5">
    <pageSetUpPr fitToPage="1"/>
  </sheetPr>
  <dimension ref="A1:N41"/>
  <sheetViews>
    <sheetView zoomScaleNormal="100" workbookViewId="0">
      <selection activeCell="C19" sqref="C19"/>
    </sheetView>
  </sheetViews>
  <sheetFormatPr defaultRowHeight="15"/>
  <cols>
    <col min="1" max="1" width="3.5546875" style="1" customWidth="1"/>
    <col min="2" max="2" width="45.44140625" style="1" bestFit="1" customWidth="1"/>
    <col min="3" max="3" width="11.109375" style="1" customWidth="1"/>
    <col min="4" max="4" width="11.6640625" style="1" bestFit="1" customWidth="1"/>
    <col min="5" max="16384" width="8.88671875" style="1"/>
  </cols>
  <sheetData>
    <row r="1" spans="1:14" ht="15.75" thickBot="1">
      <c r="A1" s="10" t="s">
        <v>45</v>
      </c>
      <c r="B1" s="13"/>
      <c r="C1" s="10"/>
      <c r="D1" s="100"/>
      <c r="E1" s="101"/>
      <c r="F1" s="100"/>
      <c r="G1" s="100"/>
      <c r="H1" s="106"/>
      <c r="I1" s="14"/>
      <c r="J1" s="15"/>
      <c r="K1" s="12"/>
      <c r="L1" s="12"/>
      <c r="M1" s="12"/>
      <c r="N1" s="12"/>
    </row>
    <row r="2" spans="1:14" ht="15.75" thickBot="1">
      <c r="A2" s="10"/>
      <c r="B2" s="16" t="s">
        <v>149</v>
      </c>
      <c r="C2" s="10"/>
      <c r="D2" s="71">
        <v>0.3795</v>
      </c>
      <c r="E2" s="11"/>
      <c r="F2" s="10"/>
      <c r="G2" s="10"/>
      <c r="H2" s="10"/>
      <c r="I2" s="10"/>
      <c r="J2" s="17"/>
      <c r="K2" s="12"/>
      <c r="L2" s="12"/>
      <c r="M2" s="12"/>
      <c r="N2" s="12"/>
    </row>
    <row r="3" spans="1:14" ht="15.75" thickBot="1">
      <c r="A3" s="10"/>
      <c r="B3" s="16" t="s">
        <v>150</v>
      </c>
      <c r="C3" s="10"/>
      <c r="D3" s="71">
        <v>0.37951000000000001</v>
      </c>
      <c r="E3" s="10"/>
      <c r="F3" s="10"/>
      <c r="G3" s="17"/>
      <c r="H3" s="12"/>
      <c r="I3" s="12"/>
      <c r="J3" s="12"/>
      <c r="K3" s="12"/>
    </row>
    <row r="4" spans="1:14" ht="15.75" thickBot="1">
      <c r="A4" s="10"/>
      <c r="B4" s="16"/>
      <c r="C4" s="10"/>
      <c r="D4" s="71"/>
      <c r="E4" s="10"/>
      <c r="F4" s="10"/>
      <c r="G4" s="17"/>
      <c r="H4" s="12"/>
      <c r="I4" s="12"/>
      <c r="J4" s="12"/>
      <c r="K4" s="12"/>
    </row>
    <row r="5" spans="1:14" ht="15.75" thickBot="1">
      <c r="A5" s="10"/>
      <c r="B5" s="18" t="s">
        <v>134</v>
      </c>
      <c r="C5" s="10"/>
      <c r="D5" s="107">
        <v>40148</v>
      </c>
      <c r="E5" s="10"/>
      <c r="F5" s="10"/>
      <c r="G5" s="17"/>
      <c r="H5" s="12"/>
      <c r="I5" s="12"/>
      <c r="J5" s="12"/>
      <c r="K5" s="12"/>
    </row>
    <row r="6" spans="1:14" ht="15.75" thickBot="1">
      <c r="A6" s="10"/>
      <c r="B6" s="18" t="s">
        <v>135</v>
      </c>
      <c r="C6" s="10"/>
      <c r="D6" s="107">
        <v>40513</v>
      </c>
      <c r="E6" s="10"/>
      <c r="F6" s="10"/>
      <c r="G6" s="17"/>
      <c r="H6" s="12"/>
      <c r="I6" s="12"/>
      <c r="J6" s="12"/>
      <c r="K6" s="12"/>
    </row>
    <row r="7" spans="1:14">
      <c r="A7" s="10"/>
      <c r="B7" s="72" t="s">
        <v>136</v>
      </c>
      <c r="C7" s="14"/>
      <c r="D7" s="11"/>
      <c r="E7" s="11"/>
      <c r="F7" s="11"/>
      <c r="G7" s="11"/>
      <c r="H7" s="11"/>
      <c r="I7" s="11"/>
      <c r="J7" s="11"/>
      <c r="K7" s="12"/>
      <c r="L7" s="12"/>
      <c r="M7" s="12"/>
      <c r="N7" s="12"/>
    </row>
    <row r="8" spans="1:14">
      <c r="A8" s="10"/>
      <c r="B8" s="14"/>
      <c r="C8" s="14"/>
      <c r="D8" s="19"/>
      <c r="E8" s="19"/>
      <c r="F8" s="19"/>
      <c r="G8" s="19"/>
      <c r="H8" s="19"/>
      <c r="I8" s="12"/>
      <c r="J8" s="12"/>
      <c r="K8" s="12"/>
      <c r="L8" s="12"/>
    </row>
    <row r="9" spans="1:14">
      <c r="A9" s="10"/>
      <c r="B9" s="10"/>
      <c r="C9" s="12"/>
      <c r="D9" s="22"/>
      <c r="E9" s="15"/>
      <c r="F9" s="22"/>
      <c r="G9" s="21"/>
      <c r="H9" s="11"/>
      <c r="I9" s="12"/>
      <c r="J9" s="12"/>
      <c r="K9" s="12"/>
      <c r="L9" s="12"/>
    </row>
    <row r="10" spans="1:14">
      <c r="A10" s="10"/>
      <c r="B10" s="10"/>
      <c r="C10" s="12"/>
      <c r="D10" s="22"/>
      <c r="E10" s="15"/>
      <c r="F10" s="22"/>
      <c r="G10" s="14"/>
      <c r="H10" s="11"/>
      <c r="I10" s="12"/>
      <c r="J10" s="12"/>
      <c r="K10" s="12"/>
      <c r="L10" s="12"/>
    </row>
    <row r="11" spans="1:14">
      <c r="A11" s="10"/>
      <c r="B11" s="10"/>
      <c r="C11" s="12"/>
      <c r="D11" s="22"/>
      <c r="E11" s="15"/>
      <c r="F11" s="22"/>
      <c r="G11" s="14"/>
      <c r="H11" s="21"/>
      <c r="I11" s="12"/>
      <c r="J11" s="12"/>
      <c r="K11" s="12"/>
      <c r="L11" s="12"/>
    </row>
    <row r="12" spans="1:14">
      <c r="A12" s="10"/>
      <c r="B12" s="14"/>
      <c r="C12" s="14"/>
      <c r="D12" s="14"/>
      <c r="E12" s="14"/>
      <c r="F12" s="14"/>
      <c r="G12" s="14"/>
      <c r="H12" s="21"/>
      <c r="I12" s="12"/>
      <c r="J12" s="12"/>
      <c r="K12" s="12"/>
      <c r="L12" s="12"/>
    </row>
    <row r="13" spans="1:14">
      <c r="A13" s="10"/>
      <c r="B13" s="14"/>
      <c r="C13" s="14"/>
      <c r="D13" s="14"/>
      <c r="E13" s="14"/>
      <c r="F13" s="14"/>
      <c r="G13" s="14"/>
      <c r="H13" s="21"/>
      <c r="I13" s="12"/>
      <c r="J13" s="12"/>
      <c r="K13" s="12"/>
      <c r="L13" s="12"/>
    </row>
    <row r="14" spans="1:14">
      <c r="A14" s="10"/>
      <c r="B14" s="23"/>
      <c r="C14" s="14"/>
      <c r="D14" s="22"/>
      <c r="E14" s="15"/>
      <c r="F14" s="20"/>
      <c r="G14" s="21"/>
      <c r="H14" s="21"/>
      <c r="I14" s="12"/>
      <c r="J14" s="12"/>
      <c r="K14" s="12"/>
      <c r="L14" s="12"/>
    </row>
    <row r="15" spans="1:14">
      <c r="A15" s="10"/>
      <c r="B15" s="14"/>
      <c r="C15" s="14"/>
      <c r="D15" s="10"/>
      <c r="E15" s="15"/>
      <c r="F15" s="20"/>
      <c r="G15" s="21"/>
      <c r="H15" s="21"/>
      <c r="I15" s="12"/>
      <c r="J15" s="12"/>
      <c r="K15" s="12"/>
      <c r="L15" s="12"/>
    </row>
    <row r="16" spans="1:14">
      <c r="A16" s="12"/>
      <c r="B16" s="14"/>
      <c r="C16" s="14"/>
      <c r="D16" s="14"/>
      <c r="E16" s="15"/>
      <c r="F16" s="20"/>
      <c r="G16" s="21"/>
      <c r="H16" s="15"/>
      <c r="I16" s="12"/>
      <c r="J16" s="12"/>
      <c r="K16" s="12"/>
      <c r="L16" s="12"/>
    </row>
    <row r="17" spans="1:12">
      <c r="A17" s="12"/>
      <c r="B17" s="25"/>
      <c r="C17" s="14"/>
      <c r="D17" s="14"/>
      <c r="E17" s="15"/>
      <c r="F17" s="20"/>
      <c r="G17" s="21"/>
      <c r="H17" s="15"/>
      <c r="I17" s="12"/>
      <c r="J17" s="12"/>
      <c r="K17" s="12"/>
      <c r="L17" s="12"/>
    </row>
    <row r="18" spans="1:12">
      <c r="A18" s="12"/>
      <c r="B18" s="14"/>
      <c r="C18" s="14"/>
      <c r="D18" s="14"/>
      <c r="E18" s="14"/>
      <c r="F18" s="14"/>
      <c r="G18" s="14"/>
      <c r="H18" s="15"/>
      <c r="I18" s="12"/>
      <c r="J18" s="12"/>
      <c r="K18" s="12"/>
      <c r="L18" s="12"/>
    </row>
    <row r="19" spans="1:12">
      <c r="A19" s="12"/>
      <c r="B19" s="14"/>
      <c r="C19" s="14"/>
      <c r="D19" s="14"/>
      <c r="E19" s="14"/>
      <c r="F19" s="14"/>
      <c r="G19" s="14"/>
      <c r="H19" s="15"/>
      <c r="I19" s="12"/>
      <c r="J19" s="12"/>
      <c r="K19" s="12"/>
      <c r="L19" s="12"/>
    </row>
    <row r="20" spans="1:12">
      <c r="A20" s="12"/>
      <c r="B20" s="14"/>
      <c r="C20" s="14"/>
      <c r="D20" s="14"/>
      <c r="E20" s="14"/>
      <c r="F20" s="14"/>
      <c r="G20" s="14"/>
      <c r="H20" s="15"/>
      <c r="I20" s="12"/>
      <c r="J20" s="12"/>
      <c r="K20" s="12"/>
      <c r="L20" s="12"/>
    </row>
    <row r="21" spans="1:12">
      <c r="A21" s="12"/>
      <c r="B21" s="14"/>
      <c r="C21" s="14"/>
      <c r="D21" s="14"/>
      <c r="E21" s="14"/>
      <c r="F21" s="14"/>
      <c r="G21" s="14"/>
      <c r="H21" s="15"/>
      <c r="I21" s="12"/>
      <c r="J21" s="12"/>
      <c r="K21" s="12"/>
      <c r="L21" s="12"/>
    </row>
    <row r="22" spans="1:12">
      <c r="A22" s="12"/>
      <c r="B22" s="14"/>
      <c r="C22" s="14"/>
      <c r="D22" s="14"/>
      <c r="E22" s="14"/>
      <c r="F22" s="14"/>
      <c r="G22" s="14"/>
      <c r="H22" s="15"/>
      <c r="I22" s="12"/>
      <c r="J22" s="12"/>
      <c r="K22" s="12"/>
      <c r="L22" s="12"/>
    </row>
    <row r="23" spans="1:12">
      <c r="A23" s="12"/>
      <c r="B23" s="14"/>
      <c r="C23" s="14"/>
      <c r="D23" s="14"/>
      <c r="E23" s="14"/>
      <c r="F23" s="14"/>
      <c r="G23" s="14"/>
      <c r="H23" s="15"/>
      <c r="I23" s="12"/>
      <c r="J23" s="12"/>
      <c r="K23" s="12"/>
      <c r="L23" s="12"/>
    </row>
    <row r="24" spans="1:12">
      <c r="A24" s="12"/>
      <c r="B24" s="14"/>
      <c r="C24" s="14"/>
      <c r="D24" s="14"/>
      <c r="E24" s="14"/>
      <c r="F24" s="14"/>
      <c r="G24" s="14"/>
      <c r="H24" s="15"/>
      <c r="I24" s="12"/>
      <c r="J24" s="12"/>
      <c r="K24" s="12"/>
      <c r="L24" s="12"/>
    </row>
    <row r="25" spans="1:12">
      <c r="A25" s="12"/>
      <c r="B25" s="14"/>
      <c r="C25" s="14"/>
      <c r="D25" s="14"/>
      <c r="E25" s="14"/>
      <c r="F25" s="14"/>
      <c r="G25" s="14"/>
      <c r="H25" s="15"/>
      <c r="I25" s="12"/>
      <c r="J25" s="12"/>
      <c r="K25" s="12"/>
      <c r="L25" s="12"/>
    </row>
    <row r="26" spans="1:12">
      <c r="A26" s="10"/>
      <c r="B26" s="14"/>
      <c r="C26" s="14"/>
      <c r="D26" s="14"/>
      <c r="E26" s="14"/>
      <c r="F26" s="14"/>
      <c r="G26" s="14"/>
      <c r="H26" s="21"/>
      <c r="I26" s="12"/>
      <c r="J26" s="12"/>
      <c r="K26" s="12"/>
      <c r="L26" s="12"/>
    </row>
    <row r="27" spans="1:12">
      <c r="A27" s="10"/>
      <c r="B27" s="14"/>
      <c r="C27" s="14"/>
      <c r="D27" s="14"/>
      <c r="E27" s="14"/>
      <c r="F27" s="14"/>
      <c r="G27" s="14"/>
      <c r="H27" s="21"/>
      <c r="I27" s="12"/>
      <c r="J27" s="12"/>
      <c r="K27" s="12"/>
      <c r="L27" s="12"/>
    </row>
    <row r="28" spans="1:12">
      <c r="A28" s="10"/>
      <c r="B28" s="14"/>
      <c r="C28" s="14"/>
      <c r="D28" s="14"/>
      <c r="E28" s="14"/>
      <c r="F28" s="14"/>
      <c r="G28" s="14"/>
      <c r="H28" s="21"/>
      <c r="I28" s="12"/>
      <c r="J28" s="12"/>
      <c r="K28" s="12"/>
      <c r="L28" s="12"/>
    </row>
    <row r="29" spans="1:12">
      <c r="A29" s="10"/>
      <c r="B29" s="14"/>
      <c r="C29" s="14"/>
      <c r="D29" s="14"/>
      <c r="E29" s="14"/>
      <c r="F29" s="14"/>
      <c r="G29" s="14"/>
      <c r="H29" s="21"/>
      <c r="I29" s="12"/>
      <c r="J29" s="12"/>
      <c r="K29" s="12"/>
      <c r="L29" s="12"/>
    </row>
    <row r="30" spans="1:12">
      <c r="A30" s="10"/>
      <c r="B30" s="14"/>
      <c r="C30" s="14"/>
      <c r="D30" s="14"/>
      <c r="E30" s="14"/>
      <c r="F30" s="14"/>
      <c r="G30" s="14"/>
      <c r="H30" s="21"/>
      <c r="I30" s="12"/>
      <c r="J30" s="12"/>
      <c r="K30" s="12"/>
      <c r="L30" s="12"/>
    </row>
    <row r="31" spans="1:12">
      <c r="A31" s="10"/>
      <c r="B31" s="24"/>
      <c r="C31" s="14"/>
      <c r="D31" s="14"/>
      <c r="E31" s="15"/>
      <c r="F31" s="15"/>
      <c r="G31" s="15"/>
      <c r="H31" s="21"/>
      <c r="I31" s="12"/>
      <c r="J31" s="12"/>
      <c r="K31" s="12"/>
      <c r="L31" s="12"/>
    </row>
    <row r="32" spans="1:12">
      <c r="A32" s="10"/>
      <c r="B32" s="10"/>
      <c r="C32" s="10"/>
      <c r="D32" s="10"/>
      <c r="E32" s="11"/>
      <c r="F32" s="11"/>
      <c r="G32" s="11"/>
      <c r="H32" s="17"/>
      <c r="I32" s="12"/>
      <c r="J32" s="12"/>
      <c r="K32" s="12"/>
      <c r="L32" s="12"/>
    </row>
    <row r="33" spans="1:12">
      <c r="A33" s="10"/>
      <c r="B33" s="10"/>
      <c r="C33" s="10"/>
      <c r="D33" s="10"/>
      <c r="E33" s="11"/>
      <c r="F33" s="11"/>
      <c r="G33" s="11"/>
      <c r="H33" s="17"/>
      <c r="I33" s="12"/>
      <c r="J33" s="12"/>
      <c r="K33" s="12"/>
      <c r="L33" s="12"/>
    </row>
    <row r="34" spans="1:12">
      <c r="A34" s="10"/>
      <c r="B34" s="10"/>
      <c r="C34" s="10"/>
      <c r="D34" s="10"/>
      <c r="E34" s="11"/>
      <c r="F34" s="11"/>
      <c r="G34" s="11"/>
      <c r="H34" s="17"/>
      <c r="I34" s="12"/>
      <c r="J34" s="12"/>
      <c r="K34" s="12"/>
      <c r="L34" s="12"/>
    </row>
    <row r="35" spans="1:12">
      <c r="A35" s="10"/>
      <c r="B35" s="10"/>
      <c r="C35" s="10"/>
      <c r="D35" s="10"/>
      <c r="E35" s="11"/>
      <c r="F35" s="11"/>
      <c r="G35" s="11"/>
      <c r="H35" s="17"/>
      <c r="I35" s="12"/>
      <c r="J35" s="12"/>
      <c r="K35" s="12"/>
      <c r="L35" s="12"/>
    </row>
    <row r="36" spans="1:12">
      <c r="A36" s="10"/>
      <c r="B36" s="10"/>
      <c r="C36" s="10"/>
      <c r="D36" s="10"/>
      <c r="E36" s="10"/>
      <c r="F36" s="10"/>
      <c r="G36" s="10"/>
      <c r="H36" s="17"/>
      <c r="I36" s="12"/>
      <c r="J36" s="12"/>
      <c r="K36" s="12"/>
      <c r="L36" s="12"/>
    </row>
    <row r="37" spans="1:12">
      <c r="A37" s="10"/>
      <c r="B37" s="10"/>
      <c r="C37" s="10"/>
      <c r="D37" s="26"/>
      <c r="E37" s="10"/>
      <c r="F37" s="10"/>
      <c r="G37" s="10"/>
      <c r="H37" s="17"/>
      <c r="I37" s="12"/>
      <c r="J37" s="12"/>
      <c r="K37" s="12"/>
      <c r="L37" s="12"/>
    </row>
    <row r="38" spans="1:12">
      <c r="A38" s="10"/>
      <c r="B38" s="10"/>
      <c r="C38" s="10"/>
      <c r="D38" s="10"/>
      <c r="E38" s="10"/>
      <c r="F38" s="10"/>
      <c r="G38" s="10"/>
      <c r="H38" s="17"/>
      <c r="I38" s="12"/>
      <c r="J38" s="12"/>
      <c r="K38" s="12"/>
      <c r="L38" s="12"/>
    </row>
    <row r="39" spans="1:12">
      <c r="A39" s="10"/>
      <c r="B39" s="10"/>
      <c r="C39" s="10"/>
      <c r="D39" s="10"/>
      <c r="E39" s="10"/>
      <c r="F39" s="10"/>
      <c r="G39" s="10"/>
      <c r="H39" s="17"/>
      <c r="I39" s="12"/>
      <c r="J39" s="12"/>
      <c r="K39" s="12"/>
      <c r="L39" s="12"/>
    </row>
    <row r="40" spans="1:12">
      <c r="A40" s="10"/>
      <c r="B40" s="10"/>
      <c r="C40" s="10"/>
      <c r="D40" s="10"/>
      <c r="E40" s="10"/>
      <c r="F40" s="10"/>
      <c r="G40" s="10"/>
      <c r="H40" s="17"/>
      <c r="I40" s="12"/>
      <c r="J40" s="12"/>
      <c r="K40" s="12"/>
      <c r="L40" s="12"/>
    </row>
    <row r="41" spans="1:12">
      <c r="A41" s="12"/>
      <c r="B41" s="12"/>
      <c r="C41" s="12"/>
      <c r="D41" s="12"/>
      <c r="E41" s="12"/>
      <c r="F41" s="12"/>
      <c r="G41" s="12"/>
      <c r="H41" s="12"/>
      <c r="I41" s="12"/>
      <c r="J41" s="12"/>
      <c r="K41" s="12"/>
      <c r="L41" s="12"/>
    </row>
  </sheetData>
  <customSheetViews>
    <customSheetView guid="{EDCD794B-D8F5-4D75-9F6F-65333E3C1E1C}" showPageBreaks="1" fitToPage="1" showRuler="0" topLeftCell="A16">
      <selection activeCell="F28" sqref="F28"/>
      <pageMargins left="0.75" right="0.75" top="1" bottom="1" header="0.5" footer="0.5"/>
      <pageSetup scale="68" orientation="portrait" r:id="rId1"/>
      <headerFooter alignWithMargins="0"/>
    </customSheetView>
    <customSheetView guid="{38A31FDB-EF22-410C-8578-1EF68E4D4BC7}" showPageBreaks="1" fitToPage="1" showRuler="0">
      <selection activeCell="F9" sqref="F9"/>
      <pageMargins left="0.75" right="0.75" top="1" bottom="1" header="0.5" footer="0.5"/>
      <pageSetup scale="68" orientation="portrait" r:id="rId2"/>
      <headerFooter alignWithMargins="0"/>
    </customSheetView>
    <customSheetView guid="{7CFED2AF-152F-4C75-A7D6-7D61135B933F}" showPageBreaks="1" fitToPage="1" showRuler="0">
      <selection activeCell="F9" sqref="F9"/>
      <pageMargins left="0.75" right="0.75" top="1" bottom="1" header="0.5" footer="0.5"/>
      <pageSetup scale="68" orientation="portrait" r:id="rId3"/>
      <headerFooter alignWithMargins="0"/>
    </customSheetView>
  </customSheetViews>
  <phoneticPr fontId="22" type="noConversion"/>
  <pageMargins left="0.75" right="0.75" top="1" bottom="1" header="0.5" footer="0.5"/>
  <pageSetup scale="69" orientation="portrait" r:id="rId4"/>
  <headerFooter alignWithMargins="0"/>
  <drawing r:id="rId5"/>
</worksheet>
</file>

<file path=xl/worksheets/sheet50.xml><?xml version="1.0" encoding="utf-8"?>
<worksheet xmlns="http://schemas.openxmlformats.org/spreadsheetml/2006/main" xmlns:r="http://schemas.openxmlformats.org/officeDocument/2006/relationships">
  <sheetPr transitionEvaluation="1" codeName="Sheet53">
    <pageSetUpPr autoPageBreaks="0" fitToPage="1"/>
  </sheetPr>
  <dimension ref="A1:AE182"/>
  <sheetViews>
    <sheetView defaultGridColor="0" colorId="22" zoomScale="60" zoomScaleNormal="100" workbookViewId="0">
      <pane ySplit="8" topLeftCell="A88" activePane="bottomLeft" state="frozen"/>
      <selection activeCell="U11" sqref="U11:AE11"/>
      <selection pane="bottomLeft" activeCell="D7" sqref="D7"/>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10.109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56</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36892</v>
      </c>
      <c r="B9" s="32">
        <v>-5065500</v>
      </c>
      <c r="C9" s="6">
        <v>1</v>
      </c>
      <c r="D9" s="29">
        <f t="shared" ref="D9:D40" si="0">ROUND(-(+$B$9/180)*1,0)</f>
        <v>28142</v>
      </c>
      <c r="E9" s="29">
        <f>+D9</f>
        <v>28142</v>
      </c>
      <c r="F9" s="29">
        <f t="shared" ref="F9:F40" si="1">$B$9+E9</f>
        <v>-5037358</v>
      </c>
      <c r="G9" s="34">
        <f>+Inputs!$D$2</f>
        <v>0.3795</v>
      </c>
      <c r="H9" s="27">
        <f>-B9</f>
        <v>5065500</v>
      </c>
      <c r="I9" s="27">
        <f>+H9</f>
        <v>5065500</v>
      </c>
      <c r="J9" s="27">
        <f>H9*G9</f>
        <v>1922357.25</v>
      </c>
      <c r="K9" s="27">
        <f t="shared" ref="K9:K40" si="2">D9</f>
        <v>28142</v>
      </c>
      <c r="L9" s="27">
        <f>+K9</f>
        <v>28142</v>
      </c>
      <c r="M9" s="27">
        <f t="shared" ref="M9:M40" si="3">K9*G9</f>
        <v>10679.888999999999</v>
      </c>
      <c r="N9" s="27">
        <f t="shared" ref="N9:N40" si="4">M9-J9</f>
        <v>-1911677.361</v>
      </c>
      <c r="O9" s="27">
        <f>+N9</f>
        <v>-1911677.361</v>
      </c>
      <c r="P9" s="27">
        <f>-SUM(N9)</f>
        <v>1911677.361</v>
      </c>
      <c r="Q9" s="38">
        <f>VLOOKUP(Q8,A36:P204,5)</f>
        <v>3039336</v>
      </c>
      <c r="R9" s="38">
        <f>VLOOKUP(R8,A36:P204,5)</f>
        <v>3444564</v>
      </c>
      <c r="S9" s="38">
        <f>+R9-Q9</f>
        <v>405228</v>
      </c>
      <c r="T9" s="35" t="s">
        <v>64</v>
      </c>
      <c r="U9" s="145">
        <f t="shared" ref="U9:AE9" si="5">-IF(TYPE(VLOOKUP(U8,$A$9:$P$177,6,FALSE))=16,0,VLOOKUP(U8,$A$9:$P$177,6,FALSE))</f>
        <v>1992395</v>
      </c>
      <c r="V9" s="145">
        <f t="shared" si="5"/>
        <v>1958626</v>
      </c>
      <c r="W9" s="145">
        <f t="shared" si="5"/>
        <v>1924857</v>
      </c>
      <c r="X9" s="145">
        <f t="shared" si="5"/>
        <v>1891088</v>
      </c>
      <c r="Y9" s="145">
        <f t="shared" si="5"/>
        <v>1857319</v>
      </c>
      <c r="Z9" s="145">
        <f t="shared" si="5"/>
        <v>1823550</v>
      </c>
      <c r="AA9" s="145">
        <f t="shared" si="5"/>
        <v>1789781</v>
      </c>
      <c r="AB9" s="145">
        <f t="shared" si="5"/>
        <v>1756012</v>
      </c>
      <c r="AC9" s="145">
        <f t="shared" si="5"/>
        <v>1722243</v>
      </c>
      <c r="AD9" s="145">
        <f t="shared" si="5"/>
        <v>1688474</v>
      </c>
      <c r="AE9" s="145">
        <f t="shared" si="5"/>
        <v>1654705</v>
      </c>
    </row>
    <row r="10" spans="1:31">
      <c r="A10" s="30">
        <v>36923</v>
      </c>
      <c r="B10" s="9"/>
      <c r="C10" s="6">
        <v>2</v>
      </c>
      <c r="D10" s="29">
        <f t="shared" si="0"/>
        <v>28142</v>
      </c>
      <c r="E10" s="29">
        <f t="shared" ref="E10:E41" si="6">+E9+D10</f>
        <v>56284</v>
      </c>
      <c r="F10" s="29">
        <f t="shared" si="1"/>
        <v>-5009216</v>
      </c>
      <c r="G10" s="34">
        <f>+Inputs!$D$2</f>
        <v>0.3795</v>
      </c>
      <c r="H10" s="2"/>
      <c r="I10" s="27">
        <f t="shared" ref="I10:I41" si="7">+I9+H10</f>
        <v>5065500</v>
      </c>
      <c r="J10" s="27"/>
      <c r="K10" s="27">
        <f t="shared" si="2"/>
        <v>28142</v>
      </c>
      <c r="L10" s="27">
        <f t="shared" ref="L10:L41" si="8">+L9+K10</f>
        <v>56284</v>
      </c>
      <c r="M10" s="27">
        <f t="shared" si="3"/>
        <v>10679.888999999999</v>
      </c>
      <c r="N10" s="27">
        <f t="shared" si="4"/>
        <v>10679.888999999999</v>
      </c>
      <c r="O10" s="27">
        <f t="shared" ref="O10:O41" si="9">+O9+N10</f>
        <v>-1900997.4720000001</v>
      </c>
      <c r="P10" s="27">
        <f t="shared" ref="P10:P41" si="10">P9-N10</f>
        <v>1900997.4720000001</v>
      </c>
      <c r="Q10" s="38">
        <f>VLOOKUP(Q8,A36:P204,15)</f>
        <v>-768906.72439999634</v>
      </c>
      <c r="R10" s="38">
        <f>VLOOKUP(R8,A36:P204,15)</f>
        <v>-615118.64611999632</v>
      </c>
      <c r="S10" s="38">
        <f>+R10-Q10</f>
        <v>153788.07828000002</v>
      </c>
      <c r="T10" s="36" t="s">
        <v>69</v>
      </c>
    </row>
    <row r="11" spans="1:31">
      <c r="A11" s="31">
        <v>36951</v>
      </c>
      <c r="B11" s="5"/>
      <c r="C11" s="6">
        <v>3</v>
      </c>
      <c r="D11" s="29">
        <f t="shared" si="0"/>
        <v>28142</v>
      </c>
      <c r="E11" s="29">
        <f t="shared" si="6"/>
        <v>84426</v>
      </c>
      <c r="F11" s="29">
        <f t="shared" si="1"/>
        <v>-4981074</v>
      </c>
      <c r="G11" s="34">
        <f>+Inputs!$D$2</f>
        <v>0.3795</v>
      </c>
      <c r="H11" s="2"/>
      <c r="I11" s="27">
        <f t="shared" si="7"/>
        <v>5065500</v>
      </c>
      <c r="J11" s="27"/>
      <c r="K11" s="27">
        <f t="shared" si="2"/>
        <v>28142</v>
      </c>
      <c r="L11" s="27">
        <f t="shared" si="8"/>
        <v>84426</v>
      </c>
      <c r="M11" s="27">
        <f t="shared" si="3"/>
        <v>10679.888999999999</v>
      </c>
      <c r="N11" s="27">
        <f t="shared" si="4"/>
        <v>10679.888999999999</v>
      </c>
      <c r="O11" s="27">
        <f t="shared" si="9"/>
        <v>-1890317.5830000001</v>
      </c>
      <c r="P11" s="27">
        <f t="shared" si="10"/>
        <v>1890317.5830000001</v>
      </c>
      <c r="Q11" s="38">
        <f>+VLOOKUP(Q8,A36:P204,16)</f>
        <v>768906.72439999634</v>
      </c>
      <c r="R11" s="38">
        <f>+VLOOKUP(R8,A36:P204,16)</f>
        <v>615118.64611999632</v>
      </c>
      <c r="S11" s="38">
        <f>(+Q11+R11)/2</f>
        <v>692012.68525999633</v>
      </c>
      <c r="T11" s="36" t="s">
        <v>113</v>
      </c>
      <c r="U11" s="145">
        <f t="shared" ref="U11:AE11" si="11">IF(TYPE(VLOOKUP(U8,$A$9:$P$177,16,FALSE))=16,0,VLOOKUP(U8,$A$9:$P$177,16,FALSE))</f>
        <v>756091.05120999634</v>
      </c>
      <c r="V11" s="145">
        <f t="shared" si="11"/>
        <v>743275.37801999634</v>
      </c>
      <c r="W11" s="145">
        <f t="shared" si="11"/>
        <v>730459.70482999634</v>
      </c>
      <c r="X11" s="145">
        <f t="shared" si="11"/>
        <v>717644.03163999633</v>
      </c>
      <c r="Y11" s="145">
        <f t="shared" si="11"/>
        <v>704828.35844999633</v>
      </c>
      <c r="Z11" s="145">
        <f t="shared" si="11"/>
        <v>692012.68525999633</v>
      </c>
      <c r="AA11" s="145">
        <f t="shared" si="11"/>
        <v>679197.01206999633</v>
      </c>
      <c r="AB11" s="145">
        <f t="shared" si="11"/>
        <v>666381.33887999633</v>
      </c>
      <c r="AC11" s="145">
        <f t="shared" si="11"/>
        <v>653565.66568999633</v>
      </c>
      <c r="AD11" s="145">
        <f t="shared" si="11"/>
        <v>640749.99249999633</v>
      </c>
      <c r="AE11" s="145">
        <f t="shared" si="11"/>
        <v>627934.31930999632</v>
      </c>
    </row>
    <row r="12" spans="1:31">
      <c r="A12" s="30">
        <v>36982</v>
      </c>
      <c r="B12" s="3"/>
      <c r="C12" s="6">
        <v>4</v>
      </c>
      <c r="D12" s="29">
        <f t="shared" si="0"/>
        <v>28142</v>
      </c>
      <c r="E12" s="29">
        <f t="shared" si="6"/>
        <v>112568</v>
      </c>
      <c r="F12" s="29">
        <f t="shared" si="1"/>
        <v>-4952932</v>
      </c>
      <c r="G12" s="34">
        <f>+Inputs!$D$2</f>
        <v>0.3795</v>
      </c>
      <c r="H12" s="2"/>
      <c r="I12" s="27">
        <f t="shared" si="7"/>
        <v>5065500</v>
      </c>
      <c r="J12" s="27"/>
      <c r="K12" s="27">
        <f t="shared" si="2"/>
        <v>28142</v>
      </c>
      <c r="L12" s="27">
        <f t="shared" si="8"/>
        <v>112568</v>
      </c>
      <c r="M12" s="27">
        <f t="shared" si="3"/>
        <v>10679.888999999999</v>
      </c>
      <c r="N12" s="27">
        <f t="shared" si="4"/>
        <v>10679.888999999999</v>
      </c>
      <c r="O12" s="27">
        <f t="shared" si="9"/>
        <v>-1879637.6940000001</v>
      </c>
      <c r="P12" s="27">
        <f t="shared" si="10"/>
        <v>1879637.6940000001</v>
      </c>
      <c r="Q12" s="39"/>
      <c r="R12" s="40"/>
      <c r="S12" s="40"/>
      <c r="T12" s="36"/>
    </row>
    <row r="13" spans="1:31">
      <c r="A13" s="31">
        <v>37012</v>
      </c>
      <c r="B13" s="3"/>
      <c r="C13" s="6">
        <v>5</v>
      </c>
      <c r="D13" s="29">
        <f t="shared" si="0"/>
        <v>28142</v>
      </c>
      <c r="E13" s="29">
        <f t="shared" si="6"/>
        <v>140710</v>
      </c>
      <c r="F13" s="29">
        <f t="shared" si="1"/>
        <v>-4924790</v>
      </c>
      <c r="G13" s="34">
        <f>+Inputs!$D$2</f>
        <v>0.3795</v>
      </c>
      <c r="H13" s="2"/>
      <c r="I13" s="27">
        <f t="shared" si="7"/>
        <v>5065500</v>
      </c>
      <c r="J13" s="27"/>
      <c r="K13" s="27">
        <f t="shared" si="2"/>
        <v>28142</v>
      </c>
      <c r="L13" s="27">
        <f t="shared" si="8"/>
        <v>140710</v>
      </c>
      <c r="M13" s="27">
        <f t="shared" si="3"/>
        <v>10679.888999999999</v>
      </c>
      <c r="N13" s="27">
        <f t="shared" si="4"/>
        <v>10679.888999999999</v>
      </c>
      <c r="O13" s="27">
        <f t="shared" si="9"/>
        <v>-1868957.8050000002</v>
      </c>
      <c r="P13" s="27">
        <f t="shared" si="10"/>
        <v>1868957.8050000002</v>
      </c>
      <c r="Q13" s="38">
        <f>VLOOKUP(Q8,A36:P204,9)</f>
        <v>5065500</v>
      </c>
      <c r="R13" s="38">
        <f>VLOOKUP(R8,A36:P204,9)</f>
        <v>5065500</v>
      </c>
      <c r="S13" s="38">
        <f>+R13-Q13</f>
        <v>0</v>
      </c>
      <c r="T13" s="36" t="s">
        <v>70</v>
      </c>
    </row>
    <row r="14" spans="1:31">
      <c r="A14" s="30">
        <v>37043</v>
      </c>
      <c r="B14" s="3"/>
      <c r="C14" s="6">
        <v>6</v>
      </c>
      <c r="D14" s="29">
        <f t="shared" si="0"/>
        <v>28142</v>
      </c>
      <c r="E14" s="29">
        <f t="shared" si="6"/>
        <v>168852</v>
      </c>
      <c r="F14" s="29">
        <f t="shared" si="1"/>
        <v>-4896648</v>
      </c>
      <c r="G14" s="34">
        <f>+Inputs!$D$2</f>
        <v>0.3795</v>
      </c>
      <c r="H14" s="2"/>
      <c r="I14" s="27">
        <f t="shared" si="7"/>
        <v>5065500</v>
      </c>
      <c r="J14" s="27"/>
      <c r="K14" s="27">
        <f t="shared" si="2"/>
        <v>28142</v>
      </c>
      <c r="L14" s="27">
        <f t="shared" si="8"/>
        <v>168852</v>
      </c>
      <c r="M14" s="27">
        <f t="shared" si="3"/>
        <v>10679.888999999999</v>
      </c>
      <c r="N14" s="27">
        <f t="shared" si="4"/>
        <v>10679.888999999999</v>
      </c>
      <c r="O14" s="27">
        <f t="shared" si="9"/>
        <v>-1858277.9160000002</v>
      </c>
      <c r="P14" s="27">
        <f t="shared" si="10"/>
        <v>1858277.9160000002</v>
      </c>
      <c r="Q14" s="38">
        <f>VLOOKUP(Q8,A36:P204,12)</f>
        <v>3039336</v>
      </c>
      <c r="R14" s="38">
        <f>VLOOKUP(R8,A36:P204,12)</f>
        <v>3444564</v>
      </c>
      <c r="S14" s="38">
        <f>+R14-Q14</f>
        <v>405228</v>
      </c>
      <c r="T14" s="37" t="s">
        <v>93</v>
      </c>
    </row>
    <row r="15" spans="1:31">
      <c r="A15" s="31">
        <v>37073</v>
      </c>
      <c r="B15" s="3"/>
      <c r="C15" s="6">
        <v>7</v>
      </c>
      <c r="D15" s="29">
        <f t="shared" si="0"/>
        <v>28142</v>
      </c>
      <c r="E15" s="29">
        <f t="shared" si="6"/>
        <v>196994</v>
      </c>
      <c r="F15" s="29">
        <f t="shared" si="1"/>
        <v>-4868506</v>
      </c>
      <c r="G15" s="34">
        <f>+Inputs!$D$2</f>
        <v>0.3795</v>
      </c>
      <c r="H15" s="2"/>
      <c r="I15" s="27">
        <f t="shared" si="7"/>
        <v>5065500</v>
      </c>
      <c r="J15" s="27"/>
      <c r="K15" s="27">
        <f t="shared" si="2"/>
        <v>28142</v>
      </c>
      <c r="L15" s="27">
        <f t="shared" si="8"/>
        <v>196994</v>
      </c>
      <c r="M15" s="27">
        <f t="shared" si="3"/>
        <v>10679.888999999999</v>
      </c>
      <c r="N15" s="27">
        <f t="shared" si="4"/>
        <v>10679.888999999999</v>
      </c>
      <c r="O15" s="27">
        <f t="shared" si="9"/>
        <v>-1847598.0270000002</v>
      </c>
      <c r="P15" s="27">
        <f t="shared" si="10"/>
        <v>1847598.0270000002</v>
      </c>
    </row>
    <row r="16" spans="1:31">
      <c r="A16" s="30">
        <v>37104</v>
      </c>
      <c r="B16" s="3"/>
      <c r="C16" s="6">
        <v>8</v>
      </c>
      <c r="D16" s="29">
        <f t="shared" si="0"/>
        <v>28142</v>
      </c>
      <c r="E16" s="29">
        <f t="shared" si="6"/>
        <v>225136</v>
      </c>
      <c r="F16" s="29">
        <f t="shared" si="1"/>
        <v>-4840364</v>
      </c>
      <c r="G16" s="34">
        <f>+Inputs!$D$2</f>
        <v>0.3795</v>
      </c>
      <c r="H16" s="2"/>
      <c r="I16" s="27">
        <f t="shared" si="7"/>
        <v>5065500</v>
      </c>
      <c r="J16" s="27"/>
      <c r="K16" s="27">
        <f t="shared" si="2"/>
        <v>28142</v>
      </c>
      <c r="L16" s="27">
        <f t="shared" si="8"/>
        <v>225136</v>
      </c>
      <c r="M16" s="27">
        <f t="shared" si="3"/>
        <v>10679.888999999999</v>
      </c>
      <c r="N16" s="27">
        <f t="shared" si="4"/>
        <v>10679.888999999999</v>
      </c>
      <c r="O16" s="27">
        <f t="shared" si="9"/>
        <v>-1836918.1380000003</v>
      </c>
      <c r="P16" s="27">
        <f t="shared" si="10"/>
        <v>1836918.1380000003</v>
      </c>
      <c r="Q16" s="4"/>
      <c r="R16" s="4"/>
      <c r="S16" s="4"/>
    </row>
    <row r="17" spans="1:19">
      <c r="A17" s="31">
        <v>37135</v>
      </c>
      <c r="B17" s="3"/>
      <c r="C17" s="6">
        <v>9</v>
      </c>
      <c r="D17" s="29">
        <f t="shared" si="0"/>
        <v>28142</v>
      </c>
      <c r="E17" s="29">
        <f t="shared" si="6"/>
        <v>253278</v>
      </c>
      <c r="F17" s="29">
        <f t="shared" si="1"/>
        <v>-4812222</v>
      </c>
      <c r="G17" s="34">
        <f>+Inputs!$D$2</f>
        <v>0.3795</v>
      </c>
      <c r="H17" s="2"/>
      <c r="I17" s="27">
        <f t="shared" si="7"/>
        <v>5065500</v>
      </c>
      <c r="J17" s="27"/>
      <c r="K17" s="27">
        <f t="shared" si="2"/>
        <v>28142</v>
      </c>
      <c r="L17" s="27">
        <f t="shared" si="8"/>
        <v>253278</v>
      </c>
      <c r="M17" s="27">
        <f t="shared" si="3"/>
        <v>10679.888999999999</v>
      </c>
      <c r="N17" s="27">
        <f t="shared" si="4"/>
        <v>10679.888999999999</v>
      </c>
      <c r="O17" s="27">
        <f t="shared" si="9"/>
        <v>-1826238.2490000003</v>
      </c>
      <c r="P17" s="27">
        <f t="shared" si="10"/>
        <v>1826238.2490000003</v>
      </c>
      <c r="Q17" s="4"/>
      <c r="R17" s="4"/>
      <c r="S17" s="4"/>
    </row>
    <row r="18" spans="1:19">
      <c r="A18" s="30">
        <v>37165</v>
      </c>
      <c r="B18" s="3"/>
      <c r="C18" s="6">
        <v>10</v>
      </c>
      <c r="D18" s="29">
        <f t="shared" si="0"/>
        <v>28142</v>
      </c>
      <c r="E18" s="29">
        <f t="shared" si="6"/>
        <v>281420</v>
      </c>
      <c r="F18" s="29">
        <f t="shared" si="1"/>
        <v>-4784080</v>
      </c>
      <c r="G18" s="34">
        <f>+Inputs!$D$2</f>
        <v>0.3795</v>
      </c>
      <c r="H18" s="2"/>
      <c r="I18" s="27">
        <f t="shared" si="7"/>
        <v>5065500</v>
      </c>
      <c r="J18" s="27"/>
      <c r="K18" s="27">
        <f t="shared" si="2"/>
        <v>28142</v>
      </c>
      <c r="L18" s="27">
        <f t="shared" si="8"/>
        <v>281420</v>
      </c>
      <c r="M18" s="27">
        <f t="shared" si="3"/>
        <v>10679.888999999999</v>
      </c>
      <c r="N18" s="27">
        <f t="shared" si="4"/>
        <v>10679.888999999999</v>
      </c>
      <c r="O18" s="27">
        <f t="shared" si="9"/>
        <v>-1815558.3600000003</v>
      </c>
      <c r="P18" s="27">
        <f t="shared" si="10"/>
        <v>1815558.3600000003</v>
      </c>
      <c r="Q18" s="4"/>
      <c r="R18" s="4"/>
      <c r="S18" s="4"/>
    </row>
    <row r="19" spans="1:19">
      <c r="A19" s="31">
        <v>37196</v>
      </c>
      <c r="B19" s="3"/>
      <c r="C19" s="6">
        <v>11</v>
      </c>
      <c r="D19" s="29">
        <f t="shared" si="0"/>
        <v>28142</v>
      </c>
      <c r="E19" s="29">
        <f t="shared" si="6"/>
        <v>309562</v>
      </c>
      <c r="F19" s="29">
        <f t="shared" si="1"/>
        <v>-4755938</v>
      </c>
      <c r="G19" s="34">
        <f>+Inputs!$D$2</f>
        <v>0.3795</v>
      </c>
      <c r="H19" s="2"/>
      <c r="I19" s="27">
        <f t="shared" si="7"/>
        <v>5065500</v>
      </c>
      <c r="J19" s="27"/>
      <c r="K19" s="27">
        <f t="shared" si="2"/>
        <v>28142</v>
      </c>
      <c r="L19" s="27">
        <f t="shared" si="8"/>
        <v>309562</v>
      </c>
      <c r="M19" s="27">
        <f t="shared" si="3"/>
        <v>10679.888999999999</v>
      </c>
      <c r="N19" s="27">
        <f t="shared" si="4"/>
        <v>10679.888999999999</v>
      </c>
      <c r="O19" s="27">
        <f t="shared" si="9"/>
        <v>-1804878.4710000004</v>
      </c>
      <c r="P19" s="27">
        <f t="shared" si="10"/>
        <v>1804878.4710000004</v>
      </c>
      <c r="Q19" s="4"/>
      <c r="R19" s="4"/>
      <c r="S19" s="4"/>
    </row>
    <row r="20" spans="1:19">
      <c r="A20" s="30">
        <v>37226</v>
      </c>
      <c r="B20" s="3"/>
      <c r="C20" s="6">
        <v>12</v>
      </c>
      <c r="D20" s="29">
        <f t="shared" si="0"/>
        <v>28142</v>
      </c>
      <c r="E20" s="29">
        <f t="shared" si="6"/>
        <v>337704</v>
      </c>
      <c r="F20" s="29">
        <f t="shared" si="1"/>
        <v>-4727796</v>
      </c>
      <c r="G20" s="34">
        <f>+Inputs!$D$2</f>
        <v>0.3795</v>
      </c>
      <c r="H20" s="2"/>
      <c r="I20" s="27">
        <f t="shared" si="7"/>
        <v>5065500</v>
      </c>
      <c r="J20" s="27"/>
      <c r="K20" s="27">
        <f t="shared" si="2"/>
        <v>28142</v>
      </c>
      <c r="L20" s="27">
        <f t="shared" si="8"/>
        <v>337704</v>
      </c>
      <c r="M20" s="27">
        <f t="shared" si="3"/>
        <v>10679.888999999999</v>
      </c>
      <c r="N20" s="27">
        <f t="shared" si="4"/>
        <v>10679.888999999999</v>
      </c>
      <c r="O20" s="27">
        <f t="shared" si="9"/>
        <v>-1794198.5820000004</v>
      </c>
      <c r="P20" s="27">
        <f t="shared" si="10"/>
        <v>1794198.5820000004</v>
      </c>
      <c r="Q20" s="4"/>
      <c r="R20" s="4"/>
      <c r="S20" s="4"/>
    </row>
    <row r="21" spans="1:19">
      <c r="A21" s="31">
        <v>37257</v>
      </c>
      <c r="B21" s="3"/>
      <c r="C21" s="6">
        <v>13</v>
      </c>
      <c r="D21" s="29">
        <f t="shared" si="0"/>
        <v>28142</v>
      </c>
      <c r="E21" s="29">
        <f t="shared" si="6"/>
        <v>365846</v>
      </c>
      <c r="F21" s="29">
        <f t="shared" si="1"/>
        <v>-4699654</v>
      </c>
      <c r="G21" s="34">
        <f>+Inputs!$D$2</f>
        <v>0.3795</v>
      </c>
      <c r="H21" s="2"/>
      <c r="I21" s="27">
        <f t="shared" si="7"/>
        <v>5065500</v>
      </c>
      <c r="J21" s="27"/>
      <c r="K21" s="27">
        <f t="shared" si="2"/>
        <v>28142</v>
      </c>
      <c r="L21" s="27">
        <f t="shared" si="8"/>
        <v>365846</v>
      </c>
      <c r="M21" s="27">
        <f t="shared" si="3"/>
        <v>10679.888999999999</v>
      </c>
      <c r="N21" s="27">
        <f t="shared" si="4"/>
        <v>10679.888999999999</v>
      </c>
      <c r="O21" s="27">
        <f t="shared" si="9"/>
        <v>-1783518.6930000004</v>
      </c>
      <c r="P21" s="27">
        <f t="shared" si="10"/>
        <v>1783518.6930000004</v>
      </c>
      <c r="Q21" s="4"/>
      <c r="R21" s="4"/>
      <c r="S21" s="4"/>
    </row>
    <row r="22" spans="1:19">
      <c r="A22" s="30">
        <v>37288</v>
      </c>
      <c r="B22" s="3"/>
      <c r="C22" s="6">
        <v>14</v>
      </c>
      <c r="D22" s="29">
        <f t="shared" si="0"/>
        <v>28142</v>
      </c>
      <c r="E22" s="29">
        <f t="shared" si="6"/>
        <v>393988</v>
      </c>
      <c r="F22" s="29">
        <f t="shared" si="1"/>
        <v>-4671512</v>
      </c>
      <c r="G22" s="34">
        <f>+Inputs!$D$2</f>
        <v>0.3795</v>
      </c>
      <c r="H22" s="2"/>
      <c r="I22" s="27">
        <f t="shared" si="7"/>
        <v>5065500</v>
      </c>
      <c r="J22" s="27"/>
      <c r="K22" s="27">
        <f t="shared" si="2"/>
        <v>28142</v>
      </c>
      <c r="L22" s="27">
        <f t="shared" si="8"/>
        <v>393988</v>
      </c>
      <c r="M22" s="27">
        <f t="shared" si="3"/>
        <v>10679.888999999999</v>
      </c>
      <c r="N22" s="27">
        <f t="shared" si="4"/>
        <v>10679.888999999999</v>
      </c>
      <c r="O22" s="27">
        <f t="shared" si="9"/>
        <v>-1772838.8040000005</v>
      </c>
      <c r="P22" s="27">
        <f t="shared" si="10"/>
        <v>1772838.8040000005</v>
      </c>
      <c r="Q22" s="4"/>
      <c r="R22" s="4"/>
      <c r="S22" s="4"/>
    </row>
    <row r="23" spans="1:19">
      <c r="A23" s="31">
        <v>37316</v>
      </c>
      <c r="B23" s="3"/>
      <c r="C23" s="6">
        <v>15</v>
      </c>
      <c r="D23" s="29">
        <f t="shared" si="0"/>
        <v>28142</v>
      </c>
      <c r="E23" s="29">
        <f t="shared" si="6"/>
        <v>422130</v>
      </c>
      <c r="F23" s="29">
        <f t="shared" si="1"/>
        <v>-4643370</v>
      </c>
      <c r="G23" s="34">
        <f>+Inputs!$D$2</f>
        <v>0.3795</v>
      </c>
      <c r="H23" s="2"/>
      <c r="I23" s="27">
        <f t="shared" si="7"/>
        <v>5065500</v>
      </c>
      <c r="J23" s="27"/>
      <c r="K23" s="27">
        <f t="shared" si="2"/>
        <v>28142</v>
      </c>
      <c r="L23" s="27">
        <f t="shared" si="8"/>
        <v>422130</v>
      </c>
      <c r="M23" s="27">
        <f t="shared" si="3"/>
        <v>10679.888999999999</v>
      </c>
      <c r="N23" s="27">
        <f t="shared" si="4"/>
        <v>10679.888999999999</v>
      </c>
      <c r="O23" s="27">
        <f t="shared" si="9"/>
        <v>-1762158.9150000005</v>
      </c>
      <c r="P23" s="27">
        <f t="shared" si="10"/>
        <v>1762158.9150000005</v>
      </c>
      <c r="Q23" s="4"/>
      <c r="R23" s="4"/>
      <c r="S23" s="4"/>
    </row>
    <row r="24" spans="1:19">
      <c r="A24" s="30">
        <v>37347</v>
      </c>
      <c r="B24" s="3"/>
      <c r="C24" s="6">
        <v>16</v>
      </c>
      <c r="D24" s="29">
        <f t="shared" si="0"/>
        <v>28142</v>
      </c>
      <c r="E24" s="29">
        <f t="shared" si="6"/>
        <v>450272</v>
      </c>
      <c r="F24" s="29">
        <f t="shared" si="1"/>
        <v>-4615228</v>
      </c>
      <c r="G24" s="34">
        <f>+Inputs!$D$2</f>
        <v>0.3795</v>
      </c>
      <c r="H24" s="2"/>
      <c r="I24" s="27">
        <f t="shared" si="7"/>
        <v>5065500</v>
      </c>
      <c r="J24" s="27"/>
      <c r="K24" s="27">
        <f t="shared" si="2"/>
        <v>28142</v>
      </c>
      <c r="L24" s="27">
        <f t="shared" si="8"/>
        <v>450272</v>
      </c>
      <c r="M24" s="27">
        <f t="shared" si="3"/>
        <v>10679.888999999999</v>
      </c>
      <c r="N24" s="27">
        <f t="shared" si="4"/>
        <v>10679.888999999999</v>
      </c>
      <c r="O24" s="27">
        <f t="shared" si="9"/>
        <v>-1751479.0260000005</v>
      </c>
      <c r="P24" s="27">
        <f t="shared" si="10"/>
        <v>1751479.0260000005</v>
      </c>
      <c r="Q24" s="4"/>
      <c r="R24" s="4"/>
      <c r="S24" s="4"/>
    </row>
    <row r="25" spans="1:19">
      <c r="A25" s="31">
        <v>37377</v>
      </c>
      <c r="B25" s="3"/>
      <c r="C25" s="6">
        <v>17</v>
      </c>
      <c r="D25" s="29">
        <f t="shared" si="0"/>
        <v>28142</v>
      </c>
      <c r="E25" s="29">
        <f t="shared" si="6"/>
        <v>478414</v>
      </c>
      <c r="F25" s="29">
        <f t="shared" si="1"/>
        <v>-4587086</v>
      </c>
      <c r="G25" s="34">
        <f>+Inputs!$D$2</f>
        <v>0.3795</v>
      </c>
      <c r="H25" s="2"/>
      <c r="I25" s="27">
        <f t="shared" si="7"/>
        <v>5065500</v>
      </c>
      <c r="J25" s="27"/>
      <c r="K25" s="27">
        <f t="shared" si="2"/>
        <v>28142</v>
      </c>
      <c r="L25" s="27">
        <f t="shared" si="8"/>
        <v>478414</v>
      </c>
      <c r="M25" s="27">
        <f t="shared" si="3"/>
        <v>10679.888999999999</v>
      </c>
      <c r="N25" s="27">
        <f t="shared" si="4"/>
        <v>10679.888999999999</v>
      </c>
      <c r="O25" s="27">
        <f t="shared" si="9"/>
        <v>-1740799.1370000006</v>
      </c>
      <c r="P25" s="27">
        <f t="shared" si="10"/>
        <v>1740799.1370000006</v>
      </c>
      <c r="Q25" s="4"/>
      <c r="R25" s="4"/>
      <c r="S25" s="4"/>
    </row>
    <row r="26" spans="1:19">
      <c r="A26" s="30">
        <v>37408</v>
      </c>
      <c r="B26" s="3"/>
      <c r="C26" s="6">
        <v>18</v>
      </c>
      <c r="D26" s="29">
        <f t="shared" si="0"/>
        <v>28142</v>
      </c>
      <c r="E26" s="29">
        <f t="shared" si="6"/>
        <v>506556</v>
      </c>
      <c r="F26" s="29">
        <f t="shared" si="1"/>
        <v>-4558944</v>
      </c>
      <c r="G26" s="34">
        <f>+Inputs!$D$2</f>
        <v>0.3795</v>
      </c>
      <c r="H26" s="2"/>
      <c r="I26" s="27">
        <f t="shared" si="7"/>
        <v>5065500</v>
      </c>
      <c r="J26" s="27"/>
      <c r="K26" s="27">
        <f t="shared" si="2"/>
        <v>28142</v>
      </c>
      <c r="L26" s="27">
        <f t="shared" si="8"/>
        <v>506556</v>
      </c>
      <c r="M26" s="27">
        <f t="shared" si="3"/>
        <v>10679.888999999999</v>
      </c>
      <c r="N26" s="27">
        <f t="shared" si="4"/>
        <v>10679.888999999999</v>
      </c>
      <c r="O26" s="27">
        <f t="shared" si="9"/>
        <v>-1730119.2480000006</v>
      </c>
      <c r="P26" s="27">
        <f t="shared" si="10"/>
        <v>1730119.2480000006</v>
      </c>
      <c r="Q26" s="4"/>
      <c r="R26" s="4"/>
      <c r="S26" s="4"/>
    </row>
    <row r="27" spans="1:19">
      <c r="A27" s="31">
        <v>37438</v>
      </c>
      <c r="B27" s="3"/>
      <c r="C27" s="6">
        <v>19</v>
      </c>
      <c r="D27" s="29">
        <f t="shared" si="0"/>
        <v>28142</v>
      </c>
      <c r="E27" s="29">
        <f t="shared" si="6"/>
        <v>534698</v>
      </c>
      <c r="F27" s="29">
        <f t="shared" si="1"/>
        <v>-4530802</v>
      </c>
      <c r="G27" s="34">
        <f>+Inputs!$D$2</f>
        <v>0.3795</v>
      </c>
      <c r="H27" s="2"/>
      <c r="I27" s="27">
        <f t="shared" si="7"/>
        <v>5065500</v>
      </c>
      <c r="J27" s="27"/>
      <c r="K27" s="27">
        <f t="shared" si="2"/>
        <v>28142</v>
      </c>
      <c r="L27" s="27">
        <f t="shared" si="8"/>
        <v>534698</v>
      </c>
      <c r="M27" s="27">
        <f t="shared" si="3"/>
        <v>10679.888999999999</v>
      </c>
      <c r="N27" s="27">
        <f t="shared" si="4"/>
        <v>10679.888999999999</v>
      </c>
      <c r="O27" s="27">
        <f t="shared" si="9"/>
        <v>-1719439.3590000006</v>
      </c>
      <c r="P27" s="27">
        <f t="shared" si="10"/>
        <v>1719439.3590000006</v>
      </c>
      <c r="Q27" s="4"/>
      <c r="R27" s="4"/>
      <c r="S27" s="4"/>
    </row>
    <row r="28" spans="1:19">
      <c r="A28" s="30">
        <v>37469</v>
      </c>
      <c r="B28" s="3"/>
      <c r="C28" s="6">
        <v>20</v>
      </c>
      <c r="D28" s="29">
        <f t="shared" si="0"/>
        <v>28142</v>
      </c>
      <c r="E28" s="29">
        <f t="shared" si="6"/>
        <v>562840</v>
      </c>
      <c r="F28" s="29">
        <f t="shared" si="1"/>
        <v>-4502660</v>
      </c>
      <c r="G28" s="34">
        <f>+Inputs!$D$2</f>
        <v>0.3795</v>
      </c>
      <c r="H28" s="2"/>
      <c r="I28" s="27">
        <f t="shared" si="7"/>
        <v>5065500</v>
      </c>
      <c r="J28" s="27"/>
      <c r="K28" s="27">
        <f t="shared" si="2"/>
        <v>28142</v>
      </c>
      <c r="L28" s="27">
        <f t="shared" si="8"/>
        <v>562840</v>
      </c>
      <c r="M28" s="27">
        <f t="shared" si="3"/>
        <v>10679.888999999999</v>
      </c>
      <c r="N28" s="27">
        <f t="shared" si="4"/>
        <v>10679.888999999999</v>
      </c>
      <c r="O28" s="27">
        <f t="shared" si="9"/>
        <v>-1708759.4700000007</v>
      </c>
      <c r="P28" s="27">
        <f t="shared" si="10"/>
        <v>1708759.4700000007</v>
      </c>
      <c r="Q28" s="4"/>
      <c r="R28" s="4"/>
      <c r="S28" s="4"/>
    </row>
    <row r="29" spans="1:19">
      <c r="A29" s="31">
        <v>37500</v>
      </c>
      <c r="B29" s="3"/>
      <c r="C29" s="6">
        <v>21</v>
      </c>
      <c r="D29" s="29">
        <f t="shared" si="0"/>
        <v>28142</v>
      </c>
      <c r="E29" s="29">
        <f t="shared" si="6"/>
        <v>590982</v>
      </c>
      <c r="F29" s="29">
        <f t="shared" si="1"/>
        <v>-4474518</v>
      </c>
      <c r="G29" s="34">
        <f>+Inputs!$D$2</f>
        <v>0.3795</v>
      </c>
      <c r="H29" s="2"/>
      <c r="I29" s="27">
        <f t="shared" si="7"/>
        <v>5065500</v>
      </c>
      <c r="J29" s="27"/>
      <c r="K29" s="27">
        <f t="shared" si="2"/>
        <v>28142</v>
      </c>
      <c r="L29" s="27">
        <f t="shared" si="8"/>
        <v>590982</v>
      </c>
      <c r="M29" s="27">
        <f t="shared" si="3"/>
        <v>10679.888999999999</v>
      </c>
      <c r="N29" s="27">
        <f t="shared" si="4"/>
        <v>10679.888999999999</v>
      </c>
      <c r="O29" s="27">
        <f t="shared" si="9"/>
        <v>-1698079.5810000007</v>
      </c>
      <c r="P29" s="27">
        <f t="shared" si="10"/>
        <v>1698079.5810000007</v>
      </c>
      <c r="Q29" s="4"/>
      <c r="R29" s="4"/>
      <c r="S29" s="4"/>
    </row>
    <row r="30" spans="1:19">
      <c r="A30" s="30">
        <v>37530</v>
      </c>
      <c r="B30" s="3"/>
      <c r="C30" s="6">
        <v>22</v>
      </c>
      <c r="D30" s="29">
        <f t="shared" si="0"/>
        <v>28142</v>
      </c>
      <c r="E30" s="29">
        <f t="shared" si="6"/>
        <v>619124</v>
      </c>
      <c r="F30" s="29">
        <f t="shared" si="1"/>
        <v>-4446376</v>
      </c>
      <c r="G30" s="34">
        <f>+Inputs!$D$2</f>
        <v>0.3795</v>
      </c>
      <c r="H30" s="2"/>
      <c r="I30" s="27">
        <f t="shared" si="7"/>
        <v>5065500</v>
      </c>
      <c r="J30" s="27"/>
      <c r="K30" s="27">
        <f t="shared" si="2"/>
        <v>28142</v>
      </c>
      <c r="L30" s="27">
        <f t="shared" si="8"/>
        <v>619124</v>
      </c>
      <c r="M30" s="27">
        <f t="shared" si="3"/>
        <v>10679.888999999999</v>
      </c>
      <c r="N30" s="27">
        <f t="shared" si="4"/>
        <v>10679.888999999999</v>
      </c>
      <c r="O30" s="27">
        <f t="shared" si="9"/>
        <v>-1687399.6920000007</v>
      </c>
      <c r="P30" s="27">
        <f t="shared" si="10"/>
        <v>1687399.6920000007</v>
      </c>
      <c r="Q30" s="112"/>
    </row>
    <row r="31" spans="1:19">
      <c r="A31" s="31">
        <v>37561</v>
      </c>
      <c r="B31" s="3"/>
      <c r="C31" s="6">
        <v>23</v>
      </c>
      <c r="D31" s="29">
        <f t="shared" si="0"/>
        <v>28142</v>
      </c>
      <c r="E31" s="29">
        <f t="shared" si="6"/>
        <v>647266</v>
      </c>
      <c r="F31" s="29">
        <f t="shared" si="1"/>
        <v>-4418234</v>
      </c>
      <c r="G31" s="34">
        <f>+Inputs!$D$2</f>
        <v>0.3795</v>
      </c>
      <c r="H31" s="2"/>
      <c r="I31" s="27">
        <f t="shared" si="7"/>
        <v>5065500</v>
      </c>
      <c r="J31" s="27"/>
      <c r="K31" s="27">
        <f t="shared" si="2"/>
        <v>28142</v>
      </c>
      <c r="L31" s="27">
        <f t="shared" si="8"/>
        <v>647266</v>
      </c>
      <c r="M31" s="27">
        <f t="shared" si="3"/>
        <v>10679.888999999999</v>
      </c>
      <c r="N31" s="27">
        <f t="shared" si="4"/>
        <v>10679.888999999999</v>
      </c>
      <c r="O31" s="27">
        <f t="shared" si="9"/>
        <v>-1676719.8030000008</v>
      </c>
      <c r="P31" s="27">
        <f t="shared" si="10"/>
        <v>1676719.8030000008</v>
      </c>
      <c r="Q31" s="112"/>
    </row>
    <row r="32" spans="1:19">
      <c r="A32" s="30">
        <v>37591</v>
      </c>
      <c r="B32" s="3"/>
      <c r="C32" s="6">
        <v>24</v>
      </c>
      <c r="D32" s="29">
        <f t="shared" si="0"/>
        <v>28142</v>
      </c>
      <c r="E32" s="29">
        <f t="shared" si="6"/>
        <v>675408</v>
      </c>
      <c r="F32" s="29">
        <f t="shared" si="1"/>
        <v>-4390092</v>
      </c>
      <c r="G32" s="34">
        <f>+Inputs!$D$2</f>
        <v>0.3795</v>
      </c>
      <c r="H32" s="2"/>
      <c r="I32" s="27">
        <f t="shared" si="7"/>
        <v>5065500</v>
      </c>
      <c r="J32" s="27"/>
      <c r="K32" s="27">
        <f t="shared" si="2"/>
        <v>28142</v>
      </c>
      <c r="L32" s="27">
        <f t="shared" si="8"/>
        <v>675408</v>
      </c>
      <c r="M32" s="27">
        <f t="shared" si="3"/>
        <v>10679.888999999999</v>
      </c>
      <c r="N32" s="27">
        <f t="shared" si="4"/>
        <v>10679.888999999999</v>
      </c>
      <c r="O32" s="27">
        <f t="shared" si="9"/>
        <v>-1666039.9140000008</v>
      </c>
      <c r="P32" s="27">
        <f t="shared" si="10"/>
        <v>1666039.9140000008</v>
      </c>
      <c r="Q32" s="112"/>
    </row>
    <row r="33" spans="1:21">
      <c r="A33" s="31">
        <v>37622</v>
      </c>
      <c r="B33" s="3"/>
      <c r="C33" s="6">
        <v>25</v>
      </c>
      <c r="D33" s="29">
        <f t="shared" si="0"/>
        <v>28142</v>
      </c>
      <c r="E33" s="29">
        <f t="shared" si="6"/>
        <v>703550</v>
      </c>
      <c r="F33" s="29">
        <f t="shared" si="1"/>
        <v>-4361950</v>
      </c>
      <c r="G33" s="34">
        <f>+Inputs!$D$2</f>
        <v>0.3795</v>
      </c>
      <c r="H33" s="2"/>
      <c r="I33" s="27">
        <f t="shared" si="7"/>
        <v>5065500</v>
      </c>
      <c r="J33" s="27"/>
      <c r="K33" s="27">
        <f t="shared" si="2"/>
        <v>28142</v>
      </c>
      <c r="L33" s="27">
        <f t="shared" si="8"/>
        <v>703550</v>
      </c>
      <c r="M33" s="27">
        <f t="shared" si="3"/>
        <v>10679.888999999999</v>
      </c>
      <c r="N33" s="27">
        <f t="shared" si="4"/>
        <v>10679.888999999999</v>
      </c>
      <c r="O33" s="27">
        <f t="shared" si="9"/>
        <v>-1655360.0250000008</v>
      </c>
      <c r="P33" s="27">
        <f t="shared" si="10"/>
        <v>1655360.0250000008</v>
      </c>
      <c r="Q33" s="112"/>
    </row>
    <row r="34" spans="1:21">
      <c r="A34" s="30">
        <v>37653</v>
      </c>
      <c r="B34" s="3"/>
      <c r="C34" s="6">
        <v>26</v>
      </c>
      <c r="D34" s="29">
        <f t="shared" si="0"/>
        <v>28142</v>
      </c>
      <c r="E34" s="29">
        <f t="shared" si="6"/>
        <v>731692</v>
      </c>
      <c r="F34" s="29">
        <f t="shared" si="1"/>
        <v>-4333808</v>
      </c>
      <c r="G34" s="34">
        <f>+Inputs!$D$2</f>
        <v>0.3795</v>
      </c>
      <c r="H34" s="2"/>
      <c r="I34" s="27">
        <f t="shared" si="7"/>
        <v>5065500</v>
      </c>
      <c r="J34" s="27"/>
      <c r="K34" s="27">
        <f t="shared" si="2"/>
        <v>28142</v>
      </c>
      <c r="L34" s="27">
        <f t="shared" si="8"/>
        <v>731692</v>
      </c>
      <c r="M34" s="27">
        <f t="shared" si="3"/>
        <v>10679.888999999999</v>
      </c>
      <c r="N34" s="27">
        <f t="shared" si="4"/>
        <v>10679.888999999999</v>
      </c>
      <c r="O34" s="27">
        <f t="shared" si="9"/>
        <v>-1644680.1360000009</v>
      </c>
      <c r="P34" s="27">
        <f t="shared" si="10"/>
        <v>1644680.1360000009</v>
      </c>
      <c r="Q34" s="112"/>
    </row>
    <row r="35" spans="1:21">
      <c r="A35" s="31">
        <v>37681</v>
      </c>
      <c r="B35" s="3"/>
      <c r="C35" s="6">
        <v>27</v>
      </c>
      <c r="D35" s="29">
        <f t="shared" si="0"/>
        <v>28142</v>
      </c>
      <c r="E35" s="29">
        <f t="shared" si="6"/>
        <v>759834</v>
      </c>
      <c r="F35" s="29">
        <f t="shared" si="1"/>
        <v>-4305666</v>
      </c>
      <c r="G35" s="34">
        <f>+Inputs!$D$2</f>
        <v>0.3795</v>
      </c>
      <c r="H35" s="2"/>
      <c r="I35" s="27">
        <f t="shared" si="7"/>
        <v>5065500</v>
      </c>
      <c r="J35" s="27"/>
      <c r="K35" s="27">
        <f t="shared" si="2"/>
        <v>28142</v>
      </c>
      <c r="L35" s="27">
        <f t="shared" si="8"/>
        <v>759834</v>
      </c>
      <c r="M35" s="27">
        <f t="shared" si="3"/>
        <v>10679.888999999999</v>
      </c>
      <c r="N35" s="27">
        <f t="shared" si="4"/>
        <v>10679.888999999999</v>
      </c>
      <c r="O35" s="27">
        <f t="shared" si="9"/>
        <v>-1634000.2470000009</v>
      </c>
      <c r="P35" s="27">
        <f t="shared" si="10"/>
        <v>1634000.2470000009</v>
      </c>
    </row>
    <row r="36" spans="1:21">
      <c r="A36" s="30">
        <v>37712</v>
      </c>
      <c r="B36" s="3"/>
      <c r="C36" s="6">
        <v>28</v>
      </c>
      <c r="D36" s="29">
        <f t="shared" si="0"/>
        <v>28142</v>
      </c>
      <c r="E36" s="29">
        <f t="shared" si="6"/>
        <v>787976</v>
      </c>
      <c r="F36" s="29">
        <f t="shared" si="1"/>
        <v>-4277524</v>
      </c>
      <c r="G36" s="34">
        <f>+Inputs!$D$2</f>
        <v>0.3795</v>
      </c>
      <c r="H36" s="2"/>
      <c r="I36" s="27">
        <f t="shared" si="7"/>
        <v>5065500</v>
      </c>
      <c r="J36" s="27"/>
      <c r="K36" s="27">
        <f t="shared" si="2"/>
        <v>28142</v>
      </c>
      <c r="L36" s="27">
        <f t="shared" si="8"/>
        <v>787976</v>
      </c>
      <c r="M36" s="27">
        <f t="shared" si="3"/>
        <v>10679.888999999999</v>
      </c>
      <c r="N36" s="27">
        <f t="shared" si="4"/>
        <v>10679.888999999999</v>
      </c>
      <c r="O36" s="27">
        <f t="shared" si="9"/>
        <v>-1623320.3580000009</v>
      </c>
      <c r="P36" s="27">
        <f t="shared" si="10"/>
        <v>1623320.3580000009</v>
      </c>
    </row>
    <row r="37" spans="1:21">
      <c r="A37" s="31">
        <v>37742</v>
      </c>
      <c r="B37" s="3"/>
      <c r="C37" s="6">
        <v>29</v>
      </c>
      <c r="D37" s="29">
        <f t="shared" si="0"/>
        <v>28142</v>
      </c>
      <c r="E37" s="29">
        <f t="shared" si="6"/>
        <v>816118</v>
      </c>
      <c r="F37" s="29">
        <f t="shared" si="1"/>
        <v>-4249382</v>
      </c>
      <c r="G37" s="34">
        <f>+Inputs!$D$3</f>
        <v>0.37951000000000001</v>
      </c>
      <c r="H37" s="2"/>
      <c r="I37" s="27">
        <f t="shared" si="7"/>
        <v>5065500</v>
      </c>
      <c r="J37" s="27"/>
      <c r="K37" s="27">
        <f t="shared" si="2"/>
        <v>28142</v>
      </c>
      <c r="L37" s="27">
        <f t="shared" si="8"/>
        <v>816118</v>
      </c>
      <c r="M37" s="27">
        <f t="shared" si="3"/>
        <v>10680.17042</v>
      </c>
      <c r="N37" s="27">
        <f t="shared" si="4"/>
        <v>10680.17042</v>
      </c>
      <c r="O37" s="27">
        <f t="shared" si="9"/>
        <v>-1612640.1875800008</v>
      </c>
      <c r="P37" s="27">
        <f t="shared" si="10"/>
        <v>1612640.1875800008</v>
      </c>
    </row>
    <row r="38" spans="1:21">
      <c r="A38" s="30">
        <v>37773</v>
      </c>
      <c r="B38" s="3"/>
      <c r="C38" s="6">
        <v>30</v>
      </c>
      <c r="D38" s="29">
        <f t="shared" si="0"/>
        <v>28142</v>
      </c>
      <c r="E38" s="29">
        <f t="shared" si="6"/>
        <v>844260</v>
      </c>
      <c r="F38" s="29">
        <f t="shared" si="1"/>
        <v>-4221240</v>
      </c>
      <c r="G38" s="34">
        <f>+Inputs!$D$3</f>
        <v>0.37951000000000001</v>
      </c>
      <c r="H38" s="2"/>
      <c r="I38" s="27">
        <f t="shared" si="7"/>
        <v>5065500</v>
      </c>
      <c r="J38" s="27"/>
      <c r="K38" s="27">
        <f t="shared" si="2"/>
        <v>28142</v>
      </c>
      <c r="L38" s="27">
        <f t="shared" si="8"/>
        <v>844260</v>
      </c>
      <c r="M38" s="27">
        <f t="shared" si="3"/>
        <v>10680.17042</v>
      </c>
      <c r="N38" s="27">
        <f t="shared" si="4"/>
        <v>10680.17042</v>
      </c>
      <c r="O38" s="27">
        <f t="shared" si="9"/>
        <v>-1601960.0171600007</v>
      </c>
      <c r="P38" s="27">
        <f t="shared" si="10"/>
        <v>1601960.0171600007</v>
      </c>
    </row>
    <row r="39" spans="1:21">
      <c r="A39" s="31">
        <v>37803</v>
      </c>
      <c r="B39" s="2"/>
      <c r="C39" s="6">
        <v>31</v>
      </c>
      <c r="D39" s="29">
        <f t="shared" si="0"/>
        <v>28142</v>
      </c>
      <c r="E39" s="29">
        <f t="shared" si="6"/>
        <v>872402</v>
      </c>
      <c r="F39" s="29">
        <f t="shared" si="1"/>
        <v>-4193098</v>
      </c>
      <c r="G39" s="34">
        <f>+Inputs!$D$3</f>
        <v>0.37951000000000001</v>
      </c>
      <c r="H39" s="2"/>
      <c r="I39" s="27">
        <f t="shared" si="7"/>
        <v>5065500</v>
      </c>
      <c r="J39" s="27"/>
      <c r="K39" s="27">
        <f t="shared" si="2"/>
        <v>28142</v>
      </c>
      <c r="L39" s="27">
        <f t="shared" si="8"/>
        <v>872402</v>
      </c>
      <c r="M39" s="27">
        <f t="shared" si="3"/>
        <v>10680.17042</v>
      </c>
      <c r="N39" s="27">
        <f t="shared" si="4"/>
        <v>10680.17042</v>
      </c>
      <c r="O39" s="27">
        <f t="shared" si="9"/>
        <v>-1591279.8467400006</v>
      </c>
      <c r="P39" s="27">
        <f t="shared" si="10"/>
        <v>1591279.8467400006</v>
      </c>
    </row>
    <row r="40" spans="1:21">
      <c r="A40" s="30">
        <v>37834</v>
      </c>
      <c r="B40" s="2"/>
      <c r="C40" s="6">
        <v>32</v>
      </c>
      <c r="D40" s="29">
        <f t="shared" si="0"/>
        <v>28142</v>
      </c>
      <c r="E40" s="29">
        <f t="shared" si="6"/>
        <v>900544</v>
      </c>
      <c r="F40" s="29">
        <f t="shared" si="1"/>
        <v>-4164956</v>
      </c>
      <c r="G40" s="34">
        <f>+Inputs!$D$3</f>
        <v>0.37951000000000001</v>
      </c>
      <c r="H40" s="2"/>
      <c r="I40" s="27">
        <f t="shared" si="7"/>
        <v>5065500</v>
      </c>
      <c r="J40" s="2"/>
      <c r="K40" s="27">
        <f t="shared" si="2"/>
        <v>28142</v>
      </c>
      <c r="L40" s="27">
        <f t="shared" si="8"/>
        <v>900544</v>
      </c>
      <c r="M40" s="27">
        <f t="shared" si="3"/>
        <v>10680.17042</v>
      </c>
      <c r="N40" s="27">
        <f t="shared" si="4"/>
        <v>10680.17042</v>
      </c>
      <c r="O40" s="27">
        <f t="shared" si="9"/>
        <v>-1580599.6763200006</v>
      </c>
      <c r="P40" s="27">
        <f t="shared" si="10"/>
        <v>1580599.6763200006</v>
      </c>
    </row>
    <row r="41" spans="1:21">
      <c r="A41" s="31">
        <v>37865</v>
      </c>
      <c r="C41" s="6">
        <v>33</v>
      </c>
      <c r="D41" s="29">
        <f t="shared" ref="D41:D72" si="12">ROUND(-(+$B$9/180)*1,0)</f>
        <v>28142</v>
      </c>
      <c r="E41" s="29">
        <f t="shared" si="6"/>
        <v>928686</v>
      </c>
      <c r="F41" s="29">
        <f t="shared" ref="F41:F72" si="13">$B$9+E41</f>
        <v>-4136814</v>
      </c>
      <c r="G41" s="34">
        <f>+Inputs!$D$3</f>
        <v>0.37951000000000001</v>
      </c>
      <c r="I41" s="27">
        <f t="shared" si="7"/>
        <v>5065500</v>
      </c>
      <c r="K41" s="27">
        <f t="shared" ref="K41:K72" si="14">D41</f>
        <v>28142</v>
      </c>
      <c r="L41" s="27">
        <f t="shared" si="8"/>
        <v>928686</v>
      </c>
      <c r="M41" s="27">
        <f t="shared" ref="M41:M72" si="15">K41*G41</f>
        <v>10680.17042</v>
      </c>
      <c r="N41" s="27">
        <f t="shared" ref="N41:N72" si="16">M41-J41</f>
        <v>10680.17042</v>
      </c>
      <c r="O41" s="27">
        <f t="shared" si="9"/>
        <v>-1569919.5059000005</v>
      </c>
      <c r="P41" s="27">
        <f t="shared" si="10"/>
        <v>1569919.5059000005</v>
      </c>
    </row>
    <row r="42" spans="1:21">
      <c r="A42" s="30">
        <v>37895</v>
      </c>
      <c r="C42" s="6">
        <v>34</v>
      </c>
      <c r="D42" s="29">
        <f t="shared" si="12"/>
        <v>28142</v>
      </c>
      <c r="E42" s="29">
        <f t="shared" ref="E42:E73" si="17">+E41+D42</f>
        <v>956828</v>
      </c>
      <c r="F42" s="29">
        <f t="shared" si="13"/>
        <v>-4108672</v>
      </c>
      <c r="G42" s="34">
        <f>+Inputs!$D$3</f>
        <v>0.37951000000000001</v>
      </c>
      <c r="I42" s="27">
        <f t="shared" ref="I42:I73" si="18">+I41+H42</f>
        <v>5065500</v>
      </c>
      <c r="K42" s="27">
        <f t="shared" si="14"/>
        <v>28142</v>
      </c>
      <c r="L42" s="27">
        <f t="shared" ref="L42:L73" si="19">+L41+K42</f>
        <v>956828</v>
      </c>
      <c r="M42" s="27">
        <f t="shared" si="15"/>
        <v>10680.17042</v>
      </c>
      <c r="N42" s="27">
        <f t="shared" si="16"/>
        <v>10680.17042</v>
      </c>
      <c r="O42" s="27">
        <f t="shared" ref="O42:O73" si="20">+O41+N42</f>
        <v>-1559239.3354800004</v>
      </c>
      <c r="P42" s="27">
        <f t="shared" ref="P42:P73" si="21">P41-N42</f>
        <v>1559239.3354800004</v>
      </c>
    </row>
    <row r="43" spans="1:21">
      <c r="A43" s="31">
        <v>37926</v>
      </c>
      <c r="C43" s="6">
        <v>35</v>
      </c>
      <c r="D43" s="29">
        <f t="shared" si="12"/>
        <v>28142</v>
      </c>
      <c r="E43" s="29">
        <f t="shared" si="17"/>
        <v>984970</v>
      </c>
      <c r="F43" s="29">
        <f t="shared" si="13"/>
        <v>-4080530</v>
      </c>
      <c r="G43" s="34">
        <f>+Inputs!$D$3</f>
        <v>0.37951000000000001</v>
      </c>
      <c r="I43" s="27">
        <f t="shared" si="18"/>
        <v>5065500</v>
      </c>
      <c r="K43" s="27">
        <f t="shared" si="14"/>
        <v>28142</v>
      </c>
      <c r="L43" s="27">
        <f t="shared" si="19"/>
        <v>984970</v>
      </c>
      <c r="M43" s="27">
        <f t="shared" si="15"/>
        <v>10680.17042</v>
      </c>
      <c r="N43" s="27">
        <f t="shared" si="16"/>
        <v>10680.17042</v>
      </c>
      <c r="O43" s="27">
        <f t="shared" si="20"/>
        <v>-1548559.1650600003</v>
      </c>
      <c r="P43" s="27">
        <f t="shared" si="21"/>
        <v>1548559.1650600003</v>
      </c>
    </row>
    <row r="44" spans="1:21">
      <c r="A44" s="30">
        <v>37956</v>
      </c>
      <c r="C44" s="6">
        <v>36</v>
      </c>
      <c r="D44" s="29">
        <f t="shared" si="12"/>
        <v>28142</v>
      </c>
      <c r="E44" s="29">
        <f t="shared" si="17"/>
        <v>1013112</v>
      </c>
      <c r="F44" s="29">
        <f t="shared" si="13"/>
        <v>-4052388</v>
      </c>
      <c r="G44" s="34">
        <f>+Inputs!$D$3</f>
        <v>0.37951000000000001</v>
      </c>
      <c r="I44" s="27">
        <f t="shared" si="18"/>
        <v>5065500</v>
      </c>
      <c r="K44" s="27">
        <f t="shared" si="14"/>
        <v>28142</v>
      </c>
      <c r="L44" s="27">
        <f t="shared" si="19"/>
        <v>1013112</v>
      </c>
      <c r="M44" s="27">
        <f t="shared" si="15"/>
        <v>10680.17042</v>
      </c>
      <c r="N44" s="27">
        <f t="shared" si="16"/>
        <v>10680.17042</v>
      </c>
      <c r="O44" s="27">
        <f t="shared" si="20"/>
        <v>-1537878.9946400002</v>
      </c>
      <c r="P44" s="27">
        <f t="shared" si="21"/>
        <v>1537878.9946400002</v>
      </c>
      <c r="U44" s="98"/>
    </row>
    <row r="45" spans="1:21">
      <c r="A45" s="31">
        <v>37987</v>
      </c>
      <c r="C45" s="6">
        <v>37</v>
      </c>
      <c r="D45" s="29">
        <f t="shared" si="12"/>
        <v>28142</v>
      </c>
      <c r="E45" s="29">
        <f t="shared" si="17"/>
        <v>1041254</v>
      </c>
      <c r="F45" s="29">
        <f t="shared" si="13"/>
        <v>-4024246</v>
      </c>
      <c r="G45" s="34">
        <f>+Inputs!$D$3</f>
        <v>0.37951000000000001</v>
      </c>
      <c r="I45" s="27">
        <f t="shared" si="18"/>
        <v>5065500</v>
      </c>
      <c r="K45" s="27">
        <f t="shared" si="14"/>
        <v>28142</v>
      </c>
      <c r="L45" s="27">
        <f t="shared" si="19"/>
        <v>1041254</v>
      </c>
      <c r="M45" s="27">
        <f t="shared" si="15"/>
        <v>10680.17042</v>
      </c>
      <c r="N45" s="27">
        <f t="shared" si="16"/>
        <v>10680.17042</v>
      </c>
      <c r="O45" s="27">
        <f t="shared" si="20"/>
        <v>-1527198.8242200001</v>
      </c>
      <c r="P45" s="27">
        <f t="shared" si="21"/>
        <v>1527198.8242200001</v>
      </c>
      <c r="U45" s="98"/>
    </row>
    <row r="46" spans="1:21">
      <c r="A46" s="30">
        <v>38018</v>
      </c>
      <c r="C46" s="6">
        <v>38</v>
      </c>
      <c r="D46" s="29">
        <f t="shared" si="12"/>
        <v>28142</v>
      </c>
      <c r="E46" s="29">
        <f t="shared" si="17"/>
        <v>1069396</v>
      </c>
      <c r="F46" s="29">
        <f t="shared" si="13"/>
        <v>-3996104</v>
      </c>
      <c r="G46" s="34">
        <f>+Inputs!$D$3</f>
        <v>0.37951000000000001</v>
      </c>
      <c r="I46" s="27">
        <f t="shared" si="18"/>
        <v>5065500</v>
      </c>
      <c r="K46" s="27">
        <f t="shared" si="14"/>
        <v>28142</v>
      </c>
      <c r="L46" s="27">
        <f t="shared" si="19"/>
        <v>1069396</v>
      </c>
      <c r="M46" s="27">
        <f t="shared" si="15"/>
        <v>10680.17042</v>
      </c>
      <c r="N46" s="27">
        <f t="shared" si="16"/>
        <v>10680.17042</v>
      </c>
      <c r="O46" s="27">
        <f t="shared" si="20"/>
        <v>-1516518.6538</v>
      </c>
      <c r="P46" s="27">
        <f t="shared" si="21"/>
        <v>1516518.6538</v>
      </c>
      <c r="U46" s="98"/>
    </row>
    <row r="47" spans="1:21">
      <c r="A47" s="31">
        <v>38047</v>
      </c>
      <c r="C47" s="6">
        <v>39</v>
      </c>
      <c r="D47" s="29">
        <f t="shared" si="12"/>
        <v>28142</v>
      </c>
      <c r="E47" s="29">
        <f t="shared" si="17"/>
        <v>1097538</v>
      </c>
      <c r="F47" s="29">
        <f t="shared" si="13"/>
        <v>-3967962</v>
      </c>
      <c r="G47" s="34">
        <f>+Inputs!$D$3</f>
        <v>0.37951000000000001</v>
      </c>
      <c r="I47" s="27">
        <f t="shared" si="18"/>
        <v>5065500</v>
      </c>
      <c r="K47" s="27">
        <f t="shared" si="14"/>
        <v>28142</v>
      </c>
      <c r="L47" s="27">
        <f t="shared" si="19"/>
        <v>1097538</v>
      </c>
      <c r="M47" s="27">
        <f t="shared" si="15"/>
        <v>10680.17042</v>
      </c>
      <c r="N47" s="27">
        <f t="shared" si="16"/>
        <v>10680.17042</v>
      </c>
      <c r="O47" s="27">
        <f t="shared" si="20"/>
        <v>-1505838.4833799999</v>
      </c>
      <c r="P47" s="27">
        <f t="shared" si="21"/>
        <v>1505838.4833799999</v>
      </c>
      <c r="U47" s="98"/>
    </row>
    <row r="48" spans="1:21">
      <c r="A48" s="30">
        <v>38078</v>
      </c>
      <c r="C48" s="6">
        <v>40</v>
      </c>
      <c r="D48" s="29">
        <f t="shared" si="12"/>
        <v>28142</v>
      </c>
      <c r="E48" s="29">
        <f t="shared" si="17"/>
        <v>1125680</v>
      </c>
      <c r="F48" s="29">
        <f t="shared" si="13"/>
        <v>-3939820</v>
      </c>
      <c r="G48" s="34">
        <f>+Inputs!$D$3</f>
        <v>0.37951000000000001</v>
      </c>
      <c r="I48" s="27">
        <f t="shared" si="18"/>
        <v>5065500</v>
      </c>
      <c r="K48" s="27">
        <f t="shared" si="14"/>
        <v>28142</v>
      </c>
      <c r="L48" s="27">
        <f t="shared" si="19"/>
        <v>1125680</v>
      </c>
      <c r="M48" s="27">
        <f t="shared" si="15"/>
        <v>10680.17042</v>
      </c>
      <c r="N48" s="27">
        <f t="shared" si="16"/>
        <v>10680.17042</v>
      </c>
      <c r="O48" s="27">
        <f t="shared" si="20"/>
        <v>-1495158.3129599998</v>
      </c>
      <c r="P48" s="27">
        <f t="shared" si="21"/>
        <v>1495158.3129599998</v>
      </c>
      <c r="U48" s="98"/>
    </row>
    <row r="49" spans="1:21">
      <c r="A49" s="31">
        <v>38108</v>
      </c>
      <c r="C49" s="6">
        <v>41</v>
      </c>
      <c r="D49" s="29">
        <f t="shared" si="12"/>
        <v>28142</v>
      </c>
      <c r="E49" s="29">
        <f t="shared" si="17"/>
        <v>1153822</v>
      </c>
      <c r="F49" s="29">
        <f t="shared" si="13"/>
        <v>-3911678</v>
      </c>
      <c r="G49" s="34">
        <f>+Inputs!$D$3</f>
        <v>0.37951000000000001</v>
      </c>
      <c r="I49" s="27">
        <f t="shared" si="18"/>
        <v>5065500</v>
      </c>
      <c r="K49" s="27">
        <f t="shared" si="14"/>
        <v>28142</v>
      </c>
      <c r="L49" s="27">
        <f t="shared" si="19"/>
        <v>1153822</v>
      </c>
      <c r="M49" s="27">
        <f t="shared" si="15"/>
        <v>10680.17042</v>
      </c>
      <c r="N49" s="27">
        <f t="shared" si="16"/>
        <v>10680.17042</v>
      </c>
      <c r="O49" s="27">
        <f t="shared" si="20"/>
        <v>-1484478.1425399997</v>
      </c>
      <c r="P49" s="27">
        <f t="shared" si="21"/>
        <v>1484478.1425399997</v>
      </c>
      <c r="U49" s="98"/>
    </row>
    <row r="50" spans="1:21">
      <c r="A50" s="30">
        <v>38139</v>
      </c>
      <c r="C50" s="6">
        <v>42</v>
      </c>
      <c r="D50" s="29">
        <f t="shared" si="12"/>
        <v>28142</v>
      </c>
      <c r="E50" s="29">
        <f t="shared" si="17"/>
        <v>1181964</v>
      </c>
      <c r="F50" s="29">
        <f t="shared" si="13"/>
        <v>-3883536</v>
      </c>
      <c r="G50" s="34">
        <f>+Inputs!$D$3</f>
        <v>0.37951000000000001</v>
      </c>
      <c r="I50" s="27">
        <f t="shared" si="18"/>
        <v>5065500</v>
      </c>
      <c r="K50" s="27">
        <f t="shared" si="14"/>
        <v>28142</v>
      </c>
      <c r="L50" s="27">
        <f t="shared" si="19"/>
        <v>1181964</v>
      </c>
      <c r="M50" s="27">
        <f t="shared" si="15"/>
        <v>10680.17042</v>
      </c>
      <c r="N50" s="27">
        <f t="shared" si="16"/>
        <v>10680.17042</v>
      </c>
      <c r="O50" s="27">
        <f t="shared" si="20"/>
        <v>-1473797.9721199996</v>
      </c>
      <c r="P50" s="27">
        <f t="shared" si="21"/>
        <v>1473797.9721199996</v>
      </c>
      <c r="U50" s="98"/>
    </row>
    <row r="51" spans="1:21">
      <c r="A51" s="31">
        <v>38169</v>
      </c>
      <c r="C51" s="6">
        <v>43</v>
      </c>
      <c r="D51" s="29">
        <f t="shared" si="12"/>
        <v>28142</v>
      </c>
      <c r="E51" s="29">
        <f t="shared" si="17"/>
        <v>1210106</v>
      </c>
      <c r="F51" s="29">
        <f t="shared" si="13"/>
        <v>-3855394</v>
      </c>
      <c r="G51" s="34">
        <f>+Inputs!$D$3</f>
        <v>0.37951000000000001</v>
      </c>
      <c r="I51" s="27">
        <f t="shared" si="18"/>
        <v>5065500</v>
      </c>
      <c r="K51" s="27">
        <f t="shared" si="14"/>
        <v>28142</v>
      </c>
      <c r="L51" s="27">
        <f t="shared" si="19"/>
        <v>1210106</v>
      </c>
      <c r="M51" s="27">
        <f t="shared" si="15"/>
        <v>10680.17042</v>
      </c>
      <c r="N51" s="27">
        <f t="shared" si="16"/>
        <v>10680.17042</v>
      </c>
      <c r="O51" s="27">
        <f t="shared" si="20"/>
        <v>-1463117.8016999995</v>
      </c>
      <c r="P51" s="27">
        <f t="shared" si="21"/>
        <v>1463117.8016999995</v>
      </c>
      <c r="U51" s="98"/>
    </row>
    <row r="52" spans="1:21">
      <c r="A52" s="30">
        <v>38200</v>
      </c>
      <c r="C52" s="6">
        <v>44</v>
      </c>
      <c r="D52" s="29">
        <f t="shared" si="12"/>
        <v>28142</v>
      </c>
      <c r="E52" s="29">
        <f t="shared" si="17"/>
        <v>1238248</v>
      </c>
      <c r="F52" s="29">
        <f t="shared" si="13"/>
        <v>-3827252</v>
      </c>
      <c r="G52" s="34">
        <f>+Inputs!$D$3</f>
        <v>0.37951000000000001</v>
      </c>
      <c r="I52" s="27">
        <f t="shared" si="18"/>
        <v>5065500</v>
      </c>
      <c r="K52" s="27">
        <f t="shared" si="14"/>
        <v>28142</v>
      </c>
      <c r="L52" s="27">
        <f t="shared" si="19"/>
        <v>1238248</v>
      </c>
      <c r="M52" s="27">
        <f t="shared" si="15"/>
        <v>10680.17042</v>
      </c>
      <c r="N52" s="27">
        <f t="shared" si="16"/>
        <v>10680.17042</v>
      </c>
      <c r="O52" s="27">
        <f t="shared" si="20"/>
        <v>-1452437.6312799994</v>
      </c>
      <c r="P52" s="27">
        <f t="shared" si="21"/>
        <v>1452437.6312799994</v>
      </c>
      <c r="U52" s="98"/>
    </row>
    <row r="53" spans="1:21">
      <c r="A53" s="31">
        <v>38231</v>
      </c>
      <c r="C53" s="6">
        <v>45</v>
      </c>
      <c r="D53" s="29">
        <f t="shared" si="12"/>
        <v>28142</v>
      </c>
      <c r="E53" s="29">
        <f t="shared" si="17"/>
        <v>1266390</v>
      </c>
      <c r="F53" s="29">
        <f t="shared" si="13"/>
        <v>-3799110</v>
      </c>
      <c r="G53" s="34">
        <f>+Inputs!$D$3</f>
        <v>0.37951000000000001</v>
      </c>
      <c r="I53" s="27">
        <f t="shared" si="18"/>
        <v>5065500</v>
      </c>
      <c r="K53" s="27">
        <f t="shared" si="14"/>
        <v>28142</v>
      </c>
      <c r="L53" s="27">
        <f t="shared" si="19"/>
        <v>1266390</v>
      </c>
      <c r="M53" s="27">
        <f t="shared" si="15"/>
        <v>10680.17042</v>
      </c>
      <c r="N53" s="27">
        <f t="shared" si="16"/>
        <v>10680.17042</v>
      </c>
      <c r="O53" s="27">
        <f t="shared" si="20"/>
        <v>-1441757.4608599993</v>
      </c>
      <c r="P53" s="27">
        <f t="shared" si="21"/>
        <v>1441757.4608599993</v>
      </c>
      <c r="U53" s="98"/>
    </row>
    <row r="54" spans="1:21">
      <c r="A54" s="30">
        <v>38261</v>
      </c>
      <c r="C54" s="6">
        <v>46</v>
      </c>
      <c r="D54" s="29">
        <f t="shared" si="12"/>
        <v>28142</v>
      </c>
      <c r="E54" s="29">
        <f t="shared" si="17"/>
        <v>1294532</v>
      </c>
      <c r="F54" s="29">
        <f t="shared" si="13"/>
        <v>-3770968</v>
      </c>
      <c r="G54" s="34">
        <f>+Inputs!$D$3</f>
        <v>0.37951000000000001</v>
      </c>
      <c r="I54" s="27">
        <f t="shared" si="18"/>
        <v>5065500</v>
      </c>
      <c r="K54" s="27">
        <f t="shared" si="14"/>
        <v>28142</v>
      </c>
      <c r="L54" s="27">
        <f t="shared" si="19"/>
        <v>1294532</v>
      </c>
      <c r="M54" s="27">
        <f t="shared" si="15"/>
        <v>10680.17042</v>
      </c>
      <c r="N54" s="27">
        <f t="shared" si="16"/>
        <v>10680.17042</v>
      </c>
      <c r="O54" s="27">
        <f t="shared" si="20"/>
        <v>-1431077.2904399992</v>
      </c>
      <c r="P54" s="27">
        <f t="shared" si="21"/>
        <v>1431077.2904399992</v>
      </c>
      <c r="U54" s="98"/>
    </row>
    <row r="55" spans="1:21">
      <c r="A55" s="31">
        <v>38292</v>
      </c>
      <c r="C55" s="6">
        <v>47</v>
      </c>
      <c r="D55" s="29">
        <f t="shared" si="12"/>
        <v>28142</v>
      </c>
      <c r="E55" s="29">
        <f t="shared" si="17"/>
        <v>1322674</v>
      </c>
      <c r="F55" s="29">
        <f t="shared" si="13"/>
        <v>-3742826</v>
      </c>
      <c r="G55" s="34">
        <f>+Inputs!$D$3</f>
        <v>0.37951000000000001</v>
      </c>
      <c r="I55" s="27">
        <f t="shared" si="18"/>
        <v>5065500</v>
      </c>
      <c r="K55" s="27">
        <f t="shared" si="14"/>
        <v>28142</v>
      </c>
      <c r="L55" s="27">
        <f t="shared" si="19"/>
        <v>1322674</v>
      </c>
      <c r="M55" s="27">
        <f t="shared" si="15"/>
        <v>10680.17042</v>
      </c>
      <c r="N55" s="27">
        <f t="shared" si="16"/>
        <v>10680.17042</v>
      </c>
      <c r="O55" s="27">
        <f t="shared" si="20"/>
        <v>-1420397.1200199991</v>
      </c>
      <c r="P55" s="27">
        <f t="shared" si="21"/>
        <v>1420397.1200199991</v>
      </c>
      <c r="U55" s="98"/>
    </row>
    <row r="56" spans="1:21">
      <c r="A56" s="30">
        <v>38322</v>
      </c>
      <c r="C56" s="6">
        <v>48</v>
      </c>
      <c r="D56" s="29">
        <f t="shared" si="12"/>
        <v>28142</v>
      </c>
      <c r="E56" s="29">
        <f t="shared" si="17"/>
        <v>1350816</v>
      </c>
      <c r="F56" s="29">
        <f t="shared" si="13"/>
        <v>-3714684</v>
      </c>
      <c r="G56" s="34">
        <f>+Inputs!$D$3</f>
        <v>0.37951000000000001</v>
      </c>
      <c r="I56" s="27">
        <f t="shared" si="18"/>
        <v>5065500</v>
      </c>
      <c r="K56" s="27">
        <f t="shared" si="14"/>
        <v>28142</v>
      </c>
      <c r="L56" s="27">
        <f t="shared" si="19"/>
        <v>1350816</v>
      </c>
      <c r="M56" s="27">
        <f t="shared" si="15"/>
        <v>10680.17042</v>
      </c>
      <c r="N56" s="27">
        <f t="shared" si="16"/>
        <v>10680.17042</v>
      </c>
      <c r="O56" s="27">
        <f t="shared" si="20"/>
        <v>-1409716.949599999</v>
      </c>
      <c r="P56" s="27">
        <f t="shared" si="21"/>
        <v>1409716.949599999</v>
      </c>
    </row>
    <row r="57" spans="1:21">
      <c r="A57" s="31">
        <v>38353</v>
      </c>
      <c r="C57" s="6">
        <v>49</v>
      </c>
      <c r="D57" s="29">
        <f t="shared" si="12"/>
        <v>28142</v>
      </c>
      <c r="E57" s="29">
        <f t="shared" si="17"/>
        <v>1378958</v>
      </c>
      <c r="F57" s="29">
        <f t="shared" si="13"/>
        <v>-3686542</v>
      </c>
      <c r="G57" s="34">
        <f>+Inputs!$D$3</f>
        <v>0.37951000000000001</v>
      </c>
      <c r="I57" s="27">
        <f t="shared" si="18"/>
        <v>5065500</v>
      </c>
      <c r="K57" s="27">
        <f t="shared" si="14"/>
        <v>28142</v>
      </c>
      <c r="L57" s="27">
        <f t="shared" si="19"/>
        <v>1378958</v>
      </c>
      <c r="M57" s="27">
        <f t="shared" si="15"/>
        <v>10680.17042</v>
      </c>
      <c r="N57" s="27">
        <f t="shared" si="16"/>
        <v>10680.17042</v>
      </c>
      <c r="O57" s="27">
        <f t="shared" si="20"/>
        <v>-1399036.7791799989</v>
      </c>
      <c r="P57" s="27">
        <f t="shared" si="21"/>
        <v>1399036.7791799989</v>
      </c>
    </row>
    <row r="58" spans="1:21">
      <c r="A58" s="30">
        <v>38384</v>
      </c>
      <c r="C58" s="6">
        <v>50</v>
      </c>
      <c r="D58" s="29">
        <f t="shared" si="12"/>
        <v>28142</v>
      </c>
      <c r="E58" s="29">
        <f t="shared" si="17"/>
        <v>1407100</v>
      </c>
      <c r="F58" s="29">
        <f t="shared" si="13"/>
        <v>-3658400</v>
      </c>
      <c r="G58" s="34">
        <f>+Inputs!$D$3</f>
        <v>0.37951000000000001</v>
      </c>
      <c r="I58" s="27">
        <f t="shared" si="18"/>
        <v>5065500</v>
      </c>
      <c r="K58" s="27">
        <f t="shared" si="14"/>
        <v>28142</v>
      </c>
      <c r="L58" s="27">
        <f t="shared" si="19"/>
        <v>1407100</v>
      </c>
      <c r="M58" s="27">
        <f t="shared" si="15"/>
        <v>10680.17042</v>
      </c>
      <c r="N58" s="27">
        <f t="shared" si="16"/>
        <v>10680.17042</v>
      </c>
      <c r="O58" s="27">
        <f t="shared" si="20"/>
        <v>-1388356.6087599988</v>
      </c>
      <c r="P58" s="27">
        <f t="shared" si="21"/>
        <v>1388356.6087599988</v>
      </c>
    </row>
    <row r="59" spans="1:21">
      <c r="A59" s="31">
        <v>38412</v>
      </c>
      <c r="C59" s="6">
        <v>51</v>
      </c>
      <c r="D59" s="29">
        <f t="shared" si="12"/>
        <v>28142</v>
      </c>
      <c r="E59" s="29">
        <f t="shared" si="17"/>
        <v>1435242</v>
      </c>
      <c r="F59" s="29">
        <f t="shared" si="13"/>
        <v>-3630258</v>
      </c>
      <c r="G59" s="34">
        <f>+Inputs!$D$3</f>
        <v>0.37951000000000001</v>
      </c>
      <c r="I59" s="27">
        <f t="shared" si="18"/>
        <v>5065500</v>
      </c>
      <c r="K59" s="27">
        <f t="shared" si="14"/>
        <v>28142</v>
      </c>
      <c r="L59" s="27">
        <f t="shared" si="19"/>
        <v>1435242</v>
      </c>
      <c r="M59" s="27">
        <f t="shared" si="15"/>
        <v>10680.17042</v>
      </c>
      <c r="N59" s="27">
        <f t="shared" si="16"/>
        <v>10680.17042</v>
      </c>
      <c r="O59" s="27">
        <f t="shared" si="20"/>
        <v>-1377676.4383399987</v>
      </c>
      <c r="P59" s="27">
        <f t="shared" si="21"/>
        <v>1377676.4383399987</v>
      </c>
    </row>
    <row r="60" spans="1:21">
      <c r="A60" s="30">
        <v>38443</v>
      </c>
      <c r="C60" s="6">
        <v>52</v>
      </c>
      <c r="D60" s="29">
        <f t="shared" si="12"/>
        <v>28142</v>
      </c>
      <c r="E60" s="29">
        <f t="shared" si="17"/>
        <v>1463384</v>
      </c>
      <c r="F60" s="29">
        <f t="shared" si="13"/>
        <v>-3602116</v>
      </c>
      <c r="G60" s="34">
        <f>+Inputs!$D$3</f>
        <v>0.37951000000000001</v>
      </c>
      <c r="I60" s="27">
        <f t="shared" si="18"/>
        <v>5065500</v>
      </c>
      <c r="K60" s="27">
        <f t="shared" si="14"/>
        <v>28142</v>
      </c>
      <c r="L60" s="27">
        <f t="shared" si="19"/>
        <v>1463384</v>
      </c>
      <c r="M60" s="27">
        <f t="shared" si="15"/>
        <v>10680.17042</v>
      </c>
      <c r="N60" s="27">
        <f t="shared" si="16"/>
        <v>10680.17042</v>
      </c>
      <c r="O60" s="27">
        <f t="shared" si="20"/>
        <v>-1366996.2679199986</v>
      </c>
      <c r="P60" s="27">
        <f t="shared" si="21"/>
        <v>1366996.2679199986</v>
      </c>
    </row>
    <row r="61" spans="1:21">
      <c r="A61" s="31">
        <v>38473</v>
      </c>
      <c r="C61" s="6">
        <v>53</v>
      </c>
      <c r="D61" s="29">
        <f t="shared" si="12"/>
        <v>28142</v>
      </c>
      <c r="E61" s="29">
        <f t="shared" si="17"/>
        <v>1491526</v>
      </c>
      <c r="F61" s="29">
        <f t="shared" si="13"/>
        <v>-3573974</v>
      </c>
      <c r="G61" s="34">
        <f>+Inputs!$D$3</f>
        <v>0.37951000000000001</v>
      </c>
      <c r="I61" s="27">
        <f t="shared" si="18"/>
        <v>5065500</v>
      </c>
      <c r="K61" s="27">
        <f t="shared" si="14"/>
        <v>28142</v>
      </c>
      <c r="L61" s="27">
        <f t="shared" si="19"/>
        <v>1491526</v>
      </c>
      <c r="M61" s="27">
        <f t="shared" si="15"/>
        <v>10680.17042</v>
      </c>
      <c r="N61" s="27">
        <f t="shared" si="16"/>
        <v>10680.17042</v>
      </c>
      <c r="O61" s="27">
        <f t="shared" si="20"/>
        <v>-1356316.0974999985</v>
      </c>
      <c r="P61" s="27">
        <f t="shared" si="21"/>
        <v>1356316.0974999985</v>
      </c>
    </row>
    <row r="62" spans="1:21">
      <c r="A62" s="30">
        <v>38504</v>
      </c>
      <c r="C62" s="6">
        <v>54</v>
      </c>
      <c r="D62" s="29">
        <f t="shared" si="12"/>
        <v>28142</v>
      </c>
      <c r="E62" s="29">
        <f t="shared" si="17"/>
        <v>1519668</v>
      </c>
      <c r="F62" s="29">
        <f t="shared" si="13"/>
        <v>-3545832</v>
      </c>
      <c r="G62" s="34">
        <f>+Inputs!$D$3</f>
        <v>0.37951000000000001</v>
      </c>
      <c r="I62" s="27">
        <f t="shared" si="18"/>
        <v>5065500</v>
      </c>
      <c r="K62" s="27">
        <f t="shared" si="14"/>
        <v>28142</v>
      </c>
      <c r="L62" s="27">
        <f t="shared" si="19"/>
        <v>1519668</v>
      </c>
      <c r="M62" s="27">
        <f t="shared" si="15"/>
        <v>10680.17042</v>
      </c>
      <c r="N62" s="27">
        <f t="shared" si="16"/>
        <v>10680.17042</v>
      </c>
      <c r="O62" s="27">
        <f t="shared" si="20"/>
        <v>-1345635.9270799984</v>
      </c>
      <c r="P62" s="27">
        <f t="shared" si="21"/>
        <v>1345635.9270799984</v>
      </c>
    </row>
    <row r="63" spans="1:21">
      <c r="A63" s="31">
        <v>38534</v>
      </c>
      <c r="C63" s="6">
        <v>55</v>
      </c>
      <c r="D63" s="29">
        <f t="shared" si="12"/>
        <v>28142</v>
      </c>
      <c r="E63" s="29">
        <f t="shared" si="17"/>
        <v>1547810</v>
      </c>
      <c r="F63" s="29">
        <f t="shared" si="13"/>
        <v>-3517690</v>
      </c>
      <c r="G63" s="34">
        <f>+Inputs!$D$3</f>
        <v>0.37951000000000001</v>
      </c>
      <c r="I63" s="27">
        <f t="shared" si="18"/>
        <v>5065500</v>
      </c>
      <c r="K63" s="27">
        <f t="shared" si="14"/>
        <v>28142</v>
      </c>
      <c r="L63" s="27">
        <f t="shared" si="19"/>
        <v>1547810</v>
      </c>
      <c r="M63" s="27">
        <f t="shared" si="15"/>
        <v>10680.17042</v>
      </c>
      <c r="N63" s="27">
        <f t="shared" si="16"/>
        <v>10680.17042</v>
      </c>
      <c r="O63" s="27">
        <f t="shared" si="20"/>
        <v>-1334955.7566599983</v>
      </c>
      <c r="P63" s="27">
        <f t="shared" si="21"/>
        <v>1334955.7566599983</v>
      </c>
    </row>
    <row r="64" spans="1:21">
      <c r="A64" s="30">
        <v>38565</v>
      </c>
      <c r="C64" s="6">
        <v>56</v>
      </c>
      <c r="D64" s="29">
        <f t="shared" si="12"/>
        <v>28142</v>
      </c>
      <c r="E64" s="29">
        <f t="shared" si="17"/>
        <v>1575952</v>
      </c>
      <c r="F64" s="29">
        <f t="shared" si="13"/>
        <v>-3489548</v>
      </c>
      <c r="G64" s="34">
        <f>+Inputs!$D$3</f>
        <v>0.37951000000000001</v>
      </c>
      <c r="I64" s="27">
        <f t="shared" si="18"/>
        <v>5065500</v>
      </c>
      <c r="K64" s="27">
        <f t="shared" si="14"/>
        <v>28142</v>
      </c>
      <c r="L64" s="27">
        <f t="shared" si="19"/>
        <v>1575952</v>
      </c>
      <c r="M64" s="27">
        <f t="shared" si="15"/>
        <v>10680.17042</v>
      </c>
      <c r="N64" s="27">
        <f t="shared" si="16"/>
        <v>10680.17042</v>
      </c>
      <c r="O64" s="27">
        <f t="shared" si="20"/>
        <v>-1324275.5862399982</v>
      </c>
      <c r="P64" s="27">
        <f t="shared" si="21"/>
        <v>1324275.5862399982</v>
      </c>
    </row>
    <row r="65" spans="1:16">
      <c r="A65" s="31">
        <v>38596</v>
      </c>
      <c r="C65" s="6">
        <v>57</v>
      </c>
      <c r="D65" s="29">
        <f t="shared" si="12"/>
        <v>28142</v>
      </c>
      <c r="E65" s="29">
        <f t="shared" si="17"/>
        <v>1604094</v>
      </c>
      <c r="F65" s="29">
        <f t="shared" si="13"/>
        <v>-3461406</v>
      </c>
      <c r="G65" s="34">
        <f>+Inputs!$D$3</f>
        <v>0.37951000000000001</v>
      </c>
      <c r="I65" s="27">
        <f t="shared" si="18"/>
        <v>5065500</v>
      </c>
      <c r="K65" s="27">
        <f t="shared" si="14"/>
        <v>28142</v>
      </c>
      <c r="L65" s="27">
        <f t="shared" si="19"/>
        <v>1604094</v>
      </c>
      <c r="M65" s="27">
        <f t="shared" si="15"/>
        <v>10680.17042</v>
      </c>
      <c r="N65" s="27">
        <f t="shared" si="16"/>
        <v>10680.17042</v>
      </c>
      <c r="O65" s="27">
        <f t="shared" si="20"/>
        <v>-1313595.4158199981</v>
      </c>
      <c r="P65" s="27">
        <f t="shared" si="21"/>
        <v>1313595.4158199981</v>
      </c>
    </row>
    <row r="66" spans="1:16">
      <c r="A66" s="30">
        <v>38626</v>
      </c>
      <c r="C66" s="6">
        <v>58</v>
      </c>
      <c r="D66" s="29">
        <f t="shared" si="12"/>
        <v>28142</v>
      </c>
      <c r="E66" s="29">
        <f t="shared" si="17"/>
        <v>1632236</v>
      </c>
      <c r="F66" s="29">
        <f t="shared" si="13"/>
        <v>-3433264</v>
      </c>
      <c r="G66" s="34">
        <f>+Inputs!$D$3</f>
        <v>0.37951000000000001</v>
      </c>
      <c r="I66" s="27">
        <f t="shared" si="18"/>
        <v>5065500</v>
      </c>
      <c r="K66" s="27">
        <f t="shared" si="14"/>
        <v>28142</v>
      </c>
      <c r="L66" s="27">
        <f t="shared" si="19"/>
        <v>1632236</v>
      </c>
      <c r="M66" s="27">
        <f t="shared" si="15"/>
        <v>10680.17042</v>
      </c>
      <c r="N66" s="27">
        <f t="shared" si="16"/>
        <v>10680.17042</v>
      </c>
      <c r="O66" s="27">
        <f t="shared" si="20"/>
        <v>-1302915.245399998</v>
      </c>
      <c r="P66" s="27">
        <f t="shared" si="21"/>
        <v>1302915.245399998</v>
      </c>
    </row>
    <row r="67" spans="1:16">
      <c r="A67" s="31">
        <v>38657</v>
      </c>
      <c r="C67" s="6">
        <v>59</v>
      </c>
      <c r="D67" s="29">
        <f t="shared" si="12"/>
        <v>28142</v>
      </c>
      <c r="E67" s="29">
        <f t="shared" si="17"/>
        <v>1660378</v>
      </c>
      <c r="F67" s="29">
        <f t="shared" si="13"/>
        <v>-3405122</v>
      </c>
      <c r="G67" s="34">
        <f>+Inputs!$D$3</f>
        <v>0.37951000000000001</v>
      </c>
      <c r="I67" s="27">
        <f t="shared" si="18"/>
        <v>5065500</v>
      </c>
      <c r="K67" s="27">
        <f t="shared" si="14"/>
        <v>28142</v>
      </c>
      <c r="L67" s="27">
        <f t="shared" si="19"/>
        <v>1660378</v>
      </c>
      <c r="M67" s="27">
        <f t="shared" si="15"/>
        <v>10680.17042</v>
      </c>
      <c r="N67" s="27">
        <f t="shared" si="16"/>
        <v>10680.17042</v>
      </c>
      <c r="O67" s="27">
        <f t="shared" si="20"/>
        <v>-1292235.0749799979</v>
      </c>
      <c r="P67" s="27">
        <f t="shared" si="21"/>
        <v>1292235.0749799979</v>
      </c>
    </row>
    <row r="68" spans="1:16">
      <c r="A68" s="30">
        <v>38687</v>
      </c>
      <c r="C68" s="6">
        <v>60</v>
      </c>
      <c r="D68" s="29">
        <f t="shared" si="12"/>
        <v>28142</v>
      </c>
      <c r="E68" s="29">
        <f t="shared" si="17"/>
        <v>1688520</v>
      </c>
      <c r="F68" s="29">
        <f t="shared" si="13"/>
        <v>-3376980</v>
      </c>
      <c r="G68" s="34">
        <f>+Inputs!$D$3</f>
        <v>0.37951000000000001</v>
      </c>
      <c r="I68" s="27">
        <f t="shared" si="18"/>
        <v>5065500</v>
      </c>
      <c r="K68" s="27">
        <f t="shared" si="14"/>
        <v>28142</v>
      </c>
      <c r="L68" s="27">
        <f t="shared" si="19"/>
        <v>1688520</v>
      </c>
      <c r="M68" s="27">
        <f t="shared" si="15"/>
        <v>10680.17042</v>
      </c>
      <c r="N68" s="27">
        <f t="shared" si="16"/>
        <v>10680.17042</v>
      </c>
      <c r="O68" s="27">
        <f t="shared" si="20"/>
        <v>-1281554.9045599978</v>
      </c>
      <c r="P68" s="27">
        <f t="shared" si="21"/>
        <v>1281554.9045599978</v>
      </c>
    </row>
    <row r="69" spans="1:16">
      <c r="A69" s="31">
        <v>38718</v>
      </c>
      <c r="C69" s="6">
        <v>61</v>
      </c>
      <c r="D69" s="29">
        <f t="shared" si="12"/>
        <v>28142</v>
      </c>
      <c r="E69" s="29">
        <f t="shared" si="17"/>
        <v>1716662</v>
      </c>
      <c r="F69" s="29">
        <f t="shared" si="13"/>
        <v>-3348838</v>
      </c>
      <c r="G69" s="34">
        <f>+Inputs!$D$3</f>
        <v>0.37951000000000001</v>
      </c>
      <c r="I69" s="27">
        <f t="shared" si="18"/>
        <v>5065500</v>
      </c>
      <c r="K69" s="27">
        <f t="shared" si="14"/>
        <v>28142</v>
      </c>
      <c r="L69" s="27">
        <f t="shared" si="19"/>
        <v>1716662</v>
      </c>
      <c r="M69" s="27">
        <f t="shared" si="15"/>
        <v>10680.17042</v>
      </c>
      <c r="N69" s="27">
        <f t="shared" si="16"/>
        <v>10680.17042</v>
      </c>
      <c r="O69" s="27">
        <f t="shared" si="20"/>
        <v>-1270874.7341399977</v>
      </c>
      <c r="P69" s="27">
        <f t="shared" si="21"/>
        <v>1270874.7341399977</v>
      </c>
    </row>
    <row r="70" spans="1:16">
      <c r="A70" s="30">
        <v>38749</v>
      </c>
      <c r="C70" s="6">
        <v>62</v>
      </c>
      <c r="D70" s="29">
        <f t="shared" si="12"/>
        <v>28142</v>
      </c>
      <c r="E70" s="29">
        <f t="shared" si="17"/>
        <v>1744804</v>
      </c>
      <c r="F70" s="29">
        <f t="shared" si="13"/>
        <v>-3320696</v>
      </c>
      <c r="G70" s="34">
        <f>+Inputs!$D$3</f>
        <v>0.37951000000000001</v>
      </c>
      <c r="I70" s="27">
        <f t="shared" si="18"/>
        <v>5065500</v>
      </c>
      <c r="K70" s="27">
        <f t="shared" si="14"/>
        <v>28142</v>
      </c>
      <c r="L70" s="27">
        <f t="shared" si="19"/>
        <v>1744804</v>
      </c>
      <c r="M70" s="27">
        <f t="shared" si="15"/>
        <v>10680.17042</v>
      </c>
      <c r="N70" s="27">
        <f t="shared" si="16"/>
        <v>10680.17042</v>
      </c>
      <c r="O70" s="27">
        <f t="shared" si="20"/>
        <v>-1260194.5637199976</v>
      </c>
      <c r="P70" s="27">
        <f t="shared" si="21"/>
        <v>1260194.5637199976</v>
      </c>
    </row>
    <row r="71" spans="1:16">
      <c r="A71" s="31">
        <v>38777</v>
      </c>
      <c r="C71" s="6">
        <v>63</v>
      </c>
      <c r="D71" s="29">
        <f t="shared" si="12"/>
        <v>28142</v>
      </c>
      <c r="E71" s="29">
        <f t="shared" si="17"/>
        <v>1772946</v>
      </c>
      <c r="F71" s="29">
        <f t="shared" si="13"/>
        <v>-3292554</v>
      </c>
      <c r="G71" s="34">
        <f>+Inputs!$D$3</f>
        <v>0.37951000000000001</v>
      </c>
      <c r="I71" s="27">
        <f t="shared" si="18"/>
        <v>5065500</v>
      </c>
      <c r="K71" s="27">
        <f t="shared" si="14"/>
        <v>28142</v>
      </c>
      <c r="L71" s="27">
        <f t="shared" si="19"/>
        <v>1772946</v>
      </c>
      <c r="M71" s="27">
        <f t="shared" si="15"/>
        <v>10680.17042</v>
      </c>
      <c r="N71" s="27">
        <f t="shared" si="16"/>
        <v>10680.17042</v>
      </c>
      <c r="O71" s="27">
        <f t="shared" si="20"/>
        <v>-1249514.3932999976</v>
      </c>
      <c r="P71" s="27">
        <f t="shared" si="21"/>
        <v>1249514.3932999976</v>
      </c>
    </row>
    <row r="72" spans="1:16">
      <c r="A72" s="30">
        <v>38808</v>
      </c>
      <c r="C72" s="6">
        <v>64</v>
      </c>
      <c r="D72" s="29">
        <f t="shared" si="12"/>
        <v>28142</v>
      </c>
      <c r="E72" s="29">
        <f t="shared" si="17"/>
        <v>1801088</v>
      </c>
      <c r="F72" s="29">
        <f t="shared" si="13"/>
        <v>-3264412</v>
      </c>
      <c r="G72" s="34">
        <f>+Inputs!$D$3</f>
        <v>0.37951000000000001</v>
      </c>
      <c r="I72" s="27">
        <f t="shared" si="18"/>
        <v>5065500</v>
      </c>
      <c r="K72" s="27">
        <f t="shared" si="14"/>
        <v>28142</v>
      </c>
      <c r="L72" s="27">
        <f t="shared" si="19"/>
        <v>1801088</v>
      </c>
      <c r="M72" s="27">
        <f t="shared" si="15"/>
        <v>10680.17042</v>
      </c>
      <c r="N72" s="27">
        <f t="shared" si="16"/>
        <v>10680.17042</v>
      </c>
      <c r="O72" s="27">
        <f t="shared" si="20"/>
        <v>-1238834.2228799975</v>
      </c>
      <c r="P72" s="27">
        <f t="shared" si="21"/>
        <v>1238834.2228799975</v>
      </c>
    </row>
    <row r="73" spans="1:16">
      <c r="A73" s="31">
        <v>38838</v>
      </c>
      <c r="C73" s="6">
        <v>65</v>
      </c>
      <c r="D73" s="29">
        <f t="shared" ref="D73:D104" si="22">ROUND(-(+$B$9/180)*1,0)</f>
        <v>28142</v>
      </c>
      <c r="E73" s="29">
        <f t="shared" si="17"/>
        <v>1829230</v>
      </c>
      <c r="F73" s="29">
        <f t="shared" ref="F73:F104" si="23">$B$9+E73</f>
        <v>-3236270</v>
      </c>
      <c r="G73" s="34">
        <f>+Inputs!$D$3</f>
        <v>0.37951000000000001</v>
      </c>
      <c r="I73" s="27">
        <f t="shared" si="18"/>
        <v>5065500</v>
      </c>
      <c r="K73" s="27">
        <f t="shared" ref="K73:K104" si="24">D73</f>
        <v>28142</v>
      </c>
      <c r="L73" s="27">
        <f t="shared" si="19"/>
        <v>1829230</v>
      </c>
      <c r="M73" s="27">
        <f t="shared" ref="M73:M104" si="25">K73*G73</f>
        <v>10680.17042</v>
      </c>
      <c r="N73" s="27">
        <f t="shared" ref="N73:N104" si="26">M73-J73</f>
        <v>10680.17042</v>
      </c>
      <c r="O73" s="27">
        <f t="shared" si="20"/>
        <v>-1228154.0524599974</v>
      </c>
      <c r="P73" s="27">
        <f t="shared" si="21"/>
        <v>1228154.0524599974</v>
      </c>
    </row>
    <row r="74" spans="1:16">
      <c r="A74" s="30">
        <v>38869</v>
      </c>
      <c r="C74" s="6">
        <v>66</v>
      </c>
      <c r="D74" s="29">
        <f t="shared" si="22"/>
        <v>28142</v>
      </c>
      <c r="E74" s="29">
        <f t="shared" ref="E74:E105" si="27">+E73+D74</f>
        <v>1857372</v>
      </c>
      <c r="F74" s="29">
        <f t="shared" si="23"/>
        <v>-3208128</v>
      </c>
      <c r="G74" s="34">
        <f>+Inputs!$D$3</f>
        <v>0.37951000000000001</v>
      </c>
      <c r="I74" s="27">
        <f t="shared" ref="I74:I105" si="28">+I73+H74</f>
        <v>5065500</v>
      </c>
      <c r="K74" s="27">
        <f t="shared" si="24"/>
        <v>28142</v>
      </c>
      <c r="L74" s="27">
        <f t="shared" ref="L74:L105" si="29">+L73+K74</f>
        <v>1857372</v>
      </c>
      <c r="M74" s="27">
        <f t="shared" si="25"/>
        <v>10680.17042</v>
      </c>
      <c r="N74" s="27">
        <f t="shared" si="26"/>
        <v>10680.17042</v>
      </c>
      <c r="O74" s="27">
        <f t="shared" ref="O74:O105" si="30">+O73+N74</f>
        <v>-1217473.8820399973</v>
      </c>
      <c r="P74" s="27">
        <f t="shared" ref="P74:P105" si="31">P73-N74</f>
        <v>1217473.8820399973</v>
      </c>
    </row>
    <row r="75" spans="1:16">
      <c r="A75" s="31">
        <v>38899</v>
      </c>
      <c r="C75" s="6">
        <v>67</v>
      </c>
      <c r="D75" s="29">
        <f t="shared" si="22"/>
        <v>28142</v>
      </c>
      <c r="E75" s="29">
        <f t="shared" si="27"/>
        <v>1885514</v>
      </c>
      <c r="F75" s="29">
        <f t="shared" si="23"/>
        <v>-3179986</v>
      </c>
      <c r="G75" s="34">
        <f>+Inputs!$D$3</f>
        <v>0.37951000000000001</v>
      </c>
      <c r="I75" s="27">
        <f t="shared" si="28"/>
        <v>5065500</v>
      </c>
      <c r="K75" s="27">
        <f t="shared" si="24"/>
        <v>28142</v>
      </c>
      <c r="L75" s="27">
        <f t="shared" si="29"/>
        <v>1885514</v>
      </c>
      <c r="M75" s="27">
        <f t="shared" si="25"/>
        <v>10680.17042</v>
      </c>
      <c r="N75" s="27">
        <f t="shared" si="26"/>
        <v>10680.17042</v>
      </c>
      <c r="O75" s="27">
        <f t="shared" si="30"/>
        <v>-1206793.7116199972</v>
      </c>
      <c r="P75" s="27">
        <f t="shared" si="31"/>
        <v>1206793.7116199972</v>
      </c>
    </row>
    <row r="76" spans="1:16">
      <c r="A76" s="30">
        <v>38930</v>
      </c>
      <c r="C76" s="6">
        <v>68</v>
      </c>
      <c r="D76" s="29">
        <f t="shared" si="22"/>
        <v>28142</v>
      </c>
      <c r="E76" s="29">
        <f t="shared" si="27"/>
        <v>1913656</v>
      </c>
      <c r="F76" s="29">
        <f t="shared" si="23"/>
        <v>-3151844</v>
      </c>
      <c r="G76" s="34">
        <f>+Inputs!$D$3</f>
        <v>0.37951000000000001</v>
      </c>
      <c r="I76" s="27">
        <f t="shared" si="28"/>
        <v>5065500</v>
      </c>
      <c r="K76" s="27">
        <f t="shared" si="24"/>
        <v>28142</v>
      </c>
      <c r="L76" s="27">
        <f t="shared" si="29"/>
        <v>1913656</v>
      </c>
      <c r="M76" s="27">
        <f t="shared" si="25"/>
        <v>10680.17042</v>
      </c>
      <c r="N76" s="27">
        <f t="shared" si="26"/>
        <v>10680.17042</v>
      </c>
      <c r="O76" s="27">
        <f t="shared" si="30"/>
        <v>-1196113.5411999971</v>
      </c>
      <c r="P76" s="27">
        <f t="shared" si="31"/>
        <v>1196113.5411999971</v>
      </c>
    </row>
    <row r="77" spans="1:16">
      <c r="A77" s="31">
        <v>38961</v>
      </c>
      <c r="C77" s="6">
        <v>69</v>
      </c>
      <c r="D77" s="29">
        <f t="shared" si="22"/>
        <v>28142</v>
      </c>
      <c r="E77" s="29">
        <f t="shared" si="27"/>
        <v>1941798</v>
      </c>
      <c r="F77" s="29">
        <f t="shared" si="23"/>
        <v>-3123702</v>
      </c>
      <c r="G77" s="34">
        <f>+Inputs!$D$3</f>
        <v>0.37951000000000001</v>
      </c>
      <c r="I77" s="27">
        <f t="shared" si="28"/>
        <v>5065500</v>
      </c>
      <c r="K77" s="27">
        <f t="shared" si="24"/>
        <v>28142</v>
      </c>
      <c r="L77" s="27">
        <f t="shared" si="29"/>
        <v>1941798</v>
      </c>
      <c r="M77" s="27">
        <f t="shared" si="25"/>
        <v>10680.17042</v>
      </c>
      <c r="N77" s="27">
        <f t="shared" si="26"/>
        <v>10680.17042</v>
      </c>
      <c r="O77" s="27">
        <f t="shared" si="30"/>
        <v>-1185433.370779997</v>
      </c>
      <c r="P77" s="27">
        <f t="shared" si="31"/>
        <v>1185433.370779997</v>
      </c>
    </row>
    <row r="78" spans="1:16">
      <c r="A78" s="30">
        <v>38991</v>
      </c>
      <c r="C78" s="6">
        <v>70</v>
      </c>
      <c r="D78" s="29">
        <f t="shared" si="22"/>
        <v>28142</v>
      </c>
      <c r="E78" s="29">
        <f t="shared" si="27"/>
        <v>1969940</v>
      </c>
      <c r="F78" s="29">
        <f t="shared" si="23"/>
        <v>-3095560</v>
      </c>
      <c r="G78" s="34">
        <f>+Inputs!$D$3</f>
        <v>0.37951000000000001</v>
      </c>
      <c r="I78" s="27">
        <f t="shared" si="28"/>
        <v>5065500</v>
      </c>
      <c r="K78" s="27">
        <f t="shared" si="24"/>
        <v>28142</v>
      </c>
      <c r="L78" s="27">
        <f t="shared" si="29"/>
        <v>1969940</v>
      </c>
      <c r="M78" s="27">
        <f t="shared" si="25"/>
        <v>10680.17042</v>
      </c>
      <c r="N78" s="27">
        <f t="shared" si="26"/>
        <v>10680.17042</v>
      </c>
      <c r="O78" s="27">
        <f t="shared" si="30"/>
        <v>-1174753.2003599969</v>
      </c>
      <c r="P78" s="27">
        <f t="shared" si="31"/>
        <v>1174753.2003599969</v>
      </c>
    </row>
    <row r="79" spans="1:16">
      <c r="A79" s="31">
        <v>39022</v>
      </c>
      <c r="C79" s="6">
        <v>71</v>
      </c>
      <c r="D79" s="29">
        <f t="shared" si="22"/>
        <v>28142</v>
      </c>
      <c r="E79" s="29">
        <f t="shared" si="27"/>
        <v>1998082</v>
      </c>
      <c r="F79" s="29">
        <f t="shared" si="23"/>
        <v>-3067418</v>
      </c>
      <c r="G79" s="34">
        <f>+Inputs!$D$3</f>
        <v>0.37951000000000001</v>
      </c>
      <c r="I79" s="27">
        <f t="shared" si="28"/>
        <v>5065500</v>
      </c>
      <c r="K79" s="27">
        <f t="shared" si="24"/>
        <v>28142</v>
      </c>
      <c r="L79" s="27">
        <f t="shared" si="29"/>
        <v>1998082</v>
      </c>
      <c r="M79" s="27">
        <f t="shared" si="25"/>
        <v>10680.17042</v>
      </c>
      <c r="N79" s="27">
        <f t="shared" si="26"/>
        <v>10680.17042</v>
      </c>
      <c r="O79" s="27">
        <f t="shared" si="30"/>
        <v>-1164073.0299399968</v>
      </c>
      <c r="P79" s="27">
        <f t="shared" si="31"/>
        <v>1164073.0299399968</v>
      </c>
    </row>
    <row r="80" spans="1:16">
      <c r="A80" s="30">
        <v>39052</v>
      </c>
      <c r="C80" s="6">
        <v>72</v>
      </c>
      <c r="D80" s="29">
        <f t="shared" si="22"/>
        <v>28142</v>
      </c>
      <c r="E80" s="29">
        <f t="shared" si="27"/>
        <v>2026224</v>
      </c>
      <c r="F80" s="29">
        <f t="shared" si="23"/>
        <v>-3039276</v>
      </c>
      <c r="G80" s="34">
        <f>+Inputs!$D$3</f>
        <v>0.37951000000000001</v>
      </c>
      <c r="I80" s="27">
        <f t="shared" si="28"/>
        <v>5065500</v>
      </c>
      <c r="K80" s="27">
        <f t="shared" si="24"/>
        <v>28142</v>
      </c>
      <c r="L80" s="27">
        <f t="shared" si="29"/>
        <v>2026224</v>
      </c>
      <c r="M80" s="27">
        <f t="shared" si="25"/>
        <v>10680.17042</v>
      </c>
      <c r="N80" s="27">
        <f t="shared" si="26"/>
        <v>10680.17042</v>
      </c>
      <c r="O80" s="27">
        <f t="shared" si="30"/>
        <v>-1153392.8595199967</v>
      </c>
      <c r="P80" s="27">
        <f t="shared" si="31"/>
        <v>1153392.8595199967</v>
      </c>
    </row>
    <row r="81" spans="1:16">
      <c r="A81" s="31">
        <v>39083</v>
      </c>
      <c r="C81" s="6">
        <v>73</v>
      </c>
      <c r="D81" s="29">
        <f t="shared" si="22"/>
        <v>28142</v>
      </c>
      <c r="E81" s="29">
        <f t="shared" si="27"/>
        <v>2054366</v>
      </c>
      <c r="F81" s="29">
        <f t="shared" si="23"/>
        <v>-3011134</v>
      </c>
      <c r="G81" s="34">
        <f>+Inputs!$D$3</f>
        <v>0.37951000000000001</v>
      </c>
      <c r="I81" s="27">
        <f t="shared" si="28"/>
        <v>5065500</v>
      </c>
      <c r="K81" s="27">
        <f t="shared" si="24"/>
        <v>28142</v>
      </c>
      <c r="L81" s="27">
        <f t="shared" si="29"/>
        <v>2054366</v>
      </c>
      <c r="M81" s="27">
        <f t="shared" si="25"/>
        <v>10680.17042</v>
      </c>
      <c r="N81" s="27">
        <f t="shared" si="26"/>
        <v>10680.17042</v>
      </c>
      <c r="O81" s="27">
        <f t="shared" si="30"/>
        <v>-1142712.6890999966</v>
      </c>
      <c r="P81" s="27">
        <f t="shared" si="31"/>
        <v>1142712.6890999966</v>
      </c>
    </row>
    <row r="82" spans="1:16">
      <c r="A82" s="30">
        <v>39114</v>
      </c>
      <c r="C82" s="6">
        <v>74</v>
      </c>
      <c r="D82" s="29">
        <f t="shared" si="22"/>
        <v>28142</v>
      </c>
      <c r="E82" s="29">
        <f t="shared" si="27"/>
        <v>2082508</v>
      </c>
      <c r="F82" s="29">
        <f t="shared" si="23"/>
        <v>-2982992</v>
      </c>
      <c r="G82" s="34">
        <f>+Inputs!$D$3</f>
        <v>0.37951000000000001</v>
      </c>
      <c r="I82" s="27">
        <f t="shared" si="28"/>
        <v>5065500</v>
      </c>
      <c r="K82" s="27">
        <f t="shared" si="24"/>
        <v>28142</v>
      </c>
      <c r="L82" s="27">
        <f t="shared" si="29"/>
        <v>2082508</v>
      </c>
      <c r="M82" s="27">
        <f t="shared" si="25"/>
        <v>10680.17042</v>
      </c>
      <c r="N82" s="27">
        <f t="shared" si="26"/>
        <v>10680.17042</v>
      </c>
      <c r="O82" s="27">
        <f t="shared" si="30"/>
        <v>-1132032.5186799965</v>
      </c>
      <c r="P82" s="27">
        <f t="shared" si="31"/>
        <v>1132032.5186799965</v>
      </c>
    </row>
    <row r="83" spans="1:16">
      <c r="A83" s="31">
        <v>39142</v>
      </c>
      <c r="C83" s="6">
        <v>75</v>
      </c>
      <c r="D83" s="29">
        <f t="shared" si="22"/>
        <v>28142</v>
      </c>
      <c r="E83" s="29">
        <f t="shared" si="27"/>
        <v>2110650</v>
      </c>
      <c r="F83" s="29">
        <f t="shared" si="23"/>
        <v>-2954850</v>
      </c>
      <c r="G83" s="34">
        <f>+Inputs!$D$3</f>
        <v>0.37951000000000001</v>
      </c>
      <c r="I83" s="27">
        <f t="shared" si="28"/>
        <v>5065500</v>
      </c>
      <c r="K83" s="27">
        <f t="shared" si="24"/>
        <v>28142</v>
      </c>
      <c r="L83" s="27">
        <f t="shared" si="29"/>
        <v>2110650</v>
      </c>
      <c r="M83" s="27">
        <f t="shared" si="25"/>
        <v>10680.17042</v>
      </c>
      <c r="N83" s="27">
        <f t="shared" si="26"/>
        <v>10680.17042</v>
      </c>
      <c r="O83" s="27">
        <f t="shared" si="30"/>
        <v>-1121352.3482599964</v>
      </c>
      <c r="P83" s="27">
        <f t="shared" si="31"/>
        <v>1121352.3482599964</v>
      </c>
    </row>
    <row r="84" spans="1:16">
      <c r="A84" s="30">
        <v>39173</v>
      </c>
      <c r="C84" s="6">
        <v>76</v>
      </c>
      <c r="D84" s="29">
        <f t="shared" si="22"/>
        <v>28142</v>
      </c>
      <c r="E84" s="29">
        <f t="shared" si="27"/>
        <v>2138792</v>
      </c>
      <c r="F84" s="29">
        <f t="shared" si="23"/>
        <v>-2926708</v>
      </c>
      <c r="G84" s="34">
        <f>+Inputs!$D$3</f>
        <v>0.37951000000000001</v>
      </c>
      <c r="I84" s="27">
        <f t="shared" si="28"/>
        <v>5065500</v>
      </c>
      <c r="K84" s="27">
        <f t="shared" si="24"/>
        <v>28142</v>
      </c>
      <c r="L84" s="27">
        <f t="shared" si="29"/>
        <v>2138792</v>
      </c>
      <c r="M84" s="27">
        <f t="shared" si="25"/>
        <v>10680.17042</v>
      </c>
      <c r="N84" s="27">
        <f t="shared" si="26"/>
        <v>10680.17042</v>
      </c>
      <c r="O84" s="27">
        <f t="shared" si="30"/>
        <v>-1110672.1778399963</v>
      </c>
      <c r="P84" s="27">
        <f t="shared" si="31"/>
        <v>1110672.1778399963</v>
      </c>
    </row>
    <row r="85" spans="1:16">
      <c r="A85" s="31">
        <v>39203</v>
      </c>
      <c r="C85" s="6">
        <v>77</v>
      </c>
      <c r="D85" s="29">
        <f t="shared" si="22"/>
        <v>28142</v>
      </c>
      <c r="E85" s="29">
        <f t="shared" si="27"/>
        <v>2166934</v>
      </c>
      <c r="F85" s="29">
        <f t="shared" si="23"/>
        <v>-2898566</v>
      </c>
      <c r="G85" s="34">
        <f>+Inputs!$D$3</f>
        <v>0.37951000000000001</v>
      </c>
      <c r="I85" s="27">
        <f t="shared" si="28"/>
        <v>5065500</v>
      </c>
      <c r="K85" s="27">
        <f t="shared" si="24"/>
        <v>28142</v>
      </c>
      <c r="L85" s="27">
        <f t="shared" si="29"/>
        <v>2166934</v>
      </c>
      <c r="M85" s="27">
        <f t="shared" si="25"/>
        <v>10680.17042</v>
      </c>
      <c r="N85" s="27">
        <f t="shared" si="26"/>
        <v>10680.17042</v>
      </c>
      <c r="O85" s="27">
        <f t="shared" si="30"/>
        <v>-1099992.0074199962</v>
      </c>
      <c r="P85" s="27">
        <f t="shared" si="31"/>
        <v>1099992.0074199962</v>
      </c>
    </row>
    <row r="86" spans="1:16">
      <c r="A86" s="30">
        <v>39234</v>
      </c>
      <c r="C86" s="6">
        <v>78</v>
      </c>
      <c r="D86" s="29">
        <f t="shared" si="22"/>
        <v>28142</v>
      </c>
      <c r="E86" s="29">
        <f t="shared" si="27"/>
        <v>2195076</v>
      </c>
      <c r="F86" s="29">
        <f t="shared" si="23"/>
        <v>-2870424</v>
      </c>
      <c r="G86" s="34">
        <f>+Inputs!$D$3</f>
        <v>0.37951000000000001</v>
      </c>
      <c r="I86" s="27">
        <f t="shared" si="28"/>
        <v>5065500</v>
      </c>
      <c r="K86" s="27">
        <f t="shared" si="24"/>
        <v>28142</v>
      </c>
      <c r="L86" s="27">
        <f t="shared" si="29"/>
        <v>2195076</v>
      </c>
      <c r="M86" s="27">
        <f t="shared" si="25"/>
        <v>10680.17042</v>
      </c>
      <c r="N86" s="27">
        <f t="shared" si="26"/>
        <v>10680.17042</v>
      </c>
      <c r="O86" s="27">
        <f t="shared" si="30"/>
        <v>-1089311.8369999961</v>
      </c>
      <c r="P86" s="27">
        <f t="shared" si="31"/>
        <v>1089311.8369999961</v>
      </c>
    </row>
    <row r="87" spans="1:16">
      <c r="A87" s="31">
        <v>39264</v>
      </c>
      <c r="C87" s="6">
        <v>79</v>
      </c>
      <c r="D87" s="29">
        <f t="shared" si="22"/>
        <v>28142</v>
      </c>
      <c r="E87" s="29">
        <f t="shared" si="27"/>
        <v>2223218</v>
      </c>
      <c r="F87" s="29">
        <f t="shared" si="23"/>
        <v>-2842282</v>
      </c>
      <c r="G87" s="34">
        <f>+Inputs!$D$3</f>
        <v>0.37951000000000001</v>
      </c>
      <c r="I87" s="27">
        <f t="shared" si="28"/>
        <v>5065500</v>
      </c>
      <c r="K87" s="27">
        <f t="shared" si="24"/>
        <v>28142</v>
      </c>
      <c r="L87" s="27">
        <f t="shared" si="29"/>
        <v>2223218</v>
      </c>
      <c r="M87" s="27">
        <f t="shared" si="25"/>
        <v>10680.17042</v>
      </c>
      <c r="N87" s="27">
        <f t="shared" si="26"/>
        <v>10680.17042</v>
      </c>
      <c r="O87" s="27">
        <f t="shared" si="30"/>
        <v>-1078631.666579996</v>
      </c>
      <c r="P87" s="27">
        <f t="shared" si="31"/>
        <v>1078631.666579996</v>
      </c>
    </row>
    <row r="88" spans="1:16">
      <c r="A88" s="30">
        <v>39295</v>
      </c>
      <c r="C88" s="6">
        <v>80</v>
      </c>
      <c r="D88" s="29">
        <f t="shared" si="22"/>
        <v>28142</v>
      </c>
      <c r="E88" s="29">
        <f t="shared" si="27"/>
        <v>2251360</v>
      </c>
      <c r="F88" s="29">
        <f t="shared" si="23"/>
        <v>-2814140</v>
      </c>
      <c r="G88" s="34">
        <f>+Inputs!$D$3</f>
        <v>0.37951000000000001</v>
      </c>
      <c r="I88" s="27">
        <f t="shared" si="28"/>
        <v>5065500</v>
      </c>
      <c r="K88" s="27">
        <f t="shared" si="24"/>
        <v>28142</v>
      </c>
      <c r="L88" s="27">
        <f t="shared" si="29"/>
        <v>2251360</v>
      </c>
      <c r="M88" s="27">
        <f t="shared" si="25"/>
        <v>10680.17042</v>
      </c>
      <c r="N88" s="27">
        <f t="shared" si="26"/>
        <v>10680.17042</v>
      </c>
      <c r="O88" s="27">
        <f t="shared" si="30"/>
        <v>-1067951.4961599959</v>
      </c>
      <c r="P88" s="27">
        <f t="shared" si="31"/>
        <v>1067951.4961599959</v>
      </c>
    </row>
    <row r="89" spans="1:16">
      <c r="A89" s="31">
        <v>39326</v>
      </c>
      <c r="C89" s="6">
        <v>81</v>
      </c>
      <c r="D89" s="29">
        <f t="shared" si="22"/>
        <v>28142</v>
      </c>
      <c r="E89" s="29">
        <f t="shared" si="27"/>
        <v>2279502</v>
      </c>
      <c r="F89" s="29">
        <f t="shared" si="23"/>
        <v>-2785998</v>
      </c>
      <c r="G89" s="34">
        <f>+Inputs!$D$3</f>
        <v>0.37951000000000001</v>
      </c>
      <c r="I89" s="27">
        <f t="shared" si="28"/>
        <v>5065500</v>
      </c>
      <c r="K89" s="27">
        <f t="shared" si="24"/>
        <v>28142</v>
      </c>
      <c r="L89" s="27">
        <f t="shared" si="29"/>
        <v>2279502</v>
      </c>
      <c r="M89" s="27">
        <f t="shared" si="25"/>
        <v>10680.17042</v>
      </c>
      <c r="N89" s="27">
        <f t="shared" si="26"/>
        <v>10680.17042</v>
      </c>
      <c r="O89" s="27">
        <f t="shared" si="30"/>
        <v>-1057271.3257399958</v>
      </c>
      <c r="P89" s="27">
        <f t="shared" si="31"/>
        <v>1057271.3257399958</v>
      </c>
    </row>
    <row r="90" spans="1:16">
      <c r="A90" s="30">
        <v>39356</v>
      </c>
      <c r="C90" s="6">
        <v>82</v>
      </c>
      <c r="D90" s="29">
        <f t="shared" si="22"/>
        <v>28142</v>
      </c>
      <c r="E90" s="29">
        <f t="shared" si="27"/>
        <v>2307644</v>
      </c>
      <c r="F90" s="29">
        <f t="shared" si="23"/>
        <v>-2757856</v>
      </c>
      <c r="G90" s="34">
        <f>+Inputs!$D$3</f>
        <v>0.37951000000000001</v>
      </c>
      <c r="I90" s="27">
        <f t="shared" si="28"/>
        <v>5065500</v>
      </c>
      <c r="K90" s="27">
        <f t="shared" si="24"/>
        <v>28142</v>
      </c>
      <c r="L90" s="27">
        <f t="shared" si="29"/>
        <v>2307644</v>
      </c>
      <c r="M90" s="27">
        <f t="shared" si="25"/>
        <v>10680.17042</v>
      </c>
      <c r="N90" s="27">
        <f t="shared" si="26"/>
        <v>10680.17042</v>
      </c>
      <c r="O90" s="27">
        <f t="shared" si="30"/>
        <v>-1046591.1553199958</v>
      </c>
      <c r="P90" s="27">
        <f t="shared" si="31"/>
        <v>1046591.1553199958</v>
      </c>
    </row>
    <row r="91" spans="1:16">
      <c r="A91" s="31">
        <v>39387</v>
      </c>
      <c r="C91" s="6">
        <v>83</v>
      </c>
      <c r="D91" s="29">
        <f t="shared" si="22"/>
        <v>28142</v>
      </c>
      <c r="E91" s="29">
        <f t="shared" si="27"/>
        <v>2335786</v>
      </c>
      <c r="F91" s="29">
        <f t="shared" si="23"/>
        <v>-2729714</v>
      </c>
      <c r="G91" s="34">
        <f>+Inputs!$D$3</f>
        <v>0.37951000000000001</v>
      </c>
      <c r="I91" s="27">
        <f t="shared" si="28"/>
        <v>5065500</v>
      </c>
      <c r="K91" s="27">
        <f t="shared" si="24"/>
        <v>28142</v>
      </c>
      <c r="L91" s="27">
        <f t="shared" si="29"/>
        <v>2335786</v>
      </c>
      <c r="M91" s="27">
        <f t="shared" si="25"/>
        <v>10680.17042</v>
      </c>
      <c r="N91" s="27">
        <f t="shared" si="26"/>
        <v>10680.17042</v>
      </c>
      <c r="O91" s="27">
        <f t="shared" si="30"/>
        <v>-1035910.9848999958</v>
      </c>
      <c r="P91" s="27">
        <f t="shared" si="31"/>
        <v>1035910.9848999958</v>
      </c>
    </row>
    <row r="92" spans="1:16">
      <c r="A92" s="30">
        <v>39417</v>
      </c>
      <c r="C92" s="6">
        <v>84</v>
      </c>
      <c r="D92" s="29">
        <f t="shared" si="22"/>
        <v>28142</v>
      </c>
      <c r="E92" s="29">
        <f t="shared" si="27"/>
        <v>2363928</v>
      </c>
      <c r="F92" s="29">
        <f t="shared" si="23"/>
        <v>-2701572</v>
      </c>
      <c r="G92" s="34">
        <f>+Inputs!$D$3</f>
        <v>0.37951000000000001</v>
      </c>
      <c r="I92" s="27">
        <f t="shared" si="28"/>
        <v>5065500</v>
      </c>
      <c r="K92" s="27">
        <f t="shared" si="24"/>
        <v>28142</v>
      </c>
      <c r="L92" s="27">
        <f t="shared" si="29"/>
        <v>2363928</v>
      </c>
      <c r="M92" s="27">
        <f t="shared" si="25"/>
        <v>10680.17042</v>
      </c>
      <c r="N92" s="27">
        <f t="shared" si="26"/>
        <v>10680.17042</v>
      </c>
      <c r="O92" s="27">
        <f t="shared" si="30"/>
        <v>-1025230.8144799959</v>
      </c>
      <c r="P92" s="27">
        <f t="shared" si="31"/>
        <v>1025230.8144799959</v>
      </c>
    </row>
    <row r="93" spans="1:16">
      <c r="A93" s="31">
        <v>39448</v>
      </c>
      <c r="C93" s="6">
        <v>85</v>
      </c>
      <c r="D93" s="29">
        <f t="shared" si="22"/>
        <v>28142</v>
      </c>
      <c r="E93" s="29">
        <f t="shared" si="27"/>
        <v>2392070</v>
      </c>
      <c r="F93" s="29">
        <f t="shared" si="23"/>
        <v>-2673430</v>
      </c>
      <c r="G93" s="34">
        <f>+Inputs!$D$3</f>
        <v>0.37951000000000001</v>
      </c>
      <c r="I93" s="27">
        <f t="shared" si="28"/>
        <v>5065500</v>
      </c>
      <c r="K93" s="27">
        <f t="shared" si="24"/>
        <v>28142</v>
      </c>
      <c r="L93" s="27">
        <f t="shared" si="29"/>
        <v>2392070</v>
      </c>
      <c r="M93" s="27">
        <f t="shared" si="25"/>
        <v>10680.17042</v>
      </c>
      <c r="N93" s="27">
        <f t="shared" si="26"/>
        <v>10680.17042</v>
      </c>
      <c r="O93" s="27">
        <f t="shared" si="30"/>
        <v>-1014550.6440599959</v>
      </c>
      <c r="P93" s="27">
        <f t="shared" si="31"/>
        <v>1014550.6440599959</v>
      </c>
    </row>
    <row r="94" spans="1:16">
      <c r="A94" s="30">
        <v>39479</v>
      </c>
      <c r="C94" s="6">
        <v>86</v>
      </c>
      <c r="D94" s="29">
        <f t="shared" si="22"/>
        <v>28142</v>
      </c>
      <c r="E94" s="29">
        <f t="shared" si="27"/>
        <v>2420212</v>
      </c>
      <c r="F94" s="29">
        <f t="shared" si="23"/>
        <v>-2645288</v>
      </c>
      <c r="G94" s="34">
        <f>+Inputs!$D$3</f>
        <v>0.37951000000000001</v>
      </c>
      <c r="I94" s="27">
        <f t="shared" si="28"/>
        <v>5065500</v>
      </c>
      <c r="K94" s="27">
        <f t="shared" si="24"/>
        <v>28142</v>
      </c>
      <c r="L94" s="27">
        <f t="shared" si="29"/>
        <v>2420212</v>
      </c>
      <c r="M94" s="27">
        <f t="shared" si="25"/>
        <v>10680.17042</v>
      </c>
      <c r="N94" s="27">
        <f t="shared" si="26"/>
        <v>10680.17042</v>
      </c>
      <c r="O94" s="27">
        <f t="shared" si="30"/>
        <v>-1003870.4736399959</v>
      </c>
      <c r="P94" s="27">
        <f t="shared" si="31"/>
        <v>1003870.4736399959</v>
      </c>
    </row>
    <row r="95" spans="1:16">
      <c r="A95" s="31">
        <v>39508</v>
      </c>
      <c r="C95" s="6">
        <v>87</v>
      </c>
      <c r="D95" s="29">
        <f t="shared" si="22"/>
        <v>28142</v>
      </c>
      <c r="E95" s="29">
        <f t="shared" si="27"/>
        <v>2448354</v>
      </c>
      <c r="F95" s="29">
        <f t="shared" si="23"/>
        <v>-2617146</v>
      </c>
      <c r="G95" s="34">
        <f>+Inputs!$D$3</f>
        <v>0.37951000000000001</v>
      </c>
      <c r="I95" s="27">
        <f t="shared" si="28"/>
        <v>5065500</v>
      </c>
      <c r="K95" s="27">
        <f t="shared" si="24"/>
        <v>28142</v>
      </c>
      <c r="L95" s="27">
        <f t="shared" si="29"/>
        <v>2448354</v>
      </c>
      <c r="M95" s="27">
        <f t="shared" si="25"/>
        <v>10680.17042</v>
      </c>
      <c r="N95" s="27">
        <f t="shared" si="26"/>
        <v>10680.17042</v>
      </c>
      <c r="O95" s="27">
        <f t="shared" si="30"/>
        <v>-993190.30321999593</v>
      </c>
      <c r="P95" s="27">
        <f t="shared" si="31"/>
        <v>993190.30321999593</v>
      </c>
    </row>
    <row r="96" spans="1:16">
      <c r="A96" s="30">
        <v>39539</v>
      </c>
      <c r="C96" s="6">
        <v>88</v>
      </c>
      <c r="D96" s="29">
        <f t="shared" si="22"/>
        <v>28142</v>
      </c>
      <c r="E96" s="29">
        <f t="shared" si="27"/>
        <v>2476496</v>
      </c>
      <c r="F96" s="29">
        <f t="shared" si="23"/>
        <v>-2589004</v>
      </c>
      <c r="G96" s="34">
        <f>+Inputs!$D$3</f>
        <v>0.37951000000000001</v>
      </c>
      <c r="I96" s="27">
        <f t="shared" si="28"/>
        <v>5065500</v>
      </c>
      <c r="K96" s="27">
        <f t="shared" si="24"/>
        <v>28142</v>
      </c>
      <c r="L96" s="27">
        <f t="shared" si="29"/>
        <v>2476496</v>
      </c>
      <c r="M96" s="27">
        <f t="shared" si="25"/>
        <v>10680.17042</v>
      </c>
      <c r="N96" s="27">
        <f t="shared" si="26"/>
        <v>10680.17042</v>
      </c>
      <c r="O96" s="27">
        <f t="shared" si="30"/>
        <v>-982510.13279999595</v>
      </c>
      <c r="P96" s="27">
        <f t="shared" si="31"/>
        <v>982510.13279999595</v>
      </c>
    </row>
    <row r="97" spans="1:16">
      <c r="A97" s="31">
        <v>39569</v>
      </c>
      <c r="C97" s="6">
        <v>89</v>
      </c>
      <c r="D97" s="29">
        <f t="shared" si="22"/>
        <v>28142</v>
      </c>
      <c r="E97" s="29">
        <f t="shared" si="27"/>
        <v>2504638</v>
      </c>
      <c r="F97" s="29">
        <f t="shared" si="23"/>
        <v>-2560862</v>
      </c>
      <c r="G97" s="34">
        <f>+Inputs!$D$3</f>
        <v>0.37951000000000001</v>
      </c>
      <c r="I97" s="27">
        <f t="shared" si="28"/>
        <v>5065500</v>
      </c>
      <c r="K97" s="27">
        <f t="shared" si="24"/>
        <v>28142</v>
      </c>
      <c r="L97" s="27">
        <f t="shared" si="29"/>
        <v>2504638</v>
      </c>
      <c r="M97" s="27">
        <f t="shared" si="25"/>
        <v>10680.17042</v>
      </c>
      <c r="N97" s="27">
        <f t="shared" si="26"/>
        <v>10680.17042</v>
      </c>
      <c r="O97" s="27">
        <f t="shared" si="30"/>
        <v>-971829.96237999597</v>
      </c>
      <c r="P97" s="27">
        <f t="shared" si="31"/>
        <v>971829.96237999597</v>
      </c>
    </row>
    <row r="98" spans="1:16">
      <c r="A98" s="30">
        <v>39600</v>
      </c>
      <c r="C98" s="6">
        <v>90</v>
      </c>
      <c r="D98" s="29">
        <f t="shared" si="22"/>
        <v>28142</v>
      </c>
      <c r="E98" s="29">
        <f t="shared" si="27"/>
        <v>2532780</v>
      </c>
      <c r="F98" s="29">
        <f t="shared" si="23"/>
        <v>-2532720</v>
      </c>
      <c r="G98" s="34">
        <f>+Inputs!$D$3</f>
        <v>0.37951000000000001</v>
      </c>
      <c r="I98" s="27">
        <f t="shared" si="28"/>
        <v>5065500</v>
      </c>
      <c r="K98" s="27">
        <f t="shared" si="24"/>
        <v>28142</v>
      </c>
      <c r="L98" s="27">
        <f t="shared" si="29"/>
        <v>2532780</v>
      </c>
      <c r="M98" s="27">
        <f t="shared" si="25"/>
        <v>10680.17042</v>
      </c>
      <c r="N98" s="27">
        <f t="shared" si="26"/>
        <v>10680.17042</v>
      </c>
      <c r="O98" s="27">
        <f t="shared" si="30"/>
        <v>-961149.79195999599</v>
      </c>
      <c r="P98" s="27">
        <f t="shared" si="31"/>
        <v>961149.79195999599</v>
      </c>
    </row>
    <row r="99" spans="1:16">
      <c r="A99" s="31">
        <v>39630</v>
      </c>
      <c r="C99" s="6">
        <v>91</v>
      </c>
      <c r="D99" s="29">
        <f t="shared" si="22"/>
        <v>28142</v>
      </c>
      <c r="E99" s="29">
        <f t="shared" si="27"/>
        <v>2560922</v>
      </c>
      <c r="F99" s="29">
        <f t="shared" si="23"/>
        <v>-2504578</v>
      </c>
      <c r="G99" s="34">
        <f>+Inputs!$D$3</f>
        <v>0.37951000000000001</v>
      </c>
      <c r="I99" s="27">
        <f t="shared" si="28"/>
        <v>5065500</v>
      </c>
      <c r="K99" s="27">
        <f t="shared" si="24"/>
        <v>28142</v>
      </c>
      <c r="L99" s="27">
        <f t="shared" si="29"/>
        <v>2560922</v>
      </c>
      <c r="M99" s="27">
        <f t="shared" si="25"/>
        <v>10680.17042</v>
      </c>
      <c r="N99" s="27">
        <f t="shared" si="26"/>
        <v>10680.17042</v>
      </c>
      <c r="O99" s="27">
        <f t="shared" si="30"/>
        <v>-950469.62153999601</v>
      </c>
      <c r="P99" s="27">
        <f t="shared" si="31"/>
        <v>950469.62153999601</v>
      </c>
    </row>
    <row r="100" spans="1:16">
      <c r="A100" s="30">
        <v>39661</v>
      </c>
      <c r="C100" s="6">
        <v>92</v>
      </c>
      <c r="D100" s="29">
        <f t="shared" si="22"/>
        <v>28142</v>
      </c>
      <c r="E100" s="29">
        <f t="shared" si="27"/>
        <v>2589064</v>
      </c>
      <c r="F100" s="29">
        <f t="shared" si="23"/>
        <v>-2476436</v>
      </c>
      <c r="G100" s="34">
        <f>+Inputs!$D$3</f>
        <v>0.37951000000000001</v>
      </c>
      <c r="I100" s="27">
        <f t="shared" si="28"/>
        <v>5065500</v>
      </c>
      <c r="K100" s="27">
        <f t="shared" si="24"/>
        <v>28142</v>
      </c>
      <c r="L100" s="27">
        <f t="shared" si="29"/>
        <v>2589064</v>
      </c>
      <c r="M100" s="27">
        <f t="shared" si="25"/>
        <v>10680.17042</v>
      </c>
      <c r="N100" s="27">
        <f t="shared" si="26"/>
        <v>10680.17042</v>
      </c>
      <c r="O100" s="27">
        <f t="shared" si="30"/>
        <v>-939789.45111999603</v>
      </c>
      <c r="P100" s="27">
        <f t="shared" si="31"/>
        <v>939789.45111999603</v>
      </c>
    </row>
    <row r="101" spans="1:16">
      <c r="A101" s="31">
        <v>39692</v>
      </c>
      <c r="C101" s="6">
        <v>93</v>
      </c>
      <c r="D101" s="29">
        <f t="shared" si="22"/>
        <v>28142</v>
      </c>
      <c r="E101" s="29">
        <f t="shared" si="27"/>
        <v>2617206</v>
      </c>
      <c r="F101" s="29">
        <f t="shared" si="23"/>
        <v>-2448294</v>
      </c>
      <c r="G101" s="34">
        <f>+Inputs!$D$3</f>
        <v>0.37951000000000001</v>
      </c>
      <c r="I101" s="27">
        <f t="shared" si="28"/>
        <v>5065500</v>
      </c>
      <c r="K101" s="27">
        <f t="shared" si="24"/>
        <v>28142</v>
      </c>
      <c r="L101" s="27">
        <f t="shared" si="29"/>
        <v>2617206</v>
      </c>
      <c r="M101" s="27">
        <f t="shared" si="25"/>
        <v>10680.17042</v>
      </c>
      <c r="N101" s="27">
        <f t="shared" si="26"/>
        <v>10680.17042</v>
      </c>
      <c r="O101" s="27">
        <f t="shared" si="30"/>
        <v>-929109.28069999604</v>
      </c>
      <c r="P101" s="27">
        <f t="shared" si="31"/>
        <v>929109.28069999604</v>
      </c>
    </row>
    <row r="102" spans="1:16">
      <c r="A102" s="30">
        <v>39722</v>
      </c>
      <c r="C102" s="6">
        <v>94</v>
      </c>
      <c r="D102" s="29">
        <f t="shared" si="22"/>
        <v>28142</v>
      </c>
      <c r="E102" s="29">
        <f t="shared" si="27"/>
        <v>2645348</v>
      </c>
      <c r="F102" s="29">
        <f t="shared" si="23"/>
        <v>-2420152</v>
      </c>
      <c r="G102" s="34">
        <f>+Inputs!$D$3</f>
        <v>0.37951000000000001</v>
      </c>
      <c r="I102" s="27">
        <f t="shared" si="28"/>
        <v>5065500</v>
      </c>
      <c r="K102" s="27">
        <f t="shared" si="24"/>
        <v>28142</v>
      </c>
      <c r="L102" s="27">
        <f t="shared" si="29"/>
        <v>2645348</v>
      </c>
      <c r="M102" s="27">
        <f t="shared" si="25"/>
        <v>10680.17042</v>
      </c>
      <c r="N102" s="27">
        <f t="shared" si="26"/>
        <v>10680.17042</v>
      </c>
      <c r="O102" s="27">
        <f t="shared" si="30"/>
        <v>-918429.11027999606</v>
      </c>
      <c r="P102" s="27">
        <f t="shared" si="31"/>
        <v>918429.11027999606</v>
      </c>
    </row>
    <row r="103" spans="1:16">
      <c r="A103" s="31">
        <v>39753</v>
      </c>
      <c r="C103" s="6">
        <v>95</v>
      </c>
      <c r="D103" s="29">
        <f t="shared" si="22"/>
        <v>28142</v>
      </c>
      <c r="E103" s="29">
        <f t="shared" si="27"/>
        <v>2673490</v>
      </c>
      <c r="F103" s="29">
        <f t="shared" si="23"/>
        <v>-2392010</v>
      </c>
      <c r="G103" s="34">
        <f>+Inputs!$D$3</f>
        <v>0.37951000000000001</v>
      </c>
      <c r="I103" s="27">
        <f t="shared" si="28"/>
        <v>5065500</v>
      </c>
      <c r="K103" s="27">
        <f t="shared" si="24"/>
        <v>28142</v>
      </c>
      <c r="L103" s="27">
        <f t="shared" si="29"/>
        <v>2673490</v>
      </c>
      <c r="M103" s="27">
        <f t="shared" si="25"/>
        <v>10680.17042</v>
      </c>
      <c r="N103" s="27">
        <f t="shared" si="26"/>
        <v>10680.17042</v>
      </c>
      <c r="O103" s="27">
        <f t="shared" si="30"/>
        <v>-907748.93985999608</v>
      </c>
      <c r="P103" s="27">
        <f t="shared" si="31"/>
        <v>907748.93985999608</v>
      </c>
    </row>
    <row r="104" spans="1:16">
      <c r="A104" s="30">
        <v>39783</v>
      </c>
      <c r="C104" s="6">
        <v>96</v>
      </c>
      <c r="D104" s="29">
        <f t="shared" si="22"/>
        <v>28142</v>
      </c>
      <c r="E104" s="29">
        <f t="shared" si="27"/>
        <v>2701632</v>
      </c>
      <c r="F104" s="29">
        <f t="shared" si="23"/>
        <v>-2363868</v>
      </c>
      <c r="G104" s="34">
        <f>+Inputs!$D$3</f>
        <v>0.37951000000000001</v>
      </c>
      <c r="I104" s="27">
        <f t="shared" si="28"/>
        <v>5065500</v>
      </c>
      <c r="K104" s="27">
        <f t="shared" si="24"/>
        <v>28142</v>
      </c>
      <c r="L104" s="27">
        <f t="shared" si="29"/>
        <v>2701632</v>
      </c>
      <c r="M104" s="27">
        <f t="shared" si="25"/>
        <v>10680.17042</v>
      </c>
      <c r="N104" s="27">
        <f t="shared" si="26"/>
        <v>10680.17042</v>
      </c>
      <c r="O104" s="27">
        <f t="shared" si="30"/>
        <v>-897068.7694399961</v>
      </c>
      <c r="P104" s="27">
        <f t="shared" si="31"/>
        <v>897068.7694399961</v>
      </c>
    </row>
    <row r="105" spans="1:16">
      <c r="A105" s="31">
        <v>39814</v>
      </c>
      <c r="C105" s="6">
        <v>97</v>
      </c>
      <c r="D105" s="29">
        <f t="shared" ref="D105:D116" si="32">ROUND(-(+$B$9/180)*1,0)</f>
        <v>28142</v>
      </c>
      <c r="E105" s="29">
        <f t="shared" si="27"/>
        <v>2729774</v>
      </c>
      <c r="F105" s="29">
        <f t="shared" ref="F105:F136" si="33">$B$9+E105</f>
        <v>-2335726</v>
      </c>
      <c r="G105" s="34">
        <f>+Inputs!$D$3</f>
        <v>0.37951000000000001</v>
      </c>
      <c r="I105" s="27">
        <f t="shared" si="28"/>
        <v>5065500</v>
      </c>
      <c r="K105" s="27">
        <f t="shared" ref="K105:K136" si="34">D105</f>
        <v>28142</v>
      </c>
      <c r="L105" s="27">
        <f t="shared" si="29"/>
        <v>2729774</v>
      </c>
      <c r="M105" s="27">
        <f t="shared" ref="M105:M136" si="35">K105*G105</f>
        <v>10680.17042</v>
      </c>
      <c r="N105" s="27">
        <f t="shared" ref="N105:N136" si="36">M105-J105</f>
        <v>10680.17042</v>
      </c>
      <c r="O105" s="27">
        <f t="shared" si="30"/>
        <v>-886388.59901999612</v>
      </c>
      <c r="P105" s="27">
        <f t="shared" si="31"/>
        <v>886388.59901999612</v>
      </c>
    </row>
    <row r="106" spans="1:16">
      <c r="A106" s="30">
        <v>39845</v>
      </c>
      <c r="C106" s="6">
        <v>98</v>
      </c>
      <c r="D106" s="29">
        <f t="shared" si="32"/>
        <v>28142</v>
      </c>
      <c r="E106" s="29">
        <f t="shared" ref="E106:E137" si="37">+E105+D106</f>
        <v>2757916</v>
      </c>
      <c r="F106" s="29">
        <f t="shared" si="33"/>
        <v>-2307584</v>
      </c>
      <c r="G106" s="34">
        <f>+Inputs!$D$3</f>
        <v>0.37951000000000001</v>
      </c>
      <c r="I106" s="27">
        <f t="shared" ref="I106:I137" si="38">+I105+H106</f>
        <v>5065500</v>
      </c>
      <c r="K106" s="27">
        <f t="shared" si="34"/>
        <v>28142</v>
      </c>
      <c r="L106" s="27">
        <f t="shared" ref="L106:L137" si="39">+L105+K106</f>
        <v>2757916</v>
      </c>
      <c r="M106" s="27">
        <f t="shared" si="35"/>
        <v>10680.17042</v>
      </c>
      <c r="N106" s="27">
        <f t="shared" si="36"/>
        <v>10680.17042</v>
      </c>
      <c r="O106" s="27">
        <f t="shared" ref="O106:O137" si="40">+O105+N106</f>
        <v>-875708.42859999614</v>
      </c>
      <c r="P106" s="27">
        <f t="shared" ref="P106:P137" si="41">P105-N106</f>
        <v>875708.42859999614</v>
      </c>
    </row>
    <row r="107" spans="1:16">
      <c r="A107" s="31">
        <v>39873</v>
      </c>
      <c r="C107" s="6">
        <v>99</v>
      </c>
      <c r="D107" s="29">
        <f t="shared" si="32"/>
        <v>28142</v>
      </c>
      <c r="E107" s="29">
        <f t="shared" si="37"/>
        <v>2786058</v>
      </c>
      <c r="F107" s="29">
        <f t="shared" si="33"/>
        <v>-2279442</v>
      </c>
      <c r="G107" s="34">
        <f>+Inputs!$D$3</f>
        <v>0.37951000000000001</v>
      </c>
      <c r="I107" s="27">
        <f t="shared" si="38"/>
        <v>5065500</v>
      </c>
      <c r="K107" s="27">
        <f t="shared" si="34"/>
        <v>28142</v>
      </c>
      <c r="L107" s="27">
        <f t="shared" si="39"/>
        <v>2786058</v>
      </c>
      <c r="M107" s="27">
        <f t="shared" si="35"/>
        <v>10680.17042</v>
      </c>
      <c r="N107" s="27">
        <f t="shared" si="36"/>
        <v>10680.17042</v>
      </c>
      <c r="O107" s="27">
        <f t="shared" si="40"/>
        <v>-865028.25817999616</v>
      </c>
      <c r="P107" s="27">
        <f t="shared" si="41"/>
        <v>865028.25817999616</v>
      </c>
    </row>
    <row r="108" spans="1:16">
      <c r="A108" s="30">
        <v>39904</v>
      </c>
      <c r="C108" s="6">
        <v>100</v>
      </c>
      <c r="D108" s="29">
        <f t="shared" si="32"/>
        <v>28142</v>
      </c>
      <c r="E108" s="29">
        <f t="shared" si="37"/>
        <v>2814200</v>
      </c>
      <c r="F108" s="29">
        <f t="shared" si="33"/>
        <v>-2251300</v>
      </c>
      <c r="G108" s="34">
        <f>+Inputs!$D$3</f>
        <v>0.37951000000000001</v>
      </c>
      <c r="I108" s="27">
        <f t="shared" si="38"/>
        <v>5065500</v>
      </c>
      <c r="K108" s="27">
        <f t="shared" si="34"/>
        <v>28142</v>
      </c>
      <c r="L108" s="27">
        <f t="shared" si="39"/>
        <v>2814200</v>
      </c>
      <c r="M108" s="27">
        <f t="shared" si="35"/>
        <v>10680.17042</v>
      </c>
      <c r="N108" s="27">
        <f t="shared" si="36"/>
        <v>10680.17042</v>
      </c>
      <c r="O108" s="27">
        <f t="shared" si="40"/>
        <v>-854348.08775999618</v>
      </c>
      <c r="P108" s="27">
        <f t="shared" si="41"/>
        <v>854348.08775999618</v>
      </c>
    </row>
    <row r="109" spans="1:16">
      <c r="A109" s="31">
        <v>39934</v>
      </c>
      <c r="C109" s="6">
        <v>101</v>
      </c>
      <c r="D109" s="29">
        <f t="shared" si="32"/>
        <v>28142</v>
      </c>
      <c r="E109" s="29">
        <f t="shared" si="37"/>
        <v>2842342</v>
      </c>
      <c r="F109" s="29">
        <f t="shared" si="33"/>
        <v>-2223158</v>
      </c>
      <c r="G109" s="34">
        <f>+Inputs!$D$3</f>
        <v>0.37951000000000001</v>
      </c>
      <c r="I109" s="27">
        <f t="shared" si="38"/>
        <v>5065500</v>
      </c>
      <c r="K109" s="27">
        <f t="shared" si="34"/>
        <v>28142</v>
      </c>
      <c r="L109" s="27">
        <f t="shared" si="39"/>
        <v>2842342</v>
      </c>
      <c r="M109" s="27">
        <f t="shared" si="35"/>
        <v>10680.17042</v>
      </c>
      <c r="N109" s="27">
        <f t="shared" si="36"/>
        <v>10680.17042</v>
      </c>
      <c r="O109" s="27">
        <f t="shared" si="40"/>
        <v>-843667.9173399962</v>
      </c>
      <c r="P109" s="27">
        <f t="shared" si="41"/>
        <v>843667.9173399962</v>
      </c>
    </row>
    <row r="110" spans="1:16">
      <c r="A110" s="30">
        <v>39965</v>
      </c>
      <c r="C110" s="6">
        <v>102</v>
      </c>
      <c r="D110" s="29">
        <f t="shared" si="32"/>
        <v>28142</v>
      </c>
      <c r="E110" s="29">
        <f t="shared" si="37"/>
        <v>2870484</v>
      </c>
      <c r="F110" s="29">
        <f t="shared" si="33"/>
        <v>-2195016</v>
      </c>
      <c r="G110" s="34">
        <f>+Inputs!$D$3</f>
        <v>0.37951000000000001</v>
      </c>
      <c r="I110" s="27">
        <f t="shared" si="38"/>
        <v>5065500</v>
      </c>
      <c r="K110" s="27">
        <f t="shared" si="34"/>
        <v>28142</v>
      </c>
      <c r="L110" s="27">
        <f t="shared" si="39"/>
        <v>2870484</v>
      </c>
      <c r="M110" s="27">
        <f t="shared" si="35"/>
        <v>10680.17042</v>
      </c>
      <c r="N110" s="27">
        <f t="shared" si="36"/>
        <v>10680.17042</v>
      </c>
      <c r="O110" s="27">
        <f t="shared" si="40"/>
        <v>-832987.74691999622</v>
      </c>
      <c r="P110" s="27">
        <f t="shared" si="41"/>
        <v>832987.74691999622</v>
      </c>
    </row>
    <row r="111" spans="1:16">
      <c r="A111" s="31">
        <v>39995</v>
      </c>
      <c r="C111" s="6">
        <v>103</v>
      </c>
      <c r="D111" s="29">
        <f t="shared" si="32"/>
        <v>28142</v>
      </c>
      <c r="E111" s="29">
        <f t="shared" si="37"/>
        <v>2898626</v>
      </c>
      <c r="F111" s="29">
        <f t="shared" si="33"/>
        <v>-2166874</v>
      </c>
      <c r="G111" s="34">
        <f>+Inputs!$D$3</f>
        <v>0.37951000000000001</v>
      </c>
      <c r="I111" s="27">
        <f t="shared" si="38"/>
        <v>5065500</v>
      </c>
      <c r="K111" s="27">
        <f t="shared" si="34"/>
        <v>28142</v>
      </c>
      <c r="L111" s="27">
        <f t="shared" si="39"/>
        <v>2898626</v>
      </c>
      <c r="M111" s="27">
        <f t="shared" si="35"/>
        <v>10680.17042</v>
      </c>
      <c r="N111" s="27">
        <f t="shared" si="36"/>
        <v>10680.17042</v>
      </c>
      <c r="O111" s="27">
        <f t="shared" si="40"/>
        <v>-822307.57649999624</v>
      </c>
      <c r="P111" s="27">
        <f t="shared" si="41"/>
        <v>822307.57649999624</v>
      </c>
    </row>
    <row r="112" spans="1:16">
      <c r="A112" s="30">
        <v>40026</v>
      </c>
      <c r="C112" s="6">
        <v>104</v>
      </c>
      <c r="D112" s="29">
        <f t="shared" si="32"/>
        <v>28142</v>
      </c>
      <c r="E112" s="29">
        <f t="shared" si="37"/>
        <v>2926768</v>
      </c>
      <c r="F112" s="29">
        <f t="shared" si="33"/>
        <v>-2138732</v>
      </c>
      <c r="G112" s="34">
        <f>+Inputs!$D$3</f>
        <v>0.37951000000000001</v>
      </c>
      <c r="I112" s="27">
        <f t="shared" si="38"/>
        <v>5065500</v>
      </c>
      <c r="K112" s="27">
        <f t="shared" si="34"/>
        <v>28142</v>
      </c>
      <c r="L112" s="27">
        <f t="shared" si="39"/>
        <v>2926768</v>
      </c>
      <c r="M112" s="27">
        <f t="shared" si="35"/>
        <v>10680.17042</v>
      </c>
      <c r="N112" s="27">
        <f t="shared" si="36"/>
        <v>10680.17042</v>
      </c>
      <c r="O112" s="27">
        <f t="shared" si="40"/>
        <v>-811627.40607999626</v>
      </c>
      <c r="P112" s="27">
        <f t="shared" si="41"/>
        <v>811627.40607999626</v>
      </c>
    </row>
    <row r="113" spans="1:19">
      <c r="A113" s="31">
        <v>40057</v>
      </c>
      <c r="C113" s="6">
        <v>105</v>
      </c>
      <c r="D113" s="29">
        <f t="shared" si="32"/>
        <v>28142</v>
      </c>
      <c r="E113" s="29">
        <f t="shared" si="37"/>
        <v>2954910</v>
      </c>
      <c r="F113" s="29">
        <f t="shared" si="33"/>
        <v>-2110590</v>
      </c>
      <c r="G113" s="34">
        <f>+Inputs!$D$3</f>
        <v>0.37951000000000001</v>
      </c>
      <c r="I113" s="27">
        <f t="shared" si="38"/>
        <v>5065500</v>
      </c>
      <c r="K113" s="27">
        <f t="shared" si="34"/>
        <v>28142</v>
      </c>
      <c r="L113" s="27">
        <f t="shared" si="39"/>
        <v>2954910</v>
      </c>
      <c r="M113" s="27">
        <f t="shared" si="35"/>
        <v>10680.17042</v>
      </c>
      <c r="N113" s="27">
        <f t="shared" si="36"/>
        <v>10680.17042</v>
      </c>
      <c r="O113" s="27">
        <f t="shared" si="40"/>
        <v>-800947.23565999628</v>
      </c>
      <c r="P113" s="27">
        <f t="shared" si="41"/>
        <v>800947.23565999628</v>
      </c>
    </row>
    <row r="114" spans="1:19">
      <c r="A114" s="30">
        <v>40087</v>
      </c>
      <c r="C114" s="6">
        <v>106</v>
      </c>
      <c r="D114" s="29">
        <f t="shared" si="32"/>
        <v>28142</v>
      </c>
      <c r="E114" s="29">
        <f t="shared" si="37"/>
        <v>2983052</v>
      </c>
      <c r="F114" s="29">
        <f t="shared" si="33"/>
        <v>-2082448</v>
      </c>
      <c r="G114" s="34">
        <f>+Inputs!$D$3</f>
        <v>0.37951000000000001</v>
      </c>
      <c r="I114" s="27">
        <f t="shared" si="38"/>
        <v>5065500</v>
      </c>
      <c r="K114" s="27">
        <f t="shared" si="34"/>
        <v>28142</v>
      </c>
      <c r="L114" s="27">
        <f t="shared" si="39"/>
        <v>2983052</v>
      </c>
      <c r="M114" s="27">
        <f t="shared" si="35"/>
        <v>10680.17042</v>
      </c>
      <c r="N114" s="27">
        <f t="shared" si="36"/>
        <v>10680.17042</v>
      </c>
      <c r="O114" s="27">
        <f t="shared" si="40"/>
        <v>-790267.0652399963</v>
      </c>
      <c r="P114" s="27">
        <f t="shared" si="41"/>
        <v>790267.0652399963</v>
      </c>
    </row>
    <row r="115" spans="1:19">
      <c r="A115" s="31">
        <v>40118</v>
      </c>
      <c r="C115" s="6">
        <v>107</v>
      </c>
      <c r="D115" s="29">
        <f t="shared" si="32"/>
        <v>28142</v>
      </c>
      <c r="E115" s="29">
        <f t="shared" si="37"/>
        <v>3011194</v>
      </c>
      <c r="F115" s="29">
        <f t="shared" si="33"/>
        <v>-2054306</v>
      </c>
      <c r="G115" s="34">
        <f>+Inputs!$D$3</f>
        <v>0.37951000000000001</v>
      </c>
      <c r="I115" s="27">
        <f t="shared" si="38"/>
        <v>5065500</v>
      </c>
      <c r="K115" s="27">
        <f t="shared" si="34"/>
        <v>28142</v>
      </c>
      <c r="L115" s="27">
        <f t="shared" si="39"/>
        <v>3011194</v>
      </c>
      <c r="M115" s="27">
        <f t="shared" si="35"/>
        <v>10680.17042</v>
      </c>
      <c r="N115" s="27">
        <f t="shared" si="36"/>
        <v>10680.17042</v>
      </c>
      <c r="O115" s="27">
        <f t="shared" si="40"/>
        <v>-779586.89481999632</v>
      </c>
      <c r="P115" s="27">
        <f t="shared" si="41"/>
        <v>779586.89481999632</v>
      </c>
    </row>
    <row r="116" spans="1:19">
      <c r="A116" s="30">
        <v>40148</v>
      </c>
      <c r="C116" s="6">
        <v>108</v>
      </c>
      <c r="D116" s="29">
        <f t="shared" si="32"/>
        <v>28142</v>
      </c>
      <c r="E116" s="29">
        <f t="shared" si="37"/>
        <v>3039336</v>
      </c>
      <c r="F116" s="29">
        <f t="shared" si="33"/>
        <v>-2026164</v>
      </c>
      <c r="G116" s="34">
        <f>+Inputs!$D$3</f>
        <v>0.37951000000000001</v>
      </c>
      <c r="I116" s="27">
        <f t="shared" si="38"/>
        <v>5065500</v>
      </c>
      <c r="K116" s="27">
        <f t="shared" si="34"/>
        <v>28142</v>
      </c>
      <c r="L116" s="27">
        <f t="shared" si="39"/>
        <v>3039336</v>
      </c>
      <c r="M116" s="27">
        <f t="shared" si="35"/>
        <v>10680.17042</v>
      </c>
      <c r="N116" s="27">
        <f t="shared" si="36"/>
        <v>10680.17042</v>
      </c>
      <c r="O116" s="27">
        <f t="shared" si="40"/>
        <v>-768906.72439999634</v>
      </c>
      <c r="P116" s="27">
        <f t="shared" si="41"/>
        <v>768906.72439999634</v>
      </c>
    </row>
    <row r="117" spans="1:19" s="237" customFormat="1">
      <c r="A117" s="243">
        <v>40179</v>
      </c>
      <c r="C117" s="238">
        <v>109</v>
      </c>
      <c r="D117" s="239">
        <f>ROUND(-(+$F$116/60)*1,0)</f>
        <v>33769</v>
      </c>
      <c r="E117" s="239">
        <f t="shared" si="37"/>
        <v>3073105</v>
      </c>
      <c r="F117" s="239">
        <f t="shared" si="33"/>
        <v>-1992395</v>
      </c>
      <c r="G117" s="240">
        <f>+Inputs!$D$3</f>
        <v>0.37951000000000001</v>
      </c>
      <c r="I117" s="241">
        <f t="shared" si="38"/>
        <v>5065500</v>
      </c>
      <c r="K117" s="241">
        <f t="shared" si="34"/>
        <v>33769</v>
      </c>
      <c r="L117" s="241">
        <f t="shared" si="39"/>
        <v>3073105</v>
      </c>
      <c r="M117" s="241">
        <f t="shared" si="35"/>
        <v>12815.673190000001</v>
      </c>
      <c r="N117" s="241">
        <f t="shared" si="36"/>
        <v>12815.673190000001</v>
      </c>
      <c r="O117" s="241">
        <f t="shared" si="40"/>
        <v>-756091.05120999634</v>
      </c>
      <c r="P117" s="241">
        <f t="shared" si="41"/>
        <v>756091.05120999634</v>
      </c>
      <c r="Q117" s="242"/>
      <c r="R117" s="242"/>
      <c r="S117" s="242"/>
    </row>
    <row r="118" spans="1:19" s="237" customFormat="1">
      <c r="A118" s="236">
        <v>40210</v>
      </c>
      <c r="C118" s="238">
        <v>110</v>
      </c>
      <c r="D118" s="239">
        <f t="shared" ref="D118:D176" si="42">ROUND(-(+$F$116/60)*1,0)</f>
        <v>33769</v>
      </c>
      <c r="E118" s="239">
        <f t="shared" si="37"/>
        <v>3106874</v>
      </c>
      <c r="F118" s="239">
        <f t="shared" si="33"/>
        <v>-1958626</v>
      </c>
      <c r="G118" s="240">
        <f>+Inputs!$D$3</f>
        <v>0.37951000000000001</v>
      </c>
      <c r="I118" s="241">
        <f t="shared" si="38"/>
        <v>5065500</v>
      </c>
      <c r="K118" s="241">
        <f t="shared" si="34"/>
        <v>33769</v>
      </c>
      <c r="L118" s="241">
        <f t="shared" si="39"/>
        <v>3106874</v>
      </c>
      <c r="M118" s="241">
        <f t="shared" si="35"/>
        <v>12815.673190000001</v>
      </c>
      <c r="N118" s="241">
        <f t="shared" si="36"/>
        <v>12815.673190000001</v>
      </c>
      <c r="O118" s="241">
        <f t="shared" si="40"/>
        <v>-743275.37801999634</v>
      </c>
      <c r="P118" s="241">
        <f t="shared" si="41"/>
        <v>743275.37801999634</v>
      </c>
      <c r="Q118" s="242"/>
      <c r="R118" s="242"/>
      <c r="S118" s="242"/>
    </row>
    <row r="119" spans="1:19" s="237" customFormat="1">
      <c r="A119" s="243">
        <v>40238</v>
      </c>
      <c r="C119" s="238">
        <v>111</v>
      </c>
      <c r="D119" s="239">
        <f t="shared" si="42"/>
        <v>33769</v>
      </c>
      <c r="E119" s="239">
        <f t="shared" si="37"/>
        <v>3140643</v>
      </c>
      <c r="F119" s="239">
        <f t="shared" si="33"/>
        <v>-1924857</v>
      </c>
      <c r="G119" s="240">
        <f>+Inputs!$D$3</f>
        <v>0.37951000000000001</v>
      </c>
      <c r="I119" s="241">
        <f t="shared" si="38"/>
        <v>5065500</v>
      </c>
      <c r="K119" s="241">
        <f t="shared" si="34"/>
        <v>33769</v>
      </c>
      <c r="L119" s="241">
        <f t="shared" si="39"/>
        <v>3140643</v>
      </c>
      <c r="M119" s="241">
        <f t="shared" si="35"/>
        <v>12815.673190000001</v>
      </c>
      <c r="N119" s="241">
        <f t="shared" si="36"/>
        <v>12815.673190000001</v>
      </c>
      <c r="O119" s="241">
        <f t="shared" si="40"/>
        <v>-730459.70482999634</v>
      </c>
      <c r="P119" s="241">
        <f t="shared" si="41"/>
        <v>730459.70482999634</v>
      </c>
      <c r="Q119" s="242"/>
      <c r="R119" s="242"/>
      <c r="S119" s="242"/>
    </row>
    <row r="120" spans="1:19" s="237" customFormat="1">
      <c r="A120" s="236">
        <v>40269</v>
      </c>
      <c r="C120" s="238">
        <v>112</v>
      </c>
      <c r="D120" s="239">
        <f t="shared" si="42"/>
        <v>33769</v>
      </c>
      <c r="E120" s="239">
        <f t="shared" si="37"/>
        <v>3174412</v>
      </c>
      <c r="F120" s="239">
        <f t="shared" si="33"/>
        <v>-1891088</v>
      </c>
      <c r="G120" s="240">
        <f>+Inputs!$D$3</f>
        <v>0.37951000000000001</v>
      </c>
      <c r="I120" s="241">
        <f t="shared" si="38"/>
        <v>5065500</v>
      </c>
      <c r="K120" s="241">
        <f t="shared" si="34"/>
        <v>33769</v>
      </c>
      <c r="L120" s="241">
        <f t="shared" si="39"/>
        <v>3174412</v>
      </c>
      <c r="M120" s="241">
        <f t="shared" si="35"/>
        <v>12815.673190000001</v>
      </c>
      <c r="N120" s="241">
        <f t="shared" si="36"/>
        <v>12815.673190000001</v>
      </c>
      <c r="O120" s="241">
        <f t="shared" si="40"/>
        <v>-717644.03163999633</v>
      </c>
      <c r="P120" s="241">
        <f t="shared" si="41"/>
        <v>717644.03163999633</v>
      </c>
      <c r="Q120" s="242"/>
      <c r="R120" s="242"/>
      <c r="S120" s="242"/>
    </row>
    <row r="121" spans="1:19" s="237" customFormat="1">
      <c r="A121" s="243">
        <v>40299</v>
      </c>
      <c r="C121" s="238">
        <v>113</v>
      </c>
      <c r="D121" s="239">
        <f t="shared" si="42"/>
        <v>33769</v>
      </c>
      <c r="E121" s="239">
        <f t="shared" si="37"/>
        <v>3208181</v>
      </c>
      <c r="F121" s="239">
        <f t="shared" si="33"/>
        <v>-1857319</v>
      </c>
      <c r="G121" s="240">
        <f>+Inputs!$D$3</f>
        <v>0.37951000000000001</v>
      </c>
      <c r="I121" s="241">
        <f t="shared" si="38"/>
        <v>5065500</v>
      </c>
      <c r="K121" s="241">
        <f t="shared" si="34"/>
        <v>33769</v>
      </c>
      <c r="L121" s="241">
        <f t="shared" si="39"/>
        <v>3208181</v>
      </c>
      <c r="M121" s="241">
        <f t="shared" si="35"/>
        <v>12815.673190000001</v>
      </c>
      <c r="N121" s="241">
        <f t="shared" si="36"/>
        <v>12815.673190000001</v>
      </c>
      <c r="O121" s="241">
        <f t="shared" si="40"/>
        <v>-704828.35844999633</v>
      </c>
      <c r="P121" s="241">
        <f t="shared" si="41"/>
        <v>704828.35844999633</v>
      </c>
      <c r="Q121" s="242"/>
      <c r="R121" s="242"/>
      <c r="S121" s="242"/>
    </row>
    <row r="122" spans="1:19" s="237" customFormat="1">
      <c r="A122" s="236">
        <v>40330</v>
      </c>
      <c r="C122" s="238">
        <v>114</v>
      </c>
      <c r="D122" s="239">
        <f t="shared" si="42"/>
        <v>33769</v>
      </c>
      <c r="E122" s="239">
        <f t="shared" si="37"/>
        <v>3241950</v>
      </c>
      <c r="F122" s="239">
        <f t="shared" si="33"/>
        <v>-1823550</v>
      </c>
      <c r="G122" s="240">
        <f>+Inputs!$D$3</f>
        <v>0.37951000000000001</v>
      </c>
      <c r="I122" s="241">
        <f t="shared" si="38"/>
        <v>5065500</v>
      </c>
      <c r="K122" s="241">
        <f t="shared" si="34"/>
        <v>33769</v>
      </c>
      <c r="L122" s="241">
        <f t="shared" si="39"/>
        <v>3241950</v>
      </c>
      <c r="M122" s="241">
        <f t="shared" si="35"/>
        <v>12815.673190000001</v>
      </c>
      <c r="N122" s="241">
        <f t="shared" si="36"/>
        <v>12815.673190000001</v>
      </c>
      <c r="O122" s="241">
        <f t="shared" si="40"/>
        <v>-692012.68525999633</v>
      </c>
      <c r="P122" s="241">
        <f t="shared" si="41"/>
        <v>692012.68525999633</v>
      </c>
      <c r="Q122" s="242"/>
      <c r="R122" s="242"/>
      <c r="S122" s="242"/>
    </row>
    <row r="123" spans="1:19" s="237" customFormat="1">
      <c r="A123" s="243">
        <v>40360</v>
      </c>
      <c r="C123" s="238">
        <v>115</v>
      </c>
      <c r="D123" s="239">
        <f t="shared" si="42"/>
        <v>33769</v>
      </c>
      <c r="E123" s="239">
        <f t="shared" si="37"/>
        <v>3275719</v>
      </c>
      <c r="F123" s="239">
        <f t="shared" si="33"/>
        <v>-1789781</v>
      </c>
      <c r="G123" s="240">
        <f>+Inputs!$D$3</f>
        <v>0.37951000000000001</v>
      </c>
      <c r="I123" s="241">
        <f t="shared" si="38"/>
        <v>5065500</v>
      </c>
      <c r="K123" s="241">
        <f t="shared" si="34"/>
        <v>33769</v>
      </c>
      <c r="L123" s="241">
        <f t="shared" si="39"/>
        <v>3275719</v>
      </c>
      <c r="M123" s="241">
        <f t="shared" si="35"/>
        <v>12815.673190000001</v>
      </c>
      <c r="N123" s="241">
        <f t="shared" si="36"/>
        <v>12815.673190000001</v>
      </c>
      <c r="O123" s="241">
        <f t="shared" si="40"/>
        <v>-679197.01206999633</v>
      </c>
      <c r="P123" s="241">
        <f t="shared" si="41"/>
        <v>679197.01206999633</v>
      </c>
      <c r="Q123" s="242"/>
      <c r="R123" s="242"/>
      <c r="S123" s="242"/>
    </row>
    <row r="124" spans="1:19" s="237" customFormat="1">
      <c r="A124" s="236">
        <v>40391</v>
      </c>
      <c r="C124" s="238">
        <v>116</v>
      </c>
      <c r="D124" s="239">
        <f t="shared" si="42"/>
        <v>33769</v>
      </c>
      <c r="E124" s="239">
        <f t="shared" si="37"/>
        <v>3309488</v>
      </c>
      <c r="F124" s="239">
        <f t="shared" si="33"/>
        <v>-1756012</v>
      </c>
      <c r="G124" s="240">
        <f>+Inputs!$D$3</f>
        <v>0.37951000000000001</v>
      </c>
      <c r="I124" s="241">
        <f t="shared" si="38"/>
        <v>5065500</v>
      </c>
      <c r="K124" s="241">
        <f t="shared" si="34"/>
        <v>33769</v>
      </c>
      <c r="L124" s="241">
        <f t="shared" si="39"/>
        <v>3309488</v>
      </c>
      <c r="M124" s="241">
        <f t="shared" si="35"/>
        <v>12815.673190000001</v>
      </c>
      <c r="N124" s="241">
        <f t="shared" si="36"/>
        <v>12815.673190000001</v>
      </c>
      <c r="O124" s="241">
        <f t="shared" si="40"/>
        <v>-666381.33887999633</v>
      </c>
      <c r="P124" s="241">
        <f t="shared" si="41"/>
        <v>666381.33887999633</v>
      </c>
      <c r="Q124" s="242"/>
      <c r="R124" s="242"/>
      <c r="S124" s="242"/>
    </row>
    <row r="125" spans="1:19" s="237" customFormat="1">
      <c r="A125" s="243">
        <v>40422</v>
      </c>
      <c r="C125" s="238">
        <v>117</v>
      </c>
      <c r="D125" s="239">
        <f t="shared" si="42"/>
        <v>33769</v>
      </c>
      <c r="E125" s="239">
        <f t="shared" si="37"/>
        <v>3343257</v>
      </c>
      <c r="F125" s="239">
        <f t="shared" si="33"/>
        <v>-1722243</v>
      </c>
      <c r="G125" s="240">
        <f>+Inputs!$D$3</f>
        <v>0.37951000000000001</v>
      </c>
      <c r="I125" s="241">
        <f t="shared" si="38"/>
        <v>5065500</v>
      </c>
      <c r="K125" s="241">
        <f t="shared" si="34"/>
        <v>33769</v>
      </c>
      <c r="L125" s="241">
        <f t="shared" si="39"/>
        <v>3343257</v>
      </c>
      <c r="M125" s="241">
        <f t="shared" si="35"/>
        <v>12815.673190000001</v>
      </c>
      <c r="N125" s="241">
        <f t="shared" si="36"/>
        <v>12815.673190000001</v>
      </c>
      <c r="O125" s="241">
        <f t="shared" si="40"/>
        <v>-653565.66568999633</v>
      </c>
      <c r="P125" s="241">
        <f t="shared" si="41"/>
        <v>653565.66568999633</v>
      </c>
      <c r="Q125" s="242"/>
      <c r="R125" s="242"/>
      <c r="S125" s="242"/>
    </row>
    <row r="126" spans="1:19" s="237" customFormat="1">
      <c r="A126" s="236">
        <v>40452</v>
      </c>
      <c r="C126" s="238">
        <v>118</v>
      </c>
      <c r="D126" s="239">
        <f t="shared" si="42"/>
        <v>33769</v>
      </c>
      <c r="E126" s="239">
        <f t="shared" si="37"/>
        <v>3377026</v>
      </c>
      <c r="F126" s="239">
        <f t="shared" si="33"/>
        <v>-1688474</v>
      </c>
      <c r="G126" s="240">
        <f>+Inputs!$D$3</f>
        <v>0.37951000000000001</v>
      </c>
      <c r="I126" s="241">
        <f t="shared" si="38"/>
        <v>5065500</v>
      </c>
      <c r="K126" s="241">
        <f t="shared" si="34"/>
        <v>33769</v>
      </c>
      <c r="L126" s="241">
        <f t="shared" si="39"/>
        <v>3377026</v>
      </c>
      <c r="M126" s="241">
        <f t="shared" si="35"/>
        <v>12815.673190000001</v>
      </c>
      <c r="N126" s="241">
        <f t="shared" si="36"/>
        <v>12815.673190000001</v>
      </c>
      <c r="O126" s="241">
        <f t="shared" si="40"/>
        <v>-640749.99249999633</v>
      </c>
      <c r="P126" s="241">
        <f t="shared" si="41"/>
        <v>640749.99249999633</v>
      </c>
      <c r="Q126" s="242"/>
      <c r="R126" s="242"/>
      <c r="S126" s="242"/>
    </row>
    <row r="127" spans="1:19" s="237" customFormat="1">
      <c r="A127" s="243">
        <v>40483</v>
      </c>
      <c r="C127" s="238">
        <v>119</v>
      </c>
      <c r="D127" s="239">
        <f t="shared" si="42"/>
        <v>33769</v>
      </c>
      <c r="E127" s="239">
        <f t="shared" si="37"/>
        <v>3410795</v>
      </c>
      <c r="F127" s="239">
        <f t="shared" si="33"/>
        <v>-1654705</v>
      </c>
      <c r="G127" s="240">
        <f>+Inputs!$D$3</f>
        <v>0.37951000000000001</v>
      </c>
      <c r="I127" s="241">
        <f t="shared" si="38"/>
        <v>5065500</v>
      </c>
      <c r="K127" s="241">
        <f t="shared" si="34"/>
        <v>33769</v>
      </c>
      <c r="L127" s="241">
        <f t="shared" si="39"/>
        <v>3410795</v>
      </c>
      <c r="M127" s="241">
        <f t="shared" si="35"/>
        <v>12815.673190000001</v>
      </c>
      <c r="N127" s="241">
        <f t="shared" si="36"/>
        <v>12815.673190000001</v>
      </c>
      <c r="O127" s="241">
        <f t="shared" si="40"/>
        <v>-627934.31930999632</v>
      </c>
      <c r="P127" s="241">
        <f t="shared" si="41"/>
        <v>627934.31930999632</v>
      </c>
      <c r="Q127" s="242"/>
      <c r="R127" s="242"/>
      <c r="S127" s="242"/>
    </row>
    <row r="128" spans="1:19" s="237" customFormat="1">
      <c r="A128" s="236">
        <v>40513</v>
      </c>
      <c r="C128" s="238">
        <v>120</v>
      </c>
      <c r="D128" s="239">
        <f t="shared" si="42"/>
        <v>33769</v>
      </c>
      <c r="E128" s="239">
        <f t="shared" si="37"/>
        <v>3444564</v>
      </c>
      <c r="F128" s="239">
        <f t="shared" si="33"/>
        <v>-1620936</v>
      </c>
      <c r="G128" s="240">
        <f>+Inputs!$D$3</f>
        <v>0.37951000000000001</v>
      </c>
      <c r="I128" s="241">
        <f t="shared" si="38"/>
        <v>5065500</v>
      </c>
      <c r="K128" s="241">
        <f t="shared" si="34"/>
        <v>33769</v>
      </c>
      <c r="L128" s="241">
        <f t="shared" si="39"/>
        <v>3444564</v>
      </c>
      <c r="M128" s="241">
        <f t="shared" si="35"/>
        <v>12815.673190000001</v>
      </c>
      <c r="N128" s="241">
        <f t="shared" si="36"/>
        <v>12815.673190000001</v>
      </c>
      <c r="O128" s="241">
        <f t="shared" si="40"/>
        <v>-615118.64611999632</v>
      </c>
      <c r="P128" s="241">
        <f t="shared" si="41"/>
        <v>615118.64611999632</v>
      </c>
      <c r="Q128" s="242"/>
      <c r="R128" s="242"/>
      <c r="S128" s="242"/>
    </row>
    <row r="129" spans="1:19" s="237" customFormat="1">
      <c r="A129" s="243">
        <v>40544</v>
      </c>
      <c r="C129" s="238">
        <v>121</v>
      </c>
      <c r="D129" s="239">
        <f t="shared" si="42"/>
        <v>33769</v>
      </c>
      <c r="E129" s="239">
        <f t="shared" si="37"/>
        <v>3478333</v>
      </c>
      <c r="F129" s="239">
        <f t="shared" si="33"/>
        <v>-1587167</v>
      </c>
      <c r="G129" s="240">
        <f>+Inputs!$D$3</f>
        <v>0.37951000000000001</v>
      </c>
      <c r="I129" s="241">
        <f t="shared" si="38"/>
        <v>5065500</v>
      </c>
      <c r="K129" s="241">
        <f t="shared" si="34"/>
        <v>33769</v>
      </c>
      <c r="L129" s="241">
        <f t="shared" si="39"/>
        <v>3478333</v>
      </c>
      <c r="M129" s="241">
        <f t="shared" si="35"/>
        <v>12815.673190000001</v>
      </c>
      <c r="N129" s="241">
        <f t="shared" si="36"/>
        <v>12815.673190000001</v>
      </c>
      <c r="O129" s="241">
        <f t="shared" si="40"/>
        <v>-602302.97292999632</v>
      </c>
      <c r="P129" s="241">
        <f t="shared" si="41"/>
        <v>602302.97292999632</v>
      </c>
      <c r="Q129" s="242"/>
      <c r="R129" s="242"/>
      <c r="S129" s="242"/>
    </row>
    <row r="130" spans="1:19" s="237" customFormat="1">
      <c r="A130" s="236">
        <v>40575</v>
      </c>
      <c r="C130" s="238">
        <v>122</v>
      </c>
      <c r="D130" s="239">
        <f t="shared" si="42"/>
        <v>33769</v>
      </c>
      <c r="E130" s="239">
        <f t="shared" si="37"/>
        <v>3512102</v>
      </c>
      <c r="F130" s="239">
        <f t="shared" si="33"/>
        <v>-1553398</v>
      </c>
      <c r="G130" s="240">
        <f>+Inputs!$D$3</f>
        <v>0.37951000000000001</v>
      </c>
      <c r="I130" s="241">
        <f t="shared" si="38"/>
        <v>5065500</v>
      </c>
      <c r="K130" s="241">
        <f t="shared" si="34"/>
        <v>33769</v>
      </c>
      <c r="L130" s="241">
        <f t="shared" si="39"/>
        <v>3512102</v>
      </c>
      <c r="M130" s="241">
        <f t="shared" si="35"/>
        <v>12815.673190000001</v>
      </c>
      <c r="N130" s="241">
        <f t="shared" si="36"/>
        <v>12815.673190000001</v>
      </c>
      <c r="O130" s="241">
        <f t="shared" si="40"/>
        <v>-589487.29973999632</v>
      </c>
      <c r="P130" s="241">
        <f t="shared" si="41"/>
        <v>589487.29973999632</v>
      </c>
      <c r="Q130" s="242"/>
      <c r="R130" s="242"/>
      <c r="S130" s="242"/>
    </row>
    <row r="131" spans="1:19" s="237" customFormat="1">
      <c r="A131" s="243">
        <v>40603</v>
      </c>
      <c r="C131" s="238">
        <v>123</v>
      </c>
      <c r="D131" s="239">
        <f t="shared" si="42"/>
        <v>33769</v>
      </c>
      <c r="E131" s="239">
        <f t="shared" si="37"/>
        <v>3545871</v>
      </c>
      <c r="F131" s="239">
        <f t="shared" si="33"/>
        <v>-1519629</v>
      </c>
      <c r="G131" s="240">
        <f>+Inputs!$D$3</f>
        <v>0.37951000000000001</v>
      </c>
      <c r="I131" s="241">
        <f t="shared" si="38"/>
        <v>5065500</v>
      </c>
      <c r="K131" s="241">
        <f t="shared" si="34"/>
        <v>33769</v>
      </c>
      <c r="L131" s="241">
        <f t="shared" si="39"/>
        <v>3545871</v>
      </c>
      <c r="M131" s="241">
        <f t="shared" si="35"/>
        <v>12815.673190000001</v>
      </c>
      <c r="N131" s="241">
        <f t="shared" si="36"/>
        <v>12815.673190000001</v>
      </c>
      <c r="O131" s="241">
        <f t="shared" si="40"/>
        <v>-576671.62654999632</v>
      </c>
      <c r="P131" s="241">
        <f t="shared" si="41"/>
        <v>576671.62654999632</v>
      </c>
      <c r="Q131" s="242"/>
      <c r="R131" s="242"/>
      <c r="S131" s="242"/>
    </row>
    <row r="132" spans="1:19" s="237" customFormat="1">
      <c r="A132" s="236">
        <v>40634</v>
      </c>
      <c r="C132" s="238">
        <v>124</v>
      </c>
      <c r="D132" s="239">
        <f t="shared" si="42"/>
        <v>33769</v>
      </c>
      <c r="E132" s="239">
        <f t="shared" si="37"/>
        <v>3579640</v>
      </c>
      <c r="F132" s="239">
        <f t="shared" si="33"/>
        <v>-1485860</v>
      </c>
      <c r="G132" s="240">
        <f>+Inputs!$D$3</f>
        <v>0.37951000000000001</v>
      </c>
      <c r="I132" s="241">
        <f t="shared" si="38"/>
        <v>5065500</v>
      </c>
      <c r="K132" s="241">
        <f t="shared" si="34"/>
        <v>33769</v>
      </c>
      <c r="L132" s="241">
        <f t="shared" si="39"/>
        <v>3579640</v>
      </c>
      <c r="M132" s="241">
        <f t="shared" si="35"/>
        <v>12815.673190000001</v>
      </c>
      <c r="N132" s="241">
        <f t="shared" si="36"/>
        <v>12815.673190000001</v>
      </c>
      <c r="O132" s="241">
        <f t="shared" si="40"/>
        <v>-563855.95335999632</v>
      </c>
      <c r="P132" s="241">
        <f t="shared" si="41"/>
        <v>563855.95335999632</v>
      </c>
      <c r="Q132" s="242"/>
      <c r="R132" s="242"/>
      <c r="S132" s="242"/>
    </row>
    <row r="133" spans="1:19" s="237" customFormat="1">
      <c r="A133" s="243">
        <v>40664</v>
      </c>
      <c r="C133" s="238">
        <v>125</v>
      </c>
      <c r="D133" s="239">
        <f t="shared" si="42"/>
        <v>33769</v>
      </c>
      <c r="E133" s="239">
        <f t="shared" si="37"/>
        <v>3613409</v>
      </c>
      <c r="F133" s="239">
        <f t="shared" si="33"/>
        <v>-1452091</v>
      </c>
      <c r="G133" s="240">
        <f>+Inputs!$D$3</f>
        <v>0.37951000000000001</v>
      </c>
      <c r="I133" s="241">
        <f t="shared" si="38"/>
        <v>5065500</v>
      </c>
      <c r="K133" s="241">
        <f t="shared" si="34"/>
        <v>33769</v>
      </c>
      <c r="L133" s="241">
        <f t="shared" si="39"/>
        <v>3613409</v>
      </c>
      <c r="M133" s="241">
        <f t="shared" si="35"/>
        <v>12815.673190000001</v>
      </c>
      <c r="N133" s="241">
        <f t="shared" si="36"/>
        <v>12815.673190000001</v>
      </c>
      <c r="O133" s="241">
        <f t="shared" si="40"/>
        <v>-551040.28016999632</v>
      </c>
      <c r="P133" s="241">
        <f t="shared" si="41"/>
        <v>551040.28016999632</v>
      </c>
      <c r="Q133" s="242"/>
      <c r="R133" s="242"/>
      <c r="S133" s="242"/>
    </row>
    <row r="134" spans="1:19" s="237" customFormat="1">
      <c r="A134" s="236">
        <v>40695</v>
      </c>
      <c r="C134" s="238">
        <v>126</v>
      </c>
      <c r="D134" s="239">
        <f t="shared" si="42"/>
        <v>33769</v>
      </c>
      <c r="E134" s="239">
        <f t="shared" si="37"/>
        <v>3647178</v>
      </c>
      <c r="F134" s="239">
        <f t="shared" si="33"/>
        <v>-1418322</v>
      </c>
      <c r="G134" s="240">
        <f>+Inputs!$D$3</f>
        <v>0.37951000000000001</v>
      </c>
      <c r="I134" s="241">
        <f t="shared" si="38"/>
        <v>5065500</v>
      </c>
      <c r="K134" s="241">
        <f t="shared" si="34"/>
        <v>33769</v>
      </c>
      <c r="L134" s="241">
        <f t="shared" si="39"/>
        <v>3647178</v>
      </c>
      <c r="M134" s="241">
        <f t="shared" si="35"/>
        <v>12815.673190000001</v>
      </c>
      <c r="N134" s="241">
        <f t="shared" si="36"/>
        <v>12815.673190000001</v>
      </c>
      <c r="O134" s="241">
        <f t="shared" si="40"/>
        <v>-538224.60697999632</v>
      </c>
      <c r="P134" s="241">
        <f t="shared" si="41"/>
        <v>538224.60697999632</v>
      </c>
      <c r="Q134" s="242"/>
      <c r="R134" s="242"/>
      <c r="S134" s="242"/>
    </row>
    <row r="135" spans="1:19" s="237" customFormat="1">
      <c r="A135" s="243">
        <v>40725</v>
      </c>
      <c r="C135" s="238">
        <v>127</v>
      </c>
      <c r="D135" s="239">
        <f t="shared" si="42"/>
        <v>33769</v>
      </c>
      <c r="E135" s="239">
        <f t="shared" si="37"/>
        <v>3680947</v>
      </c>
      <c r="F135" s="239">
        <f t="shared" si="33"/>
        <v>-1384553</v>
      </c>
      <c r="G135" s="240">
        <f>+Inputs!$D$3</f>
        <v>0.37951000000000001</v>
      </c>
      <c r="I135" s="241">
        <f t="shared" si="38"/>
        <v>5065500</v>
      </c>
      <c r="K135" s="241">
        <f t="shared" si="34"/>
        <v>33769</v>
      </c>
      <c r="L135" s="241">
        <f t="shared" si="39"/>
        <v>3680947</v>
      </c>
      <c r="M135" s="241">
        <f t="shared" si="35"/>
        <v>12815.673190000001</v>
      </c>
      <c r="N135" s="241">
        <f t="shared" si="36"/>
        <v>12815.673190000001</v>
      </c>
      <c r="O135" s="241">
        <f t="shared" si="40"/>
        <v>-525408.93378999631</v>
      </c>
      <c r="P135" s="241">
        <f t="shared" si="41"/>
        <v>525408.93378999631</v>
      </c>
      <c r="Q135" s="242"/>
      <c r="R135" s="242"/>
      <c r="S135" s="242"/>
    </row>
    <row r="136" spans="1:19" s="237" customFormat="1">
      <c r="A136" s="236">
        <v>40756</v>
      </c>
      <c r="C136" s="238">
        <v>128</v>
      </c>
      <c r="D136" s="239">
        <f t="shared" si="42"/>
        <v>33769</v>
      </c>
      <c r="E136" s="239">
        <f t="shared" si="37"/>
        <v>3714716</v>
      </c>
      <c r="F136" s="239">
        <f t="shared" si="33"/>
        <v>-1350784</v>
      </c>
      <c r="G136" s="240">
        <f>+Inputs!$D$3</f>
        <v>0.37951000000000001</v>
      </c>
      <c r="I136" s="241">
        <f t="shared" si="38"/>
        <v>5065500</v>
      </c>
      <c r="K136" s="241">
        <f t="shared" si="34"/>
        <v>33769</v>
      </c>
      <c r="L136" s="241">
        <f t="shared" si="39"/>
        <v>3714716</v>
      </c>
      <c r="M136" s="241">
        <f t="shared" si="35"/>
        <v>12815.673190000001</v>
      </c>
      <c r="N136" s="241">
        <f t="shared" si="36"/>
        <v>12815.673190000001</v>
      </c>
      <c r="O136" s="241">
        <f t="shared" si="40"/>
        <v>-512593.26059999631</v>
      </c>
      <c r="P136" s="241">
        <f t="shared" si="41"/>
        <v>512593.26059999631</v>
      </c>
      <c r="Q136" s="242"/>
      <c r="R136" s="242"/>
      <c r="S136" s="242"/>
    </row>
    <row r="137" spans="1:19" s="237" customFormat="1">
      <c r="A137" s="243">
        <v>40787</v>
      </c>
      <c r="C137" s="238">
        <v>129</v>
      </c>
      <c r="D137" s="239">
        <f t="shared" si="42"/>
        <v>33769</v>
      </c>
      <c r="E137" s="239">
        <f t="shared" si="37"/>
        <v>3748485</v>
      </c>
      <c r="F137" s="239">
        <f t="shared" ref="F137:F168" si="43">$B$9+E137</f>
        <v>-1317015</v>
      </c>
      <c r="G137" s="240">
        <f>+Inputs!$D$3</f>
        <v>0.37951000000000001</v>
      </c>
      <c r="I137" s="241">
        <f t="shared" si="38"/>
        <v>5065500</v>
      </c>
      <c r="K137" s="241">
        <f t="shared" ref="K137:K168" si="44">D137</f>
        <v>33769</v>
      </c>
      <c r="L137" s="241">
        <f t="shared" si="39"/>
        <v>3748485</v>
      </c>
      <c r="M137" s="241">
        <f t="shared" ref="M137:M168" si="45">K137*G137</f>
        <v>12815.673190000001</v>
      </c>
      <c r="N137" s="241">
        <f t="shared" ref="N137:N168" si="46">M137-J137</f>
        <v>12815.673190000001</v>
      </c>
      <c r="O137" s="241">
        <f t="shared" si="40"/>
        <v>-499777.58740999631</v>
      </c>
      <c r="P137" s="241">
        <f t="shared" si="41"/>
        <v>499777.58740999631</v>
      </c>
      <c r="Q137" s="242"/>
      <c r="R137" s="242"/>
      <c r="S137" s="242"/>
    </row>
    <row r="138" spans="1:19" s="237" customFormat="1">
      <c r="A138" s="236">
        <v>40817</v>
      </c>
      <c r="C138" s="238">
        <v>130</v>
      </c>
      <c r="D138" s="239">
        <f t="shared" si="42"/>
        <v>33769</v>
      </c>
      <c r="E138" s="239">
        <f t="shared" ref="E138:E169" si="47">+E137+D138</f>
        <v>3782254</v>
      </c>
      <c r="F138" s="239">
        <f t="shared" si="43"/>
        <v>-1283246</v>
      </c>
      <c r="G138" s="240">
        <f>+Inputs!$D$3</f>
        <v>0.37951000000000001</v>
      </c>
      <c r="I138" s="241">
        <f t="shared" ref="I138:I169" si="48">+I137+H138</f>
        <v>5065500</v>
      </c>
      <c r="K138" s="241">
        <f t="shared" si="44"/>
        <v>33769</v>
      </c>
      <c r="L138" s="241">
        <f t="shared" ref="L138:L169" si="49">+L137+K138</f>
        <v>3782254</v>
      </c>
      <c r="M138" s="241">
        <f t="shared" si="45"/>
        <v>12815.673190000001</v>
      </c>
      <c r="N138" s="241">
        <f t="shared" si="46"/>
        <v>12815.673190000001</v>
      </c>
      <c r="O138" s="241">
        <f t="shared" ref="O138:O169" si="50">+O137+N138</f>
        <v>-486961.91421999631</v>
      </c>
      <c r="P138" s="241">
        <f t="shared" ref="P138:P169" si="51">P137-N138</f>
        <v>486961.91421999631</v>
      </c>
      <c r="Q138" s="242"/>
      <c r="R138" s="242"/>
      <c r="S138" s="242"/>
    </row>
    <row r="139" spans="1:19" s="237" customFormat="1">
      <c r="A139" s="243">
        <v>40848</v>
      </c>
      <c r="C139" s="238">
        <v>131</v>
      </c>
      <c r="D139" s="239">
        <f t="shared" si="42"/>
        <v>33769</v>
      </c>
      <c r="E139" s="239">
        <f t="shared" si="47"/>
        <v>3816023</v>
      </c>
      <c r="F139" s="239">
        <f t="shared" si="43"/>
        <v>-1249477</v>
      </c>
      <c r="G139" s="240">
        <f>+Inputs!$D$3</f>
        <v>0.37951000000000001</v>
      </c>
      <c r="I139" s="241">
        <f t="shared" si="48"/>
        <v>5065500</v>
      </c>
      <c r="K139" s="241">
        <f t="shared" si="44"/>
        <v>33769</v>
      </c>
      <c r="L139" s="241">
        <f t="shared" si="49"/>
        <v>3816023</v>
      </c>
      <c r="M139" s="241">
        <f t="shared" si="45"/>
        <v>12815.673190000001</v>
      </c>
      <c r="N139" s="241">
        <f t="shared" si="46"/>
        <v>12815.673190000001</v>
      </c>
      <c r="O139" s="241">
        <f t="shared" si="50"/>
        <v>-474146.24102999631</v>
      </c>
      <c r="P139" s="241">
        <f t="shared" si="51"/>
        <v>474146.24102999631</v>
      </c>
      <c r="Q139" s="242"/>
      <c r="R139" s="242"/>
      <c r="S139" s="242"/>
    </row>
    <row r="140" spans="1:19" s="237" customFormat="1">
      <c r="A140" s="236">
        <v>40878</v>
      </c>
      <c r="C140" s="238">
        <v>132</v>
      </c>
      <c r="D140" s="239">
        <f t="shared" si="42"/>
        <v>33769</v>
      </c>
      <c r="E140" s="239">
        <f t="shared" si="47"/>
        <v>3849792</v>
      </c>
      <c r="F140" s="239">
        <f t="shared" si="43"/>
        <v>-1215708</v>
      </c>
      <c r="G140" s="240">
        <f>+Inputs!$D$3</f>
        <v>0.37951000000000001</v>
      </c>
      <c r="I140" s="241">
        <f t="shared" si="48"/>
        <v>5065500</v>
      </c>
      <c r="K140" s="241">
        <f t="shared" si="44"/>
        <v>33769</v>
      </c>
      <c r="L140" s="241">
        <f t="shared" si="49"/>
        <v>3849792</v>
      </c>
      <c r="M140" s="241">
        <f t="shared" si="45"/>
        <v>12815.673190000001</v>
      </c>
      <c r="N140" s="241">
        <f t="shared" si="46"/>
        <v>12815.673190000001</v>
      </c>
      <c r="O140" s="241">
        <f t="shared" si="50"/>
        <v>-461330.56783999631</v>
      </c>
      <c r="P140" s="241">
        <f t="shared" si="51"/>
        <v>461330.56783999631</v>
      </c>
      <c r="Q140" s="242"/>
      <c r="R140" s="242"/>
      <c r="S140" s="242"/>
    </row>
    <row r="141" spans="1:19" s="237" customFormat="1">
      <c r="A141" s="243">
        <v>40909</v>
      </c>
      <c r="C141" s="238">
        <v>133</v>
      </c>
      <c r="D141" s="239">
        <f t="shared" si="42"/>
        <v>33769</v>
      </c>
      <c r="E141" s="239">
        <f t="shared" si="47"/>
        <v>3883561</v>
      </c>
      <c r="F141" s="239">
        <f t="shared" si="43"/>
        <v>-1181939</v>
      </c>
      <c r="G141" s="240">
        <f>+Inputs!$D$3</f>
        <v>0.37951000000000001</v>
      </c>
      <c r="I141" s="241">
        <f t="shared" si="48"/>
        <v>5065500</v>
      </c>
      <c r="K141" s="241">
        <f t="shared" si="44"/>
        <v>33769</v>
      </c>
      <c r="L141" s="241">
        <f t="shared" si="49"/>
        <v>3883561</v>
      </c>
      <c r="M141" s="241">
        <f t="shared" si="45"/>
        <v>12815.673190000001</v>
      </c>
      <c r="N141" s="241">
        <f t="shared" si="46"/>
        <v>12815.673190000001</v>
      </c>
      <c r="O141" s="241">
        <f t="shared" si="50"/>
        <v>-448514.89464999631</v>
      </c>
      <c r="P141" s="241">
        <f t="shared" si="51"/>
        <v>448514.89464999631</v>
      </c>
      <c r="Q141" s="242"/>
      <c r="R141" s="242"/>
      <c r="S141" s="242"/>
    </row>
    <row r="142" spans="1:19" s="237" customFormat="1">
      <c r="A142" s="236">
        <v>40940</v>
      </c>
      <c r="C142" s="238">
        <v>134</v>
      </c>
      <c r="D142" s="239">
        <f t="shared" si="42"/>
        <v>33769</v>
      </c>
      <c r="E142" s="239">
        <f t="shared" si="47"/>
        <v>3917330</v>
      </c>
      <c r="F142" s="239">
        <f t="shared" si="43"/>
        <v>-1148170</v>
      </c>
      <c r="G142" s="240">
        <f>+Inputs!$D$3</f>
        <v>0.37951000000000001</v>
      </c>
      <c r="I142" s="241">
        <f t="shared" si="48"/>
        <v>5065500</v>
      </c>
      <c r="K142" s="241">
        <f t="shared" si="44"/>
        <v>33769</v>
      </c>
      <c r="L142" s="241">
        <f t="shared" si="49"/>
        <v>3917330</v>
      </c>
      <c r="M142" s="241">
        <f t="shared" si="45"/>
        <v>12815.673190000001</v>
      </c>
      <c r="N142" s="241">
        <f t="shared" si="46"/>
        <v>12815.673190000001</v>
      </c>
      <c r="O142" s="241">
        <f t="shared" si="50"/>
        <v>-435699.2214599963</v>
      </c>
      <c r="P142" s="241">
        <f t="shared" si="51"/>
        <v>435699.2214599963</v>
      </c>
      <c r="Q142" s="242"/>
      <c r="R142" s="242"/>
      <c r="S142" s="242"/>
    </row>
    <row r="143" spans="1:19" s="237" customFormat="1">
      <c r="A143" s="243">
        <v>40969</v>
      </c>
      <c r="C143" s="238">
        <v>135</v>
      </c>
      <c r="D143" s="239">
        <f t="shared" si="42"/>
        <v>33769</v>
      </c>
      <c r="E143" s="239">
        <f t="shared" si="47"/>
        <v>3951099</v>
      </c>
      <c r="F143" s="239">
        <f t="shared" si="43"/>
        <v>-1114401</v>
      </c>
      <c r="G143" s="240">
        <f>+Inputs!$D$3</f>
        <v>0.37951000000000001</v>
      </c>
      <c r="I143" s="241">
        <f t="shared" si="48"/>
        <v>5065500</v>
      </c>
      <c r="K143" s="241">
        <f t="shared" si="44"/>
        <v>33769</v>
      </c>
      <c r="L143" s="241">
        <f t="shared" si="49"/>
        <v>3951099</v>
      </c>
      <c r="M143" s="241">
        <f t="shared" si="45"/>
        <v>12815.673190000001</v>
      </c>
      <c r="N143" s="241">
        <f t="shared" si="46"/>
        <v>12815.673190000001</v>
      </c>
      <c r="O143" s="241">
        <f t="shared" si="50"/>
        <v>-422883.5482699963</v>
      </c>
      <c r="P143" s="241">
        <f t="shared" si="51"/>
        <v>422883.5482699963</v>
      </c>
      <c r="Q143" s="242"/>
      <c r="R143" s="242"/>
      <c r="S143" s="242"/>
    </row>
    <row r="144" spans="1:19" s="237" customFormat="1">
      <c r="A144" s="236">
        <v>41000</v>
      </c>
      <c r="C144" s="238">
        <v>136</v>
      </c>
      <c r="D144" s="239">
        <f t="shared" si="42"/>
        <v>33769</v>
      </c>
      <c r="E144" s="239">
        <f t="shared" si="47"/>
        <v>3984868</v>
      </c>
      <c r="F144" s="239">
        <f t="shared" si="43"/>
        <v>-1080632</v>
      </c>
      <c r="G144" s="240">
        <f>+Inputs!$D$3</f>
        <v>0.37951000000000001</v>
      </c>
      <c r="I144" s="241">
        <f t="shared" si="48"/>
        <v>5065500</v>
      </c>
      <c r="K144" s="241">
        <f t="shared" si="44"/>
        <v>33769</v>
      </c>
      <c r="L144" s="241">
        <f t="shared" si="49"/>
        <v>3984868</v>
      </c>
      <c r="M144" s="241">
        <f t="shared" si="45"/>
        <v>12815.673190000001</v>
      </c>
      <c r="N144" s="241">
        <f t="shared" si="46"/>
        <v>12815.673190000001</v>
      </c>
      <c r="O144" s="241">
        <f t="shared" si="50"/>
        <v>-410067.8750799963</v>
      </c>
      <c r="P144" s="241">
        <f t="shared" si="51"/>
        <v>410067.8750799963</v>
      </c>
      <c r="Q144" s="242"/>
      <c r="R144" s="242"/>
      <c r="S144" s="242"/>
    </row>
    <row r="145" spans="1:19" s="237" customFormat="1">
      <c r="A145" s="243">
        <v>41030</v>
      </c>
      <c r="C145" s="238">
        <v>137</v>
      </c>
      <c r="D145" s="239">
        <f t="shared" si="42"/>
        <v>33769</v>
      </c>
      <c r="E145" s="239">
        <f t="shared" si="47"/>
        <v>4018637</v>
      </c>
      <c r="F145" s="239">
        <f t="shared" si="43"/>
        <v>-1046863</v>
      </c>
      <c r="G145" s="240">
        <f>+Inputs!$D$3</f>
        <v>0.37951000000000001</v>
      </c>
      <c r="I145" s="241">
        <f t="shared" si="48"/>
        <v>5065500</v>
      </c>
      <c r="K145" s="241">
        <f t="shared" si="44"/>
        <v>33769</v>
      </c>
      <c r="L145" s="241">
        <f t="shared" si="49"/>
        <v>4018637</v>
      </c>
      <c r="M145" s="241">
        <f t="shared" si="45"/>
        <v>12815.673190000001</v>
      </c>
      <c r="N145" s="241">
        <f t="shared" si="46"/>
        <v>12815.673190000001</v>
      </c>
      <c r="O145" s="241">
        <f t="shared" si="50"/>
        <v>-397252.2018899963</v>
      </c>
      <c r="P145" s="241">
        <f t="shared" si="51"/>
        <v>397252.2018899963</v>
      </c>
      <c r="Q145" s="242"/>
      <c r="R145" s="242"/>
      <c r="S145" s="242"/>
    </row>
    <row r="146" spans="1:19" s="237" customFormat="1">
      <c r="A146" s="236">
        <v>41061</v>
      </c>
      <c r="C146" s="238">
        <v>138</v>
      </c>
      <c r="D146" s="239">
        <f t="shared" si="42"/>
        <v>33769</v>
      </c>
      <c r="E146" s="239">
        <f t="shared" si="47"/>
        <v>4052406</v>
      </c>
      <c r="F146" s="239">
        <f t="shared" si="43"/>
        <v>-1013094</v>
      </c>
      <c r="G146" s="240">
        <f>+Inputs!$D$3</f>
        <v>0.37951000000000001</v>
      </c>
      <c r="I146" s="241">
        <f t="shared" si="48"/>
        <v>5065500</v>
      </c>
      <c r="K146" s="241">
        <f t="shared" si="44"/>
        <v>33769</v>
      </c>
      <c r="L146" s="241">
        <f t="shared" si="49"/>
        <v>4052406</v>
      </c>
      <c r="M146" s="241">
        <f t="shared" si="45"/>
        <v>12815.673190000001</v>
      </c>
      <c r="N146" s="241">
        <f t="shared" si="46"/>
        <v>12815.673190000001</v>
      </c>
      <c r="O146" s="241">
        <f t="shared" si="50"/>
        <v>-384436.5286999963</v>
      </c>
      <c r="P146" s="241">
        <f t="shared" si="51"/>
        <v>384436.5286999963</v>
      </c>
      <c r="Q146" s="242"/>
      <c r="R146" s="242"/>
      <c r="S146" s="242"/>
    </row>
    <row r="147" spans="1:19" s="237" customFormat="1">
      <c r="A147" s="243">
        <v>41091</v>
      </c>
      <c r="C147" s="238">
        <v>139</v>
      </c>
      <c r="D147" s="239">
        <f t="shared" si="42"/>
        <v>33769</v>
      </c>
      <c r="E147" s="239">
        <f t="shared" si="47"/>
        <v>4086175</v>
      </c>
      <c r="F147" s="239">
        <f t="shared" si="43"/>
        <v>-979325</v>
      </c>
      <c r="G147" s="240">
        <f>+Inputs!$D$3</f>
        <v>0.37951000000000001</v>
      </c>
      <c r="I147" s="241">
        <f t="shared" si="48"/>
        <v>5065500</v>
      </c>
      <c r="K147" s="241">
        <f t="shared" si="44"/>
        <v>33769</v>
      </c>
      <c r="L147" s="241">
        <f t="shared" si="49"/>
        <v>4086175</v>
      </c>
      <c r="M147" s="241">
        <f t="shared" si="45"/>
        <v>12815.673190000001</v>
      </c>
      <c r="N147" s="241">
        <f t="shared" si="46"/>
        <v>12815.673190000001</v>
      </c>
      <c r="O147" s="241">
        <f t="shared" si="50"/>
        <v>-371620.8555099963</v>
      </c>
      <c r="P147" s="241">
        <f t="shared" si="51"/>
        <v>371620.8555099963</v>
      </c>
      <c r="Q147" s="242"/>
      <c r="R147" s="242"/>
      <c r="S147" s="242"/>
    </row>
    <row r="148" spans="1:19" s="237" customFormat="1">
      <c r="A148" s="236">
        <v>41122</v>
      </c>
      <c r="C148" s="238">
        <v>140</v>
      </c>
      <c r="D148" s="239">
        <f t="shared" si="42"/>
        <v>33769</v>
      </c>
      <c r="E148" s="239">
        <f t="shared" si="47"/>
        <v>4119944</v>
      </c>
      <c r="F148" s="239">
        <f t="shared" si="43"/>
        <v>-945556</v>
      </c>
      <c r="G148" s="240">
        <f>+Inputs!$D$3</f>
        <v>0.37951000000000001</v>
      </c>
      <c r="I148" s="241">
        <f t="shared" si="48"/>
        <v>5065500</v>
      </c>
      <c r="K148" s="241">
        <f t="shared" si="44"/>
        <v>33769</v>
      </c>
      <c r="L148" s="241">
        <f t="shared" si="49"/>
        <v>4119944</v>
      </c>
      <c r="M148" s="241">
        <f t="shared" si="45"/>
        <v>12815.673190000001</v>
      </c>
      <c r="N148" s="241">
        <f t="shared" si="46"/>
        <v>12815.673190000001</v>
      </c>
      <c r="O148" s="241">
        <f t="shared" si="50"/>
        <v>-358805.1823199963</v>
      </c>
      <c r="P148" s="241">
        <f t="shared" si="51"/>
        <v>358805.1823199963</v>
      </c>
      <c r="Q148" s="242"/>
      <c r="R148" s="242"/>
      <c r="S148" s="242"/>
    </row>
    <row r="149" spans="1:19" s="237" customFormat="1">
      <c r="A149" s="243">
        <v>41153</v>
      </c>
      <c r="C149" s="238">
        <v>141</v>
      </c>
      <c r="D149" s="239">
        <f t="shared" si="42"/>
        <v>33769</v>
      </c>
      <c r="E149" s="239">
        <f t="shared" si="47"/>
        <v>4153713</v>
      </c>
      <c r="F149" s="239">
        <f t="shared" si="43"/>
        <v>-911787</v>
      </c>
      <c r="G149" s="240">
        <f>+Inputs!$D$3</f>
        <v>0.37951000000000001</v>
      </c>
      <c r="I149" s="241">
        <f t="shared" si="48"/>
        <v>5065500</v>
      </c>
      <c r="K149" s="241">
        <f t="shared" si="44"/>
        <v>33769</v>
      </c>
      <c r="L149" s="241">
        <f t="shared" si="49"/>
        <v>4153713</v>
      </c>
      <c r="M149" s="241">
        <f t="shared" si="45"/>
        <v>12815.673190000001</v>
      </c>
      <c r="N149" s="241">
        <f t="shared" si="46"/>
        <v>12815.673190000001</v>
      </c>
      <c r="O149" s="241">
        <f t="shared" si="50"/>
        <v>-345989.5091299963</v>
      </c>
      <c r="P149" s="241">
        <f t="shared" si="51"/>
        <v>345989.5091299963</v>
      </c>
      <c r="Q149" s="242"/>
      <c r="R149" s="242"/>
      <c r="S149" s="242"/>
    </row>
    <row r="150" spans="1:19" s="237" customFormat="1">
      <c r="A150" s="236">
        <v>41183</v>
      </c>
      <c r="C150" s="238">
        <v>142</v>
      </c>
      <c r="D150" s="239">
        <f t="shared" si="42"/>
        <v>33769</v>
      </c>
      <c r="E150" s="239">
        <f t="shared" si="47"/>
        <v>4187482</v>
      </c>
      <c r="F150" s="239">
        <f t="shared" si="43"/>
        <v>-878018</v>
      </c>
      <c r="G150" s="240">
        <f>+Inputs!$D$3</f>
        <v>0.37951000000000001</v>
      </c>
      <c r="I150" s="241">
        <f t="shared" si="48"/>
        <v>5065500</v>
      </c>
      <c r="K150" s="241">
        <f t="shared" si="44"/>
        <v>33769</v>
      </c>
      <c r="L150" s="241">
        <f t="shared" si="49"/>
        <v>4187482</v>
      </c>
      <c r="M150" s="241">
        <f t="shared" si="45"/>
        <v>12815.673190000001</v>
      </c>
      <c r="N150" s="241">
        <f t="shared" si="46"/>
        <v>12815.673190000001</v>
      </c>
      <c r="O150" s="241">
        <f t="shared" si="50"/>
        <v>-333173.83593999629</v>
      </c>
      <c r="P150" s="241">
        <f t="shared" si="51"/>
        <v>333173.83593999629</v>
      </c>
      <c r="Q150" s="242"/>
      <c r="R150" s="242"/>
      <c r="S150" s="242"/>
    </row>
    <row r="151" spans="1:19" s="237" customFormat="1">
      <c r="A151" s="243">
        <v>41214</v>
      </c>
      <c r="C151" s="238">
        <v>143</v>
      </c>
      <c r="D151" s="239">
        <f t="shared" si="42"/>
        <v>33769</v>
      </c>
      <c r="E151" s="239">
        <f t="shared" si="47"/>
        <v>4221251</v>
      </c>
      <c r="F151" s="239">
        <f t="shared" si="43"/>
        <v>-844249</v>
      </c>
      <c r="G151" s="240">
        <f>+Inputs!$D$3</f>
        <v>0.37951000000000001</v>
      </c>
      <c r="I151" s="241">
        <f t="shared" si="48"/>
        <v>5065500</v>
      </c>
      <c r="K151" s="241">
        <f t="shared" si="44"/>
        <v>33769</v>
      </c>
      <c r="L151" s="241">
        <f t="shared" si="49"/>
        <v>4221251</v>
      </c>
      <c r="M151" s="241">
        <f t="shared" si="45"/>
        <v>12815.673190000001</v>
      </c>
      <c r="N151" s="241">
        <f t="shared" si="46"/>
        <v>12815.673190000001</v>
      </c>
      <c r="O151" s="241">
        <f t="shared" si="50"/>
        <v>-320358.16274999629</v>
      </c>
      <c r="P151" s="241">
        <f t="shared" si="51"/>
        <v>320358.16274999629</v>
      </c>
      <c r="Q151" s="242"/>
      <c r="R151" s="242"/>
      <c r="S151" s="242"/>
    </row>
    <row r="152" spans="1:19" s="237" customFormat="1">
      <c r="A152" s="236">
        <v>41244</v>
      </c>
      <c r="C152" s="238">
        <v>144</v>
      </c>
      <c r="D152" s="239">
        <f t="shared" si="42"/>
        <v>33769</v>
      </c>
      <c r="E152" s="239">
        <f t="shared" si="47"/>
        <v>4255020</v>
      </c>
      <c r="F152" s="239">
        <f t="shared" si="43"/>
        <v>-810480</v>
      </c>
      <c r="G152" s="240">
        <f>+Inputs!$D$3</f>
        <v>0.37951000000000001</v>
      </c>
      <c r="I152" s="241">
        <f t="shared" si="48"/>
        <v>5065500</v>
      </c>
      <c r="K152" s="241">
        <f t="shared" si="44"/>
        <v>33769</v>
      </c>
      <c r="L152" s="241">
        <f t="shared" si="49"/>
        <v>4255020</v>
      </c>
      <c r="M152" s="241">
        <f t="shared" si="45"/>
        <v>12815.673190000001</v>
      </c>
      <c r="N152" s="241">
        <f t="shared" si="46"/>
        <v>12815.673190000001</v>
      </c>
      <c r="O152" s="241">
        <f t="shared" si="50"/>
        <v>-307542.48955999629</v>
      </c>
      <c r="P152" s="241">
        <f t="shared" si="51"/>
        <v>307542.48955999629</v>
      </c>
      <c r="Q152" s="242"/>
      <c r="R152" s="242"/>
      <c r="S152" s="242"/>
    </row>
    <row r="153" spans="1:19" s="237" customFormat="1">
      <c r="A153" s="243">
        <v>41275</v>
      </c>
      <c r="C153" s="238">
        <v>145</v>
      </c>
      <c r="D153" s="239">
        <f t="shared" si="42"/>
        <v>33769</v>
      </c>
      <c r="E153" s="239">
        <f t="shared" si="47"/>
        <v>4288789</v>
      </c>
      <c r="F153" s="239">
        <f t="shared" si="43"/>
        <v>-776711</v>
      </c>
      <c r="G153" s="240">
        <f>+Inputs!$D$3</f>
        <v>0.37951000000000001</v>
      </c>
      <c r="I153" s="241">
        <f t="shared" si="48"/>
        <v>5065500</v>
      </c>
      <c r="K153" s="241">
        <f t="shared" si="44"/>
        <v>33769</v>
      </c>
      <c r="L153" s="241">
        <f t="shared" si="49"/>
        <v>4288789</v>
      </c>
      <c r="M153" s="241">
        <f t="shared" si="45"/>
        <v>12815.673190000001</v>
      </c>
      <c r="N153" s="241">
        <f t="shared" si="46"/>
        <v>12815.673190000001</v>
      </c>
      <c r="O153" s="241">
        <f t="shared" si="50"/>
        <v>-294726.81636999629</v>
      </c>
      <c r="P153" s="241">
        <f t="shared" si="51"/>
        <v>294726.81636999629</v>
      </c>
      <c r="Q153" s="242"/>
      <c r="R153" s="242"/>
      <c r="S153" s="242"/>
    </row>
    <row r="154" spans="1:19" s="237" customFormat="1">
      <c r="A154" s="236">
        <v>41306</v>
      </c>
      <c r="C154" s="238">
        <v>146</v>
      </c>
      <c r="D154" s="239">
        <f t="shared" si="42"/>
        <v>33769</v>
      </c>
      <c r="E154" s="239">
        <f t="shared" si="47"/>
        <v>4322558</v>
      </c>
      <c r="F154" s="239">
        <f t="shared" si="43"/>
        <v>-742942</v>
      </c>
      <c r="G154" s="240">
        <f>+Inputs!$D$3</f>
        <v>0.37951000000000001</v>
      </c>
      <c r="I154" s="241">
        <f t="shared" si="48"/>
        <v>5065500</v>
      </c>
      <c r="K154" s="241">
        <f t="shared" si="44"/>
        <v>33769</v>
      </c>
      <c r="L154" s="241">
        <f t="shared" si="49"/>
        <v>4322558</v>
      </c>
      <c r="M154" s="241">
        <f t="shared" si="45"/>
        <v>12815.673190000001</v>
      </c>
      <c r="N154" s="241">
        <f t="shared" si="46"/>
        <v>12815.673190000001</v>
      </c>
      <c r="O154" s="241">
        <f t="shared" si="50"/>
        <v>-281911.14317999629</v>
      </c>
      <c r="P154" s="241">
        <f t="shared" si="51"/>
        <v>281911.14317999629</v>
      </c>
      <c r="Q154" s="242"/>
      <c r="R154" s="242"/>
      <c r="S154" s="242"/>
    </row>
    <row r="155" spans="1:19" s="237" customFormat="1">
      <c r="A155" s="243">
        <v>41334</v>
      </c>
      <c r="C155" s="238">
        <v>147</v>
      </c>
      <c r="D155" s="239">
        <f t="shared" si="42"/>
        <v>33769</v>
      </c>
      <c r="E155" s="239">
        <f t="shared" si="47"/>
        <v>4356327</v>
      </c>
      <c r="F155" s="239">
        <f t="shared" si="43"/>
        <v>-709173</v>
      </c>
      <c r="G155" s="240">
        <f>+Inputs!$D$3</f>
        <v>0.37951000000000001</v>
      </c>
      <c r="I155" s="241">
        <f t="shared" si="48"/>
        <v>5065500</v>
      </c>
      <c r="K155" s="241">
        <f t="shared" si="44"/>
        <v>33769</v>
      </c>
      <c r="L155" s="241">
        <f t="shared" si="49"/>
        <v>4356327</v>
      </c>
      <c r="M155" s="241">
        <f t="shared" si="45"/>
        <v>12815.673190000001</v>
      </c>
      <c r="N155" s="241">
        <f t="shared" si="46"/>
        <v>12815.673190000001</v>
      </c>
      <c r="O155" s="241">
        <f t="shared" si="50"/>
        <v>-269095.46998999629</v>
      </c>
      <c r="P155" s="241">
        <f t="shared" si="51"/>
        <v>269095.46998999629</v>
      </c>
      <c r="Q155" s="242"/>
      <c r="R155" s="242"/>
      <c r="S155" s="242"/>
    </row>
    <row r="156" spans="1:19" s="237" customFormat="1">
      <c r="A156" s="236">
        <v>41365</v>
      </c>
      <c r="C156" s="238">
        <v>148</v>
      </c>
      <c r="D156" s="239">
        <f t="shared" si="42"/>
        <v>33769</v>
      </c>
      <c r="E156" s="239">
        <f t="shared" si="47"/>
        <v>4390096</v>
      </c>
      <c r="F156" s="239">
        <f t="shared" si="43"/>
        <v>-675404</v>
      </c>
      <c r="G156" s="240">
        <f>+Inputs!$D$3</f>
        <v>0.37951000000000001</v>
      </c>
      <c r="I156" s="241">
        <f t="shared" si="48"/>
        <v>5065500</v>
      </c>
      <c r="K156" s="241">
        <f t="shared" si="44"/>
        <v>33769</v>
      </c>
      <c r="L156" s="241">
        <f t="shared" si="49"/>
        <v>4390096</v>
      </c>
      <c r="M156" s="241">
        <f t="shared" si="45"/>
        <v>12815.673190000001</v>
      </c>
      <c r="N156" s="241">
        <f t="shared" si="46"/>
        <v>12815.673190000001</v>
      </c>
      <c r="O156" s="241">
        <f t="shared" si="50"/>
        <v>-256279.79679999629</v>
      </c>
      <c r="P156" s="241">
        <f t="shared" si="51"/>
        <v>256279.79679999629</v>
      </c>
      <c r="Q156" s="242"/>
      <c r="R156" s="242"/>
      <c r="S156" s="242"/>
    </row>
    <row r="157" spans="1:19" s="237" customFormat="1">
      <c r="A157" s="243">
        <v>41395</v>
      </c>
      <c r="C157" s="238">
        <v>149</v>
      </c>
      <c r="D157" s="239">
        <f t="shared" si="42"/>
        <v>33769</v>
      </c>
      <c r="E157" s="239">
        <f t="shared" si="47"/>
        <v>4423865</v>
      </c>
      <c r="F157" s="239">
        <f t="shared" si="43"/>
        <v>-641635</v>
      </c>
      <c r="G157" s="240">
        <f>+Inputs!$D$3</f>
        <v>0.37951000000000001</v>
      </c>
      <c r="I157" s="241">
        <f t="shared" si="48"/>
        <v>5065500</v>
      </c>
      <c r="K157" s="241">
        <f t="shared" si="44"/>
        <v>33769</v>
      </c>
      <c r="L157" s="241">
        <f t="shared" si="49"/>
        <v>4423865</v>
      </c>
      <c r="M157" s="241">
        <f t="shared" si="45"/>
        <v>12815.673190000001</v>
      </c>
      <c r="N157" s="241">
        <f t="shared" si="46"/>
        <v>12815.673190000001</v>
      </c>
      <c r="O157" s="241">
        <f t="shared" si="50"/>
        <v>-243464.12360999628</v>
      </c>
      <c r="P157" s="241">
        <f t="shared" si="51"/>
        <v>243464.12360999628</v>
      </c>
      <c r="Q157" s="242"/>
      <c r="R157" s="242"/>
      <c r="S157" s="242"/>
    </row>
    <row r="158" spans="1:19" s="237" customFormat="1">
      <c r="A158" s="236">
        <v>41426</v>
      </c>
      <c r="C158" s="238">
        <v>150</v>
      </c>
      <c r="D158" s="239">
        <f t="shared" si="42"/>
        <v>33769</v>
      </c>
      <c r="E158" s="239">
        <f t="shared" si="47"/>
        <v>4457634</v>
      </c>
      <c r="F158" s="239">
        <f t="shared" si="43"/>
        <v>-607866</v>
      </c>
      <c r="G158" s="240">
        <f>+Inputs!$D$3</f>
        <v>0.37951000000000001</v>
      </c>
      <c r="I158" s="241">
        <f t="shared" si="48"/>
        <v>5065500</v>
      </c>
      <c r="K158" s="241">
        <f t="shared" si="44"/>
        <v>33769</v>
      </c>
      <c r="L158" s="241">
        <f t="shared" si="49"/>
        <v>4457634</v>
      </c>
      <c r="M158" s="241">
        <f t="shared" si="45"/>
        <v>12815.673190000001</v>
      </c>
      <c r="N158" s="241">
        <f t="shared" si="46"/>
        <v>12815.673190000001</v>
      </c>
      <c r="O158" s="241">
        <f t="shared" si="50"/>
        <v>-230648.45041999628</v>
      </c>
      <c r="P158" s="241">
        <f t="shared" si="51"/>
        <v>230648.45041999628</v>
      </c>
      <c r="Q158" s="242"/>
      <c r="R158" s="242"/>
      <c r="S158" s="242"/>
    </row>
    <row r="159" spans="1:19" s="237" customFormat="1">
      <c r="A159" s="243">
        <v>41456</v>
      </c>
      <c r="C159" s="238">
        <v>151</v>
      </c>
      <c r="D159" s="239">
        <f t="shared" si="42"/>
        <v>33769</v>
      </c>
      <c r="E159" s="239">
        <f t="shared" si="47"/>
        <v>4491403</v>
      </c>
      <c r="F159" s="239">
        <f t="shared" si="43"/>
        <v>-574097</v>
      </c>
      <c r="G159" s="240">
        <f>+Inputs!$D$3</f>
        <v>0.37951000000000001</v>
      </c>
      <c r="I159" s="241">
        <f t="shared" si="48"/>
        <v>5065500</v>
      </c>
      <c r="K159" s="241">
        <f t="shared" si="44"/>
        <v>33769</v>
      </c>
      <c r="L159" s="241">
        <f t="shared" si="49"/>
        <v>4491403</v>
      </c>
      <c r="M159" s="241">
        <f t="shared" si="45"/>
        <v>12815.673190000001</v>
      </c>
      <c r="N159" s="241">
        <f t="shared" si="46"/>
        <v>12815.673190000001</v>
      </c>
      <c r="O159" s="241">
        <f t="shared" si="50"/>
        <v>-217832.77722999628</v>
      </c>
      <c r="P159" s="241">
        <f t="shared" si="51"/>
        <v>217832.77722999628</v>
      </c>
      <c r="Q159" s="242"/>
      <c r="R159" s="242"/>
      <c r="S159" s="242"/>
    </row>
    <row r="160" spans="1:19" s="237" customFormat="1">
      <c r="A160" s="236">
        <v>41487</v>
      </c>
      <c r="C160" s="238">
        <v>152</v>
      </c>
      <c r="D160" s="239">
        <f t="shared" si="42"/>
        <v>33769</v>
      </c>
      <c r="E160" s="239">
        <f t="shared" si="47"/>
        <v>4525172</v>
      </c>
      <c r="F160" s="239">
        <f t="shared" si="43"/>
        <v>-540328</v>
      </c>
      <c r="G160" s="240">
        <f>+Inputs!$D$3</f>
        <v>0.37951000000000001</v>
      </c>
      <c r="I160" s="241">
        <f t="shared" si="48"/>
        <v>5065500</v>
      </c>
      <c r="K160" s="241">
        <f t="shared" si="44"/>
        <v>33769</v>
      </c>
      <c r="L160" s="241">
        <f t="shared" si="49"/>
        <v>4525172</v>
      </c>
      <c r="M160" s="241">
        <f t="shared" si="45"/>
        <v>12815.673190000001</v>
      </c>
      <c r="N160" s="241">
        <f t="shared" si="46"/>
        <v>12815.673190000001</v>
      </c>
      <c r="O160" s="241">
        <f t="shared" si="50"/>
        <v>-205017.10403999628</v>
      </c>
      <c r="P160" s="241">
        <f t="shared" si="51"/>
        <v>205017.10403999628</v>
      </c>
      <c r="Q160" s="242"/>
      <c r="R160" s="242"/>
      <c r="S160" s="242"/>
    </row>
    <row r="161" spans="1:19" s="237" customFormat="1">
      <c r="A161" s="243">
        <v>41518</v>
      </c>
      <c r="C161" s="238">
        <v>153</v>
      </c>
      <c r="D161" s="239">
        <f t="shared" si="42"/>
        <v>33769</v>
      </c>
      <c r="E161" s="239">
        <f t="shared" si="47"/>
        <v>4558941</v>
      </c>
      <c r="F161" s="239">
        <f t="shared" si="43"/>
        <v>-506559</v>
      </c>
      <c r="G161" s="240">
        <f>+Inputs!$D$3</f>
        <v>0.37951000000000001</v>
      </c>
      <c r="I161" s="241">
        <f t="shared" si="48"/>
        <v>5065500</v>
      </c>
      <c r="K161" s="241">
        <f t="shared" si="44"/>
        <v>33769</v>
      </c>
      <c r="L161" s="241">
        <f t="shared" si="49"/>
        <v>4558941</v>
      </c>
      <c r="M161" s="241">
        <f t="shared" si="45"/>
        <v>12815.673190000001</v>
      </c>
      <c r="N161" s="241">
        <f t="shared" si="46"/>
        <v>12815.673190000001</v>
      </c>
      <c r="O161" s="241">
        <f t="shared" si="50"/>
        <v>-192201.43084999628</v>
      </c>
      <c r="P161" s="241">
        <f t="shared" si="51"/>
        <v>192201.43084999628</v>
      </c>
      <c r="Q161" s="242"/>
      <c r="R161" s="242"/>
      <c r="S161" s="242"/>
    </row>
    <row r="162" spans="1:19" s="237" customFormat="1">
      <c r="A162" s="236">
        <v>41548</v>
      </c>
      <c r="C162" s="238">
        <v>154</v>
      </c>
      <c r="D162" s="239">
        <f t="shared" si="42"/>
        <v>33769</v>
      </c>
      <c r="E162" s="239">
        <f t="shared" si="47"/>
        <v>4592710</v>
      </c>
      <c r="F162" s="239">
        <f t="shared" si="43"/>
        <v>-472790</v>
      </c>
      <c r="G162" s="240">
        <f>+Inputs!$D$3</f>
        <v>0.37951000000000001</v>
      </c>
      <c r="I162" s="241">
        <f t="shared" si="48"/>
        <v>5065500</v>
      </c>
      <c r="K162" s="241">
        <f t="shared" si="44"/>
        <v>33769</v>
      </c>
      <c r="L162" s="241">
        <f t="shared" si="49"/>
        <v>4592710</v>
      </c>
      <c r="M162" s="241">
        <f t="shared" si="45"/>
        <v>12815.673190000001</v>
      </c>
      <c r="N162" s="241">
        <f t="shared" si="46"/>
        <v>12815.673190000001</v>
      </c>
      <c r="O162" s="241">
        <f t="shared" si="50"/>
        <v>-179385.75765999628</v>
      </c>
      <c r="P162" s="241">
        <f t="shared" si="51"/>
        <v>179385.75765999628</v>
      </c>
      <c r="Q162" s="242"/>
      <c r="R162" s="242"/>
      <c r="S162" s="242"/>
    </row>
    <row r="163" spans="1:19" s="237" customFormat="1">
      <c r="A163" s="243">
        <v>41579</v>
      </c>
      <c r="C163" s="238">
        <v>155</v>
      </c>
      <c r="D163" s="239">
        <f t="shared" si="42"/>
        <v>33769</v>
      </c>
      <c r="E163" s="239">
        <f t="shared" si="47"/>
        <v>4626479</v>
      </c>
      <c r="F163" s="239">
        <f t="shared" si="43"/>
        <v>-439021</v>
      </c>
      <c r="G163" s="240">
        <f>+Inputs!$D$3</f>
        <v>0.37951000000000001</v>
      </c>
      <c r="I163" s="241">
        <f t="shared" si="48"/>
        <v>5065500</v>
      </c>
      <c r="K163" s="241">
        <f t="shared" si="44"/>
        <v>33769</v>
      </c>
      <c r="L163" s="241">
        <f t="shared" si="49"/>
        <v>4626479</v>
      </c>
      <c r="M163" s="241">
        <f t="shared" si="45"/>
        <v>12815.673190000001</v>
      </c>
      <c r="N163" s="241">
        <f t="shared" si="46"/>
        <v>12815.673190000001</v>
      </c>
      <c r="O163" s="241">
        <f t="shared" si="50"/>
        <v>-166570.08446999628</v>
      </c>
      <c r="P163" s="241">
        <f t="shared" si="51"/>
        <v>166570.08446999628</v>
      </c>
      <c r="Q163" s="242"/>
      <c r="R163" s="242"/>
      <c r="S163" s="242"/>
    </row>
    <row r="164" spans="1:19" s="237" customFormat="1">
      <c r="A164" s="236">
        <v>41609</v>
      </c>
      <c r="C164" s="238">
        <v>156</v>
      </c>
      <c r="D164" s="239">
        <f t="shared" si="42"/>
        <v>33769</v>
      </c>
      <c r="E164" s="239">
        <f t="shared" si="47"/>
        <v>4660248</v>
      </c>
      <c r="F164" s="239">
        <f t="shared" si="43"/>
        <v>-405252</v>
      </c>
      <c r="G164" s="240">
        <f>+Inputs!$D$3</f>
        <v>0.37951000000000001</v>
      </c>
      <c r="I164" s="241">
        <f t="shared" si="48"/>
        <v>5065500</v>
      </c>
      <c r="K164" s="241">
        <f t="shared" si="44"/>
        <v>33769</v>
      </c>
      <c r="L164" s="241">
        <f t="shared" si="49"/>
        <v>4660248</v>
      </c>
      <c r="M164" s="241">
        <f t="shared" si="45"/>
        <v>12815.673190000001</v>
      </c>
      <c r="N164" s="241">
        <f t="shared" si="46"/>
        <v>12815.673190000001</v>
      </c>
      <c r="O164" s="241">
        <f t="shared" si="50"/>
        <v>-153754.41127999627</v>
      </c>
      <c r="P164" s="241">
        <f t="shared" si="51"/>
        <v>153754.41127999627</v>
      </c>
      <c r="Q164" s="242"/>
      <c r="R164" s="242"/>
      <c r="S164" s="242"/>
    </row>
    <row r="165" spans="1:19" s="237" customFormat="1">
      <c r="A165" s="243">
        <v>41640</v>
      </c>
      <c r="C165" s="238">
        <v>157</v>
      </c>
      <c r="D165" s="239">
        <f t="shared" si="42"/>
        <v>33769</v>
      </c>
      <c r="E165" s="239">
        <f t="shared" si="47"/>
        <v>4694017</v>
      </c>
      <c r="F165" s="239">
        <f t="shared" si="43"/>
        <v>-371483</v>
      </c>
      <c r="G165" s="240">
        <f>+Inputs!$D$3</f>
        <v>0.37951000000000001</v>
      </c>
      <c r="I165" s="241">
        <f t="shared" si="48"/>
        <v>5065500</v>
      </c>
      <c r="K165" s="241">
        <f t="shared" si="44"/>
        <v>33769</v>
      </c>
      <c r="L165" s="241">
        <f t="shared" si="49"/>
        <v>4694017</v>
      </c>
      <c r="M165" s="241">
        <f t="shared" si="45"/>
        <v>12815.673190000001</v>
      </c>
      <c r="N165" s="241">
        <f t="shared" si="46"/>
        <v>12815.673190000001</v>
      </c>
      <c r="O165" s="241">
        <f t="shared" si="50"/>
        <v>-140938.73808999627</v>
      </c>
      <c r="P165" s="241">
        <f t="shared" si="51"/>
        <v>140938.73808999627</v>
      </c>
      <c r="Q165" s="242"/>
      <c r="R165" s="242"/>
      <c r="S165" s="242"/>
    </row>
    <row r="166" spans="1:19" s="237" customFormat="1">
      <c r="A166" s="236">
        <v>41671</v>
      </c>
      <c r="C166" s="238">
        <v>158</v>
      </c>
      <c r="D166" s="239">
        <f t="shared" si="42"/>
        <v>33769</v>
      </c>
      <c r="E166" s="239">
        <f t="shared" si="47"/>
        <v>4727786</v>
      </c>
      <c r="F166" s="239">
        <f t="shared" si="43"/>
        <v>-337714</v>
      </c>
      <c r="G166" s="240">
        <f>+Inputs!$D$3</f>
        <v>0.37951000000000001</v>
      </c>
      <c r="I166" s="241">
        <f t="shared" si="48"/>
        <v>5065500</v>
      </c>
      <c r="K166" s="241">
        <f t="shared" si="44"/>
        <v>33769</v>
      </c>
      <c r="L166" s="241">
        <f t="shared" si="49"/>
        <v>4727786</v>
      </c>
      <c r="M166" s="241">
        <f t="shared" si="45"/>
        <v>12815.673190000001</v>
      </c>
      <c r="N166" s="241">
        <f t="shared" si="46"/>
        <v>12815.673190000001</v>
      </c>
      <c r="O166" s="241">
        <f t="shared" si="50"/>
        <v>-128123.06489999627</v>
      </c>
      <c r="P166" s="241">
        <f t="shared" si="51"/>
        <v>128123.06489999627</v>
      </c>
      <c r="Q166" s="242"/>
      <c r="R166" s="242"/>
      <c r="S166" s="242"/>
    </row>
    <row r="167" spans="1:19" s="237" customFormat="1">
      <c r="A167" s="243">
        <v>41699</v>
      </c>
      <c r="C167" s="238">
        <v>159</v>
      </c>
      <c r="D167" s="239">
        <f t="shared" si="42"/>
        <v>33769</v>
      </c>
      <c r="E167" s="239">
        <f t="shared" si="47"/>
        <v>4761555</v>
      </c>
      <c r="F167" s="239">
        <f t="shared" si="43"/>
        <v>-303945</v>
      </c>
      <c r="G167" s="240">
        <f>+Inputs!$D$3</f>
        <v>0.37951000000000001</v>
      </c>
      <c r="I167" s="241">
        <f t="shared" si="48"/>
        <v>5065500</v>
      </c>
      <c r="K167" s="241">
        <f t="shared" si="44"/>
        <v>33769</v>
      </c>
      <c r="L167" s="241">
        <f t="shared" si="49"/>
        <v>4761555</v>
      </c>
      <c r="M167" s="241">
        <f t="shared" si="45"/>
        <v>12815.673190000001</v>
      </c>
      <c r="N167" s="241">
        <f t="shared" si="46"/>
        <v>12815.673190000001</v>
      </c>
      <c r="O167" s="241">
        <f t="shared" si="50"/>
        <v>-115307.39170999627</v>
      </c>
      <c r="P167" s="241">
        <f t="shared" si="51"/>
        <v>115307.39170999627</v>
      </c>
      <c r="Q167" s="242"/>
      <c r="R167" s="242"/>
      <c r="S167" s="242"/>
    </row>
    <row r="168" spans="1:19" s="237" customFormat="1">
      <c r="A168" s="236">
        <v>41730</v>
      </c>
      <c r="C168" s="238">
        <v>160</v>
      </c>
      <c r="D168" s="239">
        <f t="shared" si="42"/>
        <v>33769</v>
      </c>
      <c r="E168" s="239">
        <f t="shared" si="47"/>
        <v>4795324</v>
      </c>
      <c r="F168" s="239">
        <f t="shared" si="43"/>
        <v>-270176</v>
      </c>
      <c r="G168" s="240">
        <f>+Inputs!$D$3</f>
        <v>0.37951000000000001</v>
      </c>
      <c r="I168" s="241">
        <f t="shared" si="48"/>
        <v>5065500</v>
      </c>
      <c r="K168" s="241">
        <f t="shared" si="44"/>
        <v>33769</v>
      </c>
      <c r="L168" s="241">
        <f t="shared" si="49"/>
        <v>4795324</v>
      </c>
      <c r="M168" s="241">
        <f t="shared" si="45"/>
        <v>12815.673190000001</v>
      </c>
      <c r="N168" s="241">
        <f t="shared" si="46"/>
        <v>12815.673190000001</v>
      </c>
      <c r="O168" s="241">
        <f t="shared" si="50"/>
        <v>-102491.71851999627</v>
      </c>
      <c r="P168" s="241">
        <f t="shared" si="51"/>
        <v>102491.71851999627</v>
      </c>
      <c r="Q168" s="242"/>
      <c r="R168" s="242"/>
      <c r="S168" s="242"/>
    </row>
    <row r="169" spans="1:19" s="237" customFormat="1">
      <c r="A169" s="243">
        <v>41760</v>
      </c>
      <c r="C169" s="238">
        <v>161</v>
      </c>
      <c r="D169" s="239">
        <f t="shared" si="42"/>
        <v>33769</v>
      </c>
      <c r="E169" s="239">
        <f t="shared" si="47"/>
        <v>4829093</v>
      </c>
      <c r="F169" s="239">
        <f t="shared" ref="F169:F177" si="52">$B$9+E169</f>
        <v>-236407</v>
      </c>
      <c r="G169" s="240">
        <f>+Inputs!$D$3</f>
        <v>0.37951000000000001</v>
      </c>
      <c r="I169" s="241">
        <f t="shared" si="48"/>
        <v>5065500</v>
      </c>
      <c r="K169" s="241">
        <f t="shared" ref="K169:K177" si="53">D169</f>
        <v>33769</v>
      </c>
      <c r="L169" s="241">
        <f t="shared" si="49"/>
        <v>4829093</v>
      </c>
      <c r="M169" s="241">
        <f t="shared" ref="M169:M177" si="54">K169*G169</f>
        <v>12815.673190000001</v>
      </c>
      <c r="N169" s="241">
        <f t="shared" ref="N169:N177" si="55">M169-J169</f>
        <v>12815.673190000001</v>
      </c>
      <c r="O169" s="241">
        <f t="shared" si="50"/>
        <v>-89676.045329996268</v>
      </c>
      <c r="P169" s="241">
        <f t="shared" si="51"/>
        <v>89676.045329996268</v>
      </c>
      <c r="Q169" s="242"/>
      <c r="R169" s="242"/>
      <c r="S169" s="242"/>
    </row>
    <row r="170" spans="1:19" s="237" customFormat="1">
      <c r="A170" s="236">
        <v>41791</v>
      </c>
      <c r="C170" s="238">
        <v>162</v>
      </c>
      <c r="D170" s="239">
        <f t="shared" si="42"/>
        <v>33769</v>
      </c>
      <c r="E170" s="239">
        <f t="shared" ref="E170:E177" si="56">+E169+D170</f>
        <v>4862862</v>
      </c>
      <c r="F170" s="239">
        <f t="shared" si="52"/>
        <v>-202638</v>
      </c>
      <c r="G170" s="240">
        <f>+Inputs!$D$3</f>
        <v>0.37951000000000001</v>
      </c>
      <c r="I170" s="241">
        <f t="shared" ref="I170:I177" si="57">+I169+H170</f>
        <v>5065500</v>
      </c>
      <c r="K170" s="241">
        <f t="shared" si="53"/>
        <v>33769</v>
      </c>
      <c r="L170" s="241">
        <f t="shared" ref="L170:L177" si="58">+L169+K170</f>
        <v>4862862</v>
      </c>
      <c r="M170" s="241">
        <f t="shared" si="54"/>
        <v>12815.673190000001</v>
      </c>
      <c r="N170" s="241">
        <f t="shared" si="55"/>
        <v>12815.673190000001</v>
      </c>
      <c r="O170" s="241">
        <f t="shared" ref="O170:O177" si="59">+O169+N170</f>
        <v>-76860.372139996267</v>
      </c>
      <c r="P170" s="241">
        <f t="shared" ref="P170:P177" si="60">P169-N170</f>
        <v>76860.372139996267</v>
      </c>
      <c r="Q170" s="242"/>
      <c r="R170" s="242"/>
      <c r="S170" s="242"/>
    </row>
    <row r="171" spans="1:19" s="237" customFormat="1">
      <c r="A171" s="243">
        <v>41821</v>
      </c>
      <c r="C171" s="238">
        <v>163</v>
      </c>
      <c r="D171" s="239">
        <f t="shared" si="42"/>
        <v>33769</v>
      </c>
      <c r="E171" s="239">
        <f t="shared" si="56"/>
        <v>4896631</v>
      </c>
      <c r="F171" s="239">
        <f t="shared" si="52"/>
        <v>-168869</v>
      </c>
      <c r="G171" s="240">
        <f>+Inputs!$D$3</f>
        <v>0.37951000000000001</v>
      </c>
      <c r="I171" s="241">
        <f t="shared" si="57"/>
        <v>5065500</v>
      </c>
      <c r="K171" s="241">
        <f t="shared" si="53"/>
        <v>33769</v>
      </c>
      <c r="L171" s="241">
        <f t="shared" si="58"/>
        <v>4896631</v>
      </c>
      <c r="M171" s="241">
        <f t="shared" si="54"/>
        <v>12815.673190000001</v>
      </c>
      <c r="N171" s="241">
        <f t="shared" si="55"/>
        <v>12815.673190000001</v>
      </c>
      <c r="O171" s="241">
        <f t="shared" si="59"/>
        <v>-64044.698949996266</v>
      </c>
      <c r="P171" s="241">
        <f t="shared" si="60"/>
        <v>64044.698949996266</v>
      </c>
      <c r="Q171" s="242"/>
      <c r="R171" s="242"/>
      <c r="S171" s="242"/>
    </row>
    <row r="172" spans="1:19" s="237" customFormat="1">
      <c r="A172" s="236">
        <v>41852</v>
      </c>
      <c r="C172" s="238">
        <v>164</v>
      </c>
      <c r="D172" s="239">
        <f t="shared" si="42"/>
        <v>33769</v>
      </c>
      <c r="E172" s="239">
        <f t="shared" si="56"/>
        <v>4930400</v>
      </c>
      <c r="F172" s="239">
        <f t="shared" si="52"/>
        <v>-135100</v>
      </c>
      <c r="G172" s="240">
        <f>+Inputs!$D$3</f>
        <v>0.37951000000000001</v>
      </c>
      <c r="I172" s="241">
        <f t="shared" si="57"/>
        <v>5065500</v>
      </c>
      <c r="K172" s="241">
        <f t="shared" si="53"/>
        <v>33769</v>
      </c>
      <c r="L172" s="241">
        <f t="shared" si="58"/>
        <v>4930400</v>
      </c>
      <c r="M172" s="241">
        <f t="shared" si="54"/>
        <v>12815.673190000001</v>
      </c>
      <c r="N172" s="241">
        <f t="shared" si="55"/>
        <v>12815.673190000001</v>
      </c>
      <c r="O172" s="241">
        <f t="shared" si="59"/>
        <v>-51229.025759996264</v>
      </c>
      <c r="P172" s="241">
        <f t="shared" si="60"/>
        <v>51229.025759996264</v>
      </c>
      <c r="Q172" s="242"/>
      <c r="R172" s="242"/>
      <c r="S172" s="242"/>
    </row>
    <row r="173" spans="1:19" s="237" customFormat="1">
      <c r="A173" s="243">
        <v>41883</v>
      </c>
      <c r="C173" s="238">
        <v>165</v>
      </c>
      <c r="D173" s="239">
        <f t="shared" si="42"/>
        <v>33769</v>
      </c>
      <c r="E173" s="239">
        <f t="shared" si="56"/>
        <v>4964169</v>
      </c>
      <c r="F173" s="239">
        <f t="shared" si="52"/>
        <v>-101331</v>
      </c>
      <c r="G173" s="240">
        <f>+Inputs!$D$3</f>
        <v>0.37951000000000001</v>
      </c>
      <c r="I173" s="241">
        <f t="shared" si="57"/>
        <v>5065500</v>
      </c>
      <c r="K173" s="241">
        <f t="shared" si="53"/>
        <v>33769</v>
      </c>
      <c r="L173" s="241">
        <f t="shared" si="58"/>
        <v>4964169</v>
      </c>
      <c r="M173" s="241">
        <f t="shared" si="54"/>
        <v>12815.673190000001</v>
      </c>
      <c r="N173" s="241">
        <f t="shared" si="55"/>
        <v>12815.673190000001</v>
      </c>
      <c r="O173" s="241">
        <f t="shared" si="59"/>
        <v>-38413.352569996263</v>
      </c>
      <c r="P173" s="241">
        <f t="shared" si="60"/>
        <v>38413.352569996263</v>
      </c>
      <c r="Q173" s="242"/>
      <c r="R173" s="242"/>
      <c r="S173" s="242"/>
    </row>
    <row r="174" spans="1:19" s="237" customFormat="1">
      <c r="A174" s="236">
        <v>41913</v>
      </c>
      <c r="C174" s="238">
        <v>166</v>
      </c>
      <c r="D174" s="239">
        <f t="shared" si="42"/>
        <v>33769</v>
      </c>
      <c r="E174" s="239">
        <f t="shared" si="56"/>
        <v>4997938</v>
      </c>
      <c r="F174" s="239">
        <f t="shared" si="52"/>
        <v>-67562</v>
      </c>
      <c r="G174" s="240">
        <f>+Inputs!$D$3</f>
        <v>0.37951000000000001</v>
      </c>
      <c r="I174" s="241">
        <f t="shared" si="57"/>
        <v>5065500</v>
      </c>
      <c r="K174" s="241">
        <f t="shared" si="53"/>
        <v>33769</v>
      </c>
      <c r="L174" s="241">
        <f t="shared" si="58"/>
        <v>4997938</v>
      </c>
      <c r="M174" s="241">
        <f t="shared" si="54"/>
        <v>12815.673190000001</v>
      </c>
      <c r="N174" s="241">
        <f t="shared" si="55"/>
        <v>12815.673190000001</v>
      </c>
      <c r="O174" s="241">
        <f t="shared" si="59"/>
        <v>-25597.679379996262</v>
      </c>
      <c r="P174" s="241">
        <f t="shared" si="60"/>
        <v>25597.679379996262</v>
      </c>
      <c r="Q174" s="242"/>
      <c r="R174" s="242"/>
      <c r="S174" s="242"/>
    </row>
    <row r="175" spans="1:19" s="237" customFormat="1">
      <c r="A175" s="243">
        <v>41944</v>
      </c>
      <c r="C175" s="238">
        <v>167</v>
      </c>
      <c r="D175" s="239">
        <f t="shared" si="42"/>
        <v>33769</v>
      </c>
      <c r="E175" s="239">
        <f t="shared" si="56"/>
        <v>5031707</v>
      </c>
      <c r="F175" s="239">
        <f t="shared" si="52"/>
        <v>-33793</v>
      </c>
      <c r="G175" s="240">
        <f>+Inputs!$D$3</f>
        <v>0.37951000000000001</v>
      </c>
      <c r="I175" s="241">
        <f t="shared" si="57"/>
        <v>5065500</v>
      </c>
      <c r="K175" s="241">
        <f t="shared" si="53"/>
        <v>33769</v>
      </c>
      <c r="L175" s="241">
        <f t="shared" si="58"/>
        <v>5031707</v>
      </c>
      <c r="M175" s="241">
        <f t="shared" si="54"/>
        <v>12815.673190000001</v>
      </c>
      <c r="N175" s="241">
        <f t="shared" si="55"/>
        <v>12815.673190000001</v>
      </c>
      <c r="O175" s="241">
        <f t="shared" si="59"/>
        <v>-12782.00618999626</v>
      </c>
      <c r="P175" s="241">
        <f t="shared" si="60"/>
        <v>12782.00618999626</v>
      </c>
      <c r="Q175" s="242"/>
      <c r="R175" s="242"/>
      <c r="S175" s="242"/>
    </row>
    <row r="176" spans="1:19" s="237" customFormat="1">
      <c r="A176" s="236">
        <v>41974</v>
      </c>
      <c r="C176" s="238">
        <v>168</v>
      </c>
      <c r="D176" s="239">
        <f t="shared" si="42"/>
        <v>33769</v>
      </c>
      <c r="E176" s="239">
        <f t="shared" si="56"/>
        <v>5065476</v>
      </c>
      <c r="F176" s="239">
        <f t="shared" si="52"/>
        <v>-24</v>
      </c>
      <c r="G176" s="240">
        <f>+Inputs!$D$3</f>
        <v>0.37951000000000001</v>
      </c>
      <c r="I176" s="241">
        <f t="shared" si="57"/>
        <v>5065500</v>
      </c>
      <c r="K176" s="241">
        <f t="shared" si="53"/>
        <v>33769</v>
      </c>
      <c r="L176" s="241">
        <f t="shared" si="58"/>
        <v>5065476</v>
      </c>
      <c r="M176" s="241">
        <f t="shared" si="54"/>
        <v>12815.673190000001</v>
      </c>
      <c r="N176" s="241">
        <f t="shared" si="55"/>
        <v>12815.673190000001</v>
      </c>
      <c r="O176" s="241">
        <f t="shared" si="59"/>
        <v>33.667000003741123</v>
      </c>
      <c r="P176" s="241">
        <f t="shared" si="60"/>
        <v>-33.667000003741123</v>
      </c>
      <c r="Q176" s="242"/>
      <c r="R176" s="242"/>
      <c r="S176" s="242"/>
    </row>
    <row r="177" spans="1:20" s="237" customFormat="1">
      <c r="A177" s="243">
        <v>42005</v>
      </c>
      <c r="C177" s="238">
        <v>169</v>
      </c>
      <c r="D177" s="239">
        <f>-F176</f>
        <v>24</v>
      </c>
      <c r="E177" s="239">
        <f t="shared" si="56"/>
        <v>5065500</v>
      </c>
      <c r="F177" s="239">
        <f t="shared" si="52"/>
        <v>0</v>
      </c>
      <c r="G177" s="240">
        <f>+Inputs!$D$3</f>
        <v>0.37951000000000001</v>
      </c>
      <c r="I177" s="241">
        <f t="shared" si="57"/>
        <v>5065500</v>
      </c>
      <c r="K177" s="241">
        <f t="shared" si="53"/>
        <v>24</v>
      </c>
      <c r="L177" s="241">
        <f t="shared" si="58"/>
        <v>5065500</v>
      </c>
      <c r="M177" s="241">
        <f t="shared" si="54"/>
        <v>9.1082400000000003</v>
      </c>
      <c r="N177" s="241">
        <f t="shared" si="55"/>
        <v>9.1082400000000003</v>
      </c>
      <c r="O177" s="241">
        <f t="shared" si="59"/>
        <v>42.775240003741125</v>
      </c>
      <c r="P177" s="241">
        <f t="shared" si="60"/>
        <v>-42.775240003741125</v>
      </c>
      <c r="Q177" s="242"/>
      <c r="R177" s="242"/>
      <c r="S177" s="242"/>
    </row>
    <row r="178" spans="1:20">
      <c r="A178" s="30"/>
      <c r="G178" s="28"/>
    </row>
    <row r="179" spans="1:20">
      <c r="A179" s="8" t="s">
        <v>43</v>
      </c>
      <c r="B179" s="33">
        <f>SUM(B9:B178)</f>
        <v>-5065500</v>
      </c>
      <c r="D179" s="33">
        <f>SUM(D9:D178)</f>
        <v>5065500</v>
      </c>
      <c r="G179" s="28"/>
      <c r="H179" s="33">
        <f>SUM(H9:H178)</f>
        <v>5065500</v>
      </c>
      <c r="I179" s="33"/>
      <c r="J179" s="33">
        <f>SUM(J9:J178)</f>
        <v>1922357.25</v>
      </c>
      <c r="K179" s="33">
        <f>SUM(K9:K178)</f>
        <v>5065500</v>
      </c>
      <c r="L179" s="33"/>
      <c r="M179" s="33">
        <f>SUM(M9:M178)</f>
        <v>1922400.0252399996</v>
      </c>
      <c r="N179" s="33">
        <f>SUM(N9:N178)</f>
        <v>42.775240003741125</v>
      </c>
      <c r="O179" s="33">
        <f>SUM(O9:O178)</f>
        <v>-167433523.29625958</v>
      </c>
      <c r="P179" s="33">
        <f>SUM(P9:P178)</f>
        <v>167433523.29625958</v>
      </c>
    </row>
    <row r="180" spans="1:20">
      <c r="G180" s="28"/>
    </row>
    <row r="181" spans="1:20">
      <c r="A181" s="4" t="s">
        <v>61</v>
      </c>
      <c r="B181" s="4" t="s">
        <v>61</v>
      </c>
      <c r="C181" s="4" t="s">
        <v>61</v>
      </c>
      <c r="D181" s="4" t="s">
        <v>61</v>
      </c>
      <c r="F181" s="4" t="s">
        <v>61</v>
      </c>
      <c r="G181" s="28" t="s">
        <v>61</v>
      </c>
      <c r="H181" s="4" t="s">
        <v>61</v>
      </c>
      <c r="J181" s="4" t="s">
        <v>61</v>
      </c>
      <c r="K181" s="4" t="s">
        <v>61</v>
      </c>
      <c r="M181" s="4" t="s">
        <v>61</v>
      </c>
      <c r="N181" s="4" t="s">
        <v>61</v>
      </c>
      <c r="P181" s="4" t="s">
        <v>61</v>
      </c>
      <c r="Q181" s="8" t="s">
        <v>61</v>
      </c>
      <c r="R181" s="8" t="s">
        <v>61</v>
      </c>
      <c r="S181" s="8" t="s">
        <v>61</v>
      </c>
      <c r="T181" s="4" t="s">
        <v>61</v>
      </c>
    </row>
    <row r="182" spans="1:20">
      <c r="G182"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sheetPr transitionEvaluation="1" codeName="Sheet54">
    <pageSetUpPr autoPageBreaks="0" fitToPage="1"/>
  </sheetPr>
  <dimension ref="A1:AE180"/>
  <sheetViews>
    <sheetView defaultGridColor="0" colorId="22" zoomScale="60" zoomScaleNormal="100" workbookViewId="0">
      <pane ySplit="8" topLeftCell="A92" activePane="bottomLeft" state="frozen"/>
      <selection activeCell="U11" sqref="U11:AE11"/>
      <selection pane="bottomLeft" activeCell="D115" sqref="D115"/>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108</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36951</v>
      </c>
      <c r="B9" s="32">
        <v>-2400</v>
      </c>
      <c r="C9" s="6">
        <v>1</v>
      </c>
      <c r="D9" s="29">
        <f t="shared" ref="D9:D40" si="0">ROUND(-(+$B$9/180)*1,0)</f>
        <v>13</v>
      </c>
      <c r="E9" s="29">
        <f>+D9</f>
        <v>13</v>
      </c>
      <c r="F9" s="29">
        <f t="shared" ref="F9:F40" si="1">$B$9+E9</f>
        <v>-2387</v>
      </c>
      <c r="G9" s="34">
        <f>+Inputs!$D$2</f>
        <v>0.3795</v>
      </c>
      <c r="H9" s="27">
        <f>-B9</f>
        <v>2400</v>
      </c>
      <c r="I9" s="27">
        <f>+H9</f>
        <v>2400</v>
      </c>
      <c r="J9" s="27">
        <f>H9*G9</f>
        <v>910.8</v>
      </c>
      <c r="K9" s="27">
        <f t="shared" ref="K9:K40" si="2">D9</f>
        <v>13</v>
      </c>
      <c r="L9" s="27">
        <f>+K9</f>
        <v>13</v>
      </c>
      <c r="M9" s="27">
        <f t="shared" ref="M9:M40" si="3">K9*G9</f>
        <v>4.9335000000000004</v>
      </c>
      <c r="N9" s="27">
        <f t="shared" ref="N9:N40" si="4">M9-J9</f>
        <v>-905.86649999999997</v>
      </c>
      <c r="O9" s="27">
        <f>+N9</f>
        <v>-905.86649999999997</v>
      </c>
      <c r="P9" s="27">
        <f>-SUM(N9)</f>
        <v>905.86649999999997</v>
      </c>
      <c r="Q9" s="38">
        <f>VLOOKUP(Q8,A36:P202,5)</f>
        <v>1378</v>
      </c>
      <c r="R9" s="38">
        <f>VLOOKUP(R8,A36:P202,5)</f>
        <v>1582</v>
      </c>
      <c r="S9" s="38">
        <f>+R9-Q9</f>
        <v>204</v>
      </c>
      <c r="T9" s="35" t="s">
        <v>64</v>
      </c>
      <c r="U9" s="145">
        <f t="shared" ref="U9:AE9" si="5">-IF(TYPE(VLOOKUP(U8,$A$9:$P$175,6,FALSE))=16,0,VLOOKUP(U8,$A$9:$P$175,6,FALSE))</f>
        <v>1005</v>
      </c>
      <c r="V9" s="145">
        <f t="shared" si="5"/>
        <v>988</v>
      </c>
      <c r="W9" s="145">
        <f t="shared" si="5"/>
        <v>971</v>
      </c>
      <c r="X9" s="145">
        <f t="shared" si="5"/>
        <v>954</v>
      </c>
      <c r="Y9" s="145">
        <f t="shared" si="5"/>
        <v>937</v>
      </c>
      <c r="Z9" s="145">
        <f t="shared" si="5"/>
        <v>920</v>
      </c>
      <c r="AA9" s="145">
        <f t="shared" si="5"/>
        <v>903</v>
      </c>
      <c r="AB9" s="145">
        <f t="shared" si="5"/>
        <v>886</v>
      </c>
      <c r="AC9" s="145">
        <f t="shared" si="5"/>
        <v>869</v>
      </c>
      <c r="AD9" s="145">
        <f t="shared" si="5"/>
        <v>852</v>
      </c>
      <c r="AE9" s="145">
        <f t="shared" si="5"/>
        <v>835</v>
      </c>
    </row>
    <row r="10" spans="1:31">
      <c r="A10" s="30">
        <v>36982</v>
      </c>
      <c r="B10" s="9"/>
      <c r="C10" s="6">
        <v>2</v>
      </c>
      <c r="D10" s="29">
        <f t="shared" si="0"/>
        <v>13</v>
      </c>
      <c r="E10" s="29">
        <f t="shared" ref="E10:E41" si="6">+E9+D10</f>
        <v>26</v>
      </c>
      <c r="F10" s="29">
        <f t="shared" si="1"/>
        <v>-2374</v>
      </c>
      <c r="G10" s="34">
        <f>+Inputs!$D$2</f>
        <v>0.3795</v>
      </c>
      <c r="H10" s="2"/>
      <c r="I10" s="27">
        <f t="shared" ref="I10:I41" si="7">+I9+H10</f>
        <v>2400</v>
      </c>
      <c r="J10" s="27"/>
      <c r="K10" s="27">
        <f t="shared" si="2"/>
        <v>13</v>
      </c>
      <c r="L10" s="27">
        <f t="shared" ref="L10:L41" si="8">+L9+K10</f>
        <v>26</v>
      </c>
      <c r="M10" s="27">
        <f t="shared" si="3"/>
        <v>4.9335000000000004</v>
      </c>
      <c r="N10" s="27">
        <f t="shared" si="4"/>
        <v>4.9335000000000004</v>
      </c>
      <c r="O10" s="27">
        <f t="shared" ref="O10:O41" si="9">+O9+N10</f>
        <v>-900.93299999999999</v>
      </c>
      <c r="P10" s="27">
        <f t="shared" ref="P10:P41" si="10">P9-N10</f>
        <v>900.93299999999999</v>
      </c>
      <c r="Q10" s="38">
        <f>VLOOKUP(Q8,A36:P202,15)</f>
        <v>-387.83860000000095</v>
      </c>
      <c r="R10" s="38">
        <f>VLOOKUP(R8,A36:P202,15)</f>
        <v>-310.41856000000121</v>
      </c>
      <c r="S10" s="38">
        <f>+R10-Q10</f>
        <v>77.420039999999744</v>
      </c>
      <c r="T10" s="36" t="s">
        <v>69</v>
      </c>
    </row>
    <row r="11" spans="1:31">
      <c r="A11" s="31">
        <v>37012</v>
      </c>
      <c r="B11" s="5"/>
      <c r="C11" s="6">
        <v>3</v>
      </c>
      <c r="D11" s="29">
        <f t="shared" si="0"/>
        <v>13</v>
      </c>
      <c r="E11" s="29">
        <f t="shared" si="6"/>
        <v>39</v>
      </c>
      <c r="F11" s="29">
        <f t="shared" si="1"/>
        <v>-2361</v>
      </c>
      <c r="G11" s="34">
        <f>+Inputs!$D$2</f>
        <v>0.3795</v>
      </c>
      <c r="H11" s="2"/>
      <c r="I11" s="27">
        <f t="shared" si="7"/>
        <v>2400</v>
      </c>
      <c r="J11" s="27"/>
      <c r="K11" s="27">
        <f t="shared" si="2"/>
        <v>13</v>
      </c>
      <c r="L11" s="27">
        <f t="shared" si="8"/>
        <v>39</v>
      </c>
      <c r="M11" s="27">
        <f t="shared" si="3"/>
        <v>4.9335000000000004</v>
      </c>
      <c r="N11" s="27">
        <f t="shared" si="4"/>
        <v>4.9335000000000004</v>
      </c>
      <c r="O11" s="27">
        <f t="shared" si="9"/>
        <v>-895.99950000000001</v>
      </c>
      <c r="P11" s="27">
        <f t="shared" si="10"/>
        <v>895.99950000000001</v>
      </c>
      <c r="Q11" s="38">
        <f>+VLOOKUP(Q8,A36:P202,16)</f>
        <v>387.83860000000095</v>
      </c>
      <c r="R11" s="38">
        <f>+VLOOKUP(R8,A36:P202,16)</f>
        <v>310.41856000000121</v>
      </c>
      <c r="S11" s="38">
        <f>(+Q11+R11)/2</f>
        <v>349.12858000000108</v>
      </c>
      <c r="T11" s="36" t="s">
        <v>113</v>
      </c>
      <c r="U11" s="145">
        <f t="shared" ref="U11:AE11" si="11">IF(TYPE(VLOOKUP(U8,$A$9:$P$175,16,FALSE))=16,0,VLOOKUP(U8,$A$9:$P$175,16,FALSE))</f>
        <v>381.38693000000097</v>
      </c>
      <c r="V11" s="145">
        <f t="shared" si="11"/>
        <v>374.93526000000099</v>
      </c>
      <c r="W11" s="145">
        <f t="shared" si="11"/>
        <v>368.48359000000102</v>
      </c>
      <c r="X11" s="145">
        <f t="shared" si="11"/>
        <v>362.03192000000104</v>
      </c>
      <c r="Y11" s="145">
        <f t="shared" si="11"/>
        <v>355.58025000000106</v>
      </c>
      <c r="Z11" s="145">
        <f t="shared" si="11"/>
        <v>349.12858000000108</v>
      </c>
      <c r="AA11" s="145">
        <f t="shared" si="11"/>
        <v>342.6769100000011</v>
      </c>
      <c r="AB11" s="145">
        <f t="shared" si="11"/>
        <v>336.22524000000112</v>
      </c>
      <c r="AC11" s="145">
        <f t="shared" si="11"/>
        <v>329.77357000000114</v>
      </c>
      <c r="AD11" s="145">
        <f t="shared" si="11"/>
        <v>323.32190000000116</v>
      </c>
      <c r="AE11" s="145">
        <f t="shared" si="11"/>
        <v>316.87023000000119</v>
      </c>
    </row>
    <row r="12" spans="1:31">
      <c r="A12" s="30">
        <v>37043</v>
      </c>
      <c r="B12" s="3"/>
      <c r="C12" s="6">
        <v>4</v>
      </c>
      <c r="D12" s="29">
        <f t="shared" si="0"/>
        <v>13</v>
      </c>
      <c r="E12" s="29">
        <f t="shared" si="6"/>
        <v>52</v>
      </c>
      <c r="F12" s="29">
        <f t="shared" si="1"/>
        <v>-2348</v>
      </c>
      <c r="G12" s="34">
        <f>+Inputs!$D$2</f>
        <v>0.3795</v>
      </c>
      <c r="H12" s="2"/>
      <c r="I12" s="27">
        <f t="shared" si="7"/>
        <v>2400</v>
      </c>
      <c r="J12" s="27"/>
      <c r="K12" s="27">
        <f t="shared" si="2"/>
        <v>13</v>
      </c>
      <c r="L12" s="27">
        <f t="shared" si="8"/>
        <v>52</v>
      </c>
      <c r="M12" s="27">
        <f t="shared" si="3"/>
        <v>4.9335000000000004</v>
      </c>
      <c r="N12" s="27">
        <f t="shared" si="4"/>
        <v>4.9335000000000004</v>
      </c>
      <c r="O12" s="27">
        <f t="shared" si="9"/>
        <v>-891.06600000000003</v>
      </c>
      <c r="P12" s="27">
        <f t="shared" si="10"/>
        <v>891.06600000000003</v>
      </c>
      <c r="Q12" s="39"/>
      <c r="R12" s="40"/>
      <c r="S12" s="40"/>
      <c r="T12" s="36"/>
    </row>
    <row r="13" spans="1:31">
      <c r="A13" s="31">
        <v>37073</v>
      </c>
      <c r="B13" s="3"/>
      <c r="C13" s="6">
        <v>5</v>
      </c>
      <c r="D13" s="29">
        <f t="shared" si="0"/>
        <v>13</v>
      </c>
      <c r="E13" s="29">
        <f t="shared" si="6"/>
        <v>65</v>
      </c>
      <c r="F13" s="29">
        <f t="shared" si="1"/>
        <v>-2335</v>
      </c>
      <c r="G13" s="34">
        <f>+Inputs!$D$2</f>
        <v>0.3795</v>
      </c>
      <c r="H13" s="2"/>
      <c r="I13" s="27">
        <f t="shared" si="7"/>
        <v>2400</v>
      </c>
      <c r="J13" s="27"/>
      <c r="K13" s="27">
        <f t="shared" si="2"/>
        <v>13</v>
      </c>
      <c r="L13" s="27">
        <f t="shared" si="8"/>
        <v>65</v>
      </c>
      <c r="M13" s="27">
        <f t="shared" si="3"/>
        <v>4.9335000000000004</v>
      </c>
      <c r="N13" s="27">
        <f t="shared" si="4"/>
        <v>4.9335000000000004</v>
      </c>
      <c r="O13" s="27">
        <f t="shared" si="9"/>
        <v>-886.13250000000005</v>
      </c>
      <c r="P13" s="27">
        <f t="shared" si="10"/>
        <v>886.13250000000005</v>
      </c>
      <c r="Q13" s="38">
        <f>VLOOKUP(Q8,A36:P202,9)</f>
        <v>2400</v>
      </c>
      <c r="R13" s="38">
        <f>VLOOKUP(R8,A36:P202,9)</f>
        <v>2400</v>
      </c>
      <c r="S13" s="38">
        <f>+R13-Q13</f>
        <v>0</v>
      </c>
      <c r="T13" s="36" t="s">
        <v>70</v>
      </c>
    </row>
    <row r="14" spans="1:31">
      <c r="A14" s="30">
        <v>37104</v>
      </c>
      <c r="B14" s="3"/>
      <c r="C14" s="6">
        <v>6</v>
      </c>
      <c r="D14" s="29">
        <f t="shared" si="0"/>
        <v>13</v>
      </c>
      <c r="E14" s="29">
        <f t="shared" si="6"/>
        <v>78</v>
      </c>
      <c r="F14" s="29">
        <f t="shared" si="1"/>
        <v>-2322</v>
      </c>
      <c r="G14" s="34">
        <f>+Inputs!$D$2</f>
        <v>0.3795</v>
      </c>
      <c r="H14" s="2"/>
      <c r="I14" s="27">
        <f t="shared" si="7"/>
        <v>2400</v>
      </c>
      <c r="J14" s="27"/>
      <c r="K14" s="27">
        <f t="shared" si="2"/>
        <v>13</v>
      </c>
      <c r="L14" s="27">
        <f t="shared" si="8"/>
        <v>78</v>
      </c>
      <c r="M14" s="27">
        <f t="shared" si="3"/>
        <v>4.9335000000000004</v>
      </c>
      <c r="N14" s="27">
        <f t="shared" si="4"/>
        <v>4.9335000000000004</v>
      </c>
      <c r="O14" s="27">
        <f t="shared" si="9"/>
        <v>-881.19900000000007</v>
      </c>
      <c r="P14" s="27">
        <f t="shared" si="10"/>
        <v>881.19900000000007</v>
      </c>
      <c r="Q14" s="38">
        <f>VLOOKUP(Q8,A36:P202,12)</f>
        <v>1378</v>
      </c>
      <c r="R14" s="38">
        <f>VLOOKUP(R8,A36:P202,12)</f>
        <v>1582</v>
      </c>
      <c r="S14" s="38">
        <f>+R14-Q14</f>
        <v>204</v>
      </c>
      <c r="T14" s="37" t="s">
        <v>93</v>
      </c>
    </row>
    <row r="15" spans="1:31">
      <c r="A15" s="31">
        <v>37135</v>
      </c>
      <c r="B15" s="3"/>
      <c r="C15" s="6">
        <v>7</v>
      </c>
      <c r="D15" s="29">
        <f t="shared" si="0"/>
        <v>13</v>
      </c>
      <c r="E15" s="29">
        <f t="shared" si="6"/>
        <v>91</v>
      </c>
      <c r="F15" s="29">
        <f t="shared" si="1"/>
        <v>-2309</v>
      </c>
      <c r="G15" s="34">
        <f>+Inputs!$D$2</f>
        <v>0.3795</v>
      </c>
      <c r="H15" s="2"/>
      <c r="I15" s="27">
        <f t="shared" si="7"/>
        <v>2400</v>
      </c>
      <c r="J15" s="27"/>
      <c r="K15" s="27">
        <f t="shared" si="2"/>
        <v>13</v>
      </c>
      <c r="L15" s="27">
        <f t="shared" si="8"/>
        <v>91</v>
      </c>
      <c r="M15" s="27">
        <f t="shared" si="3"/>
        <v>4.9335000000000004</v>
      </c>
      <c r="N15" s="27">
        <f t="shared" si="4"/>
        <v>4.9335000000000004</v>
      </c>
      <c r="O15" s="27">
        <f t="shared" si="9"/>
        <v>-876.26550000000009</v>
      </c>
      <c r="P15" s="27">
        <f t="shared" si="10"/>
        <v>876.26550000000009</v>
      </c>
    </row>
    <row r="16" spans="1:31">
      <c r="A16" s="30">
        <v>37165</v>
      </c>
      <c r="B16" s="3"/>
      <c r="C16" s="6">
        <v>8</v>
      </c>
      <c r="D16" s="29">
        <f t="shared" si="0"/>
        <v>13</v>
      </c>
      <c r="E16" s="29">
        <f t="shared" si="6"/>
        <v>104</v>
      </c>
      <c r="F16" s="29">
        <f t="shared" si="1"/>
        <v>-2296</v>
      </c>
      <c r="G16" s="34">
        <f>+Inputs!$D$2</f>
        <v>0.3795</v>
      </c>
      <c r="H16" s="2"/>
      <c r="I16" s="27">
        <f t="shared" si="7"/>
        <v>2400</v>
      </c>
      <c r="J16" s="27"/>
      <c r="K16" s="27">
        <f t="shared" si="2"/>
        <v>13</v>
      </c>
      <c r="L16" s="27">
        <f t="shared" si="8"/>
        <v>104</v>
      </c>
      <c r="M16" s="27">
        <f t="shared" si="3"/>
        <v>4.9335000000000004</v>
      </c>
      <c r="N16" s="27">
        <f t="shared" si="4"/>
        <v>4.9335000000000004</v>
      </c>
      <c r="O16" s="27">
        <f t="shared" si="9"/>
        <v>-871.33200000000011</v>
      </c>
      <c r="P16" s="27">
        <f t="shared" si="10"/>
        <v>871.33200000000011</v>
      </c>
      <c r="Q16" s="4"/>
      <c r="R16" s="4"/>
      <c r="S16" s="4"/>
    </row>
    <row r="17" spans="1:19">
      <c r="A17" s="31">
        <v>37196</v>
      </c>
      <c r="B17" s="3"/>
      <c r="C17" s="6">
        <v>9</v>
      </c>
      <c r="D17" s="29">
        <f t="shared" si="0"/>
        <v>13</v>
      </c>
      <c r="E17" s="29">
        <f t="shared" si="6"/>
        <v>117</v>
      </c>
      <c r="F17" s="29">
        <f t="shared" si="1"/>
        <v>-2283</v>
      </c>
      <c r="G17" s="34">
        <f>+Inputs!$D$2</f>
        <v>0.3795</v>
      </c>
      <c r="H17" s="2"/>
      <c r="I17" s="27">
        <f t="shared" si="7"/>
        <v>2400</v>
      </c>
      <c r="J17" s="27"/>
      <c r="K17" s="27">
        <f t="shared" si="2"/>
        <v>13</v>
      </c>
      <c r="L17" s="27">
        <f t="shared" si="8"/>
        <v>117</v>
      </c>
      <c r="M17" s="27">
        <f t="shared" si="3"/>
        <v>4.9335000000000004</v>
      </c>
      <c r="N17" s="27">
        <f t="shared" si="4"/>
        <v>4.9335000000000004</v>
      </c>
      <c r="O17" s="27">
        <f t="shared" si="9"/>
        <v>-866.39850000000013</v>
      </c>
      <c r="P17" s="27">
        <f t="shared" si="10"/>
        <v>866.39850000000013</v>
      </c>
      <c r="Q17" s="4"/>
      <c r="R17" s="4"/>
      <c r="S17" s="4"/>
    </row>
    <row r="18" spans="1:19">
      <c r="A18" s="30">
        <v>37226</v>
      </c>
      <c r="B18" s="3"/>
      <c r="C18" s="6">
        <v>10</v>
      </c>
      <c r="D18" s="29">
        <f t="shared" si="0"/>
        <v>13</v>
      </c>
      <c r="E18" s="29">
        <f t="shared" si="6"/>
        <v>130</v>
      </c>
      <c r="F18" s="29">
        <f t="shared" si="1"/>
        <v>-2270</v>
      </c>
      <c r="G18" s="34">
        <f>+Inputs!$D$2</f>
        <v>0.3795</v>
      </c>
      <c r="H18" s="2"/>
      <c r="I18" s="27">
        <f t="shared" si="7"/>
        <v>2400</v>
      </c>
      <c r="J18" s="27"/>
      <c r="K18" s="27">
        <f t="shared" si="2"/>
        <v>13</v>
      </c>
      <c r="L18" s="27">
        <f t="shared" si="8"/>
        <v>130</v>
      </c>
      <c r="M18" s="27">
        <f t="shared" si="3"/>
        <v>4.9335000000000004</v>
      </c>
      <c r="N18" s="27">
        <f t="shared" si="4"/>
        <v>4.9335000000000004</v>
      </c>
      <c r="O18" s="27">
        <f t="shared" si="9"/>
        <v>-861.46500000000015</v>
      </c>
      <c r="P18" s="27">
        <f t="shared" si="10"/>
        <v>861.46500000000015</v>
      </c>
      <c r="Q18" s="4"/>
      <c r="R18" s="4"/>
      <c r="S18" s="4"/>
    </row>
    <row r="19" spans="1:19">
      <c r="A19" s="31">
        <v>37257</v>
      </c>
      <c r="B19" s="3"/>
      <c r="C19" s="6">
        <v>11</v>
      </c>
      <c r="D19" s="29">
        <f t="shared" si="0"/>
        <v>13</v>
      </c>
      <c r="E19" s="29">
        <f t="shared" si="6"/>
        <v>143</v>
      </c>
      <c r="F19" s="29">
        <f t="shared" si="1"/>
        <v>-2257</v>
      </c>
      <c r="G19" s="34">
        <f>+Inputs!$D$2</f>
        <v>0.3795</v>
      </c>
      <c r="H19" s="2"/>
      <c r="I19" s="27">
        <f t="shared" si="7"/>
        <v>2400</v>
      </c>
      <c r="J19" s="27"/>
      <c r="K19" s="27">
        <f t="shared" si="2"/>
        <v>13</v>
      </c>
      <c r="L19" s="27">
        <f t="shared" si="8"/>
        <v>143</v>
      </c>
      <c r="M19" s="27">
        <f t="shared" si="3"/>
        <v>4.9335000000000004</v>
      </c>
      <c r="N19" s="27">
        <f t="shared" si="4"/>
        <v>4.9335000000000004</v>
      </c>
      <c r="O19" s="27">
        <f t="shared" si="9"/>
        <v>-856.53150000000016</v>
      </c>
      <c r="P19" s="27">
        <f t="shared" si="10"/>
        <v>856.53150000000016</v>
      </c>
      <c r="Q19" s="4"/>
      <c r="R19" s="4"/>
      <c r="S19" s="4"/>
    </row>
    <row r="20" spans="1:19">
      <c r="A20" s="30">
        <v>37288</v>
      </c>
      <c r="B20" s="3"/>
      <c r="C20" s="6">
        <v>12</v>
      </c>
      <c r="D20" s="29">
        <f t="shared" si="0"/>
        <v>13</v>
      </c>
      <c r="E20" s="29">
        <f t="shared" si="6"/>
        <v>156</v>
      </c>
      <c r="F20" s="29">
        <f t="shared" si="1"/>
        <v>-2244</v>
      </c>
      <c r="G20" s="34">
        <f>+Inputs!$D$2</f>
        <v>0.3795</v>
      </c>
      <c r="H20" s="2"/>
      <c r="I20" s="27">
        <f t="shared" si="7"/>
        <v>2400</v>
      </c>
      <c r="J20" s="27"/>
      <c r="K20" s="27">
        <f t="shared" si="2"/>
        <v>13</v>
      </c>
      <c r="L20" s="27">
        <f t="shared" si="8"/>
        <v>156</v>
      </c>
      <c r="M20" s="27">
        <f t="shared" si="3"/>
        <v>4.9335000000000004</v>
      </c>
      <c r="N20" s="27">
        <f t="shared" si="4"/>
        <v>4.9335000000000004</v>
      </c>
      <c r="O20" s="27">
        <f t="shared" si="9"/>
        <v>-851.59800000000018</v>
      </c>
      <c r="P20" s="27">
        <f t="shared" si="10"/>
        <v>851.59800000000018</v>
      </c>
      <c r="Q20" s="4"/>
      <c r="R20" s="4"/>
      <c r="S20" s="4"/>
    </row>
    <row r="21" spans="1:19">
      <c r="A21" s="31">
        <v>37316</v>
      </c>
      <c r="B21" s="3"/>
      <c r="C21" s="6">
        <v>13</v>
      </c>
      <c r="D21" s="29">
        <f t="shared" si="0"/>
        <v>13</v>
      </c>
      <c r="E21" s="29">
        <f t="shared" si="6"/>
        <v>169</v>
      </c>
      <c r="F21" s="29">
        <f t="shared" si="1"/>
        <v>-2231</v>
      </c>
      <c r="G21" s="34">
        <f>+Inputs!$D$2</f>
        <v>0.3795</v>
      </c>
      <c r="H21" s="2"/>
      <c r="I21" s="27">
        <f t="shared" si="7"/>
        <v>2400</v>
      </c>
      <c r="J21" s="27"/>
      <c r="K21" s="27">
        <f t="shared" si="2"/>
        <v>13</v>
      </c>
      <c r="L21" s="27">
        <f t="shared" si="8"/>
        <v>169</v>
      </c>
      <c r="M21" s="27">
        <f t="shared" si="3"/>
        <v>4.9335000000000004</v>
      </c>
      <c r="N21" s="27">
        <f t="shared" si="4"/>
        <v>4.9335000000000004</v>
      </c>
      <c r="O21" s="27">
        <f t="shared" si="9"/>
        <v>-846.6645000000002</v>
      </c>
      <c r="P21" s="27">
        <f t="shared" si="10"/>
        <v>846.6645000000002</v>
      </c>
      <c r="Q21" s="4"/>
      <c r="R21" s="4"/>
      <c r="S21" s="4"/>
    </row>
    <row r="22" spans="1:19">
      <c r="A22" s="30">
        <v>37347</v>
      </c>
      <c r="B22" s="3"/>
      <c r="C22" s="6">
        <v>14</v>
      </c>
      <c r="D22" s="29">
        <f t="shared" si="0"/>
        <v>13</v>
      </c>
      <c r="E22" s="29">
        <f t="shared" si="6"/>
        <v>182</v>
      </c>
      <c r="F22" s="29">
        <f t="shared" si="1"/>
        <v>-2218</v>
      </c>
      <c r="G22" s="34">
        <f>+Inputs!$D$2</f>
        <v>0.3795</v>
      </c>
      <c r="H22" s="2"/>
      <c r="I22" s="27">
        <f t="shared" si="7"/>
        <v>2400</v>
      </c>
      <c r="J22" s="27"/>
      <c r="K22" s="27">
        <f t="shared" si="2"/>
        <v>13</v>
      </c>
      <c r="L22" s="27">
        <f t="shared" si="8"/>
        <v>182</v>
      </c>
      <c r="M22" s="27">
        <f t="shared" si="3"/>
        <v>4.9335000000000004</v>
      </c>
      <c r="N22" s="27">
        <f t="shared" si="4"/>
        <v>4.9335000000000004</v>
      </c>
      <c r="O22" s="27">
        <f t="shared" si="9"/>
        <v>-841.73100000000022</v>
      </c>
      <c r="P22" s="27">
        <f t="shared" si="10"/>
        <v>841.73100000000022</v>
      </c>
      <c r="Q22" s="4"/>
      <c r="R22" s="4"/>
      <c r="S22" s="4"/>
    </row>
    <row r="23" spans="1:19">
      <c r="A23" s="31">
        <v>37377</v>
      </c>
      <c r="B23" s="3"/>
      <c r="C23" s="6">
        <v>15</v>
      </c>
      <c r="D23" s="29">
        <f t="shared" si="0"/>
        <v>13</v>
      </c>
      <c r="E23" s="29">
        <f t="shared" si="6"/>
        <v>195</v>
      </c>
      <c r="F23" s="29">
        <f t="shared" si="1"/>
        <v>-2205</v>
      </c>
      <c r="G23" s="34">
        <f>+Inputs!$D$2</f>
        <v>0.3795</v>
      </c>
      <c r="H23" s="2"/>
      <c r="I23" s="27">
        <f t="shared" si="7"/>
        <v>2400</v>
      </c>
      <c r="J23" s="27"/>
      <c r="K23" s="27">
        <f t="shared" si="2"/>
        <v>13</v>
      </c>
      <c r="L23" s="27">
        <f t="shared" si="8"/>
        <v>195</v>
      </c>
      <c r="M23" s="27">
        <f t="shared" si="3"/>
        <v>4.9335000000000004</v>
      </c>
      <c r="N23" s="27">
        <f t="shared" si="4"/>
        <v>4.9335000000000004</v>
      </c>
      <c r="O23" s="27">
        <f t="shared" si="9"/>
        <v>-836.79750000000024</v>
      </c>
      <c r="P23" s="27">
        <f t="shared" si="10"/>
        <v>836.79750000000024</v>
      </c>
      <c r="Q23" s="4"/>
      <c r="R23" s="4"/>
      <c r="S23" s="4"/>
    </row>
    <row r="24" spans="1:19">
      <c r="A24" s="30">
        <v>37408</v>
      </c>
      <c r="B24" s="3"/>
      <c r="C24" s="6">
        <v>16</v>
      </c>
      <c r="D24" s="29">
        <f t="shared" si="0"/>
        <v>13</v>
      </c>
      <c r="E24" s="29">
        <f t="shared" si="6"/>
        <v>208</v>
      </c>
      <c r="F24" s="29">
        <f t="shared" si="1"/>
        <v>-2192</v>
      </c>
      <c r="G24" s="34">
        <f>+Inputs!$D$2</f>
        <v>0.3795</v>
      </c>
      <c r="H24" s="2"/>
      <c r="I24" s="27">
        <f t="shared" si="7"/>
        <v>2400</v>
      </c>
      <c r="J24" s="27"/>
      <c r="K24" s="27">
        <f t="shared" si="2"/>
        <v>13</v>
      </c>
      <c r="L24" s="27">
        <f t="shared" si="8"/>
        <v>208</v>
      </c>
      <c r="M24" s="27">
        <f t="shared" si="3"/>
        <v>4.9335000000000004</v>
      </c>
      <c r="N24" s="27">
        <f t="shared" si="4"/>
        <v>4.9335000000000004</v>
      </c>
      <c r="O24" s="27">
        <f t="shared" si="9"/>
        <v>-831.86400000000026</v>
      </c>
      <c r="P24" s="27">
        <f t="shared" si="10"/>
        <v>831.86400000000026</v>
      </c>
      <c r="Q24" s="4"/>
      <c r="R24" s="4"/>
      <c r="S24" s="4"/>
    </row>
    <row r="25" spans="1:19">
      <c r="A25" s="31">
        <v>37438</v>
      </c>
      <c r="B25" s="3"/>
      <c r="C25" s="6">
        <v>17</v>
      </c>
      <c r="D25" s="29">
        <f t="shared" si="0"/>
        <v>13</v>
      </c>
      <c r="E25" s="29">
        <f t="shared" si="6"/>
        <v>221</v>
      </c>
      <c r="F25" s="29">
        <f t="shared" si="1"/>
        <v>-2179</v>
      </c>
      <c r="G25" s="34">
        <f>+Inputs!$D$2</f>
        <v>0.3795</v>
      </c>
      <c r="H25" s="2"/>
      <c r="I25" s="27">
        <f t="shared" si="7"/>
        <v>2400</v>
      </c>
      <c r="J25" s="27"/>
      <c r="K25" s="27">
        <f t="shared" si="2"/>
        <v>13</v>
      </c>
      <c r="L25" s="27">
        <f t="shared" si="8"/>
        <v>221</v>
      </c>
      <c r="M25" s="27">
        <f t="shared" si="3"/>
        <v>4.9335000000000004</v>
      </c>
      <c r="N25" s="27">
        <f t="shared" si="4"/>
        <v>4.9335000000000004</v>
      </c>
      <c r="O25" s="27">
        <f t="shared" si="9"/>
        <v>-826.93050000000028</v>
      </c>
      <c r="P25" s="27">
        <f t="shared" si="10"/>
        <v>826.93050000000028</v>
      </c>
      <c r="Q25" s="4"/>
      <c r="R25" s="4"/>
      <c r="S25" s="4"/>
    </row>
    <row r="26" spans="1:19">
      <c r="A26" s="30">
        <v>37469</v>
      </c>
      <c r="B26" s="3"/>
      <c r="C26" s="6">
        <v>18</v>
      </c>
      <c r="D26" s="29">
        <f t="shared" si="0"/>
        <v>13</v>
      </c>
      <c r="E26" s="29">
        <f t="shared" si="6"/>
        <v>234</v>
      </c>
      <c r="F26" s="29">
        <f t="shared" si="1"/>
        <v>-2166</v>
      </c>
      <c r="G26" s="34">
        <f>+Inputs!$D$2</f>
        <v>0.3795</v>
      </c>
      <c r="H26" s="2"/>
      <c r="I26" s="27">
        <f t="shared" si="7"/>
        <v>2400</v>
      </c>
      <c r="J26" s="27"/>
      <c r="K26" s="27">
        <f t="shared" si="2"/>
        <v>13</v>
      </c>
      <c r="L26" s="27">
        <f t="shared" si="8"/>
        <v>234</v>
      </c>
      <c r="M26" s="27">
        <f t="shared" si="3"/>
        <v>4.9335000000000004</v>
      </c>
      <c r="N26" s="27">
        <f t="shared" si="4"/>
        <v>4.9335000000000004</v>
      </c>
      <c r="O26" s="27">
        <f t="shared" si="9"/>
        <v>-821.9970000000003</v>
      </c>
      <c r="P26" s="27">
        <f t="shared" si="10"/>
        <v>821.9970000000003</v>
      </c>
      <c r="Q26" s="4"/>
      <c r="R26" s="4"/>
      <c r="S26" s="4"/>
    </row>
    <row r="27" spans="1:19">
      <c r="A27" s="31">
        <v>37500</v>
      </c>
      <c r="B27" s="3"/>
      <c r="C27" s="6">
        <v>19</v>
      </c>
      <c r="D27" s="29">
        <f t="shared" si="0"/>
        <v>13</v>
      </c>
      <c r="E27" s="29">
        <f t="shared" si="6"/>
        <v>247</v>
      </c>
      <c r="F27" s="29">
        <f t="shared" si="1"/>
        <v>-2153</v>
      </c>
      <c r="G27" s="34">
        <f>+Inputs!$D$2</f>
        <v>0.3795</v>
      </c>
      <c r="H27" s="2"/>
      <c r="I27" s="27">
        <f t="shared" si="7"/>
        <v>2400</v>
      </c>
      <c r="J27" s="27"/>
      <c r="K27" s="27">
        <f t="shared" si="2"/>
        <v>13</v>
      </c>
      <c r="L27" s="27">
        <f t="shared" si="8"/>
        <v>247</v>
      </c>
      <c r="M27" s="27">
        <f t="shared" si="3"/>
        <v>4.9335000000000004</v>
      </c>
      <c r="N27" s="27">
        <f t="shared" si="4"/>
        <v>4.9335000000000004</v>
      </c>
      <c r="O27" s="27">
        <f t="shared" si="9"/>
        <v>-817.06350000000032</v>
      </c>
      <c r="P27" s="27">
        <f t="shared" si="10"/>
        <v>817.06350000000032</v>
      </c>
      <c r="Q27" s="4"/>
      <c r="R27" s="4"/>
      <c r="S27" s="4"/>
    </row>
    <row r="28" spans="1:19">
      <c r="A28" s="30">
        <v>37530</v>
      </c>
      <c r="B28" s="3"/>
      <c r="C28" s="6">
        <v>20</v>
      </c>
      <c r="D28" s="29">
        <f t="shared" si="0"/>
        <v>13</v>
      </c>
      <c r="E28" s="29">
        <f t="shared" si="6"/>
        <v>260</v>
      </c>
      <c r="F28" s="29">
        <f t="shared" si="1"/>
        <v>-2140</v>
      </c>
      <c r="G28" s="34">
        <f>+Inputs!$D$2</f>
        <v>0.3795</v>
      </c>
      <c r="H28" s="2"/>
      <c r="I28" s="27">
        <f t="shared" si="7"/>
        <v>2400</v>
      </c>
      <c r="J28" s="27"/>
      <c r="K28" s="27">
        <f t="shared" si="2"/>
        <v>13</v>
      </c>
      <c r="L28" s="27">
        <f t="shared" si="8"/>
        <v>260</v>
      </c>
      <c r="M28" s="27">
        <f t="shared" si="3"/>
        <v>4.9335000000000004</v>
      </c>
      <c r="N28" s="27">
        <f t="shared" si="4"/>
        <v>4.9335000000000004</v>
      </c>
      <c r="O28" s="27">
        <f t="shared" si="9"/>
        <v>-812.13000000000034</v>
      </c>
      <c r="P28" s="27">
        <f t="shared" si="10"/>
        <v>812.13000000000034</v>
      </c>
      <c r="Q28" s="4"/>
      <c r="R28" s="4"/>
      <c r="S28" s="4"/>
    </row>
    <row r="29" spans="1:19">
      <c r="A29" s="31">
        <v>37561</v>
      </c>
      <c r="B29" s="3"/>
      <c r="C29" s="6">
        <v>21</v>
      </c>
      <c r="D29" s="29">
        <f t="shared" si="0"/>
        <v>13</v>
      </c>
      <c r="E29" s="29">
        <f t="shared" si="6"/>
        <v>273</v>
      </c>
      <c r="F29" s="29">
        <f t="shared" si="1"/>
        <v>-2127</v>
      </c>
      <c r="G29" s="34">
        <f>+Inputs!$D$2</f>
        <v>0.3795</v>
      </c>
      <c r="H29" s="2"/>
      <c r="I29" s="27">
        <f t="shared" si="7"/>
        <v>2400</v>
      </c>
      <c r="J29" s="27"/>
      <c r="K29" s="27">
        <f t="shared" si="2"/>
        <v>13</v>
      </c>
      <c r="L29" s="27">
        <f t="shared" si="8"/>
        <v>273</v>
      </c>
      <c r="M29" s="27">
        <f t="shared" si="3"/>
        <v>4.9335000000000004</v>
      </c>
      <c r="N29" s="27">
        <f t="shared" si="4"/>
        <v>4.9335000000000004</v>
      </c>
      <c r="O29" s="27">
        <f t="shared" si="9"/>
        <v>-807.19650000000036</v>
      </c>
      <c r="P29" s="27">
        <f t="shared" si="10"/>
        <v>807.19650000000036</v>
      </c>
      <c r="Q29" s="4"/>
      <c r="R29" s="4"/>
      <c r="S29" s="4"/>
    </row>
    <row r="30" spans="1:19">
      <c r="A30" s="30">
        <v>37591</v>
      </c>
      <c r="B30" s="3"/>
      <c r="C30" s="6">
        <v>22</v>
      </c>
      <c r="D30" s="29">
        <f t="shared" si="0"/>
        <v>13</v>
      </c>
      <c r="E30" s="29">
        <f t="shared" si="6"/>
        <v>286</v>
      </c>
      <c r="F30" s="29">
        <f t="shared" si="1"/>
        <v>-2114</v>
      </c>
      <c r="G30" s="34">
        <f>+Inputs!$D$2</f>
        <v>0.3795</v>
      </c>
      <c r="H30" s="2"/>
      <c r="I30" s="27">
        <f t="shared" si="7"/>
        <v>2400</v>
      </c>
      <c r="J30" s="27"/>
      <c r="K30" s="27">
        <f t="shared" si="2"/>
        <v>13</v>
      </c>
      <c r="L30" s="27">
        <f t="shared" si="8"/>
        <v>286</v>
      </c>
      <c r="M30" s="27">
        <f t="shared" si="3"/>
        <v>4.9335000000000004</v>
      </c>
      <c r="N30" s="27">
        <f t="shared" si="4"/>
        <v>4.9335000000000004</v>
      </c>
      <c r="O30" s="27">
        <f t="shared" si="9"/>
        <v>-802.26300000000037</v>
      </c>
      <c r="P30" s="27">
        <f t="shared" si="10"/>
        <v>802.26300000000037</v>
      </c>
      <c r="Q30" s="112"/>
    </row>
    <row r="31" spans="1:19">
      <c r="A31" s="31">
        <v>37622</v>
      </c>
      <c r="B31" s="3"/>
      <c r="C31" s="6">
        <v>23</v>
      </c>
      <c r="D31" s="29">
        <f t="shared" si="0"/>
        <v>13</v>
      </c>
      <c r="E31" s="29">
        <f t="shared" si="6"/>
        <v>299</v>
      </c>
      <c r="F31" s="29">
        <f t="shared" si="1"/>
        <v>-2101</v>
      </c>
      <c r="G31" s="34">
        <f>+Inputs!$D$2</f>
        <v>0.3795</v>
      </c>
      <c r="H31" s="2"/>
      <c r="I31" s="27">
        <f t="shared" si="7"/>
        <v>2400</v>
      </c>
      <c r="J31" s="27"/>
      <c r="K31" s="27">
        <f t="shared" si="2"/>
        <v>13</v>
      </c>
      <c r="L31" s="27">
        <f t="shared" si="8"/>
        <v>299</v>
      </c>
      <c r="M31" s="27">
        <f t="shared" si="3"/>
        <v>4.9335000000000004</v>
      </c>
      <c r="N31" s="27">
        <f t="shared" si="4"/>
        <v>4.9335000000000004</v>
      </c>
      <c r="O31" s="27">
        <f t="shared" si="9"/>
        <v>-797.32950000000039</v>
      </c>
      <c r="P31" s="27">
        <f t="shared" si="10"/>
        <v>797.32950000000039</v>
      </c>
      <c r="Q31" s="112"/>
    </row>
    <row r="32" spans="1:19">
      <c r="A32" s="30">
        <v>37653</v>
      </c>
      <c r="B32" s="3"/>
      <c r="C32" s="6">
        <v>24</v>
      </c>
      <c r="D32" s="29">
        <f t="shared" si="0"/>
        <v>13</v>
      </c>
      <c r="E32" s="29">
        <f t="shared" si="6"/>
        <v>312</v>
      </c>
      <c r="F32" s="29">
        <f t="shared" si="1"/>
        <v>-2088</v>
      </c>
      <c r="G32" s="34">
        <f>+Inputs!$D$2</f>
        <v>0.3795</v>
      </c>
      <c r="H32" s="2"/>
      <c r="I32" s="27">
        <f t="shared" si="7"/>
        <v>2400</v>
      </c>
      <c r="J32" s="27"/>
      <c r="K32" s="27">
        <f t="shared" si="2"/>
        <v>13</v>
      </c>
      <c r="L32" s="27">
        <f t="shared" si="8"/>
        <v>312</v>
      </c>
      <c r="M32" s="27">
        <f t="shared" si="3"/>
        <v>4.9335000000000004</v>
      </c>
      <c r="N32" s="27">
        <f t="shared" si="4"/>
        <v>4.9335000000000004</v>
      </c>
      <c r="O32" s="27">
        <f t="shared" si="9"/>
        <v>-792.39600000000041</v>
      </c>
      <c r="P32" s="27">
        <f t="shared" si="10"/>
        <v>792.39600000000041</v>
      </c>
      <c r="Q32" s="112"/>
    </row>
    <row r="33" spans="1:21">
      <c r="A33" s="31">
        <v>37681</v>
      </c>
      <c r="B33" s="3"/>
      <c r="C33" s="6">
        <v>25</v>
      </c>
      <c r="D33" s="29">
        <f t="shared" si="0"/>
        <v>13</v>
      </c>
      <c r="E33" s="29">
        <f t="shared" si="6"/>
        <v>325</v>
      </c>
      <c r="F33" s="29">
        <f t="shared" si="1"/>
        <v>-2075</v>
      </c>
      <c r="G33" s="34">
        <f>+Inputs!$D$2</f>
        <v>0.3795</v>
      </c>
      <c r="H33" s="2"/>
      <c r="I33" s="27">
        <f t="shared" si="7"/>
        <v>2400</v>
      </c>
      <c r="J33" s="27"/>
      <c r="K33" s="27">
        <f t="shared" si="2"/>
        <v>13</v>
      </c>
      <c r="L33" s="27">
        <f t="shared" si="8"/>
        <v>325</v>
      </c>
      <c r="M33" s="27">
        <f t="shared" si="3"/>
        <v>4.9335000000000004</v>
      </c>
      <c r="N33" s="27">
        <f t="shared" si="4"/>
        <v>4.9335000000000004</v>
      </c>
      <c r="O33" s="27">
        <f t="shared" si="9"/>
        <v>-787.46250000000043</v>
      </c>
      <c r="P33" s="27">
        <f t="shared" si="10"/>
        <v>787.46250000000043</v>
      </c>
      <c r="Q33" s="112"/>
    </row>
    <row r="34" spans="1:21">
      <c r="A34" s="30">
        <v>37712</v>
      </c>
      <c r="B34" s="3"/>
      <c r="C34" s="6">
        <v>26</v>
      </c>
      <c r="D34" s="29">
        <f t="shared" si="0"/>
        <v>13</v>
      </c>
      <c r="E34" s="29">
        <f t="shared" si="6"/>
        <v>338</v>
      </c>
      <c r="F34" s="29">
        <f t="shared" si="1"/>
        <v>-2062</v>
      </c>
      <c r="G34" s="34">
        <f>+Inputs!$D$2</f>
        <v>0.3795</v>
      </c>
      <c r="H34" s="2"/>
      <c r="I34" s="27">
        <f t="shared" si="7"/>
        <v>2400</v>
      </c>
      <c r="J34" s="27"/>
      <c r="K34" s="27">
        <f t="shared" si="2"/>
        <v>13</v>
      </c>
      <c r="L34" s="27">
        <f t="shared" si="8"/>
        <v>338</v>
      </c>
      <c r="M34" s="27">
        <f t="shared" si="3"/>
        <v>4.9335000000000004</v>
      </c>
      <c r="N34" s="27">
        <f t="shared" si="4"/>
        <v>4.9335000000000004</v>
      </c>
      <c r="O34" s="27">
        <f t="shared" si="9"/>
        <v>-782.52900000000045</v>
      </c>
      <c r="P34" s="27">
        <f t="shared" si="10"/>
        <v>782.52900000000045</v>
      </c>
      <c r="Q34" s="112"/>
    </row>
    <row r="35" spans="1:21">
      <c r="A35" s="31">
        <v>37742</v>
      </c>
      <c r="B35" s="3"/>
      <c r="C35" s="6">
        <v>27</v>
      </c>
      <c r="D35" s="29">
        <f t="shared" si="0"/>
        <v>13</v>
      </c>
      <c r="E35" s="29">
        <f t="shared" si="6"/>
        <v>351</v>
      </c>
      <c r="F35" s="29">
        <f t="shared" si="1"/>
        <v>-2049</v>
      </c>
      <c r="G35" s="34">
        <f>+Inputs!$D$3</f>
        <v>0.37951000000000001</v>
      </c>
      <c r="H35" s="2"/>
      <c r="I35" s="27">
        <f t="shared" si="7"/>
        <v>2400</v>
      </c>
      <c r="J35" s="27"/>
      <c r="K35" s="27">
        <f t="shared" si="2"/>
        <v>13</v>
      </c>
      <c r="L35" s="27">
        <f t="shared" si="8"/>
        <v>351</v>
      </c>
      <c r="M35" s="27">
        <f t="shared" si="3"/>
        <v>4.93363</v>
      </c>
      <c r="N35" s="27">
        <f t="shared" si="4"/>
        <v>4.93363</v>
      </c>
      <c r="O35" s="27">
        <f t="shared" si="9"/>
        <v>-777.59537000000046</v>
      </c>
      <c r="P35" s="27">
        <f t="shared" si="10"/>
        <v>777.59537000000046</v>
      </c>
    </row>
    <row r="36" spans="1:21">
      <c r="A36" s="30">
        <v>37773</v>
      </c>
      <c r="B36" s="3"/>
      <c r="C36" s="6">
        <v>28</v>
      </c>
      <c r="D36" s="29">
        <f t="shared" si="0"/>
        <v>13</v>
      </c>
      <c r="E36" s="29">
        <f t="shared" si="6"/>
        <v>364</v>
      </c>
      <c r="F36" s="29">
        <f t="shared" si="1"/>
        <v>-2036</v>
      </c>
      <c r="G36" s="34">
        <f>+Inputs!$D$3</f>
        <v>0.37951000000000001</v>
      </c>
      <c r="H36" s="2"/>
      <c r="I36" s="27">
        <f t="shared" si="7"/>
        <v>2400</v>
      </c>
      <c r="J36" s="27"/>
      <c r="K36" s="27">
        <f t="shared" si="2"/>
        <v>13</v>
      </c>
      <c r="L36" s="27">
        <f t="shared" si="8"/>
        <v>364</v>
      </c>
      <c r="M36" s="27">
        <f t="shared" si="3"/>
        <v>4.93363</v>
      </c>
      <c r="N36" s="27">
        <f t="shared" si="4"/>
        <v>4.93363</v>
      </c>
      <c r="O36" s="27">
        <f t="shared" si="9"/>
        <v>-772.66174000000046</v>
      </c>
      <c r="P36" s="27">
        <f t="shared" si="10"/>
        <v>772.66174000000046</v>
      </c>
    </row>
    <row r="37" spans="1:21">
      <c r="A37" s="31">
        <v>37803</v>
      </c>
      <c r="B37" s="3"/>
      <c r="C37" s="6">
        <v>29</v>
      </c>
      <c r="D37" s="29">
        <f t="shared" si="0"/>
        <v>13</v>
      </c>
      <c r="E37" s="29">
        <f t="shared" si="6"/>
        <v>377</v>
      </c>
      <c r="F37" s="29">
        <f t="shared" si="1"/>
        <v>-2023</v>
      </c>
      <c r="G37" s="34">
        <f>+Inputs!$D$3</f>
        <v>0.37951000000000001</v>
      </c>
      <c r="H37" s="2"/>
      <c r="I37" s="27">
        <f t="shared" si="7"/>
        <v>2400</v>
      </c>
      <c r="J37" s="27"/>
      <c r="K37" s="27">
        <f t="shared" si="2"/>
        <v>13</v>
      </c>
      <c r="L37" s="27">
        <f t="shared" si="8"/>
        <v>377</v>
      </c>
      <c r="M37" s="27">
        <f t="shared" si="3"/>
        <v>4.93363</v>
      </c>
      <c r="N37" s="27">
        <f t="shared" si="4"/>
        <v>4.93363</v>
      </c>
      <c r="O37" s="27">
        <f t="shared" si="9"/>
        <v>-767.72811000000047</v>
      </c>
      <c r="P37" s="27">
        <f t="shared" si="10"/>
        <v>767.72811000000047</v>
      </c>
    </row>
    <row r="38" spans="1:21">
      <c r="A38" s="30">
        <v>37834</v>
      </c>
      <c r="B38" s="3"/>
      <c r="C38" s="6">
        <v>30</v>
      </c>
      <c r="D38" s="29">
        <f t="shared" si="0"/>
        <v>13</v>
      </c>
      <c r="E38" s="29">
        <f t="shared" si="6"/>
        <v>390</v>
      </c>
      <c r="F38" s="29">
        <f t="shared" si="1"/>
        <v>-2010</v>
      </c>
      <c r="G38" s="34">
        <f>+Inputs!$D$3</f>
        <v>0.37951000000000001</v>
      </c>
      <c r="H38" s="2"/>
      <c r="I38" s="27">
        <f t="shared" si="7"/>
        <v>2400</v>
      </c>
      <c r="J38" s="27"/>
      <c r="K38" s="27">
        <f t="shared" si="2"/>
        <v>13</v>
      </c>
      <c r="L38" s="27">
        <f t="shared" si="8"/>
        <v>390</v>
      </c>
      <c r="M38" s="27">
        <f t="shared" si="3"/>
        <v>4.93363</v>
      </c>
      <c r="N38" s="27">
        <f t="shared" si="4"/>
        <v>4.93363</v>
      </c>
      <c r="O38" s="27">
        <f t="shared" si="9"/>
        <v>-762.79448000000048</v>
      </c>
      <c r="P38" s="27">
        <f t="shared" si="10"/>
        <v>762.79448000000048</v>
      </c>
    </row>
    <row r="39" spans="1:21">
      <c r="A39" s="31">
        <v>37865</v>
      </c>
      <c r="B39" s="2"/>
      <c r="C39" s="6">
        <v>31</v>
      </c>
      <c r="D39" s="29">
        <f t="shared" si="0"/>
        <v>13</v>
      </c>
      <c r="E39" s="29">
        <f t="shared" si="6"/>
        <v>403</v>
      </c>
      <c r="F39" s="29">
        <f t="shared" si="1"/>
        <v>-1997</v>
      </c>
      <c r="G39" s="34">
        <f>+Inputs!$D$3</f>
        <v>0.37951000000000001</v>
      </c>
      <c r="H39" s="2"/>
      <c r="I39" s="27">
        <f t="shared" si="7"/>
        <v>2400</v>
      </c>
      <c r="J39" s="27"/>
      <c r="K39" s="27">
        <f t="shared" si="2"/>
        <v>13</v>
      </c>
      <c r="L39" s="27">
        <f t="shared" si="8"/>
        <v>403</v>
      </c>
      <c r="M39" s="27">
        <f t="shared" si="3"/>
        <v>4.93363</v>
      </c>
      <c r="N39" s="27">
        <f t="shared" si="4"/>
        <v>4.93363</v>
      </c>
      <c r="O39" s="27">
        <f t="shared" si="9"/>
        <v>-757.86085000000048</v>
      </c>
      <c r="P39" s="27">
        <f t="shared" si="10"/>
        <v>757.86085000000048</v>
      </c>
    </row>
    <row r="40" spans="1:21">
      <c r="A40" s="30">
        <v>37895</v>
      </c>
      <c r="B40" s="2"/>
      <c r="C40" s="6">
        <v>32</v>
      </c>
      <c r="D40" s="29">
        <f t="shared" si="0"/>
        <v>13</v>
      </c>
      <c r="E40" s="29">
        <f t="shared" si="6"/>
        <v>416</v>
      </c>
      <c r="F40" s="29">
        <f t="shared" si="1"/>
        <v>-1984</v>
      </c>
      <c r="G40" s="34">
        <f>+Inputs!$D$3</f>
        <v>0.37951000000000001</v>
      </c>
      <c r="H40" s="2"/>
      <c r="I40" s="27">
        <f t="shared" si="7"/>
        <v>2400</v>
      </c>
      <c r="J40" s="2"/>
      <c r="K40" s="27">
        <f t="shared" si="2"/>
        <v>13</v>
      </c>
      <c r="L40" s="27">
        <f t="shared" si="8"/>
        <v>416</v>
      </c>
      <c r="M40" s="27">
        <f t="shared" si="3"/>
        <v>4.93363</v>
      </c>
      <c r="N40" s="27">
        <f t="shared" si="4"/>
        <v>4.93363</v>
      </c>
      <c r="O40" s="27">
        <f t="shared" si="9"/>
        <v>-752.92722000000049</v>
      </c>
      <c r="P40" s="27">
        <f t="shared" si="10"/>
        <v>752.92722000000049</v>
      </c>
    </row>
    <row r="41" spans="1:21">
      <c r="A41" s="31">
        <v>37926</v>
      </c>
      <c r="C41" s="6">
        <v>33</v>
      </c>
      <c r="D41" s="29">
        <f t="shared" ref="D41:D72" si="12">ROUND(-(+$B$9/180)*1,0)</f>
        <v>13</v>
      </c>
      <c r="E41" s="29">
        <f t="shared" si="6"/>
        <v>429</v>
      </c>
      <c r="F41" s="29">
        <f t="shared" ref="F41:F72" si="13">$B$9+E41</f>
        <v>-1971</v>
      </c>
      <c r="G41" s="34">
        <f>+Inputs!$D$3</f>
        <v>0.37951000000000001</v>
      </c>
      <c r="I41" s="27">
        <f t="shared" si="7"/>
        <v>2400</v>
      </c>
      <c r="K41" s="27">
        <f t="shared" ref="K41:K72" si="14">D41</f>
        <v>13</v>
      </c>
      <c r="L41" s="27">
        <f t="shared" si="8"/>
        <v>429</v>
      </c>
      <c r="M41" s="27">
        <f t="shared" ref="M41:M72" si="15">K41*G41</f>
        <v>4.93363</v>
      </c>
      <c r="N41" s="27">
        <f t="shared" ref="N41:N72" si="16">M41-J41</f>
        <v>4.93363</v>
      </c>
      <c r="O41" s="27">
        <f t="shared" si="9"/>
        <v>-747.99359000000049</v>
      </c>
      <c r="P41" s="27">
        <f t="shared" si="10"/>
        <v>747.99359000000049</v>
      </c>
    </row>
    <row r="42" spans="1:21">
      <c r="A42" s="30">
        <v>37956</v>
      </c>
      <c r="C42" s="6">
        <v>34</v>
      </c>
      <c r="D42" s="29">
        <f t="shared" si="12"/>
        <v>13</v>
      </c>
      <c r="E42" s="29">
        <f t="shared" ref="E42:E73" si="17">+E41+D42</f>
        <v>442</v>
      </c>
      <c r="F42" s="29">
        <f t="shared" si="13"/>
        <v>-1958</v>
      </c>
      <c r="G42" s="34">
        <f>+Inputs!$D$3</f>
        <v>0.37951000000000001</v>
      </c>
      <c r="I42" s="27">
        <f t="shared" ref="I42:I73" si="18">+I41+H42</f>
        <v>2400</v>
      </c>
      <c r="K42" s="27">
        <f t="shared" si="14"/>
        <v>13</v>
      </c>
      <c r="L42" s="27">
        <f t="shared" ref="L42:L73" si="19">+L41+K42</f>
        <v>442</v>
      </c>
      <c r="M42" s="27">
        <f t="shared" si="15"/>
        <v>4.93363</v>
      </c>
      <c r="N42" s="27">
        <f t="shared" si="16"/>
        <v>4.93363</v>
      </c>
      <c r="O42" s="27">
        <f t="shared" ref="O42:O73" si="20">+O41+N42</f>
        <v>-743.0599600000005</v>
      </c>
      <c r="P42" s="27">
        <f t="shared" ref="P42:P73" si="21">P41-N42</f>
        <v>743.0599600000005</v>
      </c>
    </row>
    <row r="43" spans="1:21">
      <c r="A43" s="31">
        <v>37987</v>
      </c>
      <c r="C43" s="6">
        <v>35</v>
      </c>
      <c r="D43" s="29">
        <f t="shared" si="12"/>
        <v>13</v>
      </c>
      <c r="E43" s="29">
        <f t="shared" si="17"/>
        <v>455</v>
      </c>
      <c r="F43" s="29">
        <f t="shared" si="13"/>
        <v>-1945</v>
      </c>
      <c r="G43" s="34">
        <f>+Inputs!$D$3</f>
        <v>0.37951000000000001</v>
      </c>
      <c r="I43" s="27">
        <f t="shared" si="18"/>
        <v>2400</v>
      </c>
      <c r="K43" s="27">
        <f t="shared" si="14"/>
        <v>13</v>
      </c>
      <c r="L43" s="27">
        <f t="shared" si="19"/>
        <v>455</v>
      </c>
      <c r="M43" s="27">
        <f t="shared" si="15"/>
        <v>4.93363</v>
      </c>
      <c r="N43" s="27">
        <f t="shared" si="16"/>
        <v>4.93363</v>
      </c>
      <c r="O43" s="27">
        <f t="shared" si="20"/>
        <v>-738.12633000000051</v>
      </c>
      <c r="P43" s="27">
        <f t="shared" si="21"/>
        <v>738.12633000000051</v>
      </c>
    </row>
    <row r="44" spans="1:21">
      <c r="A44" s="30">
        <v>38018</v>
      </c>
      <c r="C44" s="6">
        <v>36</v>
      </c>
      <c r="D44" s="29">
        <f t="shared" si="12"/>
        <v>13</v>
      </c>
      <c r="E44" s="29">
        <f t="shared" si="17"/>
        <v>468</v>
      </c>
      <c r="F44" s="29">
        <f t="shared" si="13"/>
        <v>-1932</v>
      </c>
      <c r="G44" s="34">
        <f>+Inputs!$D$3</f>
        <v>0.37951000000000001</v>
      </c>
      <c r="I44" s="27">
        <f t="shared" si="18"/>
        <v>2400</v>
      </c>
      <c r="K44" s="27">
        <f t="shared" si="14"/>
        <v>13</v>
      </c>
      <c r="L44" s="27">
        <f t="shared" si="19"/>
        <v>468</v>
      </c>
      <c r="M44" s="27">
        <f t="shared" si="15"/>
        <v>4.93363</v>
      </c>
      <c r="N44" s="27">
        <f t="shared" si="16"/>
        <v>4.93363</v>
      </c>
      <c r="O44" s="27">
        <f t="shared" si="20"/>
        <v>-733.19270000000051</v>
      </c>
      <c r="P44" s="27">
        <f t="shared" si="21"/>
        <v>733.19270000000051</v>
      </c>
      <c r="U44" s="98"/>
    </row>
    <row r="45" spans="1:21">
      <c r="A45" s="31">
        <v>38047</v>
      </c>
      <c r="C45" s="6">
        <v>37</v>
      </c>
      <c r="D45" s="29">
        <f t="shared" si="12"/>
        <v>13</v>
      </c>
      <c r="E45" s="29">
        <f t="shared" si="17"/>
        <v>481</v>
      </c>
      <c r="F45" s="29">
        <f t="shared" si="13"/>
        <v>-1919</v>
      </c>
      <c r="G45" s="34">
        <f>+Inputs!$D$3</f>
        <v>0.37951000000000001</v>
      </c>
      <c r="I45" s="27">
        <f t="shared" si="18"/>
        <v>2400</v>
      </c>
      <c r="K45" s="27">
        <f t="shared" si="14"/>
        <v>13</v>
      </c>
      <c r="L45" s="27">
        <f t="shared" si="19"/>
        <v>481</v>
      </c>
      <c r="M45" s="27">
        <f t="shared" si="15"/>
        <v>4.93363</v>
      </c>
      <c r="N45" s="27">
        <f t="shared" si="16"/>
        <v>4.93363</v>
      </c>
      <c r="O45" s="27">
        <f t="shared" si="20"/>
        <v>-728.25907000000052</v>
      </c>
      <c r="P45" s="27">
        <f t="shared" si="21"/>
        <v>728.25907000000052</v>
      </c>
      <c r="U45" s="98"/>
    </row>
    <row r="46" spans="1:21">
      <c r="A46" s="30">
        <v>38078</v>
      </c>
      <c r="C46" s="6">
        <v>38</v>
      </c>
      <c r="D46" s="29">
        <f t="shared" si="12"/>
        <v>13</v>
      </c>
      <c r="E46" s="29">
        <f t="shared" si="17"/>
        <v>494</v>
      </c>
      <c r="F46" s="29">
        <f t="shared" si="13"/>
        <v>-1906</v>
      </c>
      <c r="G46" s="34">
        <f>+Inputs!$D$3</f>
        <v>0.37951000000000001</v>
      </c>
      <c r="I46" s="27">
        <f t="shared" si="18"/>
        <v>2400</v>
      </c>
      <c r="K46" s="27">
        <f t="shared" si="14"/>
        <v>13</v>
      </c>
      <c r="L46" s="27">
        <f t="shared" si="19"/>
        <v>494</v>
      </c>
      <c r="M46" s="27">
        <f t="shared" si="15"/>
        <v>4.93363</v>
      </c>
      <c r="N46" s="27">
        <f t="shared" si="16"/>
        <v>4.93363</v>
      </c>
      <c r="O46" s="27">
        <f t="shared" si="20"/>
        <v>-723.32544000000053</v>
      </c>
      <c r="P46" s="27">
        <f t="shared" si="21"/>
        <v>723.32544000000053</v>
      </c>
      <c r="U46" s="98"/>
    </row>
    <row r="47" spans="1:21">
      <c r="A47" s="31">
        <v>38108</v>
      </c>
      <c r="C47" s="6">
        <v>39</v>
      </c>
      <c r="D47" s="29">
        <f t="shared" si="12"/>
        <v>13</v>
      </c>
      <c r="E47" s="29">
        <f t="shared" si="17"/>
        <v>507</v>
      </c>
      <c r="F47" s="29">
        <f t="shared" si="13"/>
        <v>-1893</v>
      </c>
      <c r="G47" s="34">
        <f>+Inputs!$D$3</f>
        <v>0.37951000000000001</v>
      </c>
      <c r="I47" s="27">
        <f t="shared" si="18"/>
        <v>2400</v>
      </c>
      <c r="K47" s="27">
        <f t="shared" si="14"/>
        <v>13</v>
      </c>
      <c r="L47" s="27">
        <f t="shared" si="19"/>
        <v>507</v>
      </c>
      <c r="M47" s="27">
        <f t="shared" si="15"/>
        <v>4.93363</v>
      </c>
      <c r="N47" s="27">
        <f t="shared" si="16"/>
        <v>4.93363</v>
      </c>
      <c r="O47" s="27">
        <f t="shared" si="20"/>
        <v>-718.39181000000053</v>
      </c>
      <c r="P47" s="27">
        <f t="shared" si="21"/>
        <v>718.39181000000053</v>
      </c>
      <c r="U47" s="98"/>
    </row>
    <row r="48" spans="1:21">
      <c r="A48" s="30">
        <v>38139</v>
      </c>
      <c r="C48" s="6">
        <v>40</v>
      </c>
      <c r="D48" s="29">
        <f t="shared" si="12"/>
        <v>13</v>
      </c>
      <c r="E48" s="29">
        <f t="shared" si="17"/>
        <v>520</v>
      </c>
      <c r="F48" s="29">
        <f t="shared" si="13"/>
        <v>-1880</v>
      </c>
      <c r="G48" s="34">
        <f>+Inputs!$D$3</f>
        <v>0.37951000000000001</v>
      </c>
      <c r="I48" s="27">
        <f t="shared" si="18"/>
        <v>2400</v>
      </c>
      <c r="K48" s="27">
        <f t="shared" si="14"/>
        <v>13</v>
      </c>
      <c r="L48" s="27">
        <f t="shared" si="19"/>
        <v>520</v>
      </c>
      <c r="M48" s="27">
        <f t="shared" si="15"/>
        <v>4.93363</v>
      </c>
      <c r="N48" s="27">
        <f t="shared" si="16"/>
        <v>4.93363</v>
      </c>
      <c r="O48" s="27">
        <f t="shared" si="20"/>
        <v>-713.45818000000054</v>
      </c>
      <c r="P48" s="27">
        <f t="shared" si="21"/>
        <v>713.45818000000054</v>
      </c>
      <c r="U48" s="98"/>
    </row>
    <row r="49" spans="1:21">
      <c r="A49" s="31">
        <v>38169</v>
      </c>
      <c r="C49" s="6">
        <v>41</v>
      </c>
      <c r="D49" s="29">
        <f t="shared" si="12"/>
        <v>13</v>
      </c>
      <c r="E49" s="29">
        <f t="shared" si="17"/>
        <v>533</v>
      </c>
      <c r="F49" s="29">
        <f t="shared" si="13"/>
        <v>-1867</v>
      </c>
      <c r="G49" s="34">
        <f>+Inputs!$D$3</f>
        <v>0.37951000000000001</v>
      </c>
      <c r="I49" s="27">
        <f t="shared" si="18"/>
        <v>2400</v>
      </c>
      <c r="K49" s="27">
        <f t="shared" si="14"/>
        <v>13</v>
      </c>
      <c r="L49" s="27">
        <f t="shared" si="19"/>
        <v>533</v>
      </c>
      <c r="M49" s="27">
        <f t="shared" si="15"/>
        <v>4.93363</v>
      </c>
      <c r="N49" s="27">
        <f t="shared" si="16"/>
        <v>4.93363</v>
      </c>
      <c r="O49" s="27">
        <f t="shared" si="20"/>
        <v>-708.52455000000054</v>
      </c>
      <c r="P49" s="27">
        <f t="shared" si="21"/>
        <v>708.52455000000054</v>
      </c>
      <c r="U49" s="98"/>
    </row>
    <row r="50" spans="1:21">
      <c r="A50" s="30">
        <v>38200</v>
      </c>
      <c r="C50" s="6">
        <v>42</v>
      </c>
      <c r="D50" s="29">
        <f t="shared" si="12"/>
        <v>13</v>
      </c>
      <c r="E50" s="29">
        <f t="shared" si="17"/>
        <v>546</v>
      </c>
      <c r="F50" s="29">
        <f t="shared" si="13"/>
        <v>-1854</v>
      </c>
      <c r="G50" s="34">
        <f>+Inputs!$D$3</f>
        <v>0.37951000000000001</v>
      </c>
      <c r="I50" s="27">
        <f t="shared" si="18"/>
        <v>2400</v>
      </c>
      <c r="K50" s="27">
        <f t="shared" si="14"/>
        <v>13</v>
      </c>
      <c r="L50" s="27">
        <f t="shared" si="19"/>
        <v>546</v>
      </c>
      <c r="M50" s="27">
        <f t="shared" si="15"/>
        <v>4.93363</v>
      </c>
      <c r="N50" s="27">
        <f t="shared" si="16"/>
        <v>4.93363</v>
      </c>
      <c r="O50" s="27">
        <f t="shared" si="20"/>
        <v>-703.59092000000055</v>
      </c>
      <c r="P50" s="27">
        <f t="shared" si="21"/>
        <v>703.59092000000055</v>
      </c>
      <c r="U50" s="98"/>
    </row>
    <row r="51" spans="1:21">
      <c r="A51" s="31">
        <v>38231</v>
      </c>
      <c r="C51" s="6">
        <v>43</v>
      </c>
      <c r="D51" s="29">
        <f t="shared" si="12"/>
        <v>13</v>
      </c>
      <c r="E51" s="29">
        <f t="shared" si="17"/>
        <v>559</v>
      </c>
      <c r="F51" s="29">
        <f t="shared" si="13"/>
        <v>-1841</v>
      </c>
      <c r="G51" s="34">
        <f>+Inputs!$D$3</f>
        <v>0.37951000000000001</v>
      </c>
      <c r="I51" s="27">
        <f t="shared" si="18"/>
        <v>2400</v>
      </c>
      <c r="K51" s="27">
        <f t="shared" si="14"/>
        <v>13</v>
      </c>
      <c r="L51" s="27">
        <f t="shared" si="19"/>
        <v>559</v>
      </c>
      <c r="M51" s="27">
        <f t="shared" si="15"/>
        <v>4.93363</v>
      </c>
      <c r="N51" s="27">
        <f t="shared" si="16"/>
        <v>4.93363</v>
      </c>
      <c r="O51" s="27">
        <f t="shared" si="20"/>
        <v>-698.65729000000056</v>
      </c>
      <c r="P51" s="27">
        <f t="shared" si="21"/>
        <v>698.65729000000056</v>
      </c>
      <c r="U51" s="98"/>
    </row>
    <row r="52" spans="1:21">
      <c r="A52" s="30">
        <v>38261</v>
      </c>
      <c r="C52" s="6">
        <v>44</v>
      </c>
      <c r="D52" s="29">
        <f t="shared" si="12"/>
        <v>13</v>
      </c>
      <c r="E52" s="29">
        <f t="shared" si="17"/>
        <v>572</v>
      </c>
      <c r="F52" s="29">
        <f t="shared" si="13"/>
        <v>-1828</v>
      </c>
      <c r="G52" s="34">
        <f>+Inputs!$D$3</f>
        <v>0.37951000000000001</v>
      </c>
      <c r="I52" s="27">
        <f t="shared" si="18"/>
        <v>2400</v>
      </c>
      <c r="K52" s="27">
        <f t="shared" si="14"/>
        <v>13</v>
      </c>
      <c r="L52" s="27">
        <f t="shared" si="19"/>
        <v>572</v>
      </c>
      <c r="M52" s="27">
        <f t="shared" si="15"/>
        <v>4.93363</v>
      </c>
      <c r="N52" s="27">
        <f t="shared" si="16"/>
        <v>4.93363</v>
      </c>
      <c r="O52" s="27">
        <f t="shared" si="20"/>
        <v>-693.72366000000056</v>
      </c>
      <c r="P52" s="27">
        <f t="shared" si="21"/>
        <v>693.72366000000056</v>
      </c>
      <c r="U52" s="98"/>
    </row>
    <row r="53" spans="1:21">
      <c r="A53" s="31">
        <v>38292</v>
      </c>
      <c r="C53" s="6">
        <v>45</v>
      </c>
      <c r="D53" s="29">
        <f t="shared" si="12"/>
        <v>13</v>
      </c>
      <c r="E53" s="29">
        <f t="shared" si="17"/>
        <v>585</v>
      </c>
      <c r="F53" s="29">
        <f t="shared" si="13"/>
        <v>-1815</v>
      </c>
      <c r="G53" s="34">
        <f>+Inputs!$D$3</f>
        <v>0.37951000000000001</v>
      </c>
      <c r="I53" s="27">
        <f t="shared" si="18"/>
        <v>2400</v>
      </c>
      <c r="K53" s="27">
        <f t="shared" si="14"/>
        <v>13</v>
      </c>
      <c r="L53" s="27">
        <f t="shared" si="19"/>
        <v>585</v>
      </c>
      <c r="M53" s="27">
        <f t="shared" si="15"/>
        <v>4.93363</v>
      </c>
      <c r="N53" s="27">
        <f t="shared" si="16"/>
        <v>4.93363</v>
      </c>
      <c r="O53" s="27">
        <f t="shared" si="20"/>
        <v>-688.79003000000057</v>
      </c>
      <c r="P53" s="27">
        <f t="shared" si="21"/>
        <v>688.79003000000057</v>
      </c>
      <c r="U53" s="98"/>
    </row>
    <row r="54" spans="1:21">
      <c r="A54" s="30">
        <v>38322</v>
      </c>
      <c r="C54" s="6">
        <v>46</v>
      </c>
      <c r="D54" s="29">
        <f t="shared" si="12"/>
        <v>13</v>
      </c>
      <c r="E54" s="29">
        <f t="shared" si="17"/>
        <v>598</v>
      </c>
      <c r="F54" s="29">
        <f t="shared" si="13"/>
        <v>-1802</v>
      </c>
      <c r="G54" s="34">
        <f>+Inputs!$D$3</f>
        <v>0.37951000000000001</v>
      </c>
      <c r="I54" s="27">
        <f t="shared" si="18"/>
        <v>2400</v>
      </c>
      <c r="K54" s="27">
        <f t="shared" si="14"/>
        <v>13</v>
      </c>
      <c r="L54" s="27">
        <f t="shared" si="19"/>
        <v>598</v>
      </c>
      <c r="M54" s="27">
        <f t="shared" si="15"/>
        <v>4.93363</v>
      </c>
      <c r="N54" s="27">
        <f t="shared" si="16"/>
        <v>4.93363</v>
      </c>
      <c r="O54" s="27">
        <f t="shared" si="20"/>
        <v>-683.85640000000058</v>
      </c>
      <c r="P54" s="27">
        <f t="shared" si="21"/>
        <v>683.85640000000058</v>
      </c>
      <c r="U54" s="98"/>
    </row>
    <row r="55" spans="1:21">
      <c r="A55" s="31">
        <v>38353</v>
      </c>
      <c r="C55" s="6">
        <v>47</v>
      </c>
      <c r="D55" s="29">
        <f t="shared" si="12"/>
        <v>13</v>
      </c>
      <c r="E55" s="29">
        <f t="shared" si="17"/>
        <v>611</v>
      </c>
      <c r="F55" s="29">
        <f t="shared" si="13"/>
        <v>-1789</v>
      </c>
      <c r="G55" s="34">
        <f>+Inputs!$D$3</f>
        <v>0.37951000000000001</v>
      </c>
      <c r="I55" s="27">
        <f t="shared" si="18"/>
        <v>2400</v>
      </c>
      <c r="K55" s="27">
        <f t="shared" si="14"/>
        <v>13</v>
      </c>
      <c r="L55" s="27">
        <f t="shared" si="19"/>
        <v>611</v>
      </c>
      <c r="M55" s="27">
        <f t="shared" si="15"/>
        <v>4.93363</v>
      </c>
      <c r="N55" s="27">
        <f t="shared" si="16"/>
        <v>4.93363</v>
      </c>
      <c r="O55" s="27">
        <f t="shared" si="20"/>
        <v>-678.92277000000058</v>
      </c>
      <c r="P55" s="27">
        <f t="shared" si="21"/>
        <v>678.92277000000058</v>
      </c>
      <c r="U55" s="98"/>
    </row>
    <row r="56" spans="1:21">
      <c r="A56" s="30">
        <v>38384</v>
      </c>
      <c r="C56" s="6">
        <v>48</v>
      </c>
      <c r="D56" s="29">
        <f t="shared" si="12"/>
        <v>13</v>
      </c>
      <c r="E56" s="29">
        <f t="shared" si="17"/>
        <v>624</v>
      </c>
      <c r="F56" s="29">
        <f t="shared" si="13"/>
        <v>-1776</v>
      </c>
      <c r="G56" s="34">
        <f>+Inputs!$D$3</f>
        <v>0.37951000000000001</v>
      </c>
      <c r="I56" s="27">
        <f t="shared" si="18"/>
        <v>2400</v>
      </c>
      <c r="K56" s="27">
        <f t="shared" si="14"/>
        <v>13</v>
      </c>
      <c r="L56" s="27">
        <f t="shared" si="19"/>
        <v>624</v>
      </c>
      <c r="M56" s="27">
        <f t="shared" si="15"/>
        <v>4.93363</v>
      </c>
      <c r="N56" s="27">
        <f t="shared" si="16"/>
        <v>4.93363</v>
      </c>
      <c r="O56" s="27">
        <f t="shared" si="20"/>
        <v>-673.98914000000059</v>
      </c>
      <c r="P56" s="27">
        <f t="shared" si="21"/>
        <v>673.98914000000059</v>
      </c>
    </row>
    <row r="57" spans="1:21">
      <c r="A57" s="31">
        <v>38412</v>
      </c>
      <c r="C57" s="6">
        <v>49</v>
      </c>
      <c r="D57" s="29">
        <f t="shared" si="12"/>
        <v>13</v>
      </c>
      <c r="E57" s="29">
        <f t="shared" si="17"/>
        <v>637</v>
      </c>
      <c r="F57" s="29">
        <f t="shared" si="13"/>
        <v>-1763</v>
      </c>
      <c r="G57" s="34">
        <f>+Inputs!$D$3</f>
        <v>0.37951000000000001</v>
      </c>
      <c r="I57" s="27">
        <f t="shared" si="18"/>
        <v>2400</v>
      </c>
      <c r="K57" s="27">
        <f t="shared" si="14"/>
        <v>13</v>
      </c>
      <c r="L57" s="27">
        <f t="shared" si="19"/>
        <v>637</v>
      </c>
      <c r="M57" s="27">
        <f t="shared" si="15"/>
        <v>4.93363</v>
      </c>
      <c r="N57" s="27">
        <f t="shared" si="16"/>
        <v>4.93363</v>
      </c>
      <c r="O57" s="27">
        <f t="shared" si="20"/>
        <v>-669.0555100000006</v>
      </c>
      <c r="P57" s="27">
        <f t="shared" si="21"/>
        <v>669.0555100000006</v>
      </c>
    </row>
    <row r="58" spans="1:21">
      <c r="A58" s="30">
        <v>38443</v>
      </c>
      <c r="C58" s="6">
        <v>50</v>
      </c>
      <c r="D58" s="29">
        <f t="shared" si="12"/>
        <v>13</v>
      </c>
      <c r="E58" s="29">
        <f t="shared" si="17"/>
        <v>650</v>
      </c>
      <c r="F58" s="29">
        <f t="shared" si="13"/>
        <v>-1750</v>
      </c>
      <c r="G58" s="34">
        <f>+Inputs!$D$3</f>
        <v>0.37951000000000001</v>
      </c>
      <c r="I58" s="27">
        <f t="shared" si="18"/>
        <v>2400</v>
      </c>
      <c r="K58" s="27">
        <f t="shared" si="14"/>
        <v>13</v>
      </c>
      <c r="L58" s="27">
        <f t="shared" si="19"/>
        <v>650</v>
      </c>
      <c r="M58" s="27">
        <f t="shared" si="15"/>
        <v>4.93363</v>
      </c>
      <c r="N58" s="27">
        <f t="shared" si="16"/>
        <v>4.93363</v>
      </c>
      <c r="O58" s="27">
        <f t="shared" si="20"/>
        <v>-664.1218800000006</v>
      </c>
      <c r="P58" s="27">
        <f t="shared" si="21"/>
        <v>664.1218800000006</v>
      </c>
    </row>
    <row r="59" spans="1:21">
      <c r="A59" s="31">
        <v>38473</v>
      </c>
      <c r="C59" s="6">
        <v>51</v>
      </c>
      <c r="D59" s="29">
        <f t="shared" si="12"/>
        <v>13</v>
      </c>
      <c r="E59" s="29">
        <f t="shared" si="17"/>
        <v>663</v>
      </c>
      <c r="F59" s="29">
        <f t="shared" si="13"/>
        <v>-1737</v>
      </c>
      <c r="G59" s="34">
        <f>+Inputs!$D$3</f>
        <v>0.37951000000000001</v>
      </c>
      <c r="I59" s="27">
        <f t="shared" si="18"/>
        <v>2400</v>
      </c>
      <c r="K59" s="27">
        <f t="shared" si="14"/>
        <v>13</v>
      </c>
      <c r="L59" s="27">
        <f t="shared" si="19"/>
        <v>663</v>
      </c>
      <c r="M59" s="27">
        <f t="shared" si="15"/>
        <v>4.93363</v>
      </c>
      <c r="N59" s="27">
        <f t="shared" si="16"/>
        <v>4.93363</v>
      </c>
      <c r="O59" s="27">
        <f t="shared" si="20"/>
        <v>-659.18825000000061</v>
      </c>
      <c r="P59" s="27">
        <f t="shared" si="21"/>
        <v>659.18825000000061</v>
      </c>
    </row>
    <row r="60" spans="1:21">
      <c r="A60" s="30">
        <v>38504</v>
      </c>
      <c r="C60" s="6">
        <v>52</v>
      </c>
      <c r="D60" s="29">
        <f t="shared" si="12"/>
        <v>13</v>
      </c>
      <c r="E60" s="29">
        <f t="shared" si="17"/>
        <v>676</v>
      </c>
      <c r="F60" s="29">
        <f t="shared" si="13"/>
        <v>-1724</v>
      </c>
      <c r="G60" s="34">
        <f>+Inputs!$D$3</f>
        <v>0.37951000000000001</v>
      </c>
      <c r="I60" s="27">
        <f t="shared" si="18"/>
        <v>2400</v>
      </c>
      <c r="K60" s="27">
        <f t="shared" si="14"/>
        <v>13</v>
      </c>
      <c r="L60" s="27">
        <f t="shared" si="19"/>
        <v>676</v>
      </c>
      <c r="M60" s="27">
        <f t="shared" si="15"/>
        <v>4.93363</v>
      </c>
      <c r="N60" s="27">
        <f t="shared" si="16"/>
        <v>4.93363</v>
      </c>
      <c r="O60" s="27">
        <f t="shared" si="20"/>
        <v>-654.25462000000061</v>
      </c>
      <c r="P60" s="27">
        <f t="shared" si="21"/>
        <v>654.25462000000061</v>
      </c>
    </row>
    <row r="61" spans="1:21">
      <c r="A61" s="31">
        <v>38534</v>
      </c>
      <c r="C61" s="6">
        <v>53</v>
      </c>
      <c r="D61" s="29">
        <f t="shared" si="12"/>
        <v>13</v>
      </c>
      <c r="E61" s="29">
        <f t="shared" si="17"/>
        <v>689</v>
      </c>
      <c r="F61" s="29">
        <f t="shared" si="13"/>
        <v>-1711</v>
      </c>
      <c r="G61" s="34">
        <f>+Inputs!$D$3</f>
        <v>0.37951000000000001</v>
      </c>
      <c r="I61" s="27">
        <f t="shared" si="18"/>
        <v>2400</v>
      </c>
      <c r="K61" s="27">
        <f t="shared" si="14"/>
        <v>13</v>
      </c>
      <c r="L61" s="27">
        <f t="shared" si="19"/>
        <v>689</v>
      </c>
      <c r="M61" s="27">
        <f t="shared" si="15"/>
        <v>4.93363</v>
      </c>
      <c r="N61" s="27">
        <f t="shared" si="16"/>
        <v>4.93363</v>
      </c>
      <c r="O61" s="27">
        <f t="shared" si="20"/>
        <v>-649.32099000000062</v>
      </c>
      <c r="P61" s="27">
        <f t="shared" si="21"/>
        <v>649.32099000000062</v>
      </c>
    </row>
    <row r="62" spans="1:21">
      <c r="A62" s="30">
        <v>38565</v>
      </c>
      <c r="C62" s="6">
        <v>54</v>
      </c>
      <c r="D62" s="29">
        <f t="shared" si="12"/>
        <v>13</v>
      </c>
      <c r="E62" s="29">
        <f t="shared" si="17"/>
        <v>702</v>
      </c>
      <c r="F62" s="29">
        <f t="shared" si="13"/>
        <v>-1698</v>
      </c>
      <c r="G62" s="34">
        <f>+Inputs!$D$3</f>
        <v>0.37951000000000001</v>
      </c>
      <c r="I62" s="27">
        <f t="shared" si="18"/>
        <v>2400</v>
      </c>
      <c r="K62" s="27">
        <f t="shared" si="14"/>
        <v>13</v>
      </c>
      <c r="L62" s="27">
        <f t="shared" si="19"/>
        <v>702</v>
      </c>
      <c r="M62" s="27">
        <f t="shared" si="15"/>
        <v>4.93363</v>
      </c>
      <c r="N62" s="27">
        <f t="shared" si="16"/>
        <v>4.93363</v>
      </c>
      <c r="O62" s="27">
        <f t="shared" si="20"/>
        <v>-644.38736000000063</v>
      </c>
      <c r="P62" s="27">
        <f t="shared" si="21"/>
        <v>644.38736000000063</v>
      </c>
    </row>
    <row r="63" spans="1:21">
      <c r="A63" s="31">
        <v>38596</v>
      </c>
      <c r="C63" s="6">
        <v>55</v>
      </c>
      <c r="D63" s="29">
        <f t="shared" si="12"/>
        <v>13</v>
      </c>
      <c r="E63" s="29">
        <f t="shared" si="17"/>
        <v>715</v>
      </c>
      <c r="F63" s="29">
        <f t="shared" si="13"/>
        <v>-1685</v>
      </c>
      <c r="G63" s="34">
        <f>+Inputs!$D$3</f>
        <v>0.37951000000000001</v>
      </c>
      <c r="I63" s="27">
        <f t="shared" si="18"/>
        <v>2400</v>
      </c>
      <c r="K63" s="27">
        <f t="shared" si="14"/>
        <v>13</v>
      </c>
      <c r="L63" s="27">
        <f t="shared" si="19"/>
        <v>715</v>
      </c>
      <c r="M63" s="27">
        <f t="shared" si="15"/>
        <v>4.93363</v>
      </c>
      <c r="N63" s="27">
        <f t="shared" si="16"/>
        <v>4.93363</v>
      </c>
      <c r="O63" s="27">
        <f t="shared" si="20"/>
        <v>-639.45373000000063</v>
      </c>
      <c r="P63" s="27">
        <f t="shared" si="21"/>
        <v>639.45373000000063</v>
      </c>
    </row>
    <row r="64" spans="1:21">
      <c r="A64" s="30">
        <v>38626</v>
      </c>
      <c r="C64" s="6">
        <v>56</v>
      </c>
      <c r="D64" s="29">
        <f t="shared" si="12"/>
        <v>13</v>
      </c>
      <c r="E64" s="29">
        <f t="shared" si="17"/>
        <v>728</v>
      </c>
      <c r="F64" s="29">
        <f t="shared" si="13"/>
        <v>-1672</v>
      </c>
      <c r="G64" s="34">
        <f>+Inputs!$D$3</f>
        <v>0.37951000000000001</v>
      </c>
      <c r="I64" s="27">
        <f t="shared" si="18"/>
        <v>2400</v>
      </c>
      <c r="K64" s="27">
        <f t="shared" si="14"/>
        <v>13</v>
      </c>
      <c r="L64" s="27">
        <f t="shared" si="19"/>
        <v>728</v>
      </c>
      <c r="M64" s="27">
        <f t="shared" si="15"/>
        <v>4.93363</v>
      </c>
      <c r="N64" s="27">
        <f t="shared" si="16"/>
        <v>4.93363</v>
      </c>
      <c r="O64" s="27">
        <f t="shared" si="20"/>
        <v>-634.52010000000064</v>
      </c>
      <c r="P64" s="27">
        <f t="shared" si="21"/>
        <v>634.52010000000064</v>
      </c>
    </row>
    <row r="65" spans="1:16">
      <c r="A65" s="31">
        <v>38657</v>
      </c>
      <c r="C65" s="6">
        <v>57</v>
      </c>
      <c r="D65" s="29">
        <f t="shared" si="12"/>
        <v>13</v>
      </c>
      <c r="E65" s="29">
        <f t="shared" si="17"/>
        <v>741</v>
      </c>
      <c r="F65" s="29">
        <f t="shared" si="13"/>
        <v>-1659</v>
      </c>
      <c r="G65" s="34">
        <f>+Inputs!$D$3</f>
        <v>0.37951000000000001</v>
      </c>
      <c r="I65" s="27">
        <f t="shared" si="18"/>
        <v>2400</v>
      </c>
      <c r="K65" s="27">
        <f t="shared" si="14"/>
        <v>13</v>
      </c>
      <c r="L65" s="27">
        <f t="shared" si="19"/>
        <v>741</v>
      </c>
      <c r="M65" s="27">
        <f t="shared" si="15"/>
        <v>4.93363</v>
      </c>
      <c r="N65" s="27">
        <f t="shared" si="16"/>
        <v>4.93363</v>
      </c>
      <c r="O65" s="27">
        <f t="shared" si="20"/>
        <v>-629.58647000000065</v>
      </c>
      <c r="P65" s="27">
        <f t="shared" si="21"/>
        <v>629.58647000000065</v>
      </c>
    </row>
    <row r="66" spans="1:16">
      <c r="A66" s="30">
        <v>38687</v>
      </c>
      <c r="C66" s="6">
        <v>58</v>
      </c>
      <c r="D66" s="29">
        <f t="shared" si="12"/>
        <v>13</v>
      </c>
      <c r="E66" s="29">
        <f t="shared" si="17"/>
        <v>754</v>
      </c>
      <c r="F66" s="29">
        <f t="shared" si="13"/>
        <v>-1646</v>
      </c>
      <c r="G66" s="34">
        <f>+Inputs!$D$3</f>
        <v>0.37951000000000001</v>
      </c>
      <c r="I66" s="27">
        <f t="shared" si="18"/>
        <v>2400</v>
      </c>
      <c r="K66" s="27">
        <f t="shared" si="14"/>
        <v>13</v>
      </c>
      <c r="L66" s="27">
        <f t="shared" si="19"/>
        <v>754</v>
      </c>
      <c r="M66" s="27">
        <f t="shared" si="15"/>
        <v>4.93363</v>
      </c>
      <c r="N66" s="27">
        <f t="shared" si="16"/>
        <v>4.93363</v>
      </c>
      <c r="O66" s="27">
        <f t="shared" si="20"/>
        <v>-624.65284000000065</v>
      </c>
      <c r="P66" s="27">
        <f t="shared" si="21"/>
        <v>624.65284000000065</v>
      </c>
    </row>
    <row r="67" spans="1:16">
      <c r="A67" s="31">
        <v>38718</v>
      </c>
      <c r="C67" s="6">
        <v>59</v>
      </c>
      <c r="D67" s="29">
        <f t="shared" si="12"/>
        <v>13</v>
      </c>
      <c r="E67" s="29">
        <f t="shared" si="17"/>
        <v>767</v>
      </c>
      <c r="F67" s="29">
        <f t="shared" si="13"/>
        <v>-1633</v>
      </c>
      <c r="G67" s="34">
        <f>+Inputs!$D$3</f>
        <v>0.37951000000000001</v>
      </c>
      <c r="I67" s="27">
        <f t="shared" si="18"/>
        <v>2400</v>
      </c>
      <c r="K67" s="27">
        <f t="shared" si="14"/>
        <v>13</v>
      </c>
      <c r="L67" s="27">
        <f t="shared" si="19"/>
        <v>767</v>
      </c>
      <c r="M67" s="27">
        <f t="shared" si="15"/>
        <v>4.93363</v>
      </c>
      <c r="N67" s="27">
        <f t="shared" si="16"/>
        <v>4.93363</v>
      </c>
      <c r="O67" s="27">
        <f t="shared" si="20"/>
        <v>-619.71921000000066</v>
      </c>
      <c r="P67" s="27">
        <f t="shared" si="21"/>
        <v>619.71921000000066</v>
      </c>
    </row>
    <row r="68" spans="1:16">
      <c r="A68" s="30">
        <v>38749</v>
      </c>
      <c r="C68" s="6">
        <v>60</v>
      </c>
      <c r="D68" s="29">
        <f t="shared" si="12"/>
        <v>13</v>
      </c>
      <c r="E68" s="29">
        <f t="shared" si="17"/>
        <v>780</v>
      </c>
      <c r="F68" s="29">
        <f t="shared" si="13"/>
        <v>-1620</v>
      </c>
      <c r="G68" s="34">
        <f>+Inputs!$D$3</f>
        <v>0.37951000000000001</v>
      </c>
      <c r="I68" s="27">
        <f t="shared" si="18"/>
        <v>2400</v>
      </c>
      <c r="K68" s="27">
        <f t="shared" si="14"/>
        <v>13</v>
      </c>
      <c r="L68" s="27">
        <f t="shared" si="19"/>
        <v>780</v>
      </c>
      <c r="M68" s="27">
        <f t="shared" si="15"/>
        <v>4.93363</v>
      </c>
      <c r="N68" s="27">
        <f t="shared" si="16"/>
        <v>4.93363</v>
      </c>
      <c r="O68" s="27">
        <f t="shared" si="20"/>
        <v>-614.78558000000066</v>
      </c>
      <c r="P68" s="27">
        <f t="shared" si="21"/>
        <v>614.78558000000066</v>
      </c>
    </row>
    <row r="69" spans="1:16">
      <c r="A69" s="31">
        <v>38777</v>
      </c>
      <c r="C69" s="6">
        <v>61</v>
      </c>
      <c r="D69" s="29">
        <f t="shared" si="12"/>
        <v>13</v>
      </c>
      <c r="E69" s="29">
        <f t="shared" si="17"/>
        <v>793</v>
      </c>
      <c r="F69" s="29">
        <f t="shared" si="13"/>
        <v>-1607</v>
      </c>
      <c r="G69" s="34">
        <f>+Inputs!$D$3</f>
        <v>0.37951000000000001</v>
      </c>
      <c r="I69" s="27">
        <f t="shared" si="18"/>
        <v>2400</v>
      </c>
      <c r="K69" s="27">
        <f t="shared" si="14"/>
        <v>13</v>
      </c>
      <c r="L69" s="27">
        <f t="shared" si="19"/>
        <v>793</v>
      </c>
      <c r="M69" s="27">
        <f t="shared" si="15"/>
        <v>4.93363</v>
      </c>
      <c r="N69" s="27">
        <f t="shared" si="16"/>
        <v>4.93363</v>
      </c>
      <c r="O69" s="27">
        <f t="shared" si="20"/>
        <v>-609.85195000000067</v>
      </c>
      <c r="P69" s="27">
        <f t="shared" si="21"/>
        <v>609.85195000000067</v>
      </c>
    </row>
    <row r="70" spans="1:16">
      <c r="A70" s="30">
        <v>38808</v>
      </c>
      <c r="C70" s="6">
        <v>62</v>
      </c>
      <c r="D70" s="29">
        <f t="shared" si="12"/>
        <v>13</v>
      </c>
      <c r="E70" s="29">
        <f t="shared" si="17"/>
        <v>806</v>
      </c>
      <c r="F70" s="29">
        <f t="shared" si="13"/>
        <v>-1594</v>
      </c>
      <c r="G70" s="34">
        <f>+Inputs!$D$3</f>
        <v>0.37951000000000001</v>
      </c>
      <c r="I70" s="27">
        <f t="shared" si="18"/>
        <v>2400</v>
      </c>
      <c r="K70" s="27">
        <f t="shared" si="14"/>
        <v>13</v>
      </c>
      <c r="L70" s="27">
        <f t="shared" si="19"/>
        <v>806</v>
      </c>
      <c r="M70" s="27">
        <f t="shared" si="15"/>
        <v>4.93363</v>
      </c>
      <c r="N70" s="27">
        <f t="shared" si="16"/>
        <v>4.93363</v>
      </c>
      <c r="O70" s="27">
        <f t="shared" si="20"/>
        <v>-604.91832000000068</v>
      </c>
      <c r="P70" s="27">
        <f t="shared" si="21"/>
        <v>604.91832000000068</v>
      </c>
    </row>
    <row r="71" spans="1:16">
      <c r="A71" s="31">
        <v>38838</v>
      </c>
      <c r="C71" s="6">
        <v>63</v>
      </c>
      <c r="D71" s="29">
        <f t="shared" si="12"/>
        <v>13</v>
      </c>
      <c r="E71" s="29">
        <f t="shared" si="17"/>
        <v>819</v>
      </c>
      <c r="F71" s="29">
        <f t="shared" si="13"/>
        <v>-1581</v>
      </c>
      <c r="G71" s="34">
        <f>+Inputs!$D$3</f>
        <v>0.37951000000000001</v>
      </c>
      <c r="I71" s="27">
        <f t="shared" si="18"/>
        <v>2400</v>
      </c>
      <c r="K71" s="27">
        <f t="shared" si="14"/>
        <v>13</v>
      </c>
      <c r="L71" s="27">
        <f t="shared" si="19"/>
        <v>819</v>
      </c>
      <c r="M71" s="27">
        <f t="shared" si="15"/>
        <v>4.93363</v>
      </c>
      <c r="N71" s="27">
        <f t="shared" si="16"/>
        <v>4.93363</v>
      </c>
      <c r="O71" s="27">
        <f t="shared" si="20"/>
        <v>-599.98469000000068</v>
      </c>
      <c r="P71" s="27">
        <f t="shared" si="21"/>
        <v>599.98469000000068</v>
      </c>
    </row>
    <row r="72" spans="1:16">
      <c r="A72" s="30">
        <v>38869</v>
      </c>
      <c r="C72" s="6">
        <v>64</v>
      </c>
      <c r="D72" s="29">
        <f t="shared" si="12"/>
        <v>13</v>
      </c>
      <c r="E72" s="29">
        <f t="shared" si="17"/>
        <v>832</v>
      </c>
      <c r="F72" s="29">
        <f t="shared" si="13"/>
        <v>-1568</v>
      </c>
      <c r="G72" s="34">
        <f>+Inputs!$D$3</f>
        <v>0.37951000000000001</v>
      </c>
      <c r="I72" s="27">
        <f t="shared" si="18"/>
        <v>2400</v>
      </c>
      <c r="K72" s="27">
        <f t="shared" si="14"/>
        <v>13</v>
      </c>
      <c r="L72" s="27">
        <f t="shared" si="19"/>
        <v>832</v>
      </c>
      <c r="M72" s="27">
        <f t="shared" si="15"/>
        <v>4.93363</v>
      </c>
      <c r="N72" s="27">
        <f t="shared" si="16"/>
        <v>4.93363</v>
      </c>
      <c r="O72" s="27">
        <f t="shared" si="20"/>
        <v>-595.05106000000069</v>
      </c>
      <c r="P72" s="27">
        <f t="shared" si="21"/>
        <v>595.05106000000069</v>
      </c>
    </row>
    <row r="73" spans="1:16">
      <c r="A73" s="31">
        <v>38899</v>
      </c>
      <c r="C73" s="6">
        <v>65</v>
      </c>
      <c r="D73" s="29">
        <f t="shared" ref="D73:D104" si="22">ROUND(-(+$B$9/180)*1,0)</f>
        <v>13</v>
      </c>
      <c r="E73" s="29">
        <f t="shared" si="17"/>
        <v>845</v>
      </c>
      <c r="F73" s="29">
        <f t="shared" ref="F73:F104" si="23">$B$9+E73</f>
        <v>-1555</v>
      </c>
      <c r="G73" s="34">
        <f>+Inputs!$D$3</f>
        <v>0.37951000000000001</v>
      </c>
      <c r="I73" s="27">
        <f t="shared" si="18"/>
        <v>2400</v>
      </c>
      <c r="K73" s="27">
        <f t="shared" ref="K73:K104" si="24">D73</f>
        <v>13</v>
      </c>
      <c r="L73" s="27">
        <f t="shared" si="19"/>
        <v>845</v>
      </c>
      <c r="M73" s="27">
        <f t="shared" ref="M73:M104" si="25">K73*G73</f>
        <v>4.93363</v>
      </c>
      <c r="N73" s="27">
        <f t="shared" ref="N73:N104" si="26">M73-J73</f>
        <v>4.93363</v>
      </c>
      <c r="O73" s="27">
        <f t="shared" si="20"/>
        <v>-590.1174300000007</v>
      </c>
      <c r="P73" s="27">
        <f t="shared" si="21"/>
        <v>590.1174300000007</v>
      </c>
    </row>
    <row r="74" spans="1:16">
      <c r="A74" s="30">
        <v>38930</v>
      </c>
      <c r="C74" s="6">
        <v>66</v>
      </c>
      <c r="D74" s="29">
        <f t="shared" si="22"/>
        <v>13</v>
      </c>
      <c r="E74" s="29">
        <f t="shared" ref="E74:E105" si="27">+E73+D74</f>
        <v>858</v>
      </c>
      <c r="F74" s="29">
        <f t="shared" si="23"/>
        <v>-1542</v>
      </c>
      <c r="G74" s="34">
        <f>+Inputs!$D$3</f>
        <v>0.37951000000000001</v>
      </c>
      <c r="I74" s="27">
        <f t="shared" ref="I74:I105" si="28">+I73+H74</f>
        <v>2400</v>
      </c>
      <c r="K74" s="27">
        <f t="shared" si="24"/>
        <v>13</v>
      </c>
      <c r="L74" s="27">
        <f t="shared" ref="L74:L105" si="29">+L73+K74</f>
        <v>858</v>
      </c>
      <c r="M74" s="27">
        <f t="shared" si="25"/>
        <v>4.93363</v>
      </c>
      <c r="N74" s="27">
        <f t="shared" si="26"/>
        <v>4.93363</v>
      </c>
      <c r="O74" s="27">
        <f t="shared" ref="O74:O105" si="30">+O73+N74</f>
        <v>-585.1838000000007</v>
      </c>
      <c r="P74" s="27">
        <f t="shared" ref="P74:P105" si="31">P73-N74</f>
        <v>585.1838000000007</v>
      </c>
    </row>
    <row r="75" spans="1:16">
      <c r="A75" s="31">
        <v>38961</v>
      </c>
      <c r="C75" s="6">
        <v>67</v>
      </c>
      <c r="D75" s="29">
        <f t="shared" si="22"/>
        <v>13</v>
      </c>
      <c r="E75" s="29">
        <f t="shared" si="27"/>
        <v>871</v>
      </c>
      <c r="F75" s="29">
        <f t="shared" si="23"/>
        <v>-1529</v>
      </c>
      <c r="G75" s="34">
        <f>+Inputs!$D$3</f>
        <v>0.37951000000000001</v>
      </c>
      <c r="I75" s="27">
        <f t="shared" si="28"/>
        <v>2400</v>
      </c>
      <c r="K75" s="27">
        <f t="shared" si="24"/>
        <v>13</v>
      </c>
      <c r="L75" s="27">
        <f t="shared" si="29"/>
        <v>871</v>
      </c>
      <c r="M75" s="27">
        <f t="shared" si="25"/>
        <v>4.93363</v>
      </c>
      <c r="N75" s="27">
        <f t="shared" si="26"/>
        <v>4.93363</v>
      </c>
      <c r="O75" s="27">
        <f t="shared" si="30"/>
        <v>-580.25017000000071</v>
      </c>
      <c r="P75" s="27">
        <f t="shared" si="31"/>
        <v>580.25017000000071</v>
      </c>
    </row>
    <row r="76" spans="1:16">
      <c r="A76" s="30">
        <v>38991</v>
      </c>
      <c r="C76" s="6">
        <v>68</v>
      </c>
      <c r="D76" s="29">
        <f t="shared" si="22"/>
        <v>13</v>
      </c>
      <c r="E76" s="29">
        <f t="shared" si="27"/>
        <v>884</v>
      </c>
      <c r="F76" s="29">
        <f t="shared" si="23"/>
        <v>-1516</v>
      </c>
      <c r="G76" s="34">
        <f>+Inputs!$D$3</f>
        <v>0.37951000000000001</v>
      </c>
      <c r="I76" s="27">
        <f t="shared" si="28"/>
        <v>2400</v>
      </c>
      <c r="K76" s="27">
        <f t="shared" si="24"/>
        <v>13</v>
      </c>
      <c r="L76" s="27">
        <f t="shared" si="29"/>
        <v>884</v>
      </c>
      <c r="M76" s="27">
        <f t="shared" si="25"/>
        <v>4.93363</v>
      </c>
      <c r="N76" s="27">
        <f t="shared" si="26"/>
        <v>4.93363</v>
      </c>
      <c r="O76" s="27">
        <f t="shared" si="30"/>
        <v>-575.31654000000071</v>
      </c>
      <c r="P76" s="27">
        <f t="shared" si="31"/>
        <v>575.31654000000071</v>
      </c>
    </row>
    <row r="77" spans="1:16">
      <c r="A77" s="31">
        <v>39022</v>
      </c>
      <c r="C77" s="6">
        <v>69</v>
      </c>
      <c r="D77" s="29">
        <f t="shared" si="22"/>
        <v>13</v>
      </c>
      <c r="E77" s="29">
        <f t="shared" si="27"/>
        <v>897</v>
      </c>
      <c r="F77" s="29">
        <f t="shared" si="23"/>
        <v>-1503</v>
      </c>
      <c r="G77" s="34">
        <f>+Inputs!$D$3</f>
        <v>0.37951000000000001</v>
      </c>
      <c r="I77" s="27">
        <f t="shared" si="28"/>
        <v>2400</v>
      </c>
      <c r="K77" s="27">
        <f t="shared" si="24"/>
        <v>13</v>
      </c>
      <c r="L77" s="27">
        <f t="shared" si="29"/>
        <v>897</v>
      </c>
      <c r="M77" s="27">
        <f t="shared" si="25"/>
        <v>4.93363</v>
      </c>
      <c r="N77" s="27">
        <f t="shared" si="26"/>
        <v>4.93363</v>
      </c>
      <c r="O77" s="27">
        <f t="shared" si="30"/>
        <v>-570.38291000000072</v>
      </c>
      <c r="P77" s="27">
        <f t="shared" si="31"/>
        <v>570.38291000000072</v>
      </c>
    </row>
    <row r="78" spans="1:16">
      <c r="A78" s="30">
        <v>39052</v>
      </c>
      <c r="C78" s="6">
        <v>70</v>
      </c>
      <c r="D78" s="29">
        <f t="shared" si="22"/>
        <v>13</v>
      </c>
      <c r="E78" s="29">
        <f t="shared" si="27"/>
        <v>910</v>
      </c>
      <c r="F78" s="29">
        <f t="shared" si="23"/>
        <v>-1490</v>
      </c>
      <c r="G78" s="34">
        <f>+Inputs!$D$3</f>
        <v>0.37951000000000001</v>
      </c>
      <c r="I78" s="27">
        <f t="shared" si="28"/>
        <v>2400</v>
      </c>
      <c r="K78" s="27">
        <f t="shared" si="24"/>
        <v>13</v>
      </c>
      <c r="L78" s="27">
        <f t="shared" si="29"/>
        <v>910</v>
      </c>
      <c r="M78" s="27">
        <f t="shared" si="25"/>
        <v>4.93363</v>
      </c>
      <c r="N78" s="27">
        <f t="shared" si="26"/>
        <v>4.93363</v>
      </c>
      <c r="O78" s="27">
        <f t="shared" si="30"/>
        <v>-565.44928000000073</v>
      </c>
      <c r="P78" s="27">
        <f t="shared" si="31"/>
        <v>565.44928000000073</v>
      </c>
    </row>
    <row r="79" spans="1:16">
      <c r="A79" s="31">
        <v>39083</v>
      </c>
      <c r="C79" s="6">
        <v>71</v>
      </c>
      <c r="D79" s="29">
        <f t="shared" si="22"/>
        <v>13</v>
      </c>
      <c r="E79" s="29">
        <f t="shared" si="27"/>
        <v>923</v>
      </c>
      <c r="F79" s="29">
        <f t="shared" si="23"/>
        <v>-1477</v>
      </c>
      <c r="G79" s="34">
        <f>+Inputs!$D$3</f>
        <v>0.37951000000000001</v>
      </c>
      <c r="I79" s="27">
        <f t="shared" si="28"/>
        <v>2400</v>
      </c>
      <c r="K79" s="27">
        <f t="shared" si="24"/>
        <v>13</v>
      </c>
      <c r="L79" s="27">
        <f t="shared" si="29"/>
        <v>923</v>
      </c>
      <c r="M79" s="27">
        <f t="shared" si="25"/>
        <v>4.93363</v>
      </c>
      <c r="N79" s="27">
        <f t="shared" si="26"/>
        <v>4.93363</v>
      </c>
      <c r="O79" s="27">
        <f t="shared" si="30"/>
        <v>-560.51565000000073</v>
      </c>
      <c r="P79" s="27">
        <f t="shared" si="31"/>
        <v>560.51565000000073</v>
      </c>
    </row>
    <row r="80" spans="1:16">
      <c r="A80" s="30">
        <v>39114</v>
      </c>
      <c r="C80" s="6">
        <v>72</v>
      </c>
      <c r="D80" s="29">
        <f t="shared" si="22"/>
        <v>13</v>
      </c>
      <c r="E80" s="29">
        <f t="shared" si="27"/>
        <v>936</v>
      </c>
      <c r="F80" s="29">
        <f t="shared" si="23"/>
        <v>-1464</v>
      </c>
      <c r="G80" s="34">
        <f>+Inputs!$D$3</f>
        <v>0.37951000000000001</v>
      </c>
      <c r="I80" s="27">
        <f t="shared" si="28"/>
        <v>2400</v>
      </c>
      <c r="K80" s="27">
        <f t="shared" si="24"/>
        <v>13</v>
      </c>
      <c r="L80" s="27">
        <f t="shared" si="29"/>
        <v>936</v>
      </c>
      <c r="M80" s="27">
        <f t="shared" si="25"/>
        <v>4.93363</v>
      </c>
      <c r="N80" s="27">
        <f t="shared" si="26"/>
        <v>4.93363</v>
      </c>
      <c r="O80" s="27">
        <f t="shared" si="30"/>
        <v>-555.58202000000074</v>
      </c>
      <c r="P80" s="27">
        <f t="shared" si="31"/>
        <v>555.58202000000074</v>
      </c>
    </row>
    <row r="81" spans="1:16">
      <c r="A81" s="31">
        <v>39142</v>
      </c>
      <c r="C81" s="6">
        <v>73</v>
      </c>
      <c r="D81" s="29">
        <f t="shared" si="22"/>
        <v>13</v>
      </c>
      <c r="E81" s="29">
        <f t="shared" si="27"/>
        <v>949</v>
      </c>
      <c r="F81" s="29">
        <f t="shared" si="23"/>
        <v>-1451</v>
      </c>
      <c r="G81" s="34">
        <f>+Inputs!$D$3</f>
        <v>0.37951000000000001</v>
      </c>
      <c r="I81" s="27">
        <f t="shared" si="28"/>
        <v>2400</v>
      </c>
      <c r="K81" s="27">
        <f t="shared" si="24"/>
        <v>13</v>
      </c>
      <c r="L81" s="27">
        <f t="shared" si="29"/>
        <v>949</v>
      </c>
      <c r="M81" s="27">
        <f t="shared" si="25"/>
        <v>4.93363</v>
      </c>
      <c r="N81" s="27">
        <f t="shared" si="26"/>
        <v>4.93363</v>
      </c>
      <c r="O81" s="27">
        <f t="shared" si="30"/>
        <v>-550.64839000000075</v>
      </c>
      <c r="P81" s="27">
        <f t="shared" si="31"/>
        <v>550.64839000000075</v>
      </c>
    </row>
    <row r="82" spans="1:16">
      <c r="A82" s="30">
        <v>39173</v>
      </c>
      <c r="C82" s="6">
        <v>74</v>
      </c>
      <c r="D82" s="29">
        <f t="shared" si="22"/>
        <v>13</v>
      </c>
      <c r="E82" s="29">
        <f t="shared" si="27"/>
        <v>962</v>
      </c>
      <c r="F82" s="29">
        <f t="shared" si="23"/>
        <v>-1438</v>
      </c>
      <c r="G82" s="34">
        <f>+Inputs!$D$3</f>
        <v>0.37951000000000001</v>
      </c>
      <c r="I82" s="27">
        <f t="shared" si="28"/>
        <v>2400</v>
      </c>
      <c r="K82" s="27">
        <f t="shared" si="24"/>
        <v>13</v>
      </c>
      <c r="L82" s="27">
        <f t="shared" si="29"/>
        <v>962</v>
      </c>
      <c r="M82" s="27">
        <f t="shared" si="25"/>
        <v>4.93363</v>
      </c>
      <c r="N82" s="27">
        <f t="shared" si="26"/>
        <v>4.93363</v>
      </c>
      <c r="O82" s="27">
        <f t="shared" si="30"/>
        <v>-545.71476000000075</v>
      </c>
      <c r="P82" s="27">
        <f t="shared" si="31"/>
        <v>545.71476000000075</v>
      </c>
    </row>
    <row r="83" spans="1:16">
      <c r="A83" s="31">
        <v>39203</v>
      </c>
      <c r="C83" s="6">
        <v>75</v>
      </c>
      <c r="D83" s="29">
        <f t="shared" si="22"/>
        <v>13</v>
      </c>
      <c r="E83" s="29">
        <f t="shared" si="27"/>
        <v>975</v>
      </c>
      <c r="F83" s="29">
        <f t="shared" si="23"/>
        <v>-1425</v>
      </c>
      <c r="G83" s="34">
        <f>+Inputs!$D$3</f>
        <v>0.37951000000000001</v>
      </c>
      <c r="I83" s="27">
        <f t="shared" si="28"/>
        <v>2400</v>
      </c>
      <c r="K83" s="27">
        <f t="shared" si="24"/>
        <v>13</v>
      </c>
      <c r="L83" s="27">
        <f t="shared" si="29"/>
        <v>975</v>
      </c>
      <c r="M83" s="27">
        <f t="shared" si="25"/>
        <v>4.93363</v>
      </c>
      <c r="N83" s="27">
        <f t="shared" si="26"/>
        <v>4.93363</v>
      </c>
      <c r="O83" s="27">
        <f t="shared" si="30"/>
        <v>-540.78113000000076</v>
      </c>
      <c r="P83" s="27">
        <f t="shared" si="31"/>
        <v>540.78113000000076</v>
      </c>
    </row>
    <row r="84" spans="1:16">
      <c r="A84" s="30">
        <v>39234</v>
      </c>
      <c r="C84" s="6">
        <v>76</v>
      </c>
      <c r="D84" s="29">
        <f t="shared" si="22"/>
        <v>13</v>
      </c>
      <c r="E84" s="29">
        <f t="shared" si="27"/>
        <v>988</v>
      </c>
      <c r="F84" s="29">
        <f t="shared" si="23"/>
        <v>-1412</v>
      </c>
      <c r="G84" s="34">
        <f>+Inputs!$D$3</f>
        <v>0.37951000000000001</v>
      </c>
      <c r="I84" s="27">
        <f t="shared" si="28"/>
        <v>2400</v>
      </c>
      <c r="K84" s="27">
        <f t="shared" si="24"/>
        <v>13</v>
      </c>
      <c r="L84" s="27">
        <f t="shared" si="29"/>
        <v>988</v>
      </c>
      <c r="M84" s="27">
        <f t="shared" si="25"/>
        <v>4.93363</v>
      </c>
      <c r="N84" s="27">
        <f t="shared" si="26"/>
        <v>4.93363</v>
      </c>
      <c r="O84" s="27">
        <f t="shared" si="30"/>
        <v>-535.84750000000076</v>
      </c>
      <c r="P84" s="27">
        <f t="shared" si="31"/>
        <v>535.84750000000076</v>
      </c>
    </row>
    <row r="85" spans="1:16">
      <c r="A85" s="31">
        <v>39264</v>
      </c>
      <c r="C85" s="6">
        <v>77</v>
      </c>
      <c r="D85" s="29">
        <f t="shared" si="22"/>
        <v>13</v>
      </c>
      <c r="E85" s="29">
        <f t="shared" si="27"/>
        <v>1001</v>
      </c>
      <c r="F85" s="29">
        <f t="shared" si="23"/>
        <v>-1399</v>
      </c>
      <c r="G85" s="34">
        <f>+Inputs!$D$3</f>
        <v>0.37951000000000001</v>
      </c>
      <c r="I85" s="27">
        <f t="shared" si="28"/>
        <v>2400</v>
      </c>
      <c r="K85" s="27">
        <f t="shared" si="24"/>
        <v>13</v>
      </c>
      <c r="L85" s="27">
        <f t="shared" si="29"/>
        <v>1001</v>
      </c>
      <c r="M85" s="27">
        <f t="shared" si="25"/>
        <v>4.93363</v>
      </c>
      <c r="N85" s="27">
        <f t="shared" si="26"/>
        <v>4.93363</v>
      </c>
      <c r="O85" s="27">
        <f t="shared" si="30"/>
        <v>-530.91387000000077</v>
      </c>
      <c r="P85" s="27">
        <f t="shared" si="31"/>
        <v>530.91387000000077</v>
      </c>
    </row>
    <row r="86" spans="1:16">
      <c r="A86" s="30">
        <v>39295</v>
      </c>
      <c r="C86" s="6">
        <v>78</v>
      </c>
      <c r="D86" s="29">
        <f t="shared" si="22"/>
        <v>13</v>
      </c>
      <c r="E86" s="29">
        <f t="shared" si="27"/>
        <v>1014</v>
      </c>
      <c r="F86" s="29">
        <f t="shared" si="23"/>
        <v>-1386</v>
      </c>
      <c r="G86" s="34">
        <f>+Inputs!$D$3</f>
        <v>0.37951000000000001</v>
      </c>
      <c r="I86" s="27">
        <f t="shared" si="28"/>
        <v>2400</v>
      </c>
      <c r="K86" s="27">
        <f t="shared" si="24"/>
        <v>13</v>
      </c>
      <c r="L86" s="27">
        <f t="shared" si="29"/>
        <v>1014</v>
      </c>
      <c r="M86" s="27">
        <f t="shared" si="25"/>
        <v>4.93363</v>
      </c>
      <c r="N86" s="27">
        <f t="shared" si="26"/>
        <v>4.93363</v>
      </c>
      <c r="O86" s="27">
        <f t="shared" si="30"/>
        <v>-525.98024000000078</v>
      </c>
      <c r="P86" s="27">
        <f t="shared" si="31"/>
        <v>525.98024000000078</v>
      </c>
    </row>
    <row r="87" spans="1:16">
      <c r="A87" s="31">
        <v>39326</v>
      </c>
      <c r="C87" s="6">
        <v>79</v>
      </c>
      <c r="D87" s="29">
        <f t="shared" si="22"/>
        <v>13</v>
      </c>
      <c r="E87" s="29">
        <f t="shared" si="27"/>
        <v>1027</v>
      </c>
      <c r="F87" s="29">
        <f t="shared" si="23"/>
        <v>-1373</v>
      </c>
      <c r="G87" s="34">
        <f>+Inputs!$D$3</f>
        <v>0.37951000000000001</v>
      </c>
      <c r="I87" s="27">
        <f t="shared" si="28"/>
        <v>2400</v>
      </c>
      <c r="K87" s="27">
        <f t="shared" si="24"/>
        <v>13</v>
      </c>
      <c r="L87" s="27">
        <f t="shared" si="29"/>
        <v>1027</v>
      </c>
      <c r="M87" s="27">
        <f t="shared" si="25"/>
        <v>4.93363</v>
      </c>
      <c r="N87" s="27">
        <f t="shared" si="26"/>
        <v>4.93363</v>
      </c>
      <c r="O87" s="27">
        <f t="shared" si="30"/>
        <v>-521.04661000000078</v>
      </c>
      <c r="P87" s="27">
        <f t="shared" si="31"/>
        <v>521.04661000000078</v>
      </c>
    </row>
    <row r="88" spans="1:16">
      <c r="A88" s="30">
        <v>39356</v>
      </c>
      <c r="C88" s="6">
        <v>80</v>
      </c>
      <c r="D88" s="29">
        <f t="shared" si="22"/>
        <v>13</v>
      </c>
      <c r="E88" s="29">
        <f t="shared" si="27"/>
        <v>1040</v>
      </c>
      <c r="F88" s="29">
        <f t="shared" si="23"/>
        <v>-1360</v>
      </c>
      <c r="G88" s="34">
        <f>+Inputs!$D$3</f>
        <v>0.37951000000000001</v>
      </c>
      <c r="I88" s="27">
        <f t="shared" si="28"/>
        <v>2400</v>
      </c>
      <c r="K88" s="27">
        <f t="shared" si="24"/>
        <v>13</v>
      </c>
      <c r="L88" s="27">
        <f t="shared" si="29"/>
        <v>1040</v>
      </c>
      <c r="M88" s="27">
        <f t="shared" si="25"/>
        <v>4.93363</v>
      </c>
      <c r="N88" s="27">
        <f t="shared" si="26"/>
        <v>4.93363</v>
      </c>
      <c r="O88" s="27">
        <f t="shared" si="30"/>
        <v>-516.11298000000079</v>
      </c>
      <c r="P88" s="27">
        <f t="shared" si="31"/>
        <v>516.11298000000079</v>
      </c>
    </row>
    <row r="89" spans="1:16">
      <c r="A89" s="31">
        <v>39387</v>
      </c>
      <c r="C89" s="6">
        <v>81</v>
      </c>
      <c r="D89" s="29">
        <f t="shared" si="22"/>
        <v>13</v>
      </c>
      <c r="E89" s="29">
        <f t="shared" si="27"/>
        <v>1053</v>
      </c>
      <c r="F89" s="29">
        <f t="shared" si="23"/>
        <v>-1347</v>
      </c>
      <c r="G89" s="34">
        <f>+Inputs!$D$3</f>
        <v>0.37951000000000001</v>
      </c>
      <c r="I89" s="27">
        <f t="shared" si="28"/>
        <v>2400</v>
      </c>
      <c r="K89" s="27">
        <f t="shared" si="24"/>
        <v>13</v>
      </c>
      <c r="L89" s="27">
        <f t="shared" si="29"/>
        <v>1053</v>
      </c>
      <c r="M89" s="27">
        <f t="shared" si="25"/>
        <v>4.93363</v>
      </c>
      <c r="N89" s="27">
        <f t="shared" si="26"/>
        <v>4.93363</v>
      </c>
      <c r="O89" s="27">
        <f t="shared" si="30"/>
        <v>-511.1793500000008</v>
      </c>
      <c r="P89" s="27">
        <f t="shared" si="31"/>
        <v>511.1793500000008</v>
      </c>
    </row>
    <row r="90" spans="1:16">
      <c r="A90" s="30">
        <v>39417</v>
      </c>
      <c r="C90" s="6">
        <v>82</v>
      </c>
      <c r="D90" s="29">
        <f t="shared" si="22"/>
        <v>13</v>
      </c>
      <c r="E90" s="29">
        <f t="shared" si="27"/>
        <v>1066</v>
      </c>
      <c r="F90" s="29">
        <f t="shared" si="23"/>
        <v>-1334</v>
      </c>
      <c r="G90" s="34">
        <f>+Inputs!$D$3</f>
        <v>0.37951000000000001</v>
      </c>
      <c r="I90" s="27">
        <f t="shared" si="28"/>
        <v>2400</v>
      </c>
      <c r="K90" s="27">
        <f t="shared" si="24"/>
        <v>13</v>
      </c>
      <c r="L90" s="27">
        <f t="shared" si="29"/>
        <v>1066</v>
      </c>
      <c r="M90" s="27">
        <f t="shared" si="25"/>
        <v>4.93363</v>
      </c>
      <c r="N90" s="27">
        <f t="shared" si="26"/>
        <v>4.93363</v>
      </c>
      <c r="O90" s="27">
        <f t="shared" si="30"/>
        <v>-506.2457200000008</v>
      </c>
      <c r="P90" s="27">
        <f t="shared" si="31"/>
        <v>506.2457200000008</v>
      </c>
    </row>
    <row r="91" spans="1:16">
      <c r="A91" s="31">
        <v>39448</v>
      </c>
      <c r="C91" s="6">
        <v>83</v>
      </c>
      <c r="D91" s="29">
        <f t="shared" si="22"/>
        <v>13</v>
      </c>
      <c r="E91" s="29">
        <f t="shared" si="27"/>
        <v>1079</v>
      </c>
      <c r="F91" s="29">
        <f t="shared" si="23"/>
        <v>-1321</v>
      </c>
      <c r="G91" s="34">
        <f>+Inputs!$D$3</f>
        <v>0.37951000000000001</v>
      </c>
      <c r="I91" s="27">
        <f t="shared" si="28"/>
        <v>2400</v>
      </c>
      <c r="K91" s="27">
        <f t="shared" si="24"/>
        <v>13</v>
      </c>
      <c r="L91" s="27">
        <f t="shared" si="29"/>
        <v>1079</v>
      </c>
      <c r="M91" s="27">
        <f t="shared" si="25"/>
        <v>4.93363</v>
      </c>
      <c r="N91" s="27">
        <f t="shared" si="26"/>
        <v>4.93363</v>
      </c>
      <c r="O91" s="27">
        <f t="shared" si="30"/>
        <v>-501.31209000000081</v>
      </c>
      <c r="P91" s="27">
        <f t="shared" si="31"/>
        <v>501.31209000000081</v>
      </c>
    </row>
    <row r="92" spans="1:16">
      <c r="A92" s="30">
        <v>39479</v>
      </c>
      <c r="C92" s="6">
        <v>84</v>
      </c>
      <c r="D92" s="29">
        <f t="shared" si="22"/>
        <v>13</v>
      </c>
      <c r="E92" s="29">
        <f t="shared" si="27"/>
        <v>1092</v>
      </c>
      <c r="F92" s="29">
        <f t="shared" si="23"/>
        <v>-1308</v>
      </c>
      <c r="G92" s="34">
        <f>+Inputs!$D$3</f>
        <v>0.37951000000000001</v>
      </c>
      <c r="I92" s="27">
        <f t="shared" si="28"/>
        <v>2400</v>
      </c>
      <c r="K92" s="27">
        <f t="shared" si="24"/>
        <v>13</v>
      </c>
      <c r="L92" s="27">
        <f t="shared" si="29"/>
        <v>1092</v>
      </c>
      <c r="M92" s="27">
        <f t="shared" si="25"/>
        <v>4.93363</v>
      </c>
      <c r="N92" s="27">
        <f t="shared" si="26"/>
        <v>4.93363</v>
      </c>
      <c r="O92" s="27">
        <f t="shared" si="30"/>
        <v>-496.37846000000081</v>
      </c>
      <c r="P92" s="27">
        <f t="shared" si="31"/>
        <v>496.37846000000081</v>
      </c>
    </row>
    <row r="93" spans="1:16">
      <c r="A93" s="31">
        <v>39508</v>
      </c>
      <c r="C93" s="6">
        <v>85</v>
      </c>
      <c r="D93" s="29">
        <f t="shared" si="22"/>
        <v>13</v>
      </c>
      <c r="E93" s="29">
        <f t="shared" si="27"/>
        <v>1105</v>
      </c>
      <c r="F93" s="29">
        <f t="shared" si="23"/>
        <v>-1295</v>
      </c>
      <c r="G93" s="34">
        <f>+Inputs!$D$3</f>
        <v>0.37951000000000001</v>
      </c>
      <c r="I93" s="27">
        <f t="shared" si="28"/>
        <v>2400</v>
      </c>
      <c r="K93" s="27">
        <f t="shared" si="24"/>
        <v>13</v>
      </c>
      <c r="L93" s="27">
        <f t="shared" si="29"/>
        <v>1105</v>
      </c>
      <c r="M93" s="27">
        <f t="shared" si="25"/>
        <v>4.93363</v>
      </c>
      <c r="N93" s="27">
        <f t="shared" si="26"/>
        <v>4.93363</v>
      </c>
      <c r="O93" s="27">
        <f t="shared" si="30"/>
        <v>-491.44483000000082</v>
      </c>
      <c r="P93" s="27">
        <f t="shared" si="31"/>
        <v>491.44483000000082</v>
      </c>
    </row>
    <row r="94" spans="1:16">
      <c r="A94" s="30">
        <v>39539</v>
      </c>
      <c r="C94" s="6">
        <v>86</v>
      </c>
      <c r="D94" s="29">
        <f t="shared" si="22"/>
        <v>13</v>
      </c>
      <c r="E94" s="29">
        <f t="shared" si="27"/>
        <v>1118</v>
      </c>
      <c r="F94" s="29">
        <f t="shared" si="23"/>
        <v>-1282</v>
      </c>
      <c r="G94" s="34">
        <f>+Inputs!$D$3</f>
        <v>0.37951000000000001</v>
      </c>
      <c r="I94" s="27">
        <f t="shared" si="28"/>
        <v>2400</v>
      </c>
      <c r="K94" s="27">
        <f t="shared" si="24"/>
        <v>13</v>
      </c>
      <c r="L94" s="27">
        <f t="shared" si="29"/>
        <v>1118</v>
      </c>
      <c r="M94" s="27">
        <f t="shared" si="25"/>
        <v>4.93363</v>
      </c>
      <c r="N94" s="27">
        <f t="shared" si="26"/>
        <v>4.93363</v>
      </c>
      <c r="O94" s="27">
        <f t="shared" si="30"/>
        <v>-486.51120000000083</v>
      </c>
      <c r="P94" s="27">
        <f t="shared" si="31"/>
        <v>486.51120000000083</v>
      </c>
    </row>
    <row r="95" spans="1:16">
      <c r="A95" s="31">
        <v>39569</v>
      </c>
      <c r="C95" s="6">
        <v>87</v>
      </c>
      <c r="D95" s="29">
        <f t="shared" si="22"/>
        <v>13</v>
      </c>
      <c r="E95" s="29">
        <f t="shared" si="27"/>
        <v>1131</v>
      </c>
      <c r="F95" s="29">
        <f t="shared" si="23"/>
        <v>-1269</v>
      </c>
      <c r="G95" s="34">
        <f>+Inputs!$D$3</f>
        <v>0.37951000000000001</v>
      </c>
      <c r="I95" s="27">
        <f t="shared" si="28"/>
        <v>2400</v>
      </c>
      <c r="K95" s="27">
        <f t="shared" si="24"/>
        <v>13</v>
      </c>
      <c r="L95" s="27">
        <f t="shared" si="29"/>
        <v>1131</v>
      </c>
      <c r="M95" s="27">
        <f t="shared" si="25"/>
        <v>4.93363</v>
      </c>
      <c r="N95" s="27">
        <f t="shared" si="26"/>
        <v>4.93363</v>
      </c>
      <c r="O95" s="27">
        <f t="shared" si="30"/>
        <v>-481.57757000000083</v>
      </c>
      <c r="P95" s="27">
        <f t="shared" si="31"/>
        <v>481.57757000000083</v>
      </c>
    </row>
    <row r="96" spans="1:16">
      <c r="A96" s="30">
        <v>39600</v>
      </c>
      <c r="C96" s="6">
        <v>88</v>
      </c>
      <c r="D96" s="29">
        <f t="shared" si="22"/>
        <v>13</v>
      </c>
      <c r="E96" s="29">
        <f t="shared" si="27"/>
        <v>1144</v>
      </c>
      <c r="F96" s="29">
        <f t="shared" si="23"/>
        <v>-1256</v>
      </c>
      <c r="G96" s="34">
        <f>+Inputs!$D$3</f>
        <v>0.37951000000000001</v>
      </c>
      <c r="I96" s="27">
        <f t="shared" si="28"/>
        <v>2400</v>
      </c>
      <c r="K96" s="27">
        <f t="shared" si="24"/>
        <v>13</v>
      </c>
      <c r="L96" s="27">
        <f t="shared" si="29"/>
        <v>1144</v>
      </c>
      <c r="M96" s="27">
        <f t="shared" si="25"/>
        <v>4.93363</v>
      </c>
      <c r="N96" s="27">
        <f t="shared" si="26"/>
        <v>4.93363</v>
      </c>
      <c r="O96" s="27">
        <f t="shared" si="30"/>
        <v>-476.64394000000084</v>
      </c>
      <c r="P96" s="27">
        <f t="shared" si="31"/>
        <v>476.64394000000084</v>
      </c>
    </row>
    <row r="97" spans="1:16">
      <c r="A97" s="31">
        <v>39630</v>
      </c>
      <c r="C97" s="6">
        <v>89</v>
      </c>
      <c r="D97" s="29">
        <f t="shared" si="22"/>
        <v>13</v>
      </c>
      <c r="E97" s="29">
        <f t="shared" si="27"/>
        <v>1157</v>
      </c>
      <c r="F97" s="29">
        <f t="shared" si="23"/>
        <v>-1243</v>
      </c>
      <c r="G97" s="34">
        <f>+Inputs!$D$3</f>
        <v>0.37951000000000001</v>
      </c>
      <c r="I97" s="27">
        <f t="shared" si="28"/>
        <v>2400</v>
      </c>
      <c r="K97" s="27">
        <f t="shared" si="24"/>
        <v>13</v>
      </c>
      <c r="L97" s="27">
        <f t="shared" si="29"/>
        <v>1157</v>
      </c>
      <c r="M97" s="27">
        <f t="shared" si="25"/>
        <v>4.93363</v>
      </c>
      <c r="N97" s="27">
        <f t="shared" si="26"/>
        <v>4.93363</v>
      </c>
      <c r="O97" s="27">
        <f t="shared" si="30"/>
        <v>-471.71031000000085</v>
      </c>
      <c r="P97" s="27">
        <f t="shared" si="31"/>
        <v>471.71031000000085</v>
      </c>
    </row>
    <row r="98" spans="1:16">
      <c r="A98" s="30">
        <v>39661</v>
      </c>
      <c r="C98" s="6">
        <v>90</v>
      </c>
      <c r="D98" s="29">
        <f t="shared" si="22"/>
        <v>13</v>
      </c>
      <c r="E98" s="29">
        <f t="shared" si="27"/>
        <v>1170</v>
      </c>
      <c r="F98" s="29">
        <f t="shared" si="23"/>
        <v>-1230</v>
      </c>
      <c r="G98" s="34">
        <f>+Inputs!$D$3</f>
        <v>0.37951000000000001</v>
      </c>
      <c r="I98" s="27">
        <f t="shared" si="28"/>
        <v>2400</v>
      </c>
      <c r="K98" s="27">
        <f t="shared" si="24"/>
        <v>13</v>
      </c>
      <c r="L98" s="27">
        <f t="shared" si="29"/>
        <v>1170</v>
      </c>
      <c r="M98" s="27">
        <f t="shared" si="25"/>
        <v>4.93363</v>
      </c>
      <c r="N98" s="27">
        <f t="shared" si="26"/>
        <v>4.93363</v>
      </c>
      <c r="O98" s="27">
        <f t="shared" si="30"/>
        <v>-466.77668000000085</v>
      </c>
      <c r="P98" s="27">
        <f t="shared" si="31"/>
        <v>466.77668000000085</v>
      </c>
    </row>
    <row r="99" spans="1:16">
      <c r="A99" s="31">
        <v>39692</v>
      </c>
      <c r="C99" s="6">
        <v>91</v>
      </c>
      <c r="D99" s="29">
        <f t="shared" si="22"/>
        <v>13</v>
      </c>
      <c r="E99" s="29">
        <f t="shared" si="27"/>
        <v>1183</v>
      </c>
      <c r="F99" s="29">
        <f t="shared" si="23"/>
        <v>-1217</v>
      </c>
      <c r="G99" s="34">
        <f>+Inputs!$D$3</f>
        <v>0.37951000000000001</v>
      </c>
      <c r="I99" s="27">
        <f t="shared" si="28"/>
        <v>2400</v>
      </c>
      <c r="K99" s="27">
        <f t="shared" si="24"/>
        <v>13</v>
      </c>
      <c r="L99" s="27">
        <f t="shared" si="29"/>
        <v>1183</v>
      </c>
      <c r="M99" s="27">
        <f t="shared" si="25"/>
        <v>4.93363</v>
      </c>
      <c r="N99" s="27">
        <f t="shared" si="26"/>
        <v>4.93363</v>
      </c>
      <c r="O99" s="27">
        <f t="shared" si="30"/>
        <v>-461.84305000000086</v>
      </c>
      <c r="P99" s="27">
        <f t="shared" si="31"/>
        <v>461.84305000000086</v>
      </c>
    </row>
    <row r="100" spans="1:16">
      <c r="A100" s="30">
        <v>39722</v>
      </c>
      <c r="C100" s="6">
        <v>92</v>
      </c>
      <c r="D100" s="29">
        <f t="shared" si="22"/>
        <v>13</v>
      </c>
      <c r="E100" s="29">
        <f t="shared" si="27"/>
        <v>1196</v>
      </c>
      <c r="F100" s="29">
        <f t="shared" si="23"/>
        <v>-1204</v>
      </c>
      <c r="G100" s="34">
        <f>+Inputs!$D$3</f>
        <v>0.37951000000000001</v>
      </c>
      <c r="I100" s="27">
        <f t="shared" si="28"/>
        <v>2400</v>
      </c>
      <c r="K100" s="27">
        <f t="shared" si="24"/>
        <v>13</v>
      </c>
      <c r="L100" s="27">
        <f t="shared" si="29"/>
        <v>1196</v>
      </c>
      <c r="M100" s="27">
        <f t="shared" si="25"/>
        <v>4.93363</v>
      </c>
      <c r="N100" s="27">
        <f t="shared" si="26"/>
        <v>4.93363</v>
      </c>
      <c r="O100" s="27">
        <f t="shared" si="30"/>
        <v>-456.90942000000086</v>
      </c>
      <c r="P100" s="27">
        <f t="shared" si="31"/>
        <v>456.90942000000086</v>
      </c>
    </row>
    <row r="101" spans="1:16">
      <c r="A101" s="31">
        <v>39753</v>
      </c>
      <c r="C101" s="6">
        <v>93</v>
      </c>
      <c r="D101" s="29">
        <f t="shared" si="22"/>
        <v>13</v>
      </c>
      <c r="E101" s="29">
        <f t="shared" si="27"/>
        <v>1209</v>
      </c>
      <c r="F101" s="29">
        <f t="shared" si="23"/>
        <v>-1191</v>
      </c>
      <c r="G101" s="34">
        <f>+Inputs!$D$3</f>
        <v>0.37951000000000001</v>
      </c>
      <c r="I101" s="27">
        <f t="shared" si="28"/>
        <v>2400</v>
      </c>
      <c r="K101" s="27">
        <f t="shared" si="24"/>
        <v>13</v>
      </c>
      <c r="L101" s="27">
        <f t="shared" si="29"/>
        <v>1209</v>
      </c>
      <c r="M101" s="27">
        <f t="shared" si="25"/>
        <v>4.93363</v>
      </c>
      <c r="N101" s="27">
        <f t="shared" si="26"/>
        <v>4.93363</v>
      </c>
      <c r="O101" s="27">
        <f t="shared" si="30"/>
        <v>-451.97579000000087</v>
      </c>
      <c r="P101" s="27">
        <f t="shared" si="31"/>
        <v>451.97579000000087</v>
      </c>
    </row>
    <row r="102" spans="1:16">
      <c r="A102" s="30">
        <v>39783</v>
      </c>
      <c r="C102" s="6">
        <v>94</v>
      </c>
      <c r="D102" s="29">
        <f t="shared" si="22"/>
        <v>13</v>
      </c>
      <c r="E102" s="29">
        <f t="shared" si="27"/>
        <v>1222</v>
      </c>
      <c r="F102" s="29">
        <f t="shared" si="23"/>
        <v>-1178</v>
      </c>
      <c r="G102" s="34">
        <f>+Inputs!$D$3</f>
        <v>0.37951000000000001</v>
      </c>
      <c r="I102" s="27">
        <f t="shared" si="28"/>
        <v>2400</v>
      </c>
      <c r="K102" s="27">
        <f t="shared" si="24"/>
        <v>13</v>
      </c>
      <c r="L102" s="27">
        <f t="shared" si="29"/>
        <v>1222</v>
      </c>
      <c r="M102" s="27">
        <f t="shared" si="25"/>
        <v>4.93363</v>
      </c>
      <c r="N102" s="27">
        <f t="shared" si="26"/>
        <v>4.93363</v>
      </c>
      <c r="O102" s="27">
        <f t="shared" si="30"/>
        <v>-447.04216000000088</v>
      </c>
      <c r="P102" s="27">
        <f t="shared" si="31"/>
        <v>447.04216000000088</v>
      </c>
    </row>
    <row r="103" spans="1:16">
      <c r="A103" s="31">
        <v>39814</v>
      </c>
      <c r="C103" s="6">
        <v>95</v>
      </c>
      <c r="D103" s="29">
        <f t="shared" si="22"/>
        <v>13</v>
      </c>
      <c r="E103" s="29">
        <f t="shared" si="27"/>
        <v>1235</v>
      </c>
      <c r="F103" s="29">
        <f t="shared" si="23"/>
        <v>-1165</v>
      </c>
      <c r="G103" s="34">
        <f>+Inputs!$D$3</f>
        <v>0.37951000000000001</v>
      </c>
      <c r="I103" s="27">
        <f t="shared" si="28"/>
        <v>2400</v>
      </c>
      <c r="K103" s="27">
        <f t="shared" si="24"/>
        <v>13</v>
      </c>
      <c r="L103" s="27">
        <f t="shared" si="29"/>
        <v>1235</v>
      </c>
      <c r="M103" s="27">
        <f t="shared" si="25"/>
        <v>4.93363</v>
      </c>
      <c r="N103" s="27">
        <f t="shared" si="26"/>
        <v>4.93363</v>
      </c>
      <c r="O103" s="27">
        <f t="shared" si="30"/>
        <v>-442.10853000000088</v>
      </c>
      <c r="P103" s="27">
        <f t="shared" si="31"/>
        <v>442.10853000000088</v>
      </c>
    </row>
    <row r="104" spans="1:16">
      <c r="A104" s="30">
        <v>39845</v>
      </c>
      <c r="C104" s="6">
        <v>96</v>
      </c>
      <c r="D104" s="29">
        <f t="shared" si="22"/>
        <v>13</v>
      </c>
      <c r="E104" s="29">
        <f t="shared" si="27"/>
        <v>1248</v>
      </c>
      <c r="F104" s="29">
        <f t="shared" si="23"/>
        <v>-1152</v>
      </c>
      <c r="G104" s="34">
        <f>+Inputs!$D$3</f>
        <v>0.37951000000000001</v>
      </c>
      <c r="I104" s="27">
        <f t="shared" si="28"/>
        <v>2400</v>
      </c>
      <c r="K104" s="27">
        <f t="shared" si="24"/>
        <v>13</v>
      </c>
      <c r="L104" s="27">
        <f t="shared" si="29"/>
        <v>1248</v>
      </c>
      <c r="M104" s="27">
        <f t="shared" si="25"/>
        <v>4.93363</v>
      </c>
      <c r="N104" s="27">
        <f t="shared" si="26"/>
        <v>4.93363</v>
      </c>
      <c r="O104" s="27">
        <f t="shared" si="30"/>
        <v>-437.17490000000089</v>
      </c>
      <c r="P104" s="27">
        <f t="shared" si="31"/>
        <v>437.17490000000089</v>
      </c>
    </row>
    <row r="105" spans="1:16">
      <c r="A105" s="31">
        <v>39873</v>
      </c>
      <c r="C105" s="6">
        <v>97</v>
      </c>
      <c r="D105" s="29">
        <f t="shared" ref="D105:D114" si="32">ROUND(-(+$B$9/180)*1,0)</f>
        <v>13</v>
      </c>
      <c r="E105" s="29">
        <f t="shared" si="27"/>
        <v>1261</v>
      </c>
      <c r="F105" s="29">
        <f t="shared" ref="F105:F136" si="33">$B$9+E105</f>
        <v>-1139</v>
      </c>
      <c r="G105" s="34">
        <f>+Inputs!$D$3</f>
        <v>0.37951000000000001</v>
      </c>
      <c r="I105" s="27">
        <f t="shared" si="28"/>
        <v>2400</v>
      </c>
      <c r="K105" s="27">
        <f t="shared" ref="K105:K136" si="34">D105</f>
        <v>13</v>
      </c>
      <c r="L105" s="27">
        <f t="shared" si="29"/>
        <v>1261</v>
      </c>
      <c r="M105" s="27">
        <f t="shared" ref="M105:M136" si="35">K105*G105</f>
        <v>4.93363</v>
      </c>
      <c r="N105" s="27">
        <f t="shared" ref="N105:N136" si="36">M105-J105</f>
        <v>4.93363</v>
      </c>
      <c r="O105" s="27">
        <f t="shared" si="30"/>
        <v>-432.2412700000009</v>
      </c>
      <c r="P105" s="27">
        <f t="shared" si="31"/>
        <v>432.2412700000009</v>
      </c>
    </row>
    <row r="106" spans="1:16">
      <c r="A106" s="30">
        <v>39904</v>
      </c>
      <c r="C106" s="6">
        <v>98</v>
      </c>
      <c r="D106" s="29">
        <f t="shared" si="32"/>
        <v>13</v>
      </c>
      <c r="E106" s="29">
        <f t="shared" ref="E106:E137" si="37">+E105+D106</f>
        <v>1274</v>
      </c>
      <c r="F106" s="29">
        <f t="shared" si="33"/>
        <v>-1126</v>
      </c>
      <c r="G106" s="34">
        <f>+Inputs!$D$3</f>
        <v>0.37951000000000001</v>
      </c>
      <c r="I106" s="27">
        <f t="shared" ref="I106:I137" si="38">+I105+H106</f>
        <v>2400</v>
      </c>
      <c r="K106" s="27">
        <f t="shared" si="34"/>
        <v>13</v>
      </c>
      <c r="L106" s="27">
        <f t="shared" ref="L106:L137" si="39">+L105+K106</f>
        <v>1274</v>
      </c>
      <c r="M106" s="27">
        <f t="shared" si="35"/>
        <v>4.93363</v>
      </c>
      <c r="N106" s="27">
        <f t="shared" si="36"/>
        <v>4.93363</v>
      </c>
      <c r="O106" s="27">
        <f t="shared" ref="O106:O137" si="40">+O105+N106</f>
        <v>-427.3076400000009</v>
      </c>
      <c r="P106" s="27">
        <f t="shared" ref="P106:P137" si="41">P105-N106</f>
        <v>427.3076400000009</v>
      </c>
    </row>
    <row r="107" spans="1:16">
      <c r="A107" s="31">
        <v>39934</v>
      </c>
      <c r="C107" s="6">
        <v>99</v>
      </c>
      <c r="D107" s="29">
        <f t="shared" si="32"/>
        <v>13</v>
      </c>
      <c r="E107" s="29">
        <f t="shared" si="37"/>
        <v>1287</v>
      </c>
      <c r="F107" s="29">
        <f t="shared" si="33"/>
        <v>-1113</v>
      </c>
      <c r="G107" s="34">
        <f>+Inputs!$D$3</f>
        <v>0.37951000000000001</v>
      </c>
      <c r="I107" s="27">
        <f t="shared" si="38"/>
        <v>2400</v>
      </c>
      <c r="K107" s="27">
        <f t="shared" si="34"/>
        <v>13</v>
      </c>
      <c r="L107" s="27">
        <f t="shared" si="39"/>
        <v>1287</v>
      </c>
      <c r="M107" s="27">
        <f t="shared" si="35"/>
        <v>4.93363</v>
      </c>
      <c r="N107" s="27">
        <f t="shared" si="36"/>
        <v>4.93363</v>
      </c>
      <c r="O107" s="27">
        <f t="shared" si="40"/>
        <v>-422.37401000000091</v>
      </c>
      <c r="P107" s="27">
        <f t="shared" si="41"/>
        <v>422.37401000000091</v>
      </c>
    </row>
    <row r="108" spans="1:16">
      <c r="A108" s="30">
        <v>39965</v>
      </c>
      <c r="C108" s="6">
        <v>100</v>
      </c>
      <c r="D108" s="29">
        <f t="shared" si="32"/>
        <v>13</v>
      </c>
      <c r="E108" s="29">
        <f t="shared" si="37"/>
        <v>1300</v>
      </c>
      <c r="F108" s="29">
        <f t="shared" si="33"/>
        <v>-1100</v>
      </c>
      <c r="G108" s="34">
        <f>+Inputs!$D$3</f>
        <v>0.37951000000000001</v>
      </c>
      <c r="I108" s="27">
        <f t="shared" si="38"/>
        <v>2400</v>
      </c>
      <c r="K108" s="27">
        <f t="shared" si="34"/>
        <v>13</v>
      </c>
      <c r="L108" s="27">
        <f t="shared" si="39"/>
        <v>1300</v>
      </c>
      <c r="M108" s="27">
        <f t="shared" si="35"/>
        <v>4.93363</v>
      </c>
      <c r="N108" s="27">
        <f t="shared" si="36"/>
        <v>4.93363</v>
      </c>
      <c r="O108" s="27">
        <f t="shared" si="40"/>
        <v>-417.44038000000091</v>
      </c>
      <c r="P108" s="27">
        <f t="shared" si="41"/>
        <v>417.44038000000091</v>
      </c>
    </row>
    <row r="109" spans="1:16">
      <c r="A109" s="31">
        <v>39995</v>
      </c>
      <c r="C109" s="6">
        <v>101</v>
      </c>
      <c r="D109" s="29">
        <f t="shared" si="32"/>
        <v>13</v>
      </c>
      <c r="E109" s="29">
        <f t="shared" si="37"/>
        <v>1313</v>
      </c>
      <c r="F109" s="29">
        <f t="shared" si="33"/>
        <v>-1087</v>
      </c>
      <c r="G109" s="34">
        <f>+Inputs!$D$3</f>
        <v>0.37951000000000001</v>
      </c>
      <c r="I109" s="27">
        <f t="shared" si="38"/>
        <v>2400</v>
      </c>
      <c r="K109" s="27">
        <f t="shared" si="34"/>
        <v>13</v>
      </c>
      <c r="L109" s="27">
        <f t="shared" si="39"/>
        <v>1313</v>
      </c>
      <c r="M109" s="27">
        <f t="shared" si="35"/>
        <v>4.93363</v>
      </c>
      <c r="N109" s="27">
        <f t="shared" si="36"/>
        <v>4.93363</v>
      </c>
      <c r="O109" s="27">
        <f t="shared" si="40"/>
        <v>-412.50675000000092</v>
      </c>
      <c r="P109" s="27">
        <f t="shared" si="41"/>
        <v>412.50675000000092</v>
      </c>
    </row>
    <row r="110" spans="1:16">
      <c r="A110" s="30">
        <v>40026</v>
      </c>
      <c r="C110" s="6">
        <v>102</v>
      </c>
      <c r="D110" s="29">
        <f t="shared" si="32"/>
        <v>13</v>
      </c>
      <c r="E110" s="29">
        <f t="shared" si="37"/>
        <v>1326</v>
      </c>
      <c r="F110" s="29">
        <f t="shared" si="33"/>
        <v>-1074</v>
      </c>
      <c r="G110" s="34">
        <f>+Inputs!$D$3</f>
        <v>0.37951000000000001</v>
      </c>
      <c r="I110" s="27">
        <f t="shared" si="38"/>
        <v>2400</v>
      </c>
      <c r="K110" s="27">
        <f t="shared" si="34"/>
        <v>13</v>
      </c>
      <c r="L110" s="27">
        <f t="shared" si="39"/>
        <v>1326</v>
      </c>
      <c r="M110" s="27">
        <f t="shared" si="35"/>
        <v>4.93363</v>
      </c>
      <c r="N110" s="27">
        <f t="shared" si="36"/>
        <v>4.93363</v>
      </c>
      <c r="O110" s="27">
        <f t="shared" si="40"/>
        <v>-407.57312000000093</v>
      </c>
      <c r="P110" s="27">
        <f t="shared" si="41"/>
        <v>407.57312000000093</v>
      </c>
    </row>
    <row r="111" spans="1:16">
      <c r="A111" s="31">
        <v>40057</v>
      </c>
      <c r="C111" s="6">
        <v>103</v>
      </c>
      <c r="D111" s="29">
        <f t="shared" si="32"/>
        <v>13</v>
      </c>
      <c r="E111" s="29">
        <f t="shared" si="37"/>
        <v>1339</v>
      </c>
      <c r="F111" s="29">
        <f t="shared" si="33"/>
        <v>-1061</v>
      </c>
      <c r="G111" s="34">
        <f>+Inputs!$D$3</f>
        <v>0.37951000000000001</v>
      </c>
      <c r="I111" s="27">
        <f t="shared" si="38"/>
        <v>2400</v>
      </c>
      <c r="K111" s="27">
        <f t="shared" si="34"/>
        <v>13</v>
      </c>
      <c r="L111" s="27">
        <f t="shared" si="39"/>
        <v>1339</v>
      </c>
      <c r="M111" s="27">
        <f t="shared" si="35"/>
        <v>4.93363</v>
      </c>
      <c r="N111" s="27">
        <f t="shared" si="36"/>
        <v>4.93363</v>
      </c>
      <c r="O111" s="27">
        <f t="shared" si="40"/>
        <v>-402.63949000000093</v>
      </c>
      <c r="P111" s="27">
        <f t="shared" si="41"/>
        <v>402.63949000000093</v>
      </c>
    </row>
    <row r="112" spans="1:16">
      <c r="A112" s="30">
        <v>40087</v>
      </c>
      <c r="C112" s="6">
        <v>104</v>
      </c>
      <c r="D112" s="29">
        <f t="shared" si="32"/>
        <v>13</v>
      </c>
      <c r="E112" s="29">
        <f t="shared" si="37"/>
        <v>1352</v>
      </c>
      <c r="F112" s="29">
        <f t="shared" si="33"/>
        <v>-1048</v>
      </c>
      <c r="G112" s="34">
        <f>+Inputs!$D$3</f>
        <v>0.37951000000000001</v>
      </c>
      <c r="I112" s="27">
        <f t="shared" si="38"/>
        <v>2400</v>
      </c>
      <c r="K112" s="27">
        <f t="shared" si="34"/>
        <v>13</v>
      </c>
      <c r="L112" s="27">
        <f t="shared" si="39"/>
        <v>1352</v>
      </c>
      <c r="M112" s="27">
        <f t="shared" si="35"/>
        <v>4.93363</v>
      </c>
      <c r="N112" s="27">
        <f t="shared" si="36"/>
        <v>4.93363</v>
      </c>
      <c r="O112" s="27">
        <f t="shared" si="40"/>
        <v>-397.70586000000094</v>
      </c>
      <c r="P112" s="27">
        <f t="shared" si="41"/>
        <v>397.70586000000094</v>
      </c>
    </row>
    <row r="113" spans="1:19">
      <c r="A113" s="31">
        <v>40118</v>
      </c>
      <c r="C113" s="6">
        <v>105</v>
      </c>
      <c r="D113" s="29">
        <f t="shared" si="32"/>
        <v>13</v>
      </c>
      <c r="E113" s="29">
        <f t="shared" si="37"/>
        <v>1365</v>
      </c>
      <c r="F113" s="29">
        <f t="shared" si="33"/>
        <v>-1035</v>
      </c>
      <c r="G113" s="34">
        <f>+Inputs!$D$3</f>
        <v>0.37951000000000001</v>
      </c>
      <c r="I113" s="27">
        <f t="shared" si="38"/>
        <v>2400</v>
      </c>
      <c r="K113" s="27">
        <f t="shared" si="34"/>
        <v>13</v>
      </c>
      <c r="L113" s="27">
        <f t="shared" si="39"/>
        <v>1365</v>
      </c>
      <c r="M113" s="27">
        <f t="shared" si="35"/>
        <v>4.93363</v>
      </c>
      <c r="N113" s="27">
        <f t="shared" si="36"/>
        <v>4.93363</v>
      </c>
      <c r="O113" s="27">
        <f t="shared" si="40"/>
        <v>-392.77223000000095</v>
      </c>
      <c r="P113" s="27">
        <f t="shared" si="41"/>
        <v>392.77223000000095</v>
      </c>
    </row>
    <row r="114" spans="1:19">
      <c r="A114" s="30">
        <v>40148</v>
      </c>
      <c r="C114" s="6">
        <v>106</v>
      </c>
      <c r="D114" s="29">
        <f t="shared" si="32"/>
        <v>13</v>
      </c>
      <c r="E114" s="29">
        <f t="shared" si="37"/>
        <v>1378</v>
      </c>
      <c r="F114" s="29">
        <f t="shared" si="33"/>
        <v>-1022</v>
      </c>
      <c r="G114" s="34">
        <f>+Inputs!$D$3</f>
        <v>0.37951000000000001</v>
      </c>
      <c r="I114" s="27">
        <f t="shared" si="38"/>
        <v>2400</v>
      </c>
      <c r="K114" s="27">
        <f t="shared" si="34"/>
        <v>13</v>
      </c>
      <c r="L114" s="27">
        <f t="shared" si="39"/>
        <v>1378</v>
      </c>
      <c r="M114" s="27">
        <f t="shared" si="35"/>
        <v>4.93363</v>
      </c>
      <c r="N114" s="27">
        <f t="shared" si="36"/>
        <v>4.93363</v>
      </c>
      <c r="O114" s="27">
        <f t="shared" si="40"/>
        <v>-387.83860000000095</v>
      </c>
      <c r="P114" s="27">
        <f t="shared" si="41"/>
        <v>387.83860000000095</v>
      </c>
    </row>
    <row r="115" spans="1:19" s="237" customFormat="1">
      <c r="A115" s="243">
        <v>40179</v>
      </c>
      <c r="C115" s="238">
        <v>107</v>
      </c>
      <c r="D115" s="239">
        <f>ROUND(-($F$114/60)*1,0)</f>
        <v>17</v>
      </c>
      <c r="E115" s="239">
        <f t="shared" si="37"/>
        <v>1395</v>
      </c>
      <c r="F115" s="239">
        <f t="shared" si="33"/>
        <v>-1005</v>
      </c>
      <c r="G115" s="240">
        <f>+Inputs!$D$3</f>
        <v>0.37951000000000001</v>
      </c>
      <c r="I115" s="241">
        <f t="shared" si="38"/>
        <v>2400</v>
      </c>
      <c r="K115" s="241">
        <f t="shared" si="34"/>
        <v>17</v>
      </c>
      <c r="L115" s="241">
        <f t="shared" si="39"/>
        <v>1395</v>
      </c>
      <c r="M115" s="241">
        <f t="shared" si="35"/>
        <v>6.45167</v>
      </c>
      <c r="N115" s="241">
        <f t="shared" si="36"/>
        <v>6.45167</v>
      </c>
      <c r="O115" s="241">
        <f t="shared" si="40"/>
        <v>-381.38693000000097</v>
      </c>
      <c r="P115" s="241">
        <f t="shared" si="41"/>
        <v>381.38693000000097</v>
      </c>
      <c r="Q115" s="242"/>
      <c r="R115" s="242"/>
      <c r="S115" s="242"/>
    </row>
    <row r="116" spans="1:19" s="237" customFormat="1">
      <c r="A116" s="236">
        <v>40210</v>
      </c>
      <c r="C116" s="238">
        <v>108</v>
      </c>
      <c r="D116" s="239">
        <f t="shared" ref="D116:D174" si="42">ROUND(-($F$114/60)*1,0)</f>
        <v>17</v>
      </c>
      <c r="E116" s="239">
        <f t="shared" si="37"/>
        <v>1412</v>
      </c>
      <c r="F116" s="239">
        <f t="shared" si="33"/>
        <v>-988</v>
      </c>
      <c r="G116" s="240">
        <f>+Inputs!$D$3</f>
        <v>0.37951000000000001</v>
      </c>
      <c r="I116" s="241">
        <f t="shared" si="38"/>
        <v>2400</v>
      </c>
      <c r="K116" s="241">
        <f t="shared" si="34"/>
        <v>17</v>
      </c>
      <c r="L116" s="241">
        <f t="shared" si="39"/>
        <v>1412</v>
      </c>
      <c r="M116" s="241">
        <f t="shared" si="35"/>
        <v>6.45167</v>
      </c>
      <c r="N116" s="241">
        <f t="shared" si="36"/>
        <v>6.45167</v>
      </c>
      <c r="O116" s="241">
        <f t="shared" si="40"/>
        <v>-374.93526000000099</v>
      </c>
      <c r="P116" s="241">
        <f t="shared" si="41"/>
        <v>374.93526000000099</v>
      </c>
      <c r="Q116" s="242"/>
      <c r="R116" s="242"/>
      <c r="S116" s="242"/>
    </row>
    <row r="117" spans="1:19" s="237" customFormat="1">
      <c r="A117" s="243">
        <v>40238</v>
      </c>
      <c r="C117" s="238">
        <v>109</v>
      </c>
      <c r="D117" s="239">
        <f t="shared" si="42"/>
        <v>17</v>
      </c>
      <c r="E117" s="239">
        <f t="shared" si="37"/>
        <v>1429</v>
      </c>
      <c r="F117" s="239">
        <f t="shared" si="33"/>
        <v>-971</v>
      </c>
      <c r="G117" s="240">
        <f>+Inputs!$D$3</f>
        <v>0.37951000000000001</v>
      </c>
      <c r="I117" s="241">
        <f t="shared" si="38"/>
        <v>2400</v>
      </c>
      <c r="K117" s="241">
        <f t="shared" si="34"/>
        <v>17</v>
      </c>
      <c r="L117" s="241">
        <f t="shared" si="39"/>
        <v>1429</v>
      </c>
      <c r="M117" s="241">
        <f t="shared" si="35"/>
        <v>6.45167</v>
      </c>
      <c r="N117" s="241">
        <f t="shared" si="36"/>
        <v>6.45167</v>
      </c>
      <c r="O117" s="241">
        <f t="shared" si="40"/>
        <v>-368.48359000000102</v>
      </c>
      <c r="P117" s="241">
        <f t="shared" si="41"/>
        <v>368.48359000000102</v>
      </c>
      <c r="Q117" s="242"/>
      <c r="R117" s="242"/>
      <c r="S117" s="242"/>
    </row>
    <row r="118" spans="1:19" s="237" customFormat="1">
      <c r="A118" s="236">
        <v>40269</v>
      </c>
      <c r="C118" s="238">
        <v>110</v>
      </c>
      <c r="D118" s="239">
        <f t="shared" si="42"/>
        <v>17</v>
      </c>
      <c r="E118" s="239">
        <f t="shared" si="37"/>
        <v>1446</v>
      </c>
      <c r="F118" s="239">
        <f t="shared" si="33"/>
        <v>-954</v>
      </c>
      <c r="G118" s="240">
        <f>+Inputs!$D$3</f>
        <v>0.37951000000000001</v>
      </c>
      <c r="I118" s="241">
        <f t="shared" si="38"/>
        <v>2400</v>
      </c>
      <c r="K118" s="241">
        <f t="shared" si="34"/>
        <v>17</v>
      </c>
      <c r="L118" s="241">
        <f t="shared" si="39"/>
        <v>1446</v>
      </c>
      <c r="M118" s="241">
        <f t="shared" si="35"/>
        <v>6.45167</v>
      </c>
      <c r="N118" s="241">
        <f t="shared" si="36"/>
        <v>6.45167</v>
      </c>
      <c r="O118" s="241">
        <f t="shared" si="40"/>
        <v>-362.03192000000104</v>
      </c>
      <c r="P118" s="241">
        <f t="shared" si="41"/>
        <v>362.03192000000104</v>
      </c>
      <c r="Q118" s="242"/>
      <c r="R118" s="242"/>
      <c r="S118" s="242"/>
    </row>
    <row r="119" spans="1:19" s="237" customFormat="1">
      <c r="A119" s="243">
        <v>40299</v>
      </c>
      <c r="C119" s="238">
        <v>111</v>
      </c>
      <c r="D119" s="239">
        <f t="shared" si="42"/>
        <v>17</v>
      </c>
      <c r="E119" s="239">
        <f t="shared" si="37"/>
        <v>1463</v>
      </c>
      <c r="F119" s="239">
        <f t="shared" si="33"/>
        <v>-937</v>
      </c>
      <c r="G119" s="240">
        <f>+Inputs!$D$3</f>
        <v>0.37951000000000001</v>
      </c>
      <c r="I119" s="241">
        <f t="shared" si="38"/>
        <v>2400</v>
      </c>
      <c r="K119" s="241">
        <f t="shared" si="34"/>
        <v>17</v>
      </c>
      <c r="L119" s="241">
        <f t="shared" si="39"/>
        <v>1463</v>
      </c>
      <c r="M119" s="241">
        <f t="shared" si="35"/>
        <v>6.45167</v>
      </c>
      <c r="N119" s="241">
        <f t="shared" si="36"/>
        <v>6.45167</v>
      </c>
      <c r="O119" s="241">
        <f t="shared" si="40"/>
        <v>-355.58025000000106</v>
      </c>
      <c r="P119" s="241">
        <f t="shared" si="41"/>
        <v>355.58025000000106</v>
      </c>
      <c r="Q119" s="242"/>
      <c r="R119" s="242"/>
      <c r="S119" s="242"/>
    </row>
    <row r="120" spans="1:19" s="237" customFormat="1">
      <c r="A120" s="236">
        <v>40330</v>
      </c>
      <c r="C120" s="238">
        <v>112</v>
      </c>
      <c r="D120" s="239">
        <f t="shared" si="42"/>
        <v>17</v>
      </c>
      <c r="E120" s="239">
        <f t="shared" si="37"/>
        <v>1480</v>
      </c>
      <c r="F120" s="239">
        <f t="shared" si="33"/>
        <v>-920</v>
      </c>
      <c r="G120" s="240">
        <f>+Inputs!$D$3</f>
        <v>0.37951000000000001</v>
      </c>
      <c r="I120" s="241">
        <f t="shared" si="38"/>
        <v>2400</v>
      </c>
      <c r="K120" s="241">
        <f t="shared" si="34"/>
        <v>17</v>
      </c>
      <c r="L120" s="241">
        <f t="shared" si="39"/>
        <v>1480</v>
      </c>
      <c r="M120" s="241">
        <f t="shared" si="35"/>
        <v>6.45167</v>
      </c>
      <c r="N120" s="241">
        <f t="shared" si="36"/>
        <v>6.45167</v>
      </c>
      <c r="O120" s="241">
        <f t="shared" si="40"/>
        <v>-349.12858000000108</v>
      </c>
      <c r="P120" s="241">
        <f t="shared" si="41"/>
        <v>349.12858000000108</v>
      </c>
      <c r="Q120" s="242"/>
      <c r="R120" s="242"/>
      <c r="S120" s="242"/>
    </row>
    <row r="121" spans="1:19" s="237" customFormat="1">
      <c r="A121" s="243">
        <v>40360</v>
      </c>
      <c r="C121" s="238">
        <v>113</v>
      </c>
      <c r="D121" s="239">
        <f t="shared" si="42"/>
        <v>17</v>
      </c>
      <c r="E121" s="239">
        <f t="shared" si="37"/>
        <v>1497</v>
      </c>
      <c r="F121" s="239">
        <f t="shared" si="33"/>
        <v>-903</v>
      </c>
      <c r="G121" s="240">
        <f>+Inputs!$D$3</f>
        <v>0.37951000000000001</v>
      </c>
      <c r="I121" s="241">
        <f t="shared" si="38"/>
        <v>2400</v>
      </c>
      <c r="K121" s="241">
        <f t="shared" si="34"/>
        <v>17</v>
      </c>
      <c r="L121" s="241">
        <f t="shared" si="39"/>
        <v>1497</v>
      </c>
      <c r="M121" s="241">
        <f t="shared" si="35"/>
        <v>6.45167</v>
      </c>
      <c r="N121" s="241">
        <f t="shared" si="36"/>
        <v>6.45167</v>
      </c>
      <c r="O121" s="241">
        <f t="shared" si="40"/>
        <v>-342.6769100000011</v>
      </c>
      <c r="P121" s="241">
        <f t="shared" si="41"/>
        <v>342.6769100000011</v>
      </c>
      <c r="Q121" s="242"/>
      <c r="R121" s="242"/>
      <c r="S121" s="242"/>
    </row>
    <row r="122" spans="1:19" s="237" customFormat="1">
      <c r="A122" s="236">
        <v>40391</v>
      </c>
      <c r="C122" s="238">
        <v>114</v>
      </c>
      <c r="D122" s="239">
        <f t="shared" si="42"/>
        <v>17</v>
      </c>
      <c r="E122" s="239">
        <f t="shared" si="37"/>
        <v>1514</v>
      </c>
      <c r="F122" s="239">
        <f t="shared" si="33"/>
        <v>-886</v>
      </c>
      <c r="G122" s="240">
        <f>+Inputs!$D$3</f>
        <v>0.37951000000000001</v>
      </c>
      <c r="I122" s="241">
        <f t="shared" si="38"/>
        <v>2400</v>
      </c>
      <c r="K122" s="241">
        <f t="shared" si="34"/>
        <v>17</v>
      </c>
      <c r="L122" s="241">
        <f t="shared" si="39"/>
        <v>1514</v>
      </c>
      <c r="M122" s="241">
        <f t="shared" si="35"/>
        <v>6.45167</v>
      </c>
      <c r="N122" s="241">
        <f t="shared" si="36"/>
        <v>6.45167</v>
      </c>
      <c r="O122" s="241">
        <f t="shared" si="40"/>
        <v>-336.22524000000112</v>
      </c>
      <c r="P122" s="241">
        <f t="shared" si="41"/>
        <v>336.22524000000112</v>
      </c>
      <c r="Q122" s="242"/>
      <c r="R122" s="242"/>
      <c r="S122" s="242"/>
    </row>
    <row r="123" spans="1:19" s="237" customFormat="1">
      <c r="A123" s="243">
        <v>40422</v>
      </c>
      <c r="C123" s="238">
        <v>115</v>
      </c>
      <c r="D123" s="239">
        <f t="shared" si="42"/>
        <v>17</v>
      </c>
      <c r="E123" s="239">
        <f t="shared" si="37"/>
        <v>1531</v>
      </c>
      <c r="F123" s="239">
        <f t="shared" si="33"/>
        <v>-869</v>
      </c>
      <c r="G123" s="240">
        <f>+Inputs!$D$3</f>
        <v>0.37951000000000001</v>
      </c>
      <c r="I123" s="241">
        <f t="shared" si="38"/>
        <v>2400</v>
      </c>
      <c r="K123" s="241">
        <f t="shared" si="34"/>
        <v>17</v>
      </c>
      <c r="L123" s="241">
        <f t="shared" si="39"/>
        <v>1531</v>
      </c>
      <c r="M123" s="241">
        <f t="shared" si="35"/>
        <v>6.45167</v>
      </c>
      <c r="N123" s="241">
        <f t="shared" si="36"/>
        <v>6.45167</v>
      </c>
      <c r="O123" s="241">
        <f t="shared" si="40"/>
        <v>-329.77357000000114</v>
      </c>
      <c r="P123" s="241">
        <f t="shared" si="41"/>
        <v>329.77357000000114</v>
      </c>
      <c r="Q123" s="242"/>
      <c r="R123" s="242"/>
      <c r="S123" s="242"/>
    </row>
    <row r="124" spans="1:19" s="237" customFormat="1">
      <c r="A124" s="236">
        <v>40452</v>
      </c>
      <c r="C124" s="238">
        <v>116</v>
      </c>
      <c r="D124" s="239">
        <f t="shared" si="42"/>
        <v>17</v>
      </c>
      <c r="E124" s="239">
        <f t="shared" si="37"/>
        <v>1548</v>
      </c>
      <c r="F124" s="239">
        <f t="shared" si="33"/>
        <v>-852</v>
      </c>
      <c r="G124" s="240">
        <f>+Inputs!$D$3</f>
        <v>0.37951000000000001</v>
      </c>
      <c r="I124" s="241">
        <f t="shared" si="38"/>
        <v>2400</v>
      </c>
      <c r="K124" s="241">
        <f t="shared" si="34"/>
        <v>17</v>
      </c>
      <c r="L124" s="241">
        <f t="shared" si="39"/>
        <v>1548</v>
      </c>
      <c r="M124" s="241">
        <f t="shared" si="35"/>
        <v>6.45167</v>
      </c>
      <c r="N124" s="241">
        <f t="shared" si="36"/>
        <v>6.45167</v>
      </c>
      <c r="O124" s="241">
        <f t="shared" si="40"/>
        <v>-323.32190000000116</v>
      </c>
      <c r="P124" s="241">
        <f t="shared" si="41"/>
        <v>323.32190000000116</v>
      </c>
      <c r="Q124" s="242"/>
      <c r="R124" s="242"/>
      <c r="S124" s="242"/>
    </row>
    <row r="125" spans="1:19" s="237" customFormat="1">
      <c r="A125" s="243">
        <v>40483</v>
      </c>
      <c r="C125" s="238">
        <v>117</v>
      </c>
      <c r="D125" s="239">
        <f t="shared" si="42"/>
        <v>17</v>
      </c>
      <c r="E125" s="239">
        <f t="shared" si="37"/>
        <v>1565</v>
      </c>
      <c r="F125" s="239">
        <f t="shared" si="33"/>
        <v>-835</v>
      </c>
      <c r="G125" s="240">
        <f>+Inputs!$D$3</f>
        <v>0.37951000000000001</v>
      </c>
      <c r="I125" s="241">
        <f t="shared" si="38"/>
        <v>2400</v>
      </c>
      <c r="K125" s="241">
        <f t="shared" si="34"/>
        <v>17</v>
      </c>
      <c r="L125" s="241">
        <f t="shared" si="39"/>
        <v>1565</v>
      </c>
      <c r="M125" s="241">
        <f t="shared" si="35"/>
        <v>6.45167</v>
      </c>
      <c r="N125" s="241">
        <f t="shared" si="36"/>
        <v>6.45167</v>
      </c>
      <c r="O125" s="241">
        <f t="shared" si="40"/>
        <v>-316.87023000000119</v>
      </c>
      <c r="P125" s="241">
        <f t="shared" si="41"/>
        <v>316.87023000000119</v>
      </c>
      <c r="Q125" s="242"/>
      <c r="R125" s="242"/>
      <c r="S125" s="242"/>
    </row>
    <row r="126" spans="1:19" s="237" customFormat="1">
      <c r="A126" s="236">
        <v>40513</v>
      </c>
      <c r="C126" s="238">
        <v>118</v>
      </c>
      <c r="D126" s="239">
        <f t="shared" si="42"/>
        <v>17</v>
      </c>
      <c r="E126" s="239">
        <f t="shared" si="37"/>
        <v>1582</v>
      </c>
      <c r="F126" s="239">
        <f t="shared" si="33"/>
        <v>-818</v>
      </c>
      <c r="G126" s="240">
        <f>+Inputs!$D$3</f>
        <v>0.37951000000000001</v>
      </c>
      <c r="I126" s="241">
        <f t="shared" si="38"/>
        <v>2400</v>
      </c>
      <c r="K126" s="241">
        <f t="shared" si="34"/>
        <v>17</v>
      </c>
      <c r="L126" s="241">
        <f t="shared" si="39"/>
        <v>1582</v>
      </c>
      <c r="M126" s="241">
        <f t="shared" si="35"/>
        <v>6.45167</v>
      </c>
      <c r="N126" s="241">
        <f t="shared" si="36"/>
        <v>6.45167</v>
      </c>
      <c r="O126" s="241">
        <f t="shared" si="40"/>
        <v>-310.41856000000121</v>
      </c>
      <c r="P126" s="241">
        <f t="shared" si="41"/>
        <v>310.41856000000121</v>
      </c>
      <c r="Q126" s="242"/>
      <c r="R126" s="242"/>
      <c r="S126" s="242"/>
    </row>
    <row r="127" spans="1:19" s="237" customFormat="1">
      <c r="A127" s="243">
        <v>40544</v>
      </c>
      <c r="C127" s="238">
        <v>119</v>
      </c>
      <c r="D127" s="239">
        <f t="shared" si="42"/>
        <v>17</v>
      </c>
      <c r="E127" s="239">
        <f t="shared" si="37"/>
        <v>1599</v>
      </c>
      <c r="F127" s="239">
        <f t="shared" si="33"/>
        <v>-801</v>
      </c>
      <c r="G127" s="240">
        <f>+Inputs!$D$3</f>
        <v>0.37951000000000001</v>
      </c>
      <c r="I127" s="241">
        <f t="shared" si="38"/>
        <v>2400</v>
      </c>
      <c r="K127" s="241">
        <f t="shared" si="34"/>
        <v>17</v>
      </c>
      <c r="L127" s="241">
        <f t="shared" si="39"/>
        <v>1599</v>
      </c>
      <c r="M127" s="241">
        <f t="shared" si="35"/>
        <v>6.45167</v>
      </c>
      <c r="N127" s="241">
        <f t="shared" si="36"/>
        <v>6.45167</v>
      </c>
      <c r="O127" s="241">
        <f t="shared" si="40"/>
        <v>-303.96689000000123</v>
      </c>
      <c r="P127" s="241">
        <f t="shared" si="41"/>
        <v>303.96689000000123</v>
      </c>
      <c r="Q127" s="242"/>
      <c r="R127" s="242"/>
      <c r="S127" s="242"/>
    </row>
    <row r="128" spans="1:19" s="237" customFormat="1">
      <c r="A128" s="236">
        <v>40575</v>
      </c>
      <c r="C128" s="238">
        <v>120</v>
      </c>
      <c r="D128" s="239">
        <f t="shared" si="42"/>
        <v>17</v>
      </c>
      <c r="E128" s="239">
        <f t="shared" si="37"/>
        <v>1616</v>
      </c>
      <c r="F128" s="239">
        <f t="shared" si="33"/>
        <v>-784</v>
      </c>
      <c r="G128" s="240">
        <f>+Inputs!$D$3</f>
        <v>0.37951000000000001</v>
      </c>
      <c r="I128" s="241">
        <f t="shared" si="38"/>
        <v>2400</v>
      </c>
      <c r="K128" s="241">
        <f t="shared" si="34"/>
        <v>17</v>
      </c>
      <c r="L128" s="241">
        <f t="shared" si="39"/>
        <v>1616</v>
      </c>
      <c r="M128" s="241">
        <f t="shared" si="35"/>
        <v>6.45167</v>
      </c>
      <c r="N128" s="241">
        <f t="shared" si="36"/>
        <v>6.45167</v>
      </c>
      <c r="O128" s="241">
        <f t="shared" si="40"/>
        <v>-297.51522000000125</v>
      </c>
      <c r="P128" s="241">
        <f t="shared" si="41"/>
        <v>297.51522000000125</v>
      </c>
      <c r="Q128" s="242"/>
      <c r="R128" s="242"/>
      <c r="S128" s="242"/>
    </row>
    <row r="129" spans="1:19" s="237" customFormat="1">
      <c r="A129" s="243">
        <v>40603</v>
      </c>
      <c r="C129" s="238">
        <v>121</v>
      </c>
      <c r="D129" s="239">
        <f t="shared" si="42"/>
        <v>17</v>
      </c>
      <c r="E129" s="239">
        <f t="shared" si="37"/>
        <v>1633</v>
      </c>
      <c r="F129" s="239">
        <f t="shared" si="33"/>
        <v>-767</v>
      </c>
      <c r="G129" s="240">
        <f>+Inputs!$D$3</f>
        <v>0.37951000000000001</v>
      </c>
      <c r="I129" s="241">
        <f t="shared" si="38"/>
        <v>2400</v>
      </c>
      <c r="K129" s="241">
        <f t="shared" si="34"/>
        <v>17</v>
      </c>
      <c r="L129" s="241">
        <f t="shared" si="39"/>
        <v>1633</v>
      </c>
      <c r="M129" s="241">
        <f t="shared" si="35"/>
        <v>6.45167</v>
      </c>
      <c r="N129" s="241">
        <f t="shared" si="36"/>
        <v>6.45167</v>
      </c>
      <c r="O129" s="241">
        <f t="shared" si="40"/>
        <v>-291.06355000000127</v>
      </c>
      <c r="P129" s="241">
        <f t="shared" si="41"/>
        <v>291.06355000000127</v>
      </c>
      <c r="Q129" s="242"/>
      <c r="R129" s="242"/>
      <c r="S129" s="242"/>
    </row>
    <row r="130" spans="1:19" s="237" customFormat="1">
      <c r="A130" s="236">
        <v>40634</v>
      </c>
      <c r="C130" s="238">
        <v>122</v>
      </c>
      <c r="D130" s="239">
        <f t="shared" si="42"/>
        <v>17</v>
      </c>
      <c r="E130" s="239">
        <f t="shared" si="37"/>
        <v>1650</v>
      </c>
      <c r="F130" s="239">
        <f t="shared" si="33"/>
        <v>-750</v>
      </c>
      <c r="G130" s="240">
        <f>+Inputs!$D$3</f>
        <v>0.37951000000000001</v>
      </c>
      <c r="I130" s="241">
        <f t="shared" si="38"/>
        <v>2400</v>
      </c>
      <c r="K130" s="241">
        <f t="shared" si="34"/>
        <v>17</v>
      </c>
      <c r="L130" s="241">
        <f t="shared" si="39"/>
        <v>1650</v>
      </c>
      <c r="M130" s="241">
        <f t="shared" si="35"/>
        <v>6.45167</v>
      </c>
      <c r="N130" s="241">
        <f t="shared" si="36"/>
        <v>6.45167</v>
      </c>
      <c r="O130" s="241">
        <f t="shared" si="40"/>
        <v>-284.61188000000129</v>
      </c>
      <c r="P130" s="241">
        <f t="shared" si="41"/>
        <v>284.61188000000129</v>
      </c>
      <c r="Q130" s="242"/>
      <c r="R130" s="242"/>
      <c r="S130" s="242"/>
    </row>
    <row r="131" spans="1:19" s="237" customFormat="1">
      <c r="A131" s="243">
        <v>40664</v>
      </c>
      <c r="C131" s="238">
        <v>123</v>
      </c>
      <c r="D131" s="239">
        <f t="shared" si="42"/>
        <v>17</v>
      </c>
      <c r="E131" s="239">
        <f t="shared" si="37"/>
        <v>1667</v>
      </c>
      <c r="F131" s="239">
        <f t="shared" si="33"/>
        <v>-733</v>
      </c>
      <c r="G131" s="240">
        <f>+Inputs!$D$3</f>
        <v>0.37951000000000001</v>
      </c>
      <c r="I131" s="241">
        <f t="shared" si="38"/>
        <v>2400</v>
      </c>
      <c r="K131" s="241">
        <f t="shared" si="34"/>
        <v>17</v>
      </c>
      <c r="L131" s="241">
        <f t="shared" si="39"/>
        <v>1667</v>
      </c>
      <c r="M131" s="241">
        <f t="shared" si="35"/>
        <v>6.45167</v>
      </c>
      <c r="N131" s="241">
        <f t="shared" si="36"/>
        <v>6.45167</v>
      </c>
      <c r="O131" s="241">
        <f t="shared" si="40"/>
        <v>-278.16021000000131</v>
      </c>
      <c r="P131" s="241">
        <f t="shared" si="41"/>
        <v>278.16021000000131</v>
      </c>
      <c r="Q131" s="242"/>
      <c r="R131" s="242"/>
      <c r="S131" s="242"/>
    </row>
    <row r="132" spans="1:19" s="237" customFormat="1">
      <c r="A132" s="236">
        <v>40695</v>
      </c>
      <c r="C132" s="238">
        <v>124</v>
      </c>
      <c r="D132" s="239">
        <f t="shared" si="42"/>
        <v>17</v>
      </c>
      <c r="E132" s="239">
        <f t="shared" si="37"/>
        <v>1684</v>
      </c>
      <c r="F132" s="239">
        <f t="shared" si="33"/>
        <v>-716</v>
      </c>
      <c r="G132" s="240">
        <f>+Inputs!$D$3</f>
        <v>0.37951000000000001</v>
      </c>
      <c r="I132" s="241">
        <f t="shared" si="38"/>
        <v>2400</v>
      </c>
      <c r="K132" s="241">
        <f t="shared" si="34"/>
        <v>17</v>
      </c>
      <c r="L132" s="241">
        <f t="shared" si="39"/>
        <v>1684</v>
      </c>
      <c r="M132" s="241">
        <f t="shared" si="35"/>
        <v>6.45167</v>
      </c>
      <c r="N132" s="241">
        <f t="shared" si="36"/>
        <v>6.45167</v>
      </c>
      <c r="O132" s="241">
        <f t="shared" si="40"/>
        <v>-271.70854000000134</v>
      </c>
      <c r="P132" s="241">
        <f t="shared" si="41"/>
        <v>271.70854000000134</v>
      </c>
      <c r="Q132" s="242"/>
      <c r="R132" s="242"/>
      <c r="S132" s="242"/>
    </row>
    <row r="133" spans="1:19" s="237" customFormat="1">
      <c r="A133" s="243">
        <v>40725</v>
      </c>
      <c r="C133" s="238">
        <v>125</v>
      </c>
      <c r="D133" s="239">
        <f t="shared" si="42"/>
        <v>17</v>
      </c>
      <c r="E133" s="239">
        <f t="shared" si="37"/>
        <v>1701</v>
      </c>
      <c r="F133" s="239">
        <f t="shared" si="33"/>
        <v>-699</v>
      </c>
      <c r="G133" s="240">
        <f>+Inputs!$D$3</f>
        <v>0.37951000000000001</v>
      </c>
      <c r="I133" s="241">
        <f t="shared" si="38"/>
        <v>2400</v>
      </c>
      <c r="K133" s="241">
        <f t="shared" si="34"/>
        <v>17</v>
      </c>
      <c r="L133" s="241">
        <f t="shared" si="39"/>
        <v>1701</v>
      </c>
      <c r="M133" s="241">
        <f t="shared" si="35"/>
        <v>6.45167</v>
      </c>
      <c r="N133" s="241">
        <f t="shared" si="36"/>
        <v>6.45167</v>
      </c>
      <c r="O133" s="241">
        <f t="shared" si="40"/>
        <v>-265.25687000000136</v>
      </c>
      <c r="P133" s="241">
        <f t="shared" si="41"/>
        <v>265.25687000000136</v>
      </c>
      <c r="Q133" s="242"/>
      <c r="R133" s="242"/>
      <c r="S133" s="242"/>
    </row>
    <row r="134" spans="1:19" s="237" customFormat="1">
      <c r="A134" s="236">
        <v>40756</v>
      </c>
      <c r="C134" s="238">
        <v>126</v>
      </c>
      <c r="D134" s="239">
        <f t="shared" si="42"/>
        <v>17</v>
      </c>
      <c r="E134" s="239">
        <f t="shared" si="37"/>
        <v>1718</v>
      </c>
      <c r="F134" s="239">
        <f t="shared" si="33"/>
        <v>-682</v>
      </c>
      <c r="G134" s="240">
        <f>+Inputs!$D$3</f>
        <v>0.37951000000000001</v>
      </c>
      <c r="I134" s="241">
        <f t="shared" si="38"/>
        <v>2400</v>
      </c>
      <c r="K134" s="241">
        <f t="shared" si="34"/>
        <v>17</v>
      </c>
      <c r="L134" s="241">
        <f t="shared" si="39"/>
        <v>1718</v>
      </c>
      <c r="M134" s="241">
        <f t="shared" si="35"/>
        <v>6.45167</v>
      </c>
      <c r="N134" s="241">
        <f t="shared" si="36"/>
        <v>6.45167</v>
      </c>
      <c r="O134" s="241">
        <f t="shared" si="40"/>
        <v>-258.80520000000138</v>
      </c>
      <c r="P134" s="241">
        <f t="shared" si="41"/>
        <v>258.80520000000138</v>
      </c>
      <c r="Q134" s="242"/>
      <c r="R134" s="242"/>
      <c r="S134" s="242"/>
    </row>
    <row r="135" spans="1:19" s="237" customFormat="1">
      <c r="A135" s="243">
        <v>40787</v>
      </c>
      <c r="C135" s="238">
        <v>127</v>
      </c>
      <c r="D135" s="239">
        <f t="shared" si="42"/>
        <v>17</v>
      </c>
      <c r="E135" s="239">
        <f t="shared" si="37"/>
        <v>1735</v>
      </c>
      <c r="F135" s="239">
        <f t="shared" si="33"/>
        <v>-665</v>
      </c>
      <c r="G135" s="240">
        <f>+Inputs!$D$3</f>
        <v>0.37951000000000001</v>
      </c>
      <c r="I135" s="241">
        <f t="shared" si="38"/>
        <v>2400</v>
      </c>
      <c r="K135" s="241">
        <f t="shared" si="34"/>
        <v>17</v>
      </c>
      <c r="L135" s="241">
        <f t="shared" si="39"/>
        <v>1735</v>
      </c>
      <c r="M135" s="241">
        <f t="shared" si="35"/>
        <v>6.45167</v>
      </c>
      <c r="N135" s="241">
        <f t="shared" si="36"/>
        <v>6.45167</v>
      </c>
      <c r="O135" s="241">
        <f t="shared" si="40"/>
        <v>-252.35353000000137</v>
      </c>
      <c r="P135" s="241">
        <f t="shared" si="41"/>
        <v>252.35353000000137</v>
      </c>
      <c r="Q135" s="242"/>
      <c r="R135" s="242"/>
      <c r="S135" s="242"/>
    </row>
    <row r="136" spans="1:19" s="237" customFormat="1">
      <c r="A136" s="236">
        <v>40817</v>
      </c>
      <c r="C136" s="238">
        <v>128</v>
      </c>
      <c r="D136" s="239">
        <f t="shared" si="42"/>
        <v>17</v>
      </c>
      <c r="E136" s="239">
        <f t="shared" si="37"/>
        <v>1752</v>
      </c>
      <c r="F136" s="239">
        <f t="shared" si="33"/>
        <v>-648</v>
      </c>
      <c r="G136" s="240">
        <f>+Inputs!$D$3</f>
        <v>0.37951000000000001</v>
      </c>
      <c r="I136" s="241">
        <f t="shared" si="38"/>
        <v>2400</v>
      </c>
      <c r="K136" s="241">
        <f t="shared" si="34"/>
        <v>17</v>
      </c>
      <c r="L136" s="241">
        <f t="shared" si="39"/>
        <v>1752</v>
      </c>
      <c r="M136" s="241">
        <f t="shared" si="35"/>
        <v>6.45167</v>
      </c>
      <c r="N136" s="241">
        <f t="shared" si="36"/>
        <v>6.45167</v>
      </c>
      <c r="O136" s="241">
        <f t="shared" si="40"/>
        <v>-245.90186000000136</v>
      </c>
      <c r="P136" s="241">
        <f t="shared" si="41"/>
        <v>245.90186000000136</v>
      </c>
      <c r="Q136" s="242"/>
      <c r="R136" s="242"/>
      <c r="S136" s="242"/>
    </row>
    <row r="137" spans="1:19" s="237" customFormat="1">
      <c r="A137" s="243">
        <v>40848</v>
      </c>
      <c r="C137" s="238">
        <v>129</v>
      </c>
      <c r="D137" s="239">
        <f t="shared" si="42"/>
        <v>17</v>
      </c>
      <c r="E137" s="239">
        <f t="shared" si="37"/>
        <v>1769</v>
      </c>
      <c r="F137" s="239">
        <f t="shared" ref="F137:F168" si="43">$B$9+E137</f>
        <v>-631</v>
      </c>
      <c r="G137" s="240">
        <f>+Inputs!$D$3</f>
        <v>0.37951000000000001</v>
      </c>
      <c r="I137" s="241">
        <f t="shared" si="38"/>
        <v>2400</v>
      </c>
      <c r="K137" s="241">
        <f t="shared" ref="K137:K168" si="44">D137</f>
        <v>17</v>
      </c>
      <c r="L137" s="241">
        <f t="shared" si="39"/>
        <v>1769</v>
      </c>
      <c r="M137" s="241">
        <f t="shared" ref="M137:M168" si="45">K137*G137</f>
        <v>6.45167</v>
      </c>
      <c r="N137" s="241">
        <f t="shared" ref="N137:N168" si="46">M137-J137</f>
        <v>6.45167</v>
      </c>
      <c r="O137" s="241">
        <f t="shared" si="40"/>
        <v>-239.45019000000136</v>
      </c>
      <c r="P137" s="241">
        <f t="shared" si="41"/>
        <v>239.45019000000136</v>
      </c>
      <c r="Q137" s="242"/>
      <c r="R137" s="242"/>
      <c r="S137" s="242"/>
    </row>
    <row r="138" spans="1:19" s="237" customFormat="1">
      <c r="A138" s="236">
        <v>40878</v>
      </c>
      <c r="C138" s="238">
        <v>130</v>
      </c>
      <c r="D138" s="239">
        <f t="shared" si="42"/>
        <v>17</v>
      </c>
      <c r="E138" s="239">
        <f t="shared" ref="E138:E169" si="47">+E137+D138</f>
        <v>1786</v>
      </c>
      <c r="F138" s="239">
        <f t="shared" si="43"/>
        <v>-614</v>
      </c>
      <c r="G138" s="240">
        <f>+Inputs!$D$3</f>
        <v>0.37951000000000001</v>
      </c>
      <c r="I138" s="241">
        <f t="shared" ref="I138:I169" si="48">+I137+H138</f>
        <v>2400</v>
      </c>
      <c r="K138" s="241">
        <f t="shared" si="44"/>
        <v>17</v>
      </c>
      <c r="L138" s="241">
        <f t="shared" ref="L138:L169" si="49">+L137+K138</f>
        <v>1786</v>
      </c>
      <c r="M138" s="241">
        <f t="shared" si="45"/>
        <v>6.45167</v>
      </c>
      <c r="N138" s="241">
        <f t="shared" si="46"/>
        <v>6.45167</v>
      </c>
      <c r="O138" s="241">
        <f t="shared" ref="O138:O169" si="50">+O137+N138</f>
        <v>-232.99852000000135</v>
      </c>
      <c r="P138" s="241">
        <f t="shared" ref="P138:P169" si="51">P137-N138</f>
        <v>232.99852000000135</v>
      </c>
      <c r="Q138" s="242"/>
      <c r="R138" s="242"/>
      <c r="S138" s="242"/>
    </row>
    <row r="139" spans="1:19" s="237" customFormat="1">
      <c r="A139" s="243">
        <v>40909</v>
      </c>
      <c r="C139" s="238">
        <v>131</v>
      </c>
      <c r="D139" s="239">
        <f t="shared" si="42"/>
        <v>17</v>
      </c>
      <c r="E139" s="239">
        <f t="shared" si="47"/>
        <v>1803</v>
      </c>
      <c r="F139" s="239">
        <f t="shared" si="43"/>
        <v>-597</v>
      </c>
      <c r="G139" s="240">
        <f>+Inputs!$D$3</f>
        <v>0.37951000000000001</v>
      </c>
      <c r="I139" s="241">
        <f t="shared" si="48"/>
        <v>2400</v>
      </c>
      <c r="K139" s="241">
        <f t="shared" si="44"/>
        <v>17</v>
      </c>
      <c r="L139" s="241">
        <f t="shared" si="49"/>
        <v>1803</v>
      </c>
      <c r="M139" s="241">
        <f t="shared" si="45"/>
        <v>6.45167</v>
      </c>
      <c r="N139" s="241">
        <f t="shared" si="46"/>
        <v>6.45167</v>
      </c>
      <c r="O139" s="241">
        <f t="shared" si="50"/>
        <v>-226.54685000000134</v>
      </c>
      <c r="P139" s="241">
        <f t="shared" si="51"/>
        <v>226.54685000000134</v>
      </c>
      <c r="Q139" s="242"/>
      <c r="R139" s="242"/>
      <c r="S139" s="242"/>
    </row>
    <row r="140" spans="1:19" s="237" customFormat="1">
      <c r="A140" s="236">
        <v>40940</v>
      </c>
      <c r="C140" s="238">
        <v>132</v>
      </c>
      <c r="D140" s="239">
        <f t="shared" si="42"/>
        <v>17</v>
      </c>
      <c r="E140" s="239">
        <f t="shared" si="47"/>
        <v>1820</v>
      </c>
      <c r="F140" s="239">
        <f t="shared" si="43"/>
        <v>-580</v>
      </c>
      <c r="G140" s="240">
        <f>+Inputs!$D$3</f>
        <v>0.37951000000000001</v>
      </c>
      <c r="I140" s="241">
        <f t="shared" si="48"/>
        <v>2400</v>
      </c>
      <c r="K140" s="241">
        <f t="shared" si="44"/>
        <v>17</v>
      </c>
      <c r="L140" s="241">
        <f t="shared" si="49"/>
        <v>1820</v>
      </c>
      <c r="M140" s="241">
        <f t="shared" si="45"/>
        <v>6.45167</v>
      </c>
      <c r="N140" s="241">
        <f t="shared" si="46"/>
        <v>6.45167</v>
      </c>
      <c r="O140" s="241">
        <f t="shared" si="50"/>
        <v>-220.09518000000133</v>
      </c>
      <c r="P140" s="241">
        <f t="shared" si="51"/>
        <v>220.09518000000133</v>
      </c>
      <c r="Q140" s="242"/>
      <c r="R140" s="242"/>
      <c r="S140" s="242"/>
    </row>
    <row r="141" spans="1:19" s="237" customFormat="1">
      <c r="A141" s="243">
        <v>40969</v>
      </c>
      <c r="C141" s="238">
        <v>133</v>
      </c>
      <c r="D141" s="239">
        <f t="shared" si="42"/>
        <v>17</v>
      </c>
      <c r="E141" s="239">
        <f t="shared" si="47"/>
        <v>1837</v>
      </c>
      <c r="F141" s="239">
        <f t="shared" si="43"/>
        <v>-563</v>
      </c>
      <c r="G141" s="240">
        <f>+Inputs!$D$3</f>
        <v>0.37951000000000001</v>
      </c>
      <c r="I141" s="241">
        <f t="shared" si="48"/>
        <v>2400</v>
      </c>
      <c r="K141" s="241">
        <f t="shared" si="44"/>
        <v>17</v>
      </c>
      <c r="L141" s="241">
        <f t="shared" si="49"/>
        <v>1837</v>
      </c>
      <c r="M141" s="241">
        <f t="shared" si="45"/>
        <v>6.45167</v>
      </c>
      <c r="N141" s="241">
        <f t="shared" si="46"/>
        <v>6.45167</v>
      </c>
      <c r="O141" s="241">
        <f t="shared" si="50"/>
        <v>-213.64351000000133</v>
      </c>
      <c r="P141" s="241">
        <f t="shared" si="51"/>
        <v>213.64351000000133</v>
      </c>
      <c r="Q141" s="242"/>
      <c r="R141" s="242"/>
      <c r="S141" s="242"/>
    </row>
    <row r="142" spans="1:19" s="237" customFormat="1">
      <c r="A142" s="236">
        <v>41000</v>
      </c>
      <c r="C142" s="238">
        <v>134</v>
      </c>
      <c r="D142" s="239">
        <f t="shared" si="42"/>
        <v>17</v>
      </c>
      <c r="E142" s="239">
        <f t="shared" si="47"/>
        <v>1854</v>
      </c>
      <c r="F142" s="239">
        <f t="shared" si="43"/>
        <v>-546</v>
      </c>
      <c r="G142" s="240">
        <f>+Inputs!$D$3</f>
        <v>0.37951000000000001</v>
      </c>
      <c r="I142" s="241">
        <f t="shared" si="48"/>
        <v>2400</v>
      </c>
      <c r="K142" s="241">
        <f t="shared" si="44"/>
        <v>17</v>
      </c>
      <c r="L142" s="241">
        <f t="shared" si="49"/>
        <v>1854</v>
      </c>
      <c r="M142" s="241">
        <f t="shared" si="45"/>
        <v>6.45167</v>
      </c>
      <c r="N142" s="241">
        <f t="shared" si="46"/>
        <v>6.45167</v>
      </c>
      <c r="O142" s="241">
        <f t="shared" si="50"/>
        <v>-207.19184000000132</v>
      </c>
      <c r="P142" s="241">
        <f t="shared" si="51"/>
        <v>207.19184000000132</v>
      </c>
      <c r="Q142" s="242"/>
      <c r="R142" s="242"/>
      <c r="S142" s="242"/>
    </row>
    <row r="143" spans="1:19" s="237" customFormat="1">
      <c r="A143" s="243">
        <v>41030</v>
      </c>
      <c r="C143" s="238">
        <v>135</v>
      </c>
      <c r="D143" s="239">
        <f t="shared" si="42"/>
        <v>17</v>
      </c>
      <c r="E143" s="239">
        <f t="shared" si="47"/>
        <v>1871</v>
      </c>
      <c r="F143" s="239">
        <f t="shared" si="43"/>
        <v>-529</v>
      </c>
      <c r="G143" s="240">
        <f>+Inputs!$D$3</f>
        <v>0.37951000000000001</v>
      </c>
      <c r="I143" s="241">
        <f t="shared" si="48"/>
        <v>2400</v>
      </c>
      <c r="K143" s="241">
        <f t="shared" si="44"/>
        <v>17</v>
      </c>
      <c r="L143" s="241">
        <f t="shared" si="49"/>
        <v>1871</v>
      </c>
      <c r="M143" s="241">
        <f t="shared" si="45"/>
        <v>6.45167</v>
      </c>
      <c r="N143" s="241">
        <f t="shared" si="46"/>
        <v>6.45167</v>
      </c>
      <c r="O143" s="241">
        <f t="shared" si="50"/>
        <v>-200.74017000000131</v>
      </c>
      <c r="P143" s="241">
        <f t="shared" si="51"/>
        <v>200.74017000000131</v>
      </c>
      <c r="Q143" s="242"/>
      <c r="R143" s="242"/>
      <c r="S143" s="242"/>
    </row>
    <row r="144" spans="1:19" s="237" customFormat="1">
      <c r="A144" s="236">
        <v>41061</v>
      </c>
      <c r="C144" s="238">
        <v>136</v>
      </c>
      <c r="D144" s="239">
        <f t="shared" si="42"/>
        <v>17</v>
      </c>
      <c r="E144" s="239">
        <f t="shared" si="47"/>
        <v>1888</v>
      </c>
      <c r="F144" s="239">
        <f t="shared" si="43"/>
        <v>-512</v>
      </c>
      <c r="G144" s="240">
        <f>+Inputs!$D$3</f>
        <v>0.37951000000000001</v>
      </c>
      <c r="I144" s="241">
        <f t="shared" si="48"/>
        <v>2400</v>
      </c>
      <c r="K144" s="241">
        <f t="shared" si="44"/>
        <v>17</v>
      </c>
      <c r="L144" s="241">
        <f t="shared" si="49"/>
        <v>1888</v>
      </c>
      <c r="M144" s="241">
        <f t="shared" si="45"/>
        <v>6.45167</v>
      </c>
      <c r="N144" s="241">
        <f t="shared" si="46"/>
        <v>6.45167</v>
      </c>
      <c r="O144" s="241">
        <f t="shared" si="50"/>
        <v>-194.28850000000131</v>
      </c>
      <c r="P144" s="241">
        <f t="shared" si="51"/>
        <v>194.28850000000131</v>
      </c>
      <c r="Q144" s="242"/>
      <c r="R144" s="242"/>
      <c r="S144" s="242"/>
    </row>
    <row r="145" spans="1:19" s="237" customFormat="1">
      <c r="A145" s="243">
        <v>41091</v>
      </c>
      <c r="C145" s="238">
        <v>137</v>
      </c>
      <c r="D145" s="239">
        <f t="shared" si="42"/>
        <v>17</v>
      </c>
      <c r="E145" s="239">
        <f t="shared" si="47"/>
        <v>1905</v>
      </c>
      <c r="F145" s="239">
        <f t="shared" si="43"/>
        <v>-495</v>
      </c>
      <c r="G145" s="240">
        <f>+Inputs!$D$3</f>
        <v>0.37951000000000001</v>
      </c>
      <c r="I145" s="241">
        <f t="shared" si="48"/>
        <v>2400</v>
      </c>
      <c r="K145" s="241">
        <f t="shared" si="44"/>
        <v>17</v>
      </c>
      <c r="L145" s="241">
        <f t="shared" si="49"/>
        <v>1905</v>
      </c>
      <c r="M145" s="241">
        <f t="shared" si="45"/>
        <v>6.45167</v>
      </c>
      <c r="N145" s="241">
        <f t="shared" si="46"/>
        <v>6.45167</v>
      </c>
      <c r="O145" s="241">
        <f t="shared" si="50"/>
        <v>-187.8368300000013</v>
      </c>
      <c r="P145" s="241">
        <f t="shared" si="51"/>
        <v>187.8368300000013</v>
      </c>
      <c r="Q145" s="242"/>
      <c r="R145" s="242"/>
      <c r="S145" s="242"/>
    </row>
    <row r="146" spans="1:19" s="237" customFormat="1">
      <c r="A146" s="236">
        <v>41122</v>
      </c>
      <c r="C146" s="238">
        <v>138</v>
      </c>
      <c r="D146" s="239">
        <f t="shared" si="42"/>
        <v>17</v>
      </c>
      <c r="E146" s="239">
        <f t="shared" si="47"/>
        <v>1922</v>
      </c>
      <c r="F146" s="239">
        <f t="shared" si="43"/>
        <v>-478</v>
      </c>
      <c r="G146" s="240">
        <f>+Inputs!$D$3</f>
        <v>0.37951000000000001</v>
      </c>
      <c r="I146" s="241">
        <f t="shared" si="48"/>
        <v>2400</v>
      </c>
      <c r="K146" s="241">
        <f t="shared" si="44"/>
        <v>17</v>
      </c>
      <c r="L146" s="241">
        <f t="shared" si="49"/>
        <v>1922</v>
      </c>
      <c r="M146" s="241">
        <f t="shared" si="45"/>
        <v>6.45167</v>
      </c>
      <c r="N146" s="241">
        <f t="shared" si="46"/>
        <v>6.45167</v>
      </c>
      <c r="O146" s="241">
        <f t="shared" si="50"/>
        <v>-181.38516000000129</v>
      </c>
      <c r="P146" s="241">
        <f t="shared" si="51"/>
        <v>181.38516000000129</v>
      </c>
      <c r="Q146" s="242"/>
      <c r="R146" s="242"/>
      <c r="S146" s="242"/>
    </row>
    <row r="147" spans="1:19" s="237" customFormat="1">
      <c r="A147" s="243">
        <v>41153</v>
      </c>
      <c r="C147" s="238">
        <v>139</v>
      </c>
      <c r="D147" s="239">
        <f t="shared" si="42"/>
        <v>17</v>
      </c>
      <c r="E147" s="239">
        <f t="shared" si="47"/>
        <v>1939</v>
      </c>
      <c r="F147" s="239">
        <f t="shared" si="43"/>
        <v>-461</v>
      </c>
      <c r="G147" s="240">
        <f>+Inputs!$D$3</f>
        <v>0.37951000000000001</v>
      </c>
      <c r="I147" s="241">
        <f t="shared" si="48"/>
        <v>2400</v>
      </c>
      <c r="K147" s="241">
        <f t="shared" si="44"/>
        <v>17</v>
      </c>
      <c r="L147" s="241">
        <f t="shared" si="49"/>
        <v>1939</v>
      </c>
      <c r="M147" s="241">
        <f t="shared" si="45"/>
        <v>6.45167</v>
      </c>
      <c r="N147" s="241">
        <f t="shared" si="46"/>
        <v>6.45167</v>
      </c>
      <c r="O147" s="241">
        <f t="shared" si="50"/>
        <v>-174.93349000000129</v>
      </c>
      <c r="P147" s="241">
        <f t="shared" si="51"/>
        <v>174.93349000000129</v>
      </c>
      <c r="Q147" s="242"/>
      <c r="R147" s="242"/>
      <c r="S147" s="242"/>
    </row>
    <row r="148" spans="1:19" s="237" customFormat="1">
      <c r="A148" s="236">
        <v>41183</v>
      </c>
      <c r="C148" s="238">
        <v>140</v>
      </c>
      <c r="D148" s="239">
        <f t="shared" si="42"/>
        <v>17</v>
      </c>
      <c r="E148" s="239">
        <f t="shared" si="47"/>
        <v>1956</v>
      </c>
      <c r="F148" s="239">
        <f t="shared" si="43"/>
        <v>-444</v>
      </c>
      <c r="G148" s="240">
        <f>+Inputs!$D$3</f>
        <v>0.37951000000000001</v>
      </c>
      <c r="I148" s="241">
        <f t="shared" si="48"/>
        <v>2400</v>
      </c>
      <c r="K148" s="241">
        <f t="shared" si="44"/>
        <v>17</v>
      </c>
      <c r="L148" s="241">
        <f t="shared" si="49"/>
        <v>1956</v>
      </c>
      <c r="M148" s="241">
        <f t="shared" si="45"/>
        <v>6.45167</v>
      </c>
      <c r="N148" s="241">
        <f t="shared" si="46"/>
        <v>6.45167</v>
      </c>
      <c r="O148" s="241">
        <f t="shared" si="50"/>
        <v>-168.48182000000128</v>
      </c>
      <c r="P148" s="241">
        <f t="shared" si="51"/>
        <v>168.48182000000128</v>
      </c>
      <c r="Q148" s="242"/>
      <c r="R148" s="242"/>
      <c r="S148" s="242"/>
    </row>
    <row r="149" spans="1:19" s="237" customFormat="1">
      <c r="A149" s="243">
        <v>41214</v>
      </c>
      <c r="C149" s="238">
        <v>141</v>
      </c>
      <c r="D149" s="239">
        <f t="shared" si="42"/>
        <v>17</v>
      </c>
      <c r="E149" s="239">
        <f t="shared" si="47"/>
        <v>1973</v>
      </c>
      <c r="F149" s="239">
        <f t="shared" si="43"/>
        <v>-427</v>
      </c>
      <c r="G149" s="240">
        <f>+Inputs!$D$3</f>
        <v>0.37951000000000001</v>
      </c>
      <c r="I149" s="241">
        <f t="shared" si="48"/>
        <v>2400</v>
      </c>
      <c r="K149" s="241">
        <f t="shared" si="44"/>
        <v>17</v>
      </c>
      <c r="L149" s="241">
        <f t="shared" si="49"/>
        <v>1973</v>
      </c>
      <c r="M149" s="241">
        <f t="shared" si="45"/>
        <v>6.45167</v>
      </c>
      <c r="N149" s="241">
        <f t="shared" si="46"/>
        <v>6.45167</v>
      </c>
      <c r="O149" s="241">
        <f t="shared" si="50"/>
        <v>-162.03015000000127</v>
      </c>
      <c r="P149" s="241">
        <f t="shared" si="51"/>
        <v>162.03015000000127</v>
      </c>
      <c r="Q149" s="242"/>
      <c r="R149" s="242"/>
      <c r="S149" s="242"/>
    </row>
    <row r="150" spans="1:19" s="237" customFormat="1">
      <c r="A150" s="236">
        <v>41244</v>
      </c>
      <c r="C150" s="238">
        <v>142</v>
      </c>
      <c r="D150" s="239">
        <f t="shared" si="42"/>
        <v>17</v>
      </c>
      <c r="E150" s="239">
        <f t="shared" si="47"/>
        <v>1990</v>
      </c>
      <c r="F150" s="239">
        <f t="shared" si="43"/>
        <v>-410</v>
      </c>
      <c r="G150" s="240">
        <f>+Inputs!$D$3</f>
        <v>0.37951000000000001</v>
      </c>
      <c r="I150" s="241">
        <f t="shared" si="48"/>
        <v>2400</v>
      </c>
      <c r="K150" s="241">
        <f t="shared" si="44"/>
        <v>17</v>
      </c>
      <c r="L150" s="241">
        <f t="shared" si="49"/>
        <v>1990</v>
      </c>
      <c r="M150" s="241">
        <f t="shared" si="45"/>
        <v>6.45167</v>
      </c>
      <c r="N150" s="241">
        <f t="shared" si="46"/>
        <v>6.45167</v>
      </c>
      <c r="O150" s="241">
        <f t="shared" si="50"/>
        <v>-155.57848000000126</v>
      </c>
      <c r="P150" s="241">
        <f t="shared" si="51"/>
        <v>155.57848000000126</v>
      </c>
      <c r="Q150" s="242"/>
      <c r="R150" s="242"/>
      <c r="S150" s="242"/>
    </row>
    <row r="151" spans="1:19" s="237" customFormat="1">
      <c r="A151" s="243">
        <v>41275</v>
      </c>
      <c r="C151" s="238">
        <v>143</v>
      </c>
      <c r="D151" s="239">
        <f t="shared" si="42"/>
        <v>17</v>
      </c>
      <c r="E151" s="239">
        <f t="shared" si="47"/>
        <v>2007</v>
      </c>
      <c r="F151" s="239">
        <f t="shared" si="43"/>
        <v>-393</v>
      </c>
      <c r="G151" s="240">
        <f>+Inputs!$D$3</f>
        <v>0.37951000000000001</v>
      </c>
      <c r="I151" s="241">
        <f t="shared" si="48"/>
        <v>2400</v>
      </c>
      <c r="K151" s="241">
        <f t="shared" si="44"/>
        <v>17</v>
      </c>
      <c r="L151" s="241">
        <f t="shared" si="49"/>
        <v>2007</v>
      </c>
      <c r="M151" s="241">
        <f t="shared" si="45"/>
        <v>6.45167</v>
      </c>
      <c r="N151" s="241">
        <f t="shared" si="46"/>
        <v>6.45167</v>
      </c>
      <c r="O151" s="241">
        <f t="shared" si="50"/>
        <v>-149.12681000000126</v>
      </c>
      <c r="P151" s="241">
        <f t="shared" si="51"/>
        <v>149.12681000000126</v>
      </c>
      <c r="Q151" s="242"/>
      <c r="R151" s="242"/>
      <c r="S151" s="242"/>
    </row>
    <row r="152" spans="1:19" s="237" customFormat="1">
      <c r="A152" s="236">
        <v>41306</v>
      </c>
      <c r="C152" s="238">
        <v>144</v>
      </c>
      <c r="D152" s="239">
        <f t="shared" si="42"/>
        <v>17</v>
      </c>
      <c r="E152" s="239">
        <f t="shared" si="47"/>
        <v>2024</v>
      </c>
      <c r="F152" s="239">
        <f t="shared" si="43"/>
        <v>-376</v>
      </c>
      <c r="G152" s="240">
        <f>+Inputs!$D$3</f>
        <v>0.37951000000000001</v>
      </c>
      <c r="I152" s="241">
        <f t="shared" si="48"/>
        <v>2400</v>
      </c>
      <c r="K152" s="241">
        <f t="shared" si="44"/>
        <v>17</v>
      </c>
      <c r="L152" s="241">
        <f t="shared" si="49"/>
        <v>2024</v>
      </c>
      <c r="M152" s="241">
        <f t="shared" si="45"/>
        <v>6.45167</v>
      </c>
      <c r="N152" s="241">
        <f t="shared" si="46"/>
        <v>6.45167</v>
      </c>
      <c r="O152" s="241">
        <f t="shared" si="50"/>
        <v>-142.67514000000125</v>
      </c>
      <c r="P152" s="241">
        <f t="shared" si="51"/>
        <v>142.67514000000125</v>
      </c>
      <c r="Q152" s="242"/>
      <c r="R152" s="242"/>
      <c r="S152" s="242"/>
    </row>
    <row r="153" spans="1:19" s="237" customFormat="1">
      <c r="A153" s="243">
        <v>41334</v>
      </c>
      <c r="C153" s="238">
        <v>145</v>
      </c>
      <c r="D153" s="239">
        <f t="shared" si="42"/>
        <v>17</v>
      </c>
      <c r="E153" s="239">
        <f t="shared" si="47"/>
        <v>2041</v>
      </c>
      <c r="F153" s="239">
        <f t="shared" si="43"/>
        <v>-359</v>
      </c>
      <c r="G153" s="240">
        <f>+Inputs!$D$3</f>
        <v>0.37951000000000001</v>
      </c>
      <c r="I153" s="241">
        <f t="shared" si="48"/>
        <v>2400</v>
      </c>
      <c r="K153" s="241">
        <f t="shared" si="44"/>
        <v>17</v>
      </c>
      <c r="L153" s="241">
        <f t="shared" si="49"/>
        <v>2041</v>
      </c>
      <c r="M153" s="241">
        <f t="shared" si="45"/>
        <v>6.45167</v>
      </c>
      <c r="N153" s="241">
        <f t="shared" si="46"/>
        <v>6.45167</v>
      </c>
      <c r="O153" s="241">
        <f t="shared" si="50"/>
        <v>-136.22347000000124</v>
      </c>
      <c r="P153" s="241">
        <f t="shared" si="51"/>
        <v>136.22347000000124</v>
      </c>
      <c r="Q153" s="242"/>
      <c r="R153" s="242"/>
      <c r="S153" s="242"/>
    </row>
    <row r="154" spans="1:19" s="237" customFormat="1">
      <c r="A154" s="236">
        <v>41365</v>
      </c>
      <c r="C154" s="238">
        <v>146</v>
      </c>
      <c r="D154" s="239">
        <f t="shared" si="42"/>
        <v>17</v>
      </c>
      <c r="E154" s="239">
        <f t="shared" si="47"/>
        <v>2058</v>
      </c>
      <c r="F154" s="239">
        <f t="shared" si="43"/>
        <v>-342</v>
      </c>
      <c r="G154" s="240">
        <f>+Inputs!$D$3</f>
        <v>0.37951000000000001</v>
      </c>
      <c r="I154" s="241">
        <f t="shared" si="48"/>
        <v>2400</v>
      </c>
      <c r="K154" s="241">
        <f t="shared" si="44"/>
        <v>17</v>
      </c>
      <c r="L154" s="241">
        <f t="shared" si="49"/>
        <v>2058</v>
      </c>
      <c r="M154" s="241">
        <f t="shared" si="45"/>
        <v>6.45167</v>
      </c>
      <c r="N154" s="241">
        <f t="shared" si="46"/>
        <v>6.45167</v>
      </c>
      <c r="O154" s="241">
        <f t="shared" si="50"/>
        <v>-129.77180000000124</v>
      </c>
      <c r="P154" s="241">
        <f t="shared" si="51"/>
        <v>129.77180000000124</v>
      </c>
      <c r="Q154" s="242"/>
      <c r="R154" s="242"/>
      <c r="S154" s="242"/>
    </row>
    <row r="155" spans="1:19" s="237" customFormat="1">
      <c r="A155" s="243">
        <v>41395</v>
      </c>
      <c r="C155" s="238">
        <v>147</v>
      </c>
      <c r="D155" s="239">
        <f t="shared" si="42"/>
        <v>17</v>
      </c>
      <c r="E155" s="239">
        <f t="shared" si="47"/>
        <v>2075</v>
      </c>
      <c r="F155" s="239">
        <f t="shared" si="43"/>
        <v>-325</v>
      </c>
      <c r="G155" s="240">
        <f>+Inputs!$D$3</f>
        <v>0.37951000000000001</v>
      </c>
      <c r="I155" s="241">
        <f t="shared" si="48"/>
        <v>2400</v>
      </c>
      <c r="K155" s="241">
        <f t="shared" si="44"/>
        <v>17</v>
      </c>
      <c r="L155" s="241">
        <f t="shared" si="49"/>
        <v>2075</v>
      </c>
      <c r="M155" s="241">
        <f t="shared" si="45"/>
        <v>6.45167</v>
      </c>
      <c r="N155" s="241">
        <f t="shared" si="46"/>
        <v>6.45167</v>
      </c>
      <c r="O155" s="241">
        <f t="shared" si="50"/>
        <v>-123.32013000000123</v>
      </c>
      <c r="P155" s="241">
        <f t="shared" si="51"/>
        <v>123.32013000000123</v>
      </c>
      <c r="Q155" s="242"/>
      <c r="R155" s="242"/>
      <c r="S155" s="242"/>
    </row>
    <row r="156" spans="1:19" s="237" customFormat="1">
      <c r="A156" s="236">
        <v>41426</v>
      </c>
      <c r="C156" s="238">
        <v>148</v>
      </c>
      <c r="D156" s="239">
        <f t="shared" si="42"/>
        <v>17</v>
      </c>
      <c r="E156" s="239">
        <f t="shared" si="47"/>
        <v>2092</v>
      </c>
      <c r="F156" s="239">
        <f t="shared" si="43"/>
        <v>-308</v>
      </c>
      <c r="G156" s="240">
        <f>+Inputs!$D$3</f>
        <v>0.37951000000000001</v>
      </c>
      <c r="I156" s="241">
        <f t="shared" si="48"/>
        <v>2400</v>
      </c>
      <c r="K156" s="241">
        <f t="shared" si="44"/>
        <v>17</v>
      </c>
      <c r="L156" s="241">
        <f t="shared" si="49"/>
        <v>2092</v>
      </c>
      <c r="M156" s="241">
        <f t="shared" si="45"/>
        <v>6.45167</v>
      </c>
      <c r="N156" s="241">
        <f t="shared" si="46"/>
        <v>6.45167</v>
      </c>
      <c r="O156" s="241">
        <f t="shared" si="50"/>
        <v>-116.86846000000122</v>
      </c>
      <c r="P156" s="241">
        <f t="shared" si="51"/>
        <v>116.86846000000122</v>
      </c>
      <c r="Q156" s="242"/>
      <c r="R156" s="242"/>
      <c r="S156" s="242"/>
    </row>
    <row r="157" spans="1:19" s="237" customFormat="1">
      <c r="A157" s="243">
        <v>41456</v>
      </c>
      <c r="C157" s="238">
        <v>149</v>
      </c>
      <c r="D157" s="239">
        <f t="shared" si="42"/>
        <v>17</v>
      </c>
      <c r="E157" s="239">
        <f t="shared" si="47"/>
        <v>2109</v>
      </c>
      <c r="F157" s="239">
        <f t="shared" si="43"/>
        <v>-291</v>
      </c>
      <c r="G157" s="240">
        <f>+Inputs!$D$3</f>
        <v>0.37951000000000001</v>
      </c>
      <c r="I157" s="241">
        <f t="shared" si="48"/>
        <v>2400</v>
      </c>
      <c r="K157" s="241">
        <f t="shared" si="44"/>
        <v>17</v>
      </c>
      <c r="L157" s="241">
        <f t="shared" si="49"/>
        <v>2109</v>
      </c>
      <c r="M157" s="241">
        <f t="shared" si="45"/>
        <v>6.45167</v>
      </c>
      <c r="N157" s="241">
        <f t="shared" si="46"/>
        <v>6.45167</v>
      </c>
      <c r="O157" s="241">
        <f t="shared" si="50"/>
        <v>-110.41679000000121</v>
      </c>
      <c r="P157" s="241">
        <f t="shared" si="51"/>
        <v>110.41679000000121</v>
      </c>
      <c r="Q157" s="242"/>
      <c r="R157" s="242"/>
      <c r="S157" s="242"/>
    </row>
    <row r="158" spans="1:19" s="237" customFormat="1">
      <c r="A158" s="236">
        <v>41487</v>
      </c>
      <c r="C158" s="238">
        <v>150</v>
      </c>
      <c r="D158" s="239">
        <f t="shared" si="42"/>
        <v>17</v>
      </c>
      <c r="E158" s="239">
        <f t="shared" si="47"/>
        <v>2126</v>
      </c>
      <c r="F158" s="239">
        <f t="shared" si="43"/>
        <v>-274</v>
      </c>
      <c r="G158" s="240">
        <f>+Inputs!$D$3</f>
        <v>0.37951000000000001</v>
      </c>
      <c r="I158" s="241">
        <f t="shared" si="48"/>
        <v>2400</v>
      </c>
      <c r="K158" s="241">
        <f t="shared" si="44"/>
        <v>17</v>
      </c>
      <c r="L158" s="241">
        <f t="shared" si="49"/>
        <v>2126</v>
      </c>
      <c r="M158" s="241">
        <f t="shared" si="45"/>
        <v>6.45167</v>
      </c>
      <c r="N158" s="241">
        <f t="shared" si="46"/>
        <v>6.45167</v>
      </c>
      <c r="O158" s="241">
        <f t="shared" si="50"/>
        <v>-103.96512000000121</v>
      </c>
      <c r="P158" s="241">
        <f t="shared" si="51"/>
        <v>103.96512000000121</v>
      </c>
      <c r="Q158" s="242"/>
      <c r="R158" s="242"/>
      <c r="S158" s="242"/>
    </row>
    <row r="159" spans="1:19" s="237" customFormat="1">
      <c r="A159" s="243">
        <v>41518</v>
      </c>
      <c r="C159" s="238">
        <v>151</v>
      </c>
      <c r="D159" s="239">
        <f t="shared" si="42"/>
        <v>17</v>
      </c>
      <c r="E159" s="239">
        <f t="shared" si="47"/>
        <v>2143</v>
      </c>
      <c r="F159" s="239">
        <f t="shared" si="43"/>
        <v>-257</v>
      </c>
      <c r="G159" s="240">
        <f>+Inputs!$D$3</f>
        <v>0.37951000000000001</v>
      </c>
      <c r="I159" s="241">
        <f t="shared" si="48"/>
        <v>2400</v>
      </c>
      <c r="K159" s="241">
        <f t="shared" si="44"/>
        <v>17</v>
      </c>
      <c r="L159" s="241">
        <f t="shared" si="49"/>
        <v>2143</v>
      </c>
      <c r="M159" s="241">
        <f t="shared" si="45"/>
        <v>6.45167</v>
      </c>
      <c r="N159" s="241">
        <f t="shared" si="46"/>
        <v>6.45167</v>
      </c>
      <c r="O159" s="241">
        <f t="shared" si="50"/>
        <v>-97.5134500000012</v>
      </c>
      <c r="P159" s="241">
        <f t="shared" si="51"/>
        <v>97.5134500000012</v>
      </c>
      <c r="Q159" s="242"/>
      <c r="R159" s="242"/>
      <c r="S159" s="242"/>
    </row>
    <row r="160" spans="1:19" s="237" customFormat="1">
      <c r="A160" s="236">
        <v>41548</v>
      </c>
      <c r="C160" s="238">
        <v>152</v>
      </c>
      <c r="D160" s="239">
        <f t="shared" si="42"/>
        <v>17</v>
      </c>
      <c r="E160" s="239">
        <f t="shared" si="47"/>
        <v>2160</v>
      </c>
      <c r="F160" s="239">
        <f t="shared" si="43"/>
        <v>-240</v>
      </c>
      <c r="G160" s="240">
        <f>+Inputs!$D$3</f>
        <v>0.37951000000000001</v>
      </c>
      <c r="I160" s="241">
        <f t="shared" si="48"/>
        <v>2400</v>
      </c>
      <c r="K160" s="241">
        <f t="shared" si="44"/>
        <v>17</v>
      </c>
      <c r="L160" s="241">
        <f t="shared" si="49"/>
        <v>2160</v>
      </c>
      <c r="M160" s="241">
        <f t="shared" si="45"/>
        <v>6.45167</v>
      </c>
      <c r="N160" s="241">
        <f t="shared" si="46"/>
        <v>6.45167</v>
      </c>
      <c r="O160" s="241">
        <f t="shared" si="50"/>
        <v>-91.061780000001193</v>
      </c>
      <c r="P160" s="241">
        <f t="shared" si="51"/>
        <v>91.061780000001193</v>
      </c>
      <c r="Q160" s="242"/>
      <c r="R160" s="242"/>
      <c r="S160" s="242"/>
    </row>
    <row r="161" spans="1:19" s="237" customFormat="1">
      <c r="A161" s="243">
        <v>41579</v>
      </c>
      <c r="C161" s="238">
        <v>153</v>
      </c>
      <c r="D161" s="239">
        <f t="shared" si="42"/>
        <v>17</v>
      </c>
      <c r="E161" s="239">
        <f t="shared" si="47"/>
        <v>2177</v>
      </c>
      <c r="F161" s="239">
        <f t="shared" si="43"/>
        <v>-223</v>
      </c>
      <c r="G161" s="240">
        <f>+Inputs!$D$3</f>
        <v>0.37951000000000001</v>
      </c>
      <c r="I161" s="241">
        <f t="shared" si="48"/>
        <v>2400</v>
      </c>
      <c r="K161" s="241">
        <f t="shared" si="44"/>
        <v>17</v>
      </c>
      <c r="L161" s="241">
        <f t="shared" si="49"/>
        <v>2177</v>
      </c>
      <c r="M161" s="241">
        <f t="shared" si="45"/>
        <v>6.45167</v>
      </c>
      <c r="N161" s="241">
        <f t="shared" si="46"/>
        <v>6.45167</v>
      </c>
      <c r="O161" s="241">
        <f t="shared" si="50"/>
        <v>-84.610110000001185</v>
      </c>
      <c r="P161" s="241">
        <f t="shared" si="51"/>
        <v>84.610110000001185</v>
      </c>
      <c r="Q161" s="242"/>
      <c r="R161" s="242"/>
      <c r="S161" s="242"/>
    </row>
    <row r="162" spans="1:19" s="237" customFormat="1">
      <c r="A162" s="236">
        <v>41609</v>
      </c>
      <c r="C162" s="238">
        <v>154</v>
      </c>
      <c r="D162" s="239">
        <f t="shared" si="42"/>
        <v>17</v>
      </c>
      <c r="E162" s="239">
        <f t="shared" si="47"/>
        <v>2194</v>
      </c>
      <c r="F162" s="239">
        <f t="shared" si="43"/>
        <v>-206</v>
      </c>
      <c r="G162" s="240">
        <f>+Inputs!$D$3</f>
        <v>0.37951000000000001</v>
      </c>
      <c r="I162" s="241">
        <f t="shared" si="48"/>
        <v>2400</v>
      </c>
      <c r="K162" s="241">
        <f t="shared" si="44"/>
        <v>17</v>
      </c>
      <c r="L162" s="241">
        <f t="shared" si="49"/>
        <v>2194</v>
      </c>
      <c r="M162" s="241">
        <f t="shared" si="45"/>
        <v>6.45167</v>
      </c>
      <c r="N162" s="241">
        <f t="shared" si="46"/>
        <v>6.45167</v>
      </c>
      <c r="O162" s="241">
        <f t="shared" si="50"/>
        <v>-78.158440000001178</v>
      </c>
      <c r="P162" s="241">
        <f t="shared" si="51"/>
        <v>78.158440000001178</v>
      </c>
      <c r="Q162" s="242"/>
      <c r="R162" s="242"/>
      <c r="S162" s="242"/>
    </row>
    <row r="163" spans="1:19" s="237" customFormat="1">
      <c r="A163" s="243">
        <v>41640</v>
      </c>
      <c r="C163" s="238">
        <v>155</v>
      </c>
      <c r="D163" s="239">
        <f t="shared" si="42"/>
        <v>17</v>
      </c>
      <c r="E163" s="239">
        <f t="shared" si="47"/>
        <v>2211</v>
      </c>
      <c r="F163" s="239">
        <f t="shared" si="43"/>
        <v>-189</v>
      </c>
      <c r="G163" s="240">
        <f>+Inputs!$D$3</f>
        <v>0.37951000000000001</v>
      </c>
      <c r="I163" s="241">
        <f t="shared" si="48"/>
        <v>2400</v>
      </c>
      <c r="K163" s="241">
        <f t="shared" si="44"/>
        <v>17</v>
      </c>
      <c r="L163" s="241">
        <f t="shared" si="49"/>
        <v>2211</v>
      </c>
      <c r="M163" s="241">
        <f t="shared" si="45"/>
        <v>6.45167</v>
      </c>
      <c r="N163" s="241">
        <f t="shared" si="46"/>
        <v>6.45167</v>
      </c>
      <c r="O163" s="241">
        <f t="shared" si="50"/>
        <v>-71.706770000001171</v>
      </c>
      <c r="P163" s="241">
        <f t="shared" si="51"/>
        <v>71.706770000001171</v>
      </c>
      <c r="Q163" s="242"/>
      <c r="R163" s="242"/>
      <c r="S163" s="242"/>
    </row>
    <row r="164" spans="1:19" s="237" customFormat="1">
      <c r="A164" s="236">
        <v>41671</v>
      </c>
      <c r="C164" s="238">
        <v>156</v>
      </c>
      <c r="D164" s="239">
        <f t="shared" si="42"/>
        <v>17</v>
      </c>
      <c r="E164" s="239">
        <f t="shared" si="47"/>
        <v>2228</v>
      </c>
      <c r="F164" s="239">
        <f t="shared" si="43"/>
        <v>-172</v>
      </c>
      <c r="G164" s="240">
        <f>+Inputs!$D$3</f>
        <v>0.37951000000000001</v>
      </c>
      <c r="I164" s="241">
        <f t="shared" si="48"/>
        <v>2400</v>
      </c>
      <c r="K164" s="241">
        <f t="shared" si="44"/>
        <v>17</v>
      </c>
      <c r="L164" s="241">
        <f t="shared" si="49"/>
        <v>2228</v>
      </c>
      <c r="M164" s="241">
        <f t="shared" si="45"/>
        <v>6.45167</v>
      </c>
      <c r="N164" s="241">
        <f t="shared" si="46"/>
        <v>6.45167</v>
      </c>
      <c r="O164" s="241">
        <f t="shared" si="50"/>
        <v>-65.255100000001164</v>
      </c>
      <c r="P164" s="241">
        <f t="shared" si="51"/>
        <v>65.255100000001164</v>
      </c>
      <c r="Q164" s="242"/>
      <c r="R164" s="242"/>
      <c r="S164" s="242"/>
    </row>
    <row r="165" spans="1:19" s="237" customFormat="1">
      <c r="A165" s="243">
        <v>41699</v>
      </c>
      <c r="C165" s="238">
        <v>157</v>
      </c>
      <c r="D165" s="239">
        <f t="shared" si="42"/>
        <v>17</v>
      </c>
      <c r="E165" s="239">
        <f t="shared" si="47"/>
        <v>2245</v>
      </c>
      <c r="F165" s="239">
        <f t="shared" si="43"/>
        <v>-155</v>
      </c>
      <c r="G165" s="240">
        <f>+Inputs!$D$3</f>
        <v>0.37951000000000001</v>
      </c>
      <c r="I165" s="241">
        <f t="shared" si="48"/>
        <v>2400</v>
      </c>
      <c r="K165" s="241">
        <f t="shared" si="44"/>
        <v>17</v>
      </c>
      <c r="L165" s="241">
        <f t="shared" si="49"/>
        <v>2245</v>
      </c>
      <c r="M165" s="241">
        <f t="shared" si="45"/>
        <v>6.45167</v>
      </c>
      <c r="N165" s="241">
        <f t="shared" si="46"/>
        <v>6.45167</v>
      </c>
      <c r="O165" s="241">
        <f t="shared" si="50"/>
        <v>-58.803430000001164</v>
      </c>
      <c r="P165" s="241">
        <f t="shared" si="51"/>
        <v>58.803430000001164</v>
      </c>
      <c r="Q165" s="242"/>
      <c r="R165" s="242"/>
      <c r="S165" s="242"/>
    </row>
    <row r="166" spans="1:19" s="237" customFormat="1">
      <c r="A166" s="236">
        <v>41730</v>
      </c>
      <c r="C166" s="238">
        <v>158</v>
      </c>
      <c r="D166" s="239">
        <f t="shared" si="42"/>
        <v>17</v>
      </c>
      <c r="E166" s="239">
        <f t="shared" si="47"/>
        <v>2262</v>
      </c>
      <c r="F166" s="239">
        <f t="shared" si="43"/>
        <v>-138</v>
      </c>
      <c r="G166" s="240">
        <f>+Inputs!$D$3</f>
        <v>0.37951000000000001</v>
      </c>
      <c r="I166" s="241">
        <f t="shared" si="48"/>
        <v>2400</v>
      </c>
      <c r="K166" s="241">
        <f t="shared" si="44"/>
        <v>17</v>
      </c>
      <c r="L166" s="241">
        <f t="shared" si="49"/>
        <v>2262</v>
      </c>
      <c r="M166" s="241">
        <f t="shared" si="45"/>
        <v>6.45167</v>
      </c>
      <c r="N166" s="241">
        <f t="shared" si="46"/>
        <v>6.45167</v>
      </c>
      <c r="O166" s="241">
        <f t="shared" si="50"/>
        <v>-52.351760000001164</v>
      </c>
      <c r="P166" s="241">
        <f t="shared" si="51"/>
        <v>52.351760000001164</v>
      </c>
      <c r="Q166" s="242"/>
      <c r="R166" s="242"/>
      <c r="S166" s="242"/>
    </row>
    <row r="167" spans="1:19" s="237" customFormat="1">
      <c r="A167" s="243">
        <v>41760</v>
      </c>
      <c r="C167" s="238">
        <v>159</v>
      </c>
      <c r="D167" s="239">
        <f t="shared" si="42"/>
        <v>17</v>
      </c>
      <c r="E167" s="239">
        <f t="shared" si="47"/>
        <v>2279</v>
      </c>
      <c r="F167" s="239">
        <f t="shared" si="43"/>
        <v>-121</v>
      </c>
      <c r="G167" s="240">
        <f>+Inputs!$D$3</f>
        <v>0.37951000000000001</v>
      </c>
      <c r="I167" s="241">
        <f t="shared" si="48"/>
        <v>2400</v>
      </c>
      <c r="K167" s="241">
        <f t="shared" si="44"/>
        <v>17</v>
      </c>
      <c r="L167" s="241">
        <f t="shared" si="49"/>
        <v>2279</v>
      </c>
      <c r="M167" s="241">
        <f t="shared" si="45"/>
        <v>6.45167</v>
      </c>
      <c r="N167" s="241">
        <f t="shared" si="46"/>
        <v>6.45167</v>
      </c>
      <c r="O167" s="241">
        <f t="shared" si="50"/>
        <v>-45.900090000001164</v>
      </c>
      <c r="P167" s="241">
        <f t="shared" si="51"/>
        <v>45.900090000001164</v>
      </c>
      <c r="Q167" s="242"/>
      <c r="R167" s="242"/>
      <c r="S167" s="242"/>
    </row>
    <row r="168" spans="1:19" s="237" customFormat="1">
      <c r="A168" s="236">
        <v>41791</v>
      </c>
      <c r="C168" s="238">
        <v>160</v>
      </c>
      <c r="D168" s="239">
        <f t="shared" si="42"/>
        <v>17</v>
      </c>
      <c r="E168" s="239">
        <f t="shared" si="47"/>
        <v>2296</v>
      </c>
      <c r="F168" s="239">
        <f t="shared" si="43"/>
        <v>-104</v>
      </c>
      <c r="G168" s="240">
        <f>+Inputs!$D$3</f>
        <v>0.37951000000000001</v>
      </c>
      <c r="I168" s="241">
        <f t="shared" si="48"/>
        <v>2400</v>
      </c>
      <c r="K168" s="241">
        <f t="shared" si="44"/>
        <v>17</v>
      </c>
      <c r="L168" s="241">
        <f t="shared" si="49"/>
        <v>2296</v>
      </c>
      <c r="M168" s="241">
        <f t="shared" si="45"/>
        <v>6.45167</v>
      </c>
      <c r="N168" s="241">
        <f t="shared" si="46"/>
        <v>6.45167</v>
      </c>
      <c r="O168" s="241">
        <f t="shared" si="50"/>
        <v>-39.448420000001164</v>
      </c>
      <c r="P168" s="241">
        <f t="shared" si="51"/>
        <v>39.448420000001164</v>
      </c>
      <c r="Q168" s="242"/>
      <c r="R168" s="242"/>
      <c r="S168" s="242"/>
    </row>
    <row r="169" spans="1:19" s="237" customFormat="1">
      <c r="A169" s="243">
        <v>41821</v>
      </c>
      <c r="C169" s="238">
        <v>161</v>
      </c>
      <c r="D169" s="239">
        <f t="shared" si="42"/>
        <v>17</v>
      </c>
      <c r="E169" s="239">
        <f t="shared" si="47"/>
        <v>2313</v>
      </c>
      <c r="F169" s="239">
        <f t="shared" ref="F169:F175" si="52">$B$9+E169</f>
        <v>-87</v>
      </c>
      <c r="G169" s="240">
        <f>+Inputs!$D$3</f>
        <v>0.37951000000000001</v>
      </c>
      <c r="I169" s="241">
        <f t="shared" si="48"/>
        <v>2400</v>
      </c>
      <c r="K169" s="241">
        <f t="shared" ref="K169:K175" si="53">D169</f>
        <v>17</v>
      </c>
      <c r="L169" s="241">
        <f t="shared" si="49"/>
        <v>2313</v>
      </c>
      <c r="M169" s="241">
        <f t="shared" ref="M169:M175" si="54">K169*G169</f>
        <v>6.45167</v>
      </c>
      <c r="N169" s="241">
        <f t="shared" ref="N169:N175" si="55">M169-J169</f>
        <v>6.45167</v>
      </c>
      <c r="O169" s="241">
        <f t="shared" si="50"/>
        <v>-32.996750000001164</v>
      </c>
      <c r="P169" s="241">
        <f t="shared" si="51"/>
        <v>32.996750000001164</v>
      </c>
      <c r="Q169" s="242"/>
      <c r="R169" s="242"/>
      <c r="S169" s="242"/>
    </row>
    <row r="170" spans="1:19" s="237" customFormat="1">
      <c r="A170" s="236">
        <v>41852</v>
      </c>
      <c r="C170" s="238">
        <v>162</v>
      </c>
      <c r="D170" s="239">
        <f t="shared" si="42"/>
        <v>17</v>
      </c>
      <c r="E170" s="239">
        <f t="shared" ref="E170:E175" si="56">+E169+D170</f>
        <v>2330</v>
      </c>
      <c r="F170" s="239">
        <f t="shared" si="52"/>
        <v>-70</v>
      </c>
      <c r="G170" s="240">
        <f>+Inputs!$D$3</f>
        <v>0.37951000000000001</v>
      </c>
      <c r="I170" s="241">
        <f t="shared" ref="I170:I175" si="57">+I169+H170</f>
        <v>2400</v>
      </c>
      <c r="K170" s="241">
        <f t="shared" si="53"/>
        <v>17</v>
      </c>
      <c r="L170" s="241">
        <f t="shared" ref="L170:L175" si="58">+L169+K170</f>
        <v>2330</v>
      </c>
      <c r="M170" s="241">
        <f t="shared" si="54"/>
        <v>6.45167</v>
      </c>
      <c r="N170" s="241">
        <f t="shared" si="55"/>
        <v>6.45167</v>
      </c>
      <c r="O170" s="241">
        <f t="shared" ref="O170:O175" si="59">+O169+N170</f>
        <v>-26.545080000001164</v>
      </c>
      <c r="P170" s="241">
        <f t="shared" ref="P170:P175" si="60">P169-N170</f>
        <v>26.545080000001164</v>
      </c>
      <c r="Q170" s="242"/>
      <c r="R170" s="242"/>
      <c r="S170" s="242"/>
    </row>
    <row r="171" spans="1:19" s="237" customFormat="1">
      <c r="A171" s="243">
        <v>41883</v>
      </c>
      <c r="C171" s="238">
        <v>163</v>
      </c>
      <c r="D171" s="239">
        <f t="shared" si="42"/>
        <v>17</v>
      </c>
      <c r="E171" s="239">
        <f t="shared" si="56"/>
        <v>2347</v>
      </c>
      <c r="F171" s="239">
        <f t="shared" si="52"/>
        <v>-53</v>
      </c>
      <c r="G171" s="240">
        <f>+Inputs!$D$3</f>
        <v>0.37951000000000001</v>
      </c>
      <c r="I171" s="241">
        <f t="shared" si="57"/>
        <v>2400</v>
      </c>
      <c r="K171" s="241">
        <f t="shared" si="53"/>
        <v>17</v>
      </c>
      <c r="L171" s="241">
        <f t="shared" si="58"/>
        <v>2347</v>
      </c>
      <c r="M171" s="241">
        <f t="shared" si="54"/>
        <v>6.45167</v>
      </c>
      <c r="N171" s="241">
        <f t="shared" si="55"/>
        <v>6.45167</v>
      </c>
      <c r="O171" s="241">
        <f t="shared" si="59"/>
        <v>-20.093410000001164</v>
      </c>
      <c r="P171" s="241">
        <f t="shared" si="60"/>
        <v>20.093410000001164</v>
      </c>
      <c r="Q171" s="242"/>
      <c r="R171" s="242"/>
      <c r="S171" s="242"/>
    </row>
    <row r="172" spans="1:19" s="237" customFormat="1">
      <c r="A172" s="236">
        <v>41913</v>
      </c>
      <c r="C172" s="238">
        <v>164</v>
      </c>
      <c r="D172" s="239">
        <f t="shared" si="42"/>
        <v>17</v>
      </c>
      <c r="E172" s="239">
        <f t="shared" si="56"/>
        <v>2364</v>
      </c>
      <c r="F172" s="239">
        <f t="shared" si="52"/>
        <v>-36</v>
      </c>
      <c r="G172" s="240">
        <f>+Inputs!$D$3</f>
        <v>0.37951000000000001</v>
      </c>
      <c r="I172" s="241">
        <f t="shared" si="57"/>
        <v>2400</v>
      </c>
      <c r="K172" s="241">
        <f t="shared" si="53"/>
        <v>17</v>
      </c>
      <c r="L172" s="241">
        <f t="shared" si="58"/>
        <v>2364</v>
      </c>
      <c r="M172" s="241">
        <f t="shared" si="54"/>
        <v>6.45167</v>
      </c>
      <c r="N172" s="241">
        <f t="shared" si="55"/>
        <v>6.45167</v>
      </c>
      <c r="O172" s="241">
        <f t="shared" si="59"/>
        <v>-13.641740000001164</v>
      </c>
      <c r="P172" s="241">
        <f t="shared" si="60"/>
        <v>13.641740000001164</v>
      </c>
      <c r="Q172" s="242"/>
      <c r="R172" s="242"/>
      <c r="S172" s="242"/>
    </row>
    <row r="173" spans="1:19" s="237" customFormat="1">
      <c r="A173" s="243">
        <v>41944</v>
      </c>
      <c r="C173" s="238">
        <v>165</v>
      </c>
      <c r="D173" s="239">
        <f t="shared" si="42"/>
        <v>17</v>
      </c>
      <c r="E173" s="239">
        <f t="shared" si="56"/>
        <v>2381</v>
      </c>
      <c r="F173" s="239">
        <f t="shared" si="52"/>
        <v>-19</v>
      </c>
      <c r="G173" s="240">
        <f>+Inputs!$D$3</f>
        <v>0.37951000000000001</v>
      </c>
      <c r="I173" s="241">
        <f t="shared" si="57"/>
        <v>2400</v>
      </c>
      <c r="K173" s="241">
        <f t="shared" si="53"/>
        <v>17</v>
      </c>
      <c r="L173" s="241">
        <f t="shared" si="58"/>
        <v>2381</v>
      </c>
      <c r="M173" s="241">
        <f t="shared" si="54"/>
        <v>6.45167</v>
      </c>
      <c r="N173" s="241">
        <f t="shared" si="55"/>
        <v>6.45167</v>
      </c>
      <c r="O173" s="241">
        <f t="shared" si="59"/>
        <v>-7.1900700000011639</v>
      </c>
      <c r="P173" s="241">
        <f t="shared" si="60"/>
        <v>7.1900700000011639</v>
      </c>
      <c r="Q173" s="242"/>
      <c r="R173" s="242"/>
      <c r="S173" s="242"/>
    </row>
    <row r="174" spans="1:19" s="237" customFormat="1">
      <c r="A174" s="236">
        <v>41974</v>
      </c>
      <c r="C174" s="238">
        <v>166</v>
      </c>
      <c r="D174" s="239">
        <f t="shared" si="42"/>
        <v>17</v>
      </c>
      <c r="E174" s="239">
        <f t="shared" si="56"/>
        <v>2398</v>
      </c>
      <c r="F174" s="239">
        <f t="shared" si="52"/>
        <v>-2</v>
      </c>
      <c r="G174" s="240">
        <f>+Inputs!$D$3</f>
        <v>0.37951000000000001</v>
      </c>
      <c r="I174" s="241">
        <f t="shared" si="57"/>
        <v>2400</v>
      </c>
      <c r="K174" s="241">
        <f t="shared" si="53"/>
        <v>17</v>
      </c>
      <c r="L174" s="241">
        <f t="shared" si="58"/>
        <v>2398</v>
      </c>
      <c r="M174" s="241">
        <f t="shared" si="54"/>
        <v>6.45167</v>
      </c>
      <c r="N174" s="241">
        <f t="shared" si="55"/>
        <v>6.45167</v>
      </c>
      <c r="O174" s="241">
        <f t="shared" si="59"/>
        <v>-0.7384000000011639</v>
      </c>
      <c r="P174" s="241">
        <f t="shared" si="60"/>
        <v>0.7384000000011639</v>
      </c>
      <c r="Q174" s="242"/>
      <c r="R174" s="242"/>
      <c r="S174" s="242"/>
    </row>
    <row r="175" spans="1:19" s="237" customFormat="1">
      <c r="A175" s="243">
        <v>42005</v>
      </c>
      <c r="C175" s="238">
        <v>167</v>
      </c>
      <c r="D175" s="239">
        <f>-F174</f>
        <v>2</v>
      </c>
      <c r="E175" s="239">
        <f t="shared" si="56"/>
        <v>2400</v>
      </c>
      <c r="F175" s="239">
        <f t="shared" si="52"/>
        <v>0</v>
      </c>
      <c r="G175" s="240">
        <f>+Inputs!$D$3</f>
        <v>0.37951000000000001</v>
      </c>
      <c r="I175" s="241">
        <f t="shared" si="57"/>
        <v>2400</v>
      </c>
      <c r="K175" s="241">
        <f t="shared" si="53"/>
        <v>2</v>
      </c>
      <c r="L175" s="241">
        <f t="shared" si="58"/>
        <v>2400</v>
      </c>
      <c r="M175" s="241">
        <f t="shared" si="54"/>
        <v>0.75902000000000003</v>
      </c>
      <c r="N175" s="241">
        <f t="shared" si="55"/>
        <v>0.75902000000000003</v>
      </c>
      <c r="O175" s="241">
        <f t="shared" si="59"/>
        <v>2.0619999998836125E-2</v>
      </c>
      <c r="P175" s="241">
        <f t="shared" si="60"/>
        <v>-2.0619999998836125E-2</v>
      </c>
      <c r="Q175" s="242"/>
      <c r="R175" s="242"/>
      <c r="S175" s="242"/>
    </row>
    <row r="176" spans="1:19">
      <c r="A176" s="30"/>
      <c r="G176" s="28"/>
    </row>
    <row r="177" spans="1:20">
      <c r="A177" s="8" t="s">
        <v>43</v>
      </c>
      <c r="B177" s="33">
        <f>SUM(B9:B176)</f>
        <v>-2400</v>
      </c>
      <c r="D177" s="33">
        <f>SUM(D9:D176)</f>
        <v>2400</v>
      </c>
      <c r="G177" s="28"/>
      <c r="H177" s="33">
        <f>SUM(H9:H176)</f>
        <v>2400</v>
      </c>
      <c r="I177" s="33"/>
      <c r="J177" s="33">
        <f>SUM(J9:J176)</f>
        <v>910.8</v>
      </c>
      <c r="K177" s="33">
        <f>SUM(K9:K176)</f>
        <v>2400</v>
      </c>
      <c r="L177" s="33"/>
      <c r="M177" s="33">
        <f>SUM(M9:M176)</f>
        <v>910.82062000000155</v>
      </c>
      <c r="N177" s="33">
        <f>SUM(N9:N176)</f>
        <v>2.0619999998836125E-2</v>
      </c>
      <c r="O177" s="33">
        <f>SUM(O9:O176)</f>
        <v>-80030.23958000014</v>
      </c>
      <c r="P177" s="33">
        <f>SUM(P9:P176)</f>
        <v>80030.23958000014</v>
      </c>
    </row>
    <row r="178" spans="1:20">
      <c r="G178" s="28"/>
    </row>
    <row r="179" spans="1:20">
      <c r="A179" s="4" t="s">
        <v>61</v>
      </c>
      <c r="B179" s="4" t="s">
        <v>61</v>
      </c>
      <c r="C179" s="4" t="s">
        <v>61</v>
      </c>
      <c r="D179" s="4" t="s">
        <v>61</v>
      </c>
      <c r="F179" s="4" t="s">
        <v>61</v>
      </c>
      <c r="G179" s="28" t="s">
        <v>61</v>
      </c>
      <c r="H179" s="4" t="s">
        <v>61</v>
      </c>
      <c r="J179" s="4" t="s">
        <v>61</v>
      </c>
      <c r="K179" s="4" t="s">
        <v>61</v>
      </c>
      <c r="M179" s="4" t="s">
        <v>61</v>
      </c>
      <c r="N179" s="4" t="s">
        <v>61</v>
      </c>
      <c r="P179" s="4" t="s">
        <v>61</v>
      </c>
      <c r="Q179" s="8" t="s">
        <v>61</v>
      </c>
      <c r="R179" s="8" t="s">
        <v>61</v>
      </c>
      <c r="S179" s="8" t="s">
        <v>61</v>
      </c>
      <c r="T179" s="4" t="s">
        <v>61</v>
      </c>
    </row>
    <row r="180" spans="1:20">
      <c r="G180"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2.xml><?xml version="1.0" encoding="utf-8"?>
<worksheet xmlns="http://schemas.openxmlformats.org/spreadsheetml/2006/main" xmlns:r="http://schemas.openxmlformats.org/officeDocument/2006/relationships">
  <sheetPr transitionEvaluation="1" codeName="Sheet55">
    <pageSetUpPr autoPageBreaks="0" fitToPage="1"/>
  </sheetPr>
  <dimension ref="A1:AE177"/>
  <sheetViews>
    <sheetView defaultGridColor="0" colorId="22" zoomScale="60" zoomScaleNormal="100" workbookViewId="0">
      <pane ySplit="8" topLeftCell="A90" activePane="bottomLeft" state="frozen"/>
      <selection activeCell="U11" sqref="U11:AE11"/>
      <selection pane="bottomLeft" activeCell="D113" sqref="D113"/>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37012</v>
      </c>
      <c r="B9" s="32">
        <v>-602638</v>
      </c>
      <c r="C9" s="6">
        <v>1</v>
      </c>
      <c r="D9" s="29">
        <f t="shared" ref="D9:D40" si="0">ROUND(-(+$B$9/180)*1,0)</f>
        <v>3348</v>
      </c>
      <c r="E9" s="29">
        <f>+D9</f>
        <v>3348</v>
      </c>
      <c r="F9" s="29">
        <f t="shared" ref="F9:F40" si="1">$B$9+E9</f>
        <v>-599290</v>
      </c>
      <c r="G9" s="34">
        <f>+Inputs!$D$2</f>
        <v>0.3795</v>
      </c>
      <c r="H9" s="27">
        <f>-B9</f>
        <v>602638</v>
      </c>
      <c r="I9" s="27">
        <f>+H9</f>
        <v>602638</v>
      </c>
      <c r="J9" s="27">
        <f>H9*G9</f>
        <v>228701.12100000001</v>
      </c>
      <c r="K9" s="27">
        <f t="shared" ref="K9:K40" si="2">D9</f>
        <v>3348</v>
      </c>
      <c r="L9" s="27">
        <f>+K9</f>
        <v>3348</v>
      </c>
      <c r="M9" s="27">
        <f t="shared" ref="M9:M40" si="3">K9*G9</f>
        <v>1270.566</v>
      </c>
      <c r="N9" s="27">
        <f t="shared" ref="N9:N40" si="4">M9-J9</f>
        <v>-227430.55500000002</v>
      </c>
      <c r="O9" s="27">
        <f>+N9</f>
        <v>-227430.55500000002</v>
      </c>
      <c r="P9" s="27">
        <f>-SUM(N9)</f>
        <v>227430.55500000002</v>
      </c>
      <c r="Q9" s="38">
        <f>VLOOKUP(Q8,A36:P199,5)</f>
        <v>348192</v>
      </c>
      <c r="R9" s="38">
        <f>VLOOKUP(R8,A36:P199,5)</f>
        <v>399084</v>
      </c>
      <c r="S9" s="38">
        <f>+R9-Q9</f>
        <v>50892</v>
      </c>
      <c r="T9" s="35" t="s">
        <v>64</v>
      </c>
      <c r="U9" s="145">
        <f t="shared" ref="U9:AE9" si="5">-IF(TYPE(VLOOKUP(U8,$A$9:$P$172,6,FALSE))=16,0,VLOOKUP(U8,$A$9:$P$172,6,FALSE))</f>
        <v>250205</v>
      </c>
      <c r="V9" s="145">
        <f t="shared" si="5"/>
        <v>245964</v>
      </c>
      <c r="W9" s="145">
        <f t="shared" si="5"/>
        <v>241723</v>
      </c>
      <c r="X9" s="145">
        <f t="shared" si="5"/>
        <v>237482</v>
      </c>
      <c r="Y9" s="145">
        <f t="shared" si="5"/>
        <v>233241</v>
      </c>
      <c r="Z9" s="145">
        <f t="shared" si="5"/>
        <v>229000</v>
      </c>
      <c r="AA9" s="145">
        <f t="shared" si="5"/>
        <v>224759</v>
      </c>
      <c r="AB9" s="145">
        <f t="shared" si="5"/>
        <v>220518</v>
      </c>
      <c r="AC9" s="145">
        <f t="shared" si="5"/>
        <v>216277</v>
      </c>
      <c r="AD9" s="145">
        <f t="shared" si="5"/>
        <v>212036</v>
      </c>
      <c r="AE9" s="145">
        <f t="shared" si="5"/>
        <v>207795</v>
      </c>
    </row>
    <row r="10" spans="1:31">
      <c r="A10" s="30">
        <v>37043</v>
      </c>
      <c r="B10" s="9"/>
      <c r="C10" s="6">
        <v>2</v>
      </c>
      <c r="D10" s="29">
        <f t="shared" si="0"/>
        <v>3348</v>
      </c>
      <c r="E10" s="29">
        <f t="shared" ref="E10:E41" si="6">+E9+D10</f>
        <v>6696</v>
      </c>
      <c r="F10" s="29">
        <f t="shared" si="1"/>
        <v>-595942</v>
      </c>
      <c r="G10" s="34">
        <f>+Inputs!$D$2</f>
        <v>0.3795</v>
      </c>
      <c r="H10" s="2"/>
      <c r="I10" s="27">
        <f t="shared" ref="I10:I41" si="7">+I9+H10</f>
        <v>602638</v>
      </c>
      <c r="J10" s="27"/>
      <c r="K10" s="27">
        <f t="shared" si="2"/>
        <v>3348</v>
      </c>
      <c r="L10" s="27">
        <f t="shared" ref="L10:L41" si="8">+L9+K10</f>
        <v>6696</v>
      </c>
      <c r="M10" s="27">
        <f t="shared" si="3"/>
        <v>1270.566</v>
      </c>
      <c r="N10" s="27">
        <f t="shared" si="4"/>
        <v>1270.566</v>
      </c>
      <c r="O10" s="27">
        <f t="shared" ref="O10:O41" si="9">+O9+N10</f>
        <v>-226159.98900000003</v>
      </c>
      <c r="P10" s="27">
        <f t="shared" ref="P10:P41" si="10">P9-N10</f>
        <v>226159.98900000003</v>
      </c>
      <c r="Q10" s="38">
        <f>VLOOKUP(Q8,A36:P199,15)</f>
        <v>-96559.578599999862</v>
      </c>
      <c r="R10" s="38">
        <f>VLOOKUP(R8,A36:P199,15)</f>
        <v>-77245.555679999787</v>
      </c>
      <c r="S10" s="38">
        <f>+R10-Q10</f>
        <v>19314.022920000076</v>
      </c>
      <c r="T10" s="36" t="s">
        <v>69</v>
      </c>
    </row>
    <row r="11" spans="1:31">
      <c r="A11" s="31">
        <v>37073</v>
      </c>
      <c r="B11" s="5"/>
      <c r="C11" s="6">
        <v>3</v>
      </c>
      <c r="D11" s="29">
        <f t="shared" si="0"/>
        <v>3348</v>
      </c>
      <c r="E11" s="29">
        <f t="shared" si="6"/>
        <v>10044</v>
      </c>
      <c r="F11" s="29">
        <f t="shared" si="1"/>
        <v>-592594</v>
      </c>
      <c r="G11" s="34">
        <f>+Inputs!$D$2</f>
        <v>0.3795</v>
      </c>
      <c r="H11" s="2"/>
      <c r="I11" s="27">
        <f t="shared" si="7"/>
        <v>602638</v>
      </c>
      <c r="J11" s="27"/>
      <c r="K11" s="27">
        <f t="shared" si="2"/>
        <v>3348</v>
      </c>
      <c r="L11" s="27">
        <f t="shared" si="8"/>
        <v>10044</v>
      </c>
      <c r="M11" s="27">
        <f t="shared" si="3"/>
        <v>1270.566</v>
      </c>
      <c r="N11" s="27">
        <f t="shared" si="4"/>
        <v>1270.566</v>
      </c>
      <c r="O11" s="27">
        <f t="shared" si="9"/>
        <v>-224889.42300000004</v>
      </c>
      <c r="P11" s="27">
        <f t="shared" si="10"/>
        <v>224889.42300000004</v>
      </c>
      <c r="Q11" s="38">
        <f>+VLOOKUP(Q8,A36:P199,16)</f>
        <v>96559.578599999862</v>
      </c>
      <c r="R11" s="38">
        <f>+VLOOKUP(R8,A36:P199,16)</f>
        <v>77245.555679999787</v>
      </c>
      <c r="S11" s="38">
        <f>(+Q11+R11)/2</f>
        <v>86902.567139999825</v>
      </c>
      <c r="T11" s="36" t="s">
        <v>113</v>
      </c>
      <c r="U11" s="145">
        <f t="shared" ref="U11:AE11" si="11">IF(TYPE(VLOOKUP(U8,$A$9:$P$172,16,FALSE))=16,0,VLOOKUP(U8,$A$9:$P$172,16,FALSE))</f>
        <v>94950.076689999856</v>
      </c>
      <c r="V11" s="145">
        <f t="shared" si="11"/>
        <v>93340.57477999985</v>
      </c>
      <c r="W11" s="145">
        <f t="shared" si="11"/>
        <v>91731.072869999844</v>
      </c>
      <c r="X11" s="145">
        <f t="shared" si="11"/>
        <v>90121.570959999837</v>
      </c>
      <c r="Y11" s="145">
        <f t="shared" si="11"/>
        <v>88512.069049999831</v>
      </c>
      <c r="Z11" s="145">
        <f t="shared" si="11"/>
        <v>86902.567139999825</v>
      </c>
      <c r="AA11" s="145">
        <f t="shared" si="11"/>
        <v>85293.065229999818</v>
      </c>
      <c r="AB11" s="145">
        <f t="shared" si="11"/>
        <v>83683.563319999812</v>
      </c>
      <c r="AC11" s="145">
        <f t="shared" si="11"/>
        <v>82074.061409999806</v>
      </c>
      <c r="AD11" s="145">
        <f t="shared" si="11"/>
        <v>80464.559499999799</v>
      </c>
      <c r="AE11" s="145">
        <f t="shared" si="11"/>
        <v>78855.057589999793</v>
      </c>
    </row>
    <row r="12" spans="1:31">
      <c r="A12" s="30">
        <v>37104</v>
      </c>
      <c r="B12" s="3"/>
      <c r="C12" s="6">
        <v>4</v>
      </c>
      <c r="D12" s="29">
        <f t="shared" si="0"/>
        <v>3348</v>
      </c>
      <c r="E12" s="29">
        <f t="shared" si="6"/>
        <v>13392</v>
      </c>
      <c r="F12" s="29">
        <f t="shared" si="1"/>
        <v>-589246</v>
      </c>
      <c r="G12" s="34">
        <f>+Inputs!$D$2</f>
        <v>0.3795</v>
      </c>
      <c r="H12" s="2"/>
      <c r="I12" s="27">
        <f t="shared" si="7"/>
        <v>602638</v>
      </c>
      <c r="J12" s="27"/>
      <c r="K12" s="27">
        <f t="shared" si="2"/>
        <v>3348</v>
      </c>
      <c r="L12" s="27">
        <f t="shared" si="8"/>
        <v>13392</v>
      </c>
      <c r="M12" s="27">
        <f t="shared" si="3"/>
        <v>1270.566</v>
      </c>
      <c r="N12" s="27">
        <f t="shared" si="4"/>
        <v>1270.566</v>
      </c>
      <c r="O12" s="27">
        <f t="shared" si="9"/>
        <v>-223618.85700000005</v>
      </c>
      <c r="P12" s="27">
        <f t="shared" si="10"/>
        <v>223618.85700000005</v>
      </c>
      <c r="Q12" s="39"/>
      <c r="R12" s="40"/>
      <c r="S12" s="40"/>
      <c r="T12" s="36"/>
    </row>
    <row r="13" spans="1:31">
      <c r="A13" s="31">
        <v>37135</v>
      </c>
      <c r="B13" s="3"/>
      <c r="C13" s="6">
        <v>5</v>
      </c>
      <c r="D13" s="29">
        <f t="shared" si="0"/>
        <v>3348</v>
      </c>
      <c r="E13" s="29">
        <f t="shared" si="6"/>
        <v>16740</v>
      </c>
      <c r="F13" s="29">
        <f t="shared" si="1"/>
        <v>-585898</v>
      </c>
      <c r="G13" s="34">
        <f>+Inputs!$D$2</f>
        <v>0.3795</v>
      </c>
      <c r="H13" s="2"/>
      <c r="I13" s="27">
        <f t="shared" si="7"/>
        <v>602638</v>
      </c>
      <c r="J13" s="27"/>
      <c r="K13" s="27">
        <f t="shared" si="2"/>
        <v>3348</v>
      </c>
      <c r="L13" s="27">
        <f t="shared" si="8"/>
        <v>16740</v>
      </c>
      <c r="M13" s="27">
        <f t="shared" si="3"/>
        <v>1270.566</v>
      </c>
      <c r="N13" s="27">
        <f t="shared" si="4"/>
        <v>1270.566</v>
      </c>
      <c r="O13" s="27">
        <f t="shared" si="9"/>
        <v>-222348.29100000006</v>
      </c>
      <c r="P13" s="27">
        <f t="shared" si="10"/>
        <v>222348.29100000006</v>
      </c>
      <c r="Q13" s="38">
        <f>VLOOKUP(Q8,A36:P199,9)</f>
        <v>602638</v>
      </c>
      <c r="R13" s="38">
        <f>VLOOKUP(R8,A36:P199,9)</f>
        <v>602638</v>
      </c>
      <c r="S13" s="38">
        <f>+R13-Q13</f>
        <v>0</v>
      </c>
      <c r="T13" s="36" t="s">
        <v>70</v>
      </c>
    </row>
    <row r="14" spans="1:31">
      <c r="A14" s="30">
        <v>37165</v>
      </c>
      <c r="B14" s="3"/>
      <c r="C14" s="6">
        <v>6</v>
      </c>
      <c r="D14" s="29">
        <f t="shared" si="0"/>
        <v>3348</v>
      </c>
      <c r="E14" s="29">
        <f t="shared" si="6"/>
        <v>20088</v>
      </c>
      <c r="F14" s="29">
        <f t="shared" si="1"/>
        <v>-582550</v>
      </c>
      <c r="G14" s="34">
        <f>+Inputs!$D$2</f>
        <v>0.3795</v>
      </c>
      <c r="H14" s="2"/>
      <c r="I14" s="27">
        <f t="shared" si="7"/>
        <v>602638</v>
      </c>
      <c r="J14" s="27"/>
      <c r="K14" s="27">
        <f t="shared" si="2"/>
        <v>3348</v>
      </c>
      <c r="L14" s="27">
        <f t="shared" si="8"/>
        <v>20088</v>
      </c>
      <c r="M14" s="27">
        <f t="shared" si="3"/>
        <v>1270.566</v>
      </c>
      <c r="N14" s="27">
        <f t="shared" si="4"/>
        <v>1270.566</v>
      </c>
      <c r="O14" s="27">
        <f t="shared" si="9"/>
        <v>-221077.72500000006</v>
      </c>
      <c r="P14" s="27">
        <f t="shared" si="10"/>
        <v>221077.72500000006</v>
      </c>
      <c r="Q14" s="38">
        <f>VLOOKUP(Q8,A36:P199,12)</f>
        <v>348192</v>
      </c>
      <c r="R14" s="38">
        <f>VLOOKUP(R8,A36:P199,12)</f>
        <v>399084</v>
      </c>
      <c r="S14" s="38">
        <f>+R14-Q14</f>
        <v>50892</v>
      </c>
      <c r="T14" s="37" t="s">
        <v>93</v>
      </c>
    </row>
    <row r="15" spans="1:31">
      <c r="A15" s="31">
        <v>37196</v>
      </c>
      <c r="B15" s="3"/>
      <c r="C15" s="6">
        <v>7</v>
      </c>
      <c r="D15" s="29">
        <f t="shared" si="0"/>
        <v>3348</v>
      </c>
      <c r="E15" s="29">
        <f t="shared" si="6"/>
        <v>23436</v>
      </c>
      <c r="F15" s="29">
        <f t="shared" si="1"/>
        <v>-579202</v>
      </c>
      <c r="G15" s="34">
        <f>+Inputs!$D$2</f>
        <v>0.3795</v>
      </c>
      <c r="H15" s="2"/>
      <c r="I15" s="27">
        <f t="shared" si="7"/>
        <v>602638</v>
      </c>
      <c r="J15" s="27"/>
      <c r="K15" s="27">
        <f t="shared" si="2"/>
        <v>3348</v>
      </c>
      <c r="L15" s="27">
        <f t="shared" si="8"/>
        <v>23436</v>
      </c>
      <c r="M15" s="27">
        <f t="shared" si="3"/>
        <v>1270.566</v>
      </c>
      <c r="N15" s="27">
        <f t="shared" si="4"/>
        <v>1270.566</v>
      </c>
      <c r="O15" s="27">
        <f t="shared" si="9"/>
        <v>-219807.15900000007</v>
      </c>
      <c r="P15" s="27">
        <f t="shared" si="10"/>
        <v>219807.15900000007</v>
      </c>
    </row>
    <row r="16" spans="1:31">
      <c r="A16" s="30">
        <v>37226</v>
      </c>
      <c r="B16" s="3"/>
      <c r="C16" s="6">
        <v>8</v>
      </c>
      <c r="D16" s="29">
        <f t="shared" si="0"/>
        <v>3348</v>
      </c>
      <c r="E16" s="29">
        <f t="shared" si="6"/>
        <v>26784</v>
      </c>
      <c r="F16" s="29">
        <f t="shared" si="1"/>
        <v>-575854</v>
      </c>
      <c r="G16" s="34">
        <f>+Inputs!$D$2</f>
        <v>0.3795</v>
      </c>
      <c r="H16" s="2"/>
      <c r="I16" s="27">
        <f t="shared" si="7"/>
        <v>602638</v>
      </c>
      <c r="J16" s="27"/>
      <c r="K16" s="27">
        <f t="shared" si="2"/>
        <v>3348</v>
      </c>
      <c r="L16" s="27">
        <f t="shared" si="8"/>
        <v>26784</v>
      </c>
      <c r="M16" s="27">
        <f t="shared" si="3"/>
        <v>1270.566</v>
      </c>
      <c r="N16" s="27">
        <f t="shared" si="4"/>
        <v>1270.566</v>
      </c>
      <c r="O16" s="27">
        <f t="shared" si="9"/>
        <v>-218536.59300000008</v>
      </c>
      <c r="P16" s="27">
        <f t="shared" si="10"/>
        <v>218536.59300000008</v>
      </c>
      <c r="Q16" s="4"/>
      <c r="R16" s="4"/>
      <c r="S16" s="4"/>
    </row>
    <row r="17" spans="1:19">
      <c r="A17" s="31">
        <v>37257</v>
      </c>
      <c r="B17" s="3"/>
      <c r="C17" s="6">
        <v>9</v>
      </c>
      <c r="D17" s="29">
        <f t="shared" si="0"/>
        <v>3348</v>
      </c>
      <c r="E17" s="29">
        <f t="shared" si="6"/>
        <v>30132</v>
      </c>
      <c r="F17" s="29">
        <f t="shared" si="1"/>
        <v>-572506</v>
      </c>
      <c r="G17" s="34">
        <f>+Inputs!$D$2</f>
        <v>0.3795</v>
      </c>
      <c r="H17" s="2"/>
      <c r="I17" s="27">
        <f t="shared" si="7"/>
        <v>602638</v>
      </c>
      <c r="J17" s="27"/>
      <c r="K17" s="27">
        <f t="shared" si="2"/>
        <v>3348</v>
      </c>
      <c r="L17" s="27">
        <f t="shared" si="8"/>
        <v>30132</v>
      </c>
      <c r="M17" s="27">
        <f t="shared" si="3"/>
        <v>1270.566</v>
      </c>
      <c r="N17" s="27">
        <f t="shared" si="4"/>
        <v>1270.566</v>
      </c>
      <c r="O17" s="27">
        <f t="shared" si="9"/>
        <v>-217266.02700000009</v>
      </c>
      <c r="P17" s="27">
        <f t="shared" si="10"/>
        <v>217266.02700000009</v>
      </c>
      <c r="Q17" s="4"/>
      <c r="R17" s="4"/>
      <c r="S17" s="4"/>
    </row>
    <row r="18" spans="1:19">
      <c r="A18" s="30">
        <v>37288</v>
      </c>
      <c r="B18" s="3"/>
      <c r="C18" s="6">
        <v>10</v>
      </c>
      <c r="D18" s="29">
        <f t="shared" si="0"/>
        <v>3348</v>
      </c>
      <c r="E18" s="29">
        <f t="shared" si="6"/>
        <v>33480</v>
      </c>
      <c r="F18" s="29">
        <f t="shared" si="1"/>
        <v>-569158</v>
      </c>
      <c r="G18" s="34">
        <f>+Inputs!$D$2</f>
        <v>0.3795</v>
      </c>
      <c r="H18" s="2"/>
      <c r="I18" s="27">
        <f t="shared" si="7"/>
        <v>602638</v>
      </c>
      <c r="J18" s="27"/>
      <c r="K18" s="27">
        <f t="shared" si="2"/>
        <v>3348</v>
      </c>
      <c r="L18" s="27">
        <f t="shared" si="8"/>
        <v>33480</v>
      </c>
      <c r="M18" s="27">
        <f t="shared" si="3"/>
        <v>1270.566</v>
      </c>
      <c r="N18" s="27">
        <f t="shared" si="4"/>
        <v>1270.566</v>
      </c>
      <c r="O18" s="27">
        <f t="shared" si="9"/>
        <v>-215995.4610000001</v>
      </c>
      <c r="P18" s="27">
        <f t="shared" si="10"/>
        <v>215995.4610000001</v>
      </c>
      <c r="Q18" s="4"/>
      <c r="R18" s="4"/>
      <c r="S18" s="4"/>
    </row>
    <row r="19" spans="1:19">
      <c r="A19" s="31">
        <v>37316</v>
      </c>
      <c r="B19" s="3"/>
      <c r="C19" s="6">
        <v>11</v>
      </c>
      <c r="D19" s="29">
        <f t="shared" si="0"/>
        <v>3348</v>
      </c>
      <c r="E19" s="29">
        <f t="shared" si="6"/>
        <v>36828</v>
      </c>
      <c r="F19" s="29">
        <f t="shared" si="1"/>
        <v>-565810</v>
      </c>
      <c r="G19" s="34">
        <f>+Inputs!$D$2</f>
        <v>0.3795</v>
      </c>
      <c r="H19" s="2"/>
      <c r="I19" s="27">
        <f t="shared" si="7"/>
        <v>602638</v>
      </c>
      <c r="J19" s="27"/>
      <c r="K19" s="27">
        <f t="shared" si="2"/>
        <v>3348</v>
      </c>
      <c r="L19" s="27">
        <f t="shared" si="8"/>
        <v>36828</v>
      </c>
      <c r="M19" s="27">
        <f t="shared" si="3"/>
        <v>1270.566</v>
      </c>
      <c r="N19" s="27">
        <f t="shared" si="4"/>
        <v>1270.566</v>
      </c>
      <c r="O19" s="27">
        <f t="shared" si="9"/>
        <v>-214724.89500000011</v>
      </c>
      <c r="P19" s="27">
        <f t="shared" si="10"/>
        <v>214724.89500000011</v>
      </c>
      <c r="Q19" s="4"/>
      <c r="R19" s="4"/>
      <c r="S19" s="4"/>
    </row>
    <row r="20" spans="1:19">
      <c r="A20" s="30">
        <v>37347</v>
      </c>
      <c r="B20" s="3"/>
      <c r="C20" s="6">
        <v>12</v>
      </c>
      <c r="D20" s="29">
        <f t="shared" si="0"/>
        <v>3348</v>
      </c>
      <c r="E20" s="29">
        <f t="shared" si="6"/>
        <v>40176</v>
      </c>
      <c r="F20" s="29">
        <f t="shared" si="1"/>
        <v>-562462</v>
      </c>
      <c r="G20" s="34">
        <f>+Inputs!$D$2</f>
        <v>0.3795</v>
      </c>
      <c r="H20" s="2"/>
      <c r="I20" s="27">
        <f t="shared" si="7"/>
        <v>602638</v>
      </c>
      <c r="J20" s="27"/>
      <c r="K20" s="27">
        <f t="shared" si="2"/>
        <v>3348</v>
      </c>
      <c r="L20" s="27">
        <f t="shared" si="8"/>
        <v>40176</v>
      </c>
      <c r="M20" s="27">
        <f t="shared" si="3"/>
        <v>1270.566</v>
      </c>
      <c r="N20" s="27">
        <f t="shared" si="4"/>
        <v>1270.566</v>
      </c>
      <c r="O20" s="27">
        <f t="shared" si="9"/>
        <v>-213454.32900000011</v>
      </c>
      <c r="P20" s="27">
        <f t="shared" si="10"/>
        <v>213454.32900000011</v>
      </c>
      <c r="Q20" s="4"/>
      <c r="R20" s="4"/>
      <c r="S20" s="4"/>
    </row>
    <row r="21" spans="1:19">
      <c r="A21" s="31">
        <v>37377</v>
      </c>
      <c r="B21" s="3"/>
      <c r="C21" s="6">
        <v>13</v>
      </c>
      <c r="D21" s="29">
        <f t="shared" si="0"/>
        <v>3348</v>
      </c>
      <c r="E21" s="29">
        <f t="shared" si="6"/>
        <v>43524</v>
      </c>
      <c r="F21" s="29">
        <f t="shared" si="1"/>
        <v>-559114</v>
      </c>
      <c r="G21" s="34">
        <f>+Inputs!$D$2</f>
        <v>0.3795</v>
      </c>
      <c r="H21" s="2"/>
      <c r="I21" s="27">
        <f t="shared" si="7"/>
        <v>602638</v>
      </c>
      <c r="J21" s="27"/>
      <c r="K21" s="27">
        <f t="shared" si="2"/>
        <v>3348</v>
      </c>
      <c r="L21" s="27">
        <f t="shared" si="8"/>
        <v>43524</v>
      </c>
      <c r="M21" s="27">
        <f t="shared" si="3"/>
        <v>1270.566</v>
      </c>
      <c r="N21" s="27">
        <f t="shared" si="4"/>
        <v>1270.566</v>
      </c>
      <c r="O21" s="27">
        <f t="shared" si="9"/>
        <v>-212183.76300000012</v>
      </c>
      <c r="P21" s="27">
        <f t="shared" si="10"/>
        <v>212183.76300000012</v>
      </c>
      <c r="Q21" s="4"/>
      <c r="R21" s="4"/>
      <c r="S21" s="4"/>
    </row>
    <row r="22" spans="1:19">
      <c r="A22" s="30">
        <v>37408</v>
      </c>
      <c r="B22" s="3"/>
      <c r="C22" s="6">
        <v>14</v>
      </c>
      <c r="D22" s="29">
        <f t="shared" si="0"/>
        <v>3348</v>
      </c>
      <c r="E22" s="29">
        <f t="shared" si="6"/>
        <v>46872</v>
      </c>
      <c r="F22" s="29">
        <f t="shared" si="1"/>
        <v>-555766</v>
      </c>
      <c r="G22" s="34">
        <f>+Inputs!$D$2</f>
        <v>0.3795</v>
      </c>
      <c r="H22" s="2"/>
      <c r="I22" s="27">
        <f t="shared" si="7"/>
        <v>602638</v>
      </c>
      <c r="J22" s="27"/>
      <c r="K22" s="27">
        <f t="shared" si="2"/>
        <v>3348</v>
      </c>
      <c r="L22" s="27">
        <f t="shared" si="8"/>
        <v>46872</v>
      </c>
      <c r="M22" s="27">
        <f t="shared" si="3"/>
        <v>1270.566</v>
      </c>
      <c r="N22" s="27">
        <f t="shared" si="4"/>
        <v>1270.566</v>
      </c>
      <c r="O22" s="27">
        <f t="shared" si="9"/>
        <v>-210913.19700000013</v>
      </c>
      <c r="P22" s="27">
        <f t="shared" si="10"/>
        <v>210913.19700000013</v>
      </c>
      <c r="Q22" s="4"/>
      <c r="R22" s="4"/>
      <c r="S22" s="4"/>
    </row>
    <row r="23" spans="1:19">
      <c r="A23" s="31">
        <v>37438</v>
      </c>
      <c r="B23" s="3"/>
      <c r="C23" s="6">
        <v>15</v>
      </c>
      <c r="D23" s="29">
        <f t="shared" si="0"/>
        <v>3348</v>
      </c>
      <c r="E23" s="29">
        <f t="shared" si="6"/>
        <v>50220</v>
      </c>
      <c r="F23" s="29">
        <f t="shared" si="1"/>
        <v>-552418</v>
      </c>
      <c r="G23" s="34">
        <f>+Inputs!$D$2</f>
        <v>0.3795</v>
      </c>
      <c r="H23" s="2"/>
      <c r="I23" s="27">
        <f t="shared" si="7"/>
        <v>602638</v>
      </c>
      <c r="J23" s="27"/>
      <c r="K23" s="27">
        <f t="shared" si="2"/>
        <v>3348</v>
      </c>
      <c r="L23" s="27">
        <f t="shared" si="8"/>
        <v>50220</v>
      </c>
      <c r="M23" s="27">
        <f t="shared" si="3"/>
        <v>1270.566</v>
      </c>
      <c r="N23" s="27">
        <f t="shared" si="4"/>
        <v>1270.566</v>
      </c>
      <c r="O23" s="27">
        <f t="shared" si="9"/>
        <v>-209642.63100000014</v>
      </c>
      <c r="P23" s="27">
        <f t="shared" si="10"/>
        <v>209642.63100000014</v>
      </c>
      <c r="Q23" s="4"/>
      <c r="R23" s="4"/>
      <c r="S23" s="4"/>
    </row>
    <row r="24" spans="1:19">
      <c r="A24" s="30">
        <v>37469</v>
      </c>
      <c r="B24" s="3"/>
      <c r="C24" s="6">
        <v>16</v>
      </c>
      <c r="D24" s="29">
        <f t="shared" si="0"/>
        <v>3348</v>
      </c>
      <c r="E24" s="29">
        <f t="shared" si="6"/>
        <v>53568</v>
      </c>
      <c r="F24" s="29">
        <f t="shared" si="1"/>
        <v>-549070</v>
      </c>
      <c r="G24" s="34">
        <f>+Inputs!$D$2</f>
        <v>0.3795</v>
      </c>
      <c r="H24" s="2"/>
      <c r="I24" s="27">
        <f t="shared" si="7"/>
        <v>602638</v>
      </c>
      <c r="J24" s="27"/>
      <c r="K24" s="27">
        <f t="shared" si="2"/>
        <v>3348</v>
      </c>
      <c r="L24" s="27">
        <f t="shared" si="8"/>
        <v>53568</v>
      </c>
      <c r="M24" s="27">
        <f t="shared" si="3"/>
        <v>1270.566</v>
      </c>
      <c r="N24" s="27">
        <f t="shared" si="4"/>
        <v>1270.566</v>
      </c>
      <c r="O24" s="27">
        <f t="shared" si="9"/>
        <v>-208372.06500000015</v>
      </c>
      <c r="P24" s="27">
        <f t="shared" si="10"/>
        <v>208372.06500000015</v>
      </c>
      <c r="Q24" s="4"/>
      <c r="R24" s="4"/>
      <c r="S24" s="4"/>
    </row>
    <row r="25" spans="1:19">
      <c r="A25" s="31">
        <v>37500</v>
      </c>
      <c r="B25" s="3"/>
      <c r="C25" s="6">
        <v>17</v>
      </c>
      <c r="D25" s="29">
        <f t="shared" si="0"/>
        <v>3348</v>
      </c>
      <c r="E25" s="29">
        <f t="shared" si="6"/>
        <v>56916</v>
      </c>
      <c r="F25" s="29">
        <f t="shared" si="1"/>
        <v>-545722</v>
      </c>
      <c r="G25" s="34">
        <f>+Inputs!$D$2</f>
        <v>0.3795</v>
      </c>
      <c r="H25" s="2"/>
      <c r="I25" s="27">
        <f t="shared" si="7"/>
        <v>602638</v>
      </c>
      <c r="J25" s="27"/>
      <c r="K25" s="27">
        <f t="shared" si="2"/>
        <v>3348</v>
      </c>
      <c r="L25" s="27">
        <f t="shared" si="8"/>
        <v>56916</v>
      </c>
      <c r="M25" s="27">
        <f t="shared" si="3"/>
        <v>1270.566</v>
      </c>
      <c r="N25" s="27">
        <f t="shared" si="4"/>
        <v>1270.566</v>
      </c>
      <c r="O25" s="27">
        <f t="shared" si="9"/>
        <v>-207101.49900000016</v>
      </c>
      <c r="P25" s="27">
        <f t="shared" si="10"/>
        <v>207101.49900000016</v>
      </c>
      <c r="Q25" s="4"/>
      <c r="R25" s="4"/>
      <c r="S25" s="4"/>
    </row>
    <row r="26" spans="1:19">
      <c r="A26" s="30">
        <v>37530</v>
      </c>
      <c r="B26" s="3"/>
      <c r="C26" s="6">
        <v>18</v>
      </c>
      <c r="D26" s="29">
        <f t="shared" si="0"/>
        <v>3348</v>
      </c>
      <c r="E26" s="29">
        <f t="shared" si="6"/>
        <v>60264</v>
      </c>
      <c r="F26" s="29">
        <f t="shared" si="1"/>
        <v>-542374</v>
      </c>
      <c r="G26" s="34">
        <f>+Inputs!$D$2</f>
        <v>0.3795</v>
      </c>
      <c r="H26" s="2"/>
      <c r="I26" s="27">
        <f t="shared" si="7"/>
        <v>602638</v>
      </c>
      <c r="J26" s="27"/>
      <c r="K26" s="27">
        <f t="shared" si="2"/>
        <v>3348</v>
      </c>
      <c r="L26" s="27">
        <f t="shared" si="8"/>
        <v>60264</v>
      </c>
      <c r="M26" s="27">
        <f t="shared" si="3"/>
        <v>1270.566</v>
      </c>
      <c r="N26" s="27">
        <f t="shared" si="4"/>
        <v>1270.566</v>
      </c>
      <c r="O26" s="27">
        <f t="shared" si="9"/>
        <v>-205830.93300000016</v>
      </c>
      <c r="P26" s="27">
        <f t="shared" si="10"/>
        <v>205830.93300000016</v>
      </c>
      <c r="Q26" s="4"/>
      <c r="R26" s="4"/>
      <c r="S26" s="4"/>
    </row>
    <row r="27" spans="1:19">
      <c r="A27" s="31">
        <v>37561</v>
      </c>
      <c r="B27" s="3"/>
      <c r="C27" s="6">
        <v>19</v>
      </c>
      <c r="D27" s="29">
        <f t="shared" si="0"/>
        <v>3348</v>
      </c>
      <c r="E27" s="29">
        <f t="shared" si="6"/>
        <v>63612</v>
      </c>
      <c r="F27" s="29">
        <f t="shared" si="1"/>
        <v>-539026</v>
      </c>
      <c r="G27" s="34">
        <f>+Inputs!$D$2</f>
        <v>0.3795</v>
      </c>
      <c r="H27" s="2"/>
      <c r="I27" s="27">
        <f t="shared" si="7"/>
        <v>602638</v>
      </c>
      <c r="J27" s="27"/>
      <c r="K27" s="27">
        <f t="shared" si="2"/>
        <v>3348</v>
      </c>
      <c r="L27" s="27">
        <f t="shared" si="8"/>
        <v>63612</v>
      </c>
      <c r="M27" s="27">
        <f t="shared" si="3"/>
        <v>1270.566</v>
      </c>
      <c r="N27" s="27">
        <f t="shared" si="4"/>
        <v>1270.566</v>
      </c>
      <c r="O27" s="27">
        <f t="shared" si="9"/>
        <v>-204560.36700000017</v>
      </c>
      <c r="P27" s="27">
        <f t="shared" si="10"/>
        <v>204560.36700000017</v>
      </c>
      <c r="Q27" s="4"/>
      <c r="R27" s="4"/>
      <c r="S27" s="4"/>
    </row>
    <row r="28" spans="1:19">
      <c r="A28" s="30">
        <v>37591</v>
      </c>
      <c r="B28" s="3"/>
      <c r="C28" s="6">
        <v>20</v>
      </c>
      <c r="D28" s="29">
        <f t="shared" si="0"/>
        <v>3348</v>
      </c>
      <c r="E28" s="29">
        <f t="shared" si="6"/>
        <v>66960</v>
      </c>
      <c r="F28" s="29">
        <f t="shared" si="1"/>
        <v>-535678</v>
      </c>
      <c r="G28" s="34">
        <f>+Inputs!$D$2</f>
        <v>0.3795</v>
      </c>
      <c r="H28" s="2"/>
      <c r="I28" s="27">
        <f t="shared" si="7"/>
        <v>602638</v>
      </c>
      <c r="J28" s="27"/>
      <c r="K28" s="27">
        <f t="shared" si="2"/>
        <v>3348</v>
      </c>
      <c r="L28" s="27">
        <f t="shared" si="8"/>
        <v>66960</v>
      </c>
      <c r="M28" s="27">
        <f t="shared" si="3"/>
        <v>1270.566</v>
      </c>
      <c r="N28" s="27">
        <f t="shared" si="4"/>
        <v>1270.566</v>
      </c>
      <c r="O28" s="27">
        <f t="shared" si="9"/>
        <v>-203289.80100000018</v>
      </c>
      <c r="P28" s="27">
        <f t="shared" si="10"/>
        <v>203289.80100000018</v>
      </c>
      <c r="Q28" s="4"/>
      <c r="R28" s="4"/>
      <c r="S28" s="4"/>
    </row>
    <row r="29" spans="1:19">
      <c r="A29" s="31">
        <v>37622</v>
      </c>
      <c r="B29" s="3"/>
      <c r="C29" s="6">
        <v>21</v>
      </c>
      <c r="D29" s="29">
        <f t="shared" si="0"/>
        <v>3348</v>
      </c>
      <c r="E29" s="29">
        <f t="shared" si="6"/>
        <v>70308</v>
      </c>
      <c r="F29" s="29">
        <f t="shared" si="1"/>
        <v>-532330</v>
      </c>
      <c r="G29" s="34">
        <f>+Inputs!$D$2</f>
        <v>0.3795</v>
      </c>
      <c r="H29" s="2"/>
      <c r="I29" s="27">
        <f t="shared" si="7"/>
        <v>602638</v>
      </c>
      <c r="J29" s="27"/>
      <c r="K29" s="27">
        <f t="shared" si="2"/>
        <v>3348</v>
      </c>
      <c r="L29" s="27">
        <f t="shared" si="8"/>
        <v>70308</v>
      </c>
      <c r="M29" s="27">
        <f t="shared" si="3"/>
        <v>1270.566</v>
      </c>
      <c r="N29" s="27">
        <f t="shared" si="4"/>
        <v>1270.566</v>
      </c>
      <c r="O29" s="27">
        <f t="shared" si="9"/>
        <v>-202019.23500000019</v>
      </c>
      <c r="P29" s="27">
        <f t="shared" si="10"/>
        <v>202019.23500000019</v>
      </c>
      <c r="Q29" s="4"/>
      <c r="R29" s="4"/>
      <c r="S29" s="4"/>
    </row>
    <row r="30" spans="1:19">
      <c r="A30" s="30">
        <v>37653</v>
      </c>
      <c r="B30" s="3"/>
      <c r="C30" s="6">
        <v>22</v>
      </c>
      <c r="D30" s="29">
        <f t="shared" si="0"/>
        <v>3348</v>
      </c>
      <c r="E30" s="29">
        <f t="shared" si="6"/>
        <v>73656</v>
      </c>
      <c r="F30" s="29">
        <f t="shared" si="1"/>
        <v>-528982</v>
      </c>
      <c r="G30" s="34">
        <f>+Inputs!$D$2</f>
        <v>0.3795</v>
      </c>
      <c r="H30" s="2"/>
      <c r="I30" s="27">
        <f t="shared" si="7"/>
        <v>602638</v>
      </c>
      <c r="J30" s="27"/>
      <c r="K30" s="27">
        <f t="shared" si="2"/>
        <v>3348</v>
      </c>
      <c r="L30" s="27">
        <f t="shared" si="8"/>
        <v>73656</v>
      </c>
      <c r="M30" s="27">
        <f t="shared" si="3"/>
        <v>1270.566</v>
      </c>
      <c r="N30" s="27">
        <f t="shared" si="4"/>
        <v>1270.566</v>
      </c>
      <c r="O30" s="27">
        <f t="shared" si="9"/>
        <v>-200748.6690000002</v>
      </c>
      <c r="P30" s="27">
        <f t="shared" si="10"/>
        <v>200748.6690000002</v>
      </c>
      <c r="Q30" s="112"/>
    </row>
    <row r="31" spans="1:19">
      <c r="A31" s="31">
        <v>37681</v>
      </c>
      <c r="B31" s="3"/>
      <c r="C31" s="6">
        <v>23</v>
      </c>
      <c r="D31" s="29">
        <f t="shared" si="0"/>
        <v>3348</v>
      </c>
      <c r="E31" s="29">
        <f t="shared" si="6"/>
        <v>77004</v>
      </c>
      <c r="F31" s="29">
        <f t="shared" si="1"/>
        <v>-525634</v>
      </c>
      <c r="G31" s="34">
        <f>+Inputs!$D$2</f>
        <v>0.3795</v>
      </c>
      <c r="H31" s="2"/>
      <c r="I31" s="27">
        <f t="shared" si="7"/>
        <v>602638</v>
      </c>
      <c r="J31" s="27"/>
      <c r="K31" s="27">
        <f t="shared" si="2"/>
        <v>3348</v>
      </c>
      <c r="L31" s="27">
        <f t="shared" si="8"/>
        <v>77004</v>
      </c>
      <c r="M31" s="27">
        <f t="shared" si="3"/>
        <v>1270.566</v>
      </c>
      <c r="N31" s="27">
        <f t="shared" si="4"/>
        <v>1270.566</v>
      </c>
      <c r="O31" s="27">
        <f t="shared" si="9"/>
        <v>-199478.10300000021</v>
      </c>
      <c r="P31" s="27">
        <f t="shared" si="10"/>
        <v>199478.10300000021</v>
      </c>
      <c r="Q31" s="112"/>
    </row>
    <row r="32" spans="1:19">
      <c r="A32" s="30">
        <v>37712</v>
      </c>
      <c r="B32" s="3"/>
      <c r="C32" s="6">
        <v>24</v>
      </c>
      <c r="D32" s="29">
        <f t="shared" si="0"/>
        <v>3348</v>
      </c>
      <c r="E32" s="29">
        <f t="shared" si="6"/>
        <v>80352</v>
      </c>
      <c r="F32" s="29">
        <f t="shared" si="1"/>
        <v>-522286</v>
      </c>
      <c r="G32" s="34">
        <f>+Inputs!$D$2</f>
        <v>0.3795</v>
      </c>
      <c r="H32" s="2"/>
      <c r="I32" s="27">
        <f t="shared" si="7"/>
        <v>602638</v>
      </c>
      <c r="J32" s="27"/>
      <c r="K32" s="27">
        <f t="shared" si="2"/>
        <v>3348</v>
      </c>
      <c r="L32" s="27">
        <f t="shared" si="8"/>
        <v>80352</v>
      </c>
      <c r="M32" s="27">
        <f t="shared" si="3"/>
        <v>1270.566</v>
      </c>
      <c r="N32" s="27">
        <f t="shared" si="4"/>
        <v>1270.566</v>
      </c>
      <c r="O32" s="27">
        <f t="shared" si="9"/>
        <v>-198207.53700000021</v>
      </c>
      <c r="P32" s="27">
        <f t="shared" si="10"/>
        <v>198207.53700000021</v>
      </c>
      <c r="Q32" s="112"/>
    </row>
    <row r="33" spans="1:21">
      <c r="A33" s="31">
        <v>37742</v>
      </c>
      <c r="B33" s="3"/>
      <c r="C33" s="6">
        <v>25</v>
      </c>
      <c r="D33" s="29">
        <f t="shared" si="0"/>
        <v>3348</v>
      </c>
      <c r="E33" s="29">
        <f t="shared" si="6"/>
        <v>83700</v>
      </c>
      <c r="F33" s="29">
        <f t="shared" si="1"/>
        <v>-518938</v>
      </c>
      <c r="G33" s="34">
        <f>+Inputs!$D$3</f>
        <v>0.37951000000000001</v>
      </c>
      <c r="H33" s="2"/>
      <c r="I33" s="27">
        <f t="shared" si="7"/>
        <v>602638</v>
      </c>
      <c r="J33" s="27"/>
      <c r="K33" s="27">
        <f t="shared" si="2"/>
        <v>3348</v>
      </c>
      <c r="L33" s="27">
        <f t="shared" si="8"/>
        <v>83700</v>
      </c>
      <c r="M33" s="27">
        <f t="shared" si="3"/>
        <v>1270.5994800000001</v>
      </c>
      <c r="N33" s="27">
        <f t="shared" si="4"/>
        <v>1270.5994800000001</v>
      </c>
      <c r="O33" s="27">
        <f t="shared" si="9"/>
        <v>-196936.93752000021</v>
      </c>
      <c r="P33" s="27">
        <f t="shared" si="10"/>
        <v>196936.93752000021</v>
      </c>
      <c r="Q33" s="112"/>
    </row>
    <row r="34" spans="1:21">
      <c r="A34" s="30">
        <v>37773</v>
      </c>
      <c r="B34" s="3"/>
      <c r="C34" s="6">
        <v>26</v>
      </c>
      <c r="D34" s="29">
        <f t="shared" si="0"/>
        <v>3348</v>
      </c>
      <c r="E34" s="29">
        <f t="shared" si="6"/>
        <v>87048</v>
      </c>
      <c r="F34" s="29">
        <f t="shared" si="1"/>
        <v>-515590</v>
      </c>
      <c r="G34" s="34">
        <f>+Inputs!$D$3</f>
        <v>0.37951000000000001</v>
      </c>
      <c r="H34" s="2"/>
      <c r="I34" s="27">
        <f t="shared" si="7"/>
        <v>602638</v>
      </c>
      <c r="J34" s="27"/>
      <c r="K34" s="27">
        <f t="shared" si="2"/>
        <v>3348</v>
      </c>
      <c r="L34" s="27">
        <f t="shared" si="8"/>
        <v>87048</v>
      </c>
      <c r="M34" s="27">
        <f t="shared" si="3"/>
        <v>1270.5994800000001</v>
      </c>
      <c r="N34" s="27">
        <f t="shared" si="4"/>
        <v>1270.5994800000001</v>
      </c>
      <c r="O34" s="27">
        <f t="shared" si="9"/>
        <v>-195666.33804000021</v>
      </c>
      <c r="P34" s="27">
        <f t="shared" si="10"/>
        <v>195666.33804000021</v>
      </c>
      <c r="Q34" s="112"/>
    </row>
    <row r="35" spans="1:21">
      <c r="A35" s="31">
        <v>37803</v>
      </c>
      <c r="B35" s="3"/>
      <c r="C35" s="6">
        <v>27</v>
      </c>
      <c r="D35" s="29">
        <f t="shared" si="0"/>
        <v>3348</v>
      </c>
      <c r="E35" s="29">
        <f t="shared" si="6"/>
        <v>90396</v>
      </c>
      <c r="F35" s="29">
        <f t="shared" si="1"/>
        <v>-512242</v>
      </c>
      <c r="G35" s="34">
        <f>+Inputs!$D$3</f>
        <v>0.37951000000000001</v>
      </c>
      <c r="H35" s="2"/>
      <c r="I35" s="27">
        <f t="shared" si="7"/>
        <v>602638</v>
      </c>
      <c r="J35" s="27"/>
      <c r="K35" s="27">
        <f t="shared" si="2"/>
        <v>3348</v>
      </c>
      <c r="L35" s="27">
        <f t="shared" si="8"/>
        <v>90396</v>
      </c>
      <c r="M35" s="27">
        <f t="shared" si="3"/>
        <v>1270.5994800000001</v>
      </c>
      <c r="N35" s="27">
        <f t="shared" si="4"/>
        <v>1270.5994800000001</v>
      </c>
      <c r="O35" s="27">
        <f t="shared" si="9"/>
        <v>-194395.7385600002</v>
      </c>
      <c r="P35" s="27">
        <f t="shared" si="10"/>
        <v>194395.7385600002</v>
      </c>
    </row>
    <row r="36" spans="1:21">
      <c r="A36" s="30">
        <v>37834</v>
      </c>
      <c r="B36" s="3"/>
      <c r="C36" s="6">
        <v>28</v>
      </c>
      <c r="D36" s="29">
        <f t="shared" si="0"/>
        <v>3348</v>
      </c>
      <c r="E36" s="29">
        <f t="shared" si="6"/>
        <v>93744</v>
      </c>
      <c r="F36" s="29">
        <f t="shared" si="1"/>
        <v>-508894</v>
      </c>
      <c r="G36" s="34">
        <f>+Inputs!$D$3</f>
        <v>0.37951000000000001</v>
      </c>
      <c r="H36" s="2"/>
      <c r="I36" s="27">
        <f t="shared" si="7"/>
        <v>602638</v>
      </c>
      <c r="J36" s="27"/>
      <c r="K36" s="27">
        <f t="shared" si="2"/>
        <v>3348</v>
      </c>
      <c r="L36" s="27">
        <f t="shared" si="8"/>
        <v>93744</v>
      </c>
      <c r="M36" s="27">
        <f t="shared" si="3"/>
        <v>1270.5994800000001</v>
      </c>
      <c r="N36" s="27">
        <f t="shared" si="4"/>
        <v>1270.5994800000001</v>
      </c>
      <c r="O36" s="27">
        <f t="shared" si="9"/>
        <v>-193125.1390800002</v>
      </c>
      <c r="P36" s="27">
        <f t="shared" si="10"/>
        <v>193125.1390800002</v>
      </c>
    </row>
    <row r="37" spans="1:21">
      <c r="A37" s="31">
        <v>37865</v>
      </c>
      <c r="B37" s="3"/>
      <c r="C37" s="6">
        <v>29</v>
      </c>
      <c r="D37" s="29">
        <f t="shared" si="0"/>
        <v>3348</v>
      </c>
      <c r="E37" s="29">
        <f t="shared" si="6"/>
        <v>97092</v>
      </c>
      <c r="F37" s="29">
        <f t="shared" si="1"/>
        <v>-505546</v>
      </c>
      <c r="G37" s="34">
        <f>+Inputs!$D$3</f>
        <v>0.37951000000000001</v>
      </c>
      <c r="H37" s="2"/>
      <c r="I37" s="27">
        <f t="shared" si="7"/>
        <v>602638</v>
      </c>
      <c r="J37" s="27"/>
      <c r="K37" s="27">
        <f t="shared" si="2"/>
        <v>3348</v>
      </c>
      <c r="L37" s="27">
        <f t="shared" si="8"/>
        <v>97092</v>
      </c>
      <c r="M37" s="27">
        <f t="shared" si="3"/>
        <v>1270.5994800000001</v>
      </c>
      <c r="N37" s="27">
        <f t="shared" si="4"/>
        <v>1270.5994800000001</v>
      </c>
      <c r="O37" s="27">
        <f t="shared" si="9"/>
        <v>-191854.53960000019</v>
      </c>
      <c r="P37" s="27">
        <f t="shared" si="10"/>
        <v>191854.53960000019</v>
      </c>
    </row>
    <row r="38" spans="1:21">
      <c r="A38" s="30">
        <v>37895</v>
      </c>
      <c r="B38" s="3"/>
      <c r="C38" s="6">
        <v>30</v>
      </c>
      <c r="D38" s="29">
        <f t="shared" si="0"/>
        <v>3348</v>
      </c>
      <c r="E38" s="29">
        <f t="shared" si="6"/>
        <v>100440</v>
      </c>
      <c r="F38" s="29">
        <f t="shared" si="1"/>
        <v>-502198</v>
      </c>
      <c r="G38" s="34">
        <f>+Inputs!$D$3</f>
        <v>0.37951000000000001</v>
      </c>
      <c r="H38" s="2"/>
      <c r="I38" s="27">
        <f t="shared" si="7"/>
        <v>602638</v>
      </c>
      <c r="J38" s="27"/>
      <c r="K38" s="27">
        <f t="shared" si="2"/>
        <v>3348</v>
      </c>
      <c r="L38" s="27">
        <f t="shared" si="8"/>
        <v>100440</v>
      </c>
      <c r="M38" s="27">
        <f t="shared" si="3"/>
        <v>1270.5994800000001</v>
      </c>
      <c r="N38" s="27">
        <f t="shared" si="4"/>
        <v>1270.5994800000001</v>
      </c>
      <c r="O38" s="27">
        <f t="shared" si="9"/>
        <v>-190583.94012000019</v>
      </c>
      <c r="P38" s="27">
        <f t="shared" si="10"/>
        <v>190583.94012000019</v>
      </c>
    </row>
    <row r="39" spans="1:21">
      <c r="A39" s="31">
        <v>37926</v>
      </c>
      <c r="B39" s="2"/>
      <c r="C39" s="6">
        <v>31</v>
      </c>
      <c r="D39" s="29">
        <f t="shared" si="0"/>
        <v>3348</v>
      </c>
      <c r="E39" s="29">
        <f t="shared" si="6"/>
        <v>103788</v>
      </c>
      <c r="F39" s="29">
        <f t="shared" si="1"/>
        <v>-498850</v>
      </c>
      <c r="G39" s="34">
        <f>+Inputs!$D$3</f>
        <v>0.37951000000000001</v>
      </c>
      <c r="H39" s="2"/>
      <c r="I39" s="27">
        <f t="shared" si="7"/>
        <v>602638</v>
      </c>
      <c r="J39" s="27"/>
      <c r="K39" s="27">
        <f t="shared" si="2"/>
        <v>3348</v>
      </c>
      <c r="L39" s="27">
        <f t="shared" si="8"/>
        <v>103788</v>
      </c>
      <c r="M39" s="27">
        <f t="shared" si="3"/>
        <v>1270.5994800000001</v>
      </c>
      <c r="N39" s="27">
        <f t="shared" si="4"/>
        <v>1270.5994800000001</v>
      </c>
      <c r="O39" s="27">
        <f t="shared" si="9"/>
        <v>-189313.34064000018</v>
      </c>
      <c r="P39" s="27">
        <f t="shared" si="10"/>
        <v>189313.34064000018</v>
      </c>
    </row>
    <row r="40" spans="1:21">
      <c r="A40" s="30">
        <v>37956</v>
      </c>
      <c r="B40" s="2"/>
      <c r="C40" s="6">
        <v>32</v>
      </c>
      <c r="D40" s="29">
        <f t="shared" si="0"/>
        <v>3348</v>
      </c>
      <c r="E40" s="29">
        <f t="shared" si="6"/>
        <v>107136</v>
      </c>
      <c r="F40" s="29">
        <f t="shared" si="1"/>
        <v>-495502</v>
      </c>
      <c r="G40" s="34">
        <f>+Inputs!$D$3</f>
        <v>0.37951000000000001</v>
      </c>
      <c r="H40" s="2"/>
      <c r="I40" s="27">
        <f t="shared" si="7"/>
        <v>602638</v>
      </c>
      <c r="J40" s="2"/>
      <c r="K40" s="27">
        <f t="shared" si="2"/>
        <v>3348</v>
      </c>
      <c r="L40" s="27">
        <f t="shared" si="8"/>
        <v>107136</v>
      </c>
      <c r="M40" s="27">
        <f t="shared" si="3"/>
        <v>1270.5994800000001</v>
      </c>
      <c r="N40" s="27">
        <f t="shared" si="4"/>
        <v>1270.5994800000001</v>
      </c>
      <c r="O40" s="27">
        <f t="shared" si="9"/>
        <v>-188042.74116000018</v>
      </c>
      <c r="P40" s="27">
        <f t="shared" si="10"/>
        <v>188042.74116000018</v>
      </c>
    </row>
    <row r="41" spans="1:21">
      <c r="A41" s="31">
        <v>37987</v>
      </c>
      <c r="C41" s="6">
        <v>33</v>
      </c>
      <c r="D41" s="29">
        <f t="shared" ref="D41:D72" si="12">ROUND(-(+$B$9/180)*1,0)</f>
        <v>3348</v>
      </c>
      <c r="E41" s="29">
        <f t="shared" si="6"/>
        <v>110484</v>
      </c>
      <c r="F41" s="29">
        <f t="shared" ref="F41:F72" si="13">$B$9+E41</f>
        <v>-492154</v>
      </c>
      <c r="G41" s="34">
        <f>+Inputs!$D$3</f>
        <v>0.37951000000000001</v>
      </c>
      <c r="I41" s="27">
        <f t="shared" si="7"/>
        <v>602638</v>
      </c>
      <c r="K41" s="27">
        <f t="shared" ref="K41:K72" si="14">D41</f>
        <v>3348</v>
      </c>
      <c r="L41" s="27">
        <f t="shared" si="8"/>
        <v>110484</v>
      </c>
      <c r="M41" s="27">
        <f t="shared" ref="M41:M72" si="15">K41*G41</f>
        <v>1270.5994800000001</v>
      </c>
      <c r="N41" s="27">
        <f t="shared" ref="N41:N72" si="16">M41-J41</f>
        <v>1270.5994800000001</v>
      </c>
      <c r="O41" s="27">
        <f t="shared" si="9"/>
        <v>-186772.14168000018</v>
      </c>
      <c r="P41" s="27">
        <f t="shared" si="10"/>
        <v>186772.14168000018</v>
      </c>
    </row>
    <row r="42" spans="1:21">
      <c r="A42" s="30">
        <v>38018</v>
      </c>
      <c r="C42" s="6">
        <v>34</v>
      </c>
      <c r="D42" s="29">
        <f t="shared" si="12"/>
        <v>3348</v>
      </c>
      <c r="E42" s="29">
        <f t="shared" ref="E42:E73" si="17">+E41+D42</f>
        <v>113832</v>
      </c>
      <c r="F42" s="29">
        <f t="shared" si="13"/>
        <v>-488806</v>
      </c>
      <c r="G42" s="34">
        <f>+Inputs!$D$3</f>
        <v>0.37951000000000001</v>
      </c>
      <c r="I42" s="27">
        <f t="shared" ref="I42:I73" si="18">+I41+H42</f>
        <v>602638</v>
      </c>
      <c r="K42" s="27">
        <f t="shared" si="14"/>
        <v>3348</v>
      </c>
      <c r="L42" s="27">
        <f t="shared" ref="L42:L73" si="19">+L41+K42</f>
        <v>113832</v>
      </c>
      <c r="M42" s="27">
        <f t="shared" si="15"/>
        <v>1270.5994800000001</v>
      </c>
      <c r="N42" s="27">
        <f t="shared" si="16"/>
        <v>1270.5994800000001</v>
      </c>
      <c r="O42" s="27">
        <f t="shared" ref="O42:O73" si="20">+O41+N42</f>
        <v>-185501.54220000017</v>
      </c>
      <c r="P42" s="27">
        <f t="shared" ref="P42:P73" si="21">P41-N42</f>
        <v>185501.54220000017</v>
      </c>
    </row>
    <row r="43" spans="1:21">
      <c r="A43" s="31">
        <v>38047</v>
      </c>
      <c r="C43" s="6">
        <v>35</v>
      </c>
      <c r="D43" s="29">
        <f t="shared" si="12"/>
        <v>3348</v>
      </c>
      <c r="E43" s="29">
        <f t="shared" si="17"/>
        <v>117180</v>
      </c>
      <c r="F43" s="29">
        <f t="shared" si="13"/>
        <v>-485458</v>
      </c>
      <c r="G43" s="34">
        <f>+Inputs!$D$3</f>
        <v>0.37951000000000001</v>
      </c>
      <c r="I43" s="27">
        <f t="shared" si="18"/>
        <v>602638</v>
      </c>
      <c r="K43" s="27">
        <f t="shared" si="14"/>
        <v>3348</v>
      </c>
      <c r="L43" s="27">
        <f t="shared" si="19"/>
        <v>117180</v>
      </c>
      <c r="M43" s="27">
        <f t="shared" si="15"/>
        <v>1270.5994800000001</v>
      </c>
      <c r="N43" s="27">
        <f t="shared" si="16"/>
        <v>1270.5994800000001</v>
      </c>
      <c r="O43" s="27">
        <f t="shared" si="20"/>
        <v>-184230.94272000017</v>
      </c>
      <c r="P43" s="27">
        <f t="shared" si="21"/>
        <v>184230.94272000017</v>
      </c>
    </row>
    <row r="44" spans="1:21">
      <c r="A44" s="30">
        <v>38078</v>
      </c>
      <c r="C44" s="6">
        <v>36</v>
      </c>
      <c r="D44" s="29">
        <f t="shared" si="12"/>
        <v>3348</v>
      </c>
      <c r="E44" s="29">
        <f t="shared" si="17"/>
        <v>120528</v>
      </c>
      <c r="F44" s="29">
        <f t="shared" si="13"/>
        <v>-482110</v>
      </c>
      <c r="G44" s="34">
        <f>+Inputs!$D$3</f>
        <v>0.37951000000000001</v>
      </c>
      <c r="I44" s="27">
        <f t="shared" si="18"/>
        <v>602638</v>
      </c>
      <c r="K44" s="27">
        <f t="shared" si="14"/>
        <v>3348</v>
      </c>
      <c r="L44" s="27">
        <f t="shared" si="19"/>
        <v>120528</v>
      </c>
      <c r="M44" s="27">
        <f t="shared" si="15"/>
        <v>1270.5994800000001</v>
      </c>
      <c r="N44" s="27">
        <f t="shared" si="16"/>
        <v>1270.5994800000001</v>
      </c>
      <c r="O44" s="27">
        <f t="shared" si="20"/>
        <v>-182960.34324000016</v>
      </c>
      <c r="P44" s="27">
        <f t="shared" si="21"/>
        <v>182960.34324000016</v>
      </c>
      <c r="U44" s="98"/>
    </row>
    <row r="45" spans="1:21">
      <c r="A45" s="31">
        <v>38108</v>
      </c>
      <c r="C45" s="6">
        <v>37</v>
      </c>
      <c r="D45" s="29">
        <f t="shared" si="12"/>
        <v>3348</v>
      </c>
      <c r="E45" s="29">
        <f t="shared" si="17"/>
        <v>123876</v>
      </c>
      <c r="F45" s="29">
        <f t="shared" si="13"/>
        <v>-478762</v>
      </c>
      <c r="G45" s="34">
        <f>+Inputs!$D$3</f>
        <v>0.37951000000000001</v>
      </c>
      <c r="I45" s="27">
        <f t="shared" si="18"/>
        <v>602638</v>
      </c>
      <c r="K45" s="27">
        <f t="shared" si="14"/>
        <v>3348</v>
      </c>
      <c r="L45" s="27">
        <f t="shared" si="19"/>
        <v>123876</v>
      </c>
      <c r="M45" s="27">
        <f t="shared" si="15"/>
        <v>1270.5994800000001</v>
      </c>
      <c r="N45" s="27">
        <f t="shared" si="16"/>
        <v>1270.5994800000001</v>
      </c>
      <c r="O45" s="27">
        <f t="shared" si="20"/>
        <v>-181689.74376000016</v>
      </c>
      <c r="P45" s="27">
        <f t="shared" si="21"/>
        <v>181689.74376000016</v>
      </c>
      <c r="U45" s="98"/>
    </row>
    <row r="46" spans="1:21">
      <c r="A46" s="30">
        <v>38139</v>
      </c>
      <c r="C46" s="6">
        <v>38</v>
      </c>
      <c r="D46" s="29">
        <f t="shared" si="12"/>
        <v>3348</v>
      </c>
      <c r="E46" s="29">
        <f t="shared" si="17"/>
        <v>127224</v>
      </c>
      <c r="F46" s="29">
        <f t="shared" si="13"/>
        <v>-475414</v>
      </c>
      <c r="G46" s="34">
        <f>+Inputs!$D$3</f>
        <v>0.37951000000000001</v>
      </c>
      <c r="I46" s="27">
        <f t="shared" si="18"/>
        <v>602638</v>
      </c>
      <c r="K46" s="27">
        <f t="shared" si="14"/>
        <v>3348</v>
      </c>
      <c r="L46" s="27">
        <f t="shared" si="19"/>
        <v>127224</v>
      </c>
      <c r="M46" s="27">
        <f t="shared" si="15"/>
        <v>1270.5994800000001</v>
      </c>
      <c r="N46" s="27">
        <f t="shared" si="16"/>
        <v>1270.5994800000001</v>
      </c>
      <c r="O46" s="27">
        <f t="shared" si="20"/>
        <v>-180419.14428000015</v>
      </c>
      <c r="P46" s="27">
        <f t="shared" si="21"/>
        <v>180419.14428000015</v>
      </c>
      <c r="U46" s="98"/>
    </row>
    <row r="47" spans="1:21">
      <c r="A47" s="31">
        <v>38169</v>
      </c>
      <c r="C47" s="6">
        <v>39</v>
      </c>
      <c r="D47" s="29">
        <f t="shared" si="12"/>
        <v>3348</v>
      </c>
      <c r="E47" s="29">
        <f t="shared" si="17"/>
        <v>130572</v>
      </c>
      <c r="F47" s="29">
        <f t="shared" si="13"/>
        <v>-472066</v>
      </c>
      <c r="G47" s="34">
        <f>+Inputs!$D$3</f>
        <v>0.37951000000000001</v>
      </c>
      <c r="I47" s="27">
        <f t="shared" si="18"/>
        <v>602638</v>
      </c>
      <c r="K47" s="27">
        <f t="shared" si="14"/>
        <v>3348</v>
      </c>
      <c r="L47" s="27">
        <f t="shared" si="19"/>
        <v>130572</v>
      </c>
      <c r="M47" s="27">
        <f t="shared" si="15"/>
        <v>1270.5994800000001</v>
      </c>
      <c r="N47" s="27">
        <f t="shared" si="16"/>
        <v>1270.5994800000001</v>
      </c>
      <c r="O47" s="27">
        <f t="shared" si="20"/>
        <v>-179148.54480000015</v>
      </c>
      <c r="P47" s="27">
        <f t="shared" si="21"/>
        <v>179148.54480000015</v>
      </c>
      <c r="U47" s="98"/>
    </row>
    <row r="48" spans="1:21">
      <c r="A48" s="30">
        <v>38200</v>
      </c>
      <c r="C48" s="6">
        <v>40</v>
      </c>
      <c r="D48" s="29">
        <f t="shared" si="12"/>
        <v>3348</v>
      </c>
      <c r="E48" s="29">
        <f t="shared" si="17"/>
        <v>133920</v>
      </c>
      <c r="F48" s="29">
        <f t="shared" si="13"/>
        <v>-468718</v>
      </c>
      <c r="G48" s="34">
        <f>+Inputs!$D$3</f>
        <v>0.37951000000000001</v>
      </c>
      <c r="I48" s="27">
        <f t="shared" si="18"/>
        <v>602638</v>
      </c>
      <c r="K48" s="27">
        <f t="shared" si="14"/>
        <v>3348</v>
      </c>
      <c r="L48" s="27">
        <f t="shared" si="19"/>
        <v>133920</v>
      </c>
      <c r="M48" s="27">
        <f t="shared" si="15"/>
        <v>1270.5994800000001</v>
      </c>
      <c r="N48" s="27">
        <f t="shared" si="16"/>
        <v>1270.5994800000001</v>
      </c>
      <c r="O48" s="27">
        <f t="shared" si="20"/>
        <v>-177877.94532000014</v>
      </c>
      <c r="P48" s="27">
        <f t="shared" si="21"/>
        <v>177877.94532000014</v>
      </c>
      <c r="U48" s="98"/>
    </row>
    <row r="49" spans="1:21">
      <c r="A49" s="31">
        <v>38231</v>
      </c>
      <c r="C49" s="6">
        <v>41</v>
      </c>
      <c r="D49" s="29">
        <f t="shared" si="12"/>
        <v>3348</v>
      </c>
      <c r="E49" s="29">
        <f t="shared" si="17"/>
        <v>137268</v>
      </c>
      <c r="F49" s="29">
        <f t="shared" si="13"/>
        <v>-465370</v>
      </c>
      <c r="G49" s="34">
        <f>+Inputs!$D$3</f>
        <v>0.37951000000000001</v>
      </c>
      <c r="I49" s="27">
        <f t="shared" si="18"/>
        <v>602638</v>
      </c>
      <c r="K49" s="27">
        <f t="shared" si="14"/>
        <v>3348</v>
      </c>
      <c r="L49" s="27">
        <f t="shared" si="19"/>
        <v>137268</v>
      </c>
      <c r="M49" s="27">
        <f t="shared" si="15"/>
        <v>1270.5994800000001</v>
      </c>
      <c r="N49" s="27">
        <f t="shared" si="16"/>
        <v>1270.5994800000001</v>
      </c>
      <c r="O49" s="27">
        <f t="shared" si="20"/>
        <v>-176607.34584000014</v>
      </c>
      <c r="P49" s="27">
        <f t="shared" si="21"/>
        <v>176607.34584000014</v>
      </c>
      <c r="U49" s="98"/>
    </row>
    <row r="50" spans="1:21">
      <c r="A50" s="30">
        <v>38261</v>
      </c>
      <c r="C50" s="6">
        <v>42</v>
      </c>
      <c r="D50" s="29">
        <f t="shared" si="12"/>
        <v>3348</v>
      </c>
      <c r="E50" s="29">
        <f t="shared" si="17"/>
        <v>140616</v>
      </c>
      <c r="F50" s="29">
        <f t="shared" si="13"/>
        <v>-462022</v>
      </c>
      <c r="G50" s="34">
        <f>+Inputs!$D$3</f>
        <v>0.37951000000000001</v>
      </c>
      <c r="I50" s="27">
        <f t="shared" si="18"/>
        <v>602638</v>
      </c>
      <c r="K50" s="27">
        <f t="shared" si="14"/>
        <v>3348</v>
      </c>
      <c r="L50" s="27">
        <f t="shared" si="19"/>
        <v>140616</v>
      </c>
      <c r="M50" s="27">
        <f t="shared" si="15"/>
        <v>1270.5994800000001</v>
      </c>
      <c r="N50" s="27">
        <f t="shared" si="16"/>
        <v>1270.5994800000001</v>
      </c>
      <c r="O50" s="27">
        <f t="shared" si="20"/>
        <v>-175336.74636000014</v>
      </c>
      <c r="P50" s="27">
        <f t="shared" si="21"/>
        <v>175336.74636000014</v>
      </c>
      <c r="U50" s="98"/>
    </row>
    <row r="51" spans="1:21">
      <c r="A51" s="31">
        <v>38292</v>
      </c>
      <c r="C51" s="6">
        <v>43</v>
      </c>
      <c r="D51" s="29">
        <f t="shared" si="12"/>
        <v>3348</v>
      </c>
      <c r="E51" s="29">
        <f t="shared" si="17"/>
        <v>143964</v>
      </c>
      <c r="F51" s="29">
        <f t="shared" si="13"/>
        <v>-458674</v>
      </c>
      <c r="G51" s="34">
        <f>+Inputs!$D$3</f>
        <v>0.37951000000000001</v>
      </c>
      <c r="I51" s="27">
        <f t="shared" si="18"/>
        <v>602638</v>
      </c>
      <c r="K51" s="27">
        <f t="shared" si="14"/>
        <v>3348</v>
      </c>
      <c r="L51" s="27">
        <f t="shared" si="19"/>
        <v>143964</v>
      </c>
      <c r="M51" s="27">
        <f t="shared" si="15"/>
        <v>1270.5994800000001</v>
      </c>
      <c r="N51" s="27">
        <f t="shared" si="16"/>
        <v>1270.5994800000001</v>
      </c>
      <c r="O51" s="27">
        <f t="shared" si="20"/>
        <v>-174066.14688000013</v>
      </c>
      <c r="P51" s="27">
        <f t="shared" si="21"/>
        <v>174066.14688000013</v>
      </c>
      <c r="U51" s="98"/>
    </row>
    <row r="52" spans="1:21">
      <c r="A52" s="30">
        <v>38322</v>
      </c>
      <c r="C52" s="6">
        <v>44</v>
      </c>
      <c r="D52" s="29">
        <f t="shared" si="12"/>
        <v>3348</v>
      </c>
      <c r="E52" s="29">
        <f t="shared" si="17"/>
        <v>147312</v>
      </c>
      <c r="F52" s="29">
        <f t="shared" si="13"/>
        <v>-455326</v>
      </c>
      <c r="G52" s="34">
        <f>+Inputs!$D$3</f>
        <v>0.37951000000000001</v>
      </c>
      <c r="I52" s="27">
        <f t="shared" si="18"/>
        <v>602638</v>
      </c>
      <c r="K52" s="27">
        <f t="shared" si="14"/>
        <v>3348</v>
      </c>
      <c r="L52" s="27">
        <f t="shared" si="19"/>
        <v>147312</v>
      </c>
      <c r="M52" s="27">
        <f t="shared" si="15"/>
        <v>1270.5994800000001</v>
      </c>
      <c r="N52" s="27">
        <f t="shared" si="16"/>
        <v>1270.5994800000001</v>
      </c>
      <c r="O52" s="27">
        <f t="shared" si="20"/>
        <v>-172795.54740000013</v>
      </c>
      <c r="P52" s="27">
        <f t="shared" si="21"/>
        <v>172795.54740000013</v>
      </c>
      <c r="U52" s="98"/>
    </row>
    <row r="53" spans="1:21">
      <c r="A53" s="31">
        <v>38353</v>
      </c>
      <c r="C53" s="6">
        <v>45</v>
      </c>
      <c r="D53" s="29">
        <f t="shared" si="12"/>
        <v>3348</v>
      </c>
      <c r="E53" s="29">
        <f t="shared" si="17"/>
        <v>150660</v>
      </c>
      <c r="F53" s="29">
        <f t="shared" si="13"/>
        <v>-451978</v>
      </c>
      <c r="G53" s="34">
        <f>+Inputs!$D$3</f>
        <v>0.37951000000000001</v>
      </c>
      <c r="I53" s="27">
        <f t="shared" si="18"/>
        <v>602638</v>
      </c>
      <c r="K53" s="27">
        <f t="shared" si="14"/>
        <v>3348</v>
      </c>
      <c r="L53" s="27">
        <f t="shared" si="19"/>
        <v>150660</v>
      </c>
      <c r="M53" s="27">
        <f t="shared" si="15"/>
        <v>1270.5994800000001</v>
      </c>
      <c r="N53" s="27">
        <f t="shared" si="16"/>
        <v>1270.5994800000001</v>
      </c>
      <c r="O53" s="27">
        <f t="shared" si="20"/>
        <v>-171524.94792000012</v>
      </c>
      <c r="P53" s="27">
        <f t="shared" si="21"/>
        <v>171524.94792000012</v>
      </c>
      <c r="U53" s="98"/>
    </row>
    <row r="54" spans="1:21">
      <c r="A54" s="30">
        <v>38384</v>
      </c>
      <c r="C54" s="6">
        <v>46</v>
      </c>
      <c r="D54" s="29">
        <f t="shared" si="12"/>
        <v>3348</v>
      </c>
      <c r="E54" s="29">
        <f t="shared" si="17"/>
        <v>154008</v>
      </c>
      <c r="F54" s="29">
        <f t="shared" si="13"/>
        <v>-448630</v>
      </c>
      <c r="G54" s="34">
        <f>+Inputs!$D$3</f>
        <v>0.37951000000000001</v>
      </c>
      <c r="I54" s="27">
        <f t="shared" si="18"/>
        <v>602638</v>
      </c>
      <c r="K54" s="27">
        <f t="shared" si="14"/>
        <v>3348</v>
      </c>
      <c r="L54" s="27">
        <f t="shared" si="19"/>
        <v>154008</v>
      </c>
      <c r="M54" s="27">
        <f t="shared" si="15"/>
        <v>1270.5994800000001</v>
      </c>
      <c r="N54" s="27">
        <f t="shared" si="16"/>
        <v>1270.5994800000001</v>
      </c>
      <c r="O54" s="27">
        <f t="shared" si="20"/>
        <v>-170254.34844000012</v>
      </c>
      <c r="P54" s="27">
        <f t="shared" si="21"/>
        <v>170254.34844000012</v>
      </c>
      <c r="U54" s="98"/>
    </row>
    <row r="55" spans="1:21">
      <c r="A55" s="31">
        <v>38412</v>
      </c>
      <c r="C55" s="6">
        <v>47</v>
      </c>
      <c r="D55" s="29">
        <f t="shared" si="12"/>
        <v>3348</v>
      </c>
      <c r="E55" s="29">
        <f t="shared" si="17"/>
        <v>157356</v>
      </c>
      <c r="F55" s="29">
        <f t="shared" si="13"/>
        <v>-445282</v>
      </c>
      <c r="G55" s="34">
        <f>+Inputs!$D$3</f>
        <v>0.37951000000000001</v>
      </c>
      <c r="I55" s="27">
        <f t="shared" si="18"/>
        <v>602638</v>
      </c>
      <c r="K55" s="27">
        <f t="shared" si="14"/>
        <v>3348</v>
      </c>
      <c r="L55" s="27">
        <f t="shared" si="19"/>
        <v>157356</v>
      </c>
      <c r="M55" s="27">
        <f t="shared" si="15"/>
        <v>1270.5994800000001</v>
      </c>
      <c r="N55" s="27">
        <f t="shared" si="16"/>
        <v>1270.5994800000001</v>
      </c>
      <c r="O55" s="27">
        <f t="shared" si="20"/>
        <v>-168983.74896000011</v>
      </c>
      <c r="P55" s="27">
        <f t="shared" si="21"/>
        <v>168983.74896000011</v>
      </c>
      <c r="U55" s="98"/>
    </row>
    <row r="56" spans="1:21">
      <c r="A56" s="30">
        <v>38443</v>
      </c>
      <c r="C56" s="6">
        <v>48</v>
      </c>
      <c r="D56" s="29">
        <f t="shared" si="12"/>
        <v>3348</v>
      </c>
      <c r="E56" s="29">
        <f t="shared" si="17"/>
        <v>160704</v>
      </c>
      <c r="F56" s="29">
        <f t="shared" si="13"/>
        <v>-441934</v>
      </c>
      <c r="G56" s="34">
        <f>+Inputs!$D$3</f>
        <v>0.37951000000000001</v>
      </c>
      <c r="I56" s="27">
        <f t="shared" si="18"/>
        <v>602638</v>
      </c>
      <c r="K56" s="27">
        <f t="shared" si="14"/>
        <v>3348</v>
      </c>
      <c r="L56" s="27">
        <f t="shared" si="19"/>
        <v>160704</v>
      </c>
      <c r="M56" s="27">
        <f t="shared" si="15"/>
        <v>1270.5994800000001</v>
      </c>
      <c r="N56" s="27">
        <f t="shared" si="16"/>
        <v>1270.5994800000001</v>
      </c>
      <c r="O56" s="27">
        <f t="shared" si="20"/>
        <v>-167713.14948000011</v>
      </c>
      <c r="P56" s="27">
        <f t="shared" si="21"/>
        <v>167713.14948000011</v>
      </c>
    </row>
    <row r="57" spans="1:21">
      <c r="A57" s="31">
        <v>38473</v>
      </c>
      <c r="C57" s="6">
        <v>49</v>
      </c>
      <c r="D57" s="29">
        <f t="shared" si="12"/>
        <v>3348</v>
      </c>
      <c r="E57" s="29">
        <f t="shared" si="17"/>
        <v>164052</v>
      </c>
      <c r="F57" s="29">
        <f t="shared" si="13"/>
        <v>-438586</v>
      </c>
      <c r="G57" s="34">
        <f>+Inputs!$D$3</f>
        <v>0.37951000000000001</v>
      </c>
      <c r="I57" s="27">
        <f t="shared" si="18"/>
        <v>602638</v>
      </c>
      <c r="K57" s="27">
        <f t="shared" si="14"/>
        <v>3348</v>
      </c>
      <c r="L57" s="27">
        <f t="shared" si="19"/>
        <v>164052</v>
      </c>
      <c r="M57" s="27">
        <f t="shared" si="15"/>
        <v>1270.5994800000001</v>
      </c>
      <c r="N57" s="27">
        <f t="shared" si="16"/>
        <v>1270.5994800000001</v>
      </c>
      <c r="O57" s="27">
        <f t="shared" si="20"/>
        <v>-166442.5500000001</v>
      </c>
      <c r="P57" s="27">
        <f t="shared" si="21"/>
        <v>166442.5500000001</v>
      </c>
    </row>
    <row r="58" spans="1:21">
      <c r="A58" s="30">
        <v>38504</v>
      </c>
      <c r="C58" s="6">
        <v>50</v>
      </c>
      <c r="D58" s="29">
        <f t="shared" si="12"/>
        <v>3348</v>
      </c>
      <c r="E58" s="29">
        <f t="shared" si="17"/>
        <v>167400</v>
      </c>
      <c r="F58" s="29">
        <f t="shared" si="13"/>
        <v>-435238</v>
      </c>
      <c r="G58" s="34">
        <f>+Inputs!$D$3</f>
        <v>0.37951000000000001</v>
      </c>
      <c r="I58" s="27">
        <f t="shared" si="18"/>
        <v>602638</v>
      </c>
      <c r="K58" s="27">
        <f t="shared" si="14"/>
        <v>3348</v>
      </c>
      <c r="L58" s="27">
        <f t="shared" si="19"/>
        <v>167400</v>
      </c>
      <c r="M58" s="27">
        <f t="shared" si="15"/>
        <v>1270.5994800000001</v>
      </c>
      <c r="N58" s="27">
        <f t="shared" si="16"/>
        <v>1270.5994800000001</v>
      </c>
      <c r="O58" s="27">
        <f t="shared" si="20"/>
        <v>-165171.9505200001</v>
      </c>
      <c r="P58" s="27">
        <f t="shared" si="21"/>
        <v>165171.9505200001</v>
      </c>
    </row>
    <row r="59" spans="1:21">
      <c r="A59" s="31">
        <v>38534</v>
      </c>
      <c r="C59" s="6">
        <v>51</v>
      </c>
      <c r="D59" s="29">
        <f t="shared" si="12"/>
        <v>3348</v>
      </c>
      <c r="E59" s="29">
        <f t="shared" si="17"/>
        <v>170748</v>
      </c>
      <c r="F59" s="29">
        <f t="shared" si="13"/>
        <v>-431890</v>
      </c>
      <c r="G59" s="34">
        <f>+Inputs!$D$3</f>
        <v>0.37951000000000001</v>
      </c>
      <c r="I59" s="27">
        <f t="shared" si="18"/>
        <v>602638</v>
      </c>
      <c r="K59" s="27">
        <f t="shared" si="14"/>
        <v>3348</v>
      </c>
      <c r="L59" s="27">
        <f t="shared" si="19"/>
        <v>170748</v>
      </c>
      <c r="M59" s="27">
        <f t="shared" si="15"/>
        <v>1270.5994800000001</v>
      </c>
      <c r="N59" s="27">
        <f t="shared" si="16"/>
        <v>1270.5994800000001</v>
      </c>
      <c r="O59" s="27">
        <f t="shared" si="20"/>
        <v>-163901.3510400001</v>
      </c>
      <c r="P59" s="27">
        <f t="shared" si="21"/>
        <v>163901.3510400001</v>
      </c>
    </row>
    <row r="60" spans="1:21">
      <c r="A60" s="30">
        <v>38565</v>
      </c>
      <c r="C60" s="6">
        <v>52</v>
      </c>
      <c r="D60" s="29">
        <f t="shared" si="12"/>
        <v>3348</v>
      </c>
      <c r="E60" s="29">
        <f t="shared" si="17"/>
        <v>174096</v>
      </c>
      <c r="F60" s="29">
        <f t="shared" si="13"/>
        <v>-428542</v>
      </c>
      <c r="G60" s="34">
        <f>+Inputs!$D$3</f>
        <v>0.37951000000000001</v>
      </c>
      <c r="I60" s="27">
        <f t="shared" si="18"/>
        <v>602638</v>
      </c>
      <c r="K60" s="27">
        <f t="shared" si="14"/>
        <v>3348</v>
      </c>
      <c r="L60" s="27">
        <f t="shared" si="19"/>
        <v>174096</v>
      </c>
      <c r="M60" s="27">
        <f t="shared" si="15"/>
        <v>1270.5994800000001</v>
      </c>
      <c r="N60" s="27">
        <f t="shared" si="16"/>
        <v>1270.5994800000001</v>
      </c>
      <c r="O60" s="27">
        <f t="shared" si="20"/>
        <v>-162630.75156000009</v>
      </c>
      <c r="P60" s="27">
        <f t="shared" si="21"/>
        <v>162630.75156000009</v>
      </c>
    </row>
    <row r="61" spans="1:21">
      <c r="A61" s="31">
        <v>38596</v>
      </c>
      <c r="C61" s="6">
        <v>53</v>
      </c>
      <c r="D61" s="29">
        <f t="shared" si="12"/>
        <v>3348</v>
      </c>
      <c r="E61" s="29">
        <f t="shared" si="17"/>
        <v>177444</v>
      </c>
      <c r="F61" s="29">
        <f t="shared" si="13"/>
        <v>-425194</v>
      </c>
      <c r="G61" s="34">
        <f>+Inputs!$D$3</f>
        <v>0.37951000000000001</v>
      </c>
      <c r="I61" s="27">
        <f t="shared" si="18"/>
        <v>602638</v>
      </c>
      <c r="K61" s="27">
        <f t="shared" si="14"/>
        <v>3348</v>
      </c>
      <c r="L61" s="27">
        <f t="shared" si="19"/>
        <v>177444</v>
      </c>
      <c r="M61" s="27">
        <f t="shared" si="15"/>
        <v>1270.5994800000001</v>
      </c>
      <c r="N61" s="27">
        <f t="shared" si="16"/>
        <v>1270.5994800000001</v>
      </c>
      <c r="O61" s="27">
        <f t="shared" si="20"/>
        <v>-161360.15208000009</v>
      </c>
      <c r="P61" s="27">
        <f t="shared" si="21"/>
        <v>161360.15208000009</v>
      </c>
    </row>
    <row r="62" spans="1:21">
      <c r="A62" s="30">
        <v>38626</v>
      </c>
      <c r="C62" s="6">
        <v>54</v>
      </c>
      <c r="D62" s="29">
        <f t="shared" si="12"/>
        <v>3348</v>
      </c>
      <c r="E62" s="29">
        <f t="shared" si="17"/>
        <v>180792</v>
      </c>
      <c r="F62" s="29">
        <f t="shared" si="13"/>
        <v>-421846</v>
      </c>
      <c r="G62" s="34">
        <f>+Inputs!$D$3</f>
        <v>0.37951000000000001</v>
      </c>
      <c r="I62" s="27">
        <f t="shared" si="18"/>
        <v>602638</v>
      </c>
      <c r="K62" s="27">
        <f t="shared" si="14"/>
        <v>3348</v>
      </c>
      <c r="L62" s="27">
        <f t="shared" si="19"/>
        <v>180792</v>
      </c>
      <c r="M62" s="27">
        <f t="shared" si="15"/>
        <v>1270.5994800000001</v>
      </c>
      <c r="N62" s="27">
        <f t="shared" si="16"/>
        <v>1270.5994800000001</v>
      </c>
      <c r="O62" s="27">
        <f t="shared" si="20"/>
        <v>-160089.55260000008</v>
      </c>
      <c r="P62" s="27">
        <f t="shared" si="21"/>
        <v>160089.55260000008</v>
      </c>
    </row>
    <row r="63" spans="1:21">
      <c r="A63" s="31">
        <v>38657</v>
      </c>
      <c r="C63" s="6">
        <v>55</v>
      </c>
      <c r="D63" s="29">
        <f t="shared" si="12"/>
        <v>3348</v>
      </c>
      <c r="E63" s="29">
        <f t="shared" si="17"/>
        <v>184140</v>
      </c>
      <c r="F63" s="29">
        <f t="shared" si="13"/>
        <v>-418498</v>
      </c>
      <c r="G63" s="34">
        <f>+Inputs!$D$3</f>
        <v>0.37951000000000001</v>
      </c>
      <c r="I63" s="27">
        <f t="shared" si="18"/>
        <v>602638</v>
      </c>
      <c r="K63" s="27">
        <f t="shared" si="14"/>
        <v>3348</v>
      </c>
      <c r="L63" s="27">
        <f t="shared" si="19"/>
        <v>184140</v>
      </c>
      <c r="M63" s="27">
        <f t="shared" si="15"/>
        <v>1270.5994800000001</v>
      </c>
      <c r="N63" s="27">
        <f t="shared" si="16"/>
        <v>1270.5994800000001</v>
      </c>
      <c r="O63" s="27">
        <f t="shared" si="20"/>
        <v>-158818.95312000008</v>
      </c>
      <c r="P63" s="27">
        <f t="shared" si="21"/>
        <v>158818.95312000008</v>
      </c>
    </row>
    <row r="64" spans="1:21">
      <c r="A64" s="30">
        <v>38687</v>
      </c>
      <c r="C64" s="6">
        <v>56</v>
      </c>
      <c r="D64" s="29">
        <f t="shared" si="12"/>
        <v>3348</v>
      </c>
      <c r="E64" s="29">
        <f t="shared" si="17"/>
        <v>187488</v>
      </c>
      <c r="F64" s="29">
        <f t="shared" si="13"/>
        <v>-415150</v>
      </c>
      <c r="G64" s="34">
        <f>+Inputs!$D$3</f>
        <v>0.37951000000000001</v>
      </c>
      <c r="I64" s="27">
        <f t="shared" si="18"/>
        <v>602638</v>
      </c>
      <c r="K64" s="27">
        <f t="shared" si="14"/>
        <v>3348</v>
      </c>
      <c r="L64" s="27">
        <f t="shared" si="19"/>
        <v>187488</v>
      </c>
      <c r="M64" s="27">
        <f t="shared" si="15"/>
        <v>1270.5994800000001</v>
      </c>
      <c r="N64" s="27">
        <f t="shared" si="16"/>
        <v>1270.5994800000001</v>
      </c>
      <c r="O64" s="27">
        <f t="shared" si="20"/>
        <v>-157548.35364000007</v>
      </c>
      <c r="P64" s="27">
        <f t="shared" si="21"/>
        <v>157548.35364000007</v>
      </c>
    </row>
    <row r="65" spans="1:16">
      <c r="A65" s="31">
        <v>38718</v>
      </c>
      <c r="C65" s="6">
        <v>57</v>
      </c>
      <c r="D65" s="29">
        <f t="shared" si="12"/>
        <v>3348</v>
      </c>
      <c r="E65" s="29">
        <f t="shared" si="17"/>
        <v>190836</v>
      </c>
      <c r="F65" s="29">
        <f t="shared" si="13"/>
        <v>-411802</v>
      </c>
      <c r="G65" s="34">
        <f>+Inputs!$D$3</f>
        <v>0.37951000000000001</v>
      </c>
      <c r="I65" s="27">
        <f t="shared" si="18"/>
        <v>602638</v>
      </c>
      <c r="K65" s="27">
        <f t="shared" si="14"/>
        <v>3348</v>
      </c>
      <c r="L65" s="27">
        <f t="shared" si="19"/>
        <v>190836</v>
      </c>
      <c r="M65" s="27">
        <f t="shared" si="15"/>
        <v>1270.5994800000001</v>
      </c>
      <c r="N65" s="27">
        <f t="shared" si="16"/>
        <v>1270.5994800000001</v>
      </c>
      <c r="O65" s="27">
        <f t="shared" si="20"/>
        <v>-156277.75416000007</v>
      </c>
      <c r="P65" s="27">
        <f t="shared" si="21"/>
        <v>156277.75416000007</v>
      </c>
    </row>
    <row r="66" spans="1:16">
      <c r="A66" s="30">
        <v>38749</v>
      </c>
      <c r="C66" s="6">
        <v>58</v>
      </c>
      <c r="D66" s="29">
        <f t="shared" si="12"/>
        <v>3348</v>
      </c>
      <c r="E66" s="29">
        <f t="shared" si="17"/>
        <v>194184</v>
      </c>
      <c r="F66" s="29">
        <f t="shared" si="13"/>
        <v>-408454</v>
      </c>
      <c r="G66" s="34">
        <f>+Inputs!$D$3</f>
        <v>0.37951000000000001</v>
      </c>
      <c r="I66" s="27">
        <f t="shared" si="18"/>
        <v>602638</v>
      </c>
      <c r="K66" s="27">
        <f t="shared" si="14"/>
        <v>3348</v>
      </c>
      <c r="L66" s="27">
        <f t="shared" si="19"/>
        <v>194184</v>
      </c>
      <c r="M66" s="27">
        <f t="shared" si="15"/>
        <v>1270.5994800000001</v>
      </c>
      <c r="N66" s="27">
        <f t="shared" si="16"/>
        <v>1270.5994800000001</v>
      </c>
      <c r="O66" s="27">
        <f t="shared" si="20"/>
        <v>-155007.15468000007</v>
      </c>
      <c r="P66" s="27">
        <f t="shared" si="21"/>
        <v>155007.15468000007</v>
      </c>
    </row>
    <row r="67" spans="1:16">
      <c r="A67" s="31">
        <v>38777</v>
      </c>
      <c r="C67" s="6">
        <v>59</v>
      </c>
      <c r="D67" s="29">
        <f t="shared" si="12"/>
        <v>3348</v>
      </c>
      <c r="E67" s="29">
        <f t="shared" si="17"/>
        <v>197532</v>
      </c>
      <c r="F67" s="29">
        <f t="shared" si="13"/>
        <v>-405106</v>
      </c>
      <c r="G67" s="34">
        <f>+Inputs!$D$3</f>
        <v>0.37951000000000001</v>
      </c>
      <c r="I67" s="27">
        <f t="shared" si="18"/>
        <v>602638</v>
      </c>
      <c r="K67" s="27">
        <f t="shared" si="14"/>
        <v>3348</v>
      </c>
      <c r="L67" s="27">
        <f t="shared" si="19"/>
        <v>197532</v>
      </c>
      <c r="M67" s="27">
        <f t="shared" si="15"/>
        <v>1270.5994800000001</v>
      </c>
      <c r="N67" s="27">
        <f t="shared" si="16"/>
        <v>1270.5994800000001</v>
      </c>
      <c r="O67" s="27">
        <f t="shared" si="20"/>
        <v>-153736.55520000006</v>
      </c>
      <c r="P67" s="27">
        <f t="shared" si="21"/>
        <v>153736.55520000006</v>
      </c>
    </row>
    <row r="68" spans="1:16">
      <c r="A68" s="30">
        <v>38808</v>
      </c>
      <c r="C68" s="6">
        <v>60</v>
      </c>
      <c r="D68" s="29">
        <f t="shared" si="12"/>
        <v>3348</v>
      </c>
      <c r="E68" s="29">
        <f t="shared" si="17"/>
        <v>200880</v>
      </c>
      <c r="F68" s="29">
        <f t="shared" si="13"/>
        <v>-401758</v>
      </c>
      <c r="G68" s="34">
        <f>+Inputs!$D$3</f>
        <v>0.37951000000000001</v>
      </c>
      <c r="I68" s="27">
        <f t="shared" si="18"/>
        <v>602638</v>
      </c>
      <c r="K68" s="27">
        <f t="shared" si="14"/>
        <v>3348</v>
      </c>
      <c r="L68" s="27">
        <f t="shared" si="19"/>
        <v>200880</v>
      </c>
      <c r="M68" s="27">
        <f t="shared" si="15"/>
        <v>1270.5994800000001</v>
      </c>
      <c r="N68" s="27">
        <f t="shared" si="16"/>
        <v>1270.5994800000001</v>
      </c>
      <c r="O68" s="27">
        <f t="shared" si="20"/>
        <v>-152465.95572000006</v>
      </c>
      <c r="P68" s="27">
        <f t="shared" si="21"/>
        <v>152465.95572000006</v>
      </c>
    </row>
    <row r="69" spans="1:16">
      <c r="A69" s="31">
        <v>38838</v>
      </c>
      <c r="C69" s="6">
        <v>61</v>
      </c>
      <c r="D69" s="29">
        <f t="shared" si="12"/>
        <v>3348</v>
      </c>
      <c r="E69" s="29">
        <f t="shared" si="17"/>
        <v>204228</v>
      </c>
      <c r="F69" s="29">
        <f t="shared" si="13"/>
        <v>-398410</v>
      </c>
      <c r="G69" s="34">
        <f>+Inputs!$D$3</f>
        <v>0.37951000000000001</v>
      </c>
      <c r="I69" s="27">
        <f t="shared" si="18"/>
        <v>602638</v>
      </c>
      <c r="K69" s="27">
        <f t="shared" si="14"/>
        <v>3348</v>
      </c>
      <c r="L69" s="27">
        <f t="shared" si="19"/>
        <v>204228</v>
      </c>
      <c r="M69" s="27">
        <f t="shared" si="15"/>
        <v>1270.5994800000001</v>
      </c>
      <c r="N69" s="27">
        <f t="shared" si="16"/>
        <v>1270.5994800000001</v>
      </c>
      <c r="O69" s="27">
        <f t="shared" si="20"/>
        <v>-151195.35624000005</v>
      </c>
      <c r="P69" s="27">
        <f t="shared" si="21"/>
        <v>151195.35624000005</v>
      </c>
    </row>
    <row r="70" spans="1:16">
      <c r="A70" s="30">
        <v>38869</v>
      </c>
      <c r="C70" s="6">
        <v>62</v>
      </c>
      <c r="D70" s="29">
        <f t="shared" si="12"/>
        <v>3348</v>
      </c>
      <c r="E70" s="29">
        <f t="shared" si="17"/>
        <v>207576</v>
      </c>
      <c r="F70" s="29">
        <f t="shared" si="13"/>
        <v>-395062</v>
      </c>
      <c r="G70" s="34">
        <f>+Inputs!$D$3</f>
        <v>0.37951000000000001</v>
      </c>
      <c r="I70" s="27">
        <f t="shared" si="18"/>
        <v>602638</v>
      </c>
      <c r="K70" s="27">
        <f t="shared" si="14"/>
        <v>3348</v>
      </c>
      <c r="L70" s="27">
        <f t="shared" si="19"/>
        <v>207576</v>
      </c>
      <c r="M70" s="27">
        <f t="shared" si="15"/>
        <v>1270.5994800000001</v>
      </c>
      <c r="N70" s="27">
        <f t="shared" si="16"/>
        <v>1270.5994800000001</v>
      </c>
      <c r="O70" s="27">
        <f t="shared" si="20"/>
        <v>-149924.75676000005</v>
      </c>
      <c r="P70" s="27">
        <f t="shared" si="21"/>
        <v>149924.75676000005</v>
      </c>
    </row>
    <row r="71" spans="1:16">
      <c r="A71" s="31">
        <v>38899</v>
      </c>
      <c r="C71" s="6">
        <v>63</v>
      </c>
      <c r="D71" s="29">
        <f t="shared" si="12"/>
        <v>3348</v>
      </c>
      <c r="E71" s="29">
        <f t="shared" si="17"/>
        <v>210924</v>
      </c>
      <c r="F71" s="29">
        <f t="shared" si="13"/>
        <v>-391714</v>
      </c>
      <c r="G71" s="34">
        <f>+Inputs!$D$3</f>
        <v>0.37951000000000001</v>
      </c>
      <c r="I71" s="27">
        <f t="shared" si="18"/>
        <v>602638</v>
      </c>
      <c r="K71" s="27">
        <f t="shared" si="14"/>
        <v>3348</v>
      </c>
      <c r="L71" s="27">
        <f t="shared" si="19"/>
        <v>210924</v>
      </c>
      <c r="M71" s="27">
        <f t="shared" si="15"/>
        <v>1270.5994800000001</v>
      </c>
      <c r="N71" s="27">
        <f t="shared" si="16"/>
        <v>1270.5994800000001</v>
      </c>
      <c r="O71" s="27">
        <f t="shared" si="20"/>
        <v>-148654.15728000004</v>
      </c>
      <c r="P71" s="27">
        <f t="shared" si="21"/>
        <v>148654.15728000004</v>
      </c>
    </row>
    <row r="72" spans="1:16">
      <c r="A72" s="30">
        <v>38930</v>
      </c>
      <c r="C72" s="6">
        <v>64</v>
      </c>
      <c r="D72" s="29">
        <f t="shared" si="12"/>
        <v>3348</v>
      </c>
      <c r="E72" s="29">
        <f t="shared" si="17"/>
        <v>214272</v>
      </c>
      <c r="F72" s="29">
        <f t="shared" si="13"/>
        <v>-388366</v>
      </c>
      <c r="G72" s="34">
        <f>+Inputs!$D$3</f>
        <v>0.37951000000000001</v>
      </c>
      <c r="I72" s="27">
        <f t="shared" si="18"/>
        <v>602638</v>
      </c>
      <c r="K72" s="27">
        <f t="shared" si="14"/>
        <v>3348</v>
      </c>
      <c r="L72" s="27">
        <f t="shared" si="19"/>
        <v>214272</v>
      </c>
      <c r="M72" s="27">
        <f t="shared" si="15"/>
        <v>1270.5994800000001</v>
      </c>
      <c r="N72" s="27">
        <f t="shared" si="16"/>
        <v>1270.5994800000001</v>
      </c>
      <c r="O72" s="27">
        <f t="shared" si="20"/>
        <v>-147383.55780000004</v>
      </c>
      <c r="P72" s="27">
        <f t="shared" si="21"/>
        <v>147383.55780000004</v>
      </c>
    </row>
    <row r="73" spans="1:16">
      <c r="A73" s="31">
        <v>38961</v>
      </c>
      <c r="C73" s="6">
        <v>65</v>
      </c>
      <c r="D73" s="29">
        <f t="shared" ref="D73:D104" si="22">ROUND(-(+$B$9/180)*1,0)</f>
        <v>3348</v>
      </c>
      <c r="E73" s="29">
        <f t="shared" si="17"/>
        <v>217620</v>
      </c>
      <c r="F73" s="29">
        <f t="shared" ref="F73:F104" si="23">$B$9+E73</f>
        <v>-385018</v>
      </c>
      <c r="G73" s="34">
        <f>+Inputs!$D$3</f>
        <v>0.37951000000000001</v>
      </c>
      <c r="I73" s="27">
        <f t="shared" si="18"/>
        <v>602638</v>
      </c>
      <c r="K73" s="27">
        <f t="shared" ref="K73:K104" si="24">D73</f>
        <v>3348</v>
      </c>
      <c r="L73" s="27">
        <f t="shared" si="19"/>
        <v>217620</v>
      </c>
      <c r="M73" s="27">
        <f t="shared" ref="M73:M104" si="25">K73*G73</f>
        <v>1270.5994800000001</v>
      </c>
      <c r="N73" s="27">
        <f t="shared" ref="N73:N104" si="26">M73-J73</f>
        <v>1270.5994800000001</v>
      </c>
      <c r="O73" s="27">
        <f t="shared" si="20"/>
        <v>-146112.95832000003</v>
      </c>
      <c r="P73" s="27">
        <f t="shared" si="21"/>
        <v>146112.95832000003</v>
      </c>
    </row>
    <row r="74" spans="1:16">
      <c r="A74" s="30">
        <v>38991</v>
      </c>
      <c r="C74" s="6">
        <v>66</v>
      </c>
      <c r="D74" s="29">
        <f t="shared" si="22"/>
        <v>3348</v>
      </c>
      <c r="E74" s="29">
        <f t="shared" ref="E74:E105" si="27">+E73+D74</f>
        <v>220968</v>
      </c>
      <c r="F74" s="29">
        <f t="shared" si="23"/>
        <v>-381670</v>
      </c>
      <c r="G74" s="34">
        <f>+Inputs!$D$3</f>
        <v>0.37951000000000001</v>
      </c>
      <c r="I74" s="27">
        <f t="shared" ref="I74:I105" si="28">+I73+H74</f>
        <v>602638</v>
      </c>
      <c r="K74" s="27">
        <f t="shared" si="24"/>
        <v>3348</v>
      </c>
      <c r="L74" s="27">
        <f t="shared" ref="L74:L105" si="29">+L73+K74</f>
        <v>220968</v>
      </c>
      <c r="M74" s="27">
        <f t="shared" si="25"/>
        <v>1270.5994800000001</v>
      </c>
      <c r="N74" s="27">
        <f t="shared" si="26"/>
        <v>1270.5994800000001</v>
      </c>
      <c r="O74" s="27">
        <f t="shared" ref="O74:O105" si="30">+O73+N74</f>
        <v>-144842.35884000003</v>
      </c>
      <c r="P74" s="27">
        <f t="shared" ref="P74:P105" si="31">P73-N74</f>
        <v>144842.35884000003</v>
      </c>
    </row>
    <row r="75" spans="1:16">
      <c r="A75" s="31">
        <v>39022</v>
      </c>
      <c r="C75" s="6">
        <v>67</v>
      </c>
      <c r="D75" s="29">
        <f t="shared" si="22"/>
        <v>3348</v>
      </c>
      <c r="E75" s="29">
        <f t="shared" si="27"/>
        <v>224316</v>
      </c>
      <c r="F75" s="29">
        <f t="shared" si="23"/>
        <v>-378322</v>
      </c>
      <c r="G75" s="34">
        <f>+Inputs!$D$3</f>
        <v>0.37951000000000001</v>
      </c>
      <c r="I75" s="27">
        <f t="shared" si="28"/>
        <v>602638</v>
      </c>
      <c r="K75" s="27">
        <f t="shared" si="24"/>
        <v>3348</v>
      </c>
      <c r="L75" s="27">
        <f t="shared" si="29"/>
        <v>224316</v>
      </c>
      <c r="M75" s="27">
        <f t="shared" si="25"/>
        <v>1270.5994800000001</v>
      </c>
      <c r="N75" s="27">
        <f t="shared" si="26"/>
        <v>1270.5994800000001</v>
      </c>
      <c r="O75" s="27">
        <f t="shared" si="30"/>
        <v>-143571.75936000003</v>
      </c>
      <c r="P75" s="27">
        <f t="shared" si="31"/>
        <v>143571.75936000003</v>
      </c>
    </row>
    <row r="76" spans="1:16">
      <c r="A76" s="30">
        <v>39052</v>
      </c>
      <c r="C76" s="6">
        <v>68</v>
      </c>
      <c r="D76" s="29">
        <f t="shared" si="22"/>
        <v>3348</v>
      </c>
      <c r="E76" s="29">
        <f t="shared" si="27"/>
        <v>227664</v>
      </c>
      <c r="F76" s="29">
        <f t="shared" si="23"/>
        <v>-374974</v>
      </c>
      <c r="G76" s="34">
        <f>+Inputs!$D$3</f>
        <v>0.37951000000000001</v>
      </c>
      <c r="I76" s="27">
        <f t="shared" si="28"/>
        <v>602638</v>
      </c>
      <c r="K76" s="27">
        <f t="shared" si="24"/>
        <v>3348</v>
      </c>
      <c r="L76" s="27">
        <f t="shared" si="29"/>
        <v>227664</v>
      </c>
      <c r="M76" s="27">
        <f t="shared" si="25"/>
        <v>1270.5994800000001</v>
      </c>
      <c r="N76" s="27">
        <f t="shared" si="26"/>
        <v>1270.5994800000001</v>
      </c>
      <c r="O76" s="27">
        <f t="shared" si="30"/>
        <v>-142301.15988000002</v>
      </c>
      <c r="P76" s="27">
        <f t="shared" si="31"/>
        <v>142301.15988000002</v>
      </c>
    </row>
    <row r="77" spans="1:16">
      <c r="A77" s="31">
        <v>39083</v>
      </c>
      <c r="C77" s="6">
        <v>69</v>
      </c>
      <c r="D77" s="29">
        <f t="shared" si="22"/>
        <v>3348</v>
      </c>
      <c r="E77" s="29">
        <f t="shared" si="27"/>
        <v>231012</v>
      </c>
      <c r="F77" s="29">
        <f t="shared" si="23"/>
        <v>-371626</v>
      </c>
      <c r="G77" s="34">
        <f>+Inputs!$D$3</f>
        <v>0.37951000000000001</v>
      </c>
      <c r="I77" s="27">
        <f t="shared" si="28"/>
        <v>602638</v>
      </c>
      <c r="K77" s="27">
        <f t="shared" si="24"/>
        <v>3348</v>
      </c>
      <c r="L77" s="27">
        <f t="shared" si="29"/>
        <v>231012</v>
      </c>
      <c r="M77" s="27">
        <f t="shared" si="25"/>
        <v>1270.5994800000001</v>
      </c>
      <c r="N77" s="27">
        <f t="shared" si="26"/>
        <v>1270.5994800000001</v>
      </c>
      <c r="O77" s="27">
        <f t="shared" si="30"/>
        <v>-141030.56040000002</v>
      </c>
      <c r="P77" s="27">
        <f t="shared" si="31"/>
        <v>141030.56040000002</v>
      </c>
    </row>
    <row r="78" spans="1:16">
      <c r="A78" s="30">
        <v>39114</v>
      </c>
      <c r="C78" s="6">
        <v>70</v>
      </c>
      <c r="D78" s="29">
        <f t="shared" si="22"/>
        <v>3348</v>
      </c>
      <c r="E78" s="29">
        <f t="shared" si="27"/>
        <v>234360</v>
      </c>
      <c r="F78" s="29">
        <f t="shared" si="23"/>
        <v>-368278</v>
      </c>
      <c r="G78" s="34">
        <f>+Inputs!$D$3</f>
        <v>0.37951000000000001</v>
      </c>
      <c r="I78" s="27">
        <f t="shared" si="28"/>
        <v>602638</v>
      </c>
      <c r="K78" s="27">
        <f t="shared" si="24"/>
        <v>3348</v>
      </c>
      <c r="L78" s="27">
        <f t="shared" si="29"/>
        <v>234360</v>
      </c>
      <c r="M78" s="27">
        <f t="shared" si="25"/>
        <v>1270.5994800000001</v>
      </c>
      <c r="N78" s="27">
        <f t="shared" si="26"/>
        <v>1270.5994800000001</v>
      </c>
      <c r="O78" s="27">
        <f t="shared" si="30"/>
        <v>-139759.96092000001</v>
      </c>
      <c r="P78" s="27">
        <f t="shared" si="31"/>
        <v>139759.96092000001</v>
      </c>
    </row>
    <row r="79" spans="1:16">
      <c r="A79" s="31">
        <v>39142</v>
      </c>
      <c r="C79" s="6">
        <v>71</v>
      </c>
      <c r="D79" s="29">
        <f t="shared" si="22"/>
        <v>3348</v>
      </c>
      <c r="E79" s="29">
        <f t="shared" si="27"/>
        <v>237708</v>
      </c>
      <c r="F79" s="29">
        <f t="shared" si="23"/>
        <v>-364930</v>
      </c>
      <c r="G79" s="34">
        <f>+Inputs!$D$3</f>
        <v>0.37951000000000001</v>
      </c>
      <c r="I79" s="27">
        <f t="shared" si="28"/>
        <v>602638</v>
      </c>
      <c r="K79" s="27">
        <f t="shared" si="24"/>
        <v>3348</v>
      </c>
      <c r="L79" s="27">
        <f t="shared" si="29"/>
        <v>237708</v>
      </c>
      <c r="M79" s="27">
        <f t="shared" si="25"/>
        <v>1270.5994800000001</v>
      </c>
      <c r="N79" s="27">
        <f t="shared" si="26"/>
        <v>1270.5994800000001</v>
      </c>
      <c r="O79" s="27">
        <f t="shared" si="30"/>
        <v>-138489.36144000001</v>
      </c>
      <c r="P79" s="27">
        <f t="shared" si="31"/>
        <v>138489.36144000001</v>
      </c>
    </row>
    <row r="80" spans="1:16">
      <c r="A80" s="30">
        <v>39173</v>
      </c>
      <c r="C80" s="6">
        <v>72</v>
      </c>
      <c r="D80" s="29">
        <f t="shared" si="22"/>
        <v>3348</v>
      </c>
      <c r="E80" s="29">
        <f t="shared" si="27"/>
        <v>241056</v>
      </c>
      <c r="F80" s="29">
        <f t="shared" si="23"/>
        <v>-361582</v>
      </c>
      <c r="G80" s="34">
        <f>+Inputs!$D$3</f>
        <v>0.37951000000000001</v>
      </c>
      <c r="I80" s="27">
        <f t="shared" si="28"/>
        <v>602638</v>
      </c>
      <c r="K80" s="27">
        <f t="shared" si="24"/>
        <v>3348</v>
      </c>
      <c r="L80" s="27">
        <f t="shared" si="29"/>
        <v>241056</v>
      </c>
      <c r="M80" s="27">
        <f t="shared" si="25"/>
        <v>1270.5994800000001</v>
      </c>
      <c r="N80" s="27">
        <f t="shared" si="26"/>
        <v>1270.5994800000001</v>
      </c>
      <c r="O80" s="27">
        <f t="shared" si="30"/>
        <v>-137218.76196</v>
      </c>
      <c r="P80" s="27">
        <f t="shared" si="31"/>
        <v>137218.76196</v>
      </c>
    </row>
    <row r="81" spans="1:16">
      <c r="A81" s="31">
        <v>39203</v>
      </c>
      <c r="C81" s="6">
        <v>73</v>
      </c>
      <c r="D81" s="29">
        <f t="shared" si="22"/>
        <v>3348</v>
      </c>
      <c r="E81" s="29">
        <f t="shared" si="27"/>
        <v>244404</v>
      </c>
      <c r="F81" s="29">
        <f t="shared" si="23"/>
        <v>-358234</v>
      </c>
      <c r="G81" s="34">
        <f>+Inputs!$D$3</f>
        <v>0.37951000000000001</v>
      </c>
      <c r="I81" s="27">
        <f t="shared" si="28"/>
        <v>602638</v>
      </c>
      <c r="K81" s="27">
        <f t="shared" si="24"/>
        <v>3348</v>
      </c>
      <c r="L81" s="27">
        <f t="shared" si="29"/>
        <v>244404</v>
      </c>
      <c r="M81" s="27">
        <f t="shared" si="25"/>
        <v>1270.5994800000001</v>
      </c>
      <c r="N81" s="27">
        <f t="shared" si="26"/>
        <v>1270.5994800000001</v>
      </c>
      <c r="O81" s="27">
        <f t="shared" si="30"/>
        <v>-135948.16248</v>
      </c>
      <c r="P81" s="27">
        <f t="shared" si="31"/>
        <v>135948.16248</v>
      </c>
    </row>
    <row r="82" spans="1:16">
      <c r="A82" s="30">
        <v>39234</v>
      </c>
      <c r="C82" s="6">
        <v>74</v>
      </c>
      <c r="D82" s="29">
        <f t="shared" si="22"/>
        <v>3348</v>
      </c>
      <c r="E82" s="29">
        <f t="shared" si="27"/>
        <v>247752</v>
      </c>
      <c r="F82" s="29">
        <f t="shared" si="23"/>
        <v>-354886</v>
      </c>
      <c r="G82" s="34">
        <f>+Inputs!$D$3</f>
        <v>0.37951000000000001</v>
      </c>
      <c r="I82" s="27">
        <f t="shared" si="28"/>
        <v>602638</v>
      </c>
      <c r="K82" s="27">
        <f t="shared" si="24"/>
        <v>3348</v>
      </c>
      <c r="L82" s="27">
        <f t="shared" si="29"/>
        <v>247752</v>
      </c>
      <c r="M82" s="27">
        <f t="shared" si="25"/>
        <v>1270.5994800000001</v>
      </c>
      <c r="N82" s="27">
        <f t="shared" si="26"/>
        <v>1270.5994800000001</v>
      </c>
      <c r="O82" s="27">
        <f t="shared" si="30"/>
        <v>-134677.56299999999</v>
      </c>
      <c r="P82" s="27">
        <f t="shared" si="31"/>
        <v>134677.56299999999</v>
      </c>
    </row>
    <row r="83" spans="1:16">
      <c r="A83" s="31">
        <v>39264</v>
      </c>
      <c r="C83" s="6">
        <v>75</v>
      </c>
      <c r="D83" s="29">
        <f t="shared" si="22"/>
        <v>3348</v>
      </c>
      <c r="E83" s="29">
        <f t="shared" si="27"/>
        <v>251100</v>
      </c>
      <c r="F83" s="29">
        <f t="shared" si="23"/>
        <v>-351538</v>
      </c>
      <c r="G83" s="34">
        <f>+Inputs!$D$3</f>
        <v>0.37951000000000001</v>
      </c>
      <c r="I83" s="27">
        <f t="shared" si="28"/>
        <v>602638</v>
      </c>
      <c r="K83" s="27">
        <f t="shared" si="24"/>
        <v>3348</v>
      </c>
      <c r="L83" s="27">
        <f t="shared" si="29"/>
        <v>251100</v>
      </c>
      <c r="M83" s="27">
        <f t="shared" si="25"/>
        <v>1270.5994800000001</v>
      </c>
      <c r="N83" s="27">
        <f t="shared" si="26"/>
        <v>1270.5994800000001</v>
      </c>
      <c r="O83" s="27">
        <f t="shared" si="30"/>
        <v>-133406.96351999999</v>
      </c>
      <c r="P83" s="27">
        <f t="shared" si="31"/>
        <v>133406.96351999999</v>
      </c>
    </row>
    <row r="84" spans="1:16">
      <c r="A84" s="30">
        <v>39295</v>
      </c>
      <c r="C84" s="6">
        <v>76</v>
      </c>
      <c r="D84" s="29">
        <f t="shared" si="22"/>
        <v>3348</v>
      </c>
      <c r="E84" s="29">
        <f t="shared" si="27"/>
        <v>254448</v>
      </c>
      <c r="F84" s="29">
        <f t="shared" si="23"/>
        <v>-348190</v>
      </c>
      <c r="G84" s="34">
        <f>+Inputs!$D$3</f>
        <v>0.37951000000000001</v>
      </c>
      <c r="I84" s="27">
        <f t="shared" si="28"/>
        <v>602638</v>
      </c>
      <c r="K84" s="27">
        <f t="shared" si="24"/>
        <v>3348</v>
      </c>
      <c r="L84" s="27">
        <f t="shared" si="29"/>
        <v>254448</v>
      </c>
      <c r="M84" s="27">
        <f t="shared" si="25"/>
        <v>1270.5994800000001</v>
      </c>
      <c r="N84" s="27">
        <f t="shared" si="26"/>
        <v>1270.5994800000001</v>
      </c>
      <c r="O84" s="27">
        <f t="shared" si="30"/>
        <v>-132136.36403999999</v>
      </c>
      <c r="P84" s="27">
        <f t="shared" si="31"/>
        <v>132136.36403999999</v>
      </c>
    </row>
    <row r="85" spans="1:16">
      <c r="A85" s="31">
        <v>39326</v>
      </c>
      <c r="C85" s="6">
        <v>77</v>
      </c>
      <c r="D85" s="29">
        <f t="shared" si="22"/>
        <v>3348</v>
      </c>
      <c r="E85" s="29">
        <f t="shared" si="27"/>
        <v>257796</v>
      </c>
      <c r="F85" s="29">
        <f t="shared" si="23"/>
        <v>-344842</v>
      </c>
      <c r="G85" s="34">
        <f>+Inputs!$D$3</f>
        <v>0.37951000000000001</v>
      </c>
      <c r="I85" s="27">
        <f t="shared" si="28"/>
        <v>602638</v>
      </c>
      <c r="K85" s="27">
        <f t="shared" si="24"/>
        <v>3348</v>
      </c>
      <c r="L85" s="27">
        <f t="shared" si="29"/>
        <v>257796</v>
      </c>
      <c r="M85" s="27">
        <f t="shared" si="25"/>
        <v>1270.5994800000001</v>
      </c>
      <c r="N85" s="27">
        <f t="shared" si="26"/>
        <v>1270.5994800000001</v>
      </c>
      <c r="O85" s="27">
        <f t="shared" si="30"/>
        <v>-130865.76455999998</v>
      </c>
      <c r="P85" s="27">
        <f t="shared" si="31"/>
        <v>130865.76455999998</v>
      </c>
    </row>
    <row r="86" spans="1:16">
      <c r="A86" s="30">
        <v>39356</v>
      </c>
      <c r="C86" s="6">
        <v>78</v>
      </c>
      <c r="D86" s="29">
        <f t="shared" si="22"/>
        <v>3348</v>
      </c>
      <c r="E86" s="29">
        <f t="shared" si="27"/>
        <v>261144</v>
      </c>
      <c r="F86" s="29">
        <f t="shared" si="23"/>
        <v>-341494</v>
      </c>
      <c r="G86" s="34">
        <f>+Inputs!$D$3</f>
        <v>0.37951000000000001</v>
      </c>
      <c r="I86" s="27">
        <f t="shared" si="28"/>
        <v>602638</v>
      </c>
      <c r="K86" s="27">
        <f t="shared" si="24"/>
        <v>3348</v>
      </c>
      <c r="L86" s="27">
        <f t="shared" si="29"/>
        <v>261144</v>
      </c>
      <c r="M86" s="27">
        <f t="shared" si="25"/>
        <v>1270.5994800000001</v>
      </c>
      <c r="N86" s="27">
        <f t="shared" si="26"/>
        <v>1270.5994800000001</v>
      </c>
      <c r="O86" s="27">
        <f t="shared" si="30"/>
        <v>-129595.16507999998</v>
      </c>
      <c r="P86" s="27">
        <f t="shared" si="31"/>
        <v>129595.16507999998</v>
      </c>
    </row>
    <row r="87" spans="1:16">
      <c r="A87" s="31">
        <v>39387</v>
      </c>
      <c r="C87" s="6">
        <v>79</v>
      </c>
      <c r="D87" s="29">
        <f t="shared" si="22"/>
        <v>3348</v>
      </c>
      <c r="E87" s="29">
        <f t="shared" si="27"/>
        <v>264492</v>
      </c>
      <c r="F87" s="29">
        <f t="shared" si="23"/>
        <v>-338146</v>
      </c>
      <c r="G87" s="34">
        <f>+Inputs!$D$3</f>
        <v>0.37951000000000001</v>
      </c>
      <c r="I87" s="27">
        <f t="shared" si="28"/>
        <v>602638</v>
      </c>
      <c r="K87" s="27">
        <f t="shared" si="24"/>
        <v>3348</v>
      </c>
      <c r="L87" s="27">
        <f t="shared" si="29"/>
        <v>264492</v>
      </c>
      <c r="M87" s="27">
        <f t="shared" si="25"/>
        <v>1270.5994800000001</v>
      </c>
      <c r="N87" s="27">
        <f t="shared" si="26"/>
        <v>1270.5994800000001</v>
      </c>
      <c r="O87" s="27">
        <f t="shared" si="30"/>
        <v>-128324.56559999997</v>
      </c>
      <c r="P87" s="27">
        <f t="shared" si="31"/>
        <v>128324.56559999997</v>
      </c>
    </row>
    <row r="88" spans="1:16">
      <c r="A88" s="30">
        <v>39417</v>
      </c>
      <c r="C88" s="6">
        <v>80</v>
      </c>
      <c r="D88" s="29">
        <f t="shared" si="22"/>
        <v>3348</v>
      </c>
      <c r="E88" s="29">
        <f t="shared" si="27"/>
        <v>267840</v>
      </c>
      <c r="F88" s="29">
        <f t="shared" si="23"/>
        <v>-334798</v>
      </c>
      <c r="G88" s="34">
        <f>+Inputs!$D$3</f>
        <v>0.37951000000000001</v>
      </c>
      <c r="I88" s="27">
        <f t="shared" si="28"/>
        <v>602638</v>
      </c>
      <c r="K88" s="27">
        <f t="shared" si="24"/>
        <v>3348</v>
      </c>
      <c r="L88" s="27">
        <f t="shared" si="29"/>
        <v>267840</v>
      </c>
      <c r="M88" s="27">
        <f t="shared" si="25"/>
        <v>1270.5994800000001</v>
      </c>
      <c r="N88" s="27">
        <f t="shared" si="26"/>
        <v>1270.5994800000001</v>
      </c>
      <c r="O88" s="27">
        <f t="shared" si="30"/>
        <v>-127053.96611999997</v>
      </c>
      <c r="P88" s="27">
        <f t="shared" si="31"/>
        <v>127053.96611999997</v>
      </c>
    </row>
    <row r="89" spans="1:16">
      <c r="A89" s="31">
        <v>39448</v>
      </c>
      <c r="C89" s="6">
        <v>81</v>
      </c>
      <c r="D89" s="29">
        <f t="shared" si="22"/>
        <v>3348</v>
      </c>
      <c r="E89" s="29">
        <f t="shared" si="27"/>
        <v>271188</v>
      </c>
      <c r="F89" s="29">
        <f t="shared" si="23"/>
        <v>-331450</v>
      </c>
      <c r="G89" s="34">
        <f>+Inputs!$D$3</f>
        <v>0.37951000000000001</v>
      </c>
      <c r="I89" s="27">
        <f t="shared" si="28"/>
        <v>602638</v>
      </c>
      <c r="K89" s="27">
        <f t="shared" si="24"/>
        <v>3348</v>
      </c>
      <c r="L89" s="27">
        <f t="shared" si="29"/>
        <v>271188</v>
      </c>
      <c r="M89" s="27">
        <f t="shared" si="25"/>
        <v>1270.5994800000001</v>
      </c>
      <c r="N89" s="27">
        <f t="shared" si="26"/>
        <v>1270.5994800000001</v>
      </c>
      <c r="O89" s="27">
        <f t="shared" si="30"/>
        <v>-125783.36663999996</v>
      </c>
      <c r="P89" s="27">
        <f t="shared" si="31"/>
        <v>125783.36663999996</v>
      </c>
    </row>
    <row r="90" spans="1:16">
      <c r="A90" s="30">
        <v>39479</v>
      </c>
      <c r="C90" s="6">
        <v>82</v>
      </c>
      <c r="D90" s="29">
        <f t="shared" si="22"/>
        <v>3348</v>
      </c>
      <c r="E90" s="29">
        <f t="shared" si="27"/>
        <v>274536</v>
      </c>
      <c r="F90" s="29">
        <f t="shared" si="23"/>
        <v>-328102</v>
      </c>
      <c r="G90" s="34">
        <f>+Inputs!$D$3</f>
        <v>0.37951000000000001</v>
      </c>
      <c r="I90" s="27">
        <f t="shared" si="28"/>
        <v>602638</v>
      </c>
      <c r="K90" s="27">
        <f t="shared" si="24"/>
        <v>3348</v>
      </c>
      <c r="L90" s="27">
        <f t="shared" si="29"/>
        <v>274536</v>
      </c>
      <c r="M90" s="27">
        <f t="shared" si="25"/>
        <v>1270.5994800000001</v>
      </c>
      <c r="N90" s="27">
        <f t="shared" si="26"/>
        <v>1270.5994800000001</v>
      </c>
      <c r="O90" s="27">
        <f t="shared" si="30"/>
        <v>-124512.76715999996</v>
      </c>
      <c r="P90" s="27">
        <f t="shared" si="31"/>
        <v>124512.76715999996</v>
      </c>
    </row>
    <row r="91" spans="1:16">
      <c r="A91" s="31">
        <v>39508</v>
      </c>
      <c r="C91" s="6">
        <v>83</v>
      </c>
      <c r="D91" s="29">
        <f t="shared" si="22"/>
        <v>3348</v>
      </c>
      <c r="E91" s="29">
        <f t="shared" si="27"/>
        <v>277884</v>
      </c>
      <c r="F91" s="29">
        <f t="shared" si="23"/>
        <v>-324754</v>
      </c>
      <c r="G91" s="34">
        <f>+Inputs!$D$3</f>
        <v>0.37951000000000001</v>
      </c>
      <c r="I91" s="27">
        <f t="shared" si="28"/>
        <v>602638</v>
      </c>
      <c r="K91" s="27">
        <f t="shared" si="24"/>
        <v>3348</v>
      </c>
      <c r="L91" s="27">
        <f t="shared" si="29"/>
        <v>277884</v>
      </c>
      <c r="M91" s="27">
        <f t="shared" si="25"/>
        <v>1270.5994800000001</v>
      </c>
      <c r="N91" s="27">
        <f t="shared" si="26"/>
        <v>1270.5994800000001</v>
      </c>
      <c r="O91" s="27">
        <f t="shared" si="30"/>
        <v>-123242.16767999995</v>
      </c>
      <c r="P91" s="27">
        <f t="shared" si="31"/>
        <v>123242.16767999995</v>
      </c>
    </row>
    <row r="92" spans="1:16">
      <c r="A92" s="30">
        <v>39539</v>
      </c>
      <c r="C92" s="6">
        <v>84</v>
      </c>
      <c r="D92" s="29">
        <f t="shared" si="22"/>
        <v>3348</v>
      </c>
      <c r="E92" s="29">
        <f t="shared" si="27"/>
        <v>281232</v>
      </c>
      <c r="F92" s="29">
        <f t="shared" si="23"/>
        <v>-321406</v>
      </c>
      <c r="G92" s="34">
        <f>+Inputs!$D$3</f>
        <v>0.37951000000000001</v>
      </c>
      <c r="I92" s="27">
        <f t="shared" si="28"/>
        <v>602638</v>
      </c>
      <c r="K92" s="27">
        <f t="shared" si="24"/>
        <v>3348</v>
      </c>
      <c r="L92" s="27">
        <f t="shared" si="29"/>
        <v>281232</v>
      </c>
      <c r="M92" s="27">
        <f t="shared" si="25"/>
        <v>1270.5994800000001</v>
      </c>
      <c r="N92" s="27">
        <f t="shared" si="26"/>
        <v>1270.5994800000001</v>
      </c>
      <c r="O92" s="27">
        <f t="shared" si="30"/>
        <v>-121971.56819999995</v>
      </c>
      <c r="P92" s="27">
        <f t="shared" si="31"/>
        <v>121971.56819999995</v>
      </c>
    </row>
    <row r="93" spans="1:16">
      <c r="A93" s="31">
        <v>39569</v>
      </c>
      <c r="C93" s="6">
        <v>85</v>
      </c>
      <c r="D93" s="29">
        <f t="shared" si="22"/>
        <v>3348</v>
      </c>
      <c r="E93" s="29">
        <f t="shared" si="27"/>
        <v>284580</v>
      </c>
      <c r="F93" s="29">
        <f t="shared" si="23"/>
        <v>-318058</v>
      </c>
      <c r="G93" s="34">
        <f>+Inputs!$D$3</f>
        <v>0.37951000000000001</v>
      </c>
      <c r="I93" s="27">
        <f t="shared" si="28"/>
        <v>602638</v>
      </c>
      <c r="K93" s="27">
        <f t="shared" si="24"/>
        <v>3348</v>
      </c>
      <c r="L93" s="27">
        <f t="shared" si="29"/>
        <v>284580</v>
      </c>
      <c r="M93" s="27">
        <f t="shared" si="25"/>
        <v>1270.5994800000001</v>
      </c>
      <c r="N93" s="27">
        <f t="shared" si="26"/>
        <v>1270.5994800000001</v>
      </c>
      <c r="O93" s="27">
        <f t="shared" si="30"/>
        <v>-120700.96871999995</v>
      </c>
      <c r="P93" s="27">
        <f t="shared" si="31"/>
        <v>120700.96871999995</v>
      </c>
    </row>
    <row r="94" spans="1:16">
      <c r="A94" s="30">
        <v>39600</v>
      </c>
      <c r="C94" s="6">
        <v>86</v>
      </c>
      <c r="D94" s="29">
        <f t="shared" si="22"/>
        <v>3348</v>
      </c>
      <c r="E94" s="29">
        <f t="shared" si="27"/>
        <v>287928</v>
      </c>
      <c r="F94" s="29">
        <f t="shared" si="23"/>
        <v>-314710</v>
      </c>
      <c r="G94" s="34">
        <f>+Inputs!$D$3</f>
        <v>0.37951000000000001</v>
      </c>
      <c r="I94" s="27">
        <f t="shared" si="28"/>
        <v>602638</v>
      </c>
      <c r="K94" s="27">
        <f t="shared" si="24"/>
        <v>3348</v>
      </c>
      <c r="L94" s="27">
        <f t="shared" si="29"/>
        <v>287928</v>
      </c>
      <c r="M94" s="27">
        <f t="shared" si="25"/>
        <v>1270.5994800000001</v>
      </c>
      <c r="N94" s="27">
        <f t="shared" si="26"/>
        <v>1270.5994800000001</v>
      </c>
      <c r="O94" s="27">
        <f t="shared" si="30"/>
        <v>-119430.36923999994</v>
      </c>
      <c r="P94" s="27">
        <f t="shared" si="31"/>
        <v>119430.36923999994</v>
      </c>
    </row>
    <row r="95" spans="1:16">
      <c r="A95" s="31">
        <v>39630</v>
      </c>
      <c r="C95" s="6">
        <v>87</v>
      </c>
      <c r="D95" s="29">
        <f t="shared" si="22"/>
        <v>3348</v>
      </c>
      <c r="E95" s="29">
        <f t="shared" si="27"/>
        <v>291276</v>
      </c>
      <c r="F95" s="29">
        <f t="shared" si="23"/>
        <v>-311362</v>
      </c>
      <c r="G95" s="34">
        <f>+Inputs!$D$3</f>
        <v>0.37951000000000001</v>
      </c>
      <c r="I95" s="27">
        <f t="shared" si="28"/>
        <v>602638</v>
      </c>
      <c r="K95" s="27">
        <f t="shared" si="24"/>
        <v>3348</v>
      </c>
      <c r="L95" s="27">
        <f t="shared" si="29"/>
        <v>291276</v>
      </c>
      <c r="M95" s="27">
        <f t="shared" si="25"/>
        <v>1270.5994800000001</v>
      </c>
      <c r="N95" s="27">
        <f t="shared" si="26"/>
        <v>1270.5994800000001</v>
      </c>
      <c r="O95" s="27">
        <f t="shared" si="30"/>
        <v>-118159.76975999994</v>
      </c>
      <c r="P95" s="27">
        <f t="shared" si="31"/>
        <v>118159.76975999994</v>
      </c>
    </row>
    <row r="96" spans="1:16">
      <c r="A96" s="30">
        <v>39661</v>
      </c>
      <c r="C96" s="6">
        <v>88</v>
      </c>
      <c r="D96" s="29">
        <f t="shared" si="22"/>
        <v>3348</v>
      </c>
      <c r="E96" s="29">
        <f t="shared" si="27"/>
        <v>294624</v>
      </c>
      <c r="F96" s="29">
        <f t="shared" si="23"/>
        <v>-308014</v>
      </c>
      <c r="G96" s="34">
        <f>+Inputs!$D$3</f>
        <v>0.37951000000000001</v>
      </c>
      <c r="I96" s="27">
        <f t="shared" si="28"/>
        <v>602638</v>
      </c>
      <c r="K96" s="27">
        <f t="shared" si="24"/>
        <v>3348</v>
      </c>
      <c r="L96" s="27">
        <f t="shared" si="29"/>
        <v>294624</v>
      </c>
      <c r="M96" s="27">
        <f t="shared" si="25"/>
        <v>1270.5994800000001</v>
      </c>
      <c r="N96" s="27">
        <f t="shared" si="26"/>
        <v>1270.5994800000001</v>
      </c>
      <c r="O96" s="27">
        <f t="shared" si="30"/>
        <v>-116889.17027999993</v>
      </c>
      <c r="P96" s="27">
        <f t="shared" si="31"/>
        <v>116889.17027999993</v>
      </c>
    </row>
    <row r="97" spans="1:16">
      <c r="A97" s="31">
        <v>39692</v>
      </c>
      <c r="C97" s="6">
        <v>89</v>
      </c>
      <c r="D97" s="29">
        <f t="shared" si="22"/>
        <v>3348</v>
      </c>
      <c r="E97" s="29">
        <f t="shared" si="27"/>
        <v>297972</v>
      </c>
      <c r="F97" s="29">
        <f t="shared" si="23"/>
        <v>-304666</v>
      </c>
      <c r="G97" s="34">
        <f>+Inputs!$D$3</f>
        <v>0.37951000000000001</v>
      </c>
      <c r="I97" s="27">
        <f t="shared" si="28"/>
        <v>602638</v>
      </c>
      <c r="K97" s="27">
        <f t="shared" si="24"/>
        <v>3348</v>
      </c>
      <c r="L97" s="27">
        <f t="shared" si="29"/>
        <v>297972</v>
      </c>
      <c r="M97" s="27">
        <f t="shared" si="25"/>
        <v>1270.5994800000001</v>
      </c>
      <c r="N97" s="27">
        <f t="shared" si="26"/>
        <v>1270.5994800000001</v>
      </c>
      <c r="O97" s="27">
        <f t="shared" si="30"/>
        <v>-115618.57079999993</v>
      </c>
      <c r="P97" s="27">
        <f t="shared" si="31"/>
        <v>115618.57079999993</v>
      </c>
    </row>
    <row r="98" spans="1:16">
      <c r="A98" s="30">
        <v>39722</v>
      </c>
      <c r="C98" s="6">
        <v>90</v>
      </c>
      <c r="D98" s="29">
        <f t="shared" si="22"/>
        <v>3348</v>
      </c>
      <c r="E98" s="29">
        <f t="shared" si="27"/>
        <v>301320</v>
      </c>
      <c r="F98" s="29">
        <f t="shared" si="23"/>
        <v>-301318</v>
      </c>
      <c r="G98" s="34">
        <f>+Inputs!$D$3</f>
        <v>0.37951000000000001</v>
      </c>
      <c r="I98" s="27">
        <f t="shared" si="28"/>
        <v>602638</v>
      </c>
      <c r="K98" s="27">
        <f t="shared" si="24"/>
        <v>3348</v>
      </c>
      <c r="L98" s="27">
        <f t="shared" si="29"/>
        <v>301320</v>
      </c>
      <c r="M98" s="27">
        <f t="shared" si="25"/>
        <v>1270.5994800000001</v>
      </c>
      <c r="N98" s="27">
        <f t="shared" si="26"/>
        <v>1270.5994800000001</v>
      </c>
      <c r="O98" s="27">
        <f t="shared" si="30"/>
        <v>-114347.97131999992</v>
      </c>
      <c r="P98" s="27">
        <f t="shared" si="31"/>
        <v>114347.97131999992</v>
      </c>
    </row>
    <row r="99" spans="1:16">
      <c r="A99" s="31">
        <v>39753</v>
      </c>
      <c r="C99" s="6">
        <v>91</v>
      </c>
      <c r="D99" s="29">
        <f t="shared" si="22"/>
        <v>3348</v>
      </c>
      <c r="E99" s="29">
        <f t="shared" si="27"/>
        <v>304668</v>
      </c>
      <c r="F99" s="29">
        <f t="shared" si="23"/>
        <v>-297970</v>
      </c>
      <c r="G99" s="34">
        <f>+Inputs!$D$3</f>
        <v>0.37951000000000001</v>
      </c>
      <c r="I99" s="27">
        <f t="shared" si="28"/>
        <v>602638</v>
      </c>
      <c r="K99" s="27">
        <f t="shared" si="24"/>
        <v>3348</v>
      </c>
      <c r="L99" s="27">
        <f t="shared" si="29"/>
        <v>304668</v>
      </c>
      <c r="M99" s="27">
        <f t="shared" si="25"/>
        <v>1270.5994800000001</v>
      </c>
      <c r="N99" s="27">
        <f t="shared" si="26"/>
        <v>1270.5994800000001</v>
      </c>
      <c r="O99" s="27">
        <f t="shared" si="30"/>
        <v>-113077.37183999992</v>
      </c>
      <c r="P99" s="27">
        <f t="shared" si="31"/>
        <v>113077.37183999992</v>
      </c>
    </row>
    <row r="100" spans="1:16">
      <c r="A100" s="30">
        <v>39783</v>
      </c>
      <c r="C100" s="6">
        <v>92</v>
      </c>
      <c r="D100" s="29">
        <f t="shared" si="22"/>
        <v>3348</v>
      </c>
      <c r="E100" s="29">
        <f t="shared" si="27"/>
        <v>308016</v>
      </c>
      <c r="F100" s="29">
        <f t="shared" si="23"/>
        <v>-294622</v>
      </c>
      <c r="G100" s="34">
        <f>+Inputs!$D$3</f>
        <v>0.37951000000000001</v>
      </c>
      <c r="I100" s="27">
        <f t="shared" si="28"/>
        <v>602638</v>
      </c>
      <c r="K100" s="27">
        <f t="shared" si="24"/>
        <v>3348</v>
      </c>
      <c r="L100" s="27">
        <f t="shared" si="29"/>
        <v>308016</v>
      </c>
      <c r="M100" s="27">
        <f t="shared" si="25"/>
        <v>1270.5994800000001</v>
      </c>
      <c r="N100" s="27">
        <f t="shared" si="26"/>
        <v>1270.5994800000001</v>
      </c>
      <c r="O100" s="27">
        <f t="shared" si="30"/>
        <v>-111806.77235999992</v>
      </c>
      <c r="P100" s="27">
        <f t="shared" si="31"/>
        <v>111806.77235999992</v>
      </c>
    </row>
    <row r="101" spans="1:16">
      <c r="A101" s="31">
        <v>39814</v>
      </c>
      <c r="C101" s="6">
        <v>93</v>
      </c>
      <c r="D101" s="29">
        <f t="shared" si="22"/>
        <v>3348</v>
      </c>
      <c r="E101" s="29">
        <f t="shared" si="27"/>
        <v>311364</v>
      </c>
      <c r="F101" s="29">
        <f t="shared" si="23"/>
        <v>-291274</v>
      </c>
      <c r="G101" s="34">
        <f>+Inputs!$D$3</f>
        <v>0.37951000000000001</v>
      </c>
      <c r="I101" s="27">
        <f t="shared" si="28"/>
        <v>602638</v>
      </c>
      <c r="K101" s="27">
        <f t="shared" si="24"/>
        <v>3348</v>
      </c>
      <c r="L101" s="27">
        <f t="shared" si="29"/>
        <v>311364</v>
      </c>
      <c r="M101" s="27">
        <f t="shared" si="25"/>
        <v>1270.5994800000001</v>
      </c>
      <c r="N101" s="27">
        <f t="shared" si="26"/>
        <v>1270.5994800000001</v>
      </c>
      <c r="O101" s="27">
        <f t="shared" si="30"/>
        <v>-110536.17287999991</v>
      </c>
      <c r="P101" s="27">
        <f t="shared" si="31"/>
        <v>110536.17287999991</v>
      </c>
    </row>
    <row r="102" spans="1:16">
      <c r="A102" s="30">
        <v>39845</v>
      </c>
      <c r="C102" s="6">
        <v>94</v>
      </c>
      <c r="D102" s="29">
        <f t="shared" si="22"/>
        <v>3348</v>
      </c>
      <c r="E102" s="29">
        <f t="shared" si="27"/>
        <v>314712</v>
      </c>
      <c r="F102" s="29">
        <f t="shared" si="23"/>
        <v>-287926</v>
      </c>
      <c r="G102" s="34">
        <f>+Inputs!$D$3</f>
        <v>0.37951000000000001</v>
      </c>
      <c r="I102" s="27">
        <f t="shared" si="28"/>
        <v>602638</v>
      </c>
      <c r="K102" s="27">
        <f t="shared" si="24"/>
        <v>3348</v>
      </c>
      <c r="L102" s="27">
        <f t="shared" si="29"/>
        <v>314712</v>
      </c>
      <c r="M102" s="27">
        <f t="shared" si="25"/>
        <v>1270.5994800000001</v>
      </c>
      <c r="N102" s="27">
        <f t="shared" si="26"/>
        <v>1270.5994800000001</v>
      </c>
      <c r="O102" s="27">
        <f t="shared" si="30"/>
        <v>-109265.57339999991</v>
      </c>
      <c r="P102" s="27">
        <f t="shared" si="31"/>
        <v>109265.57339999991</v>
      </c>
    </row>
    <row r="103" spans="1:16">
      <c r="A103" s="31">
        <v>39873</v>
      </c>
      <c r="C103" s="6">
        <v>95</v>
      </c>
      <c r="D103" s="29">
        <f t="shared" si="22"/>
        <v>3348</v>
      </c>
      <c r="E103" s="29">
        <f t="shared" si="27"/>
        <v>318060</v>
      </c>
      <c r="F103" s="29">
        <f t="shared" si="23"/>
        <v>-284578</v>
      </c>
      <c r="G103" s="34">
        <f>+Inputs!$D$3</f>
        <v>0.37951000000000001</v>
      </c>
      <c r="I103" s="27">
        <f t="shared" si="28"/>
        <v>602638</v>
      </c>
      <c r="K103" s="27">
        <f t="shared" si="24"/>
        <v>3348</v>
      </c>
      <c r="L103" s="27">
        <f t="shared" si="29"/>
        <v>318060</v>
      </c>
      <c r="M103" s="27">
        <f t="shared" si="25"/>
        <v>1270.5994800000001</v>
      </c>
      <c r="N103" s="27">
        <f t="shared" si="26"/>
        <v>1270.5994800000001</v>
      </c>
      <c r="O103" s="27">
        <f t="shared" si="30"/>
        <v>-107994.9739199999</v>
      </c>
      <c r="P103" s="27">
        <f t="shared" si="31"/>
        <v>107994.9739199999</v>
      </c>
    </row>
    <row r="104" spans="1:16">
      <c r="A104" s="30">
        <v>39904</v>
      </c>
      <c r="C104" s="6">
        <v>96</v>
      </c>
      <c r="D104" s="29">
        <f t="shared" si="22"/>
        <v>3348</v>
      </c>
      <c r="E104" s="29">
        <f t="shared" si="27"/>
        <v>321408</v>
      </c>
      <c r="F104" s="29">
        <f t="shared" si="23"/>
        <v>-281230</v>
      </c>
      <c r="G104" s="34">
        <f>+Inputs!$D$3</f>
        <v>0.37951000000000001</v>
      </c>
      <c r="I104" s="27">
        <f t="shared" si="28"/>
        <v>602638</v>
      </c>
      <c r="K104" s="27">
        <f t="shared" si="24"/>
        <v>3348</v>
      </c>
      <c r="L104" s="27">
        <f t="shared" si="29"/>
        <v>321408</v>
      </c>
      <c r="M104" s="27">
        <f t="shared" si="25"/>
        <v>1270.5994800000001</v>
      </c>
      <c r="N104" s="27">
        <f t="shared" si="26"/>
        <v>1270.5994800000001</v>
      </c>
      <c r="O104" s="27">
        <f t="shared" si="30"/>
        <v>-106724.3744399999</v>
      </c>
      <c r="P104" s="27">
        <f t="shared" si="31"/>
        <v>106724.3744399999</v>
      </c>
    </row>
    <row r="105" spans="1:16">
      <c r="A105" s="31">
        <v>39934</v>
      </c>
      <c r="C105" s="6">
        <v>97</v>
      </c>
      <c r="D105" s="29">
        <f t="shared" ref="D105:D112" si="32">ROUND(-(+$B$9/180)*1,0)</f>
        <v>3348</v>
      </c>
      <c r="E105" s="29">
        <f t="shared" si="27"/>
        <v>324756</v>
      </c>
      <c r="F105" s="29">
        <f t="shared" ref="F105:F136" si="33">$B$9+E105</f>
        <v>-277882</v>
      </c>
      <c r="G105" s="34">
        <f>+Inputs!$D$3</f>
        <v>0.37951000000000001</v>
      </c>
      <c r="I105" s="27">
        <f t="shared" si="28"/>
        <v>602638</v>
      </c>
      <c r="K105" s="27">
        <f t="shared" ref="K105:K136" si="34">D105</f>
        <v>3348</v>
      </c>
      <c r="L105" s="27">
        <f t="shared" si="29"/>
        <v>324756</v>
      </c>
      <c r="M105" s="27">
        <f t="shared" ref="M105:M136" si="35">K105*G105</f>
        <v>1270.5994800000001</v>
      </c>
      <c r="N105" s="27">
        <f t="shared" ref="N105:N136" si="36">M105-J105</f>
        <v>1270.5994800000001</v>
      </c>
      <c r="O105" s="27">
        <f t="shared" si="30"/>
        <v>-105453.77495999989</v>
      </c>
      <c r="P105" s="27">
        <f t="shared" si="31"/>
        <v>105453.77495999989</v>
      </c>
    </row>
    <row r="106" spans="1:16">
      <c r="A106" s="30">
        <v>39965</v>
      </c>
      <c r="C106" s="6">
        <v>98</v>
      </c>
      <c r="D106" s="29">
        <f t="shared" si="32"/>
        <v>3348</v>
      </c>
      <c r="E106" s="29">
        <f t="shared" ref="E106:E137" si="37">+E105+D106</f>
        <v>328104</v>
      </c>
      <c r="F106" s="29">
        <f t="shared" si="33"/>
        <v>-274534</v>
      </c>
      <c r="G106" s="34">
        <f>+Inputs!$D$3</f>
        <v>0.37951000000000001</v>
      </c>
      <c r="I106" s="27">
        <f t="shared" ref="I106:I137" si="38">+I105+H106</f>
        <v>602638</v>
      </c>
      <c r="K106" s="27">
        <f t="shared" si="34"/>
        <v>3348</v>
      </c>
      <c r="L106" s="27">
        <f t="shared" ref="L106:L137" si="39">+L105+K106</f>
        <v>328104</v>
      </c>
      <c r="M106" s="27">
        <f t="shared" si="35"/>
        <v>1270.5994800000001</v>
      </c>
      <c r="N106" s="27">
        <f t="shared" si="36"/>
        <v>1270.5994800000001</v>
      </c>
      <c r="O106" s="27">
        <f t="shared" ref="O106:O137" si="40">+O105+N106</f>
        <v>-104183.17547999989</v>
      </c>
      <c r="P106" s="27">
        <f t="shared" ref="P106:P137" si="41">P105-N106</f>
        <v>104183.17547999989</v>
      </c>
    </row>
    <row r="107" spans="1:16">
      <c r="A107" s="31">
        <v>39995</v>
      </c>
      <c r="C107" s="6">
        <v>99</v>
      </c>
      <c r="D107" s="29">
        <f t="shared" si="32"/>
        <v>3348</v>
      </c>
      <c r="E107" s="29">
        <f t="shared" si="37"/>
        <v>331452</v>
      </c>
      <c r="F107" s="29">
        <f t="shared" si="33"/>
        <v>-271186</v>
      </c>
      <c r="G107" s="34">
        <f>+Inputs!$D$3</f>
        <v>0.37951000000000001</v>
      </c>
      <c r="I107" s="27">
        <f t="shared" si="38"/>
        <v>602638</v>
      </c>
      <c r="K107" s="27">
        <f t="shared" si="34"/>
        <v>3348</v>
      </c>
      <c r="L107" s="27">
        <f t="shared" si="39"/>
        <v>331452</v>
      </c>
      <c r="M107" s="27">
        <f t="shared" si="35"/>
        <v>1270.5994800000001</v>
      </c>
      <c r="N107" s="27">
        <f t="shared" si="36"/>
        <v>1270.5994800000001</v>
      </c>
      <c r="O107" s="27">
        <f t="shared" si="40"/>
        <v>-102912.57599999988</v>
      </c>
      <c r="P107" s="27">
        <f t="shared" si="41"/>
        <v>102912.57599999988</v>
      </c>
    </row>
    <row r="108" spans="1:16">
      <c r="A108" s="30">
        <v>40026</v>
      </c>
      <c r="C108" s="6">
        <v>100</v>
      </c>
      <c r="D108" s="29">
        <f t="shared" si="32"/>
        <v>3348</v>
      </c>
      <c r="E108" s="29">
        <f t="shared" si="37"/>
        <v>334800</v>
      </c>
      <c r="F108" s="29">
        <f t="shared" si="33"/>
        <v>-267838</v>
      </c>
      <c r="G108" s="34">
        <f>+Inputs!$D$3</f>
        <v>0.37951000000000001</v>
      </c>
      <c r="I108" s="27">
        <f t="shared" si="38"/>
        <v>602638</v>
      </c>
      <c r="K108" s="27">
        <f t="shared" si="34"/>
        <v>3348</v>
      </c>
      <c r="L108" s="27">
        <f t="shared" si="39"/>
        <v>334800</v>
      </c>
      <c r="M108" s="27">
        <f t="shared" si="35"/>
        <v>1270.5994800000001</v>
      </c>
      <c r="N108" s="27">
        <f t="shared" si="36"/>
        <v>1270.5994800000001</v>
      </c>
      <c r="O108" s="27">
        <f t="shared" si="40"/>
        <v>-101641.97651999988</v>
      </c>
      <c r="P108" s="27">
        <f t="shared" si="41"/>
        <v>101641.97651999988</v>
      </c>
    </row>
    <row r="109" spans="1:16">
      <c r="A109" s="31">
        <v>40057</v>
      </c>
      <c r="C109" s="6">
        <v>101</v>
      </c>
      <c r="D109" s="29">
        <f t="shared" si="32"/>
        <v>3348</v>
      </c>
      <c r="E109" s="29">
        <f t="shared" si="37"/>
        <v>338148</v>
      </c>
      <c r="F109" s="29">
        <f t="shared" si="33"/>
        <v>-264490</v>
      </c>
      <c r="G109" s="34">
        <f>+Inputs!$D$3</f>
        <v>0.37951000000000001</v>
      </c>
      <c r="I109" s="27">
        <f t="shared" si="38"/>
        <v>602638</v>
      </c>
      <c r="K109" s="27">
        <f t="shared" si="34"/>
        <v>3348</v>
      </c>
      <c r="L109" s="27">
        <f t="shared" si="39"/>
        <v>338148</v>
      </c>
      <c r="M109" s="27">
        <f t="shared" si="35"/>
        <v>1270.5994800000001</v>
      </c>
      <c r="N109" s="27">
        <f t="shared" si="36"/>
        <v>1270.5994800000001</v>
      </c>
      <c r="O109" s="27">
        <f t="shared" si="40"/>
        <v>-100371.37703999988</v>
      </c>
      <c r="P109" s="27">
        <f t="shared" si="41"/>
        <v>100371.37703999988</v>
      </c>
    </row>
    <row r="110" spans="1:16">
      <c r="A110" s="30">
        <v>40087</v>
      </c>
      <c r="C110" s="6">
        <v>102</v>
      </c>
      <c r="D110" s="29">
        <f t="shared" si="32"/>
        <v>3348</v>
      </c>
      <c r="E110" s="29">
        <f t="shared" si="37"/>
        <v>341496</v>
      </c>
      <c r="F110" s="29">
        <f t="shared" si="33"/>
        <v>-261142</v>
      </c>
      <c r="G110" s="34">
        <f>+Inputs!$D$3</f>
        <v>0.37951000000000001</v>
      </c>
      <c r="I110" s="27">
        <f t="shared" si="38"/>
        <v>602638</v>
      </c>
      <c r="K110" s="27">
        <f t="shared" si="34"/>
        <v>3348</v>
      </c>
      <c r="L110" s="27">
        <f t="shared" si="39"/>
        <v>341496</v>
      </c>
      <c r="M110" s="27">
        <f t="shared" si="35"/>
        <v>1270.5994800000001</v>
      </c>
      <c r="N110" s="27">
        <f t="shared" si="36"/>
        <v>1270.5994800000001</v>
      </c>
      <c r="O110" s="27">
        <f t="shared" si="40"/>
        <v>-99100.777559999871</v>
      </c>
      <c r="P110" s="27">
        <f t="shared" si="41"/>
        <v>99100.777559999871</v>
      </c>
    </row>
    <row r="111" spans="1:16">
      <c r="A111" s="31">
        <v>40118</v>
      </c>
      <c r="C111" s="6">
        <v>103</v>
      </c>
      <c r="D111" s="29">
        <f t="shared" si="32"/>
        <v>3348</v>
      </c>
      <c r="E111" s="29">
        <f t="shared" si="37"/>
        <v>344844</v>
      </c>
      <c r="F111" s="29">
        <f t="shared" si="33"/>
        <v>-257794</v>
      </c>
      <c r="G111" s="34">
        <f>+Inputs!$D$3</f>
        <v>0.37951000000000001</v>
      </c>
      <c r="I111" s="27">
        <f t="shared" si="38"/>
        <v>602638</v>
      </c>
      <c r="K111" s="27">
        <f t="shared" si="34"/>
        <v>3348</v>
      </c>
      <c r="L111" s="27">
        <f t="shared" si="39"/>
        <v>344844</v>
      </c>
      <c r="M111" s="27">
        <f t="shared" si="35"/>
        <v>1270.5994800000001</v>
      </c>
      <c r="N111" s="27">
        <f t="shared" si="36"/>
        <v>1270.5994800000001</v>
      </c>
      <c r="O111" s="27">
        <f t="shared" si="40"/>
        <v>-97830.178079999867</v>
      </c>
      <c r="P111" s="27">
        <f t="shared" si="41"/>
        <v>97830.178079999867</v>
      </c>
    </row>
    <row r="112" spans="1:16">
      <c r="A112" s="30">
        <v>40148</v>
      </c>
      <c r="C112" s="6">
        <v>104</v>
      </c>
      <c r="D112" s="29">
        <f t="shared" si="32"/>
        <v>3348</v>
      </c>
      <c r="E112" s="29">
        <f t="shared" si="37"/>
        <v>348192</v>
      </c>
      <c r="F112" s="29">
        <f t="shared" si="33"/>
        <v>-254446</v>
      </c>
      <c r="G112" s="34">
        <f>+Inputs!$D$3</f>
        <v>0.37951000000000001</v>
      </c>
      <c r="I112" s="27">
        <f t="shared" si="38"/>
        <v>602638</v>
      </c>
      <c r="K112" s="27">
        <f t="shared" si="34"/>
        <v>3348</v>
      </c>
      <c r="L112" s="27">
        <f t="shared" si="39"/>
        <v>348192</v>
      </c>
      <c r="M112" s="27">
        <f t="shared" si="35"/>
        <v>1270.5994800000001</v>
      </c>
      <c r="N112" s="27">
        <f t="shared" si="36"/>
        <v>1270.5994800000001</v>
      </c>
      <c r="O112" s="27">
        <f t="shared" si="40"/>
        <v>-96559.578599999862</v>
      </c>
      <c r="P112" s="27">
        <f t="shared" si="41"/>
        <v>96559.578599999862</v>
      </c>
    </row>
    <row r="113" spans="1:19" s="237" customFormat="1">
      <c r="A113" s="243">
        <v>40179</v>
      </c>
      <c r="C113" s="238">
        <v>105</v>
      </c>
      <c r="D113" s="239">
        <f>ROUND(-($F$112/60)*1,0)</f>
        <v>4241</v>
      </c>
      <c r="E113" s="239">
        <f t="shared" si="37"/>
        <v>352433</v>
      </c>
      <c r="F113" s="239">
        <f t="shared" si="33"/>
        <v>-250205</v>
      </c>
      <c r="G113" s="240">
        <f>+Inputs!$D$3</f>
        <v>0.37951000000000001</v>
      </c>
      <c r="I113" s="241">
        <f t="shared" si="38"/>
        <v>602638</v>
      </c>
      <c r="K113" s="241">
        <f t="shared" si="34"/>
        <v>4241</v>
      </c>
      <c r="L113" s="241">
        <f t="shared" si="39"/>
        <v>352433</v>
      </c>
      <c r="M113" s="241">
        <f t="shared" si="35"/>
        <v>1609.50191</v>
      </c>
      <c r="N113" s="241">
        <f t="shared" si="36"/>
        <v>1609.50191</v>
      </c>
      <c r="O113" s="241">
        <f t="shared" si="40"/>
        <v>-94950.076689999856</v>
      </c>
      <c r="P113" s="241">
        <f t="shared" si="41"/>
        <v>94950.076689999856</v>
      </c>
      <c r="Q113" s="242"/>
      <c r="R113" s="242"/>
      <c r="S113" s="242"/>
    </row>
    <row r="114" spans="1:19" s="237" customFormat="1">
      <c r="A114" s="236">
        <v>40210</v>
      </c>
      <c r="C114" s="238">
        <v>106</v>
      </c>
      <c r="D114" s="239">
        <f t="shared" ref="D114:D171" si="42">ROUND(-($F$112/60)*1,0)</f>
        <v>4241</v>
      </c>
      <c r="E114" s="239">
        <f t="shared" si="37"/>
        <v>356674</v>
      </c>
      <c r="F114" s="239">
        <f t="shared" si="33"/>
        <v>-245964</v>
      </c>
      <c r="G114" s="240">
        <f>+Inputs!$D$3</f>
        <v>0.37951000000000001</v>
      </c>
      <c r="I114" s="241">
        <f t="shared" si="38"/>
        <v>602638</v>
      </c>
      <c r="K114" s="241">
        <f t="shared" si="34"/>
        <v>4241</v>
      </c>
      <c r="L114" s="241">
        <f t="shared" si="39"/>
        <v>356674</v>
      </c>
      <c r="M114" s="241">
        <f t="shared" si="35"/>
        <v>1609.50191</v>
      </c>
      <c r="N114" s="241">
        <f t="shared" si="36"/>
        <v>1609.50191</v>
      </c>
      <c r="O114" s="241">
        <f t="shared" si="40"/>
        <v>-93340.57477999985</v>
      </c>
      <c r="P114" s="241">
        <f t="shared" si="41"/>
        <v>93340.57477999985</v>
      </c>
      <c r="Q114" s="242"/>
      <c r="R114" s="242"/>
      <c r="S114" s="242"/>
    </row>
    <row r="115" spans="1:19" s="237" customFormat="1">
      <c r="A115" s="243">
        <v>40238</v>
      </c>
      <c r="C115" s="238">
        <v>107</v>
      </c>
      <c r="D115" s="239">
        <f t="shared" si="42"/>
        <v>4241</v>
      </c>
      <c r="E115" s="239">
        <f t="shared" si="37"/>
        <v>360915</v>
      </c>
      <c r="F115" s="239">
        <f t="shared" si="33"/>
        <v>-241723</v>
      </c>
      <c r="G115" s="240">
        <f>+Inputs!$D$3</f>
        <v>0.37951000000000001</v>
      </c>
      <c r="I115" s="241">
        <f t="shared" si="38"/>
        <v>602638</v>
      </c>
      <c r="K115" s="241">
        <f t="shared" si="34"/>
        <v>4241</v>
      </c>
      <c r="L115" s="241">
        <f t="shared" si="39"/>
        <v>360915</v>
      </c>
      <c r="M115" s="241">
        <f t="shared" si="35"/>
        <v>1609.50191</v>
      </c>
      <c r="N115" s="241">
        <f t="shared" si="36"/>
        <v>1609.50191</v>
      </c>
      <c r="O115" s="241">
        <f t="shared" si="40"/>
        <v>-91731.072869999844</v>
      </c>
      <c r="P115" s="241">
        <f t="shared" si="41"/>
        <v>91731.072869999844</v>
      </c>
      <c r="Q115" s="242"/>
      <c r="R115" s="242"/>
      <c r="S115" s="242"/>
    </row>
    <row r="116" spans="1:19" s="237" customFormat="1">
      <c r="A116" s="236">
        <v>40269</v>
      </c>
      <c r="C116" s="238">
        <v>108</v>
      </c>
      <c r="D116" s="239">
        <f t="shared" si="42"/>
        <v>4241</v>
      </c>
      <c r="E116" s="239">
        <f t="shared" si="37"/>
        <v>365156</v>
      </c>
      <c r="F116" s="239">
        <f t="shared" si="33"/>
        <v>-237482</v>
      </c>
      <c r="G116" s="240">
        <f>+Inputs!$D$3</f>
        <v>0.37951000000000001</v>
      </c>
      <c r="I116" s="241">
        <f t="shared" si="38"/>
        <v>602638</v>
      </c>
      <c r="K116" s="241">
        <f t="shared" si="34"/>
        <v>4241</v>
      </c>
      <c r="L116" s="241">
        <f t="shared" si="39"/>
        <v>365156</v>
      </c>
      <c r="M116" s="241">
        <f t="shared" si="35"/>
        <v>1609.50191</v>
      </c>
      <c r="N116" s="241">
        <f t="shared" si="36"/>
        <v>1609.50191</v>
      </c>
      <c r="O116" s="241">
        <f t="shared" si="40"/>
        <v>-90121.570959999837</v>
      </c>
      <c r="P116" s="241">
        <f t="shared" si="41"/>
        <v>90121.570959999837</v>
      </c>
      <c r="Q116" s="242"/>
      <c r="R116" s="242"/>
      <c r="S116" s="242"/>
    </row>
    <row r="117" spans="1:19" s="237" customFormat="1">
      <c r="A117" s="243">
        <v>40299</v>
      </c>
      <c r="C117" s="238">
        <v>109</v>
      </c>
      <c r="D117" s="239">
        <f t="shared" si="42"/>
        <v>4241</v>
      </c>
      <c r="E117" s="239">
        <f t="shared" si="37"/>
        <v>369397</v>
      </c>
      <c r="F117" s="239">
        <f t="shared" si="33"/>
        <v>-233241</v>
      </c>
      <c r="G117" s="240">
        <f>+Inputs!$D$3</f>
        <v>0.37951000000000001</v>
      </c>
      <c r="I117" s="241">
        <f t="shared" si="38"/>
        <v>602638</v>
      </c>
      <c r="K117" s="241">
        <f t="shared" si="34"/>
        <v>4241</v>
      </c>
      <c r="L117" s="241">
        <f t="shared" si="39"/>
        <v>369397</v>
      </c>
      <c r="M117" s="241">
        <f t="shared" si="35"/>
        <v>1609.50191</v>
      </c>
      <c r="N117" s="241">
        <f t="shared" si="36"/>
        <v>1609.50191</v>
      </c>
      <c r="O117" s="241">
        <f t="shared" si="40"/>
        <v>-88512.069049999831</v>
      </c>
      <c r="P117" s="241">
        <f t="shared" si="41"/>
        <v>88512.069049999831</v>
      </c>
      <c r="Q117" s="242"/>
      <c r="R117" s="242"/>
      <c r="S117" s="242"/>
    </row>
    <row r="118" spans="1:19" s="237" customFormat="1">
      <c r="A118" s="236">
        <v>40330</v>
      </c>
      <c r="C118" s="238">
        <v>110</v>
      </c>
      <c r="D118" s="239">
        <f t="shared" si="42"/>
        <v>4241</v>
      </c>
      <c r="E118" s="239">
        <f t="shared" si="37"/>
        <v>373638</v>
      </c>
      <c r="F118" s="239">
        <f t="shared" si="33"/>
        <v>-229000</v>
      </c>
      <c r="G118" s="240">
        <f>+Inputs!$D$3</f>
        <v>0.37951000000000001</v>
      </c>
      <c r="I118" s="241">
        <f t="shared" si="38"/>
        <v>602638</v>
      </c>
      <c r="K118" s="241">
        <f t="shared" si="34"/>
        <v>4241</v>
      </c>
      <c r="L118" s="241">
        <f t="shared" si="39"/>
        <v>373638</v>
      </c>
      <c r="M118" s="241">
        <f t="shared" si="35"/>
        <v>1609.50191</v>
      </c>
      <c r="N118" s="241">
        <f t="shared" si="36"/>
        <v>1609.50191</v>
      </c>
      <c r="O118" s="241">
        <f t="shared" si="40"/>
        <v>-86902.567139999825</v>
      </c>
      <c r="P118" s="241">
        <f t="shared" si="41"/>
        <v>86902.567139999825</v>
      </c>
      <c r="Q118" s="242"/>
      <c r="R118" s="242"/>
      <c r="S118" s="242"/>
    </row>
    <row r="119" spans="1:19" s="237" customFormat="1">
      <c r="A119" s="243">
        <v>40360</v>
      </c>
      <c r="C119" s="238">
        <v>111</v>
      </c>
      <c r="D119" s="239">
        <f t="shared" si="42"/>
        <v>4241</v>
      </c>
      <c r="E119" s="239">
        <f t="shared" si="37"/>
        <v>377879</v>
      </c>
      <c r="F119" s="239">
        <f t="shared" si="33"/>
        <v>-224759</v>
      </c>
      <c r="G119" s="240">
        <f>+Inputs!$D$3</f>
        <v>0.37951000000000001</v>
      </c>
      <c r="I119" s="241">
        <f t="shared" si="38"/>
        <v>602638</v>
      </c>
      <c r="K119" s="241">
        <f t="shared" si="34"/>
        <v>4241</v>
      </c>
      <c r="L119" s="241">
        <f t="shared" si="39"/>
        <v>377879</v>
      </c>
      <c r="M119" s="241">
        <f t="shared" si="35"/>
        <v>1609.50191</v>
      </c>
      <c r="N119" s="241">
        <f t="shared" si="36"/>
        <v>1609.50191</v>
      </c>
      <c r="O119" s="241">
        <f t="shared" si="40"/>
        <v>-85293.065229999818</v>
      </c>
      <c r="P119" s="241">
        <f t="shared" si="41"/>
        <v>85293.065229999818</v>
      </c>
      <c r="Q119" s="242"/>
      <c r="R119" s="242"/>
      <c r="S119" s="242"/>
    </row>
    <row r="120" spans="1:19" s="237" customFormat="1">
      <c r="A120" s="236">
        <v>40391</v>
      </c>
      <c r="C120" s="238">
        <v>112</v>
      </c>
      <c r="D120" s="239">
        <f t="shared" si="42"/>
        <v>4241</v>
      </c>
      <c r="E120" s="239">
        <f t="shared" si="37"/>
        <v>382120</v>
      </c>
      <c r="F120" s="239">
        <f t="shared" si="33"/>
        <v>-220518</v>
      </c>
      <c r="G120" s="240">
        <f>+Inputs!$D$3</f>
        <v>0.37951000000000001</v>
      </c>
      <c r="I120" s="241">
        <f t="shared" si="38"/>
        <v>602638</v>
      </c>
      <c r="K120" s="241">
        <f t="shared" si="34"/>
        <v>4241</v>
      </c>
      <c r="L120" s="241">
        <f t="shared" si="39"/>
        <v>382120</v>
      </c>
      <c r="M120" s="241">
        <f t="shared" si="35"/>
        <v>1609.50191</v>
      </c>
      <c r="N120" s="241">
        <f t="shared" si="36"/>
        <v>1609.50191</v>
      </c>
      <c r="O120" s="241">
        <f t="shared" si="40"/>
        <v>-83683.563319999812</v>
      </c>
      <c r="P120" s="241">
        <f t="shared" si="41"/>
        <v>83683.563319999812</v>
      </c>
      <c r="Q120" s="242"/>
      <c r="R120" s="242"/>
      <c r="S120" s="242"/>
    </row>
    <row r="121" spans="1:19" s="237" customFormat="1">
      <c r="A121" s="243">
        <v>40422</v>
      </c>
      <c r="C121" s="238">
        <v>113</v>
      </c>
      <c r="D121" s="239">
        <f t="shared" si="42"/>
        <v>4241</v>
      </c>
      <c r="E121" s="239">
        <f t="shared" si="37"/>
        <v>386361</v>
      </c>
      <c r="F121" s="239">
        <f t="shared" si="33"/>
        <v>-216277</v>
      </c>
      <c r="G121" s="240">
        <f>+Inputs!$D$3</f>
        <v>0.37951000000000001</v>
      </c>
      <c r="I121" s="241">
        <f t="shared" si="38"/>
        <v>602638</v>
      </c>
      <c r="K121" s="241">
        <f t="shared" si="34"/>
        <v>4241</v>
      </c>
      <c r="L121" s="241">
        <f t="shared" si="39"/>
        <v>386361</v>
      </c>
      <c r="M121" s="241">
        <f t="shared" si="35"/>
        <v>1609.50191</v>
      </c>
      <c r="N121" s="241">
        <f t="shared" si="36"/>
        <v>1609.50191</v>
      </c>
      <c r="O121" s="241">
        <f t="shared" si="40"/>
        <v>-82074.061409999806</v>
      </c>
      <c r="P121" s="241">
        <f t="shared" si="41"/>
        <v>82074.061409999806</v>
      </c>
      <c r="Q121" s="242"/>
      <c r="R121" s="242"/>
      <c r="S121" s="242"/>
    </row>
    <row r="122" spans="1:19" s="237" customFormat="1">
      <c r="A122" s="236">
        <v>40452</v>
      </c>
      <c r="C122" s="238">
        <v>114</v>
      </c>
      <c r="D122" s="239">
        <f t="shared" si="42"/>
        <v>4241</v>
      </c>
      <c r="E122" s="239">
        <f t="shared" si="37"/>
        <v>390602</v>
      </c>
      <c r="F122" s="239">
        <f t="shared" si="33"/>
        <v>-212036</v>
      </c>
      <c r="G122" s="240">
        <f>+Inputs!$D$3</f>
        <v>0.37951000000000001</v>
      </c>
      <c r="I122" s="241">
        <f t="shared" si="38"/>
        <v>602638</v>
      </c>
      <c r="K122" s="241">
        <f t="shared" si="34"/>
        <v>4241</v>
      </c>
      <c r="L122" s="241">
        <f t="shared" si="39"/>
        <v>390602</v>
      </c>
      <c r="M122" s="241">
        <f t="shared" si="35"/>
        <v>1609.50191</v>
      </c>
      <c r="N122" s="241">
        <f t="shared" si="36"/>
        <v>1609.50191</v>
      </c>
      <c r="O122" s="241">
        <f t="shared" si="40"/>
        <v>-80464.559499999799</v>
      </c>
      <c r="P122" s="241">
        <f t="shared" si="41"/>
        <v>80464.559499999799</v>
      </c>
      <c r="Q122" s="242"/>
      <c r="R122" s="242"/>
      <c r="S122" s="242"/>
    </row>
    <row r="123" spans="1:19" s="237" customFormat="1">
      <c r="A123" s="243">
        <v>40483</v>
      </c>
      <c r="C123" s="238">
        <v>115</v>
      </c>
      <c r="D123" s="239">
        <f t="shared" si="42"/>
        <v>4241</v>
      </c>
      <c r="E123" s="239">
        <f t="shared" si="37"/>
        <v>394843</v>
      </c>
      <c r="F123" s="239">
        <f t="shared" si="33"/>
        <v>-207795</v>
      </c>
      <c r="G123" s="240">
        <f>+Inputs!$D$3</f>
        <v>0.37951000000000001</v>
      </c>
      <c r="I123" s="241">
        <f t="shared" si="38"/>
        <v>602638</v>
      </c>
      <c r="K123" s="241">
        <f t="shared" si="34"/>
        <v>4241</v>
      </c>
      <c r="L123" s="241">
        <f t="shared" si="39"/>
        <v>394843</v>
      </c>
      <c r="M123" s="241">
        <f t="shared" si="35"/>
        <v>1609.50191</v>
      </c>
      <c r="N123" s="241">
        <f t="shared" si="36"/>
        <v>1609.50191</v>
      </c>
      <c r="O123" s="241">
        <f t="shared" si="40"/>
        <v>-78855.057589999793</v>
      </c>
      <c r="P123" s="241">
        <f t="shared" si="41"/>
        <v>78855.057589999793</v>
      </c>
      <c r="Q123" s="242"/>
      <c r="R123" s="242"/>
      <c r="S123" s="242"/>
    </row>
    <row r="124" spans="1:19" s="237" customFormat="1">
      <c r="A124" s="236">
        <v>40513</v>
      </c>
      <c r="C124" s="238">
        <v>116</v>
      </c>
      <c r="D124" s="239">
        <f t="shared" si="42"/>
        <v>4241</v>
      </c>
      <c r="E124" s="239">
        <f t="shared" si="37"/>
        <v>399084</v>
      </c>
      <c r="F124" s="239">
        <f t="shared" si="33"/>
        <v>-203554</v>
      </c>
      <c r="G124" s="240">
        <f>+Inputs!$D$3</f>
        <v>0.37951000000000001</v>
      </c>
      <c r="I124" s="241">
        <f t="shared" si="38"/>
        <v>602638</v>
      </c>
      <c r="K124" s="241">
        <f t="shared" si="34"/>
        <v>4241</v>
      </c>
      <c r="L124" s="241">
        <f t="shared" si="39"/>
        <v>399084</v>
      </c>
      <c r="M124" s="241">
        <f t="shared" si="35"/>
        <v>1609.50191</v>
      </c>
      <c r="N124" s="241">
        <f t="shared" si="36"/>
        <v>1609.50191</v>
      </c>
      <c r="O124" s="241">
        <f t="shared" si="40"/>
        <v>-77245.555679999787</v>
      </c>
      <c r="P124" s="241">
        <f t="shared" si="41"/>
        <v>77245.555679999787</v>
      </c>
      <c r="Q124" s="242"/>
      <c r="R124" s="242"/>
      <c r="S124" s="242"/>
    </row>
    <row r="125" spans="1:19" s="237" customFormat="1">
      <c r="A125" s="243">
        <v>40544</v>
      </c>
      <c r="C125" s="238">
        <v>117</v>
      </c>
      <c r="D125" s="239">
        <f t="shared" si="42"/>
        <v>4241</v>
      </c>
      <c r="E125" s="239">
        <f t="shared" si="37"/>
        <v>403325</v>
      </c>
      <c r="F125" s="239">
        <f t="shared" si="33"/>
        <v>-199313</v>
      </c>
      <c r="G125" s="240">
        <f>+Inputs!$D$3</f>
        <v>0.37951000000000001</v>
      </c>
      <c r="I125" s="241">
        <f t="shared" si="38"/>
        <v>602638</v>
      </c>
      <c r="K125" s="241">
        <f t="shared" si="34"/>
        <v>4241</v>
      </c>
      <c r="L125" s="241">
        <f t="shared" si="39"/>
        <v>403325</v>
      </c>
      <c r="M125" s="241">
        <f t="shared" si="35"/>
        <v>1609.50191</v>
      </c>
      <c r="N125" s="241">
        <f t="shared" si="36"/>
        <v>1609.50191</v>
      </c>
      <c r="O125" s="241">
        <f t="shared" si="40"/>
        <v>-75636.05376999978</v>
      </c>
      <c r="P125" s="241">
        <f t="shared" si="41"/>
        <v>75636.05376999978</v>
      </c>
      <c r="Q125" s="242"/>
      <c r="R125" s="242"/>
      <c r="S125" s="242"/>
    </row>
    <row r="126" spans="1:19" s="237" customFormat="1">
      <c r="A126" s="236">
        <v>40575</v>
      </c>
      <c r="C126" s="238">
        <v>118</v>
      </c>
      <c r="D126" s="239">
        <f t="shared" si="42"/>
        <v>4241</v>
      </c>
      <c r="E126" s="239">
        <f t="shared" si="37"/>
        <v>407566</v>
      </c>
      <c r="F126" s="239">
        <f t="shared" si="33"/>
        <v>-195072</v>
      </c>
      <c r="G126" s="240">
        <f>+Inputs!$D$3</f>
        <v>0.37951000000000001</v>
      </c>
      <c r="I126" s="241">
        <f t="shared" si="38"/>
        <v>602638</v>
      </c>
      <c r="K126" s="241">
        <f t="shared" si="34"/>
        <v>4241</v>
      </c>
      <c r="L126" s="241">
        <f t="shared" si="39"/>
        <v>407566</v>
      </c>
      <c r="M126" s="241">
        <f t="shared" si="35"/>
        <v>1609.50191</v>
      </c>
      <c r="N126" s="241">
        <f t="shared" si="36"/>
        <v>1609.50191</v>
      </c>
      <c r="O126" s="241">
        <f t="shared" si="40"/>
        <v>-74026.551859999774</v>
      </c>
      <c r="P126" s="241">
        <f t="shared" si="41"/>
        <v>74026.551859999774</v>
      </c>
      <c r="Q126" s="242"/>
      <c r="R126" s="242"/>
      <c r="S126" s="242"/>
    </row>
    <row r="127" spans="1:19" s="237" customFormat="1">
      <c r="A127" s="243">
        <v>40603</v>
      </c>
      <c r="C127" s="238">
        <v>119</v>
      </c>
      <c r="D127" s="239">
        <f t="shared" si="42"/>
        <v>4241</v>
      </c>
      <c r="E127" s="239">
        <f t="shared" si="37"/>
        <v>411807</v>
      </c>
      <c r="F127" s="239">
        <f t="shared" si="33"/>
        <v>-190831</v>
      </c>
      <c r="G127" s="240">
        <f>+Inputs!$D$3</f>
        <v>0.37951000000000001</v>
      </c>
      <c r="I127" s="241">
        <f t="shared" si="38"/>
        <v>602638</v>
      </c>
      <c r="K127" s="241">
        <f t="shared" si="34"/>
        <v>4241</v>
      </c>
      <c r="L127" s="241">
        <f t="shared" si="39"/>
        <v>411807</v>
      </c>
      <c r="M127" s="241">
        <f t="shared" si="35"/>
        <v>1609.50191</v>
      </c>
      <c r="N127" s="241">
        <f t="shared" si="36"/>
        <v>1609.50191</v>
      </c>
      <c r="O127" s="241">
        <f t="shared" si="40"/>
        <v>-72417.049949999768</v>
      </c>
      <c r="P127" s="241">
        <f t="shared" si="41"/>
        <v>72417.049949999768</v>
      </c>
      <c r="Q127" s="242"/>
      <c r="R127" s="242"/>
      <c r="S127" s="242"/>
    </row>
    <row r="128" spans="1:19" s="237" customFormat="1">
      <c r="A128" s="236">
        <v>40634</v>
      </c>
      <c r="C128" s="238">
        <v>120</v>
      </c>
      <c r="D128" s="239">
        <f t="shared" si="42"/>
        <v>4241</v>
      </c>
      <c r="E128" s="239">
        <f t="shared" si="37"/>
        <v>416048</v>
      </c>
      <c r="F128" s="239">
        <f t="shared" si="33"/>
        <v>-186590</v>
      </c>
      <c r="G128" s="240">
        <f>+Inputs!$D$3</f>
        <v>0.37951000000000001</v>
      </c>
      <c r="I128" s="241">
        <f t="shared" si="38"/>
        <v>602638</v>
      </c>
      <c r="K128" s="241">
        <f t="shared" si="34"/>
        <v>4241</v>
      </c>
      <c r="L128" s="241">
        <f t="shared" si="39"/>
        <v>416048</v>
      </c>
      <c r="M128" s="241">
        <f t="shared" si="35"/>
        <v>1609.50191</v>
      </c>
      <c r="N128" s="241">
        <f t="shared" si="36"/>
        <v>1609.50191</v>
      </c>
      <c r="O128" s="241">
        <f t="shared" si="40"/>
        <v>-70807.548039999761</v>
      </c>
      <c r="P128" s="241">
        <f t="shared" si="41"/>
        <v>70807.548039999761</v>
      </c>
      <c r="Q128" s="242"/>
      <c r="R128" s="242"/>
      <c r="S128" s="242"/>
    </row>
    <row r="129" spans="1:19" s="237" customFormat="1">
      <c r="A129" s="243">
        <v>40664</v>
      </c>
      <c r="C129" s="238">
        <v>121</v>
      </c>
      <c r="D129" s="239">
        <f t="shared" si="42"/>
        <v>4241</v>
      </c>
      <c r="E129" s="239">
        <f t="shared" si="37"/>
        <v>420289</v>
      </c>
      <c r="F129" s="239">
        <f t="shared" si="33"/>
        <v>-182349</v>
      </c>
      <c r="G129" s="240">
        <f>+Inputs!$D$3</f>
        <v>0.37951000000000001</v>
      </c>
      <c r="I129" s="241">
        <f t="shared" si="38"/>
        <v>602638</v>
      </c>
      <c r="K129" s="241">
        <f t="shared" si="34"/>
        <v>4241</v>
      </c>
      <c r="L129" s="241">
        <f t="shared" si="39"/>
        <v>420289</v>
      </c>
      <c r="M129" s="241">
        <f t="shared" si="35"/>
        <v>1609.50191</v>
      </c>
      <c r="N129" s="241">
        <f t="shared" si="36"/>
        <v>1609.50191</v>
      </c>
      <c r="O129" s="241">
        <f t="shared" si="40"/>
        <v>-69198.046129999755</v>
      </c>
      <c r="P129" s="241">
        <f t="shared" si="41"/>
        <v>69198.046129999755</v>
      </c>
      <c r="Q129" s="242"/>
      <c r="R129" s="242"/>
      <c r="S129" s="242"/>
    </row>
    <row r="130" spans="1:19" s="237" customFormat="1">
      <c r="A130" s="236">
        <v>40695</v>
      </c>
      <c r="C130" s="238">
        <v>122</v>
      </c>
      <c r="D130" s="239">
        <f t="shared" si="42"/>
        <v>4241</v>
      </c>
      <c r="E130" s="239">
        <f t="shared" si="37"/>
        <v>424530</v>
      </c>
      <c r="F130" s="239">
        <f t="shared" si="33"/>
        <v>-178108</v>
      </c>
      <c r="G130" s="240">
        <f>+Inputs!$D$3</f>
        <v>0.37951000000000001</v>
      </c>
      <c r="I130" s="241">
        <f t="shared" si="38"/>
        <v>602638</v>
      </c>
      <c r="K130" s="241">
        <f t="shared" si="34"/>
        <v>4241</v>
      </c>
      <c r="L130" s="241">
        <f t="shared" si="39"/>
        <v>424530</v>
      </c>
      <c r="M130" s="241">
        <f t="shared" si="35"/>
        <v>1609.50191</v>
      </c>
      <c r="N130" s="241">
        <f t="shared" si="36"/>
        <v>1609.50191</v>
      </c>
      <c r="O130" s="241">
        <f t="shared" si="40"/>
        <v>-67588.544219999749</v>
      </c>
      <c r="P130" s="241">
        <f t="shared" si="41"/>
        <v>67588.544219999749</v>
      </c>
      <c r="Q130" s="242"/>
      <c r="R130" s="242"/>
      <c r="S130" s="242"/>
    </row>
    <row r="131" spans="1:19" s="237" customFormat="1">
      <c r="A131" s="243">
        <v>40725</v>
      </c>
      <c r="C131" s="238">
        <v>123</v>
      </c>
      <c r="D131" s="239">
        <f t="shared" si="42"/>
        <v>4241</v>
      </c>
      <c r="E131" s="239">
        <f t="shared" si="37"/>
        <v>428771</v>
      </c>
      <c r="F131" s="239">
        <f t="shared" si="33"/>
        <v>-173867</v>
      </c>
      <c r="G131" s="240">
        <f>+Inputs!$D$3</f>
        <v>0.37951000000000001</v>
      </c>
      <c r="I131" s="241">
        <f t="shared" si="38"/>
        <v>602638</v>
      </c>
      <c r="K131" s="241">
        <f t="shared" si="34"/>
        <v>4241</v>
      </c>
      <c r="L131" s="241">
        <f t="shared" si="39"/>
        <v>428771</v>
      </c>
      <c r="M131" s="241">
        <f t="shared" si="35"/>
        <v>1609.50191</v>
      </c>
      <c r="N131" s="241">
        <f t="shared" si="36"/>
        <v>1609.50191</v>
      </c>
      <c r="O131" s="241">
        <f t="shared" si="40"/>
        <v>-65979.042309999742</v>
      </c>
      <c r="P131" s="241">
        <f t="shared" si="41"/>
        <v>65979.042309999742</v>
      </c>
      <c r="Q131" s="242"/>
      <c r="R131" s="242"/>
      <c r="S131" s="242"/>
    </row>
    <row r="132" spans="1:19" s="237" customFormat="1">
      <c r="A132" s="236">
        <v>40756</v>
      </c>
      <c r="C132" s="238">
        <v>124</v>
      </c>
      <c r="D132" s="239">
        <f t="shared" si="42"/>
        <v>4241</v>
      </c>
      <c r="E132" s="239">
        <f t="shared" si="37"/>
        <v>433012</v>
      </c>
      <c r="F132" s="239">
        <f t="shared" si="33"/>
        <v>-169626</v>
      </c>
      <c r="G132" s="240">
        <f>+Inputs!$D$3</f>
        <v>0.37951000000000001</v>
      </c>
      <c r="I132" s="241">
        <f t="shared" si="38"/>
        <v>602638</v>
      </c>
      <c r="K132" s="241">
        <f t="shared" si="34"/>
        <v>4241</v>
      </c>
      <c r="L132" s="241">
        <f t="shared" si="39"/>
        <v>433012</v>
      </c>
      <c r="M132" s="241">
        <f t="shared" si="35"/>
        <v>1609.50191</v>
      </c>
      <c r="N132" s="241">
        <f t="shared" si="36"/>
        <v>1609.50191</v>
      </c>
      <c r="O132" s="241">
        <f t="shared" si="40"/>
        <v>-64369.540399999743</v>
      </c>
      <c r="P132" s="241">
        <f t="shared" si="41"/>
        <v>64369.540399999743</v>
      </c>
      <c r="Q132" s="242"/>
      <c r="R132" s="242"/>
      <c r="S132" s="242"/>
    </row>
    <row r="133" spans="1:19" s="237" customFormat="1">
      <c r="A133" s="243">
        <v>40787</v>
      </c>
      <c r="C133" s="238">
        <v>125</v>
      </c>
      <c r="D133" s="239">
        <f t="shared" si="42"/>
        <v>4241</v>
      </c>
      <c r="E133" s="239">
        <f t="shared" si="37"/>
        <v>437253</v>
      </c>
      <c r="F133" s="239">
        <f t="shared" si="33"/>
        <v>-165385</v>
      </c>
      <c r="G133" s="240">
        <f>+Inputs!$D$3</f>
        <v>0.37951000000000001</v>
      </c>
      <c r="I133" s="241">
        <f t="shared" si="38"/>
        <v>602638</v>
      </c>
      <c r="K133" s="241">
        <f t="shared" si="34"/>
        <v>4241</v>
      </c>
      <c r="L133" s="241">
        <f t="shared" si="39"/>
        <v>437253</v>
      </c>
      <c r="M133" s="241">
        <f t="shared" si="35"/>
        <v>1609.50191</v>
      </c>
      <c r="N133" s="241">
        <f t="shared" si="36"/>
        <v>1609.50191</v>
      </c>
      <c r="O133" s="241">
        <f t="shared" si="40"/>
        <v>-62760.038489999744</v>
      </c>
      <c r="P133" s="241">
        <f t="shared" si="41"/>
        <v>62760.038489999744</v>
      </c>
      <c r="Q133" s="242"/>
      <c r="R133" s="242"/>
      <c r="S133" s="242"/>
    </row>
    <row r="134" spans="1:19" s="237" customFormat="1">
      <c r="A134" s="236">
        <v>40817</v>
      </c>
      <c r="C134" s="238">
        <v>126</v>
      </c>
      <c r="D134" s="239">
        <f t="shared" si="42"/>
        <v>4241</v>
      </c>
      <c r="E134" s="239">
        <f t="shared" si="37"/>
        <v>441494</v>
      </c>
      <c r="F134" s="239">
        <f t="shared" si="33"/>
        <v>-161144</v>
      </c>
      <c r="G134" s="240">
        <f>+Inputs!$D$3</f>
        <v>0.37951000000000001</v>
      </c>
      <c r="I134" s="241">
        <f t="shared" si="38"/>
        <v>602638</v>
      </c>
      <c r="K134" s="241">
        <f t="shared" si="34"/>
        <v>4241</v>
      </c>
      <c r="L134" s="241">
        <f t="shared" si="39"/>
        <v>441494</v>
      </c>
      <c r="M134" s="241">
        <f t="shared" si="35"/>
        <v>1609.50191</v>
      </c>
      <c r="N134" s="241">
        <f t="shared" si="36"/>
        <v>1609.50191</v>
      </c>
      <c r="O134" s="241">
        <f t="shared" si="40"/>
        <v>-61150.536579999745</v>
      </c>
      <c r="P134" s="241">
        <f t="shared" si="41"/>
        <v>61150.536579999745</v>
      </c>
      <c r="Q134" s="242"/>
      <c r="R134" s="242"/>
      <c r="S134" s="242"/>
    </row>
    <row r="135" spans="1:19" s="237" customFormat="1">
      <c r="A135" s="243">
        <v>40848</v>
      </c>
      <c r="C135" s="238">
        <v>127</v>
      </c>
      <c r="D135" s="239">
        <f t="shared" si="42"/>
        <v>4241</v>
      </c>
      <c r="E135" s="239">
        <f t="shared" si="37"/>
        <v>445735</v>
      </c>
      <c r="F135" s="239">
        <f t="shared" si="33"/>
        <v>-156903</v>
      </c>
      <c r="G135" s="240">
        <f>+Inputs!$D$3</f>
        <v>0.37951000000000001</v>
      </c>
      <c r="I135" s="241">
        <f t="shared" si="38"/>
        <v>602638</v>
      </c>
      <c r="K135" s="241">
        <f t="shared" si="34"/>
        <v>4241</v>
      </c>
      <c r="L135" s="241">
        <f t="shared" si="39"/>
        <v>445735</v>
      </c>
      <c r="M135" s="241">
        <f t="shared" si="35"/>
        <v>1609.50191</v>
      </c>
      <c r="N135" s="241">
        <f t="shared" si="36"/>
        <v>1609.50191</v>
      </c>
      <c r="O135" s="241">
        <f t="shared" si="40"/>
        <v>-59541.034669999746</v>
      </c>
      <c r="P135" s="241">
        <f t="shared" si="41"/>
        <v>59541.034669999746</v>
      </c>
      <c r="Q135" s="242"/>
      <c r="R135" s="242"/>
      <c r="S135" s="242"/>
    </row>
    <row r="136" spans="1:19" s="237" customFormat="1">
      <c r="A136" s="236">
        <v>40878</v>
      </c>
      <c r="C136" s="238">
        <v>128</v>
      </c>
      <c r="D136" s="239">
        <f t="shared" si="42"/>
        <v>4241</v>
      </c>
      <c r="E136" s="239">
        <f t="shared" si="37"/>
        <v>449976</v>
      </c>
      <c r="F136" s="239">
        <f t="shared" si="33"/>
        <v>-152662</v>
      </c>
      <c r="G136" s="240">
        <f>+Inputs!$D$3</f>
        <v>0.37951000000000001</v>
      </c>
      <c r="I136" s="241">
        <f t="shared" si="38"/>
        <v>602638</v>
      </c>
      <c r="K136" s="241">
        <f t="shared" si="34"/>
        <v>4241</v>
      </c>
      <c r="L136" s="241">
        <f t="shared" si="39"/>
        <v>449976</v>
      </c>
      <c r="M136" s="241">
        <f t="shared" si="35"/>
        <v>1609.50191</v>
      </c>
      <c r="N136" s="241">
        <f t="shared" si="36"/>
        <v>1609.50191</v>
      </c>
      <c r="O136" s="241">
        <f t="shared" si="40"/>
        <v>-57931.532759999747</v>
      </c>
      <c r="P136" s="241">
        <f t="shared" si="41"/>
        <v>57931.532759999747</v>
      </c>
      <c r="Q136" s="242"/>
      <c r="R136" s="242"/>
      <c r="S136" s="242"/>
    </row>
    <row r="137" spans="1:19" s="237" customFormat="1">
      <c r="A137" s="243">
        <v>40909</v>
      </c>
      <c r="C137" s="238">
        <v>129</v>
      </c>
      <c r="D137" s="239">
        <f t="shared" si="42"/>
        <v>4241</v>
      </c>
      <c r="E137" s="239">
        <f t="shared" si="37"/>
        <v>454217</v>
      </c>
      <c r="F137" s="239">
        <f t="shared" ref="F137:F168" si="43">$B$9+E137</f>
        <v>-148421</v>
      </c>
      <c r="G137" s="240">
        <f>+Inputs!$D$3</f>
        <v>0.37951000000000001</v>
      </c>
      <c r="I137" s="241">
        <f t="shared" si="38"/>
        <v>602638</v>
      </c>
      <c r="K137" s="241">
        <f t="shared" ref="K137:K168" si="44">D137</f>
        <v>4241</v>
      </c>
      <c r="L137" s="241">
        <f t="shared" si="39"/>
        <v>454217</v>
      </c>
      <c r="M137" s="241">
        <f t="shared" ref="M137:M168" si="45">K137*G137</f>
        <v>1609.50191</v>
      </c>
      <c r="N137" s="241">
        <f t="shared" ref="N137:N168" si="46">M137-J137</f>
        <v>1609.50191</v>
      </c>
      <c r="O137" s="241">
        <f t="shared" si="40"/>
        <v>-56322.030849999748</v>
      </c>
      <c r="P137" s="241">
        <f t="shared" si="41"/>
        <v>56322.030849999748</v>
      </c>
      <c r="Q137" s="242"/>
      <c r="R137" s="242"/>
      <c r="S137" s="242"/>
    </row>
    <row r="138" spans="1:19" s="237" customFormat="1">
      <c r="A138" s="236">
        <v>40940</v>
      </c>
      <c r="C138" s="238">
        <v>130</v>
      </c>
      <c r="D138" s="239">
        <f t="shared" si="42"/>
        <v>4241</v>
      </c>
      <c r="E138" s="239">
        <f t="shared" ref="E138:E169" si="47">+E137+D138</f>
        <v>458458</v>
      </c>
      <c r="F138" s="239">
        <f t="shared" si="43"/>
        <v>-144180</v>
      </c>
      <c r="G138" s="240">
        <f>+Inputs!$D$3</f>
        <v>0.37951000000000001</v>
      </c>
      <c r="I138" s="241">
        <f t="shared" ref="I138:I169" si="48">+I137+H138</f>
        <v>602638</v>
      </c>
      <c r="K138" s="241">
        <f t="shared" si="44"/>
        <v>4241</v>
      </c>
      <c r="L138" s="241">
        <f t="shared" ref="L138:L169" si="49">+L137+K138</f>
        <v>458458</v>
      </c>
      <c r="M138" s="241">
        <f t="shared" si="45"/>
        <v>1609.50191</v>
      </c>
      <c r="N138" s="241">
        <f t="shared" si="46"/>
        <v>1609.50191</v>
      </c>
      <c r="O138" s="241">
        <f t="shared" ref="O138:O169" si="50">+O137+N138</f>
        <v>-54712.528939999749</v>
      </c>
      <c r="P138" s="241">
        <f t="shared" ref="P138:P169" si="51">P137-N138</f>
        <v>54712.528939999749</v>
      </c>
      <c r="Q138" s="242"/>
      <c r="R138" s="242"/>
      <c r="S138" s="242"/>
    </row>
    <row r="139" spans="1:19" s="237" customFormat="1">
      <c r="A139" s="243">
        <v>40969</v>
      </c>
      <c r="C139" s="238">
        <v>131</v>
      </c>
      <c r="D139" s="239">
        <f t="shared" si="42"/>
        <v>4241</v>
      </c>
      <c r="E139" s="239">
        <f t="shared" si="47"/>
        <v>462699</v>
      </c>
      <c r="F139" s="239">
        <f t="shared" si="43"/>
        <v>-139939</v>
      </c>
      <c r="G139" s="240">
        <f>+Inputs!$D$3</f>
        <v>0.37951000000000001</v>
      </c>
      <c r="I139" s="241">
        <f t="shared" si="48"/>
        <v>602638</v>
      </c>
      <c r="K139" s="241">
        <f t="shared" si="44"/>
        <v>4241</v>
      </c>
      <c r="L139" s="241">
        <f t="shared" si="49"/>
        <v>462699</v>
      </c>
      <c r="M139" s="241">
        <f t="shared" si="45"/>
        <v>1609.50191</v>
      </c>
      <c r="N139" s="241">
        <f t="shared" si="46"/>
        <v>1609.50191</v>
      </c>
      <c r="O139" s="241">
        <f t="shared" si="50"/>
        <v>-53103.02702999975</v>
      </c>
      <c r="P139" s="241">
        <f t="shared" si="51"/>
        <v>53103.02702999975</v>
      </c>
      <c r="Q139" s="242"/>
      <c r="R139" s="242"/>
      <c r="S139" s="242"/>
    </row>
    <row r="140" spans="1:19" s="237" customFormat="1">
      <c r="A140" s="236">
        <v>41000</v>
      </c>
      <c r="C140" s="238">
        <v>132</v>
      </c>
      <c r="D140" s="239">
        <f t="shared" si="42"/>
        <v>4241</v>
      </c>
      <c r="E140" s="239">
        <f t="shared" si="47"/>
        <v>466940</v>
      </c>
      <c r="F140" s="239">
        <f t="shared" si="43"/>
        <v>-135698</v>
      </c>
      <c r="G140" s="240">
        <f>+Inputs!$D$3</f>
        <v>0.37951000000000001</v>
      </c>
      <c r="I140" s="241">
        <f t="shared" si="48"/>
        <v>602638</v>
      </c>
      <c r="K140" s="241">
        <f t="shared" si="44"/>
        <v>4241</v>
      </c>
      <c r="L140" s="241">
        <f t="shared" si="49"/>
        <v>466940</v>
      </c>
      <c r="M140" s="241">
        <f t="shared" si="45"/>
        <v>1609.50191</v>
      </c>
      <c r="N140" s="241">
        <f t="shared" si="46"/>
        <v>1609.50191</v>
      </c>
      <c r="O140" s="241">
        <f t="shared" si="50"/>
        <v>-51493.525119999751</v>
      </c>
      <c r="P140" s="241">
        <f t="shared" si="51"/>
        <v>51493.525119999751</v>
      </c>
      <c r="Q140" s="242"/>
      <c r="R140" s="242"/>
      <c r="S140" s="242"/>
    </row>
    <row r="141" spans="1:19" s="237" customFormat="1">
      <c r="A141" s="243">
        <v>41030</v>
      </c>
      <c r="C141" s="238">
        <v>133</v>
      </c>
      <c r="D141" s="239">
        <f t="shared" si="42"/>
        <v>4241</v>
      </c>
      <c r="E141" s="239">
        <f t="shared" si="47"/>
        <v>471181</v>
      </c>
      <c r="F141" s="239">
        <f t="shared" si="43"/>
        <v>-131457</v>
      </c>
      <c r="G141" s="240">
        <f>+Inputs!$D$3</f>
        <v>0.37951000000000001</v>
      </c>
      <c r="I141" s="241">
        <f t="shared" si="48"/>
        <v>602638</v>
      </c>
      <c r="K141" s="241">
        <f t="shared" si="44"/>
        <v>4241</v>
      </c>
      <c r="L141" s="241">
        <f t="shared" si="49"/>
        <v>471181</v>
      </c>
      <c r="M141" s="241">
        <f t="shared" si="45"/>
        <v>1609.50191</v>
      </c>
      <c r="N141" s="241">
        <f t="shared" si="46"/>
        <v>1609.50191</v>
      </c>
      <c r="O141" s="241">
        <f t="shared" si="50"/>
        <v>-49884.023209999752</v>
      </c>
      <c r="P141" s="241">
        <f t="shared" si="51"/>
        <v>49884.023209999752</v>
      </c>
      <c r="Q141" s="242"/>
      <c r="R141" s="242"/>
      <c r="S141" s="242"/>
    </row>
    <row r="142" spans="1:19" s="237" customFormat="1">
      <c r="A142" s="236">
        <v>41061</v>
      </c>
      <c r="C142" s="238">
        <v>134</v>
      </c>
      <c r="D142" s="239">
        <f t="shared" si="42"/>
        <v>4241</v>
      </c>
      <c r="E142" s="239">
        <f t="shared" si="47"/>
        <v>475422</v>
      </c>
      <c r="F142" s="239">
        <f t="shared" si="43"/>
        <v>-127216</v>
      </c>
      <c r="G142" s="240">
        <f>+Inputs!$D$3</f>
        <v>0.37951000000000001</v>
      </c>
      <c r="I142" s="241">
        <f t="shared" si="48"/>
        <v>602638</v>
      </c>
      <c r="K142" s="241">
        <f t="shared" si="44"/>
        <v>4241</v>
      </c>
      <c r="L142" s="241">
        <f t="shared" si="49"/>
        <v>475422</v>
      </c>
      <c r="M142" s="241">
        <f t="shared" si="45"/>
        <v>1609.50191</v>
      </c>
      <c r="N142" s="241">
        <f t="shared" si="46"/>
        <v>1609.50191</v>
      </c>
      <c r="O142" s="241">
        <f t="shared" si="50"/>
        <v>-48274.521299999753</v>
      </c>
      <c r="P142" s="241">
        <f t="shared" si="51"/>
        <v>48274.521299999753</v>
      </c>
      <c r="Q142" s="242"/>
      <c r="R142" s="242"/>
      <c r="S142" s="242"/>
    </row>
    <row r="143" spans="1:19" s="237" customFormat="1">
      <c r="A143" s="243">
        <v>41091</v>
      </c>
      <c r="C143" s="238">
        <v>135</v>
      </c>
      <c r="D143" s="239">
        <f t="shared" si="42"/>
        <v>4241</v>
      </c>
      <c r="E143" s="239">
        <f t="shared" si="47"/>
        <v>479663</v>
      </c>
      <c r="F143" s="239">
        <f t="shared" si="43"/>
        <v>-122975</v>
      </c>
      <c r="G143" s="240">
        <f>+Inputs!$D$3</f>
        <v>0.37951000000000001</v>
      </c>
      <c r="I143" s="241">
        <f t="shared" si="48"/>
        <v>602638</v>
      </c>
      <c r="K143" s="241">
        <f t="shared" si="44"/>
        <v>4241</v>
      </c>
      <c r="L143" s="241">
        <f t="shared" si="49"/>
        <v>479663</v>
      </c>
      <c r="M143" s="241">
        <f t="shared" si="45"/>
        <v>1609.50191</v>
      </c>
      <c r="N143" s="241">
        <f t="shared" si="46"/>
        <v>1609.50191</v>
      </c>
      <c r="O143" s="241">
        <f t="shared" si="50"/>
        <v>-46665.019389999754</v>
      </c>
      <c r="P143" s="241">
        <f t="shared" si="51"/>
        <v>46665.019389999754</v>
      </c>
      <c r="Q143" s="242"/>
      <c r="R143" s="242"/>
      <c r="S143" s="242"/>
    </row>
    <row r="144" spans="1:19" s="237" customFormat="1">
      <c r="A144" s="236">
        <v>41122</v>
      </c>
      <c r="C144" s="238">
        <v>136</v>
      </c>
      <c r="D144" s="239">
        <f t="shared" si="42"/>
        <v>4241</v>
      </c>
      <c r="E144" s="239">
        <f t="shared" si="47"/>
        <v>483904</v>
      </c>
      <c r="F144" s="239">
        <f t="shared" si="43"/>
        <v>-118734</v>
      </c>
      <c r="G144" s="240">
        <f>+Inputs!$D$3</f>
        <v>0.37951000000000001</v>
      </c>
      <c r="I144" s="241">
        <f t="shared" si="48"/>
        <v>602638</v>
      </c>
      <c r="K144" s="241">
        <f t="shared" si="44"/>
        <v>4241</v>
      </c>
      <c r="L144" s="241">
        <f t="shared" si="49"/>
        <v>483904</v>
      </c>
      <c r="M144" s="241">
        <f t="shared" si="45"/>
        <v>1609.50191</v>
      </c>
      <c r="N144" s="241">
        <f t="shared" si="46"/>
        <v>1609.50191</v>
      </c>
      <c r="O144" s="241">
        <f t="shared" si="50"/>
        <v>-45055.517479999755</v>
      </c>
      <c r="P144" s="241">
        <f t="shared" si="51"/>
        <v>45055.517479999755</v>
      </c>
      <c r="Q144" s="242"/>
      <c r="R144" s="242"/>
      <c r="S144" s="242"/>
    </row>
    <row r="145" spans="1:19" s="237" customFormat="1">
      <c r="A145" s="243">
        <v>41153</v>
      </c>
      <c r="C145" s="238">
        <v>137</v>
      </c>
      <c r="D145" s="239">
        <f t="shared" si="42"/>
        <v>4241</v>
      </c>
      <c r="E145" s="239">
        <f t="shared" si="47"/>
        <v>488145</v>
      </c>
      <c r="F145" s="239">
        <f t="shared" si="43"/>
        <v>-114493</v>
      </c>
      <c r="G145" s="240">
        <f>+Inputs!$D$3</f>
        <v>0.37951000000000001</v>
      </c>
      <c r="I145" s="241">
        <f t="shared" si="48"/>
        <v>602638</v>
      </c>
      <c r="K145" s="241">
        <f t="shared" si="44"/>
        <v>4241</v>
      </c>
      <c r="L145" s="241">
        <f t="shared" si="49"/>
        <v>488145</v>
      </c>
      <c r="M145" s="241">
        <f t="shared" si="45"/>
        <v>1609.50191</v>
      </c>
      <c r="N145" s="241">
        <f t="shared" si="46"/>
        <v>1609.50191</v>
      </c>
      <c r="O145" s="241">
        <f t="shared" si="50"/>
        <v>-43446.015569999756</v>
      </c>
      <c r="P145" s="241">
        <f t="shared" si="51"/>
        <v>43446.015569999756</v>
      </c>
      <c r="Q145" s="242"/>
      <c r="R145" s="242"/>
      <c r="S145" s="242"/>
    </row>
    <row r="146" spans="1:19" s="237" customFormat="1">
      <c r="A146" s="236">
        <v>41183</v>
      </c>
      <c r="C146" s="238">
        <v>138</v>
      </c>
      <c r="D146" s="239">
        <f t="shared" si="42"/>
        <v>4241</v>
      </c>
      <c r="E146" s="239">
        <f t="shared" si="47"/>
        <v>492386</v>
      </c>
      <c r="F146" s="239">
        <f t="shared" si="43"/>
        <v>-110252</v>
      </c>
      <c r="G146" s="240">
        <f>+Inputs!$D$3</f>
        <v>0.37951000000000001</v>
      </c>
      <c r="I146" s="241">
        <f t="shared" si="48"/>
        <v>602638</v>
      </c>
      <c r="K146" s="241">
        <f t="shared" si="44"/>
        <v>4241</v>
      </c>
      <c r="L146" s="241">
        <f t="shared" si="49"/>
        <v>492386</v>
      </c>
      <c r="M146" s="241">
        <f t="shared" si="45"/>
        <v>1609.50191</v>
      </c>
      <c r="N146" s="241">
        <f t="shared" si="46"/>
        <v>1609.50191</v>
      </c>
      <c r="O146" s="241">
        <f t="shared" si="50"/>
        <v>-41836.513659999757</v>
      </c>
      <c r="P146" s="241">
        <f t="shared" si="51"/>
        <v>41836.513659999757</v>
      </c>
      <c r="Q146" s="242"/>
      <c r="R146" s="242"/>
      <c r="S146" s="242"/>
    </row>
    <row r="147" spans="1:19" s="237" customFormat="1">
      <c r="A147" s="243">
        <v>41214</v>
      </c>
      <c r="C147" s="238">
        <v>139</v>
      </c>
      <c r="D147" s="239">
        <f t="shared" si="42"/>
        <v>4241</v>
      </c>
      <c r="E147" s="239">
        <f t="shared" si="47"/>
        <v>496627</v>
      </c>
      <c r="F147" s="239">
        <f t="shared" si="43"/>
        <v>-106011</v>
      </c>
      <c r="G147" s="240">
        <f>+Inputs!$D$3</f>
        <v>0.37951000000000001</v>
      </c>
      <c r="I147" s="241">
        <f t="shared" si="48"/>
        <v>602638</v>
      </c>
      <c r="K147" s="241">
        <f t="shared" si="44"/>
        <v>4241</v>
      </c>
      <c r="L147" s="241">
        <f t="shared" si="49"/>
        <v>496627</v>
      </c>
      <c r="M147" s="241">
        <f t="shared" si="45"/>
        <v>1609.50191</v>
      </c>
      <c r="N147" s="241">
        <f t="shared" si="46"/>
        <v>1609.50191</v>
      </c>
      <c r="O147" s="241">
        <f t="shared" si="50"/>
        <v>-40227.011749999758</v>
      </c>
      <c r="P147" s="241">
        <f t="shared" si="51"/>
        <v>40227.011749999758</v>
      </c>
      <c r="Q147" s="242"/>
      <c r="R147" s="242"/>
      <c r="S147" s="242"/>
    </row>
    <row r="148" spans="1:19" s="237" customFormat="1">
      <c r="A148" s="236">
        <v>41244</v>
      </c>
      <c r="C148" s="238">
        <v>140</v>
      </c>
      <c r="D148" s="239">
        <f t="shared" si="42"/>
        <v>4241</v>
      </c>
      <c r="E148" s="239">
        <f t="shared" si="47"/>
        <v>500868</v>
      </c>
      <c r="F148" s="239">
        <f t="shared" si="43"/>
        <v>-101770</v>
      </c>
      <c r="G148" s="240">
        <f>+Inputs!$D$3</f>
        <v>0.37951000000000001</v>
      </c>
      <c r="I148" s="241">
        <f t="shared" si="48"/>
        <v>602638</v>
      </c>
      <c r="K148" s="241">
        <f t="shared" si="44"/>
        <v>4241</v>
      </c>
      <c r="L148" s="241">
        <f t="shared" si="49"/>
        <v>500868</v>
      </c>
      <c r="M148" s="241">
        <f t="shared" si="45"/>
        <v>1609.50191</v>
      </c>
      <c r="N148" s="241">
        <f t="shared" si="46"/>
        <v>1609.50191</v>
      </c>
      <c r="O148" s="241">
        <f t="shared" si="50"/>
        <v>-38617.509839999759</v>
      </c>
      <c r="P148" s="241">
        <f t="shared" si="51"/>
        <v>38617.509839999759</v>
      </c>
      <c r="Q148" s="242"/>
      <c r="R148" s="242"/>
      <c r="S148" s="242"/>
    </row>
    <row r="149" spans="1:19" s="237" customFormat="1">
      <c r="A149" s="243">
        <v>41275</v>
      </c>
      <c r="C149" s="238">
        <v>141</v>
      </c>
      <c r="D149" s="239">
        <f t="shared" si="42"/>
        <v>4241</v>
      </c>
      <c r="E149" s="239">
        <f t="shared" si="47"/>
        <v>505109</v>
      </c>
      <c r="F149" s="239">
        <f t="shared" si="43"/>
        <v>-97529</v>
      </c>
      <c r="G149" s="240">
        <f>+Inputs!$D$3</f>
        <v>0.37951000000000001</v>
      </c>
      <c r="I149" s="241">
        <f t="shared" si="48"/>
        <v>602638</v>
      </c>
      <c r="K149" s="241">
        <f t="shared" si="44"/>
        <v>4241</v>
      </c>
      <c r="L149" s="241">
        <f t="shared" si="49"/>
        <v>505109</v>
      </c>
      <c r="M149" s="241">
        <f t="shared" si="45"/>
        <v>1609.50191</v>
      </c>
      <c r="N149" s="241">
        <f t="shared" si="46"/>
        <v>1609.50191</v>
      </c>
      <c r="O149" s="241">
        <f t="shared" si="50"/>
        <v>-37008.00792999976</v>
      </c>
      <c r="P149" s="241">
        <f t="shared" si="51"/>
        <v>37008.00792999976</v>
      </c>
      <c r="Q149" s="242"/>
      <c r="R149" s="242"/>
      <c r="S149" s="242"/>
    </row>
    <row r="150" spans="1:19" s="237" customFormat="1">
      <c r="A150" s="236">
        <v>41306</v>
      </c>
      <c r="C150" s="238">
        <v>142</v>
      </c>
      <c r="D150" s="239">
        <f t="shared" si="42"/>
        <v>4241</v>
      </c>
      <c r="E150" s="239">
        <f t="shared" si="47"/>
        <v>509350</v>
      </c>
      <c r="F150" s="239">
        <f t="shared" si="43"/>
        <v>-93288</v>
      </c>
      <c r="G150" s="240">
        <f>+Inputs!$D$3</f>
        <v>0.37951000000000001</v>
      </c>
      <c r="I150" s="241">
        <f t="shared" si="48"/>
        <v>602638</v>
      </c>
      <c r="K150" s="241">
        <f t="shared" si="44"/>
        <v>4241</v>
      </c>
      <c r="L150" s="241">
        <f t="shared" si="49"/>
        <v>509350</v>
      </c>
      <c r="M150" s="241">
        <f t="shared" si="45"/>
        <v>1609.50191</v>
      </c>
      <c r="N150" s="241">
        <f t="shared" si="46"/>
        <v>1609.50191</v>
      </c>
      <c r="O150" s="241">
        <f t="shared" si="50"/>
        <v>-35398.506019999761</v>
      </c>
      <c r="P150" s="241">
        <f t="shared" si="51"/>
        <v>35398.506019999761</v>
      </c>
      <c r="Q150" s="242"/>
      <c r="R150" s="242"/>
      <c r="S150" s="242"/>
    </row>
    <row r="151" spans="1:19" s="237" customFormat="1">
      <c r="A151" s="243">
        <v>41334</v>
      </c>
      <c r="C151" s="238">
        <v>143</v>
      </c>
      <c r="D151" s="239">
        <f t="shared" si="42"/>
        <v>4241</v>
      </c>
      <c r="E151" s="239">
        <f t="shared" si="47"/>
        <v>513591</v>
      </c>
      <c r="F151" s="239">
        <f t="shared" si="43"/>
        <v>-89047</v>
      </c>
      <c r="G151" s="240">
        <f>+Inputs!$D$3</f>
        <v>0.37951000000000001</v>
      </c>
      <c r="I151" s="241">
        <f t="shared" si="48"/>
        <v>602638</v>
      </c>
      <c r="K151" s="241">
        <f t="shared" si="44"/>
        <v>4241</v>
      </c>
      <c r="L151" s="241">
        <f t="shared" si="49"/>
        <v>513591</v>
      </c>
      <c r="M151" s="241">
        <f t="shared" si="45"/>
        <v>1609.50191</v>
      </c>
      <c r="N151" s="241">
        <f t="shared" si="46"/>
        <v>1609.50191</v>
      </c>
      <c r="O151" s="241">
        <f t="shared" si="50"/>
        <v>-33789.004109999762</v>
      </c>
      <c r="P151" s="241">
        <f t="shared" si="51"/>
        <v>33789.004109999762</v>
      </c>
      <c r="Q151" s="242"/>
      <c r="R151" s="242"/>
      <c r="S151" s="242"/>
    </row>
    <row r="152" spans="1:19" s="237" customFormat="1">
      <c r="A152" s="236">
        <v>41365</v>
      </c>
      <c r="C152" s="238">
        <v>144</v>
      </c>
      <c r="D152" s="239">
        <f t="shared" si="42"/>
        <v>4241</v>
      </c>
      <c r="E152" s="239">
        <f t="shared" si="47"/>
        <v>517832</v>
      </c>
      <c r="F152" s="239">
        <f t="shared" si="43"/>
        <v>-84806</v>
      </c>
      <c r="G152" s="240">
        <f>+Inputs!$D$3</f>
        <v>0.37951000000000001</v>
      </c>
      <c r="I152" s="241">
        <f t="shared" si="48"/>
        <v>602638</v>
      </c>
      <c r="K152" s="241">
        <f t="shared" si="44"/>
        <v>4241</v>
      </c>
      <c r="L152" s="241">
        <f t="shared" si="49"/>
        <v>517832</v>
      </c>
      <c r="M152" s="241">
        <f t="shared" si="45"/>
        <v>1609.50191</v>
      </c>
      <c r="N152" s="241">
        <f t="shared" si="46"/>
        <v>1609.50191</v>
      </c>
      <c r="O152" s="241">
        <f t="shared" si="50"/>
        <v>-32179.502199999763</v>
      </c>
      <c r="P152" s="241">
        <f t="shared" si="51"/>
        <v>32179.502199999763</v>
      </c>
      <c r="Q152" s="242"/>
      <c r="R152" s="242"/>
      <c r="S152" s="242"/>
    </row>
    <row r="153" spans="1:19" s="237" customFormat="1">
      <c r="A153" s="243">
        <v>41395</v>
      </c>
      <c r="C153" s="238">
        <v>145</v>
      </c>
      <c r="D153" s="239">
        <f t="shared" si="42"/>
        <v>4241</v>
      </c>
      <c r="E153" s="239">
        <f t="shared" si="47"/>
        <v>522073</v>
      </c>
      <c r="F153" s="239">
        <f t="shared" si="43"/>
        <v>-80565</v>
      </c>
      <c r="G153" s="240">
        <f>+Inputs!$D$3</f>
        <v>0.37951000000000001</v>
      </c>
      <c r="I153" s="241">
        <f t="shared" si="48"/>
        <v>602638</v>
      </c>
      <c r="K153" s="241">
        <f t="shared" si="44"/>
        <v>4241</v>
      </c>
      <c r="L153" s="241">
        <f t="shared" si="49"/>
        <v>522073</v>
      </c>
      <c r="M153" s="241">
        <f t="shared" si="45"/>
        <v>1609.50191</v>
      </c>
      <c r="N153" s="241">
        <f t="shared" si="46"/>
        <v>1609.50191</v>
      </c>
      <c r="O153" s="241">
        <f t="shared" si="50"/>
        <v>-30570.000289999763</v>
      </c>
      <c r="P153" s="241">
        <f t="shared" si="51"/>
        <v>30570.000289999763</v>
      </c>
      <c r="Q153" s="242"/>
      <c r="R153" s="242"/>
      <c r="S153" s="242"/>
    </row>
    <row r="154" spans="1:19" s="237" customFormat="1">
      <c r="A154" s="236">
        <v>41426</v>
      </c>
      <c r="C154" s="238">
        <v>146</v>
      </c>
      <c r="D154" s="239">
        <f t="shared" si="42"/>
        <v>4241</v>
      </c>
      <c r="E154" s="239">
        <f t="shared" si="47"/>
        <v>526314</v>
      </c>
      <c r="F154" s="239">
        <f t="shared" si="43"/>
        <v>-76324</v>
      </c>
      <c r="G154" s="240">
        <f>+Inputs!$D$3</f>
        <v>0.37951000000000001</v>
      </c>
      <c r="I154" s="241">
        <f t="shared" si="48"/>
        <v>602638</v>
      </c>
      <c r="K154" s="241">
        <f t="shared" si="44"/>
        <v>4241</v>
      </c>
      <c r="L154" s="241">
        <f t="shared" si="49"/>
        <v>526314</v>
      </c>
      <c r="M154" s="241">
        <f t="shared" si="45"/>
        <v>1609.50191</v>
      </c>
      <c r="N154" s="241">
        <f t="shared" si="46"/>
        <v>1609.50191</v>
      </c>
      <c r="O154" s="241">
        <f t="shared" si="50"/>
        <v>-28960.498379999764</v>
      </c>
      <c r="P154" s="241">
        <f t="shared" si="51"/>
        <v>28960.498379999764</v>
      </c>
      <c r="Q154" s="242"/>
      <c r="R154" s="242"/>
      <c r="S154" s="242"/>
    </row>
    <row r="155" spans="1:19" s="237" customFormat="1">
      <c r="A155" s="243">
        <v>41456</v>
      </c>
      <c r="C155" s="238">
        <v>147</v>
      </c>
      <c r="D155" s="239">
        <f t="shared" si="42"/>
        <v>4241</v>
      </c>
      <c r="E155" s="239">
        <f t="shared" si="47"/>
        <v>530555</v>
      </c>
      <c r="F155" s="239">
        <f t="shared" si="43"/>
        <v>-72083</v>
      </c>
      <c r="G155" s="240">
        <f>+Inputs!$D$3</f>
        <v>0.37951000000000001</v>
      </c>
      <c r="I155" s="241">
        <f t="shared" si="48"/>
        <v>602638</v>
      </c>
      <c r="K155" s="241">
        <f t="shared" si="44"/>
        <v>4241</v>
      </c>
      <c r="L155" s="241">
        <f t="shared" si="49"/>
        <v>530555</v>
      </c>
      <c r="M155" s="241">
        <f t="shared" si="45"/>
        <v>1609.50191</v>
      </c>
      <c r="N155" s="241">
        <f t="shared" si="46"/>
        <v>1609.50191</v>
      </c>
      <c r="O155" s="241">
        <f t="shared" si="50"/>
        <v>-27350.996469999765</v>
      </c>
      <c r="P155" s="241">
        <f t="shared" si="51"/>
        <v>27350.996469999765</v>
      </c>
      <c r="Q155" s="242"/>
      <c r="R155" s="242"/>
      <c r="S155" s="242"/>
    </row>
    <row r="156" spans="1:19" s="237" customFormat="1">
      <c r="A156" s="236">
        <v>41487</v>
      </c>
      <c r="C156" s="238">
        <v>148</v>
      </c>
      <c r="D156" s="239">
        <f t="shared" si="42"/>
        <v>4241</v>
      </c>
      <c r="E156" s="239">
        <f t="shared" si="47"/>
        <v>534796</v>
      </c>
      <c r="F156" s="239">
        <f t="shared" si="43"/>
        <v>-67842</v>
      </c>
      <c r="G156" s="240">
        <f>+Inputs!$D$3</f>
        <v>0.37951000000000001</v>
      </c>
      <c r="I156" s="241">
        <f t="shared" si="48"/>
        <v>602638</v>
      </c>
      <c r="K156" s="241">
        <f t="shared" si="44"/>
        <v>4241</v>
      </c>
      <c r="L156" s="241">
        <f t="shared" si="49"/>
        <v>534796</v>
      </c>
      <c r="M156" s="241">
        <f t="shared" si="45"/>
        <v>1609.50191</v>
      </c>
      <c r="N156" s="241">
        <f t="shared" si="46"/>
        <v>1609.50191</v>
      </c>
      <c r="O156" s="241">
        <f t="shared" si="50"/>
        <v>-25741.494559999766</v>
      </c>
      <c r="P156" s="241">
        <f t="shared" si="51"/>
        <v>25741.494559999766</v>
      </c>
      <c r="Q156" s="242"/>
      <c r="R156" s="242"/>
      <c r="S156" s="242"/>
    </row>
    <row r="157" spans="1:19" s="237" customFormat="1">
      <c r="A157" s="243">
        <v>41518</v>
      </c>
      <c r="C157" s="238">
        <v>149</v>
      </c>
      <c r="D157" s="239">
        <f t="shared" si="42"/>
        <v>4241</v>
      </c>
      <c r="E157" s="239">
        <f t="shared" si="47"/>
        <v>539037</v>
      </c>
      <c r="F157" s="239">
        <f t="shared" si="43"/>
        <v>-63601</v>
      </c>
      <c r="G157" s="240">
        <f>+Inputs!$D$3</f>
        <v>0.37951000000000001</v>
      </c>
      <c r="I157" s="241">
        <f t="shared" si="48"/>
        <v>602638</v>
      </c>
      <c r="K157" s="241">
        <f t="shared" si="44"/>
        <v>4241</v>
      </c>
      <c r="L157" s="241">
        <f t="shared" si="49"/>
        <v>539037</v>
      </c>
      <c r="M157" s="241">
        <f t="shared" si="45"/>
        <v>1609.50191</v>
      </c>
      <c r="N157" s="241">
        <f t="shared" si="46"/>
        <v>1609.50191</v>
      </c>
      <c r="O157" s="241">
        <f t="shared" si="50"/>
        <v>-24131.992649999767</v>
      </c>
      <c r="P157" s="241">
        <f t="shared" si="51"/>
        <v>24131.992649999767</v>
      </c>
      <c r="Q157" s="242"/>
      <c r="R157" s="242"/>
      <c r="S157" s="242"/>
    </row>
    <row r="158" spans="1:19" s="237" customFormat="1">
      <c r="A158" s="236">
        <v>41548</v>
      </c>
      <c r="C158" s="238">
        <v>150</v>
      </c>
      <c r="D158" s="239">
        <f t="shared" si="42"/>
        <v>4241</v>
      </c>
      <c r="E158" s="239">
        <f t="shared" si="47"/>
        <v>543278</v>
      </c>
      <c r="F158" s="239">
        <f t="shared" si="43"/>
        <v>-59360</v>
      </c>
      <c r="G158" s="240">
        <f>+Inputs!$D$3</f>
        <v>0.37951000000000001</v>
      </c>
      <c r="I158" s="241">
        <f t="shared" si="48"/>
        <v>602638</v>
      </c>
      <c r="K158" s="241">
        <f t="shared" si="44"/>
        <v>4241</v>
      </c>
      <c r="L158" s="241">
        <f t="shared" si="49"/>
        <v>543278</v>
      </c>
      <c r="M158" s="241">
        <f t="shared" si="45"/>
        <v>1609.50191</v>
      </c>
      <c r="N158" s="241">
        <f t="shared" si="46"/>
        <v>1609.50191</v>
      </c>
      <c r="O158" s="241">
        <f t="shared" si="50"/>
        <v>-22522.490739999768</v>
      </c>
      <c r="P158" s="241">
        <f t="shared" si="51"/>
        <v>22522.490739999768</v>
      </c>
      <c r="Q158" s="242"/>
      <c r="R158" s="242"/>
      <c r="S158" s="242"/>
    </row>
    <row r="159" spans="1:19" s="237" customFormat="1">
      <c r="A159" s="243">
        <v>41579</v>
      </c>
      <c r="C159" s="238">
        <v>151</v>
      </c>
      <c r="D159" s="239">
        <f t="shared" si="42"/>
        <v>4241</v>
      </c>
      <c r="E159" s="239">
        <f t="shared" si="47"/>
        <v>547519</v>
      </c>
      <c r="F159" s="239">
        <f t="shared" si="43"/>
        <v>-55119</v>
      </c>
      <c r="G159" s="240">
        <f>+Inputs!$D$3</f>
        <v>0.37951000000000001</v>
      </c>
      <c r="I159" s="241">
        <f t="shared" si="48"/>
        <v>602638</v>
      </c>
      <c r="K159" s="241">
        <f t="shared" si="44"/>
        <v>4241</v>
      </c>
      <c r="L159" s="241">
        <f t="shared" si="49"/>
        <v>547519</v>
      </c>
      <c r="M159" s="241">
        <f t="shared" si="45"/>
        <v>1609.50191</v>
      </c>
      <c r="N159" s="241">
        <f t="shared" si="46"/>
        <v>1609.50191</v>
      </c>
      <c r="O159" s="241">
        <f t="shared" si="50"/>
        <v>-20912.988829999769</v>
      </c>
      <c r="P159" s="241">
        <f t="shared" si="51"/>
        <v>20912.988829999769</v>
      </c>
      <c r="Q159" s="242"/>
      <c r="R159" s="242"/>
      <c r="S159" s="242"/>
    </row>
    <row r="160" spans="1:19" s="237" customFormat="1">
      <c r="A160" s="236">
        <v>41609</v>
      </c>
      <c r="C160" s="238">
        <v>152</v>
      </c>
      <c r="D160" s="239">
        <f t="shared" si="42"/>
        <v>4241</v>
      </c>
      <c r="E160" s="239">
        <f t="shared" si="47"/>
        <v>551760</v>
      </c>
      <c r="F160" s="239">
        <f t="shared" si="43"/>
        <v>-50878</v>
      </c>
      <c r="G160" s="240">
        <f>+Inputs!$D$3</f>
        <v>0.37951000000000001</v>
      </c>
      <c r="I160" s="241">
        <f t="shared" si="48"/>
        <v>602638</v>
      </c>
      <c r="K160" s="241">
        <f t="shared" si="44"/>
        <v>4241</v>
      </c>
      <c r="L160" s="241">
        <f t="shared" si="49"/>
        <v>551760</v>
      </c>
      <c r="M160" s="241">
        <f t="shared" si="45"/>
        <v>1609.50191</v>
      </c>
      <c r="N160" s="241">
        <f t="shared" si="46"/>
        <v>1609.50191</v>
      </c>
      <c r="O160" s="241">
        <f t="shared" si="50"/>
        <v>-19303.48691999977</v>
      </c>
      <c r="P160" s="241">
        <f t="shared" si="51"/>
        <v>19303.48691999977</v>
      </c>
      <c r="Q160" s="242"/>
      <c r="R160" s="242"/>
      <c r="S160" s="242"/>
    </row>
    <row r="161" spans="1:20" s="237" customFormat="1">
      <c r="A161" s="243">
        <v>41640</v>
      </c>
      <c r="C161" s="238">
        <v>153</v>
      </c>
      <c r="D161" s="239">
        <f t="shared" si="42"/>
        <v>4241</v>
      </c>
      <c r="E161" s="239">
        <f t="shared" si="47"/>
        <v>556001</v>
      </c>
      <c r="F161" s="239">
        <f t="shared" si="43"/>
        <v>-46637</v>
      </c>
      <c r="G161" s="240">
        <f>+Inputs!$D$3</f>
        <v>0.37951000000000001</v>
      </c>
      <c r="I161" s="241">
        <f t="shared" si="48"/>
        <v>602638</v>
      </c>
      <c r="K161" s="241">
        <f t="shared" si="44"/>
        <v>4241</v>
      </c>
      <c r="L161" s="241">
        <f t="shared" si="49"/>
        <v>556001</v>
      </c>
      <c r="M161" s="241">
        <f t="shared" si="45"/>
        <v>1609.50191</v>
      </c>
      <c r="N161" s="241">
        <f t="shared" si="46"/>
        <v>1609.50191</v>
      </c>
      <c r="O161" s="241">
        <f t="shared" si="50"/>
        <v>-17693.985009999771</v>
      </c>
      <c r="P161" s="241">
        <f t="shared" si="51"/>
        <v>17693.985009999771</v>
      </c>
      <c r="Q161" s="242"/>
      <c r="R161" s="242"/>
      <c r="S161" s="242"/>
    </row>
    <row r="162" spans="1:20" s="237" customFormat="1">
      <c r="A162" s="236">
        <v>41671</v>
      </c>
      <c r="C162" s="238">
        <v>154</v>
      </c>
      <c r="D162" s="239">
        <f t="shared" si="42"/>
        <v>4241</v>
      </c>
      <c r="E162" s="239">
        <f t="shared" si="47"/>
        <v>560242</v>
      </c>
      <c r="F162" s="239">
        <f t="shared" si="43"/>
        <v>-42396</v>
      </c>
      <c r="G162" s="240">
        <f>+Inputs!$D$3</f>
        <v>0.37951000000000001</v>
      </c>
      <c r="I162" s="241">
        <f t="shared" si="48"/>
        <v>602638</v>
      </c>
      <c r="K162" s="241">
        <f t="shared" si="44"/>
        <v>4241</v>
      </c>
      <c r="L162" s="241">
        <f t="shared" si="49"/>
        <v>560242</v>
      </c>
      <c r="M162" s="241">
        <f t="shared" si="45"/>
        <v>1609.50191</v>
      </c>
      <c r="N162" s="241">
        <f t="shared" si="46"/>
        <v>1609.50191</v>
      </c>
      <c r="O162" s="241">
        <f t="shared" si="50"/>
        <v>-16084.483099999772</v>
      </c>
      <c r="P162" s="241">
        <f t="shared" si="51"/>
        <v>16084.483099999772</v>
      </c>
      <c r="Q162" s="242"/>
      <c r="R162" s="242"/>
      <c r="S162" s="242"/>
    </row>
    <row r="163" spans="1:20" s="237" customFormat="1">
      <c r="A163" s="243">
        <v>41699</v>
      </c>
      <c r="C163" s="238">
        <v>155</v>
      </c>
      <c r="D163" s="239">
        <f t="shared" si="42"/>
        <v>4241</v>
      </c>
      <c r="E163" s="239">
        <f t="shared" si="47"/>
        <v>564483</v>
      </c>
      <c r="F163" s="239">
        <f t="shared" si="43"/>
        <v>-38155</v>
      </c>
      <c r="G163" s="240">
        <f>+Inputs!$D$3</f>
        <v>0.37951000000000001</v>
      </c>
      <c r="I163" s="241">
        <f t="shared" si="48"/>
        <v>602638</v>
      </c>
      <c r="K163" s="241">
        <f t="shared" si="44"/>
        <v>4241</v>
      </c>
      <c r="L163" s="241">
        <f t="shared" si="49"/>
        <v>564483</v>
      </c>
      <c r="M163" s="241">
        <f t="shared" si="45"/>
        <v>1609.50191</v>
      </c>
      <c r="N163" s="241">
        <f t="shared" si="46"/>
        <v>1609.50191</v>
      </c>
      <c r="O163" s="241">
        <f t="shared" si="50"/>
        <v>-14474.981189999773</v>
      </c>
      <c r="P163" s="241">
        <f t="shared" si="51"/>
        <v>14474.981189999773</v>
      </c>
      <c r="Q163" s="242"/>
      <c r="R163" s="242"/>
      <c r="S163" s="242"/>
    </row>
    <row r="164" spans="1:20" s="237" customFormat="1">
      <c r="A164" s="236">
        <v>41730</v>
      </c>
      <c r="C164" s="238">
        <v>156</v>
      </c>
      <c r="D164" s="239">
        <f t="shared" si="42"/>
        <v>4241</v>
      </c>
      <c r="E164" s="239">
        <f t="shared" si="47"/>
        <v>568724</v>
      </c>
      <c r="F164" s="239">
        <f t="shared" si="43"/>
        <v>-33914</v>
      </c>
      <c r="G164" s="240">
        <f>+Inputs!$D$3</f>
        <v>0.37951000000000001</v>
      </c>
      <c r="I164" s="241">
        <f t="shared" si="48"/>
        <v>602638</v>
      </c>
      <c r="K164" s="241">
        <f t="shared" si="44"/>
        <v>4241</v>
      </c>
      <c r="L164" s="241">
        <f t="shared" si="49"/>
        <v>568724</v>
      </c>
      <c r="M164" s="241">
        <f t="shared" si="45"/>
        <v>1609.50191</v>
      </c>
      <c r="N164" s="241">
        <f t="shared" si="46"/>
        <v>1609.50191</v>
      </c>
      <c r="O164" s="241">
        <f t="shared" si="50"/>
        <v>-12865.479279999774</v>
      </c>
      <c r="P164" s="241">
        <f t="shared" si="51"/>
        <v>12865.479279999774</v>
      </c>
      <c r="Q164" s="242"/>
      <c r="R164" s="242"/>
      <c r="S164" s="242"/>
    </row>
    <row r="165" spans="1:20" s="237" customFormat="1">
      <c r="A165" s="243">
        <v>41760</v>
      </c>
      <c r="C165" s="238">
        <v>157</v>
      </c>
      <c r="D165" s="239">
        <f t="shared" si="42"/>
        <v>4241</v>
      </c>
      <c r="E165" s="239">
        <f t="shared" si="47"/>
        <v>572965</v>
      </c>
      <c r="F165" s="239">
        <f t="shared" si="43"/>
        <v>-29673</v>
      </c>
      <c r="G165" s="240">
        <f>+Inputs!$D$3</f>
        <v>0.37951000000000001</v>
      </c>
      <c r="I165" s="241">
        <f t="shared" si="48"/>
        <v>602638</v>
      </c>
      <c r="K165" s="241">
        <f t="shared" si="44"/>
        <v>4241</v>
      </c>
      <c r="L165" s="241">
        <f t="shared" si="49"/>
        <v>572965</v>
      </c>
      <c r="M165" s="241">
        <f t="shared" si="45"/>
        <v>1609.50191</v>
      </c>
      <c r="N165" s="241">
        <f t="shared" si="46"/>
        <v>1609.50191</v>
      </c>
      <c r="O165" s="241">
        <f t="shared" si="50"/>
        <v>-11255.977369999775</v>
      </c>
      <c r="P165" s="241">
        <f t="shared" si="51"/>
        <v>11255.977369999775</v>
      </c>
      <c r="Q165" s="242"/>
      <c r="R165" s="242"/>
      <c r="S165" s="242"/>
    </row>
    <row r="166" spans="1:20" s="237" customFormat="1">
      <c r="A166" s="236">
        <v>41791</v>
      </c>
      <c r="C166" s="238">
        <v>158</v>
      </c>
      <c r="D166" s="239">
        <f t="shared" si="42"/>
        <v>4241</v>
      </c>
      <c r="E166" s="239">
        <f t="shared" si="47"/>
        <v>577206</v>
      </c>
      <c r="F166" s="239">
        <f t="shared" si="43"/>
        <v>-25432</v>
      </c>
      <c r="G166" s="240">
        <f>+Inputs!$D$3</f>
        <v>0.37951000000000001</v>
      </c>
      <c r="I166" s="241">
        <f t="shared" si="48"/>
        <v>602638</v>
      </c>
      <c r="K166" s="241">
        <f t="shared" si="44"/>
        <v>4241</v>
      </c>
      <c r="L166" s="241">
        <f t="shared" si="49"/>
        <v>577206</v>
      </c>
      <c r="M166" s="241">
        <f t="shared" si="45"/>
        <v>1609.50191</v>
      </c>
      <c r="N166" s="241">
        <f t="shared" si="46"/>
        <v>1609.50191</v>
      </c>
      <c r="O166" s="241">
        <f t="shared" si="50"/>
        <v>-9646.4754599997759</v>
      </c>
      <c r="P166" s="241">
        <f t="shared" si="51"/>
        <v>9646.4754599997759</v>
      </c>
      <c r="Q166" s="242"/>
      <c r="R166" s="242"/>
      <c r="S166" s="242"/>
    </row>
    <row r="167" spans="1:20" s="237" customFormat="1">
      <c r="A167" s="243">
        <v>41821</v>
      </c>
      <c r="C167" s="238">
        <v>159</v>
      </c>
      <c r="D167" s="239">
        <f t="shared" si="42"/>
        <v>4241</v>
      </c>
      <c r="E167" s="239">
        <f t="shared" si="47"/>
        <v>581447</v>
      </c>
      <c r="F167" s="239">
        <f t="shared" si="43"/>
        <v>-21191</v>
      </c>
      <c r="G167" s="240">
        <f>+Inputs!$D$3</f>
        <v>0.37951000000000001</v>
      </c>
      <c r="I167" s="241">
        <f t="shared" si="48"/>
        <v>602638</v>
      </c>
      <c r="K167" s="241">
        <f t="shared" si="44"/>
        <v>4241</v>
      </c>
      <c r="L167" s="241">
        <f t="shared" si="49"/>
        <v>581447</v>
      </c>
      <c r="M167" s="241">
        <f t="shared" si="45"/>
        <v>1609.50191</v>
      </c>
      <c r="N167" s="241">
        <f t="shared" si="46"/>
        <v>1609.50191</v>
      </c>
      <c r="O167" s="241">
        <f t="shared" si="50"/>
        <v>-8036.973549999776</v>
      </c>
      <c r="P167" s="241">
        <f t="shared" si="51"/>
        <v>8036.973549999776</v>
      </c>
      <c r="Q167" s="242"/>
      <c r="R167" s="242"/>
      <c r="S167" s="242"/>
    </row>
    <row r="168" spans="1:20" s="237" customFormat="1">
      <c r="A168" s="236">
        <v>41852</v>
      </c>
      <c r="C168" s="238">
        <v>160</v>
      </c>
      <c r="D168" s="239">
        <f t="shared" si="42"/>
        <v>4241</v>
      </c>
      <c r="E168" s="239">
        <f t="shared" si="47"/>
        <v>585688</v>
      </c>
      <c r="F168" s="239">
        <f t="shared" si="43"/>
        <v>-16950</v>
      </c>
      <c r="G168" s="240">
        <f>+Inputs!$D$3</f>
        <v>0.37951000000000001</v>
      </c>
      <c r="I168" s="241">
        <f t="shared" si="48"/>
        <v>602638</v>
      </c>
      <c r="K168" s="241">
        <f t="shared" si="44"/>
        <v>4241</v>
      </c>
      <c r="L168" s="241">
        <f t="shared" si="49"/>
        <v>585688</v>
      </c>
      <c r="M168" s="241">
        <f t="shared" si="45"/>
        <v>1609.50191</v>
      </c>
      <c r="N168" s="241">
        <f t="shared" si="46"/>
        <v>1609.50191</v>
      </c>
      <c r="O168" s="241">
        <f t="shared" si="50"/>
        <v>-6427.471639999776</v>
      </c>
      <c r="P168" s="241">
        <f t="shared" si="51"/>
        <v>6427.471639999776</v>
      </c>
      <c r="Q168" s="242"/>
      <c r="R168" s="242"/>
      <c r="S168" s="242"/>
    </row>
    <row r="169" spans="1:20" s="237" customFormat="1">
      <c r="A169" s="243">
        <v>41883</v>
      </c>
      <c r="C169" s="238">
        <v>161</v>
      </c>
      <c r="D169" s="239">
        <f t="shared" si="42"/>
        <v>4241</v>
      </c>
      <c r="E169" s="239">
        <f t="shared" si="47"/>
        <v>589929</v>
      </c>
      <c r="F169" s="239">
        <f t="shared" ref="F169:F172" si="52">$B$9+E169</f>
        <v>-12709</v>
      </c>
      <c r="G169" s="240">
        <f>+Inputs!$D$3</f>
        <v>0.37951000000000001</v>
      </c>
      <c r="I169" s="241">
        <f t="shared" si="48"/>
        <v>602638</v>
      </c>
      <c r="K169" s="241">
        <f t="shared" ref="K169:K172" si="53">D169</f>
        <v>4241</v>
      </c>
      <c r="L169" s="241">
        <f t="shared" si="49"/>
        <v>589929</v>
      </c>
      <c r="M169" s="241">
        <f t="shared" ref="M169:M172" si="54">K169*G169</f>
        <v>1609.50191</v>
      </c>
      <c r="N169" s="241">
        <f t="shared" ref="N169:N172" si="55">M169-J169</f>
        <v>1609.50191</v>
      </c>
      <c r="O169" s="241">
        <f t="shared" si="50"/>
        <v>-4817.9697299997761</v>
      </c>
      <c r="P169" s="241">
        <f t="shared" si="51"/>
        <v>4817.9697299997761</v>
      </c>
      <c r="Q169" s="242"/>
      <c r="R169" s="242"/>
      <c r="S169" s="242"/>
    </row>
    <row r="170" spans="1:20" s="237" customFormat="1">
      <c r="A170" s="236">
        <v>41913</v>
      </c>
      <c r="C170" s="238">
        <v>162</v>
      </c>
      <c r="D170" s="239">
        <f t="shared" si="42"/>
        <v>4241</v>
      </c>
      <c r="E170" s="239">
        <f t="shared" ref="E170:E172" si="56">+E169+D170</f>
        <v>594170</v>
      </c>
      <c r="F170" s="239">
        <f t="shared" si="52"/>
        <v>-8468</v>
      </c>
      <c r="G170" s="240">
        <f>+Inputs!$D$3</f>
        <v>0.37951000000000001</v>
      </c>
      <c r="I170" s="241">
        <f t="shared" ref="I170:I172" si="57">+I169+H170</f>
        <v>602638</v>
      </c>
      <c r="K170" s="241">
        <f t="shared" si="53"/>
        <v>4241</v>
      </c>
      <c r="L170" s="241">
        <f t="shared" ref="L170:L172" si="58">+L169+K170</f>
        <v>594170</v>
      </c>
      <c r="M170" s="241">
        <f t="shared" si="54"/>
        <v>1609.50191</v>
      </c>
      <c r="N170" s="241">
        <f t="shared" si="55"/>
        <v>1609.50191</v>
      </c>
      <c r="O170" s="241">
        <f t="shared" ref="O170:O172" si="59">+O169+N170</f>
        <v>-3208.4678199997761</v>
      </c>
      <c r="P170" s="241">
        <f t="shared" ref="P170:P172" si="60">P169-N170</f>
        <v>3208.4678199997761</v>
      </c>
      <c r="Q170" s="242"/>
      <c r="R170" s="242"/>
      <c r="S170" s="242"/>
    </row>
    <row r="171" spans="1:20" s="237" customFormat="1">
      <c r="A171" s="243">
        <v>41944</v>
      </c>
      <c r="C171" s="238">
        <v>163</v>
      </c>
      <c r="D171" s="239">
        <f t="shared" si="42"/>
        <v>4241</v>
      </c>
      <c r="E171" s="239">
        <f t="shared" si="56"/>
        <v>598411</v>
      </c>
      <c r="F171" s="239">
        <f t="shared" si="52"/>
        <v>-4227</v>
      </c>
      <c r="G171" s="240">
        <f>+Inputs!$D$3</f>
        <v>0.37951000000000001</v>
      </c>
      <c r="I171" s="241">
        <f t="shared" si="57"/>
        <v>602638</v>
      </c>
      <c r="K171" s="241">
        <f t="shared" si="53"/>
        <v>4241</v>
      </c>
      <c r="L171" s="241">
        <f t="shared" si="58"/>
        <v>598411</v>
      </c>
      <c r="M171" s="241">
        <f t="shared" si="54"/>
        <v>1609.50191</v>
      </c>
      <c r="N171" s="241">
        <f t="shared" si="55"/>
        <v>1609.50191</v>
      </c>
      <c r="O171" s="241">
        <f t="shared" si="59"/>
        <v>-1598.9659099997762</v>
      </c>
      <c r="P171" s="241">
        <f t="shared" si="60"/>
        <v>1598.9659099997762</v>
      </c>
      <c r="Q171" s="242"/>
      <c r="R171" s="242"/>
      <c r="S171" s="242"/>
    </row>
    <row r="172" spans="1:20" s="237" customFormat="1">
      <c r="A172" s="236">
        <v>41974</v>
      </c>
      <c r="C172" s="238">
        <v>164</v>
      </c>
      <c r="D172" s="239">
        <f>-F171</f>
        <v>4227</v>
      </c>
      <c r="E172" s="239">
        <f t="shared" si="56"/>
        <v>602638</v>
      </c>
      <c r="F172" s="239">
        <f t="shared" si="52"/>
        <v>0</v>
      </c>
      <c r="G172" s="240">
        <f>+Inputs!$D$3</f>
        <v>0.37951000000000001</v>
      </c>
      <c r="I172" s="241">
        <f t="shared" si="57"/>
        <v>602638</v>
      </c>
      <c r="K172" s="241">
        <f t="shared" si="53"/>
        <v>4227</v>
      </c>
      <c r="L172" s="241">
        <f t="shared" si="58"/>
        <v>602638</v>
      </c>
      <c r="M172" s="241">
        <f t="shared" si="54"/>
        <v>1604.18877</v>
      </c>
      <c r="N172" s="241">
        <f t="shared" si="55"/>
        <v>1604.18877</v>
      </c>
      <c r="O172" s="241">
        <f t="shared" si="59"/>
        <v>5.2228600002238181</v>
      </c>
      <c r="P172" s="241">
        <f t="shared" si="60"/>
        <v>-5.2228600002238181</v>
      </c>
      <c r="Q172" s="242"/>
      <c r="R172" s="242"/>
      <c r="S172" s="242"/>
    </row>
    <row r="173" spans="1:20">
      <c r="A173" s="30"/>
      <c r="G173" s="28"/>
    </row>
    <row r="174" spans="1:20">
      <c r="A174" s="8" t="s">
        <v>43</v>
      </c>
      <c r="B174" s="33">
        <f>SUM(B9:B173)</f>
        <v>-602638</v>
      </c>
      <c r="D174" s="33">
        <f>SUM(D9:D173)</f>
        <v>602638</v>
      </c>
      <c r="G174" s="28"/>
      <c r="H174" s="33">
        <f>SUM(H9:H173)</f>
        <v>602638</v>
      </c>
      <c r="I174" s="33"/>
      <c r="J174" s="33">
        <f>SUM(J9:J173)</f>
        <v>228701.12100000001</v>
      </c>
      <c r="K174" s="33">
        <f>SUM(K9:K173)</f>
        <v>602638</v>
      </c>
      <c r="L174" s="33"/>
      <c r="M174" s="33">
        <f>SUM(M9:M173)</f>
        <v>228706.34385999967</v>
      </c>
      <c r="N174" s="33">
        <f>SUM(N9:N173)</f>
        <v>5.2228600002238181</v>
      </c>
      <c r="O174" s="33">
        <f>SUM(O9:O173)</f>
        <v>-19695709.282639984</v>
      </c>
      <c r="P174" s="33">
        <f>SUM(P9:P173)</f>
        <v>19695709.282639984</v>
      </c>
    </row>
    <row r="175" spans="1:20">
      <c r="G175" s="28"/>
    </row>
    <row r="176" spans="1:20">
      <c r="A176" s="4" t="s">
        <v>61</v>
      </c>
      <c r="B176" s="4" t="s">
        <v>61</v>
      </c>
      <c r="C176" s="4" t="s">
        <v>61</v>
      </c>
      <c r="D176" s="4" t="s">
        <v>61</v>
      </c>
      <c r="F176" s="4" t="s">
        <v>61</v>
      </c>
      <c r="G176" s="28" t="s">
        <v>61</v>
      </c>
      <c r="H176" s="4" t="s">
        <v>61</v>
      </c>
      <c r="J176" s="4" t="s">
        <v>61</v>
      </c>
      <c r="K176" s="4" t="s">
        <v>61</v>
      </c>
      <c r="M176" s="4" t="s">
        <v>61</v>
      </c>
      <c r="N176" s="4" t="s">
        <v>61</v>
      </c>
      <c r="P176" s="4" t="s">
        <v>61</v>
      </c>
      <c r="Q176" s="8" t="s">
        <v>61</v>
      </c>
      <c r="R176" s="8" t="s">
        <v>61</v>
      </c>
      <c r="S176" s="8" t="s">
        <v>61</v>
      </c>
      <c r="T176" s="4" t="s">
        <v>61</v>
      </c>
    </row>
    <row r="177" spans="7:7">
      <c r="G177"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3.xml><?xml version="1.0" encoding="utf-8"?>
<worksheet xmlns="http://schemas.openxmlformats.org/spreadsheetml/2006/main" xmlns:r="http://schemas.openxmlformats.org/officeDocument/2006/relationships">
  <sheetPr transitionEvaluation="1" codeName="Sheet56">
    <pageSetUpPr autoPageBreaks="0" fitToPage="1"/>
  </sheetPr>
  <dimension ref="A1:AE176"/>
  <sheetViews>
    <sheetView defaultGridColor="0" colorId="22" zoomScale="60" zoomScaleNormal="100" workbookViewId="0">
      <pane ySplit="8" topLeftCell="A95" activePane="bottomLeft" state="frozen"/>
      <selection activeCell="U11" sqref="U11:AE11"/>
      <selection pane="bottomLeft" activeCell="D112" sqref="D112"/>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37043</v>
      </c>
      <c r="B9" s="32">
        <v>-32161</v>
      </c>
      <c r="C9" s="6">
        <v>1</v>
      </c>
      <c r="D9" s="29">
        <f t="shared" ref="D9:D40" si="0">ROUND(-(+$B$9/180)*1,0)</f>
        <v>179</v>
      </c>
      <c r="E9" s="29">
        <f>+D9</f>
        <v>179</v>
      </c>
      <c r="F9" s="29">
        <f t="shared" ref="F9:F40" si="1">$B$9+E9</f>
        <v>-31982</v>
      </c>
      <c r="G9" s="34">
        <f>+Inputs!$D$2</f>
        <v>0.3795</v>
      </c>
      <c r="H9" s="27">
        <f>-B9</f>
        <v>32161</v>
      </c>
      <c r="I9" s="27">
        <f>+H9</f>
        <v>32161</v>
      </c>
      <c r="J9" s="27">
        <f>H9*G9</f>
        <v>12205.0995</v>
      </c>
      <c r="K9" s="27">
        <f t="shared" ref="K9:K40" si="2">D9</f>
        <v>179</v>
      </c>
      <c r="L9" s="27">
        <f>+K9</f>
        <v>179</v>
      </c>
      <c r="M9" s="27">
        <f t="shared" ref="M9:M40" si="3">K9*G9</f>
        <v>67.930499999999995</v>
      </c>
      <c r="N9" s="27">
        <f t="shared" ref="N9:N40" si="4">M9-J9</f>
        <v>-12137.169</v>
      </c>
      <c r="O9" s="27">
        <f>+N9</f>
        <v>-12137.169</v>
      </c>
      <c r="P9" s="27">
        <f>-SUM(N9)</f>
        <v>12137.169</v>
      </c>
      <c r="Q9" s="38">
        <f>VLOOKUP(Q8,A36:P198,5)</f>
        <v>18437</v>
      </c>
      <c r="R9" s="38">
        <f>VLOOKUP(R8,A36:P198,5)</f>
        <v>21185</v>
      </c>
      <c r="S9" s="38">
        <f>+R9-Q9</f>
        <v>2748</v>
      </c>
      <c r="T9" s="35" t="s">
        <v>64</v>
      </c>
      <c r="U9" s="145">
        <f t="shared" ref="U9:AE9" si="5">-IF(TYPE(VLOOKUP(U8,$A$9:$P$171,6,FALSE))=16,0,VLOOKUP(U8,$A$9:$P$171,6,FALSE))</f>
        <v>13495</v>
      </c>
      <c r="V9" s="145">
        <f t="shared" si="5"/>
        <v>13266</v>
      </c>
      <c r="W9" s="145">
        <f t="shared" si="5"/>
        <v>13037</v>
      </c>
      <c r="X9" s="145">
        <f t="shared" si="5"/>
        <v>12808</v>
      </c>
      <c r="Y9" s="145">
        <f t="shared" si="5"/>
        <v>12579</v>
      </c>
      <c r="Z9" s="145">
        <f t="shared" si="5"/>
        <v>12350</v>
      </c>
      <c r="AA9" s="145">
        <f t="shared" si="5"/>
        <v>12121</v>
      </c>
      <c r="AB9" s="145">
        <f t="shared" si="5"/>
        <v>11892</v>
      </c>
      <c r="AC9" s="145">
        <f t="shared" si="5"/>
        <v>11663</v>
      </c>
      <c r="AD9" s="145">
        <f t="shared" si="5"/>
        <v>11434</v>
      </c>
      <c r="AE9" s="145">
        <f t="shared" si="5"/>
        <v>11205</v>
      </c>
    </row>
    <row r="10" spans="1:31">
      <c r="A10" s="30">
        <v>37073</v>
      </c>
      <c r="B10" s="9"/>
      <c r="C10" s="6">
        <v>2</v>
      </c>
      <c r="D10" s="29">
        <f t="shared" si="0"/>
        <v>179</v>
      </c>
      <c r="E10" s="29">
        <f t="shared" ref="E10:E41" si="6">+E9+D10</f>
        <v>358</v>
      </c>
      <c r="F10" s="29">
        <f t="shared" si="1"/>
        <v>-31803</v>
      </c>
      <c r="G10" s="34">
        <f>+Inputs!$D$2</f>
        <v>0.3795</v>
      </c>
      <c r="H10" s="2"/>
      <c r="I10" s="27">
        <f t="shared" ref="I10:I41" si="7">+I9+H10</f>
        <v>32161</v>
      </c>
      <c r="J10" s="27"/>
      <c r="K10" s="27">
        <f t="shared" si="2"/>
        <v>179</v>
      </c>
      <c r="L10" s="27">
        <f t="shared" ref="L10:L41" si="8">+L9+K10</f>
        <v>358</v>
      </c>
      <c r="M10" s="27">
        <f t="shared" si="3"/>
        <v>67.930499999999995</v>
      </c>
      <c r="N10" s="27">
        <f t="shared" si="4"/>
        <v>67.930499999999995</v>
      </c>
      <c r="O10" s="27">
        <f t="shared" ref="O10:O41" si="9">+O9+N10</f>
        <v>-12069.238499999999</v>
      </c>
      <c r="P10" s="27">
        <f t="shared" ref="P10:P41" si="10">P9-N10</f>
        <v>12069.238499999999</v>
      </c>
      <c r="Q10" s="38">
        <f>VLOOKUP(Q8,A36:P198,15)</f>
        <v>-5208.1147999999794</v>
      </c>
      <c r="R10" s="38">
        <f>VLOOKUP(R8,A36:P198,15)</f>
        <v>-4165.2213199999769</v>
      </c>
      <c r="S10" s="38">
        <f>+R10-Q10</f>
        <v>1042.8934800000025</v>
      </c>
      <c r="T10" s="36" t="s">
        <v>69</v>
      </c>
    </row>
    <row r="11" spans="1:31">
      <c r="A11" s="31">
        <v>37104</v>
      </c>
      <c r="B11" s="5"/>
      <c r="C11" s="6">
        <v>3</v>
      </c>
      <c r="D11" s="29">
        <f t="shared" si="0"/>
        <v>179</v>
      </c>
      <c r="E11" s="29">
        <f t="shared" si="6"/>
        <v>537</v>
      </c>
      <c r="F11" s="29">
        <f t="shared" si="1"/>
        <v>-31624</v>
      </c>
      <c r="G11" s="34">
        <f>+Inputs!$D$2</f>
        <v>0.3795</v>
      </c>
      <c r="H11" s="2"/>
      <c r="I11" s="27">
        <f t="shared" si="7"/>
        <v>32161</v>
      </c>
      <c r="J11" s="27"/>
      <c r="K11" s="27">
        <f t="shared" si="2"/>
        <v>179</v>
      </c>
      <c r="L11" s="27">
        <f t="shared" si="8"/>
        <v>537</v>
      </c>
      <c r="M11" s="27">
        <f t="shared" si="3"/>
        <v>67.930499999999995</v>
      </c>
      <c r="N11" s="27">
        <f t="shared" si="4"/>
        <v>67.930499999999995</v>
      </c>
      <c r="O11" s="27">
        <f t="shared" si="9"/>
        <v>-12001.307999999999</v>
      </c>
      <c r="P11" s="27">
        <f t="shared" si="10"/>
        <v>12001.307999999999</v>
      </c>
      <c r="Q11" s="38">
        <f>+VLOOKUP(Q8,A36:P198,16)</f>
        <v>5208.1147999999794</v>
      </c>
      <c r="R11" s="38">
        <f>+VLOOKUP(R8,A36:P198,16)</f>
        <v>4165.2213199999769</v>
      </c>
      <c r="S11" s="38">
        <f>(+Q11+R11)/2</f>
        <v>4686.6680599999781</v>
      </c>
      <c r="T11" s="36" t="s">
        <v>113</v>
      </c>
      <c r="U11" s="145">
        <f t="shared" ref="U11:AE11" si="11">IF(TYPE(VLOOKUP(U8,$A$9:$P$171,16,FALSE))=16,0,VLOOKUP(U8,$A$9:$P$171,16,FALSE))</f>
        <v>5121.2070099999792</v>
      </c>
      <c r="V11" s="145">
        <f t="shared" si="11"/>
        <v>5034.299219999979</v>
      </c>
      <c r="W11" s="145">
        <f t="shared" si="11"/>
        <v>4947.3914299999788</v>
      </c>
      <c r="X11" s="145">
        <f t="shared" si="11"/>
        <v>4860.4836399999785</v>
      </c>
      <c r="Y11" s="145">
        <f t="shared" si="11"/>
        <v>4773.5758499999783</v>
      </c>
      <c r="Z11" s="145">
        <f t="shared" si="11"/>
        <v>4686.6680599999781</v>
      </c>
      <c r="AA11" s="145">
        <f t="shared" si="11"/>
        <v>4599.7602699999779</v>
      </c>
      <c r="AB11" s="145">
        <f t="shared" si="11"/>
        <v>4512.8524799999777</v>
      </c>
      <c r="AC11" s="145">
        <f t="shared" si="11"/>
        <v>4425.9446899999775</v>
      </c>
      <c r="AD11" s="145">
        <f t="shared" si="11"/>
        <v>4339.0368999999773</v>
      </c>
      <c r="AE11" s="145">
        <f t="shared" si="11"/>
        <v>4252.1291099999771</v>
      </c>
    </row>
    <row r="12" spans="1:31">
      <c r="A12" s="30">
        <v>37135</v>
      </c>
      <c r="B12" s="3"/>
      <c r="C12" s="6">
        <v>4</v>
      </c>
      <c r="D12" s="29">
        <f t="shared" si="0"/>
        <v>179</v>
      </c>
      <c r="E12" s="29">
        <f t="shared" si="6"/>
        <v>716</v>
      </c>
      <c r="F12" s="29">
        <f t="shared" si="1"/>
        <v>-31445</v>
      </c>
      <c r="G12" s="34">
        <f>+Inputs!$D$2</f>
        <v>0.3795</v>
      </c>
      <c r="H12" s="2"/>
      <c r="I12" s="27">
        <f t="shared" si="7"/>
        <v>32161</v>
      </c>
      <c r="J12" s="27"/>
      <c r="K12" s="27">
        <f t="shared" si="2"/>
        <v>179</v>
      </c>
      <c r="L12" s="27">
        <f t="shared" si="8"/>
        <v>716</v>
      </c>
      <c r="M12" s="27">
        <f t="shared" si="3"/>
        <v>67.930499999999995</v>
      </c>
      <c r="N12" s="27">
        <f t="shared" si="4"/>
        <v>67.930499999999995</v>
      </c>
      <c r="O12" s="27">
        <f t="shared" si="9"/>
        <v>-11933.377499999999</v>
      </c>
      <c r="P12" s="27">
        <f t="shared" si="10"/>
        <v>11933.377499999999</v>
      </c>
      <c r="Q12" s="39"/>
      <c r="R12" s="40"/>
      <c r="S12" s="40"/>
      <c r="T12" s="36"/>
    </row>
    <row r="13" spans="1:31">
      <c r="A13" s="31">
        <v>37165</v>
      </c>
      <c r="B13" s="3"/>
      <c r="C13" s="6">
        <v>5</v>
      </c>
      <c r="D13" s="29">
        <f t="shared" si="0"/>
        <v>179</v>
      </c>
      <c r="E13" s="29">
        <f t="shared" si="6"/>
        <v>895</v>
      </c>
      <c r="F13" s="29">
        <f t="shared" si="1"/>
        <v>-31266</v>
      </c>
      <c r="G13" s="34">
        <f>+Inputs!$D$2</f>
        <v>0.3795</v>
      </c>
      <c r="H13" s="2"/>
      <c r="I13" s="27">
        <f t="shared" si="7"/>
        <v>32161</v>
      </c>
      <c r="J13" s="27"/>
      <c r="K13" s="27">
        <f t="shared" si="2"/>
        <v>179</v>
      </c>
      <c r="L13" s="27">
        <f t="shared" si="8"/>
        <v>895</v>
      </c>
      <c r="M13" s="27">
        <f t="shared" si="3"/>
        <v>67.930499999999995</v>
      </c>
      <c r="N13" s="27">
        <f t="shared" si="4"/>
        <v>67.930499999999995</v>
      </c>
      <c r="O13" s="27">
        <f t="shared" si="9"/>
        <v>-11865.446999999998</v>
      </c>
      <c r="P13" s="27">
        <f t="shared" si="10"/>
        <v>11865.446999999998</v>
      </c>
      <c r="Q13" s="38">
        <f>VLOOKUP(Q8,A36:P198,9)</f>
        <v>32161</v>
      </c>
      <c r="R13" s="38">
        <f>VLOOKUP(R8,A36:P198,9)</f>
        <v>32161</v>
      </c>
      <c r="S13" s="38">
        <f>+R13-Q13</f>
        <v>0</v>
      </c>
      <c r="T13" s="36" t="s">
        <v>70</v>
      </c>
    </row>
    <row r="14" spans="1:31">
      <c r="A14" s="30">
        <v>37196</v>
      </c>
      <c r="B14" s="3"/>
      <c r="C14" s="6">
        <v>6</v>
      </c>
      <c r="D14" s="29">
        <f t="shared" si="0"/>
        <v>179</v>
      </c>
      <c r="E14" s="29">
        <f t="shared" si="6"/>
        <v>1074</v>
      </c>
      <c r="F14" s="29">
        <f t="shared" si="1"/>
        <v>-31087</v>
      </c>
      <c r="G14" s="34">
        <f>+Inputs!$D$2</f>
        <v>0.3795</v>
      </c>
      <c r="H14" s="2"/>
      <c r="I14" s="27">
        <f t="shared" si="7"/>
        <v>32161</v>
      </c>
      <c r="J14" s="27"/>
      <c r="K14" s="27">
        <f t="shared" si="2"/>
        <v>179</v>
      </c>
      <c r="L14" s="27">
        <f t="shared" si="8"/>
        <v>1074</v>
      </c>
      <c r="M14" s="27">
        <f t="shared" si="3"/>
        <v>67.930499999999995</v>
      </c>
      <c r="N14" s="27">
        <f t="shared" si="4"/>
        <v>67.930499999999995</v>
      </c>
      <c r="O14" s="27">
        <f t="shared" si="9"/>
        <v>-11797.516499999998</v>
      </c>
      <c r="P14" s="27">
        <f t="shared" si="10"/>
        <v>11797.516499999998</v>
      </c>
      <c r="Q14" s="38">
        <f>VLOOKUP(Q8,A36:P198,12)</f>
        <v>18437</v>
      </c>
      <c r="R14" s="38">
        <f>VLOOKUP(R8,A36:P198,12)</f>
        <v>21185</v>
      </c>
      <c r="S14" s="38">
        <f>+R14-Q14</f>
        <v>2748</v>
      </c>
      <c r="T14" s="37" t="s">
        <v>93</v>
      </c>
    </row>
    <row r="15" spans="1:31">
      <c r="A15" s="31">
        <v>37226</v>
      </c>
      <c r="B15" s="3"/>
      <c r="C15" s="6">
        <v>7</v>
      </c>
      <c r="D15" s="29">
        <f t="shared" si="0"/>
        <v>179</v>
      </c>
      <c r="E15" s="29">
        <f t="shared" si="6"/>
        <v>1253</v>
      </c>
      <c r="F15" s="29">
        <f t="shared" si="1"/>
        <v>-30908</v>
      </c>
      <c r="G15" s="34">
        <f>+Inputs!$D$2</f>
        <v>0.3795</v>
      </c>
      <c r="H15" s="2"/>
      <c r="I15" s="27">
        <f t="shared" si="7"/>
        <v>32161</v>
      </c>
      <c r="J15" s="27"/>
      <c r="K15" s="27">
        <f t="shared" si="2"/>
        <v>179</v>
      </c>
      <c r="L15" s="27">
        <f t="shared" si="8"/>
        <v>1253</v>
      </c>
      <c r="M15" s="27">
        <f t="shared" si="3"/>
        <v>67.930499999999995</v>
      </c>
      <c r="N15" s="27">
        <f t="shared" si="4"/>
        <v>67.930499999999995</v>
      </c>
      <c r="O15" s="27">
        <f t="shared" si="9"/>
        <v>-11729.585999999998</v>
      </c>
      <c r="P15" s="27">
        <f t="shared" si="10"/>
        <v>11729.585999999998</v>
      </c>
    </row>
    <row r="16" spans="1:31">
      <c r="A16" s="30">
        <v>37257</v>
      </c>
      <c r="B16" s="3"/>
      <c r="C16" s="6">
        <v>8</v>
      </c>
      <c r="D16" s="29">
        <f t="shared" si="0"/>
        <v>179</v>
      </c>
      <c r="E16" s="29">
        <f t="shared" si="6"/>
        <v>1432</v>
      </c>
      <c r="F16" s="29">
        <f t="shared" si="1"/>
        <v>-30729</v>
      </c>
      <c r="G16" s="34">
        <f>+Inputs!$D$2</f>
        <v>0.3795</v>
      </c>
      <c r="H16" s="2"/>
      <c r="I16" s="27">
        <f t="shared" si="7"/>
        <v>32161</v>
      </c>
      <c r="J16" s="27"/>
      <c r="K16" s="27">
        <f t="shared" si="2"/>
        <v>179</v>
      </c>
      <c r="L16" s="27">
        <f t="shared" si="8"/>
        <v>1432</v>
      </c>
      <c r="M16" s="27">
        <f t="shared" si="3"/>
        <v>67.930499999999995</v>
      </c>
      <c r="N16" s="27">
        <f t="shared" si="4"/>
        <v>67.930499999999995</v>
      </c>
      <c r="O16" s="27">
        <f t="shared" si="9"/>
        <v>-11661.655499999997</v>
      </c>
      <c r="P16" s="27">
        <f t="shared" si="10"/>
        <v>11661.655499999997</v>
      </c>
      <c r="Q16" s="4"/>
      <c r="R16" s="4"/>
      <c r="S16" s="4"/>
    </row>
    <row r="17" spans="1:19">
      <c r="A17" s="31">
        <v>37288</v>
      </c>
      <c r="B17" s="3"/>
      <c r="C17" s="6">
        <v>9</v>
      </c>
      <c r="D17" s="29">
        <f t="shared" si="0"/>
        <v>179</v>
      </c>
      <c r="E17" s="29">
        <f t="shared" si="6"/>
        <v>1611</v>
      </c>
      <c r="F17" s="29">
        <f t="shared" si="1"/>
        <v>-30550</v>
      </c>
      <c r="G17" s="34">
        <f>+Inputs!$D$2</f>
        <v>0.3795</v>
      </c>
      <c r="H17" s="2"/>
      <c r="I17" s="27">
        <f t="shared" si="7"/>
        <v>32161</v>
      </c>
      <c r="J17" s="27"/>
      <c r="K17" s="27">
        <f t="shared" si="2"/>
        <v>179</v>
      </c>
      <c r="L17" s="27">
        <f t="shared" si="8"/>
        <v>1611</v>
      </c>
      <c r="M17" s="27">
        <f t="shared" si="3"/>
        <v>67.930499999999995</v>
      </c>
      <c r="N17" s="27">
        <f t="shared" si="4"/>
        <v>67.930499999999995</v>
      </c>
      <c r="O17" s="27">
        <f t="shared" si="9"/>
        <v>-11593.724999999997</v>
      </c>
      <c r="P17" s="27">
        <f t="shared" si="10"/>
        <v>11593.724999999997</v>
      </c>
      <c r="Q17" s="4"/>
      <c r="R17" s="4"/>
      <c r="S17" s="4"/>
    </row>
    <row r="18" spans="1:19">
      <c r="A18" s="30">
        <v>37316</v>
      </c>
      <c r="B18" s="3"/>
      <c r="C18" s="6">
        <v>10</v>
      </c>
      <c r="D18" s="29">
        <f t="shared" si="0"/>
        <v>179</v>
      </c>
      <c r="E18" s="29">
        <f t="shared" si="6"/>
        <v>1790</v>
      </c>
      <c r="F18" s="29">
        <f t="shared" si="1"/>
        <v>-30371</v>
      </c>
      <c r="G18" s="34">
        <f>+Inputs!$D$2</f>
        <v>0.3795</v>
      </c>
      <c r="H18" s="2"/>
      <c r="I18" s="27">
        <f t="shared" si="7"/>
        <v>32161</v>
      </c>
      <c r="J18" s="27"/>
      <c r="K18" s="27">
        <f t="shared" si="2"/>
        <v>179</v>
      </c>
      <c r="L18" s="27">
        <f t="shared" si="8"/>
        <v>1790</v>
      </c>
      <c r="M18" s="27">
        <f t="shared" si="3"/>
        <v>67.930499999999995</v>
      </c>
      <c r="N18" s="27">
        <f t="shared" si="4"/>
        <v>67.930499999999995</v>
      </c>
      <c r="O18" s="27">
        <f t="shared" si="9"/>
        <v>-11525.794499999996</v>
      </c>
      <c r="P18" s="27">
        <f t="shared" si="10"/>
        <v>11525.794499999996</v>
      </c>
      <c r="Q18" s="4"/>
      <c r="R18" s="4"/>
      <c r="S18" s="4"/>
    </row>
    <row r="19" spans="1:19">
      <c r="A19" s="31">
        <v>37347</v>
      </c>
      <c r="B19" s="3"/>
      <c r="C19" s="6">
        <v>11</v>
      </c>
      <c r="D19" s="29">
        <f t="shared" si="0"/>
        <v>179</v>
      </c>
      <c r="E19" s="29">
        <f t="shared" si="6"/>
        <v>1969</v>
      </c>
      <c r="F19" s="29">
        <f t="shared" si="1"/>
        <v>-30192</v>
      </c>
      <c r="G19" s="34">
        <f>+Inputs!$D$2</f>
        <v>0.3795</v>
      </c>
      <c r="H19" s="2"/>
      <c r="I19" s="27">
        <f t="shared" si="7"/>
        <v>32161</v>
      </c>
      <c r="J19" s="27"/>
      <c r="K19" s="27">
        <f t="shared" si="2"/>
        <v>179</v>
      </c>
      <c r="L19" s="27">
        <f t="shared" si="8"/>
        <v>1969</v>
      </c>
      <c r="M19" s="27">
        <f t="shared" si="3"/>
        <v>67.930499999999995</v>
      </c>
      <c r="N19" s="27">
        <f t="shared" si="4"/>
        <v>67.930499999999995</v>
      </c>
      <c r="O19" s="27">
        <f t="shared" si="9"/>
        <v>-11457.863999999996</v>
      </c>
      <c r="P19" s="27">
        <f t="shared" si="10"/>
        <v>11457.863999999996</v>
      </c>
      <c r="Q19" s="4"/>
      <c r="R19" s="4"/>
      <c r="S19" s="4"/>
    </row>
    <row r="20" spans="1:19">
      <c r="A20" s="30">
        <v>37377</v>
      </c>
      <c r="B20" s="3"/>
      <c r="C20" s="6">
        <v>12</v>
      </c>
      <c r="D20" s="29">
        <f t="shared" si="0"/>
        <v>179</v>
      </c>
      <c r="E20" s="29">
        <f t="shared" si="6"/>
        <v>2148</v>
      </c>
      <c r="F20" s="29">
        <f t="shared" si="1"/>
        <v>-30013</v>
      </c>
      <c r="G20" s="34">
        <f>+Inputs!$D$2</f>
        <v>0.3795</v>
      </c>
      <c r="H20" s="2"/>
      <c r="I20" s="27">
        <f t="shared" si="7"/>
        <v>32161</v>
      </c>
      <c r="J20" s="27"/>
      <c r="K20" s="27">
        <f t="shared" si="2"/>
        <v>179</v>
      </c>
      <c r="L20" s="27">
        <f t="shared" si="8"/>
        <v>2148</v>
      </c>
      <c r="M20" s="27">
        <f t="shared" si="3"/>
        <v>67.930499999999995</v>
      </c>
      <c r="N20" s="27">
        <f t="shared" si="4"/>
        <v>67.930499999999995</v>
      </c>
      <c r="O20" s="27">
        <f t="shared" si="9"/>
        <v>-11389.933499999996</v>
      </c>
      <c r="P20" s="27">
        <f t="shared" si="10"/>
        <v>11389.933499999996</v>
      </c>
      <c r="Q20" s="4"/>
      <c r="R20" s="4"/>
      <c r="S20" s="4"/>
    </row>
    <row r="21" spans="1:19">
      <c r="A21" s="31">
        <v>37408</v>
      </c>
      <c r="B21" s="3"/>
      <c r="C21" s="6">
        <v>13</v>
      </c>
      <c r="D21" s="29">
        <f t="shared" si="0"/>
        <v>179</v>
      </c>
      <c r="E21" s="29">
        <f t="shared" si="6"/>
        <v>2327</v>
      </c>
      <c r="F21" s="29">
        <f t="shared" si="1"/>
        <v>-29834</v>
      </c>
      <c r="G21" s="34">
        <f>+Inputs!$D$2</f>
        <v>0.3795</v>
      </c>
      <c r="H21" s="2"/>
      <c r="I21" s="27">
        <f t="shared" si="7"/>
        <v>32161</v>
      </c>
      <c r="J21" s="27"/>
      <c r="K21" s="27">
        <f t="shared" si="2"/>
        <v>179</v>
      </c>
      <c r="L21" s="27">
        <f t="shared" si="8"/>
        <v>2327</v>
      </c>
      <c r="M21" s="27">
        <f t="shared" si="3"/>
        <v>67.930499999999995</v>
      </c>
      <c r="N21" s="27">
        <f t="shared" si="4"/>
        <v>67.930499999999995</v>
      </c>
      <c r="O21" s="27">
        <f t="shared" si="9"/>
        <v>-11322.002999999995</v>
      </c>
      <c r="P21" s="27">
        <f t="shared" si="10"/>
        <v>11322.002999999995</v>
      </c>
      <c r="Q21" s="4"/>
      <c r="R21" s="4"/>
      <c r="S21" s="4"/>
    </row>
    <row r="22" spans="1:19">
      <c r="A22" s="30">
        <v>37438</v>
      </c>
      <c r="B22" s="3"/>
      <c r="C22" s="6">
        <v>14</v>
      </c>
      <c r="D22" s="29">
        <f t="shared" si="0"/>
        <v>179</v>
      </c>
      <c r="E22" s="29">
        <f t="shared" si="6"/>
        <v>2506</v>
      </c>
      <c r="F22" s="29">
        <f t="shared" si="1"/>
        <v>-29655</v>
      </c>
      <c r="G22" s="34">
        <f>+Inputs!$D$2</f>
        <v>0.3795</v>
      </c>
      <c r="H22" s="2"/>
      <c r="I22" s="27">
        <f t="shared" si="7"/>
        <v>32161</v>
      </c>
      <c r="J22" s="27"/>
      <c r="K22" s="27">
        <f t="shared" si="2"/>
        <v>179</v>
      </c>
      <c r="L22" s="27">
        <f t="shared" si="8"/>
        <v>2506</v>
      </c>
      <c r="M22" s="27">
        <f t="shared" si="3"/>
        <v>67.930499999999995</v>
      </c>
      <c r="N22" s="27">
        <f t="shared" si="4"/>
        <v>67.930499999999995</v>
      </c>
      <c r="O22" s="27">
        <f t="shared" si="9"/>
        <v>-11254.072499999995</v>
      </c>
      <c r="P22" s="27">
        <f t="shared" si="10"/>
        <v>11254.072499999995</v>
      </c>
      <c r="Q22" s="4"/>
      <c r="R22" s="4"/>
      <c r="S22" s="4"/>
    </row>
    <row r="23" spans="1:19">
      <c r="A23" s="31">
        <v>37469</v>
      </c>
      <c r="B23" s="3"/>
      <c r="C23" s="6">
        <v>15</v>
      </c>
      <c r="D23" s="29">
        <f t="shared" si="0"/>
        <v>179</v>
      </c>
      <c r="E23" s="29">
        <f t="shared" si="6"/>
        <v>2685</v>
      </c>
      <c r="F23" s="29">
        <f t="shared" si="1"/>
        <v>-29476</v>
      </c>
      <c r="G23" s="34">
        <f>+Inputs!$D$2</f>
        <v>0.3795</v>
      </c>
      <c r="H23" s="2"/>
      <c r="I23" s="27">
        <f t="shared" si="7"/>
        <v>32161</v>
      </c>
      <c r="J23" s="27"/>
      <c r="K23" s="27">
        <f t="shared" si="2"/>
        <v>179</v>
      </c>
      <c r="L23" s="27">
        <f t="shared" si="8"/>
        <v>2685</v>
      </c>
      <c r="M23" s="27">
        <f t="shared" si="3"/>
        <v>67.930499999999995</v>
      </c>
      <c r="N23" s="27">
        <f t="shared" si="4"/>
        <v>67.930499999999995</v>
      </c>
      <c r="O23" s="27">
        <f t="shared" si="9"/>
        <v>-11186.141999999994</v>
      </c>
      <c r="P23" s="27">
        <f t="shared" si="10"/>
        <v>11186.141999999994</v>
      </c>
      <c r="Q23" s="4"/>
      <c r="R23" s="4"/>
      <c r="S23" s="4"/>
    </row>
    <row r="24" spans="1:19">
      <c r="A24" s="30">
        <v>37500</v>
      </c>
      <c r="B24" s="3"/>
      <c r="C24" s="6">
        <v>16</v>
      </c>
      <c r="D24" s="29">
        <f t="shared" si="0"/>
        <v>179</v>
      </c>
      <c r="E24" s="29">
        <f t="shared" si="6"/>
        <v>2864</v>
      </c>
      <c r="F24" s="29">
        <f t="shared" si="1"/>
        <v>-29297</v>
      </c>
      <c r="G24" s="34">
        <f>+Inputs!$D$2</f>
        <v>0.3795</v>
      </c>
      <c r="H24" s="2"/>
      <c r="I24" s="27">
        <f t="shared" si="7"/>
        <v>32161</v>
      </c>
      <c r="J24" s="27"/>
      <c r="K24" s="27">
        <f t="shared" si="2"/>
        <v>179</v>
      </c>
      <c r="L24" s="27">
        <f t="shared" si="8"/>
        <v>2864</v>
      </c>
      <c r="M24" s="27">
        <f t="shared" si="3"/>
        <v>67.930499999999995</v>
      </c>
      <c r="N24" s="27">
        <f t="shared" si="4"/>
        <v>67.930499999999995</v>
      </c>
      <c r="O24" s="27">
        <f t="shared" si="9"/>
        <v>-11118.211499999994</v>
      </c>
      <c r="P24" s="27">
        <f t="shared" si="10"/>
        <v>11118.211499999994</v>
      </c>
      <c r="Q24" s="4"/>
      <c r="R24" s="4"/>
      <c r="S24" s="4"/>
    </row>
    <row r="25" spans="1:19">
      <c r="A25" s="31">
        <v>37530</v>
      </c>
      <c r="B25" s="3"/>
      <c r="C25" s="6">
        <v>17</v>
      </c>
      <c r="D25" s="29">
        <f t="shared" si="0"/>
        <v>179</v>
      </c>
      <c r="E25" s="29">
        <f t="shared" si="6"/>
        <v>3043</v>
      </c>
      <c r="F25" s="29">
        <f t="shared" si="1"/>
        <v>-29118</v>
      </c>
      <c r="G25" s="34">
        <f>+Inputs!$D$2</f>
        <v>0.3795</v>
      </c>
      <c r="H25" s="2"/>
      <c r="I25" s="27">
        <f t="shared" si="7"/>
        <v>32161</v>
      </c>
      <c r="J25" s="27"/>
      <c r="K25" s="27">
        <f t="shared" si="2"/>
        <v>179</v>
      </c>
      <c r="L25" s="27">
        <f t="shared" si="8"/>
        <v>3043</v>
      </c>
      <c r="M25" s="27">
        <f t="shared" si="3"/>
        <v>67.930499999999995</v>
      </c>
      <c r="N25" s="27">
        <f t="shared" si="4"/>
        <v>67.930499999999995</v>
      </c>
      <c r="O25" s="27">
        <f t="shared" si="9"/>
        <v>-11050.280999999994</v>
      </c>
      <c r="P25" s="27">
        <f t="shared" si="10"/>
        <v>11050.280999999994</v>
      </c>
      <c r="Q25" s="4"/>
      <c r="R25" s="4"/>
      <c r="S25" s="4"/>
    </row>
    <row r="26" spans="1:19">
      <c r="A26" s="30">
        <v>37561</v>
      </c>
      <c r="B26" s="3"/>
      <c r="C26" s="6">
        <v>18</v>
      </c>
      <c r="D26" s="29">
        <f t="shared" si="0"/>
        <v>179</v>
      </c>
      <c r="E26" s="29">
        <f t="shared" si="6"/>
        <v>3222</v>
      </c>
      <c r="F26" s="29">
        <f t="shared" si="1"/>
        <v>-28939</v>
      </c>
      <c r="G26" s="34">
        <f>+Inputs!$D$2</f>
        <v>0.3795</v>
      </c>
      <c r="H26" s="2"/>
      <c r="I26" s="27">
        <f t="shared" si="7"/>
        <v>32161</v>
      </c>
      <c r="J26" s="27"/>
      <c r="K26" s="27">
        <f t="shared" si="2"/>
        <v>179</v>
      </c>
      <c r="L26" s="27">
        <f t="shared" si="8"/>
        <v>3222</v>
      </c>
      <c r="M26" s="27">
        <f t="shared" si="3"/>
        <v>67.930499999999995</v>
      </c>
      <c r="N26" s="27">
        <f t="shared" si="4"/>
        <v>67.930499999999995</v>
      </c>
      <c r="O26" s="27">
        <f t="shared" si="9"/>
        <v>-10982.350499999993</v>
      </c>
      <c r="P26" s="27">
        <f t="shared" si="10"/>
        <v>10982.350499999993</v>
      </c>
      <c r="Q26" s="4"/>
      <c r="R26" s="4"/>
      <c r="S26" s="4"/>
    </row>
    <row r="27" spans="1:19">
      <c r="A27" s="31">
        <v>37591</v>
      </c>
      <c r="B27" s="3"/>
      <c r="C27" s="6">
        <v>19</v>
      </c>
      <c r="D27" s="29">
        <f t="shared" si="0"/>
        <v>179</v>
      </c>
      <c r="E27" s="29">
        <f t="shared" si="6"/>
        <v>3401</v>
      </c>
      <c r="F27" s="29">
        <f t="shared" si="1"/>
        <v>-28760</v>
      </c>
      <c r="G27" s="34">
        <f>+Inputs!$D$2</f>
        <v>0.3795</v>
      </c>
      <c r="H27" s="2"/>
      <c r="I27" s="27">
        <f t="shared" si="7"/>
        <v>32161</v>
      </c>
      <c r="J27" s="27"/>
      <c r="K27" s="27">
        <f t="shared" si="2"/>
        <v>179</v>
      </c>
      <c r="L27" s="27">
        <f t="shared" si="8"/>
        <v>3401</v>
      </c>
      <c r="M27" s="27">
        <f t="shared" si="3"/>
        <v>67.930499999999995</v>
      </c>
      <c r="N27" s="27">
        <f t="shared" si="4"/>
        <v>67.930499999999995</v>
      </c>
      <c r="O27" s="27">
        <f t="shared" si="9"/>
        <v>-10914.419999999993</v>
      </c>
      <c r="P27" s="27">
        <f t="shared" si="10"/>
        <v>10914.419999999993</v>
      </c>
      <c r="Q27" s="4"/>
      <c r="R27" s="4"/>
      <c r="S27" s="4"/>
    </row>
    <row r="28" spans="1:19">
      <c r="A28" s="30">
        <v>37622</v>
      </c>
      <c r="B28" s="3"/>
      <c r="C28" s="6">
        <v>20</v>
      </c>
      <c r="D28" s="29">
        <f t="shared" si="0"/>
        <v>179</v>
      </c>
      <c r="E28" s="29">
        <f t="shared" si="6"/>
        <v>3580</v>
      </c>
      <c r="F28" s="29">
        <f t="shared" si="1"/>
        <v>-28581</v>
      </c>
      <c r="G28" s="34">
        <f>+Inputs!$D$2</f>
        <v>0.3795</v>
      </c>
      <c r="H28" s="2"/>
      <c r="I28" s="27">
        <f t="shared" si="7"/>
        <v>32161</v>
      </c>
      <c r="J28" s="27"/>
      <c r="K28" s="27">
        <f t="shared" si="2"/>
        <v>179</v>
      </c>
      <c r="L28" s="27">
        <f t="shared" si="8"/>
        <v>3580</v>
      </c>
      <c r="M28" s="27">
        <f t="shared" si="3"/>
        <v>67.930499999999995</v>
      </c>
      <c r="N28" s="27">
        <f t="shared" si="4"/>
        <v>67.930499999999995</v>
      </c>
      <c r="O28" s="27">
        <f t="shared" si="9"/>
        <v>-10846.489499999992</v>
      </c>
      <c r="P28" s="27">
        <f t="shared" si="10"/>
        <v>10846.489499999992</v>
      </c>
      <c r="Q28" s="4"/>
      <c r="R28" s="4"/>
      <c r="S28" s="4"/>
    </row>
    <row r="29" spans="1:19">
      <c r="A29" s="31">
        <v>37653</v>
      </c>
      <c r="B29" s="3"/>
      <c r="C29" s="6">
        <v>21</v>
      </c>
      <c r="D29" s="29">
        <f t="shared" si="0"/>
        <v>179</v>
      </c>
      <c r="E29" s="29">
        <f t="shared" si="6"/>
        <v>3759</v>
      </c>
      <c r="F29" s="29">
        <f t="shared" si="1"/>
        <v>-28402</v>
      </c>
      <c r="G29" s="34">
        <f>+Inputs!$D$2</f>
        <v>0.3795</v>
      </c>
      <c r="H29" s="2"/>
      <c r="I29" s="27">
        <f t="shared" si="7"/>
        <v>32161</v>
      </c>
      <c r="J29" s="27"/>
      <c r="K29" s="27">
        <f t="shared" si="2"/>
        <v>179</v>
      </c>
      <c r="L29" s="27">
        <f t="shared" si="8"/>
        <v>3759</v>
      </c>
      <c r="M29" s="27">
        <f t="shared" si="3"/>
        <v>67.930499999999995</v>
      </c>
      <c r="N29" s="27">
        <f t="shared" si="4"/>
        <v>67.930499999999995</v>
      </c>
      <c r="O29" s="27">
        <f t="shared" si="9"/>
        <v>-10778.558999999992</v>
      </c>
      <c r="P29" s="27">
        <f t="shared" si="10"/>
        <v>10778.558999999992</v>
      </c>
      <c r="Q29" s="4"/>
      <c r="R29" s="4"/>
      <c r="S29" s="4"/>
    </row>
    <row r="30" spans="1:19">
      <c r="A30" s="30">
        <v>37681</v>
      </c>
      <c r="B30" s="3"/>
      <c r="C30" s="6">
        <v>22</v>
      </c>
      <c r="D30" s="29">
        <f t="shared" si="0"/>
        <v>179</v>
      </c>
      <c r="E30" s="29">
        <f t="shared" si="6"/>
        <v>3938</v>
      </c>
      <c r="F30" s="29">
        <f t="shared" si="1"/>
        <v>-28223</v>
      </c>
      <c r="G30" s="34">
        <f>+Inputs!$D$2</f>
        <v>0.3795</v>
      </c>
      <c r="H30" s="2"/>
      <c r="I30" s="27">
        <f t="shared" si="7"/>
        <v>32161</v>
      </c>
      <c r="J30" s="27"/>
      <c r="K30" s="27">
        <f t="shared" si="2"/>
        <v>179</v>
      </c>
      <c r="L30" s="27">
        <f t="shared" si="8"/>
        <v>3938</v>
      </c>
      <c r="M30" s="27">
        <f t="shared" si="3"/>
        <v>67.930499999999995</v>
      </c>
      <c r="N30" s="27">
        <f t="shared" si="4"/>
        <v>67.930499999999995</v>
      </c>
      <c r="O30" s="27">
        <f t="shared" si="9"/>
        <v>-10710.628499999992</v>
      </c>
      <c r="P30" s="27">
        <f t="shared" si="10"/>
        <v>10710.628499999992</v>
      </c>
      <c r="Q30" s="112"/>
    </row>
    <row r="31" spans="1:19">
      <c r="A31" s="31">
        <v>37712</v>
      </c>
      <c r="B31" s="3"/>
      <c r="C31" s="6">
        <v>23</v>
      </c>
      <c r="D31" s="29">
        <f t="shared" si="0"/>
        <v>179</v>
      </c>
      <c r="E31" s="29">
        <f t="shared" si="6"/>
        <v>4117</v>
      </c>
      <c r="F31" s="29">
        <f t="shared" si="1"/>
        <v>-28044</v>
      </c>
      <c r="G31" s="34">
        <f>+Inputs!$D$2</f>
        <v>0.3795</v>
      </c>
      <c r="H31" s="2"/>
      <c r="I31" s="27">
        <f t="shared" si="7"/>
        <v>32161</v>
      </c>
      <c r="J31" s="27"/>
      <c r="K31" s="27">
        <f t="shared" si="2"/>
        <v>179</v>
      </c>
      <c r="L31" s="27">
        <f t="shared" si="8"/>
        <v>4117</v>
      </c>
      <c r="M31" s="27">
        <f t="shared" si="3"/>
        <v>67.930499999999995</v>
      </c>
      <c r="N31" s="27">
        <f t="shared" si="4"/>
        <v>67.930499999999995</v>
      </c>
      <c r="O31" s="27">
        <f t="shared" si="9"/>
        <v>-10642.697999999991</v>
      </c>
      <c r="P31" s="27">
        <f t="shared" si="10"/>
        <v>10642.697999999991</v>
      </c>
      <c r="Q31" s="112"/>
    </row>
    <row r="32" spans="1:19">
      <c r="A32" s="30">
        <v>37742</v>
      </c>
      <c r="B32" s="3"/>
      <c r="C32" s="6">
        <v>24</v>
      </c>
      <c r="D32" s="29">
        <f t="shared" si="0"/>
        <v>179</v>
      </c>
      <c r="E32" s="29">
        <f t="shared" si="6"/>
        <v>4296</v>
      </c>
      <c r="F32" s="29">
        <f t="shared" si="1"/>
        <v>-27865</v>
      </c>
      <c r="G32" s="34">
        <f>+Inputs!$D$3</f>
        <v>0.37951000000000001</v>
      </c>
      <c r="H32" s="2"/>
      <c r="I32" s="27">
        <f t="shared" si="7"/>
        <v>32161</v>
      </c>
      <c r="J32" s="27"/>
      <c r="K32" s="27">
        <f t="shared" si="2"/>
        <v>179</v>
      </c>
      <c r="L32" s="27">
        <f t="shared" si="8"/>
        <v>4296</v>
      </c>
      <c r="M32" s="27">
        <f t="shared" si="3"/>
        <v>67.932290000000009</v>
      </c>
      <c r="N32" s="27">
        <f t="shared" si="4"/>
        <v>67.932290000000009</v>
      </c>
      <c r="O32" s="27">
        <f t="shared" si="9"/>
        <v>-10574.765709999991</v>
      </c>
      <c r="P32" s="27">
        <f t="shared" si="10"/>
        <v>10574.765709999991</v>
      </c>
      <c r="Q32" s="112"/>
    </row>
    <row r="33" spans="1:21">
      <c r="A33" s="31">
        <v>37773</v>
      </c>
      <c r="B33" s="3"/>
      <c r="C33" s="6">
        <v>25</v>
      </c>
      <c r="D33" s="29">
        <f t="shared" si="0"/>
        <v>179</v>
      </c>
      <c r="E33" s="29">
        <f t="shared" si="6"/>
        <v>4475</v>
      </c>
      <c r="F33" s="29">
        <f t="shared" si="1"/>
        <v>-27686</v>
      </c>
      <c r="G33" s="34">
        <f>+Inputs!$D$3</f>
        <v>0.37951000000000001</v>
      </c>
      <c r="H33" s="2"/>
      <c r="I33" s="27">
        <f t="shared" si="7"/>
        <v>32161</v>
      </c>
      <c r="J33" s="27"/>
      <c r="K33" s="27">
        <f t="shared" si="2"/>
        <v>179</v>
      </c>
      <c r="L33" s="27">
        <f t="shared" si="8"/>
        <v>4475</v>
      </c>
      <c r="M33" s="27">
        <f t="shared" si="3"/>
        <v>67.932290000000009</v>
      </c>
      <c r="N33" s="27">
        <f t="shared" si="4"/>
        <v>67.932290000000009</v>
      </c>
      <c r="O33" s="27">
        <f t="shared" si="9"/>
        <v>-10506.83341999999</v>
      </c>
      <c r="P33" s="27">
        <f t="shared" si="10"/>
        <v>10506.83341999999</v>
      </c>
      <c r="Q33" s="112"/>
    </row>
    <row r="34" spans="1:21">
      <c r="A34" s="30">
        <v>37803</v>
      </c>
      <c r="B34" s="3"/>
      <c r="C34" s="6">
        <v>26</v>
      </c>
      <c r="D34" s="29">
        <f t="shared" si="0"/>
        <v>179</v>
      </c>
      <c r="E34" s="29">
        <f t="shared" si="6"/>
        <v>4654</v>
      </c>
      <c r="F34" s="29">
        <f t="shared" si="1"/>
        <v>-27507</v>
      </c>
      <c r="G34" s="34">
        <f>+Inputs!$D$3</f>
        <v>0.37951000000000001</v>
      </c>
      <c r="H34" s="2"/>
      <c r="I34" s="27">
        <f t="shared" si="7"/>
        <v>32161</v>
      </c>
      <c r="J34" s="27"/>
      <c r="K34" s="27">
        <f t="shared" si="2"/>
        <v>179</v>
      </c>
      <c r="L34" s="27">
        <f t="shared" si="8"/>
        <v>4654</v>
      </c>
      <c r="M34" s="27">
        <f t="shared" si="3"/>
        <v>67.932290000000009</v>
      </c>
      <c r="N34" s="27">
        <f t="shared" si="4"/>
        <v>67.932290000000009</v>
      </c>
      <c r="O34" s="27">
        <f t="shared" si="9"/>
        <v>-10438.901129999989</v>
      </c>
      <c r="P34" s="27">
        <f t="shared" si="10"/>
        <v>10438.901129999989</v>
      </c>
      <c r="Q34" s="112"/>
    </row>
    <row r="35" spans="1:21">
      <c r="A35" s="31">
        <v>37834</v>
      </c>
      <c r="B35" s="3"/>
      <c r="C35" s="6">
        <v>27</v>
      </c>
      <c r="D35" s="29">
        <f t="shared" si="0"/>
        <v>179</v>
      </c>
      <c r="E35" s="29">
        <f t="shared" si="6"/>
        <v>4833</v>
      </c>
      <c r="F35" s="29">
        <f t="shared" si="1"/>
        <v>-27328</v>
      </c>
      <c r="G35" s="34">
        <f>+Inputs!$D$3</f>
        <v>0.37951000000000001</v>
      </c>
      <c r="H35" s="2"/>
      <c r="I35" s="27">
        <f t="shared" si="7"/>
        <v>32161</v>
      </c>
      <c r="J35" s="27"/>
      <c r="K35" s="27">
        <f t="shared" si="2"/>
        <v>179</v>
      </c>
      <c r="L35" s="27">
        <f t="shared" si="8"/>
        <v>4833</v>
      </c>
      <c r="M35" s="27">
        <f t="shared" si="3"/>
        <v>67.932290000000009</v>
      </c>
      <c r="N35" s="27">
        <f t="shared" si="4"/>
        <v>67.932290000000009</v>
      </c>
      <c r="O35" s="27">
        <f t="shared" si="9"/>
        <v>-10370.968839999989</v>
      </c>
      <c r="P35" s="27">
        <f t="shared" si="10"/>
        <v>10370.968839999989</v>
      </c>
    </row>
    <row r="36" spans="1:21">
      <c r="A36" s="30">
        <v>37865</v>
      </c>
      <c r="B36" s="3"/>
      <c r="C36" s="6">
        <v>28</v>
      </c>
      <c r="D36" s="29">
        <f t="shared" si="0"/>
        <v>179</v>
      </c>
      <c r="E36" s="29">
        <f t="shared" si="6"/>
        <v>5012</v>
      </c>
      <c r="F36" s="29">
        <f t="shared" si="1"/>
        <v>-27149</v>
      </c>
      <c r="G36" s="34">
        <f>+Inputs!$D$3</f>
        <v>0.37951000000000001</v>
      </c>
      <c r="H36" s="2"/>
      <c r="I36" s="27">
        <f t="shared" si="7"/>
        <v>32161</v>
      </c>
      <c r="J36" s="27"/>
      <c r="K36" s="27">
        <f t="shared" si="2"/>
        <v>179</v>
      </c>
      <c r="L36" s="27">
        <f t="shared" si="8"/>
        <v>5012</v>
      </c>
      <c r="M36" s="27">
        <f t="shared" si="3"/>
        <v>67.932290000000009</v>
      </c>
      <c r="N36" s="27">
        <f t="shared" si="4"/>
        <v>67.932290000000009</v>
      </c>
      <c r="O36" s="27">
        <f t="shared" si="9"/>
        <v>-10303.036549999988</v>
      </c>
      <c r="P36" s="27">
        <f t="shared" si="10"/>
        <v>10303.036549999988</v>
      </c>
    </row>
    <row r="37" spans="1:21">
      <c r="A37" s="31">
        <v>37895</v>
      </c>
      <c r="B37" s="3"/>
      <c r="C37" s="6">
        <v>29</v>
      </c>
      <c r="D37" s="29">
        <f t="shared" si="0"/>
        <v>179</v>
      </c>
      <c r="E37" s="29">
        <f t="shared" si="6"/>
        <v>5191</v>
      </c>
      <c r="F37" s="29">
        <f t="shared" si="1"/>
        <v>-26970</v>
      </c>
      <c r="G37" s="34">
        <f>+Inputs!$D$3</f>
        <v>0.37951000000000001</v>
      </c>
      <c r="H37" s="2"/>
      <c r="I37" s="27">
        <f t="shared" si="7"/>
        <v>32161</v>
      </c>
      <c r="J37" s="27"/>
      <c r="K37" s="27">
        <f t="shared" si="2"/>
        <v>179</v>
      </c>
      <c r="L37" s="27">
        <f t="shared" si="8"/>
        <v>5191</v>
      </c>
      <c r="M37" s="27">
        <f t="shared" si="3"/>
        <v>67.932290000000009</v>
      </c>
      <c r="N37" s="27">
        <f t="shared" si="4"/>
        <v>67.932290000000009</v>
      </c>
      <c r="O37" s="27">
        <f t="shared" si="9"/>
        <v>-10235.104259999987</v>
      </c>
      <c r="P37" s="27">
        <f t="shared" si="10"/>
        <v>10235.104259999987</v>
      </c>
    </row>
    <row r="38" spans="1:21">
      <c r="A38" s="30">
        <v>37926</v>
      </c>
      <c r="B38" s="3"/>
      <c r="C38" s="6">
        <v>30</v>
      </c>
      <c r="D38" s="29">
        <f t="shared" si="0"/>
        <v>179</v>
      </c>
      <c r="E38" s="29">
        <f t="shared" si="6"/>
        <v>5370</v>
      </c>
      <c r="F38" s="29">
        <f t="shared" si="1"/>
        <v>-26791</v>
      </c>
      <c r="G38" s="34">
        <f>+Inputs!$D$3</f>
        <v>0.37951000000000001</v>
      </c>
      <c r="H38" s="2"/>
      <c r="I38" s="27">
        <f t="shared" si="7"/>
        <v>32161</v>
      </c>
      <c r="J38" s="27"/>
      <c r="K38" s="27">
        <f t="shared" si="2"/>
        <v>179</v>
      </c>
      <c r="L38" s="27">
        <f t="shared" si="8"/>
        <v>5370</v>
      </c>
      <c r="M38" s="27">
        <f t="shared" si="3"/>
        <v>67.932290000000009</v>
      </c>
      <c r="N38" s="27">
        <f t="shared" si="4"/>
        <v>67.932290000000009</v>
      </c>
      <c r="O38" s="27">
        <f t="shared" si="9"/>
        <v>-10167.171969999987</v>
      </c>
      <c r="P38" s="27">
        <f t="shared" si="10"/>
        <v>10167.171969999987</v>
      </c>
    </row>
    <row r="39" spans="1:21">
      <c r="A39" s="31">
        <v>37956</v>
      </c>
      <c r="B39" s="2"/>
      <c r="C39" s="6">
        <v>31</v>
      </c>
      <c r="D39" s="29">
        <f t="shared" si="0"/>
        <v>179</v>
      </c>
      <c r="E39" s="29">
        <f t="shared" si="6"/>
        <v>5549</v>
      </c>
      <c r="F39" s="29">
        <f t="shared" si="1"/>
        <v>-26612</v>
      </c>
      <c r="G39" s="34">
        <f>+Inputs!$D$3</f>
        <v>0.37951000000000001</v>
      </c>
      <c r="H39" s="2"/>
      <c r="I39" s="27">
        <f t="shared" si="7"/>
        <v>32161</v>
      </c>
      <c r="J39" s="27"/>
      <c r="K39" s="27">
        <f t="shared" si="2"/>
        <v>179</v>
      </c>
      <c r="L39" s="27">
        <f t="shared" si="8"/>
        <v>5549</v>
      </c>
      <c r="M39" s="27">
        <f t="shared" si="3"/>
        <v>67.932290000000009</v>
      </c>
      <c r="N39" s="27">
        <f t="shared" si="4"/>
        <v>67.932290000000009</v>
      </c>
      <c r="O39" s="27">
        <f t="shared" si="9"/>
        <v>-10099.239679999986</v>
      </c>
      <c r="P39" s="27">
        <f t="shared" si="10"/>
        <v>10099.239679999986</v>
      </c>
    </row>
    <row r="40" spans="1:21">
      <c r="A40" s="30">
        <v>37987</v>
      </c>
      <c r="B40" s="2"/>
      <c r="C40" s="6">
        <v>32</v>
      </c>
      <c r="D40" s="29">
        <f t="shared" si="0"/>
        <v>179</v>
      </c>
      <c r="E40" s="29">
        <f t="shared" si="6"/>
        <v>5728</v>
      </c>
      <c r="F40" s="29">
        <f t="shared" si="1"/>
        <v>-26433</v>
      </c>
      <c r="G40" s="34">
        <f>+Inputs!$D$3</f>
        <v>0.37951000000000001</v>
      </c>
      <c r="H40" s="2"/>
      <c r="I40" s="27">
        <f t="shared" si="7"/>
        <v>32161</v>
      </c>
      <c r="J40" s="2"/>
      <c r="K40" s="27">
        <f t="shared" si="2"/>
        <v>179</v>
      </c>
      <c r="L40" s="27">
        <f t="shared" si="8"/>
        <v>5728</v>
      </c>
      <c r="M40" s="27">
        <f t="shared" si="3"/>
        <v>67.932290000000009</v>
      </c>
      <c r="N40" s="27">
        <f t="shared" si="4"/>
        <v>67.932290000000009</v>
      </c>
      <c r="O40" s="27">
        <f t="shared" si="9"/>
        <v>-10031.307389999985</v>
      </c>
      <c r="P40" s="27">
        <f t="shared" si="10"/>
        <v>10031.307389999985</v>
      </c>
    </row>
    <row r="41" spans="1:21">
      <c r="A41" s="31">
        <v>38018</v>
      </c>
      <c r="C41" s="6">
        <v>33</v>
      </c>
      <c r="D41" s="29">
        <f t="shared" ref="D41:D72" si="12">ROUND(-(+$B$9/180)*1,0)</f>
        <v>179</v>
      </c>
      <c r="E41" s="29">
        <f t="shared" si="6"/>
        <v>5907</v>
      </c>
      <c r="F41" s="29">
        <f t="shared" ref="F41:F72" si="13">$B$9+E41</f>
        <v>-26254</v>
      </c>
      <c r="G41" s="34">
        <f>+Inputs!$D$3</f>
        <v>0.37951000000000001</v>
      </c>
      <c r="I41" s="27">
        <f t="shared" si="7"/>
        <v>32161</v>
      </c>
      <c r="K41" s="27">
        <f t="shared" ref="K41:K72" si="14">D41</f>
        <v>179</v>
      </c>
      <c r="L41" s="27">
        <f t="shared" si="8"/>
        <v>5907</v>
      </c>
      <c r="M41" s="27">
        <f t="shared" ref="M41:M72" si="15">K41*G41</f>
        <v>67.932290000000009</v>
      </c>
      <c r="N41" s="27">
        <f t="shared" ref="N41:N72" si="16">M41-J41</f>
        <v>67.932290000000009</v>
      </c>
      <c r="O41" s="27">
        <f t="shared" si="9"/>
        <v>-9963.3750999999847</v>
      </c>
      <c r="P41" s="27">
        <f t="shared" si="10"/>
        <v>9963.3750999999847</v>
      </c>
    </row>
    <row r="42" spans="1:21">
      <c r="A42" s="30">
        <v>38047</v>
      </c>
      <c r="C42" s="6">
        <v>34</v>
      </c>
      <c r="D42" s="29">
        <f t="shared" si="12"/>
        <v>179</v>
      </c>
      <c r="E42" s="29">
        <f t="shared" ref="E42:E73" si="17">+E41+D42</f>
        <v>6086</v>
      </c>
      <c r="F42" s="29">
        <f t="shared" si="13"/>
        <v>-26075</v>
      </c>
      <c r="G42" s="34">
        <f>+Inputs!$D$3</f>
        <v>0.37951000000000001</v>
      </c>
      <c r="I42" s="27">
        <f t="shared" ref="I42:I73" si="18">+I41+H42</f>
        <v>32161</v>
      </c>
      <c r="K42" s="27">
        <f t="shared" si="14"/>
        <v>179</v>
      </c>
      <c r="L42" s="27">
        <f t="shared" ref="L42:L73" si="19">+L41+K42</f>
        <v>6086</v>
      </c>
      <c r="M42" s="27">
        <f t="shared" si="15"/>
        <v>67.932290000000009</v>
      </c>
      <c r="N42" s="27">
        <f t="shared" si="16"/>
        <v>67.932290000000009</v>
      </c>
      <c r="O42" s="27">
        <f t="shared" ref="O42:O73" si="20">+O41+N42</f>
        <v>-9895.4428099999841</v>
      </c>
      <c r="P42" s="27">
        <f t="shared" ref="P42:P73" si="21">P41-N42</f>
        <v>9895.4428099999841</v>
      </c>
    </row>
    <row r="43" spans="1:21">
      <c r="A43" s="31">
        <v>38078</v>
      </c>
      <c r="C43" s="6">
        <v>35</v>
      </c>
      <c r="D43" s="29">
        <f t="shared" si="12"/>
        <v>179</v>
      </c>
      <c r="E43" s="29">
        <f t="shared" si="17"/>
        <v>6265</v>
      </c>
      <c r="F43" s="29">
        <f t="shared" si="13"/>
        <v>-25896</v>
      </c>
      <c r="G43" s="34">
        <f>+Inputs!$D$3</f>
        <v>0.37951000000000001</v>
      </c>
      <c r="I43" s="27">
        <f t="shared" si="18"/>
        <v>32161</v>
      </c>
      <c r="K43" s="27">
        <f t="shared" si="14"/>
        <v>179</v>
      </c>
      <c r="L43" s="27">
        <f t="shared" si="19"/>
        <v>6265</v>
      </c>
      <c r="M43" s="27">
        <f t="shared" si="15"/>
        <v>67.932290000000009</v>
      </c>
      <c r="N43" s="27">
        <f t="shared" si="16"/>
        <v>67.932290000000009</v>
      </c>
      <c r="O43" s="27">
        <f t="shared" si="20"/>
        <v>-9827.5105199999834</v>
      </c>
      <c r="P43" s="27">
        <f t="shared" si="21"/>
        <v>9827.5105199999834</v>
      </c>
    </row>
    <row r="44" spans="1:21">
      <c r="A44" s="30">
        <v>38108</v>
      </c>
      <c r="C44" s="6">
        <v>36</v>
      </c>
      <c r="D44" s="29">
        <f t="shared" si="12"/>
        <v>179</v>
      </c>
      <c r="E44" s="29">
        <f t="shared" si="17"/>
        <v>6444</v>
      </c>
      <c r="F44" s="29">
        <f t="shared" si="13"/>
        <v>-25717</v>
      </c>
      <c r="G44" s="34">
        <f>+Inputs!$D$3</f>
        <v>0.37951000000000001</v>
      </c>
      <c r="I44" s="27">
        <f t="shared" si="18"/>
        <v>32161</v>
      </c>
      <c r="K44" s="27">
        <f t="shared" si="14"/>
        <v>179</v>
      </c>
      <c r="L44" s="27">
        <f t="shared" si="19"/>
        <v>6444</v>
      </c>
      <c r="M44" s="27">
        <f t="shared" si="15"/>
        <v>67.932290000000009</v>
      </c>
      <c r="N44" s="27">
        <f t="shared" si="16"/>
        <v>67.932290000000009</v>
      </c>
      <c r="O44" s="27">
        <f t="shared" si="20"/>
        <v>-9759.5782299999828</v>
      </c>
      <c r="P44" s="27">
        <f t="shared" si="21"/>
        <v>9759.5782299999828</v>
      </c>
      <c r="U44" s="98"/>
    </row>
    <row r="45" spans="1:21">
      <c r="A45" s="31">
        <v>38139</v>
      </c>
      <c r="C45" s="6">
        <v>37</v>
      </c>
      <c r="D45" s="29">
        <f t="shared" si="12"/>
        <v>179</v>
      </c>
      <c r="E45" s="29">
        <f t="shared" si="17"/>
        <v>6623</v>
      </c>
      <c r="F45" s="29">
        <f t="shared" si="13"/>
        <v>-25538</v>
      </c>
      <c r="G45" s="34">
        <f>+Inputs!$D$3</f>
        <v>0.37951000000000001</v>
      </c>
      <c r="I45" s="27">
        <f t="shared" si="18"/>
        <v>32161</v>
      </c>
      <c r="K45" s="27">
        <f t="shared" si="14"/>
        <v>179</v>
      </c>
      <c r="L45" s="27">
        <f t="shared" si="19"/>
        <v>6623</v>
      </c>
      <c r="M45" s="27">
        <f t="shared" si="15"/>
        <v>67.932290000000009</v>
      </c>
      <c r="N45" s="27">
        <f t="shared" si="16"/>
        <v>67.932290000000009</v>
      </c>
      <c r="O45" s="27">
        <f t="shared" si="20"/>
        <v>-9691.6459399999821</v>
      </c>
      <c r="P45" s="27">
        <f t="shared" si="21"/>
        <v>9691.6459399999821</v>
      </c>
      <c r="U45" s="98"/>
    </row>
    <row r="46" spans="1:21">
      <c r="A46" s="30">
        <v>38169</v>
      </c>
      <c r="C46" s="6">
        <v>38</v>
      </c>
      <c r="D46" s="29">
        <f t="shared" si="12"/>
        <v>179</v>
      </c>
      <c r="E46" s="29">
        <f t="shared" si="17"/>
        <v>6802</v>
      </c>
      <c r="F46" s="29">
        <f t="shared" si="13"/>
        <v>-25359</v>
      </c>
      <c r="G46" s="34">
        <f>+Inputs!$D$3</f>
        <v>0.37951000000000001</v>
      </c>
      <c r="I46" s="27">
        <f t="shared" si="18"/>
        <v>32161</v>
      </c>
      <c r="K46" s="27">
        <f t="shared" si="14"/>
        <v>179</v>
      </c>
      <c r="L46" s="27">
        <f t="shared" si="19"/>
        <v>6802</v>
      </c>
      <c r="M46" s="27">
        <f t="shared" si="15"/>
        <v>67.932290000000009</v>
      </c>
      <c r="N46" s="27">
        <f t="shared" si="16"/>
        <v>67.932290000000009</v>
      </c>
      <c r="O46" s="27">
        <f t="shared" si="20"/>
        <v>-9623.7136499999815</v>
      </c>
      <c r="P46" s="27">
        <f t="shared" si="21"/>
        <v>9623.7136499999815</v>
      </c>
      <c r="U46" s="98"/>
    </row>
    <row r="47" spans="1:21">
      <c r="A47" s="31">
        <v>38200</v>
      </c>
      <c r="C47" s="6">
        <v>39</v>
      </c>
      <c r="D47" s="29">
        <f t="shared" si="12"/>
        <v>179</v>
      </c>
      <c r="E47" s="29">
        <f t="shared" si="17"/>
        <v>6981</v>
      </c>
      <c r="F47" s="29">
        <f t="shared" si="13"/>
        <v>-25180</v>
      </c>
      <c r="G47" s="34">
        <f>+Inputs!$D$3</f>
        <v>0.37951000000000001</v>
      </c>
      <c r="I47" s="27">
        <f t="shared" si="18"/>
        <v>32161</v>
      </c>
      <c r="K47" s="27">
        <f t="shared" si="14"/>
        <v>179</v>
      </c>
      <c r="L47" s="27">
        <f t="shared" si="19"/>
        <v>6981</v>
      </c>
      <c r="M47" s="27">
        <f t="shared" si="15"/>
        <v>67.932290000000009</v>
      </c>
      <c r="N47" s="27">
        <f t="shared" si="16"/>
        <v>67.932290000000009</v>
      </c>
      <c r="O47" s="27">
        <f t="shared" si="20"/>
        <v>-9555.7813599999809</v>
      </c>
      <c r="P47" s="27">
        <f t="shared" si="21"/>
        <v>9555.7813599999809</v>
      </c>
      <c r="U47" s="98"/>
    </row>
    <row r="48" spans="1:21">
      <c r="A48" s="30">
        <v>38231</v>
      </c>
      <c r="C48" s="6">
        <v>40</v>
      </c>
      <c r="D48" s="29">
        <f t="shared" si="12"/>
        <v>179</v>
      </c>
      <c r="E48" s="29">
        <f t="shared" si="17"/>
        <v>7160</v>
      </c>
      <c r="F48" s="29">
        <f t="shared" si="13"/>
        <v>-25001</v>
      </c>
      <c r="G48" s="34">
        <f>+Inputs!$D$3</f>
        <v>0.37951000000000001</v>
      </c>
      <c r="I48" s="27">
        <f t="shared" si="18"/>
        <v>32161</v>
      </c>
      <c r="K48" s="27">
        <f t="shared" si="14"/>
        <v>179</v>
      </c>
      <c r="L48" s="27">
        <f t="shared" si="19"/>
        <v>7160</v>
      </c>
      <c r="M48" s="27">
        <f t="shared" si="15"/>
        <v>67.932290000000009</v>
      </c>
      <c r="N48" s="27">
        <f t="shared" si="16"/>
        <v>67.932290000000009</v>
      </c>
      <c r="O48" s="27">
        <f t="shared" si="20"/>
        <v>-9487.8490699999802</v>
      </c>
      <c r="P48" s="27">
        <f t="shared" si="21"/>
        <v>9487.8490699999802</v>
      </c>
      <c r="U48" s="98"/>
    </row>
    <row r="49" spans="1:21">
      <c r="A49" s="31">
        <v>38261</v>
      </c>
      <c r="C49" s="6">
        <v>41</v>
      </c>
      <c r="D49" s="29">
        <f t="shared" si="12"/>
        <v>179</v>
      </c>
      <c r="E49" s="29">
        <f t="shared" si="17"/>
        <v>7339</v>
      </c>
      <c r="F49" s="29">
        <f t="shared" si="13"/>
        <v>-24822</v>
      </c>
      <c r="G49" s="34">
        <f>+Inputs!$D$3</f>
        <v>0.37951000000000001</v>
      </c>
      <c r="I49" s="27">
        <f t="shared" si="18"/>
        <v>32161</v>
      </c>
      <c r="K49" s="27">
        <f t="shared" si="14"/>
        <v>179</v>
      </c>
      <c r="L49" s="27">
        <f t="shared" si="19"/>
        <v>7339</v>
      </c>
      <c r="M49" s="27">
        <f t="shared" si="15"/>
        <v>67.932290000000009</v>
      </c>
      <c r="N49" s="27">
        <f t="shared" si="16"/>
        <v>67.932290000000009</v>
      </c>
      <c r="O49" s="27">
        <f t="shared" si="20"/>
        <v>-9419.9167799999796</v>
      </c>
      <c r="P49" s="27">
        <f t="shared" si="21"/>
        <v>9419.9167799999796</v>
      </c>
      <c r="U49" s="98"/>
    </row>
    <row r="50" spans="1:21">
      <c r="A50" s="30">
        <v>38292</v>
      </c>
      <c r="C50" s="6">
        <v>42</v>
      </c>
      <c r="D50" s="29">
        <f t="shared" si="12"/>
        <v>179</v>
      </c>
      <c r="E50" s="29">
        <f t="shared" si="17"/>
        <v>7518</v>
      </c>
      <c r="F50" s="29">
        <f t="shared" si="13"/>
        <v>-24643</v>
      </c>
      <c r="G50" s="34">
        <f>+Inputs!$D$3</f>
        <v>0.37951000000000001</v>
      </c>
      <c r="I50" s="27">
        <f t="shared" si="18"/>
        <v>32161</v>
      </c>
      <c r="K50" s="27">
        <f t="shared" si="14"/>
        <v>179</v>
      </c>
      <c r="L50" s="27">
        <f t="shared" si="19"/>
        <v>7518</v>
      </c>
      <c r="M50" s="27">
        <f t="shared" si="15"/>
        <v>67.932290000000009</v>
      </c>
      <c r="N50" s="27">
        <f t="shared" si="16"/>
        <v>67.932290000000009</v>
      </c>
      <c r="O50" s="27">
        <f t="shared" si="20"/>
        <v>-9351.9844899999789</v>
      </c>
      <c r="P50" s="27">
        <f t="shared" si="21"/>
        <v>9351.9844899999789</v>
      </c>
      <c r="U50" s="98"/>
    </row>
    <row r="51" spans="1:21">
      <c r="A51" s="31">
        <v>38322</v>
      </c>
      <c r="C51" s="6">
        <v>43</v>
      </c>
      <c r="D51" s="29">
        <f t="shared" si="12"/>
        <v>179</v>
      </c>
      <c r="E51" s="29">
        <f t="shared" si="17"/>
        <v>7697</v>
      </c>
      <c r="F51" s="29">
        <f t="shared" si="13"/>
        <v>-24464</v>
      </c>
      <c r="G51" s="34">
        <f>+Inputs!$D$3</f>
        <v>0.37951000000000001</v>
      </c>
      <c r="I51" s="27">
        <f t="shared" si="18"/>
        <v>32161</v>
      </c>
      <c r="K51" s="27">
        <f t="shared" si="14"/>
        <v>179</v>
      </c>
      <c r="L51" s="27">
        <f t="shared" si="19"/>
        <v>7697</v>
      </c>
      <c r="M51" s="27">
        <f t="shared" si="15"/>
        <v>67.932290000000009</v>
      </c>
      <c r="N51" s="27">
        <f t="shared" si="16"/>
        <v>67.932290000000009</v>
      </c>
      <c r="O51" s="27">
        <f t="shared" si="20"/>
        <v>-9284.0521999999783</v>
      </c>
      <c r="P51" s="27">
        <f t="shared" si="21"/>
        <v>9284.0521999999783</v>
      </c>
      <c r="U51" s="98"/>
    </row>
    <row r="52" spans="1:21">
      <c r="A52" s="30">
        <v>38353</v>
      </c>
      <c r="C52" s="6">
        <v>44</v>
      </c>
      <c r="D52" s="29">
        <f t="shared" si="12"/>
        <v>179</v>
      </c>
      <c r="E52" s="29">
        <f t="shared" si="17"/>
        <v>7876</v>
      </c>
      <c r="F52" s="29">
        <f t="shared" si="13"/>
        <v>-24285</v>
      </c>
      <c r="G52" s="34">
        <f>+Inputs!$D$3</f>
        <v>0.37951000000000001</v>
      </c>
      <c r="I52" s="27">
        <f t="shared" si="18"/>
        <v>32161</v>
      </c>
      <c r="K52" s="27">
        <f t="shared" si="14"/>
        <v>179</v>
      </c>
      <c r="L52" s="27">
        <f t="shared" si="19"/>
        <v>7876</v>
      </c>
      <c r="M52" s="27">
        <f t="shared" si="15"/>
        <v>67.932290000000009</v>
      </c>
      <c r="N52" s="27">
        <f t="shared" si="16"/>
        <v>67.932290000000009</v>
      </c>
      <c r="O52" s="27">
        <f t="shared" si="20"/>
        <v>-9216.1199099999776</v>
      </c>
      <c r="P52" s="27">
        <f t="shared" si="21"/>
        <v>9216.1199099999776</v>
      </c>
      <c r="U52" s="98"/>
    </row>
    <row r="53" spans="1:21">
      <c r="A53" s="31">
        <v>38384</v>
      </c>
      <c r="C53" s="6">
        <v>45</v>
      </c>
      <c r="D53" s="29">
        <f t="shared" si="12"/>
        <v>179</v>
      </c>
      <c r="E53" s="29">
        <f t="shared" si="17"/>
        <v>8055</v>
      </c>
      <c r="F53" s="29">
        <f t="shared" si="13"/>
        <v>-24106</v>
      </c>
      <c r="G53" s="34">
        <f>+Inputs!$D$3</f>
        <v>0.37951000000000001</v>
      </c>
      <c r="I53" s="27">
        <f t="shared" si="18"/>
        <v>32161</v>
      </c>
      <c r="K53" s="27">
        <f t="shared" si="14"/>
        <v>179</v>
      </c>
      <c r="L53" s="27">
        <f t="shared" si="19"/>
        <v>8055</v>
      </c>
      <c r="M53" s="27">
        <f t="shared" si="15"/>
        <v>67.932290000000009</v>
      </c>
      <c r="N53" s="27">
        <f t="shared" si="16"/>
        <v>67.932290000000009</v>
      </c>
      <c r="O53" s="27">
        <f t="shared" si="20"/>
        <v>-9148.187619999977</v>
      </c>
      <c r="P53" s="27">
        <f t="shared" si="21"/>
        <v>9148.187619999977</v>
      </c>
      <c r="U53" s="98"/>
    </row>
    <row r="54" spans="1:21">
      <c r="A54" s="30">
        <v>38412</v>
      </c>
      <c r="C54" s="6">
        <v>46</v>
      </c>
      <c r="D54" s="29">
        <f t="shared" si="12"/>
        <v>179</v>
      </c>
      <c r="E54" s="29">
        <f t="shared" si="17"/>
        <v>8234</v>
      </c>
      <c r="F54" s="29">
        <f t="shared" si="13"/>
        <v>-23927</v>
      </c>
      <c r="G54" s="34">
        <f>+Inputs!$D$3</f>
        <v>0.37951000000000001</v>
      </c>
      <c r="I54" s="27">
        <f t="shared" si="18"/>
        <v>32161</v>
      </c>
      <c r="K54" s="27">
        <f t="shared" si="14"/>
        <v>179</v>
      </c>
      <c r="L54" s="27">
        <f t="shared" si="19"/>
        <v>8234</v>
      </c>
      <c r="M54" s="27">
        <f t="shared" si="15"/>
        <v>67.932290000000009</v>
      </c>
      <c r="N54" s="27">
        <f t="shared" si="16"/>
        <v>67.932290000000009</v>
      </c>
      <c r="O54" s="27">
        <f t="shared" si="20"/>
        <v>-9080.2553299999763</v>
      </c>
      <c r="P54" s="27">
        <f t="shared" si="21"/>
        <v>9080.2553299999763</v>
      </c>
      <c r="U54" s="98"/>
    </row>
    <row r="55" spans="1:21">
      <c r="A55" s="31">
        <v>38443</v>
      </c>
      <c r="C55" s="6">
        <v>47</v>
      </c>
      <c r="D55" s="29">
        <f t="shared" si="12"/>
        <v>179</v>
      </c>
      <c r="E55" s="29">
        <f t="shared" si="17"/>
        <v>8413</v>
      </c>
      <c r="F55" s="29">
        <f t="shared" si="13"/>
        <v>-23748</v>
      </c>
      <c r="G55" s="34">
        <f>+Inputs!$D$3</f>
        <v>0.37951000000000001</v>
      </c>
      <c r="I55" s="27">
        <f t="shared" si="18"/>
        <v>32161</v>
      </c>
      <c r="K55" s="27">
        <f t="shared" si="14"/>
        <v>179</v>
      </c>
      <c r="L55" s="27">
        <f t="shared" si="19"/>
        <v>8413</v>
      </c>
      <c r="M55" s="27">
        <f t="shared" si="15"/>
        <v>67.932290000000009</v>
      </c>
      <c r="N55" s="27">
        <f t="shared" si="16"/>
        <v>67.932290000000009</v>
      </c>
      <c r="O55" s="27">
        <f t="shared" si="20"/>
        <v>-9012.3230399999757</v>
      </c>
      <c r="P55" s="27">
        <f t="shared" si="21"/>
        <v>9012.3230399999757</v>
      </c>
      <c r="U55" s="98"/>
    </row>
    <row r="56" spans="1:21">
      <c r="A56" s="30">
        <v>38473</v>
      </c>
      <c r="C56" s="6">
        <v>48</v>
      </c>
      <c r="D56" s="29">
        <f t="shared" si="12"/>
        <v>179</v>
      </c>
      <c r="E56" s="29">
        <f t="shared" si="17"/>
        <v>8592</v>
      </c>
      <c r="F56" s="29">
        <f t="shared" si="13"/>
        <v>-23569</v>
      </c>
      <c r="G56" s="34">
        <f>+Inputs!$D$3</f>
        <v>0.37951000000000001</v>
      </c>
      <c r="I56" s="27">
        <f t="shared" si="18"/>
        <v>32161</v>
      </c>
      <c r="K56" s="27">
        <f t="shared" si="14"/>
        <v>179</v>
      </c>
      <c r="L56" s="27">
        <f t="shared" si="19"/>
        <v>8592</v>
      </c>
      <c r="M56" s="27">
        <f t="shared" si="15"/>
        <v>67.932290000000009</v>
      </c>
      <c r="N56" s="27">
        <f t="shared" si="16"/>
        <v>67.932290000000009</v>
      </c>
      <c r="O56" s="27">
        <f t="shared" si="20"/>
        <v>-8944.390749999975</v>
      </c>
      <c r="P56" s="27">
        <f t="shared" si="21"/>
        <v>8944.390749999975</v>
      </c>
    </row>
    <row r="57" spans="1:21">
      <c r="A57" s="31">
        <v>38504</v>
      </c>
      <c r="C57" s="6">
        <v>49</v>
      </c>
      <c r="D57" s="29">
        <f t="shared" si="12"/>
        <v>179</v>
      </c>
      <c r="E57" s="29">
        <f t="shared" si="17"/>
        <v>8771</v>
      </c>
      <c r="F57" s="29">
        <f t="shared" si="13"/>
        <v>-23390</v>
      </c>
      <c r="G57" s="34">
        <f>+Inputs!$D$3</f>
        <v>0.37951000000000001</v>
      </c>
      <c r="I57" s="27">
        <f t="shared" si="18"/>
        <v>32161</v>
      </c>
      <c r="K57" s="27">
        <f t="shared" si="14"/>
        <v>179</v>
      </c>
      <c r="L57" s="27">
        <f t="shared" si="19"/>
        <v>8771</v>
      </c>
      <c r="M57" s="27">
        <f t="shared" si="15"/>
        <v>67.932290000000009</v>
      </c>
      <c r="N57" s="27">
        <f t="shared" si="16"/>
        <v>67.932290000000009</v>
      </c>
      <c r="O57" s="27">
        <f t="shared" si="20"/>
        <v>-8876.4584599999744</v>
      </c>
      <c r="P57" s="27">
        <f t="shared" si="21"/>
        <v>8876.4584599999744</v>
      </c>
    </row>
    <row r="58" spans="1:21">
      <c r="A58" s="30">
        <v>38534</v>
      </c>
      <c r="C58" s="6">
        <v>50</v>
      </c>
      <c r="D58" s="29">
        <f t="shared" si="12"/>
        <v>179</v>
      </c>
      <c r="E58" s="29">
        <f t="shared" si="17"/>
        <v>8950</v>
      </c>
      <c r="F58" s="29">
        <f t="shared" si="13"/>
        <v>-23211</v>
      </c>
      <c r="G58" s="34">
        <f>+Inputs!$D$3</f>
        <v>0.37951000000000001</v>
      </c>
      <c r="I58" s="27">
        <f t="shared" si="18"/>
        <v>32161</v>
      </c>
      <c r="K58" s="27">
        <f t="shared" si="14"/>
        <v>179</v>
      </c>
      <c r="L58" s="27">
        <f t="shared" si="19"/>
        <v>8950</v>
      </c>
      <c r="M58" s="27">
        <f t="shared" si="15"/>
        <v>67.932290000000009</v>
      </c>
      <c r="N58" s="27">
        <f t="shared" si="16"/>
        <v>67.932290000000009</v>
      </c>
      <c r="O58" s="27">
        <f t="shared" si="20"/>
        <v>-8808.5261699999737</v>
      </c>
      <c r="P58" s="27">
        <f t="shared" si="21"/>
        <v>8808.5261699999737</v>
      </c>
    </row>
    <row r="59" spans="1:21">
      <c r="A59" s="31">
        <v>38565</v>
      </c>
      <c r="C59" s="6">
        <v>51</v>
      </c>
      <c r="D59" s="29">
        <f t="shared" si="12"/>
        <v>179</v>
      </c>
      <c r="E59" s="29">
        <f t="shared" si="17"/>
        <v>9129</v>
      </c>
      <c r="F59" s="29">
        <f t="shared" si="13"/>
        <v>-23032</v>
      </c>
      <c r="G59" s="34">
        <f>+Inputs!$D$3</f>
        <v>0.37951000000000001</v>
      </c>
      <c r="I59" s="27">
        <f t="shared" si="18"/>
        <v>32161</v>
      </c>
      <c r="K59" s="27">
        <f t="shared" si="14"/>
        <v>179</v>
      </c>
      <c r="L59" s="27">
        <f t="shared" si="19"/>
        <v>9129</v>
      </c>
      <c r="M59" s="27">
        <f t="shared" si="15"/>
        <v>67.932290000000009</v>
      </c>
      <c r="N59" s="27">
        <f t="shared" si="16"/>
        <v>67.932290000000009</v>
      </c>
      <c r="O59" s="27">
        <f t="shared" si="20"/>
        <v>-8740.5938799999731</v>
      </c>
      <c r="P59" s="27">
        <f t="shared" si="21"/>
        <v>8740.5938799999731</v>
      </c>
    </row>
    <row r="60" spans="1:21">
      <c r="A60" s="30">
        <v>38596</v>
      </c>
      <c r="C60" s="6">
        <v>52</v>
      </c>
      <c r="D60" s="29">
        <f t="shared" si="12"/>
        <v>179</v>
      </c>
      <c r="E60" s="29">
        <f t="shared" si="17"/>
        <v>9308</v>
      </c>
      <c r="F60" s="29">
        <f t="shared" si="13"/>
        <v>-22853</v>
      </c>
      <c r="G60" s="34">
        <f>+Inputs!$D$3</f>
        <v>0.37951000000000001</v>
      </c>
      <c r="I60" s="27">
        <f t="shared" si="18"/>
        <v>32161</v>
      </c>
      <c r="K60" s="27">
        <f t="shared" si="14"/>
        <v>179</v>
      </c>
      <c r="L60" s="27">
        <f t="shared" si="19"/>
        <v>9308</v>
      </c>
      <c r="M60" s="27">
        <f t="shared" si="15"/>
        <v>67.932290000000009</v>
      </c>
      <c r="N60" s="27">
        <f t="shared" si="16"/>
        <v>67.932290000000009</v>
      </c>
      <c r="O60" s="27">
        <f t="shared" si="20"/>
        <v>-8672.6615899999724</v>
      </c>
      <c r="P60" s="27">
        <f t="shared" si="21"/>
        <v>8672.6615899999724</v>
      </c>
    </row>
    <row r="61" spans="1:21">
      <c r="A61" s="31">
        <v>38626</v>
      </c>
      <c r="C61" s="6">
        <v>53</v>
      </c>
      <c r="D61" s="29">
        <f t="shared" si="12"/>
        <v>179</v>
      </c>
      <c r="E61" s="29">
        <f t="shared" si="17"/>
        <v>9487</v>
      </c>
      <c r="F61" s="29">
        <f t="shared" si="13"/>
        <v>-22674</v>
      </c>
      <c r="G61" s="34">
        <f>+Inputs!$D$3</f>
        <v>0.37951000000000001</v>
      </c>
      <c r="I61" s="27">
        <f t="shared" si="18"/>
        <v>32161</v>
      </c>
      <c r="K61" s="27">
        <f t="shared" si="14"/>
        <v>179</v>
      </c>
      <c r="L61" s="27">
        <f t="shared" si="19"/>
        <v>9487</v>
      </c>
      <c r="M61" s="27">
        <f t="shared" si="15"/>
        <v>67.932290000000009</v>
      </c>
      <c r="N61" s="27">
        <f t="shared" si="16"/>
        <v>67.932290000000009</v>
      </c>
      <c r="O61" s="27">
        <f t="shared" si="20"/>
        <v>-8604.7292999999718</v>
      </c>
      <c r="P61" s="27">
        <f t="shared" si="21"/>
        <v>8604.7292999999718</v>
      </c>
    </row>
    <row r="62" spans="1:21">
      <c r="A62" s="30">
        <v>38657</v>
      </c>
      <c r="C62" s="6">
        <v>54</v>
      </c>
      <c r="D62" s="29">
        <f t="shared" si="12"/>
        <v>179</v>
      </c>
      <c r="E62" s="29">
        <f t="shared" si="17"/>
        <v>9666</v>
      </c>
      <c r="F62" s="29">
        <f t="shared" si="13"/>
        <v>-22495</v>
      </c>
      <c r="G62" s="34">
        <f>+Inputs!$D$3</f>
        <v>0.37951000000000001</v>
      </c>
      <c r="I62" s="27">
        <f t="shared" si="18"/>
        <v>32161</v>
      </c>
      <c r="K62" s="27">
        <f t="shared" si="14"/>
        <v>179</v>
      </c>
      <c r="L62" s="27">
        <f t="shared" si="19"/>
        <v>9666</v>
      </c>
      <c r="M62" s="27">
        <f t="shared" si="15"/>
        <v>67.932290000000009</v>
      </c>
      <c r="N62" s="27">
        <f t="shared" si="16"/>
        <v>67.932290000000009</v>
      </c>
      <c r="O62" s="27">
        <f t="shared" si="20"/>
        <v>-8536.7970099999711</v>
      </c>
      <c r="P62" s="27">
        <f t="shared" si="21"/>
        <v>8536.7970099999711</v>
      </c>
    </row>
    <row r="63" spans="1:21">
      <c r="A63" s="31">
        <v>38687</v>
      </c>
      <c r="C63" s="6">
        <v>55</v>
      </c>
      <c r="D63" s="29">
        <f t="shared" si="12"/>
        <v>179</v>
      </c>
      <c r="E63" s="29">
        <f t="shared" si="17"/>
        <v>9845</v>
      </c>
      <c r="F63" s="29">
        <f t="shared" si="13"/>
        <v>-22316</v>
      </c>
      <c r="G63" s="34">
        <f>+Inputs!$D$3</f>
        <v>0.37951000000000001</v>
      </c>
      <c r="I63" s="27">
        <f t="shared" si="18"/>
        <v>32161</v>
      </c>
      <c r="K63" s="27">
        <f t="shared" si="14"/>
        <v>179</v>
      </c>
      <c r="L63" s="27">
        <f t="shared" si="19"/>
        <v>9845</v>
      </c>
      <c r="M63" s="27">
        <f t="shared" si="15"/>
        <v>67.932290000000009</v>
      </c>
      <c r="N63" s="27">
        <f t="shared" si="16"/>
        <v>67.932290000000009</v>
      </c>
      <c r="O63" s="27">
        <f t="shared" si="20"/>
        <v>-8468.8647199999705</v>
      </c>
      <c r="P63" s="27">
        <f t="shared" si="21"/>
        <v>8468.8647199999705</v>
      </c>
    </row>
    <row r="64" spans="1:21">
      <c r="A64" s="30">
        <v>38718</v>
      </c>
      <c r="C64" s="6">
        <v>56</v>
      </c>
      <c r="D64" s="29">
        <f t="shared" si="12"/>
        <v>179</v>
      </c>
      <c r="E64" s="29">
        <f t="shared" si="17"/>
        <v>10024</v>
      </c>
      <c r="F64" s="29">
        <f t="shared" si="13"/>
        <v>-22137</v>
      </c>
      <c r="G64" s="34">
        <f>+Inputs!$D$3</f>
        <v>0.37951000000000001</v>
      </c>
      <c r="I64" s="27">
        <f t="shared" si="18"/>
        <v>32161</v>
      </c>
      <c r="K64" s="27">
        <f t="shared" si="14"/>
        <v>179</v>
      </c>
      <c r="L64" s="27">
        <f t="shared" si="19"/>
        <v>10024</v>
      </c>
      <c r="M64" s="27">
        <f t="shared" si="15"/>
        <v>67.932290000000009</v>
      </c>
      <c r="N64" s="27">
        <f t="shared" si="16"/>
        <v>67.932290000000009</v>
      </c>
      <c r="O64" s="27">
        <f t="shared" si="20"/>
        <v>-8400.9324299999698</v>
      </c>
      <c r="P64" s="27">
        <f t="shared" si="21"/>
        <v>8400.9324299999698</v>
      </c>
    </row>
    <row r="65" spans="1:16">
      <c r="A65" s="31">
        <v>38749</v>
      </c>
      <c r="C65" s="6">
        <v>57</v>
      </c>
      <c r="D65" s="29">
        <f t="shared" si="12"/>
        <v>179</v>
      </c>
      <c r="E65" s="29">
        <f t="shared" si="17"/>
        <v>10203</v>
      </c>
      <c r="F65" s="29">
        <f t="shared" si="13"/>
        <v>-21958</v>
      </c>
      <c r="G65" s="34">
        <f>+Inputs!$D$3</f>
        <v>0.37951000000000001</v>
      </c>
      <c r="I65" s="27">
        <f t="shared" si="18"/>
        <v>32161</v>
      </c>
      <c r="K65" s="27">
        <f t="shared" si="14"/>
        <v>179</v>
      </c>
      <c r="L65" s="27">
        <f t="shared" si="19"/>
        <v>10203</v>
      </c>
      <c r="M65" s="27">
        <f t="shared" si="15"/>
        <v>67.932290000000009</v>
      </c>
      <c r="N65" s="27">
        <f t="shared" si="16"/>
        <v>67.932290000000009</v>
      </c>
      <c r="O65" s="27">
        <f t="shared" si="20"/>
        <v>-8333.0001399999692</v>
      </c>
      <c r="P65" s="27">
        <f t="shared" si="21"/>
        <v>8333.0001399999692</v>
      </c>
    </row>
    <row r="66" spans="1:16">
      <c r="A66" s="30">
        <v>38777</v>
      </c>
      <c r="C66" s="6">
        <v>58</v>
      </c>
      <c r="D66" s="29">
        <f t="shared" si="12"/>
        <v>179</v>
      </c>
      <c r="E66" s="29">
        <f t="shared" si="17"/>
        <v>10382</v>
      </c>
      <c r="F66" s="29">
        <f t="shared" si="13"/>
        <v>-21779</v>
      </c>
      <c r="G66" s="34">
        <f>+Inputs!$D$3</f>
        <v>0.37951000000000001</v>
      </c>
      <c r="I66" s="27">
        <f t="shared" si="18"/>
        <v>32161</v>
      </c>
      <c r="K66" s="27">
        <f t="shared" si="14"/>
        <v>179</v>
      </c>
      <c r="L66" s="27">
        <f t="shared" si="19"/>
        <v>10382</v>
      </c>
      <c r="M66" s="27">
        <f t="shared" si="15"/>
        <v>67.932290000000009</v>
      </c>
      <c r="N66" s="27">
        <f t="shared" si="16"/>
        <v>67.932290000000009</v>
      </c>
      <c r="O66" s="27">
        <f t="shared" si="20"/>
        <v>-8265.0678499999685</v>
      </c>
      <c r="P66" s="27">
        <f t="shared" si="21"/>
        <v>8265.0678499999685</v>
      </c>
    </row>
    <row r="67" spans="1:16">
      <c r="A67" s="31">
        <v>38808</v>
      </c>
      <c r="C67" s="6">
        <v>59</v>
      </c>
      <c r="D67" s="29">
        <f t="shared" si="12"/>
        <v>179</v>
      </c>
      <c r="E67" s="29">
        <f t="shared" si="17"/>
        <v>10561</v>
      </c>
      <c r="F67" s="29">
        <f t="shared" si="13"/>
        <v>-21600</v>
      </c>
      <c r="G67" s="34">
        <f>+Inputs!$D$3</f>
        <v>0.37951000000000001</v>
      </c>
      <c r="I67" s="27">
        <f t="shared" si="18"/>
        <v>32161</v>
      </c>
      <c r="K67" s="27">
        <f t="shared" si="14"/>
        <v>179</v>
      </c>
      <c r="L67" s="27">
        <f t="shared" si="19"/>
        <v>10561</v>
      </c>
      <c r="M67" s="27">
        <f t="shared" si="15"/>
        <v>67.932290000000009</v>
      </c>
      <c r="N67" s="27">
        <f t="shared" si="16"/>
        <v>67.932290000000009</v>
      </c>
      <c r="O67" s="27">
        <f t="shared" si="20"/>
        <v>-8197.1355599999679</v>
      </c>
      <c r="P67" s="27">
        <f t="shared" si="21"/>
        <v>8197.1355599999679</v>
      </c>
    </row>
    <row r="68" spans="1:16">
      <c r="A68" s="30">
        <v>38838</v>
      </c>
      <c r="C68" s="6">
        <v>60</v>
      </c>
      <c r="D68" s="29">
        <f t="shared" si="12"/>
        <v>179</v>
      </c>
      <c r="E68" s="29">
        <f t="shared" si="17"/>
        <v>10740</v>
      </c>
      <c r="F68" s="29">
        <f t="shared" si="13"/>
        <v>-21421</v>
      </c>
      <c r="G68" s="34">
        <f>+Inputs!$D$3</f>
        <v>0.37951000000000001</v>
      </c>
      <c r="I68" s="27">
        <f t="shared" si="18"/>
        <v>32161</v>
      </c>
      <c r="K68" s="27">
        <f t="shared" si="14"/>
        <v>179</v>
      </c>
      <c r="L68" s="27">
        <f t="shared" si="19"/>
        <v>10740</v>
      </c>
      <c r="M68" s="27">
        <f t="shared" si="15"/>
        <v>67.932290000000009</v>
      </c>
      <c r="N68" s="27">
        <f t="shared" si="16"/>
        <v>67.932290000000009</v>
      </c>
      <c r="O68" s="27">
        <f t="shared" si="20"/>
        <v>-8129.2032699999681</v>
      </c>
      <c r="P68" s="27">
        <f t="shared" si="21"/>
        <v>8129.2032699999681</v>
      </c>
    </row>
    <row r="69" spans="1:16">
      <c r="A69" s="31">
        <v>38869</v>
      </c>
      <c r="C69" s="6">
        <v>61</v>
      </c>
      <c r="D69" s="29">
        <f t="shared" si="12"/>
        <v>179</v>
      </c>
      <c r="E69" s="29">
        <f t="shared" si="17"/>
        <v>10919</v>
      </c>
      <c r="F69" s="29">
        <f t="shared" si="13"/>
        <v>-21242</v>
      </c>
      <c r="G69" s="34">
        <f>+Inputs!$D$3</f>
        <v>0.37951000000000001</v>
      </c>
      <c r="I69" s="27">
        <f t="shared" si="18"/>
        <v>32161</v>
      </c>
      <c r="K69" s="27">
        <f t="shared" si="14"/>
        <v>179</v>
      </c>
      <c r="L69" s="27">
        <f t="shared" si="19"/>
        <v>10919</v>
      </c>
      <c r="M69" s="27">
        <f t="shared" si="15"/>
        <v>67.932290000000009</v>
      </c>
      <c r="N69" s="27">
        <f t="shared" si="16"/>
        <v>67.932290000000009</v>
      </c>
      <c r="O69" s="27">
        <f t="shared" si="20"/>
        <v>-8061.2709799999684</v>
      </c>
      <c r="P69" s="27">
        <f t="shared" si="21"/>
        <v>8061.2709799999684</v>
      </c>
    </row>
    <row r="70" spans="1:16">
      <c r="A70" s="30">
        <v>38899</v>
      </c>
      <c r="C70" s="6">
        <v>62</v>
      </c>
      <c r="D70" s="29">
        <f t="shared" si="12"/>
        <v>179</v>
      </c>
      <c r="E70" s="29">
        <f t="shared" si="17"/>
        <v>11098</v>
      </c>
      <c r="F70" s="29">
        <f t="shared" si="13"/>
        <v>-21063</v>
      </c>
      <c r="G70" s="34">
        <f>+Inputs!$D$3</f>
        <v>0.37951000000000001</v>
      </c>
      <c r="I70" s="27">
        <f t="shared" si="18"/>
        <v>32161</v>
      </c>
      <c r="K70" s="27">
        <f t="shared" si="14"/>
        <v>179</v>
      </c>
      <c r="L70" s="27">
        <f t="shared" si="19"/>
        <v>11098</v>
      </c>
      <c r="M70" s="27">
        <f t="shared" si="15"/>
        <v>67.932290000000009</v>
      </c>
      <c r="N70" s="27">
        <f t="shared" si="16"/>
        <v>67.932290000000009</v>
      </c>
      <c r="O70" s="27">
        <f t="shared" si="20"/>
        <v>-7993.3386899999687</v>
      </c>
      <c r="P70" s="27">
        <f t="shared" si="21"/>
        <v>7993.3386899999687</v>
      </c>
    </row>
    <row r="71" spans="1:16">
      <c r="A71" s="31">
        <v>38930</v>
      </c>
      <c r="C71" s="6">
        <v>63</v>
      </c>
      <c r="D71" s="29">
        <f t="shared" si="12"/>
        <v>179</v>
      </c>
      <c r="E71" s="29">
        <f t="shared" si="17"/>
        <v>11277</v>
      </c>
      <c r="F71" s="29">
        <f t="shared" si="13"/>
        <v>-20884</v>
      </c>
      <c r="G71" s="34">
        <f>+Inputs!$D$3</f>
        <v>0.37951000000000001</v>
      </c>
      <c r="I71" s="27">
        <f t="shared" si="18"/>
        <v>32161</v>
      </c>
      <c r="K71" s="27">
        <f t="shared" si="14"/>
        <v>179</v>
      </c>
      <c r="L71" s="27">
        <f t="shared" si="19"/>
        <v>11277</v>
      </c>
      <c r="M71" s="27">
        <f t="shared" si="15"/>
        <v>67.932290000000009</v>
      </c>
      <c r="N71" s="27">
        <f t="shared" si="16"/>
        <v>67.932290000000009</v>
      </c>
      <c r="O71" s="27">
        <f t="shared" si="20"/>
        <v>-7925.4063999999689</v>
      </c>
      <c r="P71" s="27">
        <f t="shared" si="21"/>
        <v>7925.4063999999689</v>
      </c>
    </row>
    <row r="72" spans="1:16">
      <c r="A72" s="30">
        <v>38961</v>
      </c>
      <c r="C72" s="6">
        <v>64</v>
      </c>
      <c r="D72" s="29">
        <f t="shared" si="12"/>
        <v>179</v>
      </c>
      <c r="E72" s="29">
        <f t="shared" si="17"/>
        <v>11456</v>
      </c>
      <c r="F72" s="29">
        <f t="shared" si="13"/>
        <v>-20705</v>
      </c>
      <c r="G72" s="34">
        <f>+Inputs!$D$3</f>
        <v>0.37951000000000001</v>
      </c>
      <c r="I72" s="27">
        <f t="shared" si="18"/>
        <v>32161</v>
      </c>
      <c r="K72" s="27">
        <f t="shared" si="14"/>
        <v>179</v>
      </c>
      <c r="L72" s="27">
        <f t="shared" si="19"/>
        <v>11456</v>
      </c>
      <c r="M72" s="27">
        <f t="shared" si="15"/>
        <v>67.932290000000009</v>
      </c>
      <c r="N72" s="27">
        <f t="shared" si="16"/>
        <v>67.932290000000009</v>
      </c>
      <c r="O72" s="27">
        <f t="shared" si="20"/>
        <v>-7857.4741099999692</v>
      </c>
      <c r="P72" s="27">
        <f t="shared" si="21"/>
        <v>7857.4741099999692</v>
      </c>
    </row>
    <row r="73" spans="1:16">
      <c r="A73" s="31">
        <v>38991</v>
      </c>
      <c r="C73" s="6">
        <v>65</v>
      </c>
      <c r="D73" s="29">
        <f t="shared" ref="D73:D104" si="22">ROUND(-(+$B$9/180)*1,0)</f>
        <v>179</v>
      </c>
      <c r="E73" s="29">
        <f t="shared" si="17"/>
        <v>11635</v>
      </c>
      <c r="F73" s="29">
        <f t="shared" ref="F73:F104" si="23">$B$9+E73</f>
        <v>-20526</v>
      </c>
      <c r="G73" s="34">
        <f>+Inputs!$D$3</f>
        <v>0.37951000000000001</v>
      </c>
      <c r="I73" s="27">
        <f t="shared" si="18"/>
        <v>32161</v>
      </c>
      <c r="K73" s="27">
        <f t="shared" ref="K73:K104" si="24">D73</f>
        <v>179</v>
      </c>
      <c r="L73" s="27">
        <f t="shared" si="19"/>
        <v>11635</v>
      </c>
      <c r="M73" s="27">
        <f t="shared" ref="M73:M104" si="25">K73*G73</f>
        <v>67.932290000000009</v>
      </c>
      <c r="N73" s="27">
        <f t="shared" ref="N73:N104" si="26">M73-J73</f>
        <v>67.932290000000009</v>
      </c>
      <c r="O73" s="27">
        <f t="shared" si="20"/>
        <v>-7789.5418199999694</v>
      </c>
      <c r="P73" s="27">
        <f t="shared" si="21"/>
        <v>7789.5418199999694</v>
      </c>
    </row>
    <row r="74" spans="1:16">
      <c r="A74" s="30">
        <v>39022</v>
      </c>
      <c r="C74" s="6">
        <v>66</v>
      </c>
      <c r="D74" s="29">
        <f t="shared" si="22"/>
        <v>179</v>
      </c>
      <c r="E74" s="29">
        <f t="shared" ref="E74:E105" si="27">+E73+D74</f>
        <v>11814</v>
      </c>
      <c r="F74" s="29">
        <f t="shared" si="23"/>
        <v>-20347</v>
      </c>
      <c r="G74" s="34">
        <f>+Inputs!$D$3</f>
        <v>0.37951000000000001</v>
      </c>
      <c r="I74" s="27">
        <f t="shared" ref="I74:I105" si="28">+I73+H74</f>
        <v>32161</v>
      </c>
      <c r="K74" s="27">
        <f t="shared" si="24"/>
        <v>179</v>
      </c>
      <c r="L74" s="27">
        <f t="shared" ref="L74:L105" si="29">+L73+K74</f>
        <v>11814</v>
      </c>
      <c r="M74" s="27">
        <f t="shared" si="25"/>
        <v>67.932290000000009</v>
      </c>
      <c r="N74" s="27">
        <f t="shared" si="26"/>
        <v>67.932290000000009</v>
      </c>
      <c r="O74" s="27">
        <f t="shared" ref="O74:O105" si="30">+O73+N74</f>
        <v>-7721.6095299999697</v>
      </c>
      <c r="P74" s="27">
        <f t="shared" ref="P74:P105" si="31">P73-N74</f>
        <v>7721.6095299999697</v>
      </c>
    </row>
    <row r="75" spans="1:16">
      <c r="A75" s="31">
        <v>39052</v>
      </c>
      <c r="C75" s="6">
        <v>67</v>
      </c>
      <c r="D75" s="29">
        <f t="shared" si="22"/>
        <v>179</v>
      </c>
      <c r="E75" s="29">
        <f t="shared" si="27"/>
        <v>11993</v>
      </c>
      <c r="F75" s="29">
        <f t="shared" si="23"/>
        <v>-20168</v>
      </c>
      <c r="G75" s="34">
        <f>+Inputs!$D$3</f>
        <v>0.37951000000000001</v>
      </c>
      <c r="I75" s="27">
        <f t="shared" si="28"/>
        <v>32161</v>
      </c>
      <c r="K75" s="27">
        <f t="shared" si="24"/>
        <v>179</v>
      </c>
      <c r="L75" s="27">
        <f t="shared" si="29"/>
        <v>11993</v>
      </c>
      <c r="M75" s="27">
        <f t="shared" si="25"/>
        <v>67.932290000000009</v>
      </c>
      <c r="N75" s="27">
        <f t="shared" si="26"/>
        <v>67.932290000000009</v>
      </c>
      <c r="O75" s="27">
        <f t="shared" si="30"/>
        <v>-7653.67723999997</v>
      </c>
      <c r="P75" s="27">
        <f t="shared" si="31"/>
        <v>7653.67723999997</v>
      </c>
    </row>
    <row r="76" spans="1:16">
      <c r="A76" s="30">
        <v>39083</v>
      </c>
      <c r="C76" s="6">
        <v>68</v>
      </c>
      <c r="D76" s="29">
        <f t="shared" si="22"/>
        <v>179</v>
      </c>
      <c r="E76" s="29">
        <f t="shared" si="27"/>
        <v>12172</v>
      </c>
      <c r="F76" s="29">
        <f t="shared" si="23"/>
        <v>-19989</v>
      </c>
      <c r="G76" s="34">
        <f>+Inputs!$D$3</f>
        <v>0.37951000000000001</v>
      </c>
      <c r="I76" s="27">
        <f t="shared" si="28"/>
        <v>32161</v>
      </c>
      <c r="K76" s="27">
        <f t="shared" si="24"/>
        <v>179</v>
      </c>
      <c r="L76" s="27">
        <f t="shared" si="29"/>
        <v>12172</v>
      </c>
      <c r="M76" s="27">
        <f t="shared" si="25"/>
        <v>67.932290000000009</v>
      </c>
      <c r="N76" s="27">
        <f t="shared" si="26"/>
        <v>67.932290000000009</v>
      </c>
      <c r="O76" s="27">
        <f t="shared" si="30"/>
        <v>-7585.7449499999702</v>
      </c>
      <c r="P76" s="27">
        <f t="shared" si="31"/>
        <v>7585.7449499999702</v>
      </c>
    </row>
    <row r="77" spans="1:16">
      <c r="A77" s="31">
        <v>39114</v>
      </c>
      <c r="C77" s="6">
        <v>69</v>
      </c>
      <c r="D77" s="29">
        <f t="shared" si="22"/>
        <v>179</v>
      </c>
      <c r="E77" s="29">
        <f t="shared" si="27"/>
        <v>12351</v>
      </c>
      <c r="F77" s="29">
        <f t="shared" si="23"/>
        <v>-19810</v>
      </c>
      <c r="G77" s="34">
        <f>+Inputs!$D$3</f>
        <v>0.37951000000000001</v>
      </c>
      <c r="I77" s="27">
        <f t="shared" si="28"/>
        <v>32161</v>
      </c>
      <c r="K77" s="27">
        <f t="shared" si="24"/>
        <v>179</v>
      </c>
      <c r="L77" s="27">
        <f t="shared" si="29"/>
        <v>12351</v>
      </c>
      <c r="M77" s="27">
        <f t="shared" si="25"/>
        <v>67.932290000000009</v>
      </c>
      <c r="N77" s="27">
        <f t="shared" si="26"/>
        <v>67.932290000000009</v>
      </c>
      <c r="O77" s="27">
        <f t="shared" si="30"/>
        <v>-7517.8126599999705</v>
      </c>
      <c r="P77" s="27">
        <f t="shared" si="31"/>
        <v>7517.8126599999705</v>
      </c>
    </row>
    <row r="78" spans="1:16">
      <c r="A78" s="30">
        <v>39142</v>
      </c>
      <c r="C78" s="6">
        <v>70</v>
      </c>
      <c r="D78" s="29">
        <f t="shared" si="22"/>
        <v>179</v>
      </c>
      <c r="E78" s="29">
        <f t="shared" si="27"/>
        <v>12530</v>
      </c>
      <c r="F78" s="29">
        <f t="shared" si="23"/>
        <v>-19631</v>
      </c>
      <c r="G78" s="34">
        <f>+Inputs!$D$3</f>
        <v>0.37951000000000001</v>
      </c>
      <c r="I78" s="27">
        <f t="shared" si="28"/>
        <v>32161</v>
      </c>
      <c r="K78" s="27">
        <f t="shared" si="24"/>
        <v>179</v>
      </c>
      <c r="L78" s="27">
        <f t="shared" si="29"/>
        <v>12530</v>
      </c>
      <c r="M78" s="27">
        <f t="shared" si="25"/>
        <v>67.932290000000009</v>
      </c>
      <c r="N78" s="27">
        <f t="shared" si="26"/>
        <v>67.932290000000009</v>
      </c>
      <c r="O78" s="27">
        <f t="shared" si="30"/>
        <v>-7449.8803699999708</v>
      </c>
      <c r="P78" s="27">
        <f t="shared" si="31"/>
        <v>7449.8803699999708</v>
      </c>
    </row>
    <row r="79" spans="1:16">
      <c r="A79" s="31">
        <v>39173</v>
      </c>
      <c r="C79" s="6">
        <v>71</v>
      </c>
      <c r="D79" s="29">
        <f t="shared" si="22"/>
        <v>179</v>
      </c>
      <c r="E79" s="29">
        <f t="shared" si="27"/>
        <v>12709</v>
      </c>
      <c r="F79" s="29">
        <f t="shared" si="23"/>
        <v>-19452</v>
      </c>
      <c r="G79" s="34">
        <f>+Inputs!$D$3</f>
        <v>0.37951000000000001</v>
      </c>
      <c r="I79" s="27">
        <f t="shared" si="28"/>
        <v>32161</v>
      </c>
      <c r="K79" s="27">
        <f t="shared" si="24"/>
        <v>179</v>
      </c>
      <c r="L79" s="27">
        <f t="shared" si="29"/>
        <v>12709</v>
      </c>
      <c r="M79" s="27">
        <f t="shared" si="25"/>
        <v>67.932290000000009</v>
      </c>
      <c r="N79" s="27">
        <f t="shared" si="26"/>
        <v>67.932290000000009</v>
      </c>
      <c r="O79" s="27">
        <f t="shared" si="30"/>
        <v>-7381.948079999971</v>
      </c>
      <c r="P79" s="27">
        <f t="shared" si="31"/>
        <v>7381.948079999971</v>
      </c>
    </row>
    <row r="80" spans="1:16">
      <c r="A80" s="30">
        <v>39203</v>
      </c>
      <c r="C80" s="6">
        <v>72</v>
      </c>
      <c r="D80" s="29">
        <f t="shared" si="22"/>
        <v>179</v>
      </c>
      <c r="E80" s="29">
        <f t="shared" si="27"/>
        <v>12888</v>
      </c>
      <c r="F80" s="29">
        <f t="shared" si="23"/>
        <v>-19273</v>
      </c>
      <c r="G80" s="34">
        <f>+Inputs!$D$3</f>
        <v>0.37951000000000001</v>
      </c>
      <c r="I80" s="27">
        <f t="shared" si="28"/>
        <v>32161</v>
      </c>
      <c r="K80" s="27">
        <f t="shared" si="24"/>
        <v>179</v>
      </c>
      <c r="L80" s="27">
        <f t="shared" si="29"/>
        <v>12888</v>
      </c>
      <c r="M80" s="27">
        <f t="shared" si="25"/>
        <v>67.932290000000009</v>
      </c>
      <c r="N80" s="27">
        <f t="shared" si="26"/>
        <v>67.932290000000009</v>
      </c>
      <c r="O80" s="27">
        <f t="shared" si="30"/>
        <v>-7314.0157899999713</v>
      </c>
      <c r="P80" s="27">
        <f t="shared" si="31"/>
        <v>7314.0157899999713</v>
      </c>
    </row>
    <row r="81" spans="1:16">
      <c r="A81" s="31">
        <v>39234</v>
      </c>
      <c r="C81" s="6">
        <v>73</v>
      </c>
      <c r="D81" s="29">
        <f t="shared" si="22"/>
        <v>179</v>
      </c>
      <c r="E81" s="29">
        <f t="shared" si="27"/>
        <v>13067</v>
      </c>
      <c r="F81" s="29">
        <f t="shared" si="23"/>
        <v>-19094</v>
      </c>
      <c r="G81" s="34">
        <f>+Inputs!$D$3</f>
        <v>0.37951000000000001</v>
      </c>
      <c r="I81" s="27">
        <f t="shared" si="28"/>
        <v>32161</v>
      </c>
      <c r="K81" s="27">
        <f t="shared" si="24"/>
        <v>179</v>
      </c>
      <c r="L81" s="27">
        <f t="shared" si="29"/>
        <v>13067</v>
      </c>
      <c r="M81" s="27">
        <f t="shared" si="25"/>
        <v>67.932290000000009</v>
      </c>
      <c r="N81" s="27">
        <f t="shared" si="26"/>
        <v>67.932290000000009</v>
      </c>
      <c r="O81" s="27">
        <f t="shared" si="30"/>
        <v>-7246.0834999999715</v>
      </c>
      <c r="P81" s="27">
        <f t="shared" si="31"/>
        <v>7246.0834999999715</v>
      </c>
    </row>
    <row r="82" spans="1:16">
      <c r="A82" s="30">
        <v>39264</v>
      </c>
      <c r="C82" s="6">
        <v>74</v>
      </c>
      <c r="D82" s="29">
        <f t="shared" si="22"/>
        <v>179</v>
      </c>
      <c r="E82" s="29">
        <f t="shared" si="27"/>
        <v>13246</v>
      </c>
      <c r="F82" s="29">
        <f t="shared" si="23"/>
        <v>-18915</v>
      </c>
      <c r="G82" s="34">
        <f>+Inputs!$D$3</f>
        <v>0.37951000000000001</v>
      </c>
      <c r="I82" s="27">
        <f t="shared" si="28"/>
        <v>32161</v>
      </c>
      <c r="K82" s="27">
        <f t="shared" si="24"/>
        <v>179</v>
      </c>
      <c r="L82" s="27">
        <f t="shared" si="29"/>
        <v>13246</v>
      </c>
      <c r="M82" s="27">
        <f t="shared" si="25"/>
        <v>67.932290000000009</v>
      </c>
      <c r="N82" s="27">
        <f t="shared" si="26"/>
        <v>67.932290000000009</v>
      </c>
      <c r="O82" s="27">
        <f t="shared" si="30"/>
        <v>-7178.1512099999718</v>
      </c>
      <c r="P82" s="27">
        <f t="shared" si="31"/>
        <v>7178.1512099999718</v>
      </c>
    </row>
    <row r="83" spans="1:16">
      <c r="A83" s="31">
        <v>39295</v>
      </c>
      <c r="C83" s="6">
        <v>75</v>
      </c>
      <c r="D83" s="29">
        <f t="shared" si="22"/>
        <v>179</v>
      </c>
      <c r="E83" s="29">
        <f t="shared" si="27"/>
        <v>13425</v>
      </c>
      <c r="F83" s="29">
        <f t="shared" si="23"/>
        <v>-18736</v>
      </c>
      <c r="G83" s="34">
        <f>+Inputs!$D$3</f>
        <v>0.37951000000000001</v>
      </c>
      <c r="I83" s="27">
        <f t="shared" si="28"/>
        <v>32161</v>
      </c>
      <c r="K83" s="27">
        <f t="shared" si="24"/>
        <v>179</v>
      </c>
      <c r="L83" s="27">
        <f t="shared" si="29"/>
        <v>13425</v>
      </c>
      <c r="M83" s="27">
        <f t="shared" si="25"/>
        <v>67.932290000000009</v>
      </c>
      <c r="N83" s="27">
        <f t="shared" si="26"/>
        <v>67.932290000000009</v>
      </c>
      <c r="O83" s="27">
        <f t="shared" si="30"/>
        <v>-7110.2189199999721</v>
      </c>
      <c r="P83" s="27">
        <f t="shared" si="31"/>
        <v>7110.2189199999721</v>
      </c>
    </row>
    <row r="84" spans="1:16">
      <c r="A84" s="30">
        <v>39326</v>
      </c>
      <c r="C84" s="6">
        <v>76</v>
      </c>
      <c r="D84" s="29">
        <f t="shared" si="22"/>
        <v>179</v>
      </c>
      <c r="E84" s="29">
        <f t="shared" si="27"/>
        <v>13604</v>
      </c>
      <c r="F84" s="29">
        <f t="shared" si="23"/>
        <v>-18557</v>
      </c>
      <c r="G84" s="34">
        <f>+Inputs!$D$3</f>
        <v>0.37951000000000001</v>
      </c>
      <c r="I84" s="27">
        <f t="shared" si="28"/>
        <v>32161</v>
      </c>
      <c r="K84" s="27">
        <f t="shared" si="24"/>
        <v>179</v>
      </c>
      <c r="L84" s="27">
        <f t="shared" si="29"/>
        <v>13604</v>
      </c>
      <c r="M84" s="27">
        <f t="shared" si="25"/>
        <v>67.932290000000009</v>
      </c>
      <c r="N84" s="27">
        <f t="shared" si="26"/>
        <v>67.932290000000009</v>
      </c>
      <c r="O84" s="27">
        <f t="shared" si="30"/>
        <v>-7042.2866299999723</v>
      </c>
      <c r="P84" s="27">
        <f t="shared" si="31"/>
        <v>7042.2866299999723</v>
      </c>
    </row>
    <row r="85" spans="1:16">
      <c r="A85" s="31">
        <v>39356</v>
      </c>
      <c r="C85" s="6">
        <v>77</v>
      </c>
      <c r="D85" s="29">
        <f t="shared" si="22"/>
        <v>179</v>
      </c>
      <c r="E85" s="29">
        <f t="shared" si="27"/>
        <v>13783</v>
      </c>
      <c r="F85" s="29">
        <f t="shared" si="23"/>
        <v>-18378</v>
      </c>
      <c r="G85" s="34">
        <f>+Inputs!$D$3</f>
        <v>0.37951000000000001</v>
      </c>
      <c r="I85" s="27">
        <f t="shared" si="28"/>
        <v>32161</v>
      </c>
      <c r="K85" s="27">
        <f t="shared" si="24"/>
        <v>179</v>
      </c>
      <c r="L85" s="27">
        <f t="shared" si="29"/>
        <v>13783</v>
      </c>
      <c r="M85" s="27">
        <f t="shared" si="25"/>
        <v>67.932290000000009</v>
      </c>
      <c r="N85" s="27">
        <f t="shared" si="26"/>
        <v>67.932290000000009</v>
      </c>
      <c r="O85" s="27">
        <f t="shared" si="30"/>
        <v>-6974.3543399999726</v>
      </c>
      <c r="P85" s="27">
        <f t="shared" si="31"/>
        <v>6974.3543399999726</v>
      </c>
    </row>
    <row r="86" spans="1:16">
      <c r="A86" s="30">
        <v>39387</v>
      </c>
      <c r="C86" s="6">
        <v>78</v>
      </c>
      <c r="D86" s="29">
        <f t="shared" si="22"/>
        <v>179</v>
      </c>
      <c r="E86" s="29">
        <f t="shared" si="27"/>
        <v>13962</v>
      </c>
      <c r="F86" s="29">
        <f t="shared" si="23"/>
        <v>-18199</v>
      </c>
      <c r="G86" s="34">
        <f>+Inputs!$D$3</f>
        <v>0.37951000000000001</v>
      </c>
      <c r="I86" s="27">
        <f t="shared" si="28"/>
        <v>32161</v>
      </c>
      <c r="K86" s="27">
        <f t="shared" si="24"/>
        <v>179</v>
      </c>
      <c r="L86" s="27">
        <f t="shared" si="29"/>
        <v>13962</v>
      </c>
      <c r="M86" s="27">
        <f t="shared" si="25"/>
        <v>67.932290000000009</v>
      </c>
      <c r="N86" s="27">
        <f t="shared" si="26"/>
        <v>67.932290000000009</v>
      </c>
      <c r="O86" s="27">
        <f t="shared" si="30"/>
        <v>-6906.4220499999728</v>
      </c>
      <c r="P86" s="27">
        <f t="shared" si="31"/>
        <v>6906.4220499999728</v>
      </c>
    </row>
    <row r="87" spans="1:16">
      <c r="A87" s="31">
        <v>39417</v>
      </c>
      <c r="C87" s="6">
        <v>79</v>
      </c>
      <c r="D87" s="29">
        <f t="shared" si="22"/>
        <v>179</v>
      </c>
      <c r="E87" s="29">
        <f t="shared" si="27"/>
        <v>14141</v>
      </c>
      <c r="F87" s="29">
        <f t="shared" si="23"/>
        <v>-18020</v>
      </c>
      <c r="G87" s="34">
        <f>+Inputs!$D$3</f>
        <v>0.37951000000000001</v>
      </c>
      <c r="I87" s="27">
        <f t="shared" si="28"/>
        <v>32161</v>
      </c>
      <c r="K87" s="27">
        <f t="shared" si="24"/>
        <v>179</v>
      </c>
      <c r="L87" s="27">
        <f t="shared" si="29"/>
        <v>14141</v>
      </c>
      <c r="M87" s="27">
        <f t="shared" si="25"/>
        <v>67.932290000000009</v>
      </c>
      <c r="N87" s="27">
        <f t="shared" si="26"/>
        <v>67.932290000000009</v>
      </c>
      <c r="O87" s="27">
        <f t="shared" si="30"/>
        <v>-6838.4897599999731</v>
      </c>
      <c r="P87" s="27">
        <f t="shared" si="31"/>
        <v>6838.4897599999731</v>
      </c>
    </row>
    <row r="88" spans="1:16">
      <c r="A88" s="30">
        <v>39448</v>
      </c>
      <c r="C88" s="6">
        <v>80</v>
      </c>
      <c r="D88" s="29">
        <f t="shared" si="22"/>
        <v>179</v>
      </c>
      <c r="E88" s="29">
        <f t="shared" si="27"/>
        <v>14320</v>
      </c>
      <c r="F88" s="29">
        <f t="shared" si="23"/>
        <v>-17841</v>
      </c>
      <c r="G88" s="34">
        <f>+Inputs!$D$3</f>
        <v>0.37951000000000001</v>
      </c>
      <c r="I88" s="27">
        <f t="shared" si="28"/>
        <v>32161</v>
      </c>
      <c r="K88" s="27">
        <f t="shared" si="24"/>
        <v>179</v>
      </c>
      <c r="L88" s="27">
        <f t="shared" si="29"/>
        <v>14320</v>
      </c>
      <c r="M88" s="27">
        <f t="shared" si="25"/>
        <v>67.932290000000009</v>
      </c>
      <c r="N88" s="27">
        <f t="shared" si="26"/>
        <v>67.932290000000009</v>
      </c>
      <c r="O88" s="27">
        <f t="shared" si="30"/>
        <v>-6770.5574699999734</v>
      </c>
      <c r="P88" s="27">
        <f t="shared" si="31"/>
        <v>6770.5574699999734</v>
      </c>
    </row>
    <row r="89" spans="1:16">
      <c r="A89" s="31">
        <v>39479</v>
      </c>
      <c r="C89" s="6">
        <v>81</v>
      </c>
      <c r="D89" s="29">
        <f t="shared" si="22"/>
        <v>179</v>
      </c>
      <c r="E89" s="29">
        <f t="shared" si="27"/>
        <v>14499</v>
      </c>
      <c r="F89" s="29">
        <f t="shared" si="23"/>
        <v>-17662</v>
      </c>
      <c r="G89" s="34">
        <f>+Inputs!$D$3</f>
        <v>0.37951000000000001</v>
      </c>
      <c r="I89" s="27">
        <f t="shared" si="28"/>
        <v>32161</v>
      </c>
      <c r="K89" s="27">
        <f t="shared" si="24"/>
        <v>179</v>
      </c>
      <c r="L89" s="27">
        <f t="shared" si="29"/>
        <v>14499</v>
      </c>
      <c r="M89" s="27">
        <f t="shared" si="25"/>
        <v>67.932290000000009</v>
      </c>
      <c r="N89" s="27">
        <f t="shared" si="26"/>
        <v>67.932290000000009</v>
      </c>
      <c r="O89" s="27">
        <f t="shared" si="30"/>
        <v>-6702.6251799999736</v>
      </c>
      <c r="P89" s="27">
        <f t="shared" si="31"/>
        <v>6702.6251799999736</v>
      </c>
    </row>
    <row r="90" spans="1:16">
      <c r="A90" s="30">
        <v>39508</v>
      </c>
      <c r="C90" s="6">
        <v>82</v>
      </c>
      <c r="D90" s="29">
        <f t="shared" si="22"/>
        <v>179</v>
      </c>
      <c r="E90" s="29">
        <f t="shared" si="27"/>
        <v>14678</v>
      </c>
      <c r="F90" s="29">
        <f t="shared" si="23"/>
        <v>-17483</v>
      </c>
      <c r="G90" s="34">
        <f>+Inputs!$D$3</f>
        <v>0.37951000000000001</v>
      </c>
      <c r="I90" s="27">
        <f t="shared" si="28"/>
        <v>32161</v>
      </c>
      <c r="K90" s="27">
        <f t="shared" si="24"/>
        <v>179</v>
      </c>
      <c r="L90" s="27">
        <f t="shared" si="29"/>
        <v>14678</v>
      </c>
      <c r="M90" s="27">
        <f t="shared" si="25"/>
        <v>67.932290000000009</v>
      </c>
      <c r="N90" s="27">
        <f t="shared" si="26"/>
        <v>67.932290000000009</v>
      </c>
      <c r="O90" s="27">
        <f t="shared" si="30"/>
        <v>-6634.6928899999739</v>
      </c>
      <c r="P90" s="27">
        <f t="shared" si="31"/>
        <v>6634.6928899999739</v>
      </c>
    </row>
    <row r="91" spans="1:16">
      <c r="A91" s="31">
        <v>39539</v>
      </c>
      <c r="C91" s="6">
        <v>83</v>
      </c>
      <c r="D91" s="29">
        <f t="shared" si="22"/>
        <v>179</v>
      </c>
      <c r="E91" s="29">
        <f t="shared" si="27"/>
        <v>14857</v>
      </c>
      <c r="F91" s="29">
        <f t="shared" si="23"/>
        <v>-17304</v>
      </c>
      <c r="G91" s="34">
        <f>+Inputs!$D$3</f>
        <v>0.37951000000000001</v>
      </c>
      <c r="I91" s="27">
        <f t="shared" si="28"/>
        <v>32161</v>
      </c>
      <c r="K91" s="27">
        <f t="shared" si="24"/>
        <v>179</v>
      </c>
      <c r="L91" s="27">
        <f t="shared" si="29"/>
        <v>14857</v>
      </c>
      <c r="M91" s="27">
        <f t="shared" si="25"/>
        <v>67.932290000000009</v>
      </c>
      <c r="N91" s="27">
        <f t="shared" si="26"/>
        <v>67.932290000000009</v>
      </c>
      <c r="O91" s="27">
        <f t="shared" si="30"/>
        <v>-6566.7605999999741</v>
      </c>
      <c r="P91" s="27">
        <f t="shared" si="31"/>
        <v>6566.7605999999741</v>
      </c>
    </row>
    <row r="92" spans="1:16">
      <c r="A92" s="30">
        <v>39569</v>
      </c>
      <c r="C92" s="6">
        <v>84</v>
      </c>
      <c r="D92" s="29">
        <f t="shared" si="22"/>
        <v>179</v>
      </c>
      <c r="E92" s="29">
        <f t="shared" si="27"/>
        <v>15036</v>
      </c>
      <c r="F92" s="29">
        <f t="shared" si="23"/>
        <v>-17125</v>
      </c>
      <c r="G92" s="34">
        <f>+Inputs!$D$3</f>
        <v>0.37951000000000001</v>
      </c>
      <c r="I92" s="27">
        <f t="shared" si="28"/>
        <v>32161</v>
      </c>
      <c r="K92" s="27">
        <f t="shared" si="24"/>
        <v>179</v>
      </c>
      <c r="L92" s="27">
        <f t="shared" si="29"/>
        <v>15036</v>
      </c>
      <c r="M92" s="27">
        <f t="shared" si="25"/>
        <v>67.932290000000009</v>
      </c>
      <c r="N92" s="27">
        <f t="shared" si="26"/>
        <v>67.932290000000009</v>
      </c>
      <c r="O92" s="27">
        <f t="shared" si="30"/>
        <v>-6498.8283099999744</v>
      </c>
      <c r="P92" s="27">
        <f t="shared" si="31"/>
        <v>6498.8283099999744</v>
      </c>
    </row>
    <row r="93" spans="1:16">
      <c r="A93" s="31">
        <v>39600</v>
      </c>
      <c r="C93" s="6">
        <v>85</v>
      </c>
      <c r="D93" s="29">
        <f t="shared" si="22"/>
        <v>179</v>
      </c>
      <c r="E93" s="29">
        <f t="shared" si="27"/>
        <v>15215</v>
      </c>
      <c r="F93" s="29">
        <f t="shared" si="23"/>
        <v>-16946</v>
      </c>
      <c r="G93" s="34">
        <f>+Inputs!$D$3</f>
        <v>0.37951000000000001</v>
      </c>
      <c r="I93" s="27">
        <f t="shared" si="28"/>
        <v>32161</v>
      </c>
      <c r="K93" s="27">
        <f t="shared" si="24"/>
        <v>179</v>
      </c>
      <c r="L93" s="27">
        <f t="shared" si="29"/>
        <v>15215</v>
      </c>
      <c r="M93" s="27">
        <f t="shared" si="25"/>
        <v>67.932290000000009</v>
      </c>
      <c r="N93" s="27">
        <f t="shared" si="26"/>
        <v>67.932290000000009</v>
      </c>
      <c r="O93" s="27">
        <f t="shared" si="30"/>
        <v>-6430.8960199999747</v>
      </c>
      <c r="P93" s="27">
        <f t="shared" si="31"/>
        <v>6430.8960199999747</v>
      </c>
    </row>
    <row r="94" spans="1:16">
      <c r="A94" s="30">
        <v>39630</v>
      </c>
      <c r="C94" s="6">
        <v>86</v>
      </c>
      <c r="D94" s="29">
        <f t="shared" si="22"/>
        <v>179</v>
      </c>
      <c r="E94" s="29">
        <f t="shared" si="27"/>
        <v>15394</v>
      </c>
      <c r="F94" s="29">
        <f t="shared" si="23"/>
        <v>-16767</v>
      </c>
      <c r="G94" s="34">
        <f>+Inputs!$D$3</f>
        <v>0.37951000000000001</v>
      </c>
      <c r="I94" s="27">
        <f t="shared" si="28"/>
        <v>32161</v>
      </c>
      <c r="K94" s="27">
        <f t="shared" si="24"/>
        <v>179</v>
      </c>
      <c r="L94" s="27">
        <f t="shared" si="29"/>
        <v>15394</v>
      </c>
      <c r="M94" s="27">
        <f t="shared" si="25"/>
        <v>67.932290000000009</v>
      </c>
      <c r="N94" s="27">
        <f t="shared" si="26"/>
        <v>67.932290000000009</v>
      </c>
      <c r="O94" s="27">
        <f t="shared" si="30"/>
        <v>-6362.9637299999749</v>
      </c>
      <c r="P94" s="27">
        <f t="shared" si="31"/>
        <v>6362.9637299999749</v>
      </c>
    </row>
    <row r="95" spans="1:16">
      <c r="A95" s="31">
        <v>39661</v>
      </c>
      <c r="C95" s="6">
        <v>87</v>
      </c>
      <c r="D95" s="29">
        <f t="shared" si="22"/>
        <v>179</v>
      </c>
      <c r="E95" s="29">
        <f t="shared" si="27"/>
        <v>15573</v>
      </c>
      <c r="F95" s="29">
        <f t="shared" si="23"/>
        <v>-16588</v>
      </c>
      <c r="G95" s="34">
        <f>+Inputs!$D$3</f>
        <v>0.37951000000000001</v>
      </c>
      <c r="I95" s="27">
        <f t="shared" si="28"/>
        <v>32161</v>
      </c>
      <c r="K95" s="27">
        <f t="shared" si="24"/>
        <v>179</v>
      </c>
      <c r="L95" s="27">
        <f t="shared" si="29"/>
        <v>15573</v>
      </c>
      <c r="M95" s="27">
        <f t="shared" si="25"/>
        <v>67.932290000000009</v>
      </c>
      <c r="N95" s="27">
        <f t="shared" si="26"/>
        <v>67.932290000000009</v>
      </c>
      <c r="O95" s="27">
        <f t="shared" si="30"/>
        <v>-6295.0314399999752</v>
      </c>
      <c r="P95" s="27">
        <f t="shared" si="31"/>
        <v>6295.0314399999752</v>
      </c>
    </row>
    <row r="96" spans="1:16">
      <c r="A96" s="30">
        <v>39692</v>
      </c>
      <c r="C96" s="6">
        <v>88</v>
      </c>
      <c r="D96" s="29">
        <f t="shared" si="22"/>
        <v>179</v>
      </c>
      <c r="E96" s="29">
        <f t="shared" si="27"/>
        <v>15752</v>
      </c>
      <c r="F96" s="29">
        <f t="shared" si="23"/>
        <v>-16409</v>
      </c>
      <c r="G96" s="34">
        <f>+Inputs!$D$3</f>
        <v>0.37951000000000001</v>
      </c>
      <c r="I96" s="27">
        <f t="shared" si="28"/>
        <v>32161</v>
      </c>
      <c r="K96" s="27">
        <f t="shared" si="24"/>
        <v>179</v>
      </c>
      <c r="L96" s="27">
        <f t="shared" si="29"/>
        <v>15752</v>
      </c>
      <c r="M96" s="27">
        <f t="shared" si="25"/>
        <v>67.932290000000009</v>
      </c>
      <c r="N96" s="27">
        <f t="shared" si="26"/>
        <v>67.932290000000009</v>
      </c>
      <c r="O96" s="27">
        <f t="shared" si="30"/>
        <v>-6227.0991499999755</v>
      </c>
      <c r="P96" s="27">
        <f t="shared" si="31"/>
        <v>6227.0991499999755</v>
      </c>
    </row>
    <row r="97" spans="1:19">
      <c r="A97" s="31">
        <v>39722</v>
      </c>
      <c r="C97" s="6">
        <v>89</v>
      </c>
      <c r="D97" s="29">
        <f t="shared" si="22"/>
        <v>179</v>
      </c>
      <c r="E97" s="29">
        <f t="shared" si="27"/>
        <v>15931</v>
      </c>
      <c r="F97" s="29">
        <f t="shared" si="23"/>
        <v>-16230</v>
      </c>
      <c r="G97" s="34">
        <f>+Inputs!$D$3</f>
        <v>0.37951000000000001</v>
      </c>
      <c r="I97" s="27">
        <f t="shared" si="28"/>
        <v>32161</v>
      </c>
      <c r="K97" s="27">
        <f t="shared" si="24"/>
        <v>179</v>
      </c>
      <c r="L97" s="27">
        <f t="shared" si="29"/>
        <v>15931</v>
      </c>
      <c r="M97" s="27">
        <f t="shared" si="25"/>
        <v>67.932290000000009</v>
      </c>
      <c r="N97" s="27">
        <f t="shared" si="26"/>
        <v>67.932290000000009</v>
      </c>
      <c r="O97" s="27">
        <f t="shared" si="30"/>
        <v>-6159.1668599999757</v>
      </c>
      <c r="P97" s="27">
        <f t="shared" si="31"/>
        <v>6159.1668599999757</v>
      </c>
    </row>
    <row r="98" spans="1:19">
      <c r="A98" s="30">
        <v>39753</v>
      </c>
      <c r="C98" s="6">
        <v>90</v>
      </c>
      <c r="D98" s="29">
        <f t="shared" si="22"/>
        <v>179</v>
      </c>
      <c r="E98" s="29">
        <f t="shared" si="27"/>
        <v>16110</v>
      </c>
      <c r="F98" s="29">
        <f t="shared" si="23"/>
        <v>-16051</v>
      </c>
      <c r="G98" s="34">
        <f>+Inputs!$D$3</f>
        <v>0.37951000000000001</v>
      </c>
      <c r="I98" s="27">
        <f t="shared" si="28"/>
        <v>32161</v>
      </c>
      <c r="K98" s="27">
        <f t="shared" si="24"/>
        <v>179</v>
      </c>
      <c r="L98" s="27">
        <f t="shared" si="29"/>
        <v>16110</v>
      </c>
      <c r="M98" s="27">
        <f t="shared" si="25"/>
        <v>67.932290000000009</v>
      </c>
      <c r="N98" s="27">
        <f t="shared" si="26"/>
        <v>67.932290000000009</v>
      </c>
      <c r="O98" s="27">
        <f t="shared" si="30"/>
        <v>-6091.234569999976</v>
      </c>
      <c r="P98" s="27">
        <f t="shared" si="31"/>
        <v>6091.234569999976</v>
      </c>
    </row>
    <row r="99" spans="1:19">
      <c r="A99" s="31">
        <v>39783</v>
      </c>
      <c r="C99" s="6">
        <v>91</v>
      </c>
      <c r="D99" s="29">
        <f t="shared" si="22"/>
        <v>179</v>
      </c>
      <c r="E99" s="29">
        <f t="shared" si="27"/>
        <v>16289</v>
      </c>
      <c r="F99" s="29">
        <f t="shared" si="23"/>
        <v>-15872</v>
      </c>
      <c r="G99" s="34">
        <f>+Inputs!$D$3</f>
        <v>0.37951000000000001</v>
      </c>
      <c r="I99" s="27">
        <f t="shared" si="28"/>
        <v>32161</v>
      </c>
      <c r="K99" s="27">
        <f t="shared" si="24"/>
        <v>179</v>
      </c>
      <c r="L99" s="27">
        <f t="shared" si="29"/>
        <v>16289</v>
      </c>
      <c r="M99" s="27">
        <f t="shared" si="25"/>
        <v>67.932290000000009</v>
      </c>
      <c r="N99" s="27">
        <f t="shared" si="26"/>
        <v>67.932290000000009</v>
      </c>
      <c r="O99" s="27">
        <f t="shared" si="30"/>
        <v>-6023.3022799999762</v>
      </c>
      <c r="P99" s="27">
        <f t="shared" si="31"/>
        <v>6023.3022799999762</v>
      </c>
    </row>
    <row r="100" spans="1:19">
      <c r="A100" s="30">
        <v>39814</v>
      </c>
      <c r="C100" s="6">
        <v>92</v>
      </c>
      <c r="D100" s="29">
        <f t="shared" si="22"/>
        <v>179</v>
      </c>
      <c r="E100" s="29">
        <f t="shared" si="27"/>
        <v>16468</v>
      </c>
      <c r="F100" s="29">
        <f t="shared" si="23"/>
        <v>-15693</v>
      </c>
      <c r="G100" s="34">
        <f>+Inputs!$D$3</f>
        <v>0.37951000000000001</v>
      </c>
      <c r="I100" s="27">
        <f t="shared" si="28"/>
        <v>32161</v>
      </c>
      <c r="K100" s="27">
        <f t="shared" si="24"/>
        <v>179</v>
      </c>
      <c r="L100" s="27">
        <f t="shared" si="29"/>
        <v>16468</v>
      </c>
      <c r="M100" s="27">
        <f t="shared" si="25"/>
        <v>67.932290000000009</v>
      </c>
      <c r="N100" s="27">
        <f t="shared" si="26"/>
        <v>67.932290000000009</v>
      </c>
      <c r="O100" s="27">
        <f t="shared" si="30"/>
        <v>-5955.3699899999765</v>
      </c>
      <c r="P100" s="27">
        <f t="shared" si="31"/>
        <v>5955.3699899999765</v>
      </c>
    </row>
    <row r="101" spans="1:19">
      <c r="A101" s="31">
        <v>39845</v>
      </c>
      <c r="C101" s="6">
        <v>93</v>
      </c>
      <c r="D101" s="29">
        <f t="shared" si="22"/>
        <v>179</v>
      </c>
      <c r="E101" s="29">
        <f t="shared" si="27"/>
        <v>16647</v>
      </c>
      <c r="F101" s="29">
        <f t="shared" si="23"/>
        <v>-15514</v>
      </c>
      <c r="G101" s="34">
        <f>+Inputs!$D$3</f>
        <v>0.37951000000000001</v>
      </c>
      <c r="I101" s="27">
        <f t="shared" si="28"/>
        <v>32161</v>
      </c>
      <c r="K101" s="27">
        <f t="shared" si="24"/>
        <v>179</v>
      </c>
      <c r="L101" s="27">
        <f t="shared" si="29"/>
        <v>16647</v>
      </c>
      <c r="M101" s="27">
        <f t="shared" si="25"/>
        <v>67.932290000000009</v>
      </c>
      <c r="N101" s="27">
        <f t="shared" si="26"/>
        <v>67.932290000000009</v>
      </c>
      <c r="O101" s="27">
        <f t="shared" si="30"/>
        <v>-5887.4376999999768</v>
      </c>
      <c r="P101" s="27">
        <f t="shared" si="31"/>
        <v>5887.4376999999768</v>
      </c>
    </row>
    <row r="102" spans="1:19">
      <c r="A102" s="30">
        <v>39873</v>
      </c>
      <c r="C102" s="6">
        <v>94</v>
      </c>
      <c r="D102" s="29">
        <f t="shared" si="22"/>
        <v>179</v>
      </c>
      <c r="E102" s="29">
        <f t="shared" si="27"/>
        <v>16826</v>
      </c>
      <c r="F102" s="29">
        <f t="shared" si="23"/>
        <v>-15335</v>
      </c>
      <c r="G102" s="34">
        <f>+Inputs!$D$3</f>
        <v>0.37951000000000001</v>
      </c>
      <c r="I102" s="27">
        <f t="shared" si="28"/>
        <v>32161</v>
      </c>
      <c r="K102" s="27">
        <f t="shared" si="24"/>
        <v>179</v>
      </c>
      <c r="L102" s="27">
        <f t="shared" si="29"/>
        <v>16826</v>
      </c>
      <c r="M102" s="27">
        <f t="shared" si="25"/>
        <v>67.932290000000009</v>
      </c>
      <c r="N102" s="27">
        <f t="shared" si="26"/>
        <v>67.932290000000009</v>
      </c>
      <c r="O102" s="27">
        <f t="shared" si="30"/>
        <v>-5819.505409999977</v>
      </c>
      <c r="P102" s="27">
        <f t="shared" si="31"/>
        <v>5819.505409999977</v>
      </c>
    </row>
    <row r="103" spans="1:19">
      <c r="A103" s="31">
        <v>39904</v>
      </c>
      <c r="C103" s="6">
        <v>95</v>
      </c>
      <c r="D103" s="29">
        <f t="shared" si="22"/>
        <v>179</v>
      </c>
      <c r="E103" s="29">
        <f t="shared" si="27"/>
        <v>17005</v>
      </c>
      <c r="F103" s="29">
        <f t="shared" si="23"/>
        <v>-15156</v>
      </c>
      <c r="G103" s="34">
        <f>+Inputs!$D$3</f>
        <v>0.37951000000000001</v>
      </c>
      <c r="I103" s="27">
        <f t="shared" si="28"/>
        <v>32161</v>
      </c>
      <c r="K103" s="27">
        <f t="shared" si="24"/>
        <v>179</v>
      </c>
      <c r="L103" s="27">
        <f t="shared" si="29"/>
        <v>17005</v>
      </c>
      <c r="M103" s="27">
        <f t="shared" si="25"/>
        <v>67.932290000000009</v>
      </c>
      <c r="N103" s="27">
        <f t="shared" si="26"/>
        <v>67.932290000000009</v>
      </c>
      <c r="O103" s="27">
        <f t="shared" si="30"/>
        <v>-5751.5731199999773</v>
      </c>
      <c r="P103" s="27">
        <f t="shared" si="31"/>
        <v>5751.5731199999773</v>
      </c>
    </row>
    <row r="104" spans="1:19">
      <c r="A104" s="30">
        <v>39934</v>
      </c>
      <c r="C104" s="6">
        <v>96</v>
      </c>
      <c r="D104" s="29">
        <f t="shared" si="22"/>
        <v>179</v>
      </c>
      <c r="E104" s="29">
        <f t="shared" si="27"/>
        <v>17184</v>
      </c>
      <c r="F104" s="29">
        <f t="shared" si="23"/>
        <v>-14977</v>
      </c>
      <c r="G104" s="34">
        <f>+Inputs!$D$3</f>
        <v>0.37951000000000001</v>
      </c>
      <c r="I104" s="27">
        <f t="shared" si="28"/>
        <v>32161</v>
      </c>
      <c r="K104" s="27">
        <f t="shared" si="24"/>
        <v>179</v>
      </c>
      <c r="L104" s="27">
        <f t="shared" si="29"/>
        <v>17184</v>
      </c>
      <c r="M104" s="27">
        <f t="shared" si="25"/>
        <v>67.932290000000009</v>
      </c>
      <c r="N104" s="27">
        <f t="shared" si="26"/>
        <v>67.932290000000009</v>
      </c>
      <c r="O104" s="27">
        <f t="shared" si="30"/>
        <v>-5683.6408299999775</v>
      </c>
      <c r="P104" s="27">
        <f t="shared" si="31"/>
        <v>5683.6408299999775</v>
      </c>
    </row>
    <row r="105" spans="1:19">
      <c r="A105" s="31">
        <v>39965</v>
      </c>
      <c r="C105" s="6">
        <v>97</v>
      </c>
      <c r="D105" s="29">
        <f t="shared" ref="D105:D111" si="32">ROUND(-(+$B$9/180)*1,0)</f>
        <v>179</v>
      </c>
      <c r="E105" s="29">
        <f t="shared" si="27"/>
        <v>17363</v>
      </c>
      <c r="F105" s="29">
        <f t="shared" ref="F105:F136" si="33">$B$9+E105</f>
        <v>-14798</v>
      </c>
      <c r="G105" s="34">
        <f>+Inputs!$D$3</f>
        <v>0.37951000000000001</v>
      </c>
      <c r="I105" s="27">
        <f t="shared" si="28"/>
        <v>32161</v>
      </c>
      <c r="K105" s="27">
        <f t="shared" ref="K105:K136" si="34">D105</f>
        <v>179</v>
      </c>
      <c r="L105" s="27">
        <f t="shared" si="29"/>
        <v>17363</v>
      </c>
      <c r="M105" s="27">
        <f t="shared" ref="M105:M136" si="35">K105*G105</f>
        <v>67.932290000000009</v>
      </c>
      <c r="N105" s="27">
        <f t="shared" ref="N105:N136" si="36">M105-J105</f>
        <v>67.932290000000009</v>
      </c>
      <c r="O105" s="27">
        <f t="shared" si="30"/>
        <v>-5615.7085399999778</v>
      </c>
      <c r="P105" s="27">
        <f t="shared" si="31"/>
        <v>5615.7085399999778</v>
      </c>
    </row>
    <row r="106" spans="1:19">
      <c r="A106" s="30">
        <v>39995</v>
      </c>
      <c r="C106" s="6">
        <v>98</v>
      </c>
      <c r="D106" s="29">
        <f t="shared" si="32"/>
        <v>179</v>
      </c>
      <c r="E106" s="29">
        <f t="shared" ref="E106:E137" si="37">+E105+D106</f>
        <v>17542</v>
      </c>
      <c r="F106" s="29">
        <f t="shared" si="33"/>
        <v>-14619</v>
      </c>
      <c r="G106" s="34">
        <f>+Inputs!$D$3</f>
        <v>0.37951000000000001</v>
      </c>
      <c r="I106" s="27">
        <f t="shared" ref="I106:I137" si="38">+I105+H106</f>
        <v>32161</v>
      </c>
      <c r="K106" s="27">
        <f t="shared" si="34"/>
        <v>179</v>
      </c>
      <c r="L106" s="27">
        <f t="shared" ref="L106:L137" si="39">+L105+K106</f>
        <v>17542</v>
      </c>
      <c r="M106" s="27">
        <f t="shared" si="35"/>
        <v>67.932290000000009</v>
      </c>
      <c r="N106" s="27">
        <f t="shared" si="36"/>
        <v>67.932290000000009</v>
      </c>
      <c r="O106" s="27">
        <f t="shared" ref="O106:O137" si="40">+O105+N106</f>
        <v>-5547.7762499999781</v>
      </c>
      <c r="P106" s="27">
        <f t="shared" ref="P106:P137" si="41">P105-N106</f>
        <v>5547.7762499999781</v>
      </c>
    </row>
    <row r="107" spans="1:19">
      <c r="A107" s="31">
        <v>40026</v>
      </c>
      <c r="C107" s="6">
        <v>99</v>
      </c>
      <c r="D107" s="29">
        <f t="shared" si="32"/>
        <v>179</v>
      </c>
      <c r="E107" s="29">
        <f t="shared" si="37"/>
        <v>17721</v>
      </c>
      <c r="F107" s="29">
        <f t="shared" si="33"/>
        <v>-14440</v>
      </c>
      <c r="G107" s="34">
        <f>+Inputs!$D$3</f>
        <v>0.37951000000000001</v>
      </c>
      <c r="I107" s="27">
        <f t="shared" si="38"/>
        <v>32161</v>
      </c>
      <c r="K107" s="27">
        <f t="shared" si="34"/>
        <v>179</v>
      </c>
      <c r="L107" s="27">
        <f t="shared" si="39"/>
        <v>17721</v>
      </c>
      <c r="M107" s="27">
        <f t="shared" si="35"/>
        <v>67.932290000000009</v>
      </c>
      <c r="N107" s="27">
        <f t="shared" si="36"/>
        <v>67.932290000000009</v>
      </c>
      <c r="O107" s="27">
        <f t="shared" si="40"/>
        <v>-5479.8439599999783</v>
      </c>
      <c r="P107" s="27">
        <f t="shared" si="41"/>
        <v>5479.8439599999783</v>
      </c>
    </row>
    <row r="108" spans="1:19">
      <c r="A108" s="30">
        <v>40057</v>
      </c>
      <c r="C108" s="6">
        <v>100</v>
      </c>
      <c r="D108" s="29">
        <f t="shared" si="32"/>
        <v>179</v>
      </c>
      <c r="E108" s="29">
        <f t="shared" si="37"/>
        <v>17900</v>
      </c>
      <c r="F108" s="29">
        <f t="shared" si="33"/>
        <v>-14261</v>
      </c>
      <c r="G108" s="34">
        <f>+Inputs!$D$3</f>
        <v>0.37951000000000001</v>
      </c>
      <c r="I108" s="27">
        <f t="shared" si="38"/>
        <v>32161</v>
      </c>
      <c r="K108" s="27">
        <f t="shared" si="34"/>
        <v>179</v>
      </c>
      <c r="L108" s="27">
        <f t="shared" si="39"/>
        <v>17900</v>
      </c>
      <c r="M108" s="27">
        <f t="shared" si="35"/>
        <v>67.932290000000009</v>
      </c>
      <c r="N108" s="27">
        <f t="shared" si="36"/>
        <v>67.932290000000009</v>
      </c>
      <c r="O108" s="27">
        <f t="shared" si="40"/>
        <v>-5411.9116699999786</v>
      </c>
      <c r="P108" s="27">
        <f t="shared" si="41"/>
        <v>5411.9116699999786</v>
      </c>
    </row>
    <row r="109" spans="1:19">
      <c r="A109" s="31">
        <v>40087</v>
      </c>
      <c r="C109" s="6">
        <v>101</v>
      </c>
      <c r="D109" s="29">
        <f t="shared" si="32"/>
        <v>179</v>
      </c>
      <c r="E109" s="29">
        <f t="shared" si="37"/>
        <v>18079</v>
      </c>
      <c r="F109" s="29">
        <f t="shared" si="33"/>
        <v>-14082</v>
      </c>
      <c r="G109" s="34">
        <f>+Inputs!$D$3</f>
        <v>0.37951000000000001</v>
      </c>
      <c r="I109" s="27">
        <f t="shared" si="38"/>
        <v>32161</v>
      </c>
      <c r="K109" s="27">
        <f t="shared" si="34"/>
        <v>179</v>
      </c>
      <c r="L109" s="27">
        <f t="shared" si="39"/>
        <v>18079</v>
      </c>
      <c r="M109" s="27">
        <f t="shared" si="35"/>
        <v>67.932290000000009</v>
      </c>
      <c r="N109" s="27">
        <f t="shared" si="36"/>
        <v>67.932290000000009</v>
      </c>
      <c r="O109" s="27">
        <f t="shared" si="40"/>
        <v>-5343.9793799999788</v>
      </c>
      <c r="P109" s="27">
        <f t="shared" si="41"/>
        <v>5343.9793799999788</v>
      </c>
    </row>
    <row r="110" spans="1:19">
      <c r="A110" s="30">
        <v>40118</v>
      </c>
      <c r="C110" s="6">
        <v>102</v>
      </c>
      <c r="D110" s="29">
        <f t="shared" si="32"/>
        <v>179</v>
      </c>
      <c r="E110" s="29">
        <f t="shared" si="37"/>
        <v>18258</v>
      </c>
      <c r="F110" s="29">
        <f t="shared" si="33"/>
        <v>-13903</v>
      </c>
      <c r="G110" s="34">
        <f>+Inputs!$D$3</f>
        <v>0.37951000000000001</v>
      </c>
      <c r="I110" s="27">
        <f t="shared" si="38"/>
        <v>32161</v>
      </c>
      <c r="K110" s="27">
        <f t="shared" si="34"/>
        <v>179</v>
      </c>
      <c r="L110" s="27">
        <f t="shared" si="39"/>
        <v>18258</v>
      </c>
      <c r="M110" s="27">
        <f t="shared" si="35"/>
        <v>67.932290000000009</v>
      </c>
      <c r="N110" s="27">
        <f t="shared" si="36"/>
        <v>67.932290000000009</v>
      </c>
      <c r="O110" s="27">
        <f t="shared" si="40"/>
        <v>-5276.0470899999791</v>
      </c>
      <c r="P110" s="27">
        <f t="shared" si="41"/>
        <v>5276.0470899999791</v>
      </c>
    </row>
    <row r="111" spans="1:19">
      <c r="A111" s="31">
        <v>40148</v>
      </c>
      <c r="C111" s="6">
        <v>103</v>
      </c>
      <c r="D111" s="29">
        <f t="shared" si="32"/>
        <v>179</v>
      </c>
      <c r="E111" s="29">
        <f t="shared" si="37"/>
        <v>18437</v>
      </c>
      <c r="F111" s="29">
        <f t="shared" si="33"/>
        <v>-13724</v>
      </c>
      <c r="G111" s="34">
        <f>+Inputs!$D$3</f>
        <v>0.37951000000000001</v>
      </c>
      <c r="I111" s="27">
        <f t="shared" si="38"/>
        <v>32161</v>
      </c>
      <c r="K111" s="27">
        <f t="shared" si="34"/>
        <v>179</v>
      </c>
      <c r="L111" s="27">
        <f t="shared" si="39"/>
        <v>18437</v>
      </c>
      <c r="M111" s="27">
        <f t="shared" si="35"/>
        <v>67.932290000000009</v>
      </c>
      <c r="N111" s="27">
        <f t="shared" si="36"/>
        <v>67.932290000000009</v>
      </c>
      <c r="O111" s="27">
        <f t="shared" si="40"/>
        <v>-5208.1147999999794</v>
      </c>
      <c r="P111" s="27">
        <f t="shared" si="41"/>
        <v>5208.1147999999794</v>
      </c>
    </row>
    <row r="112" spans="1:19" s="237" customFormat="1">
      <c r="A112" s="236">
        <v>40179</v>
      </c>
      <c r="C112" s="238">
        <v>104</v>
      </c>
      <c r="D112" s="239">
        <f>ROUND(-(+$F$111/60)*1,0)</f>
        <v>229</v>
      </c>
      <c r="E112" s="239">
        <f t="shared" si="37"/>
        <v>18666</v>
      </c>
      <c r="F112" s="239">
        <f t="shared" si="33"/>
        <v>-13495</v>
      </c>
      <c r="G112" s="240">
        <f>+Inputs!$D$3</f>
        <v>0.37951000000000001</v>
      </c>
      <c r="I112" s="241">
        <f t="shared" si="38"/>
        <v>32161</v>
      </c>
      <c r="K112" s="241">
        <f t="shared" si="34"/>
        <v>229</v>
      </c>
      <c r="L112" s="241">
        <f t="shared" si="39"/>
        <v>18666</v>
      </c>
      <c r="M112" s="241">
        <f t="shared" si="35"/>
        <v>86.907790000000006</v>
      </c>
      <c r="N112" s="241">
        <f t="shared" si="36"/>
        <v>86.907790000000006</v>
      </c>
      <c r="O112" s="241">
        <f t="shared" si="40"/>
        <v>-5121.2070099999792</v>
      </c>
      <c r="P112" s="241">
        <f t="shared" si="41"/>
        <v>5121.2070099999792</v>
      </c>
      <c r="Q112" s="242"/>
      <c r="R112" s="242"/>
      <c r="S112" s="242"/>
    </row>
    <row r="113" spans="1:19" s="237" customFormat="1">
      <c r="A113" s="243">
        <v>40210</v>
      </c>
      <c r="C113" s="238">
        <v>105</v>
      </c>
      <c r="D113" s="239">
        <f t="shared" ref="D113:D170" si="42">ROUND(-(+$F$111/60)*1,0)</f>
        <v>229</v>
      </c>
      <c r="E113" s="239">
        <f t="shared" si="37"/>
        <v>18895</v>
      </c>
      <c r="F113" s="239">
        <f t="shared" si="33"/>
        <v>-13266</v>
      </c>
      <c r="G113" s="240">
        <f>+Inputs!$D$3</f>
        <v>0.37951000000000001</v>
      </c>
      <c r="I113" s="241">
        <f t="shared" si="38"/>
        <v>32161</v>
      </c>
      <c r="K113" s="241">
        <f t="shared" si="34"/>
        <v>229</v>
      </c>
      <c r="L113" s="241">
        <f t="shared" si="39"/>
        <v>18895</v>
      </c>
      <c r="M113" s="241">
        <f t="shared" si="35"/>
        <v>86.907790000000006</v>
      </c>
      <c r="N113" s="241">
        <f t="shared" si="36"/>
        <v>86.907790000000006</v>
      </c>
      <c r="O113" s="241">
        <f t="shared" si="40"/>
        <v>-5034.299219999979</v>
      </c>
      <c r="P113" s="241">
        <f t="shared" si="41"/>
        <v>5034.299219999979</v>
      </c>
      <c r="Q113" s="242"/>
      <c r="R113" s="242"/>
      <c r="S113" s="242"/>
    </row>
    <row r="114" spans="1:19" s="237" customFormat="1">
      <c r="A114" s="236">
        <v>40238</v>
      </c>
      <c r="C114" s="238">
        <v>106</v>
      </c>
      <c r="D114" s="239">
        <f t="shared" si="42"/>
        <v>229</v>
      </c>
      <c r="E114" s="239">
        <f t="shared" si="37"/>
        <v>19124</v>
      </c>
      <c r="F114" s="239">
        <f t="shared" si="33"/>
        <v>-13037</v>
      </c>
      <c r="G114" s="240">
        <f>+Inputs!$D$3</f>
        <v>0.37951000000000001</v>
      </c>
      <c r="I114" s="241">
        <f t="shared" si="38"/>
        <v>32161</v>
      </c>
      <c r="K114" s="241">
        <f t="shared" si="34"/>
        <v>229</v>
      </c>
      <c r="L114" s="241">
        <f t="shared" si="39"/>
        <v>19124</v>
      </c>
      <c r="M114" s="241">
        <f t="shared" si="35"/>
        <v>86.907790000000006</v>
      </c>
      <c r="N114" s="241">
        <f t="shared" si="36"/>
        <v>86.907790000000006</v>
      </c>
      <c r="O114" s="241">
        <f t="shared" si="40"/>
        <v>-4947.3914299999788</v>
      </c>
      <c r="P114" s="241">
        <f t="shared" si="41"/>
        <v>4947.3914299999788</v>
      </c>
      <c r="Q114" s="242"/>
      <c r="R114" s="242"/>
      <c r="S114" s="242"/>
    </row>
    <row r="115" spans="1:19" s="237" customFormat="1">
      <c r="A115" s="243">
        <v>40269</v>
      </c>
      <c r="C115" s="238">
        <v>107</v>
      </c>
      <c r="D115" s="239">
        <f t="shared" si="42"/>
        <v>229</v>
      </c>
      <c r="E115" s="239">
        <f t="shared" si="37"/>
        <v>19353</v>
      </c>
      <c r="F115" s="239">
        <f t="shared" si="33"/>
        <v>-12808</v>
      </c>
      <c r="G115" s="240">
        <f>+Inputs!$D$3</f>
        <v>0.37951000000000001</v>
      </c>
      <c r="I115" s="241">
        <f t="shared" si="38"/>
        <v>32161</v>
      </c>
      <c r="K115" s="241">
        <f t="shared" si="34"/>
        <v>229</v>
      </c>
      <c r="L115" s="241">
        <f t="shared" si="39"/>
        <v>19353</v>
      </c>
      <c r="M115" s="241">
        <f t="shared" si="35"/>
        <v>86.907790000000006</v>
      </c>
      <c r="N115" s="241">
        <f t="shared" si="36"/>
        <v>86.907790000000006</v>
      </c>
      <c r="O115" s="241">
        <f t="shared" si="40"/>
        <v>-4860.4836399999785</v>
      </c>
      <c r="P115" s="241">
        <f t="shared" si="41"/>
        <v>4860.4836399999785</v>
      </c>
      <c r="Q115" s="242"/>
      <c r="R115" s="242"/>
      <c r="S115" s="242"/>
    </row>
    <row r="116" spans="1:19" s="237" customFormat="1">
      <c r="A116" s="236">
        <v>40299</v>
      </c>
      <c r="C116" s="238">
        <v>108</v>
      </c>
      <c r="D116" s="239">
        <f t="shared" si="42"/>
        <v>229</v>
      </c>
      <c r="E116" s="239">
        <f t="shared" si="37"/>
        <v>19582</v>
      </c>
      <c r="F116" s="239">
        <f t="shared" si="33"/>
        <v>-12579</v>
      </c>
      <c r="G116" s="240">
        <f>+Inputs!$D$3</f>
        <v>0.37951000000000001</v>
      </c>
      <c r="I116" s="241">
        <f t="shared" si="38"/>
        <v>32161</v>
      </c>
      <c r="K116" s="241">
        <f t="shared" si="34"/>
        <v>229</v>
      </c>
      <c r="L116" s="241">
        <f t="shared" si="39"/>
        <v>19582</v>
      </c>
      <c r="M116" s="241">
        <f t="shared" si="35"/>
        <v>86.907790000000006</v>
      </c>
      <c r="N116" s="241">
        <f t="shared" si="36"/>
        <v>86.907790000000006</v>
      </c>
      <c r="O116" s="241">
        <f t="shared" si="40"/>
        <v>-4773.5758499999783</v>
      </c>
      <c r="P116" s="241">
        <f t="shared" si="41"/>
        <v>4773.5758499999783</v>
      </c>
      <c r="Q116" s="242"/>
      <c r="R116" s="242"/>
      <c r="S116" s="242"/>
    </row>
    <row r="117" spans="1:19" s="237" customFormat="1">
      <c r="A117" s="243">
        <v>40330</v>
      </c>
      <c r="C117" s="238">
        <v>109</v>
      </c>
      <c r="D117" s="239">
        <f t="shared" si="42"/>
        <v>229</v>
      </c>
      <c r="E117" s="239">
        <f t="shared" si="37"/>
        <v>19811</v>
      </c>
      <c r="F117" s="239">
        <f t="shared" si="33"/>
        <v>-12350</v>
      </c>
      <c r="G117" s="240">
        <f>+Inputs!$D$3</f>
        <v>0.37951000000000001</v>
      </c>
      <c r="I117" s="241">
        <f t="shared" si="38"/>
        <v>32161</v>
      </c>
      <c r="K117" s="241">
        <f t="shared" si="34"/>
        <v>229</v>
      </c>
      <c r="L117" s="241">
        <f t="shared" si="39"/>
        <v>19811</v>
      </c>
      <c r="M117" s="241">
        <f t="shared" si="35"/>
        <v>86.907790000000006</v>
      </c>
      <c r="N117" s="241">
        <f t="shared" si="36"/>
        <v>86.907790000000006</v>
      </c>
      <c r="O117" s="241">
        <f t="shared" si="40"/>
        <v>-4686.6680599999781</v>
      </c>
      <c r="P117" s="241">
        <f t="shared" si="41"/>
        <v>4686.6680599999781</v>
      </c>
      <c r="Q117" s="242"/>
      <c r="R117" s="242"/>
      <c r="S117" s="242"/>
    </row>
    <row r="118" spans="1:19" s="237" customFormat="1">
      <c r="A118" s="236">
        <v>40360</v>
      </c>
      <c r="C118" s="238">
        <v>110</v>
      </c>
      <c r="D118" s="239">
        <f t="shared" si="42"/>
        <v>229</v>
      </c>
      <c r="E118" s="239">
        <f t="shared" si="37"/>
        <v>20040</v>
      </c>
      <c r="F118" s="239">
        <f t="shared" si="33"/>
        <v>-12121</v>
      </c>
      <c r="G118" s="240">
        <f>+Inputs!$D$3</f>
        <v>0.37951000000000001</v>
      </c>
      <c r="I118" s="241">
        <f t="shared" si="38"/>
        <v>32161</v>
      </c>
      <c r="K118" s="241">
        <f t="shared" si="34"/>
        <v>229</v>
      </c>
      <c r="L118" s="241">
        <f t="shared" si="39"/>
        <v>20040</v>
      </c>
      <c r="M118" s="241">
        <f t="shared" si="35"/>
        <v>86.907790000000006</v>
      </c>
      <c r="N118" s="241">
        <f t="shared" si="36"/>
        <v>86.907790000000006</v>
      </c>
      <c r="O118" s="241">
        <f t="shared" si="40"/>
        <v>-4599.7602699999779</v>
      </c>
      <c r="P118" s="241">
        <f t="shared" si="41"/>
        <v>4599.7602699999779</v>
      </c>
      <c r="Q118" s="242"/>
      <c r="R118" s="242"/>
      <c r="S118" s="242"/>
    </row>
    <row r="119" spans="1:19" s="237" customFormat="1">
      <c r="A119" s="243">
        <v>40391</v>
      </c>
      <c r="C119" s="238">
        <v>111</v>
      </c>
      <c r="D119" s="239">
        <f t="shared" si="42"/>
        <v>229</v>
      </c>
      <c r="E119" s="239">
        <f t="shared" si="37"/>
        <v>20269</v>
      </c>
      <c r="F119" s="239">
        <f t="shared" si="33"/>
        <v>-11892</v>
      </c>
      <c r="G119" s="240">
        <f>+Inputs!$D$3</f>
        <v>0.37951000000000001</v>
      </c>
      <c r="I119" s="241">
        <f t="shared" si="38"/>
        <v>32161</v>
      </c>
      <c r="K119" s="241">
        <f t="shared" si="34"/>
        <v>229</v>
      </c>
      <c r="L119" s="241">
        <f t="shared" si="39"/>
        <v>20269</v>
      </c>
      <c r="M119" s="241">
        <f t="shared" si="35"/>
        <v>86.907790000000006</v>
      </c>
      <c r="N119" s="241">
        <f t="shared" si="36"/>
        <v>86.907790000000006</v>
      </c>
      <c r="O119" s="241">
        <f t="shared" si="40"/>
        <v>-4512.8524799999777</v>
      </c>
      <c r="P119" s="241">
        <f t="shared" si="41"/>
        <v>4512.8524799999777</v>
      </c>
      <c r="Q119" s="242"/>
      <c r="R119" s="242"/>
      <c r="S119" s="242"/>
    </row>
    <row r="120" spans="1:19" s="237" customFormat="1">
      <c r="A120" s="236">
        <v>40422</v>
      </c>
      <c r="C120" s="238">
        <v>112</v>
      </c>
      <c r="D120" s="239">
        <f t="shared" si="42"/>
        <v>229</v>
      </c>
      <c r="E120" s="239">
        <f t="shared" si="37"/>
        <v>20498</v>
      </c>
      <c r="F120" s="239">
        <f t="shared" si="33"/>
        <v>-11663</v>
      </c>
      <c r="G120" s="240">
        <f>+Inputs!$D$3</f>
        <v>0.37951000000000001</v>
      </c>
      <c r="I120" s="241">
        <f t="shared" si="38"/>
        <v>32161</v>
      </c>
      <c r="K120" s="241">
        <f t="shared" si="34"/>
        <v>229</v>
      </c>
      <c r="L120" s="241">
        <f t="shared" si="39"/>
        <v>20498</v>
      </c>
      <c r="M120" s="241">
        <f t="shared" si="35"/>
        <v>86.907790000000006</v>
      </c>
      <c r="N120" s="241">
        <f t="shared" si="36"/>
        <v>86.907790000000006</v>
      </c>
      <c r="O120" s="241">
        <f t="shared" si="40"/>
        <v>-4425.9446899999775</v>
      </c>
      <c r="P120" s="241">
        <f t="shared" si="41"/>
        <v>4425.9446899999775</v>
      </c>
      <c r="Q120" s="242"/>
      <c r="R120" s="242"/>
      <c r="S120" s="242"/>
    </row>
    <row r="121" spans="1:19" s="237" customFormat="1">
      <c r="A121" s="243">
        <v>40452</v>
      </c>
      <c r="C121" s="238">
        <v>113</v>
      </c>
      <c r="D121" s="239">
        <f t="shared" si="42"/>
        <v>229</v>
      </c>
      <c r="E121" s="239">
        <f t="shared" si="37"/>
        <v>20727</v>
      </c>
      <c r="F121" s="239">
        <f t="shared" si="33"/>
        <v>-11434</v>
      </c>
      <c r="G121" s="240">
        <f>+Inputs!$D$3</f>
        <v>0.37951000000000001</v>
      </c>
      <c r="I121" s="241">
        <f t="shared" si="38"/>
        <v>32161</v>
      </c>
      <c r="K121" s="241">
        <f t="shared" si="34"/>
        <v>229</v>
      </c>
      <c r="L121" s="241">
        <f t="shared" si="39"/>
        <v>20727</v>
      </c>
      <c r="M121" s="241">
        <f t="shared" si="35"/>
        <v>86.907790000000006</v>
      </c>
      <c r="N121" s="241">
        <f t="shared" si="36"/>
        <v>86.907790000000006</v>
      </c>
      <c r="O121" s="241">
        <f t="shared" si="40"/>
        <v>-4339.0368999999773</v>
      </c>
      <c r="P121" s="241">
        <f t="shared" si="41"/>
        <v>4339.0368999999773</v>
      </c>
      <c r="Q121" s="242"/>
      <c r="R121" s="242"/>
      <c r="S121" s="242"/>
    </row>
    <row r="122" spans="1:19" s="237" customFormat="1">
      <c r="A122" s="236">
        <v>40483</v>
      </c>
      <c r="C122" s="238">
        <v>114</v>
      </c>
      <c r="D122" s="239">
        <f t="shared" si="42"/>
        <v>229</v>
      </c>
      <c r="E122" s="239">
        <f t="shared" si="37"/>
        <v>20956</v>
      </c>
      <c r="F122" s="239">
        <f t="shared" si="33"/>
        <v>-11205</v>
      </c>
      <c r="G122" s="240">
        <f>+Inputs!$D$3</f>
        <v>0.37951000000000001</v>
      </c>
      <c r="I122" s="241">
        <f t="shared" si="38"/>
        <v>32161</v>
      </c>
      <c r="K122" s="241">
        <f t="shared" si="34"/>
        <v>229</v>
      </c>
      <c r="L122" s="241">
        <f t="shared" si="39"/>
        <v>20956</v>
      </c>
      <c r="M122" s="241">
        <f t="shared" si="35"/>
        <v>86.907790000000006</v>
      </c>
      <c r="N122" s="241">
        <f t="shared" si="36"/>
        <v>86.907790000000006</v>
      </c>
      <c r="O122" s="241">
        <f t="shared" si="40"/>
        <v>-4252.1291099999771</v>
      </c>
      <c r="P122" s="241">
        <f t="shared" si="41"/>
        <v>4252.1291099999771</v>
      </c>
      <c r="Q122" s="242"/>
      <c r="R122" s="242"/>
      <c r="S122" s="242"/>
    </row>
    <row r="123" spans="1:19" s="237" customFormat="1">
      <c r="A123" s="243">
        <v>40513</v>
      </c>
      <c r="C123" s="238">
        <v>115</v>
      </c>
      <c r="D123" s="239">
        <f t="shared" si="42"/>
        <v>229</v>
      </c>
      <c r="E123" s="239">
        <f t="shared" si="37"/>
        <v>21185</v>
      </c>
      <c r="F123" s="239">
        <f t="shared" si="33"/>
        <v>-10976</v>
      </c>
      <c r="G123" s="240">
        <f>+Inputs!$D$3</f>
        <v>0.37951000000000001</v>
      </c>
      <c r="I123" s="241">
        <f t="shared" si="38"/>
        <v>32161</v>
      </c>
      <c r="K123" s="241">
        <f t="shared" si="34"/>
        <v>229</v>
      </c>
      <c r="L123" s="241">
        <f t="shared" si="39"/>
        <v>21185</v>
      </c>
      <c r="M123" s="241">
        <f t="shared" si="35"/>
        <v>86.907790000000006</v>
      </c>
      <c r="N123" s="241">
        <f t="shared" si="36"/>
        <v>86.907790000000006</v>
      </c>
      <c r="O123" s="241">
        <f t="shared" si="40"/>
        <v>-4165.2213199999769</v>
      </c>
      <c r="P123" s="241">
        <f t="shared" si="41"/>
        <v>4165.2213199999769</v>
      </c>
      <c r="Q123" s="242"/>
      <c r="R123" s="242"/>
      <c r="S123" s="242"/>
    </row>
    <row r="124" spans="1:19" s="237" customFormat="1">
      <c r="A124" s="236">
        <v>40544</v>
      </c>
      <c r="C124" s="238">
        <v>116</v>
      </c>
      <c r="D124" s="239">
        <f t="shared" si="42"/>
        <v>229</v>
      </c>
      <c r="E124" s="239">
        <f t="shared" si="37"/>
        <v>21414</v>
      </c>
      <c r="F124" s="239">
        <f t="shared" si="33"/>
        <v>-10747</v>
      </c>
      <c r="G124" s="240">
        <f>+Inputs!$D$3</f>
        <v>0.37951000000000001</v>
      </c>
      <c r="I124" s="241">
        <f t="shared" si="38"/>
        <v>32161</v>
      </c>
      <c r="K124" s="241">
        <f t="shared" si="34"/>
        <v>229</v>
      </c>
      <c r="L124" s="241">
        <f t="shared" si="39"/>
        <v>21414</v>
      </c>
      <c r="M124" s="241">
        <f t="shared" si="35"/>
        <v>86.907790000000006</v>
      </c>
      <c r="N124" s="241">
        <f t="shared" si="36"/>
        <v>86.907790000000006</v>
      </c>
      <c r="O124" s="241">
        <f t="shared" si="40"/>
        <v>-4078.3135299999767</v>
      </c>
      <c r="P124" s="241">
        <f t="shared" si="41"/>
        <v>4078.3135299999767</v>
      </c>
      <c r="Q124" s="242"/>
      <c r="R124" s="242"/>
      <c r="S124" s="242"/>
    </row>
    <row r="125" spans="1:19" s="237" customFormat="1">
      <c r="A125" s="243">
        <v>40575</v>
      </c>
      <c r="C125" s="238">
        <v>117</v>
      </c>
      <c r="D125" s="239">
        <f t="shared" si="42"/>
        <v>229</v>
      </c>
      <c r="E125" s="239">
        <f t="shared" si="37"/>
        <v>21643</v>
      </c>
      <c r="F125" s="239">
        <f t="shared" si="33"/>
        <v>-10518</v>
      </c>
      <c r="G125" s="240">
        <f>+Inputs!$D$3</f>
        <v>0.37951000000000001</v>
      </c>
      <c r="I125" s="241">
        <f t="shared" si="38"/>
        <v>32161</v>
      </c>
      <c r="K125" s="241">
        <f t="shared" si="34"/>
        <v>229</v>
      </c>
      <c r="L125" s="241">
        <f t="shared" si="39"/>
        <v>21643</v>
      </c>
      <c r="M125" s="241">
        <f t="shared" si="35"/>
        <v>86.907790000000006</v>
      </c>
      <c r="N125" s="241">
        <f t="shared" si="36"/>
        <v>86.907790000000006</v>
      </c>
      <c r="O125" s="241">
        <f t="shared" si="40"/>
        <v>-3991.4057399999765</v>
      </c>
      <c r="P125" s="241">
        <f t="shared" si="41"/>
        <v>3991.4057399999765</v>
      </c>
      <c r="Q125" s="242"/>
      <c r="R125" s="242"/>
      <c r="S125" s="242"/>
    </row>
    <row r="126" spans="1:19" s="237" customFormat="1">
      <c r="A126" s="236">
        <v>40603</v>
      </c>
      <c r="C126" s="238">
        <v>118</v>
      </c>
      <c r="D126" s="239">
        <f t="shared" si="42"/>
        <v>229</v>
      </c>
      <c r="E126" s="239">
        <f t="shared" si="37"/>
        <v>21872</v>
      </c>
      <c r="F126" s="239">
        <f t="shared" si="33"/>
        <v>-10289</v>
      </c>
      <c r="G126" s="240">
        <f>+Inputs!$D$3</f>
        <v>0.37951000000000001</v>
      </c>
      <c r="I126" s="241">
        <f t="shared" si="38"/>
        <v>32161</v>
      </c>
      <c r="K126" s="241">
        <f t="shared" si="34"/>
        <v>229</v>
      </c>
      <c r="L126" s="241">
        <f t="shared" si="39"/>
        <v>21872</v>
      </c>
      <c r="M126" s="241">
        <f t="shared" si="35"/>
        <v>86.907790000000006</v>
      </c>
      <c r="N126" s="241">
        <f t="shared" si="36"/>
        <v>86.907790000000006</v>
      </c>
      <c r="O126" s="241">
        <f t="shared" si="40"/>
        <v>-3904.4979499999763</v>
      </c>
      <c r="P126" s="241">
        <f t="shared" si="41"/>
        <v>3904.4979499999763</v>
      </c>
      <c r="Q126" s="242"/>
      <c r="R126" s="242"/>
      <c r="S126" s="242"/>
    </row>
    <row r="127" spans="1:19" s="237" customFormat="1">
      <c r="A127" s="243">
        <v>40634</v>
      </c>
      <c r="C127" s="238">
        <v>119</v>
      </c>
      <c r="D127" s="239">
        <f t="shared" si="42"/>
        <v>229</v>
      </c>
      <c r="E127" s="239">
        <f t="shared" si="37"/>
        <v>22101</v>
      </c>
      <c r="F127" s="239">
        <f t="shared" si="33"/>
        <v>-10060</v>
      </c>
      <c r="G127" s="240">
        <f>+Inputs!$D$3</f>
        <v>0.37951000000000001</v>
      </c>
      <c r="I127" s="241">
        <f t="shared" si="38"/>
        <v>32161</v>
      </c>
      <c r="K127" s="241">
        <f t="shared" si="34"/>
        <v>229</v>
      </c>
      <c r="L127" s="241">
        <f t="shared" si="39"/>
        <v>22101</v>
      </c>
      <c r="M127" s="241">
        <f t="shared" si="35"/>
        <v>86.907790000000006</v>
      </c>
      <c r="N127" s="241">
        <f t="shared" si="36"/>
        <v>86.907790000000006</v>
      </c>
      <c r="O127" s="241">
        <f t="shared" si="40"/>
        <v>-3817.5901599999761</v>
      </c>
      <c r="P127" s="241">
        <f t="shared" si="41"/>
        <v>3817.5901599999761</v>
      </c>
      <c r="Q127" s="242"/>
      <c r="R127" s="242"/>
      <c r="S127" s="242"/>
    </row>
    <row r="128" spans="1:19" s="237" customFormat="1">
      <c r="A128" s="236">
        <v>40664</v>
      </c>
      <c r="C128" s="238">
        <v>120</v>
      </c>
      <c r="D128" s="239">
        <f t="shared" si="42"/>
        <v>229</v>
      </c>
      <c r="E128" s="239">
        <f t="shared" si="37"/>
        <v>22330</v>
      </c>
      <c r="F128" s="239">
        <f t="shared" si="33"/>
        <v>-9831</v>
      </c>
      <c r="G128" s="240">
        <f>+Inputs!$D$3</f>
        <v>0.37951000000000001</v>
      </c>
      <c r="I128" s="241">
        <f t="shared" si="38"/>
        <v>32161</v>
      </c>
      <c r="K128" s="241">
        <f t="shared" si="34"/>
        <v>229</v>
      </c>
      <c r="L128" s="241">
        <f t="shared" si="39"/>
        <v>22330</v>
      </c>
      <c r="M128" s="241">
        <f t="shared" si="35"/>
        <v>86.907790000000006</v>
      </c>
      <c r="N128" s="241">
        <f t="shared" si="36"/>
        <v>86.907790000000006</v>
      </c>
      <c r="O128" s="241">
        <f t="shared" si="40"/>
        <v>-3730.6823699999759</v>
      </c>
      <c r="P128" s="241">
        <f t="shared" si="41"/>
        <v>3730.6823699999759</v>
      </c>
      <c r="Q128" s="242"/>
      <c r="R128" s="242"/>
      <c r="S128" s="242"/>
    </row>
    <row r="129" spans="1:19" s="237" customFormat="1">
      <c r="A129" s="243">
        <v>40695</v>
      </c>
      <c r="C129" s="238">
        <v>121</v>
      </c>
      <c r="D129" s="239">
        <f t="shared" si="42"/>
        <v>229</v>
      </c>
      <c r="E129" s="239">
        <f t="shared" si="37"/>
        <v>22559</v>
      </c>
      <c r="F129" s="239">
        <f t="shared" si="33"/>
        <v>-9602</v>
      </c>
      <c r="G129" s="240">
        <f>+Inputs!$D$3</f>
        <v>0.37951000000000001</v>
      </c>
      <c r="I129" s="241">
        <f t="shared" si="38"/>
        <v>32161</v>
      </c>
      <c r="K129" s="241">
        <f t="shared" si="34"/>
        <v>229</v>
      </c>
      <c r="L129" s="241">
        <f t="shared" si="39"/>
        <v>22559</v>
      </c>
      <c r="M129" s="241">
        <f t="shared" si="35"/>
        <v>86.907790000000006</v>
      </c>
      <c r="N129" s="241">
        <f t="shared" si="36"/>
        <v>86.907790000000006</v>
      </c>
      <c r="O129" s="241">
        <f t="shared" si="40"/>
        <v>-3643.7745799999757</v>
      </c>
      <c r="P129" s="241">
        <f t="shared" si="41"/>
        <v>3643.7745799999757</v>
      </c>
      <c r="Q129" s="242"/>
      <c r="R129" s="242"/>
      <c r="S129" s="242"/>
    </row>
    <row r="130" spans="1:19" s="237" customFormat="1">
      <c r="A130" s="236">
        <v>40725</v>
      </c>
      <c r="C130" s="238">
        <v>122</v>
      </c>
      <c r="D130" s="239">
        <f t="shared" si="42"/>
        <v>229</v>
      </c>
      <c r="E130" s="239">
        <f t="shared" si="37"/>
        <v>22788</v>
      </c>
      <c r="F130" s="239">
        <f t="shared" si="33"/>
        <v>-9373</v>
      </c>
      <c r="G130" s="240">
        <f>+Inputs!$D$3</f>
        <v>0.37951000000000001</v>
      </c>
      <c r="I130" s="241">
        <f t="shared" si="38"/>
        <v>32161</v>
      </c>
      <c r="K130" s="241">
        <f t="shared" si="34"/>
        <v>229</v>
      </c>
      <c r="L130" s="241">
        <f t="shared" si="39"/>
        <v>22788</v>
      </c>
      <c r="M130" s="241">
        <f t="shared" si="35"/>
        <v>86.907790000000006</v>
      </c>
      <c r="N130" s="241">
        <f t="shared" si="36"/>
        <v>86.907790000000006</v>
      </c>
      <c r="O130" s="241">
        <f t="shared" si="40"/>
        <v>-3556.8667899999755</v>
      </c>
      <c r="P130" s="241">
        <f t="shared" si="41"/>
        <v>3556.8667899999755</v>
      </c>
      <c r="Q130" s="242"/>
      <c r="R130" s="242"/>
      <c r="S130" s="242"/>
    </row>
    <row r="131" spans="1:19" s="237" customFormat="1">
      <c r="A131" s="243">
        <v>40756</v>
      </c>
      <c r="C131" s="238">
        <v>123</v>
      </c>
      <c r="D131" s="239">
        <f t="shared" si="42"/>
        <v>229</v>
      </c>
      <c r="E131" s="239">
        <f t="shared" si="37"/>
        <v>23017</v>
      </c>
      <c r="F131" s="239">
        <f t="shared" si="33"/>
        <v>-9144</v>
      </c>
      <c r="G131" s="240">
        <f>+Inputs!$D$3</f>
        <v>0.37951000000000001</v>
      </c>
      <c r="I131" s="241">
        <f t="shared" si="38"/>
        <v>32161</v>
      </c>
      <c r="K131" s="241">
        <f t="shared" si="34"/>
        <v>229</v>
      </c>
      <c r="L131" s="241">
        <f t="shared" si="39"/>
        <v>23017</v>
      </c>
      <c r="M131" s="241">
        <f t="shared" si="35"/>
        <v>86.907790000000006</v>
      </c>
      <c r="N131" s="241">
        <f t="shared" si="36"/>
        <v>86.907790000000006</v>
      </c>
      <c r="O131" s="241">
        <f t="shared" si="40"/>
        <v>-3469.9589999999753</v>
      </c>
      <c r="P131" s="241">
        <f t="shared" si="41"/>
        <v>3469.9589999999753</v>
      </c>
      <c r="Q131" s="242"/>
      <c r="R131" s="242"/>
      <c r="S131" s="242"/>
    </row>
    <row r="132" spans="1:19" s="237" customFormat="1">
      <c r="A132" s="236">
        <v>40787</v>
      </c>
      <c r="C132" s="238">
        <v>124</v>
      </c>
      <c r="D132" s="239">
        <f t="shared" si="42"/>
        <v>229</v>
      </c>
      <c r="E132" s="239">
        <f t="shared" si="37"/>
        <v>23246</v>
      </c>
      <c r="F132" s="239">
        <f t="shared" si="33"/>
        <v>-8915</v>
      </c>
      <c r="G132" s="240">
        <f>+Inputs!$D$3</f>
        <v>0.37951000000000001</v>
      </c>
      <c r="I132" s="241">
        <f t="shared" si="38"/>
        <v>32161</v>
      </c>
      <c r="K132" s="241">
        <f t="shared" si="34"/>
        <v>229</v>
      </c>
      <c r="L132" s="241">
        <f t="shared" si="39"/>
        <v>23246</v>
      </c>
      <c r="M132" s="241">
        <f t="shared" si="35"/>
        <v>86.907790000000006</v>
      </c>
      <c r="N132" s="241">
        <f t="shared" si="36"/>
        <v>86.907790000000006</v>
      </c>
      <c r="O132" s="241">
        <f t="shared" si="40"/>
        <v>-3383.0512099999751</v>
      </c>
      <c r="P132" s="241">
        <f t="shared" si="41"/>
        <v>3383.0512099999751</v>
      </c>
      <c r="Q132" s="242"/>
      <c r="R132" s="242"/>
      <c r="S132" s="242"/>
    </row>
    <row r="133" spans="1:19" s="237" customFormat="1">
      <c r="A133" s="243">
        <v>40817</v>
      </c>
      <c r="C133" s="238">
        <v>125</v>
      </c>
      <c r="D133" s="239">
        <f t="shared" si="42"/>
        <v>229</v>
      </c>
      <c r="E133" s="239">
        <f t="shared" si="37"/>
        <v>23475</v>
      </c>
      <c r="F133" s="239">
        <f t="shared" si="33"/>
        <v>-8686</v>
      </c>
      <c r="G133" s="240">
        <f>+Inputs!$D$3</f>
        <v>0.37951000000000001</v>
      </c>
      <c r="I133" s="241">
        <f t="shared" si="38"/>
        <v>32161</v>
      </c>
      <c r="K133" s="241">
        <f t="shared" si="34"/>
        <v>229</v>
      </c>
      <c r="L133" s="241">
        <f t="shared" si="39"/>
        <v>23475</v>
      </c>
      <c r="M133" s="241">
        <f t="shared" si="35"/>
        <v>86.907790000000006</v>
      </c>
      <c r="N133" s="241">
        <f t="shared" si="36"/>
        <v>86.907790000000006</v>
      </c>
      <c r="O133" s="241">
        <f t="shared" si="40"/>
        <v>-3296.1434199999749</v>
      </c>
      <c r="P133" s="241">
        <f t="shared" si="41"/>
        <v>3296.1434199999749</v>
      </c>
      <c r="Q133" s="242"/>
      <c r="R133" s="242"/>
      <c r="S133" s="242"/>
    </row>
    <row r="134" spans="1:19" s="237" customFormat="1">
      <c r="A134" s="236">
        <v>40848</v>
      </c>
      <c r="C134" s="238">
        <v>126</v>
      </c>
      <c r="D134" s="239">
        <f t="shared" si="42"/>
        <v>229</v>
      </c>
      <c r="E134" s="239">
        <f t="shared" si="37"/>
        <v>23704</v>
      </c>
      <c r="F134" s="239">
        <f t="shared" si="33"/>
        <v>-8457</v>
      </c>
      <c r="G134" s="240">
        <f>+Inputs!$D$3</f>
        <v>0.37951000000000001</v>
      </c>
      <c r="I134" s="241">
        <f t="shared" si="38"/>
        <v>32161</v>
      </c>
      <c r="K134" s="241">
        <f t="shared" si="34"/>
        <v>229</v>
      </c>
      <c r="L134" s="241">
        <f t="shared" si="39"/>
        <v>23704</v>
      </c>
      <c r="M134" s="241">
        <f t="shared" si="35"/>
        <v>86.907790000000006</v>
      </c>
      <c r="N134" s="241">
        <f t="shared" si="36"/>
        <v>86.907790000000006</v>
      </c>
      <c r="O134" s="241">
        <f t="shared" si="40"/>
        <v>-3209.2356299999747</v>
      </c>
      <c r="P134" s="241">
        <f t="shared" si="41"/>
        <v>3209.2356299999747</v>
      </c>
      <c r="Q134" s="242"/>
      <c r="R134" s="242"/>
      <c r="S134" s="242"/>
    </row>
    <row r="135" spans="1:19" s="237" customFormat="1">
      <c r="A135" s="243">
        <v>40878</v>
      </c>
      <c r="C135" s="238">
        <v>127</v>
      </c>
      <c r="D135" s="239">
        <f t="shared" si="42"/>
        <v>229</v>
      </c>
      <c r="E135" s="239">
        <f t="shared" si="37"/>
        <v>23933</v>
      </c>
      <c r="F135" s="239">
        <f t="shared" si="33"/>
        <v>-8228</v>
      </c>
      <c r="G135" s="240">
        <f>+Inputs!$D$3</f>
        <v>0.37951000000000001</v>
      </c>
      <c r="I135" s="241">
        <f t="shared" si="38"/>
        <v>32161</v>
      </c>
      <c r="K135" s="241">
        <f t="shared" si="34"/>
        <v>229</v>
      </c>
      <c r="L135" s="241">
        <f t="shared" si="39"/>
        <v>23933</v>
      </c>
      <c r="M135" s="241">
        <f t="shared" si="35"/>
        <v>86.907790000000006</v>
      </c>
      <c r="N135" s="241">
        <f t="shared" si="36"/>
        <v>86.907790000000006</v>
      </c>
      <c r="O135" s="241">
        <f t="shared" si="40"/>
        <v>-3122.3278399999745</v>
      </c>
      <c r="P135" s="241">
        <f t="shared" si="41"/>
        <v>3122.3278399999745</v>
      </c>
      <c r="Q135" s="242"/>
      <c r="R135" s="242"/>
      <c r="S135" s="242"/>
    </row>
    <row r="136" spans="1:19" s="237" customFormat="1">
      <c r="A136" s="236">
        <v>40909</v>
      </c>
      <c r="C136" s="238">
        <v>128</v>
      </c>
      <c r="D136" s="239">
        <f t="shared" si="42"/>
        <v>229</v>
      </c>
      <c r="E136" s="239">
        <f t="shared" si="37"/>
        <v>24162</v>
      </c>
      <c r="F136" s="239">
        <f t="shared" si="33"/>
        <v>-7999</v>
      </c>
      <c r="G136" s="240">
        <f>+Inputs!$D$3</f>
        <v>0.37951000000000001</v>
      </c>
      <c r="I136" s="241">
        <f t="shared" si="38"/>
        <v>32161</v>
      </c>
      <c r="K136" s="241">
        <f t="shared" si="34"/>
        <v>229</v>
      </c>
      <c r="L136" s="241">
        <f t="shared" si="39"/>
        <v>24162</v>
      </c>
      <c r="M136" s="241">
        <f t="shared" si="35"/>
        <v>86.907790000000006</v>
      </c>
      <c r="N136" s="241">
        <f t="shared" si="36"/>
        <v>86.907790000000006</v>
      </c>
      <c r="O136" s="241">
        <f t="shared" si="40"/>
        <v>-3035.4200499999743</v>
      </c>
      <c r="P136" s="241">
        <f t="shared" si="41"/>
        <v>3035.4200499999743</v>
      </c>
      <c r="Q136" s="242"/>
      <c r="R136" s="242"/>
      <c r="S136" s="242"/>
    </row>
    <row r="137" spans="1:19" s="237" customFormat="1">
      <c r="A137" s="243">
        <v>40940</v>
      </c>
      <c r="C137" s="238">
        <v>129</v>
      </c>
      <c r="D137" s="239">
        <f t="shared" si="42"/>
        <v>229</v>
      </c>
      <c r="E137" s="239">
        <f t="shared" si="37"/>
        <v>24391</v>
      </c>
      <c r="F137" s="239">
        <f t="shared" ref="F137:F168" si="43">$B$9+E137</f>
        <v>-7770</v>
      </c>
      <c r="G137" s="240">
        <f>+Inputs!$D$3</f>
        <v>0.37951000000000001</v>
      </c>
      <c r="I137" s="241">
        <f t="shared" si="38"/>
        <v>32161</v>
      </c>
      <c r="K137" s="241">
        <f t="shared" ref="K137:K168" si="44">D137</f>
        <v>229</v>
      </c>
      <c r="L137" s="241">
        <f t="shared" si="39"/>
        <v>24391</v>
      </c>
      <c r="M137" s="241">
        <f t="shared" ref="M137:M168" si="45">K137*G137</f>
        <v>86.907790000000006</v>
      </c>
      <c r="N137" s="241">
        <f t="shared" ref="N137:N168" si="46">M137-J137</f>
        <v>86.907790000000006</v>
      </c>
      <c r="O137" s="241">
        <f t="shared" si="40"/>
        <v>-2948.512259999974</v>
      </c>
      <c r="P137" s="241">
        <f t="shared" si="41"/>
        <v>2948.512259999974</v>
      </c>
      <c r="Q137" s="242"/>
      <c r="R137" s="242"/>
      <c r="S137" s="242"/>
    </row>
    <row r="138" spans="1:19" s="237" customFormat="1">
      <c r="A138" s="236">
        <v>40969</v>
      </c>
      <c r="C138" s="238">
        <v>130</v>
      </c>
      <c r="D138" s="239">
        <f t="shared" si="42"/>
        <v>229</v>
      </c>
      <c r="E138" s="239">
        <f t="shared" ref="E138:E169" si="47">+E137+D138</f>
        <v>24620</v>
      </c>
      <c r="F138" s="239">
        <f t="shared" si="43"/>
        <v>-7541</v>
      </c>
      <c r="G138" s="240">
        <f>+Inputs!$D$3</f>
        <v>0.37951000000000001</v>
      </c>
      <c r="I138" s="241">
        <f t="shared" ref="I138:I169" si="48">+I137+H138</f>
        <v>32161</v>
      </c>
      <c r="K138" s="241">
        <f t="shared" si="44"/>
        <v>229</v>
      </c>
      <c r="L138" s="241">
        <f t="shared" ref="L138:L169" si="49">+L137+K138</f>
        <v>24620</v>
      </c>
      <c r="M138" s="241">
        <f t="shared" si="45"/>
        <v>86.907790000000006</v>
      </c>
      <c r="N138" s="241">
        <f t="shared" si="46"/>
        <v>86.907790000000006</v>
      </c>
      <c r="O138" s="241">
        <f t="shared" ref="O138:O169" si="50">+O137+N138</f>
        <v>-2861.6044699999738</v>
      </c>
      <c r="P138" s="241">
        <f t="shared" ref="P138:P169" si="51">P137-N138</f>
        <v>2861.6044699999738</v>
      </c>
      <c r="Q138" s="242"/>
      <c r="R138" s="242"/>
      <c r="S138" s="242"/>
    </row>
    <row r="139" spans="1:19" s="237" customFormat="1">
      <c r="A139" s="243">
        <v>41000</v>
      </c>
      <c r="C139" s="238">
        <v>131</v>
      </c>
      <c r="D139" s="239">
        <f t="shared" si="42"/>
        <v>229</v>
      </c>
      <c r="E139" s="239">
        <f t="shared" si="47"/>
        <v>24849</v>
      </c>
      <c r="F139" s="239">
        <f t="shared" si="43"/>
        <v>-7312</v>
      </c>
      <c r="G139" s="240">
        <f>+Inputs!$D$3</f>
        <v>0.37951000000000001</v>
      </c>
      <c r="I139" s="241">
        <f t="shared" si="48"/>
        <v>32161</v>
      </c>
      <c r="K139" s="241">
        <f t="shared" si="44"/>
        <v>229</v>
      </c>
      <c r="L139" s="241">
        <f t="shared" si="49"/>
        <v>24849</v>
      </c>
      <c r="M139" s="241">
        <f t="shared" si="45"/>
        <v>86.907790000000006</v>
      </c>
      <c r="N139" s="241">
        <f t="shared" si="46"/>
        <v>86.907790000000006</v>
      </c>
      <c r="O139" s="241">
        <f t="shared" si="50"/>
        <v>-2774.6966799999736</v>
      </c>
      <c r="P139" s="241">
        <f t="shared" si="51"/>
        <v>2774.6966799999736</v>
      </c>
      <c r="Q139" s="242"/>
      <c r="R139" s="242"/>
      <c r="S139" s="242"/>
    </row>
    <row r="140" spans="1:19" s="237" customFormat="1">
      <c r="A140" s="236">
        <v>41030</v>
      </c>
      <c r="C140" s="238">
        <v>132</v>
      </c>
      <c r="D140" s="239">
        <f t="shared" si="42"/>
        <v>229</v>
      </c>
      <c r="E140" s="239">
        <f t="shared" si="47"/>
        <v>25078</v>
      </c>
      <c r="F140" s="239">
        <f t="shared" si="43"/>
        <v>-7083</v>
      </c>
      <c r="G140" s="240">
        <f>+Inputs!$D$3</f>
        <v>0.37951000000000001</v>
      </c>
      <c r="I140" s="241">
        <f t="shared" si="48"/>
        <v>32161</v>
      </c>
      <c r="K140" s="241">
        <f t="shared" si="44"/>
        <v>229</v>
      </c>
      <c r="L140" s="241">
        <f t="shared" si="49"/>
        <v>25078</v>
      </c>
      <c r="M140" s="241">
        <f t="shared" si="45"/>
        <v>86.907790000000006</v>
      </c>
      <c r="N140" s="241">
        <f t="shared" si="46"/>
        <v>86.907790000000006</v>
      </c>
      <c r="O140" s="241">
        <f t="shared" si="50"/>
        <v>-2687.7888899999734</v>
      </c>
      <c r="P140" s="241">
        <f t="shared" si="51"/>
        <v>2687.7888899999734</v>
      </c>
      <c r="Q140" s="242"/>
      <c r="R140" s="242"/>
      <c r="S140" s="242"/>
    </row>
    <row r="141" spans="1:19" s="237" customFormat="1">
      <c r="A141" s="243">
        <v>41061</v>
      </c>
      <c r="C141" s="238">
        <v>133</v>
      </c>
      <c r="D141" s="239">
        <f t="shared" si="42"/>
        <v>229</v>
      </c>
      <c r="E141" s="239">
        <f t="shared" si="47"/>
        <v>25307</v>
      </c>
      <c r="F141" s="239">
        <f t="shared" si="43"/>
        <v>-6854</v>
      </c>
      <c r="G141" s="240">
        <f>+Inputs!$D$3</f>
        <v>0.37951000000000001</v>
      </c>
      <c r="I141" s="241">
        <f t="shared" si="48"/>
        <v>32161</v>
      </c>
      <c r="K141" s="241">
        <f t="shared" si="44"/>
        <v>229</v>
      </c>
      <c r="L141" s="241">
        <f t="shared" si="49"/>
        <v>25307</v>
      </c>
      <c r="M141" s="241">
        <f t="shared" si="45"/>
        <v>86.907790000000006</v>
      </c>
      <c r="N141" s="241">
        <f t="shared" si="46"/>
        <v>86.907790000000006</v>
      </c>
      <c r="O141" s="241">
        <f t="shared" si="50"/>
        <v>-2600.8810999999732</v>
      </c>
      <c r="P141" s="241">
        <f t="shared" si="51"/>
        <v>2600.8810999999732</v>
      </c>
      <c r="Q141" s="242"/>
      <c r="R141" s="242"/>
      <c r="S141" s="242"/>
    </row>
    <row r="142" spans="1:19" s="237" customFormat="1">
      <c r="A142" s="236">
        <v>41091</v>
      </c>
      <c r="C142" s="238">
        <v>134</v>
      </c>
      <c r="D142" s="239">
        <f t="shared" si="42"/>
        <v>229</v>
      </c>
      <c r="E142" s="239">
        <f t="shared" si="47"/>
        <v>25536</v>
      </c>
      <c r="F142" s="239">
        <f t="shared" si="43"/>
        <v>-6625</v>
      </c>
      <c r="G142" s="240">
        <f>+Inputs!$D$3</f>
        <v>0.37951000000000001</v>
      </c>
      <c r="I142" s="241">
        <f t="shared" si="48"/>
        <v>32161</v>
      </c>
      <c r="K142" s="241">
        <f t="shared" si="44"/>
        <v>229</v>
      </c>
      <c r="L142" s="241">
        <f t="shared" si="49"/>
        <v>25536</v>
      </c>
      <c r="M142" s="241">
        <f t="shared" si="45"/>
        <v>86.907790000000006</v>
      </c>
      <c r="N142" s="241">
        <f t="shared" si="46"/>
        <v>86.907790000000006</v>
      </c>
      <c r="O142" s="241">
        <f t="shared" si="50"/>
        <v>-2513.973309999973</v>
      </c>
      <c r="P142" s="241">
        <f t="shared" si="51"/>
        <v>2513.973309999973</v>
      </c>
      <c r="Q142" s="242"/>
      <c r="R142" s="242"/>
      <c r="S142" s="242"/>
    </row>
    <row r="143" spans="1:19" s="237" customFormat="1">
      <c r="A143" s="243">
        <v>41122</v>
      </c>
      <c r="C143" s="238">
        <v>135</v>
      </c>
      <c r="D143" s="239">
        <f t="shared" si="42"/>
        <v>229</v>
      </c>
      <c r="E143" s="239">
        <f t="shared" si="47"/>
        <v>25765</v>
      </c>
      <c r="F143" s="239">
        <f t="shared" si="43"/>
        <v>-6396</v>
      </c>
      <c r="G143" s="240">
        <f>+Inputs!$D$3</f>
        <v>0.37951000000000001</v>
      </c>
      <c r="I143" s="241">
        <f t="shared" si="48"/>
        <v>32161</v>
      </c>
      <c r="K143" s="241">
        <f t="shared" si="44"/>
        <v>229</v>
      </c>
      <c r="L143" s="241">
        <f t="shared" si="49"/>
        <v>25765</v>
      </c>
      <c r="M143" s="241">
        <f t="shared" si="45"/>
        <v>86.907790000000006</v>
      </c>
      <c r="N143" s="241">
        <f t="shared" si="46"/>
        <v>86.907790000000006</v>
      </c>
      <c r="O143" s="241">
        <f t="shared" si="50"/>
        <v>-2427.0655199999728</v>
      </c>
      <c r="P143" s="241">
        <f t="shared" si="51"/>
        <v>2427.0655199999728</v>
      </c>
      <c r="Q143" s="242"/>
      <c r="R143" s="242"/>
      <c r="S143" s="242"/>
    </row>
    <row r="144" spans="1:19" s="237" customFormat="1">
      <c r="A144" s="236">
        <v>41153</v>
      </c>
      <c r="C144" s="238">
        <v>136</v>
      </c>
      <c r="D144" s="239">
        <f t="shared" si="42"/>
        <v>229</v>
      </c>
      <c r="E144" s="239">
        <f t="shared" si="47"/>
        <v>25994</v>
      </c>
      <c r="F144" s="239">
        <f t="shared" si="43"/>
        <v>-6167</v>
      </c>
      <c r="G144" s="240">
        <f>+Inputs!$D$3</f>
        <v>0.37951000000000001</v>
      </c>
      <c r="I144" s="241">
        <f t="shared" si="48"/>
        <v>32161</v>
      </c>
      <c r="K144" s="241">
        <f t="shared" si="44"/>
        <v>229</v>
      </c>
      <c r="L144" s="241">
        <f t="shared" si="49"/>
        <v>25994</v>
      </c>
      <c r="M144" s="241">
        <f t="shared" si="45"/>
        <v>86.907790000000006</v>
      </c>
      <c r="N144" s="241">
        <f t="shared" si="46"/>
        <v>86.907790000000006</v>
      </c>
      <c r="O144" s="241">
        <f t="shared" si="50"/>
        <v>-2340.1577299999726</v>
      </c>
      <c r="P144" s="241">
        <f t="shared" si="51"/>
        <v>2340.1577299999726</v>
      </c>
      <c r="Q144" s="242"/>
      <c r="R144" s="242"/>
      <c r="S144" s="242"/>
    </row>
    <row r="145" spans="1:19" s="237" customFormat="1">
      <c r="A145" s="243">
        <v>41183</v>
      </c>
      <c r="C145" s="238">
        <v>137</v>
      </c>
      <c r="D145" s="239">
        <f t="shared" si="42"/>
        <v>229</v>
      </c>
      <c r="E145" s="239">
        <f t="shared" si="47"/>
        <v>26223</v>
      </c>
      <c r="F145" s="239">
        <f t="shared" si="43"/>
        <v>-5938</v>
      </c>
      <c r="G145" s="240">
        <f>+Inputs!$D$3</f>
        <v>0.37951000000000001</v>
      </c>
      <c r="I145" s="241">
        <f t="shared" si="48"/>
        <v>32161</v>
      </c>
      <c r="K145" s="241">
        <f t="shared" si="44"/>
        <v>229</v>
      </c>
      <c r="L145" s="241">
        <f t="shared" si="49"/>
        <v>26223</v>
      </c>
      <c r="M145" s="241">
        <f t="shared" si="45"/>
        <v>86.907790000000006</v>
      </c>
      <c r="N145" s="241">
        <f t="shared" si="46"/>
        <v>86.907790000000006</v>
      </c>
      <c r="O145" s="241">
        <f t="shared" si="50"/>
        <v>-2253.2499399999724</v>
      </c>
      <c r="P145" s="241">
        <f t="shared" si="51"/>
        <v>2253.2499399999724</v>
      </c>
      <c r="Q145" s="242"/>
      <c r="R145" s="242"/>
      <c r="S145" s="242"/>
    </row>
    <row r="146" spans="1:19" s="237" customFormat="1">
      <c r="A146" s="236">
        <v>41214</v>
      </c>
      <c r="C146" s="238">
        <v>138</v>
      </c>
      <c r="D146" s="239">
        <f t="shared" si="42"/>
        <v>229</v>
      </c>
      <c r="E146" s="239">
        <f t="shared" si="47"/>
        <v>26452</v>
      </c>
      <c r="F146" s="239">
        <f t="shared" si="43"/>
        <v>-5709</v>
      </c>
      <c r="G146" s="240">
        <f>+Inputs!$D$3</f>
        <v>0.37951000000000001</v>
      </c>
      <c r="I146" s="241">
        <f t="shared" si="48"/>
        <v>32161</v>
      </c>
      <c r="K146" s="241">
        <f t="shared" si="44"/>
        <v>229</v>
      </c>
      <c r="L146" s="241">
        <f t="shared" si="49"/>
        <v>26452</v>
      </c>
      <c r="M146" s="241">
        <f t="shared" si="45"/>
        <v>86.907790000000006</v>
      </c>
      <c r="N146" s="241">
        <f t="shared" si="46"/>
        <v>86.907790000000006</v>
      </c>
      <c r="O146" s="241">
        <f t="shared" si="50"/>
        <v>-2166.3421499999722</v>
      </c>
      <c r="P146" s="241">
        <f t="shared" si="51"/>
        <v>2166.3421499999722</v>
      </c>
      <c r="Q146" s="242"/>
      <c r="R146" s="242"/>
      <c r="S146" s="242"/>
    </row>
    <row r="147" spans="1:19" s="237" customFormat="1">
      <c r="A147" s="243">
        <v>41244</v>
      </c>
      <c r="C147" s="238">
        <v>139</v>
      </c>
      <c r="D147" s="239">
        <f t="shared" si="42"/>
        <v>229</v>
      </c>
      <c r="E147" s="239">
        <f t="shared" si="47"/>
        <v>26681</v>
      </c>
      <c r="F147" s="239">
        <f t="shared" si="43"/>
        <v>-5480</v>
      </c>
      <c r="G147" s="240">
        <f>+Inputs!$D$3</f>
        <v>0.37951000000000001</v>
      </c>
      <c r="I147" s="241">
        <f t="shared" si="48"/>
        <v>32161</v>
      </c>
      <c r="K147" s="241">
        <f t="shared" si="44"/>
        <v>229</v>
      </c>
      <c r="L147" s="241">
        <f t="shared" si="49"/>
        <v>26681</v>
      </c>
      <c r="M147" s="241">
        <f t="shared" si="45"/>
        <v>86.907790000000006</v>
      </c>
      <c r="N147" s="241">
        <f t="shared" si="46"/>
        <v>86.907790000000006</v>
      </c>
      <c r="O147" s="241">
        <f t="shared" si="50"/>
        <v>-2079.434359999972</v>
      </c>
      <c r="P147" s="241">
        <f t="shared" si="51"/>
        <v>2079.434359999972</v>
      </c>
      <c r="Q147" s="242"/>
      <c r="R147" s="242"/>
      <c r="S147" s="242"/>
    </row>
    <row r="148" spans="1:19" s="237" customFormat="1">
      <c r="A148" s="236">
        <v>41275</v>
      </c>
      <c r="C148" s="238">
        <v>140</v>
      </c>
      <c r="D148" s="239">
        <f t="shared" si="42"/>
        <v>229</v>
      </c>
      <c r="E148" s="239">
        <f t="shared" si="47"/>
        <v>26910</v>
      </c>
      <c r="F148" s="239">
        <f t="shared" si="43"/>
        <v>-5251</v>
      </c>
      <c r="G148" s="240">
        <f>+Inputs!$D$3</f>
        <v>0.37951000000000001</v>
      </c>
      <c r="I148" s="241">
        <f t="shared" si="48"/>
        <v>32161</v>
      </c>
      <c r="K148" s="241">
        <f t="shared" si="44"/>
        <v>229</v>
      </c>
      <c r="L148" s="241">
        <f t="shared" si="49"/>
        <v>26910</v>
      </c>
      <c r="M148" s="241">
        <f t="shared" si="45"/>
        <v>86.907790000000006</v>
      </c>
      <c r="N148" s="241">
        <f t="shared" si="46"/>
        <v>86.907790000000006</v>
      </c>
      <c r="O148" s="241">
        <f t="shared" si="50"/>
        <v>-1992.526569999972</v>
      </c>
      <c r="P148" s="241">
        <f t="shared" si="51"/>
        <v>1992.526569999972</v>
      </c>
      <c r="Q148" s="242"/>
      <c r="R148" s="242"/>
      <c r="S148" s="242"/>
    </row>
    <row r="149" spans="1:19" s="237" customFormat="1">
      <c r="A149" s="243">
        <v>41306</v>
      </c>
      <c r="C149" s="238">
        <v>141</v>
      </c>
      <c r="D149" s="239">
        <f t="shared" si="42"/>
        <v>229</v>
      </c>
      <c r="E149" s="239">
        <f t="shared" si="47"/>
        <v>27139</v>
      </c>
      <c r="F149" s="239">
        <f t="shared" si="43"/>
        <v>-5022</v>
      </c>
      <c r="G149" s="240">
        <f>+Inputs!$D$3</f>
        <v>0.37951000000000001</v>
      </c>
      <c r="I149" s="241">
        <f t="shared" si="48"/>
        <v>32161</v>
      </c>
      <c r="K149" s="241">
        <f t="shared" si="44"/>
        <v>229</v>
      </c>
      <c r="L149" s="241">
        <f t="shared" si="49"/>
        <v>27139</v>
      </c>
      <c r="M149" s="241">
        <f t="shared" si="45"/>
        <v>86.907790000000006</v>
      </c>
      <c r="N149" s="241">
        <f t="shared" si="46"/>
        <v>86.907790000000006</v>
      </c>
      <c r="O149" s="241">
        <f t="shared" si="50"/>
        <v>-1905.618779999972</v>
      </c>
      <c r="P149" s="241">
        <f t="shared" si="51"/>
        <v>1905.618779999972</v>
      </c>
      <c r="Q149" s="242"/>
      <c r="R149" s="242"/>
      <c r="S149" s="242"/>
    </row>
    <row r="150" spans="1:19" s="237" customFormat="1">
      <c r="A150" s="236">
        <v>41334</v>
      </c>
      <c r="C150" s="238">
        <v>142</v>
      </c>
      <c r="D150" s="239">
        <f t="shared" si="42"/>
        <v>229</v>
      </c>
      <c r="E150" s="239">
        <f t="shared" si="47"/>
        <v>27368</v>
      </c>
      <c r="F150" s="239">
        <f t="shared" si="43"/>
        <v>-4793</v>
      </c>
      <c r="G150" s="240">
        <f>+Inputs!$D$3</f>
        <v>0.37951000000000001</v>
      </c>
      <c r="I150" s="241">
        <f t="shared" si="48"/>
        <v>32161</v>
      </c>
      <c r="K150" s="241">
        <f t="shared" si="44"/>
        <v>229</v>
      </c>
      <c r="L150" s="241">
        <f t="shared" si="49"/>
        <v>27368</v>
      </c>
      <c r="M150" s="241">
        <f t="shared" si="45"/>
        <v>86.907790000000006</v>
      </c>
      <c r="N150" s="241">
        <f t="shared" si="46"/>
        <v>86.907790000000006</v>
      </c>
      <c r="O150" s="241">
        <f t="shared" si="50"/>
        <v>-1818.7109899999721</v>
      </c>
      <c r="P150" s="241">
        <f t="shared" si="51"/>
        <v>1818.7109899999721</v>
      </c>
      <c r="Q150" s="242"/>
      <c r="R150" s="242"/>
      <c r="S150" s="242"/>
    </row>
    <row r="151" spans="1:19" s="237" customFormat="1">
      <c r="A151" s="243">
        <v>41365</v>
      </c>
      <c r="C151" s="238">
        <v>143</v>
      </c>
      <c r="D151" s="239">
        <f t="shared" si="42"/>
        <v>229</v>
      </c>
      <c r="E151" s="239">
        <f t="shared" si="47"/>
        <v>27597</v>
      </c>
      <c r="F151" s="239">
        <f t="shared" si="43"/>
        <v>-4564</v>
      </c>
      <c r="G151" s="240">
        <f>+Inputs!$D$3</f>
        <v>0.37951000000000001</v>
      </c>
      <c r="I151" s="241">
        <f t="shared" si="48"/>
        <v>32161</v>
      </c>
      <c r="K151" s="241">
        <f t="shared" si="44"/>
        <v>229</v>
      </c>
      <c r="L151" s="241">
        <f t="shared" si="49"/>
        <v>27597</v>
      </c>
      <c r="M151" s="241">
        <f t="shared" si="45"/>
        <v>86.907790000000006</v>
      </c>
      <c r="N151" s="241">
        <f t="shared" si="46"/>
        <v>86.907790000000006</v>
      </c>
      <c r="O151" s="241">
        <f t="shared" si="50"/>
        <v>-1731.8031999999721</v>
      </c>
      <c r="P151" s="241">
        <f t="shared" si="51"/>
        <v>1731.8031999999721</v>
      </c>
      <c r="Q151" s="242"/>
      <c r="R151" s="242"/>
      <c r="S151" s="242"/>
    </row>
    <row r="152" spans="1:19" s="237" customFormat="1">
      <c r="A152" s="236">
        <v>41395</v>
      </c>
      <c r="C152" s="238">
        <v>144</v>
      </c>
      <c r="D152" s="239">
        <f t="shared" si="42"/>
        <v>229</v>
      </c>
      <c r="E152" s="239">
        <f t="shared" si="47"/>
        <v>27826</v>
      </c>
      <c r="F152" s="239">
        <f t="shared" si="43"/>
        <v>-4335</v>
      </c>
      <c r="G152" s="240">
        <f>+Inputs!$D$3</f>
        <v>0.37951000000000001</v>
      </c>
      <c r="I152" s="241">
        <f t="shared" si="48"/>
        <v>32161</v>
      </c>
      <c r="K152" s="241">
        <f t="shared" si="44"/>
        <v>229</v>
      </c>
      <c r="L152" s="241">
        <f t="shared" si="49"/>
        <v>27826</v>
      </c>
      <c r="M152" s="241">
        <f t="shared" si="45"/>
        <v>86.907790000000006</v>
      </c>
      <c r="N152" s="241">
        <f t="shared" si="46"/>
        <v>86.907790000000006</v>
      </c>
      <c r="O152" s="241">
        <f t="shared" si="50"/>
        <v>-1644.8954099999721</v>
      </c>
      <c r="P152" s="241">
        <f t="shared" si="51"/>
        <v>1644.8954099999721</v>
      </c>
      <c r="Q152" s="242"/>
      <c r="R152" s="242"/>
      <c r="S152" s="242"/>
    </row>
    <row r="153" spans="1:19" s="237" customFormat="1">
      <c r="A153" s="243">
        <v>41426</v>
      </c>
      <c r="C153" s="238">
        <v>145</v>
      </c>
      <c r="D153" s="239">
        <f t="shared" si="42"/>
        <v>229</v>
      </c>
      <c r="E153" s="239">
        <f t="shared" si="47"/>
        <v>28055</v>
      </c>
      <c r="F153" s="239">
        <f t="shared" si="43"/>
        <v>-4106</v>
      </c>
      <c r="G153" s="240">
        <f>+Inputs!$D$3</f>
        <v>0.37951000000000001</v>
      </c>
      <c r="I153" s="241">
        <f t="shared" si="48"/>
        <v>32161</v>
      </c>
      <c r="K153" s="241">
        <f t="shared" si="44"/>
        <v>229</v>
      </c>
      <c r="L153" s="241">
        <f t="shared" si="49"/>
        <v>28055</v>
      </c>
      <c r="M153" s="241">
        <f t="shared" si="45"/>
        <v>86.907790000000006</v>
      </c>
      <c r="N153" s="241">
        <f t="shared" si="46"/>
        <v>86.907790000000006</v>
      </c>
      <c r="O153" s="241">
        <f t="shared" si="50"/>
        <v>-1557.9876199999721</v>
      </c>
      <c r="P153" s="241">
        <f t="shared" si="51"/>
        <v>1557.9876199999721</v>
      </c>
      <c r="Q153" s="242"/>
      <c r="R153" s="242"/>
      <c r="S153" s="242"/>
    </row>
    <row r="154" spans="1:19" s="237" customFormat="1">
      <c r="A154" s="236">
        <v>41456</v>
      </c>
      <c r="C154" s="238">
        <v>146</v>
      </c>
      <c r="D154" s="239">
        <f t="shared" si="42"/>
        <v>229</v>
      </c>
      <c r="E154" s="239">
        <f t="shared" si="47"/>
        <v>28284</v>
      </c>
      <c r="F154" s="239">
        <f t="shared" si="43"/>
        <v>-3877</v>
      </c>
      <c r="G154" s="240">
        <f>+Inputs!$D$3</f>
        <v>0.37951000000000001</v>
      </c>
      <c r="I154" s="241">
        <f t="shared" si="48"/>
        <v>32161</v>
      </c>
      <c r="K154" s="241">
        <f t="shared" si="44"/>
        <v>229</v>
      </c>
      <c r="L154" s="241">
        <f t="shared" si="49"/>
        <v>28284</v>
      </c>
      <c r="M154" s="241">
        <f t="shared" si="45"/>
        <v>86.907790000000006</v>
      </c>
      <c r="N154" s="241">
        <f t="shared" si="46"/>
        <v>86.907790000000006</v>
      </c>
      <c r="O154" s="241">
        <f t="shared" si="50"/>
        <v>-1471.0798299999722</v>
      </c>
      <c r="P154" s="241">
        <f t="shared" si="51"/>
        <v>1471.0798299999722</v>
      </c>
      <c r="Q154" s="242"/>
      <c r="R154" s="242"/>
      <c r="S154" s="242"/>
    </row>
    <row r="155" spans="1:19" s="237" customFormat="1">
      <c r="A155" s="243">
        <v>41487</v>
      </c>
      <c r="C155" s="238">
        <v>147</v>
      </c>
      <c r="D155" s="239">
        <f t="shared" si="42"/>
        <v>229</v>
      </c>
      <c r="E155" s="239">
        <f t="shared" si="47"/>
        <v>28513</v>
      </c>
      <c r="F155" s="239">
        <f t="shared" si="43"/>
        <v>-3648</v>
      </c>
      <c r="G155" s="240">
        <f>+Inputs!$D$3</f>
        <v>0.37951000000000001</v>
      </c>
      <c r="I155" s="241">
        <f t="shared" si="48"/>
        <v>32161</v>
      </c>
      <c r="K155" s="241">
        <f t="shared" si="44"/>
        <v>229</v>
      </c>
      <c r="L155" s="241">
        <f t="shared" si="49"/>
        <v>28513</v>
      </c>
      <c r="M155" s="241">
        <f t="shared" si="45"/>
        <v>86.907790000000006</v>
      </c>
      <c r="N155" s="241">
        <f t="shared" si="46"/>
        <v>86.907790000000006</v>
      </c>
      <c r="O155" s="241">
        <f t="shared" si="50"/>
        <v>-1384.1720399999722</v>
      </c>
      <c r="P155" s="241">
        <f t="shared" si="51"/>
        <v>1384.1720399999722</v>
      </c>
      <c r="Q155" s="242"/>
      <c r="R155" s="242"/>
      <c r="S155" s="242"/>
    </row>
    <row r="156" spans="1:19" s="237" customFormat="1">
      <c r="A156" s="236">
        <v>41518</v>
      </c>
      <c r="C156" s="238">
        <v>148</v>
      </c>
      <c r="D156" s="239">
        <f t="shared" si="42"/>
        <v>229</v>
      </c>
      <c r="E156" s="239">
        <f t="shared" si="47"/>
        <v>28742</v>
      </c>
      <c r="F156" s="239">
        <f t="shared" si="43"/>
        <v>-3419</v>
      </c>
      <c r="G156" s="240">
        <f>+Inputs!$D$3</f>
        <v>0.37951000000000001</v>
      </c>
      <c r="I156" s="241">
        <f t="shared" si="48"/>
        <v>32161</v>
      </c>
      <c r="K156" s="241">
        <f t="shared" si="44"/>
        <v>229</v>
      </c>
      <c r="L156" s="241">
        <f t="shared" si="49"/>
        <v>28742</v>
      </c>
      <c r="M156" s="241">
        <f t="shared" si="45"/>
        <v>86.907790000000006</v>
      </c>
      <c r="N156" s="241">
        <f t="shared" si="46"/>
        <v>86.907790000000006</v>
      </c>
      <c r="O156" s="241">
        <f t="shared" si="50"/>
        <v>-1297.2642499999722</v>
      </c>
      <c r="P156" s="241">
        <f t="shared" si="51"/>
        <v>1297.2642499999722</v>
      </c>
      <c r="Q156" s="242"/>
      <c r="R156" s="242"/>
      <c r="S156" s="242"/>
    </row>
    <row r="157" spans="1:19" s="237" customFormat="1">
      <c r="A157" s="243">
        <v>41548</v>
      </c>
      <c r="C157" s="238">
        <v>149</v>
      </c>
      <c r="D157" s="239">
        <f t="shared" si="42"/>
        <v>229</v>
      </c>
      <c r="E157" s="239">
        <f t="shared" si="47"/>
        <v>28971</v>
      </c>
      <c r="F157" s="239">
        <f t="shared" si="43"/>
        <v>-3190</v>
      </c>
      <c r="G157" s="240">
        <f>+Inputs!$D$3</f>
        <v>0.37951000000000001</v>
      </c>
      <c r="I157" s="241">
        <f t="shared" si="48"/>
        <v>32161</v>
      </c>
      <c r="K157" s="241">
        <f t="shared" si="44"/>
        <v>229</v>
      </c>
      <c r="L157" s="241">
        <f t="shared" si="49"/>
        <v>28971</v>
      </c>
      <c r="M157" s="241">
        <f t="shared" si="45"/>
        <v>86.907790000000006</v>
      </c>
      <c r="N157" s="241">
        <f t="shared" si="46"/>
        <v>86.907790000000006</v>
      </c>
      <c r="O157" s="241">
        <f t="shared" si="50"/>
        <v>-1210.3564599999722</v>
      </c>
      <c r="P157" s="241">
        <f t="shared" si="51"/>
        <v>1210.3564599999722</v>
      </c>
      <c r="Q157" s="242"/>
      <c r="R157" s="242"/>
      <c r="S157" s="242"/>
    </row>
    <row r="158" spans="1:19" s="237" customFormat="1">
      <c r="A158" s="236">
        <v>41579</v>
      </c>
      <c r="C158" s="238">
        <v>150</v>
      </c>
      <c r="D158" s="239">
        <f t="shared" si="42"/>
        <v>229</v>
      </c>
      <c r="E158" s="239">
        <f t="shared" si="47"/>
        <v>29200</v>
      </c>
      <c r="F158" s="239">
        <f t="shared" si="43"/>
        <v>-2961</v>
      </c>
      <c r="G158" s="240">
        <f>+Inputs!$D$3</f>
        <v>0.37951000000000001</v>
      </c>
      <c r="I158" s="241">
        <f t="shared" si="48"/>
        <v>32161</v>
      </c>
      <c r="K158" s="241">
        <f t="shared" si="44"/>
        <v>229</v>
      </c>
      <c r="L158" s="241">
        <f t="shared" si="49"/>
        <v>29200</v>
      </c>
      <c r="M158" s="241">
        <f t="shared" si="45"/>
        <v>86.907790000000006</v>
      </c>
      <c r="N158" s="241">
        <f t="shared" si="46"/>
        <v>86.907790000000006</v>
      </c>
      <c r="O158" s="241">
        <f t="shared" si="50"/>
        <v>-1123.4486699999723</v>
      </c>
      <c r="P158" s="241">
        <f t="shared" si="51"/>
        <v>1123.4486699999723</v>
      </c>
      <c r="Q158" s="242"/>
      <c r="R158" s="242"/>
      <c r="S158" s="242"/>
    </row>
    <row r="159" spans="1:19" s="237" customFormat="1">
      <c r="A159" s="243">
        <v>41609</v>
      </c>
      <c r="C159" s="238">
        <v>151</v>
      </c>
      <c r="D159" s="239">
        <f t="shared" si="42"/>
        <v>229</v>
      </c>
      <c r="E159" s="239">
        <f t="shared" si="47"/>
        <v>29429</v>
      </c>
      <c r="F159" s="239">
        <f t="shared" si="43"/>
        <v>-2732</v>
      </c>
      <c r="G159" s="240">
        <f>+Inputs!$D$3</f>
        <v>0.37951000000000001</v>
      </c>
      <c r="I159" s="241">
        <f t="shared" si="48"/>
        <v>32161</v>
      </c>
      <c r="K159" s="241">
        <f t="shared" si="44"/>
        <v>229</v>
      </c>
      <c r="L159" s="241">
        <f t="shared" si="49"/>
        <v>29429</v>
      </c>
      <c r="M159" s="241">
        <f t="shared" si="45"/>
        <v>86.907790000000006</v>
      </c>
      <c r="N159" s="241">
        <f t="shared" si="46"/>
        <v>86.907790000000006</v>
      </c>
      <c r="O159" s="241">
        <f t="shared" si="50"/>
        <v>-1036.5408799999723</v>
      </c>
      <c r="P159" s="241">
        <f t="shared" si="51"/>
        <v>1036.5408799999723</v>
      </c>
      <c r="Q159" s="242"/>
      <c r="R159" s="242"/>
      <c r="S159" s="242"/>
    </row>
    <row r="160" spans="1:19" s="237" customFormat="1">
      <c r="A160" s="236">
        <v>41640</v>
      </c>
      <c r="C160" s="238">
        <v>152</v>
      </c>
      <c r="D160" s="239">
        <f t="shared" si="42"/>
        <v>229</v>
      </c>
      <c r="E160" s="239">
        <f t="shared" si="47"/>
        <v>29658</v>
      </c>
      <c r="F160" s="239">
        <f t="shared" si="43"/>
        <v>-2503</v>
      </c>
      <c r="G160" s="240">
        <f>+Inputs!$D$3</f>
        <v>0.37951000000000001</v>
      </c>
      <c r="I160" s="241">
        <f t="shared" si="48"/>
        <v>32161</v>
      </c>
      <c r="K160" s="241">
        <f t="shared" si="44"/>
        <v>229</v>
      </c>
      <c r="L160" s="241">
        <f t="shared" si="49"/>
        <v>29658</v>
      </c>
      <c r="M160" s="241">
        <f t="shared" si="45"/>
        <v>86.907790000000006</v>
      </c>
      <c r="N160" s="241">
        <f t="shared" si="46"/>
        <v>86.907790000000006</v>
      </c>
      <c r="O160" s="241">
        <f t="shared" si="50"/>
        <v>-949.6330899999723</v>
      </c>
      <c r="P160" s="241">
        <f t="shared" si="51"/>
        <v>949.6330899999723</v>
      </c>
      <c r="Q160" s="242"/>
      <c r="R160" s="242"/>
      <c r="S160" s="242"/>
    </row>
    <row r="161" spans="1:20" s="237" customFormat="1">
      <c r="A161" s="243">
        <v>41671</v>
      </c>
      <c r="C161" s="238">
        <v>153</v>
      </c>
      <c r="D161" s="239">
        <f t="shared" si="42"/>
        <v>229</v>
      </c>
      <c r="E161" s="239">
        <f t="shared" si="47"/>
        <v>29887</v>
      </c>
      <c r="F161" s="239">
        <f t="shared" si="43"/>
        <v>-2274</v>
      </c>
      <c r="G161" s="240">
        <f>+Inputs!$D$3</f>
        <v>0.37951000000000001</v>
      </c>
      <c r="I161" s="241">
        <f t="shared" si="48"/>
        <v>32161</v>
      </c>
      <c r="K161" s="241">
        <f t="shared" si="44"/>
        <v>229</v>
      </c>
      <c r="L161" s="241">
        <f t="shared" si="49"/>
        <v>29887</v>
      </c>
      <c r="M161" s="241">
        <f t="shared" si="45"/>
        <v>86.907790000000006</v>
      </c>
      <c r="N161" s="241">
        <f t="shared" si="46"/>
        <v>86.907790000000006</v>
      </c>
      <c r="O161" s="241">
        <f t="shared" si="50"/>
        <v>-862.72529999997232</v>
      </c>
      <c r="P161" s="241">
        <f t="shared" si="51"/>
        <v>862.72529999997232</v>
      </c>
      <c r="Q161" s="242"/>
      <c r="R161" s="242"/>
      <c r="S161" s="242"/>
    </row>
    <row r="162" spans="1:20" s="237" customFormat="1">
      <c r="A162" s="236">
        <v>41699</v>
      </c>
      <c r="C162" s="238">
        <v>154</v>
      </c>
      <c r="D162" s="239">
        <f t="shared" si="42"/>
        <v>229</v>
      </c>
      <c r="E162" s="239">
        <f t="shared" si="47"/>
        <v>30116</v>
      </c>
      <c r="F162" s="239">
        <f t="shared" si="43"/>
        <v>-2045</v>
      </c>
      <c r="G162" s="240">
        <f>+Inputs!$D$3</f>
        <v>0.37951000000000001</v>
      </c>
      <c r="I162" s="241">
        <f t="shared" si="48"/>
        <v>32161</v>
      </c>
      <c r="K162" s="241">
        <f t="shared" si="44"/>
        <v>229</v>
      </c>
      <c r="L162" s="241">
        <f t="shared" si="49"/>
        <v>30116</v>
      </c>
      <c r="M162" s="241">
        <f t="shared" si="45"/>
        <v>86.907790000000006</v>
      </c>
      <c r="N162" s="241">
        <f t="shared" si="46"/>
        <v>86.907790000000006</v>
      </c>
      <c r="O162" s="241">
        <f t="shared" si="50"/>
        <v>-775.81750999997234</v>
      </c>
      <c r="P162" s="241">
        <f t="shared" si="51"/>
        <v>775.81750999997234</v>
      </c>
      <c r="Q162" s="242"/>
      <c r="R162" s="242"/>
      <c r="S162" s="242"/>
    </row>
    <row r="163" spans="1:20" s="237" customFormat="1">
      <c r="A163" s="243">
        <v>41730</v>
      </c>
      <c r="C163" s="238">
        <v>155</v>
      </c>
      <c r="D163" s="239">
        <f t="shared" si="42"/>
        <v>229</v>
      </c>
      <c r="E163" s="239">
        <f t="shared" si="47"/>
        <v>30345</v>
      </c>
      <c r="F163" s="239">
        <f t="shared" si="43"/>
        <v>-1816</v>
      </c>
      <c r="G163" s="240">
        <f>+Inputs!$D$3</f>
        <v>0.37951000000000001</v>
      </c>
      <c r="I163" s="241">
        <f t="shared" si="48"/>
        <v>32161</v>
      </c>
      <c r="K163" s="241">
        <f t="shared" si="44"/>
        <v>229</v>
      </c>
      <c r="L163" s="241">
        <f t="shared" si="49"/>
        <v>30345</v>
      </c>
      <c r="M163" s="241">
        <f t="shared" si="45"/>
        <v>86.907790000000006</v>
      </c>
      <c r="N163" s="241">
        <f t="shared" si="46"/>
        <v>86.907790000000006</v>
      </c>
      <c r="O163" s="241">
        <f t="shared" si="50"/>
        <v>-688.90971999997237</v>
      </c>
      <c r="P163" s="241">
        <f t="shared" si="51"/>
        <v>688.90971999997237</v>
      </c>
      <c r="Q163" s="242"/>
      <c r="R163" s="242"/>
      <c r="S163" s="242"/>
    </row>
    <row r="164" spans="1:20" s="237" customFormat="1">
      <c r="A164" s="236">
        <v>41760</v>
      </c>
      <c r="C164" s="238">
        <v>156</v>
      </c>
      <c r="D164" s="239">
        <f t="shared" si="42"/>
        <v>229</v>
      </c>
      <c r="E164" s="239">
        <f t="shared" si="47"/>
        <v>30574</v>
      </c>
      <c r="F164" s="239">
        <f t="shared" si="43"/>
        <v>-1587</v>
      </c>
      <c r="G164" s="240">
        <f>+Inputs!$D$3</f>
        <v>0.37951000000000001</v>
      </c>
      <c r="I164" s="241">
        <f t="shared" si="48"/>
        <v>32161</v>
      </c>
      <c r="K164" s="241">
        <f t="shared" si="44"/>
        <v>229</v>
      </c>
      <c r="L164" s="241">
        <f t="shared" si="49"/>
        <v>30574</v>
      </c>
      <c r="M164" s="241">
        <f t="shared" si="45"/>
        <v>86.907790000000006</v>
      </c>
      <c r="N164" s="241">
        <f t="shared" si="46"/>
        <v>86.907790000000006</v>
      </c>
      <c r="O164" s="241">
        <f t="shared" si="50"/>
        <v>-602.00192999997239</v>
      </c>
      <c r="P164" s="241">
        <f t="shared" si="51"/>
        <v>602.00192999997239</v>
      </c>
      <c r="Q164" s="242"/>
      <c r="R164" s="242"/>
      <c r="S164" s="242"/>
    </row>
    <row r="165" spans="1:20" s="237" customFormat="1">
      <c r="A165" s="243">
        <v>41791</v>
      </c>
      <c r="C165" s="238">
        <v>157</v>
      </c>
      <c r="D165" s="239">
        <f t="shared" si="42"/>
        <v>229</v>
      </c>
      <c r="E165" s="239">
        <f t="shared" si="47"/>
        <v>30803</v>
      </c>
      <c r="F165" s="239">
        <f t="shared" si="43"/>
        <v>-1358</v>
      </c>
      <c r="G165" s="240">
        <f>+Inputs!$D$3</f>
        <v>0.37951000000000001</v>
      </c>
      <c r="I165" s="241">
        <f t="shared" si="48"/>
        <v>32161</v>
      </c>
      <c r="K165" s="241">
        <f t="shared" si="44"/>
        <v>229</v>
      </c>
      <c r="L165" s="241">
        <f t="shared" si="49"/>
        <v>30803</v>
      </c>
      <c r="M165" s="241">
        <f t="shared" si="45"/>
        <v>86.907790000000006</v>
      </c>
      <c r="N165" s="241">
        <f t="shared" si="46"/>
        <v>86.907790000000006</v>
      </c>
      <c r="O165" s="241">
        <f t="shared" si="50"/>
        <v>-515.09413999997241</v>
      </c>
      <c r="P165" s="241">
        <f t="shared" si="51"/>
        <v>515.09413999997241</v>
      </c>
      <c r="Q165" s="242"/>
      <c r="R165" s="242"/>
      <c r="S165" s="242"/>
    </row>
    <row r="166" spans="1:20" s="237" customFormat="1">
      <c r="A166" s="236">
        <v>41821</v>
      </c>
      <c r="C166" s="238">
        <v>158</v>
      </c>
      <c r="D166" s="239">
        <f t="shared" si="42"/>
        <v>229</v>
      </c>
      <c r="E166" s="239">
        <f t="shared" si="47"/>
        <v>31032</v>
      </c>
      <c r="F166" s="239">
        <f t="shared" si="43"/>
        <v>-1129</v>
      </c>
      <c r="G166" s="240">
        <f>+Inputs!$D$3</f>
        <v>0.37951000000000001</v>
      </c>
      <c r="I166" s="241">
        <f t="shared" si="48"/>
        <v>32161</v>
      </c>
      <c r="K166" s="241">
        <f t="shared" si="44"/>
        <v>229</v>
      </c>
      <c r="L166" s="241">
        <f t="shared" si="49"/>
        <v>31032</v>
      </c>
      <c r="M166" s="241">
        <f t="shared" si="45"/>
        <v>86.907790000000006</v>
      </c>
      <c r="N166" s="241">
        <f t="shared" si="46"/>
        <v>86.907790000000006</v>
      </c>
      <c r="O166" s="241">
        <f t="shared" si="50"/>
        <v>-428.18634999997244</v>
      </c>
      <c r="P166" s="241">
        <f t="shared" si="51"/>
        <v>428.18634999997244</v>
      </c>
      <c r="Q166" s="242"/>
      <c r="R166" s="242"/>
      <c r="S166" s="242"/>
    </row>
    <row r="167" spans="1:20" s="237" customFormat="1">
      <c r="A167" s="243">
        <v>41852</v>
      </c>
      <c r="C167" s="238">
        <v>159</v>
      </c>
      <c r="D167" s="239">
        <f t="shared" si="42"/>
        <v>229</v>
      </c>
      <c r="E167" s="239">
        <f t="shared" si="47"/>
        <v>31261</v>
      </c>
      <c r="F167" s="239">
        <f t="shared" si="43"/>
        <v>-900</v>
      </c>
      <c r="G167" s="240">
        <f>+Inputs!$D$3</f>
        <v>0.37951000000000001</v>
      </c>
      <c r="I167" s="241">
        <f t="shared" si="48"/>
        <v>32161</v>
      </c>
      <c r="K167" s="241">
        <f t="shared" si="44"/>
        <v>229</v>
      </c>
      <c r="L167" s="241">
        <f t="shared" si="49"/>
        <v>31261</v>
      </c>
      <c r="M167" s="241">
        <f t="shared" si="45"/>
        <v>86.907790000000006</v>
      </c>
      <c r="N167" s="241">
        <f t="shared" si="46"/>
        <v>86.907790000000006</v>
      </c>
      <c r="O167" s="241">
        <f t="shared" si="50"/>
        <v>-341.27855999997246</v>
      </c>
      <c r="P167" s="241">
        <f t="shared" si="51"/>
        <v>341.27855999997246</v>
      </c>
      <c r="Q167" s="242"/>
      <c r="R167" s="242"/>
      <c r="S167" s="242"/>
    </row>
    <row r="168" spans="1:20" s="237" customFormat="1">
      <c r="A168" s="236">
        <v>41883</v>
      </c>
      <c r="C168" s="238">
        <v>160</v>
      </c>
      <c r="D168" s="239">
        <f t="shared" si="42"/>
        <v>229</v>
      </c>
      <c r="E168" s="239">
        <f t="shared" si="47"/>
        <v>31490</v>
      </c>
      <c r="F168" s="239">
        <f t="shared" si="43"/>
        <v>-671</v>
      </c>
      <c r="G168" s="240">
        <f>+Inputs!$D$3</f>
        <v>0.37951000000000001</v>
      </c>
      <c r="I168" s="241">
        <f t="shared" si="48"/>
        <v>32161</v>
      </c>
      <c r="K168" s="241">
        <f t="shared" si="44"/>
        <v>229</v>
      </c>
      <c r="L168" s="241">
        <f t="shared" si="49"/>
        <v>31490</v>
      </c>
      <c r="M168" s="241">
        <f t="shared" si="45"/>
        <v>86.907790000000006</v>
      </c>
      <c r="N168" s="241">
        <f t="shared" si="46"/>
        <v>86.907790000000006</v>
      </c>
      <c r="O168" s="241">
        <f t="shared" si="50"/>
        <v>-254.37076999997245</v>
      </c>
      <c r="P168" s="241">
        <f t="shared" si="51"/>
        <v>254.37076999997245</v>
      </c>
      <c r="Q168" s="242"/>
      <c r="R168" s="242"/>
      <c r="S168" s="242"/>
    </row>
    <row r="169" spans="1:20" s="237" customFormat="1">
      <c r="A169" s="243">
        <v>41913</v>
      </c>
      <c r="C169" s="238">
        <v>161</v>
      </c>
      <c r="D169" s="239">
        <f t="shared" si="42"/>
        <v>229</v>
      </c>
      <c r="E169" s="239">
        <f t="shared" si="47"/>
        <v>31719</v>
      </c>
      <c r="F169" s="239">
        <f t="shared" ref="F169:F171" si="52">$B$9+E169</f>
        <v>-442</v>
      </c>
      <c r="G169" s="240">
        <f>+Inputs!$D$3</f>
        <v>0.37951000000000001</v>
      </c>
      <c r="I169" s="241">
        <f t="shared" si="48"/>
        <v>32161</v>
      </c>
      <c r="K169" s="241">
        <f t="shared" ref="K169:K171" si="53">D169</f>
        <v>229</v>
      </c>
      <c r="L169" s="241">
        <f t="shared" si="49"/>
        <v>31719</v>
      </c>
      <c r="M169" s="241">
        <f t="shared" ref="M169:M171" si="54">K169*G169</f>
        <v>86.907790000000006</v>
      </c>
      <c r="N169" s="241">
        <f t="shared" ref="N169:N171" si="55">M169-J169</f>
        <v>86.907790000000006</v>
      </c>
      <c r="O169" s="241">
        <f t="shared" si="50"/>
        <v>-167.46297999997245</v>
      </c>
      <c r="P169" s="241">
        <f t="shared" si="51"/>
        <v>167.46297999997245</v>
      </c>
      <c r="Q169" s="242"/>
      <c r="R169" s="242"/>
      <c r="S169" s="242"/>
    </row>
    <row r="170" spans="1:20" s="237" customFormat="1">
      <c r="A170" s="236">
        <v>41944</v>
      </c>
      <c r="C170" s="238">
        <v>162</v>
      </c>
      <c r="D170" s="239">
        <f t="shared" si="42"/>
        <v>229</v>
      </c>
      <c r="E170" s="239">
        <f t="shared" ref="E170:E171" si="56">+E169+D170</f>
        <v>31948</v>
      </c>
      <c r="F170" s="239">
        <f t="shared" si="52"/>
        <v>-213</v>
      </c>
      <c r="G170" s="240">
        <f>+Inputs!$D$3</f>
        <v>0.37951000000000001</v>
      </c>
      <c r="I170" s="241">
        <f t="shared" ref="I170:I171" si="57">+I169+H170</f>
        <v>32161</v>
      </c>
      <c r="K170" s="241">
        <f t="shared" si="53"/>
        <v>229</v>
      </c>
      <c r="L170" s="241">
        <f t="shared" ref="L170:L171" si="58">+L169+K170</f>
        <v>31948</v>
      </c>
      <c r="M170" s="241">
        <f t="shared" si="54"/>
        <v>86.907790000000006</v>
      </c>
      <c r="N170" s="241">
        <f t="shared" si="55"/>
        <v>86.907790000000006</v>
      </c>
      <c r="O170" s="241">
        <f t="shared" ref="O170:O171" si="59">+O169+N170</f>
        <v>-80.555189999972441</v>
      </c>
      <c r="P170" s="241">
        <f t="shared" ref="P170:P171" si="60">P169-N170</f>
        <v>80.555189999972441</v>
      </c>
      <c r="Q170" s="242"/>
      <c r="R170" s="242"/>
      <c r="S170" s="242"/>
    </row>
    <row r="171" spans="1:20" s="237" customFormat="1">
      <c r="A171" s="243">
        <v>41974</v>
      </c>
      <c r="C171" s="238">
        <v>163</v>
      </c>
      <c r="D171" s="239">
        <f>-F170</f>
        <v>213</v>
      </c>
      <c r="E171" s="239">
        <f t="shared" si="56"/>
        <v>32161</v>
      </c>
      <c r="F171" s="239">
        <f t="shared" si="52"/>
        <v>0</v>
      </c>
      <c r="G171" s="240">
        <f>+Inputs!$D$3</f>
        <v>0.37951000000000001</v>
      </c>
      <c r="I171" s="241">
        <f t="shared" si="57"/>
        <v>32161</v>
      </c>
      <c r="K171" s="241">
        <f t="shared" si="53"/>
        <v>213</v>
      </c>
      <c r="L171" s="241">
        <f t="shared" si="58"/>
        <v>32161</v>
      </c>
      <c r="M171" s="241">
        <f t="shared" si="54"/>
        <v>80.835630000000009</v>
      </c>
      <c r="N171" s="241">
        <f t="shared" si="55"/>
        <v>80.835630000000009</v>
      </c>
      <c r="O171" s="241">
        <f t="shared" si="59"/>
        <v>0.28044000002756775</v>
      </c>
      <c r="P171" s="241">
        <f t="shared" si="60"/>
        <v>-0.28044000002756775</v>
      </c>
      <c r="Q171" s="242"/>
      <c r="R171" s="242"/>
      <c r="S171" s="242"/>
    </row>
    <row r="172" spans="1:20">
      <c r="A172" s="30"/>
      <c r="G172" s="28"/>
    </row>
    <row r="173" spans="1:20">
      <c r="A173" s="8" t="s">
        <v>43</v>
      </c>
      <c r="B173" s="33">
        <f>SUM(B9:B172)</f>
        <v>-32161</v>
      </c>
      <c r="D173" s="33">
        <f>SUM(D9:D172)</f>
        <v>32161</v>
      </c>
      <c r="G173" s="28"/>
      <c r="H173" s="33">
        <f>SUM(H9:H172)</f>
        <v>32161</v>
      </c>
      <c r="I173" s="33"/>
      <c r="J173" s="33">
        <f>SUM(J9:J172)</f>
        <v>12205.0995</v>
      </c>
      <c r="K173" s="33">
        <f>SUM(K9:K172)</f>
        <v>32161</v>
      </c>
      <c r="L173" s="33"/>
      <c r="M173" s="33">
        <f>SUM(M9:M172)</f>
        <v>12205.379939999964</v>
      </c>
      <c r="N173" s="33">
        <f>SUM(N9:N172)</f>
        <v>0.28044000002756775</v>
      </c>
      <c r="O173" s="33">
        <f>SUM(O9:O172)</f>
        <v>-1046735.3953599966</v>
      </c>
      <c r="P173" s="33">
        <f>SUM(P9:P172)</f>
        <v>1046735.3953599966</v>
      </c>
    </row>
    <row r="174" spans="1:20">
      <c r="G174" s="28"/>
    </row>
    <row r="175" spans="1:20">
      <c r="A175" s="4" t="s">
        <v>61</v>
      </c>
      <c r="B175" s="4" t="s">
        <v>61</v>
      </c>
      <c r="C175" s="4" t="s">
        <v>61</v>
      </c>
      <c r="D175" s="4" t="s">
        <v>61</v>
      </c>
      <c r="F175" s="4" t="s">
        <v>61</v>
      </c>
      <c r="G175" s="28" t="s">
        <v>61</v>
      </c>
      <c r="H175" s="4" t="s">
        <v>61</v>
      </c>
      <c r="J175" s="4" t="s">
        <v>61</v>
      </c>
      <c r="K175" s="4" t="s">
        <v>61</v>
      </c>
      <c r="M175" s="4" t="s">
        <v>61</v>
      </c>
      <c r="N175" s="4" t="s">
        <v>61</v>
      </c>
      <c r="P175" s="4" t="s">
        <v>61</v>
      </c>
      <c r="Q175" s="8" t="s">
        <v>61</v>
      </c>
      <c r="R175" s="8" t="s">
        <v>61</v>
      </c>
      <c r="S175" s="8" t="s">
        <v>61</v>
      </c>
      <c r="T175" s="4" t="s">
        <v>61</v>
      </c>
    </row>
    <row r="176" spans="1:20">
      <c r="G176"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4.xml><?xml version="1.0" encoding="utf-8"?>
<worksheet xmlns="http://schemas.openxmlformats.org/spreadsheetml/2006/main" xmlns:r="http://schemas.openxmlformats.org/officeDocument/2006/relationships">
  <sheetPr transitionEvaluation="1" codeName="Sheet57">
    <pageSetUpPr autoPageBreaks="0" fitToPage="1"/>
  </sheetPr>
  <dimension ref="A1:AE175"/>
  <sheetViews>
    <sheetView defaultGridColor="0" colorId="22" zoomScale="60" zoomScaleNormal="100" workbookViewId="0">
      <pane ySplit="8" topLeftCell="A88" activePane="bottomLeft" state="frozen"/>
      <selection activeCell="U11" sqref="U11:AE11"/>
      <selection pane="bottomLeft" activeCell="D111" sqref="D111"/>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5546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37073</v>
      </c>
      <c r="B9" s="32">
        <v>-43171</v>
      </c>
      <c r="C9" s="6">
        <v>1</v>
      </c>
      <c r="D9" s="29">
        <f t="shared" ref="D9:D40" si="0">ROUND(-(+$B$9/180)*1,0)</f>
        <v>240</v>
      </c>
      <c r="E9" s="29">
        <f>+D9</f>
        <v>240</v>
      </c>
      <c r="F9" s="29">
        <f t="shared" ref="F9:F40" si="1">$B$9+E9</f>
        <v>-42931</v>
      </c>
      <c r="G9" s="34">
        <f>+Inputs!$D$2</f>
        <v>0.3795</v>
      </c>
      <c r="H9" s="27">
        <f>-B9</f>
        <v>43171</v>
      </c>
      <c r="I9" s="27">
        <f>+H9</f>
        <v>43171</v>
      </c>
      <c r="J9" s="27">
        <f>H9*G9</f>
        <v>16383.3945</v>
      </c>
      <c r="K9" s="27">
        <f t="shared" ref="K9:K40" si="2">D9</f>
        <v>240</v>
      </c>
      <c r="L9" s="27">
        <f>+K9</f>
        <v>240</v>
      </c>
      <c r="M9" s="27">
        <f t="shared" ref="M9:M40" si="3">K9*G9</f>
        <v>91.08</v>
      </c>
      <c r="N9" s="27">
        <f t="shared" ref="N9:N40" si="4">M9-J9</f>
        <v>-16292.3145</v>
      </c>
      <c r="O9" s="27">
        <f>+N9</f>
        <v>-16292.3145</v>
      </c>
      <c r="P9" s="27">
        <f>-SUM(N9)</f>
        <v>16292.3145</v>
      </c>
      <c r="Q9" s="38">
        <f>VLOOKUP(Q8,A36:P197,5)</f>
        <v>24480</v>
      </c>
      <c r="R9" s="38">
        <f>VLOOKUP(R8,A36:P197,5)</f>
        <v>28224</v>
      </c>
      <c r="S9" s="38">
        <f>+R9-Q9</f>
        <v>3744</v>
      </c>
      <c r="T9" s="35" t="s">
        <v>64</v>
      </c>
      <c r="U9" s="145">
        <f t="shared" ref="U9:AE9" si="5">-IF(TYPE(VLOOKUP(U8,$A$9:$P$170,6,FALSE))=16,0,VLOOKUP(U8,$A$9:$P$170,6,FALSE))</f>
        <v>18379</v>
      </c>
      <c r="V9" s="145">
        <f t="shared" si="5"/>
        <v>18067</v>
      </c>
      <c r="W9" s="145">
        <f t="shared" si="5"/>
        <v>17755</v>
      </c>
      <c r="X9" s="145">
        <f t="shared" si="5"/>
        <v>17443</v>
      </c>
      <c r="Y9" s="145">
        <f t="shared" si="5"/>
        <v>17131</v>
      </c>
      <c r="Z9" s="145">
        <f t="shared" si="5"/>
        <v>16819</v>
      </c>
      <c r="AA9" s="145">
        <f t="shared" si="5"/>
        <v>16507</v>
      </c>
      <c r="AB9" s="145">
        <f t="shared" si="5"/>
        <v>16195</v>
      </c>
      <c r="AC9" s="145">
        <f t="shared" si="5"/>
        <v>15883</v>
      </c>
      <c r="AD9" s="145">
        <f t="shared" si="5"/>
        <v>15571</v>
      </c>
      <c r="AE9" s="145">
        <f t="shared" si="5"/>
        <v>15259</v>
      </c>
    </row>
    <row r="10" spans="1:31">
      <c r="A10" s="30">
        <v>37104</v>
      </c>
      <c r="B10" s="9"/>
      <c r="C10" s="6">
        <v>2</v>
      </c>
      <c r="D10" s="29">
        <f t="shared" si="0"/>
        <v>240</v>
      </c>
      <c r="E10" s="29">
        <f t="shared" ref="E10:E41" si="6">+E9+D10</f>
        <v>480</v>
      </c>
      <c r="F10" s="29">
        <f t="shared" si="1"/>
        <v>-42691</v>
      </c>
      <c r="G10" s="34">
        <f>+Inputs!$D$2</f>
        <v>0.3795</v>
      </c>
      <c r="H10" s="2"/>
      <c r="I10" s="27">
        <f t="shared" ref="I10:I41" si="7">+I9+H10</f>
        <v>43171</v>
      </c>
      <c r="J10" s="27"/>
      <c r="K10" s="27">
        <f t="shared" si="2"/>
        <v>240</v>
      </c>
      <c r="L10" s="27">
        <f t="shared" ref="L10:L41" si="8">+L9+K10</f>
        <v>480</v>
      </c>
      <c r="M10" s="27">
        <f t="shared" si="3"/>
        <v>91.08</v>
      </c>
      <c r="N10" s="27">
        <f t="shared" si="4"/>
        <v>91.08</v>
      </c>
      <c r="O10" s="27">
        <f t="shared" ref="O10:O41" si="9">+O9+N10</f>
        <v>-16201.2345</v>
      </c>
      <c r="P10" s="27">
        <f t="shared" ref="P10:P41" si="10">P9-N10</f>
        <v>16201.2345</v>
      </c>
      <c r="Q10" s="38">
        <f>VLOOKUP(Q8,A36:P197,15)</f>
        <v>-7093.0425000000441</v>
      </c>
      <c r="R10" s="38">
        <f>VLOOKUP(R8,A36:P197,15)</f>
        <v>-5672.1570600000459</v>
      </c>
      <c r="S10" s="38">
        <f>+R10-Q10</f>
        <v>1420.8854399999982</v>
      </c>
      <c r="T10" s="36" t="s">
        <v>69</v>
      </c>
    </row>
    <row r="11" spans="1:31">
      <c r="A11" s="31">
        <v>37135</v>
      </c>
      <c r="B11" s="5"/>
      <c r="C11" s="6">
        <v>3</v>
      </c>
      <c r="D11" s="29">
        <f t="shared" si="0"/>
        <v>240</v>
      </c>
      <c r="E11" s="29">
        <f t="shared" si="6"/>
        <v>720</v>
      </c>
      <c r="F11" s="29">
        <f t="shared" si="1"/>
        <v>-42451</v>
      </c>
      <c r="G11" s="34">
        <f>+Inputs!$D$2</f>
        <v>0.3795</v>
      </c>
      <c r="H11" s="2"/>
      <c r="I11" s="27">
        <f t="shared" si="7"/>
        <v>43171</v>
      </c>
      <c r="J11" s="27"/>
      <c r="K11" s="27">
        <f t="shared" si="2"/>
        <v>240</v>
      </c>
      <c r="L11" s="27">
        <f t="shared" si="8"/>
        <v>720</v>
      </c>
      <c r="M11" s="27">
        <f t="shared" si="3"/>
        <v>91.08</v>
      </c>
      <c r="N11" s="27">
        <f t="shared" si="4"/>
        <v>91.08</v>
      </c>
      <c r="O11" s="27">
        <f t="shared" si="9"/>
        <v>-16110.154500000001</v>
      </c>
      <c r="P11" s="27">
        <f t="shared" si="10"/>
        <v>16110.154500000001</v>
      </c>
      <c r="Q11" s="38">
        <f>+VLOOKUP(Q8,A36:P197,16)</f>
        <v>7093.0425000000441</v>
      </c>
      <c r="R11" s="38">
        <f>+VLOOKUP(R8,A36:P197,16)</f>
        <v>5672.1570600000459</v>
      </c>
      <c r="S11" s="38">
        <f>(+Q11+R11)/2</f>
        <v>6382.599780000045</v>
      </c>
      <c r="T11" s="36" t="s">
        <v>113</v>
      </c>
      <c r="U11" s="145">
        <f t="shared" ref="U11:AE11" si="11">IF(TYPE(VLOOKUP(U8,$A$9:$P$170,16,FALSE))=16,0,VLOOKUP(U8,$A$9:$P$170,16,FALSE))</f>
        <v>6974.6353800000443</v>
      </c>
      <c r="V11" s="145">
        <f t="shared" si="11"/>
        <v>6856.2282600000444</v>
      </c>
      <c r="W11" s="145">
        <f t="shared" si="11"/>
        <v>6737.8211400000446</v>
      </c>
      <c r="X11" s="145">
        <f t="shared" si="11"/>
        <v>6619.4140200000447</v>
      </c>
      <c r="Y11" s="145">
        <f t="shared" si="11"/>
        <v>6501.0069000000449</v>
      </c>
      <c r="Z11" s="145">
        <f t="shared" si="11"/>
        <v>6382.599780000045</v>
      </c>
      <c r="AA11" s="145">
        <f t="shared" si="11"/>
        <v>6264.1926600000452</v>
      </c>
      <c r="AB11" s="145">
        <f t="shared" si="11"/>
        <v>6145.7855400000453</v>
      </c>
      <c r="AC11" s="145">
        <f t="shared" si="11"/>
        <v>6027.3784200000455</v>
      </c>
      <c r="AD11" s="145">
        <f t="shared" si="11"/>
        <v>5908.9713000000456</v>
      </c>
      <c r="AE11" s="145">
        <f t="shared" si="11"/>
        <v>5790.5641800000458</v>
      </c>
    </row>
    <row r="12" spans="1:31">
      <c r="A12" s="30">
        <v>37165</v>
      </c>
      <c r="B12" s="3"/>
      <c r="C12" s="6">
        <v>4</v>
      </c>
      <c r="D12" s="29">
        <f t="shared" si="0"/>
        <v>240</v>
      </c>
      <c r="E12" s="29">
        <f t="shared" si="6"/>
        <v>960</v>
      </c>
      <c r="F12" s="29">
        <f t="shared" si="1"/>
        <v>-42211</v>
      </c>
      <c r="G12" s="34">
        <f>+Inputs!$D$2</f>
        <v>0.3795</v>
      </c>
      <c r="H12" s="2"/>
      <c r="I12" s="27">
        <f t="shared" si="7"/>
        <v>43171</v>
      </c>
      <c r="J12" s="27"/>
      <c r="K12" s="27">
        <f t="shared" si="2"/>
        <v>240</v>
      </c>
      <c r="L12" s="27">
        <f t="shared" si="8"/>
        <v>960</v>
      </c>
      <c r="M12" s="27">
        <f t="shared" si="3"/>
        <v>91.08</v>
      </c>
      <c r="N12" s="27">
        <f t="shared" si="4"/>
        <v>91.08</v>
      </c>
      <c r="O12" s="27">
        <f t="shared" si="9"/>
        <v>-16019.074500000001</v>
      </c>
      <c r="P12" s="27">
        <f t="shared" si="10"/>
        <v>16019.074500000001</v>
      </c>
      <c r="Q12" s="39"/>
      <c r="R12" s="40"/>
      <c r="S12" s="40"/>
      <c r="T12" s="36"/>
    </row>
    <row r="13" spans="1:31">
      <c r="A13" s="31">
        <v>37196</v>
      </c>
      <c r="B13" s="3"/>
      <c r="C13" s="6">
        <v>5</v>
      </c>
      <c r="D13" s="29">
        <f t="shared" si="0"/>
        <v>240</v>
      </c>
      <c r="E13" s="29">
        <f t="shared" si="6"/>
        <v>1200</v>
      </c>
      <c r="F13" s="29">
        <f t="shared" si="1"/>
        <v>-41971</v>
      </c>
      <c r="G13" s="34">
        <f>+Inputs!$D$2</f>
        <v>0.3795</v>
      </c>
      <c r="H13" s="2"/>
      <c r="I13" s="27">
        <f t="shared" si="7"/>
        <v>43171</v>
      </c>
      <c r="J13" s="27"/>
      <c r="K13" s="27">
        <f t="shared" si="2"/>
        <v>240</v>
      </c>
      <c r="L13" s="27">
        <f t="shared" si="8"/>
        <v>1200</v>
      </c>
      <c r="M13" s="27">
        <f t="shared" si="3"/>
        <v>91.08</v>
      </c>
      <c r="N13" s="27">
        <f t="shared" si="4"/>
        <v>91.08</v>
      </c>
      <c r="O13" s="27">
        <f t="shared" si="9"/>
        <v>-15927.994500000001</v>
      </c>
      <c r="P13" s="27">
        <f t="shared" si="10"/>
        <v>15927.994500000001</v>
      </c>
      <c r="Q13" s="38">
        <f>VLOOKUP(Q8,A36:P197,9)</f>
        <v>43171</v>
      </c>
      <c r="R13" s="38">
        <f>VLOOKUP(R8,A36:P197,9)</f>
        <v>43171</v>
      </c>
      <c r="S13" s="38">
        <f>+R13-Q13</f>
        <v>0</v>
      </c>
      <c r="T13" s="36" t="s">
        <v>70</v>
      </c>
    </row>
    <row r="14" spans="1:31">
      <c r="A14" s="30">
        <v>37226</v>
      </c>
      <c r="B14" s="3"/>
      <c r="C14" s="6">
        <v>6</v>
      </c>
      <c r="D14" s="29">
        <f t="shared" si="0"/>
        <v>240</v>
      </c>
      <c r="E14" s="29">
        <f t="shared" si="6"/>
        <v>1440</v>
      </c>
      <c r="F14" s="29">
        <f t="shared" si="1"/>
        <v>-41731</v>
      </c>
      <c r="G14" s="34">
        <f>+Inputs!$D$2</f>
        <v>0.3795</v>
      </c>
      <c r="H14" s="2"/>
      <c r="I14" s="27">
        <f t="shared" si="7"/>
        <v>43171</v>
      </c>
      <c r="J14" s="27"/>
      <c r="K14" s="27">
        <f t="shared" si="2"/>
        <v>240</v>
      </c>
      <c r="L14" s="27">
        <f t="shared" si="8"/>
        <v>1440</v>
      </c>
      <c r="M14" s="27">
        <f t="shared" si="3"/>
        <v>91.08</v>
      </c>
      <c r="N14" s="27">
        <f t="shared" si="4"/>
        <v>91.08</v>
      </c>
      <c r="O14" s="27">
        <f t="shared" si="9"/>
        <v>-15836.914500000001</v>
      </c>
      <c r="P14" s="27">
        <f t="shared" si="10"/>
        <v>15836.914500000001</v>
      </c>
      <c r="Q14" s="38">
        <f>VLOOKUP(Q8,A36:P197,12)</f>
        <v>24480</v>
      </c>
      <c r="R14" s="38">
        <f>VLOOKUP(R8,A36:P197,12)</f>
        <v>28224</v>
      </c>
      <c r="S14" s="38">
        <f>+R14-Q14</f>
        <v>3744</v>
      </c>
      <c r="T14" s="37" t="s">
        <v>93</v>
      </c>
    </row>
    <row r="15" spans="1:31">
      <c r="A15" s="31">
        <v>37257</v>
      </c>
      <c r="B15" s="3"/>
      <c r="C15" s="6">
        <v>7</v>
      </c>
      <c r="D15" s="29">
        <f t="shared" si="0"/>
        <v>240</v>
      </c>
      <c r="E15" s="29">
        <f t="shared" si="6"/>
        <v>1680</v>
      </c>
      <c r="F15" s="29">
        <f t="shared" si="1"/>
        <v>-41491</v>
      </c>
      <c r="G15" s="34">
        <f>+Inputs!$D$2</f>
        <v>0.3795</v>
      </c>
      <c r="H15" s="2"/>
      <c r="I15" s="27">
        <f t="shared" si="7"/>
        <v>43171</v>
      </c>
      <c r="J15" s="27"/>
      <c r="K15" s="27">
        <f t="shared" si="2"/>
        <v>240</v>
      </c>
      <c r="L15" s="27">
        <f t="shared" si="8"/>
        <v>1680</v>
      </c>
      <c r="M15" s="27">
        <f t="shared" si="3"/>
        <v>91.08</v>
      </c>
      <c r="N15" s="27">
        <f t="shared" si="4"/>
        <v>91.08</v>
      </c>
      <c r="O15" s="27">
        <f t="shared" si="9"/>
        <v>-15745.834500000001</v>
      </c>
      <c r="P15" s="27">
        <f t="shared" si="10"/>
        <v>15745.834500000001</v>
      </c>
    </row>
    <row r="16" spans="1:31">
      <c r="A16" s="30">
        <v>37288</v>
      </c>
      <c r="B16" s="3"/>
      <c r="C16" s="6">
        <v>8</v>
      </c>
      <c r="D16" s="29">
        <f t="shared" si="0"/>
        <v>240</v>
      </c>
      <c r="E16" s="29">
        <f t="shared" si="6"/>
        <v>1920</v>
      </c>
      <c r="F16" s="29">
        <f t="shared" si="1"/>
        <v>-41251</v>
      </c>
      <c r="G16" s="34">
        <f>+Inputs!$D$2</f>
        <v>0.3795</v>
      </c>
      <c r="H16" s="2"/>
      <c r="I16" s="27">
        <f t="shared" si="7"/>
        <v>43171</v>
      </c>
      <c r="J16" s="27"/>
      <c r="K16" s="27">
        <f t="shared" si="2"/>
        <v>240</v>
      </c>
      <c r="L16" s="27">
        <f t="shared" si="8"/>
        <v>1920</v>
      </c>
      <c r="M16" s="27">
        <f t="shared" si="3"/>
        <v>91.08</v>
      </c>
      <c r="N16" s="27">
        <f t="shared" si="4"/>
        <v>91.08</v>
      </c>
      <c r="O16" s="27">
        <f t="shared" si="9"/>
        <v>-15654.754500000001</v>
      </c>
      <c r="P16" s="27">
        <f t="shared" si="10"/>
        <v>15654.754500000001</v>
      </c>
      <c r="Q16" s="4"/>
      <c r="R16" s="4"/>
      <c r="S16" s="4"/>
    </row>
    <row r="17" spans="1:19">
      <c r="A17" s="31">
        <v>37316</v>
      </c>
      <c r="B17" s="3"/>
      <c r="C17" s="6">
        <v>9</v>
      </c>
      <c r="D17" s="29">
        <f t="shared" si="0"/>
        <v>240</v>
      </c>
      <c r="E17" s="29">
        <f t="shared" si="6"/>
        <v>2160</v>
      </c>
      <c r="F17" s="29">
        <f t="shared" si="1"/>
        <v>-41011</v>
      </c>
      <c r="G17" s="34">
        <f>+Inputs!$D$2</f>
        <v>0.3795</v>
      </c>
      <c r="H17" s="2"/>
      <c r="I17" s="27">
        <f t="shared" si="7"/>
        <v>43171</v>
      </c>
      <c r="J17" s="27"/>
      <c r="K17" s="27">
        <f t="shared" si="2"/>
        <v>240</v>
      </c>
      <c r="L17" s="27">
        <f t="shared" si="8"/>
        <v>2160</v>
      </c>
      <c r="M17" s="27">
        <f t="shared" si="3"/>
        <v>91.08</v>
      </c>
      <c r="N17" s="27">
        <f t="shared" si="4"/>
        <v>91.08</v>
      </c>
      <c r="O17" s="27">
        <f t="shared" si="9"/>
        <v>-15563.674500000001</v>
      </c>
      <c r="P17" s="27">
        <f t="shared" si="10"/>
        <v>15563.674500000001</v>
      </c>
      <c r="Q17" s="4"/>
      <c r="R17" s="4"/>
      <c r="S17" s="4"/>
    </row>
    <row r="18" spans="1:19">
      <c r="A18" s="30">
        <v>37347</v>
      </c>
      <c r="B18" s="3"/>
      <c r="C18" s="6">
        <v>10</v>
      </c>
      <c r="D18" s="29">
        <f t="shared" si="0"/>
        <v>240</v>
      </c>
      <c r="E18" s="29">
        <f t="shared" si="6"/>
        <v>2400</v>
      </c>
      <c r="F18" s="29">
        <f t="shared" si="1"/>
        <v>-40771</v>
      </c>
      <c r="G18" s="34">
        <f>+Inputs!$D$2</f>
        <v>0.3795</v>
      </c>
      <c r="H18" s="2"/>
      <c r="I18" s="27">
        <f t="shared" si="7"/>
        <v>43171</v>
      </c>
      <c r="J18" s="27"/>
      <c r="K18" s="27">
        <f t="shared" si="2"/>
        <v>240</v>
      </c>
      <c r="L18" s="27">
        <f t="shared" si="8"/>
        <v>2400</v>
      </c>
      <c r="M18" s="27">
        <f t="shared" si="3"/>
        <v>91.08</v>
      </c>
      <c r="N18" s="27">
        <f t="shared" si="4"/>
        <v>91.08</v>
      </c>
      <c r="O18" s="27">
        <f t="shared" si="9"/>
        <v>-15472.594500000001</v>
      </c>
      <c r="P18" s="27">
        <f t="shared" si="10"/>
        <v>15472.594500000001</v>
      </c>
      <c r="Q18" s="4"/>
      <c r="R18" s="4"/>
      <c r="S18" s="4"/>
    </row>
    <row r="19" spans="1:19">
      <c r="A19" s="31">
        <v>37377</v>
      </c>
      <c r="B19" s="3"/>
      <c r="C19" s="6">
        <v>11</v>
      </c>
      <c r="D19" s="29">
        <f t="shared" si="0"/>
        <v>240</v>
      </c>
      <c r="E19" s="29">
        <f t="shared" si="6"/>
        <v>2640</v>
      </c>
      <c r="F19" s="29">
        <f t="shared" si="1"/>
        <v>-40531</v>
      </c>
      <c r="G19" s="34">
        <f>+Inputs!$D$2</f>
        <v>0.3795</v>
      </c>
      <c r="H19" s="2"/>
      <c r="I19" s="27">
        <f t="shared" si="7"/>
        <v>43171</v>
      </c>
      <c r="J19" s="27"/>
      <c r="K19" s="27">
        <f t="shared" si="2"/>
        <v>240</v>
      </c>
      <c r="L19" s="27">
        <f t="shared" si="8"/>
        <v>2640</v>
      </c>
      <c r="M19" s="27">
        <f t="shared" si="3"/>
        <v>91.08</v>
      </c>
      <c r="N19" s="27">
        <f t="shared" si="4"/>
        <v>91.08</v>
      </c>
      <c r="O19" s="27">
        <f t="shared" si="9"/>
        <v>-15381.514500000001</v>
      </c>
      <c r="P19" s="27">
        <f t="shared" si="10"/>
        <v>15381.514500000001</v>
      </c>
      <c r="Q19" s="4"/>
      <c r="R19" s="4"/>
      <c r="S19" s="4"/>
    </row>
    <row r="20" spans="1:19">
      <c r="A20" s="30">
        <v>37408</v>
      </c>
      <c r="B20" s="3"/>
      <c r="C20" s="6">
        <v>12</v>
      </c>
      <c r="D20" s="29">
        <f t="shared" si="0"/>
        <v>240</v>
      </c>
      <c r="E20" s="29">
        <f t="shared" si="6"/>
        <v>2880</v>
      </c>
      <c r="F20" s="29">
        <f t="shared" si="1"/>
        <v>-40291</v>
      </c>
      <c r="G20" s="34">
        <f>+Inputs!$D$2</f>
        <v>0.3795</v>
      </c>
      <c r="H20" s="2"/>
      <c r="I20" s="27">
        <f t="shared" si="7"/>
        <v>43171</v>
      </c>
      <c r="J20" s="27"/>
      <c r="K20" s="27">
        <f t="shared" si="2"/>
        <v>240</v>
      </c>
      <c r="L20" s="27">
        <f t="shared" si="8"/>
        <v>2880</v>
      </c>
      <c r="M20" s="27">
        <f t="shared" si="3"/>
        <v>91.08</v>
      </c>
      <c r="N20" s="27">
        <f t="shared" si="4"/>
        <v>91.08</v>
      </c>
      <c r="O20" s="27">
        <f t="shared" si="9"/>
        <v>-15290.434500000001</v>
      </c>
      <c r="P20" s="27">
        <f t="shared" si="10"/>
        <v>15290.434500000001</v>
      </c>
      <c r="Q20" s="4"/>
      <c r="R20" s="4"/>
      <c r="S20" s="4"/>
    </row>
    <row r="21" spans="1:19">
      <c r="A21" s="31">
        <v>37438</v>
      </c>
      <c r="B21" s="3"/>
      <c r="C21" s="6">
        <v>13</v>
      </c>
      <c r="D21" s="29">
        <f t="shared" si="0"/>
        <v>240</v>
      </c>
      <c r="E21" s="29">
        <f t="shared" si="6"/>
        <v>3120</v>
      </c>
      <c r="F21" s="29">
        <f t="shared" si="1"/>
        <v>-40051</v>
      </c>
      <c r="G21" s="34">
        <f>+Inputs!$D$2</f>
        <v>0.3795</v>
      </c>
      <c r="H21" s="2"/>
      <c r="I21" s="27">
        <f t="shared" si="7"/>
        <v>43171</v>
      </c>
      <c r="J21" s="27"/>
      <c r="K21" s="27">
        <f t="shared" si="2"/>
        <v>240</v>
      </c>
      <c r="L21" s="27">
        <f t="shared" si="8"/>
        <v>3120</v>
      </c>
      <c r="M21" s="27">
        <f t="shared" si="3"/>
        <v>91.08</v>
      </c>
      <c r="N21" s="27">
        <f t="shared" si="4"/>
        <v>91.08</v>
      </c>
      <c r="O21" s="27">
        <f t="shared" si="9"/>
        <v>-15199.354500000001</v>
      </c>
      <c r="P21" s="27">
        <f t="shared" si="10"/>
        <v>15199.354500000001</v>
      </c>
      <c r="Q21" s="4"/>
      <c r="R21" s="4"/>
      <c r="S21" s="4"/>
    </row>
    <row r="22" spans="1:19">
      <c r="A22" s="30">
        <v>37469</v>
      </c>
      <c r="B22" s="3"/>
      <c r="C22" s="6">
        <v>14</v>
      </c>
      <c r="D22" s="29">
        <f t="shared" si="0"/>
        <v>240</v>
      </c>
      <c r="E22" s="29">
        <f t="shared" si="6"/>
        <v>3360</v>
      </c>
      <c r="F22" s="29">
        <f t="shared" si="1"/>
        <v>-39811</v>
      </c>
      <c r="G22" s="34">
        <f>+Inputs!$D$2</f>
        <v>0.3795</v>
      </c>
      <c r="H22" s="2"/>
      <c r="I22" s="27">
        <f t="shared" si="7"/>
        <v>43171</v>
      </c>
      <c r="J22" s="27"/>
      <c r="K22" s="27">
        <f t="shared" si="2"/>
        <v>240</v>
      </c>
      <c r="L22" s="27">
        <f t="shared" si="8"/>
        <v>3360</v>
      </c>
      <c r="M22" s="27">
        <f t="shared" si="3"/>
        <v>91.08</v>
      </c>
      <c r="N22" s="27">
        <f t="shared" si="4"/>
        <v>91.08</v>
      </c>
      <c r="O22" s="27">
        <f t="shared" si="9"/>
        <v>-15108.274500000001</v>
      </c>
      <c r="P22" s="27">
        <f t="shared" si="10"/>
        <v>15108.274500000001</v>
      </c>
      <c r="Q22" s="4"/>
      <c r="R22" s="4"/>
      <c r="S22" s="4"/>
    </row>
    <row r="23" spans="1:19">
      <c r="A23" s="31">
        <v>37500</v>
      </c>
      <c r="B23" s="3"/>
      <c r="C23" s="6">
        <v>15</v>
      </c>
      <c r="D23" s="29">
        <f t="shared" si="0"/>
        <v>240</v>
      </c>
      <c r="E23" s="29">
        <f t="shared" si="6"/>
        <v>3600</v>
      </c>
      <c r="F23" s="29">
        <f t="shared" si="1"/>
        <v>-39571</v>
      </c>
      <c r="G23" s="34">
        <f>+Inputs!$D$2</f>
        <v>0.3795</v>
      </c>
      <c r="H23" s="2"/>
      <c r="I23" s="27">
        <f t="shared" si="7"/>
        <v>43171</v>
      </c>
      <c r="J23" s="27"/>
      <c r="K23" s="27">
        <f t="shared" si="2"/>
        <v>240</v>
      </c>
      <c r="L23" s="27">
        <f t="shared" si="8"/>
        <v>3600</v>
      </c>
      <c r="M23" s="27">
        <f t="shared" si="3"/>
        <v>91.08</v>
      </c>
      <c r="N23" s="27">
        <f t="shared" si="4"/>
        <v>91.08</v>
      </c>
      <c r="O23" s="27">
        <f t="shared" si="9"/>
        <v>-15017.194500000001</v>
      </c>
      <c r="P23" s="27">
        <f t="shared" si="10"/>
        <v>15017.194500000001</v>
      </c>
      <c r="Q23" s="4"/>
      <c r="R23" s="4"/>
      <c r="S23" s="4"/>
    </row>
    <row r="24" spans="1:19">
      <c r="A24" s="30">
        <v>37530</v>
      </c>
      <c r="B24" s="3"/>
      <c r="C24" s="6">
        <v>16</v>
      </c>
      <c r="D24" s="29">
        <f t="shared" si="0"/>
        <v>240</v>
      </c>
      <c r="E24" s="29">
        <f t="shared" si="6"/>
        <v>3840</v>
      </c>
      <c r="F24" s="29">
        <f t="shared" si="1"/>
        <v>-39331</v>
      </c>
      <c r="G24" s="34">
        <f>+Inputs!$D$2</f>
        <v>0.3795</v>
      </c>
      <c r="H24" s="2"/>
      <c r="I24" s="27">
        <f t="shared" si="7"/>
        <v>43171</v>
      </c>
      <c r="J24" s="27"/>
      <c r="K24" s="27">
        <f t="shared" si="2"/>
        <v>240</v>
      </c>
      <c r="L24" s="27">
        <f t="shared" si="8"/>
        <v>3840</v>
      </c>
      <c r="M24" s="27">
        <f t="shared" si="3"/>
        <v>91.08</v>
      </c>
      <c r="N24" s="27">
        <f t="shared" si="4"/>
        <v>91.08</v>
      </c>
      <c r="O24" s="27">
        <f t="shared" si="9"/>
        <v>-14926.114500000001</v>
      </c>
      <c r="P24" s="27">
        <f t="shared" si="10"/>
        <v>14926.114500000001</v>
      </c>
      <c r="Q24" s="4"/>
      <c r="R24" s="4"/>
      <c r="S24" s="4"/>
    </row>
    <row r="25" spans="1:19">
      <c r="A25" s="31">
        <v>37561</v>
      </c>
      <c r="B25" s="3"/>
      <c r="C25" s="6">
        <v>17</v>
      </c>
      <c r="D25" s="29">
        <f t="shared" si="0"/>
        <v>240</v>
      </c>
      <c r="E25" s="29">
        <f t="shared" si="6"/>
        <v>4080</v>
      </c>
      <c r="F25" s="29">
        <f t="shared" si="1"/>
        <v>-39091</v>
      </c>
      <c r="G25" s="34">
        <f>+Inputs!$D$2</f>
        <v>0.3795</v>
      </c>
      <c r="H25" s="2"/>
      <c r="I25" s="27">
        <f t="shared" si="7"/>
        <v>43171</v>
      </c>
      <c r="J25" s="27"/>
      <c r="K25" s="27">
        <f t="shared" si="2"/>
        <v>240</v>
      </c>
      <c r="L25" s="27">
        <f t="shared" si="8"/>
        <v>4080</v>
      </c>
      <c r="M25" s="27">
        <f t="shared" si="3"/>
        <v>91.08</v>
      </c>
      <c r="N25" s="27">
        <f t="shared" si="4"/>
        <v>91.08</v>
      </c>
      <c r="O25" s="27">
        <f t="shared" si="9"/>
        <v>-14835.034500000002</v>
      </c>
      <c r="P25" s="27">
        <f t="shared" si="10"/>
        <v>14835.034500000002</v>
      </c>
      <c r="Q25" s="4"/>
      <c r="R25" s="4"/>
      <c r="S25" s="4"/>
    </row>
    <row r="26" spans="1:19">
      <c r="A26" s="30">
        <v>37591</v>
      </c>
      <c r="B26" s="3"/>
      <c r="C26" s="6">
        <v>18</v>
      </c>
      <c r="D26" s="29">
        <f t="shared" si="0"/>
        <v>240</v>
      </c>
      <c r="E26" s="29">
        <f t="shared" si="6"/>
        <v>4320</v>
      </c>
      <c r="F26" s="29">
        <f t="shared" si="1"/>
        <v>-38851</v>
      </c>
      <c r="G26" s="34">
        <f>+Inputs!$D$2</f>
        <v>0.3795</v>
      </c>
      <c r="H26" s="2"/>
      <c r="I26" s="27">
        <f t="shared" si="7"/>
        <v>43171</v>
      </c>
      <c r="J26" s="27"/>
      <c r="K26" s="27">
        <f t="shared" si="2"/>
        <v>240</v>
      </c>
      <c r="L26" s="27">
        <f t="shared" si="8"/>
        <v>4320</v>
      </c>
      <c r="M26" s="27">
        <f t="shared" si="3"/>
        <v>91.08</v>
      </c>
      <c r="N26" s="27">
        <f t="shared" si="4"/>
        <v>91.08</v>
      </c>
      <c r="O26" s="27">
        <f t="shared" si="9"/>
        <v>-14743.954500000002</v>
      </c>
      <c r="P26" s="27">
        <f t="shared" si="10"/>
        <v>14743.954500000002</v>
      </c>
      <c r="Q26" s="4"/>
      <c r="R26" s="4"/>
      <c r="S26" s="4"/>
    </row>
    <row r="27" spans="1:19">
      <c r="A27" s="31">
        <v>37622</v>
      </c>
      <c r="B27" s="3"/>
      <c r="C27" s="6">
        <v>19</v>
      </c>
      <c r="D27" s="29">
        <f t="shared" si="0"/>
        <v>240</v>
      </c>
      <c r="E27" s="29">
        <f t="shared" si="6"/>
        <v>4560</v>
      </c>
      <c r="F27" s="29">
        <f t="shared" si="1"/>
        <v>-38611</v>
      </c>
      <c r="G27" s="34">
        <f>+Inputs!$D$2</f>
        <v>0.3795</v>
      </c>
      <c r="H27" s="2"/>
      <c r="I27" s="27">
        <f t="shared" si="7"/>
        <v>43171</v>
      </c>
      <c r="J27" s="27"/>
      <c r="K27" s="27">
        <f t="shared" si="2"/>
        <v>240</v>
      </c>
      <c r="L27" s="27">
        <f t="shared" si="8"/>
        <v>4560</v>
      </c>
      <c r="M27" s="27">
        <f t="shared" si="3"/>
        <v>91.08</v>
      </c>
      <c r="N27" s="27">
        <f t="shared" si="4"/>
        <v>91.08</v>
      </c>
      <c r="O27" s="27">
        <f t="shared" si="9"/>
        <v>-14652.874500000002</v>
      </c>
      <c r="P27" s="27">
        <f t="shared" si="10"/>
        <v>14652.874500000002</v>
      </c>
      <c r="Q27" s="4"/>
      <c r="R27" s="4"/>
      <c r="S27" s="4"/>
    </row>
    <row r="28" spans="1:19">
      <c r="A28" s="30">
        <v>37653</v>
      </c>
      <c r="B28" s="3"/>
      <c r="C28" s="6">
        <v>20</v>
      </c>
      <c r="D28" s="29">
        <f t="shared" si="0"/>
        <v>240</v>
      </c>
      <c r="E28" s="29">
        <f t="shared" si="6"/>
        <v>4800</v>
      </c>
      <c r="F28" s="29">
        <f t="shared" si="1"/>
        <v>-38371</v>
      </c>
      <c r="G28" s="34">
        <f>+Inputs!$D$2</f>
        <v>0.3795</v>
      </c>
      <c r="H28" s="2"/>
      <c r="I28" s="27">
        <f t="shared" si="7"/>
        <v>43171</v>
      </c>
      <c r="J28" s="27"/>
      <c r="K28" s="27">
        <f t="shared" si="2"/>
        <v>240</v>
      </c>
      <c r="L28" s="27">
        <f t="shared" si="8"/>
        <v>4800</v>
      </c>
      <c r="M28" s="27">
        <f t="shared" si="3"/>
        <v>91.08</v>
      </c>
      <c r="N28" s="27">
        <f t="shared" si="4"/>
        <v>91.08</v>
      </c>
      <c r="O28" s="27">
        <f t="shared" si="9"/>
        <v>-14561.794500000002</v>
      </c>
      <c r="P28" s="27">
        <f t="shared" si="10"/>
        <v>14561.794500000002</v>
      </c>
      <c r="Q28" s="4"/>
      <c r="R28" s="4"/>
      <c r="S28" s="4"/>
    </row>
    <row r="29" spans="1:19">
      <c r="A29" s="31">
        <v>37681</v>
      </c>
      <c r="B29" s="3"/>
      <c r="C29" s="6">
        <v>21</v>
      </c>
      <c r="D29" s="29">
        <f t="shared" si="0"/>
        <v>240</v>
      </c>
      <c r="E29" s="29">
        <f t="shared" si="6"/>
        <v>5040</v>
      </c>
      <c r="F29" s="29">
        <f t="shared" si="1"/>
        <v>-38131</v>
      </c>
      <c r="G29" s="34">
        <f>+Inputs!$D$2</f>
        <v>0.3795</v>
      </c>
      <c r="H29" s="2"/>
      <c r="I29" s="27">
        <f t="shared" si="7"/>
        <v>43171</v>
      </c>
      <c r="J29" s="27"/>
      <c r="K29" s="27">
        <f t="shared" si="2"/>
        <v>240</v>
      </c>
      <c r="L29" s="27">
        <f t="shared" si="8"/>
        <v>5040</v>
      </c>
      <c r="M29" s="27">
        <f t="shared" si="3"/>
        <v>91.08</v>
      </c>
      <c r="N29" s="27">
        <f t="shared" si="4"/>
        <v>91.08</v>
      </c>
      <c r="O29" s="27">
        <f t="shared" si="9"/>
        <v>-14470.714500000002</v>
      </c>
      <c r="P29" s="27">
        <f t="shared" si="10"/>
        <v>14470.714500000002</v>
      </c>
      <c r="Q29" s="4"/>
      <c r="R29" s="4"/>
      <c r="S29" s="4"/>
    </row>
    <row r="30" spans="1:19">
      <c r="A30" s="30">
        <v>37712</v>
      </c>
      <c r="B30" s="3"/>
      <c r="C30" s="6">
        <v>22</v>
      </c>
      <c r="D30" s="29">
        <f t="shared" si="0"/>
        <v>240</v>
      </c>
      <c r="E30" s="29">
        <f t="shared" si="6"/>
        <v>5280</v>
      </c>
      <c r="F30" s="29">
        <f t="shared" si="1"/>
        <v>-37891</v>
      </c>
      <c r="G30" s="34">
        <f>+Inputs!$D$2</f>
        <v>0.3795</v>
      </c>
      <c r="H30" s="2"/>
      <c r="I30" s="27">
        <f t="shared" si="7"/>
        <v>43171</v>
      </c>
      <c r="J30" s="27"/>
      <c r="K30" s="27">
        <f t="shared" si="2"/>
        <v>240</v>
      </c>
      <c r="L30" s="27">
        <f t="shared" si="8"/>
        <v>5280</v>
      </c>
      <c r="M30" s="27">
        <f t="shared" si="3"/>
        <v>91.08</v>
      </c>
      <c r="N30" s="27">
        <f t="shared" si="4"/>
        <v>91.08</v>
      </c>
      <c r="O30" s="27">
        <f t="shared" si="9"/>
        <v>-14379.634500000002</v>
      </c>
      <c r="P30" s="27">
        <f t="shared" si="10"/>
        <v>14379.634500000002</v>
      </c>
      <c r="Q30" s="112"/>
    </row>
    <row r="31" spans="1:19">
      <c r="A31" s="31">
        <v>37742</v>
      </c>
      <c r="B31" s="3"/>
      <c r="C31" s="6">
        <v>23</v>
      </c>
      <c r="D31" s="29">
        <f t="shared" si="0"/>
        <v>240</v>
      </c>
      <c r="E31" s="29">
        <f t="shared" si="6"/>
        <v>5520</v>
      </c>
      <c r="F31" s="29">
        <f t="shared" si="1"/>
        <v>-37651</v>
      </c>
      <c r="G31" s="34">
        <f>+Inputs!$D$3</f>
        <v>0.37951000000000001</v>
      </c>
      <c r="H31" s="2"/>
      <c r="I31" s="27">
        <f t="shared" si="7"/>
        <v>43171</v>
      </c>
      <c r="J31" s="27"/>
      <c r="K31" s="27">
        <f t="shared" si="2"/>
        <v>240</v>
      </c>
      <c r="L31" s="27">
        <f t="shared" si="8"/>
        <v>5520</v>
      </c>
      <c r="M31" s="27">
        <f t="shared" si="3"/>
        <v>91.082400000000007</v>
      </c>
      <c r="N31" s="27">
        <f t="shared" si="4"/>
        <v>91.082400000000007</v>
      </c>
      <c r="O31" s="27">
        <f t="shared" si="9"/>
        <v>-14288.552100000003</v>
      </c>
      <c r="P31" s="27">
        <f t="shared" si="10"/>
        <v>14288.552100000003</v>
      </c>
      <c r="Q31" s="112"/>
    </row>
    <row r="32" spans="1:19">
      <c r="A32" s="30">
        <v>37773</v>
      </c>
      <c r="B32" s="3"/>
      <c r="C32" s="6">
        <v>24</v>
      </c>
      <c r="D32" s="29">
        <f t="shared" si="0"/>
        <v>240</v>
      </c>
      <c r="E32" s="29">
        <f t="shared" si="6"/>
        <v>5760</v>
      </c>
      <c r="F32" s="29">
        <f t="shared" si="1"/>
        <v>-37411</v>
      </c>
      <c r="G32" s="34">
        <f>+Inputs!$D$3</f>
        <v>0.37951000000000001</v>
      </c>
      <c r="H32" s="2"/>
      <c r="I32" s="27">
        <f t="shared" si="7"/>
        <v>43171</v>
      </c>
      <c r="J32" s="27"/>
      <c r="K32" s="27">
        <f t="shared" si="2"/>
        <v>240</v>
      </c>
      <c r="L32" s="27">
        <f t="shared" si="8"/>
        <v>5760</v>
      </c>
      <c r="M32" s="27">
        <f t="shared" si="3"/>
        <v>91.082400000000007</v>
      </c>
      <c r="N32" s="27">
        <f t="shared" si="4"/>
        <v>91.082400000000007</v>
      </c>
      <c r="O32" s="27">
        <f t="shared" si="9"/>
        <v>-14197.469700000003</v>
      </c>
      <c r="P32" s="27">
        <f t="shared" si="10"/>
        <v>14197.469700000003</v>
      </c>
      <c r="Q32" s="112"/>
    </row>
    <row r="33" spans="1:21">
      <c r="A33" s="31">
        <v>37803</v>
      </c>
      <c r="B33" s="3"/>
      <c r="C33" s="6">
        <v>25</v>
      </c>
      <c r="D33" s="29">
        <f t="shared" si="0"/>
        <v>240</v>
      </c>
      <c r="E33" s="29">
        <f t="shared" si="6"/>
        <v>6000</v>
      </c>
      <c r="F33" s="29">
        <f t="shared" si="1"/>
        <v>-37171</v>
      </c>
      <c r="G33" s="34">
        <f>+Inputs!$D$3</f>
        <v>0.37951000000000001</v>
      </c>
      <c r="H33" s="2"/>
      <c r="I33" s="27">
        <f t="shared" si="7"/>
        <v>43171</v>
      </c>
      <c r="J33" s="27"/>
      <c r="K33" s="27">
        <f t="shared" si="2"/>
        <v>240</v>
      </c>
      <c r="L33" s="27">
        <f t="shared" si="8"/>
        <v>6000</v>
      </c>
      <c r="M33" s="27">
        <f t="shared" si="3"/>
        <v>91.082400000000007</v>
      </c>
      <c r="N33" s="27">
        <f t="shared" si="4"/>
        <v>91.082400000000007</v>
      </c>
      <c r="O33" s="27">
        <f t="shared" si="9"/>
        <v>-14106.387300000004</v>
      </c>
      <c r="P33" s="27">
        <f t="shared" si="10"/>
        <v>14106.387300000004</v>
      </c>
      <c r="Q33" s="112"/>
    </row>
    <row r="34" spans="1:21">
      <c r="A34" s="30">
        <v>37834</v>
      </c>
      <c r="B34" s="3"/>
      <c r="C34" s="6">
        <v>26</v>
      </c>
      <c r="D34" s="29">
        <f t="shared" si="0"/>
        <v>240</v>
      </c>
      <c r="E34" s="29">
        <f t="shared" si="6"/>
        <v>6240</v>
      </c>
      <c r="F34" s="29">
        <f t="shared" si="1"/>
        <v>-36931</v>
      </c>
      <c r="G34" s="34">
        <f>+Inputs!$D$3</f>
        <v>0.37951000000000001</v>
      </c>
      <c r="H34" s="2"/>
      <c r="I34" s="27">
        <f t="shared" si="7"/>
        <v>43171</v>
      </c>
      <c r="J34" s="27"/>
      <c r="K34" s="27">
        <f t="shared" si="2"/>
        <v>240</v>
      </c>
      <c r="L34" s="27">
        <f t="shared" si="8"/>
        <v>6240</v>
      </c>
      <c r="M34" s="27">
        <f t="shared" si="3"/>
        <v>91.082400000000007</v>
      </c>
      <c r="N34" s="27">
        <f t="shared" si="4"/>
        <v>91.082400000000007</v>
      </c>
      <c r="O34" s="27">
        <f t="shared" si="9"/>
        <v>-14015.304900000005</v>
      </c>
      <c r="P34" s="27">
        <f t="shared" si="10"/>
        <v>14015.304900000005</v>
      </c>
      <c r="Q34" s="112"/>
    </row>
    <row r="35" spans="1:21">
      <c r="A35" s="31">
        <v>37865</v>
      </c>
      <c r="B35" s="3"/>
      <c r="C35" s="6">
        <v>27</v>
      </c>
      <c r="D35" s="29">
        <f t="shared" si="0"/>
        <v>240</v>
      </c>
      <c r="E35" s="29">
        <f t="shared" si="6"/>
        <v>6480</v>
      </c>
      <c r="F35" s="29">
        <f t="shared" si="1"/>
        <v>-36691</v>
      </c>
      <c r="G35" s="34">
        <f>+Inputs!$D$3</f>
        <v>0.37951000000000001</v>
      </c>
      <c r="H35" s="2"/>
      <c r="I35" s="27">
        <f t="shared" si="7"/>
        <v>43171</v>
      </c>
      <c r="J35" s="27"/>
      <c r="K35" s="27">
        <f t="shared" si="2"/>
        <v>240</v>
      </c>
      <c r="L35" s="27">
        <f t="shared" si="8"/>
        <v>6480</v>
      </c>
      <c r="M35" s="27">
        <f t="shared" si="3"/>
        <v>91.082400000000007</v>
      </c>
      <c r="N35" s="27">
        <f t="shared" si="4"/>
        <v>91.082400000000007</v>
      </c>
      <c r="O35" s="27">
        <f t="shared" si="9"/>
        <v>-13924.222500000005</v>
      </c>
      <c r="P35" s="27">
        <f t="shared" si="10"/>
        <v>13924.222500000005</v>
      </c>
    </row>
    <row r="36" spans="1:21">
      <c r="A36" s="30">
        <v>37895</v>
      </c>
      <c r="B36" s="3"/>
      <c r="C36" s="6">
        <v>28</v>
      </c>
      <c r="D36" s="29">
        <f t="shared" si="0"/>
        <v>240</v>
      </c>
      <c r="E36" s="29">
        <f t="shared" si="6"/>
        <v>6720</v>
      </c>
      <c r="F36" s="29">
        <f t="shared" si="1"/>
        <v>-36451</v>
      </c>
      <c r="G36" s="34">
        <f>+Inputs!$D$3</f>
        <v>0.37951000000000001</v>
      </c>
      <c r="H36" s="2"/>
      <c r="I36" s="27">
        <f t="shared" si="7"/>
        <v>43171</v>
      </c>
      <c r="J36" s="27"/>
      <c r="K36" s="27">
        <f t="shared" si="2"/>
        <v>240</v>
      </c>
      <c r="L36" s="27">
        <f t="shared" si="8"/>
        <v>6720</v>
      </c>
      <c r="M36" s="27">
        <f t="shared" si="3"/>
        <v>91.082400000000007</v>
      </c>
      <c r="N36" s="27">
        <f t="shared" si="4"/>
        <v>91.082400000000007</v>
      </c>
      <c r="O36" s="27">
        <f t="shared" si="9"/>
        <v>-13833.140100000006</v>
      </c>
      <c r="P36" s="27">
        <f t="shared" si="10"/>
        <v>13833.140100000006</v>
      </c>
    </row>
    <row r="37" spans="1:21">
      <c r="A37" s="31">
        <v>37926</v>
      </c>
      <c r="B37" s="3"/>
      <c r="C37" s="6">
        <v>29</v>
      </c>
      <c r="D37" s="29">
        <f t="shared" si="0"/>
        <v>240</v>
      </c>
      <c r="E37" s="29">
        <f t="shared" si="6"/>
        <v>6960</v>
      </c>
      <c r="F37" s="29">
        <f t="shared" si="1"/>
        <v>-36211</v>
      </c>
      <c r="G37" s="34">
        <f>+Inputs!$D$3</f>
        <v>0.37951000000000001</v>
      </c>
      <c r="H37" s="2"/>
      <c r="I37" s="27">
        <f t="shared" si="7"/>
        <v>43171</v>
      </c>
      <c r="J37" s="27"/>
      <c r="K37" s="27">
        <f t="shared" si="2"/>
        <v>240</v>
      </c>
      <c r="L37" s="27">
        <f t="shared" si="8"/>
        <v>6960</v>
      </c>
      <c r="M37" s="27">
        <f t="shared" si="3"/>
        <v>91.082400000000007</v>
      </c>
      <c r="N37" s="27">
        <f t="shared" si="4"/>
        <v>91.082400000000007</v>
      </c>
      <c r="O37" s="27">
        <f t="shared" si="9"/>
        <v>-13742.057700000007</v>
      </c>
      <c r="P37" s="27">
        <f t="shared" si="10"/>
        <v>13742.057700000007</v>
      </c>
    </row>
    <row r="38" spans="1:21">
      <c r="A38" s="30">
        <v>37956</v>
      </c>
      <c r="B38" s="3"/>
      <c r="C38" s="6">
        <v>30</v>
      </c>
      <c r="D38" s="29">
        <f t="shared" si="0"/>
        <v>240</v>
      </c>
      <c r="E38" s="29">
        <f t="shared" si="6"/>
        <v>7200</v>
      </c>
      <c r="F38" s="29">
        <f t="shared" si="1"/>
        <v>-35971</v>
      </c>
      <c r="G38" s="34">
        <f>+Inputs!$D$3</f>
        <v>0.37951000000000001</v>
      </c>
      <c r="H38" s="2"/>
      <c r="I38" s="27">
        <f t="shared" si="7"/>
        <v>43171</v>
      </c>
      <c r="J38" s="27"/>
      <c r="K38" s="27">
        <f t="shared" si="2"/>
        <v>240</v>
      </c>
      <c r="L38" s="27">
        <f t="shared" si="8"/>
        <v>7200</v>
      </c>
      <c r="M38" s="27">
        <f t="shared" si="3"/>
        <v>91.082400000000007</v>
      </c>
      <c r="N38" s="27">
        <f t="shared" si="4"/>
        <v>91.082400000000007</v>
      </c>
      <c r="O38" s="27">
        <f t="shared" si="9"/>
        <v>-13650.975300000007</v>
      </c>
      <c r="P38" s="27">
        <f t="shared" si="10"/>
        <v>13650.975300000007</v>
      </c>
    </row>
    <row r="39" spans="1:21">
      <c r="A39" s="31">
        <v>37987</v>
      </c>
      <c r="B39" s="2"/>
      <c r="C39" s="6">
        <v>31</v>
      </c>
      <c r="D39" s="29">
        <f t="shared" si="0"/>
        <v>240</v>
      </c>
      <c r="E39" s="29">
        <f t="shared" si="6"/>
        <v>7440</v>
      </c>
      <c r="F39" s="29">
        <f t="shared" si="1"/>
        <v>-35731</v>
      </c>
      <c r="G39" s="34">
        <f>+Inputs!$D$3</f>
        <v>0.37951000000000001</v>
      </c>
      <c r="H39" s="2"/>
      <c r="I39" s="27">
        <f t="shared" si="7"/>
        <v>43171</v>
      </c>
      <c r="J39" s="27"/>
      <c r="K39" s="27">
        <f t="shared" si="2"/>
        <v>240</v>
      </c>
      <c r="L39" s="27">
        <f t="shared" si="8"/>
        <v>7440</v>
      </c>
      <c r="M39" s="27">
        <f t="shared" si="3"/>
        <v>91.082400000000007</v>
      </c>
      <c r="N39" s="27">
        <f t="shared" si="4"/>
        <v>91.082400000000007</v>
      </c>
      <c r="O39" s="27">
        <f t="shared" si="9"/>
        <v>-13559.892900000008</v>
      </c>
      <c r="P39" s="27">
        <f t="shared" si="10"/>
        <v>13559.892900000008</v>
      </c>
    </row>
    <row r="40" spans="1:21">
      <c r="A40" s="30">
        <v>38018</v>
      </c>
      <c r="B40" s="2"/>
      <c r="C40" s="6">
        <v>32</v>
      </c>
      <c r="D40" s="29">
        <f t="shared" si="0"/>
        <v>240</v>
      </c>
      <c r="E40" s="29">
        <f t="shared" si="6"/>
        <v>7680</v>
      </c>
      <c r="F40" s="29">
        <f t="shared" si="1"/>
        <v>-35491</v>
      </c>
      <c r="G40" s="34">
        <f>+Inputs!$D$3</f>
        <v>0.37951000000000001</v>
      </c>
      <c r="H40" s="2"/>
      <c r="I40" s="27">
        <f t="shared" si="7"/>
        <v>43171</v>
      </c>
      <c r="J40" s="2"/>
      <c r="K40" s="27">
        <f t="shared" si="2"/>
        <v>240</v>
      </c>
      <c r="L40" s="27">
        <f t="shared" si="8"/>
        <v>7680</v>
      </c>
      <c r="M40" s="27">
        <f t="shared" si="3"/>
        <v>91.082400000000007</v>
      </c>
      <c r="N40" s="27">
        <f t="shared" si="4"/>
        <v>91.082400000000007</v>
      </c>
      <c r="O40" s="27">
        <f t="shared" si="9"/>
        <v>-13468.810500000009</v>
      </c>
      <c r="P40" s="27">
        <f t="shared" si="10"/>
        <v>13468.810500000009</v>
      </c>
    </row>
    <row r="41" spans="1:21">
      <c r="A41" s="31">
        <v>38047</v>
      </c>
      <c r="C41" s="6">
        <v>33</v>
      </c>
      <c r="D41" s="29">
        <f t="shared" ref="D41:D72" si="12">ROUND(-(+$B$9/180)*1,0)</f>
        <v>240</v>
      </c>
      <c r="E41" s="29">
        <f t="shared" si="6"/>
        <v>7920</v>
      </c>
      <c r="F41" s="29">
        <f t="shared" ref="F41:F72" si="13">$B$9+E41</f>
        <v>-35251</v>
      </c>
      <c r="G41" s="34">
        <f>+Inputs!$D$3</f>
        <v>0.37951000000000001</v>
      </c>
      <c r="I41" s="27">
        <f t="shared" si="7"/>
        <v>43171</v>
      </c>
      <c r="K41" s="27">
        <f t="shared" ref="K41:K72" si="14">D41</f>
        <v>240</v>
      </c>
      <c r="L41" s="27">
        <f t="shared" si="8"/>
        <v>7920</v>
      </c>
      <c r="M41" s="27">
        <f t="shared" ref="M41:M72" si="15">K41*G41</f>
        <v>91.082400000000007</v>
      </c>
      <c r="N41" s="27">
        <f t="shared" ref="N41:N72" si="16">M41-J41</f>
        <v>91.082400000000007</v>
      </c>
      <c r="O41" s="27">
        <f t="shared" si="9"/>
        <v>-13377.728100000009</v>
      </c>
      <c r="P41" s="27">
        <f t="shared" si="10"/>
        <v>13377.728100000009</v>
      </c>
    </row>
    <row r="42" spans="1:21">
      <c r="A42" s="30">
        <v>38078</v>
      </c>
      <c r="C42" s="6">
        <v>34</v>
      </c>
      <c r="D42" s="29">
        <f t="shared" si="12"/>
        <v>240</v>
      </c>
      <c r="E42" s="29">
        <f t="shared" ref="E42:E73" si="17">+E41+D42</f>
        <v>8160</v>
      </c>
      <c r="F42" s="29">
        <f t="shared" si="13"/>
        <v>-35011</v>
      </c>
      <c r="G42" s="34">
        <f>+Inputs!$D$3</f>
        <v>0.37951000000000001</v>
      </c>
      <c r="I42" s="27">
        <f t="shared" ref="I42:I73" si="18">+I41+H42</f>
        <v>43171</v>
      </c>
      <c r="K42" s="27">
        <f t="shared" si="14"/>
        <v>240</v>
      </c>
      <c r="L42" s="27">
        <f t="shared" ref="L42:L73" si="19">+L41+K42</f>
        <v>8160</v>
      </c>
      <c r="M42" s="27">
        <f t="shared" si="15"/>
        <v>91.082400000000007</v>
      </c>
      <c r="N42" s="27">
        <f t="shared" si="16"/>
        <v>91.082400000000007</v>
      </c>
      <c r="O42" s="27">
        <f t="shared" ref="O42:O73" si="20">+O41+N42</f>
        <v>-13286.64570000001</v>
      </c>
      <c r="P42" s="27">
        <f t="shared" ref="P42:P73" si="21">P41-N42</f>
        <v>13286.64570000001</v>
      </c>
    </row>
    <row r="43" spans="1:21">
      <c r="A43" s="31">
        <v>38108</v>
      </c>
      <c r="C43" s="6">
        <v>35</v>
      </c>
      <c r="D43" s="29">
        <f t="shared" si="12"/>
        <v>240</v>
      </c>
      <c r="E43" s="29">
        <f t="shared" si="17"/>
        <v>8400</v>
      </c>
      <c r="F43" s="29">
        <f t="shared" si="13"/>
        <v>-34771</v>
      </c>
      <c r="G43" s="34">
        <f>+Inputs!$D$3</f>
        <v>0.37951000000000001</v>
      </c>
      <c r="I43" s="27">
        <f t="shared" si="18"/>
        <v>43171</v>
      </c>
      <c r="K43" s="27">
        <f t="shared" si="14"/>
        <v>240</v>
      </c>
      <c r="L43" s="27">
        <f t="shared" si="19"/>
        <v>8400</v>
      </c>
      <c r="M43" s="27">
        <f t="shared" si="15"/>
        <v>91.082400000000007</v>
      </c>
      <c r="N43" s="27">
        <f t="shared" si="16"/>
        <v>91.082400000000007</v>
      </c>
      <c r="O43" s="27">
        <f t="shared" si="20"/>
        <v>-13195.563300000011</v>
      </c>
      <c r="P43" s="27">
        <f t="shared" si="21"/>
        <v>13195.563300000011</v>
      </c>
    </row>
    <row r="44" spans="1:21">
      <c r="A44" s="30">
        <v>38139</v>
      </c>
      <c r="C44" s="6">
        <v>36</v>
      </c>
      <c r="D44" s="29">
        <f t="shared" si="12"/>
        <v>240</v>
      </c>
      <c r="E44" s="29">
        <f t="shared" si="17"/>
        <v>8640</v>
      </c>
      <c r="F44" s="29">
        <f t="shared" si="13"/>
        <v>-34531</v>
      </c>
      <c r="G44" s="34">
        <f>+Inputs!$D$3</f>
        <v>0.37951000000000001</v>
      </c>
      <c r="I44" s="27">
        <f t="shared" si="18"/>
        <v>43171</v>
      </c>
      <c r="K44" s="27">
        <f t="shared" si="14"/>
        <v>240</v>
      </c>
      <c r="L44" s="27">
        <f t="shared" si="19"/>
        <v>8640</v>
      </c>
      <c r="M44" s="27">
        <f t="shared" si="15"/>
        <v>91.082400000000007</v>
      </c>
      <c r="N44" s="27">
        <f t="shared" si="16"/>
        <v>91.082400000000007</v>
      </c>
      <c r="O44" s="27">
        <f t="shared" si="20"/>
        <v>-13104.480900000011</v>
      </c>
      <c r="P44" s="27">
        <f t="shared" si="21"/>
        <v>13104.480900000011</v>
      </c>
      <c r="U44" s="98"/>
    </row>
    <row r="45" spans="1:21">
      <c r="A45" s="31">
        <v>38169</v>
      </c>
      <c r="C45" s="6">
        <v>37</v>
      </c>
      <c r="D45" s="29">
        <f t="shared" si="12"/>
        <v>240</v>
      </c>
      <c r="E45" s="29">
        <f t="shared" si="17"/>
        <v>8880</v>
      </c>
      <c r="F45" s="29">
        <f t="shared" si="13"/>
        <v>-34291</v>
      </c>
      <c r="G45" s="34">
        <f>+Inputs!$D$3</f>
        <v>0.37951000000000001</v>
      </c>
      <c r="I45" s="27">
        <f t="shared" si="18"/>
        <v>43171</v>
      </c>
      <c r="K45" s="27">
        <f t="shared" si="14"/>
        <v>240</v>
      </c>
      <c r="L45" s="27">
        <f t="shared" si="19"/>
        <v>8880</v>
      </c>
      <c r="M45" s="27">
        <f t="shared" si="15"/>
        <v>91.082400000000007</v>
      </c>
      <c r="N45" s="27">
        <f t="shared" si="16"/>
        <v>91.082400000000007</v>
      </c>
      <c r="O45" s="27">
        <f t="shared" si="20"/>
        <v>-13013.398500000012</v>
      </c>
      <c r="P45" s="27">
        <f t="shared" si="21"/>
        <v>13013.398500000012</v>
      </c>
      <c r="U45" s="98"/>
    </row>
    <row r="46" spans="1:21">
      <c r="A46" s="30">
        <v>38200</v>
      </c>
      <c r="C46" s="6">
        <v>38</v>
      </c>
      <c r="D46" s="29">
        <f t="shared" si="12"/>
        <v>240</v>
      </c>
      <c r="E46" s="29">
        <f t="shared" si="17"/>
        <v>9120</v>
      </c>
      <c r="F46" s="29">
        <f t="shared" si="13"/>
        <v>-34051</v>
      </c>
      <c r="G46" s="34">
        <f>+Inputs!$D$3</f>
        <v>0.37951000000000001</v>
      </c>
      <c r="I46" s="27">
        <f t="shared" si="18"/>
        <v>43171</v>
      </c>
      <c r="K46" s="27">
        <f t="shared" si="14"/>
        <v>240</v>
      </c>
      <c r="L46" s="27">
        <f t="shared" si="19"/>
        <v>9120</v>
      </c>
      <c r="M46" s="27">
        <f t="shared" si="15"/>
        <v>91.082400000000007</v>
      </c>
      <c r="N46" s="27">
        <f t="shared" si="16"/>
        <v>91.082400000000007</v>
      </c>
      <c r="O46" s="27">
        <f t="shared" si="20"/>
        <v>-12922.316100000013</v>
      </c>
      <c r="P46" s="27">
        <f t="shared" si="21"/>
        <v>12922.316100000013</v>
      </c>
      <c r="U46" s="98"/>
    </row>
    <row r="47" spans="1:21">
      <c r="A47" s="31">
        <v>38231</v>
      </c>
      <c r="C47" s="6">
        <v>39</v>
      </c>
      <c r="D47" s="29">
        <f t="shared" si="12"/>
        <v>240</v>
      </c>
      <c r="E47" s="29">
        <f t="shared" si="17"/>
        <v>9360</v>
      </c>
      <c r="F47" s="29">
        <f t="shared" si="13"/>
        <v>-33811</v>
      </c>
      <c r="G47" s="34">
        <f>+Inputs!$D$3</f>
        <v>0.37951000000000001</v>
      </c>
      <c r="I47" s="27">
        <f t="shared" si="18"/>
        <v>43171</v>
      </c>
      <c r="K47" s="27">
        <f t="shared" si="14"/>
        <v>240</v>
      </c>
      <c r="L47" s="27">
        <f t="shared" si="19"/>
        <v>9360</v>
      </c>
      <c r="M47" s="27">
        <f t="shared" si="15"/>
        <v>91.082400000000007</v>
      </c>
      <c r="N47" s="27">
        <f t="shared" si="16"/>
        <v>91.082400000000007</v>
      </c>
      <c r="O47" s="27">
        <f t="shared" si="20"/>
        <v>-12831.233700000013</v>
      </c>
      <c r="P47" s="27">
        <f t="shared" si="21"/>
        <v>12831.233700000013</v>
      </c>
      <c r="U47" s="98"/>
    </row>
    <row r="48" spans="1:21">
      <c r="A48" s="30">
        <v>38261</v>
      </c>
      <c r="C48" s="6">
        <v>40</v>
      </c>
      <c r="D48" s="29">
        <f t="shared" si="12"/>
        <v>240</v>
      </c>
      <c r="E48" s="29">
        <f t="shared" si="17"/>
        <v>9600</v>
      </c>
      <c r="F48" s="29">
        <f t="shared" si="13"/>
        <v>-33571</v>
      </c>
      <c r="G48" s="34">
        <f>+Inputs!$D$3</f>
        <v>0.37951000000000001</v>
      </c>
      <c r="I48" s="27">
        <f t="shared" si="18"/>
        <v>43171</v>
      </c>
      <c r="K48" s="27">
        <f t="shared" si="14"/>
        <v>240</v>
      </c>
      <c r="L48" s="27">
        <f t="shared" si="19"/>
        <v>9600</v>
      </c>
      <c r="M48" s="27">
        <f t="shared" si="15"/>
        <v>91.082400000000007</v>
      </c>
      <c r="N48" s="27">
        <f t="shared" si="16"/>
        <v>91.082400000000007</v>
      </c>
      <c r="O48" s="27">
        <f t="shared" si="20"/>
        <v>-12740.151300000014</v>
      </c>
      <c r="P48" s="27">
        <f t="shared" si="21"/>
        <v>12740.151300000014</v>
      </c>
      <c r="U48" s="98"/>
    </row>
    <row r="49" spans="1:21">
      <c r="A49" s="31">
        <v>38292</v>
      </c>
      <c r="C49" s="6">
        <v>41</v>
      </c>
      <c r="D49" s="29">
        <f t="shared" si="12"/>
        <v>240</v>
      </c>
      <c r="E49" s="29">
        <f t="shared" si="17"/>
        <v>9840</v>
      </c>
      <c r="F49" s="29">
        <f t="shared" si="13"/>
        <v>-33331</v>
      </c>
      <c r="G49" s="34">
        <f>+Inputs!$D$3</f>
        <v>0.37951000000000001</v>
      </c>
      <c r="I49" s="27">
        <f t="shared" si="18"/>
        <v>43171</v>
      </c>
      <c r="K49" s="27">
        <f t="shared" si="14"/>
        <v>240</v>
      </c>
      <c r="L49" s="27">
        <f t="shared" si="19"/>
        <v>9840</v>
      </c>
      <c r="M49" s="27">
        <f t="shared" si="15"/>
        <v>91.082400000000007</v>
      </c>
      <c r="N49" s="27">
        <f t="shared" si="16"/>
        <v>91.082400000000007</v>
      </c>
      <c r="O49" s="27">
        <f t="shared" si="20"/>
        <v>-12649.068900000015</v>
      </c>
      <c r="P49" s="27">
        <f t="shared" si="21"/>
        <v>12649.068900000015</v>
      </c>
      <c r="U49" s="98"/>
    </row>
    <row r="50" spans="1:21">
      <c r="A50" s="30">
        <v>38322</v>
      </c>
      <c r="C50" s="6">
        <v>42</v>
      </c>
      <c r="D50" s="29">
        <f t="shared" si="12"/>
        <v>240</v>
      </c>
      <c r="E50" s="29">
        <f t="shared" si="17"/>
        <v>10080</v>
      </c>
      <c r="F50" s="29">
        <f t="shared" si="13"/>
        <v>-33091</v>
      </c>
      <c r="G50" s="34">
        <f>+Inputs!$D$3</f>
        <v>0.37951000000000001</v>
      </c>
      <c r="I50" s="27">
        <f t="shared" si="18"/>
        <v>43171</v>
      </c>
      <c r="K50" s="27">
        <f t="shared" si="14"/>
        <v>240</v>
      </c>
      <c r="L50" s="27">
        <f t="shared" si="19"/>
        <v>10080</v>
      </c>
      <c r="M50" s="27">
        <f t="shared" si="15"/>
        <v>91.082400000000007</v>
      </c>
      <c r="N50" s="27">
        <f t="shared" si="16"/>
        <v>91.082400000000007</v>
      </c>
      <c r="O50" s="27">
        <f t="shared" si="20"/>
        <v>-12557.986500000015</v>
      </c>
      <c r="P50" s="27">
        <f t="shared" si="21"/>
        <v>12557.986500000015</v>
      </c>
      <c r="U50" s="98"/>
    </row>
    <row r="51" spans="1:21">
      <c r="A51" s="31">
        <v>38353</v>
      </c>
      <c r="C51" s="6">
        <v>43</v>
      </c>
      <c r="D51" s="29">
        <f t="shared" si="12"/>
        <v>240</v>
      </c>
      <c r="E51" s="29">
        <f t="shared" si="17"/>
        <v>10320</v>
      </c>
      <c r="F51" s="29">
        <f t="shared" si="13"/>
        <v>-32851</v>
      </c>
      <c r="G51" s="34">
        <f>+Inputs!$D$3</f>
        <v>0.37951000000000001</v>
      </c>
      <c r="I51" s="27">
        <f t="shared" si="18"/>
        <v>43171</v>
      </c>
      <c r="K51" s="27">
        <f t="shared" si="14"/>
        <v>240</v>
      </c>
      <c r="L51" s="27">
        <f t="shared" si="19"/>
        <v>10320</v>
      </c>
      <c r="M51" s="27">
        <f t="shared" si="15"/>
        <v>91.082400000000007</v>
      </c>
      <c r="N51" s="27">
        <f t="shared" si="16"/>
        <v>91.082400000000007</v>
      </c>
      <c r="O51" s="27">
        <f t="shared" si="20"/>
        <v>-12466.904100000016</v>
      </c>
      <c r="P51" s="27">
        <f t="shared" si="21"/>
        <v>12466.904100000016</v>
      </c>
      <c r="U51" s="98"/>
    </row>
    <row r="52" spans="1:21">
      <c r="A52" s="30">
        <v>38384</v>
      </c>
      <c r="C52" s="6">
        <v>44</v>
      </c>
      <c r="D52" s="29">
        <f t="shared" si="12"/>
        <v>240</v>
      </c>
      <c r="E52" s="29">
        <f t="shared" si="17"/>
        <v>10560</v>
      </c>
      <c r="F52" s="29">
        <f t="shared" si="13"/>
        <v>-32611</v>
      </c>
      <c r="G52" s="34">
        <f>+Inputs!$D$3</f>
        <v>0.37951000000000001</v>
      </c>
      <c r="I52" s="27">
        <f t="shared" si="18"/>
        <v>43171</v>
      </c>
      <c r="K52" s="27">
        <f t="shared" si="14"/>
        <v>240</v>
      </c>
      <c r="L52" s="27">
        <f t="shared" si="19"/>
        <v>10560</v>
      </c>
      <c r="M52" s="27">
        <f t="shared" si="15"/>
        <v>91.082400000000007</v>
      </c>
      <c r="N52" s="27">
        <f t="shared" si="16"/>
        <v>91.082400000000007</v>
      </c>
      <c r="O52" s="27">
        <f t="shared" si="20"/>
        <v>-12375.821700000017</v>
      </c>
      <c r="P52" s="27">
        <f t="shared" si="21"/>
        <v>12375.821700000017</v>
      </c>
      <c r="U52" s="98"/>
    </row>
    <row r="53" spans="1:21">
      <c r="A53" s="31">
        <v>38412</v>
      </c>
      <c r="C53" s="6">
        <v>45</v>
      </c>
      <c r="D53" s="29">
        <f t="shared" si="12"/>
        <v>240</v>
      </c>
      <c r="E53" s="29">
        <f t="shared" si="17"/>
        <v>10800</v>
      </c>
      <c r="F53" s="29">
        <f t="shared" si="13"/>
        <v>-32371</v>
      </c>
      <c r="G53" s="34">
        <f>+Inputs!$D$3</f>
        <v>0.37951000000000001</v>
      </c>
      <c r="I53" s="27">
        <f t="shared" si="18"/>
        <v>43171</v>
      </c>
      <c r="K53" s="27">
        <f t="shared" si="14"/>
        <v>240</v>
      </c>
      <c r="L53" s="27">
        <f t="shared" si="19"/>
        <v>10800</v>
      </c>
      <c r="M53" s="27">
        <f t="shared" si="15"/>
        <v>91.082400000000007</v>
      </c>
      <c r="N53" s="27">
        <f t="shared" si="16"/>
        <v>91.082400000000007</v>
      </c>
      <c r="O53" s="27">
        <f t="shared" si="20"/>
        <v>-12284.739300000017</v>
      </c>
      <c r="P53" s="27">
        <f t="shared" si="21"/>
        <v>12284.739300000017</v>
      </c>
      <c r="U53" s="98"/>
    </row>
    <row r="54" spans="1:21">
      <c r="A54" s="30">
        <v>38443</v>
      </c>
      <c r="C54" s="6">
        <v>46</v>
      </c>
      <c r="D54" s="29">
        <f t="shared" si="12"/>
        <v>240</v>
      </c>
      <c r="E54" s="29">
        <f t="shared" si="17"/>
        <v>11040</v>
      </c>
      <c r="F54" s="29">
        <f t="shared" si="13"/>
        <v>-32131</v>
      </c>
      <c r="G54" s="34">
        <f>+Inputs!$D$3</f>
        <v>0.37951000000000001</v>
      </c>
      <c r="I54" s="27">
        <f t="shared" si="18"/>
        <v>43171</v>
      </c>
      <c r="K54" s="27">
        <f t="shared" si="14"/>
        <v>240</v>
      </c>
      <c r="L54" s="27">
        <f t="shared" si="19"/>
        <v>11040</v>
      </c>
      <c r="M54" s="27">
        <f t="shared" si="15"/>
        <v>91.082400000000007</v>
      </c>
      <c r="N54" s="27">
        <f t="shared" si="16"/>
        <v>91.082400000000007</v>
      </c>
      <c r="O54" s="27">
        <f t="shared" si="20"/>
        <v>-12193.656900000018</v>
      </c>
      <c r="P54" s="27">
        <f t="shared" si="21"/>
        <v>12193.656900000018</v>
      </c>
      <c r="U54" s="98"/>
    </row>
    <row r="55" spans="1:21">
      <c r="A55" s="31">
        <v>38473</v>
      </c>
      <c r="C55" s="6">
        <v>47</v>
      </c>
      <c r="D55" s="29">
        <f t="shared" si="12"/>
        <v>240</v>
      </c>
      <c r="E55" s="29">
        <f t="shared" si="17"/>
        <v>11280</v>
      </c>
      <c r="F55" s="29">
        <f t="shared" si="13"/>
        <v>-31891</v>
      </c>
      <c r="G55" s="34">
        <f>+Inputs!$D$3</f>
        <v>0.37951000000000001</v>
      </c>
      <c r="I55" s="27">
        <f t="shared" si="18"/>
        <v>43171</v>
      </c>
      <c r="K55" s="27">
        <f t="shared" si="14"/>
        <v>240</v>
      </c>
      <c r="L55" s="27">
        <f t="shared" si="19"/>
        <v>11280</v>
      </c>
      <c r="M55" s="27">
        <f t="shared" si="15"/>
        <v>91.082400000000007</v>
      </c>
      <c r="N55" s="27">
        <f t="shared" si="16"/>
        <v>91.082400000000007</v>
      </c>
      <c r="O55" s="27">
        <f t="shared" si="20"/>
        <v>-12102.574500000019</v>
      </c>
      <c r="P55" s="27">
        <f t="shared" si="21"/>
        <v>12102.574500000019</v>
      </c>
      <c r="U55" s="98"/>
    </row>
    <row r="56" spans="1:21">
      <c r="A56" s="30">
        <v>38504</v>
      </c>
      <c r="C56" s="6">
        <v>48</v>
      </c>
      <c r="D56" s="29">
        <f t="shared" si="12"/>
        <v>240</v>
      </c>
      <c r="E56" s="29">
        <f t="shared" si="17"/>
        <v>11520</v>
      </c>
      <c r="F56" s="29">
        <f t="shared" si="13"/>
        <v>-31651</v>
      </c>
      <c r="G56" s="34">
        <f>+Inputs!$D$3</f>
        <v>0.37951000000000001</v>
      </c>
      <c r="I56" s="27">
        <f t="shared" si="18"/>
        <v>43171</v>
      </c>
      <c r="K56" s="27">
        <f t="shared" si="14"/>
        <v>240</v>
      </c>
      <c r="L56" s="27">
        <f t="shared" si="19"/>
        <v>11520</v>
      </c>
      <c r="M56" s="27">
        <f t="shared" si="15"/>
        <v>91.082400000000007</v>
      </c>
      <c r="N56" s="27">
        <f t="shared" si="16"/>
        <v>91.082400000000007</v>
      </c>
      <c r="O56" s="27">
        <f t="shared" si="20"/>
        <v>-12011.492100000019</v>
      </c>
      <c r="P56" s="27">
        <f t="shared" si="21"/>
        <v>12011.492100000019</v>
      </c>
    </row>
    <row r="57" spans="1:21">
      <c r="A57" s="31">
        <v>38534</v>
      </c>
      <c r="C57" s="6">
        <v>49</v>
      </c>
      <c r="D57" s="29">
        <f t="shared" si="12"/>
        <v>240</v>
      </c>
      <c r="E57" s="29">
        <f t="shared" si="17"/>
        <v>11760</v>
      </c>
      <c r="F57" s="29">
        <f t="shared" si="13"/>
        <v>-31411</v>
      </c>
      <c r="G57" s="34">
        <f>+Inputs!$D$3</f>
        <v>0.37951000000000001</v>
      </c>
      <c r="I57" s="27">
        <f t="shared" si="18"/>
        <v>43171</v>
      </c>
      <c r="K57" s="27">
        <f t="shared" si="14"/>
        <v>240</v>
      </c>
      <c r="L57" s="27">
        <f t="shared" si="19"/>
        <v>11760</v>
      </c>
      <c r="M57" s="27">
        <f t="shared" si="15"/>
        <v>91.082400000000007</v>
      </c>
      <c r="N57" s="27">
        <f t="shared" si="16"/>
        <v>91.082400000000007</v>
      </c>
      <c r="O57" s="27">
        <f t="shared" si="20"/>
        <v>-11920.40970000002</v>
      </c>
      <c r="P57" s="27">
        <f t="shared" si="21"/>
        <v>11920.40970000002</v>
      </c>
    </row>
    <row r="58" spans="1:21">
      <c r="A58" s="30">
        <v>38565</v>
      </c>
      <c r="C58" s="6">
        <v>50</v>
      </c>
      <c r="D58" s="29">
        <f t="shared" si="12"/>
        <v>240</v>
      </c>
      <c r="E58" s="29">
        <f t="shared" si="17"/>
        <v>12000</v>
      </c>
      <c r="F58" s="29">
        <f t="shared" si="13"/>
        <v>-31171</v>
      </c>
      <c r="G58" s="34">
        <f>+Inputs!$D$3</f>
        <v>0.37951000000000001</v>
      </c>
      <c r="I58" s="27">
        <f t="shared" si="18"/>
        <v>43171</v>
      </c>
      <c r="K58" s="27">
        <f t="shared" si="14"/>
        <v>240</v>
      </c>
      <c r="L58" s="27">
        <f t="shared" si="19"/>
        <v>12000</v>
      </c>
      <c r="M58" s="27">
        <f t="shared" si="15"/>
        <v>91.082400000000007</v>
      </c>
      <c r="N58" s="27">
        <f t="shared" si="16"/>
        <v>91.082400000000007</v>
      </c>
      <c r="O58" s="27">
        <f t="shared" si="20"/>
        <v>-11829.327300000021</v>
      </c>
      <c r="P58" s="27">
        <f t="shared" si="21"/>
        <v>11829.327300000021</v>
      </c>
    </row>
    <row r="59" spans="1:21">
      <c r="A59" s="31">
        <v>38596</v>
      </c>
      <c r="C59" s="6">
        <v>51</v>
      </c>
      <c r="D59" s="29">
        <f t="shared" si="12"/>
        <v>240</v>
      </c>
      <c r="E59" s="29">
        <f t="shared" si="17"/>
        <v>12240</v>
      </c>
      <c r="F59" s="29">
        <f t="shared" si="13"/>
        <v>-30931</v>
      </c>
      <c r="G59" s="34">
        <f>+Inputs!$D$3</f>
        <v>0.37951000000000001</v>
      </c>
      <c r="I59" s="27">
        <f t="shared" si="18"/>
        <v>43171</v>
      </c>
      <c r="K59" s="27">
        <f t="shared" si="14"/>
        <v>240</v>
      </c>
      <c r="L59" s="27">
        <f t="shared" si="19"/>
        <v>12240</v>
      </c>
      <c r="M59" s="27">
        <f t="shared" si="15"/>
        <v>91.082400000000007</v>
      </c>
      <c r="N59" s="27">
        <f t="shared" si="16"/>
        <v>91.082400000000007</v>
      </c>
      <c r="O59" s="27">
        <f t="shared" si="20"/>
        <v>-11738.244900000022</v>
      </c>
      <c r="P59" s="27">
        <f t="shared" si="21"/>
        <v>11738.244900000022</v>
      </c>
    </row>
    <row r="60" spans="1:21">
      <c r="A60" s="30">
        <v>38626</v>
      </c>
      <c r="C60" s="6">
        <v>52</v>
      </c>
      <c r="D60" s="29">
        <f t="shared" si="12"/>
        <v>240</v>
      </c>
      <c r="E60" s="29">
        <f t="shared" si="17"/>
        <v>12480</v>
      </c>
      <c r="F60" s="29">
        <f t="shared" si="13"/>
        <v>-30691</v>
      </c>
      <c r="G60" s="34">
        <f>+Inputs!$D$3</f>
        <v>0.37951000000000001</v>
      </c>
      <c r="I60" s="27">
        <f t="shared" si="18"/>
        <v>43171</v>
      </c>
      <c r="K60" s="27">
        <f t="shared" si="14"/>
        <v>240</v>
      </c>
      <c r="L60" s="27">
        <f t="shared" si="19"/>
        <v>12480</v>
      </c>
      <c r="M60" s="27">
        <f t="shared" si="15"/>
        <v>91.082400000000007</v>
      </c>
      <c r="N60" s="27">
        <f t="shared" si="16"/>
        <v>91.082400000000007</v>
      </c>
      <c r="O60" s="27">
        <f t="shared" si="20"/>
        <v>-11647.162500000022</v>
      </c>
      <c r="P60" s="27">
        <f t="shared" si="21"/>
        <v>11647.162500000022</v>
      </c>
    </row>
    <row r="61" spans="1:21">
      <c r="A61" s="31">
        <v>38657</v>
      </c>
      <c r="C61" s="6">
        <v>53</v>
      </c>
      <c r="D61" s="29">
        <f t="shared" si="12"/>
        <v>240</v>
      </c>
      <c r="E61" s="29">
        <f t="shared" si="17"/>
        <v>12720</v>
      </c>
      <c r="F61" s="29">
        <f t="shared" si="13"/>
        <v>-30451</v>
      </c>
      <c r="G61" s="34">
        <f>+Inputs!$D$3</f>
        <v>0.37951000000000001</v>
      </c>
      <c r="I61" s="27">
        <f t="shared" si="18"/>
        <v>43171</v>
      </c>
      <c r="K61" s="27">
        <f t="shared" si="14"/>
        <v>240</v>
      </c>
      <c r="L61" s="27">
        <f t="shared" si="19"/>
        <v>12720</v>
      </c>
      <c r="M61" s="27">
        <f t="shared" si="15"/>
        <v>91.082400000000007</v>
      </c>
      <c r="N61" s="27">
        <f t="shared" si="16"/>
        <v>91.082400000000007</v>
      </c>
      <c r="O61" s="27">
        <f t="shared" si="20"/>
        <v>-11556.080100000023</v>
      </c>
      <c r="P61" s="27">
        <f t="shared" si="21"/>
        <v>11556.080100000023</v>
      </c>
    </row>
    <row r="62" spans="1:21">
      <c r="A62" s="30">
        <v>38687</v>
      </c>
      <c r="C62" s="6">
        <v>54</v>
      </c>
      <c r="D62" s="29">
        <f t="shared" si="12"/>
        <v>240</v>
      </c>
      <c r="E62" s="29">
        <f t="shared" si="17"/>
        <v>12960</v>
      </c>
      <c r="F62" s="29">
        <f t="shared" si="13"/>
        <v>-30211</v>
      </c>
      <c r="G62" s="34">
        <f>+Inputs!$D$3</f>
        <v>0.37951000000000001</v>
      </c>
      <c r="I62" s="27">
        <f t="shared" si="18"/>
        <v>43171</v>
      </c>
      <c r="K62" s="27">
        <f t="shared" si="14"/>
        <v>240</v>
      </c>
      <c r="L62" s="27">
        <f t="shared" si="19"/>
        <v>12960</v>
      </c>
      <c r="M62" s="27">
        <f t="shared" si="15"/>
        <v>91.082400000000007</v>
      </c>
      <c r="N62" s="27">
        <f t="shared" si="16"/>
        <v>91.082400000000007</v>
      </c>
      <c r="O62" s="27">
        <f t="shared" si="20"/>
        <v>-11464.997700000024</v>
      </c>
      <c r="P62" s="27">
        <f t="shared" si="21"/>
        <v>11464.997700000024</v>
      </c>
    </row>
    <row r="63" spans="1:21">
      <c r="A63" s="31">
        <v>38718</v>
      </c>
      <c r="C63" s="6">
        <v>55</v>
      </c>
      <c r="D63" s="29">
        <f t="shared" si="12"/>
        <v>240</v>
      </c>
      <c r="E63" s="29">
        <f t="shared" si="17"/>
        <v>13200</v>
      </c>
      <c r="F63" s="29">
        <f t="shared" si="13"/>
        <v>-29971</v>
      </c>
      <c r="G63" s="34">
        <f>+Inputs!$D$3</f>
        <v>0.37951000000000001</v>
      </c>
      <c r="I63" s="27">
        <f t="shared" si="18"/>
        <v>43171</v>
      </c>
      <c r="K63" s="27">
        <f t="shared" si="14"/>
        <v>240</v>
      </c>
      <c r="L63" s="27">
        <f t="shared" si="19"/>
        <v>13200</v>
      </c>
      <c r="M63" s="27">
        <f t="shared" si="15"/>
        <v>91.082400000000007</v>
      </c>
      <c r="N63" s="27">
        <f t="shared" si="16"/>
        <v>91.082400000000007</v>
      </c>
      <c r="O63" s="27">
        <f t="shared" si="20"/>
        <v>-11373.915300000024</v>
      </c>
      <c r="P63" s="27">
        <f t="shared" si="21"/>
        <v>11373.915300000024</v>
      </c>
    </row>
    <row r="64" spans="1:21">
      <c r="A64" s="30">
        <v>38749</v>
      </c>
      <c r="C64" s="6">
        <v>56</v>
      </c>
      <c r="D64" s="29">
        <f t="shared" si="12"/>
        <v>240</v>
      </c>
      <c r="E64" s="29">
        <f t="shared" si="17"/>
        <v>13440</v>
      </c>
      <c r="F64" s="29">
        <f t="shared" si="13"/>
        <v>-29731</v>
      </c>
      <c r="G64" s="34">
        <f>+Inputs!$D$3</f>
        <v>0.37951000000000001</v>
      </c>
      <c r="I64" s="27">
        <f t="shared" si="18"/>
        <v>43171</v>
      </c>
      <c r="K64" s="27">
        <f t="shared" si="14"/>
        <v>240</v>
      </c>
      <c r="L64" s="27">
        <f t="shared" si="19"/>
        <v>13440</v>
      </c>
      <c r="M64" s="27">
        <f t="shared" si="15"/>
        <v>91.082400000000007</v>
      </c>
      <c r="N64" s="27">
        <f t="shared" si="16"/>
        <v>91.082400000000007</v>
      </c>
      <c r="O64" s="27">
        <f t="shared" si="20"/>
        <v>-11282.832900000025</v>
      </c>
      <c r="P64" s="27">
        <f t="shared" si="21"/>
        <v>11282.832900000025</v>
      </c>
    </row>
    <row r="65" spans="1:16">
      <c r="A65" s="31">
        <v>38777</v>
      </c>
      <c r="C65" s="6">
        <v>57</v>
      </c>
      <c r="D65" s="29">
        <f t="shared" si="12"/>
        <v>240</v>
      </c>
      <c r="E65" s="29">
        <f t="shared" si="17"/>
        <v>13680</v>
      </c>
      <c r="F65" s="29">
        <f t="shared" si="13"/>
        <v>-29491</v>
      </c>
      <c r="G65" s="34">
        <f>+Inputs!$D$3</f>
        <v>0.37951000000000001</v>
      </c>
      <c r="I65" s="27">
        <f t="shared" si="18"/>
        <v>43171</v>
      </c>
      <c r="K65" s="27">
        <f t="shared" si="14"/>
        <v>240</v>
      </c>
      <c r="L65" s="27">
        <f t="shared" si="19"/>
        <v>13680</v>
      </c>
      <c r="M65" s="27">
        <f t="shared" si="15"/>
        <v>91.082400000000007</v>
      </c>
      <c r="N65" s="27">
        <f t="shared" si="16"/>
        <v>91.082400000000007</v>
      </c>
      <c r="O65" s="27">
        <f t="shared" si="20"/>
        <v>-11191.750500000026</v>
      </c>
      <c r="P65" s="27">
        <f t="shared" si="21"/>
        <v>11191.750500000026</v>
      </c>
    </row>
    <row r="66" spans="1:16">
      <c r="A66" s="30">
        <v>38808</v>
      </c>
      <c r="C66" s="6">
        <v>58</v>
      </c>
      <c r="D66" s="29">
        <f t="shared" si="12"/>
        <v>240</v>
      </c>
      <c r="E66" s="29">
        <f t="shared" si="17"/>
        <v>13920</v>
      </c>
      <c r="F66" s="29">
        <f t="shared" si="13"/>
        <v>-29251</v>
      </c>
      <c r="G66" s="34">
        <f>+Inputs!$D$3</f>
        <v>0.37951000000000001</v>
      </c>
      <c r="I66" s="27">
        <f t="shared" si="18"/>
        <v>43171</v>
      </c>
      <c r="K66" s="27">
        <f t="shared" si="14"/>
        <v>240</v>
      </c>
      <c r="L66" s="27">
        <f t="shared" si="19"/>
        <v>13920</v>
      </c>
      <c r="M66" s="27">
        <f t="shared" si="15"/>
        <v>91.082400000000007</v>
      </c>
      <c r="N66" s="27">
        <f t="shared" si="16"/>
        <v>91.082400000000007</v>
      </c>
      <c r="O66" s="27">
        <f t="shared" si="20"/>
        <v>-11100.668100000026</v>
      </c>
      <c r="P66" s="27">
        <f t="shared" si="21"/>
        <v>11100.668100000026</v>
      </c>
    </row>
    <row r="67" spans="1:16">
      <c r="A67" s="31">
        <v>38838</v>
      </c>
      <c r="C67" s="6">
        <v>59</v>
      </c>
      <c r="D67" s="29">
        <f t="shared" si="12"/>
        <v>240</v>
      </c>
      <c r="E67" s="29">
        <f t="shared" si="17"/>
        <v>14160</v>
      </c>
      <c r="F67" s="29">
        <f t="shared" si="13"/>
        <v>-29011</v>
      </c>
      <c r="G67" s="34">
        <f>+Inputs!$D$3</f>
        <v>0.37951000000000001</v>
      </c>
      <c r="I67" s="27">
        <f t="shared" si="18"/>
        <v>43171</v>
      </c>
      <c r="K67" s="27">
        <f t="shared" si="14"/>
        <v>240</v>
      </c>
      <c r="L67" s="27">
        <f t="shared" si="19"/>
        <v>14160</v>
      </c>
      <c r="M67" s="27">
        <f t="shared" si="15"/>
        <v>91.082400000000007</v>
      </c>
      <c r="N67" s="27">
        <f t="shared" si="16"/>
        <v>91.082400000000007</v>
      </c>
      <c r="O67" s="27">
        <f t="shared" si="20"/>
        <v>-11009.585700000027</v>
      </c>
      <c r="P67" s="27">
        <f t="shared" si="21"/>
        <v>11009.585700000027</v>
      </c>
    </row>
    <row r="68" spans="1:16">
      <c r="A68" s="30">
        <v>38869</v>
      </c>
      <c r="C68" s="6">
        <v>60</v>
      </c>
      <c r="D68" s="29">
        <f t="shared" si="12"/>
        <v>240</v>
      </c>
      <c r="E68" s="29">
        <f t="shared" si="17"/>
        <v>14400</v>
      </c>
      <c r="F68" s="29">
        <f t="shared" si="13"/>
        <v>-28771</v>
      </c>
      <c r="G68" s="34">
        <f>+Inputs!$D$3</f>
        <v>0.37951000000000001</v>
      </c>
      <c r="I68" s="27">
        <f t="shared" si="18"/>
        <v>43171</v>
      </c>
      <c r="K68" s="27">
        <f t="shared" si="14"/>
        <v>240</v>
      </c>
      <c r="L68" s="27">
        <f t="shared" si="19"/>
        <v>14400</v>
      </c>
      <c r="M68" s="27">
        <f t="shared" si="15"/>
        <v>91.082400000000007</v>
      </c>
      <c r="N68" s="27">
        <f t="shared" si="16"/>
        <v>91.082400000000007</v>
      </c>
      <c r="O68" s="27">
        <f t="shared" si="20"/>
        <v>-10918.503300000028</v>
      </c>
      <c r="P68" s="27">
        <f t="shared" si="21"/>
        <v>10918.503300000028</v>
      </c>
    </row>
    <row r="69" spans="1:16">
      <c r="A69" s="31">
        <v>38899</v>
      </c>
      <c r="C69" s="6">
        <v>61</v>
      </c>
      <c r="D69" s="29">
        <f t="shared" si="12"/>
        <v>240</v>
      </c>
      <c r="E69" s="29">
        <f t="shared" si="17"/>
        <v>14640</v>
      </c>
      <c r="F69" s="29">
        <f t="shared" si="13"/>
        <v>-28531</v>
      </c>
      <c r="G69" s="34">
        <f>+Inputs!$D$3</f>
        <v>0.37951000000000001</v>
      </c>
      <c r="I69" s="27">
        <f t="shared" si="18"/>
        <v>43171</v>
      </c>
      <c r="K69" s="27">
        <f t="shared" si="14"/>
        <v>240</v>
      </c>
      <c r="L69" s="27">
        <f t="shared" si="19"/>
        <v>14640</v>
      </c>
      <c r="M69" s="27">
        <f t="shared" si="15"/>
        <v>91.082400000000007</v>
      </c>
      <c r="N69" s="27">
        <f t="shared" si="16"/>
        <v>91.082400000000007</v>
      </c>
      <c r="O69" s="27">
        <f t="shared" si="20"/>
        <v>-10827.420900000028</v>
      </c>
      <c r="P69" s="27">
        <f t="shared" si="21"/>
        <v>10827.420900000028</v>
      </c>
    </row>
    <row r="70" spans="1:16">
      <c r="A70" s="30">
        <v>38930</v>
      </c>
      <c r="C70" s="6">
        <v>62</v>
      </c>
      <c r="D70" s="29">
        <f t="shared" si="12"/>
        <v>240</v>
      </c>
      <c r="E70" s="29">
        <f t="shared" si="17"/>
        <v>14880</v>
      </c>
      <c r="F70" s="29">
        <f t="shared" si="13"/>
        <v>-28291</v>
      </c>
      <c r="G70" s="34">
        <f>+Inputs!$D$3</f>
        <v>0.37951000000000001</v>
      </c>
      <c r="I70" s="27">
        <f t="shared" si="18"/>
        <v>43171</v>
      </c>
      <c r="K70" s="27">
        <f t="shared" si="14"/>
        <v>240</v>
      </c>
      <c r="L70" s="27">
        <f t="shared" si="19"/>
        <v>14880</v>
      </c>
      <c r="M70" s="27">
        <f t="shared" si="15"/>
        <v>91.082400000000007</v>
      </c>
      <c r="N70" s="27">
        <f t="shared" si="16"/>
        <v>91.082400000000007</v>
      </c>
      <c r="O70" s="27">
        <f t="shared" si="20"/>
        <v>-10736.338500000029</v>
      </c>
      <c r="P70" s="27">
        <f t="shared" si="21"/>
        <v>10736.338500000029</v>
      </c>
    </row>
    <row r="71" spans="1:16">
      <c r="A71" s="31">
        <v>38961</v>
      </c>
      <c r="C71" s="6">
        <v>63</v>
      </c>
      <c r="D71" s="29">
        <f t="shared" si="12"/>
        <v>240</v>
      </c>
      <c r="E71" s="29">
        <f t="shared" si="17"/>
        <v>15120</v>
      </c>
      <c r="F71" s="29">
        <f t="shared" si="13"/>
        <v>-28051</v>
      </c>
      <c r="G71" s="34">
        <f>+Inputs!$D$3</f>
        <v>0.37951000000000001</v>
      </c>
      <c r="I71" s="27">
        <f t="shared" si="18"/>
        <v>43171</v>
      </c>
      <c r="K71" s="27">
        <f t="shared" si="14"/>
        <v>240</v>
      </c>
      <c r="L71" s="27">
        <f t="shared" si="19"/>
        <v>15120</v>
      </c>
      <c r="M71" s="27">
        <f t="shared" si="15"/>
        <v>91.082400000000007</v>
      </c>
      <c r="N71" s="27">
        <f t="shared" si="16"/>
        <v>91.082400000000007</v>
      </c>
      <c r="O71" s="27">
        <f t="shared" si="20"/>
        <v>-10645.25610000003</v>
      </c>
      <c r="P71" s="27">
        <f t="shared" si="21"/>
        <v>10645.25610000003</v>
      </c>
    </row>
    <row r="72" spans="1:16">
      <c r="A72" s="30">
        <v>38991</v>
      </c>
      <c r="C72" s="6">
        <v>64</v>
      </c>
      <c r="D72" s="29">
        <f t="shared" si="12"/>
        <v>240</v>
      </c>
      <c r="E72" s="29">
        <f t="shared" si="17"/>
        <v>15360</v>
      </c>
      <c r="F72" s="29">
        <f t="shared" si="13"/>
        <v>-27811</v>
      </c>
      <c r="G72" s="34">
        <f>+Inputs!$D$3</f>
        <v>0.37951000000000001</v>
      </c>
      <c r="I72" s="27">
        <f t="shared" si="18"/>
        <v>43171</v>
      </c>
      <c r="K72" s="27">
        <f t="shared" si="14"/>
        <v>240</v>
      </c>
      <c r="L72" s="27">
        <f t="shared" si="19"/>
        <v>15360</v>
      </c>
      <c r="M72" s="27">
        <f t="shared" si="15"/>
        <v>91.082400000000007</v>
      </c>
      <c r="N72" s="27">
        <f t="shared" si="16"/>
        <v>91.082400000000007</v>
      </c>
      <c r="O72" s="27">
        <f t="shared" si="20"/>
        <v>-10554.17370000003</v>
      </c>
      <c r="P72" s="27">
        <f t="shared" si="21"/>
        <v>10554.17370000003</v>
      </c>
    </row>
    <row r="73" spans="1:16">
      <c r="A73" s="31">
        <v>39022</v>
      </c>
      <c r="C73" s="6">
        <v>65</v>
      </c>
      <c r="D73" s="29">
        <f t="shared" ref="D73:D104" si="22">ROUND(-(+$B$9/180)*1,0)</f>
        <v>240</v>
      </c>
      <c r="E73" s="29">
        <f t="shared" si="17"/>
        <v>15600</v>
      </c>
      <c r="F73" s="29">
        <f t="shared" ref="F73:F104" si="23">$B$9+E73</f>
        <v>-27571</v>
      </c>
      <c r="G73" s="34">
        <f>+Inputs!$D$3</f>
        <v>0.37951000000000001</v>
      </c>
      <c r="I73" s="27">
        <f t="shared" si="18"/>
        <v>43171</v>
      </c>
      <c r="K73" s="27">
        <f t="shared" ref="K73:K104" si="24">D73</f>
        <v>240</v>
      </c>
      <c r="L73" s="27">
        <f t="shared" si="19"/>
        <v>15600</v>
      </c>
      <c r="M73" s="27">
        <f t="shared" ref="M73:M104" si="25">K73*G73</f>
        <v>91.082400000000007</v>
      </c>
      <c r="N73" s="27">
        <f t="shared" ref="N73:N104" si="26">M73-J73</f>
        <v>91.082400000000007</v>
      </c>
      <c r="O73" s="27">
        <f t="shared" si="20"/>
        <v>-10463.091300000031</v>
      </c>
      <c r="P73" s="27">
        <f t="shared" si="21"/>
        <v>10463.091300000031</v>
      </c>
    </row>
    <row r="74" spans="1:16">
      <c r="A74" s="30">
        <v>39052</v>
      </c>
      <c r="C74" s="6">
        <v>66</v>
      </c>
      <c r="D74" s="29">
        <f t="shared" si="22"/>
        <v>240</v>
      </c>
      <c r="E74" s="29">
        <f t="shared" ref="E74:E105" si="27">+E73+D74</f>
        <v>15840</v>
      </c>
      <c r="F74" s="29">
        <f t="shared" si="23"/>
        <v>-27331</v>
      </c>
      <c r="G74" s="34">
        <f>+Inputs!$D$3</f>
        <v>0.37951000000000001</v>
      </c>
      <c r="I74" s="27">
        <f t="shared" ref="I74:I105" si="28">+I73+H74</f>
        <v>43171</v>
      </c>
      <c r="K74" s="27">
        <f t="shared" si="24"/>
        <v>240</v>
      </c>
      <c r="L74" s="27">
        <f t="shared" ref="L74:L105" si="29">+L73+K74</f>
        <v>15840</v>
      </c>
      <c r="M74" s="27">
        <f t="shared" si="25"/>
        <v>91.082400000000007</v>
      </c>
      <c r="N74" s="27">
        <f t="shared" si="26"/>
        <v>91.082400000000007</v>
      </c>
      <c r="O74" s="27">
        <f t="shared" ref="O74:O105" si="30">+O73+N74</f>
        <v>-10372.008900000032</v>
      </c>
      <c r="P74" s="27">
        <f t="shared" ref="P74:P105" si="31">P73-N74</f>
        <v>10372.008900000032</v>
      </c>
    </row>
    <row r="75" spans="1:16">
      <c r="A75" s="31">
        <v>39083</v>
      </c>
      <c r="C75" s="6">
        <v>67</v>
      </c>
      <c r="D75" s="29">
        <f t="shared" si="22"/>
        <v>240</v>
      </c>
      <c r="E75" s="29">
        <f t="shared" si="27"/>
        <v>16080</v>
      </c>
      <c r="F75" s="29">
        <f t="shared" si="23"/>
        <v>-27091</v>
      </c>
      <c r="G75" s="34">
        <f>+Inputs!$D$3</f>
        <v>0.37951000000000001</v>
      </c>
      <c r="I75" s="27">
        <f t="shared" si="28"/>
        <v>43171</v>
      </c>
      <c r="K75" s="27">
        <f t="shared" si="24"/>
        <v>240</v>
      </c>
      <c r="L75" s="27">
        <f t="shared" si="29"/>
        <v>16080</v>
      </c>
      <c r="M75" s="27">
        <f t="shared" si="25"/>
        <v>91.082400000000007</v>
      </c>
      <c r="N75" s="27">
        <f t="shared" si="26"/>
        <v>91.082400000000007</v>
      </c>
      <c r="O75" s="27">
        <f t="shared" si="30"/>
        <v>-10280.926500000032</v>
      </c>
      <c r="P75" s="27">
        <f t="shared" si="31"/>
        <v>10280.926500000032</v>
      </c>
    </row>
    <row r="76" spans="1:16">
      <c r="A76" s="30">
        <v>39114</v>
      </c>
      <c r="C76" s="6">
        <v>68</v>
      </c>
      <c r="D76" s="29">
        <f t="shared" si="22"/>
        <v>240</v>
      </c>
      <c r="E76" s="29">
        <f t="shared" si="27"/>
        <v>16320</v>
      </c>
      <c r="F76" s="29">
        <f t="shared" si="23"/>
        <v>-26851</v>
      </c>
      <c r="G76" s="34">
        <f>+Inputs!$D$3</f>
        <v>0.37951000000000001</v>
      </c>
      <c r="I76" s="27">
        <f t="shared" si="28"/>
        <v>43171</v>
      </c>
      <c r="K76" s="27">
        <f t="shared" si="24"/>
        <v>240</v>
      </c>
      <c r="L76" s="27">
        <f t="shared" si="29"/>
        <v>16320</v>
      </c>
      <c r="M76" s="27">
        <f t="shared" si="25"/>
        <v>91.082400000000007</v>
      </c>
      <c r="N76" s="27">
        <f t="shared" si="26"/>
        <v>91.082400000000007</v>
      </c>
      <c r="O76" s="27">
        <f t="shared" si="30"/>
        <v>-10189.844100000033</v>
      </c>
      <c r="P76" s="27">
        <f t="shared" si="31"/>
        <v>10189.844100000033</v>
      </c>
    </row>
    <row r="77" spans="1:16">
      <c r="A77" s="31">
        <v>39142</v>
      </c>
      <c r="C77" s="6">
        <v>69</v>
      </c>
      <c r="D77" s="29">
        <f t="shared" si="22"/>
        <v>240</v>
      </c>
      <c r="E77" s="29">
        <f t="shared" si="27"/>
        <v>16560</v>
      </c>
      <c r="F77" s="29">
        <f t="shared" si="23"/>
        <v>-26611</v>
      </c>
      <c r="G77" s="34">
        <f>+Inputs!$D$3</f>
        <v>0.37951000000000001</v>
      </c>
      <c r="I77" s="27">
        <f t="shared" si="28"/>
        <v>43171</v>
      </c>
      <c r="K77" s="27">
        <f t="shared" si="24"/>
        <v>240</v>
      </c>
      <c r="L77" s="27">
        <f t="shared" si="29"/>
        <v>16560</v>
      </c>
      <c r="M77" s="27">
        <f t="shared" si="25"/>
        <v>91.082400000000007</v>
      </c>
      <c r="N77" s="27">
        <f t="shared" si="26"/>
        <v>91.082400000000007</v>
      </c>
      <c r="O77" s="27">
        <f t="shared" si="30"/>
        <v>-10098.761700000034</v>
      </c>
      <c r="P77" s="27">
        <f t="shared" si="31"/>
        <v>10098.761700000034</v>
      </c>
    </row>
    <row r="78" spans="1:16">
      <c r="A78" s="30">
        <v>39173</v>
      </c>
      <c r="C78" s="6">
        <v>70</v>
      </c>
      <c r="D78" s="29">
        <f t="shared" si="22"/>
        <v>240</v>
      </c>
      <c r="E78" s="29">
        <f t="shared" si="27"/>
        <v>16800</v>
      </c>
      <c r="F78" s="29">
        <f t="shared" si="23"/>
        <v>-26371</v>
      </c>
      <c r="G78" s="34">
        <f>+Inputs!$D$3</f>
        <v>0.37951000000000001</v>
      </c>
      <c r="I78" s="27">
        <f t="shared" si="28"/>
        <v>43171</v>
      </c>
      <c r="K78" s="27">
        <f t="shared" si="24"/>
        <v>240</v>
      </c>
      <c r="L78" s="27">
        <f t="shared" si="29"/>
        <v>16800</v>
      </c>
      <c r="M78" s="27">
        <f t="shared" si="25"/>
        <v>91.082400000000007</v>
      </c>
      <c r="N78" s="27">
        <f t="shared" si="26"/>
        <v>91.082400000000007</v>
      </c>
      <c r="O78" s="27">
        <f t="shared" si="30"/>
        <v>-10007.679300000034</v>
      </c>
      <c r="P78" s="27">
        <f t="shared" si="31"/>
        <v>10007.679300000034</v>
      </c>
    </row>
    <row r="79" spans="1:16">
      <c r="A79" s="31">
        <v>39203</v>
      </c>
      <c r="C79" s="6">
        <v>71</v>
      </c>
      <c r="D79" s="29">
        <f t="shared" si="22"/>
        <v>240</v>
      </c>
      <c r="E79" s="29">
        <f t="shared" si="27"/>
        <v>17040</v>
      </c>
      <c r="F79" s="29">
        <f t="shared" si="23"/>
        <v>-26131</v>
      </c>
      <c r="G79" s="34">
        <f>+Inputs!$D$3</f>
        <v>0.37951000000000001</v>
      </c>
      <c r="I79" s="27">
        <f t="shared" si="28"/>
        <v>43171</v>
      </c>
      <c r="K79" s="27">
        <f t="shared" si="24"/>
        <v>240</v>
      </c>
      <c r="L79" s="27">
        <f t="shared" si="29"/>
        <v>17040</v>
      </c>
      <c r="M79" s="27">
        <f t="shared" si="25"/>
        <v>91.082400000000007</v>
      </c>
      <c r="N79" s="27">
        <f t="shared" si="26"/>
        <v>91.082400000000007</v>
      </c>
      <c r="O79" s="27">
        <f t="shared" si="30"/>
        <v>-9916.596900000035</v>
      </c>
      <c r="P79" s="27">
        <f t="shared" si="31"/>
        <v>9916.596900000035</v>
      </c>
    </row>
    <row r="80" spans="1:16">
      <c r="A80" s="30">
        <v>39234</v>
      </c>
      <c r="C80" s="6">
        <v>72</v>
      </c>
      <c r="D80" s="29">
        <f t="shared" si="22"/>
        <v>240</v>
      </c>
      <c r="E80" s="29">
        <f t="shared" si="27"/>
        <v>17280</v>
      </c>
      <c r="F80" s="29">
        <f t="shared" si="23"/>
        <v>-25891</v>
      </c>
      <c r="G80" s="34">
        <f>+Inputs!$D$3</f>
        <v>0.37951000000000001</v>
      </c>
      <c r="I80" s="27">
        <f t="shared" si="28"/>
        <v>43171</v>
      </c>
      <c r="K80" s="27">
        <f t="shared" si="24"/>
        <v>240</v>
      </c>
      <c r="L80" s="27">
        <f t="shared" si="29"/>
        <v>17280</v>
      </c>
      <c r="M80" s="27">
        <f t="shared" si="25"/>
        <v>91.082400000000007</v>
      </c>
      <c r="N80" s="27">
        <f t="shared" si="26"/>
        <v>91.082400000000007</v>
      </c>
      <c r="O80" s="27">
        <f t="shared" si="30"/>
        <v>-9825.5145000000357</v>
      </c>
      <c r="P80" s="27">
        <f t="shared" si="31"/>
        <v>9825.5145000000357</v>
      </c>
    </row>
    <row r="81" spans="1:16">
      <c r="A81" s="31">
        <v>39264</v>
      </c>
      <c r="C81" s="6">
        <v>73</v>
      </c>
      <c r="D81" s="29">
        <f t="shared" si="22"/>
        <v>240</v>
      </c>
      <c r="E81" s="29">
        <f t="shared" si="27"/>
        <v>17520</v>
      </c>
      <c r="F81" s="29">
        <f t="shared" si="23"/>
        <v>-25651</v>
      </c>
      <c r="G81" s="34">
        <f>+Inputs!$D$3</f>
        <v>0.37951000000000001</v>
      </c>
      <c r="I81" s="27">
        <f t="shared" si="28"/>
        <v>43171</v>
      </c>
      <c r="K81" s="27">
        <f t="shared" si="24"/>
        <v>240</v>
      </c>
      <c r="L81" s="27">
        <f t="shared" si="29"/>
        <v>17520</v>
      </c>
      <c r="M81" s="27">
        <f t="shared" si="25"/>
        <v>91.082400000000007</v>
      </c>
      <c r="N81" s="27">
        <f t="shared" si="26"/>
        <v>91.082400000000007</v>
      </c>
      <c r="O81" s="27">
        <f t="shared" si="30"/>
        <v>-9734.4321000000364</v>
      </c>
      <c r="P81" s="27">
        <f t="shared" si="31"/>
        <v>9734.4321000000364</v>
      </c>
    </row>
    <row r="82" spans="1:16">
      <c r="A82" s="30">
        <v>39295</v>
      </c>
      <c r="C82" s="6">
        <v>74</v>
      </c>
      <c r="D82" s="29">
        <f t="shared" si="22"/>
        <v>240</v>
      </c>
      <c r="E82" s="29">
        <f t="shared" si="27"/>
        <v>17760</v>
      </c>
      <c r="F82" s="29">
        <f t="shared" si="23"/>
        <v>-25411</v>
      </c>
      <c r="G82" s="34">
        <f>+Inputs!$D$3</f>
        <v>0.37951000000000001</v>
      </c>
      <c r="I82" s="27">
        <f t="shared" si="28"/>
        <v>43171</v>
      </c>
      <c r="K82" s="27">
        <f t="shared" si="24"/>
        <v>240</v>
      </c>
      <c r="L82" s="27">
        <f t="shared" si="29"/>
        <v>17760</v>
      </c>
      <c r="M82" s="27">
        <f t="shared" si="25"/>
        <v>91.082400000000007</v>
      </c>
      <c r="N82" s="27">
        <f t="shared" si="26"/>
        <v>91.082400000000007</v>
      </c>
      <c r="O82" s="27">
        <f t="shared" si="30"/>
        <v>-9643.349700000037</v>
      </c>
      <c r="P82" s="27">
        <f t="shared" si="31"/>
        <v>9643.349700000037</v>
      </c>
    </row>
    <row r="83" spans="1:16">
      <c r="A83" s="31">
        <v>39326</v>
      </c>
      <c r="C83" s="6">
        <v>75</v>
      </c>
      <c r="D83" s="29">
        <f t="shared" si="22"/>
        <v>240</v>
      </c>
      <c r="E83" s="29">
        <f t="shared" si="27"/>
        <v>18000</v>
      </c>
      <c r="F83" s="29">
        <f t="shared" si="23"/>
        <v>-25171</v>
      </c>
      <c r="G83" s="34">
        <f>+Inputs!$D$3</f>
        <v>0.37951000000000001</v>
      </c>
      <c r="I83" s="27">
        <f t="shared" si="28"/>
        <v>43171</v>
      </c>
      <c r="K83" s="27">
        <f t="shared" si="24"/>
        <v>240</v>
      </c>
      <c r="L83" s="27">
        <f t="shared" si="29"/>
        <v>18000</v>
      </c>
      <c r="M83" s="27">
        <f t="shared" si="25"/>
        <v>91.082400000000007</v>
      </c>
      <c r="N83" s="27">
        <f t="shared" si="26"/>
        <v>91.082400000000007</v>
      </c>
      <c r="O83" s="27">
        <f t="shared" si="30"/>
        <v>-9552.2673000000377</v>
      </c>
      <c r="P83" s="27">
        <f t="shared" si="31"/>
        <v>9552.2673000000377</v>
      </c>
    </row>
    <row r="84" spans="1:16">
      <c r="A84" s="30">
        <v>39356</v>
      </c>
      <c r="C84" s="6">
        <v>76</v>
      </c>
      <c r="D84" s="29">
        <f t="shared" si="22"/>
        <v>240</v>
      </c>
      <c r="E84" s="29">
        <f t="shared" si="27"/>
        <v>18240</v>
      </c>
      <c r="F84" s="29">
        <f t="shared" si="23"/>
        <v>-24931</v>
      </c>
      <c r="G84" s="34">
        <f>+Inputs!$D$3</f>
        <v>0.37951000000000001</v>
      </c>
      <c r="I84" s="27">
        <f t="shared" si="28"/>
        <v>43171</v>
      </c>
      <c r="K84" s="27">
        <f t="shared" si="24"/>
        <v>240</v>
      </c>
      <c r="L84" s="27">
        <f t="shared" si="29"/>
        <v>18240</v>
      </c>
      <c r="M84" s="27">
        <f t="shared" si="25"/>
        <v>91.082400000000007</v>
      </c>
      <c r="N84" s="27">
        <f t="shared" si="26"/>
        <v>91.082400000000007</v>
      </c>
      <c r="O84" s="27">
        <f t="shared" si="30"/>
        <v>-9461.1849000000384</v>
      </c>
      <c r="P84" s="27">
        <f t="shared" si="31"/>
        <v>9461.1849000000384</v>
      </c>
    </row>
    <row r="85" spans="1:16">
      <c r="A85" s="31">
        <v>39387</v>
      </c>
      <c r="C85" s="6">
        <v>77</v>
      </c>
      <c r="D85" s="29">
        <f t="shared" si="22"/>
        <v>240</v>
      </c>
      <c r="E85" s="29">
        <f t="shared" si="27"/>
        <v>18480</v>
      </c>
      <c r="F85" s="29">
        <f t="shared" si="23"/>
        <v>-24691</v>
      </c>
      <c r="G85" s="34">
        <f>+Inputs!$D$3</f>
        <v>0.37951000000000001</v>
      </c>
      <c r="I85" s="27">
        <f t="shared" si="28"/>
        <v>43171</v>
      </c>
      <c r="K85" s="27">
        <f t="shared" si="24"/>
        <v>240</v>
      </c>
      <c r="L85" s="27">
        <f t="shared" si="29"/>
        <v>18480</v>
      </c>
      <c r="M85" s="27">
        <f t="shared" si="25"/>
        <v>91.082400000000007</v>
      </c>
      <c r="N85" s="27">
        <f t="shared" si="26"/>
        <v>91.082400000000007</v>
      </c>
      <c r="O85" s="27">
        <f t="shared" si="30"/>
        <v>-9370.1025000000391</v>
      </c>
      <c r="P85" s="27">
        <f t="shared" si="31"/>
        <v>9370.1025000000391</v>
      </c>
    </row>
    <row r="86" spans="1:16">
      <c r="A86" s="30">
        <v>39417</v>
      </c>
      <c r="C86" s="6">
        <v>78</v>
      </c>
      <c r="D86" s="29">
        <f t="shared" si="22"/>
        <v>240</v>
      </c>
      <c r="E86" s="29">
        <f t="shared" si="27"/>
        <v>18720</v>
      </c>
      <c r="F86" s="29">
        <f t="shared" si="23"/>
        <v>-24451</v>
      </c>
      <c r="G86" s="34">
        <f>+Inputs!$D$3</f>
        <v>0.37951000000000001</v>
      </c>
      <c r="I86" s="27">
        <f t="shared" si="28"/>
        <v>43171</v>
      </c>
      <c r="K86" s="27">
        <f t="shared" si="24"/>
        <v>240</v>
      </c>
      <c r="L86" s="27">
        <f t="shared" si="29"/>
        <v>18720</v>
      </c>
      <c r="M86" s="27">
        <f t="shared" si="25"/>
        <v>91.082400000000007</v>
      </c>
      <c r="N86" s="27">
        <f t="shared" si="26"/>
        <v>91.082400000000007</v>
      </c>
      <c r="O86" s="27">
        <f t="shared" si="30"/>
        <v>-9279.0201000000397</v>
      </c>
      <c r="P86" s="27">
        <f t="shared" si="31"/>
        <v>9279.0201000000397</v>
      </c>
    </row>
    <row r="87" spans="1:16">
      <c r="A87" s="31">
        <v>39448</v>
      </c>
      <c r="C87" s="6">
        <v>79</v>
      </c>
      <c r="D87" s="29">
        <f t="shared" si="22"/>
        <v>240</v>
      </c>
      <c r="E87" s="29">
        <f t="shared" si="27"/>
        <v>18960</v>
      </c>
      <c r="F87" s="29">
        <f t="shared" si="23"/>
        <v>-24211</v>
      </c>
      <c r="G87" s="34">
        <f>+Inputs!$D$3</f>
        <v>0.37951000000000001</v>
      </c>
      <c r="I87" s="27">
        <f t="shared" si="28"/>
        <v>43171</v>
      </c>
      <c r="K87" s="27">
        <f t="shared" si="24"/>
        <v>240</v>
      </c>
      <c r="L87" s="27">
        <f t="shared" si="29"/>
        <v>18960</v>
      </c>
      <c r="M87" s="27">
        <f t="shared" si="25"/>
        <v>91.082400000000007</v>
      </c>
      <c r="N87" s="27">
        <f t="shared" si="26"/>
        <v>91.082400000000007</v>
      </c>
      <c r="O87" s="27">
        <f t="shared" si="30"/>
        <v>-9187.9377000000404</v>
      </c>
      <c r="P87" s="27">
        <f t="shared" si="31"/>
        <v>9187.9377000000404</v>
      </c>
    </row>
    <row r="88" spans="1:16">
      <c r="A88" s="30">
        <v>39479</v>
      </c>
      <c r="C88" s="6">
        <v>80</v>
      </c>
      <c r="D88" s="29">
        <f t="shared" si="22"/>
        <v>240</v>
      </c>
      <c r="E88" s="29">
        <f t="shared" si="27"/>
        <v>19200</v>
      </c>
      <c r="F88" s="29">
        <f t="shared" si="23"/>
        <v>-23971</v>
      </c>
      <c r="G88" s="34">
        <f>+Inputs!$D$3</f>
        <v>0.37951000000000001</v>
      </c>
      <c r="I88" s="27">
        <f t="shared" si="28"/>
        <v>43171</v>
      </c>
      <c r="K88" s="27">
        <f t="shared" si="24"/>
        <v>240</v>
      </c>
      <c r="L88" s="27">
        <f t="shared" si="29"/>
        <v>19200</v>
      </c>
      <c r="M88" s="27">
        <f t="shared" si="25"/>
        <v>91.082400000000007</v>
      </c>
      <c r="N88" s="27">
        <f t="shared" si="26"/>
        <v>91.082400000000007</v>
      </c>
      <c r="O88" s="27">
        <f t="shared" si="30"/>
        <v>-9096.8553000000411</v>
      </c>
      <c r="P88" s="27">
        <f t="shared" si="31"/>
        <v>9096.8553000000411</v>
      </c>
    </row>
    <row r="89" spans="1:16">
      <c r="A89" s="31">
        <v>39508</v>
      </c>
      <c r="C89" s="6">
        <v>81</v>
      </c>
      <c r="D89" s="29">
        <f t="shared" si="22"/>
        <v>240</v>
      </c>
      <c r="E89" s="29">
        <f t="shared" si="27"/>
        <v>19440</v>
      </c>
      <c r="F89" s="29">
        <f t="shared" si="23"/>
        <v>-23731</v>
      </c>
      <c r="G89" s="34">
        <f>+Inputs!$D$3</f>
        <v>0.37951000000000001</v>
      </c>
      <c r="I89" s="27">
        <f t="shared" si="28"/>
        <v>43171</v>
      </c>
      <c r="K89" s="27">
        <f t="shared" si="24"/>
        <v>240</v>
      </c>
      <c r="L89" s="27">
        <f t="shared" si="29"/>
        <v>19440</v>
      </c>
      <c r="M89" s="27">
        <f t="shared" si="25"/>
        <v>91.082400000000007</v>
      </c>
      <c r="N89" s="27">
        <f t="shared" si="26"/>
        <v>91.082400000000007</v>
      </c>
      <c r="O89" s="27">
        <f t="shared" si="30"/>
        <v>-9005.7729000000418</v>
      </c>
      <c r="P89" s="27">
        <f t="shared" si="31"/>
        <v>9005.7729000000418</v>
      </c>
    </row>
    <row r="90" spans="1:16">
      <c r="A90" s="30">
        <v>39539</v>
      </c>
      <c r="C90" s="6">
        <v>82</v>
      </c>
      <c r="D90" s="29">
        <f t="shared" si="22"/>
        <v>240</v>
      </c>
      <c r="E90" s="29">
        <f t="shared" si="27"/>
        <v>19680</v>
      </c>
      <c r="F90" s="29">
        <f t="shared" si="23"/>
        <v>-23491</v>
      </c>
      <c r="G90" s="34">
        <f>+Inputs!$D$3</f>
        <v>0.37951000000000001</v>
      </c>
      <c r="I90" s="27">
        <f t="shared" si="28"/>
        <v>43171</v>
      </c>
      <c r="K90" s="27">
        <f t="shared" si="24"/>
        <v>240</v>
      </c>
      <c r="L90" s="27">
        <f t="shared" si="29"/>
        <v>19680</v>
      </c>
      <c r="M90" s="27">
        <f t="shared" si="25"/>
        <v>91.082400000000007</v>
      </c>
      <c r="N90" s="27">
        <f t="shared" si="26"/>
        <v>91.082400000000007</v>
      </c>
      <c r="O90" s="27">
        <f t="shared" si="30"/>
        <v>-8914.6905000000424</v>
      </c>
      <c r="P90" s="27">
        <f t="shared" si="31"/>
        <v>8914.6905000000424</v>
      </c>
    </row>
    <row r="91" spans="1:16">
      <c r="A91" s="31">
        <v>39569</v>
      </c>
      <c r="C91" s="6">
        <v>83</v>
      </c>
      <c r="D91" s="29">
        <f t="shared" si="22"/>
        <v>240</v>
      </c>
      <c r="E91" s="29">
        <f t="shared" si="27"/>
        <v>19920</v>
      </c>
      <c r="F91" s="29">
        <f t="shared" si="23"/>
        <v>-23251</v>
      </c>
      <c r="G91" s="34">
        <f>+Inputs!$D$3</f>
        <v>0.37951000000000001</v>
      </c>
      <c r="I91" s="27">
        <f t="shared" si="28"/>
        <v>43171</v>
      </c>
      <c r="K91" s="27">
        <f t="shared" si="24"/>
        <v>240</v>
      </c>
      <c r="L91" s="27">
        <f t="shared" si="29"/>
        <v>19920</v>
      </c>
      <c r="M91" s="27">
        <f t="shared" si="25"/>
        <v>91.082400000000007</v>
      </c>
      <c r="N91" s="27">
        <f t="shared" si="26"/>
        <v>91.082400000000007</v>
      </c>
      <c r="O91" s="27">
        <f t="shared" si="30"/>
        <v>-8823.6081000000431</v>
      </c>
      <c r="P91" s="27">
        <f t="shared" si="31"/>
        <v>8823.6081000000431</v>
      </c>
    </row>
    <row r="92" spans="1:16">
      <c r="A92" s="30">
        <v>39600</v>
      </c>
      <c r="C92" s="6">
        <v>84</v>
      </c>
      <c r="D92" s="29">
        <f t="shared" si="22"/>
        <v>240</v>
      </c>
      <c r="E92" s="29">
        <f t="shared" si="27"/>
        <v>20160</v>
      </c>
      <c r="F92" s="29">
        <f t="shared" si="23"/>
        <v>-23011</v>
      </c>
      <c r="G92" s="34">
        <f>+Inputs!$D$3</f>
        <v>0.37951000000000001</v>
      </c>
      <c r="I92" s="27">
        <f t="shared" si="28"/>
        <v>43171</v>
      </c>
      <c r="K92" s="27">
        <f t="shared" si="24"/>
        <v>240</v>
      </c>
      <c r="L92" s="27">
        <f t="shared" si="29"/>
        <v>20160</v>
      </c>
      <c r="M92" s="27">
        <f t="shared" si="25"/>
        <v>91.082400000000007</v>
      </c>
      <c r="N92" s="27">
        <f t="shared" si="26"/>
        <v>91.082400000000007</v>
      </c>
      <c r="O92" s="27">
        <f t="shared" si="30"/>
        <v>-8732.5257000000438</v>
      </c>
      <c r="P92" s="27">
        <f t="shared" si="31"/>
        <v>8732.5257000000438</v>
      </c>
    </row>
    <row r="93" spans="1:16">
      <c r="A93" s="31">
        <v>39630</v>
      </c>
      <c r="C93" s="6">
        <v>85</v>
      </c>
      <c r="D93" s="29">
        <f t="shared" si="22"/>
        <v>240</v>
      </c>
      <c r="E93" s="29">
        <f t="shared" si="27"/>
        <v>20400</v>
      </c>
      <c r="F93" s="29">
        <f t="shared" si="23"/>
        <v>-22771</v>
      </c>
      <c r="G93" s="34">
        <f>+Inputs!$D$3</f>
        <v>0.37951000000000001</v>
      </c>
      <c r="I93" s="27">
        <f t="shared" si="28"/>
        <v>43171</v>
      </c>
      <c r="K93" s="27">
        <f t="shared" si="24"/>
        <v>240</v>
      </c>
      <c r="L93" s="27">
        <f t="shared" si="29"/>
        <v>20400</v>
      </c>
      <c r="M93" s="27">
        <f t="shared" si="25"/>
        <v>91.082400000000007</v>
      </c>
      <c r="N93" s="27">
        <f t="shared" si="26"/>
        <v>91.082400000000007</v>
      </c>
      <c r="O93" s="27">
        <f t="shared" si="30"/>
        <v>-8641.4433000000445</v>
      </c>
      <c r="P93" s="27">
        <f t="shared" si="31"/>
        <v>8641.4433000000445</v>
      </c>
    </row>
    <row r="94" spans="1:16">
      <c r="A94" s="30">
        <v>39661</v>
      </c>
      <c r="C94" s="6">
        <v>86</v>
      </c>
      <c r="D94" s="29">
        <f t="shared" si="22"/>
        <v>240</v>
      </c>
      <c r="E94" s="29">
        <f t="shared" si="27"/>
        <v>20640</v>
      </c>
      <c r="F94" s="29">
        <f t="shared" si="23"/>
        <v>-22531</v>
      </c>
      <c r="G94" s="34">
        <f>+Inputs!$D$3</f>
        <v>0.37951000000000001</v>
      </c>
      <c r="I94" s="27">
        <f t="shared" si="28"/>
        <v>43171</v>
      </c>
      <c r="K94" s="27">
        <f t="shared" si="24"/>
        <v>240</v>
      </c>
      <c r="L94" s="27">
        <f t="shared" si="29"/>
        <v>20640</v>
      </c>
      <c r="M94" s="27">
        <f t="shared" si="25"/>
        <v>91.082400000000007</v>
      </c>
      <c r="N94" s="27">
        <f t="shared" si="26"/>
        <v>91.082400000000007</v>
      </c>
      <c r="O94" s="27">
        <f t="shared" si="30"/>
        <v>-8550.3609000000451</v>
      </c>
      <c r="P94" s="27">
        <f t="shared" si="31"/>
        <v>8550.3609000000451</v>
      </c>
    </row>
    <row r="95" spans="1:16">
      <c r="A95" s="31">
        <v>39692</v>
      </c>
      <c r="C95" s="6">
        <v>87</v>
      </c>
      <c r="D95" s="29">
        <f t="shared" si="22"/>
        <v>240</v>
      </c>
      <c r="E95" s="29">
        <f t="shared" si="27"/>
        <v>20880</v>
      </c>
      <c r="F95" s="29">
        <f t="shared" si="23"/>
        <v>-22291</v>
      </c>
      <c r="G95" s="34">
        <f>+Inputs!$D$3</f>
        <v>0.37951000000000001</v>
      </c>
      <c r="I95" s="27">
        <f t="shared" si="28"/>
        <v>43171</v>
      </c>
      <c r="K95" s="27">
        <f t="shared" si="24"/>
        <v>240</v>
      </c>
      <c r="L95" s="27">
        <f t="shared" si="29"/>
        <v>20880</v>
      </c>
      <c r="M95" s="27">
        <f t="shared" si="25"/>
        <v>91.082400000000007</v>
      </c>
      <c r="N95" s="27">
        <f t="shared" si="26"/>
        <v>91.082400000000007</v>
      </c>
      <c r="O95" s="27">
        <f t="shared" si="30"/>
        <v>-8459.2785000000458</v>
      </c>
      <c r="P95" s="27">
        <f t="shared" si="31"/>
        <v>8459.2785000000458</v>
      </c>
    </row>
    <row r="96" spans="1:16">
      <c r="A96" s="30">
        <v>39722</v>
      </c>
      <c r="C96" s="6">
        <v>88</v>
      </c>
      <c r="D96" s="29">
        <f t="shared" si="22"/>
        <v>240</v>
      </c>
      <c r="E96" s="29">
        <f t="shared" si="27"/>
        <v>21120</v>
      </c>
      <c r="F96" s="29">
        <f t="shared" si="23"/>
        <v>-22051</v>
      </c>
      <c r="G96" s="34">
        <f>+Inputs!$D$3</f>
        <v>0.37951000000000001</v>
      </c>
      <c r="I96" s="27">
        <f t="shared" si="28"/>
        <v>43171</v>
      </c>
      <c r="K96" s="27">
        <f t="shared" si="24"/>
        <v>240</v>
      </c>
      <c r="L96" s="27">
        <f t="shared" si="29"/>
        <v>21120</v>
      </c>
      <c r="M96" s="27">
        <f t="shared" si="25"/>
        <v>91.082400000000007</v>
      </c>
      <c r="N96" s="27">
        <f t="shared" si="26"/>
        <v>91.082400000000007</v>
      </c>
      <c r="O96" s="27">
        <f t="shared" si="30"/>
        <v>-8368.1961000000465</v>
      </c>
      <c r="P96" s="27">
        <f t="shared" si="31"/>
        <v>8368.1961000000465</v>
      </c>
    </row>
    <row r="97" spans="1:19">
      <c r="A97" s="31">
        <v>39753</v>
      </c>
      <c r="C97" s="6">
        <v>89</v>
      </c>
      <c r="D97" s="29">
        <f t="shared" si="22"/>
        <v>240</v>
      </c>
      <c r="E97" s="29">
        <f t="shared" si="27"/>
        <v>21360</v>
      </c>
      <c r="F97" s="29">
        <f t="shared" si="23"/>
        <v>-21811</v>
      </c>
      <c r="G97" s="34">
        <f>+Inputs!$D$3</f>
        <v>0.37951000000000001</v>
      </c>
      <c r="I97" s="27">
        <f t="shared" si="28"/>
        <v>43171</v>
      </c>
      <c r="K97" s="27">
        <f t="shared" si="24"/>
        <v>240</v>
      </c>
      <c r="L97" s="27">
        <f t="shared" si="29"/>
        <v>21360</v>
      </c>
      <c r="M97" s="27">
        <f t="shared" si="25"/>
        <v>91.082400000000007</v>
      </c>
      <c r="N97" s="27">
        <f t="shared" si="26"/>
        <v>91.082400000000007</v>
      </c>
      <c r="O97" s="27">
        <f t="shared" si="30"/>
        <v>-8277.1137000000472</v>
      </c>
      <c r="P97" s="27">
        <f t="shared" si="31"/>
        <v>8277.1137000000472</v>
      </c>
    </row>
    <row r="98" spans="1:19">
      <c r="A98" s="30">
        <v>39783</v>
      </c>
      <c r="C98" s="6">
        <v>90</v>
      </c>
      <c r="D98" s="29">
        <f t="shared" si="22"/>
        <v>240</v>
      </c>
      <c r="E98" s="29">
        <f t="shared" si="27"/>
        <v>21600</v>
      </c>
      <c r="F98" s="29">
        <f t="shared" si="23"/>
        <v>-21571</v>
      </c>
      <c r="G98" s="34">
        <f>+Inputs!$D$3</f>
        <v>0.37951000000000001</v>
      </c>
      <c r="I98" s="27">
        <f t="shared" si="28"/>
        <v>43171</v>
      </c>
      <c r="K98" s="27">
        <f t="shared" si="24"/>
        <v>240</v>
      </c>
      <c r="L98" s="27">
        <f t="shared" si="29"/>
        <v>21600</v>
      </c>
      <c r="M98" s="27">
        <f t="shared" si="25"/>
        <v>91.082400000000007</v>
      </c>
      <c r="N98" s="27">
        <f t="shared" si="26"/>
        <v>91.082400000000007</v>
      </c>
      <c r="O98" s="27">
        <f t="shared" si="30"/>
        <v>-8186.0313000000469</v>
      </c>
      <c r="P98" s="27">
        <f t="shared" si="31"/>
        <v>8186.0313000000469</v>
      </c>
    </row>
    <row r="99" spans="1:19">
      <c r="A99" s="31">
        <v>39814</v>
      </c>
      <c r="C99" s="6">
        <v>91</v>
      </c>
      <c r="D99" s="29">
        <f t="shared" si="22"/>
        <v>240</v>
      </c>
      <c r="E99" s="29">
        <f t="shared" si="27"/>
        <v>21840</v>
      </c>
      <c r="F99" s="29">
        <f t="shared" si="23"/>
        <v>-21331</v>
      </c>
      <c r="G99" s="34">
        <f>+Inputs!$D$3</f>
        <v>0.37951000000000001</v>
      </c>
      <c r="I99" s="27">
        <f t="shared" si="28"/>
        <v>43171</v>
      </c>
      <c r="K99" s="27">
        <f t="shared" si="24"/>
        <v>240</v>
      </c>
      <c r="L99" s="27">
        <f t="shared" si="29"/>
        <v>21840</v>
      </c>
      <c r="M99" s="27">
        <f t="shared" si="25"/>
        <v>91.082400000000007</v>
      </c>
      <c r="N99" s="27">
        <f t="shared" si="26"/>
        <v>91.082400000000007</v>
      </c>
      <c r="O99" s="27">
        <f t="shared" si="30"/>
        <v>-8094.9489000000467</v>
      </c>
      <c r="P99" s="27">
        <f t="shared" si="31"/>
        <v>8094.9489000000467</v>
      </c>
    </row>
    <row r="100" spans="1:19">
      <c r="A100" s="30">
        <v>39845</v>
      </c>
      <c r="C100" s="6">
        <v>92</v>
      </c>
      <c r="D100" s="29">
        <f t="shared" si="22"/>
        <v>240</v>
      </c>
      <c r="E100" s="29">
        <f t="shared" si="27"/>
        <v>22080</v>
      </c>
      <c r="F100" s="29">
        <f t="shared" si="23"/>
        <v>-21091</v>
      </c>
      <c r="G100" s="34">
        <f>+Inputs!$D$3</f>
        <v>0.37951000000000001</v>
      </c>
      <c r="I100" s="27">
        <f t="shared" si="28"/>
        <v>43171</v>
      </c>
      <c r="K100" s="27">
        <f t="shared" si="24"/>
        <v>240</v>
      </c>
      <c r="L100" s="27">
        <f t="shared" si="29"/>
        <v>22080</v>
      </c>
      <c r="M100" s="27">
        <f t="shared" si="25"/>
        <v>91.082400000000007</v>
      </c>
      <c r="N100" s="27">
        <f t="shared" si="26"/>
        <v>91.082400000000007</v>
      </c>
      <c r="O100" s="27">
        <f t="shared" si="30"/>
        <v>-8003.8665000000465</v>
      </c>
      <c r="P100" s="27">
        <f t="shared" si="31"/>
        <v>8003.8665000000465</v>
      </c>
    </row>
    <row r="101" spans="1:19">
      <c r="A101" s="31">
        <v>39873</v>
      </c>
      <c r="C101" s="6">
        <v>93</v>
      </c>
      <c r="D101" s="29">
        <f t="shared" si="22"/>
        <v>240</v>
      </c>
      <c r="E101" s="29">
        <f t="shared" si="27"/>
        <v>22320</v>
      </c>
      <c r="F101" s="29">
        <f t="shared" si="23"/>
        <v>-20851</v>
      </c>
      <c r="G101" s="34">
        <f>+Inputs!$D$3</f>
        <v>0.37951000000000001</v>
      </c>
      <c r="I101" s="27">
        <f t="shared" si="28"/>
        <v>43171</v>
      </c>
      <c r="K101" s="27">
        <f t="shared" si="24"/>
        <v>240</v>
      </c>
      <c r="L101" s="27">
        <f t="shared" si="29"/>
        <v>22320</v>
      </c>
      <c r="M101" s="27">
        <f t="shared" si="25"/>
        <v>91.082400000000007</v>
      </c>
      <c r="N101" s="27">
        <f t="shared" si="26"/>
        <v>91.082400000000007</v>
      </c>
      <c r="O101" s="27">
        <f t="shared" si="30"/>
        <v>-7912.7841000000462</v>
      </c>
      <c r="P101" s="27">
        <f t="shared" si="31"/>
        <v>7912.7841000000462</v>
      </c>
    </row>
    <row r="102" spans="1:19">
      <c r="A102" s="30">
        <v>39904</v>
      </c>
      <c r="C102" s="6">
        <v>94</v>
      </c>
      <c r="D102" s="29">
        <f t="shared" si="22"/>
        <v>240</v>
      </c>
      <c r="E102" s="29">
        <f t="shared" si="27"/>
        <v>22560</v>
      </c>
      <c r="F102" s="29">
        <f t="shared" si="23"/>
        <v>-20611</v>
      </c>
      <c r="G102" s="34">
        <f>+Inputs!$D$3</f>
        <v>0.37951000000000001</v>
      </c>
      <c r="I102" s="27">
        <f t="shared" si="28"/>
        <v>43171</v>
      </c>
      <c r="K102" s="27">
        <f t="shared" si="24"/>
        <v>240</v>
      </c>
      <c r="L102" s="27">
        <f t="shared" si="29"/>
        <v>22560</v>
      </c>
      <c r="M102" s="27">
        <f t="shared" si="25"/>
        <v>91.082400000000007</v>
      </c>
      <c r="N102" s="27">
        <f t="shared" si="26"/>
        <v>91.082400000000007</v>
      </c>
      <c r="O102" s="27">
        <f t="shared" si="30"/>
        <v>-7821.701700000046</v>
      </c>
      <c r="P102" s="27">
        <f t="shared" si="31"/>
        <v>7821.701700000046</v>
      </c>
    </row>
    <row r="103" spans="1:19">
      <c r="A103" s="31">
        <v>39934</v>
      </c>
      <c r="C103" s="6">
        <v>95</v>
      </c>
      <c r="D103" s="29">
        <f t="shared" si="22"/>
        <v>240</v>
      </c>
      <c r="E103" s="29">
        <f t="shared" si="27"/>
        <v>22800</v>
      </c>
      <c r="F103" s="29">
        <f t="shared" si="23"/>
        <v>-20371</v>
      </c>
      <c r="G103" s="34">
        <f>+Inputs!$D$3</f>
        <v>0.37951000000000001</v>
      </c>
      <c r="I103" s="27">
        <f t="shared" si="28"/>
        <v>43171</v>
      </c>
      <c r="K103" s="27">
        <f t="shared" si="24"/>
        <v>240</v>
      </c>
      <c r="L103" s="27">
        <f t="shared" si="29"/>
        <v>22800</v>
      </c>
      <c r="M103" s="27">
        <f t="shared" si="25"/>
        <v>91.082400000000007</v>
      </c>
      <c r="N103" s="27">
        <f t="shared" si="26"/>
        <v>91.082400000000007</v>
      </c>
      <c r="O103" s="27">
        <f t="shared" si="30"/>
        <v>-7730.6193000000458</v>
      </c>
      <c r="P103" s="27">
        <f t="shared" si="31"/>
        <v>7730.6193000000458</v>
      </c>
    </row>
    <row r="104" spans="1:19">
      <c r="A104" s="30">
        <v>39965</v>
      </c>
      <c r="C104" s="6">
        <v>96</v>
      </c>
      <c r="D104" s="29">
        <f t="shared" si="22"/>
        <v>240</v>
      </c>
      <c r="E104" s="29">
        <f t="shared" si="27"/>
        <v>23040</v>
      </c>
      <c r="F104" s="29">
        <f t="shared" si="23"/>
        <v>-20131</v>
      </c>
      <c r="G104" s="34">
        <f>+Inputs!$D$3</f>
        <v>0.37951000000000001</v>
      </c>
      <c r="I104" s="27">
        <f t="shared" si="28"/>
        <v>43171</v>
      </c>
      <c r="K104" s="27">
        <f t="shared" si="24"/>
        <v>240</v>
      </c>
      <c r="L104" s="27">
        <f t="shared" si="29"/>
        <v>23040</v>
      </c>
      <c r="M104" s="27">
        <f t="shared" si="25"/>
        <v>91.082400000000007</v>
      </c>
      <c r="N104" s="27">
        <f t="shared" si="26"/>
        <v>91.082400000000007</v>
      </c>
      <c r="O104" s="27">
        <f t="shared" si="30"/>
        <v>-7639.5369000000455</v>
      </c>
      <c r="P104" s="27">
        <f t="shared" si="31"/>
        <v>7639.5369000000455</v>
      </c>
    </row>
    <row r="105" spans="1:19">
      <c r="A105" s="31">
        <v>39995</v>
      </c>
      <c r="C105" s="6">
        <v>97</v>
      </c>
      <c r="D105" s="29">
        <f t="shared" ref="D105:D110" si="32">ROUND(-(+$B$9/180)*1,0)</f>
        <v>240</v>
      </c>
      <c r="E105" s="29">
        <f t="shared" si="27"/>
        <v>23280</v>
      </c>
      <c r="F105" s="29">
        <f t="shared" ref="F105:F136" si="33">$B$9+E105</f>
        <v>-19891</v>
      </c>
      <c r="G105" s="34">
        <f>+Inputs!$D$3</f>
        <v>0.37951000000000001</v>
      </c>
      <c r="I105" s="27">
        <f t="shared" si="28"/>
        <v>43171</v>
      </c>
      <c r="K105" s="27">
        <f t="shared" ref="K105:K136" si="34">D105</f>
        <v>240</v>
      </c>
      <c r="L105" s="27">
        <f t="shared" si="29"/>
        <v>23280</v>
      </c>
      <c r="M105" s="27">
        <f t="shared" ref="M105:M136" si="35">K105*G105</f>
        <v>91.082400000000007</v>
      </c>
      <c r="N105" s="27">
        <f t="shared" ref="N105:N136" si="36">M105-J105</f>
        <v>91.082400000000007</v>
      </c>
      <c r="O105" s="27">
        <f t="shared" si="30"/>
        <v>-7548.4545000000453</v>
      </c>
      <c r="P105" s="27">
        <f t="shared" si="31"/>
        <v>7548.4545000000453</v>
      </c>
    </row>
    <row r="106" spans="1:19">
      <c r="A106" s="30">
        <v>40026</v>
      </c>
      <c r="C106" s="6">
        <v>98</v>
      </c>
      <c r="D106" s="29">
        <f t="shared" si="32"/>
        <v>240</v>
      </c>
      <c r="E106" s="29">
        <f t="shared" ref="E106:E137" si="37">+E105+D106</f>
        <v>23520</v>
      </c>
      <c r="F106" s="29">
        <f t="shared" si="33"/>
        <v>-19651</v>
      </c>
      <c r="G106" s="34">
        <f>+Inputs!$D$3</f>
        <v>0.37951000000000001</v>
      </c>
      <c r="I106" s="27">
        <f t="shared" ref="I106:I137" si="38">+I105+H106</f>
        <v>43171</v>
      </c>
      <c r="K106" s="27">
        <f t="shared" si="34"/>
        <v>240</v>
      </c>
      <c r="L106" s="27">
        <f t="shared" ref="L106:L137" si="39">+L105+K106</f>
        <v>23520</v>
      </c>
      <c r="M106" s="27">
        <f t="shared" si="35"/>
        <v>91.082400000000007</v>
      </c>
      <c r="N106" s="27">
        <f t="shared" si="36"/>
        <v>91.082400000000007</v>
      </c>
      <c r="O106" s="27">
        <f t="shared" ref="O106:O137" si="40">+O105+N106</f>
        <v>-7457.3721000000451</v>
      </c>
      <c r="P106" s="27">
        <f t="shared" ref="P106:P137" si="41">P105-N106</f>
        <v>7457.3721000000451</v>
      </c>
    </row>
    <row r="107" spans="1:19">
      <c r="A107" s="31">
        <v>40057</v>
      </c>
      <c r="C107" s="6">
        <v>99</v>
      </c>
      <c r="D107" s="29">
        <f t="shared" si="32"/>
        <v>240</v>
      </c>
      <c r="E107" s="29">
        <f t="shared" si="37"/>
        <v>23760</v>
      </c>
      <c r="F107" s="29">
        <f t="shared" si="33"/>
        <v>-19411</v>
      </c>
      <c r="G107" s="34">
        <f>+Inputs!$D$3</f>
        <v>0.37951000000000001</v>
      </c>
      <c r="I107" s="27">
        <f t="shared" si="38"/>
        <v>43171</v>
      </c>
      <c r="K107" s="27">
        <f t="shared" si="34"/>
        <v>240</v>
      </c>
      <c r="L107" s="27">
        <f t="shared" si="39"/>
        <v>23760</v>
      </c>
      <c r="M107" s="27">
        <f t="shared" si="35"/>
        <v>91.082400000000007</v>
      </c>
      <c r="N107" s="27">
        <f t="shared" si="36"/>
        <v>91.082400000000007</v>
      </c>
      <c r="O107" s="27">
        <f t="shared" si="40"/>
        <v>-7366.2897000000448</v>
      </c>
      <c r="P107" s="27">
        <f t="shared" si="41"/>
        <v>7366.2897000000448</v>
      </c>
    </row>
    <row r="108" spans="1:19">
      <c r="A108" s="30">
        <v>40087</v>
      </c>
      <c r="C108" s="6">
        <v>100</v>
      </c>
      <c r="D108" s="29">
        <f t="shared" si="32"/>
        <v>240</v>
      </c>
      <c r="E108" s="29">
        <f t="shared" si="37"/>
        <v>24000</v>
      </c>
      <c r="F108" s="29">
        <f t="shared" si="33"/>
        <v>-19171</v>
      </c>
      <c r="G108" s="34">
        <f>+Inputs!$D$3</f>
        <v>0.37951000000000001</v>
      </c>
      <c r="I108" s="27">
        <f t="shared" si="38"/>
        <v>43171</v>
      </c>
      <c r="K108" s="27">
        <f t="shared" si="34"/>
        <v>240</v>
      </c>
      <c r="L108" s="27">
        <f t="shared" si="39"/>
        <v>24000</v>
      </c>
      <c r="M108" s="27">
        <f t="shared" si="35"/>
        <v>91.082400000000007</v>
      </c>
      <c r="N108" s="27">
        <f t="shared" si="36"/>
        <v>91.082400000000007</v>
      </c>
      <c r="O108" s="27">
        <f t="shared" si="40"/>
        <v>-7275.2073000000446</v>
      </c>
      <c r="P108" s="27">
        <f t="shared" si="41"/>
        <v>7275.2073000000446</v>
      </c>
    </row>
    <row r="109" spans="1:19">
      <c r="A109" s="31">
        <v>40118</v>
      </c>
      <c r="C109" s="6">
        <v>101</v>
      </c>
      <c r="D109" s="29">
        <f t="shared" si="32"/>
        <v>240</v>
      </c>
      <c r="E109" s="29">
        <f t="shared" si="37"/>
        <v>24240</v>
      </c>
      <c r="F109" s="29">
        <f t="shared" si="33"/>
        <v>-18931</v>
      </c>
      <c r="G109" s="34">
        <f>+Inputs!$D$3</f>
        <v>0.37951000000000001</v>
      </c>
      <c r="I109" s="27">
        <f t="shared" si="38"/>
        <v>43171</v>
      </c>
      <c r="K109" s="27">
        <f t="shared" si="34"/>
        <v>240</v>
      </c>
      <c r="L109" s="27">
        <f t="shared" si="39"/>
        <v>24240</v>
      </c>
      <c r="M109" s="27">
        <f t="shared" si="35"/>
        <v>91.082400000000007</v>
      </c>
      <c r="N109" s="27">
        <f t="shared" si="36"/>
        <v>91.082400000000007</v>
      </c>
      <c r="O109" s="27">
        <f t="shared" si="40"/>
        <v>-7184.1249000000444</v>
      </c>
      <c r="P109" s="27">
        <f t="shared" si="41"/>
        <v>7184.1249000000444</v>
      </c>
    </row>
    <row r="110" spans="1:19">
      <c r="A110" s="30">
        <v>40148</v>
      </c>
      <c r="C110" s="6">
        <v>102</v>
      </c>
      <c r="D110" s="29">
        <f t="shared" si="32"/>
        <v>240</v>
      </c>
      <c r="E110" s="29">
        <f t="shared" si="37"/>
        <v>24480</v>
      </c>
      <c r="F110" s="29">
        <f t="shared" si="33"/>
        <v>-18691</v>
      </c>
      <c r="G110" s="34">
        <f>+Inputs!$D$3</f>
        <v>0.37951000000000001</v>
      </c>
      <c r="I110" s="27">
        <f t="shared" si="38"/>
        <v>43171</v>
      </c>
      <c r="K110" s="27">
        <f t="shared" si="34"/>
        <v>240</v>
      </c>
      <c r="L110" s="27">
        <f t="shared" si="39"/>
        <v>24480</v>
      </c>
      <c r="M110" s="27">
        <f t="shared" si="35"/>
        <v>91.082400000000007</v>
      </c>
      <c r="N110" s="27">
        <f t="shared" si="36"/>
        <v>91.082400000000007</v>
      </c>
      <c r="O110" s="27">
        <f t="shared" si="40"/>
        <v>-7093.0425000000441</v>
      </c>
      <c r="P110" s="27">
        <f t="shared" si="41"/>
        <v>7093.0425000000441</v>
      </c>
    </row>
    <row r="111" spans="1:19" s="237" customFormat="1">
      <c r="A111" s="243">
        <v>40179</v>
      </c>
      <c r="C111" s="238">
        <v>103</v>
      </c>
      <c r="D111" s="239">
        <f>ROUND(-(+$F$110/60)*1,0)</f>
        <v>312</v>
      </c>
      <c r="E111" s="239">
        <f t="shared" si="37"/>
        <v>24792</v>
      </c>
      <c r="F111" s="239">
        <f t="shared" si="33"/>
        <v>-18379</v>
      </c>
      <c r="G111" s="240">
        <f>+Inputs!$D$3</f>
        <v>0.37951000000000001</v>
      </c>
      <c r="I111" s="241">
        <f t="shared" si="38"/>
        <v>43171</v>
      </c>
      <c r="K111" s="241">
        <f t="shared" si="34"/>
        <v>312</v>
      </c>
      <c r="L111" s="241">
        <f t="shared" si="39"/>
        <v>24792</v>
      </c>
      <c r="M111" s="241">
        <f t="shared" si="35"/>
        <v>118.40712000000001</v>
      </c>
      <c r="N111" s="241">
        <f t="shared" si="36"/>
        <v>118.40712000000001</v>
      </c>
      <c r="O111" s="241">
        <f t="shared" si="40"/>
        <v>-6974.6353800000443</v>
      </c>
      <c r="P111" s="241">
        <f t="shared" si="41"/>
        <v>6974.6353800000443</v>
      </c>
      <c r="Q111" s="242"/>
      <c r="R111" s="242"/>
      <c r="S111" s="242"/>
    </row>
    <row r="112" spans="1:19" s="237" customFormat="1">
      <c r="A112" s="236">
        <v>40210</v>
      </c>
      <c r="C112" s="238">
        <v>104</v>
      </c>
      <c r="D112" s="239">
        <f t="shared" ref="D112:D169" si="42">ROUND(-(+$F$110/60)*1,0)</f>
        <v>312</v>
      </c>
      <c r="E112" s="239">
        <f t="shared" si="37"/>
        <v>25104</v>
      </c>
      <c r="F112" s="239">
        <f t="shared" si="33"/>
        <v>-18067</v>
      </c>
      <c r="G112" s="240">
        <f>+Inputs!$D$3</f>
        <v>0.37951000000000001</v>
      </c>
      <c r="I112" s="241">
        <f t="shared" si="38"/>
        <v>43171</v>
      </c>
      <c r="K112" s="241">
        <f t="shared" si="34"/>
        <v>312</v>
      </c>
      <c r="L112" s="241">
        <f t="shared" si="39"/>
        <v>25104</v>
      </c>
      <c r="M112" s="241">
        <f t="shared" si="35"/>
        <v>118.40712000000001</v>
      </c>
      <c r="N112" s="241">
        <f t="shared" si="36"/>
        <v>118.40712000000001</v>
      </c>
      <c r="O112" s="241">
        <f t="shared" si="40"/>
        <v>-6856.2282600000444</v>
      </c>
      <c r="P112" s="241">
        <f t="shared" si="41"/>
        <v>6856.2282600000444</v>
      </c>
      <c r="Q112" s="242"/>
      <c r="R112" s="242"/>
      <c r="S112" s="242"/>
    </row>
    <row r="113" spans="1:19" s="237" customFormat="1">
      <c r="A113" s="243">
        <v>40238</v>
      </c>
      <c r="C113" s="238">
        <v>105</v>
      </c>
      <c r="D113" s="239">
        <f t="shared" si="42"/>
        <v>312</v>
      </c>
      <c r="E113" s="239">
        <f t="shared" si="37"/>
        <v>25416</v>
      </c>
      <c r="F113" s="239">
        <f t="shared" si="33"/>
        <v>-17755</v>
      </c>
      <c r="G113" s="240">
        <f>+Inputs!$D$3</f>
        <v>0.37951000000000001</v>
      </c>
      <c r="I113" s="241">
        <f t="shared" si="38"/>
        <v>43171</v>
      </c>
      <c r="K113" s="241">
        <f t="shared" si="34"/>
        <v>312</v>
      </c>
      <c r="L113" s="241">
        <f t="shared" si="39"/>
        <v>25416</v>
      </c>
      <c r="M113" s="241">
        <f t="shared" si="35"/>
        <v>118.40712000000001</v>
      </c>
      <c r="N113" s="241">
        <f t="shared" si="36"/>
        <v>118.40712000000001</v>
      </c>
      <c r="O113" s="241">
        <f t="shared" si="40"/>
        <v>-6737.8211400000446</v>
      </c>
      <c r="P113" s="241">
        <f t="shared" si="41"/>
        <v>6737.8211400000446</v>
      </c>
      <c r="Q113" s="242"/>
      <c r="R113" s="242"/>
      <c r="S113" s="242"/>
    </row>
    <row r="114" spans="1:19" s="237" customFormat="1">
      <c r="A114" s="236">
        <v>40269</v>
      </c>
      <c r="C114" s="238">
        <v>106</v>
      </c>
      <c r="D114" s="239">
        <f t="shared" si="42"/>
        <v>312</v>
      </c>
      <c r="E114" s="239">
        <f t="shared" si="37"/>
        <v>25728</v>
      </c>
      <c r="F114" s="239">
        <f t="shared" si="33"/>
        <v>-17443</v>
      </c>
      <c r="G114" s="240">
        <f>+Inputs!$D$3</f>
        <v>0.37951000000000001</v>
      </c>
      <c r="I114" s="241">
        <f t="shared" si="38"/>
        <v>43171</v>
      </c>
      <c r="K114" s="241">
        <f t="shared" si="34"/>
        <v>312</v>
      </c>
      <c r="L114" s="241">
        <f t="shared" si="39"/>
        <v>25728</v>
      </c>
      <c r="M114" s="241">
        <f t="shared" si="35"/>
        <v>118.40712000000001</v>
      </c>
      <c r="N114" s="241">
        <f t="shared" si="36"/>
        <v>118.40712000000001</v>
      </c>
      <c r="O114" s="241">
        <f t="shared" si="40"/>
        <v>-6619.4140200000447</v>
      </c>
      <c r="P114" s="241">
        <f t="shared" si="41"/>
        <v>6619.4140200000447</v>
      </c>
      <c r="Q114" s="242"/>
      <c r="R114" s="242"/>
      <c r="S114" s="242"/>
    </row>
    <row r="115" spans="1:19" s="237" customFormat="1">
      <c r="A115" s="243">
        <v>40299</v>
      </c>
      <c r="C115" s="238">
        <v>107</v>
      </c>
      <c r="D115" s="239">
        <f t="shared" si="42"/>
        <v>312</v>
      </c>
      <c r="E115" s="239">
        <f t="shared" si="37"/>
        <v>26040</v>
      </c>
      <c r="F115" s="239">
        <f t="shared" si="33"/>
        <v>-17131</v>
      </c>
      <c r="G115" s="240">
        <f>+Inputs!$D$3</f>
        <v>0.37951000000000001</v>
      </c>
      <c r="I115" s="241">
        <f t="shared" si="38"/>
        <v>43171</v>
      </c>
      <c r="K115" s="241">
        <f t="shared" si="34"/>
        <v>312</v>
      </c>
      <c r="L115" s="241">
        <f t="shared" si="39"/>
        <v>26040</v>
      </c>
      <c r="M115" s="241">
        <f t="shared" si="35"/>
        <v>118.40712000000001</v>
      </c>
      <c r="N115" s="241">
        <f t="shared" si="36"/>
        <v>118.40712000000001</v>
      </c>
      <c r="O115" s="241">
        <f t="shared" si="40"/>
        <v>-6501.0069000000449</v>
      </c>
      <c r="P115" s="241">
        <f t="shared" si="41"/>
        <v>6501.0069000000449</v>
      </c>
      <c r="Q115" s="242"/>
      <c r="R115" s="242"/>
      <c r="S115" s="242"/>
    </row>
    <row r="116" spans="1:19" s="237" customFormat="1">
      <c r="A116" s="236">
        <v>40330</v>
      </c>
      <c r="C116" s="238">
        <v>108</v>
      </c>
      <c r="D116" s="239">
        <f t="shared" si="42"/>
        <v>312</v>
      </c>
      <c r="E116" s="239">
        <f t="shared" si="37"/>
        <v>26352</v>
      </c>
      <c r="F116" s="239">
        <f t="shared" si="33"/>
        <v>-16819</v>
      </c>
      <c r="G116" s="240">
        <f>+Inputs!$D$3</f>
        <v>0.37951000000000001</v>
      </c>
      <c r="I116" s="241">
        <f t="shared" si="38"/>
        <v>43171</v>
      </c>
      <c r="K116" s="241">
        <f t="shared" si="34"/>
        <v>312</v>
      </c>
      <c r="L116" s="241">
        <f t="shared" si="39"/>
        <v>26352</v>
      </c>
      <c r="M116" s="241">
        <f t="shared" si="35"/>
        <v>118.40712000000001</v>
      </c>
      <c r="N116" s="241">
        <f t="shared" si="36"/>
        <v>118.40712000000001</v>
      </c>
      <c r="O116" s="241">
        <f t="shared" si="40"/>
        <v>-6382.599780000045</v>
      </c>
      <c r="P116" s="241">
        <f t="shared" si="41"/>
        <v>6382.599780000045</v>
      </c>
      <c r="Q116" s="242"/>
      <c r="R116" s="242"/>
      <c r="S116" s="242"/>
    </row>
    <row r="117" spans="1:19" s="237" customFormat="1">
      <c r="A117" s="243">
        <v>40360</v>
      </c>
      <c r="C117" s="238">
        <v>109</v>
      </c>
      <c r="D117" s="239">
        <f t="shared" si="42"/>
        <v>312</v>
      </c>
      <c r="E117" s="239">
        <f t="shared" si="37"/>
        <v>26664</v>
      </c>
      <c r="F117" s="239">
        <f t="shared" si="33"/>
        <v>-16507</v>
      </c>
      <c r="G117" s="240">
        <f>+Inputs!$D$3</f>
        <v>0.37951000000000001</v>
      </c>
      <c r="I117" s="241">
        <f t="shared" si="38"/>
        <v>43171</v>
      </c>
      <c r="K117" s="241">
        <f t="shared" si="34"/>
        <v>312</v>
      </c>
      <c r="L117" s="241">
        <f t="shared" si="39"/>
        <v>26664</v>
      </c>
      <c r="M117" s="241">
        <f t="shared" si="35"/>
        <v>118.40712000000001</v>
      </c>
      <c r="N117" s="241">
        <f t="shared" si="36"/>
        <v>118.40712000000001</v>
      </c>
      <c r="O117" s="241">
        <f t="shared" si="40"/>
        <v>-6264.1926600000452</v>
      </c>
      <c r="P117" s="241">
        <f t="shared" si="41"/>
        <v>6264.1926600000452</v>
      </c>
      <c r="Q117" s="242"/>
      <c r="R117" s="242"/>
      <c r="S117" s="242"/>
    </row>
    <row r="118" spans="1:19" s="237" customFormat="1">
      <c r="A118" s="236">
        <v>40391</v>
      </c>
      <c r="C118" s="238">
        <v>110</v>
      </c>
      <c r="D118" s="239">
        <f t="shared" si="42"/>
        <v>312</v>
      </c>
      <c r="E118" s="239">
        <f t="shared" si="37"/>
        <v>26976</v>
      </c>
      <c r="F118" s="239">
        <f t="shared" si="33"/>
        <v>-16195</v>
      </c>
      <c r="G118" s="240">
        <f>+Inputs!$D$3</f>
        <v>0.37951000000000001</v>
      </c>
      <c r="I118" s="241">
        <f t="shared" si="38"/>
        <v>43171</v>
      </c>
      <c r="K118" s="241">
        <f t="shared" si="34"/>
        <v>312</v>
      </c>
      <c r="L118" s="241">
        <f t="shared" si="39"/>
        <v>26976</v>
      </c>
      <c r="M118" s="241">
        <f t="shared" si="35"/>
        <v>118.40712000000001</v>
      </c>
      <c r="N118" s="241">
        <f t="shared" si="36"/>
        <v>118.40712000000001</v>
      </c>
      <c r="O118" s="241">
        <f t="shared" si="40"/>
        <v>-6145.7855400000453</v>
      </c>
      <c r="P118" s="241">
        <f t="shared" si="41"/>
        <v>6145.7855400000453</v>
      </c>
      <c r="Q118" s="242"/>
      <c r="R118" s="242"/>
      <c r="S118" s="242"/>
    </row>
    <row r="119" spans="1:19" s="237" customFormat="1">
      <c r="A119" s="243">
        <v>40422</v>
      </c>
      <c r="C119" s="238">
        <v>111</v>
      </c>
      <c r="D119" s="239">
        <f t="shared" si="42"/>
        <v>312</v>
      </c>
      <c r="E119" s="239">
        <f t="shared" si="37"/>
        <v>27288</v>
      </c>
      <c r="F119" s="239">
        <f t="shared" si="33"/>
        <v>-15883</v>
      </c>
      <c r="G119" s="240">
        <f>+Inputs!$D$3</f>
        <v>0.37951000000000001</v>
      </c>
      <c r="I119" s="241">
        <f t="shared" si="38"/>
        <v>43171</v>
      </c>
      <c r="K119" s="241">
        <f t="shared" si="34"/>
        <v>312</v>
      </c>
      <c r="L119" s="241">
        <f t="shared" si="39"/>
        <v>27288</v>
      </c>
      <c r="M119" s="241">
        <f t="shared" si="35"/>
        <v>118.40712000000001</v>
      </c>
      <c r="N119" s="241">
        <f t="shared" si="36"/>
        <v>118.40712000000001</v>
      </c>
      <c r="O119" s="241">
        <f t="shared" si="40"/>
        <v>-6027.3784200000455</v>
      </c>
      <c r="P119" s="241">
        <f t="shared" si="41"/>
        <v>6027.3784200000455</v>
      </c>
      <c r="Q119" s="242"/>
      <c r="R119" s="242"/>
      <c r="S119" s="242"/>
    </row>
    <row r="120" spans="1:19" s="237" customFormat="1">
      <c r="A120" s="236">
        <v>40452</v>
      </c>
      <c r="C120" s="238">
        <v>112</v>
      </c>
      <c r="D120" s="239">
        <f t="shared" si="42"/>
        <v>312</v>
      </c>
      <c r="E120" s="239">
        <f t="shared" si="37"/>
        <v>27600</v>
      </c>
      <c r="F120" s="239">
        <f t="shared" si="33"/>
        <v>-15571</v>
      </c>
      <c r="G120" s="240">
        <f>+Inputs!$D$3</f>
        <v>0.37951000000000001</v>
      </c>
      <c r="I120" s="241">
        <f t="shared" si="38"/>
        <v>43171</v>
      </c>
      <c r="K120" s="241">
        <f t="shared" si="34"/>
        <v>312</v>
      </c>
      <c r="L120" s="241">
        <f t="shared" si="39"/>
        <v>27600</v>
      </c>
      <c r="M120" s="241">
        <f t="shared" si="35"/>
        <v>118.40712000000001</v>
      </c>
      <c r="N120" s="241">
        <f t="shared" si="36"/>
        <v>118.40712000000001</v>
      </c>
      <c r="O120" s="241">
        <f t="shared" si="40"/>
        <v>-5908.9713000000456</v>
      </c>
      <c r="P120" s="241">
        <f t="shared" si="41"/>
        <v>5908.9713000000456</v>
      </c>
      <c r="Q120" s="242"/>
      <c r="R120" s="242"/>
      <c r="S120" s="242"/>
    </row>
    <row r="121" spans="1:19" s="237" customFormat="1">
      <c r="A121" s="243">
        <v>40483</v>
      </c>
      <c r="C121" s="238">
        <v>113</v>
      </c>
      <c r="D121" s="239">
        <f t="shared" si="42"/>
        <v>312</v>
      </c>
      <c r="E121" s="239">
        <f t="shared" si="37"/>
        <v>27912</v>
      </c>
      <c r="F121" s="239">
        <f t="shared" si="33"/>
        <v>-15259</v>
      </c>
      <c r="G121" s="240">
        <f>+Inputs!$D$3</f>
        <v>0.37951000000000001</v>
      </c>
      <c r="I121" s="241">
        <f t="shared" si="38"/>
        <v>43171</v>
      </c>
      <c r="K121" s="241">
        <f t="shared" si="34"/>
        <v>312</v>
      </c>
      <c r="L121" s="241">
        <f t="shared" si="39"/>
        <v>27912</v>
      </c>
      <c r="M121" s="241">
        <f t="shared" si="35"/>
        <v>118.40712000000001</v>
      </c>
      <c r="N121" s="241">
        <f t="shared" si="36"/>
        <v>118.40712000000001</v>
      </c>
      <c r="O121" s="241">
        <f t="shared" si="40"/>
        <v>-5790.5641800000458</v>
      </c>
      <c r="P121" s="241">
        <f t="shared" si="41"/>
        <v>5790.5641800000458</v>
      </c>
      <c r="Q121" s="242"/>
      <c r="R121" s="242"/>
      <c r="S121" s="242"/>
    </row>
    <row r="122" spans="1:19" s="237" customFormat="1">
      <c r="A122" s="236">
        <v>40513</v>
      </c>
      <c r="C122" s="238">
        <v>114</v>
      </c>
      <c r="D122" s="239">
        <f t="shared" si="42"/>
        <v>312</v>
      </c>
      <c r="E122" s="239">
        <f t="shared" si="37"/>
        <v>28224</v>
      </c>
      <c r="F122" s="239">
        <f t="shared" si="33"/>
        <v>-14947</v>
      </c>
      <c r="G122" s="240">
        <f>+Inputs!$D$3</f>
        <v>0.37951000000000001</v>
      </c>
      <c r="I122" s="241">
        <f t="shared" si="38"/>
        <v>43171</v>
      </c>
      <c r="K122" s="241">
        <f t="shared" si="34"/>
        <v>312</v>
      </c>
      <c r="L122" s="241">
        <f t="shared" si="39"/>
        <v>28224</v>
      </c>
      <c r="M122" s="241">
        <f t="shared" si="35"/>
        <v>118.40712000000001</v>
      </c>
      <c r="N122" s="241">
        <f t="shared" si="36"/>
        <v>118.40712000000001</v>
      </c>
      <c r="O122" s="241">
        <f t="shared" si="40"/>
        <v>-5672.1570600000459</v>
      </c>
      <c r="P122" s="241">
        <f t="shared" si="41"/>
        <v>5672.1570600000459</v>
      </c>
      <c r="Q122" s="242"/>
      <c r="R122" s="242"/>
      <c r="S122" s="242"/>
    </row>
    <row r="123" spans="1:19" s="237" customFormat="1">
      <c r="A123" s="243">
        <v>40544</v>
      </c>
      <c r="C123" s="238">
        <v>115</v>
      </c>
      <c r="D123" s="239">
        <f t="shared" si="42"/>
        <v>312</v>
      </c>
      <c r="E123" s="239">
        <f t="shared" si="37"/>
        <v>28536</v>
      </c>
      <c r="F123" s="239">
        <f t="shared" si="33"/>
        <v>-14635</v>
      </c>
      <c r="G123" s="240">
        <f>+Inputs!$D$3</f>
        <v>0.37951000000000001</v>
      </c>
      <c r="I123" s="241">
        <f t="shared" si="38"/>
        <v>43171</v>
      </c>
      <c r="K123" s="241">
        <f t="shared" si="34"/>
        <v>312</v>
      </c>
      <c r="L123" s="241">
        <f t="shared" si="39"/>
        <v>28536</v>
      </c>
      <c r="M123" s="241">
        <f t="shared" si="35"/>
        <v>118.40712000000001</v>
      </c>
      <c r="N123" s="241">
        <f t="shared" si="36"/>
        <v>118.40712000000001</v>
      </c>
      <c r="O123" s="241">
        <f t="shared" si="40"/>
        <v>-5553.7499400000461</v>
      </c>
      <c r="P123" s="241">
        <f t="shared" si="41"/>
        <v>5553.7499400000461</v>
      </c>
      <c r="Q123" s="242"/>
      <c r="R123" s="242"/>
      <c r="S123" s="242"/>
    </row>
    <row r="124" spans="1:19" s="237" customFormat="1">
      <c r="A124" s="236">
        <v>40575</v>
      </c>
      <c r="C124" s="238">
        <v>116</v>
      </c>
      <c r="D124" s="239">
        <f t="shared" si="42"/>
        <v>312</v>
      </c>
      <c r="E124" s="239">
        <f t="shared" si="37"/>
        <v>28848</v>
      </c>
      <c r="F124" s="239">
        <f t="shared" si="33"/>
        <v>-14323</v>
      </c>
      <c r="G124" s="240">
        <f>+Inputs!$D$3</f>
        <v>0.37951000000000001</v>
      </c>
      <c r="I124" s="241">
        <f t="shared" si="38"/>
        <v>43171</v>
      </c>
      <c r="K124" s="241">
        <f t="shared" si="34"/>
        <v>312</v>
      </c>
      <c r="L124" s="241">
        <f t="shared" si="39"/>
        <v>28848</v>
      </c>
      <c r="M124" s="241">
        <f t="shared" si="35"/>
        <v>118.40712000000001</v>
      </c>
      <c r="N124" s="241">
        <f t="shared" si="36"/>
        <v>118.40712000000001</v>
      </c>
      <c r="O124" s="241">
        <f t="shared" si="40"/>
        <v>-5435.3428200000462</v>
      </c>
      <c r="P124" s="241">
        <f t="shared" si="41"/>
        <v>5435.3428200000462</v>
      </c>
      <c r="Q124" s="242"/>
      <c r="R124" s="242"/>
      <c r="S124" s="242"/>
    </row>
    <row r="125" spans="1:19" s="237" customFormat="1">
      <c r="A125" s="243">
        <v>40603</v>
      </c>
      <c r="C125" s="238">
        <v>117</v>
      </c>
      <c r="D125" s="239">
        <f t="shared" si="42"/>
        <v>312</v>
      </c>
      <c r="E125" s="239">
        <f t="shared" si="37"/>
        <v>29160</v>
      </c>
      <c r="F125" s="239">
        <f t="shared" si="33"/>
        <v>-14011</v>
      </c>
      <c r="G125" s="240">
        <f>+Inputs!$D$3</f>
        <v>0.37951000000000001</v>
      </c>
      <c r="I125" s="241">
        <f t="shared" si="38"/>
        <v>43171</v>
      </c>
      <c r="K125" s="241">
        <f t="shared" si="34"/>
        <v>312</v>
      </c>
      <c r="L125" s="241">
        <f t="shared" si="39"/>
        <v>29160</v>
      </c>
      <c r="M125" s="241">
        <f t="shared" si="35"/>
        <v>118.40712000000001</v>
      </c>
      <c r="N125" s="241">
        <f t="shared" si="36"/>
        <v>118.40712000000001</v>
      </c>
      <c r="O125" s="241">
        <f t="shared" si="40"/>
        <v>-5316.9357000000464</v>
      </c>
      <c r="P125" s="241">
        <f t="shared" si="41"/>
        <v>5316.9357000000464</v>
      </c>
      <c r="Q125" s="242"/>
      <c r="R125" s="242"/>
      <c r="S125" s="242"/>
    </row>
    <row r="126" spans="1:19" s="237" customFormat="1">
      <c r="A126" s="236">
        <v>40634</v>
      </c>
      <c r="C126" s="238">
        <v>118</v>
      </c>
      <c r="D126" s="239">
        <f t="shared" si="42"/>
        <v>312</v>
      </c>
      <c r="E126" s="239">
        <f t="shared" si="37"/>
        <v>29472</v>
      </c>
      <c r="F126" s="239">
        <f t="shared" si="33"/>
        <v>-13699</v>
      </c>
      <c r="G126" s="240">
        <f>+Inputs!$D$3</f>
        <v>0.37951000000000001</v>
      </c>
      <c r="I126" s="241">
        <f t="shared" si="38"/>
        <v>43171</v>
      </c>
      <c r="K126" s="241">
        <f t="shared" si="34"/>
        <v>312</v>
      </c>
      <c r="L126" s="241">
        <f t="shared" si="39"/>
        <v>29472</v>
      </c>
      <c r="M126" s="241">
        <f t="shared" si="35"/>
        <v>118.40712000000001</v>
      </c>
      <c r="N126" s="241">
        <f t="shared" si="36"/>
        <v>118.40712000000001</v>
      </c>
      <c r="O126" s="241">
        <f t="shared" si="40"/>
        <v>-5198.5285800000465</v>
      </c>
      <c r="P126" s="241">
        <f t="shared" si="41"/>
        <v>5198.5285800000465</v>
      </c>
      <c r="Q126" s="242"/>
      <c r="R126" s="242"/>
      <c r="S126" s="242"/>
    </row>
    <row r="127" spans="1:19" s="237" customFormat="1">
      <c r="A127" s="243">
        <v>40664</v>
      </c>
      <c r="C127" s="238">
        <v>119</v>
      </c>
      <c r="D127" s="239">
        <f t="shared" si="42"/>
        <v>312</v>
      </c>
      <c r="E127" s="239">
        <f t="shared" si="37"/>
        <v>29784</v>
      </c>
      <c r="F127" s="239">
        <f t="shared" si="33"/>
        <v>-13387</v>
      </c>
      <c r="G127" s="240">
        <f>+Inputs!$D$3</f>
        <v>0.37951000000000001</v>
      </c>
      <c r="I127" s="241">
        <f t="shared" si="38"/>
        <v>43171</v>
      </c>
      <c r="K127" s="241">
        <f t="shared" si="34"/>
        <v>312</v>
      </c>
      <c r="L127" s="241">
        <f t="shared" si="39"/>
        <v>29784</v>
      </c>
      <c r="M127" s="241">
        <f t="shared" si="35"/>
        <v>118.40712000000001</v>
      </c>
      <c r="N127" s="241">
        <f t="shared" si="36"/>
        <v>118.40712000000001</v>
      </c>
      <c r="O127" s="241">
        <f t="shared" si="40"/>
        <v>-5080.1214600000467</v>
      </c>
      <c r="P127" s="241">
        <f t="shared" si="41"/>
        <v>5080.1214600000467</v>
      </c>
      <c r="Q127" s="242"/>
      <c r="R127" s="242"/>
      <c r="S127" s="242"/>
    </row>
    <row r="128" spans="1:19" s="237" customFormat="1">
      <c r="A128" s="236">
        <v>40695</v>
      </c>
      <c r="C128" s="238">
        <v>120</v>
      </c>
      <c r="D128" s="239">
        <f t="shared" si="42"/>
        <v>312</v>
      </c>
      <c r="E128" s="239">
        <f t="shared" si="37"/>
        <v>30096</v>
      </c>
      <c r="F128" s="239">
        <f t="shared" si="33"/>
        <v>-13075</v>
      </c>
      <c r="G128" s="240">
        <f>+Inputs!$D$3</f>
        <v>0.37951000000000001</v>
      </c>
      <c r="I128" s="241">
        <f t="shared" si="38"/>
        <v>43171</v>
      </c>
      <c r="K128" s="241">
        <f t="shared" si="34"/>
        <v>312</v>
      </c>
      <c r="L128" s="241">
        <f t="shared" si="39"/>
        <v>30096</v>
      </c>
      <c r="M128" s="241">
        <f t="shared" si="35"/>
        <v>118.40712000000001</v>
      </c>
      <c r="N128" s="241">
        <f t="shared" si="36"/>
        <v>118.40712000000001</v>
      </c>
      <c r="O128" s="241">
        <f t="shared" si="40"/>
        <v>-4961.7143400000468</v>
      </c>
      <c r="P128" s="241">
        <f t="shared" si="41"/>
        <v>4961.7143400000468</v>
      </c>
      <c r="Q128" s="242"/>
      <c r="R128" s="242"/>
      <c r="S128" s="242"/>
    </row>
    <row r="129" spans="1:19" s="237" customFormat="1">
      <c r="A129" s="243">
        <v>40725</v>
      </c>
      <c r="C129" s="238">
        <v>121</v>
      </c>
      <c r="D129" s="239">
        <f t="shared" si="42"/>
        <v>312</v>
      </c>
      <c r="E129" s="239">
        <f t="shared" si="37"/>
        <v>30408</v>
      </c>
      <c r="F129" s="239">
        <f t="shared" si="33"/>
        <v>-12763</v>
      </c>
      <c r="G129" s="240">
        <f>+Inputs!$D$3</f>
        <v>0.37951000000000001</v>
      </c>
      <c r="I129" s="241">
        <f t="shared" si="38"/>
        <v>43171</v>
      </c>
      <c r="K129" s="241">
        <f t="shared" si="34"/>
        <v>312</v>
      </c>
      <c r="L129" s="241">
        <f t="shared" si="39"/>
        <v>30408</v>
      </c>
      <c r="M129" s="241">
        <f t="shared" si="35"/>
        <v>118.40712000000001</v>
      </c>
      <c r="N129" s="241">
        <f t="shared" si="36"/>
        <v>118.40712000000001</v>
      </c>
      <c r="O129" s="241">
        <f t="shared" si="40"/>
        <v>-4843.307220000047</v>
      </c>
      <c r="P129" s="241">
        <f t="shared" si="41"/>
        <v>4843.307220000047</v>
      </c>
      <c r="Q129" s="242"/>
      <c r="R129" s="242"/>
      <c r="S129" s="242"/>
    </row>
    <row r="130" spans="1:19" s="237" customFormat="1">
      <c r="A130" s="236">
        <v>40756</v>
      </c>
      <c r="C130" s="238">
        <v>122</v>
      </c>
      <c r="D130" s="239">
        <f t="shared" si="42"/>
        <v>312</v>
      </c>
      <c r="E130" s="239">
        <f t="shared" si="37"/>
        <v>30720</v>
      </c>
      <c r="F130" s="239">
        <f t="shared" si="33"/>
        <v>-12451</v>
      </c>
      <c r="G130" s="240">
        <f>+Inputs!$D$3</f>
        <v>0.37951000000000001</v>
      </c>
      <c r="I130" s="241">
        <f t="shared" si="38"/>
        <v>43171</v>
      </c>
      <c r="K130" s="241">
        <f t="shared" si="34"/>
        <v>312</v>
      </c>
      <c r="L130" s="241">
        <f t="shared" si="39"/>
        <v>30720</v>
      </c>
      <c r="M130" s="241">
        <f t="shared" si="35"/>
        <v>118.40712000000001</v>
      </c>
      <c r="N130" s="241">
        <f t="shared" si="36"/>
        <v>118.40712000000001</v>
      </c>
      <c r="O130" s="241">
        <f t="shared" si="40"/>
        <v>-4724.9001000000471</v>
      </c>
      <c r="P130" s="241">
        <f t="shared" si="41"/>
        <v>4724.9001000000471</v>
      </c>
      <c r="Q130" s="242"/>
      <c r="R130" s="242"/>
      <c r="S130" s="242"/>
    </row>
    <row r="131" spans="1:19" s="237" customFormat="1">
      <c r="A131" s="243">
        <v>40787</v>
      </c>
      <c r="C131" s="238">
        <v>123</v>
      </c>
      <c r="D131" s="239">
        <f t="shared" si="42"/>
        <v>312</v>
      </c>
      <c r="E131" s="239">
        <f t="shared" si="37"/>
        <v>31032</v>
      </c>
      <c r="F131" s="239">
        <f t="shared" si="33"/>
        <v>-12139</v>
      </c>
      <c r="G131" s="240">
        <f>+Inputs!$D$3</f>
        <v>0.37951000000000001</v>
      </c>
      <c r="I131" s="241">
        <f t="shared" si="38"/>
        <v>43171</v>
      </c>
      <c r="K131" s="241">
        <f t="shared" si="34"/>
        <v>312</v>
      </c>
      <c r="L131" s="241">
        <f t="shared" si="39"/>
        <v>31032</v>
      </c>
      <c r="M131" s="241">
        <f t="shared" si="35"/>
        <v>118.40712000000001</v>
      </c>
      <c r="N131" s="241">
        <f t="shared" si="36"/>
        <v>118.40712000000001</v>
      </c>
      <c r="O131" s="241">
        <f t="shared" si="40"/>
        <v>-4606.4929800000473</v>
      </c>
      <c r="P131" s="241">
        <f t="shared" si="41"/>
        <v>4606.4929800000473</v>
      </c>
      <c r="Q131" s="242"/>
      <c r="R131" s="242"/>
      <c r="S131" s="242"/>
    </row>
    <row r="132" spans="1:19" s="237" customFormat="1">
      <c r="A132" s="236">
        <v>40817</v>
      </c>
      <c r="C132" s="238">
        <v>124</v>
      </c>
      <c r="D132" s="239">
        <f t="shared" si="42"/>
        <v>312</v>
      </c>
      <c r="E132" s="239">
        <f t="shared" si="37"/>
        <v>31344</v>
      </c>
      <c r="F132" s="239">
        <f t="shared" si="33"/>
        <v>-11827</v>
      </c>
      <c r="G132" s="240">
        <f>+Inputs!$D$3</f>
        <v>0.37951000000000001</v>
      </c>
      <c r="I132" s="241">
        <f t="shared" si="38"/>
        <v>43171</v>
      </c>
      <c r="K132" s="241">
        <f t="shared" si="34"/>
        <v>312</v>
      </c>
      <c r="L132" s="241">
        <f t="shared" si="39"/>
        <v>31344</v>
      </c>
      <c r="M132" s="241">
        <f t="shared" si="35"/>
        <v>118.40712000000001</v>
      </c>
      <c r="N132" s="241">
        <f t="shared" si="36"/>
        <v>118.40712000000001</v>
      </c>
      <c r="O132" s="241">
        <f t="shared" si="40"/>
        <v>-4488.0858600000474</v>
      </c>
      <c r="P132" s="241">
        <f t="shared" si="41"/>
        <v>4488.0858600000474</v>
      </c>
      <c r="Q132" s="242"/>
      <c r="R132" s="242"/>
      <c r="S132" s="242"/>
    </row>
    <row r="133" spans="1:19" s="237" customFormat="1">
      <c r="A133" s="243">
        <v>40848</v>
      </c>
      <c r="C133" s="238">
        <v>125</v>
      </c>
      <c r="D133" s="239">
        <f t="shared" si="42"/>
        <v>312</v>
      </c>
      <c r="E133" s="239">
        <f t="shared" si="37"/>
        <v>31656</v>
      </c>
      <c r="F133" s="239">
        <f t="shared" si="33"/>
        <v>-11515</v>
      </c>
      <c r="G133" s="240">
        <f>+Inputs!$D$3</f>
        <v>0.37951000000000001</v>
      </c>
      <c r="I133" s="241">
        <f t="shared" si="38"/>
        <v>43171</v>
      </c>
      <c r="K133" s="241">
        <f t="shared" si="34"/>
        <v>312</v>
      </c>
      <c r="L133" s="241">
        <f t="shared" si="39"/>
        <v>31656</v>
      </c>
      <c r="M133" s="241">
        <f t="shared" si="35"/>
        <v>118.40712000000001</v>
      </c>
      <c r="N133" s="241">
        <f t="shared" si="36"/>
        <v>118.40712000000001</v>
      </c>
      <c r="O133" s="241">
        <f t="shared" si="40"/>
        <v>-4369.6787400000476</v>
      </c>
      <c r="P133" s="241">
        <f t="shared" si="41"/>
        <v>4369.6787400000476</v>
      </c>
      <c r="Q133" s="242"/>
      <c r="R133" s="242"/>
      <c r="S133" s="242"/>
    </row>
    <row r="134" spans="1:19" s="237" customFormat="1">
      <c r="A134" s="236">
        <v>40878</v>
      </c>
      <c r="C134" s="238">
        <v>126</v>
      </c>
      <c r="D134" s="239">
        <f t="shared" si="42"/>
        <v>312</v>
      </c>
      <c r="E134" s="239">
        <f t="shared" si="37"/>
        <v>31968</v>
      </c>
      <c r="F134" s="239">
        <f t="shared" si="33"/>
        <v>-11203</v>
      </c>
      <c r="G134" s="240">
        <f>+Inputs!$D$3</f>
        <v>0.37951000000000001</v>
      </c>
      <c r="I134" s="241">
        <f t="shared" si="38"/>
        <v>43171</v>
      </c>
      <c r="K134" s="241">
        <f t="shared" si="34"/>
        <v>312</v>
      </c>
      <c r="L134" s="241">
        <f t="shared" si="39"/>
        <v>31968</v>
      </c>
      <c r="M134" s="241">
        <f t="shared" si="35"/>
        <v>118.40712000000001</v>
      </c>
      <c r="N134" s="241">
        <f t="shared" si="36"/>
        <v>118.40712000000001</v>
      </c>
      <c r="O134" s="241">
        <f t="shared" si="40"/>
        <v>-4251.2716200000477</v>
      </c>
      <c r="P134" s="241">
        <f t="shared" si="41"/>
        <v>4251.2716200000477</v>
      </c>
      <c r="Q134" s="242"/>
      <c r="R134" s="242"/>
      <c r="S134" s="242"/>
    </row>
    <row r="135" spans="1:19" s="237" customFormat="1">
      <c r="A135" s="243">
        <v>40909</v>
      </c>
      <c r="C135" s="238">
        <v>127</v>
      </c>
      <c r="D135" s="239">
        <f t="shared" si="42"/>
        <v>312</v>
      </c>
      <c r="E135" s="239">
        <f t="shared" si="37"/>
        <v>32280</v>
      </c>
      <c r="F135" s="239">
        <f t="shared" si="33"/>
        <v>-10891</v>
      </c>
      <c r="G135" s="240">
        <f>+Inputs!$D$3</f>
        <v>0.37951000000000001</v>
      </c>
      <c r="I135" s="241">
        <f t="shared" si="38"/>
        <v>43171</v>
      </c>
      <c r="K135" s="241">
        <f t="shared" si="34"/>
        <v>312</v>
      </c>
      <c r="L135" s="241">
        <f t="shared" si="39"/>
        <v>32280</v>
      </c>
      <c r="M135" s="241">
        <f t="shared" si="35"/>
        <v>118.40712000000001</v>
      </c>
      <c r="N135" s="241">
        <f t="shared" si="36"/>
        <v>118.40712000000001</v>
      </c>
      <c r="O135" s="241">
        <f t="shared" si="40"/>
        <v>-4132.8645000000479</v>
      </c>
      <c r="P135" s="241">
        <f t="shared" si="41"/>
        <v>4132.8645000000479</v>
      </c>
      <c r="Q135" s="242"/>
      <c r="R135" s="242"/>
      <c r="S135" s="242"/>
    </row>
    <row r="136" spans="1:19" s="237" customFormat="1">
      <c r="A136" s="236">
        <v>40940</v>
      </c>
      <c r="C136" s="238">
        <v>128</v>
      </c>
      <c r="D136" s="239">
        <f t="shared" si="42"/>
        <v>312</v>
      </c>
      <c r="E136" s="239">
        <f t="shared" si="37"/>
        <v>32592</v>
      </c>
      <c r="F136" s="239">
        <f t="shared" si="33"/>
        <v>-10579</v>
      </c>
      <c r="G136" s="240">
        <f>+Inputs!$D$3</f>
        <v>0.37951000000000001</v>
      </c>
      <c r="I136" s="241">
        <f t="shared" si="38"/>
        <v>43171</v>
      </c>
      <c r="K136" s="241">
        <f t="shared" si="34"/>
        <v>312</v>
      </c>
      <c r="L136" s="241">
        <f t="shared" si="39"/>
        <v>32592</v>
      </c>
      <c r="M136" s="241">
        <f t="shared" si="35"/>
        <v>118.40712000000001</v>
      </c>
      <c r="N136" s="241">
        <f t="shared" si="36"/>
        <v>118.40712000000001</v>
      </c>
      <c r="O136" s="241">
        <f t="shared" si="40"/>
        <v>-4014.457380000048</v>
      </c>
      <c r="P136" s="241">
        <f t="shared" si="41"/>
        <v>4014.457380000048</v>
      </c>
      <c r="Q136" s="242"/>
      <c r="R136" s="242"/>
      <c r="S136" s="242"/>
    </row>
    <row r="137" spans="1:19" s="237" customFormat="1">
      <c r="A137" s="243">
        <v>40969</v>
      </c>
      <c r="C137" s="238">
        <v>129</v>
      </c>
      <c r="D137" s="239">
        <f t="shared" si="42"/>
        <v>312</v>
      </c>
      <c r="E137" s="239">
        <f t="shared" si="37"/>
        <v>32904</v>
      </c>
      <c r="F137" s="239">
        <f t="shared" ref="F137:F168" si="43">$B$9+E137</f>
        <v>-10267</v>
      </c>
      <c r="G137" s="240">
        <f>+Inputs!$D$3</f>
        <v>0.37951000000000001</v>
      </c>
      <c r="I137" s="241">
        <f t="shared" si="38"/>
        <v>43171</v>
      </c>
      <c r="K137" s="241">
        <f t="shared" ref="K137:K168" si="44">D137</f>
        <v>312</v>
      </c>
      <c r="L137" s="241">
        <f t="shared" si="39"/>
        <v>32904</v>
      </c>
      <c r="M137" s="241">
        <f t="shared" ref="M137:M168" si="45">K137*G137</f>
        <v>118.40712000000001</v>
      </c>
      <c r="N137" s="241">
        <f t="shared" ref="N137:N168" si="46">M137-J137</f>
        <v>118.40712000000001</v>
      </c>
      <c r="O137" s="241">
        <f t="shared" si="40"/>
        <v>-3896.0502600000482</v>
      </c>
      <c r="P137" s="241">
        <f t="shared" si="41"/>
        <v>3896.0502600000482</v>
      </c>
      <c r="Q137" s="242"/>
      <c r="R137" s="242"/>
      <c r="S137" s="242"/>
    </row>
    <row r="138" spans="1:19" s="237" customFormat="1">
      <c r="A138" s="236">
        <v>41000</v>
      </c>
      <c r="C138" s="238">
        <v>130</v>
      </c>
      <c r="D138" s="239">
        <f t="shared" si="42"/>
        <v>312</v>
      </c>
      <c r="E138" s="239">
        <f t="shared" ref="E138:E169" si="47">+E137+D138</f>
        <v>33216</v>
      </c>
      <c r="F138" s="239">
        <f t="shared" si="43"/>
        <v>-9955</v>
      </c>
      <c r="G138" s="240">
        <f>+Inputs!$D$3</f>
        <v>0.37951000000000001</v>
      </c>
      <c r="I138" s="241">
        <f t="shared" ref="I138:I169" si="48">+I137+H138</f>
        <v>43171</v>
      </c>
      <c r="K138" s="241">
        <f t="shared" si="44"/>
        <v>312</v>
      </c>
      <c r="L138" s="241">
        <f t="shared" ref="L138:L169" si="49">+L137+K138</f>
        <v>33216</v>
      </c>
      <c r="M138" s="241">
        <f t="shared" si="45"/>
        <v>118.40712000000001</v>
      </c>
      <c r="N138" s="241">
        <f t="shared" si="46"/>
        <v>118.40712000000001</v>
      </c>
      <c r="O138" s="241">
        <f t="shared" ref="O138:O169" si="50">+O137+N138</f>
        <v>-3777.6431400000483</v>
      </c>
      <c r="P138" s="241">
        <f t="shared" ref="P138:P169" si="51">P137-N138</f>
        <v>3777.6431400000483</v>
      </c>
      <c r="Q138" s="242"/>
      <c r="R138" s="242"/>
      <c r="S138" s="242"/>
    </row>
    <row r="139" spans="1:19" s="237" customFormat="1">
      <c r="A139" s="243">
        <v>41030</v>
      </c>
      <c r="C139" s="238">
        <v>131</v>
      </c>
      <c r="D139" s="239">
        <f t="shared" si="42"/>
        <v>312</v>
      </c>
      <c r="E139" s="239">
        <f t="shared" si="47"/>
        <v>33528</v>
      </c>
      <c r="F139" s="239">
        <f t="shared" si="43"/>
        <v>-9643</v>
      </c>
      <c r="G139" s="240">
        <f>+Inputs!$D$3</f>
        <v>0.37951000000000001</v>
      </c>
      <c r="I139" s="241">
        <f t="shared" si="48"/>
        <v>43171</v>
      </c>
      <c r="K139" s="241">
        <f t="shared" si="44"/>
        <v>312</v>
      </c>
      <c r="L139" s="241">
        <f t="shared" si="49"/>
        <v>33528</v>
      </c>
      <c r="M139" s="241">
        <f t="shared" si="45"/>
        <v>118.40712000000001</v>
      </c>
      <c r="N139" s="241">
        <f t="shared" si="46"/>
        <v>118.40712000000001</v>
      </c>
      <c r="O139" s="241">
        <f t="shared" si="50"/>
        <v>-3659.2360200000485</v>
      </c>
      <c r="P139" s="241">
        <f t="shared" si="51"/>
        <v>3659.2360200000485</v>
      </c>
      <c r="Q139" s="242"/>
      <c r="R139" s="242"/>
      <c r="S139" s="242"/>
    </row>
    <row r="140" spans="1:19" s="237" customFormat="1">
      <c r="A140" s="236">
        <v>41061</v>
      </c>
      <c r="C140" s="238">
        <v>132</v>
      </c>
      <c r="D140" s="239">
        <f t="shared" si="42"/>
        <v>312</v>
      </c>
      <c r="E140" s="239">
        <f t="shared" si="47"/>
        <v>33840</v>
      </c>
      <c r="F140" s="239">
        <f t="shared" si="43"/>
        <v>-9331</v>
      </c>
      <c r="G140" s="240">
        <f>+Inputs!$D$3</f>
        <v>0.37951000000000001</v>
      </c>
      <c r="I140" s="241">
        <f t="shared" si="48"/>
        <v>43171</v>
      </c>
      <c r="K140" s="241">
        <f t="shared" si="44"/>
        <v>312</v>
      </c>
      <c r="L140" s="241">
        <f t="shared" si="49"/>
        <v>33840</v>
      </c>
      <c r="M140" s="241">
        <f t="shared" si="45"/>
        <v>118.40712000000001</v>
      </c>
      <c r="N140" s="241">
        <f t="shared" si="46"/>
        <v>118.40712000000001</v>
      </c>
      <c r="O140" s="241">
        <f t="shared" si="50"/>
        <v>-3540.8289000000486</v>
      </c>
      <c r="P140" s="241">
        <f t="shared" si="51"/>
        <v>3540.8289000000486</v>
      </c>
      <c r="Q140" s="242"/>
      <c r="R140" s="242"/>
      <c r="S140" s="242"/>
    </row>
    <row r="141" spans="1:19" s="237" customFormat="1">
      <c r="A141" s="243">
        <v>41091</v>
      </c>
      <c r="C141" s="238">
        <v>133</v>
      </c>
      <c r="D141" s="239">
        <f t="shared" si="42"/>
        <v>312</v>
      </c>
      <c r="E141" s="239">
        <f t="shared" si="47"/>
        <v>34152</v>
      </c>
      <c r="F141" s="239">
        <f t="shared" si="43"/>
        <v>-9019</v>
      </c>
      <c r="G141" s="240">
        <f>+Inputs!$D$3</f>
        <v>0.37951000000000001</v>
      </c>
      <c r="I141" s="241">
        <f t="shared" si="48"/>
        <v>43171</v>
      </c>
      <c r="K141" s="241">
        <f t="shared" si="44"/>
        <v>312</v>
      </c>
      <c r="L141" s="241">
        <f t="shared" si="49"/>
        <v>34152</v>
      </c>
      <c r="M141" s="241">
        <f t="shared" si="45"/>
        <v>118.40712000000001</v>
      </c>
      <c r="N141" s="241">
        <f t="shared" si="46"/>
        <v>118.40712000000001</v>
      </c>
      <c r="O141" s="241">
        <f t="shared" si="50"/>
        <v>-3422.4217800000488</v>
      </c>
      <c r="P141" s="241">
        <f t="shared" si="51"/>
        <v>3422.4217800000488</v>
      </c>
      <c r="Q141" s="242"/>
      <c r="R141" s="242"/>
      <c r="S141" s="242"/>
    </row>
    <row r="142" spans="1:19" s="237" customFormat="1">
      <c r="A142" s="236">
        <v>41122</v>
      </c>
      <c r="C142" s="238">
        <v>134</v>
      </c>
      <c r="D142" s="239">
        <f t="shared" si="42"/>
        <v>312</v>
      </c>
      <c r="E142" s="239">
        <f t="shared" si="47"/>
        <v>34464</v>
      </c>
      <c r="F142" s="239">
        <f t="shared" si="43"/>
        <v>-8707</v>
      </c>
      <c r="G142" s="240">
        <f>+Inputs!$D$3</f>
        <v>0.37951000000000001</v>
      </c>
      <c r="I142" s="241">
        <f t="shared" si="48"/>
        <v>43171</v>
      </c>
      <c r="K142" s="241">
        <f t="shared" si="44"/>
        <v>312</v>
      </c>
      <c r="L142" s="241">
        <f t="shared" si="49"/>
        <v>34464</v>
      </c>
      <c r="M142" s="241">
        <f t="shared" si="45"/>
        <v>118.40712000000001</v>
      </c>
      <c r="N142" s="241">
        <f t="shared" si="46"/>
        <v>118.40712000000001</v>
      </c>
      <c r="O142" s="241">
        <f t="shared" si="50"/>
        <v>-3304.0146600000489</v>
      </c>
      <c r="P142" s="241">
        <f t="shared" si="51"/>
        <v>3304.0146600000489</v>
      </c>
      <c r="Q142" s="242"/>
      <c r="R142" s="242"/>
      <c r="S142" s="242"/>
    </row>
    <row r="143" spans="1:19" s="237" customFormat="1">
      <c r="A143" s="243">
        <v>41153</v>
      </c>
      <c r="C143" s="238">
        <v>135</v>
      </c>
      <c r="D143" s="239">
        <f t="shared" si="42"/>
        <v>312</v>
      </c>
      <c r="E143" s="239">
        <f t="shared" si="47"/>
        <v>34776</v>
      </c>
      <c r="F143" s="239">
        <f t="shared" si="43"/>
        <v>-8395</v>
      </c>
      <c r="G143" s="240">
        <f>+Inputs!$D$3</f>
        <v>0.37951000000000001</v>
      </c>
      <c r="I143" s="241">
        <f t="shared" si="48"/>
        <v>43171</v>
      </c>
      <c r="K143" s="241">
        <f t="shared" si="44"/>
        <v>312</v>
      </c>
      <c r="L143" s="241">
        <f t="shared" si="49"/>
        <v>34776</v>
      </c>
      <c r="M143" s="241">
        <f t="shared" si="45"/>
        <v>118.40712000000001</v>
      </c>
      <c r="N143" s="241">
        <f t="shared" si="46"/>
        <v>118.40712000000001</v>
      </c>
      <c r="O143" s="241">
        <f t="shared" si="50"/>
        <v>-3185.6075400000491</v>
      </c>
      <c r="P143" s="241">
        <f t="shared" si="51"/>
        <v>3185.6075400000491</v>
      </c>
      <c r="Q143" s="242"/>
      <c r="R143" s="242"/>
      <c r="S143" s="242"/>
    </row>
    <row r="144" spans="1:19" s="237" customFormat="1">
      <c r="A144" s="236">
        <v>41183</v>
      </c>
      <c r="C144" s="238">
        <v>136</v>
      </c>
      <c r="D144" s="239">
        <f t="shared" si="42"/>
        <v>312</v>
      </c>
      <c r="E144" s="239">
        <f t="shared" si="47"/>
        <v>35088</v>
      </c>
      <c r="F144" s="239">
        <f t="shared" si="43"/>
        <v>-8083</v>
      </c>
      <c r="G144" s="240">
        <f>+Inputs!$D$3</f>
        <v>0.37951000000000001</v>
      </c>
      <c r="I144" s="241">
        <f t="shared" si="48"/>
        <v>43171</v>
      </c>
      <c r="K144" s="241">
        <f t="shared" si="44"/>
        <v>312</v>
      </c>
      <c r="L144" s="241">
        <f t="shared" si="49"/>
        <v>35088</v>
      </c>
      <c r="M144" s="241">
        <f t="shared" si="45"/>
        <v>118.40712000000001</v>
      </c>
      <c r="N144" s="241">
        <f t="shared" si="46"/>
        <v>118.40712000000001</v>
      </c>
      <c r="O144" s="241">
        <f t="shared" si="50"/>
        <v>-3067.2004200000492</v>
      </c>
      <c r="P144" s="241">
        <f t="shared" si="51"/>
        <v>3067.2004200000492</v>
      </c>
      <c r="Q144" s="242"/>
      <c r="R144" s="242"/>
      <c r="S144" s="242"/>
    </row>
    <row r="145" spans="1:19" s="237" customFormat="1">
      <c r="A145" s="243">
        <v>41214</v>
      </c>
      <c r="C145" s="238">
        <v>137</v>
      </c>
      <c r="D145" s="239">
        <f t="shared" si="42"/>
        <v>312</v>
      </c>
      <c r="E145" s="239">
        <f t="shared" si="47"/>
        <v>35400</v>
      </c>
      <c r="F145" s="239">
        <f t="shared" si="43"/>
        <v>-7771</v>
      </c>
      <c r="G145" s="240">
        <f>+Inputs!$D$3</f>
        <v>0.37951000000000001</v>
      </c>
      <c r="I145" s="241">
        <f t="shared" si="48"/>
        <v>43171</v>
      </c>
      <c r="K145" s="241">
        <f t="shared" si="44"/>
        <v>312</v>
      </c>
      <c r="L145" s="241">
        <f t="shared" si="49"/>
        <v>35400</v>
      </c>
      <c r="M145" s="241">
        <f t="shared" si="45"/>
        <v>118.40712000000001</v>
      </c>
      <c r="N145" s="241">
        <f t="shared" si="46"/>
        <v>118.40712000000001</v>
      </c>
      <c r="O145" s="241">
        <f t="shared" si="50"/>
        <v>-2948.7933000000494</v>
      </c>
      <c r="P145" s="241">
        <f t="shared" si="51"/>
        <v>2948.7933000000494</v>
      </c>
      <c r="Q145" s="242"/>
      <c r="R145" s="242"/>
      <c r="S145" s="242"/>
    </row>
    <row r="146" spans="1:19" s="237" customFormat="1">
      <c r="A146" s="236">
        <v>41244</v>
      </c>
      <c r="C146" s="238">
        <v>138</v>
      </c>
      <c r="D146" s="239">
        <f t="shared" si="42"/>
        <v>312</v>
      </c>
      <c r="E146" s="239">
        <f t="shared" si="47"/>
        <v>35712</v>
      </c>
      <c r="F146" s="239">
        <f t="shared" si="43"/>
        <v>-7459</v>
      </c>
      <c r="G146" s="240">
        <f>+Inputs!$D$3</f>
        <v>0.37951000000000001</v>
      </c>
      <c r="I146" s="241">
        <f t="shared" si="48"/>
        <v>43171</v>
      </c>
      <c r="K146" s="241">
        <f t="shared" si="44"/>
        <v>312</v>
      </c>
      <c r="L146" s="241">
        <f t="shared" si="49"/>
        <v>35712</v>
      </c>
      <c r="M146" s="241">
        <f t="shared" si="45"/>
        <v>118.40712000000001</v>
      </c>
      <c r="N146" s="241">
        <f t="shared" si="46"/>
        <v>118.40712000000001</v>
      </c>
      <c r="O146" s="241">
        <f t="shared" si="50"/>
        <v>-2830.3861800000495</v>
      </c>
      <c r="P146" s="241">
        <f t="shared" si="51"/>
        <v>2830.3861800000495</v>
      </c>
      <c r="Q146" s="242"/>
      <c r="R146" s="242"/>
      <c r="S146" s="242"/>
    </row>
    <row r="147" spans="1:19" s="237" customFormat="1">
      <c r="A147" s="243">
        <v>41275</v>
      </c>
      <c r="C147" s="238">
        <v>139</v>
      </c>
      <c r="D147" s="239">
        <f t="shared" si="42"/>
        <v>312</v>
      </c>
      <c r="E147" s="239">
        <f t="shared" si="47"/>
        <v>36024</v>
      </c>
      <c r="F147" s="239">
        <f t="shared" si="43"/>
        <v>-7147</v>
      </c>
      <c r="G147" s="240">
        <f>+Inputs!$D$3</f>
        <v>0.37951000000000001</v>
      </c>
      <c r="I147" s="241">
        <f t="shared" si="48"/>
        <v>43171</v>
      </c>
      <c r="K147" s="241">
        <f t="shared" si="44"/>
        <v>312</v>
      </c>
      <c r="L147" s="241">
        <f t="shared" si="49"/>
        <v>36024</v>
      </c>
      <c r="M147" s="241">
        <f t="shared" si="45"/>
        <v>118.40712000000001</v>
      </c>
      <c r="N147" s="241">
        <f t="shared" si="46"/>
        <v>118.40712000000001</v>
      </c>
      <c r="O147" s="241">
        <f t="shared" si="50"/>
        <v>-2711.9790600000497</v>
      </c>
      <c r="P147" s="241">
        <f t="shared" si="51"/>
        <v>2711.9790600000497</v>
      </c>
      <c r="Q147" s="242"/>
      <c r="R147" s="242"/>
      <c r="S147" s="242"/>
    </row>
    <row r="148" spans="1:19" s="237" customFormat="1">
      <c r="A148" s="236">
        <v>41306</v>
      </c>
      <c r="C148" s="238">
        <v>140</v>
      </c>
      <c r="D148" s="239">
        <f t="shared" si="42"/>
        <v>312</v>
      </c>
      <c r="E148" s="239">
        <f t="shared" si="47"/>
        <v>36336</v>
      </c>
      <c r="F148" s="239">
        <f t="shared" si="43"/>
        <v>-6835</v>
      </c>
      <c r="G148" s="240">
        <f>+Inputs!$D$3</f>
        <v>0.37951000000000001</v>
      </c>
      <c r="I148" s="241">
        <f t="shared" si="48"/>
        <v>43171</v>
      </c>
      <c r="K148" s="241">
        <f t="shared" si="44"/>
        <v>312</v>
      </c>
      <c r="L148" s="241">
        <f t="shared" si="49"/>
        <v>36336</v>
      </c>
      <c r="M148" s="241">
        <f t="shared" si="45"/>
        <v>118.40712000000001</v>
      </c>
      <c r="N148" s="241">
        <f t="shared" si="46"/>
        <v>118.40712000000001</v>
      </c>
      <c r="O148" s="241">
        <f t="shared" si="50"/>
        <v>-2593.5719400000498</v>
      </c>
      <c r="P148" s="241">
        <f t="shared" si="51"/>
        <v>2593.5719400000498</v>
      </c>
      <c r="Q148" s="242"/>
      <c r="R148" s="242"/>
      <c r="S148" s="242"/>
    </row>
    <row r="149" spans="1:19" s="237" customFormat="1">
      <c r="A149" s="243">
        <v>41334</v>
      </c>
      <c r="C149" s="238">
        <v>141</v>
      </c>
      <c r="D149" s="239">
        <f t="shared" si="42"/>
        <v>312</v>
      </c>
      <c r="E149" s="239">
        <f t="shared" si="47"/>
        <v>36648</v>
      </c>
      <c r="F149" s="239">
        <f t="shared" si="43"/>
        <v>-6523</v>
      </c>
      <c r="G149" s="240">
        <f>+Inputs!$D$3</f>
        <v>0.37951000000000001</v>
      </c>
      <c r="I149" s="241">
        <f t="shared" si="48"/>
        <v>43171</v>
      </c>
      <c r="K149" s="241">
        <f t="shared" si="44"/>
        <v>312</v>
      </c>
      <c r="L149" s="241">
        <f t="shared" si="49"/>
        <v>36648</v>
      </c>
      <c r="M149" s="241">
        <f t="shared" si="45"/>
        <v>118.40712000000001</v>
      </c>
      <c r="N149" s="241">
        <f t="shared" si="46"/>
        <v>118.40712000000001</v>
      </c>
      <c r="O149" s="241">
        <f t="shared" si="50"/>
        <v>-2475.16482000005</v>
      </c>
      <c r="P149" s="241">
        <f t="shared" si="51"/>
        <v>2475.16482000005</v>
      </c>
      <c r="Q149" s="242"/>
      <c r="R149" s="242"/>
      <c r="S149" s="242"/>
    </row>
    <row r="150" spans="1:19" s="237" customFormat="1">
      <c r="A150" s="236">
        <v>41365</v>
      </c>
      <c r="C150" s="238">
        <v>142</v>
      </c>
      <c r="D150" s="239">
        <f t="shared" si="42"/>
        <v>312</v>
      </c>
      <c r="E150" s="239">
        <f t="shared" si="47"/>
        <v>36960</v>
      </c>
      <c r="F150" s="239">
        <f t="shared" si="43"/>
        <v>-6211</v>
      </c>
      <c r="G150" s="240">
        <f>+Inputs!$D$3</f>
        <v>0.37951000000000001</v>
      </c>
      <c r="I150" s="241">
        <f t="shared" si="48"/>
        <v>43171</v>
      </c>
      <c r="K150" s="241">
        <f t="shared" si="44"/>
        <v>312</v>
      </c>
      <c r="L150" s="241">
        <f t="shared" si="49"/>
        <v>36960</v>
      </c>
      <c r="M150" s="241">
        <f t="shared" si="45"/>
        <v>118.40712000000001</v>
      </c>
      <c r="N150" s="241">
        <f t="shared" si="46"/>
        <v>118.40712000000001</v>
      </c>
      <c r="O150" s="241">
        <f t="shared" si="50"/>
        <v>-2356.7577000000501</v>
      </c>
      <c r="P150" s="241">
        <f t="shared" si="51"/>
        <v>2356.7577000000501</v>
      </c>
      <c r="Q150" s="242"/>
      <c r="R150" s="242"/>
      <c r="S150" s="242"/>
    </row>
    <row r="151" spans="1:19" s="237" customFormat="1">
      <c r="A151" s="243">
        <v>41395</v>
      </c>
      <c r="C151" s="238">
        <v>143</v>
      </c>
      <c r="D151" s="239">
        <f t="shared" si="42"/>
        <v>312</v>
      </c>
      <c r="E151" s="239">
        <f t="shared" si="47"/>
        <v>37272</v>
      </c>
      <c r="F151" s="239">
        <f t="shared" si="43"/>
        <v>-5899</v>
      </c>
      <c r="G151" s="240">
        <f>+Inputs!$D$3</f>
        <v>0.37951000000000001</v>
      </c>
      <c r="I151" s="241">
        <f t="shared" si="48"/>
        <v>43171</v>
      </c>
      <c r="K151" s="241">
        <f t="shared" si="44"/>
        <v>312</v>
      </c>
      <c r="L151" s="241">
        <f t="shared" si="49"/>
        <v>37272</v>
      </c>
      <c r="M151" s="241">
        <f t="shared" si="45"/>
        <v>118.40712000000001</v>
      </c>
      <c r="N151" s="241">
        <f t="shared" si="46"/>
        <v>118.40712000000001</v>
      </c>
      <c r="O151" s="241">
        <f t="shared" si="50"/>
        <v>-2238.3505800000503</v>
      </c>
      <c r="P151" s="241">
        <f t="shared" si="51"/>
        <v>2238.3505800000503</v>
      </c>
      <c r="Q151" s="242"/>
      <c r="R151" s="242"/>
      <c r="S151" s="242"/>
    </row>
    <row r="152" spans="1:19" s="237" customFormat="1">
      <c r="A152" s="236">
        <v>41426</v>
      </c>
      <c r="C152" s="238">
        <v>144</v>
      </c>
      <c r="D152" s="239">
        <f t="shared" si="42"/>
        <v>312</v>
      </c>
      <c r="E152" s="239">
        <f t="shared" si="47"/>
        <v>37584</v>
      </c>
      <c r="F152" s="239">
        <f t="shared" si="43"/>
        <v>-5587</v>
      </c>
      <c r="G152" s="240">
        <f>+Inputs!$D$3</f>
        <v>0.37951000000000001</v>
      </c>
      <c r="I152" s="241">
        <f t="shared" si="48"/>
        <v>43171</v>
      </c>
      <c r="K152" s="241">
        <f t="shared" si="44"/>
        <v>312</v>
      </c>
      <c r="L152" s="241">
        <f t="shared" si="49"/>
        <v>37584</v>
      </c>
      <c r="M152" s="241">
        <f t="shared" si="45"/>
        <v>118.40712000000001</v>
      </c>
      <c r="N152" s="241">
        <f t="shared" si="46"/>
        <v>118.40712000000001</v>
      </c>
      <c r="O152" s="241">
        <f t="shared" si="50"/>
        <v>-2119.9434600000504</v>
      </c>
      <c r="P152" s="241">
        <f t="shared" si="51"/>
        <v>2119.9434600000504</v>
      </c>
      <c r="Q152" s="242"/>
      <c r="R152" s="242"/>
      <c r="S152" s="242"/>
    </row>
    <row r="153" spans="1:19" s="237" customFormat="1">
      <c r="A153" s="243">
        <v>41456</v>
      </c>
      <c r="C153" s="238">
        <v>145</v>
      </c>
      <c r="D153" s="239">
        <f t="shared" si="42"/>
        <v>312</v>
      </c>
      <c r="E153" s="239">
        <f t="shared" si="47"/>
        <v>37896</v>
      </c>
      <c r="F153" s="239">
        <f t="shared" si="43"/>
        <v>-5275</v>
      </c>
      <c r="G153" s="240">
        <f>+Inputs!$D$3</f>
        <v>0.37951000000000001</v>
      </c>
      <c r="I153" s="241">
        <f t="shared" si="48"/>
        <v>43171</v>
      </c>
      <c r="K153" s="241">
        <f t="shared" si="44"/>
        <v>312</v>
      </c>
      <c r="L153" s="241">
        <f t="shared" si="49"/>
        <v>37896</v>
      </c>
      <c r="M153" s="241">
        <f t="shared" si="45"/>
        <v>118.40712000000001</v>
      </c>
      <c r="N153" s="241">
        <f t="shared" si="46"/>
        <v>118.40712000000001</v>
      </c>
      <c r="O153" s="241">
        <f t="shared" si="50"/>
        <v>-2001.5363400000504</v>
      </c>
      <c r="P153" s="241">
        <f t="shared" si="51"/>
        <v>2001.5363400000504</v>
      </c>
      <c r="Q153" s="242"/>
      <c r="R153" s="242"/>
      <c r="S153" s="242"/>
    </row>
    <row r="154" spans="1:19" s="237" customFormat="1">
      <c r="A154" s="236">
        <v>41487</v>
      </c>
      <c r="C154" s="238">
        <v>146</v>
      </c>
      <c r="D154" s="239">
        <f t="shared" si="42"/>
        <v>312</v>
      </c>
      <c r="E154" s="239">
        <f t="shared" si="47"/>
        <v>38208</v>
      </c>
      <c r="F154" s="239">
        <f t="shared" si="43"/>
        <v>-4963</v>
      </c>
      <c r="G154" s="240">
        <f>+Inputs!$D$3</f>
        <v>0.37951000000000001</v>
      </c>
      <c r="I154" s="241">
        <f t="shared" si="48"/>
        <v>43171</v>
      </c>
      <c r="K154" s="241">
        <f t="shared" si="44"/>
        <v>312</v>
      </c>
      <c r="L154" s="241">
        <f t="shared" si="49"/>
        <v>38208</v>
      </c>
      <c r="M154" s="241">
        <f t="shared" si="45"/>
        <v>118.40712000000001</v>
      </c>
      <c r="N154" s="241">
        <f t="shared" si="46"/>
        <v>118.40712000000001</v>
      </c>
      <c r="O154" s="241">
        <f t="shared" si="50"/>
        <v>-1883.1292200000503</v>
      </c>
      <c r="P154" s="241">
        <f t="shared" si="51"/>
        <v>1883.1292200000503</v>
      </c>
      <c r="Q154" s="242"/>
      <c r="R154" s="242"/>
      <c r="S154" s="242"/>
    </row>
    <row r="155" spans="1:19" s="237" customFormat="1">
      <c r="A155" s="243">
        <v>41518</v>
      </c>
      <c r="C155" s="238">
        <v>147</v>
      </c>
      <c r="D155" s="239">
        <f t="shared" si="42"/>
        <v>312</v>
      </c>
      <c r="E155" s="239">
        <f t="shared" si="47"/>
        <v>38520</v>
      </c>
      <c r="F155" s="239">
        <f t="shared" si="43"/>
        <v>-4651</v>
      </c>
      <c r="G155" s="240">
        <f>+Inputs!$D$3</f>
        <v>0.37951000000000001</v>
      </c>
      <c r="I155" s="241">
        <f t="shared" si="48"/>
        <v>43171</v>
      </c>
      <c r="K155" s="241">
        <f t="shared" si="44"/>
        <v>312</v>
      </c>
      <c r="L155" s="241">
        <f t="shared" si="49"/>
        <v>38520</v>
      </c>
      <c r="M155" s="241">
        <f t="shared" si="45"/>
        <v>118.40712000000001</v>
      </c>
      <c r="N155" s="241">
        <f t="shared" si="46"/>
        <v>118.40712000000001</v>
      </c>
      <c r="O155" s="241">
        <f t="shared" si="50"/>
        <v>-1764.7221000000502</v>
      </c>
      <c r="P155" s="241">
        <f t="shared" si="51"/>
        <v>1764.7221000000502</v>
      </c>
      <c r="Q155" s="242"/>
      <c r="R155" s="242"/>
      <c r="S155" s="242"/>
    </row>
    <row r="156" spans="1:19" s="237" customFormat="1">
      <c r="A156" s="236">
        <v>41548</v>
      </c>
      <c r="C156" s="238">
        <v>148</v>
      </c>
      <c r="D156" s="239">
        <f t="shared" si="42"/>
        <v>312</v>
      </c>
      <c r="E156" s="239">
        <f t="shared" si="47"/>
        <v>38832</v>
      </c>
      <c r="F156" s="239">
        <f t="shared" si="43"/>
        <v>-4339</v>
      </c>
      <c r="G156" s="240">
        <f>+Inputs!$D$3</f>
        <v>0.37951000000000001</v>
      </c>
      <c r="I156" s="241">
        <f t="shared" si="48"/>
        <v>43171</v>
      </c>
      <c r="K156" s="241">
        <f t="shared" si="44"/>
        <v>312</v>
      </c>
      <c r="L156" s="241">
        <f t="shared" si="49"/>
        <v>38832</v>
      </c>
      <c r="M156" s="241">
        <f t="shared" si="45"/>
        <v>118.40712000000001</v>
      </c>
      <c r="N156" s="241">
        <f t="shared" si="46"/>
        <v>118.40712000000001</v>
      </c>
      <c r="O156" s="241">
        <f t="shared" si="50"/>
        <v>-1646.3149800000501</v>
      </c>
      <c r="P156" s="241">
        <f t="shared" si="51"/>
        <v>1646.3149800000501</v>
      </c>
      <c r="Q156" s="242"/>
      <c r="R156" s="242"/>
      <c r="S156" s="242"/>
    </row>
    <row r="157" spans="1:19" s="237" customFormat="1">
      <c r="A157" s="243">
        <v>41579</v>
      </c>
      <c r="C157" s="238">
        <v>149</v>
      </c>
      <c r="D157" s="239">
        <f t="shared" si="42"/>
        <v>312</v>
      </c>
      <c r="E157" s="239">
        <f t="shared" si="47"/>
        <v>39144</v>
      </c>
      <c r="F157" s="239">
        <f t="shared" si="43"/>
        <v>-4027</v>
      </c>
      <c r="G157" s="240">
        <f>+Inputs!$D$3</f>
        <v>0.37951000000000001</v>
      </c>
      <c r="I157" s="241">
        <f t="shared" si="48"/>
        <v>43171</v>
      </c>
      <c r="K157" s="241">
        <f t="shared" si="44"/>
        <v>312</v>
      </c>
      <c r="L157" s="241">
        <f t="shared" si="49"/>
        <v>39144</v>
      </c>
      <c r="M157" s="241">
        <f t="shared" si="45"/>
        <v>118.40712000000001</v>
      </c>
      <c r="N157" s="241">
        <f t="shared" si="46"/>
        <v>118.40712000000001</v>
      </c>
      <c r="O157" s="241">
        <f t="shared" si="50"/>
        <v>-1527.9078600000501</v>
      </c>
      <c r="P157" s="241">
        <f t="shared" si="51"/>
        <v>1527.9078600000501</v>
      </c>
      <c r="Q157" s="242"/>
      <c r="R157" s="242"/>
      <c r="S157" s="242"/>
    </row>
    <row r="158" spans="1:19" s="237" customFormat="1">
      <c r="A158" s="236">
        <v>41609</v>
      </c>
      <c r="C158" s="238">
        <v>150</v>
      </c>
      <c r="D158" s="239">
        <f t="shared" si="42"/>
        <v>312</v>
      </c>
      <c r="E158" s="239">
        <f t="shared" si="47"/>
        <v>39456</v>
      </c>
      <c r="F158" s="239">
        <f t="shared" si="43"/>
        <v>-3715</v>
      </c>
      <c r="G158" s="240">
        <f>+Inputs!$D$3</f>
        <v>0.37951000000000001</v>
      </c>
      <c r="I158" s="241">
        <f t="shared" si="48"/>
        <v>43171</v>
      </c>
      <c r="K158" s="241">
        <f t="shared" si="44"/>
        <v>312</v>
      </c>
      <c r="L158" s="241">
        <f t="shared" si="49"/>
        <v>39456</v>
      </c>
      <c r="M158" s="241">
        <f t="shared" si="45"/>
        <v>118.40712000000001</v>
      </c>
      <c r="N158" s="241">
        <f t="shared" si="46"/>
        <v>118.40712000000001</v>
      </c>
      <c r="O158" s="241">
        <f t="shared" si="50"/>
        <v>-1409.50074000005</v>
      </c>
      <c r="P158" s="241">
        <f t="shared" si="51"/>
        <v>1409.50074000005</v>
      </c>
      <c r="Q158" s="242"/>
      <c r="R158" s="242"/>
      <c r="S158" s="242"/>
    </row>
    <row r="159" spans="1:19" s="237" customFormat="1">
      <c r="A159" s="243">
        <v>41640</v>
      </c>
      <c r="C159" s="238">
        <v>151</v>
      </c>
      <c r="D159" s="239">
        <f t="shared" si="42"/>
        <v>312</v>
      </c>
      <c r="E159" s="239">
        <f t="shared" si="47"/>
        <v>39768</v>
      </c>
      <c r="F159" s="239">
        <f t="shared" si="43"/>
        <v>-3403</v>
      </c>
      <c r="G159" s="240">
        <f>+Inputs!$D$3</f>
        <v>0.37951000000000001</v>
      </c>
      <c r="I159" s="241">
        <f t="shared" si="48"/>
        <v>43171</v>
      </c>
      <c r="K159" s="241">
        <f t="shared" si="44"/>
        <v>312</v>
      </c>
      <c r="L159" s="241">
        <f t="shared" si="49"/>
        <v>39768</v>
      </c>
      <c r="M159" s="241">
        <f t="shared" si="45"/>
        <v>118.40712000000001</v>
      </c>
      <c r="N159" s="241">
        <f t="shared" si="46"/>
        <v>118.40712000000001</v>
      </c>
      <c r="O159" s="241">
        <f t="shared" si="50"/>
        <v>-1291.0936200000499</v>
      </c>
      <c r="P159" s="241">
        <f t="shared" si="51"/>
        <v>1291.0936200000499</v>
      </c>
      <c r="Q159" s="242"/>
      <c r="R159" s="242"/>
      <c r="S159" s="242"/>
    </row>
    <row r="160" spans="1:19" s="237" customFormat="1">
      <c r="A160" s="236">
        <v>41671</v>
      </c>
      <c r="C160" s="238">
        <v>152</v>
      </c>
      <c r="D160" s="239">
        <f t="shared" si="42"/>
        <v>312</v>
      </c>
      <c r="E160" s="239">
        <f t="shared" si="47"/>
        <v>40080</v>
      </c>
      <c r="F160" s="239">
        <f t="shared" si="43"/>
        <v>-3091</v>
      </c>
      <c r="G160" s="240">
        <f>+Inputs!$D$3</f>
        <v>0.37951000000000001</v>
      </c>
      <c r="I160" s="241">
        <f t="shared" si="48"/>
        <v>43171</v>
      </c>
      <c r="K160" s="241">
        <f t="shared" si="44"/>
        <v>312</v>
      </c>
      <c r="L160" s="241">
        <f t="shared" si="49"/>
        <v>40080</v>
      </c>
      <c r="M160" s="241">
        <f t="shared" si="45"/>
        <v>118.40712000000001</v>
      </c>
      <c r="N160" s="241">
        <f t="shared" si="46"/>
        <v>118.40712000000001</v>
      </c>
      <c r="O160" s="241">
        <f t="shared" si="50"/>
        <v>-1172.6865000000498</v>
      </c>
      <c r="P160" s="241">
        <f t="shared" si="51"/>
        <v>1172.6865000000498</v>
      </c>
      <c r="Q160" s="242"/>
      <c r="R160" s="242"/>
      <c r="S160" s="242"/>
    </row>
    <row r="161" spans="1:20" s="237" customFormat="1">
      <c r="A161" s="243">
        <v>41699</v>
      </c>
      <c r="C161" s="238">
        <v>153</v>
      </c>
      <c r="D161" s="239">
        <f t="shared" si="42"/>
        <v>312</v>
      </c>
      <c r="E161" s="239">
        <f t="shared" si="47"/>
        <v>40392</v>
      </c>
      <c r="F161" s="239">
        <f t="shared" si="43"/>
        <v>-2779</v>
      </c>
      <c r="G161" s="240">
        <f>+Inputs!$D$3</f>
        <v>0.37951000000000001</v>
      </c>
      <c r="I161" s="241">
        <f t="shared" si="48"/>
        <v>43171</v>
      </c>
      <c r="K161" s="241">
        <f t="shared" si="44"/>
        <v>312</v>
      </c>
      <c r="L161" s="241">
        <f t="shared" si="49"/>
        <v>40392</v>
      </c>
      <c r="M161" s="241">
        <f t="shared" si="45"/>
        <v>118.40712000000001</v>
      </c>
      <c r="N161" s="241">
        <f t="shared" si="46"/>
        <v>118.40712000000001</v>
      </c>
      <c r="O161" s="241">
        <f t="shared" si="50"/>
        <v>-1054.2793800000497</v>
      </c>
      <c r="P161" s="241">
        <f t="shared" si="51"/>
        <v>1054.2793800000497</v>
      </c>
      <c r="Q161" s="242"/>
      <c r="R161" s="242"/>
      <c r="S161" s="242"/>
    </row>
    <row r="162" spans="1:20" s="237" customFormat="1">
      <c r="A162" s="236">
        <v>41730</v>
      </c>
      <c r="C162" s="238">
        <v>154</v>
      </c>
      <c r="D162" s="239">
        <f t="shared" si="42"/>
        <v>312</v>
      </c>
      <c r="E162" s="239">
        <f t="shared" si="47"/>
        <v>40704</v>
      </c>
      <c r="F162" s="239">
        <f t="shared" si="43"/>
        <v>-2467</v>
      </c>
      <c r="G162" s="240">
        <f>+Inputs!$D$3</f>
        <v>0.37951000000000001</v>
      </c>
      <c r="I162" s="241">
        <f t="shared" si="48"/>
        <v>43171</v>
      </c>
      <c r="K162" s="241">
        <f t="shared" si="44"/>
        <v>312</v>
      </c>
      <c r="L162" s="241">
        <f t="shared" si="49"/>
        <v>40704</v>
      </c>
      <c r="M162" s="241">
        <f t="shared" si="45"/>
        <v>118.40712000000001</v>
      </c>
      <c r="N162" s="241">
        <f t="shared" si="46"/>
        <v>118.40712000000001</v>
      </c>
      <c r="O162" s="241">
        <f t="shared" si="50"/>
        <v>-935.87226000004978</v>
      </c>
      <c r="P162" s="241">
        <f t="shared" si="51"/>
        <v>935.87226000004978</v>
      </c>
      <c r="Q162" s="242"/>
      <c r="R162" s="242"/>
      <c r="S162" s="242"/>
    </row>
    <row r="163" spans="1:20" s="237" customFormat="1">
      <c r="A163" s="243">
        <v>41760</v>
      </c>
      <c r="C163" s="238">
        <v>155</v>
      </c>
      <c r="D163" s="239">
        <f t="shared" si="42"/>
        <v>312</v>
      </c>
      <c r="E163" s="239">
        <f t="shared" si="47"/>
        <v>41016</v>
      </c>
      <c r="F163" s="239">
        <f t="shared" si="43"/>
        <v>-2155</v>
      </c>
      <c r="G163" s="240">
        <f>+Inputs!$D$3</f>
        <v>0.37951000000000001</v>
      </c>
      <c r="I163" s="241">
        <f t="shared" si="48"/>
        <v>43171</v>
      </c>
      <c r="K163" s="241">
        <f t="shared" si="44"/>
        <v>312</v>
      </c>
      <c r="L163" s="241">
        <f t="shared" si="49"/>
        <v>41016</v>
      </c>
      <c r="M163" s="241">
        <f t="shared" si="45"/>
        <v>118.40712000000001</v>
      </c>
      <c r="N163" s="241">
        <f t="shared" si="46"/>
        <v>118.40712000000001</v>
      </c>
      <c r="O163" s="241">
        <f t="shared" si="50"/>
        <v>-817.46514000004981</v>
      </c>
      <c r="P163" s="241">
        <f t="shared" si="51"/>
        <v>817.46514000004981</v>
      </c>
      <c r="Q163" s="242"/>
      <c r="R163" s="242"/>
      <c r="S163" s="242"/>
    </row>
    <row r="164" spans="1:20" s="237" customFormat="1">
      <c r="A164" s="236">
        <v>41791</v>
      </c>
      <c r="C164" s="238">
        <v>156</v>
      </c>
      <c r="D164" s="239">
        <f t="shared" si="42"/>
        <v>312</v>
      </c>
      <c r="E164" s="239">
        <f t="shared" si="47"/>
        <v>41328</v>
      </c>
      <c r="F164" s="239">
        <f t="shared" si="43"/>
        <v>-1843</v>
      </c>
      <c r="G164" s="240">
        <f>+Inputs!$D$3</f>
        <v>0.37951000000000001</v>
      </c>
      <c r="I164" s="241">
        <f t="shared" si="48"/>
        <v>43171</v>
      </c>
      <c r="K164" s="241">
        <f t="shared" si="44"/>
        <v>312</v>
      </c>
      <c r="L164" s="241">
        <f t="shared" si="49"/>
        <v>41328</v>
      </c>
      <c r="M164" s="241">
        <f t="shared" si="45"/>
        <v>118.40712000000001</v>
      </c>
      <c r="N164" s="241">
        <f t="shared" si="46"/>
        <v>118.40712000000001</v>
      </c>
      <c r="O164" s="241">
        <f t="shared" si="50"/>
        <v>-699.05802000004985</v>
      </c>
      <c r="P164" s="241">
        <f t="shared" si="51"/>
        <v>699.05802000004985</v>
      </c>
      <c r="Q164" s="242"/>
      <c r="R164" s="242"/>
      <c r="S164" s="242"/>
    </row>
    <row r="165" spans="1:20" s="237" customFormat="1">
      <c r="A165" s="243">
        <v>41821</v>
      </c>
      <c r="C165" s="238">
        <v>157</v>
      </c>
      <c r="D165" s="239">
        <f t="shared" si="42"/>
        <v>312</v>
      </c>
      <c r="E165" s="239">
        <f t="shared" si="47"/>
        <v>41640</v>
      </c>
      <c r="F165" s="239">
        <f t="shared" si="43"/>
        <v>-1531</v>
      </c>
      <c r="G165" s="240">
        <f>+Inputs!$D$3</f>
        <v>0.37951000000000001</v>
      </c>
      <c r="I165" s="241">
        <f t="shared" si="48"/>
        <v>43171</v>
      </c>
      <c r="K165" s="241">
        <f t="shared" si="44"/>
        <v>312</v>
      </c>
      <c r="L165" s="241">
        <f t="shared" si="49"/>
        <v>41640</v>
      </c>
      <c r="M165" s="241">
        <f t="shared" si="45"/>
        <v>118.40712000000001</v>
      </c>
      <c r="N165" s="241">
        <f t="shared" si="46"/>
        <v>118.40712000000001</v>
      </c>
      <c r="O165" s="241">
        <f t="shared" si="50"/>
        <v>-580.65090000004989</v>
      </c>
      <c r="P165" s="241">
        <f t="shared" si="51"/>
        <v>580.65090000004989</v>
      </c>
      <c r="Q165" s="242"/>
      <c r="R165" s="242"/>
      <c r="S165" s="242"/>
    </row>
    <row r="166" spans="1:20" s="237" customFormat="1">
      <c r="A166" s="236">
        <v>41852</v>
      </c>
      <c r="C166" s="238">
        <v>158</v>
      </c>
      <c r="D166" s="239">
        <f t="shared" si="42"/>
        <v>312</v>
      </c>
      <c r="E166" s="239">
        <f t="shared" si="47"/>
        <v>41952</v>
      </c>
      <c r="F166" s="239">
        <f t="shared" si="43"/>
        <v>-1219</v>
      </c>
      <c r="G166" s="240">
        <f>+Inputs!$D$3</f>
        <v>0.37951000000000001</v>
      </c>
      <c r="I166" s="241">
        <f t="shared" si="48"/>
        <v>43171</v>
      </c>
      <c r="K166" s="241">
        <f t="shared" si="44"/>
        <v>312</v>
      </c>
      <c r="L166" s="241">
        <f t="shared" si="49"/>
        <v>41952</v>
      </c>
      <c r="M166" s="241">
        <f t="shared" si="45"/>
        <v>118.40712000000001</v>
      </c>
      <c r="N166" s="241">
        <f t="shared" si="46"/>
        <v>118.40712000000001</v>
      </c>
      <c r="O166" s="241">
        <f t="shared" si="50"/>
        <v>-462.24378000004987</v>
      </c>
      <c r="P166" s="241">
        <f t="shared" si="51"/>
        <v>462.24378000004987</v>
      </c>
      <c r="Q166" s="242"/>
      <c r="R166" s="242"/>
      <c r="S166" s="242"/>
    </row>
    <row r="167" spans="1:20" s="237" customFormat="1">
      <c r="A167" s="243">
        <v>41883</v>
      </c>
      <c r="C167" s="238">
        <v>159</v>
      </c>
      <c r="D167" s="239">
        <f t="shared" si="42"/>
        <v>312</v>
      </c>
      <c r="E167" s="239">
        <f t="shared" si="47"/>
        <v>42264</v>
      </c>
      <c r="F167" s="239">
        <f t="shared" si="43"/>
        <v>-907</v>
      </c>
      <c r="G167" s="240">
        <f>+Inputs!$D$3</f>
        <v>0.37951000000000001</v>
      </c>
      <c r="I167" s="241">
        <f t="shared" si="48"/>
        <v>43171</v>
      </c>
      <c r="K167" s="241">
        <f t="shared" si="44"/>
        <v>312</v>
      </c>
      <c r="L167" s="241">
        <f t="shared" si="49"/>
        <v>42264</v>
      </c>
      <c r="M167" s="241">
        <f t="shared" si="45"/>
        <v>118.40712000000001</v>
      </c>
      <c r="N167" s="241">
        <f t="shared" si="46"/>
        <v>118.40712000000001</v>
      </c>
      <c r="O167" s="241">
        <f t="shared" si="50"/>
        <v>-343.83666000004985</v>
      </c>
      <c r="P167" s="241">
        <f t="shared" si="51"/>
        <v>343.83666000004985</v>
      </c>
      <c r="Q167" s="242"/>
      <c r="R167" s="242"/>
      <c r="S167" s="242"/>
    </row>
    <row r="168" spans="1:20" s="237" customFormat="1">
      <c r="A168" s="236">
        <v>41913</v>
      </c>
      <c r="C168" s="238">
        <v>160</v>
      </c>
      <c r="D168" s="239">
        <f t="shared" si="42"/>
        <v>312</v>
      </c>
      <c r="E168" s="239">
        <f t="shared" si="47"/>
        <v>42576</v>
      </c>
      <c r="F168" s="239">
        <f t="shared" si="43"/>
        <v>-595</v>
      </c>
      <c r="G168" s="240">
        <f>+Inputs!$D$3</f>
        <v>0.37951000000000001</v>
      </c>
      <c r="I168" s="241">
        <f t="shared" si="48"/>
        <v>43171</v>
      </c>
      <c r="K168" s="241">
        <f t="shared" si="44"/>
        <v>312</v>
      </c>
      <c r="L168" s="241">
        <f t="shared" si="49"/>
        <v>42576</v>
      </c>
      <c r="M168" s="241">
        <f t="shared" si="45"/>
        <v>118.40712000000001</v>
      </c>
      <c r="N168" s="241">
        <f t="shared" si="46"/>
        <v>118.40712000000001</v>
      </c>
      <c r="O168" s="241">
        <f t="shared" si="50"/>
        <v>-225.42954000004983</v>
      </c>
      <c r="P168" s="241">
        <f t="shared" si="51"/>
        <v>225.42954000004983</v>
      </c>
      <c r="Q168" s="242"/>
      <c r="R168" s="242"/>
      <c r="S168" s="242"/>
    </row>
    <row r="169" spans="1:20" s="237" customFormat="1">
      <c r="A169" s="243">
        <v>41944</v>
      </c>
      <c r="C169" s="238">
        <v>161</v>
      </c>
      <c r="D169" s="239">
        <f t="shared" si="42"/>
        <v>312</v>
      </c>
      <c r="E169" s="239">
        <f t="shared" si="47"/>
        <v>42888</v>
      </c>
      <c r="F169" s="239">
        <f t="shared" ref="F169:F170" si="52">$B$9+E169</f>
        <v>-283</v>
      </c>
      <c r="G169" s="240">
        <f>+Inputs!$D$3</f>
        <v>0.37951000000000001</v>
      </c>
      <c r="I169" s="241">
        <f t="shared" si="48"/>
        <v>43171</v>
      </c>
      <c r="K169" s="241">
        <f t="shared" ref="K169:K170" si="53">D169</f>
        <v>312</v>
      </c>
      <c r="L169" s="241">
        <f t="shared" si="49"/>
        <v>42888</v>
      </c>
      <c r="M169" s="241">
        <f t="shared" ref="M169:M170" si="54">K169*G169</f>
        <v>118.40712000000001</v>
      </c>
      <c r="N169" s="241">
        <f t="shared" ref="N169:N170" si="55">M169-J169</f>
        <v>118.40712000000001</v>
      </c>
      <c r="O169" s="241">
        <f t="shared" si="50"/>
        <v>-107.02242000004982</v>
      </c>
      <c r="P169" s="241">
        <f t="shared" si="51"/>
        <v>107.02242000004982</v>
      </c>
      <c r="Q169" s="242"/>
      <c r="R169" s="242"/>
      <c r="S169" s="242"/>
    </row>
    <row r="170" spans="1:20" s="237" customFormat="1">
      <c r="A170" s="236">
        <v>41974</v>
      </c>
      <c r="C170" s="238">
        <v>162</v>
      </c>
      <c r="D170" s="239">
        <f>-F169</f>
        <v>283</v>
      </c>
      <c r="E170" s="239">
        <f t="shared" ref="E170" si="56">+E169+D170</f>
        <v>43171</v>
      </c>
      <c r="F170" s="239">
        <f t="shared" si="52"/>
        <v>0</v>
      </c>
      <c r="G170" s="240">
        <f>+Inputs!$D$3</f>
        <v>0.37951000000000001</v>
      </c>
      <c r="I170" s="241">
        <f t="shared" ref="I170" si="57">+I169+H170</f>
        <v>43171</v>
      </c>
      <c r="K170" s="241">
        <f t="shared" si="53"/>
        <v>283</v>
      </c>
      <c r="L170" s="241">
        <f t="shared" ref="L170" si="58">+L169+K170</f>
        <v>43171</v>
      </c>
      <c r="M170" s="241">
        <f t="shared" si="54"/>
        <v>107.40133</v>
      </c>
      <c r="N170" s="241">
        <f t="shared" si="55"/>
        <v>107.40133</v>
      </c>
      <c r="O170" s="241">
        <f t="shared" ref="O170" si="59">+O169+N170</f>
        <v>0.37890999995018149</v>
      </c>
      <c r="P170" s="241">
        <f t="shared" ref="P170" si="60">P169-N170</f>
        <v>-0.37890999995018149</v>
      </c>
      <c r="Q170" s="242"/>
      <c r="R170" s="242"/>
      <c r="S170" s="242"/>
    </row>
    <row r="171" spans="1:20">
      <c r="A171" s="30"/>
      <c r="G171" s="28"/>
    </row>
    <row r="172" spans="1:20">
      <c r="A172" s="8" t="s">
        <v>43</v>
      </c>
      <c r="B172" s="33">
        <f>SUM(B9:B171)</f>
        <v>-43171</v>
      </c>
      <c r="D172" s="33">
        <f>SUM(D9:D171)</f>
        <v>43171</v>
      </c>
      <c r="G172" s="28"/>
      <c r="H172" s="33">
        <f>SUM(H9:H171)</f>
        <v>43171</v>
      </c>
      <c r="I172" s="33"/>
      <c r="J172" s="33">
        <f>SUM(J9:J171)</f>
        <v>16383.3945</v>
      </c>
      <c r="K172" s="33">
        <f>SUM(K9:K171)</f>
        <v>43171</v>
      </c>
      <c r="L172" s="33"/>
      <c r="M172" s="33">
        <f>SUM(M9:M171)</f>
        <v>16383.773409999998</v>
      </c>
      <c r="N172" s="33">
        <f>SUM(N9:N171)</f>
        <v>0.37890999995018149</v>
      </c>
      <c r="O172" s="33">
        <f>SUM(O9:O171)</f>
        <v>-1401563.7491900057</v>
      </c>
      <c r="P172" s="33">
        <f>SUM(P9:P171)</f>
        <v>1401563.7491900057</v>
      </c>
    </row>
    <row r="173" spans="1:20">
      <c r="G173" s="28"/>
    </row>
    <row r="174" spans="1:20">
      <c r="A174" s="4" t="s">
        <v>61</v>
      </c>
      <c r="B174" s="4" t="s">
        <v>61</v>
      </c>
      <c r="C174" s="4" t="s">
        <v>61</v>
      </c>
      <c r="D174" s="4" t="s">
        <v>61</v>
      </c>
      <c r="F174" s="4" t="s">
        <v>61</v>
      </c>
      <c r="G174" s="28" t="s">
        <v>61</v>
      </c>
      <c r="H174" s="4" t="s">
        <v>61</v>
      </c>
      <c r="J174" s="4" t="s">
        <v>61</v>
      </c>
      <c r="K174" s="4" t="s">
        <v>61</v>
      </c>
      <c r="M174" s="4" t="s">
        <v>61</v>
      </c>
      <c r="N174" s="4" t="s">
        <v>61</v>
      </c>
      <c r="P174" s="4" t="s">
        <v>61</v>
      </c>
      <c r="Q174" s="8" t="s">
        <v>61</v>
      </c>
      <c r="R174" s="8" t="s">
        <v>61</v>
      </c>
      <c r="S174" s="8" t="s">
        <v>61</v>
      </c>
      <c r="T174" s="4" t="s">
        <v>61</v>
      </c>
    </row>
    <row r="175" spans="1:20">
      <c r="G175"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5.xml><?xml version="1.0" encoding="utf-8"?>
<worksheet xmlns="http://schemas.openxmlformats.org/spreadsheetml/2006/main" xmlns:r="http://schemas.openxmlformats.org/officeDocument/2006/relationships">
  <sheetPr transitionEvaluation="1" codeName="Sheet58">
    <pageSetUpPr autoPageBreaks="0" fitToPage="1"/>
  </sheetPr>
  <dimension ref="A1:AE170"/>
  <sheetViews>
    <sheetView defaultGridColor="0" colorId="22" zoomScale="60" zoomScaleNormal="100" workbookViewId="0">
      <pane ySplit="8" topLeftCell="A9" activePane="bottomLeft" state="frozen"/>
      <selection activeCell="U11" sqref="U11:AE11"/>
      <selection pane="bottomLeft" activeCell="B9" sqref="B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21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109</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37226</v>
      </c>
      <c r="B9" s="260">
        <v>2111250</v>
      </c>
      <c r="C9" s="6">
        <v>1</v>
      </c>
      <c r="D9" s="29">
        <f>ROUND(-(+$B$9/180)*1,0)</f>
        <v>-11729</v>
      </c>
      <c r="E9" s="29">
        <f>+D9</f>
        <v>-11729</v>
      </c>
      <c r="F9" s="29">
        <f>$B$9+E9</f>
        <v>2099521</v>
      </c>
      <c r="G9" s="34">
        <f>+Inputs!$D$2</f>
        <v>0.3795</v>
      </c>
      <c r="H9" s="27">
        <f>-B9</f>
        <v>-2111250</v>
      </c>
      <c r="I9" s="27">
        <f>+H9</f>
        <v>-2111250</v>
      </c>
      <c r="J9" s="27">
        <f>H9*G9</f>
        <v>-801219.375</v>
      </c>
      <c r="K9" s="27">
        <f>D9</f>
        <v>-11729</v>
      </c>
      <c r="L9" s="27">
        <f>+K9</f>
        <v>-11729</v>
      </c>
      <c r="M9" s="27">
        <f>K9*G9</f>
        <v>-4451.1554999999998</v>
      </c>
      <c r="N9" s="27">
        <f>M9-J9</f>
        <v>796768.21950000001</v>
      </c>
      <c r="O9" s="27">
        <f>+N9</f>
        <v>796768.21950000001</v>
      </c>
      <c r="P9" s="27">
        <f>-SUM(N9)</f>
        <v>-796768.21950000001</v>
      </c>
      <c r="Q9" s="38">
        <f>VLOOKUP(Q8,A36:P192,5)</f>
        <v>-1137713</v>
      </c>
      <c r="R9" s="38">
        <f>VLOOKUP(R8,A36:P192,5)</f>
        <v>-1332425</v>
      </c>
      <c r="S9" s="38">
        <f>+R9-Q9</f>
        <v>-194712</v>
      </c>
      <c r="T9" s="35" t="s">
        <v>64</v>
      </c>
      <c r="U9" s="145">
        <f t="shared" ref="U9:AE9" si="0">-IF(TYPE(VLOOKUP(U8,$A$9:$P$165,6,FALSE))=16,0,VLOOKUP(U8,$A$9:$P$165,6,FALSE))</f>
        <v>-957311</v>
      </c>
      <c r="V9" s="145">
        <f t="shared" si="0"/>
        <v>-941085</v>
      </c>
      <c r="W9" s="145">
        <f t="shared" si="0"/>
        <v>-924859</v>
      </c>
      <c r="X9" s="145">
        <f t="shared" si="0"/>
        <v>-908633</v>
      </c>
      <c r="Y9" s="145">
        <f t="shared" si="0"/>
        <v>-892407</v>
      </c>
      <c r="Z9" s="145">
        <f t="shared" si="0"/>
        <v>-876181</v>
      </c>
      <c r="AA9" s="145">
        <f t="shared" si="0"/>
        <v>-859955</v>
      </c>
      <c r="AB9" s="145">
        <f t="shared" si="0"/>
        <v>-843729</v>
      </c>
      <c r="AC9" s="145">
        <f t="shared" si="0"/>
        <v>-827503</v>
      </c>
      <c r="AD9" s="145">
        <f t="shared" si="0"/>
        <v>-811277</v>
      </c>
      <c r="AE9" s="145">
        <f t="shared" si="0"/>
        <v>-795051</v>
      </c>
    </row>
    <row r="10" spans="1:31">
      <c r="A10" s="30">
        <v>37257</v>
      </c>
      <c r="B10" s="9"/>
      <c r="C10" s="6">
        <v>2</v>
      </c>
      <c r="D10" s="29">
        <f t="shared" ref="D10:D73" si="1">ROUND(-(+$B$9/180)*1,0)</f>
        <v>-11729</v>
      </c>
      <c r="E10" s="29">
        <f>+E9+D10</f>
        <v>-23458</v>
      </c>
      <c r="F10" s="29">
        <f t="shared" ref="F10:F73" si="2">$B$9+E10</f>
        <v>2087792</v>
      </c>
      <c r="G10" s="34">
        <f>+Inputs!$D$2</f>
        <v>0.3795</v>
      </c>
      <c r="H10" s="2">
        <f t="shared" ref="H10:H73" si="3">-B10</f>
        <v>0</v>
      </c>
      <c r="I10" s="27">
        <f>+I9+H10</f>
        <v>-2111250</v>
      </c>
      <c r="J10" s="27">
        <f t="shared" ref="J10:J73" si="4">H10*G10</f>
        <v>0</v>
      </c>
      <c r="K10" s="27">
        <f t="shared" ref="K10:K73" si="5">D10</f>
        <v>-11729</v>
      </c>
      <c r="L10" s="27">
        <f>+L9+K10</f>
        <v>-23458</v>
      </c>
      <c r="M10" s="27">
        <f t="shared" ref="M10:M73" si="6">K10*G10</f>
        <v>-4451.1554999999998</v>
      </c>
      <c r="N10" s="27">
        <f t="shared" ref="N10:N73" si="7">M10-J10</f>
        <v>-4451.1554999999998</v>
      </c>
      <c r="O10" s="27">
        <f>+O9+N10</f>
        <v>792317.06400000001</v>
      </c>
      <c r="P10" s="27">
        <f>P9-N10</f>
        <v>-792317.06400000001</v>
      </c>
      <c r="Q10" s="38">
        <f>VLOOKUP(Q8,A36:P192,15)</f>
        <v>369447.90830000135</v>
      </c>
      <c r="R10" s="38">
        <f>VLOOKUP(R8,A36:P192,15)</f>
        <v>295552.7571800013</v>
      </c>
      <c r="S10" s="38">
        <f>+R10-Q10</f>
        <v>-73895.151120000053</v>
      </c>
      <c r="T10" s="36" t="s">
        <v>69</v>
      </c>
    </row>
    <row r="11" spans="1:31">
      <c r="A11" s="31">
        <v>37288</v>
      </c>
      <c r="B11" s="5"/>
      <c r="C11" s="6">
        <v>3</v>
      </c>
      <c r="D11" s="29">
        <f t="shared" si="1"/>
        <v>-11729</v>
      </c>
      <c r="E11" s="29">
        <f t="shared" ref="E11:E74" si="8">+E10+D11</f>
        <v>-35187</v>
      </c>
      <c r="F11" s="29">
        <f t="shared" si="2"/>
        <v>2076063</v>
      </c>
      <c r="G11" s="34">
        <f>+Inputs!$D$2</f>
        <v>0.3795</v>
      </c>
      <c r="H11" s="2">
        <f t="shared" si="3"/>
        <v>0</v>
      </c>
      <c r="I11" s="27">
        <f t="shared" ref="I11:I74" si="9">+I10+H11</f>
        <v>-2111250</v>
      </c>
      <c r="J11" s="27">
        <f t="shared" si="4"/>
        <v>0</v>
      </c>
      <c r="K11" s="27">
        <f t="shared" si="5"/>
        <v>-11729</v>
      </c>
      <c r="L11" s="27">
        <f t="shared" ref="L11:L74" si="10">+L10+K11</f>
        <v>-35187</v>
      </c>
      <c r="M11" s="27">
        <f t="shared" si="6"/>
        <v>-4451.1554999999998</v>
      </c>
      <c r="N11" s="27">
        <f t="shared" si="7"/>
        <v>-4451.1554999999998</v>
      </c>
      <c r="O11" s="27">
        <f t="shared" ref="O11:O74" si="11">+O10+N11</f>
        <v>787865.90850000002</v>
      </c>
      <c r="P11" s="27">
        <f t="shared" ref="P11:P74" si="12">P10-N11</f>
        <v>-787865.90850000002</v>
      </c>
      <c r="Q11" s="38">
        <f>+VLOOKUP(Q8,A36:P192,16)</f>
        <v>-369447.90830000135</v>
      </c>
      <c r="R11" s="38">
        <f>+VLOOKUP(R8,A36:P192,16)</f>
        <v>-295552.7571800013</v>
      </c>
      <c r="S11" s="38">
        <f>(+Q11+R11)/2</f>
        <v>-332500.33274000132</v>
      </c>
      <c r="T11" s="36" t="s">
        <v>113</v>
      </c>
      <c r="U11" s="145">
        <f t="shared" ref="U11:AE11" si="13">IF(TYPE(VLOOKUP(U8,$A$9:$P$165,16,FALSE))=16,0,VLOOKUP(U8,$A$9:$P$165,16,FALSE))</f>
        <v>-363289.97904000134</v>
      </c>
      <c r="V11" s="145">
        <f t="shared" si="13"/>
        <v>-357132.04978000134</v>
      </c>
      <c r="W11" s="145">
        <f t="shared" si="13"/>
        <v>-350974.12052000134</v>
      </c>
      <c r="X11" s="145">
        <f t="shared" si="13"/>
        <v>-344816.19126000133</v>
      </c>
      <c r="Y11" s="145">
        <f t="shared" si="13"/>
        <v>-338658.26200000133</v>
      </c>
      <c r="Z11" s="145">
        <f t="shared" si="13"/>
        <v>-332500.33274000132</v>
      </c>
      <c r="AA11" s="145">
        <f t="shared" si="13"/>
        <v>-326342.40348000132</v>
      </c>
      <c r="AB11" s="145">
        <f t="shared" si="13"/>
        <v>-320184.47422000131</v>
      </c>
      <c r="AC11" s="145">
        <f t="shared" si="13"/>
        <v>-314026.54496000131</v>
      </c>
      <c r="AD11" s="145">
        <f t="shared" si="13"/>
        <v>-307868.6157000013</v>
      </c>
      <c r="AE11" s="145">
        <f t="shared" si="13"/>
        <v>-301710.6864400013</v>
      </c>
    </row>
    <row r="12" spans="1:31">
      <c r="A12" s="30">
        <v>37316</v>
      </c>
      <c r="B12" s="3"/>
      <c r="C12" s="6">
        <v>4</v>
      </c>
      <c r="D12" s="29">
        <f t="shared" si="1"/>
        <v>-11729</v>
      </c>
      <c r="E12" s="29">
        <f t="shared" si="8"/>
        <v>-46916</v>
      </c>
      <c r="F12" s="29">
        <f t="shared" si="2"/>
        <v>2064334</v>
      </c>
      <c r="G12" s="34">
        <f>+Inputs!$D$2</f>
        <v>0.3795</v>
      </c>
      <c r="H12" s="2">
        <f t="shared" si="3"/>
        <v>0</v>
      </c>
      <c r="I12" s="27">
        <f t="shared" si="9"/>
        <v>-2111250</v>
      </c>
      <c r="J12" s="27">
        <f t="shared" si="4"/>
        <v>0</v>
      </c>
      <c r="K12" s="27">
        <f t="shared" si="5"/>
        <v>-11729</v>
      </c>
      <c r="L12" s="27">
        <f t="shared" si="10"/>
        <v>-46916</v>
      </c>
      <c r="M12" s="27">
        <f t="shared" si="6"/>
        <v>-4451.1554999999998</v>
      </c>
      <c r="N12" s="27">
        <f t="shared" si="7"/>
        <v>-4451.1554999999998</v>
      </c>
      <c r="O12" s="27">
        <f t="shared" si="11"/>
        <v>783414.75300000003</v>
      </c>
      <c r="P12" s="27">
        <f t="shared" si="12"/>
        <v>-783414.75300000003</v>
      </c>
      <c r="Q12" s="39"/>
      <c r="R12" s="40"/>
      <c r="S12" s="40"/>
      <c r="T12" s="36"/>
    </row>
    <row r="13" spans="1:31">
      <c r="A13" s="31">
        <v>37347</v>
      </c>
      <c r="B13" s="3"/>
      <c r="C13" s="6">
        <v>5</v>
      </c>
      <c r="D13" s="29">
        <f t="shared" si="1"/>
        <v>-11729</v>
      </c>
      <c r="E13" s="29">
        <f t="shared" si="8"/>
        <v>-58645</v>
      </c>
      <c r="F13" s="29">
        <f t="shared" si="2"/>
        <v>2052605</v>
      </c>
      <c r="G13" s="34">
        <f>+Inputs!$D$2</f>
        <v>0.3795</v>
      </c>
      <c r="H13" s="2">
        <f t="shared" si="3"/>
        <v>0</v>
      </c>
      <c r="I13" s="27">
        <f t="shared" si="9"/>
        <v>-2111250</v>
      </c>
      <c r="J13" s="27">
        <f t="shared" si="4"/>
        <v>0</v>
      </c>
      <c r="K13" s="27">
        <f t="shared" si="5"/>
        <v>-11729</v>
      </c>
      <c r="L13" s="27">
        <f t="shared" si="10"/>
        <v>-58645</v>
      </c>
      <c r="M13" s="27">
        <f t="shared" si="6"/>
        <v>-4451.1554999999998</v>
      </c>
      <c r="N13" s="27">
        <f t="shared" si="7"/>
        <v>-4451.1554999999998</v>
      </c>
      <c r="O13" s="27">
        <f t="shared" si="11"/>
        <v>778963.59750000003</v>
      </c>
      <c r="P13" s="27">
        <f t="shared" si="12"/>
        <v>-778963.59750000003</v>
      </c>
      <c r="Q13" s="38">
        <f>VLOOKUP(Q8,A36:P192,9)</f>
        <v>-2111250</v>
      </c>
      <c r="R13" s="38">
        <f>VLOOKUP(R8,A36:P192,9)</f>
        <v>-2111250</v>
      </c>
      <c r="S13" s="38">
        <f>+R13-Q13</f>
        <v>0</v>
      </c>
      <c r="T13" s="36" t="s">
        <v>70</v>
      </c>
    </row>
    <row r="14" spans="1:31">
      <c r="A14" s="30">
        <v>37377</v>
      </c>
      <c r="B14" s="3"/>
      <c r="C14" s="6">
        <v>6</v>
      </c>
      <c r="D14" s="29">
        <f t="shared" si="1"/>
        <v>-11729</v>
      </c>
      <c r="E14" s="29">
        <f t="shared" si="8"/>
        <v>-70374</v>
      </c>
      <c r="F14" s="29">
        <f t="shared" si="2"/>
        <v>2040876</v>
      </c>
      <c r="G14" s="34">
        <f>+Inputs!$D$2</f>
        <v>0.3795</v>
      </c>
      <c r="H14" s="2">
        <f t="shared" si="3"/>
        <v>0</v>
      </c>
      <c r="I14" s="27">
        <f t="shared" si="9"/>
        <v>-2111250</v>
      </c>
      <c r="J14" s="27">
        <f t="shared" si="4"/>
        <v>0</v>
      </c>
      <c r="K14" s="27">
        <f t="shared" si="5"/>
        <v>-11729</v>
      </c>
      <c r="L14" s="27">
        <f t="shared" si="10"/>
        <v>-70374</v>
      </c>
      <c r="M14" s="27">
        <f t="shared" si="6"/>
        <v>-4451.1554999999998</v>
      </c>
      <c r="N14" s="27">
        <f t="shared" si="7"/>
        <v>-4451.1554999999998</v>
      </c>
      <c r="O14" s="27">
        <f t="shared" si="11"/>
        <v>774512.44200000004</v>
      </c>
      <c r="P14" s="27">
        <f t="shared" si="12"/>
        <v>-774512.44200000004</v>
      </c>
      <c r="Q14" s="38">
        <f>VLOOKUP(Q8,A36:P192,12)</f>
        <v>-1137713</v>
      </c>
      <c r="R14" s="38">
        <f>VLOOKUP(R8,A36:P192,12)</f>
        <v>-1332425</v>
      </c>
      <c r="S14" s="38">
        <f>+R14-Q14</f>
        <v>-194712</v>
      </c>
      <c r="T14" s="37" t="s">
        <v>93</v>
      </c>
    </row>
    <row r="15" spans="1:31">
      <c r="A15" s="31">
        <v>37408</v>
      </c>
      <c r="B15" s="3"/>
      <c r="C15" s="6">
        <v>7</v>
      </c>
      <c r="D15" s="29">
        <f t="shared" si="1"/>
        <v>-11729</v>
      </c>
      <c r="E15" s="29">
        <f t="shared" si="8"/>
        <v>-82103</v>
      </c>
      <c r="F15" s="29">
        <f t="shared" si="2"/>
        <v>2029147</v>
      </c>
      <c r="G15" s="34">
        <f>+Inputs!$D$2</f>
        <v>0.3795</v>
      </c>
      <c r="H15" s="2">
        <f t="shared" si="3"/>
        <v>0</v>
      </c>
      <c r="I15" s="27">
        <f t="shared" si="9"/>
        <v>-2111250</v>
      </c>
      <c r="J15" s="27">
        <f t="shared" si="4"/>
        <v>0</v>
      </c>
      <c r="K15" s="27">
        <f t="shared" si="5"/>
        <v>-11729</v>
      </c>
      <c r="L15" s="27">
        <f t="shared" si="10"/>
        <v>-82103</v>
      </c>
      <c r="M15" s="27">
        <f t="shared" si="6"/>
        <v>-4451.1554999999998</v>
      </c>
      <c r="N15" s="27">
        <f t="shared" si="7"/>
        <v>-4451.1554999999998</v>
      </c>
      <c r="O15" s="27">
        <f t="shared" si="11"/>
        <v>770061.28650000005</v>
      </c>
      <c r="P15" s="27">
        <f t="shared" si="12"/>
        <v>-770061.28650000005</v>
      </c>
    </row>
    <row r="16" spans="1:31">
      <c r="A16" s="30">
        <v>37438</v>
      </c>
      <c r="B16" s="3"/>
      <c r="C16" s="6">
        <v>8</v>
      </c>
      <c r="D16" s="29">
        <f t="shared" si="1"/>
        <v>-11729</v>
      </c>
      <c r="E16" s="29">
        <f t="shared" si="8"/>
        <v>-93832</v>
      </c>
      <c r="F16" s="29">
        <f t="shared" si="2"/>
        <v>2017418</v>
      </c>
      <c r="G16" s="34">
        <f>+Inputs!$D$2</f>
        <v>0.3795</v>
      </c>
      <c r="H16" s="2">
        <f t="shared" si="3"/>
        <v>0</v>
      </c>
      <c r="I16" s="27">
        <f t="shared" si="9"/>
        <v>-2111250</v>
      </c>
      <c r="J16" s="27">
        <f t="shared" si="4"/>
        <v>0</v>
      </c>
      <c r="K16" s="27">
        <f t="shared" si="5"/>
        <v>-11729</v>
      </c>
      <c r="L16" s="27">
        <f t="shared" si="10"/>
        <v>-93832</v>
      </c>
      <c r="M16" s="27">
        <f t="shared" si="6"/>
        <v>-4451.1554999999998</v>
      </c>
      <c r="N16" s="27">
        <f t="shared" si="7"/>
        <v>-4451.1554999999998</v>
      </c>
      <c r="O16" s="27">
        <f t="shared" si="11"/>
        <v>765610.13100000005</v>
      </c>
      <c r="P16" s="27">
        <f t="shared" si="12"/>
        <v>-765610.13100000005</v>
      </c>
      <c r="Q16" s="4"/>
      <c r="R16" s="4"/>
      <c r="S16" s="4"/>
    </row>
    <row r="17" spans="1:19">
      <c r="A17" s="31">
        <v>37469</v>
      </c>
      <c r="B17" s="3"/>
      <c r="C17" s="6">
        <v>9</v>
      </c>
      <c r="D17" s="29">
        <f t="shared" si="1"/>
        <v>-11729</v>
      </c>
      <c r="E17" s="29">
        <f t="shared" si="8"/>
        <v>-105561</v>
      </c>
      <c r="F17" s="29">
        <f t="shared" si="2"/>
        <v>2005689</v>
      </c>
      <c r="G17" s="34">
        <f>+Inputs!$D$2</f>
        <v>0.3795</v>
      </c>
      <c r="H17" s="2">
        <f t="shared" si="3"/>
        <v>0</v>
      </c>
      <c r="I17" s="27">
        <f t="shared" si="9"/>
        <v>-2111250</v>
      </c>
      <c r="J17" s="27">
        <f t="shared" si="4"/>
        <v>0</v>
      </c>
      <c r="K17" s="27">
        <f t="shared" si="5"/>
        <v>-11729</v>
      </c>
      <c r="L17" s="27">
        <f t="shared" si="10"/>
        <v>-105561</v>
      </c>
      <c r="M17" s="27">
        <f t="shared" si="6"/>
        <v>-4451.1554999999998</v>
      </c>
      <c r="N17" s="27">
        <f t="shared" si="7"/>
        <v>-4451.1554999999998</v>
      </c>
      <c r="O17" s="27">
        <f t="shared" si="11"/>
        <v>761158.97550000006</v>
      </c>
      <c r="P17" s="27">
        <f t="shared" si="12"/>
        <v>-761158.97550000006</v>
      </c>
      <c r="Q17" s="4"/>
      <c r="R17" s="4"/>
      <c r="S17" s="4"/>
    </row>
    <row r="18" spans="1:19">
      <c r="A18" s="30">
        <v>37500</v>
      </c>
      <c r="B18" s="3"/>
      <c r="C18" s="6">
        <v>10</v>
      </c>
      <c r="D18" s="29">
        <f t="shared" si="1"/>
        <v>-11729</v>
      </c>
      <c r="E18" s="29">
        <f t="shared" si="8"/>
        <v>-117290</v>
      </c>
      <c r="F18" s="29">
        <f t="shared" si="2"/>
        <v>1993960</v>
      </c>
      <c r="G18" s="34">
        <f>+Inputs!$D$2</f>
        <v>0.3795</v>
      </c>
      <c r="H18" s="2">
        <f t="shared" si="3"/>
        <v>0</v>
      </c>
      <c r="I18" s="27">
        <f t="shared" si="9"/>
        <v>-2111250</v>
      </c>
      <c r="J18" s="27">
        <f t="shared" si="4"/>
        <v>0</v>
      </c>
      <c r="K18" s="27">
        <f t="shared" si="5"/>
        <v>-11729</v>
      </c>
      <c r="L18" s="27">
        <f t="shared" si="10"/>
        <v>-117290</v>
      </c>
      <c r="M18" s="27">
        <f t="shared" si="6"/>
        <v>-4451.1554999999998</v>
      </c>
      <c r="N18" s="27">
        <f t="shared" si="7"/>
        <v>-4451.1554999999998</v>
      </c>
      <c r="O18" s="27">
        <f t="shared" si="11"/>
        <v>756707.82000000007</v>
      </c>
      <c r="P18" s="27">
        <f t="shared" si="12"/>
        <v>-756707.82000000007</v>
      </c>
      <c r="Q18" s="4"/>
      <c r="R18" s="4"/>
      <c r="S18" s="4"/>
    </row>
    <row r="19" spans="1:19">
      <c r="A19" s="31">
        <v>37530</v>
      </c>
      <c r="B19" s="3"/>
      <c r="C19" s="6">
        <v>11</v>
      </c>
      <c r="D19" s="29">
        <f t="shared" si="1"/>
        <v>-11729</v>
      </c>
      <c r="E19" s="29">
        <f t="shared" si="8"/>
        <v>-129019</v>
      </c>
      <c r="F19" s="29">
        <f t="shared" si="2"/>
        <v>1982231</v>
      </c>
      <c r="G19" s="34">
        <f>+Inputs!$D$2</f>
        <v>0.3795</v>
      </c>
      <c r="H19" s="2">
        <f t="shared" si="3"/>
        <v>0</v>
      </c>
      <c r="I19" s="27">
        <f t="shared" si="9"/>
        <v>-2111250</v>
      </c>
      <c r="J19" s="27">
        <f t="shared" si="4"/>
        <v>0</v>
      </c>
      <c r="K19" s="27">
        <f t="shared" si="5"/>
        <v>-11729</v>
      </c>
      <c r="L19" s="27">
        <f t="shared" si="10"/>
        <v>-129019</v>
      </c>
      <c r="M19" s="27">
        <f t="shared" si="6"/>
        <v>-4451.1554999999998</v>
      </c>
      <c r="N19" s="27">
        <f t="shared" si="7"/>
        <v>-4451.1554999999998</v>
      </c>
      <c r="O19" s="27">
        <f t="shared" si="11"/>
        <v>752256.66450000007</v>
      </c>
      <c r="P19" s="27">
        <f t="shared" si="12"/>
        <v>-752256.66450000007</v>
      </c>
      <c r="Q19" s="4"/>
      <c r="R19" s="4"/>
      <c r="S19" s="4"/>
    </row>
    <row r="20" spans="1:19">
      <c r="A20" s="30">
        <v>37561</v>
      </c>
      <c r="B20" s="3"/>
      <c r="C20" s="6">
        <v>12</v>
      </c>
      <c r="D20" s="29">
        <f t="shared" si="1"/>
        <v>-11729</v>
      </c>
      <c r="E20" s="29">
        <f t="shared" si="8"/>
        <v>-140748</v>
      </c>
      <c r="F20" s="29">
        <f t="shared" si="2"/>
        <v>1970502</v>
      </c>
      <c r="G20" s="34">
        <f>+Inputs!$D$2</f>
        <v>0.3795</v>
      </c>
      <c r="H20" s="2">
        <f t="shared" si="3"/>
        <v>0</v>
      </c>
      <c r="I20" s="27">
        <f t="shared" si="9"/>
        <v>-2111250</v>
      </c>
      <c r="J20" s="27">
        <f t="shared" si="4"/>
        <v>0</v>
      </c>
      <c r="K20" s="27">
        <f t="shared" si="5"/>
        <v>-11729</v>
      </c>
      <c r="L20" s="27">
        <f t="shared" si="10"/>
        <v>-140748</v>
      </c>
      <c r="M20" s="27">
        <f t="shared" si="6"/>
        <v>-4451.1554999999998</v>
      </c>
      <c r="N20" s="27">
        <f t="shared" si="7"/>
        <v>-4451.1554999999998</v>
      </c>
      <c r="O20" s="27">
        <f t="shared" si="11"/>
        <v>747805.50900000008</v>
      </c>
      <c r="P20" s="27">
        <f t="shared" si="12"/>
        <v>-747805.50900000008</v>
      </c>
      <c r="Q20" s="4"/>
      <c r="R20" s="4"/>
      <c r="S20" s="4"/>
    </row>
    <row r="21" spans="1:19">
      <c r="A21" s="31">
        <v>37591</v>
      </c>
      <c r="B21" s="3"/>
      <c r="C21" s="6">
        <v>13</v>
      </c>
      <c r="D21" s="29">
        <f t="shared" si="1"/>
        <v>-11729</v>
      </c>
      <c r="E21" s="29">
        <f t="shared" si="8"/>
        <v>-152477</v>
      </c>
      <c r="F21" s="29">
        <f t="shared" si="2"/>
        <v>1958773</v>
      </c>
      <c r="G21" s="34">
        <f>+Inputs!$D$2</f>
        <v>0.3795</v>
      </c>
      <c r="H21" s="2">
        <f t="shared" si="3"/>
        <v>0</v>
      </c>
      <c r="I21" s="27">
        <f t="shared" si="9"/>
        <v>-2111250</v>
      </c>
      <c r="J21" s="27">
        <f t="shared" si="4"/>
        <v>0</v>
      </c>
      <c r="K21" s="27">
        <f t="shared" si="5"/>
        <v>-11729</v>
      </c>
      <c r="L21" s="27">
        <f t="shared" si="10"/>
        <v>-152477</v>
      </c>
      <c r="M21" s="27">
        <f t="shared" si="6"/>
        <v>-4451.1554999999998</v>
      </c>
      <c r="N21" s="27">
        <f t="shared" si="7"/>
        <v>-4451.1554999999998</v>
      </c>
      <c r="O21" s="27">
        <f t="shared" si="11"/>
        <v>743354.35350000008</v>
      </c>
      <c r="P21" s="27">
        <f t="shared" si="12"/>
        <v>-743354.35350000008</v>
      </c>
      <c r="Q21" s="4"/>
      <c r="R21" s="4"/>
      <c r="S21" s="4"/>
    </row>
    <row r="22" spans="1:19">
      <c r="A22" s="30">
        <v>37622</v>
      </c>
      <c r="B22" s="3"/>
      <c r="C22" s="6">
        <v>14</v>
      </c>
      <c r="D22" s="29">
        <f t="shared" si="1"/>
        <v>-11729</v>
      </c>
      <c r="E22" s="29">
        <f t="shared" si="8"/>
        <v>-164206</v>
      </c>
      <c r="F22" s="29">
        <f t="shared" si="2"/>
        <v>1947044</v>
      </c>
      <c r="G22" s="34">
        <f>+Inputs!$D$2</f>
        <v>0.3795</v>
      </c>
      <c r="H22" s="2">
        <f t="shared" si="3"/>
        <v>0</v>
      </c>
      <c r="I22" s="27">
        <f t="shared" si="9"/>
        <v>-2111250</v>
      </c>
      <c r="J22" s="27">
        <f t="shared" si="4"/>
        <v>0</v>
      </c>
      <c r="K22" s="27">
        <f t="shared" si="5"/>
        <v>-11729</v>
      </c>
      <c r="L22" s="27">
        <f t="shared" si="10"/>
        <v>-164206</v>
      </c>
      <c r="M22" s="27">
        <f t="shared" si="6"/>
        <v>-4451.1554999999998</v>
      </c>
      <c r="N22" s="27">
        <f t="shared" si="7"/>
        <v>-4451.1554999999998</v>
      </c>
      <c r="O22" s="27">
        <f t="shared" si="11"/>
        <v>738903.19800000009</v>
      </c>
      <c r="P22" s="27">
        <f t="shared" si="12"/>
        <v>-738903.19800000009</v>
      </c>
      <c r="Q22" s="4"/>
      <c r="R22" s="4"/>
      <c r="S22" s="4"/>
    </row>
    <row r="23" spans="1:19">
      <c r="A23" s="31">
        <v>37653</v>
      </c>
      <c r="B23" s="3"/>
      <c r="C23" s="6">
        <v>15</v>
      </c>
      <c r="D23" s="29">
        <f t="shared" si="1"/>
        <v>-11729</v>
      </c>
      <c r="E23" s="29">
        <f t="shared" si="8"/>
        <v>-175935</v>
      </c>
      <c r="F23" s="29">
        <f t="shared" si="2"/>
        <v>1935315</v>
      </c>
      <c r="G23" s="34">
        <f>+Inputs!$D$2</f>
        <v>0.3795</v>
      </c>
      <c r="H23" s="2">
        <f t="shared" si="3"/>
        <v>0</v>
      </c>
      <c r="I23" s="27">
        <f t="shared" si="9"/>
        <v>-2111250</v>
      </c>
      <c r="J23" s="27">
        <f t="shared" si="4"/>
        <v>0</v>
      </c>
      <c r="K23" s="27">
        <f t="shared" si="5"/>
        <v>-11729</v>
      </c>
      <c r="L23" s="27">
        <f t="shared" si="10"/>
        <v>-175935</v>
      </c>
      <c r="M23" s="27">
        <f t="shared" si="6"/>
        <v>-4451.1554999999998</v>
      </c>
      <c r="N23" s="27">
        <f t="shared" si="7"/>
        <v>-4451.1554999999998</v>
      </c>
      <c r="O23" s="27">
        <f t="shared" si="11"/>
        <v>734452.0425000001</v>
      </c>
      <c r="P23" s="27">
        <f t="shared" si="12"/>
        <v>-734452.0425000001</v>
      </c>
      <c r="Q23" s="4"/>
      <c r="R23" s="4"/>
      <c r="S23" s="4"/>
    </row>
    <row r="24" spans="1:19">
      <c r="A24" s="30">
        <v>37681</v>
      </c>
      <c r="B24" s="3"/>
      <c r="C24" s="6">
        <v>16</v>
      </c>
      <c r="D24" s="29">
        <f t="shared" si="1"/>
        <v>-11729</v>
      </c>
      <c r="E24" s="29">
        <f t="shared" si="8"/>
        <v>-187664</v>
      </c>
      <c r="F24" s="29">
        <f t="shared" si="2"/>
        <v>1923586</v>
      </c>
      <c r="G24" s="34">
        <f>+Inputs!$D$2</f>
        <v>0.3795</v>
      </c>
      <c r="H24" s="2">
        <f t="shared" si="3"/>
        <v>0</v>
      </c>
      <c r="I24" s="27">
        <f t="shared" si="9"/>
        <v>-2111250</v>
      </c>
      <c r="J24" s="27">
        <f t="shared" si="4"/>
        <v>0</v>
      </c>
      <c r="K24" s="27">
        <f t="shared" si="5"/>
        <v>-11729</v>
      </c>
      <c r="L24" s="27">
        <f t="shared" si="10"/>
        <v>-187664</v>
      </c>
      <c r="M24" s="27">
        <f t="shared" si="6"/>
        <v>-4451.1554999999998</v>
      </c>
      <c r="N24" s="27">
        <f t="shared" si="7"/>
        <v>-4451.1554999999998</v>
      </c>
      <c r="O24" s="27">
        <f t="shared" si="11"/>
        <v>730000.8870000001</v>
      </c>
      <c r="P24" s="27">
        <f t="shared" si="12"/>
        <v>-730000.8870000001</v>
      </c>
      <c r="Q24" s="4"/>
      <c r="R24" s="4"/>
      <c r="S24" s="4"/>
    </row>
    <row r="25" spans="1:19">
      <c r="A25" s="31">
        <v>37712</v>
      </c>
      <c r="B25" s="3"/>
      <c r="C25" s="6">
        <v>17</v>
      </c>
      <c r="D25" s="29">
        <f t="shared" si="1"/>
        <v>-11729</v>
      </c>
      <c r="E25" s="29">
        <f t="shared" si="8"/>
        <v>-199393</v>
      </c>
      <c r="F25" s="29">
        <f t="shared" si="2"/>
        <v>1911857</v>
      </c>
      <c r="G25" s="34">
        <f>+Inputs!$D$2</f>
        <v>0.3795</v>
      </c>
      <c r="H25" s="2">
        <f t="shared" si="3"/>
        <v>0</v>
      </c>
      <c r="I25" s="27">
        <f t="shared" si="9"/>
        <v>-2111250</v>
      </c>
      <c r="J25" s="27">
        <f t="shared" si="4"/>
        <v>0</v>
      </c>
      <c r="K25" s="27">
        <f t="shared" si="5"/>
        <v>-11729</v>
      </c>
      <c r="L25" s="27">
        <f t="shared" si="10"/>
        <v>-199393</v>
      </c>
      <c r="M25" s="27">
        <f t="shared" si="6"/>
        <v>-4451.1554999999998</v>
      </c>
      <c r="N25" s="27">
        <f t="shared" si="7"/>
        <v>-4451.1554999999998</v>
      </c>
      <c r="O25" s="27">
        <f t="shared" si="11"/>
        <v>725549.73150000011</v>
      </c>
      <c r="P25" s="27">
        <f t="shared" si="12"/>
        <v>-725549.73150000011</v>
      </c>
      <c r="Q25" s="4"/>
      <c r="R25" s="4"/>
      <c r="S25" s="4"/>
    </row>
    <row r="26" spans="1:19">
      <c r="A26" s="30">
        <v>37742</v>
      </c>
      <c r="B26" s="3"/>
      <c r="C26" s="6">
        <v>18</v>
      </c>
      <c r="D26" s="29">
        <f t="shared" si="1"/>
        <v>-11729</v>
      </c>
      <c r="E26" s="29">
        <f t="shared" si="8"/>
        <v>-211122</v>
      </c>
      <c r="F26" s="29">
        <f t="shared" si="2"/>
        <v>1900128</v>
      </c>
      <c r="G26" s="34">
        <f>+Inputs!$D$3</f>
        <v>0.37951000000000001</v>
      </c>
      <c r="H26" s="2">
        <f t="shared" si="3"/>
        <v>0</v>
      </c>
      <c r="I26" s="27">
        <f t="shared" si="9"/>
        <v>-2111250</v>
      </c>
      <c r="J26" s="27">
        <f t="shared" si="4"/>
        <v>0</v>
      </c>
      <c r="K26" s="27">
        <f t="shared" si="5"/>
        <v>-11729</v>
      </c>
      <c r="L26" s="27">
        <f t="shared" si="10"/>
        <v>-211122</v>
      </c>
      <c r="M26" s="27">
        <f t="shared" si="6"/>
        <v>-4451.27279</v>
      </c>
      <c r="N26" s="27">
        <f t="shared" si="7"/>
        <v>-4451.27279</v>
      </c>
      <c r="O26" s="27">
        <f t="shared" si="11"/>
        <v>721098.45871000015</v>
      </c>
      <c r="P26" s="27">
        <f t="shared" si="12"/>
        <v>-721098.45871000015</v>
      </c>
      <c r="Q26" s="4"/>
      <c r="R26" s="4"/>
      <c r="S26" s="4"/>
    </row>
    <row r="27" spans="1:19">
      <c r="A27" s="31">
        <v>37773</v>
      </c>
      <c r="B27" s="3"/>
      <c r="C27" s="6">
        <v>19</v>
      </c>
      <c r="D27" s="29">
        <f t="shared" si="1"/>
        <v>-11729</v>
      </c>
      <c r="E27" s="29">
        <f t="shared" si="8"/>
        <v>-222851</v>
      </c>
      <c r="F27" s="29">
        <f t="shared" si="2"/>
        <v>1888399</v>
      </c>
      <c r="G27" s="34">
        <f>+Inputs!$D$3</f>
        <v>0.37951000000000001</v>
      </c>
      <c r="H27" s="2">
        <f t="shared" si="3"/>
        <v>0</v>
      </c>
      <c r="I27" s="27">
        <f t="shared" si="9"/>
        <v>-2111250</v>
      </c>
      <c r="J27" s="27">
        <f t="shared" si="4"/>
        <v>0</v>
      </c>
      <c r="K27" s="27">
        <f t="shared" si="5"/>
        <v>-11729</v>
      </c>
      <c r="L27" s="27">
        <f t="shared" si="10"/>
        <v>-222851</v>
      </c>
      <c r="M27" s="27">
        <f t="shared" si="6"/>
        <v>-4451.27279</v>
      </c>
      <c r="N27" s="27">
        <f t="shared" si="7"/>
        <v>-4451.27279</v>
      </c>
      <c r="O27" s="27">
        <f t="shared" si="11"/>
        <v>716647.18592000019</v>
      </c>
      <c r="P27" s="27">
        <f t="shared" si="12"/>
        <v>-716647.18592000019</v>
      </c>
      <c r="Q27" s="4"/>
      <c r="R27" s="4"/>
      <c r="S27" s="4"/>
    </row>
    <row r="28" spans="1:19">
      <c r="A28" s="30">
        <v>37803</v>
      </c>
      <c r="B28" s="3"/>
      <c r="C28" s="6">
        <v>20</v>
      </c>
      <c r="D28" s="29">
        <f t="shared" si="1"/>
        <v>-11729</v>
      </c>
      <c r="E28" s="29">
        <f t="shared" si="8"/>
        <v>-234580</v>
      </c>
      <c r="F28" s="29">
        <f t="shared" si="2"/>
        <v>1876670</v>
      </c>
      <c r="G28" s="34">
        <f>+Inputs!$D$3</f>
        <v>0.37951000000000001</v>
      </c>
      <c r="H28" s="2">
        <f t="shared" si="3"/>
        <v>0</v>
      </c>
      <c r="I28" s="27">
        <f t="shared" si="9"/>
        <v>-2111250</v>
      </c>
      <c r="J28" s="27">
        <f t="shared" si="4"/>
        <v>0</v>
      </c>
      <c r="K28" s="27">
        <f t="shared" si="5"/>
        <v>-11729</v>
      </c>
      <c r="L28" s="27">
        <f t="shared" si="10"/>
        <v>-234580</v>
      </c>
      <c r="M28" s="27">
        <f t="shared" si="6"/>
        <v>-4451.27279</v>
      </c>
      <c r="N28" s="27">
        <f t="shared" si="7"/>
        <v>-4451.27279</v>
      </c>
      <c r="O28" s="27">
        <f t="shared" si="11"/>
        <v>712195.91313000023</v>
      </c>
      <c r="P28" s="27">
        <f t="shared" si="12"/>
        <v>-712195.91313000023</v>
      </c>
      <c r="Q28" s="4"/>
      <c r="R28" s="4"/>
      <c r="S28" s="4"/>
    </row>
    <row r="29" spans="1:19">
      <c r="A29" s="31">
        <v>37834</v>
      </c>
      <c r="B29" s="3"/>
      <c r="C29" s="6">
        <v>21</v>
      </c>
      <c r="D29" s="29">
        <f t="shared" si="1"/>
        <v>-11729</v>
      </c>
      <c r="E29" s="29">
        <f t="shared" si="8"/>
        <v>-246309</v>
      </c>
      <c r="F29" s="29">
        <f t="shared" si="2"/>
        <v>1864941</v>
      </c>
      <c r="G29" s="34">
        <f>+Inputs!$D$3</f>
        <v>0.37951000000000001</v>
      </c>
      <c r="H29" s="2">
        <f t="shared" si="3"/>
        <v>0</v>
      </c>
      <c r="I29" s="27">
        <f t="shared" si="9"/>
        <v>-2111250</v>
      </c>
      <c r="J29" s="27">
        <f t="shared" si="4"/>
        <v>0</v>
      </c>
      <c r="K29" s="27">
        <f t="shared" si="5"/>
        <v>-11729</v>
      </c>
      <c r="L29" s="27">
        <f t="shared" si="10"/>
        <v>-246309</v>
      </c>
      <c r="M29" s="27">
        <f t="shared" si="6"/>
        <v>-4451.27279</v>
      </c>
      <c r="N29" s="27">
        <f t="shared" si="7"/>
        <v>-4451.27279</v>
      </c>
      <c r="O29" s="27">
        <f t="shared" si="11"/>
        <v>707744.64034000027</v>
      </c>
      <c r="P29" s="27">
        <f t="shared" si="12"/>
        <v>-707744.64034000027</v>
      </c>
      <c r="Q29" s="4"/>
      <c r="R29" s="4"/>
      <c r="S29" s="4"/>
    </row>
    <row r="30" spans="1:19">
      <c r="A30" s="30">
        <v>37865</v>
      </c>
      <c r="B30" s="3"/>
      <c r="C30" s="6">
        <v>22</v>
      </c>
      <c r="D30" s="29">
        <f t="shared" si="1"/>
        <v>-11729</v>
      </c>
      <c r="E30" s="29">
        <f t="shared" si="8"/>
        <v>-258038</v>
      </c>
      <c r="F30" s="29">
        <f t="shared" si="2"/>
        <v>1853212</v>
      </c>
      <c r="G30" s="34">
        <f>+Inputs!$D$3</f>
        <v>0.37951000000000001</v>
      </c>
      <c r="H30" s="2">
        <f t="shared" si="3"/>
        <v>0</v>
      </c>
      <c r="I30" s="27">
        <f t="shared" si="9"/>
        <v>-2111250</v>
      </c>
      <c r="J30" s="27">
        <f t="shared" si="4"/>
        <v>0</v>
      </c>
      <c r="K30" s="27">
        <f t="shared" si="5"/>
        <v>-11729</v>
      </c>
      <c r="L30" s="27">
        <f t="shared" si="10"/>
        <v>-258038</v>
      </c>
      <c r="M30" s="27">
        <f t="shared" si="6"/>
        <v>-4451.27279</v>
      </c>
      <c r="N30" s="27">
        <f t="shared" si="7"/>
        <v>-4451.27279</v>
      </c>
      <c r="O30" s="27">
        <f t="shared" si="11"/>
        <v>703293.36755000032</v>
      </c>
      <c r="P30" s="27">
        <f t="shared" si="12"/>
        <v>-703293.36755000032</v>
      </c>
      <c r="Q30" s="112"/>
    </row>
    <row r="31" spans="1:19">
      <c r="A31" s="31">
        <v>37895</v>
      </c>
      <c r="B31" s="3"/>
      <c r="C31" s="6">
        <v>23</v>
      </c>
      <c r="D31" s="29">
        <f t="shared" si="1"/>
        <v>-11729</v>
      </c>
      <c r="E31" s="29">
        <f t="shared" si="8"/>
        <v>-269767</v>
      </c>
      <c r="F31" s="29">
        <f t="shared" si="2"/>
        <v>1841483</v>
      </c>
      <c r="G31" s="34">
        <f>+Inputs!$D$3</f>
        <v>0.37951000000000001</v>
      </c>
      <c r="H31" s="2">
        <f t="shared" si="3"/>
        <v>0</v>
      </c>
      <c r="I31" s="27">
        <f t="shared" si="9"/>
        <v>-2111250</v>
      </c>
      <c r="J31" s="27">
        <f t="shared" si="4"/>
        <v>0</v>
      </c>
      <c r="K31" s="27">
        <f t="shared" si="5"/>
        <v>-11729</v>
      </c>
      <c r="L31" s="27">
        <f t="shared" si="10"/>
        <v>-269767</v>
      </c>
      <c r="M31" s="27">
        <f t="shared" si="6"/>
        <v>-4451.27279</v>
      </c>
      <c r="N31" s="27">
        <f t="shared" si="7"/>
        <v>-4451.27279</v>
      </c>
      <c r="O31" s="27">
        <f t="shared" si="11"/>
        <v>698842.09476000036</v>
      </c>
      <c r="P31" s="27">
        <f t="shared" si="12"/>
        <v>-698842.09476000036</v>
      </c>
      <c r="Q31" s="112"/>
    </row>
    <row r="32" spans="1:19">
      <c r="A32" s="30">
        <v>37926</v>
      </c>
      <c r="B32" s="3"/>
      <c r="C32" s="6">
        <v>24</v>
      </c>
      <c r="D32" s="29">
        <f t="shared" si="1"/>
        <v>-11729</v>
      </c>
      <c r="E32" s="29">
        <f t="shared" si="8"/>
        <v>-281496</v>
      </c>
      <c r="F32" s="29">
        <f t="shared" si="2"/>
        <v>1829754</v>
      </c>
      <c r="G32" s="34">
        <f>+Inputs!$D$3</f>
        <v>0.37951000000000001</v>
      </c>
      <c r="H32" s="2">
        <f t="shared" si="3"/>
        <v>0</v>
      </c>
      <c r="I32" s="27">
        <f t="shared" si="9"/>
        <v>-2111250</v>
      </c>
      <c r="J32" s="27">
        <f t="shared" si="4"/>
        <v>0</v>
      </c>
      <c r="K32" s="27">
        <f t="shared" si="5"/>
        <v>-11729</v>
      </c>
      <c r="L32" s="27">
        <f t="shared" si="10"/>
        <v>-281496</v>
      </c>
      <c r="M32" s="27">
        <f t="shared" si="6"/>
        <v>-4451.27279</v>
      </c>
      <c r="N32" s="27">
        <f t="shared" si="7"/>
        <v>-4451.27279</v>
      </c>
      <c r="O32" s="27">
        <f t="shared" si="11"/>
        <v>694390.8219700004</v>
      </c>
      <c r="P32" s="27">
        <f t="shared" si="12"/>
        <v>-694390.8219700004</v>
      </c>
      <c r="Q32" s="112"/>
    </row>
    <row r="33" spans="1:21">
      <c r="A33" s="31">
        <v>37956</v>
      </c>
      <c r="B33" s="3"/>
      <c r="C33" s="6">
        <v>25</v>
      </c>
      <c r="D33" s="29">
        <f t="shared" si="1"/>
        <v>-11729</v>
      </c>
      <c r="E33" s="29">
        <f t="shared" si="8"/>
        <v>-293225</v>
      </c>
      <c r="F33" s="29">
        <f t="shared" si="2"/>
        <v>1818025</v>
      </c>
      <c r="G33" s="34">
        <f>+Inputs!$D$3</f>
        <v>0.37951000000000001</v>
      </c>
      <c r="H33" s="2">
        <f t="shared" si="3"/>
        <v>0</v>
      </c>
      <c r="I33" s="27">
        <f t="shared" si="9"/>
        <v>-2111250</v>
      </c>
      <c r="J33" s="27">
        <f t="shared" si="4"/>
        <v>0</v>
      </c>
      <c r="K33" s="27">
        <f t="shared" si="5"/>
        <v>-11729</v>
      </c>
      <c r="L33" s="27">
        <f t="shared" si="10"/>
        <v>-293225</v>
      </c>
      <c r="M33" s="27">
        <f t="shared" si="6"/>
        <v>-4451.27279</v>
      </c>
      <c r="N33" s="27">
        <f t="shared" si="7"/>
        <v>-4451.27279</v>
      </c>
      <c r="O33" s="27">
        <f t="shared" si="11"/>
        <v>689939.54918000044</v>
      </c>
      <c r="P33" s="27">
        <f t="shared" si="12"/>
        <v>-689939.54918000044</v>
      </c>
      <c r="Q33" s="112"/>
    </row>
    <row r="34" spans="1:21">
      <c r="A34" s="30">
        <v>37987</v>
      </c>
      <c r="B34" s="3"/>
      <c r="C34" s="6">
        <v>26</v>
      </c>
      <c r="D34" s="29">
        <f t="shared" si="1"/>
        <v>-11729</v>
      </c>
      <c r="E34" s="29">
        <f t="shared" si="8"/>
        <v>-304954</v>
      </c>
      <c r="F34" s="29">
        <f t="shared" si="2"/>
        <v>1806296</v>
      </c>
      <c r="G34" s="34">
        <f>+Inputs!$D$3</f>
        <v>0.37951000000000001</v>
      </c>
      <c r="H34" s="2">
        <f t="shared" si="3"/>
        <v>0</v>
      </c>
      <c r="I34" s="27">
        <f t="shared" si="9"/>
        <v>-2111250</v>
      </c>
      <c r="J34" s="27">
        <f t="shared" si="4"/>
        <v>0</v>
      </c>
      <c r="K34" s="27">
        <f t="shared" si="5"/>
        <v>-11729</v>
      </c>
      <c r="L34" s="27">
        <f t="shared" si="10"/>
        <v>-304954</v>
      </c>
      <c r="M34" s="27">
        <f t="shared" si="6"/>
        <v>-4451.27279</v>
      </c>
      <c r="N34" s="27">
        <f t="shared" si="7"/>
        <v>-4451.27279</v>
      </c>
      <c r="O34" s="27">
        <f t="shared" si="11"/>
        <v>685488.27639000048</v>
      </c>
      <c r="P34" s="27">
        <f t="shared" si="12"/>
        <v>-685488.27639000048</v>
      </c>
      <c r="Q34" s="112"/>
    </row>
    <row r="35" spans="1:21">
      <c r="A35" s="31">
        <v>38018</v>
      </c>
      <c r="B35" s="3"/>
      <c r="C35" s="6">
        <v>27</v>
      </c>
      <c r="D35" s="29">
        <f t="shared" si="1"/>
        <v>-11729</v>
      </c>
      <c r="E35" s="29">
        <f t="shared" si="8"/>
        <v>-316683</v>
      </c>
      <c r="F35" s="29">
        <f t="shared" si="2"/>
        <v>1794567</v>
      </c>
      <c r="G35" s="34">
        <f>+Inputs!$D$3</f>
        <v>0.37951000000000001</v>
      </c>
      <c r="H35" s="2">
        <f t="shared" si="3"/>
        <v>0</v>
      </c>
      <c r="I35" s="27">
        <f t="shared" si="9"/>
        <v>-2111250</v>
      </c>
      <c r="J35" s="27">
        <f t="shared" si="4"/>
        <v>0</v>
      </c>
      <c r="K35" s="27">
        <f t="shared" si="5"/>
        <v>-11729</v>
      </c>
      <c r="L35" s="27">
        <f t="shared" si="10"/>
        <v>-316683</v>
      </c>
      <c r="M35" s="27">
        <f t="shared" si="6"/>
        <v>-4451.27279</v>
      </c>
      <c r="N35" s="27">
        <f t="shared" si="7"/>
        <v>-4451.27279</v>
      </c>
      <c r="O35" s="27">
        <f t="shared" si="11"/>
        <v>681037.00360000052</v>
      </c>
      <c r="P35" s="27">
        <f t="shared" si="12"/>
        <v>-681037.00360000052</v>
      </c>
    </row>
    <row r="36" spans="1:21">
      <c r="A36" s="30">
        <v>38047</v>
      </c>
      <c r="B36" s="3"/>
      <c r="C36" s="6">
        <v>28</v>
      </c>
      <c r="D36" s="29">
        <f t="shared" si="1"/>
        <v>-11729</v>
      </c>
      <c r="E36" s="29">
        <f t="shared" si="8"/>
        <v>-328412</v>
      </c>
      <c r="F36" s="29">
        <f t="shared" si="2"/>
        <v>1782838</v>
      </c>
      <c r="G36" s="34">
        <f>+Inputs!$D$3</f>
        <v>0.37951000000000001</v>
      </c>
      <c r="H36" s="2">
        <f t="shared" si="3"/>
        <v>0</v>
      </c>
      <c r="I36" s="27">
        <f t="shared" si="9"/>
        <v>-2111250</v>
      </c>
      <c r="J36" s="27">
        <f t="shared" si="4"/>
        <v>0</v>
      </c>
      <c r="K36" s="27">
        <f t="shared" si="5"/>
        <v>-11729</v>
      </c>
      <c r="L36" s="27">
        <f t="shared" si="10"/>
        <v>-328412</v>
      </c>
      <c r="M36" s="27">
        <f t="shared" si="6"/>
        <v>-4451.27279</v>
      </c>
      <c r="N36" s="27">
        <f t="shared" si="7"/>
        <v>-4451.27279</v>
      </c>
      <c r="O36" s="27">
        <f t="shared" si="11"/>
        <v>676585.73081000056</v>
      </c>
      <c r="P36" s="27">
        <f t="shared" si="12"/>
        <v>-676585.73081000056</v>
      </c>
    </row>
    <row r="37" spans="1:21">
      <c r="A37" s="31">
        <v>38078</v>
      </c>
      <c r="B37" s="3"/>
      <c r="C37" s="6">
        <v>29</v>
      </c>
      <c r="D37" s="29">
        <f t="shared" si="1"/>
        <v>-11729</v>
      </c>
      <c r="E37" s="29">
        <f t="shared" si="8"/>
        <v>-340141</v>
      </c>
      <c r="F37" s="29">
        <f t="shared" si="2"/>
        <v>1771109</v>
      </c>
      <c r="G37" s="34">
        <f>+Inputs!$D$3</f>
        <v>0.37951000000000001</v>
      </c>
      <c r="H37" s="2">
        <f t="shared" si="3"/>
        <v>0</v>
      </c>
      <c r="I37" s="27">
        <f t="shared" si="9"/>
        <v>-2111250</v>
      </c>
      <c r="J37" s="27">
        <f t="shared" si="4"/>
        <v>0</v>
      </c>
      <c r="K37" s="27">
        <f t="shared" si="5"/>
        <v>-11729</v>
      </c>
      <c r="L37" s="27">
        <f t="shared" si="10"/>
        <v>-340141</v>
      </c>
      <c r="M37" s="27">
        <f t="shared" si="6"/>
        <v>-4451.27279</v>
      </c>
      <c r="N37" s="27">
        <f t="shared" si="7"/>
        <v>-4451.27279</v>
      </c>
      <c r="O37" s="27">
        <f t="shared" si="11"/>
        <v>672134.4580200006</v>
      </c>
      <c r="P37" s="27">
        <f t="shared" si="12"/>
        <v>-672134.4580200006</v>
      </c>
    </row>
    <row r="38" spans="1:21">
      <c r="A38" s="30">
        <v>38108</v>
      </c>
      <c r="B38" s="3"/>
      <c r="C38" s="6">
        <v>30</v>
      </c>
      <c r="D38" s="29">
        <f t="shared" si="1"/>
        <v>-11729</v>
      </c>
      <c r="E38" s="29">
        <f t="shared" si="8"/>
        <v>-351870</v>
      </c>
      <c r="F38" s="29">
        <f t="shared" si="2"/>
        <v>1759380</v>
      </c>
      <c r="G38" s="34">
        <f>+Inputs!$D$3</f>
        <v>0.37951000000000001</v>
      </c>
      <c r="H38" s="2">
        <f t="shared" si="3"/>
        <v>0</v>
      </c>
      <c r="I38" s="27">
        <f t="shared" si="9"/>
        <v>-2111250</v>
      </c>
      <c r="J38" s="27">
        <f t="shared" si="4"/>
        <v>0</v>
      </c>
      <c r="K38" s="27">
        <f t="shared" si="5"/>
        <v>-11729</v>
      </c>
      <c r="L38" s="27">
        <f t="shared" si="10"/>
        <v>-351870</v>
      </c>
      <c r="M38" s="27">
        <f t="shared" si="6"/>
        <v>-4451.27279</v>
      </c>
      <c r="N38" s="27">
        <f t="shared" si="7"/>
        <v>-4451.27279</v>
      </c>
      <c r="O38" s="27">
        <f t="shared" si="11"/>
        <v>667683.18523000064</v>
      </c>
      <c r="P38" s="27">
        <f t="shared" si="12"/>
        <v>-667683.18523000064</v>
      </c>
    </row>
    <row r="39" spans="1:21">
      <c r="A39" s="31">
        <v>38139</v>
      </c>
      <c r="B39" s="2"/>
      <c r="C39" s="6">
        <v>31</v>
      </c>
      <c r="D39" s="29">
        <f t="shared" si="1"/>
        <v>-11729</v>
      </c>
      <c r="E39" s="29">
        <f t="shared" si="8"/>
        <v>-363599</v>
      </c>
      <c r="F39" s="29">
        <f t="shared" si="2"/>
        <v>1747651</v>
      </c>
      <c r="G39" s="34">
        <f>+Inputs!$D$3</f>
        <v>0.37951000000000001</v>
      </c>
      <c r="H39" s="2">
        <f t="shared" si="3"/>
        <v>0</v>
      </c>
      <c r="I39" s="27">
        <f t="shared" si="9"/>
        <v>-2111250</v>
      </c>
      <c r="J39" s="27">
        <f t="shared" si="4"/>
        <v>0</v>
      </c>
      <c r="K39" s="27">
        <f t="shared" si="5"/>
        <v>-11729</v>
      </c>
      <c r="L39" s="27">
        <f t="shared" si="10"/>
        <v>-363599</v>
      </c>
      <c r="M39" s="27">
        <f t="shared" si="6"/>
        <v>-4451.27279</v>
      </c>
      <c r="N39" s="27">
        <f t="shared" si="7"/>
        <v>-4451.27279</v>
      </c>
      <c r="O39" s="27">
        <f t="shared" si="11"/>
        <v>663231.91244000068</v>
      </c>
      <c r="P39" s="27">
        <f t="shared" si="12"/>
        <v>-663231.91244000068</v>
      </c>
    </row>
    <row r="40" spans="1:21">
      <c r="A40" s="30">
        <v>38169</v>
      </c>
      <c r="B40" s="2"/>
      <c r="C40" s="6">
        <v>32</v>
      </c>
      <c r="D40" s="29">
        <f t="shared" si="1"/>
        <v>-11729</v>
      </c>
      <c r="E40" s="29">
        <f t="shared" si="8"/>
        <v>-375328</v>
      </c>
      <c r="F40" s="29">
        <f t="shared" si="2"/>
        <v>1735922</v>
      </c>
      <c r="G40" s="34">
        <f>+Inputs!$D$3</f>
        <v>0.37951000000000001</v>
      </c>
      <c r="H40" s="2">
        <f t="shared" si="3"/>
        <v>0</v>
      </c>
      <c r="I40" s="27">
        <f t="shared" si="9"/>
        <v>-2111250</v>
      </c>
      <c r="J40" s="2">
        <f t="shared" si="4"/>
        <v>0</v>
      </c>
      <c r="K40" s="27">
        <f t="shared" si="5"/>
        <v>-11729</v>
      </c>
      <c r="L40" s="27">
        <f t="shared" si="10"/>
        <v>-375328</v>
      </c>
      <c r="M40" s="27">
        <f t="shared" si="6"/>
        <v>-4451.27279</v>
      </c>
      <c r="N40" s="27">
        <f t="shared" si="7"/>
        <v>-4451.27279</v>
      </c>
      <c r="O40" s="27">
        <f t="shared" si="11"/>
        <v>658780.63965000072</v>
      </c>
      <c r="P40" s="27">
        <f t="shared" si="12"/>
        <v>-658780.63965000072</v>
      </c>
    </row>
    <row r="41" spans="1:21">
      <c r="A41" s="31">
        <v>38200</v>
      </c>
      <c r="C41" s="6">
        <v>33</v>
      </c>
      <c r="D41" s="29">
        <f t="shared" si="1"/>
        <v>-11729</v>
      </c>
      <c r="E41" s="29">
        <f t="shared" si="8"/>
        <v>-387057</v>
      </c>
      <c r="F41" s="29">
        <f t="shared" si="2"/>
        <v>1724193</v>
      </c>
      <c r="G41" s="34">
        <f>+Inputs!$D$3</f>
        <v>0.37951000000000001</v>
      </c>
      <c r="H41" s="4">
        <f t="shared" si="3"/>
        <v>0</v>
      </c>
      <c r="I41" s="27">
        <f t="shared" si="9"/>
        <v>-2111250</v>
      </c>
      <c r="J41" s="4">
        <f t="shared" si="4"/>
        <v>0</v>
      </c>
      <c r="K41" s="27">
        <f t="shared" si="5"/>
        <v>-11729</v>
      </c>
      <c r="L41" s="27">
        <f t="shared" si="10"/>
        <v>-387057</v>
      </c>
      <c r="M41" s="27">
        <f t="shared" si="6"/>
        <v>-4451.27279</v>
      </c>
      <c r="N41" s="27">
        <f t="shared" si="7"/>
        <v>-4451.27279</v>
      </c>
      <c r="O41" s="27">
        <f t="shared" si="11"/>
        <v>654329.36686000077</v>
      </c>
      <c r="P41" s="27">
        <f t="shared" si="12"/>
        <v>-654329.36686000077</v>
      </c>
    </row>
    <row r="42" spans="1:21">
      <c r="A42" s="30">
        <v>38231</v>
      </c>
      <c r="C42" s="6">
        <v>34</v>
      </c>
      <c r="D42" s="29">
        <f t="shared" si="1"/>
        <v>-11729</v>
      </c>
      <c r="E42" s="29">
        <f t="shared" si="8"/>
        <v>-398786</v>
      </c>
      <c r="F42" s="29">
        <f t="shared" si="2"/>
        <v>1712464</v>
      </c>
      <c r="G42" s="34">
        <f>+Inputs!$D$3</f>
        <v>0.37951000000000001</v>
      </c>
      <c r="H42" s="4">
        <f t="shared" si="3"/>
        <v>0</v>
      </c>
      <c r="I42" s="27">
        <f t="shared" si="9"/>
        <v>-2111250</v>
      </c>
      <c r="J42" s="4">
        <f t="shared" si="4"/>
        <v>0</v>
      </c>
      <c r="K42" s="27">
        <f t="shared" si="5"/>
        <v>-11729</v>
      </c>
      <c r="L42" s="27">
        <f t="shared" si="10"/>
        <v>-398786</v>
      </c>
      <c r="M42" s="27">
        <f t="shared" si="6"/>
        <v>-4451.27279</v>
      </c>
      <c r="N42" s="27">
        <f t="shared" si="7"/>
        <v>-4451.27279</v>
      </c>
      <c r="O42" s="27">
        <f t="shared" si="11"/>
        <v>649878.09407000081</v>
      </c>
      <c r="P42" s="27">
        <f t="shared" si="12"/>
        <v>-649878.09407000081</v>
      </c>
    </row>
    <row r="43" spans="1:21">
      <c r="A43" s="31">
        <v>38261</v>
      </c>
      <c r="C43" s="6">
        <v>35</v>
      </c>
      <c r="D43" s="29">
        <f t="shared" si="1"/>
        <v>-11729</v>
      </c>
      <c r="E43" s="29">
        <f t="shared" si="8"/>
        <v>-410515</v>
      </c>
      <c r="F43" s="29">
        <f t="shared" si="2"/>
        <v>1700735</v>
      </c>
      <c r="G43" s="34">
        <f>+Inputs!$D$3</f>
        <v>0.37951000000000001</v>
      </c>
      <c r="H43" s="4">
        <f t="shared" si="3"/>
        <v>0</v>
      </c>
      <c r="I43" s="27">
        <f t="shared" si="9"/>
        <v>-2111250</v>
      </c>
      <c r="J43" s="4">
        <f t="shared" si="4"/>
        <v>0</v>
      </c>
      <c r="K43" s="27">
        <f t="shared" si="5"/>
        <v>-11729</v>
      </c>
      <c r="L43" s="27">
        <f t="shared" si="10"/>
        <v>-410515</v>
      </c>
      <c r="M43" s="27">
        <f t="shared" si="6"/>
        <v>-4451.27279</v>
      </c>
      <c r="N43" s="27">
        <f t="shared" si="7"/>
        <v>-4451.27279</v>
      </c>
      <c r="O43" s="27">
        <f t="shared" si="11"/>
        <v>645426.82128000085</v>
      </c>
      <c r="P43" s="27">
        <f t="shared" si="12"/>
        <v>-645426.82128000085</v>
      </c>
    </row>
    <row r="44" spans="1:21">
      <c r="A44" s="30">
        <v>38292</v>
      </c>
      <c r="C44" s="6">
        <v>36</v>
      </c>
      <c r="D44" s="29">
        <f t="shared" si="1"/>
        <v>-11729</v>
      </c>
      <c r="E44" s="29">
        <f t="shared" si="8"/>
        <v>-422244</v>
      </c>
      <c r="F44" s="29">
        <f t="shared" si="2"/>
        <v>1689006</v>
      </c>
      <c r="G44" s="34">
        <f>+Inputs!$D$3</f>
        <v>0.37951000000000001</v>
      </c>
      <c r="H44" s="4">
        <f t="shared" si="3"/>
        <v>0</v>
      </c>
      <c r="I44" s="27">
        <f t="shared" si="9"/>
        <v>-2111250</v>
      </c>
      <c r="J44" s="4">
        <f t="shared" si="4"/>
        <v>0</v>
      </c>
      <c r="K44" s="27">
        <f t="shared" si="5"/>
        <v>-11729</v>
      </c>
      <c r="L44" s="27">
        <f t="shared" si="10"/>
        <v>-422244</v>
      </c>
      <c r="M44" s="27">
        <f t="shared" si="6"/>
        <v>-4451.27279</v>
      </c>
      <c r="N44" s="27">
        <f t="shared" si="7"/>
        <v>-4451.27279</v>
      </c>
      <c r="O44" s="27">
        <f t="shared" si="11"/>
        <v>640975.54849000089</v>
      </c>
      <c r="P44" s="27">
        <f t="shared" si="12"/>
        <v>-640975.54849000089</v>
      </c>
      <c r="U44" s="98"/>
    </row>
    <row r="45" spans="1:21">
      <c r="A45" s="31">
        <v>38322</v>
      </c>
      <c r="C45" s="6">
        <v>37</v>
      </c>
      <c r="D45" s="29">
        <f t="shared" si="1"/>
        <v>-11729</v>
      </c>
      <c r="E45" s="29">
        <f t="shared" si="8"/>
        <v>-433973</v>
      </c>
      <c r="F45" s="29">
        <f t="shared" si="2"/>
        <v>1677277</v>
      </c>
      <c r="G45" s="34">
        <f>+Inputs!$D$3</f>
        <v>0.37951000000000001</v>
      </c>
      <c r="H45" s="4">
        <f t="shared" si="3"/>
        <v>0</v>
      </c>
      <c r="I45" s="27">
        <f t="shared" si="9"/>
        <v>-2111250</v>
      </c>
      <c r="J45" s="4">
        <f t="shared" si="4"/>
        <v>0</v>
      </c>
      <c r="K45" s="27">
        <f t="shared" si="5"/>
        <v>-11729</v>
      </c>
      <c r="L45" s="27">
        <f t="shared" si="10"/>
        <v>-433973</v>
      </c>
      <c r="M45" s="27">
        <f t="shared" si="6"/>
        <v>-4451.27279</v>
      </c>
      <c r="N45" s="27">
        <f t="shared" si="7"/>
        <v>-4451.27279</v>
      </c>
      <c r="O45" s="27">
        <f t="shared" si="11"/>
        <v>636524.27570000093</v>
      </c>
      <c r="P45" s="27">
        <f t="shared" si="12"/>
        <v>-636524.27570000093</v>
      </c>
      <c r="U45" s="98"/>
    </row>
    <row r="46" spans="1:21">
      <c r="A46" s="30">
        <v>38353</v>
      </c>
      <c r="C46" s="6">
        <v>38</v>
      </c>
      <c r="D46" s="29">
        <f t="shared" si="1"/>
        <v>-11729</v>
      </c>
      <c r="E46" s="29">
        <f t="shared" si="8"/>
        <v>-445702</v>
      </c>
      <c r="F46" s="29">
        <f t="shared" si="2"/>
        <v>1665548</v>
      </c>
      <c r="G46" s="34">
        <f>+Inputs!$D$3</f>
        <v>0.37951000000000001</v>
      </c>
      <c r="H46" s="4">
        <f t="shared" si="3"/>
        <v>0</v>
      </c>
      <c r="I46" s="27">
        <f t="shared" si="9"/>
        <v>-2111250</v>
      </c>
      <c r="J46" s="4">
        <f t="shared" si="4"/>
        <v>0</v>
      </c>
      <c r="K46" s="27">
        <f t="shared" si="5"/>
        <v>-11729</v>
      </c>
      <c r="L46" s="27">
        <f t="shared" si="10"/>
        <v>-445702</v>
      </c>
      <c r="M46" s="27">
        <f t="shared" si="6"/>
        <v>-4451.27279</v>
      </c>
      <c r="N46" s="27">
        <f t="shared" si="7"/>
        <v>-4451.27279</v>
      </c>
      <c r="O46" s="27">
        <f t="shared" si="11"/>
        <v>632073.00291000097</v>
      </c>
      <c r="P46" s="27">
        <f t="shared" si="12"/>
        <v>-632073.00291000097</v>
      </c>
      <c r="U46" s="98"/>
    </row>
    <row r="47" spans="1:21">
      <c r="A47" s="31">
        <v>38384</v>
      </c>
      <c r="C47" s="6">
        <v>39</v>
      </c>
      <c r="D47" s="29">
        <f t="shared" si="1"/>
        <v>-11729</v>
      </c>
      <c r="E47" s="29">
        <f t="shared" si="8"/>
        <v>-457431</v>
      </c>
      <c r="F47" s="29">
        <f t="shared" si="2"/>
        <v>1653819</v>
      </c>
      <c r="G47" s="34">
        <f>+Inputs!$D$3</f>
        <v>0.37951000000000001</v>
      </c>
      <c r="H47" s="4">
        <f t="shared" si="3"/>
        <v>0</v>
      </c>
      <c r="I47" s="27">
        <f t="shared" si="9"/>
        <v>-2111250</v>
      </c>
      <c r="J47" s="4">
        <f t="shared" si="4"/>
        <v>0</v>
      </c>
      <c r="K47" s="27">
        <f t="shared" si="5"/>
        <v>-11729</v>
      </c>
      <c r="L47" s="27">
        <f t="shared" si="10"/>
        <v>-457431</v>
      </c>
      <c r="M47" s="27">
        <f t="shared" si="6"/>
        <v>-4451.27279</v>
      </c>
      <c r="N47" s="27">
        <f t="shared" si="7"/>
        <v>-4451.27279</v>
      </c>
      <c r="O47" s="27">
        <f t="shared" si="11"/>
        <v>627621.73012000101</v>
      </c>
      <c r="P47" s="27">
        <f t="shared" si="12"/>
        <v>-627621.73012000101</v>
      </c>
      <c r="U47" s="98"/>
    </row>
    <row r="48" spans="1:21">
      <c r="A48" s="30">
        <v>38412</v>
      </c>
      <c r="C48" s="6">
        <v>40</v>
      </c>
      <c r="D48" s="29">
        <f t="shared" si="1"/>
        <v>-11729</v>
      </c>
      <c r="E48" s="29">
        <f t="shared" si="8"/>
        <v>-469160</v>
      </c>
      <c r="F48" s="29">
        <f t="shared" si="2"/>
        <v>1642090</v>
      </c>
      <c r="G48" s="34">
        <f>+Inputs!$D$3</f>
        <v>0.37951000000000001</v>
      </c>
      <c r="H48" s="4">
        <f t="shared" si="3"/>
        <v>0</v>
      </c>
      <c r="I48" s="27">
        <f t="shared" si="9"/>
        <v>-2111250</v>
      </c>
      <c r="J48" s="4">
        <f t="shared" si="4"/>
        <v>0</v>
      </c>
      <c r="K48" s="27">
        <f t="shared" si="5"/>
        <v>-11729</v>
      </c>
      <c r="L48" s="27">
        <f t="shared" si="10"/>
        <v>-469160</v>
      </c>
      <c r="M48" s="27">
        <f t="shared" si="6"/>
        <v>-4451.27279</v>
      </c>
      <c r="N48" s="27">
        <f t="shared" si="7"/>
        <v>-4451.27279</v>
      </c>
      <c r="O48" s="27">
        <f t="shared" si="11"/>
        <v>623170.45733000105</v>
      </c>
      <c r="P48" s="27">
        <f t="shared" si="12"/>
        <v>-623170.45733000105</v>
      </c>
      <c r="U48" s="98"/>
    </row>
    <row r="49" spans="1:21">
      <c r="A49" s="31">
        <v>38443</v>
      </c>
      <c r="C49" s="6">
        <v>41</v>
      </c>
      <c r="D49" s="29">
        <f t="shared" si="1"/>
        <v>-11729</v>
      </c>
      <c r="E49" s="29">
        <f t="shared" si="8"/>
        <v>-480889</v>
      </c>
      <c r="F49" s="29">
        <f t="shared" si="2"/>
        <v>1630361</v>
      </c>
      <c r="G49" s="34">
        <f>+Inputs!$D$3</f>
        <v>0.37951000000000001</v>
      </c>
      <c r="H49" s="4">
        <f t="shared" si="3"/>
        <v>0</v>
      </c>
      <c r="I49" s="27">
        <f t="shared" si="9"/>
        <v>-2111250</v>
      </c>
      <c r="J49" s="4">
        <f t="shared" si="4"/>
        <v>0</v>
      </c>
      <c r="K49" s="27">
        <f t="shared" si="5"/>
        <v>-11729</v>
      </c>
      <c r="L49" s="27">
        <f t="shared" si="10"/>
        <v>-480889</v>
      </c>
      <c r="M49" s="27">
        <f t="shared" si="6"/>
        <v>-4451.27279</v>
      </c>
      <c r="N49" s="27">
        <f t="shared" si="7"/>
        <v>-4451.27279</v>
      </c>
      <c r="O49" s="27">
        <f t="shared" si="11"/>
        <v>618719.18454000109</v>
      </c>
      <c r="P49" s="27">
        <f t="shared" si="12"/>
        <v>-618719.18454000109</v>
      </c>
      <c r="U49" s="98"/>
    </row>
    <row r="50" spans="1:21">
      <c r="A50" s="30">
        <v>38473</v>
      </c>
      <c r="C50" s="6">
        <v>42</v>
      </c>
      <c r="D50" s="29">
        <f t="shared" si="1"/>
        <v>-11729</v>
      </c>
      <c r="E50" s="29">
        <f t="shared" si="8"/>
        <v>-492618</v>
      </c>
      <c r="F50" s="29">
        <f t="shared" si="2"/>
        <v>1618632</v>
      </c>
      <c r="G50" s="34">
        <f>+Inputs!$D$3</f>
        <v>0.37951000000000001</v>
      </c>
      <c r="H50" s="4">
        <f t="shared" si="3"/>
        <v>0</v>
      </c>
      <c r="I50" s="27">
        <f t="shared" si="9"/>
        <v>-2111250</v>
      </c>
      <c r="J50" s="4">
        <f t="shared" si="4"/>
        <v>0</v>
      </c>
      <c r="K50" s="27">
        <f t="shared" si="5"/>
        <v>-11729</v>
      </c>
      <c r="L50" s="27">
        <f t="shared" si="10"/>
        <v>-492618</v>
      </c>
      <c r="M50" s="27">
        <f t="shared" si="6"/>
        <v>-4451.27279</v>
      </c>
      <c r="N50" s="27">
        <f t="shared" si="7"/>
        <v>-4451.27279</v>
      </c>
      <c r="O50" s="27">
        <f t="shared" si="11"/>
        <v>614267.91175000113</v>
      </c>
      <c r="P50" s="27">
        <f t="shared" si="12"/>
        <v>-614267.91175000113</v>
      </c>
      <c r="U50" s="98"/>
    </row>
    <row r="51" spans="1:21">
      <c r="A51" s="31">
        <v>38504</v>
      </c>
      <c r="C51" s="6">
        <v>43</v>
      </c>
      <c r="D51" s="29">
        <f t="shared" si="1"/>
        <v>-11729</v>
      </c>
      <c r="E51" s="29">
        <f t="shared" si="8"/>
        <v>-504347</v>
      </c>
      <c r="F51" s="29">
        <f t="shared" si="2"/>
        <v>1606903</v>
      </c>
      <c r="G51" s="34">
        <f>+Inputs!$D$3</f>
        <v>0.37951000000000001</v>
      </c>
      <c r="H51" s="4">
        <f t="shared" si="3"/>
        <v>0</v>
      </c>
      <c r="I51" s="27">
        <f t="shared" si="9"/>
        <v>-2111250</v>
      </c>
      <c r="J51" s="4">
        <f t="shared" si="4"/>
        <v>0</v>
      </c>
      <c r="K51" s="27">
        <f t="shared" si="5"/>
        <v>-11729</v>
      </c>
      <c r="L51" s="27">
        <f t="shared" si="10"/>
        <v>-504347</v>
      </c>
      <c r="M51" s="27">
        <f t="shared" si="6"/>
        <v>-4451.27279</v>
      </c>
      <c r="N51" s="27">
        <f t="shared" si="7"/>
        <v>-4451.27279</v>
      </c>
      <c r="O51" s="27">
        <f t="shared" si="11"/>
        <v>609816.63896000118</v>
      </c>
      <c r="P51" s="27">
        <f t="shared" si="12"/>
        <v>-609816.63896000118</v>
      </c>
      <c r="U51" s="98"/>
    </row>
    <row r="52" spans="1:21">
      <c r="A52" s="30">
        <v>38534</v>
      </c>
      <c r="C52" s="6">
        <v>44</v>
      </c>
      <c r="D52" s="29">
        <f t="shared" si="1"/>
        <v>-11729</v>
      </c>
      <c r="E52" s="29">
        <f t="shared" si="8"/>
        <v>-516076</v>
      </c>
      <c r="F52" s="29">
        <f t="shared" si="2"/>
        <v>1595174</v>
      </c>
      <c r="G52" s="34">
        <f>+Inputs!$D$3</f>
        <v>0.37951000000000001</v>
      </c>
      <c r="H52" s="4">
        <f t="shared" si="3"/>
        <v>0</v>
      </c>
      <c r="I52" s="27">
        <f t="shared" si="9"/>
        <v>-2111250</v>
      </c>
      <c r="J52" s="4">
        <f t="shared" si="4"/>
        <v>0</v>
      </c>
      <c r="K52" s="27">
        <f t="shared" si="5"/>
        <v>-11729</v>
      </c>
      <c r="L52" s="27">
        <f t="shared" si="10"/>
        <v>-516076</v>
      </c>
      <c r="M52" s="27">
        <f t="shared" si="6"/>
        <v>-4451.27279</v>
      </c>
      <c r="N52" s="27">
        <f t="shared" si="7"/>
        <v>-4451.27279</v>
      </c>
      <c r="O52" s="27">
        <f t="shared" si="11"/>
        <v>605365.36617000122</v>
      </c>
      <c r="P52" s="27">
        <f t="shared" si="12"/>
        <v>-605365.36617000122</v>
      </c>
      <c r="U52" s="98"/>
    </row>
    <row r="53" spans="1:21">
      <c r="A53" s="31">
        <v>38565</v>
      </c>
      <c r="C53" s="6">
        <v>45</v>
      </c>
      <c r="D53" s="29">
        <f t="shared" si="1"/>
        <v>-11729</v>
      </c>
      <c r="E53" s="29">
        <f t="shared" si="8"/>
        <v>-527805</v>
      </c>
      <c r="F53" s="29">
        <f t="shared" si="2"/>
        <v>1583445</v>
      </c>
      <c r="G53" s="34">
        <f>+Inputs!$D$3</f>
        <v>0.37951000000000001</v>
      </c>
      <c r="H53" s="4">
        <f t="shared" si="3"/>
        <v>0</v>
      </c>
      <c r="I53" s="27">
        <f t="shared" si="9"/>
        <v>-2111250</v>
      </c>
      <c r="J53" s="4">
        <f t="shared" si="4"/>
        <v>0</v>
      </c>
      <c r="K53" s="27">
        <f t="shared" si="5"/>
        <v>-11729</v>
      </c>
      <c r="L53" s="27">
        <f t="shared" si="10"/>
        <v>-527805</v>
      </c>
      <c r="M53" s="27">
        <f t="shared" si="6"/>
        <v>-4451.27279</v>
      </c>
      <c r="N53" s="27">
        <f t="shared" si="7"/>
        <v>-4451.27279</v>
      </c>
      <c r="O53" s="27">
        <f t="shared" si="11"/>
        <v>600914.09338000126</v>
      </c>
      <c r="P53" s="27">
        <f t="shared" si="12"/>
        <v>-600914.09338000126</v>
      </c>
      <c r="U53" s="98"/>
    </row>
    <row r="54" spans="1:21">
      <c r="A54" s="30">
        <v>38596</v>
      </c>
      <c r="C54" s="6">
        <v>46</v>
      </c>
      <c r="D54" s="29">
        <f t="shared" si="1"/>
        <v>-11729</v>
      </c>
      <c r="E54" s="29">
        <f t="shared" si="8"/>
        <v>-539534</v>
      </c>
      <c r="F54" s="29">
        <f t="shared" si="2"/>
        <v>1571716</v>
      </c>
      <c r="G54" s="34">
        <f>+Inputs!$D$3</f>
        <v>0.37951000000000001</v>
      </c>
      <c r="H54" s="4">
        <f t="shared" si="3"/>
        <v>0</v>
      </c>
      <c r="I54" s="27">
        <f t="shared" si="9"/>
        <v>-2111250</v>
      </c>
      <c r="J54" s="4">
        <f t="shared" si="4"/>
        <v>0</v>
      </c>
      <c r="K54" s="27">
        <f t="shared" si="5"/>
        <v>-11729</v>
      </c>
      <c r="L54" s="27">
        <f t="shared" si="10"/>
        <v>-539534</v>
      </c>
      <c r="M54" s="27">
        <f t="shared" si="6"/>
        <v>-4451.27279</v>
      </c>
      <c r="N54" s="27">
        <f t="shared" si="7"/>
        <v>-4451.27279</v>
      </c>
      <c r="O54" s="27">
        <f t="shared" si="11"/>
        <v>596462.8205900013</v>
      </c>
      <c r="P54" s="27">
        <f t="shared" si="12"/>
        <v>-596462.8205900013</v>
      </c>
      <c r="U54" s="98"/>
    </row>
    <row r="55" spans="1:21">
      <c r="A55" s="31">
        <v>38626</v>
      </c>
      <c r="C55" s="6">
        <v>47</v>
      </c>
      <c r="D55" s="29">
        <f t="shared" si="1"/>
        <v>-11729</v>
      </c>
      <c r="E55" s="29">
        <f t="shared" si="8"/>
        <v>-551263</v>
      </c>
      <c r="F55" s="29">
        <f t="shared" si="2"/>
        <v>1559987</v>
      </c>
      <c r="G55" s="34">
        <f>+Inputs!$D$3</f>
        <v>0.37951000000000001</v>
      </c>
      <c r="H55" s="4">
        <f t="shared" si="3"/>
        <v>0</v>
      </c>
      <c r="I55" s="27">
        <f t="shared" si="9"/>
        <v>-2111250</v>
      </c>
      <c r="J55" s="4">
        <f t="shared" si="4"/>
        <v>0</v>
      </c>
      <c r="K55" s="27">
        <f t="shared" si="5"/>
        <v>-11729</v>
      </c>
      <c r="L55" s="27">
        <f t="shared" si="10"/>
        <v>-551263</v>
      </c>
      <c r="M55" s="27">
        <f t="shared" si="6"/>
        <v>-4451.27279</v>
      </c>
      <c r="N55" s="27">
        <f t="shared" si="7"/>
        <v>-4451.27279</v>
      </c>
      <c r="O55" s="27">
        <f t="shared" si="11"/>
        <v>592011.54780000134</v>
      </c>
      <c r="P55" s="27">
        <f t="shared" si="12"/>
        <v>-592011.54780000134</v>
      </c>
      <c r="U55" s="98"/>
    </row>
    <row r="56" spans="1:21">
      <c r="A56" s="30">
        <v>38657</v>
      </c>
      <c r="C56" s="6">
        <v>48</v>
      </c>
      <c r="D56" s="29">
        <f t="shared" si="1"/>
        <v>-11729</v>
      </c>
      <c r="E56" s="29">
        <f t="shared" si="8"/>
        <v>-562992</v>
      </c>
      <c r="F56" s="29">
        <f t="shared" si="2"/>
        <v>1548258</v>
      </c>
      <c r="G56" s="34">
        <f>+Inputs!$D$3</f>
        <v>0.37951000000000001</v>
      </c>
      <c r="H56" s="4">
        <f t="shared" si="3"/>
        <v>0</v>
      </c>
      <c r="I56" s="27">
        <f t="shared" si="9"/>
        <v>-2111250</v>
      </c>
      <c r="J56" s="4">
        <f t="shared" si="4"/>
        <v>0</v>
      </c>
      <c r="K56" s="27">
        <f t="shared" si="5"/>
        <v>-11729</v>
      </c>
      <c r="L56" s="27">
        <f t="shared" si="10"/>
        <v>-562992</v>
      </c>
      <c r="M56" s="27">
        <f t="shared" si="6"/>
        <v>-4451.27279</v>
      </c>
      <c r="N56" s="27">
        <f t="shared" si="7"/>
        <v>-4451.27279</v>
      </c>
      <c r="O56" s="27">
        <f t="shared" si="11"/>
        <v>587560.27501000138</v>
      </c>
      <c r="P56" s="27">
        <f t="shared" si="12"/>
        <v>-587560.27501000138</v>
      </c>
    </row>
    <row r="57" spans="1:21">
      <c r="A57" s="31">
        <v>38687</v>
      </c>
      <c r="C57" s="6">
        <v>49</v>
      </c>
      <c r="D57" s="29">
        <f t="shared" si="1"/>
        <v>-11729</v>
      </c>
      <c r="E57" s="29">
        <f t="shared" si="8"/>
        <v>-574721</v>
      </c>
      <c r="F57" s="29">
        <f t="shared" si="2"/>
        <v>1536529</v>
      </c>
      <c r="G57" s="34">
        <f>+Inputs!$D$3</f>
        <v>0.37951000000000001</v>
      </c>
      <c r="H57" s="4">
        <f t="shared" si="3"/>
        <v>0</v>
      </c>
      <c r="I57" s="27">
        <f t="shared" si="9"/>
        <v>-2111250</v>
      </c>
      <c r="J57" s="4">
        <f t="shared" si="4"/>
        <v>0</v>
      </c>
      <c r="K57" s="27">
        <f t="shared" si="5"/>
        <v>-11729</v>
      </c>
      <c r="L57" s="27">
        <f t="shared" si="10"/>
        <v>-574721</v>
      </c>
      <c r="M57" s="27">
        <f t="shared" si="6"/>
        <v>-4451.27279</v>
      </c>
      <c r="N57" s="27">
        <f t="shared" si="7"/>
        <v>-4451.27279</v>
      </c>
      <c r="O57" s="27">
        <f t="shared" si="11"/>
        <v>583109.00222000142</v>
      </c>
      <c r="P57" s="27">
        <f t="shared" si="12"/>
        <v>-583109.00222000142</v>
      </c>
    </row>
    <row r="58" spans="1:21">
      <c r="A58" s="30">
        <v>38718</v>
      </c>
      <c r="C58" s="6">
        <v>50</v>
      </c>
      <c r="D58" s="29">
        <f t="shared" si="1"/>
        <v>-11729</v>
      </c>
      <c r="E58" s="29">
        <f t="shared" si="8"/>
        <v>-586450</v>
      </c>
      <c r="F58" s="29">
        <f t="shared" si="2"/>
        <v>1524800</v>
      </c>
      <c r="G58" s="34">
        <f>+Inputs!$D$3</f>
        <v>0.37951000000000001</v>
      </c>
      <c r="H58" s="4">
        <f t="shared" si="3"/>
        <v>0</v>
      </c>
      <c r="I58" s="27">
        <f t="shared" si="9"/>
        <v>-2111250</v>
      </c>
      <c r="J58" s="4">
        <f t="shared" si="4"/>
        <v>0</v>
      </c>
      <c r="K58" s="27">
        <f t="shared" si="5"/>
        <v>-11729</v>
      </c>
      <c r="L58" s="27">
        <f t="shared" si="10"/>
        <v>-586450</v>
      </c>
      <c r="M58" s="27">
        <f t="shared" si="6"/>
        <v>-4451.27279</v>
      </c>
      <c r="N58" s="27">
        <f t="shared" si="7"/>
        <v>-4451.27279</v>
      </c>
      <c r="O58" s="27">
        <f t="shared" si="11"/>
        <v>578657.72943000146</v>
      </c>
      <c r="P58" s="27">
        <f t="shared" si="12"/>
        <v>-578657.72943000146</v>
      </c>
    </row>
    <row r="59" spans="1:21">
      <c r="A59" s="31">
        <v>38749</v>
      </c>
      <c r="C59" s="6">
        <v>51</v>
      </c>
      <c r="D59" s="29">
        <f t="shared" si="1"/>
        <v>-11729</v>
      </c>
      <c r="E59" s="29">
        <f t="shared" si="8"/>
        <v>-598179</v>
      </c>
      <c r="F59" s="29">
        <f t="shared" si="2"/>
        <v>1513071</v>
      </c>
      <c r="G59" s="34">
        <f>+Inputs!$D$3</f>
        <v>0.37951000000000001</v>
      </c>
      <c r="H59" s="4">
        <f t="shared" si="3"/>
        <v>0</v>
      </c>
      <c r="I59" s="27">
        <f t="shared" si="9"/>
        <v>-2111250</v>
      </c>
      <c r="J59" s="4">
        <f t="shared" si="4"/>
        <v>0</v>
      </c>
      <c r="K59" s="27">
        <f t="shared" si="5"/>
        <v>-11729</v>
      </c>
      <c r="L59" s="27">
        <f t="shared" si="10"/>
        <v>-598179</v>
      </c>
      <c r="M59" s="27">
        <f t="shared" si="6"/>
        <v>-4451.27279</v>
      </c>
      <c r="N59" s="27">
        <f t="shared" si="7"/>
        <v>-4451.27279</v>
      </c>
      <c r="O59" s="27">
        <f t="shared" si="11"/>
        <v>574206.4566400015</v>
      </c>
      <c r="P59" s="27">
        <f t="shared" si="12"/>
        <v>-574206.4566400015</v>
      </c>
    </row>
    <row r="60" spans="1:21">
      <c r="A60" s="30">
        <v>38777</v>
      </c>
      <c r="C60" s="6">
        <v>52</v>
      </c>
      <c r="D60" s="29">
        <f t="shared" si="1"/>
        <v>-11729</v>
      </c>
      <c r="E60" s="29">
        <f t="shared" si="8"/>
        <v>-609908</v>
      </c>
      <c r="F60" s="29">
        <f t="shared" si="2"/>
        <v>1501342</v>
      </c>
      <c r="G60" s="34">
        <f>+Inputs!$D$3</f>
        <v>0.37951000000000001</v>
      </c>
      <c r="H60" s="4">
        <f t="shared" si="3"/>
        <v>0</v>
      </c>
      <c r="I60" s="27">
        <f t="shared" si="9"/>
        <v>-2111250</v>
      </c>
      <c r="J60" s="4">
        <f t="shared" si="4"/>
        <v>0</v>
      </c>
      <c r="K60" s="27">
        <f t="shared" si="5"/>
        <v>-11729</v>
      </c>
      <c r="L60" s="27">
        <f t="shared" si="10"/>
        <v>-609908</v>
      </c>
      <c r="M60" s="27">
        <f t="shared" si="6"/>
        <v>-4451.27279</v>
      </c>
      <c r="N60" s="27">
        <f t="shared" si="7"/>
        <v>-4451.27279</v>
      </c>
      <c r="O60" s="27">
        <f t="shared" si="11"/>
        <v>569755.18385000154</v>
      </c>
      <c r="P60" s="27">
        <f t="shared" si="12"/>
        <v>-569755.18385000154</v>
      </c>
    </row>
    <row r="61" spans="1:21">
      <c r="A61" s="31">
        <v>38808</v>
      </c>
      <c r="C61" s="6">
        <v>53</v>
      </c>
      <c r="D61" s="29">
        <f t="shared" si="1"/>
        <v>-11729</v>
      </c>
      <c r="E61" s="29">
        <f t="shared" si="8"/>
        <v>-621637</v>
      </c>
      <c r="F61" s="29">
        <f t="shared" si="2"/>
        <v>1489613</v>
      </c>
      <c r="G61" s="34">
        <f>+Inputs!$D$3</f>
        <v>0.37951000000000001</v>
      </c>
      <c r="H61" s="4">
        <f t="shared" si="3"/>
        <v>0</v>
      </c>
      <c r="I61" s="27">
        <f t="shared" si="9"/>
        <v>-2111250</v>
      </c>
      <c r="J61" s="4">
        <f t="shared" si="4"/>
        <v>0</v>
      </c>
      <c r="K61" s="27">
        <f t="shared" si="5"/>
        <v>-11729</v>
      </c>
      <c r="L61" s="27">
        <f t="shared" si="10"/>
        <v>-621637</v>
      </c>
      <c r="M61" s="27">
        <f t="shared" si="6"/>
        <v>-4451.27279</v>
      </c>
      <c r="N61" s="27">
        <f t="shared" si="7"/>
        <v>-4451.27279</v>
      </c>
      <c r="O61" s="27">
        <f t="shared" si="11"/>
        <v>565303.91106000158</v>
      </c>
      <c r="P61" s="27">
        <f t="shared" si="12"/>
        <v>-565303.91106000158</v>
      </c>
    </row>
    <row r="62" spans="1:21">
      <c r="A62" s="30">
        <v>38838</v>
      </c>
      <c r="C62" s="6">
        <v>54</v>
      </c>
      <c r="D62" s="29">
        <f t="shared" si="1"/>
        <v>-11729</v>
      </c>
      <c r="E62" s="29">
        <f t="shared" si="8"/>
        <v>-633366</v>
      </c>
      <c r="F62" s="29">
        <f t="shared" si="2"/>
        <v>1477884</v>
      </c>
      <c r="G62" s="34">
        <f>+Inputs!$D$3</f>
        <v>0.37951000000000001</v>
      </c>
      <c r="H62" s="4">
        <f t="shared" si="3"/>
        <v>0</v>
      </c>
      <c r="I62" s="27">
        <f t="shared" si="9"/>
        <v>-2111250</v>
      </c>
      <c r="J62" s="4">
        <f t="shared" si="4"/>
        <v>0</v>
      </c>
      <c r="K62" s="27">
        <f t="shared" si="5"/>
        <v>-11729</v>
      </c>
      <c r="L62" s="27">
        <f t="shared" si="10"/>
        <v>-633366</v>
      </c>
      <c r="M62" s="27">
        <f t="shared" si="6"/>
        <v>-4451.27279</v>
      </c>
      <c r="N62" s="27">
        <f t="shared" si="7"/>
        <v>-4451.27279</v>
      </c>
      <c r="O62" s="27">
        <f t="shared" si="11"/>
        <v>560852.63827000163</v>
      </c>
      <c r="P62" s="27">
        <f t="shared" si="12"/>
        <v>-560852.63827000163</v>
      </c>
    </row>
    <row r="63" spans="1:21">
      <c r="A63" s="31">
        <v>38869</v>
      </c>
      <c r="C63" s="6">
        <v>55</v>
      </c>
      <c r="D63" s="29">
        <f t="shared" si="1"/>
        <v>-11729</v>
      </c>
      <c r="E63" s="29">
        <f t="shared" si="8"/>
        <v>-645095</v>
      </c>
      <c r="F63" s="29">
        <f t="shared" si="2"/>
        <v>1466155</v>
      </c>
      <c r="G63" s="34">
        <f>+Inputs!$D$3</f>
        <v>0.37951000000000001</v>
      </c>
      <c r="H63" s="4">
        <f t="shared" si="3"/>
        <v>0</v>
      </c>
      <c r="I63" s="27">
        <f t="shared" si="9"/>
        <v>-2111250</v>
      </c>
      <c r="J63" s="4">
        <f t="shared" si="4"/>
        <v>0</v>
      </c>
      <c r="K63" s="27">
        <f t="shared" si="5"/>
        <v>-11729</v>
      </c>
      <c r="L63" s="27">
        <f t="shared" si="10"/>
        <v>-645095</v>
      </c>
      <c r="M63" s="27">
        <f t="shared" si="6"/>
        <v>-4451.27279</v>
      </c>
      <c r="N63" s="27">
        <f t="shared" si="7"/>
        <v>-4451.27279</v>
      </c>
      <c r="O63" s="27">
        <f t="shared" si="11"/>
        <v>556401.36548000167</v>
      </c>
      <c r="P63" s="27">
        <f t="shared" si="12"/>
        <v>-556401.36548000167</v>
      </c>
    </row>
    <row r="64" spans="1:21">
      <c r="A64" s="30">
        <v>38899</v>
      </c>
      <c r="C64" s="6">
        <v>56</v>
      </c>
      <c r="D64" s="29">
        <f t="shared" si="1"/>
        <v>-11729</v>
      </c>
      <c r="E64" s="29">
        <f t="shared" si="8"/>
        <v>-656824</v>
      </c>
      <c r="F64" s="29">
        <f t="shared" si="2"/>
        <v>1454426</v>
      </c>
      <c r="G64" s="34">
        <f>+Inputs!$D$3</f>
        <v>0.37951000000000001</v>
      </c>
      <c r="H64" s="4">
        <f t="shared" si="3"/>
        <v>0</v>
      </c>
      <c r="I64" s="27">
        <f t="shared" si="9"/>
        <v>-2111250</v>
      </c>
      <c r="J64" s="4">
        <f t="shared" si="4"/>
        <v>0</v>
      </c>
      <c r="K64" s="27">
        <f t="shared" si="5"/>
        <v>-11729</v>
      </c>
      <c r="L64" s="27">
        <f t="shared" si="10"/>
        <v>-656824</v>
      </c>
      <c r="M64" s="27">
        <f t="shared" si="6"/>
        <v>-4451.27279</v>
      </c>
      <c r="N64" s="27">
        <f t="shared" si="7"/>
        <v>-4451.27279</v>
      </c>
      <c r="O64" s="27">
        <f t="shared" si="11"/>
        <v>551950.09269000171</v>
      </c>
      <c r="P64" s="27">
        <f t="shared" si="12"/>
        <v>-551950.09269000171</v>
      </c>
    </row>
    <row r="65" spans="1:16">
      <c r="A65" s="31">
        <v>38930</v>
      </c>
      <c r="C65" s="6">
        <v>57</v>
      </c>
      <c r="D65" s="29">
        <f t="shared" si="1"/>
        <v>-11729</v>
      </c>
      <c r="E65" s="29">
        <f t="shared" si="8"/>
        <v>-668553</v>
      </c>
      <c r="F65" s="29">
        <f t="shared" si="2"/>
        <v>1442697</v>
      </c>
      <c r="G65" s="34">
        <f>+Inputs!$D$3</f>
        <v>0.37951000000000001</v>
      </c>
      <c r="H65" s="4">
        <f t="shared" si="3"/>
        <v>0</v>
      </c>
      <c r="I65" s="27">
        <f t="shared" si="9"/>
        <v>-2111250</v>
      </c>
      <c r="J65" s="4">
        <f t="shared" si="4"/>
        <v>0</v>
      </c>
      <c r="K65" s="27">
        <f t="shared" si="5"/>
        <v>-11729</v>
      </c>
      <c r="L65" s="27">
        <f t="shared" si="10"/>
        <v>-668553</v>
      </c>
      <c r="M65" s="27">
        <f t="shared" si="6"/>
        <v>-4451.27279</v>
      </c>
      <c r="N65" s="27">
        <f t="shared" si="7"/>
        <v>-4451.27279</v>
      </c>
      <c r="O65" s="27">
        <f t="shared" si="11"/>
        <v>547498.81990000175</v>
      </c>
      <c r="P65" s="27">
        <f t="shared" si="12"/>
        <v>-547498.81990000175</v>
      </c>
    </row>
    <row r="66" spans="1:16">
      <c r="A66" s="30">
        <v>38961</v>
      </c>
      <c r="C66" s="6">
        <v>58</v>
      </c>
      <c r="D66" s="29">
        <f t="shared" si="1"/>
        <v>-11729</v>
      </c>
      <c r="E66" s="29">
        <f t="shared" si="8"/>
        <v>-680282</v>
      </c>
      <c r="F66" s="29">
        <f t="shared" si="2"/>
        <v>1430968</v>
      </c>
      <c r="G66" s="34">
        <f>+Inputs!$D$3</f>
        <v>0.37951000000000001</v>
      </c>
      <c r="H66" s="4">
        <f t="shared" si="3"/>
        <v>0</v>
      </c>
      <c r="I66" s="27">
        <f t="shared" si="9"/>
        <v>-2111250</v>
      </c>
      <c r="J66" s="4">
        <f t="shared" si="4"/>
        <v>0</v>
      </c>
      <c r="K66" s="27">
        <f t="shared" si="5"/>
        <v>-11729</v>
      </c>
      <c r="L66" s="27">
        <f t="shared" si="10"/>
        <v>-680282</v>
      </c>
      <c r="M66" s="27">
        <f t="shared" si="6"/>
        <v>-4451.27279</v>
      </c>
      <c r="N66" s="27">
        <f t="shared" si="7"/>
        <v>-4451.27279</v>
      </c>
      <c r="O66" s="27">
        <f t="shared" si="11"/>
        <v>543047.54711000179</v>
      </c>
      <c r="P66" s="27">
        <f t="shared" si="12"/>
        <v>-543047.54711000179</v>
      </c>
    </row>
    <row r="67" spans="1:16">
      <c r="A67" s="31">
        <v>38991</v>
      </c>
      <c r="C67" s="6">
        <v>59</v>
      </c>
      <c r="D67" s="29">
        <f t="shared" si="1"/>
        <v>-11729</v>
      </c>
      <c r="E67" s="29">
        <f t="shared" si="8"/>
        <v>-692011</v>
      </c>
      <c r="F67" s="29">
        <f t="shared" si="2"/>
        <v>1419239</v>
      </c>
      <c r="G67" s="34">
        <f>+Inputs!$D$3</f>
        <v>0.37951000000000001</v>
      </c>
      <c r="H67" s="4">
        <f t="shared" si="3"/>
        <v>0</v>
      </c>
      <c r="I67" s="27">
        <f t="shared" si="9"/>
        <v>-2111250</v>
      </c>
      <c r="J67" s="4">
        <f t="shared" si="4"/>
        <v>0</v>
      </c>
      <c r="K67" s="27">
        <f t="shared" si="5"/>
        <v>-11729</v>
      </c>
      <c r="L67" s="27">
        <f t="shared" si="10"/>
        <v>-692011</v>
      </c>
      <c r="M67" s="27">
        <f t="shared" si="6"/>
        <v>-4451.27279</v>
      </c>
      <c r="N67" s="27">
        <f t="shared" si="7"/>
        <v>-4451.27279</v>
      </c>
      <c r="O67" s="27">
        <f t="shared" si="11"/>
        <v>538596.27432000183</v>
      </c>
      <c r="P67" s="27">
        <f t="shared" si="12"/>
        <v>-538596.27432000183</v>
      </c>
    </row>
    <row r="68" spans="1:16">
      <c r="A68" s="30">
        <v>39022</v>
      </c>
      <c r="C68" s="6">
        <v>60</v>
      </c>
      <c r="D68" s="29">
        <f t="shared" si="1"/>
        <v>-11729</v>
      </c>
      <c r="E68" s="29">
        <f t="shared" si="8"/>
        <v>-703740</v>
      </c>
      <c r="F68" s="29">
        <f t="shared" si="2"/>
        <v>1407510</v>
      </c>
      <c r="G68" s="34">
        <f>+Inputs!$D$3</f>
        <v>0.37951000000000001</v>
      </c>
      <c r="H68" s="4">
        <f t="shared" si="3"/>
        <v>0</v>
      </c>
      <c r="I68" s="27">
        <f t="shared" si="9"/>
        <v>-2111250</v>
      </c>
      <c r="J68" s="4">
        <f t="shared" si="4"/>
        <v>0</v>
      </c>
      <c r="K68" s="27">
        <f t="shared" si="5"/>
        <v>-11729</v>
      </c>
      <c r="L68" s="27">
        <f t="shared" si="10"/>
        <v>-703740</v>
      </c>
      <c r="M68" s="27">
        <f t="shared" si="6"/>
        <v>-4451.27279</v>
      </c>
      <c r="N68" s="27">
        <f t="shared" si="7"/>
        <v>-4451.27279</v>
      </c>
      <c r="O68" s="27">
        <f t="shared" si="11"/>
        <v>534145.00153000187</v>
      </c>
      <c r="P68" s="27">
        <f t="shared" si="12"/>
        <v>-534145.00153000187</v>
      </c>
    </row>
    <row r="69" spans="1:16">
      <c r="A69" s="31">
        <v>39052</v>
      </c>
      <c r="C69" s="6">
        <v>61</v>
      </c>
      <c r="D69" s="29">
        <f t="shared" si="1"/>
        <v>-11729</v>
      </c>
      <c r="E69" s="29">
        <f t="shared" si="8"/>
        <v>-715469</v>
      </c>
      <c r="F69" s="29">
        <f t="shared" si="2"/>
        <v>1395781</v>
      </c>
      <c r="G69" s="34">
        <f>+Inputs!$D$3</f>
        <v>0.37951000000000001</v>
      </c>
      <c r="H69" s="4">
        <f t="shared" si="3"/>
        <v>0</v>
      </c>
      <c r="I69" s="27">
        <f t="shared" si="9"/>
        <v>-2111250</v>
      </c>
      <c r="J69" s="4">
        <f t="shared" si="4"/>
        <v>0</v>
      </c>
      <c r="K69" s="27">
        <f t="shared" si="5"/>
        <v>-11729</v>
      </c>
      <c r="L69" s="27">
        <f t="shared" si="10"/>
        <v>-715469</v>
      </c>
      <c r="M69" s="27">
        <f t="shared" si="6"/>
        <v>-4451.27279</v>
      </c>
      <c r="N69" s="27">
        <f t="shared" si="7"/>
        <v>-4451.27279</v>
      </c>
      <c r="O69" s="27">
        <f t="shared" si="11"/>
        <v>529693.72874000191</v>
      </c>
      <c r="P69" s="27">
        <f t="shared" si="12"/>
        <v>-529693.72874000191</v>
      </c>
    </row>
    <row r="70" spans="1:16">
      <c r="A70" s="30">
        <v>39083</v>
      </c>
      <c r="C70" s="6">
        <v>62</v>
      </c>
      <c r="D70" s="29">
        <f t="shared" si="1"/>
        <v>-11729</v>
      </c>
      <c r="E70" s="29">
        <f t="shared" si="8"/>
        <v>-727198</v>
      </c>
      <c r="F70" s="29">
        <f t="shared" si="2"/>
        <v>1384052</v>
      </c>
      <c r="G70" s="34">
        <f>+Inputs!$D$3</f>
        <v>0.37951000000000001</v>
      </c>
      <c r="H70" s="4">
        <f t="shared" si="3"/>
        <v>0</v>
      </c>
      <c r="I70" s="27">
        <f t="shared" si="9"/>
        <v>-2111250</v>
      </c>
      <c r="J70" s="4">
        <f t="shared" si="4"/>
        <v>0</v>
      </c>
      <c r="K70" s="27">
        <f t="shared" si="5"/>
        <v>-11729</v>
      </c>
      <c r="L70" s="27">
        <f t="shared" si="10"/>
        <v>-727198</v>
      </c>
      <c r="M70" s="27">
        <f t="shared" si="6"/>
        <v>-4451.27279</v>
      </c>
      <c r="N70" s="27">
        <f t="shared" si="7"/>
        <v>-4451.27279</v>
      </c>
      <c r="O70" s="27">
        <f t="shared" si="11"/>
        <v>525242.45595000195</v>
      </c>
      <c r="P70" s="27">
        <f t="shared" si="12"/>
        <v>-525242.45595000195</v>
      </c>
    </row>
    <row r="71" spans="1:16">
      <c r="A71" s="31">
        <v>39114</v>
      </c>
      <c r="C71" s="6">
        <v>63</v>
      </c>
      <c r="D71" s="29">
        <f t="shared" si="1"/>
        <v>-11729</v>
      </c>
      <c r="E71" s="29">
        <f t="shared" si="8"/>
        <v>-738927</v>
      </c>
      <c r="F71" s="29">
        <f t="shared" si="2"/>
        <v>1372323</v>
      </c>
      <c r="G71" s="34">
        <f>+Inputs!$D$3</f>
        <v>0.37951000000000001</v>
      </c>
      <c r="H71" s="4">
        <f t="shared" si="3"/>
        <v>0</v>
      </c>
      <c r="I71" s="27">
        <f t="shared" si="9"/>
        <v>-2111250</v>
      </c>
      <c r="J71" s="4">
        <f t="shared" si="4"/>
        <v>0</v>
      </c>
      <c r="K71" s="27">
        <f t="shared" si="5"/>
        <v>-11729</v>
      </c>
      <c r="L71" s="27">
        <f t="shared" si="10"/>
        <v>-738927</v>
      </c>
      <c r="M71" s="27">
        <f t="shared" si="6"/>
        <v>-4451.27279</v>
      </c>
      <c r="N71" s="27">
        <f t="shared" si="7"/>
        <v>-4451.27279</v>
      </c>
      <c r="O71" s="27">
        <f t="shared" si="11"/>
        <v>520791.18316000194</v>
      </c>
      <c r="P71" s="27">
        <f t="shared" si="12"/>
        <v>-520791.18316000194</v>
      </c>
    </row>
    <row r="72" spans="1:16">
      <c r="A72" s="30">
        <v>39142</v>
      </c>
      <c r="C72" s="6">
        <v>64</v>
      </c>
      <c r="D72" s="29">
        <f t="shared" si="1"/>
        <v>-11729</v>
      </c>
      <c r="E72" s="29">
        <f t="shared" si="8"/>
        <v>-750656</v>
      </c>
      <c r="F72" s="29">
        <f t="shared" si="2"/>
        <v>1360594</v>
      </c>
      <c r="G72" s="34">
        <f>+Inputs!$D$3</f>
        <v>0.37951000000000001</v>
      </c>
      <c r="H72" s="4">
        <f t="shared" si="3"/>
        <v>0</v>
      </c>
      <c r="I72" s="27">
        <f t="shared" si="9"/>
        <v>-2111250</v>
      </c>
      <c r="J72" s="4">
        <f t="shared" si="4"/>
        <v>0</v>
      </c>
      <c r="K72" s="27">
        <f t="shared" si="5"/>
        <v>-11729</v>
      </c>
      <c r="L72" s="27">
        <f t="shared" si="10"/>
        <v>-750656</v>
      </c>
      <c r="M72" s="27">
        <f t="shared" si="6"/>
        <v>-4451.27279</v>
      </c>
      <c r="N72" s="27">
        <f t="shared" si="7"/>
        <v>-4451.27279</v>
      </c>
      <c r="O72" s="27">
        <f t="shared" si="11"/>
        <v>516339.91037000192</v>
      </c>
      <c r="P72" s="27">
        <f t="shared" si="12"/>
        <v>-516339.91037000192</v>
      </c>
    </row>
    <row r="73" spans="1:16">
      <c r="A73" s="31">
        <v>39173</v>
      </c>
      <c r="C73" s="6">
        <v>65</v>
      </c>
      <c r="D73" s="29">
        <f t="shared" si="1"/>
        <v>-11729</v>
      </c>
      <c r="E73" s="29">
        <f t="shared" si="8"/>
        <v>-762385</v>
      </c>
      <c r="F73" s="29">
        <f t="shared" si="2"/>
        <v>1348865</v>
      </c>
      <c r="G73" s="34">
        <f>+Inputs!$D$3</f>
        <v>0.37951000000000001</v>
      </c>
      <c r="H73" s="4">
        <f t="shared" si="3"/>
        <v>0</v>
      </c>
      <c r="I73" s="27">
        <f t="shared" si="9"/>
        <v>-2111250</v>
      </c>
      <c r="J73" s="4">
        <f t="shared" si="4"/>
        <v>0</v>
      </c>
      <c r="K73" s="27">
        <f t="shared" si="5"/>
        <v>-11729</v>
      </c>
      <c r="L73" s="27">
        <f t="shared" si="10"/>
        <v>-762385</v>
      </c>
      <c r="M73" s="27">
        <f t="shared" si="6"/>
        <v>-4451.27279</v>
      </c>
      <c r="N73" s="27">
        <f t="shared" si="7"/>
        <v>-4451.27279</v>
      </c>
      <c r="O73" s="27">
        <f t="shared" si="11"/>
        <v>511888.6375800019</v>
      </c>
      <c r="P73" s="27">
        <f t="shared" si="12"/>
        <v>-511888.6375800019</v>
      </c>
    </row>
    <row r="74" spans="1:16">
      <c r="A74" s="30">
        <v>39203</v>
      </c>
      <c r="C74" s="6">
        <v>66</v>
      </c>
      <c r="D74" s="29">
        <f t="shared" ref="D74:D105" si="14">ROUND(-(+$B$9/180)*1,0)</f>
        <v>-11729</v>
      </c>
      <c r="E74" s="29">
        <f t="shared" si="8"/>
        <v>-774114</v>
      </c>
      <c r="F74" s="29">
        <f t="shared" ref="F74:F137" si="15">$B$9+E74</f>
        <v>1337136</v>
      </c>
      <c r="G74" s="34">
        <f>+Inputs!$D$3</f>
        <v>0.37951000000000001</v>
      </c>
      <c r="H74" s="4">
        <f t="shared" ref="H74:H137" si="16">-B74</f>
        <v>0</v>
      </c>
      <c r="I74" s="27">
        <f t="shared" si="9"/>
        <v>-2111250</v>
      </c>
      <c r="J74" s="4">
        <f t="shared" ref="J74:J137" si="17">H74*G74</f>
        <v>0</v>
      </c>
      <c r="K74" s="27">
        <f t="shared" ref="K74:K137" si="18">D74</f>
        <v>-11729</v>
      </c>
      <c r="L74" s="27">
        <f t="shared" si="10"/>
        <v>-774114</v>
      </c>
      <c r="M74" s="27">
        <f t="shared" ref="M74:M137" si="19">K74*G74</f>
        <v>-4451.27279</v>
      </c>
      <c r="N74" s="27">
        <f t="shared" ref="N74:N137" si="20">M74-J74</f>
        <v>-4451.27279</v>
      </c>
      <c r="O74" s="27">
        <f t="shared" si="11"/>
        <v>507437.36479000188</v>
      </c>
      <c r="P74" s="27">
        <f t="shared" si="12"/>
        <v>-507437.36479000188</v>
      </c>
    </row>
    <row r="75" spans="1:16">
      <c r="A75" s="31">
        <v>39234</v>
      </c>
      <c r="C75" s="6">
        <v>67</v>
      </c>
      <c r="D75" s="29">
        <f t="shared" si="14"/>
        <v>-11729</v>
      </c>
      <c r="E75" s="29">
        <f t="shared" ref="E75:E138" si="21">+E74+D75</f>
        <v>-785843</v>
      </c>
      <c r="F75" s="29">
        <f t="shared" si="15"/>
        <v>1325407</v>
      </c>
      <c r="G75" s="34">
        <f>+Inputs!$D$3</f>
        <v>0.37951000000000001</v>
      </c>
      <c r="H75" s="4">
        <f t="shared" si="16"/>
        <v>0</v>
      </c>
      <c r="I75" s="27">
        <f t="shared" ref="I75:I138" si="22">+I74+H75</f>
        <v>-2111250</v>
      </c>
      <c r="J75" s="4">
        <f t="shared" si="17"/>
        <v>0</v>
      </c>
      <c r="K75" s="27">
        <f t="shared" si="18"/>
        <v>-11729</v>
      </c>
      <c r="L75" s="27">
        <f t="shared" ref="L75:L138" si="23">+L74+K75</f>
        <v>-785843</v>
      </c>
      <c r="M75" s="27">
        <f t="shared" si="19"/>
        <v>-4451.27279</v>
      </c>
      <c r="N75" s="27">
        <f t="shared" si="20"/>
        <v>-4451.27279</v>
      </c>
      <c r="O75" s="27">
        <f t="shared" ref="O75:O138" si="24">+O74+N75</f>
        <v>502986.09200000187</v>
      </c>
      <c r="P75" s="27">
        <f t="shared" ref="P75:P138" si="25">P74-N75</f>
        <v>-502986.09200000187</v>
      </c>
    </row>
    <row r="76" spans="1:16">
      <c r="A76" s="30">
        <v>39264</v>
      </c>
      <c r="C76" s="6">
        <v>68</v>
      </c>
      <c r="D76" s="29">
        <f t="shared" si="14"/>
        <v>-11729</v>
      </c>
      <c r="E76" s="29">
        <f t="shared" si="21"/>
        <v>-797572</v>
      </c>
      <c r="F76" s="29">
        <f t="shared" si="15"/>
        <v>1313678</v>
      </c>
      <c r="G76" s="34">
        <f>+Inputs!$D$3</f>
        <v>0.37951000000000001</v>
      </c>
      <c r="H76" s="4">
        <f t="shared" si="16"/>
        <v>0</v>
      </c>
      <c r="I76" s="27">
        <f t="shared" si="22"/>
        <v>-2111250</v>
      </c>
      <c r="J76" s="4">
        <f t="shared" si="17"/>
        <v>0</v>
      </c>
      <c r="K76" s="27">
        <f t="shared" si="18"/>
        <v>-11729</v>
      </c>
      <c r="L76" s="27">
        <f t="shared" si="23"/>
        <v>-797572</v>
      </c>
      <c r="M76" s="27">
        <f t="shared" si="19"/>
        <v>-4451.27279</v>
      </c>
      <c r="N76" s="27">
        <f t="shared" si="20"/>
        <v>-4451.27279</v>
      </c>
      <c r="O76" s="27">
        <f t="shared" si="24"/>
        <v>498534.81921000185</v>
      </c>
      <c r="P76" s="27">
        <f t="shared" si="25"/>
        <v>-498534.81921000185</v>
      </c>
    </row>
    <row r="77" spans="1:16">
      <c r="A77" s="31">
        <v>39295</v>
      </c>
      <c r="C77" s="6">
        <v>69</v>
      </c>
      <c r="D77" s="29">
        <f t="shared" si="14"/>
        <v>-11729</v>
      </c>
      <c r="E77" s="29">
        <f t="shared" si="21"/>
        <v>-809301</v>
      </c>
      <c r="F77" s="29">
        <f t="shared" si="15"/>
        <v>1301949</v>
      </c>
      <c r="G77" s="34">
        <f>+Inputs!$D$3</f>
        <v>0.37951000000000001</v>
      </c>
      <c r="H77" s="4">
        <f t="shared" si="16"/>
        <v>0</v>
      </c>
      <c r="I77" s="27">
        <f t="shared" si="22"/>
        <v>-2111250</v>
      </c>
      <c r="J77" s="4">
        <f t="shared" si="17"/>
        <v>0</v>
      </c>
      <c r="K77" s="27">
        <f t="shared" si="18"/>
        <v>-11729</v>
      </c>
      <c r="L77" s="27">
        <f t="shared" si="23"/>
        <v>-809301</v>
      </c>
      <c r="M77" s="27">
        <f t="shared" si="19"/>
        <v>-4451.27279</v>
      </c>
      <c r="N77" s="27">
        <f t="shared" si="20"/>
        <v>-4451.27279</v>
      </c>
      <c r="O77" s="27">
        <f t="shared" si="24"/>
        <v>494083.54642000183</v>
      </c>
      <c r="P77" s="27">
        <f t="shared" si="25"/>
        <v>-494083.54642000183</v>
      </c>
    </row>
    <row r="78" spans="1:16">
      <c r="A78" s="30">
        <v>39326</v>
      </c>
      <c r="C78" s="6">
        <v>70</v>
      </c>
      <c r="D78" s="29">
        <f t="shared" si="14"/>
        <v>-11729</v>
      </c>
      <c r="E78" s="29">
        <f t="shared" si="21"/>
        <v>-821030</v>
      </c>
      <c r="F78" s="29">
        <f t="shared" si="15"/>
        <v>1290220</v>
      </c>
      <c r="G78" s="34">
        <f>+Inputs!$D$3</f>
        <v>0.37951000000000001</v>
      </c>
      <c r="H78" s="4">
        <f t="shared" si="16"/>
        <v>0</v>
      </c>
      <c r="I78" s="27">
        <f t="shared" si="22"/>
        <v>-2111250</v>
      </c>
      <c r="J78" s="4">
        <f t="shared" si="17"/>
        <v>0</v>
      </c>
      <c r="K78" s="27">
        <f t="shared" si="18"/>
        <v>-11729</v>
      </c>
      <c r="L78" s="27">
        <f t="shared" si="23"/>
        <v>-821030</v>
      </c>
      <c r="M78" s="27">
        <f t="shared" si="19"/>
        <v>-4451.27279</v>
      </c>
      <c r="N78" s="27">
        <f t="shared" si="20"/>
        <v>-4451.27279</v>
      </c>
      <c r="O78" s="27">
        <f t="shared" si="24"/>
        <v>489632.27363000182</v>
      </c>
      <c r="P78" s="27">
        <f t="shared" si="25"/>
        <v>-489632.27363000182</v>
      </c>
    </row>
    <row r="79" spans="1:16">
      <c r="A79" s="31">
        <v>39356</v>
      </c>
      <c r="C79" s="6">
        <v>71</v>
      </c>
      <c r="D79" s="29">
        <f t="shared" si="14"/>
        <v>-11729</v>
      </c>
      <c r="E79" s="29">
        <f t="shared" si="21"/>
        <v>-832759</v>
      </c>
      <c r="F79" s="29">
        <f t="shared" si="15"/>
        <v>1278491</v>
      </c>
      <c r="G79" s="34">
        <f>+Inputs!$D$3</f>
        <v>0.37951000000000001</v>
      </c>
      <c r="H79" s="4">
        <f t="shared" si="16"/>
        <v>0</v>
      </c>
      <c r="I79" s="27">
        <f t="shared" si="22"/>
        <v>-2111250</v>
      </c>
      <c r="J79" s="4">
        <f t="shared" si="17"/>
        <v>0</v>
      </c>
      <c r="K79" s="27">
        <f t="shared" si="18"/>
        <v>-11729</v>
      </c>
      <c r="L79" s="27">
        <f t="shared" si="23"/>
        <v>-832759</v>
      </c>
      <c r="M79" s="27">
        <f t="shared" si="19"/>
        <v>-4451.27279</v>
      </c>
      <c r="N79" s="27">
        <f t="shared" si="20"/>
        <v>-4451.27279</v>
      </c>
      <c r="O79" s="27">
        <f t="shared" si="24"/>
        <v>485181.0008400018</v>
      </c>
      <c r="P79" s="27">
        <f t="shared" si="25"/>
        <v>-485181.0008400018</v>
      </c>
    </row>
    <row r="80" spans="1:16">
      <c r="A80" s="30">
        <v>39387</v>
      </c>
      <c r="C80" s="6">
        <v>72</v>
      </c>
      <c r="D80" s="29">
        <f t="shared" si="14"/>
        <v>-11729</v>
      </c>
      <c r="E80" s="29">
        <f t="shared" si="21"/>
        <v>-844488</v>
      </c>
      <c r="F80" s="29">
        <f t="shared" si="15"/>
        <v>1266762</v>
      </c>
      <c r="G80" s="34">
        <f>+Inputs!$D$3</f>
        <v>0.37951000000000001</v>
      </c>
      <c r="H80" s="4">
        <f t="shared" si="16"/>
        <v>0</v>
      </c>
      <c r="I80" s="27">
        <f t="shared" si="22"/>
        <v>-2111250</v>
      </c>
      <c r="J80" s="4">
        <f t="shared" si="17"/>
        <v>0</v>
      </c>
      <c r="K80" s="27">
        <f t="shared" si="18"/>
        <v>-11729</v>
      </c>
      <c r="L80" s="27">
        <f t="shared" si="23"/>
        <v>-844488</v>
      </c>
      <c r="M80" s="27">
        <f t="shared" si="19"/>
        <v>-4451.27279</v>
      </c>
      <c r="N80" s="27">
        <f t="shared" si="20"/>
        <v>-4451.27279</v>
      </c>
      <c r="O80" s="27">
        <f t="shared" si="24"/>
        <v>480729.72805000178</v>
      </c>
      <c r="P80" s="27">
        <f t="shared" si="25"/>
        <v>-480729.72805000178</v>
      </c>
    </row>
    <row r="81" spans="1:16">
      <c r="A81" s="31">
        <v>39417</v>
      </c>
      <c r="C81" s="6">
        <v>73</v>
      </c>
      <c r="D81" s="29">
        <f t="shared" si="14"/>
        <v>-11729</v>
      </c>
      <c r="E81" s="29">
        <f t="shared" si="21"/>
        <v>-856217</v>
      </c>
      <c r="F81" s="29">
        <f t="shared" si="15"/>
        <v>1255033</v>
      </c>
      <c r="G81" s="34">
        <f>+Inputs!$D$3</f>
        <v>0.37951000000000001</v>
      </c>
      <c r="H81" s="4">
        <f t="shared" si="16"/>
        <v>0</v>
      </c>
      <c r="I81" s="27">
        <f t="shared" si="22"/>
        <v>-2111250</v>
      </c>
      <c r="J81" s="4">
        <f t="shared" si="17"/>
        <v>0</v>
      </c>
      <c r="K81" s="27">
        <f t="shared" si="18"/>
        <v>-11729</v>
      </c>
      <c r="L81" s="27">
        <f t="shared" si="23"/>
        <v>-856217</v>
      </c>
      <c r="M81" s="27">
        <f t="shared" si="19"/>
        <v>-4451.27279</v>
      </c>
      <c r="N81" s="27">
        <f t="shared" si="20"/>
        <v>-4451.27279</v>
      </c>
      <c r="O81" s="27">
        <f t="shared" si="24"/>
        <v>476278.45526000176</v>
      </c>
      <c r="P81" s="27">
        <f t="shared" si="25"/>
        <v>-476278.45526000176</v>
      </c>
    </row>
    <row r="82" spans="1:16">
      <c r="A82" s="30">
        <v>39448</v>
      </c>
      <c r="C82" s="6">
        <v>74</v>
      </c>
      <c r="D82" s="29">
        <f t="shared" si="14"/>
        <v>-11729</v>
      </c>
      <c r="E82" s="29">
        <f t="shared" si="21"/>
        <v>-867946</v>
      </c>
      <c r="F82" s="29">
        <f t="shared" si="15"/>
        <v>1243304</v>
      </c>
      <c r="G82" s="34">
        <f>+Inputs!$D$3</f>
        <v>0.37951000000000001</v>
      </c>
      <c r="H82" s="4">
        <f t="shared" si="16"/>
        <v>0</v>
      </c>
      <c r="I82" s="27">
        <f t="shared" si="22"/>
        <v>-2111250</v>
      </c>
      <c r="J82" s="4">
        <f t="shared" si="17"/>
        <v>0</v>
      </c>
      <c r="K82" s="27">
        <f t="shared" si="18"/>
        <v>-11729</v>
      </c>
      <c r="L82" s="27">
        <f t="shared" si="23"/>
        <v>-867946</v>
      </c>
      <c r="M82" s="27">
        <f t="shared" si="19"/>
        <v>-4451.27279</v>
      </c>
      <c r="N82" s="27">
        <f t="shared" si="20"/>
        <v>-4451.27279</v>
      </c>
      <c r="O82" s="27">
        <f t="shared" si="24"/>
        <v>471827.18247000175</v>
      </c>
      <c r="P82" s="27">
        <f t="shared" si="25"/>
        <v>-471827.18247000175</v>
      </c>
    </row>
    <row r="83" spans="1:16">
      <c r="A83" s="31">
        <v>39479</v>
      </c>
      <c r="C83" s="6">
        <v>75</v>
      </c>
      <c r="D83" s="29">
        <f t="shared" si="14"/>
        <v>-11729</v>
      </c>
      <c r="E83" s="29">
        <f t="shared" si="21"/>
        <v>-879675</v>
      </c>
      <c r="F83" s="29">
        <f t="shared" si="15"/>
        <v>1231575</v>
      </c>
      <c r="G83" s="34">
        <f>+Inputs!$D$3</f>
        <v>0.37951000000000001</v>
      </c>
      <c r="H83" s="4">
        <f t="shared" si="16"/>
        <v>0</v>
      </c>
      <c r="I83" s="27">
        <f t="shared" si="22"/>
        <v>-2111250</v>
      </c>
      <c r="J83" s="4">
        <f t="shared" si="17"/>
        <v>0</v>
      </c>
      <c r="K83" s="27">
        <f t="shared" si="18"/>
        <v>-11729</v>
      </c>
      <c r="L83" s="27">
        <f t="shared" si="23"/>
        <v>-879675</v>
      </c>
      <c r="M83" s="27">
        <f t="shared" si="19"/>
        <v>-4451.27279</v>
      </c>
      <c r="N83" s="27">
        <f t="shared" si="20"/>
        <v>-4451.27279</v>
      </c>
      <c r="O83" s="27">
        <f t="shared" si="24"/>
        <v>467375.90968000173</v>
      </c>
      <c r="P83" s="27">
        <f t="shared" si="25"/>
        <v>-467375.90968000173</v>
      </c>
    </row>
    <row r="84" spans="1:16">
      <c r="A84" s="30">
        <v>39508</v>
      </c>
      <c r="C84" s="6">
        <v>76</v>
      </c>
      <c r="D84" s="29">
        <f t="shared" si="14"/>
        <v>-11729</v>
      </c>
      <c r="E84" s="29">
        <f t="shared" si="21"/>
        <v>-891404</v>
      </c>
      <c r="F84" s="29">
        <f t="shared" si="15"/>
        <v>1219846</v>
      </c>
      <c r="G84" s="34">
        <f>+Inputs!$D$3</f>
        <v>0.37951000000000001</v>
      </c>
      <c r="H84" s="4">
        <f t="shared" si="16"/>
        <v>0</v>
      </c>
      <c r="I84" s="27">
        <f t="shared" si="22"/>
        <v>-2111250</v>
      </c>
      <c r="J84" s="4">
        <f t="shared" si="17"/>
        <v>0</v>
      </c>
      <c r="K84" s="27">
        <f t="shared" si="18"/>
        <v>-11729</v>
      </c>
      <c r="L84" s="27">
        <f t="shared" si="23"/>
        <v>-891404</v>
      </c>
      <c r="M84" s="27">
        <f t="shared" si="19"/>
        <v>-4451.27279</v>
      </c>
      <c r="N84" s="27">
        <f t="shared" si="20"/>
        <v>-4451.27279</v>
      </c>
      <c r="O84" s="27">
        <f t="shared" si="24"/>
        <v>462924.63689000171</v>
      </c>
      <c r="P84" s="27">
        <f t="shared" si="25"/>
        <v>-462924.63689000171</v>
      </c>
    </row>
    <row r="85" spans="1:16">
      <c r="A85" s="31">
        <v>39539</v>
      </c>
      <c r="C85" s="6">
        <v>77</v>
      </c>
      <c r="D85" s="29">
        <f t="shared" si="14"/>
        <v>-11729</v>
      </c>
      <c r="E85" s="29">
        <f t="shared" si="21"/>
        <v>-903133</v>
      </c>
      <c r="F85" s="29">
        <f t="shared" si="15"/>
        <v>1208117</v>
      </c>
      <c r="G85" s="34">
        <f>+Inputs!$D$3</f>
        <v>0.37951000000000001</v>
      </c>
      <c r="H85" s="4">
        <f t="shared" si="16"/>
        <v>0</v>
      </c>
      <c r="I85" s="27">
        <f t="shared" si="22"/>
        <v>-2111250</v>
      </c>
      <c r="J85" s="4">
        <f t="shared" si="17"/>
        <v>0</v>
      </c>
      <c r="K85" s="27">
        <f t="shared" si="18"/>
        <v>-11729</v>
      </c>
      <c r="L85" s="27">
        <f t="shared" si="23"/>
        <v>-903133</v>
      </c>
      <c r="M85" s="27">
        <f t="shared" si="19"/>
        <v>-4451.27279</v>
      </c>
      <c r="N85" s="27">
        <f t="shared" si="20"/>
        <v>-4451.27279</v>
      </c>
      <c r="O85" s="27">
        <f t="shared" si="24"/>
        <v>458473.36410000169</v>
      </c>
      <c r="P85" s="27">
        <f t="shared" si="25"/>
        <v>-458473.36410000169</v>
      </c>
    </row>
    <row r="86" spans="1:16">
      <c r="A86" s="30">
        <v>39569</v>
      </c>
      <c r="C86" s="6">
        <v>78</v>
      </c>
      <c r="D86" s="29">
        <f t="shared" si="14"/>
        <v>-11729</v>
      </c>
      <c r="E86" s="29">
        <f t="shared" si="21"/>
        <v>-914862</v>
      </c>
      <c r="F86" s="29">
        <f t="shared" si="15"/>
        <v>1196388</v>
      </c>
      <c r="G86" s="34">
        <f>+Inputs!$D$3</f>
        <v>0.37951000000000001</v>
      </c>
      <c r="H86" s="4">
        <f t="shared" si="16"/>
        <v>0</v>
      </c>
      <c r="I86" s="27">
        <f t="shared" si="22"/>
        <v>-2111250</v>
      </c>
      <c r="J86" s="4">
        <f t="shared" si="17"/>
        <v>0</v>
      </c>
      <c r="K86" s="27">
        <f t="shared" si="18"/>
        <v>-11729</v>
      </c>
      <c r="L86" s="27">
        <f t="shared" si="23"/>
        <v>-914862</v>
      </c>
      <c r="M86" s="27">
        <f t="shared" si="19"/>
        <v>-4451.27279</v>
      </c>
      <c r="N86" s="27">
        <f t="shared" si="20"/>
        <v>-4451.27279</v>
      </c>
      <c r="O86" s="27">
        <f t="shared" si="24"/>
        <v>454022.09131000168</v>
      </c>
      <c r="P86" s="27">
        <f t="shared" si="25"/>
        <v>-454022.09131000168</v>
      </c>
    </row>
    <row r="87" spans="1:16">
      <c r="A87" s="31">
        <v>39600</v>
      </c>
      <c r="C87" s="6">
        <v>79</v>
      </c>
      <c r="D87" s="29">
        <f t="shared" si="14"/>
        <v>-11729</v>
      </c>
      <c r="E87" s="29">
        <f t="shared" si="21"/>
        <v>-926591</v>
      </c>
      <c r="F87" s="29">
        <f t="shared" si="15"/>
        <v>1184659</v>
      </c>
      <c r="G87" s="34">
        <f>+Inputs!$D$3</f>
        <v>0.37951000000000001</v>
      </c>
      <c r="H87" s="4">
        <f t="shared" si="16"/>
        <v>0</v>
      </c>
      <c r="I87" s="27">
        <f t="shared" si="22"/>
        <v>-2111250</v>
      </c>
      <c r="J87" s="4">
        <f t="shared" si="17"/>
        <v>0</v>
      </c>
      <c r="K87" s="27">
        <f t="shared" si="18"/>
        <v>-11729</v>
      </c>
      <c r="L87" s="27">
        <f t="shared" si="23"/>
        <v>-926591</v>
      </c>
      <c r="M87" s="27">
        <f t="shared" si="19"/>
        <v>-4451.27279</v>
      </c>
      <c r="N87" s="27">
        <f t="shared" si="20"/>
        <v>-4451.27279</v>
      </c>
      <c r="O87" s="27">
        <f t="shared" si="24"/>
        <v>449570.81852000166</v>
      </c>
      <c r="P87" s="27">
        <f t="shared" si="25"/>
        <v>-449570.81852000166</v>
      </c>
    </row>
    <row r="88" spans="1:16">
      <c r="A88" s="30">
        <v>39630</v>
      </c>
      <c r="C88" s="6">
        <v>80</v>
      </c>
      <c r="D88" s="29">
        <f t="shared" si="14"/>
        <v>-11729</v>
      </c>
      <c r="E88" s="29">
        <f t="shared" si="21"/>
        <v>-938320</v>
      </c>
      <c r="F88" s="29">
        <f t="shared" si="15"/>
        <v>1172930</v>
      </c>
      <c r="G88" s="34">
        <f>+Inputs!$D$3</f>
        <v>0.37951000000000001</v>
      </c>
      <c r="H88" s="4">
        <f t="shared" si="16"/>
        <v>0</v>
      </c>
      <c r="I88" s="27">
        <f t="shared" si="22"/>
        <v>-2111250</v>
      </c>
      <c r="J88" s="4">
        <f t="shared" si="17"/>
        <v>0</v>
      </c>
      <c r="K88" s="27">
        <f t="shared" si="18"/>
        <v>-11729</v>
      </c>
      <c r="L88" s="27">
        <f t="shared" si="23"/>
        <v>-938320</v>
      </c>
      <c r="M88" s="27">
        <f t="shared" si="19"/>
        <v>-4451.27279</v>
      </c>
      <c r="N88" s="27">
        <f t="shared" si="20"/>
        <v>-4451.27279</v>
      </c>
      <c r="O88" s="27">
        <f t="shared" si="24"/>
        <v>445119.54573000164</v>
      </c>
      <c r="P88" s="27">
        <f t="shared" si="25"/>
        <v>-445119.54573000164</v>
      </c>
    </row>
    <row r="89" spans="1:16">
      <c r="A89" s="31">
        <v>39661</v>
      </c>
      <c r="C89" s="6">
        <v>81</v>
      </c>
      <c r="D89" s="29">
        <f t="shared" si="14"/>
        <v>-11729</v>
      </c>
      <c r="E89" s="29">
        <f t="shared" si="21"/>
        <v>-950049</v>
      </c>
      <c r="F89" s="29">
        <f t="shared" si="15"/>
        <v>1161201</v>
      </c>
      <c r="G89" s="34">
        <f>+Inputs!$D$3</f>
        <v>0.37951000000000001</v>
      </c>
      <c r="H89" s="4">
        <f t="shared" si="16"/>
        <v>0</v>
      </c>
      <c r="I89" s="27">
        <f t="shared" si="22"/>
        <v>-2111250</v>
      </c>
      <c r="J89" s="4">
        <f t="shared" si="17"/>
        <v>0</v>
      </c>
      <c r="K89" s="27">
        <f t="shared" si="18"/>
        <v>-11729</v>
      </c>
      <c r="L89" s="27">
        <f t="shared" si="23"/>
        <v>-950049</v>
      </c>
      <c r="M89" s="27">
        <f t="shared" si="19"/>
        <v>-4451.27279</v>
      </c>
      <c r="N89" s="27">
        <f t="shared" si="20"/>
        <v>-4451.27279</v>
      </c>
      <c r="O89" s="27">
        <f t="shared" si="24"/>
        <v>440668.27294000163</v>
      </c>
      <c r="P89" s="27">
        <f t="shared" si="25"/>
        <v>-440668.27294000163</v>
      </c>
    </row>
    <row r="90" spans="1:16">
      <c r="A90" s="30">
        <v>39692</v>
      </c>
      <c r="C90" s="6">
        <v>82</v>
      </c>
      <c r="D90" s="29">
        <f t="shared" si="14"/>
        <v>-11729</v>
      </c>
      <c r="E90" s="29">
        <f t="shared" si="21"/>
        <v>-961778</v>
      </c>
      <c r="F90" s="29">
        <f t="shared" si="15"/>
        <v>1149472</v>
      </c>
      <c r="G90" s="34">
        <f>+Inputs!$D$3</f>
        <v>0.37951000000000001</v>
      </c>
      <c r="H90" s="4">
        <f t="shared" si="16"/>
        <v>0</v>
      </c>
      <c r="I90" s="27">
        <f t="shared" si="22"/>
        <v>-2111250</v>
      </c>
      <c r="J90" s="4">
        <f t="shared" si="17"/>
        <v>0</v>
      </c>
      <c r="K90" s="27">
        <f t="shared" si="18"/>
        <v>-11729</v>
      </c>
      <c r="L90" s="27">
        <f t="shared" si="23"/>
        <v>-961778</v>
      </c>
      <c r="M90" s="27">
        <f t="shared" si="19"/>
        <v>-4451.27279</v>
      </c>
      <c r="N90" s="27">
        <f t="shared" si="20"/>
        <v>-4451.27279</v>
      </c>
      <c r="O90" s="27">
        <f t="shared" si="24"/>
        <v>436217.00015000161</v>
      </c>
      <c r="P90" s="27">
        <f t="shared" si="25"/>
        <v>-436217.00015000161</v>
      </c>
    </row>
    <row r="91" spans="1:16">
      <c r="A91" s="31">
        <v>39722</v>
      </c>
      <c r="C91" s="6">
        <v>83</v>
      </c>
      <c r="D91" s="29">
        <f t="shared" si="14"/>
        <v>-11729</v>
      </c>
      <c r="E91" s="29">
        <f t="shared" si="21"/>
        <v>-973507</v>
      </c>
      <c r="F91" s="29">
        <f t="shared" si="15"/>
        <v>1137743</v>
      </c>
      <c r="G91" s="34">
        <f>+Inputs!$D$3</f>
        <v>0.37951000000000001</v>
      </c>
      <c r="H91" s="4">
        <f t="shared" si="16"/>
        <v>0</v>
      </c>
      <c r="I91" s="27">
        <f t="shared" si="22"/>
        <v>-2111250</v>
      </c>
      <c r="J91" s="4">
        <f t="shared" si="17"/>
        <v>0</v>
      </c>
      <c r="K91" s="27">
        <f t="shared" si="18"/>
        <v>-11729</v>
      </c>
      <c r="L91" s="27">
        <f t="shared" si="23"/>
        <v>-973507</v>
      </c>
      <c r="M91" s="27">
        <f t="shared" si="19"/>
        <v>-4451.27279</v>
      </c>
      <c r="N91" s="27">
        <f t="shared" si="20"/>
        <v>-4451.27279</v>
      </c>
      <c r="O91" s="27">
        <f t="shared" si="24"/>
        <v>431765.72736000159</v>
      </c>
      <c r="P91" s="27">
        <f t="shared" si="25"/>
        <v>-431765.72736000159</v>
      </c>
    </row>
    <row r="92" spans="1:16">
      <c r="A92" s="30">
        <v>39753</v>
      </c>
      <c r="C92" s="6">
        <v>84</v>
      </c>
      <c r="D92" s="29">
        <f t="shared" si="14"/>
        <v>-11729</v>
      </c>
      <c r="E92" s="29">
        <f t="shared" si="21"/>
        <v>-985236</v>
      </c>
      <c r="F92" s="29">
        <f t="shared" si="15"/>
        <v>1126014</v>
      </c>
      <c r="G92" s="34">
        <f>+Inputs!$D$3</f>
        <v>0.37951000000000001</v>
      </c>
      <c r="H92" s="4">
        <f t="shared" si="16"/>
        <v>0</v>
      </c>
      <c r="I92" s="27">
        <f t="shared" si="22"/>
        <v>-2111250</v>
      </c>
      <c r="J92" s="4">
        <f t="shared" si="17"/>
        <v>0</v>
      </c>
      <c r="K92" s="27">
        <f t="shared" si="18"/>
        <v>-11729</v>
      </c>
      <c r="L92" s="27">
        <f t="shared" si="23"/>
        <v>-985236</v>
      </c>
      <c r="M92" s="27">
        <f t="shared" si="19"/>
        <v>-4451.27279</v>
      </c>
      <c r="N92" s="27">
        <f t="shared" si="20"/>
        <v>-4451.27279</v>
      </c>
      <c r="O92" s="27">
        <f t="shared" si="24"/>
        <v>427314.45457000157</v>
      </c>
      <c r="P92" s="27">
        <f t="shared" si="25"/>
        <v>-427314.45457000157</v>
      </c>
    </row>
    <row r="93" spans="1:16">
      <c r="A93" s="31">
        <v>39783</v>
      </c>
      <c r="C93" s="6">
        <v>85</v>
      </c>
      <c r="D93" s="29">
        <f t="shared" si="14"/>
        <v>-11729</v>
      </c>
      <c r="E93" s="29">
        <f t="shared" si="21"/>
        <v>-996965</v>
      </c>
      <c r="F93" s="29">
        <f t="shared" si="15"/>
        <v>1114285</v>
      </c>
      <c r="G93" s="34">
        <f>+Inputs!$D$3</f>
        <v>0.37951000000000001</v>
      </c>
      <c r="H93" s="4">
        <f t="shared" si="16"/>
        <v>0</v>
      </c>
      <c r="I93" s="27">
        <f t="shared" si="22"/>
        <v>-2111250</v>
      </c>
      <c r="J93" s="4">
        <f t="shared" si="17"/>
        <v>0</v>
      </c>
      <c r="K93" s="27">
        <f t="shared" si="18"/>
        <v>-11729</v>
      </c>
      <c r="L93" s="27">
        <f t="shared" si="23"/>
        <v>-996965</v>
      </c>
      <c r="M93" s="27">
        <f t="shared" si="19"/>
        <v>-4451.27279</v>
      </c>
      <c r="N93" s="27">
        <f t="shared" si="20"/>
        <v>-4451.27279</v>
      </c>
      <c r="O93" s="27">
        <f t="shared" si="24"/>
        <v>422863.18178000156</v>
      </c>
      <c r="P93" s="27">
        <f t="shared" si="25"/>
        <v>-422863.18178000156</v>
      </c>
    </row>
    <row r="94" spans="1:16">
      <c r="A94" s="30">
        <v>39814</v>
      </c>
      <c r="C94" s="6">
        <v>86</v>
      </c>
      <c r="D94" s="29">
        <f t="shared" si="14"/>
        <v>-11729</v>
      </c>
      <c r="E94" s="29">
        <f t="shared" si="21"/>
        <v>-1008694</v>
      </c>
      <c r="F94" s="29">
        <f t="shared" si="15"/>
        <v>1102556</v>
      </c>
      <c r="G94" s="34">
        <f>+Inputs!$D$3</f>
        <v>0.37951000000000001</v>
      </c>
      <c r="H94" s="4">
        <f t="shared" si="16"/>
        <v>0</v>
      </c>
      <c r="I94" s="27">
        <f t="shared" si="22"/>
        <v>-2111250</v>
      </c>
      <c r="J94" s="4">
        <f t="shared" si="17"/>
        <v>0</v>
      </c>
      <c r="K94" s="27">
        <f t="shared" si="18"/>
        <v>-11729</v>
      </c>
      <c r="L94" s="27">
        <f t="shared" si="23"/>
        <v>-1008694</v>
      </c>
      <c r="M94" s="27">
        <f t="shared" si="19"/>
        <v>-4451.27279</v>
      </c>
      <c r="N94" s="27">
        <f t="shared" si="20"/>
        <v>-4451.27279</v>
      </c>
      <c r="O94" s="27">
        <f t="shared" si="24"/>
        <v>418411.90899000154</v>
      </c>
      <c r="P94" s="27">
        <f t="shared" si="25"/>
        <v>-418411.90899000154</v>
      </c>
    </row>
    <row r="95" spans="1:16">
      <c r="A95" s="31">
        <v>39845</v>
      </c>
      <c r="C95" s="6">
        <v>87</v>
      </c>
      <c r="D95" s="29">
        <f t="shared" si="14"/>
        <v>-11729</v>
      </c>
      <c r="E95" s="29">
        <f t="shared" si="21"/>
        <v>-1020423</v>
      </c>
      <c r="F95" s="29">
        <f t="shared" si="15"/>
        <v>1090827</v>
      </c>
      <c r="G95" s="34">
        <f>+Inputs!$D$3</f>
        <v>0.37951000000000001</v>
      </c>
      <c r="H95" s="4">
        <f t="shared" si="16"/>
        <v>0</v>
      </c>
      <c r="I95" s="27">
        <f t="shared" si="22"/>
        <v>-2111250</v>
      </c>
      <c r="J95" s="4">
        <f t="shared" si="17"/>
        <v>0</v>
      </c>
      <c r="K95" s="27">
        <f t="shared" si="18"/>
        <v>-11729</v>
      </c>
      <c r="L95" s="27">
        <f t="shared" si="23"/>
        <v>-1020423</v>
      </c>
      <c r="M95" s="27">
        <f t="shared" si="19"/>
        <v>-4451.27279</v>
      </c>
      <c r="N95" s="27">
        <f t="shared" si="20"/>
        <v>-4451.27279</v>
      </c>
      <c r="O95" s="27">
        <f t="shared" si="24"/>
        <v>413960.63620000152</v>
      </c>
      <c r="P95" s="27">
        <f t="shared" si="25"/>
        <v>-413960.63620000152</v>
      </c>
    </row>
    <row r="96" spans="1:16">
      <c r="A96" s="30">
        <v>39873</v>
      </c>
      <c r="C96" s="6">
        <v>88</v>
      </c>
      <c r="D96" s="29">
        <f t="shared" si="14"/>
        <v>-11729</v>
      </c>
      <c r="E96" s="29">
        <f t="shared" si="21"/>
        <v>-1032152</v>
      </c>
      <c r="F96" s="29">
        <f t="shared" si="15"/>
        <v>1079098</v>
      </c>
      <c r="G96" s="34">
        <f>+Inputs!$D$3</f>
        <v>0.37951000000000001</v>
      </c>
      <c r="H96" s="4">
        <f t="shared" si="16"/>
        <v>0</v>
      </c>
      <c r="I96" s="27">
        <f t="shared" si="22"/>
        <v>-2111250</v>
      </c>
      <c r="J96" s="4">
        <f t="shared" si="17"/>
        <v>0</v>
      </c>
      <c r="K96" s="27">
        <f t="shared" si="18"/>
        <v>-11729</v>
      </c>
      <c r="L96" s="27">
        <f t="shared" si="23"/>
        <v>-1032152</v>
      </c>
      <c r="M96" s="27">
        <f t="shared" si="19"/>
        <v>-4451.27279</v>
      </c>
      <c r="N96" s="27">
        <f t="shared" si="20"/>
        <v>-4451.27279</v>
      </c>
      <c r="O96" s="27">
        <f t="shared" si="24"/>
        <v>409509.3634100015</v>
      </c>
      <c r="P96" s="27">
        <f t="shared" si="25"/>
        <v>-409509.3634100015</v>
      </c>
    </row>
    <row r="97" spans="1:19">
      <c r="A97" s="31">
        <v>39904</v>
      </c>
      <c r="C97" s="6">
        <v>89</v>
      </c>
      <c r="D97" s="29">
        <f t="shared" si="14"/>
        <v>-11729</v>
      </c>
      <c r="E97" s="29">
        <f t="shared" si="21"/>
        <v>-1043881</v>
      </c>
      <c r="F97" s="29">
        <f t="shared" si="15"/>
        <v>1067369</v>
      </c>
      <c r="G97" s="34">
        <f>+Inputs!$D$3</f>
        <v>0.37951000000000001</v>
      </c>
      <c r="H97" s="4">
        <f t="shared" si="16"/>
        <v>0</v>
      </c>
      <c r="I97" s="27">
        <f t="shared" si="22"/>
        <v>-2111250</v>
      </c>
      <c r="J97" s="4">
        <f t="shared" si="17"/>
        <v>0</v>
      </c>
      <c r="K97" s="27">
        <f t="shared" si="18"/>
        <v>-11729</v>
      </c>
      <c r="L97" s="27">
        <f t="shared" si="23"/>
        <v>-1043881</v>
      </c>
      <c r="M97" s="27">
        <f t="shared" si="19"/>
        <v>-4451.27279</v>
      </c>
      <c r="N97" s="27">
        <f t="shared" si="20"/>
        <v>-4451.27279</v>
      </c>
      <c r="O97" s="27">
        <f t="shared" si="24"/>
        <v>405058.09062000149</v>
      </c>
      <c r="P97" s="27">
        <f t="shared" si="25"/>
        <v>-405058.09062000149</v>
      </c>
    </row>
    <row r="98" spans="1:19">
      <c r="A98" s="30">
        <v>39934</v>
      </c>
      <c r="C98" s="6">
        <v>90</v>
      </c>
      <c r="D98" s="29">
        <f t="shared" si="14"/>
        <v>-11729</v>
      </c>
      <c r="E98" s="29">
        <f t="shared" si="21"/>
        <v>-1055610</v>
      </c>
      <c r="F98" s="29">
        <f t="shared" si="15"/>
        <v>1055640</v>
      </c>
      <c r="G98" s="34">
        <f>+Inputs!$D$3</f>
        <v>0.37951000000000001</v>
      </c>
      <c r="H98" s="4">
        <f t="shared" si="16"/>
        <v>0</v>
      </c>
      <c r="I98" s="27">
        <f t="shared" si="22"/>
        <v>-2111250</v>
      </c>
      <c r="J98" s="4">
        <f t="shared" si="17"/>
        <v>0</v>
      </c>
      <c r="K98" s="27">
        <f t="shared" si="18"/>
        <v>-11729</v>
      </c>
      <c r="L98" s="27">
        <f t="shared" si="23"/>
        <v>-1055610</v>
      </c>
      <c r="M98" s="27">
        <f t="shared" si="19"/>
        <v>-4451.27279</v>
      </c>
      <c r="N98" s="27">
        <f t="shared" si="20"/>
        <v>-4451.27279</v>
      </c>
      <c r="O98" s="27">
        <f t="shared" si="24"/>
        <v>400606.81783000147</v>
      </c>
      <c r="P98" s="27">
        <f t="shared" si="25"/>
        <v>-400606.81783000147</v>
      </c>
    </row>
    <row r="99" spans="1:19">
      <c r="A99" s="31">
        <v>39965</v>
      </c>
      <c r="C99" s="6">
        <v>91</v>
      </c>
      <c r="D99" s="29">
        <f t="shared" si="14"/>
        <v>-11729</v>
      </c>
      <c r="E99" s="29">
        <f t="shared" si="21"/>
        <v>-1067339</v>
      </c>
      <c r="F99" s="29">
        <f t="shared" si="15"/>
        <v>1043911</v>
      </c>
      <c r="G99" s="34">
        <f>+Inputs!$D$3</f>
        <v>0.37951000000000001</v>
      </c>
      <c r="H99" s="4">
        <f t="shared" si="16"/>
        <v>0</v>
      </c>
      <c r="I99" s="27">
        <f t="shared" si="22"/>
        <v>-2111250</v>
      </c>
      <c r="J99" s="4">
        <f t="shared" si="17"/>
        <v>0</v>
      </c>
      <c r="K99" s="27">
        <f t="shared" si="18"/>
        <v>-11729</v>
      </c>
      <c r="L99" s="27">
        <f t="shared" si="23"/>
        <v>-1067339</v>
      </c>
      <c r="M99" s="27">
        <f t="shared" si="19"/>
        <v>-4451.27279</v>
      </c>
      <c r="N99" s="27">
        <f t="shared" si="20"/>
        <v>-4451.27279</v>
      </c>
      <c r="O99" s="27">
        <f t="shared" si="24"/>
        <v>396155.54504000145</v>
      </c>
      <c r="P99" s="27">
        <f t="shared" si="25"/>
        <v>-396155.54504000145</v>
      </c>
    </row>
    <row r="100" spans="1:19">
      <c r="A100" s="30">
        <v>39995</v>
      </c>
      <c r="C100" s="6">
        <v>92</v>
      </c>
      <c r="D100" s="29">
        <f t="shared" si="14"/>
        <v>-11729</v>
      </c>
      <c r="E100" s="29">
        <f t="shared" si="21"/>
        <v>-1079068</v>
      </c>
      <c r="F100" s="29">
        <f t="shared" si="15"/>
        <v>1032182</v>
      </c>
      <c r="G100" s="34">
        <f>+Inputs!$D$3</f>
        <v>0.37951000000000001</v>
      </c>
      <c r="H100" s="4">
        <f t="shared" si="16"/>
        <v>0</v>
      </c>
      <c r="I100" s="27">
        <f t="shared" si="22"/>
        <v>-2111250</v>
      </c>
      <c r="J100" s="4">
        <f t="shared" si="17"/>
        <v>0</v>
      </c>
      <c r="K100" s="27">
        <f t="shared" si="18"/>
        <v>-11729</v>
      </c>
      <c r="L100" s="27">
        <f t="shared" si="23"/>
        <v>-1079068</v>
      </c>
      <c r="M100" s="27">
        <f t="shared" si="19"/>
        <v>-4451.27279</v>
      </c>
      <c r="N100" s="27">
        <f t="shared" si="20"/>
        <v>-4451.27279</v>
      </c>
      <c r="O100" s="27">
        <f t="shared" si="24"/>
        <v>391704.27225000144</v>
      </c>
      <c r="P100" s="27">
        <f t="shared" si="25"/>
        <v>-391704.27225000144</v>
      </c>
    </row>
    <row r="101" spans="1:19">
      <c r="A101" s="31">
        <v>40026</v>
      </c>
      <c r="C101" s="6">
        <v>93</v>
      </c>
      <c r="D101" s="29">
        <f t="shared" si="14"/>
        <v>-11729</v>
      </c>
      <c r="E101" s="29">
        <f t="shared" si="21"/>
        <v>-1090797</v>
      </c>
      <c r="F101" s="29">
        <f t="shared" si="15"/>
        <v>1020453</v>
      </c>
      <c r="G101" s="34">
        <f>+Inputs!$D$3</f>
        <v>0.37951000000000001</v>
      </c>
      <c r="H101" s="4">
        <f t="shared" si="16"/>
        <v>0</v>
      </c>
      <c r="I101" s="27">
        <f t="shared" si="22"/>
        <v>-2111250</v>
      </c>
      <c r="J101" s="4">
        <f t="shared" si="17"/>
        <v>0</v>
      </c>
      <c r="K101" s="27">
        <f t="shared" si="18"/>
        <v>-11729</v>
      </c>
      <c r="L101" s="27">
        <f t="shared" si="23"/>
        <v>-1090797</v>
      </c>
      <c r="M101" s="27">
        <f t="shared" si="19"/>
        <v>-4451.27279</v>
      </c>
      <c r="N101" s="27">
        <f t="shared" si="20"/>
        <v>-4451.27279</v>
      </c>
      <c r="O101" s="27">
        <f t="shared" si="24"/>
        <v>387252.99946000142</v>
      </c>
      <c r="P101" s="27">
        <f t="shared" si="25"/>
        <v>-387252.99946000142</v>
      </c>
    </row>
    <row r="102" spans="1:19">
      <c r="A102" s="30">
        <v>40057</v>
      </c>
      <c r="C102" s="6">
        <v>94</v>
      </c>
      <c r="D102" s="29">
        <f t="shared" si="14"/>
        <v>-11729</v>
      </c>
      <c r="E102" s="29">
        <f t="shared" si="21"/>
        <v>-1102526</v>
      </c>
      <c r="F102" s="29">
        <f t="shared" si="15"/>
        <v>1008724</v>
      </c>
      <c r="G102" s="34">
        <f>+Inputs!$D$3</f>
        <v>0.37951000000000001</v>
      </c>
      <c r="H102" s="4">
        <f t="shared" si="16"/>
        <v>0</v>
      </c>
      <c r="I102" s="27">
        <f t="shared" si="22"/>
        <v>-2111250</v>
      </c>
      <c r="J102" s="4">
        <f t="shared" si="17"/>
        <v>0</v>
      </c>
      <c r="K102" s="27">
        <f t="shared" si="18"/>
        <v>-11729</v>
      </c>
      <c r="L102" s="27">
        <f t="shared" si="23"/>
        <v>-1102526</v>
      </c>
      <c r="M102" s="27">
        <f t="shared" si="19"/>
        <v>-4451.27279</v>
      </c>
      <c r="N102" s="27">
        <f t="shared" si="20"/>
        <v>-4451.27279</v>
      </c>
      <c r="O102" s="27">
        <f t="shared" si="24"/>
        <v>382801.7266700014</v>
      </c>
      <c r="P102" s="27">
        <f t="shared" si="25"/>
        <v>-382801.7266700014</v>
      </c>
    </row>
    <row r="103" spans="1:19">
      <c r="A103" s="31">
        <v>40087</v>
      </c>
      <c r="C103" s="6">
        <v>95</v>
      </c>
      <c r="D103" s="29">
        <f t="shared" si="14"/>
        <v>-11729</v>
      </c>
      <c r="E103" s="29">
        <f t="shared" si="21"/>
        <v>-1114255</v>
      </c>
      <c r="F103" s="29">
        <f t="shared" si="15"/>
        <v>996995</v>
      </c>
      <c r="G103" s="34">
        <f>+Inputs!$D$3</f>
        <v>0.37951000000000001</v>
      </c>
      <c r="H103" s="4">
        <f t="shared" si="16"/>
        <v>0</v>
      </c>
      <c r="I103" s="27">
        <f t="shared" si="22"/>
        <v>-2111250</v>
      </c>
      <c r="J103" s="4">
        <f t="shared" si="17"/>
        <v>0</v>
      </c>
      <c r="K103" s="27">
        <f t="shared" si="18"/>
        <v>-11729</v>
      </c>
      <c r="L103" s="27">
        <f t="shared" si="23"/>
        <v>-1114255</v>
      </c>
      <c r="M103" s="27">
        <f t="shared" si="19"/>
        <v>-4451.27279</v>
      </c>
      <c r="N103" s="27">
        <f t="shared" si="20"/>
        <v>-4451.27279</v>
      </c>
      <c r="O103" s="27">
        <f t="shared" si="24"/>
        <v>378350.45388000138</v>
      </c>
      <c r="P103" s="27">
        <f t="shared" si="25"/>
        <v>-378350.45388000138</v>
      </c>
    </row>
    <row r="104" spans="1:19">
      <c r="A104" s="30">
        <v>40118</v>
      </c>
      <c r="C104" s="6">
        <v>96</v>
      </c>
      <c r="D104" s="29">
        <f t="shared" si="14"/>
        <v>-11729</v>
      </c>
      <c r="E104" s="29">
        <f t="shared" si="21"/>
        <v>-1125984</v>
      </c>
      <c r="F104" s="29">
        <f t="shared" si="15"/>
        <v>985266</v>
      </c>
      <c r="G104" s="34">
        <f>+Inputs!$D$3</f>
        <v>0.37951000000000001</v>
      </c>
      <c r="H104" s="4">
        <f t="shared" si="16"/>
        <v>0</v>
      </c>
      <c r="I104" s="27">
        <f t="shared" si="22"/>
        <v>-2111250</v>
      </c>
      <c r="J104" s="4">
        <f t="shared" si="17"/>
        <v>0</v>
      </c>
      <c r="K104" s="27">
        <f t="shared" si="18"/>
        <v>-11729</v>
      </c>
      <c r="L104" s="27">
        <f t="shared" si="23"/>
        <v>-1125984</v>
      </c>
      <c r="M104" s="27">
        <f t="shared" si="19"/>
        <v>-4451.27279</v>
      </c>
      <c r="N104" s="27">
        <f t="shared" si="20"/>
        <v>-4451.27279</v>
      </c>
      <c r="O104" s="27">
        <f t="shared" si="24"/>
        <v>373899.18109000137</v>
      </c>
      <c r="P104" s="27">
        <f t="shared" si="25"/>
        <v>-373899.18109000137</v>
      </c>
    </row>
    <row r="105" spans="1:19">
      <c r="A105" s="31">
        <v>40148</v>
      </c>
      <c r="C105" s="6">
        <v>97</v>
      </c>
      <c r="D105" s="29">
        <f t="shared" si="14"/>
        <v>-11729</v>
      </c>
      <c r="E105" s="29">
        <f t="shared" si="21"/>
        <v>-1137713</v>
      </c>
      <c r="F105" s="29">
        <f t="shared" si="15"/>
        <v>973537</v>
      </c>
      <c r="G105" s="34">
        <f>+Inputs!$D$3</f>
        <v>0.37951000000000001</v>
      </c>
      <c r="H105" s="4">
        <f t="shared" si="16"/>
        <v>0</v>
      </c>
      <c r="I105" s="27">
        <f t="shared" si="22"/>
        <v>-2111250</v>
      </c>
      <c r="J105" s="4">
        <f t="shared" si="17"/>
        <v>0</v>
      </c>
      <c r="K105" s="27">
        <f t="shared" si="18"/>
        <v>-11729</v>
      </c>
      <c r="L105" s="27">
        <f t="shared" si="23"/>
        <v>-1137713</v>
      </c>
      <c r="M105" s="27">
        <f t="shared" si="19"/>
        <v>-4451.27279</v>
      </c>
      <c r="N105" s="27">
        <f t="shared" si="20"/>
        <v>-4451.27279</v>
      </c>
      <c r="O105" s="27">
        <f t="shared" si="24"/>
        <v>369447.90830000135</v>
      </c>
      <c r="P105" s="27">
        <f t="shared" si="25"/>
        <v>-369447.90830000135</v>
      </c>
    </row>
    <row r="106" spans="1:19" s="237" customFormat="1">
      <c r="A106" s="236">
        <v>40179</v>
      </c>
      <c r="C106" s="238">
        <v>98</v>
      </c>
      <c r="D106" s="239">
        <f>ROUND(-(+$F$105/60)*1,0)</f>
        <v>-16226</v>
      </c>
      <c r="E106" s="239">
        <f t="shared" si="21"/>
        <v>-1153939</v>
      </c>
      <c r="F106" s="239">
        <f t="shared" si="15"/>
        <v>957311</v>
      </c>
      <c r="G106" s="240">
        <f>+Inputs!$D$3</f>
        <v>0.37951000000000001</v>
      </c>
      <c r="H106" s="237">
        <f t="shared" si="16"/>
        <v>0</v>
      </c>
      <c r="I106" s="241">
        <f t="shared" si="22"/>
        <v>-2111250</v>
      </c>
      <c r="J106" s="237">
        <f t="shared" si="17"/>
        <v>0</v>
      </c>
      <c r="K106" s="241">
        <f t="shared" si="18"/>
        <v>-16226</v>
      </c>
      <c r="L106" s="241">
        <f t="shared" si="23"/>
        <v>-1153939</v>
      </c>
      <c r="M106" s="241">
        <f t="shared" si="19"/>
        <v>-6157.9292599999999</v>
      </c>
      <c r="N106" s="241">
        <f t="shared" si="20"/>
        <v>-6157.9292599999999</v>
      </c>
      <c r="O106" s="241">
        <f t="shared" si="24"/>
        <v>363289.97904000134</v>
      </c>
      <c r="P106" s="241">
        <f t="shared" si="25"/>
        <v>-363289.97904000134</v>
      </c>
      <c r="Q106" s="242"/>
      <c r="R106" s="242"/>
      <c r="S106" s="242"/>
    </row>
    <row r="107" spans="1:19" s="237" customFormat="1">
      <c r="A107" s="243">
        <v>40210</v>
      </c>
      <c r="C107" s="238">
        <v>99</v>
      </c>
      <c r="D107" s="239">
        <f t="shared" ref="D107:D164" si="26">ROUND(-(+$F$105/60)*1,0)</f>
        <v>-16226</v>
      </c>
      <c r="E107" s="239">
        <f t="shared" si="21"/>
        <v>-1170165</v>
      </c>
      <c r="F107" s="239">
        <f t="shared" si="15"/>
        <v>941085</v>
      </c>
      <c r="G107" s="240">
        <f>+Inputs!$D$3</f>
        <v>0.37951000000000001</v>
      </c>
      <c r="H107" s="237">
        <f t="shared" si="16"/>
        <v>0</v>
      </c>
      <c r="I107" s="241">
        <f t="shared" si="22"/>
        <v>-2111250</v>
      </c>
      <c r="J107" s="237">
        <f t="shared" si="17"/>
        <v>0</v>
      </c>
      <c r="K107" s="241">
        <f t="shared" si="18"/>
        <v>-16226</v>
      </c>
      <c r="L107" s="241">
        <f t="shared" si="23"/>
        <v>-1170165</v>
      </c>
      <c r="M107" s="241">
        <f t="shared" si="19"/>
        <v>-6157.9292599999999</v>
      </c>
      <c r="N107" s="241">
        <f t="shared" si="20"/>
        <v>-6157.9292599999999</v>
      </c>
      <c r="O107" s="241">
        <f t="shared" si="24"/>
        <v>357132.04978000134</v>
      </c>
      <c r="P107" s="241">
        <f t="shared" si="25"/>
        <v>-357132.04978000134</v>
      </c>
      <c r="Q107" s="242"/>
      <c r="R107" s="242"/>
      <c r="S107" s="242"/>
    </row>
    <row r="108" spans="1:19" s="237" customFormat="1">
      <c r="A108" s="236">
        <v>40238</v>
      </c>
      <c r="C108" s="238">
        <v>100</v>
      </c>
      <c r="D108" s="239">
        <f t="shared" si="26"/>
        <v>-16226</v>
      </c>
      <c r="E108" s="239">
        <f t="shared" si="21"/>
        <v>-1186391</v>
      </c>
      <c r="F108" s="239">
        <f t="shared" si="15"/>
        <v>924859</v>
      </c>
      <c r="G108" s="240">
        <f>+Inputs!$D$3</f>
        <v>0.37951000000000001</v>
      </c>
      <c r="H108" s="237">
        <f t="shared" si="16"/>
        <v>0</v>
      </c>
      <c r="I108" s="241">
        <f t="shared" si="22"/>
        <v>-2111250</v>
      </c>
      <c r="J108" s="237">
        <f t="shared" si="17"/>
        <v>0</v>
      </c>
      <c r="K108" s="241">
        <f t="shared" si="18"/>
        <v>-16226</v>
      </c>
      <c r="L108" s="241">
        <f t="shared" si="23"/>
        <v>-1186391</v>
      </c>
      <c r="M108" s="241">
        <f t="shared" si="19"/>
        <v>-6157.9292599999999</v>
      </c>
      <c r="N108" s="241">
        <f t="shared" si="20"/>
        <v>-6157.9292599999999</v>
      </c>
      <c r="O108" s="241">
        <f t="shared" si="24"/>
        <v>350974.12052000134</v>
      </c>
      <c r="P108" s="241">
        <f t="shared" si="25"/>
        <v>-350974.12052000134</v>
      </c>
      <c r="Q108" s="242"/>
      <c r="R108" s="242"/>
      <c r="S108" s="242"/>
    </row>
    <row r="109" spans="1:19" s="237" customFormat="1">
      <c r="A109" s="243">
        <v>40269</v>
      </c>
      <c r="C109" s="238">
        <v>101</v>
      </c>
      <c r="D109" s="239">
        <f t="shared" si="26"/>
        <v>-16226</v>
      </c>
      <c r="E109" s="239">
        <f t="shared" si="21"/>
        <v>-1202617</v>
      </c>
      <c r="F109" s="239">
        <f t="shared" si="15"/>
        <v>908633</v>
      </c>
      <c r="G109" s="240">
        <f>+Inputs!$D$3</f>
        <v>0.37951000000000001</v>
      </c>
      <c r="H109" s="237">
        <f t="shared" si="16"/>
        <v>0</v>
      </c>
      <c r="I109" s="241">
        <f t="shared" si="22"/>
        <v>-2111250</v>
      </c>
      <c r="J109" s="237">
        <f t="shared" si="17"/>
        <v>0</v>
      </c>
      <c r="K109" s="241">
        <f t="shared" si="18"/>
        <v>-16226</v>
      </c>
      <c r="L109" s="241">
        <f t="shared" si="23"/>
        <v>-1202617</v>
      </c>
      <c r="M109" s="241">
        <f t="shared" si="19"/>
        <v>-6157.9292599999999</v>
      </c>
      <c r="N109" s="241">
        <f t="shared" si="20"/>
        <v>-6157.9292599999999</v>
      </c>
      <c r="O109" s="241">
        <f t="shared" si="24"/>
        <v>344816.19126000133</v>
      </c>
      <c r="P109" s="241">
        <f t="shared" si="25"/>
        <v>-344816.19126000133</v>
      </c>
      <c r="Q109" s="242"/>
      <c r="R109" s="242"/>
      <c r="S109" s="242"/>
    </row>
    <row r="110" spans="1:19" s="237" customFormat="1">
      <c r="A110" s="236">
        <v>40299</v>
      </c>
      <c r="C110" s="238">
        <v>102</v>
      </c>
      <c r="D110" s="239">
        <f t="shared" si="26"/>
        <v>-16226</v>
      </c>
      <c r="E110" s="239">
        <f t="shared" si="21"/>
        <v>-1218843</v>
      </c>
      <c r="F110" s="239">
        <f t="shared" si="15"/>
        <v>892407</v>
      </c>
      <c r="G110" s="240">
        <f>+Inputs!$D$3</f>
        <v>0.37951000000000001</v>
      </c>
      <c r="H110" s="237">
        <f t="shared" si="16"/>
        <v>0</v>
      </c>
      <c r="I110" s="241">
        <f t="shared" si="22"/>
        <v>-2111250</v>
      </c>
      <c r="J110" s="237">
        <f t="shared" si="17"/>
        <v>0</v>
      </c>
      <c r="K110" s="241">
        <f t="shared" si="18"/>
        <v>-16226</v>
      </c>
      <c r="L110" s="241">
        <f t="shared" si="23"/>
        <v>-1218843</v>
      </c>
      <c r="M110" s="241">
        <f t="shared" si="19"/>
        <v>-6157.9292599999999</v>
      </c>
      <c r="N110" s="241">
        <f t="shared" si="20"/>
        <v>-6157.9292599999999</v>
      </c>
      <c r="O110" s="241">
        <f t="shared" si="24"/>
        <v>338658.26200000133</v>
      </c>
      <c r="P110" s="241">
        <f t="shared" si="25"/>
        <v>-338658.26200000133</v>
      </c>
      <c r="Q110" s="242"/>
      <c r="R110" s="242"/>
      <c r="S110" s="242"/>
    </row>
    <row r="111" spans="1:19" s="237" customFormat="1">
      <c r="A111" s="243">
        <v>40330</v>
      </c>
      <c r="C111" s="238">
        <v>103</v>
      </c>
      <c r="D111" s="239">
        <f t="shared" si="26"/>
        <v>-16226</v>
      </c>
      <c r="E111" s="239">
        <f t="shared" si="21"/>
        <v>-1235069</v>
      </c>
      <c r="F111" s="239">
        <f t="shared" si="15"/>
        <v>876181</v>
      </c>
      <c r="G111" s="240">
        <f>+Inputs!$D$3</f>
        <v>0.37951000000000001</v>
      </c>
      <c r="H111" s="237">
        <f t="shared" si="16"/>
        <v>0</v>
      </c>
      <c r="I111" s="241">
        <f t="shared" si="22"/>
        <v>-2111250</v>
      </c>
      <c r="J111" s="237">
        <f t="shared" si="17"/>
        <v>0</v>
      </c>
      <c r="K111" s="241">
        <f t="shared" si="18"/>
        <v>-16226</v>
      </c>
      <c r="L111" s="241">
        <f t="shared" si="23"/>
        <v>-1235069</v>
      </c>
      <c r="M111" s="241">
        <f t="shared" si="19"/>
        <v>-6157.9292599999999</v>
      </c>
      <c r="N111" s="241">
        <f t="shared" si="20"/>
        <v>-6157.9292599999999</v>
      </c>
      <c r="O111" s="241">
        <f t="shared" si="24"/>
        <v>332500.33274000132</v>
      </c>
      <c r="P111" s="241">
        <f t="shared" si="25"/>
        <v>-332500.33274000132</v>
      </c>
      <c r="Q111" s="242"/>
      <c r="R111" s="242"/>
      <c r="S111" s="242"/>
    </row>
    <row r="112" spans="1:19" s="237" customFormat="1">
      <c r="A112" s="236">
        <v>40360</v>
      </c>
      <c r="C112" s="238">
        <v>104</v>
      </c>
      <c r="D112" s="239">
        <f t="shared" si="26"/>
        <v>-16226</v>
      </c>
      <c r="E112" s="239">
        <f t="shared" si="21"/>
        <v>-1251295</v>
      </c>
      <c r="F112" s="239">
        <f t="shared" si="15"/>
        <v>859955</v>
      </c>
      <c r="G112" s="240">
        <f>+Inputs!$D$3</f>
        <v>0.37951000000000001</v>
      </c>
      <c r="H112" s="237">
        <f t="shared" si="16"/>
        <v>0</v>
      </c>
      <c r="I112" s="241">
        <f t="shared" si="22"/>
        <v>-2111250</v>
      </c>
      <c r="J112" s="237">
        <f t="shared" si="17"/>
        <v>0</v>
      </c>
      <c r="K112" s="241">
        <f t="shared" si="18"/>
        <v>-16226</v>
      </c>
      <c r="L112" s="241">
        <f t="shared" si="23"/>
        <v>-1251295</v>
      </c>
      <c r="M112" s="241">
        <f t="shared" si="19"/>
        <v>-6157.9292599999999</v>
      </c>
      <c r="N112" s="241">
        <f t="shared" si="20"/>
        <v>-6157.9292599999999</v>
      </c>
      <c r="O112" s="241">
        <f t="shared" si="24"/>
        <v>326342.40348000132</v>
      </c>
      <c r="P112" s="241">
        <f t="shared" si="25"/>
        <v>-326342.40348000132</v>
      </c>
      <c r="Q112" s="242"/>
      <c r="R112" s="242"/>
      <c r="S112" s="242"/>
    </row>
    <row r="113" spans="1:19" s="237" customFormat="1">
      <c r="A113" s="243">
        <v>40391</v>
      </c>
      <c r="C113" s="238">
        <v>105</v>
      </c>
      <c r="D113" s="239">
        <f t="shared" si="26"/>
        <v>-16226</v>
      </c>
      <c r="E113" s="239">
        <f t="shared" si="21"/>
        <v>-1267521</v>
      </c>
      <c r="F113" s="239">
        <f t="shared" si="15"/>
        <v>843729</v>
      </c>
      <c r="G113" s="240">
        <f>+Inputs!$D$3</f>
        <v>0.37951000000000001</v>
      </c>
      <c r="H113" s="237">
        <f t="shared" si="16"/>
        <v>0</v>
      </c>
      <c r="I113" s="241">
        <f t="shared" si="22"/>
        <v>-2111250</v>
      </c>
      <c r="J113" s="237">
        <f t="shared" si="17"/>
        <v>0</v>
      </c>
      <c r="K113" s="241">
        <f t="shared" si="18"/>
        <v>-16226</v>
      </c>
      <c r="L113" s="241">
        <f t="shared" si="23"/>
        <v>-1267521</v>
      </c>
      <c r="M113" s="241">
        <f t="shared" si="19"/>
        <v>-6157.9292599999999</v>
      </c>
      <c r="N113" s="241">
        <f t="shared" si="20"/>
        <v>-6157.9292599999999</v>
      </c>
      <c r="O113" s="241">
        <f t="shared" si="24"/>
        <v>320184.47422000131</v>
      </c>
      <c r="P113" s="241">
        <f t="shared" si="25"/>
        <v>-320184.47422000131</v>
      </c>
      <c r="Q113" s="242"/>
      <c r="R113" s="242"/>
      <c r="S113" s="242"/>
    </row>
    <row r="114" spans="1:19" s="237" customFormat="1">
      <c r="A114" s="236">
        <v>40422</v>
      </c>
      <c r="C114" s="238">
        <v>106</v>
      </c>
      <c r="D114" s="239">
        <f t="shared" si="26"/>
        <v>-16226</v>
      </c>
      <c r="E114" s="239">
        <f t="shared" si="21"/>
        <v>-1283747</v>
      </c>
      <c r="F114" s="239">
        <f t="shared" si="15"/>
        <v>827503</v>
      </c>
      <c r="G114" s="240">
        <f>+Inputs!$D$3</f>
        <v>0.37951000000000001</v>
      </c>
      <c r="H114" s="237">
        <f t="shared" si="16"/>
        <v>0</v>
      </c>
      <c r="I114" s="241">
        <f t="shared" si="22"/>
        <v>-2111250</v>
      </c>
      <c r="J114" s="237">
        <f t="shared" si="17"/>
        <v>0</v>
      </c>
      <c r="K114" s="241">
        <f t="shared" si="18"/>
        <v>-16226</v>
      </c>
      <c r="L114" s="241">
        <f t="shared" si="23"/>
        <v>-1283747</v>
      </c>
      <c r="M114" s="241">
        <f t="shared" si="19"/>
        <v>-6157.9292599999999</v>
      </c>
      <c r="N114" s="241">
        <f t="shared" si="20"/>
        <v>-6157.9292599999999</v>
      </c>
      <c r="O114" s="241">
        <f t="shared" si="24"/>
        <v>314026.54496000131</v>
      </c>
      <c r="P114" s="241">
        <f t="shared" si="25"/>
        <v>-314026.54496000131</v>
      </c>
      <c r="Q114" s="242"/>
      <c r="R114" s="242"/>
      <c r="S114" s="242"/>
    </row>
    <row r="115" spans="1:19" s="237" customFormat="1">
      <c r="A115" s="243">
        <v>40452</v>
      </c>
      <c r="C115" s="238">
        <v>107</v>
      </c>
      <c r="D115" s="239">
        <f t="shared" si="26"/>
        <v>-16226</v>
      </c>
      <c r="E115" s="239">
        <f t="shared" si="21"/>
        <v>-1299973</v>
      </c>
      <c r="F115" s="239">
        <f t="shared" si="15"/>
        <v>811277</v>
      </c>
      <c r="G115" s="240">
        <f>+Inputs!$D$3</f>
        <v>0.37951000000000001</v>
      </c>
      <c r="H115" s="237">
        <f t="shared" si="16"/>
        <v>0</v>
      </c>
      <c r="I115" s="241">
        <f t="shared" si="22"/>
        <v>-2111250</v>
      </c>
      <c r="J115" s="237">
        <f t="shared" si="17"/>
        <v>0</v>
      </c>
      <c r="K115" s="241">
        <f t="shared" si="18"/>
        <v>-16226</v>
      </c>
      <c r="L115" s="241">
        <f t="shared" si="23"/>
        <v>-1299973</v>
      </c>
      <c r="M115" s="241">
        <f t="shared" si="19"/>
        <v>-6157.9292599999999</v>
      </c>
      <c r="N115" s="241">
        <f t="shared" si="20"/>
        <v>-6157.9292599999999</v>
      </c>
      <c r="O115" s="241">
        <f t="shared" si="24"/>
        <v>307868.6157000013</v>
      </c>
      <c r="P115" s="241">
        <f t="shared" si="25"/>
        <v>-307868.6157000013</v>
      </c>
      <c r="Q115" s="242"/>
      <c r="R115" s="242"/>
      <c r="S115" s="242"/>
    </row>
    <row r="116" spans="1:19" s="237" customFormat="1">
      <c r="A116" s="236">
        <v>40483</v>
      </c>
      <c r="C116" s="238">
        <v>108</v>
      </c>
      <c r="D116" s="239">
        <f t="shared" si="26"/>
        <v>-16226</v>
      </c>
      <c r="E116" s="239">
        <f t="shared" si="21"/>
        <v>-1316199</v>
      </c>
      <c r="F116" s="239">
        <f t="shared" si="15"/>
        <v>795051</v>
      </c>
      <c r="G116" s="240">
        <f>+Inputs!$D$3</f>
        <v>0.37951000000000001</v>
      </c>
      <c r="H116" s="237">
        <f t="shared" si="16"/>
        <v>0</v>
      </c>
      <c r="I116" s="241">
        <f t="shared" si="22"/>
        <v>-2111250</v>
      </c>
      <c r="J116" s="237">
        <f t="shared" si="17"/>
        <v>0</v>
      </c>
      <c r="K116" s="241">
        <f t="shared" si="18"/>
        <v>-16226</v>
      </c>
      <c r="L116" s="241">
        <f t="shared" si="23"/>
        <v>-1316199</v>
      </c>
      <c r="M116" s="241">
        <f t="shared" si="19"/>
        <v>-6157.9292599999999</v>
      </c>
      <c r="N116" s="241">
        <f t="shared" si="20"/>
        <v>-6157.9292599999999</v>
      </c>
      <c r="O116" s="241">
        <f t="shared" si="24"/>
        <v>301710.6864400013</v>
      </c>
      <c r="P116" s="241">
        <f t="shared" si="25"/>
        <v>-301710.6864400013</v>
      </c>
      <c r="Q116" s="242"/>
      <c r="R116" s="242"/>
      <c r="S116" s="242"/>
    </row>
    <row r="117" spans="1:19" s="237" customFormat="1">
      <c r="A117" s="243">
        <v>40513</v>
      </c>
      <c r="C117" s="238">
        <v>109</v>
      </c>
      <c r="D117" s="239">
        <f t="shared" si="26"/>
        <v>-16226</v>
      </c>
      <c r="E117" s="239">
        <f t="shared" si="21"/>
        <v>-1332425</v>
      </c>
      <c r="F117" s="239">
        <f t="shared" si="15"/>
        <v>778825</v>
      </c>
      <c r="G117" s="240">
        <f>+Inputs!$D$3</f>
        <v>0.37951000000000001</v>
      </c>
      <c r="H117" s="237">
        <f t="shared" si="16"/>
        <v>0</v>
      </c>
      <c r="I117" s="241">
        <f t="shared" si="22"/>
        <v>-2111250</v>
      </c>
      <c r="J117" s="237">
        <f t="shared" si="17"/>
        <v>0</v>
      </c>
      <c r="K117" s="241">
        <f t="shared" si="18"/>
        <v>-16226</v>
      </c>
      <c r="L117" s="241">
        <f t="shared" si="23"/>
        <v>-1332425</v>
      </c>
      <c r="M117" s="241">
        <f t="shared" si="19"/>
        <v>-6157.9292599999999</v>
      </c>
      <c r="N117" s="241">
        <f t="shared" si="20"/>
        <v>-6157.9292599999999</v>
      </c>
      <c r="O117" s="241">
        <f t="shared" si="24"/>
        <v>295552.7571800013</v>
      </c>
      <c r="P117" s="241">
        <f t="shared" si="25"/>
        <v>-295552.7571800013</v>
      </c>
      <c r="Q117" s="242"/>
      <c r="R117" s="242"/>
      <c r="S117" s="242"/>
    </row>
    <row r="118" spans="1:19" s="237" customFormat="1">
      <c r="A118" s="236">
        <v>40544</v>
      </c>
      <c r="C118" s="238">
        <v>110</v>
      </c>
      <c r="D118" s="239">
        <f t="shared" si="26"/>
        <v>-16226</v>
      </c>
      <c r="E118" s="239">
        <f t="shared" si="21"/>
        <v>-1348651</v>
      </c>
      <c r="F118" s="239">
        <f t="shared" si="15"/>
        <v>762599</v>
      </c>
      <c r="G118" s="240">
        <f>+Inputs!$D$3</f>
        <v>0.37951000000000001</v>
      </c>
      <c r="H118" s="237">
        <f t="shared" si="16"/>
        <v>0</v>
      </c>
      <c r="I118" s="241">
        <f t="shared" si="22"/>
        <v>-2111250</v>
      </c>
      <c r="J118" s="237">
        <f t="shared" si="17"/>
        <v>0</v>
      </c>
      <c r="K118" s="241">
        <f t="shared" si="18"/>
        <v>-16226</v>
      </c>
      <c r="L118" s="241">
        <f t="shared" si="23"/>
        <v>-1348651</v>
      </c>
      <c r="M118" s="241">
        <f t="shared" si="19"/>
        <v>-6157.9292599999999</v>
      </c>
      <c r="N118" s="241">
        <f t="shared" si="20"/>
        <v>-6157.9292599999999</v>
      </c>
      <c r="O118" s="241">
        <f t="shared" si="24"/>
        <v>289394.82792000129</v>
      </c>
      <c r="P118" s="241">
        <f t="shared" si="25"/>
        <v>-289394.82792000129</v>
      </c>
      <c r="Q118" s="242"/>
      <c r="R118" s="242"/>
      <c r="S118" s="242"/>
    </row>
    <row r="119" spans="1:19" s="237" customFormat="1">
      <c r="A119" s="243">
        <v>40575</v>
      </c>
      <c r="C119" s="238">
        <v>111</v>
      </c>
      <c r="D119" s="239">
        <f t="shared" si="26"/>
        <v>-16226</v>
      </c>
      <c r="E119" s="239">
        <f t="shared" si="21"/>
        <v>-1364877</v>
      </c>
      <c r="F119" s="239">
        <f t="shared" si="15"/>
        <v>746373</v>
      </c>
      <c r="G119" s="240">
        <f>+Inputs!$D$3</f>
        <v>0.37951000000000001</v>
      </c>
      <c r="H119" s="237">
        <f t="shared" si="16"/>
        <v>0</v>
      </c>
      <c r="I119" s="241">
        <f t="shared" si="22"/>
        <v>-2111250</v>
      </c>
      <c r="J119" s="237">
        <f t="shared" si="17"/>
        <v>0</v>
      </c>
      <c r="K119" s="241">
        <f t="shared" si="18"/>
        <v>-16226</v>
      </c>
      <c r="L119" s="241">
        <f t="shared" si="23"/>
        <v>-1364877</v>
      </c>
      <c r="M119" s="241">
        <f t="shared" si="19"/>
        <v>-6157.9292599999999</v>
      </c>
      <c r="N119" s="241">
        <f t="shared" si="20"/>
        <v>-6157.9292599999999</v>
      </c>
      <c r="O119" s="241">
        <f t="shared" si="24"/>
        <v>283236.89866000129</v>
      </c>
      <c r="P119" s="241">
        <f t="shared" si="25"/>
        <v>-283236.89866000129</v>
      </c>
      <c r="Q119" s="242"/>
      <c r="R119" s="242"/>
      <c r="S119" s="242"/>
    </row>
    <row r="120" spans="1:19" s="237" customFormat="1">
      <c r="A120" s="236">
        <v>40603</v>
      </c>
      <c r="C120" s="238">
        <v>112</v>
      </c>
      <c r="D120" s="239">
        <f t="shared" si="26"/>
        <v>-16226</v>
      </c>
      <c r="E120" s="239">
        <f t="shared" si="21"/>
        <v>-1381103</v>
      </c>
      <c r="F120" s="239">
        <f t="shared" si="15"/>
        <v>730147</v>
      </c>
      <c r="G120" s="240">
        <f>+Inputs!$D$3</f>
        <v>0.37951000000000001</v>
      </c>
      <c r="H120" s="237">
        <f t="shared" si="16"/>
        <v>0</v>
      </c>
      <c r="I120" s="241">
        <f t="shared" si="22"/>
        <v>-2111250</v>
      </c>
      <c r="J120" s="237">
        <f t="shared" si="17"/>
        <v>0</v>
      </c>
      <c r="K120" s="241">
        <f t="shared" si="18"/>
        <v>-16226</v>
      </c>
      <c r="L120" s="241">
        <f t="shared" si="23"/>
        <v>-1381103</v>
      </c>
      <c r="M120" s="241">
        <f t="shared" si="19"/>
        <v>-6157.9292599999999</v>
      </c>
      <c r="N120" s="241">
        <f t="shared" si="20"/>
        <v>-6157.9292599999999</v>
      </c>
      <c r="O120" s="241">
        <f t="shared" si="24"/>
        <v>277078.96940000128</v>
      </c>
      <c r="P120" s="241">
        <f t="shared" si="25"/>
        <v>-277078.96940000128</v>
      </c>
      <c r="Q120" s="242"/>
      <c r="R120" s="242"/>
      <c r="S120" s="242"/>
    </row>
    <row r="121" spans="1:19" s="237" customFormat="1">
      <c r="A121" s="243">
        <v>40634</v>
      </c>
      <c r="C121" s="238">
        <v>113</v>
      </c>
      <c r="D121" s="239">
        <f t="shared" si="26"/>
        <v>-16226</v>
      </c>
      <c r="E121" s="239">
        <f t="shared" si="21"/>
        <v>-1397329</v>
      </c>
      <c r="F121" s="239">
        <f t="shared" si="15"/>
        <v>713921</v>
      </c>
      <c r="G121" s="240">
        <f>+Inputs!$D$3</f>
        <v>0.37951000000000001</v>
      </c>
      <c r="H121" s="237">
        <f t="shared" si="16"/>
        <v>0</v>
      </c>
      <c r="I121" s="241">
        <f t="shared" si="22"/>
        <v>-2111250</v>
      </c>
      <c r="J121" s="237">
        <f t="shared" si="17"/>
        <v>0</v>
      </c>
      <c r="K121" s="241">
        <f t="shared" si="18"/>
        <v>-16226</v>
      </c>
      <c r="L121" s="241">
        <f t="shared" si="23"/>
        <v>-1397329</v>
      </c>
      <c r="M121" s="241">
        <f t="shared" si="19"/>
        <v>-6157.9292599999999</v>
      </c>
      <c r="N121" s="241">
        <f t="shared" si="20"/>
        <v>-6157.9292599999999</v>
      </c>
      <c r="O121" s="241">
        <f t="shared" si="24"/>
        <v>270921.04014000128</v>
      </c>
      <c r="P121" s="241">
        <f t="shared" si="25"/>
        <v>-270921.04014000128</v>
      </c>
      <c r="Q121" s="242"/>
      <c r="R121" s="242"/>
      <c r="S121" s="242"/>
    </row>
    <row r="122" spans="1:19" s="237" customFormat="1">
      <c r="A122" s="236">
        <v>40664</v>
      </c>
      <c r="C122" s="238">
        <v>114</v>
      </c>
      <c r="D122" s="239">
        <f t="shared" si="26"/>
        <v>-16226</v>
      </c>
      <c r="E122" s="239">
        <f t="shared" si="21"/>
        <v>-1413555</v>
      </c>
      <c r="F122" s="239">
        <f t="shared" si="15"/>
        <v>697695</v>
      </c>
      <c r="G122" s="240">
        <f>+Inputs!$D$3</f>
        <v>0.37951000000000001</v>
      </c>
      <c r="H122" s="237">
        <f t="shared" si="16"/>
        <v>0</v>
      </c>
      <c r="I122" s="241">
        <f t="shared" si="22"/>
        <v>-2111250</v>
      </c>
      <c r="J122" s="237">
        <f t="shared" si="17"/>
        <v>0</v>
      </c>
      <c r="K122" s="241">
        <f t="shared" si="18"/>
        <v>-16226</v>
      </c>
      <c r="L122" s="241">
        <f t="shared" si="23"/>
        <v>-1413555</v>
      </c>
      <c r="M122" s="241">
        <f t="shared" si="19"/>
        <v>-6157.9292599999999</v>
      </c>
      <c r="N122" s="241">
        <f t="shared" si="20"/>
        <v>-6157.9292599999999</v>
      </c>
      <c r="O122" s="241">
        <f t="shared" si="24"/>
        <v>264763.11088000127</v>
      </c>
      <c r="P122" s="241">
        <f t="shared" si="25"/>
        <v>-264763.11088000127</v>
      </c>
      <c r="Q122" s="242"/>
      <c r="R122" s="242"/>
      <c r="S122" s="242"/>
    </row>
    <row r="123" spans="1:19" s="237" customFormat="1">
      <c r="A123" s="243">
        <v>40695</v>
      </c>
      <c r="C123" s="238">
        <v>115</v>
      </c>
      <c r="D123" s="239">
        <f t="shared" si="26"/>
        <v>-16226</v>
      </c>
      <c r="E123" s="239">
        <f t="shared" si="21"/>
        <v>-1429781</v>
      </c>
      <c r="F123" s="239">
        <f t="shared" si="15"/>
        <v>681469</v>
      </c>
      <c r="G123" s="240">
        <f>+Inputs!$D$3</f>
        <v>0.37951000000000001</v>
      </c>
      <c r="H123" s="237">
        <f t="shared" si="16"/>
        <v>0</v>
      </c>
      <c r="I123" s="241">
        <f t="shared" si="22"/>
        <v>-2111250</v>
      </c>
      <c r="J123" s="237">
        <f t="shared" si="17"/>
        <v>0</v>
      </c>
      <c r="K123" s="241">
        <f t="shared" si="18"/>
        <v>-16226</v>
      </c>
      <c r="L123" s="241">
        <f t="shared" si="23"/>
        <v>-1429781</v>
      </c>
      <c r="M123" s="241">
        <f t="shared" si="19"/>
        <v>-6157.9292599999999</v>
      </c>
      <c r="N123" s="241">
        <f t="shared" si="20"/>
        <v>-6157.9292599999999</v>
      </c>
      <c r="O123" s="241">
        <f t="shared" si="24"/>
        <v>258605.18162000127</v>
      </c>
      <c r="P123" s="241">
        <f t="shared" si="25"/>
        <v>-258605.18162000127</v>
      </c>
      <c r="Q123" s="242"/>
      <c r="R123" s="242"/>
      <c r="S123" s="242"/>
    </row>
    <row r="124" spans="1:19" s="237" customFormat="1">
      <c r="A124" s="236">
        <v>40725</v>
      </c>
      <c r="C124" s="238">
        <v>116</v>
      </c>
      <c r="D124" s="239">
        <f t="shared" si="26"/>
        <v>-16226</v>
      </c>
      <c r="E124" s="239">
        <f t="shared" si="21"/>
        <v>-1446007</v>
      </c>
      <c r="F124" s="239">
        <f t="shared" si="15"/>
        <v>665243</v>
      </c>
      <c r="G124" s="240">
        <f>+Inputs!$D$3</f>
        <v>0.37951000000000001</v>
      </c>
      <c r="H124" s="237">
        <f t="shared" si="16"/>
        <v>0</v>
      </c>
      <c r="I124" s="241">
        <f t="shared" si="22"/>
        <v>-2111250</v>
      </c>
      <c r="J124" s="237">
        <f t="shared" si="17"/>
        <v>0</v>
      </c>
      <c r="K124" s="241">
        <f t="shared" si="18"/>
        <v>-16226</v>
      </c>
      <c r="L124" s="241">
        <f t="shared" si="23"/>
        <v>-1446007</v>
      </c>
      <c r="M124" s="241">
        <f t="shared" si="19"/>
        <v>-6157.9292599999999</v>
      </c>
      <c r="N124" s="241">
        <f t="shared" si="20"/>
        <v>-6157.9292599999999</v>
      </c>
      <c r="O124" s="241">
        <f t="shared" si="24"/>
        <v>252447.25236000126</v>
      </c>
      <c r="P124" s="241">
        <f t="shared" si="25"/>
        <v>-252447.25236000126</v>
      </c>
      <c r="Q124" s="242"/>
      <c r="R124" s="242"/>
      <c r="S124" s="242"/>
    </row>
    <row r="125" spans="1:19" s="237" customFormat="1">
      <c r="A125" s="243">
        <v>40756</v>
      </c>
      <c r="C125" s="238">
        <v>117</v>
      </c>
      <c r="D125" s="239">
        <f t="shared" si="26"/>
        <v>-16226</v>
      </c>
      <c r="E125" s="239">
        <f t="shared" si="21"/>
        <v>-1462233</v>
      </c>
      <c r="F125" s="239">
        <f t="shared" si="15"/>
        <v>649017</v>
      </c>
      <c r="G125" s="240">
        <f>+Inputs!$D$3</f>
        <v>0.37951000000000001</v>
      </c>
      <c r="H125" s="237">
        <f t="shared" si="16"/>
        <v>0</v>
      </c>
      <c r="I125" s="241">
        <f t="shared" si="22"/>
        <v>-2111250</v>
      </c>
      <c r="J125" s="237">
        <f t="shared" si="17"/>
        <v>0</v>
      </c>
      <c r="K125" s="241">
        <f t="shared" si="18"/>
        <v>-16226</v>
      </c>
      <c r="L125" s="241">
        <f t="shared" si="23"/>
        <v>-1462233</v>
      </c>
      <c r="M125" s="241">
        <f t="shared" si="19"/>
        <v>-6157.9292599999999</v>
      </c>
      <c r="N125" s="241">
        <f t="shared" si="20"/>
        <v>-6157.9292599999999</v>
      </c>
      <c r="O125" s="241">
        <f t="shared" si="24"/>
        <v>246289.32310000126</v>
      </c>
      <c r="P125" s="241">
        <f t="shared" si="25"/>
        <v>-246289.32310000126</v>
      </c>
      <c r="Q125" s="242"/>
      <c r="R125" s="242"/>
      <c r="S125" s="242"/>
    </row>
    <row r="126" spans="1:19" s="237" customFormat="1">
      <c r="A126" s="236">
        <v>40787</v>
      </c>
      <c r="C126" s="238">
        <v>118</v>
      </c>
      <c r="D126" s="239">
        <f t="shared" si="26"/>
        <v>-16226</v>
      </c>
      <c r="E126" s="239">
        <f t="shared" si="21"/>
        <v>-1478459</v>
      </c>
      <c r="F126" s="239">
        <f t="shared" si="15"/>
        <v>632791</v>
      </c>
      <c r="G126" s="240">
        <f>+Inputs!$D$3</f>
        <v>0.37951000000000001</v>
      </c>
      <c r="H126" s="237">
        <f t="shared" si="16"/>
        <v>0</v>
      </c>
      <c r="I126" s="241">
        <f t="shared" si="22"/>
        <v>-2111250</v>
      </c>
      <c r="J126" s="237">
        <f t="shared" si="17"/>
        <v>0</v>
      </c>
      <c r="K126" s="241">
        <f t="shared" si="18"/>
        <v>-16226</v>
      </c>
      <c r="L126" s="241">
        <f t="shared" si="23"/>
        <v>-1478459</v>
      </c>
      <c r="M126" s="241">
        <f t="shared" si="19"/>
        <v>-6157.9292599999999</v>
      </c>
      <c r="N126" s="241">
        <f t="shared" si="20"/>
        <v>-6157.9292599999999</v>
      </c>
      <c r="O126" s="241">
        <f t="shared" si="24"/>
        <v>240131.39384000126</v>
      </c>
      <c r="P126" s="241">
        <f t="shared" si="25"/>
        <v>-240131.39384000126</v>
      </c>
      <c r="Q126" s="242"/>
      <c r="R126" s="242"/>
      <c r="S126" s="242"/>
    </row>
    <row r="127" spans="1:19" s="237" customFormat="1">
      <c r="A127" s="243">
        <v>40817</v>
      </c>
      <c r="C127" s="238">
        <v>119</v>
      </c>
      <c r="D127" s="239">
        <f t="shared" si="26"/>
        <v>-16226</v>
      </c>
      <c r="E127" s="239">
        <f t="shared" si="21"/>
        <v>-1494685</v>
      </c>
      <c r="F127" s="239">
        <f t="shared" si="15"/>
        <v>616565</v>
      </c>
      <c r="G127" s="240">
        <f>+Inputs!$D$3</f>
        <v>0.37951000000000001</v>
      </c>
      <c r="H127" s="237">
        <f t="shared" si="16"/>
        <v>0</v>
      </c>
      <c r="I127" s="241">
        <f t="shared" si="22"/>
        <v>-2111250</v>
      </c>
      <c r="J127" s="237">
        <f t="shared" si="17"/>
        <v>0</v>
      </c>
      <c r="K127" s="241">
        <f t="shared" si="18"/>
        <v>-16226</v>
      </c>
      <c r="L127" s="241">
        <f t="shared" si="23"/>
        <v>-1494685</v>
      </c>
      <c r="M127" s="241">
        <f t="shared" si="19"/>
        <v>-6157.9292599999999</v>
      </c>
      <c r="N127" s="241">
        <f t="shared" si="20"/>
        <v>-6157.9292599999999</v>
      </c>
      <c r="O127" s="241">
        <f t="shared" si="24"/>
        <v>233973.46458000125</v>
      </c>
      <c r="P127" s="241">
        <f t="shared" si="25"/>
        <v>-233973.46458000125</v>
      </c>
      <c r="Q127" s="242"/>
      <c r="R127" s="242"/>
      <c r="S127" s="242"/>
    </row>
    <row r="128" spans="1:19" s="237" customFormat="1">
      <c r="A128" s="236">
        <v>40848</v>
      </c>
      <c r="C128" s="238">
        <v>120</v>
      </c>
      <c r="D128" s="239">
        <f t="shared" si="26"/>
        <v>-16226</v>
      </c>
      <c r="E128" s="239">
        <f t="shared" si="21"/>
        <v>-1510911</v>
      </c>
      <c r="F128" s="239">
        <f t="shared" si="15"/>
        <v>600339</v>
      </c>
      <c r="G128" s="240">
        <f>+Inputs!$D$3</f>
        <v>0.37951000000000001</v>
      </c>
      <c r="H128" s="237">
        <f t="shared" si="16"/>
        <v>0</v>
      </c>
      <c r="I128" s="241">
        <f t="shared" si="22"/>
        <v>-2111250</v>
      </c>
      <c r="J128" s="237">
        <f t="shared" si="17"/>
        <v>0</v>
      </c>
      <c r="K128" s="241">
        <f t="shared" si="18"/>
        <v>-16226</v>
      </c>
      <c r="L128" s="241">
        <f t="shared" si="23"/>
        <v>-1510911</v>
      </c>
      <c r="M128" s="241">
        <f t="shared" si="19"/>
        <v>-6157.9292599999999</v>
      </c>
      <c r="N128" s="241">
        <f t="shared" si="20"/>
        <v>-6157.9292599999999</v>
      </c>
      <c r="O128" s="241">
        <f t="shared" si="24"/>
        <v>227815.53532000125</v>
      </c>
      <c r="P128" s="241">
        <f t="shared" si="25"/>
        <v>-227815.53532000125</v>
      </c>
      <c r="Q128" s="242"/>
      <c r="R128" s="242"/>
      <c r="S128" s="242"/>
    </row>
    <row r="129" spans="1:19" s="237" customFormat="1">
      <c r="A129" s="243">
        <v>40878</v>
      </c>
      <c r="C129" s="238">
        <v>121</v>
      </c>
      <c r="D129" s="239">
        <f t="shared" si="26"/>
        <v>-16226</v>
      </c>
      <c r="E129" s="239">
        <f t="shared" si="21"/>
        <v>-1527137</v>
      </c>
      <c r="F129" s="239">
        <f t="shared" si="15"/>
        <v>584113</v>
      </c>
      <c r="G129" s="240">
        <f>+Inputs!$D$3</f>
        <v>0.37951000000000001</v>
      </c>
      <c r="H129" s="237">
        <f t="shared" si="16"/>
        <v>0</v>
      </c>
      <c r="I129" s="241">
        <f t="shared" si="22"/>
        <v>-2111250</v>
      </c>
      <c r="J129" s="237">
        <f t="shared" si="17"/>
        <v>0</v>
      </c>
      <c r="K129" s="241">
        <f t="shared" si="18"/>
        <v>-16226</v>
      </c>
      <c r="L129" s="241">
        <f t="shared" si="23"/>
        <v>-1527137</v>
      </c>
      <c r="M129" s="241">
        <f t="shared" si="19"/>
        <v>-6157.9292599999999</v>
      </c>
      <c r="N129" s="241">
        <f t="shared" si="20"/>
        <v>-6157.9292599999999</v>
      </c>
      <c r="O129" s="241">
        <f t="shared" si="24"/>
        <v>221657.60606000124</v>
      </c>
      <c r="P129" s="241">
        <f t="shared" si="25"/>
        <v>-221657.60606000124</v>
      </c>
      <c r="Q129" s="242"/>
      <c r="R129" s="242"/>
      <c r="S129" s="242"/>
    </row>
    <row r="130" spans="1:19" s="237" customFormat="1">
      <c r="A130" s="236">
        <v>40909</v>
      </c>
      <c r="C130" s="238">
        <v>122</v>
      </c>
      <c r="D130" s="239">
        <f t="shared" si="26"/>
        <v>-16226</v>
      </c>
      <c r="E130" s="239">
        <f t="shared" si="21"/>
        <v>-1543363</v>
      </c>
      <c r="F130" s="239">
        <f t="shared" si="15"/>
        <v>567887</v>
      </c>
      <c r="G130" s="240">
        <f>+Inputs!$D$3</f>
        <v>0.37951000000000001</v>
      </c>
      <c r="H130" s="237">
        <f t="shared" si="16"/>
        <v>0</v>
      </c>
      <c r="I130" s="241">
        <f t="shared" si="22"/>
        <v>-2111250</v>
      </c>
      <c r="J130" s="237">
        <f t="shared" si="17"/>
        <v>0</v>
      </c>
      <c r="K130" s="241">
        <f t="shared" si="18"/>
        <v>-16226</v>
      </c>
      <c r="L130" s="241">
        <f t="shared" si="23"/>
        <v>-1543363</v>
      </c>
      <c r="M130" s="241">
        <f t="shared" si="19"/>
        <v>-6157.9292599999999</v>
      </c>
      <c r="N130" s="241">
        <f t="shared" si="20"/>
        <v>-6157.9292599999999</v>
      </c>
      <c r="O130" s="241">
        <f t="shared" si="24"/>
        <v>215499.67680000124</v>
      </c>
      <c r="P130" s="241">
        <f t="shared" si="25"/>
        <v>-215499.67680000124</v>
      </c>
      <c r="Q130" s="242"/>
      <c r="R130" s="242"/>
      <c r="S130" s="242"/>
    </row>
    <row r="131" spans="1:19" s="237" customFormat="1">
      <c r="A131" s="243">
        <v>40940</v>
      </c>
      <c r="C131" s="238">
        <v>123</v>
      </c>
      <c r="D131" s="239">
        <f t="shared" si="26"/>
        <v>-16226</v>
      </c>
      <c r="E131" s="239">
        <f t="shared" si="21"/>
        <v>-1559589</v>
      </c>
      <c r="F131" s="239">
        <f t="shared" si="15"/>
        <v>551661</v>
      </c>
      <c r="G131" s="240">
        <f>+Inputs!$D$3</f>
        <v>0.37951000000000001</v>
      </c>
      <c r="H131" s="237">
        <f t="shared" si="16"/>
        <v>0</v>
      </c>
      <c r="I131" s="241">
        <f t="shared" si="22"/>
        <v>-2111250</v>
      </c>
      <c r="J131" s="237">
        <f t="shared" si="17"/>
        <v>0</v>
      </c>
      <c r="K131" s="241">
        <f t="shared" si="18"/>
        <v>-16226</v>
      </c>
      <c r="L131" s="241">
        <f t="shared" si="23"/>
        <v>-1559589</v>
      </c>
      <c r="M131" s="241">
        <f t="shared" si="19"/>
        <v>-6157.9292599999999</v>
      </c>
      <c r="N131" s="241">
        <f t="shared" si="20"/>
        <v>-6157.9292599999999</v>
      </c>
      <c r="O131" s="241">
        <f t="shared" si="24"/>
        <v>209341.74754000123</v>
      </c>
      <c r="P131" s="241">
        <f t="shared" si="25"/>
        <v>-209341.74754000123</v>
      </c>
      <c r="Q131" s="242"/>
      <c r="R131" s="242"/>
      <c r="S131" s="242"/>
    </row>
    <row r="132" spans="1:19" s="237" customFormat="1">
      <c r="A132" s="236">
        <v>40969</v>
      </c>
      <c r="C132" s="238">
        <v>124</v>
      </c>
      <c r="D132" s="239">
        <f t="shared" si="26"/>
        <v>-16226</v>
      </c>
      <c r="E132" s="239">
        <f t="shared" si="21"/>
        <v>-1575815</v>
      </c>
      <c r="F132" s="239">
        <f t="shared" si="15"/>
        <v>535435</v>
      </c>
      <c r="G132" s="240">
        <f>+Inputs!$D$3</f>
        <v>0.37951000000000001</v>
      </c>
      <c r="H132" s="237">
        <f t="shared" si="16"/>
        <v>0</v>
      </c>
      <c r="I132" s="241">
        <f t="shared" si="22"/>
        <v>-2111250</v>
      </c>
      <c r="J132" s="237">
        <f t="shared" si="17"/>
        <v>0</v>
      </c>
      <c r="K132" s="241">
        <f t="shared" si="18"/>
        <v>-16226</v>
      </c>
      <c r="L132" s="241">
        <f t="shared" si="23"/>
        <v>-1575815</v>
      </c>
      <c r="M132" s="241">
        <f t="shared" si="19"/>
        <v>-6157.9292599999999</v>
      </c>
      <c r="N132" s="241">
        <f t="shared" si="20"/>
        <v>-6157.9292599999999</v>
      </c>
      <c r="O132" s="241">
        <f t="shared" si="24"/>
        <v>203183.81828000123</v>
      </c>
      <c r="P132" s="241">
        <f t="shared" si="25"/>
        <v>-203183.81828000123</v>
      </c>
      <c r="Q132" s="242"/>
      <c r="R132" s="242"/>
      <c r="S132" s="242"/>
    </row>
    <row r="133" spans="1:19" s="237" customFormat="1">
      <c r="A133" s="243">
        <v>41000</v>
      </c>
      <c r="C133" s="238">
        <v>125</v>
      </c>
      <c r="D133" s="239">
        <f t="shared" si="26"/>
        <v>-16226</v>
      </c>
      <c r="E133" s="239">
        <f t="shared" si="21"/>
        <v>-1592041</v>
      </c>
      <c r="F133" s="239">
        <f t="shared" si="15"/>
        <v>519209</v>
      </c>
      <c r="G133" s="240">
        <f>+Inputs!$D$3</f>
        <v>0.37951000000000001</v>
      </c>
      <c r="H133" s="237">
        <f t="shared" si="16"/>
        <v>0</v>
      </c>
      <c r="I133" s="241">
        <f t="shared" si="22"/>
        <v>-2111250</v>
      </c>
      <c r="J133" s="237">
        <f t="shared" si="17"/>
        <v>0</v>
      </c>
      <c r="K133" s="241">
        <f t="shared" si="18"/>
        <v>-16226</v>
      </c>
      <c r="L133" s="241">
        <f t="shared" si="23"/>
        <v>-1592041</v>
      </c>
      <c r="M133" s="241">
        <f t="shared" si="19"/>
        <v>-6157.9292599999999</v>
      </c>
      <c r="N133" s="241">
        <f t="shared" si="20"/>
        <v>-6157.9292599999999</v>
      </c>
      <c r="O133" s="241">
        <f t="shared" si="24"/>
        <v>197025.88902000122</v>
      </c>
      <c r="P133" s="241">
        <f t="shared" si="25"/>
        <v>-197025.88902000122</v>
      </c>
      <c r="Q133" s="242"/>
      <c r="R133" s="242"/>
      <c r="S133" s="242"/>
    </row>
    <row r="134" spans="1:19" s="237" customFormat="1">
      <c r="A134" s="236">
        <v>41030</v>
      </c>
      <c r="C134" s="238">
        <v>126</v>
      </c>
      <c r="D134" s="239">
        <f t="shared" si="26"/>
        <v>-16226</v>
      </c>
      <c r="E134" s="239">
        <f t="shared" si="21"/>
        <v>-1608267</v>
      </c>
      <c r="F134" s="239">
        <f t="shared" si="15"/>
        <v>502983</v>
      </c>
      <c r="G134" s="240">
        <f>+Inputs!$D$3</f>
        <v>0.37951000000000001</v>
      </c>
      <c r="H134" s="237">
        <f t="shared" si="16"/>
        <v>0</v>
      </c>
      <c r="I134" s="241">
        <f t="shared" si="22"/>
        <v>-2111250</v>
      </c>
      <c r="J134" s="237">
        <f t="shared" si="17"/>
        <v>0</v>
      </c>
      <c r="K134" s="241">
        <f t="shared" si="18"/>
        <v>-16226</v>
      </c>
      <c r="L134" s="241">
        <f t="shared" si="23"/>
        <v>-1608267</v>
      </c>
      <c r="M134" s="241">
        <f t="shared" si="19"/>
        <v>-6157.9292599999999</v>
      </c>
      <c r="N134" s="241">
        <f t="shared" si="20"/>
        <v>-6157.9292599999999</v>
      </c>
      <c r="O134" s="241">
        <f t="shared" si="24"/>
        <v>190867.95976000122</v>
      </c>
      <c r="P134" s="241">
        <f t="shared" si="25"/>
        <v>-190867.95976000122</v>
      </c>
      <c r="Q134" s="242"/>
      <c r="R134" s="242"/>
      <c r="S134" s="242"/>
    </row>
    <row r="135" spans="1:19" s="237" customFormat="1">
      <c r="A135" s="243">
        <v>41061</v>
      </c>
      <c r="C135" s="238">
        <v>127</v>
      </c>
      <c r="D135" s="239">
        <f t="shared" si="26"/>
        <v>-16226</v>
      </c>
      <c r="E135" s="239">
        <f t="shared" si="21"/>
        <v>-1624493</v>
      </c>
      <c r="F135" s="239">
        <f t="shared" si="15"/>
        <v>486757</v>
      </c>
      <c r="G135" s="240">
        <f>+Inputs!$D$3</f>
        <v>0.37951000000000001</v>
      </c>
      <c r="H135" s="237">
        <f t="shared" si="16"/>
        <v>0</v>
      </c>
      <c r="I135" s="241">
        <f t="shared" si="22"/>
        <v>-2111250</v>
      </c>
      <c r="J135" s="237">
        <f t="shared" si="17"/>
        <v>0</v>
      </c>
      <c r="K135" s="241">
        <f t="shared" si="18"/>
        <v>-16226</v>
      </c>
      <c r="L135" s="241">
        <f t="shared" si="23"/>
        <v>-1624493</v>
      </c>
      <c r="M135" s="241">
        <f t="shared" si="19"/>
        <v>-6157.9292599999999</v>
      </c>
      <c r="N135" s="241">
        <f t="shared" si="20"/>
        <v>-6157.9292599999999</v>
      </c>
      <c r="O135" s="241">
        <f t="shared" si="24"/>
        <v>184710.03050000122</v>
      </c>
      <c r="P135" s="241">
        <f t="shared" si="25"/>
        <v>-184710.03050000122</v>
      </c>
      <c r="Q135" s="242"/>
      <c r="R135" s="242"/>
      <c r="S135" s="242"/>
    </row>
    <row r="136" spans="1:19" s="237" customFormat="1">
      <c r="A136" s="236">
        <v>41091</v>
      </c>
      <c r="C136" s="238">
        <v>128</v>
      </c>
      <c r="D136" s="239">
        <f t="shared" si="26"/>
        <v>-16226</v>
      </c>
      <c r="E136" s="239">
        <f t="shared" si="21"/>
        <v>-1640719</v>
      </c>
      <c r="F136" s="239">
        <f t="shared" si="15"/>
        <v>470531</v>
      </c>
      <c r="G136" s="240">
        <f>+Inputs!$D$3</f>
        <v>0.37951000000000001</v>
      </c>
      <c r="H136" s="237">
        <f t="shared" si="16"/>
        <v>0</v>
      </c>
      <c r="I136" s="241">
        <f t="shared" si="22"/>
        <v>-2111250</v>
      </c>
      <c r="J136" s="237">
        <f t="shared" si="17"/>
        <v>0</v>
      </c>
      <c r="K136" s="241">
        <f t="shared" si="18"/>
        <v>-16226</v>
      </c>
      <c r="L136" s="241">
        <f t="shared" si="23"/>
        <v>-1640719</v>
      </c>
      <c r="M136" s="241">
        <f t="shared" si="19"/>
        <v>-6157.9292599999999</v>
      </c>
      <c r="N136" s="241">
        <f t="shared" si="20"/>
        <v>-6157.9292599999999</v>
      </c>
      <c r="O136" s="241">
        <f t="shared" si="24"/>
        <v>178552.10124000121</v>
      </c>
      <c r="P136" s="241">
        <f t="shared" si="25"/>
        <v>-178552.10124000121</v>
      </c>
      <c r="Q136" s="242"/>
      <c r="R136" s="242"/>
      <c r="S136" s="242"/>
    </row>
    <row r="137" spans="1:19" s="237" customFormat="1">
      <c r="A137" s="243">
        <v>41122</v>
      </c>
      <c r="C137" s="238">
        <v>129</v>
      </c>
      <c r="D137" s="239">
        <f t="shared" si="26"/>
        <v>-16226</v>
      </c>
      <c r="E137" s="239">
        <f t="shared" si="21"/>
        <v>-1656945</v>
      </c>
      <c r="F137" s="239">
        <f t="shared" si="15"/>
        <v>454305</v>
      </c>
      <c r="G137" s="240">
        <f>+Inputs!$D$3</f>
        <v>0.37951000000000001</v>
      </c>
      <c r="H137" s="237">
        <f t="shared" si="16"/>
        <v>0</v>
      </c>
      <c r="I137" s="241">
        <f t="shared" si="22"/>
        <v>-2111250</v>
      </c>
      <c r="J137" s="237">
        <f t="shared" si="17"/>
        <v>0</v>
      </c>
      <c r="K137" s="241">
        <f t="shared" si="18"/>
        <v>-16226</v>
      </c>
      <c r="L137" s="241">
        <f t="shared" si="23"/>
        <v>-1656945</v>
      </c>
      <c r="M137" s="241">
        <f t="shared" si="19"/>
        <v>-6157.9292599999999</v>
      </c>
      <c r="N137" s="241">
        <f t="shared" si="20"/>
        <v>-6157.9292599999999</v>
      </c>
      <c r="O137" s="241">
        <f t="shared" si="24"/>
        <v>172394.17198000121</v>
      </c>
      <c r="P137" s="241">
        <f t="shared" si="25"/>
        <v>-172394.17198000121</v>
      </c>
      <c r="Q137" s="242"/>
      <c r="R137" s="242"/>
      <c r="S137" s="242"/>
    </row>
    <row r="138" spans="1:19" s="237" customFormat="1">
      <c r="A138" s="236">
        <v>41153</v>
      </c>
      <c r="C138" s="238">
        <v>130</v>
      </c>
      <c r="D138" s="239">
        <f t="shared" si="26"/>
        <v>-16226</v>
      </c>
      <c r="E138" s="239">
        <f t="shared" si="21"/>
        <v>-1673171</v>
      </c>
      <c r="F138" s="239">
        <f t="shared" ref="F138:F165" si="27">$B$9+E138</f>
        <v>438079</v>
      </c>
      <c r="G138" s="240">
        <f>+Inputs!$D$3</f>
        <v>0.37951000000000001</v>
      </c>
      <c r="H138" s="237">
        <f t="shared" ref="H138:H165" si="28">-B138</f>
        <v>0</v>
      </c>
      <c r="I138" s="241">
        <f t="shared" si="22"/>
        <v>-2111250</v>
      </c>
      <c r="J138" s="237">
        <f t="shared" ref="J138:J165" si="29">H138*G138</f>
        <v>0</v>
      </c>
      <c r="K138" s="241">
        <f t="shared" ref="K138:K165" si="30">D138</f>
        <v>-16226</v>
      </c>
      <c r="L138" s="241">
        <f t="shared" si="23"/>
        <v>-1673171</v>
      </c>
      <c r="M138" s="241">
        <f t="shared" ref="M138:M165" si="31">K138*G138</f>
        <v>-6157.9292599999999</v>
      </c>
      <c r="N138" s="241">
        <f t="shared" ref="N138:N165" si="32">M138-J138</f>
        <v>-6157.9292599999999</v>
      </c>
      <c r="O138" s="241">
        <f t="shared" si="24"/>
        <v>166236.2427200012</v>
      </c>
      <c r="P138" s="241">
        <f t="shared" si="25"/>
        <v>-166236.2427200012</v>
      </c>
      <c r="Q138" s="242"/>
      <c r="R138" s="242"/>
      <c r="S138" s="242"/>
    </row>
    <row r="139" spans="1:19" s="237" customFormat="1">
      <c r="A139" s="243">
        <v>41183</v>
      </c>
      <c r="C139" s="238">
        <v>131</v>
      </c>
      <c r="D139" s="239">
        <f t="shared" si="26"/>
        <v>-16226</v>
      </c>
      <c r="E139" s="239">
        <f t="shared" ref="E139:E165" si="33">+E138+D139</f>
        <v>-1689397</v>
      </c>
      <c r="F139" s="239">
        <f t="shared" si="27"/>
        <v>421853</v>
      </c>
      <c r="G139" s="240">
        <f>+Inputs!$D$3</f>
        <v>0.37951000000000001</v>
      </c>
      <c r="H139" s="237">
        <f t="shared" si="28"/>
        <v>0</v>
      </c>
      <c r="I139" s="241">
        <f t="shared" ref="I139:I165" si="34">+I138+H139</f>
        <v>-2111250</v>
      </c>
      <c r="J139" s="237">
        <f t="shared" si="29"/>
        <v>0</v>
      </c>
      <c r="K139" s="241">
        <f t="shared" si="30"/>
        <v>-16226</v>
      </c>
      <c r="L139" s="241">
        <f t="shared" ref="L139:L165" si="35">+L138+K139</f>
        <v>-1689397</v>
      </c>
      <c r="M139" s="241">
        <f t="shared" si="31"/>
        <v>-6157.9292599999999</v>
      </c>
      <c r="N139" s="241">
        <f t="shared" si="32"/>
        <v>-6157.9292599999999</v>
      </c>
      <c r="O139" s="241">
        <f t="shared" ref="O139:O165" si="36">+O138+N139</f>
        <v>160078.3134600012</v>
      </c>
      <c r="P139" s="241">
        <f t="shared" ref="P139:P165" si="37">P138-N139</f>
        <v>-160078.3134600012</v>
      </c>
      <c r="Q139" s="242"/>
      <c r="R139" s="242"/>
      <c r="S139" s="242"/>
    </row>
    <row r="140" spans="1:19" s="237" customFormat="1">
      <c r="A140" s="236">
        <v>41214</v>
      </c>
      <c r="C140" s="238">
        <v>132</v>
      </c>
      <c r="D140" s="239">
        <f t="shared" si="26"/>
        <v>-16226</v>
      </c>
      <c r="E140" s="239">
        <f t="shared" si="33"/>
        <v>-1705623</v>
      </c>
      <c r="F140" s="239">
        <f t="shared" si="27"/>
        <v>405627</v>
      </c>
      <c r="G140" s="240">
        <f>+Inputs!$D$3</f>
        <v>0.37951000000000001</v>
      </c>
      <c r="H140" s="237">
        <f t="shared" si="28"/>
        <v>0</v>
      </c>
      <c r="I140" s="241">
        <f t="shared" si="34"/>
        <v>-2111250</v>
      </c>
      <c r="J140" s="237">
        <f t="shared" si="29"/>
        <v>0</v>
      </c>
      <c r="K140" s="241">
        <f t="shared" si="30"/>
        <v>-16226</v>
      </c>
      <c r="L140" s="241">
        <f t="shared" si="35"/>
        <v>-1705623</v>
      </c>
      <c r="M140" s="241">
        <f t="shared" si="31"/>
        <v>-6157.9292599999999</v>
      </c>
      <c r="N140" s="241">
        <f t="shared" si="32"/>
        <v>-6157.9292599999999</v>
      </c>
      <c r="O140" s="241">
        <f t="shared" si="36"/>
        <v>153920.38420000119</v>
      </c>
      <c r="P140" s="241">
        <f t="shared" si="37"/>
        <v>-153920.38420000119</v>
      </c>
      <c r="Q140" s="242"/>
      <c r="R140" s="242"/>
      <c r="S140" s="242"/>
    </row>
    <row r="141" spans="1:19" s="237" customFormat="1">
      <c r="A141" s="243">
        <v>41244</v>
      </c>
      <c r="C141" s="238">
        <v>133</v>
      </c>
      <c r="D141" s="239">
        <f t="shared" si="26"/>
        <v>-16226</v>
      </c>
      <c r="E141" s="239">
        <f t="shared" si="33"/>
        <v>-1721849</v>
      </c>
      <c r="F141" s="239">
        <f t="shared" si="27"/>
        <v>389401</v>
      </c>
      <c r="G141" s="240">
        <f>+Inputs!$D$3</f>
        <v>0.37951000000000001</v>
      </c>
      <c r="H141" s="237">
        <f t="shared" si="28"/>
        <v>0</v>
      </c>
      <c r="I141" s="241">
        <f t="shared" si="34"/>
        <v>-2111250</v>
      </c>
      <c r="J141" s="237">
        <f t="shared" si="29"/>
        <v>0</v>
      </c>
      <c r="K141" s="241">
        <f t="shared" si="30"/>
        <v>-16226</v>
      </c>
      <c r="L141" s="241">
        <f t="shared" si="35"/>
        <v>-1721849</v>
      </c>
      <c r="M141" s="241">
        <f t="shared" si="31"/>
        <v>-6157.9292599999999</v>
      </c>
      <c r="N141" s="241">
        <f t="shared" si="32"/>
        <v>-6157.9292599999999</v>
      </c>
      <c r="O141" s="241">
        <f t="shared" si="36"/>
        <v>147762.45494000119</v>
      </c>
      <c r="P141" s="241">
        <f t="shared" si="37"/>
        <v>-147762.45494000119</v>
      </c>
      <c r="Q141" s="242"/>
      <c r="R141" s="242"/>
      <c r="S141" s="242"/>
    </row>
    <row r="142" spans="1:19" s="237" customFormat="1">
      <c r="A142" s="236">
        <v>41275</v>
      </c>
      <c r="C142" s="238">
        <v>134</v>
      </c>
      <c r="D142" s="239">
        <f t="shared" si="26"/>
        <v>-16226</v>
      </c>
      <c r="E142" s="239">
        <f t="shared" si="33"/>
        <v>-1738075</v>
      </c>
      <c r="F142" s="239">
        <f t="shared" si="27"/>
        <v>373175</v>
      </c>
      <c r="G142" s="240">
        <f>+Inputs!$D$3</f>
        <v>0.37951000000000001</v>
      </c>
      <c r="H142" s="237">
        <f t="shared" si="28"/>
        <v>0</v>
      </c>
      <c r="I142" s="241">
        <f t="shared" si="34"/>
        <v>-2111250</v>
      </c>
      <c r="J142" s="237">
        <f t="shared" si="29"/>
        <v>0</v>
      </c>
      <c r="K142" s="241">
        <f t="shared" si="30"/>
        <v>-16226</v>
      </c>
      <c r="L142" s="241">
        <f t="shared" si="35"/>
        <v>-1738075</v>
      </c>
      <c r="M142" s="241">
        <f t="shared" si="31"/>
        <v>-6157.9292599999999</v>
      </c>
      <c r="N142" s="241">
        <f t="shared" si="32"/>
        <v>-6157.9292599999999</v>
      </c>
      <c r="O142" s="241">
        <f t="shared" si="36"/>
        <v>141604.52568000118</v>
      </c>
      <c r="P142" s="241">
        <f t="shared" si="37"/>
        <v>-141604.52568000118</v>
      </c>
      <c r="Q142" s="242"/>
      <c r="R142" s="242"/>
      <c r="S142" s="242"/>
    </row>
    <row r="143" spans="1:19" s="237" customFormat="1">
      <c r="A143" s="243">
        <v>41306</v>
      </c>
      <c r="C143" s="238">
        <v>135</v>
      </c>
      <c r="D143" s="239">
        <f t="shared" si="26"/>
        <v>-16226</v>
      </c>
      <c r="E143" s="239">
        <f t="shared" si="33"/>
        <v>-1754301</v>
      </c>
      <c r="F143" s="239">
        <f t="shared" si="27"/>
        <v>356949</v>
      </c>
      <c r="G143" s="240">
        <f>+Inputs!$D$3</f>
        <v>0.37951000000000001</v>
      </c>
      <c r="H143" s="237">
        <f t="shared" si="28"/>
        <v>0</v>
      </c>
      <c r="I143" s="241">
        <f t="shared" si="34"/>
        <v>-2111250</v>
      </c>
      <c r="J143" s="237">
        <f t="shared" si="29"/>
        <v>0</v>
      </c>
      <c r="K143" s="241">
        <f t="shared" si="30"/>
        <v>-16226</v>
      </c>
      <c r="L143" s="241">
        <f t="shared" si="35"/>
        <v>-1754301</v>
      </c>
      <c r="M143" s="241">
        <f t="shared" si="31"/>
        <v>-6157.9292599999999</v>
      </c>
      <c r="N143" s="241">
        <f t="shared" si="32"/>
        <v>-6157.9292599999999</v>
      </c>
      <c r="O143" s="241">
        <f t="shared" si="36"/>
        <v>135446.59642000118</v>
      </c>
      <c r="P143" s="241">
        <f t="shared" si="37"/>
        <v>-135446.59642000118</v>
      </c>
      <c r="Q143" s="242"/>
      <c r="R143" s="242"/>
      <c r="S143" s="242"/>
    </row>
    <row r="144" spans="1:19" s="237" customFormat="1">
      <c r="A144" s="236">
        <v>41334</v>
      </c>
      <c r="C144" s="238">
        <v>136</v>
      </c>
      <c r="D144" s="239">
        <f t="shared" si="26"/>
        <v>-16226</v>
      </c>
      <c r="E144" s="239">
        <f t="shared" si="33"/>
        <v>-1770527</v>
      </c>
      <c r="F144" s="239">
        <f t="shared" si="27"/>
        <v>340723</v>
      </c>
      <c r="G144" s="240">
        <f>+Inputs!$D$3</f>
        <v>0.37951000000000001</v>
      </c>
      <c r="H144" s="237">
        <f t="shared" si="28"/>
        <v>0</v>
      </c>
      <c r="I144" s="241">
        <f t="shared" si="34"/>
        <v>-2111250</v>
      </c>
      <c r="J144" s="237">
        <f t="shared" si="29"/>
        <v>0</v>
      </c>
      <c r="K144" s="241">
        <f t="shared" si="30"/>
        <v>-16226</v>
      </c>
      <c r="L144" s="241">
        <f t="shared" si="35"/>
        <v>-1770527</v>
      </c>
      <c r="M144" s="241">
        <f t="shared" si="31"/>
        <v>-6157.9292599999999</v>
      </c>
      <c r="N144" s="241">
        <f t="shared" si="32"/>
        <v>-6157.9292599999999</v>
      </c>
      <c r="O144" s="241">
        <f t="shared" si="36"/>
        <v>129288.66716000118</v>
      </c>
      <c r="P144" s="241">
        <f t="shared" si="37"/>
        <v>-129288.66716000118</v>
      </c>
      <c r="Q144" s="242"/>
      <c r="R144" s="242"/>
      <c r="S144" s="242"/>
    </row>
    <row r="145" spans="1:19" s="237" customFormat="1">
      <c r="A145" s="243">
        <v>41365</v>
      </c>
      <c r="C145" s="238">
        <v>137</v>
      </c>
      <c r="D145" s="239">
        <f t="shared" si="26"/>
        <v>-16226</v>
      </c>
      <c r="E145" s="239">
        <f t="shared" si="33"/>
        <v>-1786753</v>
      </c>
      <c r="F145" s="239">
        <f t="shared" si="27"/>
        <v>324497</v>
      </c>
      <c r="G145" s="240">
        <f>+Inputs!$D$3</f>
        <v>0.37951000000000001</v>
      </c>
      <c r="H145" s="237">
        <f t="shared" si="28"/>
        <v>0</v>
      </c>
      <c r="I145" s="241">
        <f t="shared" si="34"/>
        <v>-2111250</v>
      </c>
      <c r="J145" s="237">
        <f t="shared" si="29"/>
        <v>0</v>
      </c>
      <c r="K145" s="241">
        <f t="shared" si="30"/>
        <v>-16226</v>
      </c>
      <c r="L145" s="241">
        <f t="shared" si="35"/>
        <v>-1786753</v>
      </c>
      <c r="M145" s="241">
        <f t="shared" si="31"/>
        <v>-6157.9292599999999</v>
      </c>
      <c r="N145" s="241">
        <f t="shared" si="32"/>
        <v>-6157.9292599999999</v>
      </c>
      <c r="O145" s="241">
        <f t="shared" si="36"/>
        <v>123130.73790000117</v>
      </c>
      <c r="P145" s="241">
        <f t="shared" si="37"/>
        <v>-123130.73790000117</v>
      </c>
      <c r="Q145" s="242"/>
      <c r="R145" s="242"/>
      <c r="S145" s="242"/>
    </row>
    <row r="146" spans="1:19" s="237" customFormat="1">
      <c r="A146" s="236">
        <v>41395</v>
      </c>
      <c r="C146" s="238">
        <v>138</v>
      </c>
      <c r="D146" s="239">
        <f t="shared" si="26"/>
        <v>-16226</v>
      </c>
      <c r="E146" s="239">
        <f t="shared" si="33"/>
        <v>-1802979</v>
      </c>
      <c r="F146" s="239">
        <f t="shared" si="27"/>
        <v>308271</v>
      </c>
      <c r="G146" s="240">
        <f>+Inputs!$D$3</f>
        <v>0.37951000000000001</v>
      </c>
      <c r="H146" s="237">
        <f t="shared" si="28"/>
        <v>0</v>
      </c>
      <c r="I146" s="241">
        <f t="shared" si="34"/>
        <v>-2111250</v>
      </c>
      <c r="J146" s="237">
        <f t="shared" si="29"/>
        <v>0</v>
      </c>
      <c r="K146" s="241">
        <f t="shared" si="30"/>
        <v>-16226</v>
      </c>
      <c r="L146" s="241">
        <f t="shared" si="35"/>
        <v>-1802979</v>
      </c>
      <c r="M146" s="241">
        <f t="shared" si="31"/>
        <v>-6157.9292599999999</v>
      </c>
      <c r="N146" s="241">
        <f t="shared" si="32"/>
        <v>-6157.9292599999999</v>
      </c>
      <c r="O146" s="241">
        <f t="shared" si="36"/>
        <v>116972.80864000117</v>
      </c>
      <c r="P146" s="241">
        <f t="shared" si="37"/>
        <v>-116972.80864000117</v>
      </c>
      <c r="Q146" s="242"/>
      <c r="R146" s="242"/>
      <c r="S146" s="242"/>
    </row>
    <row r="147" spans="1:19" s="237" customFormat="1">
      <c r="A147" s="243">
        <v>41426</v>
      </c>
      <c r="C147" s="238">
        <v>139</v>
      </c>
      <c r="D147" s="239">
        <f t="shared" si="26"/>
        <v>-16226</v>
      </c>
      <c r="E147" s="239">
        <f t="shared" si="33"/>
        <v>-1819205</v>
      </c>
      <c r="F147" s="239">
        <f t="shared" si="27"/>
        <v>292045</v>
      </c>
      <c r="G147" s="240">
        <f>+Inputs!$D$3</f>
        <v>0.37951000000000001</v>
      </c>
      <c r="H147" s="237">
        <f t="shared" si="28"/>
        <v>0</v>
      </c>
      <c r="I147" s="241">
        <f t="shared" si="34"/>
        <v>-2111250</v>
      </c>
      <c r="J147" s="237">
        <f t="shared" si="29"/>
        <v>0</v>
      </c>
      <c r="K147" s="241">
        <f t="shared" si="30"/>
        <v>-16226</v>
      </c>
      <c r="L147" s="241">
        <f t="shared" si="35"/>
        <v>-1819205</v>
      </c>
      <c r="M147" s="241">
        <f t="shared" si="31"/>
        <v>-6157.9292599999999</v>
      </c>
      <c r="N147" s="241">
        <f t="shared" si="32"/>
        <v>-6157.9292599999999</v>
      </c>
      <c r="O147" s="241">
        <f t="shared" si="36"/>
        <v>110814.87938000116</v>
      </c>
      <c r="P147" s="241">
        <f t="shared" si="37"/>
        <v>-110814.87938000116</v>
      </c>
      <c r="Q147" s="242"/>
      <c r="R147" s="242"/>
      <c r="S147" s="242"/>
    </row>
    <row r="148" spans="1:19" s="237" customFormat="1">
      <c r="A148" s="236">
        <v>41456</v>
      </c>
      <c r="C148" s="238">
        <v>140</v>
      </c>
      <c r="D148" s="239">
        <f t="shared" si="26"/>
        <v>-16226</v>
      </c>
      <c r="E148" s="239">
        <f t="shared" si="33"/>
        <v>-1835431</v>
      </c>
      <c r="F148" s="239">
        <f t="shared" si="27"/>
        <v>275819</v>
      </c>
      <c r="G148" s="240">
        <f>+Inputs!$D$3</f>
        <v>0.37951000000000001</v>
      </c>
      <c r="H148" s="237">
        <f t="shared" si="28"/>
        <v>0</v>
      </c>
      <c r="I148" s="241">
        <f t="shared" si="34"/>
        <v>-2111250</v>
      </c>
      <c r="J148" s="237">
        <f t="shared" si="29"/>
        <v>0</v>
      </c>
      <c r="K148" s="241">
        <f t="shared" si="30"/>
        <v>-16226</v>
      </c>
      <c r="L148" s="241">
        <f t="shared" si="35"/>
        <v>-1835431</v>
      </c>
      <c r="M148" s="241">
        <f t="shared" si="31"/>
        <v>-6157.9292599999999</v>
      </c>
      <c r="N148" s="241">
        <f t="shared" si="32"/>
        <v>-6157.9292599999999</v>
      </c>
      <c r="O148" s="241">
        <f t="shared" si="36"/>
        <v>104656.95012000116</v>
      </c>
      <c r="P148" s="241">
        <f t="shared" si="37"/>
        <v>-104656.95012000116</v>
      </c>
      <c r="Q148" s="242"/>
      <c r="R148" s="242"/>
      <c r="S148" s="242"/>
    </row>
    <row r="149" spans="1:19" s="237" customFormat="1">
      <c r="A149" s="243">
        <v>41487</v>
      </c>
      <c r="C149" s="238">
        <v>141</v>
      </c>
      <c r="D149" s="239">
        <f t="shared" si="26"/>
        <v>-16226</v>
      </c>
      <c r="E149" s="239">
        <f t="shared" si="33"/>
        <v>-1851657</v>
      </c>
      <c r="F149" s="239">
        <f t="shared" si="27"/>
        <v>259593</v>
      </c>
      <c r="G149" s="240">
        <f>+Inputs!$D$3</f>
        <v>0.37951000000000001</v>
      </c>
      <c r="H149" s="237">
        <f t="shared" si="28"/>
        <v>0</v>
      </c>
      <c r="I149" s="241">
        <f t="shared" si="34"/>
        <v>-2111250</v>
      </c>
      <c r="J149" s="237">
        <f t="shared" si="29"/>
        <v>0</v>
      </c>
      <c r="K149" s="241">
        <f t="shared" si="30"/>
        <v>-16226</v>
      </c>
      <c r="L149" s="241">
        <f t="shared" si="35"/>
        <v>-1851657</v>
      </c>
      <c r="M149" s="241">
        <f t="shared" si="31"/>
        <v>-6157.9292599999999</v>
      </c>
      <c r="N149" s="241">
        <f t="shared" si="32"/>
        <v>-6157.9292599999999</v>
      </c>
      <c r="O149" s="241">
        <f t="shared" si="36"/>
        <v>98499.020860001154</v>
      </c>
      <c r="P149" s="241">
        <f t="shared" si="37"/>
        <v>-98499.020860001154</v>
      </c>
      <c r="Q149" s="242"/>
      <c r="R149" s="242"/>
      <c r="S149" s="242"/>
    </row>
    <row r="150" spans="1:19" s="237" customFormat="1">
      <c r="A150" s="236">
        <v>41518</v>
      </c>
      <c r="C150" s="238">
        <v>142</v>
      </c>
      <c r="D150" s="239">
        <f t="shared" si="26"/>
        <v>-16226</v>
      </c>
      <c r="E150" s="239">
        <f t="shared" si="33"/>
        <v>-1867883</v>
      </c>
      <c r="F150" s="239">
        <f t="shared" si="27"/>
        <v>243367</v>
      </c>
      <c r="G150" s="240">
        <f>+Inputs!$D$3</f>
        <v>0.37951000000000001</v>
      </c>
      <c r="H150" s="237">
        <f t="shared" si="28"/>
        <v>0</v>
      </c>
      <c r="I150" s="241">
        <f t="shared" si="34"/>
        <v>-2111250</v>
      </c>
      <c r="J150" s="237">
        <f t="shared" si="29"/>
        <v>0</v>
      </c>
      <c r="K150" s="241">
        <f t="shared" si="30"/>
        <v>-16226</v>
      </c>
      <c r="L150" s="241">
        <f t="shared" si="35"/>
        <v>-1867883</v>
      </c>
      <c r="M150" s="241">
        <f t="shared" si="31"/>
        <v>-6157.9292599999999</v>
      </c>
      <c r="N150" s="241">
        <f t="shared" si="32"/>
        <v>-6157.9292599999999</v>
      </c>
      <c r="O150" s="241">
        <f t="shared" si="36"/>
        <v>92341.091600001149</v>
      </c>
      <c r="P150" s="241">
        <f t="shared" si="37"/>
        <v>-92341.091600001149</v>
      </c>
      <c r="Q150" s="242"/>
      <c r="R150" s="242"/>
      <c r="S150" s="242"/>
    </row>
    <row r="151" spans="1:19" s="237" customFormat="1">
      <c r="A151" s="243">
        <v>41548</v>
      </c>
      <c r="C151" s="238">
        <v>143</v>
      </c>
      <c r="D151" s="239">
        <f t="shared" si="26"/>
        <v>-16226</v>
      </c>
      <c r="E151" s="239">
        <f t="shared" si="33"/>
        <v>-1884109</v>
      </c>
      <c r="F151" s="239">
        <f t="shared" si="27"/>
        <v>227141</v>
      </c>
      <c r="G151" s="240">
        <f>+Inputs!$D$3</f>
        <v>0.37951000000000001</v>
      </c>
      <c r="H151" s="237">
        <f t="shared" si="28"/>
        <v>0</v>
      </c>
      <c r="I151" s="241">
        <f t="shared" si="34"/>
        <v>-2111250</v>
      </c>
      <c r="J151" s="237">
        <f t="shared" si="29"/>
        <v>0</v>
      </c>
      <c r="K151" s="241">
        <f t="shared" si="30"/>
        <v>-16226</v>
      </c>
      <c r="L151" s="241">
        <f t="shared" si="35"/>
        <v>-1884109</v>
      </c>
      <c r="M151" s="241">
        <f t="shared" si="31"/>
        <v>-6157.9292599999999</v>
      </c>
      <c r="N151" s="241">
        <f t="shared" si="32"/>
        <v>-6157.9292599999999</v>
      </c>
      <c r="O151" s="241">
        <f t="shared" si="36"/>
        <v>86183.162340001145</v>
      </c>
      <c r="P151" s="241">
        <f t="shared" si="37"/>
        <v>-86183.162340001145</v>
      </c>
      <c r="Q151" s="242"/>
      <c r="R151" s="242"/>
      <c r="S151" s="242"/>
    </row>
    <row r="152" spans="1:19" s="237" customFormat="1">
      <c r="A152" s="236">
        <v>41579</v>
      </c>
      <c r="C152" s="238">
        <v>144</v>
      </c>
      <c r="D152" s="239">
        <f t="shared" si="26"/>
        <v>-16226</v>
      </c>
      <c r="E152" s="239">
        <f t="shared" si="33"/>
        <v>-1900335</v>
      </c>
      <c r="F152" s="239">
        <f t="shared" si="27"/>
        <v>210915</v>
      </c>
      <c r="G152" s="240">
        <f>+Inputs!$D$3</f>
        <v>0.37951000000000001</v>
      </c>
      <c r="H152" s="237">
        <f t="shared" si="28"/>
        <v>0</v>
      </c>
      <c r="I152" s="241">
        <f t="shared" si="34"/>
        <v>-2111250</v>
      </c>
      <c r="J152" s="237">
        <f t="shared" si="29"/>
        <v>0</v>
      </c>
      <c r="K152" s="241">
        <f t="shared" si="30"/>
        <v>-16226</v>
      </c>
      <c r="L152" s="241">
        <f t="shared" si="35"/>
        <v>-1900335</v>
      </c>
      <c r="M152" s="241">
        <f t="shared" si="31"/>
        <v>-6157.9292599999999</v>
      </c>
      <c r="N152" s="241">
        <f t="shared" si="32"/>
        <v>-6157.9292599999999</v>
      </c>
      <c r="O152" s="241">
        <f t="shared" si="36"/>
        <v>80025.23308000114</v>
      </c>
      <c r="P152" s="241">
        <f t="shared" si="37"/>
        <v>-80025.23308000114</v>
      </c>
      <c r="Q152" s="242"/>
      <c r="R152" s="242"/>
      <c r="S152" s="242"/>
    </row>
    <row r="153" spans="1:19" s="237" customFormat="1">
      <c r="A153" s="243">
        <v>41609</v>
      </c>
      <c r="C153" s="238">
        <v>145</v>
      </c>
      <c r="D153" s="239">
        <f t="shared" si="26"/>
        <v>-16226</v>
      </c>
      <c r="E153" s="239">
        <f t="shared" si="33"/>
        <v>-1916561</v>
      </c>
      <c r="F153" s="239">
        <f t="shared" si="27"/>
        <v>194689</v>
      </c>
      <c r="G153" s="240">
        <f>+Inputs!$D$3</f>
        <v>0.37951000000000001</v>
      </c>
      <c r="H153" s="237">
        <f t="shared" si="28"/>
        <v>0</v>
      </c>
      <c r="I153" s="241">
        <f t="shared" si="34"/>
        <v>-2111250</v>
      </c>
      <c r="J153" s="237">
        <f t="shared" si="29"/>
        <v>0</v>
      </c>
      <c r="K153" s="241">
        <f t="shared" si="30"/>
        <v>-16226</v>
      </c>
      <c r="L153" s="241">
        <f t="shared" si="35"/>
        <v>-1916561</v>
      </c>
      <c r="M153" s="241">
        <f t="shared" si="31"/>
        <v>-6157.9292599999999</v>
      </c>
      <c r="N153" s="241">
        <f t="shared" si="32"/>
        <v>-6157.9292599999999</v>
      </c>
      <c r="O153" s="241">
        <f t="shared" si="36"/>
        <v>73867.303820001136</v>
      </c>
      <c r="P153" s="241">
        <f t="shared" si="37"/>
        <v>-73867.303820001136</v>
      </c>
      <c r="Q153" s="242"/>
      <c r="R153" s="242"/>
      <c r="S153" s="242"/>
    </row>
    <row r="154" spans="1:19" s="237" customFormat="1">
      <c r="A154" s="236">
        <v>41640</v>
      </c>
      <c r="C154" s="238">
        <v>146</v>
      </c>
      <c r="D154" s="239">
        <f t="shared" si="26"/>
        <v>-16226</v>
      </c>
      <c r="E154" s="239">
        <f t="shared" si="33"/>
        <v>-1932787</v>
      </c>
      <c r="F154" s="239">
        <f t="shared" si="27"/>
        <v>178463</v>
      </c>
      <c r="G154" s="240">
        <f>+Inputs!$D$3</f>
        <v>0.37951000000000001</v>
      </c>
      <c r="H154" s="237">
        <f t="shared" si="28"/>
        <v>0</v>
      </c>
      <c r="I154" s="241">
        <f t="shared" si="34"/>
        <v>-2111250</v>
      </c>
      <c r="J154" s="237">
        <f t="shared" si="29"/>
        <v>0</v>
      </c>
      <c r="K154" s="241">
        <f t="shared" si="30"/>
        <v>-16226</v>
      </c>
      <c r="L154" s="241">
        <f t="shared" si="35"/>
        <v>-1932787</v>
      </c>
      <c r="M154" s="241">
        <f t="shared" si="31"/>
        <v>-6157.9292599999999</v>
      </c>
      <c r="N154" s="241">
        <f t="shared" si="32"/>
        <v>-6157.9292599999999</v>
      </c>
      <c r="O154" s="241">
        <f t="shared" si="36"/>
        <v>67709.374560001132</v>
      </c>
      <c r="P154" s="241">
        <f t="shared" si="37"/>
        <v>-67709.374560001132</v>
      </c>
      <c r="Q154" s="242"/>
      <c r="R154" s="242"/>
      <c r="S154" s="242"/>
    </row>
    <row r="155" spans="1:19" s="237" customFormat="1">
      <c r="A155" s="243">
        <v>41671</v>
      </c>
      <c r="C155" s="238">
        <v>147</v>
      </c>
      <c r="D155" s="239">
        <f t="shared" si="26"/>
        <v>-16226</v>
      </c>
      <c r="E155" s="239">
        <f t="shared" si="33"/>
        <v>-1949013</v>
      </c>
      <c r="F155" s="239">
        <f t="shared" si="27"/>
        <v>162237</v>
      </c>
      <c r="G155" s="240">
        <f>+Inputs!$D$3</f>
        <v>0.37951000000000001</v>
      </c>
      <c r="H155" s="237">
        <f t="shared" si="28"/>
        <v>0</v>
      </c>
      <c r="I155" s="241">
        <f t="shared" si="34"/>
        <v>-2111250</v>
      </c>
      <c r="J155" s="237">
        <f t="shared" si="29"/>
        <v>0</v>
      </c>
      <c r="K155" s="241">
        <f t="shared" si="30"/>
        <v>-16226</v>
      </c>
      <c r="L155" s="241">
        <f t="shared" si="35"/>
        <v>-1949013</v>
      </c>
      <c r="M155" s="241">
        <f t="shared" si="31"/>
        <v>-6157.9292599999999</v>
      </c>
      <c r="N155" s="241">
        <f t="shared" si="32"/>
        <v>-6157.9292599999999</v>
      </c>
      <c r="O155" s="241">
        <f t="shared" si="36"/>
        <v>61551.445300001134</v>
      </c>
      <c r="P155" s="241">
        <f t="shared" si="37"/>
        <v>-61551.445300001134</v>
      </c>
      <c r="Q155" s="242"/>
      <c r="R155" s="242"/>
      <c r="S155" s="242"/>
    </row>
    <row r="156" spans="1:19" s="237" customFormat="1">
      <c r="A156" s="236">
        <v>41699</v>
      </c>
      <c r="C156" s="238">
        <v>148</v>
      </c>
      <c r="D156" s="239">
        <f t="shared" si="26"/>
        <v>-16226</v>
      </c>
      <c r="E156" s="239">
        <f t="shared" si="33"/>
        <v>-1965239</v>
      </c>
      <c r="F156" s="239">
        <f t="shared" si="27"/>
        <v>146011</v>
      </c>
      <c r="G156" s="240">
        <f>+Inputs!$D$3</f>
        <v>0.37951000000000001</v>
      </c>
      <c r="H156" s="237">
        <f t="shared" si="28"/>
        <v>0</v>
      </c>
      <c r="I156" s="241">
        <f t="shared" si="34"/>
        <v>-2111250</v>
      </c>
      <c r="J156" s="237">
        <f t="shared" si="29"/>
        <v>0</v>
      </c>
      <c r="K156" s="241">
        <f t="shared" si="30"/>
        <v>-16226</v>
      </c>
      <c r="L156" s="241">
        <f t="shared" si="35"/>
        <v>-1965239</v>
      </c>
      <c r="M156" s="241">
        <f t="shared" si="31"/>
        <v>-6157.9292599999999</v>
      </c>
      <c r="N156" s="241">
        <f t="shared" si="32"/>
        <v>-6157.9292599999999</v>
      </c>
      <c r="O156" s="241">
        <f t="shared" si="36"/>
        <v>55393.516040001137</v>
      </c>
      <c r="P156" s="241">
        <f t="shared" si="37"/>
        <v>-55393.516040001137</v>
      </c>
      <c r="Q156" s="242"/>
      <c r="R156" s="242"/>
      <c r="S156" s="242"/>
    </row>
    <row r="157" spans="1:19" s="237" customFormat="1">
      <c r="A157" s="243">
        <v>41730</v>
      </c>
      <c r="C157" s="238">
        <v>149</v>
      </c>
      <c r="D157" s="239">
        <f t="shared" si="26"/>
        <v>-16226</v>
      </c>
      <c r="E157" s="239">
        <f t="shared" si="33"/>
        <v>-1981465</v>
      </c>
      <c r="F157" s="239">
        <f t="shared" si="27"/>
        <v>129785</v>
      </c>
      <c r="G157" s="240">
        <f>+Inputs!$D$3</f>
        <v>0.37951000000000001</v>
      </c>
      <c r="H157" s="237">
        <f t="shared" si="28"/>
        <v>0</v>
      </c>
      <c r="I157" s="241">
        <f t="shared" si="34"/>
        <v>-2111250</v>
      </c>
      <c r="J157" s="237">
        <f t="shared" si="29"/>
        <v>0</v>
      </c>
      <c r="K157" s="241">
        <f t="shared" si="30"/>
        <v>-16226</v>
      </c>
      <c r="L157" s="241">
        <f t="shared" si="35"/>
        <v>-1981465</v>
      </c>
      <c r="M157" s="241">
        <f t="shared" si="31"/>
        <v>-6157.9292599999999</v>
      </c>
      <c r="N157" s="241">
        <f t="shared" si="32"/>
        <v>-6157.9292599999999</v>
      </c>
      <c r="O157" s="241">
        <f t="shared" si="36"/>
        <v>49235.58678000114</v>
      </c>
      <c r="P157" s="241">
        <f t="shared" si="37"/>
        <v>-49235.58678000114</v>
      </c>
      <c r="Q157" s="242"/>
      <c r="R157" s="242"/>
      <c r="S157" s="242"/>
    </row>
    <row r="158" spans="1:19" s="237" customFormat="1">
      <c r="A158" s="236">
        <v>41760</v>
      </c>
      <c r="C158" s="238">
        <v>150</v>
      </c>
      <c r="D158" s="239">
        <f t="shared" si="26"/>
        <v>-16226</v>
      </c>
      <c r="E158" s="239">
        <f t="shared" si="33"/>
        <v>-1997691</v>
      </c>
      <c r="F158" s="239">
        <f t="shared" si="27"/>
        <v>113559</v>
      </c>
      <c r="G158" s="240">
        <f>+Inputs!$D$3</f>
        <v>0.37951000000000001</v>
      </c>
      <c r="H158" s="237">
        <f t="shared" si="28"/>
        <v>0</v>
      </c>
      <c r="I158" s="241">
        <f t="shared" si="34"/>
        <v>-2111250</v>
      </c>
      <c r="J158" s="237">
        <f t="shared" si="29"/>
        <v>0</v>
      </c>
      <c r="K158" s="241">
        <f t="shared" si="30"/>
        <v>-16226</v>
      </c>
      <c r="L158" s="241">
        <f t="shared" si="35"/>
        <v>-1997691</v>
      </c>
      <c r="M158" s="241">
        <f t="shared" si="31"/>
        <v>-6157.9292599999999</v>
      </c>
      <c r="N158" s="241">
        <f t="shared" si="32"/>
        <v>-6157.9292599999999</v>
      </c>
      <c r="O158" s="241">
        <f t="shared" si="36"/>
        <v>43077.657520001143</v>
      </c>
      <c r="P158" s="241">
        <f t="shared" si="37"/>
        <v>-43077.657520001143</v>
      </c>
      <c r="Q158" s="242"/>
      <c r="R158" s="242"/>
      <c r="S158" s="242"/>
    </row>
    <row r="159" spans="1:19" s="237" customFormat="1">
      <c r="A159" s="243">
        <v>41791</v>
      </c>
      <c r="C159" s="238">
        <v>151</v>
      </c>
      <c r="D159" s="239">
        <f t="shared" si="26"/>
        <v>-16226</v>
      </c>
      <c r="E159" s="239">
        <f t="shared" si="33"/>
        <v>-2013917</v>
      </c>
      <c r="F159" s="239">
        <f t="shared" si="27"/>
        <v>97333</v>
      </c>
      <c r="G159" s="240">
        <f>+Inputs!$D$3</f>
        <v>0.37951000000000001</v>
      </c>
      <c r="H159" s="237">
        <f t="shared" si="28"/>
        <v>0</v>
      </c>
      <c r="I159" s="241">
        <f t="shared" si="34"/>
        <v>-2111250</v>
      </c>
      <c r="J159" s="237">
        <f t="shared" si="29"/>
        <v>0</v>
      </c>
      <c r="K159" s="241">
        <f t="shared" si="30"/>
        <v>-16226</v>
      </c>
      <c r="L159" s="241">
        <f t="shared" si="35"/>
        <v>-2013917</v>
      </c>
      <c r="M159" s="241">
        <f t="shared" si="31"/>
        <v>-6157.9292599999999</v>
      </c>
      <c r="N159" s="241">
        <f t="shared" si="32"/>
        <v>-6157.9292599999999</v>
      </c>
      <c r="O159" s="241">
        <f t="shared" si="36"/>
        <v>36919.728260001146</v>
      </c>
      <c r="P159" s="241">
        <f t="shared" si="37"/>
        <v>-36919.728260001146</v>
      </c>
      <c r="Q159" s="242"/>
      <c r="R159" s="242"/>
      <c r="S159" s="242"/>
    </row>
    <row r="160" spans="1:19" s="237" customFormat="1">
      <c r="A160" s="236">
        <v>41821</v>
      </c>
      <c r="C160" s="238">
        <v>152</v>
      </c>
      <c r="D160" s="239">
        <f t="shared" si="26"/>
        <v>-16226</v>
      </c>
      <c r="E160" s="239">
        <f t="shared" si="33"/>
        <v>-2030143</v>
      </c>
      <c r="F160" s="239">
        <f t="shared" si="27"/>
        <v>81107</v>
      </c>
      <c r="G160" s="240">
        <f>+Inputs!$D$3</f>
        <v>0.37951000000000001</v>
      </c>
      <c r="H160" s="237">
        <f t="shared" si="28"/>
        <v>0</v>
      </c>
      <c r="I160" s="241">
        <f t="shared" si="34"/>
        <v>-2111250</v>
      </c>
      <c r="J160" s="237">
        <f t="shared" si="29"/>
        <v>0</v>
      </c>
      <c r="K160" s="241">
        <f t="shared" si="30"/>
        <v>-16226</v>
      </c>
      <c r="L160" s="241">
        <f t="shared" si="35"/>
        <v>-2030143</v>
      </c>
      <c r="M160" s="241">
        <f t="shared" si="31"/>
        <v>-6157.9292599999999</v>
      </c>
      <c r="N160" s="241">
        <f t="shared" si="32"/>
        <v>-6157.9292599999999</v>
      </c>
      <c r="O160" s="241">
        <f t="shared" si="36"/>
        <v>30761.799000001145</v>
      </c>
      <c r="P160" s="241">
        <f t="shared" si="37"/>
        <v>-30761.799000001145</v>
      </c>
      <c r="Q160" s="242"/>
      <c r="R160" s="242"/>
      <c r="S160" s="242"/>
    </row>
    <row r="161" spans="1:20" s="237" customFormat="1">
      <c r="A161" s="243">
        <v>41852</v>
      </c>
      <c r="C161" s="238">
        <v>153</v>
      </c>
      <c r="D161" s="239">
        <f t="shared" si="26"/>
        <v>-16226</v>
      </c>
      <c r="E161" s="239">
        <f t="shared" si="33"/>
        <v>-2046369</v>
      </c>
      <c r="F161" s="239">
        <f t="shared" si="27"/>
        <v>64881</v>
      </c>
      <c r="G161" s="240">
        <f>+Inputs!$D$3</f>
        <v>0.37951000000000001</v>
      </c>
      <c r="H161" s="237">
        <f t="shared" si="28"/>
        <v>0</v>
      </c>
      <c r="I161" s="241">
        <f t="shared" si="34"/>
        <v>-2111250</v>
      </c>
      <c r="J161" s="237">
        <f t="shared" si="29"/>
        <v>0</v>
      </c>
      <c r="K161" s="241">
        <f t="shared" si="30"/>
        <v>-16226</v>
      </c>
      <c r="L161" s="241">
        <f t="shared" si="35"/>
        <v>-2046369</v>
      </c>
      <c r="M161" s="241">
        <f t="shared" si="31"/>
        <v>-6157.9292599999999</v>
      </c>
      <c r="N161" s="241">
        <f t="shared" si="32"/>
        <v>-6157.9292599999999</v>
      </c>
      <c r="O161" s="241">
        <f t="shared" si="36"/>
        <v>24603.869740001144</v>
      </c>
      <c r="P161" s="241">
        <f t="shared" si="37"/>
        <v>-24603.869740001144</v>
      </c>
      <c r="Q161" s="242"/>
      <c r="R161" s="242"/>
      <c r="S161" s="242"/>
    </row>
    <row r="162" spans="1:20" s="237" customFormat="1">
      <c r="A162" s="236">
        <v>41883</v>
      </c>
      <c r="C162" s="238">
        <v>154</v>
      </c>
      <c r="D162" s="239">
        <f t="shared" si="26"/>
        <v>-16226</v>
      </c>
      <c r="E162" s="239">
        <f t="shared" si="33"/>
        <v>-2062595</v>
      </c>
      <c r="F162" s="239">
        <f t="shared" si="27"/>
        <v>48655</v>
      </c>
      <c r="G162" s="240">
        <f>+Inputs!$D$3</f>
        <v>0.37951000000000001</v>
      </c>
      <c r="H162" s="237">
        <f t="shared" si="28"/>
        <v>0</v>
      </c>
      <c r="I162" s="241">
        <f t="shared" si="34"/>
        <v>-2111250</v>
      </c>
      <c r="J162" s="237">
        <f t="shared" si="29"/>
        <v>0</v>
      </c>
      <c r="K162" s="241">
        <f t="shared" si="30"/>
        <v>-16226</v>
      </c>
      <c r="L162" s="241">
        <f t="shared" si="35"/>
        <v>-2062595</v>
      </c>
      <c r="M162" s="241">
        <f t="shared" si="31"/>
        <v>-6157.9292599999999</v>
      </c>
      <c r="N162" s="241">
        <f t="shared" si="32"/>
        <v>-6157.9292599999999</v>
      </c>
      <c r="O162" s="241">
        <f t="shared" si="36"/>
        <v>18445.940480001143</v>
      </c>
      <c r="P162" s="241">
        <f t="shared" si="37"/>
        <v>-18445.940480001143</v>
      </c>
      <c r="Q162" s="242"/>
      <c r="R162" s="242"/>
      <c r="S162" s="242"/>
    </row>
    <row r="163" spans="1:20" s="237" customFormat="1">
      <c r="A163" s="243">
        <v>41913</v>
      </c>
      <c r="C163" s="238">
        <v>155</v>
      </c>
      <c r="D163" s="239">
        <f t="shared" si="26"/>
        <v>-16226</v>
      </c>
      <c r="E163" s="239">
        <f t="shared" si="33"/>
        <v>-2078821</v>
      </c>
      <c r="F163" s="239">
        <f t="shared" si="27"/>
        <v>32429</v>
      </c>
      <c r="G163" s="240">
        <f>+Inputs!$D$3</f>
        <v>0.37951000000000001</v>
      </c>
      <c r="H163" s="237">
        <f t="shared" si="28"/>
        <v>0</v>
      </c>
      <c r="I163" s="241">
        <f t="shared" si="34"/>
        <v>-2111250</v>
      </c>
      <c r="J163" s="237">
        <f t="shared" si="29"/>
        <v>0</v>
      </c>
      <c r="K163" s="241">
        <f t="shared" si="30"/>
        <v>-16226</v>
      </c>
      <c r="L163" s="241">
        <f t="shared" si="35"/>
        <v>-2078821</v>
      </c>
      <c r="M163" s="241">
        <f t="shared" si="31"/>
        <v>-6157.9292599999999</v>
      </c>
      <c r="N163" s="241">
        <f t="shared" si="32"/>
        <v>-6157.9292599999999</v>
      </c>
      <c r="O163" s="241">
        <f t="shared" si="36"/>
        <v>12288.011220001143</v>
      </c>
      <c r="P163" s="241">
        <f t="shared" si="37"/>
        <v>-12288.011220001143</v>
      </c>
      <c r="Q163" s="242"/>
      <c r="R163" s="242"/>
      <c r="S163" s="242"/>
    </row>
    <row r="164" spans="1:20" s="237" customFormat="1">
      <c r="A164" s="236">
        <v>41944</v>
      </c>
      <c r="C164" s="238">
        <v>156</v>
      </c>
      <c r="D164" s="239">
        <f t="shared" si="26"/>
        <v>-16226</v>
      </c>
      <c r="E164" s="239">
        <f t="shared" si="33"/>
        <v>-2095047</v>
      </c>
      <c r="F164" s="239">
        <f t="shared" si="27"/>
        <v>16203</v>
      </c>
      <c r="G164" s="240">
        <f>+Inputs!$D$3</f>
        <v>0.37951000000000001</v>
      </c>
      <c r="H164" s="237">
        <f t="shared" si="28"/>
        <v>0</v>
      </c>
      <c r="I164" s="241">
        <f t="shared" si="34"/>
        <v>-2111250</v>
      </c>
      <c r="J164" s="237">
        <f t="shared" si="29"/>
        <v>0</v>
      </c>
      <c r="K164" s="241">
        <f t="shared" si="30"/>
        <v>-16226</v>
      </c>
      <c r="L164" s="241">
        <f t="shared" si="35"/>
        <v>-2095047</v>
      </c>
      <c r="M164" s="241">
        <f t="shared" si="31"/>
        <v>-6157.9292599999999</v>
      </c>
      <c r="N164" s="241">
        <f t="shared" si="32"/>
        <v>-6157.9292599999999</v>
      </c>
      <c r="O164" s="241">
        <f t="shared" si="36"/>
        <v>6130.0819600011428</v>
      </c>
      <c r="P164" s="241">
        <f t="shared" si="37"/>
        <v>-6130.0819600011428</v>
      </c>
      <c r="Q164" s="242"/>
      <c r="R164" s="242"/>
      <c r="S164" s="242"/>
    </row>
    <row r="165" spans="1:20" s="237" customFormat="1">
      <c r="A165" s="243">
        <v>41974</v>
      </c>
      <c r="C165" s="238">
        <v>157</v>
      </c>
      <c r="D165" s="239">
        <f>-F164</f>
        <v>-16203</v>
      </c>
      <c r="E165" s="239">
        <f t="shared" si="33"/>
        <v>-2111250</v>
      </c>
      <c r="F165" s="239">
        <f t="shared" si="27"/>
        <v>0</v>
      </c>
      <c r="G165" s="240">
        <f>+Inputs!$D$3</f>
        <v>0.37951000000000001</v>
      </c>
      <c r="H165" s="237">
        <f t="shared" si="28"/>
        <v>0</v>
      </c>
      <c r="I165" s="241">
        <f t="shared" si="34"/>
        <v>-2111250</v>
      </c>
      <c r="J165" s="237">
        <f t="shared" si="29"/>
        <v>0</v>
      </c>
      <c r="K165" s="241">
        <f t="shared" si="30"/>
        <v>-16203</v>
      </c>
      <c r="L165" s="241">
        <f t="shared" si="35"/>
        <v>-2111250</v>
      </c>
      <c r="M165" s="241">
        <f t="shared" si="31"/>
        <v>-6149.2005300000001</v>
      </c>
      <c r="N165" s="241">
        <f t="shared" si="32"/>
        <v>-6149.2005300000001</v>
      </c>
      <c r="O165" s="241">
        <f t="shared" si="36"/>
        <v>-19.118569998857311</v>
      </c>
      <c r="P165" s="241">
        <f t="shared" si="37"/>
        <v>19.118569998857311</v>
      </c>
      <c r="Q165" s="242"/>
      <c r="R165" s="242"/>
      <c r="S165" s="242"/>
    </row>
    <row r="166" spans="1:20">
      <c r="A166" s="30"/>
      <c r="G166" s="28"/>
    </row>
    <row r="167" spans="1:20">
      <c r="A167" s="8" t="s">
        <v>43</v>
      </c>
      <c r="B167" s="33">
        <f>SUM(B9:B166)</f>
        <v>2111250</v>
      </c>
      <c r="D167" s="33">
        <f>SUM(D9:D166)</f>
        <v>-2111250</v>
      </c>
      <c r="G167" s="28"/>
      <c r="H167" s="33">
        <f>SUM(H9:H166)</f>
        <v>-2111250</v>
      </c>
      <c r="I167" s="33"/>
      <c r="J167" s="33">
        <f>SUM(J9:J166)</f>
        <v>-801219.375</v>
      </c>
      <c r="K167" s="33">
        <f>SUM(K9:K166)</f>
        <v>-2111250</v>
      </c>
      <c r="L167" s="33"/>
      <c r="M167" s="33">
        <f>SUM(M9:M166)</f>
        <v>-801238.49357000063</v>
      </c>
      <c r="N167" s="33">
        <f>SUM(N9:N166)</f>
        <v>-19.118569998857311</v>
      </c>
      <c r="O167" s="33">
        <f>SUM(O9:O166)</f>
        <v>67459429.944830149</v>
      </c>
      <c r="P167" s="33">
        <f>SUM(P9:P166)</f>
        <v>-67459429.944830149</v>
      </c>
    </row>
    <row r="168" spans="1:20">
      <c r="G168" s="28"/>
    </row>
    <row r="169" spans="1:20">
      <c r="A169" s="4" t="s">
        <v>61</v>
      </c>
      <c r="B169" s="4" t="s">
        <v>61</v>
      </c>
      <c r="C169" s="4" t="s">
        <v>61</v>
      </c>
      <c r="D169" s="4" t="s">
        <v>61</v>
      </c>
      <c r="F169" s="4" t="s">
        <v>61</v>
      </c>
      <c r="G169" s="28" t="s">
        <v>61</v>
      </c>
      <c r="H169" s="4" t="s">
        <v>61</v>
      </c>
      <c r="J169" s="4" t="s">
        <v>61</v>
      </c>
      <c r="K169" s="4" t="s">
        <v>61</v>
      </c>
      <c r="M169" s="4" t="s">
        <v>61</v>
      </c>
      <c r="N169" s="4" t="s">
        <v>61</v>
      </c>
      <c r="P169" s="4" t="s">
        <v>61</v>
      </c>
      <c r="Q169" s="8" t="s">
        <v>61</v>
      </c>
      <c r="R169" s="8" t="s">
        <v>61</v>
      </c>
      <c r="S169" s="8" t="s">
        <v>61</v>
      </c>
      <c r="T169" s="4" t="s">
        <v>61</v>
      </c>
    </row>
    <row r="170" spans="1:20">
      <c r="G170"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6.xml><?xml version="1.0" encoding="utf-8"?>
<worksheet xmlns="http://schemas.openxmlformats.org/spreadsheetml/2006/main" xmlns:r="http://schemas.openxmlformats.org/officeDocument/2006/relationships">
  <sheetPr transitionEvaluation="1" codeName="Sheet59">
    <pageSetUpPr autoPageBreaks="0" fitToPage="1"/>
  </sheetPr>
  <dimension ref="A1:AE165"/>
  <sheetViews>
    <sheetView defaultGridColor="0" colorId="22" zoomScale="60" zoomScaleNormal="100" workbookViewId="0">
      <pane ySplit="8" topLeftCell="A93" activePane="bottomLeft" state="frozen"/>
      <selection activeCell="U11" sqref="U11:AE11"/>
      <selection pane="bottomLeft" activeCell="D101" sqref="D101"/>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37377</v>
      </c>
      <c r="B9" s="32">
        <v>-10485</v>
      </c>
      <c r="C9" s="6">
        <v>1</v>
      </c>
      <c r="D9" s="29">
        <f t="shared" ref="D9:D40" si="0">ROUND(-(+$B$9/180)*1,0)</f>
        <v>58</v>
      </c>
      <c r="E9" s="29">
        <f>+D9</f>
        <v>58</v>
      </c>
      <c r="F9" s="29">
        <f t="shared" ref="F9:F40" si="1">$B$9+E9</f>
        <v>-10427</v>
      </c>
      <c r="G9" s="34">
        <f>+Inputs!$D$2</f>
        <v>0.3795</v>
      </c>
      <c r="H9" s="27">
        <f>-B9</f>
        <v>10485</v>
      </c>
      <c r="I9" s="27">
        <f>+H9</f>
        <v>10485</v>
      </c>
      <c r="J9" s="27">
        <f>H9*G9</f>
        <v>3979.0574999999999</v>
      </c>
      <c r="K9" s="27">
        <f t="shared" ref="K9:K40" si="2">D9</f>
        <v>58</v>
      </c>
      <c r="L9" s="27">
        <f>+K9</f>
        <v>58</v>
      </c>
      <c r="M9" s="27">
        <f t="shared" ref="M9:M40" si="3">K9*G9</f>
        <v>22.010999999999999</v>
      </c>
      <c r="N9" s="27">
        <f t="shared" ref="N9:N40" si="4">M9-J9</f>
        <v>-3957.0464999999999</v>
      </c>
      <c r="O9" s="27">
        <f>+N9</f>
        <v>-3957.0464999999999</v>
      </c>
      <c r="P9" s="27">
        <f>-SUM(N9)</f>
        <v>3957.0464999999999</v>
      </c>
      <c r="Q9" s="38">
        <f>VLOOKUP(Q8,A9:P161,5)</f>
        <v>5336</v>
      </c>
      <c r="R9" s="38">
        <f>VLOOKUP(R8,A9:P160,5)</f>
        <v>6368</v>
      </c>
      <c r="S9" s="38">
        <f>+R9-Q9</f>
        <v>1032</v>
      </c>
      <c r="T9" s="35" t="s">
        <v>64</v>
      </c>
      <c r="U9" s="145">
        <f t="shared" ref="U9:AE9" si="5">-IF(TYPE(VLOOKUP(U8,$A$9:$P$160,6,FALSE))=16,0,VLOOKUP(U8,$A$9:$P$160,6,FALSE))</f>
        <v>5063</v>
      </c>
      <c r="V9" s="145">
        <f t="shared" si="5"/>
        <v>4977</v>
      </c>
      <c r="W9" s="145">
        <f t="shared" si="5"/>
        <v>4891</v>
      </c>
      <c r="X9" s="145">
        <f t="shared" si="5"/>
        <v>4805</v>
      </c>
      <c r="Y9" s="145">
        <f t="shared" si="5"/>
        <v>4719</v>
      </c>
      <c r="Z9" s="145">
        <f t="shared" si="5"/>
        <v>4633</v>
      </c>
      <c r="AA9" s="145">
        <f t="shared" si="5"/>
        <v>4547</v>
      </c>
      <c r="AB9" s="145">
        <f t="shared" si="5"/>
        <v>4461</v>
      </c>
      <c r="AC9" s="145">
        <f t="shared" si="5"/>
        <v>4375</v>
      </c>
      <c r="AD9" s="145">
        <f t="shared" si="5"/>
        <v>4289</v>
      </c>
      <c r="AE9" s="145">
        <f t="shared" si="5"/>
        <v>4203</v>
      </c>
    </row>
    <row r="10" spans="1:31">
      <c r="A10" s="30">
        <v>37408</v>
      </c>
      <c r="B10" s="9"/>
      <c r="C10" s="6">
        <v>2</v>
      </c>
      <c r="D10" s="29">
        <f t="shared" si="0"/>
        <v>58</v>
      </c>
      <c r="E10" s="29">
        <f t="shared" ref="E10:E41" si="6">+E9+D10</f>
        <v>116</v>
      </c>
      <c r="F10" s="29">
        <f t="shared" si="1"/>
        <v>-10369</v>
      </c>
      <c r="G10" s="34">
        <f>+Inputs!$D$2</f>
        <v>0.3795</v>
      </c>
      <c r="H10" s="2"/>
      <c r="I10" s="27">
        <f t="shared" ref="I10:I41" si="7">+I9+H10</f>
        <v>10485</v>
      </c>
      <c r="J10" s="27"/>
      <c r="K10" s="27">
        <f t="shared" si="2"/>
        <v>58</v>
      </c>
      <c r="L10" s="27">
        <f t="shared" ref="L10:L41" si="8">+L9+K10</f>
        <v>116</v>
      </c>
      <c r="M10" s="27">
        <f t="shared" si="3"/>
        <v>22.010999999999999</v>
      </c>
      <c r="N10" s="27">
        <f t="shared" si="4"/>
        <v>22.010999999999999</v>
      </c>
      <c r="O10" s="27">
        <f t="shared" ref="O10:O41" si="9">+O9+N10</f>
        <v>-3935.0355</v>
      </c>
      <c r="P10" s="27">
        <f t="shared" ref="P10:P41" si="10">P9-N10</f>
        <v>3935.0355</v>
      </c>
      <c r="Q10" s="38">
        <f>VLOOKUP(Q8,A9:P161,15)</f>
        <v>-1953.9991000000098</v>
      </c>
      <c r="R10" s="38">
        <f>VLOOKUP(R8,A9:P160,15)</f>
        <v>-1562.3447800000092</v>
      </c>
      <c r="S10" s="38">
        <f>+R10-Q10</f>
        <v>391.65432000000055</v>
      </c>
      <c r="T10" s="36" t="s">
        <v>69</v>
      </c>
    </row>
    <row r="11" spans="1:31">
      <c r="A11" s="31">
        <v>37438</v>
      </c>
      <c r="B11" s="5"/>
      <c r="C11" s="6">
        <v>3</v>
      </c>
      <c r="D11" s="29">
        <f t="shared" si="0"/>
        <v>58</v>
      </c>
      <c r="E11" s="29">
        <f t="shared" si="6"/>
        <v>174</v>
      </c>
      <c r="F11" s="29">
        <f t="shared" si="1"/>
        <v>-10311</v>
      </c>
      <c r="G11" s="34">
        <f>+Inputs!$D$2</f>
        <v>0.3795</v>
      </c>
      <c r="H11" s="2"/>
      <c r="I11" s="27">
        <f t="shared" si="7"/>
        <v>10485</v>
      </c>
      <c r="J11" s="27"/>
      <c r="K11" s="27">
        <f t="shared" si="2"/>
        <v>58</v>
      </c>
      <c r="L11" s="27">
        <f t="shared" si="8"/>
        <v>174</v>
      </c>
      <c r="M11" s="27">
        <f t="shared" si="3"/>
        <v>22.010999999999999</v>
      </c>
      <c r="N11" s="27">
        <f t="shared" si="4"/>
        <v>22.010999999999999</v>
      </c>
      <c r="O11" s="27">
        <f t="shared" si="9"/>
        <v>-3913.0245</v>
      </c>
      <c r="P11" s="27">
        <f t="shared" si="10"/>
        <v>3913.0245</v>
      </c>
      <c r="Q11" s="38">
        <f>+VLOOKUP(Q8,A9:P161,16)</f>
        <v>1953.9991000000098</v>
      </c>
      <c r="R11" s="38">
        <f>+VLOOKUP(R8,A9:P160,16)</f>
        <v>1562.3447800000092</v>
      </c>
      <c r="S11" s="38">
        <f>(+Q11+R11)/2</f>
        <v>1758.1719400000095</v>
      </c>
      <c r="T11" s="36" t="s">
        <v>113</v>
      </c>
      <c r="U11" s="145">
        <f t="shared" ref="U11:AE11" si="11">IF(TYPE(VLOOKUP(U8,$A$9:$P$160,16,FALSE))=16,0,VLOOKUP(U8,$A$9:$P$160,16,FALSE))</f>
        <v>1921.3612400000097</v>
      </c>
      <c r="V11" s="145">
        <f t="shared" si="11"/>
        <v>1888.7233800000097</v>
      </c>
      <c r="W11" s="145">
        <f t="shared" si="11"/>
        <v>1856.0855200000096</v>
      </c>
      <c r="X11" s="145">
        <f t="shared" si="11"/>
        <v>1823.4476600000096</v>
      </c>
      <c r="Y11" s="145">
        <f t="shared" si="11"/>
        <v>1790.8098000000095</v>
      </c>
      <c r="Z11" s="145">
        <f t="shared" si="11"/>
        <v>1758.1719400000095</v>
      </c>
      <c r="AA11" s="145">
        <f t="shared" si="11"/>
        <v>1725.5340800000095</v>
      </c>
      <c r="AB11" s="145">
        <f t="shared" si="11"/>
        <v>1692.8962200000094</v>
      </c>
      <c r="AC11" s="145">
        <f t="shared" si="11"/>
        <v>1660.2583600000094</v>
      </c>
      <c r="AD11" s="145">
        <f t="shared" si="11"/>
        <v>1627.6205000000093</v>
      </c>
      <c r="AE11" s="145">
        <f t="shared" si="11"/>
        <v>1594.9826400000093</v>
      </c>
    </row>
    <row r="12" spans="1:31">
      <c r="A12" s="30">
        <v>37469</v>
      </c>
      <c r="B12" s="3"/>
      <c r="C12" s="6">
        <v>4</v>
      </c>
      <c r="D12" s="29">
        <f t="shared" si="0"/>
        <v>58</v>
      </c>
      <c r="E12" s="29">
        <f t="shared" si="6"/>
        <v>232</v>
      </c>
      <c r="F12" s="29">
        <f t="shared" si="1"/>
        <v>-10253</v>
      </c>
      <c r="G12" s="34">
        <f>+Inputs!$D$2</f>
        <v>0.3795</v>
      </c>
      <c r="H12" s="2"/>
      <c r="I12" s="27">
        <f t="shared" si="7"/>
        <v>10485</v>
      </c>
      <c r="J12" s="27"/>
      <c r="K12" s="27">
        <f t="shared" si="2"/>
        <v>58</v>
      </c>
      <c r="L12" s="27">
        <f t="shared" si="8"/>
        <v>232</v>
      </c>
      <c r="M12" s="27">
        <f t="shared" si="3"/>
        <v>22.010999999999999</v>
      </c>
      <c r="N12" s="27">
        <f t="shared" si="4"/>
        <v>22.010999999999999</v>
      </c>
      <c r="O12" s="27">
        <f t="shared" si="9"/>
        <v>-3891.0135</v>
      </c>
      <c r="P12" s="27">
        <f t="shared" si="10"/>
        <v>3891.0135</v>
      </c>
      <c r="Q12" s="39"/>
      <c r="R12" s="40"/>
      <c r="S12" s="40"/>
      <c r="T12" s="36"/>
    </row>
    <row r="13" spans="1:31">
      <c r="A13" s="31">
        <v>37500</v>
      </c>
      <c r="B13" s="3"/>
      <c r="C13" s="6">
        <v>5</v>
      </c>
      <c r="D13" s="29">
        <f t="shared" si="0"/>
        <v>58</v>
      </c>
      <c r="E13" s="29">
        <f t="shared" si="6"/>
        <v>290</v>
      </c>
      <c r="F13" s="29">
        <f t="shared" si="1"/>
        <v>-10195</v>
      </c>
      <c r="G13" s="34">
        <f>+Inputs!$D$2</f>
        <v>0.3795</v>
      </c>
      <c r="H13" s="2"/>
      <c r="I13" s="27">
        <f t="shared" si="7"/>
        <v>10485</v>
      </c>
      <c r="J13" s="27"/>
      <c r="K13" s="27">
        <f t="shared" si="2"/>
        <v>58</v>
      </c>
      <c r="L13" s="27">
        <f t="shared" si="8"/>
        <v>290</v>
      </c>
      <c r="M13" s="27">
        <f t="shared" si="3"/>
        <v>22.010999999999999</v>
      </c>
      <c r="N13" s="27">
        <f t="shared" si="4"/>
        <v>22.010999999999999</v>
      </c>
      <c r="O13" s="27">
        <f t="shared" si="9"/>
        <v>-3869.0025000000001</v>
      </c>
      <c r="P13" s="27">
        <f t="shared" si="10"/>
        <v>3869.0025000000001</v>
      </c>
      <c r="Q13" s="38">
        <f>VLOOKUP(Q8,A9:P161,9)</f>
        <v>10485</v>
      </c>
      <c r="R13" s="38">
        <f>VLOOKUP(R8,A9:P160,9)</f>
        <v>10485</v>
      </c>
      <c r="S13" s="38">
        <f>+R13-Q13</f>
        <v>0</v>
      </c>
      <c r="T13" s="36" t="s">
        <v>70</v>
      </c>
    </row>
    <row r="14" spans="1:31">
      <c r="A14" s="30">
        <v>37530</v>
      </c>
      <c r="B14" s="3"/>
      <c r="C14" s="6">
        <v>6</v>
      </c>
      <c r="D14" s="29">
        <f t="shared" si="0"/>
        <v>58</v>
      </c>
      <c r="E14" s="29">
        <f t="shared" si="6"/>
        <v>348</v>
      </c>
      <c r="F14" s="29">
        <f t="shared" si="1"/>
        <v>-10137</v>
      </c>
      <c r="G14" s="34">
        <f>+Inputs!$D$2</f>
        <v>0.3795</v>
      </c>
      <c r="H14" s="2"/>
      <c r="I14" s="27">
        <f t="shared" si="7"/>
        <v>10485</v>
      </c>
      <c r="J14" s="27"/>
      <c r="K14" s="27">
        <f t="shared" si="2"/>
        <v>58</v>
      </c>
      <c r="L14" s="27">
        <f t="shared" si="8"/>
        <v>348</v>
      </c>
      <c r="M14" s="27">
        <f t="shared" si="3"/>
        <v>22.010999999999999</v>
      </c>
      <c r="N14" s="27">
        <f t="shared" si="4"/>
        <v>22.010999999999999</v>
      </c>
      <c r="O14" s="27">
        <f t="shared" si="9"/>
        <v>-3846.9915000000001</v>
      </c>
      <c r="P14" s="27">
        <f t="shared" si="10"/>
        <v>3846.9915000000001</v>
      </c>
      <c r="Q14" s="38">
        <f>VLOOKUP(Q8,A9:P161,12)</f>
        <v>5336</v>
      </c>
      <c r="R14" s="38">
        <f>VLOOKUP(R8,A9:P160,12)</f>
        <v>6368</v>
      </c>
      <c r="S14" s="38">
        <f>+R14-Q14</f>
        <v>1032</v>
      </c>
      <c r="T14" s="37" t="s">
        <v>93</v>
      </c>
    </row>
    <row r="15" spans="1:31">
      <c r="A15" s="31">
        <v>37561</v>
      </c>
      <c r="B15" s="3"/>
      <c r="C15" s="6">
        <v>7</v>
      </c>
      <c r="D15" s="29">
        <f t="shared" si="0"/>
        <v>58</v>
      </c>
      <c r="E15" s="29">
        <f t="shared" si="6"/>
        <v>406</v>
      </c>
      <c r="F15" s="29">
        <f t="shared" si="1"/>
        <v>-10079</v>
      </c>
      <c r="G15" s="34">
        <f>+Inputs!$D$2</f>
        <v>0.3795</v>
      </c>
      <c r="H15" s="2"/>
      <c r="I15" s="27">
        <f t="shared" si="7"/>
        <v>10485</v>
      </c>
      <c r="J15" s="27"/>
      <c r="K15" s="27">
        <f t="shared" si="2"/>
        <v>58</v>
      </c>
      <c r="L15" s="27">
        <f t="shared" si="8"/>
        <v>406</v>
      </c>
      <c r="M15" s="27">
        <f t="shared" si="3"/>
        <v>22.010999999999999</v>
      </c>
      <c r="N15" s="27">
        <f t="shared" si="4"/>
        <v>22.010999999999999</v>
      </c>
      <c r="O15" s="27">
        <f t="shared" si="9"/>
        <v>-3824.9805000000001</v>
      </c>
      <c r="P15" s="27">
        <f t="shared" si="10"/>
        <v>3824.9805000000001</v>
      </c>
    </row>
    <row r="16" spans="1:31">
      <c r="A16" s="30">
        <v>37591</v>
      </c>
      <c r="B16" s="3"/>
      <c r="C16" s="6">
        <v>8</v>
      </c>
      <c r="D16" s="29">
        <f t="shared" si="0"/>
        <v>58</v>
      </c>
      <c r="E16" s="29">
        <f t="shared" si="6"/>
        <v>464</v>
      </c>
      <c r="F16" s="29">
        <f t="shared" si="1"/>
        <v>-10021</v>
      </c>
      <c r="G16" s="34">
        <f>+Inputs!$D$2</f>
        <v>0.3795</v>
      </c>
      <c r="H16" s="2"/>
      <c r="I16" s="27">
        <f t="shared" si="7"/>
        <v>10485</v>
      </c>
      <c r="J16" s="27"/>
      <c r="K16" s="27">
        <f t="shared" si="2"/>
        <v>58</v>
      </c>
      <c r="L16" s="27">
        <f t="shared" si="8"/>
        <v>464</v>
      </c>
      <c r="M16" s="27">
        <f t="shared" si="3"/>
        <v>22.010999999999999</v>
      </c>
      <c r="N16" s="27">
        <f t="shared" si="4"/>
        <v>22.010999999999999</v>
      </c>
      <c r="O16" s="27">
        <f t="shared" si="9"/>
        <v>-3802.9695000000002</v>
      </c>
      <c r="P16" s="27">
        <f t="shared" si="10"/>
        <v>3802.9695000000002</v>
      </c>
      <c r="Q16" s="4"/>
      <c r="R16" s="4"/>
      <c r="S16" s="4"/>
    </row>
    <row r="17" spans="1:19">
      <c r="A17" s="31">
        <v>37622</v>
      </c>
      <c r="B17" s="3"/>
      <c r="C17" s="6">
        <v>9</v>
      </c>
      <c r="D17" s="29">
        <f t="shared" si="0"/>
        <v>58</v>
      </c>
      <c r="E17" s="29">
        <f t="shared" si="6"/>
        <v>522</v>
      </c>
      <c r="F17" s="29">
        <f t="shared" si="1"/>
        <v>-9963</v>
      </c>
      <c r="G17" s="34">
        <f>+Inputs!$D$2</f>
        <v>0.3795</v>
      </c>
      <c r="H17" s="2"/>
      <c r="I17" s="27">
        <f t="shared" si="7"/>
        <v>10485</v>
      </c>
      <c r="J17" s="27"/>
      <c r="K17" s="27">
        <f t="shared" si="2"/>
        <v>58</v>
      </c>
      <c r="L17" s="27">
        <f t="shared" si="8"/>
        <v>522</v>
      </c>
      <c r="M17" s="27">
        <f t="shared" si="3"/>
        <v>22.010999999999999</v>
      </c>
      <c r="N17" s="27">
        <f t="shared" si="4"/>
        <v>22.010999999999999</v>
      </c>
      <c r="O17" s="27">
        <f t="shared" si="9"/>
        <v>-3780.9585000000002</v>
      </c>
      <c r="P17" s="27">
        <f t="shared" si="10"/>
        <v>3780.9585000000002</v>
      </c>
      <c r="Q17" s="4"/>
      <c r="R17" s="4"/>
      <c r="S17" s="4"/>
    </row>
    <row r="18" spans="1:19">
      <c r="A18" s="30">
        <v>37653</v>
      </c>
      <c r="B18" s="3"/>
      <c r="C18" s="6">
        <v>10</v>
      </c>
      <c r="D18" s="29">
        <f t="shared" si="0"/>
        <v>58</v>
      </c>
      <c r="E18" s="29">
        <f t="shared" si="6"/>
        <v>580</v>
      </c>
      <c r="F18" s="29">
        <f t="shared" si="1"/>
        <v>-9905</v>
      </c>
      <c r="G18" s="34">
        <f>+Inputs!$D$2</f>
        <v>0.3795</v>
      </c>
      <c r="H18" s="2"/>
      <c r="I18" s="27">
        <f t="shared" si="7"/>
        <v>10485</v>
      </c>
      <c r="J18" s="27"/>
      <c r="K18" s="27">
        <f t="shared" si="2"/>
        <v>58</v>
      </c>
      <c r="L18" s="27">
        <f t="shared" si="8"/>
        <v>580</v>
      </c>
      <c r="M18" s="27">
        <f t="shared" si="3"/>
        <v>22.010999999999999</v>
      </c>
      <c r="N18" s="27">
        <f t="shared" si="4"/>
        <v>22.010999999999999</v>
      </c>
      <c r="O18" s="27">
        <f t="shared" si="9"/>
        <v>-3758.9475000000002</v>
      </c>
      <c r="P18" s="27">
        <f t="shared" si="10"/>
        <v>3758.9475000000002</v>
      </c>
      <c r="Q18" s="4"/>
      <c r="R18" s="4"/>
      <c r="S18" s="4"/>
    </row>
    <row r="19" spans="1:19">
      <c r="A19" s="31">
        <v>37681</v>
      </c>
      <c r="B19" s="3"/>
      <c r="C19" s="6">
        <v>11</v>
      </c>
      <c r="D19" s="29">
        <f t="shared" si="0"/>
        <v>58</v>
      </c>
      <c r="E19" s="29">
        <f t="shared" si="6"/>
        <v>638</v>
      </c>
      <c r="F19" s="29">
        <f t="shared" si="1"/>
        <v>-9847</v>
      </c>
      <c r="G19" s="34">
        <f>+Inputs!$D$2</f>
        <v>0.3795</v>
      </c>
      <c r="H19" s="2"/>
      <c r="I19" s="27">
        <f t="shared" si="7"/>
        <v>10485</v>
      </c>
      <c r="J19" s="27"/>
      <c r="K19" s="27">
        <f t="shared" si="2"/>
        <v>58</v>
      </c>
      <c r="L19" s="27">
        <f t="shared" si="8"/>
        <v>638</v>
      </c>
      <c r="M19" s="27">
        <f t="shared" si="3"/>
        <v>22.010999999999999</v>
      </c>
      <c r="N19" s="27">
        <f t="shared" si="4"/>
        <v>22.010999999999999</v>
      </c>
      <c r="O19" s="27">
        <f t="shared" si="9"/>
        <v>-3736.9365000000003</v>
      </c>
      <c r="P19" s="27">
        <f t="shared" si="10"/>
        <v>3736.9365000000003</v>
      </c>
      <c r="Q19" s="4"/>
      <c r="R19" s="4"/>
      <c r="S19" s="4"/>
    </row>
    <row r="20" spans="1:19">
      <c r="A20" s="30">
        <v>37712</v>
      </c>
      <c r="B20" s="3"/>
      <c r="C20" s="6">
        <v>12</v>
      </c>
      <c r="D20" s="29">
        <f t="shared" si="0"/>
        <v>58</v>
      </c>
      <c r="E20" s="29">
        <f t="shared" si="6"/>
        <v>696</v>
      </c>
      <c r="F20" s="29">
        <f t="shared" si="1"/>
        <v>-9789</v>
      </c>
      <c r="G20" s="34">
        <f>+Inputs!$D$2</f>
        <v>0.3795</v>
      </c>
      <c r="H20" s="2"/>
      <c r="I20" s="27">
        <f t="shared" si="7"/>
        <v>10485</v>
      </c>
      <c r="J20" s="27"/>
      <c r="K20" s="27">
        <f t="shared" si="2"/>
        <v>58</v>
      </c>
      <c r="L20" s="27">
        <f t="shared" si="8"/>
        <v>696</v>
      </c>
      <c r="M20" s="27">
        <f t="shared" si="3"/>
        <v>22.010999999999999</v>
      </c>
      <c r="N20" s="27">
        <f t="shared" si="4"/>
        <v>22.010999999999999</v>
      </c>
      <c r="O20" s="27">
        <f t="shared" si="9"/>
        <v>-3714.9255000000003</v>
      </c>
      <c r="P20" s="27">
        <f t="shared" si="10"/>
        <v>3714.9255000000003</v>
      </c>
      <c r="Q20" s="4"/>
      <c r="R20" s="4"/>
      <c r="S20" s="4"/>
    </row>
    <row r="21" spans="1:19">
      <c r="A21" s="31">
        <v>37742</v>
      </c>
      <c r="B21" s="3"/>
      <c r="C21" s="6">
        <v>13</v>
      </c>
      <c r="D21" s="29">
        <f t="shared" si="0"/>
        <v>58</v>
      </c>
      <c r="E21" s="29">
        <f t="shared" si="6"/>
        <v>754</v>
      </c>
      <c r="F21" s="29">
        <f t="shared" si="1"/>
        <v>-9731</v>
      </c>
      <c r="G21" s="34">
        <f>+Inputs!$D$3</f>
        <v>0.37951000000000001</v>
      </c>
      <c r="H21" s="2"/>
      <c r="I21" s="27">
        <f t="shared" si="7"/>
        <v>10485</v>
      </c>
      <c r="J21" s="27"/>
      <c r="K21" s="27">
        <f t="shared" si="2"/>
        <v>58</v>
      </c>
      <c r="L21" s="27">
        <f t="shared" si="8"/>
        <v>754</v>
      </c>
      <c r="M21" s="27">
        <f t="shared" si="3"/>
        <v>22.011580000000002</v>
      </c>
      <c r="N21" s="27">
        <f t="shared" si="4"/>
        <v>22.011580000000002</v>
      </c>
      <c r="O21" s="27">
        <f t="shared" si="9"/>
        <v>-3692.9139200000004</v>
      </c>
      <c r="P21" s="27">
        <f t="shared" si="10"/>
        <v>3692.9139200000004</v>
      </c>
      <c r="Q21" s="4"/>
      <c r="R21" s="4"/>
      <c r="S21" s="4"/>
    </row>
    <row r="22" spans="1:19">
      <c r="A22" s="30">
        <v>37773</v>
      </c>
      <c r="B22" s="3"/>
      <c r="C22" s="6">
        <v>14</v>
      </c>
      <c r="D22" s="29">
        <f t="shared" si="0"/>
        <v>58</v>
      </c>
      <c r="E22" s="29">
        <f t="shared" si="6"/>
        <v>812</v>
      </c>
      <c r="F22" s="29">
        <f t="shared" si="1"/>
        <v>-9673</v>
      </c>
      <c r="G22" s="34">
        <f>+Inputs!$D$3</f>
        <v>0.37951000000000001</v>
      </c>
      <c r="H22" s="2"/>
      <c r="I22" s="27">
        <f t="shared" si="7"/>
        <v>10485</v>
      </c>
      <c r="J22" s="27"/>
      <c r="K22" s="27">
        <f t="shared" si="2"/>
        <v>58</v>
      </c>
      <c r="L22" s="27">
        <f t="shared" si="8"/>
        <v>812</v>
      </c>
      <c r="M22" s="27">
        <f t="shared" si="3"/>
        <v>22.011580000000002</v>
      </c>
      <c r="N22" s="27">
        <f t="shared" si="4"/>
        <v>22.011580000000002</v>
      </c>
      <c r="O22" s="27">
        <f t="shared" si="9"/>
        <v>-3670.9023400000005</v>
      </c>
      <c r="P22" s="27">
        <f t="shared" si="10"/>
        <v>3670.9023400000005</v>
      </c>
      <c r="Q22" s="4"/>
      <c r="R22" s="4"/>
      <c r="S22" s="4"/>
    </row>
    <row r="23" spans="1:19">
      <c r="A23" s="31">
        <v>37803</v>
      </c>
      <c r="B23" s="3"/>
      <c r="C23" s="6">
        <v>15</v>
      </c>
      <c r="D23" s="29">
        <f t="shared" si="0"/>
        <v>58</v>
      </c>
      <c r="E23" s="29">
        <f t="shared" si="6"/>
        <v>870</v>
      </c>
      <c r="F23" s="29">
        <f t="shared" si="1"/>
        <v>-9615</v>
      </c>
      <c r="G23" s="34">
        <f>+Inputs!$D$3</f>
        <v>0.37951000000000001</v>
      </c>
      <c r="H23" s="2"/>
      <c r="I23" s="27">
        <f t="shared" si="7"/>
        <v>10485</v>
      </c>
      <c r="J23" s="27"/>
      <c r="K23" s="27">
        <f t="shared" si="2"/>
        <v>58</v>
      </c>
      <c r="L23" s="27">
        <f t="shared" si="8"/>
        <v>870</v>
      </c>
      <c r="M23" s="27">
        <f t="shared" si="3"/>
        <v>22.011580000000002</v>
      </c>
      <c r="N23" s="27">
        <f t="shared" si="4"/>
        <v>22.011580000000002</v>
      </c>
      <c r="O23" s="27">
        <f t="shared" si="9"/>
        <v>-3648.8907600000007</v>
      </c>
      <c r="P23" s="27">
        <f t="shared" si="10"/>
        <v>3648.8907600000007</v>
      </c>
      <c r="Q23" s="4"/>
      <c r="R23" s="4"/>
      <c r="S23" s="4"/>
    </row>
    <row r="24" spans="1:19">
      <c r="A24" s="30">
        <v>37834</v>
      </c>
      <c r="B24" s="3"/>
      <c r="C24" s="6">
        <v>16</v>
      </c>
      <c r="D24" s="29">
        <f t="shared" si="0"/>
        <v>58</v>
      </c>
      <c r="E24" s="29">
        <f t="shared" si="6"/>
        <v>928</v>
      </c>
      <c r="F24" s="29">
        <f t="shared" si="1"/>
        <v>-9557</v>
      </c>
      <c r="G24" s="34">
        <f>+Inputs!$D$3</f>
        <v>0.37951000000000001</v>
      </c>
      <c r="H24" s="2"/>
      <c r="I24" s="27">
        <f t="shared" si="7"/>
        <v>10485</v>
      </c>
      <c r="J24" s="27"/>
      <c r="K24" s="27">
        <f t="shared" si="2"/>
        <v>58</v>
      </c>
      <c r="L24" s="27">
        <f t="shared" si="8"/>
        <v>928</v>
      </c>
      <c r="M24" s="27">
        <f t="shared" si="3"/>
        <v>22.011580000000002</v>
      </c>
      <c r="N24" s="27">
        <f t="shared" si="4"/>
        <v>22.011580000000002</v>
      </c>
      <c r="O24" s="27">
        <f t="shared" si="9"/>
        <v>-3626.8791800000008</v>
      </c>
      <c r="P24" s="27">
        <f t="shared" si="10"/>
        <v>3626.8791800000008</v>
      </c>
      <c r="Q24" s="4"/>
      <c r="R24" s="4"/>
      <c r="S24" s="4"/>
    </row>
    <row r="25" spans="1:19">
      <c r="A25" s="31">
        <v>37865</v>
      </c>
      <c r="B25" s="3"/>
      <c r="C25" s="6">
        <v>17</v>
      </c>
      <c r="D25" s="29">
        <f t="shared" si="0"/>
        <v>58</v>
      </c>
      <c r="E25" s="29">
        <f t="shared" si="6"/>
        <v>986</v>
      </c>
      <c r="F25" s="29">
        <f t="shared" si="1"/>
        <v>-9499</v>
      </c>
      <c r="G25" s="34">
        <f>+Inputs!$D$3</f>
        <v>0.37951000000000001</v>
      </c>
      <c r="H25" s="2"/>
      <c r="I25" s="27">
        <f t="shared" si="7"/>
        <v>10485</v>
      </c>
      <c r="J25" s="27"/>
      <c r="K25" s="27">
        <f t="shared" si="2"/>
        <v>58</v>
      </c>
      <c r="L25" s="27">
        <f t="shared" si="8"/>
        <v>986</v>
      </c>
      <c r="M25" s="27">
        <f t="shared" si="3"/>
        <v>22.011580000000002</v>
      </c>
      <c r="N25" s="27">
        <f t="shared" si="4"/>
        <v>22.011580000000002</v>
      </c>
      <c r="O25" s="27">
        <f t="shared" si="9"/>
        <v>-3604.8676000000009</v>
      </c>
      <c r="P25" s="27">
        <f t="shared" si="10"/>
        <v>3604.8676000000009</v>
      </c>
      <c r="Q25" s="4"/>
      <c r="R25" s="4"/>
      <c r="S25" s="4"/>
    </row>
    <row r="26" spans="1:19">
      <c r="A26" s="30">
        <v>37895</v>
      </c>
      <c r="B26" s="3"/>
      <c r="C26" s="6">
        <v>18</v>
      </c>
      <c r="D26" s="29">
        <f t="shared" si="0"/>
        <v>58</v>
      </c>
      <c r="E26" s="29">
        <f t="shared" si="6"/>
        <v>1044</v>
      </c>
      <c r="F26" s="29">
        <f t="shared" si="1"/>
        <v>-9441</v>
      </c>
      <c r="G26" s="34">
        <f>+Inputs!$D$3</f>
        <v>0.37951000000000001</v>
      </c>
      <c r="H26" s="2"/>
      <c r="I26" s="27">
        <f t="shared" si="7"/>
        <v>10485</v>
      </c>
      <c r="J26" s="27"/>
      <c r="K26" s="27">
        <f t="shared" si="2"/>
        <v>58</v>
      </c>
      <c r="L26" s="27">
        <f t="shared" si="8"/>
        <v>1044</v>
      </c>
      <c r="M26" s="27">
        <f t="shared" si="3"/>
        <v>22.011580000000002</v>
      </c>
      <c r="N26" s="27">
        <f t="shared" si="4"/>
        <v>22.011580000000002</v>
      </c>
      <c r="O26" s="27">
        <f t="shared" si="9"/>
        <v>-3582.8560200000011</v>
      </c>
      <c r="P26" s="27">
        <f t="shared" si="10"/>
        <v>3582.8560200000011</v>
      </c>
      <c r="Q26" s="4"/>
      <c r="R26" s="4"/>
      <c r="S26" s="4"/>
    </row>
    <row r="27" spans="1:19">
      <c r="A27" s="31">
        <v>37926</v>
      </c>
      <c r="B27" s="3"/>
      <c r="C27" s="6">
        <v>19</v>
      </c>
      <c r="D27" s="29">
        <f t="shared" si="0"/>
        <v>58</v>
      </c>
      <c r="E27" s="29">
        <f t="shared" si="6"/>
        <v>1102</v>
      </c>
      <c r="F27" s="29">
        <f t="shared" si="1"/>
        <v>-9383</v>
      </c>
      <c r="G27" s="34">
        <f>+Inputs!$D$3</f>
        <v>0.37951000000000001</v>
      </c>
      <c r="H27" s="2"/>
      <c r="I27" s="27">
        <f t="shared" si="7"/>
        <v>10485</v>
      </c>
      <c r="J27" s="27"/>
      <c r="K27" s="27">
        <f t="shared" si="2"/>
        <v>58</v>
      </c>
      <c r="L27" s="27">
        <f t="shared" si="8"/>
        <v>1102</v>
      </c>
      <c r="M27" s="27">
        <f t="shared" si="3"/>
        <v>22.011580000000002</v>
      </c>
      <c r="N27" s="27">
        <f t="shared" si="4"/>
        <v>22.011580000000002</v>
      </c>
      <c r="O27" s="27">
        <f t="shared" si="9"/>
        <v>-3560.8444400000012</v>
      </c>
      <c r="P27" s="27">
        <f t="shared" si="10"/>
        <v>3560.8444400000012</v>
      </c>
      <c r="Q27" s="4"/>
      <c r="R27" s="4"/>
      <c r="S27" s="4"/>
    </row>
    <row r="28" spans="1:19">
      <c r="A28" s="30">
        <v>37956</v>
      </c>
      <c r="B28" s="3"/>
      <c r="C28" s="6">
        <v>20</v>
      </c>
      <c r="D28" s="29">
        <f t="shared" si="0"/>
        <v>58</v>
      </c>
      <c r="E28" s="29">
        <f t="shared" si="6"/>
        <v>1160</v>
      </c>
      <c r="F28" s="29">
        <f t="shared" si="1"/>
        <v>-9325</v>
      </c>
      <c r="G28" s="34">
        <f>+Inputs!$D$3</f>
        <v>0.37951000000000001</v>
      </c>
      <c r="H28" s="2"/>
      <c r="I28" s="27">
        <f t="shared" si="7"/>
        <v>10485</v>
      </c>
      <c r="J28" s="27"/>
      <c r="K28" s="27">
        <f t="shared" si="2"/>
        <v>58</v>
      </c>
      <c r="L28" s="27">
        <f t="shared" si="8"/>
        <v>1160</v>
      </c>
      <c r="M28" s="27">
        <f t="shared" si="3"/>
        <v>22.011580000000002</v>
      </c>
      <c r="N28" s="27">
        <f t="shared" si="4"/>
        <v>22.011580000000002</v>
      </c>
      <c r="O28" s="27">
        <f t="shared" si="9"/>
        <v>-3538.8328600000013</v>
      </c>
      <c r="P28" s="27">
        <f t="shared" si="10"/>
        <v>3538.8328600000013</v>
      </c>
      <c r="Q28" s="4"/>
      <c r="R28" s="4"/>
      <c r="S28" s="4"/>
    </row>
    <row r="29" spans="1:19">
      <c r="A29" s="31">
        <v>37987</v>
      </c>
      <c r="B29" s="3"/>
      <c r="C29" s="6">
        <v>21</v>
      </c>
      <c r="D29" s="29">
        <f t="shared" si="0"/>
        <v>58</v>
      </c>
      <c r="E29" s="29">
        <f t="shared" si="6"/>
        <v>1218</v>
      </c>
      <c r="F29" s="29">
        <f t="shared" si="1"/>
        <v>-9267</v>
      </c>
      <c r="G29" s="34">
        <f>+Inputs!$D$3</f>
        <v>0.37951000000000001</v>
      </c>
      <c r="H29" s="2"/>
      <c r="I29" s="27">
        <f t="shared" si="7"/>
        <v>10485</v>
      </c>
      <c r="J29" s="27"/>
      <c r="K29" s="27">
        <f t="shared" si="2"/>
        <v>58</v>
      </c>
      <c r="L29" s="27">
        <f t="shared" si="8"/>
        <v>1218</v>
      </c>
      <c r="M29" s="27">
        <f t="shared" si="3"/>
        <v>22.011580000000002</v>
      </c>
      <c r="N29" s="27">
        <f t="shared" si="4"/>
        <v>22.011580000000002</v>
      </c>
      <c r="O29" s="27">
        <f t="shared" si="9"/>
        <v>-3516.8212800000015</v>
      </c>
      <c r="P29" s="27">
        <f t="shared" si="10"/>
        <v>3516.8212800000015</v>
      </c>
      <c r="Q29" s="4"/>
      <c r="R29" s="4"/>
      <c r="S29" s="4"/>
    </row>
    <row r="30" spans="1:19">
      <c r="A30" s="30">
        <v>38018</v>
      </c>
      <c r="B30" s="3"/>
      <c r="C30" s="6">
        <v>22</v>
      </c>
      <c r="D30" s="29">
        <f t="shared" si="0"/>
        <v>58</v>
      </c>
      <c r="E30" s="29">
        <f t="shared" si="6"/>
        <v>1276</v>
      </c>
      <c r="F30" s="29">
        <f t="shared" si="1"/>
        <v>-9209</v>
      </c>
      <c r="G30" s="34">
        <f>+Inputs!$D$3</f>
        <v>0.37951000000000001</v>
      </c>
      <c r="H30" s="2"/>
      <c r="I30" s="27">
        <f t="shared" si="7"/>
        <v>10485</v>
      </c>
      <c r="J30" s="27"/>
      <c r="K30" s="27">
        <f t="shared" si="2"/>
        <v>58</v>
      </c>
      <c r="L30" s="27">
        <f t="shared" si="8"/>
        <v>1276</v>
      </c>
      <c r="M30" s="27">
        <f t="shared" si="3"/>
        <v>22.011580000000002</v>
      </c>
      <c r="N30" s="27">
        <f t="shared" si="4"/>
        <v>22.011580000000002</v>
      </c>
      <c r="O30" s="27">
        <f t="shared" si="9"/>
        <v>-3494.8097000000016</v>
      </c>
      <c r="P30" s="27">
        <f t="shared" si="10"/>
        <v>3494.8097000000016</v>
      </c>
      <c r="Q30" s="95"/>
    </row>
    <row r="31" spans="1:19">
      <c r="A31" s="31">
        <v>38047</v>
      </c>
      <c r="B31" s="3"/>
      <c r="C31" s="6">
        <v>23</v>
      </c>
      <c r="D31" s="29">
        <f t="shared" si="0"/>
        <v>58</v>
      </c>
      <c r="E31" s="29">
        <f t="shared" si="6"/>
        <v>1334</v>
      </c>
      <c r="F31" s="29">
        <f t="shared" si="1"/>
        <v>-9151</v>
      </c>
      <c r="G31" s="34">
        <f>+Inputs!$D$3</f>
        <v>0.37951000000000001</v>
      </c>
      <c r="H31" s="2"/>
      <c r="I31" s="27">
        <f t="shared" si="7"/>
        <v>10485</v>
      </c>
      <c r="J31" s="27"/>
      <c r="K31" s="27">
        <f t="shared" si="2"/>
        <v>58</v>
      </c>
      <c r="L31" s="27">
        <f t="shared" si="8"/>
        <v>1334</v>
      </c>
      <c r="M31" s="27">
        <f t="shared" si="3"/>
        <v>22.011580000000002</v>
      </c>
      <c r="N31" s="27">
        <f t="shared" si="4"/>
        <v>22.011580000000002</v>
      </c>
      <c r="O31" s="27">
        <f t="shared" si="9"/>
        <v>-3472.7981200000017</v>
      </c>
      <c r="P31" s="27">
        <f t="shared" si="10"/>
        <v>3472.7981200000017</v>
      </c>
      <c r="Q31" s="95"/>
    </row>
    <row r="32" spans="1:19">
      <c r="A32" s="30">
        <v>38078</v>
      </c>
      <c r="B32" s="3"/>
      <c r="C32" s="6">
        <v>24</v>
      </c>
      <c r="D32" s="29">
        <f t="shared" si="0"/>
        <v>58</v>
      </c>
      <c r="E32" s="29">
        <f t="shared" si="6"/>
        <v>1392</v>
      </c>
      <c r="F32" s="29">
        <f t="shared" si="1"/>
        <v>-9093</v>
      </c>
      <c r="G32" s="34">
        <f>+Inputs!$D$3</f>
        <v>0.37951000000000001</v>
      </c>
      <c r="H32" s="2"/>
      <c r="I32" s="27">
        <f t="shared" si="7"/>
        <v>10485</v>
      </c>
      <c r="J32" s="27"/>
      <c r="K32" s="27">
        <f t="shared" si="2"/>
        <v>58</v>
      </c>
      <c r="L32" s="27">
        <f t="shared" si="8"/>
        <v>1392</v>
      </c>
      <c r="M32" s="27">
        <f t="shared" si="3"/>
        <v>22.011580000000002</v>
      </c>
      <c r="N32" s="27">
        <f t="shared" si="4"/>
        <v>22.011580000000002</v>
      </c>
      <c r="O32" s="27">
        <f t="shared" si="9"/>
        <v>-3450.7865400000019</v>
      </c>
      <c r="P32" s="27">
        <f t="shared" si="10"/>
        <v>3450.7865400000019</v>
      </c>
      <c r="Q32" s="95"/>
    </row>
    <row r="33" spans="1:21">
      <c r="A33" s="31">
        <v>38108</v>
      </c>
      <c r="B33" s="3"/>
      <c r="C33" s="6">
        <v>25</v>
      </c>
      <c r="D33" s="29">
        <f t="shared" si="0"/>
        <v>58</v>
      </c>
      <c r="E33" s="29">
        <f t="shared" si="6"/>
        <v>1450</v>
      </c>
      <c r="F33" s="29">
        <f t="shared" si="1"/>
        <v>-9035</v>
      </c>
      <c r="G33" s="34">
        <f>+Inputs!$D$3</f>
        <v>0.37951000000000001</v>
      </c>
      <c r="H33" s="2"/>
      <c r="I33" s="27">
        <f t="shared" si="7"/>
        <v>10485</v>
      </c>
      <c r="J33" s="27"/>
      <c r="K33" s="27">
        <f t="shared" si="2"/>
        <v>58</v>
      </c>
      <c r="L33" s="27">
        <f t="shared" si="8"/>
        <v>1450</v>
      </c>
      <c r="M33" s="27">
        <f t="shared" si="3"/>
        <v>22.011580000000002</v>
      </c>
      <c r="N33" s="27">
        <f t="shared" si="4"/>
        <v>22.011580000000002</v>
      </c>
      <c r="O33" s="27">
        <f t="shared" si="9"/>
        <v>-3428.774960000002</v>
      </c>
      <c r="P33" s="27">
        <f t="shared" si="10"/>
        <v>3428.774960000002</v>
      </c>
      <c r="Q33" s="95"/>
    </row>
    <row r="34" spans="1:21">
      <c r="A34" s="30">
        <v>38139</v>
      </c>
      <c r="B34" s="3"/>
      <c r="C34" s="6">
        <v>26</v>
      </c>
      <c r="D34" s="29">
        <f t="shared" si="0"/>
        <v>58</v>
      </c>
      <c r="E34" s="29">
        <f t="shared" si="6"/>
        <v>1508</v>
      </c>
      <c r="F34" s="29">
        <f t="shared" si="1"/>
        <v>-8977</v>
      </c>
      <c r="G34" s="34">
        <f>+Inputs!$D$3</f>
        <v>0.37951000000000001</v>
      </c>
      <c r="H34" s="2"/>
      <c r="I34" s="27">
        <f t="shared" si="7"/>
        <v>10485</v>
      </c>
      <c r="J34" s="27"/>
      <c r="K34" s="27">
        <f t="shared" si="2"/>
        <v>58</v>
      </c>
      <c r="L34" s="27">
        <f t="shared" si="8"/>
        <v>1508</v>
      </c>
      <c r="M34" s="27">
        <f t="shared" si="3"/>
        <v>22.011580000000002</v>
      </c>
      <c r="N34" s="27">
        <f t="shared" si="4"/>
        <v>22.011580000000002</v>
      </c>
      <c r="O34" s="27">
        <f t="shared" si="9"/>
        <v>-3406.7633800000021</v>
      </c>
      <c r="P34" s="27">
        <f t="shared" si="10"/>
        <v>3406.7633800000021</v>
      </c>
      <c r="Q34" s="95"/>
    </row>
    <row r="35" spans="1:21">
      <c r="A35" s="31">
        <v>38169</v>
      </c>
      <c r="B35" s="3"/>
      <c r="C35" s="6">
        <v>27</v>
      </c>
      <c r="D35" s="29">
        <f t="shared" si="0"/>
        <v>58</v>
      </c>
      <c r="E35" s="29">
        <f t="shared" si="6"/>
        <v>1566</v>
      </c>
      <c r="F35" s="29">
        <f t="shared" si="1"/>
        <v>-8919</v>
      </c>
      <c r="G35" s="34">
        <f>+Inputs!$D$3</f>
        <v>0.37951000000000001</v>
      </c>
      <c r="H35" s="2"/>
      <c r="I35" s="27">
        <f t="shared" si="7"/>
        <v>10485</v>
      </c>
      <c r="J35" s="27"/>
      <c r="K35" s="27">
        <f t="shared" si="2"/>
        <v>58</v>
      </c>
      <c r="L35" s="27">
        <f t="shared" si="8"/>
        <v>1566</v>
      </c>
      <c r="M35" s="27">
        <f t="shared" si="3"/>
        <v>22.011580000000002</v>
      </c>
      <c r="N35" s="27">
        <f t="shared" si="4"/>
        <v>22.011580000000002</v>
      </c>
      <c r="O35" s="27">
        <f t="shared" si="9"/>
        <v>-3384.7518000000023</v>
      </c>
      <c r="P35" s="27">
        <f t="shared" si="10"/>
        <v>3384.7518000000023</v>
      </c>
    </row>
    <row r="36" spans="1:21">
      <c r="A36" s="30">
        <v>38200</v>
      </c>
      <c r="B36" s="3"/>
      <c r="C36" s="6">
        <v>28</v>
      </c>
      <c r="D36" s="29">
        <f t="shared" si="0"/>
        <v>58</v>
      </c>
      <c r="E36" s="29">
        <f t="shared" si="6"/>
        <v>1624</v>
      </c>
      <c r="F36" s="29">
        <f t="shared" si="1"/>
        <v>-8861</v>
      </c>
      <c r="G36" s="34">
        <f>+Inputs!$D$3</f>
        <v>0.37951000000000001</v>
      </c>
      <c r="H36" s="2"/>
      <c r="I36" s="27">
        <f t="shared" si="7"/>
        <v>10485</v>
      </c>
      <c r="J36" s="27"/>
      <c r="K36" s="27">
        <f t="shared" si="2"/>
        <v>58</v>
      </c>
      <c r="L36" s="27">
        <f t="shared" si="8"/>
        <v>1624</v>
      </c>
      <c r="M36" s="27">
        <f t="shared" si="3"/>
        <v>22.011580000000002</v>
      </c>
      <c r="N36" s="27">
        <f t="shared" si="4"/>
        <v>22.011580000000002</v>
      </c>
      <c r="O36" s="27">
        <f t="shared" si="9"/>
        <v>-3362.7402200000024</v>
      </c>
      <c r="P36" s="27">
        <f t="shared" si="10"/>
        <v>3362.7402200000024</v>
      </c>
    </row>
    <row r="37" spans="1:21">
      <c r="A37" s="31">
        <v>38231</v>
      </c>
      <c r="B37" s="3"/>
      <c r="C37" s="6">
        <v>29</v>
      </c>
      <c r="D37" s="29">
        <f t="shared" si="0"/>
        <v>58</v>
      </c>
      <c r="E37" s="29">
        <f t="shared" si="6"/>
        <v>1682</v>
      </c>
      <c r="F37" s="29">
        <f t="shared" si="1"/>
        <v>-8803</v>
      </c>
      <c r="G37" s="34">
        <f>+Inputs!$D$3</f>
        <v>0.37951000000000001</v>
      </c>
      <c r="H37" s="2"/>
      <c r="I37" s="27">
        <f t="shared" si="7"/>
        <v>10485</v>
      </c>
      <c r="J37" s="27"/>
      <c r="K37" s="27">
        <f t="shared" si="2"/>
        <v>58</v>
      </c>
      <c r="L37" s="27">
        <f t="shared" si="8"/>
        <v>1682</v>
      </c>
      <c r="M37" s="27">
        <f t="shared" si="3"/>
        <v>22.011580000000002</v>
      </c>
      <c r="N37" s="27">
        <f t="shared" si="4"/>
        <v>22.011580000000002</v>
      </c>
      <c r="O37" s="27">
        <f t="shared" si="9"/>
        <v>-3340.7286400000025</v>
      </c>
      <c r="P37" s="27">
        <f t="shared" si="10"/>
        <v>3340.7286400000025</v>
      </c>
    </row>
    <row r="38" spans="1:21">
      <c r="A38" s="30">
        <v>38261</v>
      </c>
      <c r="B38" s="3"/>
      <c r="C38" s="6">
        <v>30</v>
      </c>
      <c r="D38" s="29">
        <f t="shared" si="0"/>
        <v>58</v>
      </c>
      <c r="E38" s="29">
        <f t="shared" si="6"/>
        <v>1740</v>
      </c>
      <c r="F38" s="29">
        <f t="shared" si="1"/>
        <v>-8745</v>
      </c>
      <c r="G38" s="34">
        <f>+Inputs!$D$3</f>
        <v>0.37951000000000001</v>
      </c>
      <c r="H38" s="2"/>
      <c r="I38" s="27">
        <f t="shared" si="7"/>
        <v>10485</v>
      </c>
      <c r="J38" s="27"/>
      <c r="K38" s="27">
        <f t="shared" si="2"/>
        <v>58</v>
      </c>
      <c r="L38" s="27">
        <f t="shared" si="8"/>
        <v>1740</v>
      </c>
      <c r="M38" s="27">
        <f t="shared" si="3"/>
        <v>22.011580000000002</v>
      </c>
      <c r="N38" s="27">
        <f t="shared" si="4"/>
        <v>22.011580000000002</v>
      </c>
      <c r="O38" s="27">
        <f t="shared" si="9"/>
        <v>-3318.7170600000027</v>
      </c>
      <c r="P38" s="27">
        <f t="shared" si="10"/>
        <v>3318.7170600000027</v>
      </c>
    </row>
    <row r="39" spans="1:21">
      <c r="A39" s="31">
        <v>38292</v>
      </c>
      <c r="B39" s="2"/>
      <c r="C39" s="6">
        <v>31</v>
      </c>
      <c r="D39" s="29">
        <f t="shared" si="0"/>
        <v>58</v>
      </c>
      <c r="E39" s="29">
        <f t="shared" si="6"/>
        <v>1798</v>
      </c>
      <c r="F39" s="29">
        <f t="shared" si="1"/>
        <v>-8687</v>
      </c>
      <c r="G39" s="34">
        <f>+Inputs!$D$3</f>
        <v>0.37951000000000001</v>
      </c>
      <c r="H39" s="2"/>
      <c r="I39" s="27">
        <f t="shared" si="7"/>
        <v>10485</v>
      </c>
      <c r="J39" s="27"/>
      <c r="K39" s="27">
        <f t="shared" si="2"/>
        <v>58</v>
      </c>
      <c r="L39" s="27">
        <f t="shared" si="8"/>
        <v>1798</v>
      </c>
      <c r="M39" s="27">
        <f t="shared" si="3"/>
        <v>22.011580000000002</v>
      </c>
      <c r="N39" s="27">
        <f t="shared" si="4"/>
        <v>22.011580000000002</v>
      </c>
      <c r="O39" s="27">
        <f t="shared" si="9"/>
        <v>-3296.7054800000028</v>
      </c>
      <c r="P39" s="27">
        <f t="shared" si="10"/>
        <v>3296.7054800000028</v>
      </c>
    </row>
    <row r="40" spans="1:21">
      <c r="A40" s="30">
        <v>38322</v>
      </c>
      <c r="B40" s="2"/>
      <c r="C40" s="6">
        <v>32</v>
      </c>
      <c r="D40" s="29">
        <f t="shared" si="0"/>
        <v>58</v>
      </c>
      <c r="E40" s="29">
        <f t="shared" si="6"/>
        <v>1856</v>
      </c>
      <c r="F40" s="29">
        <f t="shared" si="1"/>
        <v>-8629</v>
      </c>
      <c r="G40" s="34">
        <f>+Inputs!$D$3</f>
        <v>0.37951000000000001</v>
      </c>
      <c r="H40" s="2"/>
      <c r="I40" s="27">
        <f t="shared" si="7"/>
        <v>10485</v>
      </c>
      <c r="J40" s="2"/>
      <c r="K40" s="27">
        <f t="shared" si="2"/>
        <v>58</v>
      </c>
      <c r="L40" s="27">
        <f t="shared" si="8"/>
        <v>1856</v>
      </c>
      <c r="M40" s="27">
        <f t="shared" si="3"/>
        <v>22.011580000000002</v>
      </c>
      <c r="N40" s="27">
        <f t="shared" si="4"/>
        <v>22.011580000000002</v>
      </c>
      <c r="O40" s="27">
        <f t="shared" si="9"/>
        <v>-3274.6939000000029</v>
      </c>
      <c r="P40" s="27">
        <f t="shared" si="10"/>
        <v>3274.6939000000029</v>
      </c>
    </row>
    <row r="41" spans="1:21">
      <c r="A41" s="31">
        <v>38353</v>
      </c>
      <c r="C41" s="6">
        <v>33</v>
      </c>
      <c r="D41" s="29">
        <f t="shared" ref="D41:D72" si="12">ROUND(-(+$B$9/180)*1,0)</f>
        <v>58</v>
      </c>
      <c r="E41" s="29">
        <f t="shared" si="6"/>
        <v>1914</v>
      </c>
      <c r="F41" s="29">
        <f t="shared" ref="F41:F72" si="13">$B$9+E41</f>
        <v>-8571</v>
      </c>
      <c r="G41" s="34">
        <f>+Inputs!$D$3</f>
        <v>0.37951000000000001</v>
      </c>
      <c r="I41" s="27">
        <f t="shared" si="7"/>
        <v>10485</v>
      </c>
      <c r="K41" s="27">
        <f t="shared" ref="K41:K72" si="14">D41</f>
        <v>58</v>
      </c>
      <c r="L41" s="27">
        <f t="shared" si="8"/>
        <v>1914</v>
      </c>
      <c r="M41" s="27">
        <f t="shared" ref="M41:M72" si="15">K41*G41</f>
        <v>22.011580000000002</v>
      </c>
      <c r="N41" s="27">
        <f t="shared" ref="N41:N72" si="16">M41-J41</f>
        <v>22.011580000000002</v>
      </c>
      <c r="O41" s="27">
        <f t="shared" si="9"/>
        <v>-3252.6823200000031</v>
      </c>
      <c r="P41" s="27">
        <f t="shared" si="10"/>
        <v>3252.6823200000031</v>
      </c>
    </row>
    <row r="42" spans="1:21">
      <c r="A42" s="30">
        <v>38384</v>
      </c>
      <c r="C42" s="6">
        <v>34</v>
      </c>
      <c r="D42" s="29">
        <f t="shared" si="12"/>
        <v>58</v>
      </c>
      <c r="E42" s="29">
        <f t="shared" ref="E42:E73" si="17">+E41+D42</f>
        <v>1972</v>
      </c>
      <c r="F42" s="29">
        <f t="shared" si="13"/>
        <v>-8513</v>
      </c>
      <c r="G42" s="34">
        <f>+Inputs!$D$3</f>
        <v>0.37951000000000001</v>
      </c>
      <c r="I42" s="27">
        <f t="shared" ref="I42:I73" si="18">+I41+H42</f>
        <v>10485</v>
      </c>
      <c r="K42" s="27">
        <f t="shared" si="14"/>
        <v>58</v>
      </c>
      <c r="L42" s="27">
        <f t="shared" ref="L42:L73" si="19">+L41+K42</f>
        <v>1972</v>
      </c>
      <c r="M42" s="27">
        <f t="shared" si="15"/>
        <v>22.011580000000002</v>
      </c>
      <c r="N42" s="27">
        <f t="shared" si="16"/>
        <v>22.011580000000002</v>
      </c>
      <c r="O42" s="27">
        <f t="shared" ref="O42:O73" si="20">+O41+N42</f>
        <v>-3230.6707400000032</v>
      </c>
      <c r="P42" s="27">
        <f t="shared" ref="P42:P73" si="21">P41-N42</f>
        <v>3230.6707400000032</v>
      </c>
    </row>
    <row r="43" spans="1:21">
      <c r="A43" s="31">
        <v>38412</v>
      </c>
      <c r="C43" s="6">
        <v>35</v>
      </c>
      <c r="D43" s="29">
        <f t="shared" si="12"/>
        <v>58</v>
      </c>
      <c r="E43" s="29">
        <f t="shared" si="17"/>
        <v>2030</v>
      </c>
      <c r="F43" s="29">
        <f t="shared" si="13"/>
        <v>-8455</v>
      </c>
      <c r="G43" s="34">
        <f>+Inputs!$D$3</f>
        <v>0.37951000000000001</v>
      </c>
      <c r="I43" s="27">
        <f t="shared" si="18"/>
        <v>10485</v>
      </c>
      <c r="K43" s="27">
        <f t="shared" si="14"/>
        <v>58</v>
      </c>
      <c r="L43" s="27">
        <f t="shared" si="19"/>
        <v>2030</v>
      </c>
      <c r="M43" s="27">
        <f t="shared" si="15"/>
        <v>22.011580000000002</v>
      </c>
      <c r="N43" s="27">
        <f t="shared" si="16"/>
        <v>22.011580000000002</v>
      </c>
      <c r="O43" s="27">
        <f t="shared" si="20"/>
        <v>-3208.6591600000033</v>
      </c>
      <c r="P43" s="27">
        <f t="shared" si="21"/>
        <v>3208.6591600000033</v>
      </c>
    </row>
    <row r="44" spans="1:21">
      <c r="A44" s="30">
        <v>38443</v>
      </c>
      <c r="C44" s="6">
        <v>36</v>
      </c>
      <c r="D44" s="29">
        <f t="shared" si="12"/>
        <v>58</v>
      </c>
      <c r="E44" s="29">
        <f t="shared" si="17"/>
        <v>2088</v>
      </c>
      <c r="F44" s="29">
        <f t="shared" si="13"/>
        <v>-8397</v>
      </c>
      <c r="G44" s="34">
        <f>+Inputs!$D$3</f>
        <v>0.37951000000000001</v>
      </c>
      <c r="I44" s="27">
        <f t="shared" si="18"/>
        <v>10485</v>
      </c>
      <c r="K44" s="27">
        <f t="shared" si="14"/>
        <v>58</v>
      </c>
      <c r="L44" s="27">
        <f t="shared" si="19"/>
        <v>2088</v>
      </c>
      <c r="M44" s="27">
        <f t="shared" si="15"/>
        <v>22.011580000000002</v>
      </c>
      <c r="N44" s="27">
        <f t="shared" si="16"/>
        <v>22.011580000000002</v>
      </c>
      <c r="O44" s="27">
        <f t="shared" si="20"/>
        <v>-3186.6475800000035</v>
      </c>
      <c r="P44" s="27">
        <f t="shared" si="21"/>
        <v>3186.6475800000035</v>
      </c>
      <c r="U44" s="98"/>
    </row>
    <row r="45" spans="1:21">
      <c r="A45" s="31">
        <v>38473</v>
      </c>
      <c r="C45" s="6">
        <v>37</v>
      </c>
      <c r="D45" s="29">
        <f t="shared" si="12"/>
        <v>58</v>
      </c>
      <c r="E45" s="29">
        <f t="shared" si="17"/>
        <v>2146</v>
      </c>
      <c r="F45" s="29">
        <f t="shared" si="13"/>
        <v>-8339</v>
      </c>
      <c r="G45" s="34">
        <f>+Inputs!$D$3</f>
        <v>0.37951000000000001</v>
      </c>
      <c r="I45" s="27">
        <f t="shared" si="18"/>
        <v>10485</v>
      </c>
      <c r="K45" s="27">
        <f t="shared" si="14"/>
        <v>58</v>
      </c>
      <c r="L45" s="27">
        <f t="shared" si="19"/>
        <v>2146</v>
      </c>
      <c r="M45" s="27">
        <f t="shared" si="15"/>
        <v>22.011580000000002</v>
      </c>
      <c r="N45" s="27">
        <f t="shared" si="16"/>
        <v>22.011580000000002</v>
      </c>
      <c r="O45" s="27">
        <f t="shared" si="20"/>
        <v>-3164.6360000000036</v>
      </c>
      <c r="P45" s="27">
        <f t="shared" si="21"/>
        <v>3164.6360000000036</v>
      </c>
      <c r="U45" s="98"/>
    </row>
    <row r="46" spans="1:21">
      <c r="A46" s="30">
        <v>38504</v>
      </c>
      <c r="C46" s="6">
        <v>38</v>
      </c>
      <c r="D46" s="29">
        <f t="shared" si="12"/>
        <v>58</v>
      </c>
      <c r="E46" s="29">
        <f t="shared" si="17"/>
        <v>2204</v>
      </c>
      <c r="F46" s="29">
        <f t="shared" si="13"/>
        <v>-8281</v>
      </c>
      <c r="G46" s="34">
        <f>+Inputs!$D$3</f>
        <v>0.37951000000000001</v>
      </c>
      <c r="I46" s="27">
        <f t="shared" si="18"/>
        <v>10485</v>
      </c>
      <c r="K46" s="27">
        <f t="shared" si="14"/>
        <v>58</v>
      </c>
      <c r="L46" s="27">
        <f t="shared" si="19"/>
        <v>2204</v>
      </c>
      <c r="M46" s="27">
        <f t="shared" si="15"/>
        <v>22.011580000000002</v>
      </c>
      <c r="N46" s="27">
        <f t="shared" si="16"/>
        <v>22.011580000000002</v>
      </c>
      <c r="O46" s="27">
        <f t="shared" si="20"/>
        <v>-3142.6244200000037</v>
      </c>
      <c r="P46" s="27">
        <f t="shared" si="21"/>
        <v>3142.6244200000037</v>
      </c>
      <c r="U46" s="98"/>
    </row>
    <row r="47" spans="1:21">
      <c r="A47" s="31">
        <v>38534</v>
      </c>
      <c r="C47" s="6">
        <v>39</v>
      </c>
      <c r="D47" s="29">
        <f t="shared" si="12"/>
        <v>58</v>
      </c>
      <c r="E47" s="29">
        <f t="shared" si="17"/>
        <v>2262</v>
      </c>
      <c r="F47" s="29">
        <f t="shared" si="13"/>
        <v>-8223</v>
      </c>
      <c r="G47" s="34">
        <f>+Inputs!$D$3</f>
        <v>0.37951000000000001</v>
      </c>
      <c r="I47" s="27">
        <f t="shared" si="18"/>
        <v>10485</v>
      </c>
      <c r="K47" s="27">
        <f t="shared" si="14"/>
        <v>58</v>
      </c>
      <c r="L47" s="27">
        <f t="shared" si="19"/>
        <v>2262</v>
      </c>
      <c r="M47" s="27">
        <f t="shared" si="15"/>
        <v>22.011580000000002</v>
      </c>
      <c r="N47" s="27">
        <f t="shared" si="16"/>
        <v>22.011580000000002</v>
      </c>
      <c r="O47" s="27">
        <f t="shared" si="20"/>
        <v>-3120.6128400000039</v>
      </c>
      <c r="P47" s="27">
        <f t="shared" si="21"/>
        <v>3120.6128400000039</v>
      </c>
      <c r="U47" s="98"/>
    </row>
    <row r="48" spans="1:21">
      <c r="A48" s="30">
        <v>38565</v>
      </c>
      <c r="C48" s="6">
        <v>40</v>
      </c>
      <c r="D48" s="29">
        <f t="shared" si="12"/>
        <v>58</v>
      </c>
      <c r="E48" s="29">
        <f t="shared" si="17"/>
        <v>2320</v>
      </c>
      <c r="F48" s="29">
        <f t="shared" si="13"/>
        <v>-8165</v>
      </c>
      <c r="G48" s="34">
        <f>+Inputs!$D$3</f>
        <v>0.37951000000000001</v>
      </c>
      <c r="I48" s="27">
        <f t="shared" si="18"/>
        <v>10485</v>
      </c>
      <c r="K48" s="27">
        <f t="shared" si="14"/>
        <v>58</v>
      </c>
      <c r="L48" s="27">
        <f t="shared" si="19"/>
        <v>2320</v>
      </c>
      <c r="M48" s="27">
        <f t="shared" si="15"/>
        <v>22.011580000000002</v>
      </c>
      <c r="N48" s="27">
        <f t="shared" si="16"/>
        <v>22.011580000000002</v>
      </c>
      <c r="O48" s="27">
        <f t="shared" si="20"/>
        <v>-3098.601260000004</v>
      </c>
      <c r="P48" s="27">
        <f t="shared" si="21"/>
        <v>3098.601260000004</v>
      </c>
      <c r="U48" s="98"/>
    </row>
    <row r="49" spans="1:21">
      <c r="A49" s="31">
        <v>38596</v>
      </c>
      <c r="C49" s="6">
        <v>41</v>
      </c>
      <c r="D49" s="29">
        <f t="shared" si="12"/>
        <v>58</v>
      </c>
      <c r="E49" s="29">
        <f t="shared" si="17"/>
        <v>2378</v>
      </c>
      <c r="F49" s="29">
        <f t="shared" si="13"/>
        <v>-8107</v>
      </c>
      <c r="G49" s="34">
        <f>+Inputs!$D$3</f>
        <v>0.37951000000000001</v>
      </c>
      <c r="I49" s="27">
        <f t="shared" si="18"/>
        <v>10485</v>
      </c>
      <c r="K49" s="27">
        <f t="shared" si="14"/>
        <v>58</v>
      </c>
      <c r="L49" s="27">
        <f t="shared" si="19"/>
        <v>2378</v>
      </c>
      <c r="M49" s="27">
        <f t="shared" si="15"/>
        <v>22.011580000000002</v>
      </c>
      <c r="N49" s="27">
        <f t="shared" si="16"/>
        <v>22.011580000000002</v>
      </c>
      <c r="O49" s="27">
        <f t="shared" si="20"/>
        <v>-3076.5896800000041</v>
      </c>
      <c r="P49" s="27">
        <f t="shared" si="21"/>
        <v>3076.5896800000041</v>
      </c>
      <c r="U49" s="98"/>
    </row>
    <row r="50" spans="1:21">
      <c r="A50" s="30">
        <v>38626</v>
      </c>
      <c r="C50" s="6">
        <v>42</v>
      </c>
      <c r="D50" s="29">
        <f t="shared" si="12"/>
        <v>58</v>
      </c>
      <c r="E50" s="29">
        <f t="shared" si="17"/>
        <v>2436</v>
      </c>
      <c r="F50" s="29">
        <f t="shared" si="13"/>
        <v>-8049</v>
      </c>
      <c r="G50" s="34">
        <f>+Inputs!$D$3</f>
        <v>0.37951000000000001</v>
      </c>
      <c r="I50" s="27">
        <f t="shared" si="18"/>
        <v>10485</v>
      </c>
      <c r="K50" s="27">
        <f t="shared" si="14"/>
        <v>58</v>
      </c>
      <c r="L50" s="27">
        <f t="shared" si="19"/>
        <v>2436</v>
      </c>
      <c r="M50" s="27">
        <f t="shared" si="15"/>
        <v>22.011580000000002</v>
      </c>
      <c r="N50" s="27">
        <f t="shared" si="16"/>
        <v>22.011580000000002</v>
      </c>
      <c r="O50" s="27">
        <f t="shared" si="20"/>
        <v>-3054.5781000000043</v>
      </c>
      <c r="P50" s="27">
        <f t="shared" si="21"/>
        <v>3054.5781000000043</v>
      </c>
      <c r="U50" s="98"/>
    </row>
    <row r="51" spans="1:21">
      <c r="A51" s="31">
        <v>38657</v>
      </c>
      <c r="C51" s="6">
        <v>43</v>
      </c>
      <c r="D51" s="29">
        <f t="shared" si="12"/>
        <v>58</v>
      </c>
      <c r="E51" s="29">
        <f t="shared" si="17"/>
        <v>2494</v>
      </c>
      <c r="F51" s="29">
        <f t="shared" si="13"/>
        <v>-7991</v>
      </c>
      <c r="G51" s="34">
        <f>+Inputs!$D$3</f>
        <v>0.37951000000000001</v>
      </c>
      <c r="I51" s="27">
        <f t="shared" si="18"/>
        <v>10485</v>
      </c>
      <c r="K51" s="27">
        <f t="shared" si="14"/>
        <v>58</v>
      </c>
      <c r="L51" s="27">
        <f t="shared" si="19"/>
        <v>2494</v>
      </c>
      <c r="M51" s="27">
        <f t="shared" si="15"/>
        <v>22.011580000000002</v>
      </c>
      <c r="N51" s="27">
        <f t="shared" si="16"/>
        <v>22.011580000000002</v>
      </c>
      <c r="O51" s="27">
        <f t="shared" si="20"/>
        <v>-3032.5665200000044</v>
      </c>
      <c r="P51" s="27">
        <f t="shared" si="21"/>
        <v>3032.5665200000044</v>
      </c>
      <c r="U51" s="98"/>
    </row>
    <row r="52" spans="1:21">
      <c r="A52" s="30">
        <v>38687</v>
      </c>
      <c r="C52" s="6">
        <v>44</v>
      </c>
      <c r="D52" s="29">
        <f t="shared" si="12"/>
        <v>58</v>
      </c>
      <c r="E52" s="29">
        <f t="shared" si="17"/>
        <v>2552</v>
      </c>
      <c r="F52" s="29">
        <f t="shared" si="13"/>
        <v>-7933</v>
      </c>
      <c r="G52" s="34">
        <f>+Inputs!$D$3</f>
        <v>0.37951000000000001</v>
      </c>
      <c r="I52" s="27">
        <f t="shared" si="18"/>
        <v>10485</v>
      </c>
      <c r="K52" s="27">
        <f t="shared" si="14"/>
        <v>58</v>
      </c>
      <c r="L52" s="27">
        <f t="shared" si="19"/>
        <v>2552</v>
      </c>
      <c r="M52" s="27">
        <f t="shared" si="15"/>
        <v>22.011580000000002</v>
      </c>
      <c r="N52" s="27">
        <f t="shared" si="16"/>
        <v>22.011580000000002</v>
      </c>
      <c r="O52" s="27">
        <f t="shared" si="20"/>
        <v>-3010.5549400000045</v>
      </c>
      <c r="P52" s="27">
        <f t="shared" si="21"/>
        <v>3010.5549400000045</v>
      </c>
      <c r="U52" s="98"/>
    </row>
    <row r="53" spans="1:21">
      <c r="A53" s="31">
        <v>38718</v>
      </c>
      <c r="C53" s="6">
        <v>45</v>
      </c>
      <c r="D53" s="29">
        <f t="shared" si="12"/>
        <v>58</v>
      </c>
      <c r="E53" s="29">
        <f t="shared" si="17"/>
        <v>2610</v>
      </c>
      <c r="F53" s="29">
        <f t="shared" si="13"/>
        <v>-7875</v>
      </c>
      <c r="G53" s="34">
        <f>+Inputs!$D$3</f>
        <v>0.37951000000000001</v>
      </c>
      <c r="I53" s="27">
        <f t="shared" si="18"/>
        <v>10485</v>
      </c>
      <c r="K53" s="27">
        <f t="shared" si="14"/>
        <v>58</v>
      </c>
      <c r="L53" s="27">
        <f t="shared" si="19"/>
        <v>2610</v>
      </c>
      <c r="M53" s="27">
        <f t="shared" si="15"/>
        <v>22.011580000000002</v>
      </c>
      <c r="N53" s="27">
        <f t="shared" si="16"/>
        <v>22.011580000000002</v>
      </c>
      <c r="O53" s="27">
        <f t="shared" si="20"/>
        <v>-2988.5433600000047</v>
      </c>
      <c r="P53" s="27">
        <f t="shared" si="21"/>
        <v>2988.5433600000047</v>
      </c>
      <c r="U53" s="98"/>
    </row>
    <row r="54" spans="1:21">
      <c r="A54" s="30">
        <v>38749</v>
      </c>
      <c r="C54" s="6">
        <v>46</v>
      </c>
      <c r="D54" s="29">
        <f t="shared" si="12"/>
        <v>58</v>
      </c>
      <c r="E54" s="29">
        <f t="shared" si="17"/>
        <v>2668</v>
      </c>
      <c r="F54" s="29">
        <f t="shared" si="13"/>
        <v>-7817</v>
      </c>
      <c r="G54" s="34">
        <f>+Inputs!$D$3</f>
        <v>0.37951000000000001</v>
      </c>
      <c r="I54" s="27">
        <f t="shared" si="18"/>
        <v>10485</v>
      </c>
      <c r="K54" s="27">
        <f t="shared" si="14"/>
        <v>58</v>
      </c>
      <c r="L54" s="27">
        <f t="shared" si="19"/>
        <v>2668</v>
      </c>
      <c r="M54" s="27">
        <f t="shared" si="15"/>
        <v>22.011580000000002</v>
      </c>
      <c r="N54" s="27">
        <f t="shared" si="16"/>
        <v>22.011580000000002</v>
      </c>
      <c r="O54" s="27">
        <f t="shared" si="20"/>
        <v>-2966.5317800000048</v>
      </c>
      <c r="P54" s="27">
        <f t="shared" si="21"/>
        <v>2966.5317800000048</v>
      </c>
      <c r="U54" s="98"/>
    </row>
    <row r="55" spans="1:21">
      <c r="A55" s="31">
        <v>38777</v>
      </c>
      <c r="C55" s="6">
        <v>47</v>
      </c>
      <c r="D55" s="29">
        <f t="shared" si="12"/>
        <v>58</v>
      </c>
      <c r="E55" s="29">
        <f t="shared" si="17"/>
        <v>2726</v>
      </c>
      <c r="F55" s="29">
        <f t="shared" si="13"/>
        <v>-7759</v>
      </c>
      <c r="G55" s="34">
        <f>+Inputs!$D$3</f>
        <v>0.37951000000000001</v>
      </c>
      <c r="I55" s="27">
        <f t="shared" si="18"/>
        <v>10485</v>
      </c>
      <c r="K55" s="27">
        <f t="shared" si="14"/>
        <v>58</v>
      </c>
      <c r="L55" s="27">
        <f t="shared" si="19"/>
        <v>2726</v>
      </c>
      <c r="M55" s="27">
        <f t="shared" si="15"/>
        <v>22.011580000000002</v>
      </c>
      <c r="N55" s="27">
        <f t="shared" si="16"/>
        <v>22.011580000000002</v>
      </c>
      <c r="O55" s="27">
        <f t="shared" si="20"/>
        <v>-2944.5202000000049</v>
      </c>
      <c r="P55" s="27">
        <f t="shared" si="21"/>
        <v>2944.5202000000049</v>
      </c>
      <c r="U55" s="98"/>
    </row>
    <row r="56" spans="1:21">
      <c r="A56" s="30">
        <v>38808</v>
      </c>
      <c r="C56" s="6">
        <v>48</v>
      </c>
      <c r="D56" s="29">
        <f t="shared" si="12"/>
        <v>58</v>
      </c>
      <c r="E56" s="29">
        <f t="shared" si="17"/>
        <v>2784</v>
      </c>
      <c r="F56" s="29">
        <f t="shared" si="13"/>
        <v>-7701</v>
      </c>
      <c r="G56" s="34">
        <f>+Inputs!$D$3</f>
        <v>0.37951000000000001</v>
      </c>
      <c r="I56" s="27">
        <f t="shared" si="18"/>
        <v>10485</v>
      </c>
      <c r="K56" s="27">
        <f t="shared" si="14"/>
        <v>58</v>
      </c>
      <c r="L56" s="27">
        <f t="shared" si="19"/>
        <v>2784</v>
      </c>
      <c r="M56" s="27">
        <f t="shared" si="15"/>
        <v>22.011580000000002</v>
      </c>
      <c r="N56" s="27">
        <f t="shared" si="16"/>
        <v>22.011580000000002</v>
      </c>
      <c r="O56" s="27">
        <f t="shared" si="20"/>
        <v>-2922.5086200000051</v>
      </c>
      <c r="P56" s="27">
        <f t="shared" si="21"/>
        <v>2922.5086200000051</v>
      </c>
    </row>
    <row r="57" spans="1:21">
      <c r="A57" s="31">
        <v>38838</v>
      </c>
      <c r="C57" s="6">
        <v>49</v>
      </c>
      <c r="D57" s="29">
        <f t="shared" si="12"/>
        <v>58</v>
      </c>
      <c r="E57" s="29">
        <f t="shared" si="17"/>
        <v>2842</v>
      </c>
      <c r="F57" s="29">
        <f t="shared" si="13"/>
        <v>-7643</v>
      </c>
      <c r="G57" s="34">
        <f>+Inputs!$D$3</f>
        <v>0.37951000000000001</v>
      </c>
      <c r="I57" s="27">
        <f t="shared" si="18"/>
        <v>10485</v>
      </c>
      <c r="K57" s="27">
        <f t="shared" si="14"/>
        <v>58</v>
      </c>
      <c r="L57" s="27">
        <f t="shared" si="19"/>
        <v>2842</v>
      </c>
      <c r="M57" s="27">
        <f t="shared" si="15"/>
        <v>22.011580000000002</v>
      </c>
      <c r="N57" s="27">
        <f t="shared" si="16"/>
        <v>22.011580000000002</v>
      </c>
      <c r="O57" s="27">
        <f t="shared" si="20"/>
        <v>-2900.4970400000052</v>
      </c>
      <c r="P57" s="27">
        <f t="shared" si="21"/>
        <v>2900.4970400000052</v>
      </c>
    </row>
    <row r="58" spans="1:21">
      <c r="A58" s="30">
        <v>38869</v>
      </c>
      <c r="C58" s="6">
        <v>50</v>
      </c>
      <c r="D58" s="29">
        <f t="shared" si="12"/>
        <v>58</v>
      </c>
      <c r="E58" s="29">
        <f t="shared" si="17"/>
        <v>2900</v>
      </c>
      <c r="F58" s="29">
        <f t="shared" si="13"/>
        <v>-7585</v>
      </c>
      <c r="G58" s="34">
        <f>+Inputs!$D$3</f>
        <v>0.37951000000000001</v>
      </c>
      <c r="I58" s="27">
        <f t="shared" si="18"/>
        <v>10485</v>
      </c>
      <c r="K58" s="27">
        <f t="shared" si="14"/>
        <v>58</v>
      </c>
      <c r="L58" s="27">
        <f t="shared" si="19"/>
        <v>2900</v>
      </c>
      <c r="M58" s="27">
        <f t="shared" si="15"/>
        <v>22.011580000000002</v>
      </c>
      <c r="N58" s="27">
        <f t="shared" si="16"/>
        <v>22.011580000000002</v>
      </c>
      <c r="O58" s="27">
        <f t="shared" si="20"/>
        <v>-2878.4854600000053</v>
      </c>
      <c r="P58" s="27">
        <f t="shared" si="21"/>
        <v>2878.4854600000053</v>
      </c>
    </row>
    <row r="59" spans="1:21">
      <c r="A59" s="31">
        <v>38899</v>
      </c>
      <c r="C59" s="6">
        <v>51</v>
      </c>
      <c r="D59" s="29">
        <f t="shared" si="12"/>
        <v>58</v>
      </c>
      <c r="E59" s="29">
        <f t="shared" si="17"/>
        <v>2958</v>
      </c>
      <c r="F59" s="29">
        <f t="shared" si="13"/>
        <v>-7527</v>
      </c>
      <c r="G59" s="34">
        <f>+Inputs!$D$3</f>
        <v>0.37951000000000001</v>
      </c>
      <c r="I59" s="27">
        <f t="shared" si="18"/>
        <v>10485</v>
      </c>
      <c r="K59" s="27">
        <f t="shared" si="14"/>
        <v>58</v>
      </c>
      <c r="L59" s="27">
        <f t="shared" si="19"/>
        <v>2958</v>
      </c>
      <c r="M59" s="27">
        <f t="shared" si="15"/>
        <v>22.011580000000002</v>
      </c>
      <c r="N59" s="27">
        <f t="shared" si="16"/>
        <v>22.011580000000002</v>
      </c>
      <c r="O59" s="27">
        <f t="shared" si="20"/>
        <v>-2856.4738800000055</v>
      </c>
      <c r="P59" s="27">
        <f t="shared" si="21"/>
        <v>2856.4738800000055</v>
      </c>
    </row>
    <row r="60" spans="1:21">
      <c r="A60" s="30">
        <v>38930</v>
      </c>
      <c r="C60" s="6">
        <v>52</v>
      </c>
      <c r="D60" s="29">
        <f t="shared" si="12"/>
        <v>58</v>
      </c>
      <c r="E60" s="29">
        <f t="shared" si="17"/>
        <v>3016</v>
      </c>
      <c r="F60" s="29">
        <f t="shared" si="13"/>
        <v>-7469</v>
      </c>
      <c r="G60" s="34">
        <f>+Inputs!$D$3</f>
        <v>0.37951000000000001</v>
      </c>
      <c r="I60" s="27">
        <f t="shared" si="18"/>
        <v>10485</v>
      </c>
      <c r="K60" s="27">
        <f t="shared" si="14"/>
        <v>58</v>
      </c>
      <c r="L60" s="27">
        <f t="shared" si="19"/>
        <v>3016</v>
      </c>
      <c r="M60" s="27">
        <f t="shared" si="15"/>
        <v>22.011580000000002</v>
      </c>
      <c r="N60" s="27">
        <f t="shared" si="16"/>
        <v>22.011580000000002</v>
      </c>
      <c r="O60" s="27">
        <f t="shared" si="20"/>
        <v>-2834.4623000000056</v>
      </c>
      <c r="P60" s="27">
        <f t="shared" si="21"/>
        <v>2834.4623000000056</v>
      </c>
    </row>
    <row r="61" spans="1:21">
      <c r="A61" s="31">
        <v>38961</v>
      </c>
      <c r="C61" s="6">
        <v>53</v>
      </c>
      <c r="D61" s="29">
        <f t="shared" si="12"/>
        <v>58</v>
      </c>
      <c r="E61" s="29">
        <f t="shared" si="17"/>
        <v>3074</v>
      </c>
      <c r="F61" s="29">
        <f t="shared" si="13"/>
        <v>-7411</v>
      </c>
      <c r="G61" s="34">
        <f>+Inputs!$D$3</f>
        <v>0.37951000000000001</v>
      </c>
      <c r="I61" s="27">
        <f t="shared" si="18"/>
        <v>10485</v>
      </c>
      <c r="K61" s="27">
        <f t="shared" si="14"/>
        <v>58</v>
      </c>
      <c r="L61" s="27">
        <f t="shared" si="19"/>
        <v>3074</v>
      </c>
      <c r="M61" s="27">
        <f t="shared" si="15"/>
        <v>22.011580000000002</v>
      </c>
      <c r="N61" s="27">
        <f t="shared" si="16"/>
        <v>22.011580000000002</v>
      </c>
      <c r="O61" s="27">
        <f t="shared" si="20"/>
        <v>-2812.4507200000057</v>
      </c>
      <c r="P61" s="27">
        <f t="shared" si="21"/>
        <v>2812.4507200000057</v>
      </c>
    </row>
    <row r="62" spans="1:21">
      <c r="A62" s="30">
        <v>38991</v>
      </c>
      <c r="C62" s="6">
        <v>54</v>
      </c>
      <c r="D62" s="29">
        <f t="shared" si="12"/>
        <v>58</v>
      </c>
      <c r="E62" s="29">
        <f t="shared" si="17"/>
        <v>3132</v>
      </c>
      <c r="F62" s="29">
        <f t="shared" si="13"/>
        <v>-7353</v>
      </c>
      <c r="G62" s="34">
        <f>+Inputs!$D$3</f>
        <v>0.37951000000000001</v>
      </c>
      <c r="I62" s="27">
        <f t="shared" si="18"/>
        <v>10485</v>
      </c>
      <c r="K62" s="27">
        <f t="shared" si="14"/>
        <v>58</v>
      </c>
      <c r="L62" s="27">
        <f t="shared" si="19"/>
        <v>3132</v>
      </c>
      <c r="M62" s="27">
        <f t="shared" si="15"/>
        <v>22.011580000000002</v>
      </c>
      <c r="N62" s="27">
        <f t="shared" si="16"/>
        <v>22.011580000000002</v>
      </c>
      <c r="O62" s="27">
        <f t="shared" si="20"/>
        <v>-2790.4391400000059</v>
      </c>
      <c r="P62" s="27">
        <f t="shared" si="21"/>
        <v>2790.4391400000059</v>
      </c>
    </row>
    <row r="63" spans="1:21">
      <c r="A63" s="31">
        <v>39022</v>
      </c>
      <c r="C63" s="6">
        <v>55</v>
      </c>
      <c r="D63" s="29">
        <f t="shared" si="12"/>
        <v>58</v>
      </c>
      <c r="E63" s="29">
        <f t="shared" si="17"/>
        <v>3190</v>
      </c>
      <c r="F63" s="29">
        <f t="shared" si="13"/>
        <v>-7295</v>
      </c>
      <c r="G63" s="34">
        <f>+Inputs!$D$3</f>
        <v>0.37951000000000001</v>
      </c>
      <c r="I63" s="27">
        <f t="shared" si="18"/>
        <v>10485</v>
      </c>
      <c r="K63" s="27">
        <f t="shared" si="14"/>
        <v>58</v>
      </c>
      <c r="L63" s="27">
        <f t="shared" si="19"/>
        <v>3190</v>
      </c>
      <c r="M63" s="27">
        <f t="shared" si="15"/>
        <v>22.011580000000002</v>
      </c>
      <c r="N63" s="27">
        <f t="shared" si="16"/>
        <v>22.011580000000002</v>
      </c>
      <c r="O63" s="27">
        <f t="shared" si="20"/>
        <v>-2768.427560000006</v>
      </c>
      <c r="P63" s="27">
        <f t="shared" si="21"/>
        <v>2768.427560000006</v>
      </c>
    </row>
    <row r="64" spans="1:21">
      <c r="A64" s="30">
        <v>39052</v>
      </c>
      <c r="C64" s="6">
        <v>56</v>
      </c>
      <c r="D64" s="29">
        <f t="shared" si="12"/>
        <v>58</v>
      </c>
      <c r="E64" s="29">
        <f t="shared" si="17"/>
        <v>3248</v>
      </c>
      <c r="F64" s="29">
        <f t="shared" si="13"/>
        <v>-7237</v>
      </c>
      <c r="G64" s="34">
        <f>+Inputs!$D$3</f>
        <v>0.37951000000000001</v>
      </c>
      <c r="I64" s="27">
        <f t="shared" si="18"/>
        <v>10485</v>
      </c>
      <c r="K64" s="27">
        <f t="shared" si="14"/>
        <v>58</v>
      </c>
      <c r="L64" s="27">
        <f t="shared" si="19"/>
        <v>3248</v>
      </c>
      <c r="M64" s="27">
        <f t="shared" si="15"/>
        <v>22.011580000000002</v>
      </c>
      <c r="N64" s="27">
        <f t="shared" si="16"/>
        <v>22.011580000000002</v>
      </c>
      <c r="O64" s="27">
        <f t="shared" si="20"/>
        <v>-2746.4159800000061</v>
      </c>
      <c r="P64" s="27">
        <f t="shared" si="21"/>
        <v>2746.4159800000061</v>
      </c>
    </row>
    <row r="65" spans="1:16">
      <c r="A65" s="31">
        <v>39083</v>
      </c>
      <c r="C65" s="6">
        <v>57</v>
      </c>
      <c r="D65" s="29">
        <f t="shared" si="12"/>
        <v>58</v>
      </c>
      <c r="E65" s="29">
        <f t="shared" si="17"/>
        <v>3306</v>
      </c>
      <c r="F65" s="29">
        <f t="shared" si="13"/>
        <v>-7179</v>
      </c>
      <c r="G65" s="34">
        <f>+Inputs!$D$3</f>
        <v>0.37951000000000001</v>
      </c>
      <c r="I65" s="27">
        <f t="shared" si="18"/>
        <v>10485</v>
      </c>
      <c r="K65" s="27">
        <f t="shared" si="14"/>
        <v>58</v>
      </c>
      <c r="L65" s="27">
        <f t="shared" si="19"/>
        <v>3306</v>
      </c>
      <c r="M65" s="27">
        <f t="shared" si="15"/>
        <v>22.011580000000002</v>
      </c>
      <c r="N65" s="27">
        <f t="shared" si="16"/>
        <v>22.011580000000002</v>
      </c>
      <c r="O65" s="27">
        <f t="shared" si="20"/>
        <v>-2724.4044000000063</v>
      </c>
      <c r="P65" s="27">
        <f t="shared" si="21"/>
        <v>2724.4044000000063</v>
      </c>
    </row>
    <row r="66" spans="1:16">
      <c r="A66" s="30">
        <v>39114</v>
      </c>
      <c r="C66" s="6">
        <v>58</v>
      </c>
      <c r="D66" s="29">
        <f t="shared" si="12"/>
        <v>58</v>
      </c>
      <c r="E66" s="29">
        <f t="shared" si="17"/>
        <v>3364</v>
      </c>
      <c r="F66" s="29">
        <f t="shared" si="13"/>
        <v>-7121</v>
      </c>
      <c r="G66" s="34">
        <f>+Inputs!$D$3</f>
        <v>0.37951000000000001</v>
      </c>
      <c r="I66" s="27">
        <f t="shared" si="18"/>
        <v>10485</v>
      </c>
      <c r="K66" s="27">
        <f t="shared" si="14"/>
        <v>58</v>
      </c>
      <c r="L66" s="27">
        <f t="shared" si="19"/>
        <v>3364</v>
      </c>
      <c r="M66" s="27">
        <f t="shared" si="15"/>
        <v>22.011580000000002</v>
      </c>
      <c r="N66" s="27">
        <f t="shared" si="16"/>
        <v>22.011580000000002</v>
      </c>
      <c r="O66" s="27">
        <f t="shared" si="20"/>
        <v>-2702.3928200000064</v>
      </c>
      <c r="P66" s="27">
        <f t="shared" si="21"/>
        <v>2702.3928200000064</v>
      </c>
    </row>
    <row r="67" spans="1:16">
      <c r="A67" s="31">
        <v>39142</v>
      </c>
      <c r="C67" s="6">
        <v>59</v>
      </c>
      <c r="D67" s="29">
        <f t="shared" si="12"/>
        <v>58</v>
      </c>
      <c r="E67" s="29">
        <f t="shared" si="17"/>
        <v>3422</v>
      </c>
      <c r="F67" s="29">
        <f t="shared" si="13"/>
        <v>-7063</v>
      </c>
      <c r="G67" s="34">
        <f>+Inputs!$D$3</f>
        <v>0.37951000000000001</v>
      </c>
      <c r="I67" s="27">
        <f t="shared" si="18"/>
        <v>10485</v>
      </c>
      <c r="K67" s="27">
        <f t="shared" si="14"/>
        <v>58</v>
      </c>
      <c r="L67" s="27">
        <f t="shared" si="19"/>
        <v>3422</v>
      </c>
      <c r="M67" s="27">
        <f t="shared" si="15"/>
        <v>22.011580000000002</v>
      </c>
      <c r="N67" s="27">
        <f t="shared" si="16"/>
        <v>22.011580000000002</v>
      </c>
      <c r="O67" s="27">
        <f t="shared" si="20"/>
        <v>-2680.3812400000065</v>
      </c>
      <c r="P67" s="27">
        <f t="shared" si="21"/>
        <v>2680.3812400000065</v>
      </c>
    </row>
    <row r="68" spans="1:16">
      <c r="A68" s="30">
        <v>39173</v>
      </c>
      <c r="C68" s="6">
        <v>60</v>
      </c>
      <c r="D68" s="29">
        <f t="shared" si="12"/>
        <v>58</v>
      </c>
      <c r="E68" s="29">
        <f t="shared" si="17"/>
        <v>3480</v>
      </c>
      <c r="F68" s="29">
        <f t="shared" si="13"/>
        <v>-7005</v>
      </c>
      <c r="G68" s="34">
        <f>+Inputs!$D$3</f>
        <v>0.37951000000000001</v>
      </c>
      <c r="I68" s="27">
        <f t="shared" si="18"/>
        <v>10485</v>
      </c>
      <c r="K68" s="27">
        <f t="shared" si="14"/>
        <v>58</v>
      </c>
      <c r="L68" s="27">
        <f t="shared" si="19"/>
        <v>3480</v>
      </c>
      <c r="M68" s="27">
        <f t="shared" si="15"/>
        <v>22.011580000000002</v>
      </c>
      <c r="N68" s="27">
        <f t="shared" si="16"/>
        <v>22.011580000000002</v>
      </c>
      <c r="O68" s="27">
        <f t="shared" si="20"/>
        <v>-2658.3696600000067</v>
      </c>
      <c r="P68" s="27">
        <f t="shared" si="21"/>
        <v>2658.3696600000067</v>
      </c>
    </row>
    <row r="69" spans="1:16">
      <c r="A69" s="31">
        <v>39203</v>
      </c>
      <c r="C69" s="6">
        <v>61</v>
      </c>
      <c r="D69" s="29">
        <f t="shared" si="12"/>
        <v>58</v>
      </c>
      <c r="E69" s="29">
        <f t="shared" si="17"/>
        <v>3538</v>
      </c>
      <c r="F69" s="29">
        <f t="shared" si="13"/>
        <v>-6947</v>
      </c>
      <c r="G69" s="34">
        <f>+Inputs!$D$3</f>
        <v>0.37951000000000001</v>
      </c>
      <c r="I69" s="27">
        <f t="shared" si="18"/>
        <v>10485</v>
      </c>
      <c r="K69" s="27">
        <f t="shared" si="14"/>
        <v>58</v>
      </c>
      <c r="L69" s="27">
        <f t="shared" si="19"/>
        <v>3538</v>
      </c>
      <c r="M69" s="27">
        <f t="shared" si="15"/>
        <v>22.011580000000002</v>
      </c>
      <c r="N69" s="27">
        <f t="shared" si="16"/>
        <v>22.011580000000002</v>
      </c>
      <c r="O69" s="27">
        <f t="shared" si="20"/>
        <v>-2636.3580800000068</v>
      </c>
      <c r="P69" s="27">
        <f t="shared" si="21"/>
        <v>2636.3580800000068</v>
      </c>
    </row>
    <row r="70" spans="1:16">
      <c r="A70" s="30">
        <v>39234</v>
      </c>
      <c r="C70" s="6">
        <v>62</v>
      </c>
      <c r="D70" s="29">
        <f t="shared" si="12"/>
        <v>58</v>
      </c>
      <c r="E70" s="29">
        <f t="shared" si="17"/>
        <v>3596</v>
      </c>
      <c r="F70" s="29">
        <f t="shared" si="13"/>
        <v>-6889</v>
      </c>
      <c r="G70" s="34">
        <f>+Inputs!$D$3</f>
        <v>0.37951000000000001</v>
      </c>
      <c r="I70" s="27">
        <f t="shared" si="18"/>
        <v>10485</v>
      </c>
      <c r="K70" s="27">
        <f t="shared" si="14"/>
        <v>58</v>
      </c>
      <c r="L70" s="27">
        <f t="shared" si="19"/>
        <v>3596</v>
      </c>
      <c r="M70" s="27">
        <f t="shared" si="15"/>
        <v>22.011580000000002</v>
      </c>
      <c r="N70" s="27">
        <f t="shared" si="16"/>
        <v>22.011580000000002</v>
      </c>
      <c r="O70" s="27">
        <f t="shared" si="20"/>
        <v>-2614.3465000000069</v>
      </c>
      <c r="P70" s="27">
        <f t="shared" si="21"/>
        <v>2614.3465000000069</v>
      </c>
    </row>
    <row r="71" spans="1:16">
      <c r="A71" s="31">
        <v>39264</v>
      </c>
      <c r="C71" s="6">
        <v>63</v>
      </c>
      <c r="D71" s="29">
        <f t="shared" si="12"/>
        <v>58</v>
      </c>
      <c r="E71" s="29">
        <f t="shared" si="17"/>
        <v>3654</v>
      </c>
      <c r="F71" s="29">
        <f t="shared" si="13"/>
        <v>-6831</v>
      </c>
      <c r="G71" s="34">
        <f>+Inputs!$D$3</f>
        <v>0.37951000000000001</v>
      </c>
      <c r="I71" s="27">
        <f t="shared" si="18"/>
        <v>10485</v>
      </c>
      <c r="K71" s="27">
        <f t="shared" si="14"/>
        <v>58</v>
      </c>
      <c r="L71" s="27">
        <f t="shared" si="19"/>
        <v>3654</v>
      </c>
      <c r="M71" s="27">
        <f t="shared" si="15"/>
        <v>22.011580000000002</v>
      </c>
      <c r="N71" s="27">
        <f t="shared" si="16"/>
        <v>22.011580000000002</v>
      </c>
      <c r="O71" s="27">
        <f t="shared" si="20"/>
        <v>-2592.3349200000071</v>
      </c>
      <c r="P71" s="27">
        <f t="shared" si="21"/>
        <v>2592.3349200000071</v>
      </c>
    </row>
    <row r="72" spans="1:16">
      <c r="A72" s="30">
        <v>39295</v>
      </c>
      <c r="C72" s="6">
        <v>64</v>
      </c>
      <c r="D72" s="29">
        <f t="shared" si="12"/>
        <v>58</v>
      </c>
      <c r="E72" s="29">
        <f t="shared" si="17"/>
        <v>3712</v>
      </c>
      <c r="F72" s="29">
        <f t="shared" si="13"/>
        <v>-6773</v>
      </c>
      <c r="G72" s="34">
        <f>+Inputs!$D$3</f>
        <v>0.37951000000000001</v>
      </c>
      <c r="I72" s="27">
        <f t="shared" si="18"/>
        <v>10485</v>
      </c>
      <c r="K72" s="27">
        <f t="shared" si="14"/>
        <v>58</v>
      </c>
      <c r="L72" s="27">
        <f t="shared" si="19"/>
        <v>3712</v>
      </c>
      <c r="M72" s="27">
        <f t="shared" si="15"/>
        <v>22.011580000000002</v>
      </c>
      <c r="N72" s="27">
        <f t="shared" si="16"/>
        <v>22.011580000000002</v>
      </c>
      <c r="O72" s="27">
        <f t="shared" si="20"/>
        <v>-2570.3233400000072</v>
      </c>
      <c r="P72" s="27">
        <f t="shared" si="21"/>
        <v>2570.3233400000072</v>
      </c>
    </row>
    <row r="73" spans="1:16">
      <c r="A73" s="31">
        <v>39326</v>
      </c>
      <c r="C73" s="6">
        <v>65</v>
      </c>
      <c r="D73" s="29">
        <f t="shared" ref="D73:D100" si="22">ROUND(-(+$B$9/180)*1,0)</f>
        <v>58</v>
      </c>
      <c r="E73" s="29">
        <f t="shared" si="17"/>
        <v>3770</v>
      </c>
      <c r="F73" s="29">
        <f t="shared" ref="F73:F104" si="23">$B$9+E73</f>
        <v>-6715</v>
      </c>
      <c r="G73" s="34">
        <f>+Inputs!$D$3</f>
        <v>0.37951000000000001</v>
      </c>
      <c r="I73" s="27">
        <f t="shared" si="18"/>
        <v>10485</v>
      </c>
      <c r="K73" s="27">
        <f t="shared" ref="K73:K104" si="24">D73</f>
        <v>58</v>
      </c>
      <c r="L73" s="27">
        <f t="shared" si="19"/>
        <v>3770</v>
      </c>
      <c r="M73" s="27">
        <f t="shared" ref="M73:M104" si="25">K73*G73</f>
        <v>22.011580000000002</v>
      </c>
      <c r="N73" s="27">
        <f t="shared" ref="N73:N104" si="26">M73-J73</f>
        <v>22.011580000000002</v>
      </c>
      <c r="O73" s="27">
        <f t="shared" si="20"/>
        <v>-2548.3117600000073</v>
      </c>
      <c r="P73" s="27">
        <f t="shared" si="21"/>
        <v>2548.3117600000073</v>
      </c>
    </row>
    <row r="74" spans="1:16">
      <c r="A74" s="30">
        <v>39356</v>
      </c>
      <c r="C74" s="6">
        <v>66</v>
      </c>
      <c r="D74" s="29">
        <f t="shared" si="22"/>
        <v>58</v>
      </c>
      <c r="E74" s="29">
        <f t="shared" ref="E74:E105" si="27">+E73+D74</f>
        <v>3828</v>
      </c>
      <c r="F74" s="29">
        <f t="shared" si="23"/>
        <v>-6657</v>
      </c>
      <c r="G74" s="34">
        <f>+Inputs!$D$3</f>
        <v>0.37951000000000001</v>
      </c>
      <c r="I74" s="27">
        <f t="shared" ref="I74:I105" si="28">+I73+H74</f>
        <v>10485</v>
      </c>
      <c r="K74" s="27">
        <f t="shared" si="24"/>
        <v>58</v>
      </c>
      <c r="L74" s="27">
        <f t="shared" ref="L74:L105" si="29">+L73+K74</f>
        <v>3828</v>
      </c>
      <c r="M74" s="27">
        <f t="shared" si="25"/>
        <v>22.011580000000002</v>
      </c>
      <c r="N74" s="27">
        <f t="shared" si="26"/>
        <v>22.011580000000002</v>
      </c>
      <c r="O74" s="27">
        <f t="shared" ref="O74:O105" si="30">+O73+N74</f>
        <v>-2526.3001800000075</v>
      </c>
      <c r="P74" s="27">
        <f t="shared" ref="P74:P105" si="31">P73-N74</f>
        <v>2526.3001800000075</v>
      </c>
    </row>
    <row r="75" spans="1:16">
      <c r="A75" s="31">
        <v>39387</v>
      </c>
      <c r="C75" s="6">
        <v>67</v>
      </c>
      <c r="D75" s="29">
        <f t="shared" si="22"/>
        <v>58</v>
      </c>
      <c r="E75" s="29">
        <f t="shared" si="27"/>
        <v>3886</v>
      </c>
      <c r="F75" s="29">
        <f t="shared" si="23"/>
        <v>-6599</v>
      </c>
      <c r="G75" s="34">
        <f>+Inputs!$D$3</f>
        <v>0.37951000000000001</v>
      </c>
      <c r="I75" s="27">
        <f t="shared" si="28"/>
        <v>10485</v>
      </c>
      <c r="K75" s="27">
        <f t="shared" si="24"/>
        <v>58</v>
      </c>
      <c r="L75" s="27">
        <f t="shared" si="29"/>
        <v>3886</v>
      </c>
      <c r="M75" s="27">
        <f t="shared" si="25"/>
        <v>22.011580000000002</v>
      </c>
      <c r="N75" s="27">
        <f t="shared" si="26"/>
        <v>22.011580000000002</v>
      </c>
      <c r="O75" s="27">
        <f t="shared" si="30"/>
        <v>-2504.2886000000076</v>
      </c>
      <c r="P75" s="27">
        <f t="shared" si="31"/>
        <v>2504.2886000000076</v>
      </c>
    </row>
    <row r="76" spans="1:16">
      <c r="A76" s="30">
        <v>39417</v>
      </c>
      <c r="C76" s="6">
        <v>68</v>
      </c>
      <c r="D76" s="29">
        <f t="shared" si="22"/>
        <v>58</v>
      </c>
      <c r="E76" s="29">
        <f t="shared" si="27"/>
        <v>3944</v>
      </c>
      <c r="F76" s="29">
        <f t="shared" si="23"/>
        <v>-6541</v>
      </c>
      <c r="G76" s="34">
        <f>+Inputs!$D$3</f>
        <v>0.37951000000000001</v>
      </c>
      <c r="I76" s="27">
        <f t="shared" si="28"/>
        <v>10485</v>
      </c>
      <c r="K76" s="27">
        <f t="shared" si="24"/>
        <v>58</v>
      </c>
      <c r="L76" s="27">
        <f t="shared" si="29"/>
        <v>3944</v>
      </c>
      <c r="M76" s="27">
        <f t="shared" si="25"/>
        <v>22.011580000000002</v>
      </c>
      <c r="N76" s="27">
        <f t="shared" si="26"/>
        <v>22.011580000000002</v>
      </c>
      <c r="O76" s="27">
        <f t="shared" si="30"/>
        <v>-2482.2770200000077</v>
      </c>
      <c r="P76" s="27">
        <f t="shared" si="31"/>
        <v>2482.2770200000077</v>
      </c>
    </row>
    <row r="77" spans="1:16">
      <c r="A77" s="31">
        <v>39448</v>
      </c>
      <c r="C77" s="6">
        <v>69</v>
      </c>
      <c r="D77" s="29">
        <f t="shared" si="22"/>
        <v>58</v>
      </c>
      <c r="E77" s="29">
        <f t="shared" si="27"/>
        <v>4002</v>
      </c>
      <c r="F77" s="29">
        <f t="shared" si="23"/>
        <v>-6483</v>
      </c>
      <c r="G77" s="34">
        <f>+Inputs!$D$3</f>
        <v>0.37951000000000001</v>
      </c>
      <c r="I77" s="27">
        <f t="shared" si="28"/>
        <v>10485</v>
      </c>
      <c r="K77" s="27">
        <f t="shared" si="24"/>
        <v>58</v>
      </c>
      <c r="L77" s="27">
        <f t="shared" si="29"/>
        <v>4002</v>
      </c>
      <c r="M77" s="27">
        <f t="shared" si="25"/>
        <v>22.011580000000002</v>
      </c>
      <c r="N77" s="27">
        <f t="shared" si="26"/>
        <v>22.011580000000002</v>
      </c>
      <c r="O77" s="27">
        <f t="shared" si="30"/>
        <v>-2460.2654400000079</v>
      </c>
      <c r="P77" s="27">
        <f t="shared" si="31"/>
        <v>2460.2654400000079</v>
      </c>
    </row>
    <row r="78" spans="1:16">
      <c r="A78" s="30">
        <v>39479</v>
      </c>
      <c r="C78" s="6">
        <v>70</v>
      </c>
      <c r="D78" s="29">
        <f t="shared" si="22"/>
        <v>58</v>
      </c>
      <c r="E78" s="29">
        <f t="shared" si="27"/>
        <v>4060</v>
      </c>
      <c r="F78" s="29">
        <f t="shared" si="23"/>
        <v>-6425</v>
      </c>
      <c r="G78" s="34">
        <f>+Inputs!$D$3</f>
        <v>0.37951000000000001</v>
      </c>
      <c r="I78" s="27">
        <f t="shared" si="28"/>
        <v>10485</v>
      </c>
      <c r="K78" s="27">
        <f t="shared" si="24"/>
        <v>58</v>
      </c>
      <c r="L78" s="27">
        <f t="shared" si="29"/>
        <v>4060</v>
      </c>
      <c r="M78" s="27">
        <f t="shared" si="25"/>
        <v>22.011580000000002</v>
      </c>
      <c r="N78" s="27">
        <f t="shared" si="26"/>
        <v>22.011580000000002</v>
      </c>
      <c r="O78" s="27">
        <f t="shared" si="30"/>
        <v>-2438.253860000008</v>
      </c>
      <c r="P78" s="27">
        <f t="shared" si="31"/>
        <v>2438.253860000008</v>
      </c>
    </row>
    <row r="79" spans="1:16">
      <c r="A79" s="31">
        <v>39508</v>
      </c>
      <c r="C79" s="6">
        <v>71</v>
      </c>
      <c r="D79" s="29">
        <f t="shared" si="22"/>
        <v>58</v>
      </c>
      <c r="E79" s="29">
        <f t="shared" si="27"/>
        <v>4118</v>
      </c>
      <c r="F79" s="29">
        <f t="shared" si="23"/>
        <v>-6367</v>
      </c>
      <c r="G79" s="34">
        <f>+Inputs!$D$3</f>
        <v>0.37951000000000001</v>
      </c>
      <c r="I79" s="27">
        <f t="shared" si="28"/>
        <v>10485</v>
      </c>
      <c r="K79" s="27">
        <f t="shared" si="24"/>
        <v>58</v>
      </c>
      <c r="L79" s="27">
        <f t="shared" si="29"/>
        <v>4118</v>
      </c>
      <c r="M79" s="27">
        <f t="shared" si="25"/>
        <v>22.011580000000002</v>
      </c>
      <c r="N79" s="27">
        <f t="shared" si="26"/>
        <v>22.011580000000002</v>
      </c>
      <c r="O79" s="27">
        <f t="shared" si="30"/>
        <v>-2416.2422800000081</v>
      </c>
      <c r="P79" s="27">
        <f t="shared" si="31"/>
        <v>2416.2422800000081</v>
      </c>
    </row>
    <row r="80" spans="1:16">
      <c r="A80" s="30">
        <v>39539</v>
      </c>
      <c r="C80" s="6">
        <v>72</v>
      </c>
      <c r="D80" s="29">
        <f t="shared" si="22"/>
        <v>58</v>
      </c>
      <c r="E80" s="29">
        <f t="shared" si="27"/>
        <v>4176</v>
      </c>
      <c r="F80" s="29">
        <f t="shared" si="23"/>
        <v>-6309</v>
      </c>
      <c r="G80" s="34">
        <f>+Inputs!$D$3</f>
        <v>0.37951000000000001</v>
      </c>
      <c r="I80" s="27">
        <f t="shared" si="28"/>
        <v>10485</v>
      </c>
      <c r="K80" s="27">
        <f t="shared" si="24"/>
        <v>58</v>
      </c>
      <c r="L80" s="27">
        <f t="shared" si="29"/>
        <v>4176</v>
      </c>
      <c r="M80" s="27">
        <f t="shared" si="25"/>
        <v>22.011580000000002</v>
      </c>
      <c r="N80" s="27">
        <f t="shared" si="26"/>
        <v>22.011580000000002</v>
      </c>
      <c r="O80" s="27">
        <f t="shared" si="30"/>
        <v>-2394.2307000000083</v>
      </c>
      <c r="P80" s="27">
        <f t="shared" si="31"/>
        <v>2394.2307000000083</v>
      </c>
    </row>
    <row r="81" spans="1:16">
      <c r="A81" s="31">
        <v>39569</v>
      </c>
      <c r="C81" s="6">
        <v>73</v>
      </c>
      <c r="D81" s="29">
        <f t="shared" si="22"/>
        <v>58</v>
      </c>
      <c r="E81" s="29">
        <f t="shared" si="27"/>
        <v>4234</v>
      </c>
      <c r="F81" s="29">
        <f t="shared" si="23"/>
        <v>-6251</v>
      </c>
      <c r="G81" s="34">
        <f>+Inputs!$D$3</f>
        <v>0.37951000000000001</v>
      </c>
      <c r="I81" s="27">
        <f t="shared" si="28"/>
        <v>10485</v>
      </c>
      <c r="K81" s="27">
        <f t="shared" si="24"/>
        <v>58</v>
      </c>
      <c r="L81" s="27">
        <f t="shared" si="29"/>
        <v>4234</v>
      </c>
      <c r="M81" s="27">
        <f t="shared" si="25"/>
        <v>22.011580000000002</v>
      </c>
      <c r="N81" s="27">
        <f t="shared" si="26"/>
        <v>22.011580000000002</v>
      </c>
      <c r="O81" s="27">
        <f t="shared" si="30"/>
        <v>-2372.2191200000084</v>
      </c>
      <c r="P81" s="27">
        <f t="shared" si="31"/>
        <v>2372.2191200000084</v>
      </c>
    </row>
    <row r="82" spans="1:16">
      <c r="A82" s="30">
        <v>39600</v>
      </c>
      <c r="C82" s="6">
        <v>74</v>
      </c>
      <c r="D82" s="29">
        <f t="shared" si="22"/>
        <v>58</v>
      </c>
      <c r="E82" s="29">
        <f t="shared" si="27"/>
        <v>4292</v>
      </c>
      <c r="F82" s="29">
        <f t="shared" si="23"/>
        <v>-6193</v>
      </c>
      <c r="G82" s="34">
        <f>+Inputs!$D$3</f>
        <v>0.37951000000000001</v>
      </c>
      <c r="I82" s="27">
        <f t="shared" si="28"/>
        <v>10485</v>
      </c>
      <c r="K82" s="27">
        <f t="shared" si="24"/>
        <v>58</v>
      </c>
      <c r="L82" s="27">
        <f t="shared" si="29"/>
        <v>4292</v>
      </c>
      <c r="M82" s="27">
        <f t="shared" si="25"/>
        <v>22.011580000000002</v>
      </c>
      <c r="N82" s="27">
        <f t="shared" si="26"/>
        <v>22.011580000000002</v>
      </c>
      <c r="O82" s="27">
        <f t="shared" si="30"/>
        <v>-2350.2075400000085</v>
      </c>
      <c r="P82" s="27">
        <f t="shared" si="31"/>
        <v>2350.2075400000085</v>
      </c>
    </row>
    <row r="83" spans="1:16">
      <c r="A83" s="31">
        <v>39630</v>
      </c>
      <c r="C83" s="6">
        <v>75</v>
      </c>
      <c r="D83" s="29">
        <f t="shared" si="22"/>
        <v>58</v>
      </c>
      <c r="E83" s="29">
        <f t="shared" si="27"/>
        <v>4350</v>
      </c>
      <c r="F83" s="29">
        <f t="shared" si="23"/>
        <v>-6135</v>
      </c>
      <c r="G83" s="34">
        <f>+Inputs!$D$3</f>
        <v>0.37951000000000001</v>
      </c>
      <c r="I83" s="27">
        <f t="shared" si="28"/>
        <v>10485</v>
      </c>
      <c r="K83" s="27">
        <f t="shared" si="24"/>
        <v>58</v>
      </c>
      <c r="L83" s="27">
        <f t="shared" si="29"/>
        <v>4350</v>
      </c>
      <c r="M83" s="27">
        <f t="shared" si="25"/>
        <v>22.011580000000002</v>
      </c>
      <c r="N83" s="27">
        <f t="shared" si="26"/>
        <v>22.011580000000002</v>
      </c>
      <c r="O83" s="27">
        <f t="shared" si="30"/>
        <v>-2328.1959600000087</v>
      </c>
      <c r="P83" s="27">
        <f t="shared" si="31"/>
        <v>2328.1959600000087</v>
      </c>
    </row>
    <row r="84" spans="1:16">
      <c r="A84" s="30">
        <v>39661</v>
      </c>
      <c r="C84" s="6">
        <v>76</v>
      </c>
      <c r="D84" s="29">
        <f t="shared" si="22"/>
        <v>58</v>
      </c>
      <c r="E84" s="29">
        <f t="shared" si="27"/>
        <v>4408</v>
      </c>
      <c r="F84" s="29">
        <f t="shared" si="23"/>
        <v>-6077</v>
      </c>
      <c r="G84" s="34">
        <f>+Inputs!$D$3</f>
        <v>0.37951000000000001</v>
      </c>
      <c r="I84" s="27">
        <f t="shared" si="28"/>
        <v>10485</v>
      </c>
      <c r="K84" s="27">
        <f t="shared" si="24"/>
        <v>58</v>
      </c>
      <c r="L84" s="27">
        <f t="shared" si="29"/>
        <v>4408</v>
      </c>
      <c r="M84" s="27">
        <f t="shared" si="25"/>
        <v>22.011580000000002</v>
      </c>
      <c r="N84" s="27">
        <f t="shared" si="26"/>
        <v>22.011580000000002</v>
      </c>
      <c r="O84" s="27">
        <f t="shared" si="30"/>
        <v>-2306.1843800000088</v>
      </c>
      <c r="P84" s="27">
        <f t="shared" si="31"/>
        <v>2306.1843800000088</v>
      </c>
    </row>
    <row r="85" spans="1:16">
      <c r="A85" s="31">
        <v>39692</v>
      </c>
      <c r="C85" s="6">
        <v>77</v>
      </c>
      <c r="D85" s="29">
        <f t="shared" si="22"/>
        <v>58</v>
      </c>
      <c r="E85" s="29">
        <f t="shared" si="27"/>
        <v>4466</v>
      </c>
      <c r="F85" s="29">
        <f t="shared" si="23"/>
        <v>-6019</v>
      </c>
      <c r="G85" s="34">
        <f>+Inputs!$D$3</f>
        <v>0.37951000000000001</v>
      </c>
      <c r="I85" s="27">
        <f t="shared" si="28"/>
        <v>10485</v>
      </c>
      <c r="K85" s="27">
        <f t="shared" si="24"/>
        <v>58</v>
      </c>
      <c r="L85" s="27">
        <f t="shared" si="29"/>
        <v>4466</v>
      </c>
      <c r="M85" s="27">
        <f t="shared" si="25"/>
        <v>22.011580000000002</v>
      </c>
      <c r="N85" s="27">
        <f t="shared" si="26"/>
        <v>22.011580000000002</v>
      </c>
      <c r="O85" s="27">
        <f t="shared" si="30"/>
        <v>-2284.1728000000089</v>
      </c>
      <c r="P85" s="27">
        <f t="shared" si="31"/>
        <v>2284.1728000000089</v>
      </c>
    </row>
    <row r="86" spans="1:16">
      <c r="A86" s="30">
        <v>39722</v>
      </c>
      <c r="C86" s="6">
        <v>78</v>
      </c>
      <c r="D86" s="29">
        <f t="shared" si="22"/>
        <v>58</v>
      </c>
      <c r="E86" s="29">
        <f t="shared" si="27"/>
        <v>4524</v>
      </c>
      <c r="F86" s="29">
        <f t="shared" si="23"/>
        <v>-5961</v>
      </c>
      <c r="G86" s="34">
        <f>+Inputs!$D$3</f>
        <v>0.37951000000000001</v>
      </c>
      <c r="I86" s="27">
        <f t="shared" si="28"/>
        <v>10485</v>
      </c>
      <c r="K86" s="27">
        <f t="shared" si="24"/>
        <v>58</v>
      </c>
      <c r="L86" s="27">
        <f t="shared" si="29"/>
        <v>4524</v>
      </c>
      <c r="M86" s="27">
        <f t="shared" si="25"/>
        <v>22.011580000000002</v>
      </c>
      <c r="N86" s="27">
        <f t="shared" si="26"/>
        <v>22.011580000000002</v>
      </c>
      <c r="O86" s="27">
        <f t="shared" si="30"/>
        <v>-2262.1612200000091</v>
      </c>
      <c r="P86" s="27">
        <f t="shared" si="31"/>
        <v>2262.1612200000091</v>
      </c>
    </row>
    <row r="87" spans="1:16">
      <c r="A87" s="31">
        <v>39753</v>
      </c>
      <c r="C87" s="6">
        <v>79</v>
      </c>
      <c r="D87" s="29">
        <f t="shared" si="22"/>
        <v>58</v>
      </c>
      <c r="E87" s="29">
        <f t="shared" si="27"/>
        <v>4582</v>
      </c>
      <c r="F87" s="29">
        <f t="shared" si="23"/>
        <v>-5903</v>
      </c>
      <c r="G87" s="34">
        <f>+Inputs!$D$3</f>
        <v>0.37951000000000001</v>
      </c>
      <c r="I87" s="27">
        <f t="shared" si="28"/>
        <v>10485</v>
      </c>
      <c r="K87" s="27">
        <f t="shared" si="24"/>
        <v>58</v>
      </c>
      <c r="L87" s="27">
        <f t="shared" si="29"/>
        <v>4582</v>
      </c>
      <c r="M87" s="27">
        <f t="shared" si="25"/>
        <v>22.011580000000002</v>
      </c>
      <c r="N87" s="27">
        <f t="shared" si="26"/>
        <v>22.011580000000002</v>
      </c>
      <c r="O87" s="27">
        <f t="shared" si="30"/>
        <v>-2240.1496400000092</v>
      </c>
      <c r="P87" s="27">
        <f t="shared" si="31"/>
        <v>2240.1496400000092</v>
      </c>
    </row>
    <row r="88" spans="1:16">
      <c r="A88" s="30">
        <v>39783</v>
      </c>
      <c r="C88" s="6">
        <v>80</v>
      </c>
      <c r="D88" s="29">
        <f t="shared" si="22"/>
        <v>58</v>
      </c>
      <c r="E88" s="29">
        <f t="shared" si="27"/>
        <v>4640</v>
      </c>
      <c r="F88" s="29">
        <f t="shared" si="23"/>
        <v>-5845</v>
      </c>
      <c r="G88" s="34">
        <f>+Inputs!$D$3</f>
        <v>0.37951000000000001</v>
      </c>
      <c r="I88" s="27">
        <f t="shared" si="28"/>
        <v>10485</v>
      </c>
      <c r="K88" s="27">
        <f t="shared" si="24"/>
        <v>58</v>
      </c>
      <c r="L88" s="27">
        <f t="shared" si="29"/>
        <v>4640</v>
      </c>
      <c r="M88" s="27">
        <f t="shared" si="25"/>
        <v>22.011580000000002</v>
      </c>
      <c r="N88" s="27">
        <f t="shared" si="26"/>
        <v>22.011580000000002</v>
      </c>
      <c r="O88" s="27">
        <f t="shared" si="30"/>
        <v>-2218.1380600000093</v>
      </c>
      <c r="P88" s="27">
        <f t="shared" si="31"/>
        <v>2218.1380600000093</v>
      </c>
    </row>
    <row r="89" spans="1:16">
      <c r="A89" s="31">
        <v>39814</v>
      </c>
      <c r="C89" s="6">
        <v>81</v>
      </c>
      <c r="D89" s="29">
        <f t="shared" si="22"/>
        <v>58</v>
      </c>
      <c r="E89" s="29">
        <f t="shared" si="27"/>
        <v>4698</v>
      </c>
      <c r="F89" s="29">
        <f t="shared" si="23"/>
        <v>-5787</v>
      </c>
      <c r="G89" s="34">
        <f>+Inputs!$D$3</f>
        <v>0.37951000000000001</v>
      </c>
      <c r="I89" s="27">
        <f t="shared" si="28"/>
        <v>10485</v>
      </c>
      <c r="K89" s="27">
        <f t="shared" si="24"/>
        <v>58</v>
      </c>
      <c r="L89" s="27">
        <f t="shared" si="29"/>
        <v>4698</v>
      </c>
      <c r="M89" s="27">
        <f t="shared" si="25"/>
        <v>22.011580000000002</v>
      </c>
      <c r="N89" s="27">
        <f t="shared" si="26"/>
        <v>22.011580000000002</v>
      </c>
      <c r="O89" s="27">
        <f t="shared" si="30"/>
        <v>-2196.1264800000095</v>
      </c>
      <c r="P89" s="27">
        <f t="shared" si="31"/>
        <v>2196.1264800000095</v>
      </c>
    </row>
    <row r="90" spans="1:16">
      <c r="A90" s="30">
        <v>39845</v>
      </c>
      <c r="C90" s="6">
        <v>82</v>
      </c>
      <c r="D90" s="29">
        <f t="shared" si="22"/>
        <v>58</v>
      </c>
      <c r="E90" s="29">
        <f t="shared" si="27"/>
        <v>4756</v>
      </c>
      <c r="F90" s="29">
        <f t="shared" si="23"/>
        <v>-5729</v>
      </c>
      <c r="G90" s="34">
        <f>+Inputs!$D$3</f>
        <v>0.37951000000000001</v>
      </c>
      <c r="I90" s="27">
        <f t="shared" si="28"/>
        <v>10485</v>
      </c>
      <c r="K90" s="27">
        <f t="shared" si="24"/>
        <v>58</v>
      </c>
      <c r="L90" s="27">
        <f t="shared" si="29"/>
        <v>4756</v>
      </c>
      <c r="M90" s="27">
        <f t="shared" si="25"/>
        <v>22.011580000000002</v>
      </c>
      <c r="N90" s="27">
        <f t="shared" si="26"/>
        <v>22.011580000000002</v>
      </c>
      <c r="O90" s="27">
        <f t="shared" si="30"/>
        <v>-2174.1149000000096</v>
      </c>
      <c r="P90" s="27">
        <f t="shared" si="31"/>
        <v>2174.1149000000096</v>
      </c>
    </row>
    <row r="91" spans="1:16">
      <c r="A91" s="31">
        <v>39873</v>
      </c>
      <c r="C91" s="6">
        <v>83</v>
      </c>
      <c r="D91" s="29">
        <f t="shared" si="22"/>
        <v>58</v>
      </c>
      <c r="E91" s="29">
        <f t="shared" si="27"/>
        <v>4814</v>
      </c>
      <c r="F91" s="29">
        <f t="shared" si="23"/>
        <v>-5671</v>
      </c>
      <c r="G91" s="34">
        <f>+Inputs!$D$3</f>
        <v>0.37951000000000001</v>
      </c>
      <c r="I91" s="27">
        <f t="shared" si="28"/>
        <v>10485</v>
      </c>
      <c r="K91" s="27">
        <f t="shared" si="24"/>
        <v>58</v>
      </c>
      <c r="L91" s="27">
        <f t="shared" si="29"/>
        <v>4814</v>
      </c>
      <c r="M91" s="27">
        <f t="shared" si="25"/>
        <v>22.011580000000002</v>
      </c>
      <c r="N91" s="27">
        <f t="shared" si="26"/>
        <v>22.011580000000002</v>
      </c>
      <c r="O91" s="27">
        <f t="shared" si="30"/>
        <v>-2152.1033200000097</v>
      </c>
      <c r="P91" s="27">
        <f t="shared" si="31"/>
        <v>2152.1033200000097</v>
      </c>
    </row>
    <row r="92" spans="1:16">
      <c r="A92" s="30">
        <v>39904</v>
      </c>
      <c r="C92" s="6">
        <v>84</v>
      </c>
      <c r="D92" s="29">
        <f t="shared" si="22"/>
        <v>58</v>
      </c>
      <c r="E92" s="29">
        <f t="shared" si="27"/>
        <v>4872</v>
      </c>
      <c r="F92" s="29">
        <f t="shared" si="23"/>
        <v>-5613</v>
      </c>
      <c r="G92" s="34">
        <f>+Inputs!$D$3</f>
        <v>0.37951000000000001</v>
      </c>
      <c r="I92" s="27">
        <f t="shared" si="28"/>
        <v>10485</v>
      </c>
      <c r="K92" s="27">
        <f t="shared" si="24"/>
        <v>58</v>
      </c>
      <c r="L92" s="27">
        <f t="shared" si="29"/>
        <v>4872</v>
      </c>
      <c r="M92" s="27">
        <f t="shared" si="25"/>
        <v>22.011580000000002</v>
      </c>
      <c r="N92" s="27">
        <f t="shared" si="26"/>
        <v>22.011580000000002</v>
      </c>
      <c r="O92" s="27">
        <f t="shared" si="30"/>
        <v>-2130.0917400000098</v>
      </c>
      <c r="P92" s="27">
        <f t="shared" si="31"/>
        <v>2130.0917400000098</v>
      </c>
    </row>
    <row r="93" spans="1:16">
      <c r="A93" s="31">
        <v>39934</v>
      </c>
      <c r="C93" s="6">
        <v>85</v>
      </c>
      <c r="D93" s="29">
        <f t="shared" si="22"/>
        <v>58</v>
      </c>
      <c r="E93" s="29">
        <f t="shared" si="27"/>
        <v>4930</v>
      </c>
      <c r="F93" s="29">
        <f t="shared" si="23"/>
        <v>-5555</v>
      </c>
      <c r="G93" s="34">
        <f>+Inputs!$D$3</f>
        <v>0.37951000000000001</v>
      </c>
      <c r="I93" s="27">
        <f t="shared" si="28"/>
        <v>10485</v>
      </c>
      <c r="K93" s="27">
        <f t="shared" si="24"/>
        <v>58</v>
      </c>
      <c r="L93" s="27">
        <f t="shared" si="29"/>
        <v>4930</v>
      </c>
      <c r="M93" s="27">
        <f t="shared" si="25"/>
        <v>22.011580000000002</v>
      </c>
      <c r="N93" s="27">
        <f t="shared" si="26"/>
        <v>22.011580000000002</v>
      </c>
      <c r="O93" s="27">
        <f t="shared" si="30"/>
        <v>-2108.08016000001</v>
      </c>
      <c r="P93" s="27">
        <f t="shared" si="31"/>
        <v>2108.08016000001</v>
      </c>
    </row>
    <row r="94" spans="1:16">
      <c r="A94" s="30">
        <v>39965</v>
      </c>
      <c r="C94" s="6">
        <v>86</v>
      </c>
      <c r="D94" s="29">
        <f t="shared" si="22"/>
        <v>58</v>
      </c>
      <c r="E94" s="29">
        <f t="shared" si="27"/>
        <v>4988</v>
      </c>
      <c r="F94" s="29">
        <f t="shared" si="23"/>
        <v>-5497</v>
      </c>
      <c r="G94" s="34">
        <f>+Inputs!$D$3</f>
        <v>0.37951000000000001</v>
      </c>
      <c r="I94" s="27">
        <f t="shared" si="28"/>
        <v>10485</v>
      </c>
      <c r="K94" s="27">
        <f t="shared" si="24"/>
        <v>58</v>
      </c>
      <c r="L94" s="27">
        <f t="shared" si="29"/>
        <v>4988</v>
      </c>
      <c r="M94" s="27">
        <f t="shared" si="25"/>
        <v>22.011580000000002</v>
      </c>
      <c r="N94" s="27">
        <f t="shared" si="26"/>
        <v>22.011580000000002</v>
      </c>
      <c r="O94" s="27">
        <f t="shared" si="30"/>
        <v>-2086.0685800000101</v>
      </c>
      <c r="P94" s="27">
        <f t="shared" si="31"/>
        <v>2086.0685800000101</v>
      </c>
    </row>
    <row r="95" spans="1:16">
      <c r="A95" s="31">
        <v>39995</v>
      </c>
      <c r="C95" s="6">
        <v>87</v>
      </c>
      <c r="D95" s="29">
        <f t="shared" si="22"/>
        <v>58</v>
      </c>
      <c r="E95" s="29">
        <f t="shared" si="27"/>
        <v>5046</v>
      </c>
      <c r="F95" s="29">
        <f t="shared" si="23"/>
        <v>-5439</v>
      </c>
      <c r="G95" s="34">
        <f>+Inputs!$D$3</f>
        <v>0.37951000000000001</v>
      </c>
      <c r="I95" s="27">
        <f t="shared" si="28"/>
        <v>10485</v>
      </c>
      <c r="K95" s="27">
        <f t="shared" si="24"/>
        <v>58</v>
      </c>
      <c r="L95" s="27">
        <f t="shared" si="29"/>
        <v>5046</v>
      </c>
      <c r="M95" s="27">
        <f t="shared" si="25"/>
        <v>22.011580000000002</v>
      </c>
      <c r="N95" s="27">
        <f t="shared" si="26"/>
        <v>22.011580000000002</v>
      </c>
      <c r="O95" s="27">
        <f t="shared" si="30"/>
        <v>-2064.0570000000102</v>
      </c>
      <c r="P95" s="27">
        <f t="shared" si="31"/>
        <v>2064.0570000000102</v>
      </c>
    </row>
    <row r="96" spans="1:16">
      <c r="A96" s="30">
        <v>40026</v>
      </c>
      <c r="C96" s="6">
        <v>88</v>
      </c>
      <c r="D96" s="29">
        <f t="shared" si="22"/>
        <v>58</v>
      </c>
      <c r="E96" s="29">
        <f t="shared" si="27"/>
        <v>5104</v>
      </c>
      <c r="F96" s="29">
        <f t="shared" si="23"/>
        <v>-5381</v>
      </c>
      <c r="G96" s="34">
        <f>+Inputs!$D$3</f>
        <v>0.37951000000000001</v>
      </c>
      <c r="I96" s="27">
        <f t="shared" si="28"/>
        <v>10485</v>
      </c>
      <c r="K96" s="27">
        <f t="shared" si="24"/>
        <v>58</v>
      </c>
      <c r="L96" s="27">
        <f t="shared" si="29"/>
        <v>5104</v>
      </c>
      <c r="M96" s="27">
        <f t="shared" si="25"/>
        <v>22.011580000000002</v>
      </c>
      <c r="N96" s="27">
        <f t="shared" si="26"/>
        <v>22.011580000000002</v>
      </c>
      <c r="O96" s="27">
        <f t="shared" si="30"/>
        <v>-2042.0454200000102</v>
      </c>
      <c r="P96" s="27">
        <f t="shared" si="31"/>
        <v>2042.0454200000102</v>
      </c>
    </row>
    <row r="97" spans="1:19">
      <c r="A97" s="31">
        <v>40057</v>
      </c>
      <c r="C97" s="6">
        <v>89</v>
      </c>
      <c r="D97" s="29">
        <f t="shared" si="22"/>
        <v>58</v>
      </c>
      <c r="E97" s="29">
        <f t="shared" si="27"/>
        <v>5162</v>
      </c>
      <c r="F97" s="29">
        <f t="shared" si="23"/>
        <v>-5323</v>
      </c>
      <c r="G97" s="34">
        <f>+Inputs!$D$3</f>
        <v>0.37951000000000001</v>
      </c>
      <c r="I97" s="27">
        <f t="shared" si="28"/>
        <v>10485</v>
      </c>
      <c r="K97" s="27">
        <f t="shared" si="24"/>
        <v>58</v>
      </c>
      <c r="L97" s="27">
        <f t="shared" si="29"/>
        <v>5162</v>
      </c>
      <c r="M97" s="27">
        <f t="shared" si="25"/>
        <v>22.011580000000002</v>
      </c>
      <c r="N97" s="27">
        <f t="shared" si="26"/>
        <v>22.011580000000002</v>
      </c>
      <c r="O97" s="27">
        <f t="shared" si="30"/>
        <v>-2020.0338400000101</v>
      </c>
      <c r="P97" s="27">
        <f t="shared" si="31"/>
        <v>2020.0338400000101</v>
      </c>
    </row>
    <row r="98" spans="1:19">
      <c r="A98" s="30">
        <v>40087</v>
      </c>
      <c r="C98" s="6">
        <v>90</v>
      </c>
      <c r="D98" s="29">
        <f t="shared" si="22"/>
        <v>58</v>
      </c>
      <c r="E98" s="29">
        <f t="shared" si="27"/>
        <v>5220</v>
      </c>
      <c r="F98" s="29">
        <f t="shared" si="23"/>
        <v>-5265</v>
      </c>
      <c r="G98" s="34">
        <f>+Inputs!$D$3</f>
        <v>0.37951000000000001</v>
      </c>
      <c r="I98" s="27">
        <f t="shared" si="28"/>
        <v>10485</v>
      </c>
      <c r="K98" s="27">
        <f t="shared" si="24"/>
        <v>58</v>
      </c>
      <c r="L98" s="27">
        <f t="shared" si="29"/>
        <v>5220</v>
      </c>
      <c r="M98" s="27">
        <f t="shared" si="25"/>
        <v>22.011580000000002</v>
      </c>
      <c r="N98" s="27">
        <f t="shared" si="26"/>
        <v>22.011580000000002</v>
      </c>
      <c r="O98" s="27">
        <f t="shared" si="30"/>
        <v>-1998.02226000001</v>
      </c>
      <c r="P98" s="27">
        <f t="shared" si="31"/>
        <v>1998.02226000001</v>
      </c>
    </row>
    <row r="99" spans="1:19">
      <c r="A99" s="31">
        <v>40118</v>
      </c>
      <c r="C99" s="6">
        <v>91</v>
      </c>
      <c r="D99" s="29">
        <f t="shared" si="22"/>
        <v>58</v>
      </c>
      <c r="E99" s="29">
        <f t="shared" si="27"/>
        <v>5278</v>
      </c>
      <c r="F99" s="29">
        <f t="shared" si="23"/>
        <v>-5207</v>
      </c>
      <c r="G99" s="34">
        <f>+Inputs!$D$3</f>
        <v>0.37951000000000001</v>
      </c>
      <c r="I99" s="27">
        <f t="shared" si="28"/>
        <v>10485</v>
      </c>
      <c r="K99" s="27">
        <f t="shared" si="24"/>
        <v>58</v>
      </c>
      <c r="L99" s="27">
        <f t="shared" si="29"/>
        <v>5278</v>
      </c>
      <c r="M99" s="27">
        <f t="shared" si="25"/>
        <v>22.011580000000002</v>
      </c>
      <c r="N99" s="27">
        <f t="shared" si="26"/>
        <v>22.011580000000002</v>
      </c>
      <c r="O99" s="27">
        <f t="shared" si="30"/>
        <v>-1976.0106800000099</v>
      </c>
      <c r="P99" s="27">
        <f t="shared" si="31"/>
        <v>1976.0106800000099</v>
      </c>
    </row>
    <row r="100" spans="1:19">
      <c r="A100" s="30">
        <v>40148</v>
      </c>
      <c r="C100" s="6">
        <v>92</v>
      </c>
      <c r="D100" s="29">
        <f t="shared" si="22"/>
        <v>58</v>
      </c>
      <c r="E100" s="29">
        <f t="shared" si="27"/>
        <v>5336</v>
      </c>
      <c r="F100" s="29">
        <f t="shared" si="23"/>
        <v>-5149</v>
      </c>
      <c r="G100" s="34">
        <f>+Inputs!$D$3</f>
        <v>0.37951000000000001</v>
      </c>
      <c r="I100" s="27">
        <f t="shared" si="28"/>
        <v>10485</v>
      </c>
      <c r="K100" s="27">
        <f t="shared" si="24"/>
        <v>58</v>
      </c>
      <c r="L100" s="27">
        <f t="shared" si="29"/>
        <v>5336</v>
      </c>
      <c r="M100" s="27">
        <f t="shared" si="25"/>
        <v>22.011580000000002</v>
      </c>
      <c r="N100" s="27">
        <f t="shared" si="26"/>
        <v>22.011580000000002</v>
      </c>
      <c r="O100" s="27">
        <f t="shared" si="30"/>
        <v>-1953.9991000000098</v>
      </c>
      <c r="P100" s="27">
        <f t="shared" si="31"/>
        <v>1953.9991000000098</v>
      </c>
    </row>
    <row r="101" spans="1:19" s="237" customFormat="1">
      <c r="A101" s="243">
        <v>40179</v>
      </c>
      <c r="C101" s="238">
        <v>93</v>
      </c>
      <c r="D101" s="239">
        <f>ROUND(-(+$F$100/60)*1,0)</f>
        <v>86</v>
      </c>
      <c r="E101" s="239">
        <f t="shared" si="27"/>
        <v>5422</v>
      </c>
      <c r="F101" s="239">
        <f t="shared" si="23"/>
        <v>-5063</v>
      </c>
      <c r="G101" s="240">
        <f>+Inputs!$D$3</f>
        <v>0.37951000000000001</v>
      </c>
      <c r="I101" s="241">
        <f t="shared" si="28"/>
        <v>10485</v>
      </c>
      <c r="K101" s="241">
        <f t="shared" si="24"/>
        <v>86</v>
      </c>
      <c r="L101" s="241">
        <f t="shared" si="29"/>
        <v>5422</v>
      </c>
      <c r="M101" s="241">
        <f t="shared" si="25"/>
        <v>32.637860000000003</v>
      </c>
      <c r="N101" s="241">
        <f t="shared" si="26"/>
        <v>32.637860000000003</v>
      </c>
      <c r="O101" s="241">
        <f t="shared" si="30"/>
        <v>-1921.3612400000097</v>
      </c>
      <c r="P101" s="241">
        <f t="shared" si="31"/>
        <v>1921.3612400000097</v>
      </c>
      <c r="Q101" s="242"/>
      <c r="R101" s="242"/>
      <c r="S101" s="242"/>
    </row>
    <row r="102" spans="1:19" s="237" customFormat="1">
      <c r="A102" s="236">
        <v>40210</v>
      </c>
      <c r="C102" s="238">
        <v>94</v>
      </c>
      <c r="D102" s="239">
        <f t="shared" ref="D102:D159" si="32">ROUND(-(+$F$100/60)*1,0)</f>
        <v>86</v>
      </c>
      <c r="E102" s="239">
        <f t="shared" si="27"/>
        <v>5508</v>
      </c>
      <c r="F102" s="239">
        <f t="shared" si="23"/>
        <v>-4977</v>
      </c>
      <c r="G102" s="240">
        <f>+Inputs!$D$3</f>
        <v>0.37951000000000001</v>
      </c>
      <c r="I102" s="241">
        <f t="shared" si="28"/>
        <v>10485</v>
      </c>
      <c r="K102" s="241">
        <f t="shared" si="24"/>
        <v>86</v>
      </c>
      <c r="L102" s="241">
        <f t="shared" si="29"/>
        <v>5508</v>
      </c>
      <c r="M102" s="241">
        <f t="shared" si="25"/>
        <v>32.637860000000003</v>
      </c>
      <c r="N102" s="241">
        <f t="shared" si="26"/>
        <v>32.637860000000003</v>
      </c>
      <c r="O102" s="241">
        <f t="shared" si="30"/>
        <v>-1888.7233800000097</v>
      </c>
      <c r="P102" s="241">
        <f t="shared" si="31"/>
        <v>1888.7233800000097</v>
      </c>
      <c r="Q102" s="242"/>
      <c r="R102" s="242"/>
      <c r="S102" s="242"/>
    </row>
    <row r="103" spans="1:19" s="237" customFormat="1">
      <c r="A103" s="243">
        <v>40238</v>
      </c>
      <c r="C103" s="238">
        <v>95</v>
      </c>
      <c r="D103" s="239">
        <f t="shared" si="32"/>
        <v>86</v>
      </c>
      <c r="E103" s="239">
        <f t="shared" si="27"/>
        <v>5594</v>
      </c>
      <c r="F103" s="239">
        <f t="shared" si="23"/>
        <v>-4891</v>
      </c>
      <c r="G103" s="240">
        <f>+Inputs!$D$3</f>
        <v>0.37951000000000001</v>
      </c>
      <c r="I103" s="241">
        <f t="shared" si="28"/>
        <v>10485</v>
      </c>
      <c r="K103" s="241">
        <f t="shared" si="24"/>
        <v>86</v>
      </c>
      <c r="L103" s="241">
        <f t="shared" si="29"/>
        <v>5594</v>
      </c>
      <c r="M103" s="241">
        <f t="shared" si="25"/>
        <v>32.637860000000003</v>
      </c>
      <c r="N103" s="241">
        <f t="shared" si="26"/>
        <v>32.637860000000003</v>
      </c>
      <c r="O103" s="241">
        <f t="shared" si="30"/>
        <v>-1856.0855200000096</v>
      </c>
      <c r="P103" s="241">
        <f t="shared" si="31"/>
        <v>1856.0855200000096</v>
      </c>
      <c r="Q103" s="242"/>
      <c r="R103" s="242"/>
      <c r="S103" s="242"/>
    </row>
    <row r="104" spans="1:19" s="237" customFormat="1">
      <c r="A104" s="236">
        <v>40269</v>
      </c>
      <c r="C104" s="238">
        <v>96</v>
      </c>
      <c r="D104" s="239">
        <f t="shared" si="32"/>
        <v>86</v>
      </c>
      <c r="E104" s="239">
        <f t="shared" si="27"/>
        <v>5680</v>
      </c>
      <c r="F104" s="239">
        <f t="shared" si="23"/>
        <v>-4805</v>
      </c>
      <c r="G104" s="240">
        <f>+Inputs!$D$3</f>
        <v>0.37951000000000001</v>
      </c>
      <c r="I104" s="241">
        <f t="shared" si="28"/>
        <v>10485</v>
      </c>
      <c r="K104" s="241">
        <f t="shared" si="24"/>
        <v>86</v>
      </c>
      <c r="L104" s="241">
        <f t="shared" si="29"/>
        <v>5680</v>
      </c>
      <c r="M104" s="241">
        <f t="shared" si="25"/>
        <v>32.637860000000003</v>
      </c>
      <c r="N104" s="241">
        <f t="shared" si="26"/>
        <v>32.637860000000003</v>
      </c>
      <c r="O104" s="241">
        <f t="shared" si="30"/>
        <v>-1823.4476600000096</v>
      </c>
      <c r="P104" s="241">
        <f t="shared" si="31"/>
        <v>1823.4476600000096</v>
      </c>
      <c r="Q104" s="242"/>
      <c r="R104" s="242"/>
      <c r="S104" s="242"/>
    </row>
    <row r="105" spans="1:19" s="237" customFormat="1">
      <c r="A105" s="243">
        <v>40299</v>
      </c>
      <c r="C105" s="238">
        <v>97</v>
      </c>
      <c r="D105" s="239">
        <f t="shared" si="32"/>
        <v>86</v>
      </c>
      <c r="E105" s="239">
        <f t="shared" si="27"/>
        <v>5766</v>
      </c>
      <c r="F105" s="239">
        <f t="shared" ref="F105:F136" si="33">$B$9+E105</f>
        <v>-4719</v>
      </c>
      <c r="G105" s="240">
        <f>+Inputs!$D$3</f>
        <v>0.37951000000000001</v>
      </c>
      <c r="I105" s="241">
        <f t="shared" si="28"/>
        <v>10485</v>
      </c>
      <c r="K105" s="241">
        <f t="shared" ref="K105:K136" si="34">D105</f>
        <v>86</v>
      </c>
      <c r="L105" s="241">
        <f t="shared" si="29"/>
        <v>5766</v>
      </c>
      <c r="M105" s="241">
        <f t="shared" ref="M105:M136" si="35">K105*G105</f>
        <v>32.637860000000003</v>
      </c>
      <c r="N105" s="241">
        <f t="shared" ref="N105:N136" si="36">M105-J105</f>
        <v>32.637860000000003</v>
      </c>
      <c r="O105" s="241">
        <f t="shared" si="30"/>
        <v>-1790.8098000000095</v>
      </c>
      <c r="P105" s="241">
        <f t="shared" si="31"/>
        <v>1790.8098000000095</v>
      </c>
      <c r="Q105" s="242"/>
      <c r="R105" s="242"/>
      <c r="S105" s="242"/>
    </row>
    <row r="106" spans="1:19" s="237" customFormat="1">
      <c r="A106" s="236">
        <v>40330</v>
      </c>
      <c r="C106" s="238">
        <v>98</v>
      </c>
      <c r="D106" s="239">
        <f t="shared" si="32"/>
        <v>86</v>
      </c>
      <c r="E106" s="239">
        <f t="shared" ref="E106:E137" si="37">+E105+D106</f>
        <v>5852</v>
      </c>
      <c r="F106" s="239">
        <f t="shared" si="33"/>
        <v>-4633</v>
      </c>
      <c r="G106" s="240">
        <f>+Inputs!$D$3</f>
        <v>0.37951000000000001</v>
      </c>
      <c r="I106" s="241">
        <f t="shared" ref="I106:I137" si="38">+I105+H106</f>
        <v>10485</v>
      </c>
      <c r="K106" s="241">
        <f t="shared" si="34"/>
        <v>86</v>
      </c>
      <c r="L106" s="241">
        <f t="shared" ref="L106:L137" si="39">+L105+K106</f>
        <v>5852</v>
      </c>
      <c r="M106" s="241">
        <f t="shared" si="35"/>
        <v>32.637860000000003</v>
      </c>
      <c r="N106" s="241">
        <f t="shared" si="36"/>
        <v>32.637860000000003</v>
      </c>
      <c r="O106" s="241">
        <f t="shared" ref="O106:O137" si="40">+O105+N106</f>
        <v>-1758.1719400000095</v>
      </c>
      <c r="P106" s="241">
        <f t="shared" ref="P106:P137" si="41">P105-N106</f>
        <v>1758.1719400000095</v>
      </c>
      <c r="Q106" s="242"/>
      <c r="R106" s="242"/>
      <c r="S106" s="242"/>
    </row>
    <row r="107" spans="1:19" s="237" customFormat="1">
      <c r="A107" s="243">
        <v>40360</v>
      </c>
      <c r="C107" s="238">
        <v>99</v>
      </c>
      <c r="D107" s="239">
        <f t="shared" si="32"/>
        <v>86</v>
      </c>
      <c r="E107" s="239">
        <f t="shared" si="37"/>
        <v>5938</v>
      </c>
      <c r="F107" s="239">
        <f t="shared" si="33"/>
        <v>-4547</v>
      </c>
      <c r="G107" s="240">
        <f>+Inputs!$D$3</f>
        <v>0.37951000000000001</v>
      </c>
      <c r="I107" s="241">
        <f t="shared" si="38"/>
        <v>10485</v>
      </c>
      <c r="K107" s="241">
        <f t="shared" si="34"/>
        <v>86</v>
      </c>
      <c r="L107" s="241">
        <f t="shared" si="39"/>
        <v>5938</v>
      </c>
      <c r="M107" s="241">
        <f t="shared" si="35"/>
        <v>32.637860000000003</v>
      </c>
      <c r="N107" s="241">
        <f t="shared" si="36"/>
        <v>32.637860000000003</v>
      </c>
      <c r="O107" s="241">
        <f t="shared" si="40"/>
        <v>-1725.5340800000095</v>
      </c>
      <c r="P107" s="241">
        <f t="shared" si="41"/>
        <v>1725.5340800000095</v>
      </c>
      <c r="Q107" s="242"/>
      <c r="R107" s="242"/>
      <c r="S107" s="242"/>
    </row>
    <row r="108" spans="1:19" s="237" customFormat="1">
      <c r="A108" s="236">
        <v>40391</v>
      </c>
      <c r="C108" s="238">
        <v>100</v>
      </c>
      <c r="D108" s="239">
        <f t="shared" si="32"/>
        <v>86</v>
      </c>
      <c r="E108" s="239">
        <f t="shared" si="37"/>
        <v>6024</v>
      </c>
      <c r="F108" s="239">
        <f t="shared" si="33"/>
        <v>-4461</v>
      </c>
      <c r="G108" s="240">
        <f>+Inputs!$D$3</f>
        <v>0.37951000000000001</v>
      </c>
      <c r="I108" s="241">
        <f t="shared" si="38"/>
        <v>10485</v>
      </c>
      <c r="K108" s="241">
        <f t="shared" si="34"/>
        <v>86</v>
      </c>
      <c r="L108" s="241">
        <f t="shared" si="39"/>
        <v>6024</v>
      </c>
      <c r="M108" s="241">
        <f t="shared" si="35"/>
        <v>32.637860000000003</v>
      </c>
      <c r="N108" s="241">
        <f t="shared" si="36"/>
        <v>32.637860000000003</v>
      </c>
      <c r="O108" s="241">
        <f t="shared" si="40"/>
        <v>-1692.8962200000094</v>
      </c>
      <c r="P108" s="241">
        <f t="shared" si="41"/>
        <v>1692.8962200000094</v>
      </c>
      <c r="Q108" s="242"/>
      <c r="R108" s="242"/>
      <c r="S108" s="242"/>
    </row>
    <row r="109" spans="1:19" s="237" customFormat="1">
      <c r="A109" s="243">
        <v>40422</v>
      </c>
      <c r="C109" s="238">
        <v>101</v>
      </c>
      <c r="D109" s="239">
        <f t="shared" si="32"/>
        <v>86</v>
      </c>
      <c r="E109" s="239">
        <f t="shared" si="37"/>
        <v>6110</v>
      </c>
      <c r="F109" s="239">
        <f t="shared" si="33"/>
        <v>-4375</v>
      </c>
      <c r="G109" s="240">
        <f>+Inputs!$D$3</f>
        <v>0.37951000000000001</v>
      </c>
      <c r="I109" s="241">
        <f t="shared" si="38"/>
        <v>10485</v>
      </c>
      <c r="K109" s="241">
        <f t="shared" si="34"/>
        <v>86</v>
      </c>
      <c r="L109" s="241">
        <f t="shared" si="39"/>
        <v>6110</v>
      </c>
      <c r="M109" s="241">
        <f t="shared" si="35"/>
        <v>32.637860000000003</v>
      </c>
      <c r="N109" s="241">
        <f t="shared" si="36"/>
        <v>32.637860000000003</v>
      </c>
      <c r="O109" s="241">
        <f t="shared" si="40"/>
        <v>-1660.2583600000094</v>
      </c>
      <c r="P109" s="241">
        <f t="shared" si="41"/>
        <v>1660.2583600000094</v>
      </c>
      <c r="Q109" s="242"/>
      <c r="R109" s="242"/>
      <c r="S109" s="242"/>
    </row>
    <row r="110" spans="1:19" s="237" customFormat="1">
      <c r="A110" s="236">
        <v>40452</v>
      </c>
      <c r="C110" s="238">
        <v>102</v>
      </c>
      <c r="D110" s="239">
        <f t="shared" si="32"/>
        <v>86</v>
      </c>
      <c r="E110" s="239">
        <f t="shared" si="37"/>
        <v>6196</v>
      </c>
      <c r="F110" s="239">
        <f t="shared" si="33"/>
        <v>-4289</v>
      </c>
      <c r="G110" s="240">
        <f>+Inputs!$D$3</f>
        <v>0.37951000000000001</v>
      </c>
      <c r="I110" s="241">
        <f t="shared" si="38"/>
        <v>10485</v>
      </c>
      <c r="K110" s="241">
        <f t="shared" si="34"/>
        <v>86</v>
      </c>
      <c r="L110" s="241">
        <f t="shared" si="39"/>
        <v>6196</v>
      </c>
      <c r="M110" s="241">
        <f t="shared" si="35"/>
        <v>32.637860000000003</v>
      </c>
      <c r="N110" s="241">
        <f t="shared" si="36"/>
        <v>32.637860000000003</v>
      </c>
      <c r="O110" s="241">
        <f t="shared" si="40"/>
        <v>-1627.6205000000093</v>
      </c>
      <c r="P110" s="241">
        <f t="shared" si="41"/>
        <v>1627.6205000000093</v>
      </c>
      <c r="Q110" s="242"/>
      <c r="R110" s="242"/>
      <c r="S110" s="242"/>
    </row>
    <row r="111" spans="1:19" s="237" customFormat="1">
      <c r="A111" s="243">
        <v>40483</v>
      </c>
      <c r="C111" s="238">
        <v>103</v>
      </c>
      <c r="D111" s="239">
        <f t="shared" si="32"/>
        <v>86</v>
      </c>
      <c r="E111" s="239">
        <f t="shared" si="37"/>
        <v>6282</v>
      </c>
      <c r="F111" s="239">
        <f t="shared" si="33"/>
        <v>-4203</v>
      </c>
      <c r="G111" s="240">
        <f>+Inputs!$D$3</f>
        <v>0.37951000000000001</v>
      </c>
      <c r="I111" s="241">
        <f t="shared" si="38"/>
        <v>10485</v>
      </c>
      <c r="K111" s="241">
        <f t="shared" si="34"/>
        <v>86</v>
      </c>
      <c r="L111" s="241">
        <f t="shared" si="39"/>
        <v>6282</v>
      </c>
      <c r="M111" s="241">
        <f t="shared" si="35"/>
        <v>32.637860000000003</v>
      </c>
      <c r="N111" s="241">
        <f t="shared" si="36"/>
        <v>32.637860000000003</v>
      </c>
      <c r="O111" s="241">
        <f t="shared" si="40"/>
        <v>-1594.9826400000093</v>
      </c>
      <c r="P111" s="241">
        <f t="shared" si="41"/>
        <v>1594.9826400000093</v>
      </c>
      <c r="Q111" s="242"/>
      <c r="R111" s="242"/>
      <c r="S111" s="242"/>
    </row>
    <row r="112" spans="1:19" s="237" customFormat="1">
      <c r="A112" s="236">
        <v>40513</v>
      </c>
      <c r="C112" s="238">
        <v>104</v>
      </c>
      <c r="D112" s="239">
        <f t="shared" si="32"/>
        <v>86</v>
      </c>
      <c r="E112" s="239">
        <f t="shared" si="37"/>
        <v>6368</v>
      </c>
      <c r="F112" s="239">
        <f t="shared" si="33"/>
        <v>-4117</v>
      </c>
      <c r="G112" s="240">
        <f>+Inputs!$D$3</f>
        <v>0.37951000000000001</v>
      </c>
      <c r="I112" s="241">
        <f t="shared" si="38"/>
        <v>10485</v>
      </c>
      <c r="K112" s="241">
        <f t="shared" si="34"/>
        <v>86</v>
      </c>
      <c r="L112" s="241">
        <f t="shared" si="39"/>
        <v>6368</v>
      </c>
      <c r="M112" s="241">
        <f t="shared" si="35"/>
        <v>32.637860000000003</v>
      </c>
      <c r="N112" s="241">
        <f t="shared" si="36"/>
        <v>32.637860000000003</v>
      </c>
      <c r="O112" s="241">
        <f t="shared" si="40"/>
        <v>-1562.3447800000092</v>
      </c>
      <c r="P112" s="241">
        <f t="shared" si="41"/>
        <v>1562.3447800000092</v>
      </c>
      <c r="Q112" s="242"/>
      <c r="R112" s="242"/>
      <c r="S112" s="242"/>
    </row>
    <row r="113" spans="1:19" s="237" customFormat="1">
      <c r="A113" s="243">
        <v>40544</v>
      </c>
      <c r="C113" s="238">
        <v>105</v>
      </c>
      <c r="D113" s="239">
        <f t="shared" si="32"/>
        <v>86</v>
      </c>
      <c r="E113" s="239">
        <f t="shared" si="37"/>
        <v>6454</v>
      </c>
      <c r="F113" s="239">
        <f t="shared" si="33"/>
        <v>-4031</v>
      </c>
      <c r="G113" s="240">
        <f>+Inputs!$D$3</f>
        <v>0.37951000000000001</v>
      </c>
      <c r="I113" s="241">
        <f t="shared" si="38"/>
        <v>10485</v>
      </c>
      <c r="K113" s="241">
        <f t="shared" si="34"/>
        <v>86</v>
      </c>
      <c r="L113" s="241">
        <f t="shared" si="39"/>
        <v>6454</v>
      </c>
      <c r="M113" s="241">
        <f t="shared" si="35"/>
        <v>32.637860000000003</v>
      </c>
      <c r="N113" s="241">
        <f t="shared" si="36"/>
        <v>32.637860000000003</v>
      </c>
      <c r="O113" s="241">
        <f t="shared" si="40"/>
        <v>-1529.7069200000092</v>
      </c>
      <c r="P113" s="241">
        <f t="shared" si="41"/>
        <v>1529.7069200000092</v>
      </c>
      <c r="Q113" s="242"/>
      <c r="R113" s="242"/>
      <c r="S113" s="242"/>
    </row>
    <row r="114" spans="1:19" s="237" customFormat="1">
      <c r="A114" s="236">
        <v>40575</v>
      </c>
      <c r="C114" s="238">
        <v>106</v>
      </c>
      <c r="D114" s="239">
        <f t="shared" si="32"/>
        <v>86</v>
      </c>
      <c r="E114" s="239">
        <f t="shared" si="37"/>
        <v>6540</v>
      </c>
      <c r="F114" s="239">
        <f t="shared" si="33"/>
        <v>-3945</v>
      </c>
      <c r="G114" s="240">
        <f>+Inputs!$D$3</f>
        <v>0.37951000000000001</v>
      </c>
      <c r="I114" s="241">
        <f t="shared" si="38"/>
        <v>10485</v>
      </c>
      <c r="K114" s="241">
        <f t="shared" si="34"/>
        <v>86</v>
      </c>
      <c r="L114" s="241">
        <f t="shared" si="39"/>
        <v>6540</v>
      </c>
      <c r="M114" s="241">
        <f t="shared" si="35"/>
        <v>32.637860000000003</v>
      </c>
      <c r="N114" s="241">
        <f t="shared" si="36"/>
        <v>32.637860000000003</v>
      </c>
      <c r="O114" s="241">
        <f t="shared" si="40"/>
        <v>-1497.0690600000091</v>
      </c>
      <c r="P114" s="241">
        <f t="shared" si="41"/>
        <v>1497.0690600000091</v>
      </c>
      <c r="Q114" s="242"/>
      <c r="R114" s="242"/>
      <c r="S114" s="242"/>
    </row>
    <row r="115" spans="1:19" s="237" customFormat="1">
      <c r="A115" s="243">
        <v>40603</v>
      </c>
      <c r="C115" s="238">
        <v>107</v>
      </c>
      <c r="D115" s="239">
        <f t="shared" si="32"/>
        <v>86</v>
      </c>
      <c r="E115" s="239">
        <f t="shared" si="37"/>
        <v>6626</v>
      </c>
      <c r="F115" s="239">
        <f t="shared" si="33"/>
        <v>-3859</v>
      </c>
      <c r="G115" s="240">
        <f>+Inputs!$D$3</f>
        <v>0.37951000000000001</v>
      </c>
      <c r="I115" s="241">
        <f t="shared" si="38"/>
        <v>10485</v>
      </c>
      <c r="K115" s="241">
        <f t="shared" si="34"/>
        <v>86</v>
      </c>
      <c r="L115" s="241">
        <f t="shared" si="39"/>
        <v>6626</v>
      </c>
      <c r="M115" s="241">
        <f t="shared" si="35"/>
        <v>32.637860000000003</v>
      </c>
      <c r="N115" s="241">
        <f t="shared" si="36"/>
        <v>32.637860000000003</v>
      </c>
      <c r="O115" s="241">
        <f t="shared" si="40"/>
        <v>-1464.4312000000091</v>
      </c>
      <c r="P115" s="241">
        <f t="shared" si="41"/>
        <v>1464.4312000000091</v>
      </c>
      <c r="Q115" s="242"/>
      <c r="R115" s="242"/>
      <c r="S115" s="242"/>
    </row>
    <row r="116" spans="1:19" s="237" customFormat="1">
      <c r="A116" s="236">
        <v>40634</v>
      </c>
      <c r="C116" s="238">
        <v>108</v>
      </c>
      <c r="D116" s="239">
        <f t="shared" si="32"/>
        <v>86</v>
      </c>
      <c r="E116" s="239">
        <f t="shared" si="37"/>
        <v>6712</v>
      </c>
      <c r="F116" s="239">
        <f t="shared" si="33"/>
        <v>-3773</v>
      </c>
      <c r="G116" s="240">
        <f>+Inputs!$D$3</f>
        <v>0.37951000000000001</v>
      </c>
      <c r="I116" s="241">
        <f t="shared" si="38"/>
        <v>10485</v>
      </c>
      <c r="K116" s="241">
        <f t="shared" si="34"/>
        <v>86</v>
      </c>
      <c r="L116" s="241">
        <f t="shared" si="39"/>
        <v>6712</v>
      </c>
      <c r="M116" s="241">
        <f t="shared" si="35"/>
        <v>32.637860000000003</v>
      </c>
      <c r="N116" s="241">
        <f t="shared" si="36"/>
        <v>32.637860000000003</v>
      </c>
      <c r="O116" s="241">
        <f t="shared" si="40"/>
        <v>-1431.793340000009</v>
      </c>
      <c r="P116" s="241">
        <f t="shared" si="41"/>
        <v>1431.793340000009</v>
      </c>
      <c r="Q116" s="242"/>
      <c r="R116" s="242"/>
      <c r="S116" s="242"/>
    </row>
    <row r="117" spans="1:19" s="237" customFormat="1">
      <c r="A117" s="243">
        <v>40664</v>
      </c>
      <c r="C117" s="238">
        <v>109</v>
      </c>
      <c r="D117" s="239">
        <f t="shared" si="32"/>
        <v>86</v>
      </c>
      <c r="E117" s="239">
        <f t="shared" si="37"/>
        <v>6798</v>
      </c>
      <c r="F117" s="239">
        <f t="shared" si="33"/>
        <v>-3687</v>
      </c>
      <c r="G117" s="240">
        <f>+Inputs!$D$3</f>
        <v>0.37951000000000001</v>
      </c>
      <c r="I117" s="241">
        <f t="shared" si="38"/>
        <v>10485</v>
      </c>
      <c r="K117" s="241">
        <f t="shared" si="34"/>
        <v>86</v>
      </c>
      <c r="L117" s="241">
        <f t="shared" si="39"/>
        <v>6798</v>
      </c>
      <c r="M117" s="241">
        <f t="shared" si="35"/>
        <v>32.637860000000003</v>
      </c>
      <c r="N117" s="241">
        <f t="shared" si="36"/>
        <v>32.637860000000003</v>
      </c>
      <c r="O117" s="241">
        <f t="shared" si="40"/>
        <v>-1399.155480000009</v>
      </c>
      <c r="P117" s="241">
        <f t="shared" si="41"/>
        <v>1399.155480000009</v>
      </c>
      <c r="Q117" s="242"/>
      <c r="R117" s="242"/>
      <c r="S117" s="242"/>
    </row>
    <row r="118" spans="1:19" s="237" customFormat="1">
      <c r="A118" s="236">
        <v>40695</v>
      </c>
      <c r="C118" s="238">
        <v>110</v>
      </c>
      <c r="D118" s="239">
        <f t="shared" si="32"/>
        <v>86</v>
      </c>
      <c r="E118" s="239">
        <f t="shared" si="37"/>
        <v>6884</v>
      </c>
      <c r="F118" s="239">
        <f t="shared" si="33"/>
        <v>-3601</v>
      </c>
      <c r="G118" s="240">
        <f>+Inputs!$D$3</f>
        <v>0.37951000000000001</v>
      </c>
      <c r="I118" s="241">
        <f t="shared" si="38"/>
        <v>10485</v>
      </c>
      <c r="K118" s="241">
        <f t="shared" si="34"/>
        <v>86</v>
      </c>
      <c r="L118" s="241">
        <f t="shared" si="39"/>
        <v>6884</v>
      </c>
      <c r="M118" s="241">
        <f t="shared" si="35"/>
        <v>32.637860000000003</v>
      </c>
      <c r="N118" s="241">
        <f t="shared" si="36"/>
        <v>32.637860000000003</v>
      </c>
      <c r="O118" s="241">
        <f t="shared" si="40"/>
        <v>-1366.5176200000089</v>
      </c>
      <c r="P118" s="241">
        <f t="shared" si="41"/>
        <v>1366.5176200000089</v>
      </c>
      <c r="Q118" s="242"/>
      <c r="R118" s="242"/>
      <c r="S118" s="242"/>
    </row>
    <row r="119" spans="1:19" s="237" customFormat="1">
      <c r="A119" s="243">
        <v>40725</v>
      </c>
      <c r="C119" s="238">
        <v>111</v>
      </c>
      <c r="D119" s="239">
        <f t="shared" si="32"/>
        <v>86</v>
      </c>
      <c r="E119" s="239">
        <f t="shared" si="37"/>
        <v>6970</v>
      </c>
      <c r="F119" s="239">
        <f t="shared" si="33"/>
        <v>-3515</v>
      </c>
      <c r="G119" s="240">
        <f>+Inputs!$D$3</f>
        <v>0.37951000000000001</v>
      </c>
      <c r="I119" s="241">
        <f t="shared" si="38"/>
        <v>10485</v>
      </c>
      <c r="K119" s="241">
        <f t="shared" si="34"/>
        <v>86</v>
      </c>
      <c r="L119" s="241">
        <f t="shared" si="39"/>
        <v>6970</v>
      </c>
      <c r="M119" s="241">
        <f t="shared" si="35"/>
        <v>32.637860000000003</v>
      </c>
      <c r="N119" s="241">
        <f t="shared" si="36"/>
        <v>32.637860000000003</v>
      </c>
      <c r="O119" s="241">
        <f t="shared" si="40"/>
        <v>-1333.8797600000089</v>
      </c>
      <c r="P119" s="241">
        <f t="shared" si="41"/>
        <v>1333.8797600000089</v>
      </c>
      <c r="Q119" s="242"/>
      <c r="R119" s="242"/>
      <c r="S119" s="242"/>
    </row>
    <row r="120" spans="1:19" s="237" customFormat="1">
      <c r="A120" s="236">
        <v>40756</v>
      </c>
      <c r="C120" s="238">
        <v>112</v>
      </c>
      <c r="D120" s="239">
        <f t="shared" si="32"/>
        <v>86</v>
      </c>
      <c r="E120" s="239">
        <f t="shared" si="37"/>
        <v>7056</v>
      </c>
      <c r="F120" s="239">
        <f t="shared" si="33"/>
        <v>-3429</v>
      </c>
      <c r="G120" s="240">
        <f>+Inputs!$D$3</f>
        <v>0.37951000000000001</v>
      </c>
      <c r="I120" s="241">
        <f t="shared" si="38"/>
        <v>10485</v>
      </c>
      <c r="K120" s="241">
        <f t="shared" si="34"/>
        <v>86</v>
      </c>
      <c r="L120" s="241">
        <f t="shared" si="39"/>
        <v>7056</v>
      </c>
      <c r="M120" s="241">
        <f t="shared" si="35"/>
        <v>32.637860000000003</v>
      </c>
      <c r="N120" s="241">
        <f t="shared" si="36"/>
        <v>32.637860000000003</v>
      </c>
      <c r="O120" s="241">
        <f t="shared" si="40"/>
        <v>-1301.2419000000089</v>
      </c>
      <c r="P120" s="241">
        <f t="shared" si="41"/>
        <v>1301.2419000000089</v>
      </c>
      <c r="Q120" s="242"/>
      <c r="R120" s="242"/>
      <c r="S120" s="242"/>
    </row>
    <row r="121" spans="1:19" s="237" customFormat="1">
      <c r="A121" s="243">
        <v>40787</v>
      </c>
      <c r="C121" s="238">
        <v>113</v>
      </c>
      <c r="D121" s="239">
        <f t="shared" si="32"/>
        <v>86</v>
      </c>
      <c r="E121" s="239">
        <f t="shared" si="37"/>
        <v>7142</v>
      </c>
      <c r="F121" s="239">
        <f t="shared" si="33"/>
        <v>-3343</v>
      </c>
      <c r="G121" s="240">
        <f>+Inputs!$D$3</f>
        <v>0.37951000000000001</v>
      </c>
      <c r="I121" s="241">
        <f t="shared" si="38"/>
        <v>10485</v>
      </c>
      <c r="K121" s="241">
        <f t="shared" si="34"/>
        <v>86</v>
      </c>
      <c r="L121" s="241">
        <f t="shared" si="39"/>
        <v>7142</v>
      </c>
      <c r="M121" s="241">
        <f t="shared" si="35"/>
        <v>32.637860000000003</v>
      </c>
      <c r="N121" s="241">
        <f t="shared" si="36"/>
        <v>32.637860000000003</v>
      </c>
      <c r="O121" s="241">
        <f t="shared" si="40"/>
        <v>-1268.6040400000088</v>
      </c>
      <c r="P121" s="241">
        <f t="shared" si="41"/>
        <v>1268.6040400000088</v>
      </c>
      <c r="Q121" s="242"/>
      <c r="R121" s="242"/>
      <c r="S121" s="242"/>
    </row>
    <row r="122" spans="1:19" s="237" customFormat="1">
      <c r="A122" s="236">
        <v>40817</v>
      </c>
      <c r="C122" s="238">
        <v>114</v>
      </c>
      <c r="D122" s="239">
        <f t="shared" si="32"/>
        <v>86</v>
      </c>
      <c r="E122" s="239">
        <f t="shared" si="37"/>
        <v>7228</v>
      </c>
      <c r="F122" s="239">
        <f t="shared" si="33"/>
        <v>-3257</v>
      </c>
      <c r="G122" s="240">
        <f>+Inputs!$D$3</f>
        <v>0.37951000000000001</v>
      </c>
      <c r="I122" s="241">
        <f t="shared" si="38"/>
        <v>10485</v>
      </c>
      <c r="K122" s="241">
        <f t="shared" si="34"/>
        <v>86</v>
      </c>
      <c r="L122" s="241">
        <f t="shared" si="39"/>
        <v>7228</v>
      </c>
      <c r="M122" s="241">
        <f t="shared" si="35"/>
        <v>32.637860000000003</v>
      </c>
      <c r="N122" s="241">
        <f t="shared" si="36"/>
        <v>32.637860000000003</v>
      </c>
      <c r="O122" s="241">
        <f t="shared" si="40"/>
        <v>-1235.9661800000088</v>
      </c>
      <c r="P122" s="241">
        <f t="shared" si="41"/>
        <v>1235.9661800000088</v>
      </c>
      <c r="Q122" s="242"/>
      <c r="R122" s="242"/>
      <c r="S122" s="242"/>
    </row>
    <row r="123" spans="1:19" s="237" customFormat="1">
      <c r="A123" s="243">
        <v>40848</v>
      </c>
      <c r="C123" s="238">
        <v>115</v>
      </c>
      <c r="D123" s="239">
        <f t="shared" si="32"/>
        <v>86</v>
      </c>
      <c r="E123" s="239">
        <f t="shared" si="37"/>
        <v>7314</v>
      </c>
      <c r="F123" s="239">
        <f t="shared" si="33"/>
        <v>-3171</v>
      </c>
      <c r="G123" s="240">
        <f>+Inputs!$D$3</f>
        <v>0.37951000000000001</v>
      </c>
      <c r="I123" s="241">
        <f t="shared" si="38"/>
        <v>10485</v>
      </c>
      <c r="K123" s="241">
        <f t="shared" si="34"/>
        <v>86</v>
      </c>
      <c r="L123" s="241">
        <f t="shared" si="39"/>
        <v>7314</v>
      </c>
      <c r="M123" s="241">
        <f t="shared" si="35"/>
        <v>32.637860000000003</v>
      </c>
      <c r="N123" s="241">
        <f t="shared" si="36"/>
        <v>32.637860000000003</v>
      </c>
      <c r="O123" s="241">
        <f t="shared" si="40"/>
        <v>-1203.3283200000087</v>
      </c>
      <c r="P123" s="241">
        <f t="shared" si="41"/>
        <v>1203.3283200000087</v>
      </c>
      <c r="Q123" s="242"/>
      <c r="R123" s="242"/>
      <c r="S123" s="242"/>
    </row>
    <row r="124" spans="1:19" s="237" customFormat="1">
      <c r="A124" s="236">
        <v>40878</v>
      </c>
      <c r="C124" s="238">
        <v>116</v>
      </c>
      <c r="D124" s="239">
        <f t="shared" si="32"/>
        <v>86</v>
      </c>
      <c r="E124" s="239">
        <f t="shared" si="37"/>
        <v>7400</v>
      </c>
      <c r="F124" s="239">
        <f t="shared" si="33"/>
        <v>-3085</v>
      </c>
      <c r="G124" s="240">
        <f>+Inputs!$D$3</f>
        <v>0.37951000000000001</v>
      </c>
      <c r="I124" s="241">
        <f t="shared" si="38"/>
        <v>10485</v>
      </c>
      <c r="K124" s="241">
        <f t="shared" si="34"/>
        <v>86</v>
      </c>
      <c r="L124" s="241">
        <f t="shared" si="39"/>
        <v>7400</v>
      </c>
      <c r="M124" s="241">
        <f t="shared" si="35"/>
        <v>32.637860000000003</v>
      </c>
      <c r="N124" s="241">
        <f t="shared" si="36"/>
        <v>32.637860000000003</v>
      </c>
      <c r="O124" s="241">
        <f t="shared" si="40"/>
        <v>-1170.6904600000087</v>
      </c>
      <c r="P124" s="241">
        <f t="shared" si="41"/>
        <v>1170.6904600000087</v>
      </c>
      <c r="Q124" s="242"/>
      <c r="R124" s="242"/>
      <c r="S124" s="242"/>
    </row>
    <row r="125" spans="1:19" s="237" customFormat="1">
      <c r="A125" s="243">
        <v>40909</v>
      </c>
      <c r="C125" s="238">
        <v>117</v>
      </c>
      <c r="D125" s="239">
        <f t="shared" si="32"/>
        <v>86</v>
      </c>
      <c r="E125" s="239">
        <f t="shared" si="37"/>
        <v>7486</v>
      </c>
      <c r="F125" s="239">
        <f t="shared" si="33"/>
        <v>-2999</v>
      </c>
      <c r="G125" s="240">
        <f>+Inputs!$D$3</f>
        <v>0.37951000000000001</v>
      </c>
      <c r="I125" s="241">
        <f t="shared" si="38"/>
        <v>10485</v>
      </c>
      <c r="K125" s="241">
        <f t="shared" si="34"/>
        <v>86</v>
      </c>
      <c r="L125" s="241">
        <f t="shared" si="39"/>
        <v>7486</v>
      </c>
      <c r="M125" s="241">
        <f t="shared" si="35"/>
        <v>32.637860000000003</v>
      </c>
      <c r="N125" s="241">
        <f t="shared" si="36"/>
        <v>32.637860000000003</v>
      </c>
      <c r="O125" s="241">
        <f t="shared" si="40"/>
        <v>-1138.0526000000086</v>
      </c>
      <c r="P125" s="241">
        <f t="shared" si="41"/>
        <v>1138.0526000000086</v>
      </c>
      <c r="Q125" s="242"/>
      <c r="R125" s="242"/>
      <c r="S125" s="242"/>
    </row>
    <row r="126" spans="1:19" s="237" customFormat="1">
      <c r="A126" s="236">
        <v>40940</v>
      </c>
      <c r="C126" s="238">
        <v>118</v>
      </c>
      <c r="D126" s="239">
        <f t="shared" si="32"/>
        <v>86</v>
      </c>
      <c r="E126" s="239">
        <f t="shared" si="37"/>
        <v>7572</v>
      </c>
      <c r="F126" s="239">
        <f t="shared" si="33"/>
        <v>-2913</v>
      </c>
      <c r="G126" s="240">
        <f>+Inputs!$D$3</f>
        <v>0.37951000000000001</v>
      </c>
      <c r="I126" s="241">
        <f t="shared" si="38"/>
        <v>10485</v>
      </c>
      <c r="K126" s="241">
        <f t="shared" si="34"/>
        <v>86</v>
      </c>
      <c r="L126" s="241">
        <f t="shared" si="39"/>
        <v>7572</v>
      </c>
      <c r="M126" s="241">
        <f t="shared" si="35"/>
        <v>32.637860000000003</v>
      </c>
      <c r="N126" s="241">
        <f t="shared" si="36"/>
        <v>32.637860000000003</v>
      </c>
      <c r="O126" s="241">
        <f t="shared" si="40"/>
        <v>-1105.4147400000086</v>
      </c>
      <c r="P126" s="241">
        <f t="shared" si="41"/>
        <v>1105.4147400000086</v>
      </c>
      <c r="Q126" s="242"/>
      <c r="R126" s="242"/>
      <c r="S126" s="242"/>
    </row>
    <row r="127" spans="1:19" s="237" customFormat="1">
      <c r="A127" s="243">
        <v>40969</v>
      </c>
      <c r="C127" s="238">
        <v>119</v>
      </c>
      <c r="D127" s="239">
        <f t="shared" si="32"/>
        <v>86</v>
      </c>
      <c r="E127" s="239">
        <f t="shared" si="37"/>
        <v>7658</v>
      </c>
      <c r="F127" s="239">
        <f t="shared" si="33"/>
        <v>-2827</v>
      </c>
      <c r="G127" s="240">
        <f>+Inputs!$D$3</f>
        <v>0.37951000000000001</v>
      </c>
      <c r="I127" s="241">
        <f t="shared" si="38"/>
        <v>10485</v>
      </c>
      <c r="K127" s="241">
        <f t="shared" si="34"/>
        <v>86</v>
      </c>
      <c r="L127" s="241">
        <f t="shared" si="39"/>
        <v>7658</v>
      </c>
      <c r="M127" s="241">
        <f t="shared" si="35"/>
        <v>32.637860000000003</v>
      </c>
      <c r="N127" s="241">
        <f t="shared" si="36"/>
        <v>32.637860000000003</v>
      </c>
      <c r="O127" s="241">
        <f t="shared" si="40"/>
        <v>-1072.7768800000085</v>
      </c>
      <c r="P127" s="241">
        <f t="shared" si="41"/>
        <v>1072.7768800000085</v>
      </c>
      <c r="Q127" s="242"/>
      <c r="R127" s="242"/>
      <c r="S127" s="242"/>
    </row>
    <row r="128" spans="1:19" s="237" customFormat="1">
      <c r="A128" s="236">
        <v>41000</v>
      </c>
      <c r="C128" s="238">
        <v>120</v>
      </c>
      <c r="D128" s="239">
        <f t="shared" si="32"/>
        <v>86</v>
      </c>
      <c r="E128" s="239">
        <f t="shared" si="37"/>
        <v>7744</v>
      </c>
      <c r="F128" s="239">
        <f t="shared" si="33"/>
        <v>-2741</v>
      </c>
      <c r="G128" s="240">
        <f>+Inputs!$D$3</f>
        <v>0.37951000000000001</v>
      </c>
      <c r="I128" s="241">
        <f t="shared" si="38"/>
        <v>10485</v>
      </c>
      <c r="K128" s="241">
        <f t="shared" si="34"/>
        <v>86</v>
      </c>
      <c r="L128" s="241">
        <f t="shared" si="39"/>
        <v>7744</v>
      </c>
      <c r="M128" s="241">
        <f t="shared" si="35"/>
        <v>32.637860000000003</v>
      </c>
      <c r="N128" s="241">
        <f t="shared" si="36"/>
        <v>32.637860000000003</v>
      </c>
      <c r="O128" s="241">
        <f t="shared" si="40"/>
        <v>-1040.1390200000085</v>
      </c>
      <c r="P128" s="241">
        <f t="shared" si="41"/>
        <v>1040.1390200000085</v>
      </c>
      <c r="Q128" s="242"/>
      <c r="R128" s="242"/>
      <c r="S128" s="242"/>
    </row>
    <row r="129" spans="1:19" s="237" customFormat="1">
      <c r="A129" s="243">
        <v>41030</v>
      </c>
      <c r="C129" s="238">
        <v>121</v>
      </c>
      <c r="D129" s="239">
        <f t="shared" si="32"/>
        <v>86</v>
      </c>
      <c r="E129" s="239">
        <f t="shared" si="37"/>
        <v>7830</v>
      </c>
      <c r="F129" s="239">
        <f t="shared" si="33"/>
        <v>-2655</v>
      </c>
      <c r="G129" s="240">
        <f>+Inputs!$D$3</f>
        <v>0.37951000000000001</v>
      </c>
      <c r="I129" s="241">
        <f t="shared" si="38"/>
        <v>10485</v>
      </c>
      <c r="K129" s="241">
        <f t="shared" si="34"/>
        <v>86</v>
      </c>
      <c r="L129" s="241">
        <f t="shared" si="39"/>
        <v>7830</v>
      </c>
      <c r="M129" s="241">
        <f t="shared" si="35"/>
        <v>32.637860000000003</v>
      </c>
      <c r="N129" s="241">
        <f t="shared" si="36"/>
        <v>32.637860000000003</v>
      </c>
      <c r="O129" s="241">
        <f t="shared" si="40"/>
        <v>-1007.5011600000084</v>
      </c>
      <c r="P129" s="241">
        <f t="shared" si="41"/>
        <v>1007.5011600000084</v>
      </c>
      <c r="Q129" s="242"/>
      <c r="R129" s="242"/>
      <c r="S129" s="242"/>
    </row>
    <row r="130" spans="1:19" s="237" customFormat="1">
      <c r="A130" s="236">
        <v>41061</v>
      </c>
      <c r="C130" s="238">
        <v>122</v>
      </c>
      <c r="D130" s="239">
        <f t="shared" si="32"/>
        <v>86</v>
      </c>
      <c r="E130" s="239">
        <f t="shared" si="37"/>
        <v>7916</v>
      </c>
      <c r="F130" s="239">
        <f t="shared" si="33"/>
        <v>-2569</v>
      </c>
      <c r="G130" s="240">
        <f>+Inputs!$D$3</f>
        <v>0.37951000000000001</v>
      </c>
      <c r="I130" s="241">
        <f t="shared" si="38"/>
        <v>10485</v>
      </c>
      <c r="K130" s="241">
        <f t="shared" si="34"/>
        <v>86</v>
      </c>
      <c r="L130" s="241">
        <f t="shared" si="39"/>
        <v>7916</v>
      </c>
      <c r="M130" s="241">
        <f t="shared" si="35"/>
        <v>32.637860000000003</v>
      </c>
      <c r="N130" s="241">
        <f t="shared" si="36"/>
        <v>32.637860000000003</v>
      </c>
      <c r="O130" s="241">
        <f t="shared" si="40"/>
        <v>-974.86330000000839</v>
      </c>
      <c r="P130" s="241">
        <f t="shared" si="41"/>
        <v>974.86330000000839</v>
      </c>
      <c r="Q130" s="242"/>
      <c r="R130" s="242"/>
      <c r="S130" s="242"/>
    </row>
    <row r="131" spans="1:19" s="237" customFormat="1">
      <c r="A131" s="243">
        <v>41091</v>
      </c>
      <c r="C131" s="238">
        <v>123</v>
      </c>
      <c r="D131" s="239">
        <f t="shared" si="32"/>
        <v>86</v>
      </c>
      <c r="E131" s="239">
        <f t="shared" si="37"/>
        <v>8002</v>
      </c>
      <c r="F131" s="239">
        <f t="shared" si="33"/>
        <v>-2483</v>
      </c>
      <c r="G131" s="240">
        <f>+Inputs!$D$3</f>
        <v>0.37951000000000001</v>
      </c>
      <c r="I131" s="241">
        <f t="shared" si="38"/>
        <v>10485</v>
      </c>
      <c r="K131" s="241">
        <f t="shared" si="34"/>
        <v>86</v>
      </c>
      <c r="L131" s="241">
        <f t="shared" si="39"/>
        <v>8002</v>
      </c>
      <c r="M131" s="241">
        <f t="shared" si="35"/>
        <v>32.637860000000003</v>
      </c>
      <c r="N131" s="241">
        <f t="shared" si="36"/>
        <v>32.637860000000003</v>
      </c>
      <c r="O131" s="241">
        <f t="shared" si="40"/>
        <v>-942.22544000000835</v>
      </c>
      <c r="P131" s="241">
        <f t="shared" si="41"/>
        <v>942.22544000000835</v>
      </c>
      <c r="Q131" s="242"/>
      <c r="R131" s="242"/>
      <c r="S131" s="242"/>
    </row>
    <row r="132" spans="1:19" s="237" customFormat="1">
      <c r="A132" s="236">
        <v>41122</v>
      </c>
      <c r="C132" s="238">
        <v>124</v>
      </c>
      <c r="D132" s="239">
        <f t="shared" si="32"/>
        <v>86</v>
      </c>
      <c r="E132" s="239">
        <f t="shared" si="37"/>
        <v>8088</v>
      </c>
      <c r="F132" s="239">
        <f t="shared" si="33"/>
        <v>-2397</v>
      </c>
      <c r="G132" s="240">
        <f>+Inputs!$D$3</f>
        <v>0.37951000000000001</v>
      </c>
      <c r="I132" s="241">
        <f t="shared" si="38"/>
        <v>10485</v>
      </c>
      <c r="K132" s="241">
        <f t="shared" si="34"/>
        <v>86</v>
      </c>
      <c r="L132" s="241">
        <f t="shared" si="39"/>
        <v>8088</v>
      </c>
      <c r="M132" s="241">
        <f t="shared" si="35"/>
        <v>32.637860000000003</v>
      </c>
      <c r="N132" s="241">
        <f t="shared" si="36"/>
        <v>32.637860000000003</v>
      </c>
      <c r="O132" s="241">
        <f t="shared" si="40"/>
        <v>-909.5875800000083</v>
      </c>
      <c r="P132" s="241">
        <f t="shared" si="41"/>
        <v>909.5875800000083</v>
      </c>
      <c r="Q132" s="242"/>
      <c r="R132" s="242"/>
      <c r="S132" s="242"/>
    </row>
    <row r="133" spans="1:19" s="237" customFormat="1">
      <c r="A133" s="243">
        <v>41153</v>
      </c>
      <c r="C133" s="238">
        <v>125</v>
      </c>
      <c r="D133" s="239">
        <f t="shared" si="32"/>
        <v>86</v>
      </c>
      <c r="E133" s="239">
        <f t="shared" si="37"/>
        <v>8174</v>
      </c>
      <c r="F133" s="239">
        <f t="shared" si="33"/>
        <v>-2311</v>
      </c>
      <c r="G133" s="240">
        <f>+Inputs!$D$3</f>
        <v>0.37951000000000001</v>
      </c>
      <c r="I133" s="241">
        <f t="shared" si="38"/>
        <v>10485</v>
      </c>
      <c r="K133" s="241">
        <f t="shared" si="34"/>
        <v>86</v>
      </c>
      <c r="L133" s="241">
        <f t="shared" si="39"/>
        <v>8174</v>
      </c>
      <c r="M133" s="241">
        <f t="shared" si="35"/>
        <v>32.637860000000003</v>
      </c>
      <c r="N133" s="241">
        <f t="shared" si="36"/>
        <v>32.637860000000003</v>
      </c>
      <c r="O133" s="241">
        <f t="shared" si="40"/>
        <v>-876.94972000000826</v>
      </c>
      <c r="P133" s="241">
        <f t="shared" si="41"/>
        <v>876.94972000000826</v>
      </c>
      <c r="Q133" s="242"/>
      <c r="R133" s="242"/>
      <c r="S133" s="242"/>
    </row>
    <row r="134" spans="1:19" s="237" customFormat="1">
      <c r="A134" s="236">
        <v>41183</v>
      </c>
      <c r="C134" s="238">
        <v>126</v>
      </c>
      <c r="D134" s="239">
        <f t="shared" si="32"/>
        <v>86</v>
      </c>
      <c r="E134" s="239">
        <f t="shared" si="37"/>
        <v>8260</v>
      </c>
      <c r="F134" s="239">
        <f t="shared" si="33"/>
        <v>-2225</v>
      </c>
      <c r="G134" s="240">
        <f>+Inputs!$D$3</f>
        <v>0.37951000000000001</v>
      </c>
      <c r="I134" s="241">
        <f t="shared" si="38"/>
        <v>10485</v>
      </c>
      <c r="K134" s="241">
        <f t="shared" si="34"/>
        <v>86</v>
      </c>
      <c r="L134" s="241">
        <f t="shared" si="39"/>
        <v>8260</v>
      </c>
      <c r="M134" s="241">
        <f t="shared" si="35"/>
        <v>32.637860000000003</v>
      </c>
      <c r="N134" s="241">
        <f t="shared" si="36"/>
        <v>32.637860000000003</v>
      </c>
      <c r="O134" s="241">
        <f t="shared" si="40"/>
        <v>-844.31186000000821</v>
      </c>
      <c r="P134" s="241">
        <f t="shared" si="41"/>
        <v>844.31186000000821</v>
      </c>
      <c r="Q134" s="242"/>
      <c r="R134" s="242"/>
      <c r="S134" s="242"/>
    </row>
    <row r="135" spans="1:19" s="237" customFormat="1">
      <c r="A135" s="243">
        <v>41214</v>
      </c>
      <c r="C135" s="238">
        <v>127</v>
      </c>
      <c r="D135" s="239">
        <f t="shared" si="32"/>
        <v>86</v>
      </c>
      <c r="E135" s="239">
        <f t="shared" si="37"/>
        <v>8346</v>
      </c>
      <c r="F135" s="239">
        <f t="shared" si="33"/>
        <v>-2139</v>
      </c>
      <c r="G135" s="240">
        <f>+Inputs!$D$3</f>
        <v>0.37951000000000001</v>
      </c>
      <c r="I135" s="241">
        <f t="shared" si="38"/>
        <v>10485</v>
      </c>
      <c r="K135" s="241">
        <f t="shared" si="34"/>
        <v>86</v>
      </c>
      <c r="L135" s="241">
        <f t="shared" si="39"/>
        <v>8346</v>
      </c>
      <c r="M135" s="241">
        <f t="shared" si="35"/>
        <v>32.637860000000003</v>
      </c>
      <c r="N135" s="241">
        <f t="shared" si="36"/>
        <v>32.637860000000003</v>
      </c>
      <c r="O135" s="241">
        <f t="shared" si="40"/>
        <v>-811.67400000000816</v>
      </c>
      <c r="P135" s="241">
        <f t="shared" si="41"/>
        <v>811.67400000000816</v>
      </c>
      <c r="Q135" s="242"/>
      <c r="R135" s="242"/>
      <c r="S135" s="242"/>
    </row>
    <row r="136" spans="1:19" s="237" customFormat="1">
      <c r="A136" s="236">
        <v>41244</v>
      </c>
      <c r="C136" s="238">
        <v>128</v>
      </c>
      <c r="D136" s="239">
        <f t="shared" si="32"/>
        <v>86</v>
      </c>
      <c r="E136" s="239">
        <f t="shared" si="37"/>
        <v>8432</v>
      </c>
      <c r="F136" s="239">
        <f t="shared" si="33"/>
        <v>-2053</v>
      </c>
      <c r="G136" s="240">
        <f>+Inputs!$D$3</f>
        <v>0.37951000000000001</v>
      </c>
      <c r="I136" s="241">
        <f t="shared" si="38"/>
        <v>10485</v>
      </c>
      <c r="K136" s="241">
        <f t="shared" si="34"/>
        <v>86</v>
      </c>
      <c r="L136" s="241">
        <f t="shared" si="39"/>
        <v>8432</v>
      </c>
      <c r="M136" s="241">
        <f t="shared" si="35"/>
        <v>32.637860000000003</v>
      </c>
      <c r="N136" s="241">
        <f t="shared" si="36"/>
        <v>32.637860000000003</v>
      </c>
      <c r="O136" s="241">
        <f t="shared" si="40"/>
        <v>-779.03614000000812</v>
      </c>
      <c r="P136" s="241">
        <f t="shared" si="41"/>
        <v>779.03614000000812</v>
      </c>
      <c r="Q136" s="242"/>
      <c r="R136" s="242"/>
      <c r="S136" s="242"/>
    </row>
    <row r="137" spans="1:19" s="237" customFormat="1">
      <c r="A137" s="243">
        <v>41275</v>
      </c>
      <c r="C137" s="238">
        <v>129</v>
      </c>
      <c r="D137" s="239">
        <f t="shared" si="32"/>
        <v>86</v>
      </c>
      <c r="E137" s="239">
        <f t="shared" si="37"/>
        <v>8518</v>
      </c>
      <c r="F137" s="239">
        <f t="shared" ref="F137:F160" si="42">$B$9+E137</f>
        <v>-1967</v>
      </c>
      <c r="G137" s="240">
        <f>+Inputs!$D$3</f>
        <v>0.37951000000000001</v>
      </c>
      <c r="I137" s="241">
        <f t="shared" si="38"/>
        <v>10485</v>
      </c>
      <c r="K137" s="241">
        <f t="shared" ref="K137:K160" si="43">D137</f>
        <v>86</v>
      </c>
      <c r="L137" s="241">
        <f t="shared" si="39"/>
        <v>8518</v>
      </c>
      <c r="M137" s="241">
        <f t="shared" ref="M137:M160" si="44">K137*G137</f>
        <v>32.637860000000003</v>
      </c>
      <c r="N137" s="241">
        <f t="shared" ref="N137:N160" si="45">M137-J137</f>
        <v>32.637860000000003</v>
      </c>
      <c r="O137" s="241">
        <f t="shared" si="40"/>
        <v>-746.39828000000807</v>
      </c>
      <c r="P137" s="241">
        <f t="shared" si="41"/>
        <v>746.39828000000807</v>
      </c>
      <c r="Q137" s="242"/>
      <c r="R137" s="242"/>
      <c r="S137" s="242"/>
    </row>
    <row r="138" spans="1:19" s="237" customFormat="1">
      <c r="A138" s="236">
        <v>41306</v>
      </c>
      <c r="C138" s="238">
        <v>130</v>
      </c>
      <c r="D138" s="239">
        <f t="shared" si="32"/>
        <v>86</v>
      </c>
      <c r="E138" s="239">
        <f t="shared" ref="E138:E160" si="46">+E137+D138</f>
        <v>8604</v>
      </c>
      <c r="F138" s="239">
        <f t="shared" si="42"/>
        <v>-1881</v>
      </c>
      <c r="G138" s="240">
        <f>+Inputs!$D$3</f>
        <v>0.37951000000000001</v>
      </c>
      <c r="I138" s="241">
        <f t="shared" ref="I138:I160" si="47">+I137+H138</f>
        <v>10485</v>
      </c>
      <c r="K138" s="241">
        <f t="shared" si="43"/>
        <v>86</v>
      </c>
      <c r="L138" s="241">
        <f t="shared" ref="L138:L160" si="48">+L137+K138</f>
        <v>8604</v>
      </c>
      <c r="M138" s="241">
        <f t="shared" si="44"/>
        <v>32.637860000000003</v>
      </c>
      <c r="N138" s="241">
        <f t="shared" si="45"/>
        <v>32.637860000000003</v>
      </c>
      <c r="O138" s="241">
        <f t="shared" ref="O138:O160" si="49">+O137+N138</f>
        <v>-713.76042000000803</v>
      </c>
      <c r="P138" s="241">
        <f t="shared" ref="P138:P160" si="50">P137-N138</f>
        <v>713.76042000000803</v>
      </c>
      <c r="Q138" s="242"/>
      <c r="R138" s="242"/>
      <c r="S138" s="242"/>
    </row>
    <row r="139" spans="1:19" s="237" customFormat="1">
      <c r="A139" s="243">
        <v>41334</v>
      </c>
      <c r="C139" s="238">
        <v>131</v>
      </c>
      <c r="D139" s="239">
        <f t="shared" si="32"/>
        <v>86</v>
      </c>
      <c r="E139" s="239">
        <f t="shared" si="46"/>
        <v>8690</v>
      </c>
      <c r="F139" s="239">
        <f t="shared" si="42"/>
        <v>-1795</v>
      </c>
      <c r="G139" s="240">
        <f>+Inputs!$D$3</f>
        <v>0.37951000000000001</v>
      </c>
      <c r="I139" s="241">
        <f t="shared" si="47"/>
        <v>10485</v>
      </c>
      <c r="K139" s="241">
        <f t="shared" si="43"/>
        <v>86</v>
      </c>
      <c r="L139" s="241">
        <f t="shared" si="48"/>
        <v>8690</v>
      </c>
      <c r="M139" s="241">
        <f t="shared" si="44"/>
        <v>32.637860000000003</v>
      </c>
      <c r="N139" s="241">
        <f t="shared" si="45"/>
        <v>32.637860000000003</v>
      </c>
      <c r="O139" s="241">
        <f t="shared" si="49"/>
        <v>-681.12256000000798</v>
      </c>
      <c r="P139" s="241">
        <f t="shared" si="50"/>
        <v>681.12256000000798</v>
      </c>
      <c r="Q139" s="242"/>
      <c r="R139" s="242"/>
      <c r="S139" s="242"/>
    </row>
    <row r="140" spans="1:19" s="237" customFormat="1">
      <c r="A140" s="236">
        <v>41365</v>
      </c>
      <c r="C140" s="238">
        <v>132</v>
      </c>
      <c r="D140" s="239">
        <f t="shared" si="32"/>
        <v>86</v>
      </c>
      <c r="E140" s="239">
        <f t="shared" si="46"/>
        <v>8776</v>
      </c>
      <c r="F140" s="239">
        <f t="shared" si="42"/>
        <v>-1709</v>
      </c>
      <c r="G140" s="240">
        <f>+Inputs!$D$3</f>
        <v>0.37951000000000001</v>
      </c>
      <c r="I140" s="241">
        <f t="shared" si="47"/>
        <v>10485</v>
      </c>
      <c r="K140" s="241">
        <f t="shared" si="43"/>
        <v>86</v>
      </c>
      <c r="L140" s="241">
        <f t="shared" si="48"/>
        <v>8776</v>
      </c>
      <c r="M140" s="241">
        <f t="shared" si="44"/>
        <v>32.637860000000003</v>
      </c>
      <c r="N140" s="241">
        <f t="shared" si="45"/>
        <v>32.637860000000003</v>
      </c>
      <c r="O140" s="241">
        <f t="shared" si="49"/>
        <v>-648.48470000000793</v>
      </c>
      <c r="P140" s="241">
        <f t="shared" si="50"/>
        <v>648.48470000000793</v>
      </c>
      <c r="Q140" s="242"/>
      <c r="R140" s="242"/>
      <c r="S140" s="242"/>
    </row>
    <row r="141" spans="1:19" s="237" customFormat="1">
      <c r="A141" s="243">
        <v>41395</v>
      </c>
      <c r="C141" s="238">
        <v>133</v>
      </c>
      <c r="D141" s="239">
        <f t="shared" si="32"/>
        <v>86</v>
      </c>
      <c r="E141" s="239">
        <f t="shared" si="46"/>
        <v>8862</v>
      </c>
      <c r="F141" s="239">
        <f t="shared" si="42"/>
        <v>-1623</v>
      </c>
      <c r="G141" s="240">
        <f>+Inputs!$D$3</f>
        <v>0.37951000000000001</v>
      </c>
      <c r="I141" s="241">
        <f t="shared" si="47"/>
        <v>10485</v>
      </c>
      <c r="K141" s="241">
        <f t="shared" si="43"/>
        <v>86</v>
      </c>
      <c r="L141" s="241">
        <f t="shared" si="48"/>
        <v>8862</v>
      </c>
      <c r="M141" s="241">
        <f t="shared" si="44"/>
        <v>32.637860000000003</v>
      </c>
      <c r="N141" s="241">
        <f t="shared" si="45"/>
        <v>32.637860000000003</v>
      </c>
      <c r="O141" s="241">
        <f t="shared" si="49"/>
        <v>-615.84684000000789</v>
      </c>
      <c r="P141" s="241">
        <f t="shared" si="50"/>
        <v>615.84684000000789</v>
      </c>
      <c r="Q141" s="242"/>
      <c r="R141" s="242"/>
      <c r="S141" s="242"/>
    </row>
    <row r="142" spans="1:19" s="237" customFormat="1">
      <c r="A142" s="236">
        <v>41426</v>
      </c>
      <c r="C142" s="238">
        <v>134</v>
      </c>
      <c r="D142" s="239">
        <f t="shared" si="32"/>
        <v>86</v>
      </c>
      <c r="E142" s="239">
        <f t="shared" si="46"/>
        <v>8948</v>
      </c>
      <c r="F142" s="239">
        <f t="shared" si="42"/>
        <v>-1537</v>
      </c>
      <c r="G142" s="240">
        <f>+Inputs!$D$3</f>
        <v>0.37951000000000001</v>
      </c>
      <c r="I142" s="241">
        <f t="shared" si="47"/>
        <v>10485</v>
      </c>
      <c r="K142" s="241">
        <f t="shared" si="43"/>
        <v>86</v>
      </c>
      <c r="L142" s="241">
        <f t="shared" si="48"/>
        <v>8948</v>
      </c>
      <c r="M142" s="241">
        <f t="shared" si="44"/>
        <v>32.637860000000003</v>
      </c>
      <c r="N142" s="241">
        <f t="shared" si="45"/>
        <v>32.637860000000003</v>
      </c>
      <c r="O142" s="241">
        <f t="shared" si="49"/>
        <v>-583.20898000000784</v>
      </c>
      <c r="P142" s="241">
        <f t="shared" si="50"/>
        <v>583.20898000000784</v>
      </c>
      <c r="Q142" s="242"/>
      <c r="R142" s="242"/>
      <c r="S142" s="242"/>
    </row>
    <row r="143" spans="1:19" s="237" customFormat="1">
      <c r="A143" s="243">
        <v>41456</v>
      </c>
      <c r="C143" s="238">
        <v>135</v>
      </c>
      <c r="D143" s="239">
        <f t="shared" si="32"/>
        <v>86</v>
      </c>
      <c r="E143" s="239">
        <f t="shared" si="46"/>
        <v>9034</v>
      </c>
      <c r="F143" s="239">
        <f t="shared" si="42"/>
        <v>-1451</v>
      </c>
      <c r="G143" s="240">
        <f>+Inputs!$D$3</f>
        <v>0.37951000000000001</v>
      </c>
      <c r="I143" s="241">
        <f t="shared" si="47"/>
        <v>10485</v>
      </c>
      <c r="K143" s="241">
        <f t="shared" si="43"/>
        <v>86</v>
      </c>
      <c r="L143" s="241">
        <f t="shared" si="48"/>
        <v>9034</v>
      </c>
      <c r="M143" s="241">
        <f t="shared" si="44"/>
        <v>32.637860000000003</v>
      </c>
      <c r="N143" s="241">
        <f t="shared" si="45"/>
        <v>32.637860000000003</v>
      </c>
      <c r="O143" s="241">
        <f t="shared" si="49"/>
        <v>-550.5711200000078</v>
      </c>
      <c r="P143" s="241">
        <f t="shared" si="50"/>
        <v>550.5711200000078</v>
      </c>
      <c r="Q143" s="242"/>
      <c r="R143" s="242"/>
      <c r="S143" s="242"/>
    </row>
    <row r="144" spans="1:19" s="237" customFormat="1">
      <c r="A144" s="236">
        <v>41487</v>
      </c>
      <c r="C144" s="238">
        <v>136</v>
      </c>
      <c r="D144" s="239">
        <f t="shared" si="32"/>
        <v>86</v>
      </c>
      <c r="E144" s="239">
        <f t="shared" si="46"/>
        <v>9120</v>
      </c>
      <c r="F144" s="239">
        <f t="shared" si="42"/>
        <v>-1365</v>
      </c>
      <c r="G144" s="240">
        <f>+Inputs!$D$3</f>
        <v>0.37951000000000001</v>
      </c>
      <c r="I144" s="241">
        <f t="shared" si="47"/>
        <v>10485</v>
      </c>
      <c r="K144" s="241">
        <f t="shared" si="43"/>
        <v>86</v>
      </c>
      <c r="L144" s="241">
        <f t="shared" si="48"/>
        <v>9120</v>
      </c>
      <c r="M144" s="241">
        <f t="shared" si="44"/>
        <v>32.637860000000003</v>
      </c>
      <c r="N144" s="241">
        <f t="shared" si="45"/>
        <v>32.637860000000003</v>
      </c>
      <c r="O144" s="241">
        <f t="shared" si="49"/>
        <v>-517.93326000000775</v>
      </c>
      <c r="P144" s="241">
        <f t="shared" si="50"/>
        <v>517.93326000000775</v>
      </c>
      <c r="Q144" s="242"/>
      <c r="R144" s="242"/>
      <c r="S144" s="242"/>
    </row>
    <row r="145" spans="1:19" s="237" customFormat="1">
      <c r="A145" s="243">
        <v>41518</v>
      </c>
      <c r="C145" s="238">
        <v>137</v>
      </c>
      <c r="D145" s="239">
        <f t="shared" si="32"/>
        <v>86</v>
      </c>
      <c r="E145" s="239">
        <f t="shared" si="46"/>
        <v>9206</v>
      </c>
      <c r="F145" s="239">
        <f t="shared" si="42"/>
        <v>-1279</v>
      </c>
      <c r="G145" s="240">
        <f>+Inputs!$D$3</f>
        <v>0.37951000000000001</v>
      </c>
      <c r="I145" s="241">
        <f t="shared" si="47"/>
        <v>10485</v>
      </c>
      <c r="K145" s="241">
        <f t="shared" si="43"/>
        <v>86</v>
      </c>
      <c r="L145" s="241">
        <f t="shared" si="48"/>
        <v>9206</v>
      </c>
      <c r="M145" s="241">
        <f t="shared" si="44"/>
        <v>32.637860000000003</v>
      </c>
      <c r="N145" s="241">
        <f t="shared" si="45"/>
        <v>32.637860000000003</v>
      </c>
      <c r="O145" s="241">
        <f t="shared" si="49"/>
        <v>-485.29540000000776</v>
      </c>
      <c r="P145" s="241">
        <f t="shared" si="50"/>
        <v>485.29540000000776</v>
      </c>
      <c r="Q145" s="242"/>
      <c r="R145" s="242"/>
      <c r="S145" s="242"/>
    </row>
    <row r="146" spans="1:19" s="237" customFormat="1">
      <c r="A146" s="236">
        <v>41548</v>
      </c>
      <c r="C146" s="238">
        <v>138</v>
      </c>
      <c r="D146" s="239">
        <f t="shared" si="32"/>
        <v>86</v>
      </c>
      <c r="E146" s="239">
        <f t="shared" si="46"/>
        <v>9292</v>
      </c>
      <c r="F146" s="239">
        <f t="shared" si="42"/>
        <v>-1193</v>
      </c>
      <c r="G146" s="240">
        <f>+Inputs!$D$3</f>
        <v>0.37951000000000001</v>
      </c>
      <c r="I146" s="241">
        <f t="shared" si="47"/>
        <v>10485</v>
      </c>
      <c r="K146" s="241">
        <f t="shared" si="43"/>
        <v>86</v>
      </c>
      <c r="L146" s="241">
        <f t="shared" si="48"/>
        <v>9292</v>
      </c>
      <c r="M146" s="241">
        <f t="shared" si="44"/>
        <v>32.637860000000003</v>
      </c>
      <c r="N146" s="241">
        <f t="shared" si="45"/>
        <v>32.637860000000003</v>
      </c>
      <c r="O146" s="241">
        <f t="shared" si="49"/>
        <v>-452.65754000000777</v>
      </c>
      <c r="P146" s="241">
        <f t="shared" si="50"/>
        <v>452.65754000000777</v>
      </c>
      <c r="Q146" s="242"/>
      <c r="R146" s="242"/>
      <c r="S146" s="242"/>
    </row>
    <row r="147" spans="1:19" s="237" customFormat="1">
      <c r="A147" s="243">
        <v>41579</v>
      </c>
      <c r="C147" s="238">
        <v>139</v>
      </c>
      <c r="D147" s="239">
        <f t="shared" si="32"/>
        <v>86</v>
      </c>
      <c r="E147" s="239">
        <f t="shared" si="46"/>
        <v>9378</v>
      </c>
      <c r="F147" s="239">
        <f t="shared" si="42"/>
        <v>-1107</v>
      </c>
      <c r="G147" s="240">
        <f>+Inputs!$D$3</f>
        <v>0.37951000000000001</v>
      </c>
      <c r="I147" s="241">
        <f t="shared" si="47"/>
        <v>10485</v>
      </c>
      <c r="K147" s="241">
        <f t="shared" si="43"/>
        <v>86</v>
      </c>
      <c r="L147" s="241">
        <f t="shared" si="48"/>
        <v>9378</v>
      </c>
      <c r="M147" s="241">
        <f t="shared" si="44"/>
        <v>32.637860000000003</v>
      </c>
      <c r="N147" s="241">
        <f t="shared" si="45"/>
        <v>32.637860000000003</v>
      </c>
      <c r="O147" s="241">
        <f t="shared" si="49"/>
        <v>-420.01968000000778</v>
      </c>
      <c r="P147" s="241">
        <f t="shared" si="50"/>
        <v>420.01968000000778</v>
      </c>
      <c r="Q147" s="242"/>
      <c r="R147" s="242"/>
      <c r="S147" s="242"/>
    </row>
    <row r="148" spans="1:19" s="237" customFormat="1">
      <c r="A148" s="236">
        <v>41609</v>
      </c>
      <c r="C148" s="238">
        <v>140</v>
      </c>
      <c r="D148" s="239">
        <f t="shared" si="32"/>
        <v>86</v>
      </c>
      <c r="E148" s="239">
        <f t="shared" si="46"/>
        <v>9464</v>
      </c>
      <c r="F148" s="239">
        <f t="shared" si="42"/>
        <v>-1021</v>
      </c>
      <c r="G148" s="240">
        <f>+Inputs!$D$3</f>
        <v>0.37951000000000001</v>
      </c>
      <c r="I148" s="241">
        <f t="shared" si="47"/>
        <v>10485</v>
      </c>
      <c r="K148" s="241">
        <f t="shared" si="43"/>
        <v>86</v>
      </c>
      <c r="L148" s="241">
        <f t="shared" si="48"/>
        <v>9464</v>
      </c>
      <c r="M148" s="241">
        <f t="shared" si="44"/>
        <v>32.637860000000003</v>
      </c>
      <c r="N148" s="241">
        <f t="shared" si="45"/>
        <v>32.637860000000003</v>
      </c>
      <c r="O148" s="241">
        <f t="shared" si="49"/>
        <v>-387.38182000000779</v>
      </c>
      <c r="P148" s="241">
        <f t="shared" si="50"/>
        <v>387.38182000000779</v>
      </c>
      <c r="Q148" s="242"/>
      <c r="R148" s="242"/>
      <c r="S148" s="242"/>
    </row>
    <row r="149" spans="1:19" s="237" customFormat="1">
      <c r="A149" s="243">
        <v>41640</v>
      </c>
      <c r="C149" s="238">
        <v>141</v>
      </c>
      <c r="D149" s="239">
        <f t="shared" si="32"/>
        <v>86</v>
      </c>
      <c r="E149" s="239">
        <f t="shared" si="46"/>
        <v>9550</v>
      </c>
      <c r="F149" s="239">
        <f t="shared" si="42"/>
        <v>-935</v>
      </c>
      <c r="G149" s="240">
        <f>+Inputs!$D$3</f>
        <v>0.37951000000000001</v>
      </c>
      <c r="I149" s="241">
        <f t="shared" si="47"/>
        <v>10485</v>
      </c>
      <c r="K149" s="241">
        <f t="shared" si="43"/>
        <v>86</v>
      </c>
      <c r="L149" s="241">
        <f t="shared" si="48"/>
        <v>9550</v>
      </c>
      <c r="M149" s="241">
        <f t="shared" si="44"/>
        <v>32.637860000000003</v>
      </c>
      <c r="N149" s="241">
        <f t="shared" si="45"/>
        <v>32.637860000000003</v>
      </c>
      <c r="O149" s="241">
        <f t="shared" si="49"/>
        <v>-354.7439600000078</v>
      </c>
      <c r="P149" s="241">
        <f t="shared" si="50"/>
        <v>354.7439600000078</v>
      </c>
      <c r="Q149" s="242"/>
      <c r="R149" s="242"/>
      <c r="S149" s="242"/>
    </row>
    <row r="150" spans="1:19" s="237" customFormat="1">
      <c r="A150" s="236">
        <v>41671</v>
      </c>
      <c r="C150" s="238">
        <v>142</v>
      </c>
      <c r="D150" s="239">
        <f t="shared" si="32"/>
        <v>86</v>
      </c>
      <c r="E150" s="239">
        <f t="shared" si="46"/>
        <v>9636</v>
      </c>
      <c r="F150" s="239">
        <f t="shared" si="42"/>
        <v>-849</v>
      </c>
      <c r="G150" s="240">
        <f>+Inputs!$D$3</f>
        <v>0.37951000000000001</v>
      </c>
      <c r="I150" s="241">
        <f t="shared" si="47"/>
        <v>10485</v>
      </c>
      <c r="K150" s="241">
        <f t="shared" si="43"/>
        <v>86</v>
      </c>
      <c r="L150" s="241">
        <f t="shared" si="48"/>
        <v>9636</v>
      </c>
      <c r="M150" s="241">
        <f t="shared" si="44"/>
        <v>32.637860000000003</v>
      </c>
      <c r="N150" s="241">
        <f t="shared" si="45"/>
        <v>32.637860000000003</v>
      </c>
      <c r="O150" s="241">
        <f t="shared" si="49"/>
        <v>-322.10610000000781</v>
      </c>
      <c r="P150" s="241">
        <f t="shared" si="50"/>
        <v>322.10610000000781</v>
      </c>
      <c r="Q150" s="242"/>
      <c r="R150" s="242"/>
      <c r="S150" s="242"/>
    </row>
    <row r="151" spans="1:19" s="237" customFormat="1">
      <c r="A151" s="243">
        <v>41699</v>
      </c>
      <c r="C151" s="238">
        <v>143</v>
      </c>
      <c r="D151" s="239">
        <f t="shared" si="32"/>
        <v>86</v>
      </c>
      <c r="E151" s="239">
        <f t="shared" si="46"/>
        <v>9722</v>
      </c>
      <c r="F151" s="239">
        <f t="shared" si="42"/>
        <v>-763</v>
      </c>
      <c r="G151" s="240">
        <f>+Inputs!$D$3</f>
        <v>0.37951000000000001</v>
      </c>
      <c r="I151" s="241">
        <f t="shared" si="47"/>
        <v>10485</v>
      </c>
      <c r="K151" s="241">
        <f t="shared" si="43"/>
        <v>86</v>
      </c>
      <c r="L151" s="241">
        <f t="shared" si="48"/>
        <v>9722</v>
      </c>
      <c r="M151" s="241">
        <f t="shared" si="44"/>
        <v>32.637860000000003</v>
      </c>
      <c r="N151" s="241">
        <f t="shared" si="45"/>
        <v>32.637860000000003</v>
      </c>
      <c r="O151" s="241">
        <f t="shared" si="49"/>
        <v>-289.46824000000782</v>
      </c>
      <c r="P151" s="241">
        <f t="shared" si="50"/>
        <v>289.46824000000782</v>
      </c>
      <c r="Q151" s="242"/>
      <c r="R151" s="242"/>
      <c r="S151" s="242"/>
    </row>
    <row r="152" spans="1:19" s="237" customFormat="1">
      <c r="A152" s="236">
        <v>41730</v>
      </c>
      <c r="C152" s="238">
        <v>144</v>
      </c>
      <c r="D152" s="239">
        <f t="shared" si="32"/>
        <v>86</v>
      </c>
      <c r="E152" s="239">
        <f t="shared" si="46"/>
        <v>9808</v>
      </c>
      <c r="F152" s="239">
        <f t="shared" si="42"/>
        <v>-677</v>
      </c>
      <c r="G152" s="240">
        <f>+Inputs!$D$3</f>
        <v>0.37951000000000001</v>
      </c>
      <c r="I152" s="241">
        <f t="shared" si="47"/>
        <v>10485</v>
      </c>
      <c r="K152" s="241">
        <f t="shared" si="43"/>
        <v>86</v>
      </c>
      <c r="L152" s="241">
        <f t="shared" si="48"/>
        <v>9808</v>
      </c>
      <c r="M152" s="241">
        <f t="shared" si="44"/>
        <v>32.637860000000003</v>
      </c>
      <c r="N152" s="241">
        <f t="shared" si="45"/>
        <v>32.637860000000003</v>
      </c>
      <c r="O152" s="241">
        <f t="shared" si="49"/>
        <v>-256.83038000000784</v>
      </c>
      <c r="P152" s="241">
        <f t="shared" si="50"/>
        <v>256.83038000000784</v>
      </c>
      <c r="Q152" s="242"/>
      <c r="R152" s="242"/>
      <c r="S152" s="242"/>
    </row>
    <row r="153" spans="1:19" s="237" customFormat="1">
      <c r="A153" s="243">
        <v>41760</v>
      </c>
      <c r="C153" s="238">
        <v>145</v>
      </c>
      <c r="D153" s="239">
        <f t="shared" si="32"/>
        <v>86</v>
      </c>
      <c r="E153" s="239">
        <f t="shared" si="46"/>
        <v>9894</v>
      </c>
      <c r="F153" s="239">
        <f t="shared" si="42"/>
        <v>-591</v>
      </c>
      <c r="G153" s="240">
        <f>+Inputs!$D$3</f>
        <v>0.37951000000000001</v>
      </c>
      <c r="I153" s="241">
        <f t="shared" si="47"/>
        <v>10485</v>
      </c>
      <c r="K153" s="241">
        <f t="shared" si="43"/>
        <v>86</v>
      </c>
      <c r="L153" s="241">
        <f t="shared" si="48"/>
        <v>9894</v>
      </c>
      <c r="M153" s="241">
        <f t="shared" si="44"/>
        <v>32.637860000000003</v>
      </c>
      <c r="N153" s="241">
        <f t="shared" si="45"/>
        <v>32.637860000000003</v>
      </c>
      <c r="O153" s="241">
        <f t="shared" si="49"/>
        <v>-224.19252000000785</v>
      </c>
      <c r="P153" s="241">
        <f t="shared" si="50"/>
        <v>224.19252000000785</v>
      </c>
      <c r="Q153" s="242"/>
      <c r="R153" s="242"/>
      <c r="S153" s="242"/>
    </row>
    <row r="154" spans="1:19" s="237" customFormat="1">
      <c r="A154" s="236">
        <v>41791</v>
      </c>
      <c r="C154" s="238">
        <v>146</v>
      </c>
      <c r="D154" s="239">
        <f t="shared" si="32"/>
        <v>86</v>
      </c>
      <c r="E154" s="239">
        <f t="shared" si="46"/>
        <v>9980</v>
      </c>
      <c r="F154" s="239">
        <f t="shared" si="42"/>
        <v>-505</v>
      </c>
      <c r="G154" s="240">
        <f>+Inputs!$D$3</f>
        <v>0.37951000000000001</v>
      </c>
      <c r="I154" s="241">
        <f t="shared" si="47"/>
        <v>10485</v>
      </c>
      <c r="K154" s="241">
        <f t="shared" si="43"/>
        <v>86</v>
      </c>
      <c r="L154" s="241">
        <f t="shared" si="48"/>
        <v>9980</v>
      </c>
      <c r="M154" s="241">
        <f t="shared" si="44"/>
        <v>32.637860000000003</v>
      </c>
      <c r="N154" s="241">
        <f t="shared" si="45"/>
        <v>32.637860000000003</v>
      </c>
      <c r="O154" s="241">
        <f t="shared" si="49"/>
        <v>-191.55466000000786</v>
      </c>
      <c r="P154" s="241">
        <f t="shared" si="50"/>
        <v>191.55466000000786</v>
      </c>
      <c r="Q154" s="242"/>
      <c r="R154" s="242"/>
      <c r="S154" s="242"/>
    </row>
    <row r="155" spans="1:19" s="237" customFormat="1">
      <c r="A155" s="243">
        <v>41821</v>
      </c>
      <c r="C155" s="238">
        <v>147</v>
      </c>
      <c r="D155" s="239">
        <f t="shared" si="32"/>
        <v>86</v>
      </c>
      <c r="E155" s="239">
        <f t="shared" si="46"/>
        <v>10066</v>
      </c>
      <c r="F155" s="239">
        <f t="shared" si="42"/>
        <v>-419</v>
      </c>
      <c r="G155" s="240">
        <f>+Inputs!$D$3</f>
        <v>0.37951000000000001</v>
      </c>
      <c r="I155" s="241">
        <f t="shared" si="47"/>
        <v>10485</v>
      </c>
      <c r="K155" s="241">
        <f t="shared" si="43"/>
        <v>86</v>
      </c>
      <c r="L155" s="241">
        <f t="shared" si="48"/>
        <v>10066</v>
      </c>
      <c r="M155" s="241">
        <f t="shared" si="44"/>
        <v>32.637860000000003</v>
      </c>
      <c r="N155" s="241">
        <f t="shared" si="45"/>
        <v>32.637860000000003</v>
      </c>
      <c r="O155" s="241">
        <f t="shared" si="49"/>
        <v>-158.91680000000787</v>
      </c>
      <c r="P155" s="241">
        <f t="shared" si="50"/>
        <v>158.91680000000787</v>
      </c>
      <c r="Q155" s="242"/>
      <c r="R155" s="242"/>
      <c r="S155" s="242"/>
    </row>
    <row r="156" spans="1:19" s="237" customFormat="1">
      <c r="A156" s="236">
        <v>41852</v>
      </c>
      <c r="C156" s="238">
        <v>148</v>
      </c>
      <c r="D156" s="239">
        <f t="shared" si="32"/>
        <v>86</v>
      </c>
      <c r="E156" s="239">
        <f t="shared" si="46"/>
        <v>10152</v>
      </c>
      <c r="F156" s="239">
        <f t="shared" si="42"/>
        <v>-333</v>
      </c>
      <c r="G156" s="240">
        <f>+Inputs!$D$3</f>
        <v>0.37951000000000001</v>
      </c>
      <c r="I156" s="241">
        <f t="shared" si="47"/>
        <v>10485</v>
      </c>
      <c r="K156" s="241">
        <f t="shared" si="43"/>
        <v>86</v>
      </c>
      <c r="L156" s="241">
        <f t="shared" si="48"/>
        <v>10152</v>
      </c>
      <c r="M156" s="241">
        <f t="shared" si="44"/>
        <v>32.637860000000003</v>
      </c>
      <c r="N156" s="241">
        <f t="shared" si="45"/>
        <v>32.637860000000003</v>
      </c>
      <c r="O156" s="241">
        <f t="shared" si="49"/>
        <v>-126.27894000000786</v>
      </c>
      <c r="P156" s="241">
        <f t="shared" si="50"/>
        <v>126.27894000000786</v>
      </c>
      <c r="Q156" s="242"/>
      <c r="R156" s="242"/>
      <c r="S156" s="242"/>
    </row>
    <row r="157" spans="1:19" s="237" customFormat="1">
      <c r="A157" s="243">
        <v>41883</v>
      </c>
      <c r="C157" s="238">
        <v>149</v>
      </c>
      <c r="D157" s="239">
        <f t="shared" si="32"/>
        <v>86</v>
      </c>
      <c r="E157" s="239">
        <f t="shared" si="46"/>
        <v>10238</v>
      </c>
      <c r="F157" s="239">
        <f t="shared" si="42"/>
        <v>-247</v>
      </c>
      <c r="G157" s="240">
        <f>+Inputs!$D$3</f>
        <v>0.37951000000000001</v>
      </c>
      <c r="I157" s="241">
        <f t="shared" si="47"/>
        <v>10485</v>
      </c>
      <c r="K157" s="241">
        <f t="shared" si="43"/>
        <v>86</v>
      </c>
      <c r="L157" s="241">
        <f t="shared" si="48"/>
        <v>10238</v>
      </c>
      <c r="M157" s="241">
        <f t="shared" si="44"/>
        <v>32.637860000000003</v>
      </c>
      <c r="N157" s="241">
        <f t="shared" si="45"/>
        <v>32.637860000000003</v>
      </c>
      <c r="O157" s="241">
        <f t="shared" si="49"/>
        <v>-93.641080000007861</v>
      </c>
      <c r="P157" s="241">
        <f t="shared" si="50"/>
        <v>93.641080000007861</v>
      </c>
      <c r="Q157" s="242"/>
      <c r="R157" s="242"/>
      <c r="S157" s="242"/>
    </row>
    <row r="158" spans="1:19" s="237" customFormat="1">
      <c r="A158" s="236">
        <v>41913</v>
      </c>
      <c r="C158" s="238">
        <v>150</v>
      </c>
      <c r="D158" s="239">
        <f t="shared" si="32"/>
        <v>86</v>
      </c>
      <c r="E158" s="239">
        <f t="shared" si="46"/>
        <v>10324</v>
      </c>
      <c r="F158" s="239">
        <f t="shared" si="42"/>
        <v>-161</v>
      </c>
      <c r="G158" s="240">
        <f>+Inputs!$D$3</f>
        <v>0.37951000000000001</v>
      </c>
      <c r="I158" s="241">
        <f t="shared" si="47"/>
        <v>10485</v>
      </c>
      <c r="K158" s="241">
        <f t="shared" si="43"/>
        <v>86</v>
      </c>
      <c r="L158" s="241">
        <f t="shared" si="48"/>
        <v>10324</v>
      </c>
      <c r="M158" s="241">
        <f t="shared" si="44"/>
        <v>32.637860000000003</v>
      </c>
      <c r="N158" s="241">
        <f t="shared" si="45"/>
        <v>32.637860000000003</v>
      </c>
      <c r="O158" s="241">
        <f t="shared" si="49"/>
        <v>-61.003220000007857</v>
      </c>
      <c r="P158" s="241">
        <f t="shared" si="50"/>
        <v>61.003220000007857</v>
      </c>
      <c r="Q158" s="242"/>
      <c r="R158" s="242"/>
      <c r="S158" s="242"/>
    </row>
    <row r="159" spans="1:19" s="237" customFormat="1">
      <c r="A159" s="243">
        <v>41944</v>
      </c>
      <c r="C159" s="238">
        <v>151</v>
      </c>
      <c r="D159" s="239">
        <f t="shared" si="32"/>
        <v>86</v>
      </c>
      <c r="E159" s="239">
        <f t="shared" si="46"/>
        <v>10410</v>
      </c>
      <c r="F159" s="239">
        <f t="shared" si="42"/>
        <v>-75</v>
      </c>
      <c r="G159" s="240">
        <f>+Inputs!$D$3</f>
        <v>0.37951000000000001</v>
      </c>
      <c r="I159" s="241">
        <f t="shared" si="47"/>
        <v>10485</v>
      </c>
      <c r="K159" s="241">
        <f t="shared" si="43"/>
        <v>86</v>
      </c>
      <c r="L159" s="241">
        <f t="shared" si="48"/>
        <v>10410</v>
      </c>
      <c r="M159" s="241">
        <f t="shared" si="44"/>
        <v>32.637860000000003</v>
      </c>
      <c r="N159" s="241">
        <f t="shared" si="45"/>
        <v>32.637860000000003</v>
      </c>
      <c r="O159" s="241">
        <f t="shared" si="49"/>
        <v>-28.365360000007854</v>
      </c>
      <c r="P159" s="241">
        <f t="shared" si="50"/>
        <v>28.365360000007854</v>
      </c>
      <c r="Q159" s="242"/>
      <c r="R159" s="242"/>
      <c r="S159" s="242"/>
    </row>
    <row r="160" spans="1:19" s="237" customFormat="1">
      <c r="A160" s="236">
        <v>41974</v>
      </c>
      <c r="C160" s="238">
        <v>152</v>
      </c>
      <c r="D160" s="239">
        <f>-F159</f>
        <v>75</v>
      </c>
      <c r="E160" s="239">
        <f t="shared" si="46"/>
        <v>10485</v>
      </c>
      <c r="F160" s="239">
        <f t="shared" si="42"/>
        <v>0</v>
      </c>
      <c r="G160" s="240">
        <f>+Inputs!$D$3</f>
        <v>0.37951000000000001</v>
      </c>
      <c r="I160" s="241">
        <f t="shared" si="47"/>
        <v>10485</v>
      </c>
      <c r="K160" s="241">
        <f t="shared" si="43"/>
        <v>75</v>
      </c>
      <c r="L160" s="241">
        <f t="shared" si="48"/>
        <v>10485</v>
      </c>
      <c r="M160" s="241">
        <f t="shared" si="44"/>
        <v>28.463250000000002</v>
      </c>
      <c r="N160" s="241">
        <f t="shared" si="45"/>
        <v>28.463250000000002</v>
      </c>
      <c r="O160" s="241">
        <f t="shared" si="49"/>
        <v>9.7889999992148091E-2</v>
      </c>
      <c r="P160" s="241">
        <f t="shared" si="50"/>
        <v>-9.7889999992148091E-2</v>
      </c>
      <c r="Q160" s="242"/>
      <c r="R160" s="242"/>
      <c r="S160" s="242"/>
    </row>
    <row r="161" spans="1:20">
      <c r="A161" s="30"/>
      <c r="G161" s="28"/>
    </row>
    <row r="162" spans="1:20">
      <c r="A162" s="8" t="s">
        <v>43</v>
      </c>
      <c r="B162" s="33">
        <f>SUM(B9:B161)</f>
        <v>-10485</v>
      </c>
      <c r="D162" s="33">
        <f>SUM(D9:D161)</f>
        <v>10485</v>
      </c>
      <c r="G162" s="28"/>
      <c r="H162" s="33">
        <f>SUM(H9:H161)</f>
        <v>10485</v>
      </c>
      <c r="I162" s="33"/>
      <c r="J162" s="33">
        <f>SUM(J9:J161)</f>
        <v>3979.0574999999999</v>
      </c>
      <c r="K162" s="33">
        <f>SUM(K9:K161)</f>
        <v>10485</v>
      </c>
      <c r="L162" s="33"/>
      <c r="M162" s="33">
        <f>SUM(M9:M161)</f>
        <v>3979.1553899999931</v>
      </c>
      <c r="N162" s="33">
        <f>SUM(N9:N161)</f>
        <v>9.7889999992148091E-2</v>
      </c>
      <c r="O162" s="33">
        <f>SUM(O9:O161)</f>
        <v>-329425.18961000093</v>
      </c>
      <c r="P162" s="33">
        <f>SUM(P9:P161)</f>
        <v>329425.18961000093</v>
      </c>
    </row>
    <row r="163" spans="1:20">
      <c r="G163" s="28"/>
    </row>
    <row r="164" spans="1:20">
      <c r="A164" s="4" t="s">
        <v>61</v>
      </c>
      <c r="B164" s="4" t="s">
        <v>61</v>
      </c>
      <c r="C164" s="4" t="s">
        <v>61</v>
      </c>
      <c r="D164" s="4" t="s">
        <v>61</v>
      </c>
      <c r="F164" s="4" t="s">
        <v>61</v>
      </c>
      <c r="G164" s="28" t="s">
        <v>61</v>
      </c>
      <c r="H164" s="4" t="s">
        <v>61</v>
      </c>
      <c r="J164" s="4" t="s">
        <v>61</v>
      </c>
      <c r="K164" s="4" t="s">
        <v>61</v>
      </c>
      <c r="M164" s="4" t="s">
        <v>61</v>
      </c>
      <c r="N164" s="4" t="s">
        <v>61</v>
      </c>
      <c r="P164" s="4" t="s">
        <v>61</v>
      </c>
      <c r="Q164" s="8" t="s">
        <v>61</v>
      </c>
      <c r="R164" s="8" t="s">
        <v>61</v>
      </c>
      <c r="S164" s="8" t="s">
        <v>61</v>
      </c>
      <c r="T164" s="4" t="s">
        <v>61</v>
      </c>
    </row>
    <row r="165" spans="1:20">
      <c r="G165"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7.xml><?xml version="1.0" encoding="utf-8"?>
<worksheet xmlns="http://schemas.openxmlformats.org/spreadsheetml/2006/main" xmlns:r="http://schemas.openxmlformats.org/officeDocument/2006/relationships">
  <sheetPr transitionEvaluation="1" codeName="Sheet60">
    <pageSetUpPr autoPageBreaks="0" fitToPage="1"/>
  </sheetPr>
  <dimension ref="A1:AE164"/>
  <sheetViews>
    <sheetView defaultGridColor="0" colorId="22" zoomScale="60" zoomScaleNormal="100" workbookViewId="0">
      <pane ySplit="8" topLeftCell="A84" activePane="bottomLeft" state="frozen"/>
      <selection activeCell="U11" sqref="U11:AE11"/>
      <selection pane="bottomLeft" activeCell="D100" sqref="D100"/>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37408</v>
      </c>
      <c r="B9" s="32">
        <v>-519013</v>
      </c>
      <c r="C9" s="6">
        <v>1</v>
      </c>
      <c r="D9" s="29">
        <f t="shared" ref="D9:D40" si="0">ROUND(-(+$B$9/180)*1,0)</f>
        <v>2883</v>
      </c>
      <c r="E9" s="29">
        <f>+D9</f>
        <v>2883</v>
      </c>
      <c r="F9" s="29">
        <f t="shared" ref="F9:F40" si="1">$B$9+E9</f>
        <v>-516130</v>
      </c>
      <c r="G9" s="34">
        <f>+Inputs!$D$2</f>
        <v>0.3795</v>
      </c>
      <c r="H9" s="27">
        <f>-B9</f>
        <v>519013</v>
      </c>
      <c r="I9" s="27">
        <f>+H9</f>
        <v>519013</v>
      </c>
      <c r="J9" s="27">
        <f>H9*G9</f>
        <v>196965.43350000001</v>
      </c>
      <c r="K9" s="27">
        <f t="shared" ref="K9:K40" si="2">D9</f>
        <v>2883</v>
      </c>
      <c r="L9" s="27">
        <f>+K9</f>
        <v>2883</v>
      </c>
      <c r="M9" s="27">
        <f t="shared" ref="M9:M40" si="3">K9*G9</f>
        <v>1094.0985000000001</v>
      </c>
      <c r="N9" s="27">
        <f t="shared" ref="N9:N40" si="4">M9-J9</f>
        <v>-195871.33500000002</v>
      </c>
      <c r="O9" s="27">
        <f>+N9</f>
        <v>-195871.33500000002</v>
      </c>
      <c r="P9" s="27">
        <f>-SUM(N9)</f>
        <v>195871.33500000002</v>
      </c>
      <c r="Q9" s="38">
        <f>VLOOKUP(Q8,A9:P160,5)</f>
        <v>262353</v>
      </c>
      <c r="R9" s="38">
        <f>VLOOKUP(R8,A9:P159,5)</f>
        <v>313689</v>
      </c>
      <c r="S9" s="38">
        <f>+R9-Q9</f>
        <v>51336</v>
      </c>
      <c r="T9" s="35" t="s">
        <v>64</v>
      </c>
      <c r="U9" s="145">
        <f t="shared" ref="U9:AE9" si="5">-IF(TYPE(VLOOKUP(U8,$A$9:$P$159,6,FALSE))=16,0,VLOOKUP(U8,$A$9:$P$159,6,FALSE))</f>
        <v>252382</v>
      </c>
      <c r="V9" s="145">
        <f t="shared" si="5"/>
        <v>248104</v>
      </c>
      <c r="W9" s="145">
        <f t="shared" si="5"/>
        <v>243826</v>
      </c>
      <c r="X9" s="145">
        <f t="shared" si="5"/>
        <v>239548</v>
      </c>
      <c r="Y9" s="145">
        <f t="shared" si="5"/>
        <v>235270</v>
      </c>
      <c r="Z9" s="145">
        <f t="shared" si="5"/>
        <v>230992</v>
      </c>
      <c r="AA9" s="145">
        <f t="shared" si="5"/>
        <v>226714</v>
      </c>
      <c r="AB9" s="145">
        <f t="shared" si="5"/>
        <v>222436</v>
      </c>
      <c r="AC9" s="145">
        <f t="shared" si="5"/>
        <v>218158</v>
      </c>
      <c r="AD9" s="145">
        <f t="shared" si="5"/>
        <v>213880</v>
      </c>
      <c r="AE9" s="145">
        <f t="shared" si="5"/>
        <v>209602</v>
      </c>
    </row>
    <row r="10" spans="1:31">
      <c r="A10" s="30">
        <v>37438</v>
      </c>
      <c r="B10" s="9"/>
      <c r="C10" s="6">
        <v>2</v>
      </c>
      <c r="D10" s="29">
        <f t="shared" si="0"/>
        <v>2883</v>
      </c>
      <c r="E10" s="29">
        <f t="shared" ref="E10:E41" si="6">+E9+D10</f>
        <v>5766</v>
      </c>
      <c r="F10" s="29">
        <f t="shared" si="1"/>
        <v>-513247</v>
      </c>
      <c r="G10" s="34">
        <f>+Inputs!$D$2</f>
        <v>0.3795</v>
      </c>
      <c r="H10" s="2"/>
      <c r="I10" s="27">
        <f t="shared" ref="I10:I41" si="7">+I9+H10</f>
        <v>519013</v>
      </c>
      <c r="J10" s="27"/>
      <c r="K10" s="27">
        <f t="shared" si="2"/>
        <v>2883</v>
      </c>
      <c r="L10" s="27">
        <f t="shared" ref="L10:L41" si="8">+L9+K10</f>
        <v>5766</v>
      </c>
      <c r="M10" s="27">
        <f t="shared" si="3"/>
        <v>1094.0985000000001</v>
      </c>
      <c r="N10" s="27">
        <f t="shared" si="4"/>
        <v>1094.0985000000001</v>
      </c>
      <c r="O10" s="27">
        <f t="shared" ref="O10:O41" si="9">+O9+N10</f>
        <v>-194777.23650000003</v>
      </c>
      <c r="P10" s="27">
        <f t="shared" ref="P10:P41" si="10">P9-N10</f>
        <v>194777.23650000003</v>
      </c>
      <c r="Q10" s="38">
        <f>VLOOKUP(Q8,A9:P160,15)</f>
        <v>-97400.163600000567</v>
      </c>
      <c r="R10" s="38">
        <f>VLOOKUP(R8,A9:P159,15)</f>
        <v>-77917.638240000495</v>
      </c>
      <c r="S10" s="38">
        <f>+R10-Q10</f>
        <v>19482.525360000072</v>
      </c>
      <c r="T10" s="36" t="s">
        <v>69</v>
      </c>
    </row>
    <row r="11" spans="1:31">
      <c r="A11" s="31">
        <v>37469</v>
      </c>
      <c r="B11" s="5"/>
      <c r="C11" s="6">
        <v>3</v>
      </c>
      <c r="D11" s="29">
        <f t="shared" si="0"/>
        <v>2883</v>
      </c>
      <c r="E11" s="29">
        <f t="shared" si="6"/>
        <v>8649</v>
      </c>
      <c r="F11" s="29">
        <f t="shared" si="1"/>
        <v>-510364</v>
      </c>
      <c r="G11" s="34">
        <f>+Inputs!$D$2</f>
        <v>0.3795</v>
      </c>
      <c r="H11" s="2"/>
      <c r="I11" s="27">
        <f t="shared" si="7"/>
        <v>519013</v>
      </c>
      <c r="J11" s="27"/>
      <c r="K11" s="27">
        <f t="shared" si="2"/>
        <v>2883</v>
      </c>
      <c r="L11" s="27">
        <f t="shared" si="8"/>
        <v>8649</v>
      </c>
      <c r="M11" s="27">
        <f t="shared" si="3"/>
        <v>1094.0985000000001</v>
      </c>
      <c r="N11" s="27">
        <f t="shared" si="4"/>
        <v>1094.0985000000001</v>
      </c>
      <c r="O11" s="27">
        <f t="shared" si="9"/>
        <v>-193683.13800000004</v>
      </c>
      <c r="P11" s="27">
        <f t="shared" si="10"/>
        <v>193683.13800000004</v>
      </c>
      <c r="Q11" s="38">
        <f>+VLOOKUP(Q8,A9:P160,16)</f>
        <v>97400.163600000567</v>
      </c>
      <c r="R11" s="38">
        <f>+VLOOKUP(R8,A9:P159,16)</f>
        <v>77917.638240000495</v>
      </c>
      <c r="S11" s="38">
        <f>(+Q11+R11)/2</f>
        <v>87658.900920000538</v>
      </c>
      <c r="T11" s="36" t="s">
        <v>113</v>
      </c>
      <c r="U11" s="145">
        <f t="shared" ref="U11:AE11" si="11">IF(TYPE(VLOOKUP(U8,$A$9:$P$159,16,FALSE))=16,0,VLOOKUP(U8,$A$9:$P$159,16,FALSE))</f>
        <v>95776.619820000575</v>
      </c>
      <c r="V11" s="145">
        <f t="shared" si="11"/>
        <v>94153.076040000567</v>
      </c>
      <c r="W11" s="145">
        <f t="shared" si="11"/>
        <v>92529.53226000056</v>
      </c>
      <c r="X11" s="145">
        <f t="shared" si="11"/>
        <v>90905.988480000553</v>
      </c>
      <c r="Y11" s="145">
        <f t="shared" si="11"/>
        <v>89282.444700000546</v>
      </c>
      <c r="Z11" s="145">
        <f t="shared" si="11"/>
        <v>87658.900920000538</v>
      </c>
      <c r="AA11" s="145">
        <f t="shared" si="11"/>
        <v>86035.357140000531</v>
      </c>
      <c r="AB11" s="145">
        <f t="shared" si="11"/>
        <v>84411.813360000524</v>
      </c>
      <c r="AC11" s="145">
        <f t="shared" si="11"/>
        <v>82788.269580000517</v>
      </c>
      <c r="AD11" s="145">
        <f t="shared" si="11"/>
        <v>81164.725800000509</v>
      </c>
      <c r="AE11" s="145">
        <f t="shared" si="11"/>
        <v>79541.182020000502</v>
      </c>
    </row>
    <row r="12" spans="1:31">
      <c r="A12" s="30">
        <v>37500</v>
      </c>
      <c r="B12" s="3"/>
      <c r="C12" s="6">
        <v>4</v>
      </c>
      <c r="D12" s="29">
        <f t="shared" si="0"/>
        <v>2883</v>
      </c>
      <c r="E12" s="29">
        <f t="shared" si="6"/>
        <v>11532</v>
      </c>
      <c r="F12" s="29">
        <f t="shared" si="1"/>
        <v>-507481</v>
      </c>
      <c r="G12" s="34">
        <f>+Inputs!$D$2</f>
        <v>0.3795</v>
      </c>
      <c r="H12" s="2"/>
      <c r="I12" s="27">
        <f t="shared" si="7"/>
        <v>519013</v>
      </c>
      <c r="J12" s="27"/>
      <c r="K12" s="27">
        <f t="shared" si="2"/>
        <v>2883</v>
      </c>
      <c r="L12" s="27">
        <f t="shared" si="8"/>
        <v>11532</v>
      </c>
      <c r="M12" s="27">
        <f t="shared" si="3"/>
        <v>1094.0985000000001</v>
      </c>
      <c r="N12" s="27">
        <f t="shared" si="4"/>
        <v>1094.0985000000001</v>
      </c>
      <c r="O12" s="27">
        <f t="shared" si="9"/>
        <v>-192589.03950000004</v>
      </c>
      <c r="P12" s="27">
        <f t="shared" si="10"/>
        <v>192589.03950000004</v>
      </c>
      <c r="Q12" s="39"/>
      <c r="R12" s="40"/>
      <c r="S12" s="40"/>
      <c r="T12" s="36"/>
    </row>
    <row r="13" spans="1:31">
      <c r="A13" s="31">
        <v>37530</v>
      </c>
      <c r="B13" s="3"/>
      <c r="C13" s="6">
        <v>5</v>
      </c>
      <c r="D13" s="29">
        <f t="shared" si="0"/>
        <v>2883</v>
      </c>
      <c r="E13" s="29">
        <f t="shared" si="6"/>
        <v>14415</v>
      </c>
      <c r="F13" s="29">
        <f t="shared" si="1"/>
        <v>-504598</v>
      </c>
      <c r="G13" s="34">
        <f>+Inputs!$D$2</f>
        <v>0.3795</v>
      </c>
      <c r="H13" s="2"/>
      <c r="I13" s="27">
        <f t="shared" si="7"/>
        <v>519013</v>
      </c>
      <c r="J13" s="27"/>
      <c r="K13" s="27">
        <f t="shared" si="2"/>
        <v>2883</v>
      </c>
      <c r="L13" s="27">
        <f t="shared" si="8"/>
        <v>14415</v>
      </c>
      <c r="M13" s="27">
        <f t="shared" si="3"/>
        <v>1094.0985000000001</v>
      </c>
      <c r="N13" s="27">
        <f t="shared" si="4"/>
        <v>1094.0985000000001</v>
      </c>
      <c r="O13" s="27">
        <f t="shared" si="9"/>
        <v>-191494.94100000005</v>
      </c>
      <c r="P13" s="27">
        <f t="shared" si="10"/>
        <v>191494.94100000005</v>
      </c>
      <c r="Q13" s="38">
        <f>VLOOKUP(Q8,A9:P160,9)</f>
        <v>519013</v>
      </c>
      <c r="R13" s="38">
        <f>VLOOKUP(R8,A9:P159,9)</f>
        <v>519013</v>
      </c>
      <c r="S13" s="38">
        <f>+R13-Q13</f>
        <v>0</v>
      </c>
      <c r="T13" s="36" t="s">
        <v>70</v>
      </c>
    </row>
    <row r="14" spans="1:31">
      <c r="A14" s="30">
        <v>37561</v>
      </c>
      <c r="B14" s="3"/>
      <c r="C14" s="6">
        <v>6</v>
      </c>
      <c r="D14" s="29">
        <f t="shared" si="0"/>
        <v>2883</v>
      </c>
      <c r="E14" s="29">
        <f t="shared" si="6"/>
        <v>17298</v>
      </c>
      <c r="F14" s="29">
        <f t="shared" si="1"/>
        <v>-501715</v>
      </c>
      <c r="G14" s="34">
        <f>+Inputs!$D$2</f>
        <v>0.3795</v>
      </c>
      <c r="H14" s="2"/>
      <c r="I14" s="27">
        <f t="shared" si="7"/>
        <v>519013</v>
      </c>
      <c r="J14" s="27"/>
      <c r="K14" s="27">
        <f t="shared" si="2"/>
        <v>2883</v>
      </c>
      <c r="L14" s="27">
        <f t="shared" si="8"/>
        <v>17298</v>
      </c>
      <c r="M14" s="27">
        <f t="shared" si="3"/>
        <v>1094.0985000000001</v>
      </c>
      <c r="N14" s="27">
        <f t="shared" si="4"/>
        <v>1094.0985000000001</v>
      </c>
      <c r="O14" s="27">
        <f t="shared" si="9"/>
        <v>-190400.84250000006</v>
      </c>
      <c r="P14" s="27">
        <f t="shared" si="10"/>
        <v>190400.84250000006</v>
      </c>
      <c r="Q14" s="38">
        <f>VLOOKUP(Q8,A9:P160,12)</f>
        <v>262353</v>
      </c>
      <c r="R14" s="38">
        <f>VLOOKUP(R8,A9:P159,12)</f>
        <v>313689</v>
      </c>
      <c r="S14" s="38">
        <f>+R14-Q14</f>
        <v>51336</v>
      </c>
      <c r="T14" s="37" t="s">
        <v>93</v>
      </c>
    </row>
    <row r="15" spans="1:31">
      <c r="A15" s="31">
        <v>37591</v>
      </c>
      <c r="B15" s="3"/>
      <c r="C15" s="6">
        <v>7</v>
      </c>
      <c r="D15" s="29">
        <f t="shared" si="0"/>
        <v>2883</v>
      </c>
      <c r="E15" s="29">
        <f t="shared" si="6"/>
        <v>20181</v>
      </c>
      <c r="F15" s="29">
        <f t="shared" si="1"/>
        <v>-498832</v>
      </c>
      <c r="G15" s="34">
        <f>+Inputs!$D$2</f>
        <v>0.3795</v>
      </c>
      <c r="H15" s="2"/>
      <c r="I15" s="27">
        <f t="shared" si="7"/>
        <v>519013</v>
      </c>
      <c r="J15" s="27"/>
      <c r="K15" s="27">
        <f t="shared" si="2"/>
        <v>2883</v>
      </c>
      <c r="L15" s="27">
        <f t="shared" si="8"/>
        <v>20181</v>
      </c>
      <c r="M15" s="27">
        <f t="shared" si="3"/>
        <v>1094.0985000000001</v>
      </c>
      <c r="N15" s="27">
        <f t="shared" si="4"/>
        <v>1094.0985000000001</v>
      </c>
      <c r="O15" s="27">
        <f t="shared" si="9"/>
        <v>-189306.74400000006</v>
      </c>
      <c r="P15" s="27">
        <f t="shared" si="10"/>
        <v>189306.74400000006</v>
      </c>
    </row>
    <row r="16" spans="1:31">
      <c r="A16" s="30">
        <v>37622</v>
      </c>
      <c r="B16" s="3"/>
      <c r="C16" s="6">
        <v>8</v>
      </c>
      <c r="D16" s="29">
        <f t="shared" si="0"/>
        <v>2883</v>
      </c>
      <c r="E16" s="29">
        <f t="shared" si="6"/>
        <v>23064</v>
      </c>
      <c r="F16" s="29">
        <f t="shared" si="1"/>
        <v>-495949</v>
      </c>
      <c r="G16" s="34">
        <f>+Inputs!$D$2</f>
        <v>0.3795</v>
      </c>
      <c r="H16" s="2"/>
      <c r="I16" s="27">
        <f t="shared" si="7"/>
        <v>519013</v>
      </c>
      <c r="J16" s="27"/>
      <c r="K16" s="27">
        <f t="shared" si="2"/>
        <v>2883</v>
      </c>
      <c r="L16" s="27">
        <f t="shared" si="8"/>
        <v>23064</v>
      </c>
      <c r="M16" s="27">
        <f t="shared" si="3"/>
        <v>1094.0985000000001</v>
      </c>
      <c r="N16" s="27">
        <f t="shared" si="4"/>
        <v>1094.0985000000001</v>
      </c>
      <c r="O16" s="27">
        <f t="shared" si="9"/>
        <v>-188212.64550000007</v>
      </c>
      <c r="P16" s="27">
        <f t="shared" si="10"/>
        <v>188212.64550000007</v>
      </c>
      <c r="Q16" s="4"/>
      <c r="R16" s="4"/>
      <c r="S16" s="4"/>
    </row>
    <row r="17" spans="1:19">
      <c r="A17" s="31">
        <v>37653</v>
      </c>
      <c r="B17" s="3"/>
      <c r="C17" s="6">
        <v>9</v>
      </c>
      <c r="D17" s="29">
        <f t="shared" si="0"/>
        <v>2883</v>
      </c>
      <c r="E17" s="29">
        <f t="shared" si="6"/>
        <v>25947</v>
      </c>
      <c r="F17" s="29">
        <f t="shared" si="1"/>
        <v>-493066</v>
      </c>
      <c r="G17" s="34">
        <f>+Inputs!$D$2</f>
        <v>0.3795</v>
      </c>
      <c r="H17" s="2"/>
      <c r="I17" s="27">
        <f t="shared" si="7"/>
        <v>519013</v>
      </c>
      <c r="J17" s="27"/>
      <c r="K17" s="27">
        <f t="shared" si="2"/>
        <v>2883</v>
      </c>
      <c r="L17" s="27">
        <f t="shared" si="8"/>
        <v>25947</v>
      </c>
      <c r="M17" s="27">
        <f t="shared" si="3"/>
        <v>1094.0985000000001</v>
      </c>
      <c r="N17" s="27">
        <f t="shared" si="4"/>
        <v>1094.0985000000001</v>
      </c>
      <c r="O17" s="27">
        <f t="shared" si="9"/>
        <v>-187118.54700000008</v>
      </c>
      <c r="P17" s="27">
        <f t="shared" si="10"/>
        <v>187118.54700000008</v>
      </c>
      <c r="Q17" s="4"/>
      <c r="R17" s="4"/>
      <c r="S17" s="4"/>
    </row>
    <row r="18" spans="1:19">
      <c r="A18" s="30">
        <v>37681</v>
      </c>
      <c r="B18" s="3"/>
      <c r="C18" s="6">
        <v>10</v>
      </c>
      <c r="D18" s="29">
        <f t="shared" si="0"/>
        <v>2883</v>
      </c>
      <c r="E18" s="29">
        <f t="shared" si="6"/>
        <v>28830</v>
      </c>
      <c r="F18" s="29">
        <f t="shared" si="1"/>
        <v>-490183</v>
      </c>
      <c r="G18" s="34">
        <f>+Inputs!$D$2</f>
        <v>0.3795</v>
      </c>
      <c r="H18" s="2"/>
      <c r="I18" s="27">
        <f t="shared" si="7"/>
        <v>519013</v>
      </c>
      <c r="J18" s="27"/>
      <c r="K18" s="27">
        <f t="shared" si="2"/>
        <v>2883</v>
      </c>
      <c r="L18" s="27">
        <f t="shared" si="8"/>
        <v>28830</v>
      </c>
      <c r="M18" s="27">
        <f t="shared" si="3"/>
        <v>1094.0985000000001</v>
      </c>
      <c r="N18" s="27">
        <f t="shared" si="4"/>
        <v>1094.0985000000001</v>
      </c>
      <c r="O18" s="27">
        <f t="shared" si="9"/>
        <v>-186024.44850000009</v>
      </c>
      <c r="P18" s="27">
        <f t="shared" si="10"/>
        <v>186024.44850000009</v>
      </c>
      <c r="Q18" s="4"/>
      <c r="R18" s="4"/>
      <c r="S18" s="4"/>
    </row>
    <row r="19" spans="1:19">
      <c r="A19" s="31">
        <v>37712</v>
      </c>
      <c r="B19" s="3"/>
      <c r="C19" s="6">
        <v>11</v>
      </c>
      <c r="D19" s="29">
        <f t="shared" si="0"/>
        <v>2883</v>
      </c>
      <c r="E19" s="29">
        <f t="shared" si="6"/>
        <v>31713</v>
      </c>
      <c r="F19" s="29">
        <f t="shared" si="1"/>
        <v>-487300</v>
      </c>
      <c r="G19" s="34">
        <f>+Inputs!$D$2</f>
        <v>0.3795</v>
      </c>
      <c r="H19" s="2"/>
      <c r="I19" s="27">
        <f t="shared" si="7"/>
        <v>519013</v>
      </c>
      <c r="J19" s="27"/>
      <c r="K19" s="27">
        <f t="shared" si="2"/>
        <v>2883</v>
      </c>
      <c r="L19" s="27">
        <f t="shared" si="8"/>
        <v>31713</v>
      </c>
      <c r="M19" s="27">
        <f t="shared" si="3"/>
        <v>1094.0985000000001</v>
      </c>
      <c r="N19" s="27">
        <f t="shared" si="4"/>
        <v>1094.0985000000001</v>
      </c>
      <c r="O19" s="27">
        <f t="shared" si="9"/>
        <v>-184930.35000000009</v>
      </c>
      <c r="P19" s="27">
        <f t="shared" si="10"/>
        <v>184930.35000000009</v>
      </c>
      <c r="Q19" s="4"/>
      <c r="R19" s="4"/>
      <c r="S19" s="4"/>
    </row>
    <row r="20" spans="1:19">
      <c r="A20" s="30">
        <v>37742</v>
      </c>
      <c r="B20" s="3"/>
      <c r="C20" s="6">
        <v>12</v>
      </c>
      <c r="D20" s="29">
        <f t="shared" si="0"/>
        <v>2883</v>
      </c>
      <c r="E20" s="29">
        <f t="shared" si="6"/>
        <v>34596</v>
      </c>
      <c r="F20" s="29">
        <f t="shared" si="1"/>
        <v>-484417</v>
      </c>
      <c r="G20" s="34">
        <f>+Inputs!$D$3</f>
        <v>0.37951000000000001</v>
      </c>
      <c r="H20" s="2"/>
      <c r="I20" s="27">
        <f t="shared" si="7"/>
        <v>519013</v>
      </c>
      <c r="J20" s="27"/>
      <c r="K20" s="27">
        <f t="shared" si="2"/>
        <v>2883</v>
      </c>
      <c r="L20" s="27">
        <f t="shared" si="8"/>
        <v>34596</v>
      </c>
      <c r="M20" s="27">
        <f t="shared" si="3"/>
        <v>1094.12733</v>
      </c>
      <c r="N20" s="27">
        <f t="shared" si="4"/>
        <v>1094.12733</v>
      </c>
      <c r="O20" s="27">
        <f t="shared" si="9"/>
        <v>-183836.2226700001</v>
      </c>
      <c r="P20" s="27">
        <f t="shared" si="10"/>
        <v>183836.2226700001</v>
      </c>
      <c r="Q20" s="4"/>
      <c r="R20" s="4"/>
      <c r="S20" s="4"/>
    </row>
    <row r="21" spans="1:19">
      <c r="A21" s="31">
        <v>37773</v>
      </c>
      <c r="B21" s="3"/>
      <c r="C21" s="6">
        <v>13</v>
      </c>
      <c r="D21" s="29">
        <f t="shared" si="0"/>
        <v>2883</v>
      </c>
      <c r="E21" s="29">
        <f t="shared" si="6"/>
        <v>37479</v>
      </c>
      <c r="F21" s="29">
        <f t="shared" si="1"/>
        <v>-481534</v>
      </c>
      <c r="G21" s="34">
        <f>+Inputs!$D$3</f>
        <v>0.37951000000000001</v>
      </c>
      <c r="H21" s="2"/>
      <c r="I21" s="27">
        <f t="shared" si="7"/>
        <v>519013</v>
      </c>
      <c r="J21" s="27"/>
      <c r="K21" s="27">
        <f t="shared" si="2"/>
        <v>2883</v>
      </c>
      <c r="L21" s="27">
        <f t="shared" si="8"/>
        <v>37479</v>
      </c>
      <c r="M21" s="27">
        <f t="shared" si="3"/>
        <v>1094.12733</v>
      </c>
      <c r="N21" s="27">
        <f t="shared" si="4"/>
        <v>1094.12733</v>
      </c>
      <c r="O21" s="27">
        <f t="shared" si="9"/>
        <v>-182742.09534000012</v>
      </c>
      <c r="P21" s="27">
        <f t="shared" si="10"/>
        <v>182742.09534000012</v>
      </c>
      <c r="Q21" s="4"/>
      <c r="R21" s="4"/>
      <c r="S21" s="4"/>
    </row>
    <row r="22" spans="1:19">
      <c r="A22" s="30">
        <v>37803</v>
      </c>
      <c r="B22" s="3"/>
      <c r="C22" s="6">
        <v>14</v>
      </c>
      <c r="D22" s="29">
        <f t="shared" si="0"/>
        <v>2883</v>
      </c>
      <c r="E22" s="29">
        <f t="shared" si="6"/>
        <v>40362</v>
      </c>
      <c r="F22" s="29">
        <f t="shared" si="1"/>
        <v>-478651</v>
      </c>
      <c r="G22" s="34">
        <f>+Inputs!$D$3</f>
        <v>0.37951000000000001</v>
      </c>
      <c r="H22" s="2"/>
      <c r="I22" s="27">
        <f t="shared" si="7"/>
        <v>519013</v>
      </c>
      <c r="J22" s="27"/>
      <c r="K22" s="27">
        <f t="shared" si="2"/>
        <v>2883</v>
      </c>
      <c r="L22" s="27">
        <f t="shared" si="8"/>
        <v>40362</v>
      </c>
      <c r="M22" s="27">
        <f t="shared" si="3"/>
        <v>1094.12733</v>
      </c>
      <c r="N22" s="27">
        <f t="shared" si="4"/>
        <v>1094.12733</v>
      </c>
      <c r="O22" s="27">
        <f t="shared" si="9"/>
        <v>-181647.96801000013</v>
      </c>
      <c r="P22" s="27">
        <f t="shared" si="10"/>
        <v>181647.96801000013</v>
      </c>
      <c r="Q22" s="4"/>
      <c r="R22" s="4"/>
      <c r="S22" s="4"/>
    </row>
    <row r="23" spans="1:19">
      <c r="A23" s="31">
        <v>37834</v>
      </c>
      <c r="B23" s="3"/>
      <c r="C23" s="6">
        <v>15</v>
      </c>
      <c r="D23" s="29">
        <f t="shared" si="0"/>
        <v>2883</v>
      </c>
      <c r="E23" s="29">
        <f t="shared" si="6"/>
        <v>43245</v>
      </c>
      <c r="F23" s="29">
        <f t="shared" si="1"/>
        <v>-475768</v>
      </c>
      <c r="G23" s="34">
        <f>+Inputs!$D$3</f>
        <v>0.37951000000000001</v>
      </c>
      <c r="H23" s="2"/>
      <c r="I23" s="27">
        <f t="shared" si="7"/>
        <v>519013</v>
      </c>
      <c r="J23" s="27"/>
      <c r="K23" s="27">
        <f t="shared" si="2"/>
        <v>2883</v>
      </c>
      <c r="L23" s="27">
        <f t="shared" si="8"/>
        <v>43245</v>
      </c>
      <c r="M23" s="27">
        <f t="shared" si="3"/>
        <v>1094.12733</v>
      </c>
      <c r="N23" s="27">
        <f t="shared" si="4"/>
        <v>1094.12733</v>
      </c>
      <c r="O23" s="27">
        <f t="shared" si="9"/>
        <v>-180553.84068000014</v>
      </c>
      <c r="P23" s="27">
        <f t="shared" si="10"/>
        <v>180553.84068000014</v>
      </c>
      <c r="Q23" s="4"/>
      <c r="R23" s="4"/>
      <c r="S23" s="4"/>
    </row>
    <row r="24" spans="1:19">
      <c r="A24" s="30">
        <v>37865</v>
      </c>
      <c r="B24" s="3"/>
      <c r="C24" s="6">
        <v>16</v>
      </c>
      <c r="D24" s="29">
        <f t="shared" si="0"/>
        <v>2883</v>
      </c>
      <c r="E24" s="29">
        <f t="shared" si="6"/>
        <v>46128</v>
      </c>
      <c r="F24" s="29">
        <f t="shared" si="1"/>
        <v>-472885</v>
      </c>
      <c r="G24" s="34">
        <f>+Inputs!$D$3</f>
        <v>0.37951000000000001</v>
      </c>
      <c r="H24" s="2"/>
      <c r="I24" s="27">
        <f t="shared" si="7"/>
        <v>519013</v>
      </c>
      <c r="J24" s="27"/>
      <c r="K24" s="27">
        <f t="shared" si="2"/>
        <v>2883</v>
      </c>
      <c r="L24" s="27">
        <f t="shared" si="8"/>
        <v>46128</v>
      </c>
      <c r="M24" s="27">
        <f t="shared" si="3"/>
        <v>1094.12733</v>
      </c>
      <c r="N24" s="27">
        <f t="shared" si="4"/>
        <v>1094.12733</v>
      </c>
      <c r="O24" s="27">
        <f t="shared" si="9"/>
        <v>-179459.71335000015</v>
      </c>
      <c r="P24" s="27">
        <f t="shared" si="10"/>
        <v>179459.71335000015</v>
      </c>
      <c r="Q24" s="4"/>
      <c r="R24" s="4"/>
      <c r="S24" s="4"/>
    </row>
    <row r="25" spans="1:19">
      <c r="A25" s="31">
        <v>37895</v>
      </c>
      <c r="B25" s="3"/>
      <c r="C25" s="6">
        <v>17</v>
      </c>
      <c r="D25" s="29">
        <f t="shared" si="0"/>
        <v>2883</v>
      </c>
      <c r="E25" s="29">
        <f t="shared" si="6"/>
        <v>49011</v>
      </c>
      <c r="F25" s="29">
        <f t="shared" si="1"/>
        <v>-470002</v>
      </c>
      <c r="G25" s="34">
        <f>+Inputs!$D$3</f>
        <v>0.37951000000000001</v>
      </c>
      <c r="H25" s="2"/>
      <c r="I25" s="27">
        <f t="shared" si="7"/>
        <v>519013</v>
      </c>
      <c r="J25" s="27"/>
      <c r="K25" s="27">
        <f t="shared" si="2"/>
        <v>2883</v>
      </c>
      <c r="L25" s="27">
        <f t="shared" si="8"/>
        <v>49011</v>
      </c>
      <c r="M25" s="27">
        <f t="shared" si="3"/>
        <v>1094.12733</v>
      </c>
      <c r="N25" s="27">
        <f t="shared" si="4"/>
        <v>1094.12733</v>
      </c>
      <c r="O25" s="27">
        <f t="shared" si="9"/>
        <v>-178365.58602000016</v>
      </c>
      <c r="P25" s="27">
        <f t="shared" si="10"/>
        <v>178365.58602000016</v>
      </c>
      <c r="Q25" s="4"/>
      <c r="R25" s="4"/>
      <c r="S25" s="4"/>
    </row>
    <row r="26" spans="1:19">
      <c r="A26" s="30">
        <v>37926</v>
      </c>
      <c r="B26" s="3"/>
      <c r="C26" s="6">
        <v>18</v>
      </c>
      <c r="D26" s="29">
        <f t="shared" si="0"/>
        <v>2883</v>
      </c>
      <c r="E26" s="29">
        <f t="shared" si="6"/>
        <v>51894</v>
      </c>
      <c r="F26" s="29">
        <f t="shared" si="1"/>
        <v>-467119</v>
      </c>
      <c r="G26" s="34">
        <f>+Inputs!$D$3</f>
        <v>0.37951000000000001</v>
      </c>
      <c r="H26" s="2"/>
      <c r="I26" s="27">
        <f t="shared" si="7"/>
        <v>519013</v>
      </c>
      <c r="J26" s="27"/>
      <c r="K26" s="27">
        <f t="shared" si="2"/>
        <v>2883</v>
      </c>
      <c r="L26" s="27">
        <f t="shared" si="8"/>
        <v>51894</v>
      </c>
      <c r="M26" s="27">
        <f t="shared" si="3"/>
        <v>1094.12733</v>
      </c>
      <c r="N26" s="27">
        <f t="shared" si="4"/>
        <v>1094.12733</v>
      </c>
      <c r="O26" s="27">
        <f t="shared" si="9"/>
        <v>-177271.45869000017</v>
      </c>
      <c r="P26" s="27">
        <f t="shared" si="10"/>
        <v>177271.45869000017</v>
      </c>
      <c r="Q26" s="4"/>
      <c r="R26" s="4"/>
      <c r="S26" s="4"/>
    </row>
    <row r="27" spans="1:19">
      <c r="A27" s="31">
        <v>37956</v>
      </c>
      <c r="B27" s="3"/>
      <c r="C27" s="6">
        <v>19</v>
      </c>
      <c r="D27" s="29">
        <f t="shared" si="0"/>
        <v>2883</v>
      </c>
      <c r="E27" s="29">
        <f t="shared" si="6"/>
        <v>54777</v>
      </c>
      <c r="F27" s="29">
        <f t="shared" si="1"/>
        <v>-464236</v>
      </c>
      <c r="G27" s="34">
        <f>+Inputs!$D$3</f>
        <v>0.37951000000000001</v>
      </c>
      <c r="H27" s="2"/>
      <c r="I27" s="27">
        <f t="shared" si="7"/>
        <v>519013</v>
      </c>
      <c r="J27" s="27"/>
      <c r="K27" s="27">
        <f t="shared" si="2"/>
        <v>2883</v>
      </c>
      <c r="L27" s="27">
        <f t="shared" si="8"/>
        <v>54777</v>
      </c>
      <c r="M27" s="27">
        <f t="shared" si="3"/>
        <v>1094.12733</v>
      </c>
      <c r="N27" s="27">
        <f t="shared" si="4"/>
        <v>1094.12733</v>
      </c>
      <c r="O27" s="27">
        <f t="shared" si="9"/>
        <v>-176177.33136000019</v>
      </c>
      <c r="P27" s="27">
        <f t="shared" si="10"/>
        <v>176177.33136000019</v>
      </c>
      <c r="Q27" s="4"/>
      <c r="R27" s="4"/>
      <c r="S27" s="4"/>
    </row>
    <row r="28" spans="1:19">
      <c r="A28" s="30">
        <v>37987</v>
      </c>
      <c r="B28" s="3"/>
      <c r="C28" s="6">
        <v>20</v>
      </c>
      <c r="D28" s="29">
        <f t="shared" si="0"/>
        <v>2883</v>
      </c>
      <c r="E28" s="29">
        <f t="shared" si="6"/>
        <v>57660</v>
      </c>
      <c r="F28" s="29">
        <f t="shared" si="1"/>
        <v>-461353</v>
      </c>
      <c r="G28" s="34">
        <f>+Inputs!$D$3</f>
        <v>0.37951000000000001</v>
      </c>
      <c r="H28" s="2"/>
      <c r="I28" s="27">
        <f t="shared" si="7"/>
        <v>519013</v>
      </c>
      <c r="J28" s="27"/>
      <c r="K28" s="27">
        <f t="shared" si="2"/>
        <v>2883</v>
      </c>
      <c r="L28" s="27">
        <f t="shared" si="8"/>
        <v>57660</v>
      </c>
      <c r="M28" s="27">
        <f t="shared" si="3"/>
        <v>1094.12733</v>
      </c>
      <c r="N28" s="27">
        <f t="shared" si="4"/>
        <v>1094.12733</v>
      </c>
      <c r="O28" s="27">
        <f t="shared" si="9"/>
        <v>-175083.2040300002</v>
      </c>
      <c r="P28" s="27">
        <f t="shared" si="10"/>
        <v>175083.2040300002</v>
      </c>
      <c r="Q28" s="4"/>
      <c r="R28" s="4"/>
      <c r="S28" s="4"/>
    </row>
    <row r="29" spans="1:19">
      <c r="A29" s="31">
        <v>38018</v>
      </c>
      <c r="B29" s="3"/>
      <c r="C29" s="6">
        <v>21</v>
      </c>
      <c r="D29" s="29">
        <f t="shared" si="0"/>
        <v>2883</v>
      </c>
      <c r="E29" s="29">
        <f t="shared" si="6"/>
        <v>60543</v>
      </c>
      <c r="F29" s="29">
        <f t="shared" si="1"/>
        <v>-458470</v>
      </c>
      <c r="G29" s="34">
        <f>+Inputs!$D$3</f>
        <v>0.37951000000000001</v>
      </c>
      <c r="H29" s="2"/>
      <c r="I29" s="27">
        <f t="shared" si="7"/>
        <v>519013</v>
      </c>
      <c r="J29" s="27"/>
      <c r="K29" s="27">
        <f t="shared" si="2"/>
        <v>2883</v>
      </c>
      <c r="L29" s="27">
        <f t="shared" si="8"/>
        <v>60543</v>
      </c>
      <c r="M29" s="27">
        <f t="shared" si="3"/>
        <v>1094.12733</v>
      </c>
      <c r="N29" s="27">
        <f t="shared" si="4"/>
        <v>1094.12733</v>
      </c>
      <c r="O29" s="27">
        <f t="shared" si="9"/>
        <v>-173989.07670000021</v>
      </c>
      <c r="P29" s="27">
        <f t="shared" si="10"/>
        <v>173989.07670000021</v>
      </c>
      <c r="Q29" s="4"/>
      <c r="R29" s="4"/>
      <c r="S29" s="4"/>
    </row>
    <row r="30" spans="1:19">
      <c r="A30" s="30">
        <v>38047</v>
      </c>
      <c r="B30" s="3"/>
      <c r="C30" s="6">
        <v>22</v>
      </c>
      <c r="D30" s="29">
        <f t="shared" si="0"/>
        <v>2883</v>
      </c>
      <c r="E30" s="29">
        <f t="shared" si="6"/>
        <v>63426</v>
      </c>
      <c r="F30" s="29">
        <f t="shared" si="1"/>
        <v>-455587</v>
      </c>
      <c r="G30" s="34">
        <f>+Inputs!$D$3</f>
        <v>0.37951000000000001</v>
      </c>
      <c r="H30" s="2"/>
      <c r="I30" s="27">
        <f t="shared" si="7"/>
        <v>519013</v>
      </c>
      <c r="J30" s="27"/>
      <c r="K30" s="27">
        <f t="shared" si="2"/>
        <v>2883</v>
      </c>
      <c r="L30" s="27">
        <f t="shared" si="8"/>
        <v>63426</v>
      </c>
      <c r="M30" s="27">
        <f t="shared" si="3"/>
        <v>1094.12733</v>
      </c>
      <c r="N30" s="27">
        <f t="shared" si="4"/>
        <v>1094.12733</v>
      </c>
      <c r="O30" s="27">
        <f t="shared" si="9"/>
        <v>-172894.94937000022</v>
      </c>
      <c r="P30" s="27">
        <f t="shared" si="10"/>
        <v>172894.94937000022</v>
      </c>
      <c r="Q30" s="95"/>
    </row>
    <row r="31" spans="1:19">
      <c r="A31" s="31">
        <v>38078</v>
      </c>
      <c r="B31" s="3"/>
      <c r="C31" s="6">
        <v>23</v>
      </c>
      <c r="D31" s="29">
        <f t="shared" si="0"/>
        <v>2883</v>
      </c>
      <c r="E31" s="29">
        <f t="shared" si="6"/>
        <v>66309</v>
      </c>
      <c r="F31" s="29">
        <f t="shared" si="1"/>
        <v>-452704</v>
      </c>
      <c r="G31" s="34">
        <f>+Inputs!$D$3</f>
        <v>0.37951000000000001</v>
      </c>
      <c r="H31" s="2"/>
      <c r="I31" s="27">
        <f t="shared" si="7"/>
        <v>519013</v>
      </c>
      <c r="J31" s="27"/>
      <c r="K31" s="27">
        <f t="shared" si="2"/>
        <v>2883</v>
      </c>
      <c r="L31" s="27">
        <f t="shared" si="8"/>
        <v>66309</v>
      </c>
      <c r="M31" s="27">
        <f t="shared" si="3"/>
        <v>1094.12733</v>
      </c>
      <c r="N31" s="27">
        <f t="shared" si="4"/>
        <v>1094.12733</v>
      </c>
      <c r="O31" s="27">
        <f t="shared" si="9"/>
        <v>-171800.82204000023</v>
      </c>
      <c r="P31" s="27">
        <f t="shared" si="10"/>
        <v>171800.82204000023</v>
      </c>
      <c r="Q31" s="95"/>
    </row>
    <row r="32" spans="1:19">
      <c r="A32" s="30">
        <v>38108</v>
      </c>
      <c r="B32" s="3"/>
      <c r="C32" s="6">
        <v>24</v>
      </c>
      <c r="D32" s="29">
        <f t="shared" si="0"/>
        <v>2883</v>
      </c>
      <c r="E32" s="29">
        <f t="shared" si="6"/>
        <v>69192</v>
      </c>
      <c r="F32" s="29">
        <f t="shared" si="1"/>
        <v>-449821</v>
      </c>
      <c r="G32" s="34">
        <f>+Inputs!$D$3</f>
        <v>0.37951000000000001</v>
      </c>
      <c r="H32" s="2"/>
      <c r="I32" s="27">
        <f t="shared" si="7"/>
        <v>519013</v>
      </c>
      <c r="J32" s="27"/>
      <c r="K32" s="27">
        <f t="shared" si="2"/>
        <v>2883</v>
      </c>
      <c r="L32" s="27">
        <f t="shared" si="8"/>
        <v>69192</v>
      </c>
      <c r="M32" s="27">
        <f t="shared" si="3"/>
        <v>1094.12733</v>
      </c>
      <c r="N32" s="27">
        <f t="shared" si="4"/>
        <v>1094.12733</v>
      </c>
      <c r="O32" s="27">
        <f t="shared" si="9"/>
        <v>-170706.69471000024</v>
      </c>
      <c r="P32" s="27">
        <f t="shared" si="10"/>
        <v>170706.69471000024</v>
      </c>
      <c r="Q32" s="95"/>
    </row>
    <row r="33" spans="1:21">
      <c r="A33" s="31">
        <v>38139</v>
      </c>
      <c r="B33" s="3"/>
      <c r="C33" s="6">
        <v>25</v>
      </c>
      <c r="D33" s="29">
        <f t="shared" si="0"/>
        <v>2883</v>
      </c>
      <c r="E33" s="29">
        <f t="shared" si="6"/>
        <v>72075</v>
      </c>
      <c r="F33" s="29">
        <f t="shared" si="1"/>
        <v>-446938</v>
      </c>
      <c r="G33" s="34">
        <f>+Inputs!$D$3</f>
        <v>0.37951000000000001</v>
      </c>
      <c r="H33" s="2"/>
      <c r="I33" s="27">
        <f t="shared" si="7"/>
        <v>519013</v>
      </c>
      <c r="J33" s="27"/>
      <c r="K33" s="27">
        <f t="shared" si="2"/>
        <v>2883</v>
      </c>
      <c r="L33" s="27">
        <f t="shared" si="8"/>
        <v>72075</v>
      </c>
      <c r="M33" s="27">
        <f t="shared" si="3"/>
        <v>1094.12733</v>
      </c>
      <c r="N33" s="27">
        <f t="shared" si="4"/>
        <v>1094.12733</v>
      </c>
      <c r="O33" s="27">
        <f t="shared" si="9"/>
        <v>-169612.56738000026</v>
      </c>
      <c r="P33" s="27">
        <f t="shared" si="10"/>
        <v>169612.56738000026</v>
      </c>
      <c r="Q33" s="95"/>
    </row>
    <row r="34" spans="1:21">
      <c r="A34" s="30">
        <v>38169</v>
      </c>
      <c r="B34" s="3"/>
      <c r="C34" s="6">
        <v>26</v>
      </c>
      <c r="D34" s="29">
        <f t="shared" si="0"/>
        <v>2883</v>
      </c>
      <c r="E34" s="29">
        <f t="shared" si="6"/>
        <v>74958</v>
      </c>
      <c r="F34" s="29">
        <f t="shared" si="1"/>
        <v>-444055</v>
      </c>
      <c r="G34" s="34">
        <f>+Inputs!$D$3</f>
        <v>0.37951000000000001</v>
      </c>
      <c r="H34" s="2"/>
      <c r="I34" s="27">
        <f t="shared" si="7"/>
        <v>519013</v>
      </c>
      <c r="J34" s="27"/>
      <c r="K34" s="27">
        <f t="shared" si="2"/>
        <v>2883</v>
      </c>
      <c r="L34" s="27">
        <f t="shared" si="8"/>
        <v>74958</v>
      </c>
      <c r="M34" s="27">
        <f t="shared" si="3"/>
        <v>1094.12733</v>
      </c>
      <c r="N34" s="27">
        <f t="shared" si="4"/>
        <v>1094.12733</v>
      </c>
      <c r="O34" s="27">
        <f t="shared" si="9"/>
        <v>-168518.44005000027</v>
      </c>
      <c r="P34" s="27">
        <f t="shared" si="10"/>
        <v>168518.44005000027</v>
      </c>
      <c r="Q34" s="95"/>
    </row>
    <row r="35" spans="1:21">
      <c r="A35" s="31">
        <v>38200</v>
      </c>
      <c r="B35" s="3"/>
      <c r="C35" s="6">
        <v>27</v>
      </c>
      <c r="D35" s="29">
        <f t="shared" si="0"/>
        <v>2883</v>
      </c>
      <c r="E35" s="29">
        <f t="shared" si="6"/>
        <v>77841</v>
      </c>
      <c r="F35" s="29">
        <f t="shared" si="1"/>
        <v>-441172</v>
      </c>
      <c r="G35" s="34">
        <f>+Inputs!$D$3</f>
        <v>0.37951000000000001</v>
      </c>
      <c r="H35" s="2"/>
      <c r="I35" s="27">
        <f t="shared" si="7"/>
        <v>519013</v>
      </c>
      <c r="J35" s="27"/>
      <c r="K35" s="27">
        <f t="shared" si="2"/>
        <v>2883</v>
      </c>
      <c r="L35" s="27">
        <f t="shared" si="8"/>
        <v>77841</v>
      </c>
      <c r="M35" s="27">
        <f t="shared" si="3"/>
        <v>1094.12733</v>
      </c>
      <c r="N35" s="27">
        <f t="shared" si="4"/>
        <v>1094.12733</v>
      </c>
      <c r="O35" s="27">
        <f t="shared" si="9"/>
        <v>-167424.31272000028</v>
      </c>
      <c r="P35" s="27">
        <f t="shared" si="10"/>
        <v>167424.31272000028</v>
      </c>
    </row>
    <row r="36" spans="1:21">
      <c r="A36" s="30">
        <v>38231</v>
      </c>
      <c r="B36" s="3"/>
      <c r="C36" s="6">
        <v>28</v>
      </c>
      <c r="D36" s="29">
        <f t="shared" si="0"/>
        <v>2883</v>
      </c>
      <c r="E36" s="29">
        <f t="shared" si="6"/>
        <v>80724</v>
      </c>
      <c r="F36" s="29">
        <f t="shared" si="1"/>
        <v>-438289</v>
      </c>
      <c r="G36" s="34">
        <f>+Inputs!$D$3</f>
        <v>0.37951000000000001</v>
      </c>
      <c r="H36" s="2"/>
      <c r="I36" s="27">
        <f t="shared" si="7"/>
        <v>519013</v>
      </c>
      <c r="J36" s="27"/>
      <c r="K36" s="27">
        <f t="shared" si="2"/>
        <v>2883</v>
      </c>
      <c r="L36" s="27">
        <f t="shared" si="8"/>
        <v>80724</v>
      </c>
      <c r="M36" s="27">
        <f t="shared" si="3"/>
        <v>1094.12733</v>
      </c>
      <c r="N36" s="27">
        <f t="shared" si="4"/>
        <v>1094.12733</v>
      </c>
      <c r="O36" s="27">
        <f t="shared" si="9"/>
        <v>-166330.18539000029</v>
      </c>
      <c r="P36" s="27">
        <f t="shared" si="10"/>
        <v>166330.18539000029</v>
      </c>
    </row>
    <row r="37" spans="1:21">
      <c r="A37" s="31">
        <v>38261</v>
      </c>
      <c r="B37" s="3"/>
      <c r="C37" s="6">
        <v>29</v>
      </c>
      <c r="D37" s="29">
        <f t="shared" si="0"/>
        <v>2883</v>
      </c>
      <c r="E37" s="29">
        <f t="shared" si="6"/>
        <v>83607</v>
      </c>
      <c r="F37" s="29">
        <f t="shared" si="1"/>
        <v>-435406</v>
      </c>
      <c r="G37" s="34">
        <f>+Inputs!$D$3</f>
        <v>0.37951000000000001</v>
      </c>
      <c r="H37" s="2"/>
      <c r="I37" s="27">
        <f t="shared" si="7"/>
        <v>519013</v>
      </c>
      <c r="J37" s="27"/>
      <c r="K37" s="27">
        <f t="shared" si="2"/>
        <v>2883</v>
      </c>
      <c r="L37" s="27">
        <f t="shared" si="8"/>
        <v>83607</v>
      </c>
      <c r="M37" s="27">
        <f t="shared" si="3"/>
        <v>1094.12733</v>
      </c>
      <c r="N37" s="27">
        <f t="shared" si="4"/>
        <v>1094.12733</v>
      </c>
      <c r="O37" s="27">
        <f t="shared" si="9"/>
        <v>-165236.0580600003</v>
      </c>
      <c r="P37" s="27">
        <f t="shared" si="10"/>
        <v>165236.0580600003</v>
      </c>
    </row>
    <row r="38" spans="1:21">
      <c r="A38" s="30">
        <v>38292</v>
      </c>
      <c r="B38" s="3"/>
      <c r="C38" s="6">
        <v>30</v>
      </c>
      <c r="D38" s="29">
        <f t="shared" si="0"/>
        <v>2883</v>
      </c>
      <c r="E38" s="29">
        <f t="shared" si="6"/>
        <v>86490</v>
      </c>
      <c r="F38" s="29">
        <f t="shared" si="1"/>
        <v>-432523</v>
      </c>
      <c r="G38" s="34">
        <f>+Inputs!$D$3</f>
        <v>0.37951000000000001</v>
      </c>
      <c r="H38" s="2"/>
      <c r="I38" s="27">
        <f t="shared" si="7"/>
        <v>519013</v>
      </c>
      <c r="J38" s="27"/>
      <c r="K38" s="27">
        <f t="shared" si="2"/>
        <v>2883</v>
      </c>
      <c r="L38" s="27">
        <f t="shared" si="8"/>
        <v>86490</v>
      </c>
      <c r="M38" s="27">
        <f t="shared" si="3"/>
        <v>1094.12733</v>
      </c>
      <c r="N38" s="27">
        <f t="shared" si="4"/>
        <v>1094.12733</v>
      </c>
      <c r="O38" s="27">
        <f t="shared" si="9"/>
        <v>-164141.93073000031</v>
      </c>
      <c r="P38" s="27">
        <f t="shared" si="10"/>
        <v>164141.93073000031</v>
      </c>
    </row>
    <row r="39" spans="1:21">
      <c r="A39" s="31">
        <v>38322</v>
      </c>
      <c r="B39" s="2"/>
      <c r="C39" s="6">
        <v>31</v>
      </c>
      <c r="D39" s="29">
        <f t="shared" si="0"/>
        <v>2883</v>
      </c>
      <c r="E39" s="29">
        <f t="shared" si="6"/>
        <v>89373</v>
      </c>
      <c r="F39" s="29">
        <f t="shared" si="1"/>
        <v>-429640</v>
      </c>
      <c r="G39" s="34">
        <f>+Inputs!$D$3</f>
        <v>0.37951000000000001</v>
      </c>
      <c r="H39" s="2"/>
      <c r="I39" s="27">
        <f t="shared" si="7"/>
        <v>519013</v>
      </c>
      <c r="J39" s="27"/>
      <c r="K39" s="27">
        <f t="shared" si="2"/>
        <v>2883</v>
      </c>
      <c r="L39" s="27">
        <f t="shared" si="8"/>
        <v>89373</v>
      </c>
      <c r="M39" s="27">
        <f t="shared" si="3"/>
        <v>1094.12733</v>
      </c>
      <c r="N39" s="27">
        <f t="shared" si="4"/>
        <v>1094.12733</v>
      </c>
      <c r="O39" s="27">
        <f t="shared" si="9"/>
        <v>-163047.80340000032</v>
      </c>
      <c r="P39" s="27">
        <f t="shared" si="10"/>
        <v>163047.80340000032</v>
      </c>
    </row>
    <row r="40" spans="1:21">
      <c r="A40" s="30">
        <v>38353</v>
      </c>
      <c r="B40" s="2"/>
      <c r="C40" s="6">
        <v>32</v>
      </c>
      <c r="D40" s="29">
        <f t="shared" si="0"/>
        <v>2883</v>
      </c>
      <c r="E40" s="29">
        <f t="shared" si="6"/>
        <v>92256</v>
      </c>
      <c r="F40" s="29">
        <f t="shared" si="1"/>
        <v>-426757</v>
      </c>
      <c r="G40" s="34">
        <f>+Inputs!$D$3</f>
        <v>0.37951000000000001</v>
      </c>
      <c r="H40" s="2"/>
      <c r="I40" s="27">
        <f t="shared" si="7"/>
        <v>519013</v>
      </c>
      <c r="J40" s="2"/>
      <c r="K40" s="27">
        <f t="shared" si="2"/>
        <v>2883</v>
      </c>
      <c r="L40" s="27">
        <f t="shared" si="8"/>
        <v>92256</v>
      </c>
      <c r="M40" s="27">
        <f t="shared" si="3"/>
        <v>1094.12733</v>
      </c>
      <c r="N40" s="27">
        <f t="shared" si="4"/>
        <v>1094.12733</v>
      </c>
      <c r="O40" s="27">
        <f t="shared" si="9"/>
        <v>-161953.67607000034</v>
      </c>
      <c r="P40" s="27">
        <f t="shared" si="10"/>
        <v>161953.67607000034</v>
      </c>
    </row>
    <row r="41" spans="1:21">
      <c r="A41" s="31">
        <v>38384</v>
      </c>
      <c r="C41" s="6">
        <v>33</v>
      </c>
      <c r="D41" s="29">
        <f t="shared" ref="D41:D72" si="12">ROUND(-(+$B$9/180)*1,0)</f>
        <v>2883</v>
      </c>
      <c r="E41" s="29">
        <f t="shared" si="6"/>
        <v>95139</v>
      </c>
      <c r="F41" s="29">
        <f t="shared" ref="F41:F72" si="13">$B$9+E41</f>
        <v>-423874</v>
      </c>
      <c r="G41" s="34">
        <f>+Inputs!$D$3</f>
        <v>0.37951000000000001</v>
      </c>
      <c r="I41" s="27">
        <f t="shared" si="7"/>
        <v>519013</v>
      </c>
      <c r="K41" s="27">
        <f t="shared" ref="K41:K72" si="14">D41</f>
        <v>2883</v>
      </c>
      <c r="L41" s="27">
        <f t="shared" si="8"/>
        <v>95139</v>
      </c>
      <c r="M41" s="27">
        <f t="shared" ref="M41:M72" si="15">K41*G41</f>
        <v>1094.12733</v>
      </c>
      <c r="N41" s="27">
        <f t="shared" ref="N41:N72" si="16">M41-J41</f>
        <v>1094.12733</v>
      </c>
      <c r="O41" s="27">
        <f t="shared" si="9"/>
        <v>-160859.54874000035</v>
      </c>
      <c r="P41" s="27">
        <f t="shared" si="10"/>
        <v>160859.54874000035</v>
      </c>
    </row>
    <row r="42" spans="1:21">
      <c r="A42" s="30">
        <v>38412</v>
      </c>
      <c r="C42" s="6">
        <v>34</v>
      </c>
      <c r="D42" s="29">
        <f t="shared" si="12"/>
        <v>2883</v>
      </c>
      <c r="E42" s="29">
        <f t="shared" ref="E42:E73" si="17">+E41+D42</f>
        <v>98022</v>
      </c>
      <c r="F42" s="29">
        <f t="shared" si="13"/>
        <v>-420991</v>
      </c>
      <c r="G42" s="34">
        <f>+Inputs!$D$3</f>
        <v>0.37951000000000001</v>
      </c>
      <c r="I42" s="27">
        <f t="shared" ref="I42:I73" si="18">+I41+H42</f>
        <v>519013</v>
      </c>
      <c r="K42" s="27">
        <f t="shared" si="14"/>
        <v>2883</v>
      </c>
      <c r="L42" s="27">
        <f t="shared" ref="L42:L73" si="19">+L41+K42</f>
        <v>98022</v>
      </c>
      <c r="M42" s="27">
        <f t="shared" si="15"/>
        <v>1094.12733</v>
      </c>
      <c r="N42" s="27">
        <f t="shared" si="16"/>
        <v>1094.12733</v>
      </c>
      <c r="O42" s="27">
        <f t="shared" ref="O42:O73" si="20">+O41+N42</f>
        <v>-159765.42141000036</v>
      </c>
      <c r="P42" s="27">
        <f t="shared" ref="P42:P73" si="21">P41-N42</f>
        <v>159765.42141000036</v>
      </c>
    </row>
    <row r="43" spans="1:21">
      <c r="A43" s="31">
        <v>38443</v>
      </c>
      <c r="C43" s="6">
        <v>35</v>
      </c>
      <c r="D43" s="29">
        <f t="shared" si="12"/>
        <v>2883</v>
      </c>
      <c r="E43" s="29">
        <f t="shared" si="17"/>
        <v>100905</v>
      </c>
      <c r="F43" s="29">
        <f t="shared" si="13"/>
        <v>-418108</v>
      </c>
      <c r="G43" s="34">
        <f>+Inputs!$D$3</f>
        <v>0.37951000000000001</v>
      </c>
      <c r="I43" s="27">
        <f t="shared" si="18"/>
        <v>519013</v>
      </c>
      <c r="K43" s="27">
        <f t="shared" si="14"/>
        <v>2883</v>
      </c>
      <c r="L43" s="27">
        <f t="shared" si="19"/>
        <v>100905</v>
      </c>
      <c r="M43" s="27">
        <f t="shared" si="15"/>
        <v>1094.12733</v>
      </c>
      <c r="N43" s="27">
        <f t="shared" si="16"/>
        <v>1094.12733</v>
      </c>
      <c r="O43" s="27">
        <f t="shared" si="20"/>
        <v>-158671.29408000037</v>
      </c>
      <c r="P43" s="27">
        <f t="shared" si="21"/>
        <v>158671.29408000037</v>
      </c>
    </row>
    <row r="44" spans="1:21">
      <c r="A44" s="30">
        <v>38473</v>
      </c>
      <c r="C44" s="6">
        <v>36</v>
      </c>
      <c r="D44" s="29">
        <f t="shared" si="12"/>
        <v>2883</v>
      </c>
      <c r="E44" s="29">
        <f t="shared" si="17"/>
        <v>103788</v>
      </c>
      <c r="F44" s="29">
        <f t="shared" si="13"/>
        <v>-415225</v>
      </c>
      <c r="G44" s="34">
        <f>+Inputs!$D$3</f>
        <v>0.37951000000000001</v>
      </c>
      <c r="I44" s="27">
        <f t="shared" si="18"/>
        <v>519013</v>
      </c>
      <c r="K44" s="27">
        <f t="shared" si="14"/>
        <v>2883</v>
      </c>
      <c r="L44" s="27">
        <f t="shared" si="19"/>
        <v>103788</v>
      </c>
      <c r="M44" s="27">
        <f t="shared" si="15"/>
        <v>1094.12733</v>
      </c>
      <c r="N44" s="27">
        <f t="shared" si="16"/>
        <v>1094.12733</v>
      </c>
      <c r="O44" s="27">
        <f t="shared" si="20"/>
        <v>-157577.16675000038</v>
      </c>
      <c r="P44" s="27">
        <f t="shared" si="21"/>
        <v>157577.16675000038</v>
      </c>
      <c r="U44" s="98"/>
    </row>
    <row r="45" spans="1:21">
      <c r="A45" s="31">
        <v>38504</v>
      </c>
      <c r="C45" s="6">
        <v>37</v>
      </c>
      <c r="D45" s="29">
        <f t="shared" si="12"/>
        <v>2883</v>
      </c>
      <c r="E45" s="29">
        <f t="shared" si="17"/>
        <v>106671</v>
      </c>
      <c r="F45" s="29">
        <f t="shared" si="13"/>
        <v>-412342</v>
      </c>
      <c r="G45" s="34">
        <f>+Inputs!$D$3</f>
        <v>0.37951000000000001</v>
      </c>
      <c r="I45" s="27">
        <f t="shared" si="18"/>
        <v>519013</v>
      </c>
      <c r="K45" s="27">
        <f t="shared" si="14"/>
        <v>2883</v>
      </c>
      <c r="L45" s="27">
        <f t="shared" si="19"/>
        <v>106671</v>
      </c>
      <c r="M45" s="27">
        <f t="shared" si="15"/>
        <v>1094.12733</v>
      </c>
      <c r="N45" s="27">
        <f t="shared" si="16"/>
        <v>1094.12733</v>
      </c>
      <c r="O45" s="27">
        <f t="shared" si="20"/>
        <v>-156483.03942000039</v>
      </c>
      <c r="P45" s="27">
        <f t="shared" si="21"/>
        <v>156483.03942000039</v>
      </c>
      <c r="U45" s="98"/>
    </row>
    <row r="46" spans="1:21">
      <c r="A46" s="30">
        <v>38534</v>
      </c>
      <c r="C46" s="6">
        <v>38</v>
      </c>
      <c r="D46" s="29">
        <f t="shared" si="12"/>
        <v>2883</v>
      </c>
      <c r="E46" s="29">
        <f t="shared" si="17"/>
        <v>109554</v>
      </c>
      <c r="F46" s="29">
        <f t="shared" si="13"/>
        <v>-409459</v>
      </c>
      <c r="G46" s="34">
        <f>+Inputs!$D$3</f>
        <v>0.37951000000000001</v>
      </c>
      <c r="I46" s="27">
        <f t="shared" si="18"/>
        <v>519013</v>
      </c>
      <c r="K46" s="27">
        <f t="shared" si="14"/>
        <v>2883</v>
      </c>
      <c r="L46" s="27">
        <f t="shared" si="19"/>
        <v>109554</v>
      </c>
      <c r="M46" s="27">
        <f t="shared" si="15"/>
        <v>1094.12733</v>
      </c>
      <c r="N46" s="27">
        <f t="shared" si="16"/>
        <v>1094.12733</v>
      </c>
      <c r="O46" s="27">
        <f t="shared" si="20"/>
        <v>-155388.91209000041</v>
      </c>
      <c r="P46" s="27">
        <f t="shared" si="21"/>
        <v>155388.91209000041</v>
      </c>
      <c r="U46" s="98"/>
    </row>
    <row r="47" spans="1:21">
      <c r="A47" s="31">
        <v>38565</v>
      </c>
      <c r="C47" s="6">
        <v>39</v>
      </c>
      <c r="D47" s="29">
        <f t="shared" si="12"/>
        <v>2883</v>
      </c>
      <c r="E47" s="29">
        <f t="shared" si="17"/>
        <v>112437</v>
      </c>
      <c r="F47" s="29">
        <f t="shared" si="13"/>
        <v>-406576</v>
      </c>
      <c r="G47" s="34">
        <f>+Inputs!$D$3</f>
        <v>0.37951000000000001</v>
      </c>
      <c r="I47" s="27">
        <f t="shared" si="18"/>
        <v>519013</v>
      </c>
      <c r="K47" s="27">
        <f t="shared" si="14"/>
        <v>2883</v>
      </c>
      <c r="L47" s="27">
        <f t="shared" si="19"/>
        <v>112437</v>
      </c>
      <c r="M47" s="27">
        <f t="shared" si="15"/>
        <v>1094.12733</v>
      </c>
      <c r="N47" s="27">
        <f t="shared" si="16"/>
        <v>1094.12733</v>
      </c>
      <c r="O47" s="27">
        <f t="shared" si="20"/>
        <v>-154294.78476000042</v>
      </c>
      <c r="P47" s="27">
        <f t="shared" si="21"/>
        <v>154294.78476000042</v>
      </c>
      <c r="U47" s="98"/>
    </row>
    <row r="48" spans="1:21">
      <c r="A48" s="30">
        <v>38596</v>
      </c>
      <c r="C48" s="6">
        <v>40</v>
      </c>
      <c r="D48" s="29">
        <f t="shared" si="12"/>
        <v>2883</v>
      </c>
      <c r="E48" s="29">
        <f t="shared" si="17"/>
        <v>115320</v>
      </c>
      <c r="F48" s="29">
        <f t="shared" si="13"/>
        <v>-403693</v>
      </c>
      <c r="G48" s="34">
        <f>+Inputs!$D$3</f>
        <v>0.37951000000000001</v>
      </c>
      <c r="I48" s="27">
        <f t="shared" si="18"/>
        <v>519013</v>
      </c>
      <c r="K48" s="27">
        <f t="shared" si="14"/>
        <v>2883</v>
      </c>
      <c r="L48" s="27">
        <f t="shared" si="19"/>
        <v>115320</v>
      </c>
      <c r="M48" s="27">
        <f t="shared" si="15"/>
        <v>1094.12733</v>
      </c>
      <c r="N48" s="27">
        <f t="shared" si="16"/>
        <v>1094.12733</v>
      </c>
      <c r="O48" s="27">
        <f t="shared" si="20"/>
        <v>-153200.65743000043</v>
      </c>
      <c r="P48" s="27">
        <f t="shared" si="21"/>
        <v>153200.65743000043</v>
      </c>
      <c r="U48" s="98"/>
    </row>
    <row r="49" spans="1:21">
      <c r="A49" s="31">
        <v>38626</v>
      </c>
      <c r="C49" s="6">
        <v>41</v>
      </c>
      <c r="D49" s="29">
        <f t="shared" si="12"/>
        <v>2883</v>
      </c>
      <c r="E49" s="29">
        <f t="shared" si="17"/>
        <v>118203</v>
      </c>
      <c r="F49" s="29">
        <f t="shared" si="13"/>
        <v>-400810</v>
      </c>
      <c r="G49" s="34">
        <f>+Inputs!$D$3</f>
        <v>0.37951000000000001</v>
      </c>
      <c r="I49" s="27">
        <f t="shared" si="18"/>
        <v>519013</v>
      </c>
      <c r="K49" s="27">
        <f t="shared" si="14"/>
        <v>2883</v>
      </c>
      <c r="L49" s="27">
        <f t="shared" si="19"/>
        <v>118203</v>
      </c>
      <c r="M49" s="27">
        <f t="shared" si="15"/>
        <v>1094.12733</v>
      </c>
      <c r="N49" s="27">
        <f t="shared" si="16"/>
        <v>1094.12733</v>
      </c>
      <c r="O49" s="27">
        <f t="shared" si="20"/>
        <v>-152106.53010000044</v>
      </c>
      <c r="P49" s="27">
        <f t="shared" si="21"/>
        <v>152106.53010000044</v>
      </c>
      <c r="U49" s="98"/>
    </row>
    <row r="50" spans="1:21">
      <c r="A50" s="30">
        <v>38657</v>
      </c>
      <c r="C50" s="6">
        <v>42</v>
      </c>
      <c r="D50" s="29">
        <f t="shared" si="12"/>
        <v>2883</v>
      </c>
      <c r="E50" s="29">
        <f t="shared" si="17"/>
        <v>121086</v>
      </c>
      <c r="F50" s="29">
        <f t="shared" si="13"/>
        <v>-397927</v>
      </c>
      <c r="G50" s="34">
        <f>+Inputs!$D$3</f>
        <v>0.37951000000000001</v>
      </c>
      <c r="I50" s="27">
        <f t="shared" si="18"/>
        <v>519013</v>
      </c>
      <c r="K50" s="27">
        <f t="shared" si="14"/>
        <v>2883</v>
      </c>
      <c r="L50" s="27">
        <f t="shared" si="19"/>
        <v>121086</v>
      </c>
      <c r="M50" s="27">
        <f t="shared" si="15"/>
        <v>1094.12733</v>
      </c>
      <c r="N50" s="27">
        <f t="shared" si="16"/>
        <v>1094.12733</v>
      </c>
      <c r="O50" s="27">
        <f t="shared" si="20"/>
        <v>-151012.40277000045</v>
      </c>
      <c r="P50" s="27">
        <f t="shared" si="21"/>
        <v>151012.40277000045</v>
      </c>
      <c r="U50" s="98"/>
    </row>
    <row r="51" spans="1:21">
      <c r="A51" s="31">
        <v>38687</v>
      </c>
      <c r="C51" s="6">
        <v>43</v>
      </c>
      <c r="D51" s="29">
        <f t="shared" si="12"/>
        <v>2883</v>
      </c>
      <c r="E51" s="29">
        <f t="shared" si="17"/>
        <v>123969</v>
      </c>
      <c r="F51" s="29">
        <f t="shared" si="13"/>
        <v>-395044</v>
      </c>
      <c r="G51" s="34">
        <f>+Inputs!$D$3</f>
        <v>0.37951000000000001</v>
      </c>
      <c r="I51" s="27">
        <f t="shared" si="18"/>
        <v>519013</v>
      </c>
      <c r="K51" s="27">
        <f t="shared" si="14"/>
        <v>2883</v>
      </c>
      <c r="L51" s="27">
        <f t="shared" si="19"/>
        <v>123969</v>
      </c>
      <c r="M51" s="27">
        <f t="shared" si="15"/>
        <v>1094.12733</v>
      </c>
      <c r="N51" s="27">
        <f t="shared" si="16"/>
        <v>1094.12733</v>
      </c>
      <c r="O51" s="27">
        <f t="shared" si="20"/>
        <v>-149918.27544000046</v>
      </c>
      <c r="P51" s="27">
        <f t="shared" si="21"/>
        <v>149918.27544000046</v>
      </c>
      <c r="U51" s="98"/>
    </row>
    <row r="52" spans="1:21">
      <c r="A52" s="30">
        <v>38718</v>
      </c>
      <c r="C52" s="6">
        <v>44</v>
      </c>
      <c r="D52" s="29">
        <f t="shared" si="12"/>
        <v>2883</v>
      </c>
      <c r="E52" s="29">
        <f t="shared" si="17"/>
        <v>126852</v>
      </c>
      <c r="F52" s="29">
        <f t="shared" si="13"/>
        <v>-392161</v>
      </c>
      <c r="G52" s="34">
        <f>+Inputs!$D$3</f>
        <v>0.37951000000000001</v>
      </c>
      <c r="I52" s="27">
        <f t="shared" si="18"/>
        <v>519013</v>
      </c>
      <c r="K52" s="27">
        <f t="shared" si="14"/>
        <v>2883</v>
      </c>
      <c r="L52" s="27">
        <f t="shared" si="19"/>
        <v>126852</v>
      </c>
      <c r="M52" s="27">
        <f t="shared" si="15"/>
        <v>1094.12733</v>
      </c>
      <c r="N52" s="27">
        <f t="shared" si="16"/>
        <v>1094.12733</v>
      </c>
      <c r="O52" s="27">
        <f t="shared" si="20"/>
        <v>-148824.14811000047</v>
      </c>
      <c r="P52" s="27">
        <f t="shared" si="21"/>
        <v>148824.14811000047</v>
      </c>
      <c r="U52" s="98"/>
    </row>
    <row r="53" spans="1:21">
      <c r="A53" s="31">
        <v>38749</v>
      </c>
      <c r="C53" s="6">
        <v>45</v>
      </c>
      <c r="D53" s="29">
        <f t="shared" si="12"/>
        <v>2883</v>
      </c>
      <c r="E53" s="29">
        <f t="shared" si="17"/>
        <v>129735</v>
      </c>
      <c r="F53" s="29">
        <f t="shared" si="13"/>
        <v>-389278</v>
      </c>
      <c r="G53" s="34">
        <f>+Inputs!$D$3</f>
        <v>0.37951000000000001</v>
      </c>
      <c r="I53" s="27">
        <f t="shared" si="18"/>
        <v>519013</v>
      </c>
      <c r="K53" s="27">
        <f t="shared" si="14"/>
        <v>2883</v>
      </c>
      <c r="L53" s="27">
        <f t="shared" si="19"/>
        <v>129735</v>
      </c>
      <c r="M53" s="27">
        <f t="shared" si="15"/>
        <v>1094.12733</v>
      </c>
      <c r="N53" s="27">
        <f t="shared" si="16"/>
        <v>1094.12733</v>
      </c>
      <c r="O53" s="27">
        <f t="shared" si="20"/>
        <v>-147730.02078000049</v>
      </c>
      <c r="P53" s="27">
        <f t="shared" si="21"/>
        <v>147730.02078000049</v>
      </c>
      <c r="U53" s="98"/>
    </row>
    <row r="54" spans="1:21">
      <c r="A54" s="30">
        <v>38777</v>
      </c>
      <c r="C54" s="6">
        <v>46</v>
      </c>
      <c r="D54" s="29">
        <f t="shared" si="12"/>
        <v>2883</v>
      </c>
      <c r="E54" s="29">
        <f t="shared" si="17"/>
        <v>132618</v>
      </c>
      <c r="F54" s="29">
        <f t="shared" si="13"/>
        <v>-386395</v>
      </c>
      <c r="G54" s="34">
        <f>+Inputs!$D$3</f>
        <v>0.37951000000000001</v>
      </c>
      <c r="I54" s="27">
        <f t="shared" si="18"/>
        <v>519013</v>
      </c>
      <c r="K54" s="27">
        <f t="shared" si="14"/>
        <v>2883</v>
      </c>
      <c r="L54" s="27">
        <f t="shared" si="19"/>
        <v>132618</v>
      </c>
      <c r="M54" s="27">
        <f t="shared" si="15"/>
        <v>1094.12733</v>
      </c>
      <c r="N54" s="27">
        <f t="shared" si="16"/>
        <v>1094.12733</v>
      </c>
      <c r="O54" s="27">
        <f t="shared" si="20"/>
        <v>-146635.8934500005</v>
      </c>
      <c r="P54" s="27">
        <f t="shared" si="21"/>
        <v>146635.8934500005</v>
      </c>
      <c r="U54" s="98"/>
    </row>
    <row r="55" spans="1:21">
      <c r="A55" s="31">
        <v>38808</v>
      </c>
      <c r="C55" s="6">
        <v>47</v>
      </c>
      <c r="D55" s="29">
        <f t="shared" si="12"/>
        <v>2883</v>
      </c>
      <c r="E55" s="29">
        <f t="shared" si="17"/>
        <v>135501</v>
      </c>
      <c r="F55" s="29">
        <f t="shared" si="13"/>
        <v>-383512</v>
      </c>
      <c r="G55" s="34">
        <f>+Inputs!$D$3</f>
        <v>0.37951000000000001</v>
      </c>
      <c r="I55" s="27">
        <f t="shared" si="18"/>
        <v>519013</v>
      </c>
      <c r="K55" s="27">
        <f t="shared" si="14"/>
        <v>2883</v>
      </c>
      <c r="L55" s="27">
        <f t="shared" si="19"/>
        <v>135501</v>
      </c>
      <c r="M55" s="27">
        <f t="shared" si="15"/>
        <v>1094.12733</v>
      </c>
      <c r="N55" s="27">
        <f t="shared" si="16"/>
        <v>1094.12733</v>
      </c>
      <c r="O55" s="27">
        <f t="shared" si="20"/>
        <v>-145541.76612000051</v>
      </c>
      <c r="P55" s="27">
        <f t="shared" si="21"/>
        <v>145541.76612000051</v>
      </c>
      <c r="U55" s="98"/>
    </row>
    <row r="56" spans="1:21">
      <c r="A56" s="30">
        <v>38838</v>
      </c>
      <c r="C56" s="6">
        <v>48</v>
      </c>
      <c r="D56" s="29">
        <f t="shared" si="12"/>
        <v>2883</v>
      </c>
      <c r="E56" s="29">
        <f t="shared" si="17"/>
        <v>138384</v>
      </c>
      <c r="F56" s="29">
        <f t="shared" si="13"/>
        <v>-380629</v>
      </c>
      <c r="G56" s="34">
        <f>+Inputs!$D$3</f>
        <v>0.37951000000000001</v>
      </c>
      <c r="I56" s="27">
        <f t="shared" si="18"/>
        <v>519013</v>
      </c>
      <c r="K56" s="27">
        <f t="shared" si="14"/>
        <v>2883</v>
      </c>
      <c r="L56" s="27">
        <f t="shared" si="19"/>
        <v>138384</v>
      </c>
      <c r="M56" s="27">
        <f t="shared" si="15"/>
        <v>1094.12733</v>
      </c>
      <c r="N56" s="27">
        <f t="shared" si="16"/>
        <v>1094.12733</v>
      </c>
      <c r="O56" s="27">
        <f t="shared" si="20"/>
        <v>-144447.63879000052</v>
      </c>
      <c r="P56" s="27">
        <f t="shared" si="21"/>
        <v>144447.63879000052</v>
      </c>
    </row>
    <row r="57" spans="1:21">
      <c r="A57" s="31">
        <v>38869</v>
      </c>
      <c r="C57" s="6">
        <v>49</v>
      </c>
      <c r="D57" s="29">
        <f t="shared" si="12"/>
        <v>2883</v>
      </c>
      <c r="E57" s="29">
        <f t="shared" si="17"/>
        <v>141267</v>
      </c>
      <c r="F57" s="29">
        <f t="shared" si="13"/>
        <v>-377746</v>
      </c>
      <c r="G57" s="34">
        <f>+Inputs!$D$3</f>
        <v>0.37951000000000001</v>
      </c>
      <c r="I57" s="27">
        <f t="shared" si="18"/>
        <v>519013</v>
      </c>
      <c r="K57" s="27">
        <f t="shared" si="14"/>
        <v>2883</v>
      </c>
      <c r="L57" s="27">
        <f t="shared" si="19"/>
        <v>141267</v>
      </c>
      <c r="M57" s="27">
        <f t="shared" si="15"/>
        <v>1094.12733</v>
      </c>
      <c r="N57" s="27">
        <f t="shared" si="16"/>
        <v>1094.12733</v>
      </c>
      <c r="O57" s="27">
        <f t="shared" si="20"/>
        <v>-143353.51146000053</v>
      </c>
      <c r="P57" s="27">
        <f t="shared" si="21"/>
        <v>143353.51146000053</v>
      </c>
    </row>
    <row r="58" spans="1:21">
      <c r="A58" s="30">
        <v>38899</v>
      </c>
      <c r="C58" s="6">
        <v>50</v>
      </c>
      <c r="D58" s="29">
        <f t="shared" si="12"/>
        <v>2883</v>
      </c>
      <c r="E58" s="29">
        <f t="shared" si="17"/>
        <v>144150</v>
      </c>
      <c r="F58" s="29">
        <f t="shared" si="13"/>
        <v>-374863</v>
      </c>
      <c r="G58" s="34">
        <f>+Inputs!$D$3</f>
        <v>0.37951000000000001</v>
      </c>
      <c r="I58" s="27">
        <f t="shared" si="18"/>
        <v>519013</v>
      </c>
      <c r="K58" s="27">
        <f t="shared" si="14"/>
        <v>2883</v>
      </c>
      <c r="L58" s="27">
        <f t="shared" si="19"/>
        <v>144150</v>
      </c>
      <c r="M58" s="27">
        <f t="shared" si="15"/>
        <v>1094.12733</v>
      </c>
      <c r="N58" s="27">
        <f t="shared" si="16"/>
        <v>1094.12733</v>
      </c>
      <c r="O58" s="27">
        <f t="shared" si="20"/>
        <v>-142259.38413000054</v>
      </c>
      <c r="P58" s="27">
        <f t="shared" si="21"/>
        <v>142259.38413000054</v>
      </c>
    </row>
    <row r="59" spans="1:21">
      <c r="A59" s="31">
        <v>38930</v>
      </c>
      <c r="C59" s="6">
        <v>51</v>
      </c>
      <c r="D59" s="29">
        <f t="shared" si="12"/>
        <v>2883</v>
      </c>
      <c r="E59" s="29">
        <f t="shared" si="17"/>
        <v>147033</v>
      </c>
      <c r="F59" s="29">
        <f t="shared" si="13"/>
        <v>-371980</v>
      </c>
      <c r="G59" s="34">
        <f>+Inputs!$D$3</f>
        <v>0.37951000000000001</v>
      </c>
      <c r="I59" s="27">
        <f t="shared" si="18"/>
        <v>519013</v>
      </c>
      <c r="K59" s="27">
        <f t="shared" si="14"/>
        <v>2883</v>
      </c>
      <c r="L59" s="27">
        <f t="shared" si="19"/>
        <v>147033</v>
      </c>
      <c r="M59" s="27">
        <f t="shared" si="15"/>
        <v>1094.12733</v>
      </c>
      <c r="N59" s="27">
        <f t="shared" si="16"/>
        <v>1094.12733</v>
      </c>
      <c r="O59" s="27">
        <f t="shared" si="20"/>
        <v>-141165.25680000056</v>
      </c>
      <c r="P59" s="27">
        <f t="shared" si="21"/>
        <v>141165.25680000056</v>
      </c>
    </row>
    <row r="60" spans="1:21">
      <c r="A60" s="30">
        <v>38961</v>
      </c>
      <c r="C60" s="6">
        <v>52</v>
      </c>
      <c r="D60" s="29">
        <f t="shared" si="12"/>
        <v>2883</v>
      </c>
      <c r="E60" s="29">
        <f t="shared" si="17"/>
        <v>149916</v>
      </c>
      <c r="F60" s="29">
        <f t="shared" si="13"/>
        <v>-369097</v>
      </c>
      <c r="G60" s="34">
        <f>+Inputs!$D$3</f>
        <v>0.37951000000000001</v>
      </c>
      <c r="I60" s="27">
        <f t="shared" si="18"/>
        <v>519013</v>
      </c>
      <c r="K60" s="27">
        <f t="shared" si="14"/>
        <v>2883</v>
      </c>
      <c r="L60" s="27">
        <f t="shared" si="19"/>
        <v>149916</v>
      </c>
      <c r="M60" s="27">
        <f t="shared" si="15"/>
        <v>1094.12733</v>
      </c>
      <c r="N60" s="27">
        <f t="shared" si="16"/>
        <v>1094.12733</v>
      </c>
      <c r="O60" s="27">
        <f t="shared" si="20"/>
        <v>-140071.12947000057</v>
      </c>
      <c r="P60" s="27">
        <f t="shared" si="21"/>
        <v>140071.12947000057</v>
      </c>
    </row>
    <row r="61" spans="1:21">
      <c r="A61" s="31">
        <v>38991</v>
      </c>
      <c r="C61" s="6">
        <v>53</v>
      </c>
      <c r="D61" s="29">
        <f t="shared" si="12"/>
        <v>2883</v>
      </c>
      <c r="E61" s="29">
        <f t="shared" si="17"/>
        <v>152799</v>
      </c>
      <c r="F61" s="29">
        <f t="shared" si="13"/>
        <v>-366214</v>
      </c>
      <c r="G61" s="34">
        <f>+Inputs!$D$3</f>
        <v>0.37951000000000001</v>
      </c>
      <c r="I61" s="27">
        <f t="shared" si="18"/>
        <v>519013</v>
      </c>
      <c r="K61" s="27">
        <f t="shared" si="14"/>
        <v>2883</v>
      </c>
      <c r="L61" s="27">
        <f t="shared" si="19"/>
        <v>152799</v>
      </c>
      <c r="M61" s="27">
        <f t="shared" si="15"/>
        <v>1094.12733</v>
      </c>
      <c r="N61" s="27">
        <f t="shared" si="16"/>
        <v>1094.12733</v>
      </c>
      <c r="O61" s="27">
        <f t="shared" si="20"/>
        <v>-138977.00214000058</v>
      </c>
      <c r="P61" s="27">
        <f t="shared" si="21"/>
        <v>138977.00214000058</v>
      </c>
    </row>
    <row r="62" spans="1:21">
      <c r="A62" s="30">
        <v>39022</v>
      </c>
      <c r="C62" s="6">
        <v>54</v>
      </c>
      <c r="D62" s="29">
        <f t="shared" si="12"/>
        <v>2883</v>
      </c>
      <c r="E62" s="29">
        <f t="shared" si="17"/>
        <v>155682</v>
      </c>
      <c r="F62" s="29">
        <f t="shared" si="13"/>
        <v>-363331</v>
      </c>
      <c r="G62" s="34">
        <f>+Inputs!$D$3</f>
        <v>0.37951000000000001</v>
      </c>
      <c r="I62" s="27">
        <f t="shared" si="18"/>
        <v>519013</v>
      </c>
      <c r="K62" s="27">
        <f t="shared" si="14"/>
        <v>2883</v>
      </c>
      <c r="L62" s="27">
        <f t="shared" si="19"/>
        <v>155682</v>
      </c>
      <c r="M62" s="27">
        <f t="shared" si="15"/>
        <v>1094.12733</v>
      </c>
      <c r="N62" s="27">
        <f t="shared" si="16"/>
        <v>1094.12733</v>
      </c>
      <c r="O62" s="27">
        <f t="shared" si="20"/>
        <v>-137882.87481000059</v>
      </c>
      <c r="P62" s="27">
        <f t="shared" si="21"/>
        <v>137882.87481000059</v>
      </c>
    </row>
    <row r="63" spans="1:21">
      <c r="A63" s="31">
        <v>39052</v>
      </c>
      <c r="C63" s="6">
        <v>55</v>
      </c>
      <c r="D63" s="29">
        <f t="shared" si="12"/>
        <v>2883</v>
      </c>
      <c r="E63" s="29">
        <f t="shared" si="17"/>
        <v>158565</v>
      </c>
      <c r="F63" s="29">
        <f t="shared" si="13"/>
        <v>-360448</v>
      </c>
      <c r="G63" s="34">
        <f>+Inputs!$D$3</f>
        <v>0.37951000000000001</v>
      </c>
      <c r="I63" s="27">
        <f t="shared" si="18"/>
        <v>519013</v>
      </c>
      <c r="K63" s="27">
        <f t="shared" si="14"/>
        <v>2883</v>
      </c>
      <c r="L63" s="27">
        <f t="shared" si="19"/>
        <v>158565</v>
      </c>
      <c r="M63" s="27">
        <f t="shared" si="15"/>
        <v>1094.12733</v>
      </c>
      <c r="N63" s="27">
        <f t="shared" si="16"/>
        <v>1094.12733</v>
      </c>
      <c r="O63" s="27">
        <f t="shared" si="20"/>
        <v>-136788.7474800006</v>
      </c>
      <c r="P63" s="27">
        <f t="shared" si="21"/>
        <v>136788.7474800006</v>
      </c>
    </row>
    <row r="64" spans="1:21">
      <c r="A64" s="30">
        <v>39083</v>
      </c>
      <c r="C64" s="6">
        <v>56</v>
      </c>
      <c r="D64" s="29">
        <f t="shared" si="12"/>
        <v>2883</v>
      </c>
      <c r="E64" s="29">
        <f t="shared" si="17"/>
        <v>161448</v>
      </c>
      <c r="F64" s="29">
        <f t="shared" si="13"/>
        <v>-357565</v>
      </c>
      <c r="G64" s="34">
        <f>+Inputs!$D$3</f>
        <v>0.37951000000000001</v>
      </c>
      <c r="I64" s="27">
        <f t="shared" si="18"/>
        <v>519013</v>
      </c>
      <c r="K64" s="27">
        <f t="shared" si="14"/>
        <v>2883</v>
      </c>
      <c r="L64" s="27">
        <f t="shared" si="19"/>
        <v>161448</v>
      </c>
      <c r="M64" s="27">
        <f t="shared" si="15"/>
        <v>1094.12733</v>
      </c>
      <c r="N64" s="27">
        <f t="shared" si="16"/>
        <v>1094.12733</v>
      </c>
      <c r="O64" s="27">
        <f t="shared" si="20"/>
        <v>-135694.62015000061</v>
      </c>
      <c r="P64" s="27">
        <f t="shared" si="21"/>
        <v>135694.62015000061</v>
      </c>
    </row>
    <row r="65" spans="1:16">
      <c r="A65" s="31">
        <v>39114</v>
      </c>
      <c r="C65" s="6">
        <v>57</v>
      </c>
      <c r="D65" s="29">
        <f t="shared" si="12"/>
        <v>2883</v>
      </c>
      <c r="E65" s="29">
        <f t="shared" si="17"/>
        <v>164331</v>
      </c>
      <c r="F65" s="29">
        <f t="shared" si="13"/>
        <v>-354682</v>
      </c>
      <c r="G65" s="34">
        <f>+Inputs!$D$3</f>
        <v>0.37951000000000001</v>
      </c>
      <c r="I65" s="27">
        <f t="shared" si="18"/>
        <v>519013</v>
      </c>
      <c r="K65" s="27">
        <f t="shared" si="14"/>
        <v>2883</v>
      </c>
      <c r="L65" s="27">
        <f t="shared" si="19"/>
        <v>164331</v>
      </c>
      <c r="M65" s="27">
        <f t="shared" si="15"/>
        <v>1094.12733</v>
      </c>
      <c r="N65" s="27">
        <f t="shared" si="16"/>
        <v>1094.12733</v>
      </c>
      <c r="O65" s="27">
        <f t="shared" si="20"/>
        <v>-134600.49282000063</v>
      </c>
      <c r="P65" s="27">
        <f t="shared" si="21"/>
        <v>134600.49282000063</v>
      </c>
    </row>
    <row r="66" spans="1:16">
      <c r="A66" s="30">
        <v>39142</v>
      </c>
      <c r="C66" s="6">
        <v>58</v>
      </c>
      <c r="D66" s="29">
        <f t="shared" si="12"/>
        <v>2883</v>
      </c>
      <c r="E66" s="29">
        <f t="shared" si="17"/>
        <v>167214</v>
      </c>
      <c r="F66" s="29">
        <f t="shared" si="13"/>
        <v>-351799</v>
      </c>
      <c r="G66" s="34">
        <f>+Inputs!$D$3</f>
        <v>0.37951000000000001</v>
      </c>
      <c r="I66" s="27">
        <f t="shared" si="18"/>
        <v>519013</v>
      </c>
      <c r="K66" s="27">
        <f t="shared" si="14"/>
        <v>2883</v>
      </c>
      <c r="L66" s="27">
        <f t="shared" si="19"/>
        <v>167214</v>
      </c>
      <c r="M66" s="27">
        <f t="shared" si="15"/>
        <v>1094.12733</v>
      </c>
      <c r="N66" s="27">
        <f t="shared" si="16"/>
        <v>1094.12733</v>
      </c>
      <c r="O66" s="27">
        <f t="shared" si="20"/>
        <v>-133506.36549000064</v>
      </c>
      <c r="P66" s="27">
        <f t="shared" si="21"/>
        <v>133506.36549000064</v>
      </c>
    </row>
    <row r="67" spans="1:16">
      <c r="A67" s="31">
        <v>39173</v>
      </c>
      <c r="C67" s="6">
        <v>59</v>
      </c>
      <c r="D67" s="29">
        <f t="shared" si="12"/>
        <v>2883</v>
      </c>
      <c r="E67" s="29">
        <f t="shared" si="17"/>
        <v>170097</v>
      </c>
      <c r="F67" s="29">
        <f t="shared" si="13"/>
        <v>-348916</v>
      </c>
      <c r="G67" s="34">
        <f>+Inputs!$D$3</f>
        <v>0.37951000000000001</v>
      </c>
      <c r="I67" s="27">
        <f t="shared" si="18"/>
        <v>519013</v>
      </c>
      <c r="K67" s="27">
        <f t="shared" si="14"/>
        <v>2883</v>
      </c>
      <c r="L67" s="27">
        <f t="shared" si="19"/>
        <v>170097</v>
      </c>
      <c r="M67" s="27">
        <f t="shared" si="15"/>
        <v>1094.12733</v>
      </c>
      <c r="N67" s="27">
        <f t="shared" si="16"/>
        <v>1094.12733</v>
      </c>
      <c r="O67" s="27">
        <f t="shared" si="20"/>
        <v>-132412.23816000065</v>
      </c>
      <c r="P67" s="27">
        <f t="shared" si="21"/>
        <v>132412.23816000065</v>
      </c>
    </row>
    <row r="68" spans="1:16">
      <c r="A68" s="30">
        <v>39203</v>
      </c>
      <c r="C68" s="6">
        <v>60</v>
      </c>
      <c r="D68" s="29">
        <f t="shared" si="12"/>
        <v>2883</v>
      </c>
      <c r="E68" s="29">
        <f t="shared" si="17"/>
        <v>172980</v>
      </c>
      <c r="F68" s="29">
        <f t="shared" si="13"/>
        <v>-346033</v>
      </c>
      <c r="G68" s="34">
        <f>+Inputs!$D$3</f>
        <v>0.37951000000000001</v>
      </c>
      <c r="I68" s="27">
        <f t="shared" si="18"/>
        <v>519013</v>
      </c>
      <c r="K68" s="27">
        <f t="shared" si="14"/>
        <v>2883</v>
      </c>
      <c r="L68" s="27">
        <f t="shared" si="19"/>
        <v>172980</v>
      </c>
      <c r="M68" s="27">
        <f t="shared" si="15"/>
        <v>1094.12733</v>
      </c>
      <c r="N68" s="27">
        <f t="shared" si="16"/>
        <v>1094.12733</v>
      </c>
      <c r="O68" s="27">
        <f t="shared" si="20"/>
        <v>-131318.11083000066</v>
      </c>
      <c r="P68" s="27">
        <f t="shared" si="21"/>
        <v>131318.11083000066</v>
      </c>
    </row>
    <row r="69" spans="1:16">
      <c r="A69" s="31">
        <v>39234</v>
      </c>
      <c r="C69" s="6">
        <v>61</v>
      </c>
      <c r="D69" s="29">
        <f t="shared" si="12"/>
        <v>2883</v>
      </c>
      <c r="E69" s="29">
        <f t="shared" si="17"/>
        <v>175863</v>
      </c>
      <c r="F69" s="29">
        <f t="shared" si="13"/>
        <v>-343150</v>
      </c>
      <c r="G69" s="34">
        <f>+Inputs!$D$3</f>
        <v>0.37951000000000001</v>
      </c>
      <c r="I69" s="27">
        <f t="shared" si="18"/>
        <v>519013</v>
      </c>
      <c r="K69" s="27">
        <f t="shared" si="14"/>
        <v>2883</v>
      </c>
      <c r="L69" s="27">
        <f t="shared" si="19"/>
        <v>175863</v>
      </c>
      <c r="M69" s="27">
        <f t="shared" si="15"/>
        <v>1094.12733</v>
      </c>
      <c r="N69" s="27">
        <f t="shared" si="16"/>
        <v>1094.12733</v>
      </c>
      <c r="O69" s="27">
        <f t="shared" si="20"/>
        <v>-130223.98350000066</v>
      </c>
      <c r="P69" s="27">
        <f t="shared" si="21"/>
        <v>130223.98350000066</v>
      </c>
    </row>
    <row r="70" spans="1:16">
      <c r="A70" s="30">
        <v>39264</v>
      </c>
      <c r="C70" s="6">
        <v>62</v>
      </c>
      <c r="D70" s="29">
        <f t="shared" si="12"/>
        <v>2883</v>
      </c>
      <c r="E70" s="29">
        <f t="shared" si="17"/>
        <v>178746</v>
      </c>
      <c r="F70" s="29">
        <f t="shared" si="13"/>
        <v>-340267</v>
      </c>
      <c r="G70" s="34">
        <f>+Inputs!$D$3</f>
        <v>0.37951000000000001</v>
      </c>
      <c r="I70" s="27">
        <f t="shared" si="18"/>
        <v>519013</v>
      </c>
      <c r="K70" s="27">
        <f t="shared" si="14"/>
        <v>2883</v>
      </c>
      <c r="L70" s="27">
        <f t="shared" si="19"/>
        <v>178746</v>
      </c>
      <c r="M70" s="27">
        <f t="shared" si="15"/>
        <v>1094.12733</v>
      </c>
      <c r="N70" s="27">
        <f t="shared" si="16"/>
        <v>1094.12733</v>
      </c>
      <c r="O70" s="27">
        <f t="shared" si="20"/>
        <v>-129129.85617000065</v>
      </c>
      <c r="P70" s="27">
        <f t="shared" si="21"/>
        <v>129129.85617000065</v>
      </c>
    </row>
    <row r="71" spans="1:16">
      <c r="A71" s="31">
        <v>39295</v>
      </c>
      <c r="C71" s="6">
        <v>63</v>
      </c>
      <c r="D71" s="29">
        <f t="shared" si="12"/>
        <v>2883</v>
      </c>
      <c r="E71" s="29">
        <f t="shared" si="17"/>
        <v>181629</v>
      </c>
      <c r="F71" s="29">
        <f t="shared" si="13"/>
        <v>-337384</v>
      </c>
      <c r="G71" s="34">
        <f>+Inputs!$D$3</f>
        <v>0.37951000000000001</v>
      </c>
      <c r="I71" s="27">
        <f t="shared" si="18"/>
        <v>519013</v>
      </c>
      <c r="K71" s="27">
        <f t="shared" si="14"/>
        <v>2883</v>
      </c>
      <c r="L71" s="27">
        <f t="shared" si="19"/>
        <v>181629</v>
      </c>
      <c r="M71" s="27">
        <f t="shared" si="15"/>
        <v>1094.12733</v>
      </c>
      <c r="N71" s="27">
        <f t="shared" si="16"/>
        <v>1094.12733</v>
      </c>
      <c r="O71" s="27">
        <f t="shared" si="20"/>
        <v>-128035.72884000065</v>
      </c>
      <c r="P71" s="27">
        <f t="shared" si="21"/>
        <v>128035.72884000065</v>
      </c>
    </row>
    <row r="72" spans="1:16">
      <c r="A72" s="30">
        <v>39326</v>
      </c>
      <c r="C72" s="6">
        <v>64</v>
      </c>
      <c r="D72" s="29">
        <f t="shared" si="12"/>
        <v>2883</v>
      </c>
      <c r="E72" s="29">
        <f t="shared" si="17"/>
        <v>184512</v>
      </c>
      <c r="F72" s="29">
        <f t="shared" si="13"/>
        <v>-334501</v>
      </c>
      <c r="G72" s="34">
        <f>+Inputs!$D$3</f>
        <v>0.37951000000000001</v>
      </c>
      <c r="I72" s="27">
        <f t="shared" si="18"/>
        <v>519013</v>
      </c>
      <c r="K72" s="27">
        <f t="shared" si="14"/>
        <v>2883</v>
      </c>
      <c r="L72" s="27">
        <f t="shared" si="19"/>
        <v>184512</v>
      </c>
      <c r="M72" s="27">
        <f t="shared" si="15"/>
        <v>1094.12733</v>
      </c>
      <c r="N72" s="27">
        <f t="shared" si="16"/>
        <v>1094.12733</v>
      </c>
      <c r="O72" s="27">
        <f t="shared" si="20"/>
        <v>-126941.60151000065</v>
      </c>
      <c r="P72" s="27">
        <f t="shared" si="21"/>
        <v>126941.60151000065</v>
      </c>
    </row>
    <row r="73" spans="1:16">
      <c r="A73" s="31">
        <v>39356</v>
      </c>
      <c r="C73" s="6">
        <v>65</v>
      </c>
      <c r="D73" s="29">
        <f t="shared" ref="D73:D99" si="22">ROUND(-(+$B$9/180)*1,0)</f>
        <v>2883</v>
      </c>
      <c r="E73" s="29">
        <f t="shared" si="17"/>
        <v>187395</v>
      </c>
      <c r="F73" s="29">
        <f t="shared" ref="F73:F104" si="23">$B$9+E73</f>
        <v>-331618</v>
      </c>
      <c r="G73" s="34">
        <f>+Inputs!$D$3</f>
        <v>0.37951000000000001</v>
      </c>
      <c r="I73" s="27">
        <f t="shared" si="18"/>
        <v>519013</v>
      </c>
      <c r="K73" s="27">
        <f t="shared" ref="K73:K104" si="24">D73</f>
        <v>2883</v>
      </c>
      <c r="L73" s="27">
        <f t="shared" si="19"/>
        <v>187395</v>
      </c>
      <c r="M73" s="27">
        <f t="shared" ref="M73:M104" si="25">K73*G73</f>
        <v>1094.12733</v>
      </c>
      <c r="N73" s="27">
        <f t="shared" ref="N73:N104" si="26">M73-J73</f>
        <v>1094.12733</v>
      </c>
      <c r="O73" s="27">
        <f t="shared" si="20"/>
        <v>-125847.47418000064</v>
      </c>
      <c r="P73" s="27">
        <f t="shared" si="21"/>
        <v>125847.47418000064</v>
      </c>
    </row>
    <row r="74" spans="1:16">
      <c r="A74" s="30">
        <v>39387</v>
      </c>
      <c r="C74" s="6">
        <v>66</v>
      </c>
      <c r="D74" s="29">
        <f t="shared" si="22"/>
        <v>2883</v>
      </c>
      <c r="E74" s="29">
        <f t="shared" ref="E74:E105" si="27">+E73+D74</f>
        <v>190278</v>
      </c>
      <c r="F74" s="29">
        <f t="shared" si="23"/>
        <v>-328735</v>
      </c>
      <c r="G74" s="34">
        <f>+Inputs!$D$3</f>
        <v>0.37951000000000001</v>
      </c>
      <c r="I74" s="27">
        <f t="shared" ref="I74:I105" si="28">+I73+H74</f>
        <v>519013</v>
      </c>
      <c r="K74" s="27">
        <f t="shared" si="24"/>
        <v>2883</v>
      </c>
      <c r="L74" s="27">
        <f t="shared" ref="L74:L105" si="29">+L73+K74</f>
        <v>190278</v>
      </c>
      <c r="M74" s="27">
        <f t="shared" si="25"/>
        <v>1094.12733</v>
      </c>
      <c r="N74" s="27">
        <f t="shared" si="26"/>
        <v>1094.12733</v>
      </c>
      <c r="O74" s="27">
        <f t="shared" ref="O74:O105" si="30">+O73+N74</f>
        <v>-124753.34685000064</v>
      </c>
      <c r="P74" s="27">
        <f t="shared" ref="P74:P105" si="31">P73-N74</f>
        <v>124753.34685000064</v>
      </c>
    </row>
    <row r="75" spans="1:16">
      <c r="A75" s="31">
        <v>39417</v>
      </c>
      <c r="C75" s="6">
        <v>67</v>
      </c>
      <c r="D75" s="29">
        <f t="shared" si="22"/>
        <v>2883</v>
      </c>
      <c r="E75" s="29">
        <f t="shared" si="27"/>
        <v>193161</v>
      </c>
      <c r="F75" s="29">
        <f t="shared" si="23"/>
        <v>-325852</v>
      </c>
      <c r="G75" s="34">
        <f>+Inputs!$D$3</f>
        <v>0.37951000000000001</v>
      </c>
      <c r="I75" s="27">
        <f t="shared" si="28"/>
        <v>519013</v>
      </c>
      <c r="K75" s="27">
        <f t="shared" si="24"/>
        <v>2883</v>
      </c>
      <c r="L75" s="27">
        <f t="shared" si="29"/>
        <v>193161</v>
      </c>
      <c r="M75" s="27">
        <f t="shared" si="25"/>
        <v>1094.12733</v>
      </c>
      <c r="N75" s="27">
        <f t="shared" si="26"/>
        <v>1094.12733</v>
      </c>
      <c r="O75" s="27">
        <f t="shared" si="30"/>
        <v>-123659.21952000064</v>
      </c>
      <c r="P75" s="27">
        <f t="shared" si="31"/>
        <v>123659.21952000064</v>
      </c>
    </row>
    <row r="76" spans="1:16">
      <c r="A76" s="30">
        <v>39448</v>
      </c>
      <c r="C76" s="6">
        <v>68</v>
      </c>
      <c r="D76" s="29">
        <f t="shared" si="22"/>
        <v>2883</v>
      </c>
      <c r="E76" s="29">
        <f t="shared" si="27"/>
        <v>196044</v>
      </c>
      <c r="F76" s="29">
        <f t="shared" si="23"/>
        <v>-322969</v>
      </c>
      <c r="G76" s="34">
        <f>+Inputs!$D$3</f>
        <v>0.37951000000000001</v>
      </c>
      <c r="I76" s="27">
        <f t="shared" si="28"/>
        <v>519013</v>
      </c>
      <c r="K76" s="27">
        <f t="shared" si="24"/>
        <v>2883</v>
      </c>
      <c r="L76" s="27">
        <f t="shared" si="29"/>
        <v>196044</v>
      </c>
      <c r="M76" s="27">
        <f t="shared" si="25"/>
        <v>1094.12733</v>
      </c>
      <c r="N76" s="27">
        <f t="shared" si="26"/>
        <v>1094.12733</v>
      </c>
      <c r="O76" s="27">
        <f t="shared" si="30"/>
        <v>-122565.09219000064</v>
      </c>
      <c r="P76" s="27">
        <f t="shared" si="31"/>
        <v>122565.09219000064</v>
      </c>
    </row>
    <row r="77" spans="1:16">
      <c r="A77" s="31">
        <v>39479</v>
      </c>
      <c r="C77" s="6">
        <v>69</v>
      </c>
      <c r="D77" s="29">
        <f t="shared" si="22"/>
        <v>2883</v>
      </c>
      <c r="E77" s="29">
        <f t="shared" si="27"/>
        <v>198927</v>
      </c>
      <c r="F77" s="29">
        <f t="shared" si="23"/>
        <v>-320086</v>
      </c>
      <c r="G77" s="34">
        <f>+Inputs!$D$3</f>
        <v>0.37951000000000001</v>
      </c>
      <c r="I77" s="27">
        <f t="shared" si="28"/>
        <v>519013</v>
      </c>
      <c r="K77" s="27">
        <f t="shared" si="24"/>
        <v>2883</v>
      </c>
      <c r="L77" s="27">
        <f t="shared" si="29"/>
        <v>198927</v>
      </c>
      <c r="M77" s="27">
        <f t="shared" si="25"/>
        <v>1094.12733</v>
      </c>
      <c r="N77" s="27">
        <f t="shared" si="26"/>
        <v>1094.12733</v>
      </c>
      <c r="O77" s="27">
        <f t="shared" si="30"/>
        <v>-121470.96486000063</v>
      </c>
      <c r="P77" s="27">
        <f t="shared" si="31"/>
        <v>121470.96486000063</v>
      </c>
    </row>
    <row r="78" spans="1:16">
      <c r="A78" s="30">
        <v>39508</v>
      </c>
      <c r="C78" s="6">
        <v>70</v>
      </c>
      <c r="D78" s="29">
        <f t="shared" si="22"/>
        <v>2883</v>
      </c>
      <c r="E78" s="29">
        <f t="shared" si="27"/>
        <v>201810</v>
      </c>
      <c r="F78" s="29">
        <f t="shared" si="23"/>
        <v>-317203</v>
      </c>
      <c r="G78" s="34">
        <f>+Inputs!$D$3</f>
        <v>0.37951000000000001</v>
      </c>
      <c r="I78" s="27">
        <f t="shared" si="28"/>
        <v>519013</v>
      </c>
      <c r="K78" s="27">
        <f t="shared" si="24"/>
        <v>2883</v>
      </c>
      <c r="L78" s="27">
        <f t="shared" si="29"/>
        <v>201810</v>
      </c>
      <c r="M78" s="27">
        <f t="shared" si="25"/>
        <v>1094.12733</v>
      </c>
      <c r="N78" s="27">
        <f t="shared" si="26"/>
        <v>1094.12733</v>
      </c>
      <c r="O78" s="27">
        <f t="shared" si="30"/>
        <v>-120376.83753000063</v>
      </c>
      <c r="P78" s="27">
        <f t="shared" si="31"/>
        <v>120376.83753000063</v>
      </c>
    </row>
    <row r="79" spans="1:16">
      <c r="A79" s="31">
        <v>39539</v>
      </c>
      <c r="C79" s="6">
        <v>71</v>
      </c>
      <c r="D79" s="29">
        <f t="shared" si="22"/>
        <v>2883</v>
      </c>
      <c r="E79" s="29">
        <f t="shared" si="27"/>
        <v>204693</v>
      </c>
      <c r="F79" s="29">
        <f t="shared" si="23"/>
        <v>-314320</v>
      </c>
      <c r="G79" s="34">
        <f>+Inputs!$D$3</f>
        <v>0.37951000000000001</v>
      </c>
      <c r="I79" s="27">
        <f t="shared" si="28"/>
        <v>519013</v>
      </c>
      <c r="K79" s="27">
        <f t="shared" si="24"/>
        <v>2883</v>
      </c>
      <c r="L79" s="27">
        <f t="shared" si="29"/>
        <v>204693</v>
      </c>
      <c r="M79" s="27">
        <f t="shared" si="25"/>
        <v>1094.12733</v>
      </c>
      <c r="N79" s="27">
        <f t="shared" si="26"/>
        <v>1094.12733</v>
      </c>
      <c r="O79" s="27">
        <f t="shared" si="30"/>
        <v>-119282.71020000063</v>
      </c>
      <c r="P79" s="27">
        <f t="shared" si="31"/>
        <v>119282.71020000063</v>
      </c>
    </row>
    <row r="80" spans="1:16">
      <c r="A80" s="30">
        <v>39569</v>
      </c>
      <c r="C80" s="6">
        <v>72</v>
      </c>
      <c r="D80" s="29">
        <f t="shared" si="22"/>
        <v>2883</v>
      </c>
      <c r="E80" s="29">
        <f t="shared" si="27"/>
        <v>207576</v>
      </c>
      <c r="F80" s="29">
        <f t="shared" si="23"/>
        <v>-311437</v>
      </c>
      <c r="G80" s="34">
        <f>+Inputs!$D$3</f>
        <v>0.37951000000000001</v>
      </c>
      <c r="I80" s="27">
        <f t="shared" si="28"/>
        <v>519013</v>
      </c>
      <c r="K80" s="27">
        <f t="shared" si="24"/>
        <v>2883</v>
      </c>
      <c r="L80" s="27">
        <f t="shared" si="29"/>
        <v>207576</v>
      </c>
      <c r="M80" s="27">
        <f t="shared" si="25"/>
        <v>1094.12733</v>
      </c>
      <c r="N80" s="27">
        <f t="shared" si="26"/>
        <v>1094.12733</v>
      </c>
      <c r="O80" s="27">
        <f t="shared" si="30"/>
        <v>-118188.58287000062</v>
      </c>
      <c r="P80" s="27">
        <f t="shared" si="31"/>
        <v>118188.58287000062</v>
      </c>
    </row>
    <row r="81" spans="1:16">
      <c r="A81" s="31">
        <v>39600</v>
      </c>
      <c r="C81" s="6">
        <v>73</v>
      </c>
      <c r="D81" s="29">
        <f t="shared" si="22"/>
        <v>2883</v>
      </c>
      <c r="E81" s="29">
        <f t="shared" si="27"/>
        <v>210459</v>
      </c>
      <c r="F81" s="29">
        <f t="shared" si="23"/>
        <v>-308554</v>
      </c>
      <c r="G81" s="34">
        <f>+Inputs!$D$3</f>
        <v>0.37951000000000001</v>
      </c>
      <c r="I81" s="27">
        <f t="shared" si="28"/>
        <v>519013</v>
      </c>
      <c r="K81" s="27">
        <f t="shared" si="24"/>
        <v>2883</v>
      </c>
      <c r="L81" s="27">
        <f t="shared" si="29"/>
        <v>210459</v>
      </c>
      <c r="M81" s="27">
        <f t="shared" si="25"/>
        <v>1094.12733</v>
      </c>
      <c r="N81" s="27">
        <f t="shared" si="26"/>
        <v>1094.12733</v>
      </c>
      <c r="O81" s="27">
        <f t="shared" si="30"/>
        <v>-117094.45554000062</v>
      </c>
      <c r="P81" s="27">
        <f t="shared" si="31"/>
        <v>117094.45554000062</v>
      </c>
    </row>
    <row r="82" spans="1:16">
      <c r="A82" s="30">
        <v>39630</v>
      </c>
      <c r="C82" s="6">
        <v>74</v>
      </c>
      <c r="D82" s="29">
        <f t="shared" si="22"/>
        <v>2883</v>
      </c>
      <c r="E82" s="29">
        <f t="shared" si="27"/>
        <v>213342</v>
      </c>
      <c r="F82" s="29">
        <f t="shared" si="23"/>
        <v>-305671</v>
      </c>
      <c r="G82" s="34">
        <f>+Inputs!$D$3</f>
        <v>0.37951000000000001</v>
      </c>
      <c r="I82" s="27">
        <f t="shared" si="28"/>
        <v>519013</v>
      </c>
      <c r="K82" s="27">
        <f t="shared" si="24"/>
        <v>2883</v>
      </c>
      <c r="L82" s="27">
        <f t="shared" si="29"/>
        <v>213342</v>
      </c>
      <c r="M82" s="27">
        <f t="shared" si="25"/>
        <v>1094.12733</v>
      </c>
      <c r="N82" s="27">
        <f t="shared" si="26"/>
        <v>1094.12733</v>
      </c>
      <c r="O82" s="27">
        <f t="shared" si="30"/>
        <v>-116000.32821000062</v>
      </c>
      <c r="P82" s="27">
        <f t="shared" si="31"/>
        <v>116000.32821000062</v>
      </c>
    </row>
    <row r="83" spans="1:16">
      <c r="A83" s="31">
        <v>39661</v>
      </c>
      <c r="C83" s="6">
        <v>75</v>
      </c>
      <c r="D83" s="29">
        <f t="shared" si="22"/>
        <v>2883</v>
      </c>
      <c r="E83" s="29">
        <f t="shared" si="27"/>
        <v>216225</v>
      </c>
      <c r="F83" s="29">
        <f t="shared" si="23"/>
        <v>-302788</v>
      </c>
      <c r="G83" s="34">
        <f>+Inputs!$D$3</f>
        <v>0.37951000000000001</v>
      </c>
      <c r="I83" s="27">
        <f t="shared" si="28"/>
        <v>519013</v>
      </c>
      <c r="K83" s="27">
        <f t="shared" si="24"/>
        <v>2883</v>
      </c>
      <c r="L83" s="27">
        <f t="shared" si="29"/>
        <v>216225</v>
      </c>
      <c r="M83" s="27">
        <f t="shared" si="25"/>
        <v>1094.12733</v>
      </c>
      <c r="N83" s="27">
        <f t="shared" si="26"/>
        <v>1094.12733</v>
      </c>
      <c r="O83" s="27">
        <f t="shared" si="30"/>
        <v>-114906.20088000062</v>
      </c>
      <c r="P83" s="27">
        <f t="shared" si="31"/>
        <v>114906.20088000062</v>
      </c>
    </row>
    <row r="84" spans="1:16">
      <c r="A84" s="30">
        <v>39692</v>
      </c>
      <c r="C84" s="6">
        <v>76</v>
      </c>
      <c r="D84" s="29">
        <f t="shared" si="22"/>
        <v>2883</v>
      </c>
      <c r="E84" s="29">
        <f t="shared" si="27"/>
        <v>219108</v>
      </c>
      <c r="F84" s="29">
        <f t="shared" si="23"/>
        <v>-299905</v>
      </c>
      <c r="G84" s="34">
        <f>+Inputs!$D$3</f>
        <v>0.37951000000000001</v>
      </c>
      <c r="I84" s="27">
        <f t="shared" si="28"/>
        <v>519013</v>
      </c>
      <c r="K84" s="27">
        <f t="shared" si="24"/>
        <v>2883</v>
      </c>
      <c r="L84" s="27">
        <f t="shared" si="29"/>
        <v>219108</v>
      </c>
      <c r="M84" s="27">
        <f t="shared" si="25"/>
        <v>1094.12733</v>
      </c>
      <c r="N84" s="27">
        <f t="shared" si="26"/>
        <v>1094.12733</v>
      </c>
      <c r="O84" s="27">
        <f t="shared" si="30"/>
        <v>-113812.07355000061</v>
      </c>
      <c r="P84" s="27">
        <f t="shared" si="31"/>
        <v>113812.07355000061</v>
      </c>
    </row>
    <row r="85" spans="1:16">
      <c r="A85" s="31">
        <v>39722</v>
      </c>
      <c r="C85" s="6">
        <v>77</v>
      </c>
      <c r="D85" s="29">
        <f t="shared" si="22"/>
        <v>2883</v>
      </c>
      <c r="E85" s="29">
        <f t="shared" si="27"/>
        <v>221991</v>
      </c>
      <c r="F85" s="29">
        <f t="shared" si="23"/>
        <v>-297022</v>
      </c>
      <c r="G85" s="34">
        <f>+Inputs!$D$3</f>
        <v>0.37951000000000001</v>
      </c>
      <c r="I85" s="27">
        <f t="shared" si="28"/>
        <v>519013</v>
      </c>
      <c r="K85" s="27">
        <f t="shared" si="24"/>
        <v>2883</v>
      </c>
      <c r="L85" s="27">
        <f t="shared" si="29"/>
        <v>221991</v>
      </c>
      <c r="M85" s="27">
        <f t="shared" si="25"/>
        <v>1094.12733</v>
      </c>
      <c r="N85" s="27">
        <f t="shared" si="26"/>
        <v>1094.12733</v>
      </c>
      <c r="O85" s="27">
        <f t="shared" si="30"/>
        <v>-112717.94622000061</v>
      </c>
      <c r="P85" s="27">
        <f t="shared" si="31"/>
        <v>112717.94622000061</v>
      </c>
    </row>
    <row r="86" spans="1:16">
      <c r="A86" s="30">
        <v>39753</v>
      </c>
      <c r="C86" s="6">
        <v>78</v>
      </c>
      <c r="D86" s="29">
        <f t="shared" si="22"/>
        <v>2883</v>
      </c>
      <c r="E86" s="29">
        <f t="shared" si="27"/>
        <v>224874</v>
      </c>
      <c r="F86" s="29">
        <f t="shared" si="23"/>
        <v>-294139</v>
      </c>
      <c r="G86" s="34">
        <f>+Inputs!$D$3</f>
        <v>0.37951000000000001</v>
      </c>
      <c r="I86" s="27">
        <f t="shared" si="28"/>
        <v>519013</v>
      </c>
      <c r="K86" s="27">
        <f t="shared" si="24"/>
        <v>2883</v>
      </c>
      <c r="L86" s="27">
        <f t="shared" si="29"/>
        <v>224874</v>
      </c>
      <c r="M86" s="27">
        <f t="shared" si="25"/>
        <v>1094.12733</v>
      </c>
      <c r="N86" s="27">
        <f t="shared" si="26"/>
        <v>1094.12733</v>
      </c>
      <c r="O86" s="27">
        <f t="shared" si="30"/>
        <v>-111623.81889000061</v>
      </c>
      <c r="P86" s="27">
        <f t="shared" si="31"/>
        <v>111623.81889000061</v>
      </c>
    </row>
    <row r="87" spans="1:16">
      <c r="A87" s="31">
        <v>39783</v>
      </c>
      <c r="C87" s="6">
        <v>79</v>
      </c>
      <c r="D87" s="29">
        <f t="shared" si="22"/>
        <v>2883</v>
      </c>
      <c r="E87" s="29">
        <f t="shared" si="27"/>
        <v>227757</v>
      </c>
      <c r="F87" s="29">
        <f t="shared" si="23"/>
        <v>-291256</v>
      </c>
      <c r="G87" s="34">
        <f>+Inputs!$D$3</f>
        <v>0.37951000000000001</v>
      </c>
      <c r="I87" s="27">
        <f t="shared" si="28"/>
        <v>519013</v>
      </c>
      <c r="K87" s="27">
        <f t="shared" si="24"/>
        <v>2883</v>
      </c>
      <c r="L87" s="27">
        <f t="shared" si="29"/>
        <v>227757</v>
      </c>
      <c r="M87" s="27">
        <f t="shared" si="25"/>
        <v>1094.12733</v>
      </c>
      <c r="N87" s="27">
        <f t="shared" si="26"/>
        <v>1094.12733</v>
      </c>
      <c r="O87" s="27">
        <f t="shared" si="30"/>
        <v>-110529.6915600006</v>
      </c>
      <c r="P87" s="27">
        <f t="shared" si="31"/>
        <v>110529.6915600006</v>
      </c>
    </row>
    <row r="88" spans="1:16">
      <c r="A88" s="30">
        <v>39814</v>
      </c>
      <c r="C88" s="6">
        <v>80</v>
      </c>
      <c r="D88" s="29">
        <f t="shared" si="22"/>
        <v>2883</v>
      </c>
      <c r="E88" s="29">
        <f t="shared" si="27"/>
        <v>230640</v>
      </c>
      <c r="F88" s="29">
        <f t="shared" si="23"/>
        <v>-288373</v>
      </c>
      <c r="G88" s="34">
        <f>+Inputs!$D$3</f>
        <v>0.37951000000000001</v>
      </c>
      <c r="I88" s="27">
        <f t="shared" si="28"/>
        <v>519013</v>
      </c>
      <c r="K88" s="27">
        <f t="shared" si="24"/>
        <v>2883</v>
      </c>
      <c r="L88" s="27">
        <f t="shared" si="29"/>
        <v>230640</v>
      </c>
      <c r="M88" s="27">
        <f t="shared" si="25"/>
        <v>1094.12733</v>
      </c>
      <c r="N88" s="27">
        <f t="shared" si="26"/>
        <v>1094.12733</v>
      </c>
      <c r="O88" s="27">
        <f t="shared" si="30"/>
        <v>-109435.5642300006</v>
      </c>
      <c r="P88" s="27">
        <f t="shared" si="31"/>
        <v>109435.5642300006</v>
      </c>
    </row>
    <row r="89" spans="1:16">
      <c r="A89" s="31">
        <v>39845</v>
      </c>
      <c r="C89" s="6">
        <v>81</v>
      </c>
      <c r="D89" s="29">
        <f t="shared" si="22"/>
        <v>2883</v>
      </c>
      <c r="E89" s="29">
        <f t="shared" si="27"/>
        <v>233523</v>
      </c>
      <c r="F89" s="29">
        <f t="shared" si="23"/>
        <v>-285490</v>
      </c>
      <c r="G89" s="34">
        <f>+Inputs!$D$3</f>
        <v>0.37951000000000001</v>
      </c>
      <c r="I89" s="27">
        <f t="shared" si="28"/>
        <v>519013</v>
      </c>
      <c r="K89" s="27">
        <f t="shared" si="24"/>
        <v>2883</v>
      </c>
      <c r="L89" s="27">
        <f t="shared" si="29"/>
        <v>233523</v>
      </c>
      <c r="M89" s="27">
        <f t="shared" si="25"/>
        <v>1094.12733</v>
      </c>
      <c r="N89" s="27">
        <f t="shared" si="26"/>
        <v>1094.12733</v>
      </c>
      <c r="O89" s="27">
        <f t="shared" si="30"/>
        <v>-108341.4369000006</v>
      </c>
      <c r="P89" s="27">
        <f t="shared" si="31"/>
        <v>108341.4369000006</v>
      </c>
    </row>
    <row r="90" spans="1:16">
      <c r="A90" s="30">
        <v>39873</v>
      </c>
      <c r="C90" s="6">
        <v>82</v>
      </c>
      <c r="D90" s="29">
        <f t="shared" si="22"/>
        <v>2883</v>
      </c>
      <c r="E90" s="29">
        <f t="shared" si="27"/>
        <v>236406</v>
      </c>
      <c r="F90" s="29">
        <f t="shared" si="23"/>
        <v>-282607</v>
      </c>
      <c r="G90" s="34">
        <f>+Inputs!$D$3</f>
        <v>0.37951000000000001</v>
      </c>
      <c r="I90" s="27">
        <f t="shared" si="28"/>
        <v>519013</v>
      </c>
      <c r="K90" s="27">
        <f t="shared" si="24"/>
        <v>2883</v>
      </c>
      <c r="L90" s="27">
        <f t="shared" si="29"/>
        <v>236406</v>
      </c>
      <c r="M90" s="27">
        <f t="shared" si="25"/>
        <v>1094.12733</v>
      </c>
      <c r="N90" s="27">
        <f t="shared" si="26"/>
        <v>1094.12733</v>
      </c>
      <c r="O90" s="27">
        <f t="shared" si="30"/>
        <v>-107247.30957000059</v>
      </c>
      <c r="P90" s="27">
        <f t="shared" si="31"/>
        <v>107247.30957000059</v>
      </c>
    </row>
    <row r="91" spans="1:16">
      <c r="A91" s="31">
        <v>39904</v>
      </c>
      <c r="C91" s="6">
        <v>83</v>
      </c>
      <c r="D91" s="29">
        <f t="shared" si="22"/>
        <v>2883</v>
      </c>
      <c r="E91" s="29">
        <f t="shared" si="27"/>
        <v>239289</v>
      </c>
      <c r="F91" s="29">
        <f t="shared" si="23"/>
        <v>-279724</v>
      </c>
      <c r="G91" s="34">
        <f>+Inputs!$D$3</f>
        <v>0.37951000000000001</v>
      </c>
      <c r="I91" s="27">
        <f t="shared" si="28"/>
        <v>519013</v>
      </c>
      <c r="K91" s="27">
        <f t="shared" si="24"/>
        <v>2883</v>
      </c>
      <c r="L91" s="27">
        <f t="shared" si="29"/>
        <v>239289</v>
      </c>
      <c r="M91" s="27">
        <f t="shared" si="25"/>
        <v>1094.12733</v>
      </c>
      <c r="N91" s="27">
        <f t="shared" si="26"/>
        <v>1094.12733</v>
      </c>
      <c r="O91" s="27">
        <f t="shared" si="30"/>
        <v>-106153.18224000059</v>
      </c>
      <c r="P91" s="27">
        <f t="shared" si="31"/>
        <v>106153.18224000059</v>
      </c>
    </row>
    <row r="92" spans="1:16">
      <c r="A92" s="30">
        <v>39934</v>
      </c>
      <c r="C92" s="6">
        <v>84</v>
      </c>
      <c r="D92" s="29">
        <f t="shared" si="22"/>
        <v>2883</v>
      </c>
      <c r="E92" s="29">
        <f t="shared" si="27"/>
        <v>242172</v>
      </c>
      <c r="F92" s="29">
        <f t="shared" si="23"/>
        <v>-276841</v>
      </c>
      <c r="G92" s="34">
        <f>+Inputs!$D$3</f>
        <v>0.37951000000000001</v>
      </c>
      <c r="I92" s="27">
        <f t="shared" si="28"/>
        <v>519013</v>
      </c>
      <c r="K92" s="27">
        <f t="shared" si="24"/>
        <v>2883</v>
      </c>
      <c r="L92" s="27">
        <f t="shared" si="29"/>
        <v>242172</v>
      </c>
      <c r="M92" s="27">
        <f t="shared" si="25"/>
        <v>1094.12733</v>
      </c>
      <c r="N92" s="27">
        <f t="shared" si="26"/>
        <v>1094.12733</v>
      </c>
      <c r="O92" s="27">
        <f t="shared" si="30"/>
        <v>-105059.05491000059</v>
      </c>
      <c r="P92" s="27">
        <f t="shared" si="31"/>
        <v>105059.05491000059</v>
      </c>
    </row>
    <row r="93" spans="1:16">
      <c r="A93" s="31">
        <v>39965</v>
      </c>
      <c r="C93" s="6">
        <v>85</v>
      </c>
      <c r="D93" s="29">
        <f t="shared" si="22"/>
        <v>2883</v>
      </c>
      <c r="E93" s="29">
        <f t="shared" si="27"/>
        <v>245055</v>
      </c>
      <c r="F93" s="29">
        <f t="shared" si="23"/>
        <v>-273958</v>
      </c>
      <c r="G93" s="34">
        <f>+Inputs!$D$3</f>
        <v>0.37951000000000001</v>
      </c>
      <c r="I93" s="27">
        <f t="shared" si="28"/>
        <v>519013</v>
      </c>
      <c r="K93" s="27">
        <f t="shared" si="24"/>
        <v>2883</v>
      </c>
      <c r="L93" s="27">
        <f t="shared" si="29"/>
        <v>245055</v>
      </c>
      <c r="M93" s="27">
        <f t="shared" si="25"/>
        <v>1094.12733</v>
      </c>
      <c r="N93" s="27">
        <f t="shared" si="26"/>
        <v>1094.12733</v>
      </c>
      <c r="O93" s="27">
        <f t="shared" si="30"/>
        <v>-103964.92758000059</v>
      </c>
      <c r="P93" s="27">
        <f t="shared" si="31"/>
        <v>103964.92758000059</v>
      </c>
    </row>
    <row r="94" spans="1:16">
      <c r="A94" s="30">
        <v>39995</v>
      </c>
      <c r="C94" s="6">
        <v>86</v>
      </c>
      <c r="D94" s="29">
        <f t="shared" si="22"/>
        <v>2883</v>
      </c>
      <c r="E94" s="29">
        <f t="shared" si="27"/>
        <v>247938</v>
      </c>
      <c r="F94" s="29">
        <f t="shared" si="23"/>
        <v>-271075</v>
      </c>
      <c r="G94" s="34">
        <f>+Inputs!$D$3</f>
        <v>0.37951000000000001</v>
      </c>
      <c r="I94" s="27">
        <f t="shared" si="28"/>
        <v>519013</v>
      </c>
      <c r="K94" s="27">
        <f t="shared" si="24"/>
        <v>2883</v>
      </c>
      <c r="L94" s="27">
        <f t="shared" si="29"/>
        <v>247938</v>
      </c>
      <c r="M94" s="27">
        <f t="shared" si="25"/>
        <v>1094.12733</v>
      </c>
      <c r="N94" s="27">
        <f t="shared" si="26"/>
        <v>1094.12733</v>
      </c>
      <c r="O94" s="27">
        <f t="shared" si="30"/>
        <v>-102870.80025000058</v>
      </c>
      <c r="P94" s="27">
        <f t="shared" si="31"/>
        <v>102870.80025000058</v>
      </c>
    </row>
    <row r="95" spans="1:16">
      <c r="A95" s="31">
        <v>40026</v>
      </c>
      <c r="C95" s="6">
        <v>87</v>
      </c>
      <c r="D95" s="29">
        <f t="shared" si="22"/>
        <v>2883</v>
      </c>
      <c r="E95" s="29">
        <f t="shared" si="27"/>
        <v>250821</v>
      </c>
      <c r="F95" s="29">
        <f t="shared" si="23"/>
        <v>-268192</v>
      </c>
      <c r="G95" s="34">
        <f>+Inputs!$D$3</f>
        <v>0.37951000000000001</v>
      </c>
      <c r="I95" s="27">
        <f t="shared" si="28"/>
        <v>519013</v>
      </c>
      <c r="K95" s="27">
        <f t="shared" si="24"/>
        <v>2883</v>
      </c>
      <c r="L95" s="27">
        <f t="shared" si="29"/>
        <v>250821</v>
      </c>
      <c r="M95" s="27">
        <f t="shared" si="25"/>
        <v>1094.12733</v>
      </c>
      <c r="N95" s="27">
        <f t="shared" si="26"/>
        <v>1094.12733</v>
      </c>
      <c r="O95" s="27">
        <f t="shared" si="30"/>
        <v>-101776.67292000058</v>
      </c>
      <c r="P95" s="27">
        <f t="shared" si="31"/>
        <v>101776.67292000058</v>
      </c>
    </row>
    <row r="96" spans="1:16">
      <c r="A96" s="30">
        <v>40057</v>
      </c>
      <c r="C96" s="6">
        <v>88</v>
      </c>
      <c r="D96" s="29">
        <f t="shared" si="22"/>
        <v>2883</v>
      </c>
      <c r="E96" s="29">
        <f t="shared" si="27"/>
        <v>253704</v>
      </c>
      <c r="F96" s="29">
        <f t="shared" si="23"/>
        <v>-265309</v>
      </c>
      <c r="G96" s="34">
        <f>+Inputs!$D$3</f>
        <v>0.37951000000000001</v>
      </c>
      <c r="I96" s="27">
        <f t="shared" si="28"/>
        <v>519013</v>
      </c>
      <c r="K96" s="27">
        <f t="shared" si="24"/>
        <v>2883</v>
      </c>
      <c r="L96" s="27">
        <f t="shared" si="29"/>
        <v>253704</v>
      </c>
      <c r="M96" s="27">
        <f t="shared" si="25"/>
        <v>1094.12733</v>
      </c>
      <c r="N96" s="27">
        <f t="shared" si="26"/>
        <v>1094.12733</v>
      </c>
      <c r="O96" s="27">
        <f t="shared" si="30"/>
        <v>-100682.54559000058</v>
      </c>
      <c r="P96" s="27">
        <f t="shared" si="31"/>
        <v>100682.54559000058</v>
      </c>
    </row>
    <row r="97" spans="1:19">
      <c r="A97" s="31">
        <v>40087</v>
      </c>
      <c r="C97" s="6">
        <v>89</v>
      </c>
      <c r="D97" s="29">
        <f t="shared" si="22"/>
        <v>2883</v>
      </c>
      <c r="E97" s="29">
        <f t="shared" si="27"/>
        <v>256587</v>
      </c>
      <c r="F97" s="29">
        <f t="shared" si="23"/>
        <v>-262426</v>
      </c>
      <c r="G97" s="34">
        <f>+Inputs!$D$3</f>
        <v>0.37951000000000001</v>
      </c>
      <c r="I97" s="27">
        <f t="shared" si="28"/>
        <v>519013</v>
      </c>
      <c r="K97" s="27">
        <f t="shared" si="24"/>
        <v>2883</v>
      </c>
      <c r="L97" s="27">
        <f t="shared" si="29"/>
        <v>256587</v>
      </c>
      <c r="M97" s="27">
        <f t="shared" si="25"/>
        <v>1094.12733</v>
      </c>
      <c r="N97" s="27">
        <f t="shared" si="26"/>
        <v>1094.12733</v>
      </c>
      <c r="O97" s="27">
        <f t="shared" si="30"/>
        <v>-99588.418260000573</v>
      </c>
      <c r="P97" s="27">
        <f t="shared" si="31"/>
        <v>99588.418260000573</v>
      </c>
    </row>
    <row r="98" spans="1:19">
      <c r="A98" s="30">
        <v>40118</v>
      </c>
      <c r="C98" s="6">
        <v>90</v>
      </c>
      <c r="D98" s="29">
        <f t="shared" si="22"/>
        <v>2883</v>
      </c>
      <c r="E98" s="29">
        <f t="shared" si="27"/>
        <v>259470</v>
      </c>
      <c r="F98" s="29">
        <f t="shared" si="23"/>
        <v>-259543</v>
      </c>
      <c r="G98" s="34">
        <f>+Inputs!$D$3</f>
        <v>0.37951000000000001</v>
      </c>
      <c r="I98" s="27">
        <f t="shared" si="28"/>
        <v>519013</v>
      </c>
      <c r="K98" s="27">
        <f t="shared" si="24"/>
        <v>2883</v>
      </c>
      <c r="L98" s="27">
        <f t="shared" si="29"/>
        <v>259470</v>
      </c>
      <c r="M98" s="27">
        <f t="shared" si="25"/>
        <v>1094.12733</v>
      </c>
      <c r="N98" s="27">
        <f t="shared" si="26"/>
        <v>1094.12733</v>
      </c>
      <c r="O98" s="27">
        <f t="shared" si="30"/>
        <v>-98494.29093000057</v>
      </c>
      <c r="P98" s="27">
        <f t="shared" si="31"/>
        <v>98494.29093000057</v>
      </c>
    </row>
    <row r="99" spans="1:19">
      <c r="A99" s="31">
        <v>40148</v>
      </c>
      <c r="C99" s="6">
        <v>91</v>
      </c>
      <c r="D99" s="29">
        <f t="shared" si="22"/>
        <v>2883</v>
      </c>
      <c r="E99" s="29">
        <f t="shared" si="27"/>
        <v>262353</v>
      </c>
      <c r="F99" s="29">
        <f t="shared" si="23"/>
        <v>-256660</v>
      </c>
      <c r="G99" s="34">
        <f>+Inputs!$D$3</f>
        <v>0.37951000000000001</v>
      </c>
      <c r="I99" s="27">
        <f t="shared" si="28"/>
        <v>519013</v>
      </c>
      <c r="K99" s="27">
        <f t="shared" si="24"/>
        <v>2883</v>
      </c>
      <c r="L99" s="27">
        <f t="shared" si="29"/>
        <v>262353</v>
      </c>
      <c r="M99" s="27">
        <f t="shared" si="25"/>
        <v>1094.12733</v>
      </c>
      <c r="N99" s="27">
        <f t="shared" si="26"/>
        <v>1094.12733</v>
      </c>
      <c r="O99" s="27">
        <f t="shared" si="30"/>
        <v>-97400.163600000567</v>
      </c>
      <c r="P99" s="27">
        <f t="shared" si="31"/>
        <v>97400.163600000567</v>
      </c>
    </row>
    <row r="100" spans="1:19" s="237" customFormat="1">
      <c r="A100" s="236">
        <v>40179</v>
      </c>
      <c r="C100" s="238">
        <v>92</v>
      </c>
      <c r="D100" s="239">
        <f>ROUND(-($F$99/60)*1,0)</f>
        <v>4278</v>
      </c>
      <c r="E100" s="239">
        <f t="shared" si="27"/>
        <v>266631</v>
      </c>
      <c r="F100" s="239">
        <f t="shared" si="23"/>
        <v>-252382</v>
      </c>
      <c r="G100" s="240">
        <f>+Inputs!$D$3</f>
        <v>0.37951000000000001</v>
      </c>
      <c r="I100" s="241">
        <f t="shared" si="28"/>
        <v>519013</v>
      </c>
      <c r="K100" s="241">
        <f t="shared" si="24"/>
        <v>4278</v>
      </c>
      <c r="L100" s="241">
        <f t="shared" si="29"/>
        <v>266631</v>
      </c>
      <c r="M100" s="241">
        <f t="shared" si="25"/>
        <v>1623.54378</v>
      </c>
      <c r="N100" s="241">
        <f t="shared" si="26"/>
        <v>1623.54378</v>
      </c>
      <c r="O100" s="241">
        <f t="shared" si="30"/>
        <v>-95776.619820000575</v>
      </c>
      <c r="P100" s="241">
        <f t="shared" si="31"/>
        <v>95776.619820000575</v>
      </c>
      <c r="Q100" s="242"/>
      <c r="R100" s="242"/>
      <c r="S100" s="242"/>
    </row>
    <row r="101" spans="1:19" s="237" customFormat="1">
      <c r="A101" s="243">
        <v>40210</v>
      </c>
      <c r="C101" s="238">
        <v>93</v>
      </c>
      <c r="D101" s="239">
        <f t="shared" ref="D101:D158" si="32">ROUND(-($F$99/60)*1,0)</f>
        <v>4278</v>
      </c>
      <c r="E101" s="239">
        <f t="shared" si="27"/>
        <v>270909</v>
      </c>
      <c r="F101" s="239">
        <f t="shared" si="23"/>
        <v>-248104</v>
      </c>
      <c r="G101" s="240">
        <f>+Inputs!$D$3</f>
        <v>0.37951000000000001</v>
      </c>
      <c r="I101" s="241">
        <f t="shared" si="28"/>
        <v>519013</v>
      </c>
      <c r="K101" s="241">
        <f t="shared" si="24"/>
        <v>4278</v>
      </c>
      <c r="L101" s="241">
        <f t="shared" si="29"/>
        <v>270909</v>
      </c>
      <c r="M101" s="241">
        <f t="shared" si="25"/>
        <v>1623.54378</v>
      </c>
      <c r="N101" s="241">
        <f t="shared" si="26"/>
        <v>1623.54378</v>
      </c>
      <c r="O101" s="241">
        <f t="shared" si="30"/>
        <v>-94153.076040000567</v>
      </c>
      <c r="P101" s="241">
        <f t="shared" si="31"/>
        <v>94153.076040000567</v>
      </c>
      <c r="Q101" s="242"/>
      <c r="R101" s="242"/>
      <c r="S101" s="242"/>
    </row>
    <row r="102" spans="1:19" s="237" customFormat="1">
      <c r="A102" s="236">
        <v>40238</v>
      </c>
      <c r="C102" s="238">
        <v>94</v>
      </c>
      <c r="D102" s="239">
        <f t="shared" si="32"/>
        <v>4278</v>
      </c>
      <c r="E102" s="239">
        <f t="shared" si="27"/>
        <v>275187</v>
      </c>
      <c r="F102" s="239">
        <f t="shared" si="23"/>
        <v>-243826</v>
      </c>
      <c r="G102" s="240">
        <f>+Inputs!$D$3</f>
        <v>0.37951000000000001</v>
      </c>
      <c r="I102" s="241">
        <f t="shared" si="28"/>
        <v>519013</v>
      </c>
      <c r="K102" s="241">
        <f t="shared" si="24"/>
        <v>4278</v>
      </c>
      <c r="L102" s="241">
        <f t="shared" si="29"/>
        <v>275187</v>
      </c>
      <c r="M102" s="241">
        <f t="shared" si="25"/>
        <v>1623.54378</v>
      </c>
      <c r="N102" s="241">
        <f t="shared" si="26"/>
        <v>1623.54378</v>
      </c>
      <c r="O102" s="241">
        <f t="shared" si="30"/>
        <v>-92529.53226000056</v>
      </c>
      <c r="P102" s="241">
        <f t="shared" si="31"/>
        <v>92529.53226000056</v>
      </c>
      <c r="Q102" s="242"/>
      <c r="R102" s="242"/>
      <c r="S102" s="242"/>
    </row>
    <row r="103" spans="1:19" s="237" customFormat="1">
      <c r="A103" s="243">
        <v>40269</v>
      </c>
      <c r="C103" s="238">
        <v>95</v>
      </c>
      <c r="D103" s="239">
        <f t="shared" si="32"/>
        <v>4278</v>
      </c>
      <c r="E103" s="239">
        <f t="shared" si="27"/>
        <v>279465</v>
      </c>
      <c r="F103" s="239">
        <f t="shared" si="23"/>
        <v>-239548</v>
      </c>
      <c r="G103" s="240">
        <f>+Inputs!$D$3</f>
        <v>0.37951000000000001</v>
      </c>
      <c r="I103" s="241">
        <f t="shared" si="28"/>
        <v>519013</v>
      </c>
      <c r="K103" s="241">
        <f t="shared" si="24"/>
        <v>4278</v>
      </c>
      <c r="L103" s="241">
        <f t="shared" si="29"/>
        <v>279465</v>
      </c>
      <c r="M103" s="241">
        <f t="shared" si="25"/>
        <v>1623.54378</v>
      </c>
      <c r="N103" s="241">
        <f t="shared" si="26"/>
        <v>1623.54378</v>
      </c>
      <c r="O103" s="241">
        <f t="shared" si="30"/>
        <v>-90905.988480000553</v>
      </c>
      <c r="P103" s="241">
        <f t="shared" si="31"/>
        <v>90905.988480000553</v>
      </c>
      <c r="Q103" s="242"/>
      <c r="R103" s="242"/>
      <c r="S103" s="242"/>
    </row>
    <row r="104" spans="1:19" s="237" customFormat="1">
      <c r="A104" s="236">
        <v>40299</v>
      </c>
      <c r="C104" s="238">
        <v>96</v>
      </c>
      <c r="D104" s="239">
        <f t="shared" si="32"/>
        <v>4278</v>
      </c>
      <c r="E104" s="239">
        <f t="shared" si="27"/>
        <v>283743</v>
      </c>
      <c r="F104" s="239">
        <f t="shared" si="23"/>
        <v>-235270</v>
      </c>
      <c r="G104" s="240">
        <f>+Inputs!$D$3</f>
        <v>0.37951000000000001</v>
      </c>
      <c r="I104" s="241">
        <f t="shared" si="28"/>
        <v>519013</v>
      </c>
      <c r="K104" s="241">
        <f t="shared" si="24"/>
        <v>4278</v>
      </c>
      <c r="L104" s="241">
        <f t="shared" si="29"/>
        <v>283743</v>
      </c>
      <c r="M104" s="241">
        <f t="shared" si="25"/>
        <v>1623.54378</v>
      </c>
      <c r="N104" s="241">
        <f t="shared" si="26"/>
        <v>1623.54378</v>
      </c>
      <c r="O104" s="241">
        <f t="shared" si="30"/>
        <v>-89282.444700000546</v>
      </c>
      <c r="P104" s="241">
        <f t="shared" si="31"/>
        <v>89282.444700000546</v>
      </c>
      <c r="Q104" s="242"/>
      <c r="R104" s="242"/>
      <c r="S104" s="242"/>
    </row>
    <row r="105" spans="1:19" s="237" customFormat="1">
      <c r="A105" s="243">
        <v>40330</v>
      </c>
      <c r="C105" s="238">
        <v>97</v>
      </c>
      <c r="D105" s="239">
        <f t="shared" si="32"/>
        <v>4278</v>
      </c>
      <c r="E105" s="239">
        <f t="shared" si="27"/>
        <v>288021</v>
      </c>
      <c r="F105" s="239">
        <f t="shared" ref="F105:F136" si="33">$B$9+E105</f>
        <v>-230992</v>
      </c>
      <c r="G105" s="240">
        <f>+Inputs!$D$3</f>
        <v>0.37951000000000001</v>
      </c>
      <c r="I105" s="241">
        <f t="shared" si="28"/>
        <v>519013</v>
      </c>
      <c r="K105" s="241">
        <f t="shared" ref="K105:K136" si="34">D105</f>
        <v>4278</v>
      </c>
      <c r="L105" s="241">
        <f t="shared" si="29"/>
        <v>288021</v>
      </c>
      <c r="M105" s="241">
        <f t="shared" ref="M105:M136" si="35">K105*G105</f>
        <v>1623.54378</v>
      </c>
      <c r="N105" s="241">
        <f t="shared" ref="N105:N136" si="36">M105-J105</f>
        <v>1623.54378</v>
      </c>
      <c r="O105" s="241">
        <f t="shared" si="30"/>
        <v>-87658.900920000538</v>
      </c>
      <c r="P105" s="241">
        <f t="shared" si="31"/>
        <v>87658.900920000538</v>
      </c>
      <c r="Q105" s="242"/>
      <c r="R105" s="242"/>
      <c r="S105" s="242"/>
    </row>
    <row r="106" spans="1:19" s="237" customFormat="1">
      <c r="A106" s="236">
        <v>40360</v>
      </c>
      <c r="C106" s="238">
        <v>98</v>
      </c>
      <c r="D106" s="239">
        <f t="shared" si="32"/>
        <v>4278</v>
      </c>
      <c r="E106" s="239">
        <f t="shared" ref="E106:E137" si="37">+E105+D106</f>
        <v>292299</v>
      </c>
      <c r="F106" s="239">
        <f t="shared" si="33"/>
        <v>-226714</v>
      </c>
      <c r="G106" s="240">
        <f>+Inputs!$D$3</f>
        <v>0.37951000000000001</v>
      </c>
      <c r="I106" s="241">
        <f t="shared" ref="I106:I137" si="38">+I105+H106</f>
        <v>519013</v>
      </c>
      <c r="K106" s="241">
        <f t="shared" si="34"/>
        <v>4278</v>
      </c>
      <c r="L106" s="241">
        <f t="shared" ref="L106:L137" si="39">+L105+K106</f>
        <v>292299</v>
      </c>
      <c r="M106" s="241">
        <f t="shared" si="35"/>
        <v>1623.54378</v>
      </c>
      <c r="N106" s="241">
        <f t="shared" si="36"/>
        <v>1623.54378</v>
      </c>
      <c r="O106" s="241">
        <f t="shared" ref="O106:O137" si="40">+O105+N106</f>
        <v>-86035.357140000531</v>
      </c>
      <c r="P106" s="241">
        <f t="shared" ref="P106:P137" si="41">P105-N106</f>
        <v>86035.357140000531</v>
      </c>
      <c r="Q106" s="242"/>
      <c r="R106" s="242"/>
      <c r="S106" s="242"/>
    </row>
    <row r="107" spans="1:19" s="237" customFormat="1">
      <c r="A107" s="243">
        <v>40391</v>
      </c>
      <c r="C107" s="238">
        <v>99</v>
      </c>
      <c r="D107" s="239">
        <f t="shared" si="32"/>
        <v>4278</v>
      </c>
      <c r="E107" s="239">
        <f t="shared" si="37"/>
        <v>296577</v>
      </c>
      <c r="F107" s="239">
        <f t="shared" si="33"/>
        <v>-222436</v>
      </c>
      <c r="G107" s="240">
        <f>+Inputs!$D$3</f>
        <v>0.37951000000000001</v>
      </c>
      <c r="I107" s="241">
        <f t="shared" si="38"/>
        <v>519013</v>
      </c>
      <c r="K107" s="241">
        <f t="shared" si="34"/>
        <v>4278</v>
      </c>
      <c r="L107" s="241">
        <f t="shared" si="39"/>
        <v>296577</v>
      </c>
      <c r="M107" s="241">
        <f t="shared" si="35"/>
        <v>1623.54378</v>
      </c>
      <c r="N107" s="241">
        <f t="shared" si="36"/>
        <v>1623.54378</v>
      </c>
      <c r="O107" s="241">
        <f t="shared" si="40"/>
        <v>-84411.813360000524</v>
      </c>
      <c r="P107" s="241">
        <f t="shared" si="41"/>
        <v>84411.813360000524</v>
      </c>
      <c r="Q107" s="242"/>
      <c r="R107" s="242"/>
      <c r="S107" s="242"/>
    </row>
    <row r="108" spans="1:19" s="237" customFormat="1">
      <c r="A108" s="236">
        <v>40422</v>
      </c>
      <c r="C108" s="238">
        <v>100</v>
      </c>
      <c r="D108" s="239">
        <f t="shared" si="32"/>
        <v>4278</v>
      </c>
      <c r="E108" s="239">
        <f t="shared" si="37"/>
        <v>300855</v>
      </c>
      <c r="F108" s="239">
        <f t="shared" si="33"/>
        <v>-218158</v>
      </c>
      <c r="G108" s="240">
        <f>+Inputs!$D$3</f>
        <v>0.37951000000000001</v>
      </c>
      <c r="I108" s="241">
        <f t="shared" si="38"/>
        <v>519013</v>
      </c>
      <c r="K108" s="241">
        <f t="shared" si="34"/>
        <v>4278</v>
      </c>
      <c r="L108" s="241">
        <f t="shared" si="39"/>
        <v>300855</v>
      </c>
      <c r="M108" s="241">
        <f t="shared" si="35"/>
        <v>1623.54378</v>
      </c>
      <c r="N108" s="241">
        <f t="shared" si="36"/>
        <v>1623.54378</v>
      </c>
      <c r="O108" s="241">
        <f t="shared" si="40"/>
        <v>-82788.269580000517</v>
      </c>
      <c r="P108" s="241">
        <f t="shared" si="41"/>
        <v>82788.269580000517</v>
      </c>
      <c r="Q108" s="242"/>
      <c r="R108" s="242"/>
      <c r="S108" s="242"/>
    </row>
    <row r="109" spans="1:19" s="237" customFormat="1">
      <c r="A109" s="243">
        <v>40452</v>
      </c>
      <c r="C109" s="238">
        <v>101</v>
      </c>
      <c r="D109" s="239">
        <f t="shared" si="32"/>
        <v>4278</v>
      </c>
      <c r="E109" s="239">
        <f t="shared" si="37"/>
        <v>305133</v>
      </c>
      <c r="F109" s="239">
        <f t="shared" si="33"/>
        <v>-213880</v>
      </c>
      <c r="G109" s="240">
        <f>+Inputs!$D$3</f>
        <v>0.37951000000000001</v>
      </c>
      <c r="I109" s="241">
        <f t="shared" si="38"/>
        <v>519013</v>
      </c>
      <c r="K109" s="241">
        <f t="shared" si="34"/>
        <v>4278</v>
      </c>
      <c r="L109" s="241">
        <f t="shared" si="39"/>
        <v>305133</v>
      </c>
      <c r="M109" s="241">
        <f t="shared" si="35"/>
        <v>1623.54378</v>
      </c>
      <c r="N109" s="241">
        <f t="shared" si="36"/>
        <v>1623.54378</v>
      </c>
      <c r="O109" s="241">
        <f t="shared" si="40"/>
        <v>-81164.725800000509</v>
      </c>
      <c r="P109" s="241">
        <f t="shared" si="41"/>
        <v>81164.725800000509</v>
      </c>
      <c r="Q109" s="242"/>
      <c r="R109" s="242"/>
      <c r="S109" s="242"/>
    </row>
    <row r="110" spans="1:19" s="237" customFormat="1">
      <c r="A110" s="236">
        <v>40483</v>
      </c>
      <c r="C110" s="238">
        <v>102</v>
      </c>
      <c r="D110" s="239">
        <f t="shared" si="32"/>
        <v>4278</v>
      </c>
      <c r="E110" s="239">
        <f t="shared" si="37"/>
        <v>309411</v>
      </c>
      <c r="F110" s="239">
        <f t="shared" si="33"/>
        <v>-209602</v>
      </c>
      <c r="G110" s="240">
        <f>+Inputs!$D$3</f>
        <v>0.37951000000000001</v>
      </c>
      <c r="I110" s="241">
        <f t="shared" si="38"/>
        <v>519013</v>
      </c>
      <c r="K110" s="241">
        <f t="shared" si="34"/>
        <v>4278</v>
      </c>
      <c r="L110" s="241">
        <f t="shared" si="39"/>
        <v>309411</v>
      </c>
      <c r="M110" s="241">
        <f t="shared" si="35"/>
        <v>1623.54378</v>
      </c>
      <c r="N110" s="241">
        <f t="shared" si="36"/>
        <v>1623.54378</v>
      </c>
      <c r="O110" s="241">
        <f t="shared" si="40"/>
        <v>-79541.182020000502</v>
      </c>
      <c r="P110" s="241">
        <f t="shared" si="41"/>
        <v>79541.182020000502</v>
      </c>
      <c r="Q110" s="242"/>
      <c r="R110" s="242"/>
      <c r="S110" s="242"/>
    </row>
    <row r="111" spans="1:19" s="237" customFormat="1">
      <c r="A111" s="243">
        <v>40513</v>
      </c>
      <c r="C111" s="238">
        <v>103</v>
      </c>
      <c r="D111" s="239">
        <f t="shared" si="32"/>
        <v>4278</v>
      </c>
      <c r="E111" s="239">
        <f t="shared" si="37"/>
        <v>313689</v>
      </c>
      <c r="F111" s="239">
        <f t="shared" si="33"/>
        <v>-205324</v>
      </c>
      <c r="G111" s="240">
        <f>+Inputs!$D$3</f>
        <v>0.37951000000000001</v>
      </c>
      <c r="I111" s="241">
        <f t="shared" si="38"/>
        <v>519013</v>
      </c>
      <c r="K111" s="241">
        <f t="shared" si="34"/>
        <v>4278</v>
      </c>
      <c r="L111" s="241">
        <f t="shared" si="39"/>
        <v>313689</v>
      </c>
      <c r="M111" s="241">
        <f t="shared" si="35"/>
        <v>1623.54378</v>
      </c>
      <c r="N111" s="241">
        <f t="shared" si="36"/>
        <v>1623.54378</v>
      </c>
      <c r="O111" s="241">
        <f t="shared" si="40"/>
        <v>-77917.638240000495</v>
      </c>
      <c r="P111" s="241">
        <f t="shared" si="41"/>
        <v>77917.638240000495</v>
      </c>
      <c r="Q111" s="242"/>
      <c r="R111" s="242"/>
      <c r="S111" s="242"/>
    </row>
    <row r="112" spans="1:19" s="237" customFormat="1">
      <c r="A112" s="236">
        <v>40544</v>
      </c>
      <c r="C112" s="238">
        <v>104</v>
      </c>
      <c r="D112" s="239">
        <f t="shared" si="32"/>
        <v>4278</v>
      </c>
      <c r="E112" s="239">
        <f t="shared" si="37"/>
        <v>317967</v>
      </c>
      <c r="F112" s="239">
        <f t="shared" si="33"/>
        <v>-201046</v>
      </c>
      <c r="G112" s="240">
        <f>+Inputs!$D$3</f>
        <v>0.37951000000000001</v>
      </c>
      <c r="I112" s="241">
        <f t="shared" si="38"/>
        <v>519013</v>
      </c>
      <c r="K112" s="241">
        <f t="shared" si="34"/>
        <v>4278</v>
      </c>
      <c r="L112" s="241">
        <f t="shared" si="39"/>
        <v>317967</v>
      </c>
      <c r="M112" s="241">
        <f t="shared" si="35"/>
        <v>1623.54378</v>
      </c>
      <c r="N112" s="241">
        <f t="shared" si="36"/>
        <v>1623.54378</v>
      </c>
      <c r="O112" s="241">
        <f t="shared" si="40"/>
        <v>-76294.094460000488</v>
      </c>
      <c r="P112" s="241">
        <f t="shared" si="41"/>
        <v>76294.094460000488</v>
      </c>
      <c r="Q112" s="242"/>
      <c r="R112" s="242"/>
      <c r="S112" s="242"/>
    </row>
    <row r="113" spans="1:19" s="237" customFormat="1">
      <c r="A113" s="243">
        <v>40575</v>
      </c>
      <c r="C113" s="238">
        <v>105</v>
      </c>
      <c r="D113" s="239">
        <f t="shared" si="32"/>
        <v>4278</v>
      </c>
      <c r="E113" s="239">
        <f t="shared" si="37"/>
        <v>322245</v>
      </c>
      <c r="F113" s="239">
        <f t="shared" si="33"/>
        <v>-196768</v>
      </c>
      <c r="G113" s="240">
        <f>+Inputs!$D$3</f>
        <v>0.37951000000000001</v>
      </c>
      <c r="I113" s="241">
        <f t="shared" si="38"/>
        <v>519013</v>
      </c>
      <c r="K113" s="241">
        <f t="shared" si="34"/>
        <v>4278</v>
      </c>
      <c r="L113" s="241">
        <f t="shared" si="39"/>
        <v>322245</v>
      </c>
      <c r="M113" s="241">
        <f t="shared" si="35"/>
        <v>1623.54378</v>
      </c>
      <c r="N113" s="241">
        <f t="shared" si="36"/>
        <v>1623.54378</v>
      </c>
      <c r="O113" s="241">
        <f t="shared" si="40"/>
        <v>-74670.55068000048</v>
      </c>
      <c r="P113" s="241">
        <f t="shared" si="41"/>
        <v>74670.55068000048</v>
      </c>
      <c r="Q113" s="242"/>
      <c r="R113" s="242"/>
      <c r="S113" s="242"/>
    </row>
    <row r="114" spans="1:19" s="237" customFormat="1">
      <c r="A114" s="236">
        <v>40603</v>
      </c>
      <c r="C114" s="238">
        <v>106</v>
      </c>
      <c r="D114" s="239">
        <f t="shared" si="32"/>
        <v>4278</v>
      </c>
      <c r="E114" s="239">
        <f t="shared" si="37"/>
        <v>326523</v>
      </c>
      <c r="F114" s="239">
        <f t="shared" si="33"/>
        <v>-192490</v>
      </c>
      <c r="G114" s="240">
        <f>+Inputs!$D$3</f>
        <v>0.37951000000000001</v>
      </c>
      <c r="I114" s="241">
        <f t="shared" si="38"/>
        <v>519013</v>
      </c>
      <c r="K114" s="241">
        <f t="shared" si="34"/>
        <v>4278</v>
      </c>
      <c r="L114" s="241">
        <f t="shared" si="39"/>
        <v>326523</v>
      </c>
      <c r="M114" s="241">
        <f t="shared" si="35"/>
        <v>1623.54378</v>
      </c>
      <c r="N114" s="241">
        <f t="shared" si="36"/>
        <v>1623.54378</v>
      </c>
      <c r="O114" s="241">
        <f t="shared" si="40"/>
        <v>-73047.006900000473</v>
      </c>
      <c r="P114" s="241">
        <f t="shared" si="41"/>
        <v>73047.006900000473</v>
      </c>
      <c r="Q114" s="242"/>
      <c r="R114" s="242"/>
      <c r="S114" s="242"/>
    </row>
    <row r="115" spans="1:19" s="237" customFormat="1">
      <c r="A115" s="243">
        <v>40634</v>
      </c>
      <c r="C115" s="238">
        <v>107</v>
      </c>
      <c r="D115" s="239">
        <f t="shared" si="32"/>
        <v>4278</v>
      </c>
      <c r="E115" s="239">
        <f t="shared" si="37"/>
        <v>330801</v>
      </c>
      <c r="F115" s="239">
        <f t="shared" si="33"/>
        <v>-188212</v>
      </c>
      <c r="G115" s="240">
        <f>+Inputs!$D$3</f>
        <v>0.37951000000000001</v>
      </c>
      <c r="I115" s="241">
        <f t="shared" si="38"/>
        <v>519013</v>
      </c>
      <c r="K115" s="241">
        <f t="shared" si="34"/>
        <v>4278</v>
      </c>
      <c r="L115" s="241">
        <f t="shared" si="39"/>
        <v>330801</v>
      </c>
      <c r="M115" s="241">
        <f t="shared" si="35"/>
        <v>1623.54378</v>
      </c>
      <c r="N115" s="241">
        <f t="shared" si="36"/>
        <v>1623.54378</v>
      </c>
      <c r="O115" s="241">
        <f t="shared" si="40"/>
        <v>-71423.463120000466</v>
      </c>
      <c r="P115" s="241">
        <f t="shared" si="41"/>
        <v>71423.463120000466</v>
      </c>
      <c r="Q115" s="242"/>
      <c r="R115" s="242"/>
      <c r="S115" s="242"/>
    </row>
    <row r="116" spans="1:19" s="237" customFormat="1">
      <c r="A116" s="236">
        <v>40664</v>
      </c>
      <c r="C116" s="238">
        <v>108</v>
      </c>
      <c r="D116" s="239">
        <f t="shared" si="32"/>
        <v>4278</v>
      </c>
      <c r="E116" s="239">
        <f t="shared" si="37"/>
        <v>335079</v>
      </c>
      <c r="F116" s="239">
        <f t="shared" si="33"/>
        <v>-183934</v>
      </c>
      <c r="G116" s="240">
        <f>+Inputs!$D$3</f>
        <v>0.37951000000000001</v>
      </c>
      <c r="I116" s="241">
        <f t="shared" si="38"/>
        <v>519013</v>
      </c>
      <c r="K116" s="241">
        <f t="shared" si="34"/>
        <v>4278</v>
      </c>
      <c r="L116" s="241">
        <f t="shared" si="39"/>
        <v>335079</v>
      </c>
      <c r="M116" s="241">
        <f t="shared" si="35"/>
        <v>1623.54378</v>
      </c>
      <c r="N116" s="241">
        <f t="shared" si="36"/>
        <v>1623.54378</v>
      </c>
      <c r="O116" s="241">
        <f t="shared" si="40"/>
        <v>-69799.919340000459</v>
      </c>
      <c r="P116" s="241">
        <f t="shared" si="41"/>
        <v>69799.919340000459</v>
      </c>
      <c r="Q116" s="242"/>
      <c r="R116" s="242"/>
      <c r="S116" s="242"/>
    </row>
    <row r="117" spans="1:19" s="237" customFormat="1">
      <c r="A117" s="243">
        <v>40695</v>
      </c>
      <c r="C117" s="238">
        <v>109</v>
      </c>
      <c r="D117" s="239">
        <f t="shared" si="32"/>
        <v>4278</v>
      </c>
      <c r="E117" s="239">
        <f t="shared" si="37"/>
        <v>339357</v>
      </c>
      <c r="F117" s="239">
        <f t="shared" si="33"/>
        <v>-179656</v>
      </c>
      <c r="G117" s="240">
        <f>+Inputs!$D$3</f>
        <v>0.37951000000000001</v>
      </c>
      <c r="I117" s="241">
        <f t="shared" si="38"/>
        <v>519013</v>
      </c>
      <c r="K117" s="241">
        <f t="shared" si="34"/>
        <v>4278</v>
      </c>
      <c r="L117" s="241">
        <f t="shared" si="39"/>
        <v>339357</v>
      </c>
      <c r="M117" s="241">
        <f t="shared" si="35"/>
        <v>1623.54378</v>
      </c>
      <c r="N117" s="241">
        <f t="shared" si="36"/>
        <v>1623.54378</v>
      </c>
      <c r="O117" s="241">
        <f t="shared" si="40"/>
        <v>-68176.375560000452</v>
      </c>
      <c r="P117" s="241">
        <f t="shared" si="41"/>
        <v>68176.375560000452</v>
      </c>
      <c r="Q117" s="242"/>
      <c r="R117" s="242"/>
      <c r="S117" s="242"/>
    </row>
    <row r="118" spans="1:19" s="237" customFormat="1">
      <c r="A118" s="236">
        <v>40725</v>
      </c>
      <c r="C118" s="238">
        <v>110</v>
      </c>
      <c r="D118" s="239">
        <f t="shared" si="32"/>
        <v>4278</v>
      </c>
      <c r="E118" s="239">
        <f t="shared" si="37"/>
        <v>343635</v>
      </c>
      <c r="F118" s="239">
        <f t="shared" si="33"/>
        <v>-175378</v>
      </c>
      <c r="G118" s="240">
        <f>+Inputs!$D$3</f>
        <v>0.37951000000000001</v>
      </c>
      <c r="I118" s="241">
        <f t="shared" si="38"/>
        <v>519013</v>
      </c>
      <c r="K118" s="241">
        <f t="shared" si="34"/>
        <v>4278</v>
      </c>
      <c r="L118" s="241">
        <f t="shared" si="39"/>
        <v>343635</v>
      </c>
      <c r="M118" s="241">
        <f t="shared" si="35"/>
        <v>1623.54378</v>
      </c>
      <c r="N118" s="241">
        <f t="shared" si="36"/>
        <v>1623.54378</v>
      </c>
      <c r="O118" s="241">
        <f t="shared" si="40"/>
        <v>-66552.831780000444</v>
      </c>
      <c r="P118" s="241">
        <f t="shared" si="41"/>
        <v>66552.831780000444</v>
      </c>
      <c r="Q118" s="242"/>
      <c r="R118" s="242"/>
      <c r="S118" s="242"/>
    </row>
    <row r="119" spans="1:19" s="237" customFormat="1">
      <c r="A119" s="243">
        <v>40756</v>
      </c>
      <c r="C119" s="238">
        <v>111</v>
      </c>
      <c r="D119" s="239">
        <f t="shared" si="32"/>
        <v>4278</v>
      </c>
      <c r="E119" s="239">
        <f t="shared" si="37"/>
        <v>347913</v>
      </c>
      <c r="F119" s="239">
        <f t="shared" si="33"/>
        <v>-171100</v>
      </c>
      <c r="G119" s="240">
        <f>+Inputs!$D$3</f>
        <v>0.37951000000000001</v>
      </c>
      <c r="I119" s="241">
        <f t="shared" si="38"/>
        <v>519013</v>
      </c>
      <c r="K119" s="241">
        <f t="shared" si="34"/>
        <v>4278</v>
      </c>
      <c r="L119" s="241">
        <f t="shared" si="39"/>
        <v>347913</v>
      </c>
      <c r="M119" s="241">
        <f t="shared" si="35"/>
        <v>1623.54378</v>
      </c>
      <c r="N119" s="241">
        <f t="shared" si="36"/>
        <v>1623.54378</v>
      </c>
      <c r="O119" s="241">
        <f t="shared" si="40"/>
        <v>-64929.288000000444</v>
      </c>
      <c r="P119" s="241">
        <f t="shared" si="41"/>
        <v>64929.288000000444</v>
      </c>
      <c r="Q119" s="242"/>
      <c r="R119" s="242"/>
      <c r="S119" s="242"/>
    </row>
    <row r="120" spans="1:19" s="237" customFormat="1">
      <c r="A120" s="236">
        <v>40787</v>
      </c>
      <c r="C120" s="238">
        <v>112</v>
      </c>
      <c r="D120" s="239">
        <f t="shared" si="32"/>
        <v>4278</v>
      </c>
      <c r="E120" s="239">
        <f t="shared" si="37"/>
        <v>352191</v>
      </c>
      <c r="F120" s="239">
        <f t="shared" si="33"/>
        <v>-166822</v>
      </c>
      <c r="G120" s="240">
        <f>+Inputs!$D$3</f>
        <v>0.37951000000000001</v>
      </c>
      <c r="I120" s="241">
        <f t="shared" si="38"/>
        <v>519013</v>
      </c>
      <c r="K120" s="241">
        <f t="shared" si="34"/>
        <v>4278</v>
      </c>
      <c r="L120" s="241">
        <f t="shared" si="39"/>
        <v>352191</v>
      </c>
      <c r="M120" s="241">
        <f t="shared" si="35"/>
        <v>1623.54378</v>
      </c>
      <c r="N120" s="241">
        <f t="shared" si="36"/>
        <v>1623.54378</v>
      </c>
      <c r="O120" s="241">
        <f t="shared" si="40"/>
        <v>-63305.744220000444</v>
      </c>
      <c r="P120" s="241">
        <f t="shared" si="41"/>
        <v>63305.744220000444</v>
      </c>
      <c r="Q120" s="242"/>
      <c r="R120" s="242"/>
      <c r="S120" s="242"/>
    </row>
    <row r="121" spans="1:19" s="237" customFormat="1">
      <c r="A121" s="243">
        <v>40817</v>
      </c>
      <c r="C121" s="238">
        <v>113</v>
      </c>
      <c r="D121" s="239">
        <f t="shared" si="32"/>
        <v>4278</v>
      </c>
      <c r="E121" s="239">
        <f t="shared" si="37"/>
        <v>356469</v>
      </c>
      <c r="F121" s="239">
        <f t="shared" si="33"/>
        <v>-162544</v>
      </c>
      <c r="G121" s="240">
        <f>+Inputs!$D$3</f>
        <v>0.37951000000000001</v>
      </c>
      <c r="I121" s="241">
        <f t="shared" si="38"/>
        <v>519013</v>
      </c>
      <c r="K121" s="241">
        <f t="shared" si="34"/>
        <v>4278</v>
      </c>
      <c r="L121" s="241">
        <f t="shared" si="39"/>
        <v>356469</v>
      </c>
      <c r="M121" s="241">
        <f t="shared" si="35"/>
        <v>1623.54378</v>
      </c>
      <c r="N121" s="241">
        <f t="shared" si="36"/>
        <v>1623.54378</v>
      </c>
      <c r="O121" s="241">
        <f t="shared" si="40"/>
        <v>-61682.200440000444</v>
      </c>
      <c r="P121" s="241">
        <f t="shared" si="41"/>
        <v>61682.200440000444</v>
      </c>
      <c r="Q121" s="242"/>
      <c r="R121" s="242"/>
      <c r="S121" s="242"/>
    </row>
    <row r="122" spans="1:19" s="237" customFormat="1">
      <c r="A122" s="236">
        <v>40848</v>
      </c>
      <c r="C122" s="238">
        <v>114</v>
      </c>
      <c r="D122" s="239">
        <f t="shared" si="32"/>
        <v>4278</v>
      </c>
      <c r="E122" s="239">
        <f t="shared" si="37"/>
        <v>360747</v>
      </c>
      <c r="F122" s="239">
        <f t="shared" si="33"/>
        <v>-158266</v>
      </c>
      <c r="G122" s="240">
        <f>+Inputs!$D$3</f>
        <v>0.37951000000000001</v>
      </c>
      <c r="I122" s="241">
        <f t="shared" si="38"/>
        <v>519013</v>
      </c>
      <c r="K122" s="241">
        <f t="shared" si="34"/>
        <v>4278</v>
      </c>
      <c r="L122" s="241">
        <f t="shared" si="39"/>
        <v>360747</v>
      </c>
      <c r="M122" s="241">
        <f t="shared" si="35"/>
        <v>1623.54378</v>
      </c>
      <c r="N122" s="241">
        <f t="shared" si="36"/>
        <v>1623.54378</v>
      </c>
      <c r="O122" s="241">
        <f t="shared" si="40"/>
        <v>-60058.656660000444</v>
      </c>
      <c r="P122" s="241">
        <f t="shared" si="41"/>
        <v>60058.656660000444</v>
      </c>
      <c r="Q122" s="242"/>
      <c r="R122" s="242"/>
      <c r="S122" s="242"/>
    </row>
    <row r="123" spans="1:19" s="237" customFormat="1">
      <c r="A123" s="243">
        <v>40878</v>
      </c>
      <c r="C123" s="238">
        <v>115</v>
      </c>
      <c r="D123" s="239">
        <f t="shared" si="32"/>
        <v>4278</v>
      </c>
      <c r="E123" s="239">
        <f t="shared" si="37"/>
        <v>365025</v>
      </c>
      <c r="F123" s="239">
        <f t="shared" si="33"/>
        <v>-153988</v>
      </c>
      <c r="G123" s="240">
        <f>+Inputs!$D$3</f>
        <v>0.37951000000000001</v>
      </c>
      <c r="I123" s="241">
        <f t="shared" si="38"/>
        <v>519013</v>
      </c>
      <c r="K123" s="241">
        <f t="shared" si="34"/>
        <v>4278</v>
      </c>
      <c r="L123" s="241">
        <f t="shared" si="39"/>
        <v>365025</v>
      </c>
      <c r="M123" s="241">
        <f t="shared" si="35"/>
        <v>1623.54378</v>
      </c>
      <c r="N123" s="241">
        <f t="shared" si="36"/>
        <v>1623.54378</v>
      </c>
      <c r="O123" s="241">
        <f t="shared" si="40"/>
        <v>-58435.112880000444</v>
      </c>
      <c r="P123" s="241">
        <f t="shared" si="41"/>
        <v>58435.112880000444</v>
      </c>
      <c r="Q123" s="242"/>
      <c r="R123" s="242"/>
      <c r="S123" s="242"/>
    </row>
    <row r="124" spans="1:19" s="237" customFormat="1">
      <c r="A124" s="236">
        <v>40909</v>
      </c>
      <c r="C124" s="238">
        <v>116</v>
      </c>
      <c r="D124" s="239">
        <f t="shared" si="32"/>
        <v>4278</v>
      </c>
      <c r="E124" s="239">
        <f t="shared" si="37"/>
        <v>369303</v>
      </c>
      <c r="F124" s="239">
        <f t="shared" si="33"/>
        <v>-149710</v>
      </c>
      <c r="G124" s="240">
        <f>+Inputs!$D$3</f>
        <v>0.37951000000000001</v>
      </c>
      <c r="I124" s="241">
        <f t="shared" si="38"/>
        <v>519013</v>
      </c>
      <c r="K124" s="241">
        <f t="shared" si="34"/>
        <v>4278</v>
      </c>
      <c r="L124" s="241">
        <f t="shared" si="39"/>
        <v>369303</v>
      </c>
      <c r="M124" s="241">
        <f t="shared" si="35"/>
        <v>1623.54378</v>
      </c>
      <c r="N124" s="241">
        <f t="shared" si="36"/>
        <v>1623.54378</v>
      </c>
      <c r="O124" s="241">
        <f t="shared" si="40"/>
        <v>-56811.569100000444</v>
      </c>
      <c r="P124" s="241">
        <f t="shared" si="41"/>
        <v>56811.569100000444</v>
      </c>
      <c r="Q124" s="242"/>
      <c r="R124" s="242"/>
      <c r="S124" s="242"/>
    </row>
    <row r="125" spans="1:19" s="237" customFormat="1">
      <c r="A125" s="243">
        <v>40940</v>
      </c>
      <c r="C125" s="238">
        <v>117</v>
      </c>
      <c r="D125" s="239">
        <f t="shared" si="32"/>
        <v>4278</v>
      </c>
      <c r="E125" s="239">
        <f t="shared" si="37"/>
        <v>373581</v>
      </c>
      <c r="F125" s="239">
        <f t="shared" si="33"/>
        <v>-145432</v>
      </c>
      <c r="G125" s="240">
        <f>+Inputs!$D$3</f>
        <v>0.37951000000000001</v>
      </c>
      <c r="I125" s="241">
        <f t="shared" si="38"/>
        <v>519013</v>
      </c>
      <c r="K125" s="241">
        <f t="shared" si="34"/>
        <v>4278</v>
      </c>
      <c r="L125" s="241">
        <f t="shared" si="39"/>
        <v>373581</v>
      </c>
      <c r="M125" s="241">
        <f t="shared" si="35"/>
        <v>1623.54378</v>
      </c>
      <c r="N125" s="241">
        <f t="shared" si="36"/>
        <v>1623.54378</v>
      </c>
      <c r="O125" s="241">
        <f t="shared" si="40"/>
        <v>-55188.025320000444</v>
      </c>
      <c r="P125" s="241">
        <f t="shared" si="41"/>
        <v>55188.025320000444</v>
      </c>
      <c r="Q125" s="242"/>
      <c r="R125" s="242"/>
      <c r="S125" s="242"/>
    </row>
    <row r="126" spans="1:19" s="237" customFormat="1">
      <c r="A126" s="236">
        <v>40969</v>
      </c>
      <c r="C126" s="238">
        <v>118</v>
      </c>
      <c r="D126" s="239">
        <f t="shared" si="32"/>
        <v>4278</v>
      </c>
      <c r="E126" s="239">
        <f t="shared" si="37"/>
        <v>377859</v>
      </c>
      <c r="F126" s="239">
        <f t="shared" si="33"/>
        <v>-141154</v>
      </c>
      <c r="G126" s="240">
        <f>+Inputs!$D$3</f>
        <v>0.37951000000000001</v>
      </c>
      <c r="I126" s="241">
        <f t="shared" si="38"/>
        <v>519013</v>
      </c>
      <c r="K126" s="241">
        <f t="shared" si="34"/>
        <v>4278</v>
      </c>
      <c r="L126" s="241">
        <f t="shared" si="39"/>
        <v>377859</v>
      </c>
      <c r="M126" s="241">
        <f t="shared" si="35"/>
        <v>1623.54378</v>
      </c>
      <c r="N126" s="241">
        <f t="shared" si="36"/>
        <v>1623.54378</v>
      </c>
      <c r="O126" s="241">
        <f t="shared" si="40"/>
        <v>-53564.481540000445</v>
      </c>
      <c r="P126" s="241">
        <f t="shared" si="41"/>
        <v>53564.481540000445</v>
      </c>
      <c r="Q126" s="242"/>
      <c r="R126" s="242"/>
      <c r="S126" s="242"/>
    </row>
    <row r="127" spans="1:19" s="237" customFormat="1">
      <c r="A127" s="243">
        <v>41000</v>
      </c>
      <c r="C127" s="238">
        <v>119</v>
      </c>
      <c r="D127" s="239">
        <f t="shared" si="32"/>
        <v>4278</v>
      </c>
      <c r="E127" s="239">
        <f t="shared" si="37"/>
        <v>382137</v>
      </c>
      <c r="F127" s="239">
        <f t="shared" si="33"/>
        <v>-136876</v>
      </c>
      <c r="G127" s="240">
        <f>+Inputs!$D$3</f>
        <v>0.37951000000000001</v>
      </c>
      <c r="I127" s="241">
        <f t="shared" si="38"/>
        <v>519013</v>
      </c>
      <c r="K127" s="241">
        <f t="shared" si="34"/>
        <v>4278</v>
      </c>
      <c r="L127" s="241">
        <f t="shared" si="39"/>
        <v>382137</v>
      </c>
      <c r="M127" s="241">
        <f t="shared" si="35"/>
        <v>1623.54378</v>
      </c>
      <c r="N127" s="241">
        <f t="shared" si="36"/>
        <v>1623.54378</v>
      </c>
      <c r="O127" s="241">
        <f t="shared" si="40"/>
        <v>-51940.937760000445</v>
      </c>
      <c r="P127" s="241">
        <f t="shared" si="41"/>
        <v>51940.937760000445</v>
      </c>
      <c r="Q127" s="242"/>
      <c r="R127" s="242"/>
      <c r="S127" s="242"/>
    </row>
    <row r="128" spans="1:19" s="237" customFormat="1">
      <c r="A128" s="236">
        <v>41030</v>
      </c>
      <c r="C128" s="238">
        <v>120</v>
      </c>
      <c r="D128" s="239">
        <f t="shared" si="32"/>
        <v>4278</v>
      </c>
      <c r="E128" s="239">
        <f t="shared" si="37"/>
        <v>386415</v>
      </c>
      <c r="F128" s="239">
        <f t="shared" si="33"/>
        <v>-132598</v>
      </c>
      <c r="G128" s="240">
        <f>+Inputs!$D$3</f>
        <v>0.37951000000000001</v>
      </c>
      <c r="I128" s="241">
        <f t="shared" si="38"/>
        <v>519013</v>
      </c>
      <c r="K128" s="241">
        <f t="shared" si="34"/>
        <v>4278</v>
      </c>
      <c r="L128" s="241">
        <f t="shared" si="39"/>
        <v>386415</v>
      </c>
      <c r="M128" s="241">
        <f t="shared" si="35"/>
        <v>1623.54378</v>
      </c>
      <c r="N128" s="241">
        <f t="shared" si="36"/>
        <v>1623.54378</v>
      </c>
      <c r="O128" s="241">
        <f t="shared" si="40"/>
        <v>-50317.393980000445</v>
      </c>
      <c r="P128" s="241">
        <f t="shared" si="41"/>
        <v>50317.393980000445</v>
      </c>
      <c r="Q128" s="242"/>
      <c r="R128" s="242"/>
      <c r="S128" s="242"/>
    </row>
    <row r="129" spans="1:19" s="237" customFormat="1">
      <c r="A129" s="243">
        <v>41061</v>
      </c>
      <c r="C129" s="238">
        <v>121</v>
      </c>
      <c r="D129" s="239">
        <f t="shared" si="32"/>
        <v>4278</v>
      </c>
      <c r="E129" s="239">
        <f t="shared" si="37"/>
        <v>390693</v>
      </c>
      <c r="F129" s="239">
        <f t="shared" si="33"/>
        <v>-128320</v>
      </c>
      <c r="G129" s="240">
        <f>+Inputs!$D$3</f>
        <v>0.37951000000000001</v>
      </c>
      <c r="I129" s="241">
        <f t="shared" si="38"/>
        <v>519013</v>
      </c>
      <c r="K129" s="241">
        <f t="shared" si="34"/>
        <v>4278</v>
      </c>
      <c r="L129" s="241">
        <f t="shared" si="39"/>
        <v>390693</v>
      </c>
      <c r="M129" s="241">
        <f t="shared" si="35"/>
        <v>1623.54378</v>
      </c>
      <c r="N129" s="241">
        <f t="shared" si="36"/>
        <v>1623.54378</v>
      </c>
      <c r="O129" s="241">
        <f t="shared" si="40"/>
        <v>-48693.850200000445</v>
      </c>
      <c r="P129" s="241">
        <f t="shared" si="41"/>
        <v>48693.850200000445</v>
      </c>
      <c r="Q129" s="242"/>
      <c r="R129" s="242"/>
      <c r="S129" s="242"/>
    </row>
    <row r="130" spans="1:19" s="237" customFormat="1">
      <c r="A130" s="236">
        <v>41091</v>
      </c>
      <c r="C130" s="238">
        <v>122</v>
      </c>
      <c r="D130" s="239">
        <f t="shared" si="32"/>
        <v>4278</v>
      </c>
      <c r="E130" s="239">
        <f t="shared" si="37"/>
        <v>394971</v>
      </c>
      <c r="F130" s="239">
        <f t="shared" si="33"/>
        <v>-124042</v>
      </c>
      <c r="G130" s="240">
        <f>+Inputs!$D$3</f>
        <v>0.37951000000000001</v>
      </c>
      <c r="I130" s="241">
        <f t="shared" si="38"/>
        <v>519013</v>
      </c>
      <c r="K130" s="241">
        <f t="shared" si="34"/>
        <v>4278</v>
      </c>
      <c r="L130" s="241">
        <f t="shared" si="39"/>
        <v>394971</v>
      </c>
      <c r="M130" s="241">
        <f t="shared" si="35"/>
        <v>1623.54378</v>
      </c>
      <c r="N130" s="241">
        <f t="shared" si="36"/>
        <v>1623.54378</v>
      </c>
      <c r="O130" s="241">
        <f t="shared" si="40"/>
        <v>-47070.306420000445</v>
      </c>
      <c r="P130" s="241">
        <f t="shared" si="41"/>
        <v>47070.306420000445</v>
      </c>
      <c r="Q130" s="242"/>
      <c r="R130" s="242"/>
      <c r="S130" s="242"/>
    </row>
    <row r="131" spans="1:19" s="237" customFormat="1">
      <c r="A131" s="243">
        <v>41122</v>
      </c>
      <c r="C131" s="238">
        <v>123</v>
      </c>
      <c r="D131" s="239">
        <f t="shared" si="32"/>
        <v>4278</v>
      </c>
      <c r="E131" s="239">
        <f t="shared" si="37"/>
        <v>399249</v>
      </c>
      <c r="F131" s="239">
        <f t="shared" si="33"/>
        <v>-119764</v>
      </c>
      <c r="G131" s="240">
        <f>+Inputs!$D$3</f>
        <v>0.37951000000000001</v>
      </c>
      <c r="I131" s="241">
        <f t="shared" si="38"/>
        <v>519013</v>
      </c>
      <c r="K131" s="241">
        <f t="shared" si="34"/>
        <v>4278</v>
      </c>
      <c r="L131" s="241">
        <f t="shared" si="39"/>
        <v>399249</v>
      </c>
      <c r="M131" s="241">
        <f t="shared" si="35"/>
        <v>1623.54378</v>
      </c>
      <c r="N131" s="241">
        <f t="shared" si="36"/>
        <v>1623.54378</v>
      </c>
      <c r="O131" s="241">
        <f t="shared" si="40"/>
        <v>-45446.762640000445</v>
      </c>
      <c r="P131" s="241">
        <f t="shared" si="41"/>
        <v>45446.762640000445</v>
      </c>
      <c r="Q131" s="242"/>
      <c r="R131" s="242"/>
      <c r="S131" s="242"/>
    </row>
    <row r="132" spans="1:19" s="237" customFormat="1">
      <c r="A132" s="236">
        <v>41153</v>
      </c>
      <c r="C132" s="238">
        <v>124</v>
      </c>
      <c r="D132" s="239">
        <f t="shared" si="32"/>
        <v>4278</v>
      </c>
      <c r="E132" s="239">
        <f t="shared" si="37"/>
        <v>403527</v>
      </c>
      <c r="F132" s="239">
        <f t="shared" si="33"/>
        <v>-115486</v>
      </c>
      <c r="G132" s="240">
        <f>+Inputs!$D$3</f>
        <v>0.37951000000000001</v>
      </c>
      <c r="I132" s="241">
        <f t="shared" si="38"/>
        <v>519013</v>
      </c>
      <c r="K132" s="241">
        <f t="shared" si="34"/>
        <v>4278</v>
      </c>
      <c r="L132" s="241">
        <f t="shared" si="39"/>
        <v>403527</v>
      </c>
      <c r="M132" s="241">
        <f t="shared" si="35"/>
        <v>1623.54378</v>
      </c>
      <c r="N132" s="241">
        <f t="shared" si="36"/>
        <v>1623.54378</v>
      </c>
      <c r="O132" s="241">
        <f t="shared" si="40"/>
        <v>-43823.218860000445</v>
      </c>
      <c r="P132" s="241">
        <f t="shared" si="41"/>
        <v>43823.218860000445</v>
      </c>
      <c r="Q132" s="242"/>
      <c r="R132" s="242"/>
      <c r="S132" s="242"/>
    </row>
    <row r="133" spans="1:19" s="237" customFormat="1">
      <c r="A133" s="243">
        <v>41183</v>
      </c>
      <c r="C133" s="238">
        <v>125</v>
      </c>
      <c r="D133" s="239">
        <f t="shared" si="32"/>
        <v>4278</v>
      </c>
      <c r="E133" s="239">
        <f t="shared" si="37"/>
        <v>407805</v>
      </c>
      <c r="F133" s="239">
        <f t="shared" si="33"/>
        <v>-111208</v>
      </c>
      <c r="G133" s="240">
        <f>+Inputs!$D$3</f>
        <v>0.37951000000000001</v>
      </c>
      <c r="I133" s="241">
        <f t="shared" si="38"/>
        <v>519013</v>
      </c>
      <c r="K133" s="241">
        <f t="shared" si="34"/>
        <v>4278</v>
      </c>
      <c r="L133" s="241">
        <f t="shared" si="39"/>
        <v>407805</v>
      </c>
      <c r="M133" s="241">
        <f t="shared" si="35"/>
        <v>1623.54378</v>
      </c>
      <c r="N133" s="241">
        <f t="shared" si="36"/>
        <v>1623.54378</v>
      </c>
      <c r="O133" s="241">
        <f t="shared" si="40"/>
        <v>-42199.675080000445</v>
      </c>
      <c r="P133" s="241">
        <f t="shared" si="41"/>
        <v>42199.675080000445</v>
      </c>
      <c r="Q133" s="242"/>
      <c r="R133" s="242"/>
      <c r="S133" s="242"/>
    </row>
    <row r="134" spans="1:19" s="237" customFormat="1">
      <c r="A134" s="236">
        <v>41214</v>
      </c>
      <c r="C134" s="238">
        <v>126</v>
      </c>
      <c r="D134" s="239">
        <f t="shared" si="32"/>
        <v>4278</v>
      </c>
      <c r="E134" s="239">
        <f t="shared" si="37"/>
        <v>412083</v>
      </c>
      <c r="F134" s="239">
        <f t="shared" si="33"/>
        <v>-106930</v>
      </c>
      <c r="G134" s="240">
        <f>+Inputs!$D$3</f>
        <v>0.37951000000000001</v>
      </c>
      <c r="I134" s="241">
        <f t="shared" si="38"/>
        <v>519013</v>
      </c>
      <c r="K134" s="241">
        <f t="shared" si="34"/>
        <v>4278</v>
      </c>
      <c r="L134" s="241">
        <f t="shared" si="39"/>
        <v>412083</v>
      </c>
      <c r="M134" s="241">
        <f t="shared" si="35"/>
        <v>1623.54378</v>
      </c>
      <c r="N134" s="241">
        <f t="shared" si="36"/>
        <v>1623.54378</v>
      </c>
      <c r="O134" s="241">
        <f t="shared" si="40"/>
        <v>-40576.131300000445</v>
      </c>
      <c r="P134" s="241">
        <f t="shared" si="41"/>
        <v>40576.131300000445</v>
      </c>
      <c r="Q134" s="242"/>
      <c r="R134" s="242"/>
      <c r="S134" s="242"/>
    </row>
    <row r="135" spans="1:19" s="237" customFormat="1">
      <c r="A135" s="243">
        <v>41244</v>
      </c>
      <c r="C135" s="238">
        <v>127</v>
      </c>
      <c r="D135" s="239">
        <f t="shared" si="32"/>
        <v>4278</v>
      </c>
      <c r="E135" s="239">
        <f t="shared" si="37"/>
        <v>416361</v>
      </c>
      <c r="F135" s="239">
        <f t="shared" si="33"/>
        <v>-102652</v>
      </c>
      <c r="G135" s="240">
        <f>+Inputs!$D$3</f>
        <v>0.37951000000000001</v>
      </c>
      <c r="I135" s="241">
        <f t="shared" si="38"/>
        <v>519013</v>
      </c>
      <c r="K135" s="241">
        <f t="shared" si="34"/>
        <v>4278</v>
      </c>
      <c r="L135" s="241">
        <f t="shared" si="39"/>
        <v>416361</v>
      </c>
      <c r="M135" s="241">
        <f t="shared" si="35"/>
        <v>1623.54378</v>
      </c>
      <c r="N135" s="241">
        <f t="shared" si="36"/>
        <v>1623.54378</v>
      </c>
      <c r="O135" s="241">
        <f t="shared" si="40"/>
        <v>-38952.587520000445</v>
      </c>
      <c r="P135" s="241">
        <f t="shared" si="41"/>
        <v>38952.587520000445</v>
      </c>
      <c r="Q135" s="242"/>
      <c r="R135" s="242"/>
      <c r="S135" s="242"/>
    </row>
    <row r="136" spans="1:19" s="237" customFormat="1">
      <c r="A136" s="236">
        <v>41275</v>
      </c>
      <c r="C136" s="238">
        <v>128</v>
      </c>
      <c r="D136" s="239">
        <f t="shared" si="32"/>
        <v>4278</v>
      </c>
      <c r="E136" s="239">
        <f t="shared" si="37"/>
        <v>420639</v>
      </c>
      <c r="F136" s="239">
        <f t="shared" si="33"/>
        <v>-98374</v>
      </c>
      <c r="G136" s="240">
        <f>+Inputs!$D$3</f>
        <v>0.37951000000000001</v>
      </c>
      <c r="I136" s="241">
        <f t="shared" si="38"/>
        <v>519013</v>
      </c>
      <c r="K136" s="241">
        <f t="shared" si="34"/>
        <v>4278</v>
      </c>
      <c r="L136" s="241">
        <f t="shared" si="39"/>
        <v>420639</v>
      </c>
      <c r="M136" s="241">
        <f t="shared" si="35"/>
        <v>1623.54378</v>
      </c>
      <c r="N136" s="241">
        <f t="shared" si="36"/>
        <v>1623.54378</v>
      </c>
      <c r="O136" s="241">
        <f t="shared" si="40"/>
        <v>-37329.043740000445</v>
      </c>
      <c r="P136" s="241">
        <f t="shared" si="41"/>
        <v>37329.043740000445</v>
      </c>
      <c r="Q136" s="242"/>
      <c r="R136" s="242"/>
      <c r="S136" s="242"/>
    </row>
    <row r="137" spans="1:19" s="237" customFormat="1">
      <c r="A137" s="243">
        <v>41306</v>
      </c>
      <c r="C137" s="238">
        <v>129</v>
      </c>
      <c r="D137" s="239">
        <f t="shared" si="32"/>
        <v>4278</v>
      </c>
      <c r="E137" s="239">
        <f t="shared" si="37"/>
        <v>424917</v>
      </c>
      <c r="F137" s="239">
        <f t="shared" ref="F137:F159" si="42">$B$9+E137</f>
        <v>-94096</v>
      </c>
      <c r="G137" s="240">
        <f>+Inputs!$D$3</f>
        <v>0.37951000000000001</v>
      </c>
      <c r="I137" s="241">
        <f t="shared" si="38"/>
        <v>519013</v>
      </c>
      <c r="K137" s="241">
        <f t="shared" ref="K137:K159" si="43">D137</f>
        <v>4278</v>
      </c>
      <c r="L137" s="241">
        <f t="shared" si="39"/>
        <v>424917</v>
      </c>
      <c r="M137" s="241">
        <f t="shared" ref="M137:M159" si="44">K137*G137</f>
        <v>1623.54378</v>
      </c>
      <c r="N137" s="241">
        <f t="shared" ref="N137:N159" si="45">M137-J137</f>
        <v>1623.54378</v>
      </c>
      <c r="O137" s="241">
        <f t="shared" si="40"/>
        <v>-35705.499960000445</v>
      </c>
      <c r="P137" s="241">
        <f t="shared" si="41"/>
        <v>35705.499960000445</v>
      </c>
      <c r="Q137" s="242"/>
      <c r="R137" s="242"/>
      <c r="S137" s="242"/>
    </row>
    <row r="138" spans="1:19" s="237" customFormat="1">
      <c r="A138" s="236">
        <v>41334</v>
      </c>
      <c r="C138" s="238">
        <v>130</v>
      </c>
      <c r="D138" s="239">
        <f t="shared" si="32"/>
        <v>4278</v>
      </c>
      <c r="E138" s="239">
        <f t="shared" ref="E138:E159" si="46">+E137+D138</f>
        <v>429195</v>
      </c>
      <c r="F138" s="239">
        <f t="shared" si="42"/>
        <v>-89818</v>
      </c>
      <c r="G138" s="240">
        <f>+Inputs!$D$3</f>
        <v>0.37951000000000001</v>
      </c>
      <c r="I138" s="241">
        <f t="shared" ref="I138:I159" si="47">+I137+H138</f>
        <v>519013</v>
      </c>
      <c r="K138" s="241">
        <f t="shared" si="43"/>
        <v>4278</v>
      </c>
      <c r="L138" s="241">
        <f t="shared" ref="L138:L159" si="48">+L137+K138</f>
        <v>429195</v>
      </c>
      <c r="M138" s="241">
        <f t="shared" si="44"/>
        <v>1623.54378</v>
      </c>
      <c r="N138" s="241">
        <f t="shared" si="45"/>
        <v>1623.54378</v>
      </c>
      <c r="O138" s="241">
        <f t="shared" ref="O138:O159" si="49">+O137+N138</f>
        <v>-34081.956180000445</v>
      </c>
      <c r="P138" s="241">
        <f t="shared" ref="P138:P159" si="50">P137-N138</f>
        <v>34081.956180000445</v>
      </c>
      <c r="Q138" s="242"/>
      <c r="R138" s="242"/>
      <c r="S138" s="242"/>
    </row>
    <row r="139" spans="1:19" s="237" customFormat="1">
      <c r="A139" s="243">
        <v>41365</v>
      </c>
      <c r="C139" s="238">
        <v>131</v>
      </c>
      <c r="D139" s="239">
        <f t="shared" si="32"/>
        <v>4278</v>
      </c>
      <c r="E139" s="239">
        <f t="shared" si="46"/>
        <v>433473</v>
      </c>
      <c r="F139" s="239">
        <f t="shared" si="42"/>
        <v>-85540</v>
      </c>
      <c r="G139" s="240">
        <f>+Inputs!$D$3</f>
        <v>0.37951000000000001</v>
      </c>
      <c r="I139" s="241">
        <f t="shared" si="47"/>
        <v>519013</v>
      </c>
      <c r="K139" s="241">
        <f t="shared" si="43"/>
        <v>4278</v>
      </c>
      <c r="L139" s="241">
        <f t="shared" si="48"/>
        <v>433473</v>
      </c>
      <c r="M139" s="241">
        <f t="shared" si="44"/>
        <v>1623.54378</v>
      </c>
      <c r="N139" s="241">
        <f t="shared" si="45"/>
        <v>1623.54378</v>
      </c>
      <c r="O139" s="241">
        <f t="shared" si="49"/>
        <v>-32458.412400000445</v>
      </c>
      <c r="P139" s="241">
        <f t="shared" si="50"/>
        <v>32458.412400000445</v>
      </c>
      <c r="Q139" s="242"/>
      <c r="R139" s="242"/>
      <c r="S139" s="242"/>
    </row>
    <row r="140" spans="1:19" s="237" customFormat="1">
      <c r="A140" s="236">
        <v>41395</v>
      </c>
      <c r="C140" s="238">
        <v>132</v>
      </c>
      <c r="D140" s="239">
        <f t="shared" si="32"/>
        <v>4278</v>
      </c>
      <c r="E140" s="239">
        <f t="shared" si="46"/>
        <v>437751</v>
      </c>
      <c r="F140" s="239">
        <f t="shared" si="42"/>
        <v>-81262</v>
      </c>
      <c r="G140" s="240">
        <f>+Inputs!$D$3</f>
        <v>0.37951000000000001</v>
      </c>
      <c r="I140" s="241">
        <f t="shared" si="47"/>
        <v>519013</v>
      </c>
      <c r="K140" s="241">
        <f t="shared" si="43"/>
        <v>4278</v>
      </c>
      <c r="L140" s="241">
        <f t="shared" si="48"/>
        <v>437751</v>
      </c>
      <c r="M140" s="241">
        <f t="shared" si="44"/>
        <v>1623.54378</v>
      </c>
      <c r="N140" s="241">
        <f t="shared" si="45"/>
        <v>1623.54378</v>
      </c>
      <c r="O140" s="241">
        <f t="shared" si="49"/>
        <v>-30834.868620000445</v>
      </c>
      <c r="P140" s="241">
        <f t="shared" si="50"/>
        <v>30834.868620000445</v>
      </c>
      <c r="Q140" s="242"/>
      <c r="R140" s="242"/>
      <c r="S140" s="242"/>
    </row>
    <row r="141" spans="1:19" s="237" customFormat="1">
      <c r="A141" s="243">
        <v>41426</v>
      </c>
      <c r="C141" s="238">
        <v>133</v>
      </c>
      <c r="D141" s="239">
        <f t="shared" si="32"/>
        <v>4278</v>
      </c>
      <c r="E141" s="239">
        <f t="shared" si="46"/>
        <v>442029</v>
      </c>
      <c r="F141" s="239">
        <f t="shared" si="42"/>
        <v>-76984</v>
      </c>
      <c r="G141" s="240">
        <f>+Inputs!$D$3</f>
        <v>0.37951000000000001</v>
      </c>
      <c r="I141" s="241">
        <f t="shared" si="47"/>
        <v>519013</v>
      </c>
      <c r="K141" s="241">
        <f t="shared" si="43"/>
        <v>4278</v>
      </c>
      <c r="L141" s="241">
        <f t="shared" si="48"/>
        <v>442029</v>
      </c>
      <c r="M141" s="241">
        <f t="shared" si="44"/>
        <v>1623.54378</v>
      </c>
      <c r="N141" s="241">
        <f t="shared" si="45"/>
        <v>1623.54378</v>
      </c>
      <c r="O141" s="241">
        <f t="shared" si="49"/>
        <v>-29211.324840000445</v>
      </c>
      <c r="P141" s="241">
        <f t="shared" si="50"/>
        <v>29211.324840000445</v>
      </c>
      <c r="Q141" s="242"/>
      <c r="R141" s="242"/>
      <c r="S141" s="242"/>
    </row>
    <row r="142" spans="1:19" s="237" customFormat="1">
      <c r="A142" s="236">
        <v>41456</v>
      </c>
      <c r="C142" s="238">
        <v>134</v>
      </c>
      <c r="D142" s="239">
        <f t="shared" si="32"/>
        <v>4278</v>
      </c>
      <c r="E142" s="239">
        <f t="shared" si="46"/>
        <v>446307</v>
      </c>
      <c r="F142" s="239">
        <f t="shared" si="42"/>
        <v>-72706</v>
      </c>
      <c r="G142" s="240">
        <f>+Inputs!$D$3</f>
        <v>0.37951000000000001</v>
      </c>
      <c r="I142" s="241">
        <f t="shared" si="47"/>
        <v>519013</v>
      </c>
      <c r="K142" s="241">
        <f t="shared" si="43"/>
        <v>4278</v>
      </c>
      <c r="L142" s="241">
        <f t="shared" si="48"/>
        <v>446307</v>
      </c>
      <c r="M142" s="241">
        <f t="shared" si="44"/>
        <v>1623.54378</v>
      </c>
      <c r="N142" s="241">
        <f t="shared" si="45"/>
        <v>1623.54378</v>
      </c>
      <c r="O142" s="241">
        <f t="shared" si="49"/>
        <v>-27587.781060000445</v>
      </c>
      <c r="P142" s="241">
        <f t="shared" si="50"/>
        <v>27587.781060000445</v>
      </c>
      <c r="Q142" s="242"/>
      <c r="R142" s="242"/>
      <c r="S142" s="242"/>
    </row>
    <row r="143" spans="1:19" s="237" customFormat="1">
      <c r="A143" s="243">
        <v>41487</v>
      </c>
      <c r="C143" s="238">
        <v>135</v>
      </c>
      <c r="D143" s="239">
        <f t="shared" si="32"/>
        <v>4278</v>
      </c>
      <c r="E143" s="239">
        <f t="shared" si="46"/>
        <v>450585</v>
      </c>
      <c r="F143" s="239">
        <f t="shared" si="42"/>
        <v>-68428</v>
      </c>
      <c r="G143" s="240">
        <f>+Inputs!$D$3</f>
        <v>0.37951000000000001</v>
      </c>
      <c r="I143" s="241">
        <f t="shared" si="47"/>
        <v>519013</v>
      </c>
      <c r="K143" s="241">
        <f t="shared" si="43"/>
        <v>4278</v>
      </c>
      <c r="L143" s="241">
        <f t="shared" si="48"/>
        <v>450585</v>
      </c>
      <c r="M143" s="241">
        <f t="shared" si="44"/>
        <v>1623.54378</v>
      </c>
      <c r="N143" s="241">
        <f t="shared" si="45"/>
        <v>1623.54378</v>
      </c>
      <c r="O143" s="241">
        <f t="shared" si="49"/>
        <v>-25964.237280000445</v>
      </c>
      <c r="P143" s="241">
        <f t="shared" si="50"/>
        <v>25964.237280000445</v>
      </c>
      <c r="Q143" s="242"/>
      <c r="R143" s="242"/>
      <c r="S143" s="242"/>
    </row>
    <row r="144" spans="1:19" s="237" customFormat="1">
      <c r="A144" s="236">
        <v>41518</v>
      </c>
      <c r="C144" s="238">
        <v>136</v>
      </c>
      <c r="D144" s="239">
        <f t="shared" si="32"/>
        <v>4278</v>
      </c>
      <c r="E144" s="239">
        <f t="shared" si="46"/>
        <v>454863</v>
      </c>
      <c r="F144" s="239">
        <f t="shared" si="42"/>
        <v>-64150</v>
      </c>
      <c r="G144" s="240">
        <f>+Inputs!$D$3</f>
        <v>0.37951000000000001</v>
      </c>
      <c r="I144" s="241">
        <f t="shared" si="47"/>
        <v>519013</v>
      </c>
      <c r="K144" s="241">
        <f t="shared" si="43"/>
        <v>4278</v>
      </c>
      <c r="L144" s="241">
        <f t="shared" si="48"/>
        <v>454863</v>
      </c>
      <c r="M144" s="241">
        <f t="shared" si="44"/>
        <v>1623.54378</v>
      </c>
      <c r="N144" s="241">
        <f t="shared" si="45"/>
        <v>1623.54378</v>
      </c>
      <c r="O144" s="241">
        <f t="shared" si="49"/>
        <v>-24340.693500000445</v>
      </c>
      <c r="P144" s="241">
        <f t="shared" si="50"/>
        <v>24340.693500000445</v>
      </c>
      <c r="Q144" s="242"/>
      <c r="R144" s="242"/>
      <c r="S144" s="242"/>
    </row>
    <row r="145" spans="1:19" s="237" customFormat="1">
      <c r="A145" s="243">
        <v>41548</v>
      </c>
      <c r="C145" s="238">
        <v>137</v>
      </c>
      <c r="D145" s="239">
        <f t="shared" si="32"/>
        <v>4278</v>
      </c>
      <c r="E145" s="239">
        <f t="shared" si="46"/>
        <v>459141</v>
      </c>
      <c r="F145" s="239">
        <f t="shared" si="42"/>
        <v>-59872</v>
      </c>
      <c r="G145" s="240">
        <f>+Inputs!$D$3</f>
        <v>0.37951000000000001</v>
      </c>
      <c r="I145" s="241">
        <f t="shared" si="47"/>
        <v>519013</v>
      </c>
      <c r="K145" s="241">
        <f t="shared" si="43"/>
        <v>4278</v>
      </c>
      <c r="L145" s="241">
        <f t="shared" si="48"/>
        <v>459141</v>
      </c>
      <c r="M145" s="241">
        <f t="shared" si="44"/>
        <v>1623.54378</v>
      </c>
      <c r="N145" s="241">
        <f t="shared" si="45"/>
        <v>1623.54378</v>
      </c>
      <c r="O145" s="241">
        <f t="shared" si="49"/>
        <v>-22717.149720000445</v>
      </c>
      <c r="P145" s="241">
        <f t="shared" si="50"/>
        <v>22717.149720000445</v>
      </c>
      <c r="Q145" s="242"/>
      <c r="R145" s="242"/>
      <c r="S145" s="242"/>
    </row>
    <row r="146" spans="1:19" s="237" customFormat="1">
      <c r="A146" s="236">
        <v>41579</v>
      </c>
      <c r="C146" s="238">
        <v>138</v>
      </c>
      <c r="D146" s="239">
        <f t="shared" si="32"/>
        <v>4278</v>
      </c>
      <c r="E146" s="239">
        <f t="shared" si="46"/>
        <v>463419</v>
      </c>
      <c r="F146" s="239">
        <f t="shared" si="42"/>
        <v>-55594</v>
      </c>
      <c r="G146" s="240">
        <f>+Inputs!$D$3</f>
        <v>0.37951000000000001</v>
      </c>
      <c r="I146" s="241">
        <f t="shared" si="47"/>
        <v>519013</v>
      </c>
      <c r="K146" s="241">
        <f t="shared" si="43"/>
        <v>4278</v>
      </c>
      <c r="L146" s="241">
        <f t="shared" si="48"/>
        <v>463419</v>
      </c>
      <c r="M146" s="241">
        <f t="shared" si="44"/>
        <v>1623.54378</v>
      </c>
      <c r="N146" s="241">
        <f t="shared" si="45"/>
        <v>1623.54378</v>
      </c>
      <c r="O146" s="241">
        <f t="shared" si="49"/>
        <v>-21093.605940000445</v>
      </c>
      <c r="P146" s="241">
        <f t="shared" si="50"/>
        <v>21093.605940000445</v>
      </c>
      <c r="Q146" s="242"/>
      <c r="R146" s="242"/>
      <c r="S146" s="242"/>
    </row>
    <row r="147" spans="1:19" s="237" customFormat="1">
      <c r="A147" s="243">
        <v>41609</v>
      </c>
      <c r="C147" s="238">
        <v>139</v>
      </c>
      <c r="D147" s="239">
        <f t="shared" si="32"/>
        <v>4278</v>
      </c>
      <c r="E147" s="239">
        <f t="shared" si="46"/>
        <v>467697</v>
      </c>
      <c r="F147" s="239">
        <f t="shared" si="42"/>
        <v>-51316</v>
      </c>
      <c r="G147" s="240">
        <f>+Inputs!$D$3</f>
        <v>0.37951000000000001</v>
      </c>
      <c r="I147" s="241">
        <f t="shared" si="47"/>
        <v>519013</v>
      </c>
      <c r="K147" s="241">
        <f t="shared" si="43"/>
        <v>4278</v>
      </c>
      <c r="L147" s="241">
        <f t="shared" si="48"/>
        <v>467697</v>
      </c>
      <c r="M147" s="241">
        <f t="shared" si="44"/>
        <v>1623.54378</v>
      </c>
      <c r="N147" s="241">
        <f t="shared" si="45"/>
        <v>1623.54378</v>
      </c>
      <c r="O147" s="241">
        <f t="shared" si="49"/>
        <v>-19470.062160000445</v>
      </c>
      <c r="P147" s="241">
        <f t="shared" si="50"/>
        <v>19470.062160000445</v>
      </c>
      <c r="Q147" s="242"/>
      <c r="R147" s="242"/>
      <c r="S147" s="242"/>
    </row>
    <row r="148" spans="1:19" s="237" customFormat="1">
      <c r="A148" s="236">
        <v>41640</v>
      </c>
      <c r="C148" s="238">
        <v>140</v>
      </c>
      <c r="D148" s="239">
        <f t="shared" si="32"/>
        <v>4278</v>
      </c>
      <c r="E148" s="239">
        <f t="shared" si="46"/>
        <v>471975</v>
      </c>
      <c r="F148" s="239">
        <f t="shared" si="42"/>
        <v>-47038</v>
      </c>
      <c r="G148" s="240">
        <f>+Inputs!$D$3</f>
        <v>0.37951000000000001</v>
      </c>
      <c r="I148" s="241">
        <f t="shared" si="47"/>
        <v>519013</v>
      </c>
      <c r="K148" s="241">
        <f t="shared" si="43"/>
        <v>4278</v>
      </c>
      <c r="L148" s="241">
        <f t="shared" si="48"/>
        <v>471975</v>
      </c>
      <c r="M148" s="241">
        <f t="shared" si="44"/>
        <v>1623.54378</v>
      </c>
      <c r="N148" s="241">
        <f t="shared" si="45"/>
        <v>1623.54378</v>
      </c>
      <c r="O148" s="241">
        <f t="shared" si="49"/>
        <v>-17846.518380000445</v>
      </c>
      <c r="P148" s="241">
        <f t="shared" si="50"/>
        <v>17846.518380000445</v>
      </c>
      <c r="Q148" s="242"/>
      <c r="R148" s="242"/>
      <c r="S148" s="242"/>
    </row>
    <row r="149" spans="1:19" s="237" customFormat="1">
      <c r="A149" s="243">
        <v>41671</v>
      </c>
      <c r="C149" s="238">
        <v>141</v>
      </c>
      <c r="D149" s="239">
        <f t="shared" si="32"/>
        <v>4278</v>
      </c>
      <c r="E149" s="239">
        <f t="shared" si="46"/>
        <v>476253</v>
      </c>
      <c r="F149" s="239">
        <f t="shared" si="42"/>
        <v>-42760</v>
      </c>
      <c r="G149" s="240">
        <f>+Inputs!$D$3</f>
        <v>0.37951000000000001</v>
      </c>
      <c r="I149" s="241">
        <f t="shared" si="47"/>
        <v>519013</v>
      </c>
      <c r="K149" s="241">
        <f t="shared" si="43"/>
        <v>4278</v>
      </c>
      <c r="L149" s="241">
        <f t="shared" si="48"/>
        <v>476253</v>
      </c>
      <c r="M149" s="241">
        <f t="shared" si="44"/>
        <v>1623.54378</v>
      </c>
      <c r="N149" s="241">
        <f t="shared" si="45"/>
        <v>1623.54378</v>
      </c>
      <c r="O149" s="241">
        <f t="shared" si="49"/>
        <v>-16222.974600000445</v>
      </c>
      <c r="P149" s="241">
        <f t="shared" si="50"/>
        <v>16222.974600000445</v>
      </c>
      <c r="Q149" s="242"/>
      <c r="R149" s="242"/>
      <c r="S149" s="242"/>
    </row>
    <row r="150" spans="1:19" s="237" customFormat="1">
      <c r="A150" s="236">
        <v>41699</v>
      </c>
      <c r="C150" s="238">
        <v>142</v>
      </c>
      <c r="D150" s="239">
        <f t="shared" si="32"/>
        <v>4278</v>
      </c>
      <c r="E150" s="239">
        <f t="shared" si="46"/>
        <v>480531</v>
      </c>
      <c r="F150" s="239">
        <f t="shared" si="42"/>
        <v>-38482</v>
      </c>
      <c r="G150" s="240">
        <f>+Inputs!$D$3</f>
        <v>0.37951000000000001</v>
      </c>
      <c r="I150" s="241">
        <f t="shared" si="47"/>
        <v>519013</v>
      </c>
      <c r="K150" s="241">
        <f t="shared" si="43"/>
        <v>4278</v>
      </c>
      <c r="L150" s="241">
        <f t="shared" si="48"/>
        <v>480531</v>
      </c>
      <c r="M150" s="241">
        <f t="shared" si="44"/>
        <v>1623.54378</v>
      </c>
      <c r="N150" s="241">
        <f t="shared" si="45"/>
        <v>1623.54378</v>
      </c>
      <c r="O150" s="241">
        <f t="shared" si="49"/>
        <v>-14599.430820000445</v>
      </c>
      <c r="P150" s="241">
        <f t="shared" si="50"/>
        <v>14599.430820000445</v>
      </c>
      <c r="Q150" s="242"/>
      <c r="R150" s="242"/>
      <c r="S150" s="242"/>
    </row>
    <row r="151" spans="1:19" s="237" customFormat="1">
      <c r="A151" s="243">
        <v>41730</v>
      </c>
      <c r="C151" s="238">
        <v>143</v>
      </c>
      <c r="D151" s="239">
        <f t="shared" si="32"/>
        <v>4278</v>
      </c>
      <c r="E151" s="239">
        <f t="shared" si="46"/>
        <v>484809</v>
      </c>
      <c r="F151" s="239">
        <f t="shared" si="42"/>
        <v>-34204</v>
      </c>
      <c r="G151" s="240">
        <f>+Inputs!$D$3</f>
        <v>0.37951000000000001</v>
      </c>
      <c r="I151" s="241">
        <f t="shared" si="47"/>
        <v>519013</v>
      </c>
      <c r="K151" s="241">
        <f t="shared" si="43"/>
        <v>4278</v>
      </c>
      <c r="L151" s="241">
        <f t="shared" si="48"/>
        <v>484809</v>
      </c>
      <c r="M151" s="241">
        <f t="shared" si="44"/>
        <v>1623.54378</v>
      </c>
      <c r="N151" s="241">
        <f t="shared" si="45"/>
        <v>1623.54378</v>
      </c>
      <c r="O151" s="241">
        <f t="shared" si="49"/>
        <v>-12975.887040000445</v>
      </c>
      <c r="P151" s="241">
        <f t="shared" si="50"/>
        <v>12975.887040000445</v>
      </c>
      <c r="Q151" s="242"/>
      <c r="R151" s="242"/>
      <c r="S151" s="242"/>
    </row>
    <row r="152" spans="1:19" s="237" customFormat="1">
      <c r="A152" s="236">
        <v>41760</v>
      </c>
      <c r="C152" s="238">
        <v>144</v>
      </c>
      <c r="D152" s="239">
        <f t="shared" si="32"/>
        <v>4278</v>
      </c>
      <c r="E152" s="239">
        <f t="shared" si="46"/>
        <v>489087</v>
      </c>
      <c r="F152" s="239">
        <f t="shared" si="42"/>
        <v>-29926</v>
      </c>
      <c r="G152" s="240">
        <f>+Inputs!$D$3</f>
        <v>0.37951000000000001</v>
      </c>
      <c r="I152" s="241">
        <f t="shared" si="47"/>
        <v>519013</v>
      </c>
      <c r="K152" s="241">
        <f t="shared" si="43"/>
        <v>4278</v>
      </c>
      <c r="L152" s="241">
        <f t="shared" si="48"/>
        <v>489087</v>
      </c>
      <c r="M152" s="241">
        <f t="shared" si="44"/>
        <v>1623.54378</v>
      </c>
      <c r="N152" s="241">
        <f t="shared" si="45"/>
        <v>1623.54378</v>
      </c>
      <c r="O152" s="241">
        <f t="shared" si="49"/>
        <v>-11352.343260000445</v>
      </c>
      <c r="P152" s="241">
        <f t="shared" si="50"/>
        <v>11352.343260000445</v>
      </c>
      <c r="Q152" s="242"/>
      <c r="R152" s="242"/>
      <c r="S152" s="242"/>
    </row>
    <row r="153" spans="1:19" s="237" customFormat="1">
      <c r="A153" s="243">
        <v>41791</v>
      </c>
      <c r="C153" s="238">
        <v>145</v>
      </c>
      <c r="D153" s="239">
        <f t="shared" si="32"/>
        <v>4278</v>
      </c>
      <c r="E153" s="239">
        <f t="shared" si="46"/>
        <v>493365</v>
      </c>
      <c r="F153" s="239">
        <f t="shared" si="42"/>
        <v>-25648</v>
      </c>
      <c r="G153" s="240">
        <f>+Inputs!$D$3</f>
        <v>0.37951000000000001</v>
      </c>
      <c r="I153" s="241">
        <f t="shared" si="47"/>
        <v>519013</v>
      </c>
      <c r="K153" s="241">
        <f t="shared" si="43"/>
        <v>4278</v>
      </c>
      <c r="L153" s="241">
        <f t="shared" si="48"/>
        <v>493365</v>
      </c>
      <c r="M153" s="241">
        <f t="shared" si="44"/>
        <v>1623.54378</v>
      </c>
      <c r="N153" s="241">
        <f t="shared" si="45"/>
        <v>1623.54378</v>
      </c>
      <c r="O153" s="241">
        <f t="shared" si="49"/>
        <v>-9728.7994800004453</v>
      </c>
      <c r="P153" s="241">
        <f t="shared" si="50"/>
        <v>9728.7994800004453</v>
      </c>
      <c r="Q153" s="242"/>
      <c r="R153" s="242"/>
      <c r="S153" s="242"/>
    </row>
    <row r="154" spans="1:19" s="237" customFormat="1">
      <c r="A154" s="236">
        <v>41821</v>
      </c>
      <c r="C154" s="238">
        <v>146</v>
      </c>
      <c r="D154" s="239">
        <f t="shared" si="32"/>
        <v>4278</v>
      </c>
      <c r="E154" s="239">
        <f t="shared" si="46"/>
        <v>497643</v>
      </c>
      <c r="F154" s="239">
        <f t="shared" si="42"/>
        <v>-21370</v>
      </c>
      <c r="G154" s="240">
        <f>+Inputs!$D$3</f>
        <v>0.37951000000000001</v>
      </c>
      <c r="I154" s="241">
        <f t="shared" si="47"/>
        <v>519013</v>
      </c>
      <c r="K154" s="241">
        <f t="shared" si="43"/>
        <v>4278</v>
      </c>
      <c r="L154" s="241">
        <f t="shared" si="48"/>
        <v>497643</v>
      </c>
      <c r="M154" s="241">
        <f t="shared" si="44"/>
        <v>1623.54378</v>
      </c>
      <c r="N154" s="241">
        <f t="shared" si="45"/>
        <v>1623.54378</v>
      </c>
      <c r="O154" s="241">
        <f t="shared" si="49"/>
        <v>-8105.2557000004454</v>
      </c>
      <c r="P154" s="241">
        <f t="shared" si="50"/>
        <v>8105.2557000004454</v>
      </c>
      <c r="Q154" s="242"/>
      <c r="R154" s="242"/>
      <c r="S154" s="242"/>
    </row>
    <row r="155" spans="1:19" s="237" customFormat="1">
      <c r="A155" s="243">
        <v>41852</v>
      </c>
      <c r="C155" s="238">
        <v>147</v>
      </c>
      <c r="D155" s="239">
        <f t="shared" si="32"/>
        <v>4278</v>
      </c>
      <c r="E155" s="239">
        <f t="shared" si="46"/>
        <v>501921</v>
      </c>
      <c r="F155" s="239">
        <f t="shared" si="42"/>
        <v>-17092</v>
      </c>
      <c r="G155" s="240">
        <f>+Inputs!$D$3</f>
        <v>0.37951000000000001</v>
      </c>
      <c r="I155" s="241">
        <f t="shared" si="47"/>
        <v>519013</v>
      </c>
      <c r="K155" s="241">
        <f t="shared" si="43"/>
        <v>4278</v>
      </c>
      <c r="L155" s="241">
        <f t="shared" si="48"/>
        <v>501921</v>
      </c>
      <c r="M155" s="241">
        <f t="shared" si="44"/>
        <v>1623.54378</v>
      </c>
      <c r="N155" s="241">
        <f t="shared" si="45"/>
        <v>1623.54378</v>
      </c>
      <c r="O155" s="241">
        <f t="shared" si="49"/>
        <v>-6481.7119200004454</v>
      </c>
      <c r="P155" s="241">
        <f t="shared" si="50"/>
        <v>6481.7119200004454</v>
      </c>
      <c r="Q155" s="242"/>
      <c r="R155" s="242"/>
      <c r="S155" s="242"/>
    </row>
    <row r="156" spans="1:19" s="237" customFormat="1">
      <c r="A156" s="236">
        <v>41883</v>
      </c>
      <c r="C156" s="238">
        <v>148</v>
      </c>
      <c r="D156" s="239">
        <f t="shared" si="32"/>
        <v>4278</v>
      </c>
      <c r="E156" s="239">
        <f t="shared" si="46"/>
        <v>506199</v>
      </c>
      <c r="F156" s="239">
        <f t="shared" si="42"/>
        <v>-12814</v>
      </c>
      <c r="G156" s="240">
        <f>+Inputs!$D$3</f>
        <v>0.37951000000000001</v>
      </c>
      <c r="I156" s="241">
        <f t="shared" si="47"/>
        <v>519013</v>
      </c>
      <c r="K156" s="241">
        <f t="shared" si="43"/>
        <v>4278</v>
      </c>
      <c r="L156" s="241">
        <f t="shared" si="48"/>
        <v>506199</v>
      </c>
      <c r="M156" s="241">
        <f t="shared" si="44"/>
        <v>1623.54378</v>
      </c>
      <c r="N156" s="241">
        <f t="shared" si="45"/>
        <v>1623.54378</v>
      </c>
      <c r="O156" s="241">
        <f t="shared" si="49"/>
        <v>-4858.1681400004454</v>
      </c>
      <c r="P156" s="241">
        <f t="shared" si="50"/>
        <v>4858.1681400004454</v>
      </c>
      <c r="Q156" s="242"/>
      <c r="R156" s="242"/>
      <c r="S156" s="242"/>
    </row>
    <row r="157" spans="1:19" s="237" customFormat="1">
      <c r="A157" s="243">
        <v>41913</v>
      </c>
      <c r="C157" s="238">
        <v>149</v>
      </c>
      <c r="D157" s="239">
        <f t="shared" si="32"/>
        <v>4278</v>
      </c>
      <c r="E157" s="239">
        <f t="shared" si="46"/>
        <v>510477</v>
      </c>
      <c r="F157" s="239">
        <f t="shared" si="42"/>
        <v>-8536</v>
      </c>
      <c r="G157" s="240">
        <f>+Inputs!$D$3</f>
        <v>0.37951000000000001</v>
      </c>
      <c r="I157" s="241">
        <f t="shared" si="47"/>
        <v>519013</v>
      </c>
      <c r="K157" s="241">
        <f t="shared" si="43"/>
        <v>4278</v>
      </c>
      <c r="L157" s="241">
        <f t="shared" si="48"/>
        <v>510477</v>
      </c>
      <c r="M157" s="241">
        <f t="shared" si="44"/>
        <v>1623.54378</v>
      </c>
      <c r="N157" s="241">
        <f t="shared" si="45"/>
        <v>1623.54378</v>
      </c>
      <c r="O157" s="241">
        <f t="shared" si="49"/>
        <v>-3234.6243600004454</v>
      </c>
      <c r="P157" s="241">
        <f t="shared" si="50"/>
        <v>3234.6243600004454</v>
      </c>
      <c r="Q157" s="242"/>
      <c r="R157" s="242"/>
      <c r="S157" s="242"/>
    </row>
    <row r="158" spans="1:19" s="237" customFormat="1">
      <c r="A158" s="236">
        <v>41944</v>
      </c>
      <c r="C158" s="238">
        <v>150</v>
      </c>
      <c r="D158" s="239">
        <f t="shared" si="32"/>
        <v>4278</v>
      </c>
      <c r="E158" s="239">
        <f t="shared" si="46"/>
        <v>514755</v>
      </c>
      <c r="F158" s="239">
        <f t="shared" si="42"/>
        <v>-4258</v>
      </c>
      <c r="G158" s="240">
        <f>+Inputs!$D$3</f>
        <v>0.37951000000000001</v>
      </c>
      <c r="I158" s="241">
        <f t="shared" si="47"/>
        <v>519013</v>
      </c>
      <c r="K158" s="241">
        <f t="shared" si="43"/>
        <v>4278</v>
      </c>
      <c r="L158" s="241">
        <f t="shared" si="48"/>
        <v>514755</v>
      </c>
      <c r="M158" s="241">
        <f t="shared" si="44"/>
        <v>1623.54378</v>
      </c>
      <c r="N158" s="241">
        <f t="shared" si="45"/>
        <v>1623.54378</v>
      </c>
      <c r="O158" s="241">
        <f t="shared" si="49"/>
        <v>-1611.0805800004455</v>
      </c>
      <c r="P158" s="241">
        <f t="shared" si="50"/>
        <v>1611.0805800004455</v>
      </c>
      <c r="Q158" s="242"/>
      <c r="R158" s="242"/>
      <c r="S158" s="242"/>
    </row>
    <row r="159" spans="1:19" s="237" customFormat="1">
      <c r="A159" s="243">
        <v>41974</v>
      </c>
      <c r="C159" s="238">
        <v>151</v>
      </c>
      <c r="D159" s="239">
        <f>-F158</f>
        <v>4258</v>
      </c>
      <c r="E159" s="239">
        <f t="shared" si="46"/>
        <v>519013</v>
      </c>
      <c r="F159" s="239">
        <f t="shared" si="42"/>
        <v>0</v>
      </c>
      <c r="G159" s="240">
        <f>+Inputs!$D$3</f>
        <v>0.37951000000000001</v>
      </c>
      <c r="I159" s="241">
        <f t="shared" si="47"/>
        <v>519013</v>
      </c>
      <c r="K159" s="241">
        <f t="shared" si="43"/>
        <v>4258</v>
      </c>
      <c r="L159" s="241">
        <f t="shared" si="48"/>
        <v>519013</v>
      </c>
      <c r="M159" s="241">
        <f t="shared" si="44"/>
        <v>1615.9535800000001</v>
      </c>
      <c r="N159" s="241">
        <f t="shared" si="45"/>
        <v>1615.9535800000001</v>
      </c>
      <c r="O159" s="241">
        <f t="shared" si="49"/>
        <v>4.8729999995546223</v>
      </c>
      <c r="P159" s="241">
        <f t="shared" si="50"/>
        <v>-4.8729999995546223</v>
      </c>
      <c r="Q159" s="242"/>
      <c r="R159" s="242"/>
      <c r="S159" s="242"/>
    </row>
    <row r="160" spans="1:19">
      <c r="A160" s="30"/>
      <c r="G160" s="28"/>
    </row>
    <row r="161" spans="1:20">
      <c r="A161" s="8" t="s">
        <v>43</v>
      </c>
      <c r="B161" s="33">
        <f>SUM(B9:B160)</f>
        <v>-519013</v>
      </c>
      <c r="D161" s="33">
        <f>SUM(D9:D160)</f>
        <v>519013</v>
      </c>
      <c r="G161" s="28"/>
      <c r="H161" s="33">
        <f>SUM(H9:H160)</f>
        <v>519013</v>
      </c>
      <c r="I161" s="33"/>
      <c r="J161" s="33">
        <f>SUM(J9:J160)</f>
        <v>196965.43350000001</v>
      </c>
      <c r="K161" s="33">
        <f>SUM(K9:K160)</f>
        <v>519013</v>
      </c>
      <c r="L161" s="33"/>
      <c r="M161" s="33">
        <f>SUM(M9:M160)</f>
        <v>196970.30650000059</v>
      </c>
      <c r="N161" s="33">
        <f>SUM(N9:N160)</f>
        <v>4.8729999995546223</v>
      </c>
      <c r="O161" s="33">
        <f>SUM(O9:O160)</f>
        <v>-16216797.007100064</v>
      </c>
      <c r="P161" s="33">
        <f>SUM(P9:P160)</f>
        <v>16216797.007100064</v>
      </c>
    </row>
    <row r="162" spans="1:20">
      <c r="G162" s="28"/>
    </row>
    <row r="163" spans="1:20">
      <c r="A163" s="4" t="s">
        <v>61</v>
      </c>
      <c r="B163" s="4" t="s">
        <v>61</v>
      </c>
      <c r="C163" s="4" t="s">
        <v>61</v>
      </c>
      <c r="D163" s="4" t="s">
        <v>61</v>
      </c>
      <c r="F163" s="4" t="s">
        <v>61</v>
      </c>
      <c r="G163" s="28" t="s">
        <v>61</v>
      </c>
      <c r="H163" s="4" t="s">
        <v>61</v>
      </c>
      <c r="J163" s="4" t="s">
        <v>61</v>
      </c>
      <c r="K163" s="4" t="s">
        <v>61</v>
      </c>
      <c r="M163" s="4" t="s">
        <v>61</v>
      </c>
      <c r="N163" s="4" t="s">
        <v>61</v>
      </c>
      <c r="P163" s="4" t="s">
        <v>61</v>
      </c>
      <c r="Q163" s="8" t="s">
        <v>61</v>
      </c>
      <c r="R163" s="8" t="s">
        <v>61</v>
      </c>
      <c r="S163" s="8" t="s">
        <v>61</v>
      </c>
      <c r="T163" s="4" t="s">
        <v>61</v>
      </c>
    </row>
    <row r="164" spans="1:20">
      <c r="G164"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8.xml><?xml version="1.0" encoding="utf-8"?>
<worksheet xmlns="http://schemas.openxmlformats.org/spreadsheetml/2006/main" xmlns:r="http://schemas.openxmlformats.org/officeDocument/2006/relationships">
  <sheetPr transitionEvaluation="1" codeName="Sheet61">
    <pageSetUpPr autoPageBreaks="0" fitToPage="1"/>
  </sheetPr>
  <dimension ref="A1:AE163"/>
  <sheetViews>
    <sheetView defaultGridColor="0" colorId="22" zoomScale="60" zoomScaleNormal="100" workbookViewId="0">
      <pane ySplit="8" topLeftCell="A81" activePane="bottomLeft" state="frozen"/>
      <selection activeCell="U11" sqref="U11:AE11"/>
      <selection pane="bottomLeft" activeCell="D99" sqref="D9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37438</v>
      </c>
      <c r="B9" s="32">
        <v>-28130</v>
      </c>
      <c r="C9" s="6">
        <v>1</v>
      </c>
      <c r="D9" s="29">
        <f t="shared" ref="D9:D40" si="0">ROUND(-(+$B$9/180)*1,0)</f>
        <v>156</v>
      </c>
      <c r="E9" s="29">
        <f>+D9</f>
        <v>156</v>
      </c>
      <c r="F9" s="29">
        <f t="shared" ref="F9:F40" si="1">$B$9+E9</f>
        <v>-27974</v>
      </c>
      <c r="G9" s="34">
        <f>+Inputs!$D$2</f>
        <v>0.3795</v>
      </c>
      <c r="H9" s="27">
        <f>-B9</f>
        <v>28130</v>
      </c>
      <c r="I9" s="27">
        <f>+H9</f>
        <v>28130</v>
      </c>
      <c r="J9" s="27">
        <f>H9*G9</f>
        <v>10675.335000000001</v>
      </c>
      <c r="K9" s="27">
        <f t="shared" ref="K9:K40" si="2">D9</f>
        <v>156</v>
      </c>
      <c r="L9" s="27">
        <f>+K9</f>
        <v>156</v>
      </c>
      <c r="M9" s="27">
        <f t="shared" ref="M9:M40" si="3">K9*G9</f>
        <v>59.201999999999998</v>
      </c>
      <c r="N9" s="27">
        <f t="shared" ref="N9:N40" si="4">M9-J9</f>
        <v>-10616.133000000002</v>
      </c>
      <c r="O9" s="27">
        <f>+N9</f>
        <v>-10616.133000000002</v>
      </c>
      <c r="P9" s="27">
        <f>-SUM(N9)</f>
        <v>10616.133000000002</v>
      </c>
      <c r="Q9" s="38">
        <f>VLOOKUP(Q8,A9:P159,5)</f>
        <v>14040</v>
      </c>
      <c r="R9" s="38">
        <f>VLOOKUP(R8,A9:P158,5)</f>
        <v>16860</v>
      </c>
      <c r="S9" s="38">
        <f>+R9-Q9</f>
        <v>2820</v>
      </c>
      <c r="T9" s="35" t="s">
        <v>64</v>
      </c>
      <c r="U9" s="145">
        <f t="shared" ref="U9:AE9" si="5">-IF(TYPE(VLOOKUP(U8,$A$9:$P$158,6,FALSE))=16,0,VLOOKUP(U8,$A$9:$P$158,6,FALSE))</f>
        <v>13855</v>
      </c>
      <c r="V9" s="145">
        <f t="shared" si="5"/>
        <v>13620</v>
      </c>
      <c r="W9" s="145">
        <f t="shared" si="5"/>
        <v>13385</v>
      </c>
      <c r="X9" s="145">
        <f t="shared" si="5"/>
        <v>13150</v>
      </c>
      <c r="Y9" s="145">
        <f t="shared" si="5"/>
        <v>12915</v>
      </c>
      <c r="Z9" s="145">
        <f t="shared" si="5"/>
        <v>12680</v>
      </c>
      <c r="AA9" s="145">
        <f t="shared" si="5"/>
        <v>12445</v>
      </c>
      <c r="AB9" s="145">
        <f t="shared" si="5"/>
        <v>12210</v>
      </c>
      <c r="AC9" s="145">
        <f t="shared" si="5"/>
        <v>11975</v>
      </c>
      <c r="AD9" s="145">
        <f t="shared" si="5"/>
        <v>11740</v>
      </c>
      <c r="AE9" s="145">
        <f t="shared" si="5"/>
        <v>11505</v>
      </c>
    </row>
    <row r="10" spans="1:31">
      <c r="A10" s="30">
        <v>37469</v>
      </c>
      <c r="B10" s="9"/>
      <c r="C10" s="6">
        <v>2</v>
      </c>
      <c r="D10" s="29">
        <f t="shared" si="0"/>
        <v>156</v>
      </c>
      <c r="E10" s="29">
        <f t="shared" ref="E10:E41" si="6">+E9+D10</f>
        <v>312</v>
      </c>
      <c r="F10" s="29">
        <f t="shared" si="1"/>
        <v>-27818</v>
      </c>
      <c r="G10" s="34">
        <f>+Inputs!$D$2</f>
        <v>0.3795</v>
      </c>
      <c r="H10" s="2"/>
      <c r="I10" s="27">
        <f t="shared" ref="I10:I41" si="7">+I9+H10</f>
        <v>28130</v>
      </c>
      <c r="J10" s="27"/>
      <c r="K10" s="27">
        <f t="shared" si="2"/>
        <v>156</v>
      </c>
      <c r="L10" s="27">
        <f t="shared" ref="L10:L41" si="8">+L9+K10</f>
        <v>312</v>
      </c>
      <c r="M10" s="27">
        <f t="shared" si="3"/>
        <v>59.201999999999998</v>
      </c>
      <c r="N10" s="27">
        <f t="shared" si="4"/>
        <v>59.201999999999998</v>
      </c>
      <c r="O10" s="27">
        <f t="shared" ref="O10:O41" si="9">+O9+N10</f>
        <v>-10556.931000000002</v>
      </c>
      <c r="P10" s="27">
        <f t="shared" ref="P10:P41" si="10">P9-N10</f>
        <v>10556.931000000002</v>
      </c>
      <c r="Q10" s="38">
        <f>VLOOKUP(Q8,A9:P159,15)</f>
        <v>-5347.0302000000138</v>
      </c>
      <c r="R10" s="38">
        <f>VLOOKUP(R8,A9:P158,15)</f>
        <v>-4276.8120000000181</v>
      </c>
      <c r="S10" s="38">
        <f>+R10-Q10</f>
        <v>1070.2181999999957</v>
      </c>
      <c r="T10" s="36" t="s">
        <v>69</v>
      </c>
    </row>
    <row r="11" spans="1:31">
      <c r="A11" s="31">
        <v>37500</v>
      </c>
      <c r="B11" s="5"/>
      <c r="C11" s="6">
        <v>3</v>
      </c>
      <c r="D11" s="29">
        <f t="shared" si="0"/>
        <v>156</v>
      </c>
      <c r="E11" s="29">
        <f t="shared" si="6"/>
        <v>468</v>
      </c>
      <c r="F11" s="29">
        <f t="shared" si="1"/>
        <v>-27662</v>
      </c>
      <c r="G11" s="34">
        <f>+Inputs!$D$2</f>
        <v>0.3795</v>
      </c>
      <c r="H11" s="2"/>
      <c r="I11" s="27">
        <f t="shared" si="7"/>
        <v>28130</v>
      </c>
      <c r="J11" s="27"/>
      <c r="K11" s="27">
        <f t="shared" si="2"/>
        <v>156</v>
      </c>
      <c r="L11" s="27">
        <f t="shared" si="8"/>
        <v>468</v>
      </c>
      <c r="M11" s="27">
        <f t="shared" si="3"/>
        <v>59.201999999999998</v>
      </c>
      <c r="N11" s="27">
        <f t="shared" si="4"/>
        <v>59.201999999999998</v>
      </c>
      <c r="O11" s="27">
        <f t="shared" si="9"/>
        <v>-10497.729000000003</v>
      </c>
      <c r="P11" s="27">
        <f t="shared" si="10"/>
        <v>10497.729000000003</v>
      </c>
      <c r="Q11" s="38">
        <f>+VLOOKUP(Q8,A9:P159,16)</f>
        <v>5347.0302000000138</v>
      </c>
      <c r="R11" s="38">
        <f>+VLOOKUP(R8,A9:P158,16)</f>
        <v>4276.8120000000181</v>
      </c>
      <c r="S11" s="38">
        <f>(+Q11+R11)/2</f>
        <v>4811.9211000000159</v>
      </c>
      <c r="T11" s="36" t="s">
        <v>113</v>
      </c>
      <c r="U11" s="145">
        <f t="shared" ref="U11:AE11" si="11">IF(TYPE(VLOOKUP(U8,$A$9:$P$158,16,FALSE))=16,0,VLOOKUP(U8,$A$9:$P$158,16,FALSE))</f>
        <v>5257.8453500000142</v>
      </c>
      <c r="V11" s="145">
        <f t="shared" si="11"/>
        <v>5168.6605000000145</v>
      </c>
      <c r="W11" s="145">
        <f t="shared" si="11"/>
        <v>5079.4756500000149</v>
      </c>
      <c r="X11" s="145">
        <f t="shared" si="11"/>
        <v>4990.2908000000152</v>
      </c>
      <c r="Y11" s="145">
        <f t="shared" si="11"/>
        <v>4901.1059500000156</v>
      </c>
      <c r="Z11" s="145">
        <f t="shared" si="11"/>
        <v>4811.9211000000159</v>
      </c>
      <c r="AA11" s="145">
        <f t="shared" si="11"/>
        <v>4722.7362500000163</v>
      </c>
      <c r="AB11" s="145">
        <f t="shared" si="11"/>
        <v>4633.5514000000167</v>
      </c>
      <c r="AC11" s="145">
        <f t="shared" si="11"/>
        <v>4544.366550000017</v>
      </c>
      <c r="AD11" s="145">
        <f t="shared" si="11"/>
        <v>4455.1817000000174</v>
      </c>
      <c r="AE11" s="145">
        <f t="shared" si="11"/>
        <v>4365.9968500000177</v>
      </c>
    </row>
    <row r="12" spans="1:31">
      <c r="A12" s="30">
        <v>37530</v>
      </c>
      <c r="B12" s="3"/>
      <c r="C12" s="6">
        <v>4</v>
      </c>
      <c r="D12" s="29">
        <f t="shared" si="0"/>
        <v>156</v>
      </c>
      <c r="E12" s="29">
        <f t="shared" si="6"/>
        <v>624</v>
      </c>
      <c r="F12" s="29">
        <f t="shared" si="1"/>
        <v>-27506</v>
      </c>
      <c r="G12" s="34">
        <f>+Inputs!$D$2</f>
        <v>0.3795</v>
      </c>
      <c r="H12" s="2"/>
      <c r="I12" s="27">
        <f t="shared" si="7"/>
        <v>28130</v>
      </c>
      <c r="J12" s="27"/>
      <c r="K12" s="27">
        <f t="shared" si="2"/>
        <v>156</v>
      </c>
      <c r="L12" s="27">
        <f t="shared" si="8"/>
        <v>624</v>
      </c>
      <c r="M12" s="27">
        <f t="shared" si="3"/>
        <v>59.201999999999998</v>
      </c>
      <c r="N12" s="27">
        <f t="shared" si="4"/>
        <v>59.201999999999998</v>
      </c>
      <c r="O12" s="27">
        <f t="shared" si="9"/>
        <v>-10438.527000000004</v>
      </c>
      <c r="P12" s="27">
        <f t="shared" si="10"/>
        <v>10438.527000000004</v>
      </c>
      <c r="Q12" s="39"/>
      <c r="R12" s="40"/>
      <c r="S12" s="40"/>
      <c r="T12" s="36"/>
    </row>
    <row r="13" spans="1:31">
      <c r="A13" s="31">
        <v>37561</v>
      </c>
      <c r="B13" s="3"/>
      <c r="C13" s="6">
        <v>5</v>
      </c>
      <c r="D13" s="29">
        <f t="shared" si="0"/>
        <v>156</v>
      </c>
      <c r="E13" s="29">
        <f t="shared" si="6"/>
        <v>780</v>
      </c>
      <c r="F13" s="29">
        <f t="shared" si="1"/>
        <v>-27350</v>
      </c>
      <c r="G13" s="34">
        <f>+Inputs!$D$2</f>
        <v>0.3795</v>
      </c>
      <c r="H13" s="2"/>
      <c r="I13" s="27">
        <f t="shared" si="7"/>
        <v>28130</v>
      </c>
      <c r="J13" s="27"/>
      <c r="K13" s="27">
        <f t="shared" si="2"/>
        <v>156</v>
      </c>
      <c r="L13" s="27">
        <f t="shared" si="8"/>
        <v>780</v>
      </c>
      <c r="M13" s="27">
        <f t="shared" si="3"/>
        <v>59.201999999999998</v>
      </c>
      <c r="N13" s="27">
        <f t="shared" si="4"/>
        <v>59.201999999999998</v>
      </c>
      <c r="O13" s="27">
        <f t="shared" si="9"/>
        <v>-10379.325000000004</v>
      </c>
      <c r="P13" s="27">
        <f t="shared" si="10"/>
        <v>10379.325000000004</v>
      </c>
      <c r="Q13" s="38">
        <f>VLOOKUP(Q8,A9:P159,9)</f>
        <v>28130</v>
      </c>
      <c r="R13" s="38">
        <f>VLOOKUP(R8,A9:P158,9)</f>
        <v>28130</v>
      </c>
      <c r="S13" s="38">
        <f>+R13-Q13</f>
        <v>0</v>
      </c>
      <c r="T13" s="36" t="s">
        <v>70</v>
      </c>
    </row>
    <row r="14" spans="1:31">
      <c r="A14" s="30">
        <v>37591</v>
      </c>
      <c r="B14" s="3"/>
      <c r="C14" s="6">
        <v>6</v>
      </c>
      <c r="D14" s="29">
        <f t="shared" si="0"/>
        <v>156</v>
      </c>
      <c r="E14" s="29">
        <f t="shared" si="6"/>
        <v>936</v>
      </c>
      <c r="F14" s="29">
        <f t="shared" si="1"/>
        <v>-27194</v>
      </c>
      <c r="G14" s="34">
        <f>+Inputs!$D$2</f>
        <v>0.3795</v>
      </c>
      <c r="H14" s="2"/>
      <c r="I14" s="27">
        <f t="shared" si="7"/>
        <v>28130</v>
      </c>
      <c r="J14" s="27"/>
      <c r="K14" s="27">
        <f t="shared" si="2"/>
        <v>156</v>
      </c>
      <c r="L14" s="27">
        <f t="shared" si="8"/>
        <v>936</v>
      </c>
      <c r="M14" s="27">
        <f t="shared" si="3"/>
        <v>59.201999999999998</v>
      </c>
      <c r="N14" s="27">
        <f t="shared" si="4"/>
        <v>59.201999999999998</v>
      </c>
      <c r="O14" s="27">
        <f t="shared" si="9"/>
        <v>-10320.123000000005</v>
      </c>
      <c r="P14" s="27">
        <f t="shared" si="10"/>
        <v>10320.123000000005</v>
      </c>
      <c r="Q14" s="38">
        <f>VLOOKUP(Q8,A9:P159,12)</f>
        <v>14040</v>
      </c>
      <c r="R14" s="38">
        <f>VLOOKUP(R8,A9:P158,12)</f>
        <v>16860</v>
      </c>
      <c r="S14" s="38">
        <f>+R14-Q14</f>
        <v>2820</v>
      </c>
      <c r="T14" s="37" t="s">
        <v>93</v>
      </c>
    </row>
    <row r="15" spans="1:31">
      <c r="A15" s="31">
        <v>37622</v>
      </c>
      <c r="B15" s="3"/>
      <c r="C15" s="6">
        <v>7</v>
      </c>
      <c r="D15" s="29">
        <f t="shared" si="0"/>
        <v>156</v>
      </c>
      <c r="E15" s="29">
        <f t="shared" si="6"/>
        <v>1092</v>
      </c>
      <c r="F15" s="29">
        <f t="shared" si="1"/>
        <v>-27038</v>
      </c>
      <c r="G15" s="34">
        <f>+Inputs!$D$2</f>
        <v>0.3795</v>
      </c>
      <c r="H15" s="2"/>
      <c r="I15" s="27">
        <f t="shared" si="7"/>
        <v>28130</v>
      </c>
      <c r="J15" s="27"/>
      <c r="K15" s="27">
        <f t="shared" si="2"/>
        <v>156</v>
      </c>
      <c r="L15" s="27">
        <f t="shared" si="8"/>
        <v>1092</v>
      </c>
      <c r="M15" s="27">
        <f t="shared" si="3"/>
        <v>59.201999999999998</v>
      </c>
      <c r="N15" s="27">
        <f t="shared" si="4"/>
        <v>59.201999999999998</v>
      </c>
      <c r="O15" s="27">
        <f t="shared" si="9"/>
        <v>-10260.921000000006</v>
      </c>
      <c r="P15" s="27">
        <f t="shared" si="10"/>
        <v>10260.921000000006</v>
      </c>
    </row>
    <row r="16" spans="1:31">
      <c r="A16" s="30">
        <v>37653</v>
      </c>
      <c r="B16" s="3"/>
      <c r="C16" s="6">
        <v>8</v>
      </c>
      <c r="D16" s="29">
        <f t="shared" si="0"/>
        <v>156</v>
      </c>
      <c r="E16" s="29">
        <f t="shared" si="6"/>
        <v>1248</v>
      </c>
      <c r="F16" s="29">
        <f t="shared" si="1"/>
        <v>-26882</v>
      </c>
      <c r="G16" s="34">
        <f>+Inputs!$D$2</f>
        <v>0.3795</v>
      </c>
      <c r="H16" s="2"/>
      <c r="I16" s="27">
        <f t="shared" si="7"/>
        <v>28130</v>
      </c>
      <c r="J16" s="27"/>
      <c r="K16" s="27">
        <f t="shared" si="2"/>
        <v>156</v>
      </c>
      <c r="L16" s="27">
        <f t="shared" si="8"/>
        <v>1248</v>
      </c>
      <c r="M16" s="27">
        <f t="shared" si="3"/>
        <v>59.201999999999998</v>
      </c>
      <c r="N16" s="27">
        <f t="shared" si="4"/>
        <v>59.201999999999998</v>
      </c>
      <c r="O16" s="27">
        <f t="shared" si="9"/>
        <v>-10201.719000000006</v>
      </c>
      <c r="P16" s="27">
        <f t="shared" si="10"/>
        <v>10201.719000000006</v>
      </c>
      <c r="Q16" s="4"/>
      <c r="R16" s="4"/>
      <c r="S16" s="4"/>
    </row>
    <row r="17" spans="1:19">
      <c r="A17" s="31">
        <v>37681</v>
      </c>
      <c r="B17" s="3"/>
      <c r="C17" s="6">
        <v>9</v>
      </c>
      <c r="D17" s="29">
        <f t="shared" si="0"/>
        <v>156</v>
      </c>
      <c r="E17" s="29">
        <f t="shared" si="6"/>
        <v>1404</v>
      </c>
      <c r="F17" s="29">
        <f t="shared" si="1"/>
        <v>-26726</v>
      </c>
      <c r="G17" s="34">
        <f>+Inputs!$D$2</f>
        <v>0.3795</v>
      </c>
      <c r="H17" s="2"/>
      <c r="I17" s="27">
        <f t="shared" si="7"/>
        <v>28130</v>
      </c>
      <c r="J17" s="27"/>
      <c r="K17" s="27">
        <f t="shared" si="2"/>
        <v>156</v>
      </c>
      <c r="L17" s="27">
        <f t="shared" si="8"/>
        <v>1404</v>
      </c>
      <c r="M17" s="27">
        <f t="shared" si="3"/>
        <v>59.201999999999998</v>
      </c>
      <c r="N17" s="27">
        <f t="shared" si="4"/>
        <v>59.201999999999998</v>
      </c>
      <c r="O17" s="27">
        <f t="shared" si="9"/>
        <v>-10142.517000000007</v>
      </c>
      <c r="P17" s="27">
        <f t="shared" si="10"/>
        <v>10142.517000000007</v>
      </c>
      <c r="Q17" s="4"/>
      <c r="R17" s="4"/>
      <c r="S17" s="4"/>
    </row>
    <row r="18" spans="1:19">
      <c r="A18" s="30">
        <v>37712</v>
      </c>
      <c r="B18" s="3"/>
      <c r="C18" s="6">
        <v>10</v>
      </c>
      <c r="D18" s="29">
        <f t="shared" si="0"/>
        <v>156</v>
      </c>
      <c r="E18" s="29">
        <f t="shared" si="6"/>
        <v>1560</v>
      </c>
      <c r="F18" s="29">
        <f t="shared" si="1"/>
        <v>-26570</v>
      </c>
      <c r="G18" s="34">
        <f>+Inputs!$D$2</f>
        <v>0.3795</v>
      </c>
      <c r="H18" s="2"/>
      <c r="I18" s="27">
        <f t="shared" si="7"/>
        <v>28130</v>
      </c>
      <c r="J18" s="27"/>
      <c r="K18" s="27">
        <f t="shared" si="2"/>
        <v>156</v>
      </c>
      <c r="L18" s="27">
        <f t="shared" si="8"/>
        <v>1560</v>
      </c>
      <c r="M18" s="27">
        <f t="shared" si="3"/>
        <v>59.201999999999998</v>
      </c>
      <c r="N18" s="27">
        <f t="shared" si="4"/>
        <v>59.201999999999998</v>
      </c>
      <c r="O18" s="27">
        <f t="shared" si="9"/>
        <v>-10083.315000000008</v>
      </c>
      <c r="P18" s="27">
        <f t="shared" si="10"/>
        <v>10083.315000000008</v>
      </c>
      <c r="Q18" s="4"/>
      <c r="R18" s="4"/>
      <c r="S18" s="4"/>
    </row>
    <row r="19" spans="1:19">
      <c r="A19" s="31">
        <v>37742</v>
      </c>
      <c r="B19" s="3"/>
      <c r="C19" s="6">
        <v>11</v>
      </c>
      <c r="D19" s="29">
        <f t="shared" si="0"/>
        <v>156</v>
      </c>
      <c r="E19" s="29">
        <f t="shared" si="6"/>
        <v>1716</v>
      </c>
      <c r="F19" s="29">
        <f t="shared" si="1"/>
        <v>-26414</v>
      </c>
      <c r="G19" s="34">
        <f>+Inputs!$D$3</f>
        <v>0.37951000000000001</v>
      </c>
      <c r="H19" s="2"/>
      <c r="I19" s="27">
        <f t="shared" si="7"/>
        <v>28130</v>
      </c>
      <c r="J19" s="27"/>
      <c r="K19" s="27">
        <f t="shared" si="2"/>
        <v>156</v>
      </c>
      <c r="L19" s="27">
        <f t="shared" si="8"/>
        <v>1716</v>
      </c>
      <c r="M19" s="27">
        <f t="shared" si="3"/>
        <v>59.203560000000003</v>
      </c>
      <c r="N19" s="27">
        <f t="shared" si="4"/>
        <v>59.203560000000003</v>
      </c>
      <c r="O19" s="27">
        <f t="shared" si="9"/>
        <v>-10024.111440000008</v>
      </c>
      <c r="P19" s="27">
        <f t="shared" si="10"/>
        <v>10024.111440000008</v>
      </c>
      <c r="Q19" s="4"/>
      <c r="R19" s="4"/>
      <c r="S19" s="4"/>
    </row>
    <row r="20" spans="1:19">
      <c r="A20" s="30">
        <v>37773</v>
      </c>
      <c r="B20" s="3"/>
      <c r="C20" s="6">
        <v>12</v>
      </c>
      <c r="D20" s="29">
        <f t="shared" si="0"/>
        <v>156</v>
      </c>
      <c r="E20" s="29">
        <f t="shared" si="6"/>
        <v>1872</v>
      </c>
      <c r="F20" s="29">
        <f t="shared" si="1"/>
        <v>-26258</v>
      </c>
      <c r="G20" s="34">
        <f>+Inputs!$D$3</f>
        <v>0.37951000000000001</v>
      </c>
      <c r="H20" s="2"/>
      <c r="I20" s="27">
        <f t="shared" si="7"/>
        <v>28130</v>
      </c>
      <c r="J20" s="27"/>
      <c r="K20" s="27">
        <f t="shared" si="2"/>
        <v>156</v>
      </c>
      <c r="L20" s="27">
        <f t="shared" si="8"/>
        <v>1872</v>
      </c>
      <c r="M20" s="27">
        <f t="shared" si="3"/>
        <v>59.203560000000003</v>
      </c>
      <c r="N20" s="27">
        <f t="shared" si="4"/>
        <v>59.203560000000003</v>
      </c>
      <c r="O20" s="27">
        <f t="shared" si="9"/>
        <v>-9964.9078800000079</v>
      </c>
      <c r="P20" s="27">
        <f t="shared" si="10"/>
        <v>9964.9078800000079</v>
      </c>
      <c r="Q20" s="4"/>
      <c r="R20" s="4"/>
      <c r="S20" s="4"/>
    </row>
    <row r="21" spans="1:19">
      <c r="A21" s="31">
        <v>37803</v>
      </c>
      <c r="B21" s="3"/>
      <c r="C21" s="6">
        <v>13</v>
      </c>
      <c r="D21" s="29">
        <f t="shared" si="0"/>
        <v>156</v>
      </c>
      <c r="E21" s="29">
        <f t="shared" si="6"/>
        <v>2028</v>
      </c>
      <c r="F21" s="29">
        <f t="shared" si="1"/>
        <v>-26102</v>
      </c>
      <c r="G21" s="34">
        <f>+Inputs!$D$3</f>
        <v>0.37951000000000001</v>
      </c>
      <c r="H21" s="2"/>
      <c r="I21" s="27">
        <f t="shared" si="7"/>
        <v>28130</v>
      </c>
      <c r="J21" s="27"/>
      <c r="K21" s="27">
        <f t="shared" si="2"/>
        <v>156</v>
      </c>
      <c r="L21" s="27">
        <f t="shared" si="8"/>
        <v>2028</v>
      </c>
      <c r="M21" s="27">
        <f t="shared" si="3"/>
        <v>59.203560000000003</v>
      </c>
      <c r="N21" s="27">
        <f t="shared" si="4"/>
        <v>59.203560000000003</v>
      </c>
      <c r="O21" s="27">
        <f t="shared" si="9"/>
        <v>-9905.704320000008</v>
      </c>
      <c r="P21" s="27">
        <f t="shared" si="10"/>
        <v>9905.704320000008</v>
      </c>
      <c r="Q21" s="4"/>
      <c r="R21" s="4"/>
      <c r="S21" s="4"/>
    </row>
    <row r="22" spans="1:19">
      <c r="A22" s="30">
        <v>37834</v>
      </c>
      <c r="B22" s="3"/>
      <c r="C22" s="6">
        <v>14</v>
      </c>
      <c r="D22" s="29">
        <f t="shared" si="0"/>
        <v>156</v>
      </c>
      <c r="E22" s="29">
        <f t="shared" si="6"/>
        <v>2184</v>
      </c>
      <c r="F22" s="29">
        <f t="shared" si="1"/>
        <v>-25946</v>
      </c>
      <c r="G22" s="34">
        <f>+Inputs!$D$3</f>
        <v>0.37951000000000001</v>
      </c>
      <c r="H22" s="2"/>
      <c r="I22" s="27">
        <f t="shared" si="7"/>
        <v>28130</v>
      </c>
      <c r="J22" s="27"/>
      <c r="K22" s="27">
        <f t="shared" si="2"/>
        <v>156</v>
      </c>
      <c r="L22" s="27">
        <f t="shared" si="8"/>
        <v>2184</v>
      </c>
      <c r="M22" s="27">
        <f t="shared" si="3"/>
        <v>59.203560000000003</v>
      </c>
      <c r="N22" s="27">
        <f t="shared" si="4"/>
        <v>59.203560000000003</v>
      </c>
      <c r="O22" s="27">
        <f t="shared" si="9"/>
        <v>-9846.5007600000081</v>
      </c>
      <c r="P22" s="27">
        <f t="shared" si="10"/>
        <v>9846.5007600000081</v>
      </c>
      <c r="Q22" s="4"/>
      <c r="R22" s="4"/>
      <c r="S22" s="4"/>
    </row>
    <row r="23" spans="1:19">
      <c r="A23" s="31">
        <v>37865</v>
      </c>
      <c r="B23" s="3"/>
      <c r="C23" s="6">
        <v>15</v>
      </c>
      <c r="D23" s="29">
        <f t="shared" si="0"/>
        <v>156</v>
      </c>
      <c r="E23" s="29">
        <f t="shared" si="6"/>
        <v>2340</v>
      </c>
      <c r="F23" s="29">
        <f t="shared" si="1"/>
        <v>-25790</v>
      </c>
      <c r="G23" s="34">
        <f>+Inputs!$D$3</f>
        <v>0.37951000000000001</v>
      </c>
      <c r="H23" s="2"/>
      <c r="I23" s="27">
        <f t="shared" si="7"/>
        <v>28130</v>
      </c>
      <c r="J23" s="27"/>
      <c r="K23" s="27">
        <f t="shared" si="2"/>
        <v>156</v>
      </c>
      <c r="L23" s="27">
        <f t="shared" si="8"/>
        <v>2340</v>
      </c>
      <c r="M23" s="27">
        <f t="shared" si="3"/>
        <v>59.203560000000003</v>
      </c>
      <c r="N23" s="27">
        <f t="shared" si="4"/>
        <v>59.203560000000003</v>
      </c>
      <c r="O23" s="27">
        <f t="shared" si="9"/>
        <v>-9787.2972000000082</v>
      </c>
      <c r="P23" s="27">
        <f t="shared" si="10"/>
        <v>9787.2972000000082</v>
      </c>
      <c r="Q23" s="4"/>
      <c r="R23" s="4"/>
      <c r="S23" s="4"/>
    </row>
    <row r="24" spans="1:19">
      <c r="A24" s="30">
        <v>37895</v>
      </c>
      <c r="B24" s="3"/>
      <c r="C24" s="6">
        <v>16</v>
      </c>
      <c r="D24" s="29">
        <f t="shared" si="0"/>
        <v>156</v>
      </c>
      <c r="E24" s="29">
        <f t="shared" si="6"/>
        <v>2496</v>
      </c>
      <c r="F24" s="29">
        <f t="shared" si="1"/>
        <v>-25634</v>
      </c>
      <c r="G24" s="34">
        <f>+Inputs!$D$3</f>
        <v>0.37951000000000001</v>
      </c>
      <c r="H24" s="2"/>
      <c r="I24" s="27">
        <f t="shared" si="7"/>
        <v>28130</v>
      </c>
      <c r="J24" s="27"/>
      <c r="K24" s="27">
        <f t="shared" si="2"/>
        <v>156</v>
      </c>
      <c r="L24" s="27">
        <f t="shared" si="8"/>
        <v>2496</v>
      </c>
      <c r="M24" s="27">
        <f t="shared" si="3"/>
        <v>59.203560000000003</v>
      </c>
      <c r="N24" s="27">
        <f t="shared" si="4"/>
        <v>59.203560000000003</v>
      </c>
      <c r="O24" s="27">
        <f t="shared" si="9"/>
        <v>-9728.0936400000082</v>
      </c>
      <c r="P24" s="27">
        <f t="shared" si="10"/>
        <v>9728.0936400000082</v>
      </c>
      <c r="Q24" s="4"/>
      <c r="R24" s="4"/>
      <c r="S24" s="4"/>
    </row>
    <row r="25" spans="1:19">
      <c r="A25" s="31">
        <v>37926</v>
      </c>
      <c r="B25" s="3"/>
      <c r="C25" s="6">
        <v>17</v>
      </c>
      <c r="D25" s="29">
        <f t="shared" si="0"/>
        <v>156</v>
      </c>
      <c r="E25" s="29">
        <f t="shared" si="6"/>
        <v>2652</v>
      </c>
      <c r="F25" s="29">
        <f t="shared" si="1"/>
        <v>-25478</v>
      </c>
      <c r="G25" s="34">
        <f>+Inputs!$D$3</f>
        <v>0.37951000000000001</v>
      </c>
      <c r="H25" s="2"/>
      <c r="I25" s="27">
        <f t="shared" si="7"/>
        <v>28130</v>
      </c>
      <c r="J25" s="27"/>
      <c r="K25" s="27">
        <f t="shared" si="2"/>
        <v>156</v>
      </c>
      <c r="L25" s="27">
        <f t="shared" si="8"/>
        <v>2652</v>
      </c>
      <c r="M25" s="27">
        <f t="shared" si="3"/>
        <v>59.203560000000003</v>
      </c>
      <c r="N25" s="27">
        <f t="shared" si="4"/>
        <v>59.203560000000003</v>
      </c>
      <c r="O25" s="27">
        <f t="shared" si="9"/>
        <v>-9668.8900800000083</v>
      </c>
      <c r="P25" s="27">
        <f t="shared" si="10"/>
        <v>9668.8900800000083</v>
      </c>
      <c r="Q25" s="4"/>
      <c r="R25" s="4"/>
      <c r="S25" s="4"/>
    </row>
    <row r="26" spans="1:19">
      <c r="A26" s="30">
        <v>37956</v>
      </c>
      <c r="B26" s="3"/>
      <c r="C26" s="6">
        <v>18</v>
      </c>
      <c r="D26" s="29">
        <f t="shared" si="0"/>
        <v>156</v>
      </c>
      <c r="E26" s="29">
        <f t="shared" si="6"/>
        <v>2808</v>
      </c>
      <c r="F26" s="29">
        <f t="shared" si="1"/>
        <v>-25322</v>
      </c>
      <c r="G26" s="34">
        <f>+Inputs!$D$3</f>
        <v>0.37951000000000001</v>
      </c>
      <c r="H26" s="2"/>
      <c r="I26" s="27">
        <f t="shared" si="7"/>
        <v>28130</v>
      </c>
      <c r="J26" s="27"/>
      <c r="K26" s="27">
        <f t="shared" si="2"/>
        <v>156</v>
      </c>
      <c r="L26" s="27">
        <f t="shared" si="8"/>
        <v>2808</v>
      </c>
      <c r="M26" s="27">
        <f t="shared" si="3"/>
        <v>59.203560000000003</v>
      </c>
      <c r="N26" s="27">
        <f t="shared" si="4"/>
        <v>59.203560000000003</v>
      </c>
      <c r="O26" s="27">
        <f t="shared" si="9"/>
        <v>-9609.6865200000084</v>
      </c>
      <c r="P26" s="27">
        <f t="shared" si="10"/>
        <v>9609.6865200000084</v>
      </c>
      <c r="Q26" s="4"/>
      <c r="R26" s="4"/>
      <c r="S26" s="4"/>
    </row>
    <row r="27" spans="1:19">
      <c r="A27" s="31">
        <v>37987</v>
      </c>
      <c r="B27" s="3"/>
      <c r="C27" s="6">
        <v>19</v>
      </c>
      <c r="D27" s="29">
        <f t="shared" si="0"/>
        <v>156</v>
      </c>
      <c r="E27" s="29">
        <f t="shared" si="6"/>
        <v>2964</v>
      </c>
      <c r="F27" s="29">
        <f t="shared" si="1"/>
        <v>-25166</v>
      </c>
      <c r="G27" s="34">
        <f>+Inputs!$D$3</f>
        <v>0.37951000000000001</v>
      </c>
      <c r="H27" s="2"/>
      <c r="I27" s="27">
        <f t="shared" si="7"/>
        <v>28130</v>
      </c>
      <c r="J27" s="27"/>
      <c r="K27" s="27">
        <f t="shared" si="2"/>
        <v>156</v>
      </c>
      <c r="L27" s="27">
        <f t="shared" si="8"/>
        <v>2964</v>
      </c>
      <c r="M27" s="27">
        <f t="shared" si="3"/>
        <v>59.203560000000003</v>
      </c>
      <c r="N27" s="27">
        <f t="shared" si="4"/>
        <v>59.203560000000003</v>
      </c>
      <c r="O27" s="27">
        <f t="shared" si="9"/>
        <v>-9550.4829600000085</v>
      </c>
      <c r="P27" s="27">
        <f t="shared" si="10"/>
        <v>9550.4829600000085</v>
      </c>
      <c r="Q27" s="4"/>
      <c r="R27" s="4"/>
      <c r="S27" s="4"/>
    </row>
    <row r="28" spans="1:19">
      <c r="A28" s="30">
        <v>38018</v>
      </c>
      <c r="B28" s="3"/>
      <c r="C28" s="6">
        <v>20</v>
      </c>
      <c r="D28" s="29">
        <f t="shared" si="0"/>
        <v>156</v>
      </c>
      <c r="E28" s="29">
        <f t="shared" si="6"/>
        <v>3120</v>
      </c>
      <c r="F28" s="29">
        <f t="shared" si="1"/>
        <v>-25010</v>
      </c>
      <c r="G28" s="34">
        <f>+Inputs!$D$3</f>
        <v>0.37951000000000001</v>
      </c>
      <c r="H28" s="2"/>
      <c r="I28" s="27">
        <f t="shared" si="7"/>
        <v>28130</v>
      </c>
      <c r="J28" s="27"/>
      <c r="K28" s="27">
        <f t="shared" si="2"/>
        <v>156</v>
      </c>
      <c r="L28" s="27">
        <f t="shared" si="8"/>
        <v>3120</v>
      </c>
      <c r="M28" s="27">
        <f t="shared" si="3"/>
        <v>59.203560000000003</v>
      </c>
      <c r="N28" s="27">
        <f t="shared" si="4"/>
        <v>59.203560000000003</v>
      </c>
      <c r="O28" s="27">
        <f t="shared" si="9"/>
        <v>-9491.2794000000085</v>
      </c>
      <c r="P28" s="27">
        <f t="shared" si="10"/>
        <v>9491.2794000000085</v>
      </c>
      <c r="Q28" s="4"/>
      <c r="R28" s="4"/>
      <c r="S28" s="4"/>
    </row>
    <row r="29" spans="1:19">
      <c r="A29" s="31">
        <v>38047</v>
      </c>
      <c r="B29" s="3"/>
      <c r="C29" s="6">
        <v>21</v>
      </c>
      <c r="D29" s="29">
        <f t="shared" si="0"/>
        <v>156</v>
      </c>
      <c r="E29" s="29">
        <f t="shared" si="6"/>
        <v>3276</v>
      </c>
      <c r="F29" s="29">
        <f t="shared" si="1"/>
        <v>-24854</v>
      </c>
      <c r="G29" s="34">
        <f>+Inputs!$D$3</f>
        <v>0.37951000000000001</v>
      </c>
      <c r="H29" s="2"/>
      <c r="I29" s="27">
        <f t="shared" si="7"/>
        <v>28130</v>
      </c>
      <c r="J29" s="27"/>
      <c r="K29" s="27">
        <f t="shared" si="2"/>
        <v>156</v>
      </c>
      <c r="L29" s="27">
        <f t="shared" si="8"/>
        <v>3276</v>
      </c>
      <c r="M29" s="27">
        <f t="shared" si="3"/>
        <v>59.203560000000003</v>
      </c>
      <c r="N29" s="27">
        <f t="shared" si="4"/>
        <v>59.203560000000003</v>
      </c>
      <c r="O29" s="27">
        <f t="shared" si="9"/>
        <v>-9432.0758400000086</v>
      </c>
      <c r="P29" s="27">
        <f t="shared" si="10"/>
        <v>9432.0758400000086</v>
      </c>
      <c r="Q29" s="4"/>
      <c r="R29" s="4"/>
      <c r="S29" s="4"/>
    </row>
    <row r="30" spans="1:19">
      <c r="A30" s="30">
        <v>38078</v>
      </c>
      <c r="B30" s="3"/>
      <c r="C30" s="6">
        <v>22</v>
      </c>
      <c r="D30" s="29">
        <f t="shared" si="0"/>
        <v>156</v>
      </c>
      <c r="E30" s="29">
        <f t="shared" si="6"/>
        <v>3432</v>
      </c>
      <c r="F30" s="29">
        <f t="shared" si="1"/>
        <v>-24698</v>
      </c>
      <c r="G30" s="34">
        <f>+Inputs!$D$3</f>
        <v>0.37951000000000001</v>
      </c>
      <c r="H30" s="2"/>
      <c r="I30" s="27">
        <f t="shared" si="7"/>
        <v>28130</v>
      </c>
      <c r="J30" s="27"/>
      <c r="K30" s="27">
        <f t="shared" si="2"/>
        <v>156</v>
      </c>
      <c r="L30" s="27">
        <f t="shared" si="8"/>
        <v>3432</v>
      </c>
      <c r="M30" s="27">
        <f t="shared" si="3"/>
        <v>59.203560000000003</v>
      </c>
      <c r="N30" s="27">
        <f t="shared" si="4"/>
        <v>59.203560000000003</v>
      </c>
      <c r="O30" s="27">
        <f t="shared" si="9"/>
        <v>-9372.8722800000087</v>
      </c>
      <c r="P30" s="27">
        <f t="shared" si="10"/>
        <v>9372.8722800000087</v>
      </c>
      <c r="Q30" s="95"/>
    </row>
    <row r="31" spans="1:19">
      <c r="A31" s="31">
        <v>38108</v>
      </c>
      <c r="B31" s="3"/>
      <c r="C31" s="6">
        <v>23</v>
      </c>
      <c r="D31" s="29">
        <f t="shared" si="0"/>
        <v>156</v>
      </c>
      <c r="E31" s="29">
        <f t="shared" si="6"/>
        <v>3588</v>
      </c>
      <c r="F31" s="29">
        <f t="shared" si="1"/>
        <v>-24542</v>
      </c>
      <c r="G31" s="34">
        <f>+Inputs!$D$3</f>
        <v>0.37951000000000001</v>
      </c>
      <c r="H31" s="2"/>
      <c r="I31" s="27">
        <f t="shared" si="7"/>
        <v>28130</v>
      </c>
      <c r="J31" s="27"/>
      <c r="K31" s="27">
        <f t="shared" si="2"/>
        <v>156</v>
      </c>
      <c r="L31" s="27">
        <f t="shared" si="8"/>
        <v>3588</v>
      </c>
      <c r="M31" s="27">
        <f t="shared" si="3"/>
        <v>59.203560000000003</v>
      </c>
      <c r="N31" s="27">
        <f t="shared" si="4"/>
        <v>59.203560000000003</v>
      </c>
      <c r="O31" s="27">
        <f t="shared" si="9"/>
        <v>-9313.6687200000088</v>
      </c>
      <c r="P31" s="27">
        <f t="shared" si="10"/>
        <v>9313.6687200000088</v>
      </c>
      <c r="Q31" s="95"/>
    </row>
    <row r="32" spans="1:19">
      <c r="A32" s="30">
        <v>38139</v>
      </c>
      <c r="B32" s="3"/>
      <c r="C32" s="6">
        <v>24</v>
      </c>
      <c r="D32" s="29">
        <f t="shared" si="0"/>
        <v>156</v>
      </c>
      <c r="E32" s="29">
        <f t="shared" si="6"/>
        <v>3744</v>
      </c>
      <c r="F32" s="29">
        <f t="shared" si="1"/>
        <v>-24386</v>
      </c>
      <c r="G32" s="34">
        <f>+Inputs!$D$3</f>
        <v>0.37951000000000001</v>
      </c>
      <c r="H32" s="2"/>
      <c r="I32" s="27">
        <f t="shared" si="7"/>
        <v>28130</v>
      </c>
      <c r="J32" s="27"/>
      <c r="K32" s="27">
        <f t="shared" si="2"/>
        <v>156</v>
      </c>
      <c r="L32" s="27">
        <f t="shared" si="8"/>
        <v>3744</v>
      </c>
      <c r="M32" s="27">
        <f t="shared" si="3"/>
        <v>59.203560000000003</v>
      </c>
      <c r="N32" s="27">
        <f t="shared" si="4"/>
        <v>59.203560000000003</v>
      </c>
      <c r="O32" s="27">
        <f t="shared" si="9"/>
        <v>-9254.4651600000088</v>
      </c>
      <c r="P32" s="27">
        <f t="shared" si="10"/>
        <v>9254.4651600000088</v>
      </c>
      <c r="Q32" s="95"/>
    </row>
    <row r="33" spans="1:21">
      <c r="A33" s="31">
        <v>38169</v>
      </c>
      <c r="B33" s="3"/>
      <c r="C33" s="6">
        <v>25</v>
      </c>
      <c r="D33" s="29">
        <f t="shared" si="0"/>
        <v>156</v>
      </c>
      <c r="E33" s="29">
        <f t="shared" si="6"/>
        <v>3900</v>
      </c>
      <c r="F33" s="29">
        <f t="shared" si="1"/>
        <v>-24230</v>
      </c>
      <c r="G33" s="34">
        <f>+Inputs!$D$3</f>
        <v>0.37951000000000001</v>
      </c>
      <c r="H33" s="2"/>
      <c r="I33" s="27">
        <f t="shared" si="7"/>
        <v>28130</v>
      </c>
      <c r="J33" s="27"/>
      <c r="K33" s="27">
        <f t="shared" si="2"/>
        <v>156</v>
      </c>
      <c r="L33" s="27">
        <f t="shared" si="8"/>
        <v>3900</v>
      </c>
      <c r="M33" s="27">
        <f t="shared" si="3"/>
        <v>59.203560000000003</v>
      </c>
      <c r="N33" s="27">
        <f t="shared" si="4"/>
        <v>59.203560000000003</v>
      </c>
      <c r="O33" s="27">
        <f t="shared" si="9"/>
        <v>-9195.2616000000089</v>
      </c>
      <c r="P33" s="27">
        <f t="shared" si="10"/>
        <v>9195.2616000000089</v>
      </c>
      <c r="Q33" s="95"/>
    </row>
    <row r="34" spans="1:21">
      <c r="A34" s="30">
        <v>38200</v>
      </c>
      <c r="B34" s="3"/>
      <c r="C34" s="6">
        <v>26</v>
      </c>
      <c r="D34" s="29">
        <f t="shared" si="0"/>
        <v>156</v>
      </c>
      <c r="E34" s="29">
        <f t="shared" si="6"/>
        <v>4056</v>
      </c>
      <c r="F34" s="29">
        <f t="shared" si="1"/>
        <v>-24074</v>
      </c>
      <c r="G34" s="34">
        <f>+Inputs!$D$3</f>
        <v>0.37951000000000001</v>
      </c>
      <c r="H34" s="2"/>
      <c r="I34" s="27">
        <f t="shared" si="7"/>
        <v>28130</v>
      </c>
      <c r="J34" s="27"/>
      <c r="K34" s="27">
        <f t="shared" si="2"/>
        <v>156</v>
      </c>
      <c r="L34" s="27">
        <f t="shared" si="8"/>
        <v>4056</v>
      </c>
      <c r="M34" s="27">
        <f t="shared" si="3"/>
        <v>59.203560000000003</v>
      </c>
      <c r="N34" s="27">
        <f t="shared" si="4"/>
        <v>59.203560000000003</v>
      </c>
      <c r="O34" s="27">
        <f t="shared" si="9"/>
        <v>-9136.058040000009</v>
      </c>
      <c r="P34" s="27">
        <f t="shared" si="10"/>
        <v>9136.058040000009</v>
      </c>
      <c r="Q34" s="95"/>
    </row>
    <row r="35" spans="1:21">
      <c r="A35" s="31">
        <v>38231</v>
      </c>
      <c r="B35" s="3"/>
      <c r="C35" s="6">
        <v>27</v>
      </c>
      <c r="D35" s="29">
        <f t="shared" si="0"/>
        <v>156</v>
      </c>
      <c r="E35" s="29">
        <f t="shared" si="6"/>
        <v>4212</v>
      </c>
      <c r="F35" s="29">
        <f t="shared" si="1"/>
        <v>-23918</v>
      </c>
      <c r="G35" s="34">
        <f>+Inputs!$D$3</f>
        <v>0.37951000000000001</v>
      </c>
      <c r="H35" s="2"/>
      <c r="I35" s="27">
        <f t="shared" si="7"/>
        <v>28130</v>
      </c>
      <c r="J35" s="27"/>
      <c r="K35" s="27">
        <f t="shared" si="2"/>
        <v>156</v>
      </c>
      <c r="L35" s="27">
        <f t="shared" si="8"/>
        <v>4212</v>
      </c>
      <c r="M35" s="27">
        <f t="shared" si="3"/>
        <v>59.203560000000003</v>
      </c>
      <c r="N35" s="27">
        <f t="shared" si="4"/>
        <v>59.203560000000003</v>
      </c>
      <c r="O35" s="27">
        <f t="shared" si="9"/>
        <v>-9076.8544800000091</v>
      </c>
      <c r="P35" s="27">
        <f t="shared" si="10"/>
        <v>9076.8544800000091</v>
      </c>
    </row>
    <row r="36" spans="1:21">
      <c r="A36" s="30">
        <v>38261</v>
      </c>
      <c r="B36" s="3"/>
      <c r="C36" s="6">
        <v>28</v>
      </c>
      <c r="D36" s="29">
        <f t="shared" si="0"/>
        <v>156</v>
      </c>
      <c r="E36" s="29">
        <f t="shared" si="6"/>
        <v>4368</v>
      </c>
      <c r="F36" s="29">
        <f t="shared" si="1"/>
        <v>-23762</v>
      </c>
      <c r="G36" s="34">
        <f>+Inputs!$D$3</f>
        <v>0.37951000000000001</v>
      </c>
      <c r="H36" s="2"/>
      <c r="I36" s="27">
        <f t="shared" si="7"/>
        <v>28130</v>
      </c>
      <c r="J36" s="27"/>
      <c r="K36" s="27">
        <f t="shared" si="2"/>
        <v>156</v>
      </c>
      <c r="L36" s="27">
        <f t="shared" si="8"/>
        <v>4368</v>
      </c>
      <c r="M36" s="27">
        <f t="shared" si="3"/>
        <v>59.203560000000003</v>
      </c>
      <c r="N36" s="27">
        <f t="shared" si="4"/>
        <v>59.203560000000003</v>
      </c>
      <c r="O36" s="27">
        <f t="shared" si="9"/>
        <v>-9017.6509200000091</v>
      </c>
      <c r="P36" s="27">
        <f t="shared" si="10"/>
        <v>9017.6509200000091</v>
      </c>
    </row>
    <row r="37" spans="1:21">
      <c r="A37" s="31">
        <v>38292</v>
      </c>
      <c r="B37" s="3"/>
      <c r="C37" s="6">
        <v>29</v>
      </c>
      <c r="D37" s="29">
        <f t="shared" si="0"/>
        <v>156</v>
      </c>
      <c r="E37" s="29">
        <f t="shared" si="6"/>
        <v>4524</v>
      </c>
      <c r="F37" s="29">
        <f t="shared" si="1"/>
        <v>-23606</v>
      </c>
      <c r="G37" s="34">
        <f>+Inputs!$D$3</f>
        <v>0.37951000000000001</v>
      </c>
      <c r="H37" s="2"/>
      <c r="I37" s="27">
        <f t="shared" si="7"/>
        <v>28130</v>
      </c>
      <c r="J37" s="27"/>
      <c r="K37" s="27">
        <f t="shared" si="2"/>
        <v>156</v>
      </c>
      <c r="L37" s="27">
        <f t="shared" si="8"/>
        <v>4524</v>
      </c>
      <c r="M37" s="27">
        <f t="shared" si="3"/>
        <v>59.203560000000003</v>
      </c>
      <c r="N37" s="27">
        <f t="shared" si="4"/>
        <v>59.203560000000003</v>
      </c>
      <c r="O37" s="27">
        <f t="shared" si="9"/>
        <v>-8958.4473600000092</v>
      </c>
      <c r="P37" s="27">
        <f t="shared" si="10"/>
        <v>8958.4473600000092</v>
      </c>
    </row>
    <row r="38" spans="1:21">
      <c r="A38" s="30">
        <v>38322</v>
      </c>
      <c r="B38" s="3"/>
      <c r="C38" s="6">
        <v>30</v>
      </c>
      <c r="D38" s="29">
        <f t="shared" si="0"/>
        <v>156</v>
      </c>
      <c r="E38" s="29">
        <f t="shared" si="6"/>
        <v>4680</v>
      </c>
      <c r="F38" s="29">
        <f t="shared" si="1"/>
        <v>-23450</v>
      </c>
      <c r="G38" s="34">
        <f>+Inputs!$D$3</f>
        <v>0.37951000000000001</v>
      </c>
      <c r="H38" s="2"/>
      <c r="I38" s="27">
        <f t="shared" si="7"/>
        <v>28130</v>
      </c>
      <c r="J38" s="27"/>
      <c r="K38" s="27">
        <f t="shared" si="2"/>
        <v>156</v>
      </c>
      <c r="L38" s="27">
        <f t="shared" si="8"/>
        <v>4680</v>
      </c>
      <c r="M38" s="27">
        <f t="shared" si="3"/>
        <v>59.203560000000003</v>
      </c>
      <c r="N38" s="27">
        <f t="shared" si="4"/>
        <v>59.203560000000003</v>
      </c>
      <c r="O38" s="27">
        <f t="shared" si="9"/>
        <v>-8899.2438000000093</v>
      </c>
      <c r="P38" s="27">
        <f t="shared" si="10"/>
        <v>8899.2438000000093</v>
      </c>
    </row>
    <row r="39" spans="1:21">
      <c r="A39" s="31">
        <v>38353</v>
      </c>
      <c r="B39" s="2"/>
      <c r="C39" s="6">
        <v>31</v>
      </c>
      <c r="D39" s="29">
        <f t="shared" si="0"/>
        <v>156</v>
      </c>
      <c r="E39" s="29">
        <f t="shared" si="6"/>
        <v>4836</v>
      </c>
      <c r="F39" s="29">
        <f t="shared" si="1"/>
        <v>-23294</v>
      </c>
      <c r="G39" s="34">
        <f>+Inputs!$D$3</f>
        <v>0.37951000000000001</v>
      </c>
      <c r="H39" s="2"/>
      <c r="I39" s="27">
        <f t="shared" si="7"/>
        <v>28130</v>
      </c>
      <c r="J39" s="27"/>
      <c r="K39" s="27">
        <f t="shared" si="2"/>
        <v>156</v>
      </c>
      <c r="L39" s="27">
        <f t="shared" si="8"/>
        <v>4836</v>
      </c>
      <c r="M39" s="27">
        <f t="shared" si="3"/>
        <v>59.203560000000003</v>
      </c>
      <c r="N39" s="27">
        <f t="shared" si="4"/>
        <v>59.203560000000003</v>
      </c>
      <c r="O39" s="27">
        <f t="shared" si="9"/>
        <v>-8840.0402400000094</v>
      </c>
      <c r="P39" s="27">
        <f t="shared" si="10"/>
        <v>8840.0402400000094</v>
      </c>
    </row>
    <row r="40" spans="1:21">
      <c r="A40" s="30">
        <v>38384</v>
      </c>
      <c r="B40" s="2"/>
      <c r="C40" s="6">
        <v>32</v>
      </c>
      <c r="D40" s="29">
        <f t="shared" si="0"/>
        <v>156</v>
      </c>
      <c r="E40" s="29">
        <f t="shared" si="6"/>
        <v>4992</v>
      </c>
      <c r="F40" s="29">
        <f t="shared" si="1"/>
        <v>-23138</v>
      </c>
      <c r="G40" s="34">
        <f>+Inputs!$D$3</f>
        <v>0.37951000000000001</v>
      </c>
      <c r="H40" s="2"/>
      <c r="I40" s="27">
        <f t="shared" si="7"/>
        <v>28130</v>
      </c>
      <c r="J40" s="2"/>
      <c r="K40" s="27">
        <f t="shared" si="2"/>
        <v>156</v>
      </c>
      <c r="L40" s="27">
        <f t="shared" si="8"/>
        <v>4992</v>
      </c>
      <c r="M40" s="27">
        <f t="shared" si="3"/>
        <v>59.203560000000003</v>
      </c>
      <c r="N40" s="27">
        <f t="shared" si="4"/>
        <v>59.203560000000003</v>
      </c>
      <c r="O40" s="27">
        <f t="shared" si="9"/>
        <v>-8780.8366800000094</v>
      </c>
      <c r="P40" s="27">
        <f t="shared" si="10"/>
        <v>8780.8366800000094</v>
      </c>
    </row>
    <row r="41" spans="1:21">
      <c r="A41" s="31">
        <v>38412</v>
      </c>
      <c r="C41" s="6">
        <v>33</v>
      </c>
      <c r="D41" s="29">
        <f t="shared" ref="D41:D72" si="12">ROUND(-(+$B$9/180)*1,0)</f>
        <v>156</v>
      </c>
      <c r="E41" s="29">
        <f t="shared" si="6"/>
        <v>5148</v>
      </c>
      <c r="F41" s="29">
        <f t="shared" ref="F41:F72" si="13">$B$9+E41</f>
        <v>-22982</v>
      </c>
      <c r="G41" s="34">
        <f>+Inputs!$D$3</f>
        <v>0.37951000000000001</v>
      </c>
      <c r="I41" s="27">
        <f t="shared" si="7"/>
        <v>28130</v>
      </c>
      <c r="K41" s="27">
        <f t="shared" ref="K41:K72" si="14">D41</f>
        <v>156</v>
      </c>
      <c r="L41" s="27">
        <f t="shared" si="8"/>
        <v>5148</v>
      </c>
      <c r="M41" s="27">
        <f t="shared" ref="M41:M72" si="15">K41*G41</f>
        <v>59.203560000000003</v>
      </c>
      <c r="N41" s="27">
        <f t="shared" ref="N41:N72" si="16">M41-J41</f>
        <v>59.203560000000003</v>
      </c>
      <c r="O41" s="27">
        <f t="shared" si="9"/>
        <v>-8721.6331200000095</v>
      </c>
      <c r="P41" s="27">
        <f t="shared" si="10"/>
        <v>8721.6331200000095</v>
      </c>
    </row>
    <row r="42" spans="1:21">
      <c r="A42" s="30">
        <v>38443</v>
      </c>
      <c r="C42" s="6">
        <v>34</v>
      </c>
      <c r="D42" s="29">
        <f t="shared" si="12"/>
        <v>156</v>
      </c>
      <c r="E42" s="29">
        <f t="shared" ref="E42:E73" si="17">+E41+D42</f>
        <v>5304</v>
      </c>
      <c r="F42" s="29">
        <f t="shared" si="13"/>
        <v>-22826</v>
      </c>
      <c r="G42" s="34">
        <f>+Inputs!$D$3</f>
        <v>0.37951000000000001</v>
      </c>
      <c r="I42" s="27">
        <f t="shared" ref="I42:I73" si="18">+I41+H42</f>
        <v>28130</v>
      </c>
      <c r="K42" s="27">
        <f t="shared" si="14"/>
        <v>156</v>
      </c>
      <c r="L42" s="27">
        <f t="shared" ref="L42:L73" si="19">+L41+K42</f>
        <v>5304</v>
      </c>
      <c r="M42" s="27">
        <f t="shared" si="15"/>
        <v>59.203560000000003</v>
      </c>
      <c r="N42" s="27">
        <f t="shared" si="16"/>
        <v>59.203560000000003</v>
      </c>
      <c r="O42" s="27">
        <f t="shared" ref="O42:O73" si="20">+O41+N42</f>
        <v>-8662.4295600000096</v>
      </c>
      <c r="P42" s="27">
        <f t="shared" ref="P42:P73" si="21">P41-N42</f>
        <v>8662.4295600000096</v>
      </c>
    </row>
    <row r="43" spans="1:21">
      <c r="A43" s="31">
        <v>38473</v>
      </c>
      <c r="C43" s="6">
        <v>35</v>
      </c>
      <c r="D43" s="29">
        <f t="shared" si="12"/>
        <v>156</v>
      </c>
      <c r="E43" s="29">
        <f t="shared" si="17"/>
        <v>5460</v>
      </c>
      <c r="F43" s="29">
        <f t="shared" si="13"/>
        <v>-22670</v>
      </c>
      <c r="G43" s="34">
        <f>+Inputs!$D$3</f>
        <v>0.37951000000000001</v>
      </c>
      <c r="I43" s="27">
        <f t="shared" si="18"/>
        <v>28130</v>
      </c>
      <c r="K43" s="27">
        <f t="shared" si="14"/>
        <v>156</v>
      </c>
      <c r="L43" s="27">
        <f t="shared" si="19"/>
        <v>5460</v>
      </c>
      <c r="M43" s="27">
        <f t="shared" si="15"/>
        <v>59.203560000000003</v>
      </c>
      <c r="N43" s="27">
        <f t="shared" si="16"/>
        <v>59.203560000000003</v>
      </c>
      <c r="O43" s="27">
        <f t="shared" si="20"/>
        <v>-8603.2260000000097</v>
      </c>
      <c r="P43" s="27">
        <f t="shared" si="21"/>
        <v>8603.2260000000097</v>
      </c>
    </row>
    <row r="44" spans="1:21">
      <c r="A44" s="30">
        <v>38504</v>
      </c>
      <c r="C44" s="6">
        <v>36</v>
      </c>
      <c r="D44" s="29">
        <f t="shared" si="12"/>
        <v>156</v>
      </c>
      <c r="E44" s="29">
        <f t="shared" si="17"/>
        <v>5616</v>
      </c>
      <c r="F44" s="29">
        <f t="shared" si="13"/>
        <v>-22514</v>
      </c>
      <c r="G44" s="34">
        <f>+Inputs!$D$3</f>
        <v>0.37951000000000001</v>
      </c>
      <c r="I44" s="27">
        <f t="shared" si="18"/>
        <v>28130</v>
      </c>
      <c r="K44" s="27">
        <f t="shared" si="14"/>
        <v>156</v>
      </c>
      <c r="L44" s="27">
        <f t="shared" si="19"/>
        <v>5616</v>
      </c>
      <c r="M44" s="27">
        <f t="shared" si="15"/>
        <v>59.203560000000003</v>
      </c>
      <c r="N44" s="27">
        <f t="shared" si="16"/>
        <v>59.203560000000003</v>
      </c>
      <c r="O44" s="27">
        <f t="shared" si="20"/>
        <v>-8544.0224400000097</v>
      </c>
      <c r="P44" s="27">
        <f t="shared" si="21"/>
        <v>8544.0224400000097</v>
      </c>
      <c r="U44" s="98"/>
    </row>
    <row r="45" spans="1:21">
      <c r="A45" s="31">
        <v>38534</v>
      </c>
      <c r="C45" s="6">
        <v>37</v>
      </c>
      <c r="D45" s="29">
        <f t="shared" si="12"/>
        <v>156</v>
      </c>
      <c r="E45" s="29">
        <f t="shared" si="17"/>
        <v>5772</v>
      </c>
      <c r="F45" s="29">
        <f t="shared" si="13"/>
        <v>-22358</v>
      </c>
      <c r="G45" s="34">
        <f>+Inputs!$D$3</f>
        <v>0.37951000000000001</v>
      </c>
      <c r="I45" s="27">
        <f t="shared" si="18"/>
        <v>28130</v>
      </c>
      <c r="K45" s="27">
        <f t="shared" si="14"/>
        <v>156</v>
      </c>
      <c r="L45" s="27">
        <f t="shared" si="19"/>
        <v>5772</v>
      </c>
      <c r="M45" s="27">
        <f t="shared" si="15"/>
        <v>59.203560000000003</v>
      </c>
      <c r="N45" s="27">
        <f t="shared" si="16"/>
        <v>59.203560000000003</v>
      </c>
      <c r="O45" s="27">
        <f t="shared" si="20"/>
        <v>-8484.8188800000098</v>
      </c>
      <c r="P45" s="27">
        <f t="shared" si="21"/>
        <v>8484.8188800000098</v>
      </c>
      <c r="U45" s="98"/>
    </row>
    <row r="46" spans="1:21">
      <c r="A46" s="30">
        <v>38565</v>
      </c>
      <c r="C46" s="6">
        <v>38</v>
      </c>
      <c r="D46" s="29">
        <f t="shared" si="12"/>
        <v>156</v>
      </c>
      <c r="E46" s="29">
        <f t="shared" si="17"/>
        <v>5928</v>
      </c>
      <c r="F46" s="29">
        <f t="shared" si="13"/>
        <v>-22202</v>
      </c>
      <c r="G46" s="34">
        <f>+Inputs!$D$3</f>
        <v>0.37951000000000001</v>
      </c>
      <c r="I46" s="27">
        <f t="shared" si="18"/>
        <v>28130</v>
      </c>
      <c r="K46" s="27">
        <f t="shared" si="14"/>
        <v>156</v>
      </c>
      <c r="L46" s="27">
        <f t="shared" si="19"/>
        <v>5928</v>
      </c>
      <c r="M46" s="27">
        <f t="shared" si="15"/>
        <v>59.203560000000003</v>
      </c>
      <c r="N46" s="27">
        <f t="shared" si="16"/>
        <v>59.203560000000003</v>
      </c>
      <c r="O46" s="27">
        <f t="shared" si="20"/>
        <v>-8425.6153200000099</v>
      </c>
      <c r="P46" s="27">
        <f t="shared" si="21"/>
        <v>8425.6153200000099</v>
      </c>
      <c r="U46" s="98"/>
    </row>
    <row r="47" spans="1:21">
      <c r="A47" s="31">
        <v>38596</v>
      </c>
      <c r="C47" s="6">
        <v>39</v>
      </c>
      <c r="D47" s="29">
        <f t="shared" si="12"/>
        <v>156</v>
      </c>
      <c r="E47" s="29">
        <f t="shared" si="17"/>
        <v>6084</v>
      </c>
      <c r="F47" s="29">
        <f t="shared" si="13"/>
        <v>-22046</v>
      </c>
      <c r="G47" s="34">
        <f>+Inputs!$D$3</f>
        <v>0.37951000000000001</v>
      </c>
      <c r="I47" s="27">
        <f t="shared" si="18"/>
        <v>28130</v>
      </c>
      <c r="K47" s="27">
        <f t="shared" si="14"/>
        <v>156</v>
      </c>
      <c r="L47" s="27">
        <f t="shared" si="19"/>
        <v>6084</v>
      </c>
      <c r="M47" s="27">
        <f t="shared" si="15"/>
        <v>59.203560000000003</v>
      </c>
      <c r="N47" s="27">
        <f t="shared" si="16"/>
        <v>59.203560000000003</v>
      </c>
      <c r="O47" s="27">
        <f t="shared" si="20"/>
        <v>-8366.41176000001</v>
      </c>
      <c r="P47" s="27">
        <f t="shared" si="21"/>
        <v>8366.41176000001</v>
      </c>
      <c r="U47" s="98"/>
    </row>
    <row r="48" spans="1:21">
      <c r="A48" s="30">
        <v>38626</v>
      </c>
      <c r="C48" s="6">
        <v>40</v>
      </c>
      <c r="D48" s="29">
        <f t="shared" si="12"/>
        <v>156</v>
      </c>
      <c r="E48" s="29">
        <f t="shared" si="17"/>
        <v>6240</v>
      </c>
      <c r="F48" s="29">
        <f t="shared" si="13"/>
        <v>-21890</v>
      </c>
      <c r="G48" s="34">
        <f>+Inputs!$D$3</f>
        <v>0.37951000000000001</v>
      </c>
      <c r="I48" s="27">
        <f t="shared" si="18"/>
        <v>28130</v>
      </c>
      <c r="K48" s="27">
        <f t="shared" si="14"/>
        <v>156</v>
      </c>
      <c r="L48" s="27">
        <f t="shared" si="19"/>
        <v>6240</v>
      </c>
      <c r="M48" s="27">
        <f t="shared" si="15"/>
        <v>59.203560000000003</v>
      </c>
      <c r="N48" s="27">
        <f t="shared" si="16"/>
        <v>59.203560000000003</v>
      </c>
      <c r="O48" s="27">
        <f t="shared" si="20"/>
        <v>-8307.20820000001</v>
      </c>
      <c r="P48" s="27">
        <f t="shared" si="21"/>
        <v>8307.20820000001</v>
      </c>
      <c r="U48" s="98"/>
    </row>
    <row r="49" spans="1:21">
      <c r="A49" s="31">
        <v>38657</v>
      </c>
      <c r="C49" s="6">
        <v>41</v>
      </c>
      <c r="D49" s="29">
        <f t="shared" si="12"/>
        <v>156</v>
      </c>
      <c r="E49" s="29">
        <f t="shared" si="17"/>
        <v>6396</v>
      </c>
      <c r="F49" s="29">
        <f t="shared" si="13"/>
        <v>-21734</v>
      </c>
      <c r="G49" s="34">
        <f>+Inputs!$D$3</f>
        <v>0.37951000000000001</v>
      </c>
      <c r="I49" s="27">
        <f t="shared" si="18"/>
        <v>28130</v>
      </c>
      <c r="K49" s="27">
        <f t="shared" si="14"/>
        <v>156</v>
      </c>
      <c r="L49" s="27">
        <f t="shared" si="19"/>
        <v>6396</v>
      </c>
      <c r="M49" s="27">
        <f t="shared" si="15"/>
        <v>59.203560000000003</v>
      </c>
      <c r="N49" s="27">
        <f t="shared" si="16"/>
        <v>59.203560000000003</v>
      </c>
      <c r="O49" s="27">
        <f t="shared" si="20"/>
        <v>-8248.0046400000101</v>
      </c>
      <c r="P49" s="27">
        <f t="shared" si="21"/>
        <v>8248.0046400000101</v>
      </c>
      <c r="U49" s="98"/>
    </row>
    <row r="50" spans="1:21">
      <c r="A50" s="30">
        <v>38687</v>
      </c>
      <c r="C50" s="6">
        <v>42</v>
      </c>
      <c r="D50" s="29">
        <f t="shared" si="12"/>
        <v>156</v>
      </c>
      <c r="E50" s="29">
        <f t="shared" si="17"/>
        <v>6552</v>
      </c>
      <c r="F50" s="29">
        <f t="shared" si="13"/>
        <v>-21578</v>
      </c>
      <c r="G50" s="34">
        <f>+Inputs!$D$3</f>
        <v>0.37951000000000001</v>
      </c>
      <c r="I50" s="27">
        <f t="shared" si="18"/>
        <v>28130</v>
      </c>
      <c r="K50" s="27">
        <f t="shared" si="14"/>
        <v>156</v>
      </c>
      <c r="L50" s="27">
        <f t="shared" si="19"/>
        <v>6552</v>
      </c>
      <c r="M50" s="27">
        <f t="shared" si="15"/>
        <v>59.203560000000003</v>
      </c>
      <c r="N50" s="27">
        <f t="shared" si="16"/>
        <v>59.203560000000003</v>
      </c>
      <c r="O50" s="27">
        <f t="shared" si="20"/>
        <v>-8188.8010800000102</v>
      </c>
      <c r="P50" s="27">
        <f t="shared" si="21"/>
        <v>8188.8010800000102</v>
      </c>
      <c r="U50" s="98"/>
    </row>
    <row r="51" spans="1:21">
      <c r="A51" s="31">
        <v>38718</v>
      </c>
      <c r="C51" s="6">
        <v>43</v>
      </c>
      <c r="D51" s="29">
        <f t="shared" si="12"/>
        <v>156</v>
      </c>
      <c r="E51" s="29">
        <f t="shared" si="17"/>
        <v>6708</v>
      </c>
      <c r="F51" s="29">
        <f t="shared" si="13"/>
        <v>-21422</v>
      </c>
      <c r="G51" s="34">
        <f>+Inputs!$D$3</f>
        <v>0.37951000000000001</v>
      </c>
      <c r="I51" s="27">
        <f t="shared" si="18"/>
        <v>28130</v>
      </c>
      <c r="K51" s="27">
        <f t="shared" si="14"/>
        <v>156</v>
      </c>
      <c r="L51" s="27">
        <f t="shared" si="19"/>
        <v>6708</v>
      </c>
      <c r="M51" s="27">
        <f t="shared" si="15"/>
        <v>59.203560000000003</v>
      </c>
      <c r="N51" s="27">
        <f t="shared" si="16"/>
        <v>59.203560000000003</v>
      </c>
      <c r="O51" s="27">
        <f t="shared" si="20"/>
        <v>-8129.5975200000103</v>
      </c>
      <c r="P51" s="27">
        <f t="shared" si="21"/>
        <v>8129.5975200000103</v>
      </c>
      <c r="U51" s="98"/>
    </row>
    <row r="52" spans="1:21">
      <c r="A52" s="30">
        <v>38749</v>
      </c>
      <c r="C52" s="6">
        <v>44</v>
      </c>
      <c r="D52" s="29">
        <f t="shared" si="12"/>
        <v>156</v>
      </c>
      <c r="E52" s="29">
        <f t="shared" si="17"/>
        <v>6864</v>
      </c>
      <c r="F52" s="29">
        <f t="shared" si="13"/>
        <v>-21266</v>
      </c>
      <c r="G52" s="34">
        <f>+Inputs!$D$3</f>
        <v>0.37951000000000001</v>
      </c>
      <c r="I52" s="27">
        <f t="shared" si="18"/>
        <v>28130</v>
      </c>
      <c r="K52" s="27">
        <f t="shared" si="14"/>
        <v>156</v>
      </c>
      <c r="L52" s="27">
        <f t="shared" si="19"/>
        <v>6864</v>
      </c>
      <c r="M52" s="27">
        <f t="shared" si="15"/>
        <v>59.203560000000003</v>
      </c>
      <c r="N52" s="27">
        <f t="shared" si="16"/>
        <v>59.203560000000003</v>
      </c>
      <c r="O52" s="27">
        <f t="shared" si="20"/>
        <v>-8070.3939600000103</v>
      </c>
      <c r="P52" s="27">
        <f t="shared" si="21"/>
        <v>8070.3939600000103</v>
      </c>
      <c r="U52" s="98"/>
    </row>
    <row r="53" spans="1:21">
      <c r="A53" s="31">
        <v>38777</v>
      </c>
      <c r="C53" s="6">
        <v>45</v>
      </c>
      <c r="D53" s="29">
        <f t="shared" si="12"/>
        <v>156</v>
      </c>
      <c r="E53" s="29">
        <f t="shared" si="17"/>
        <v>7020</v>
      </c>
      <c r="F53" s="29">
        <f t="shared" si="13"/>
        <v>-21110</v>
      </c>
      <c r="G53" s="34">
        <f>+Inputs!$D$3</f>
        <v>0.37951000000000001</v>
      </c>
      <c r="I53" s="27">
        <f t="shared" si="18"/>
        <v>28130</v>
      </c>
      <c r="K53" s="27">
        <f t="shared" si="14"/>
        <v>156</v>
      </c>
      <c r="L53" s="27">
        <f t="shared" si="19"/>
        <v>7020</v>
      </c>
      <c r="M53" s="27">
        <f t="shared" si="15"/>
        <v>59.203560000000003</v>
      </c>
      <c r="N53" s="27">
        <f t="shared" si="16"/>
        <v>59.203560000000003</v>
      </c>
      <c r="O53" s="27">
        <f t="shared" si="20"/>
        <v>-8011.1904000000104</v>
      </c>
      <c r="P53" s="27">
        <f t="shared" si="21"/>
        <v>8011.1904000000104</v>
      </c>
      <c r="U53" s="98"/>
    </row>
    <row r="54" spans="1:21">
      <c r="A54" s="30">
        <v>38808</v>
      </c>
      <c r="C54" s="6">
        <v>46</v>
      </c>
      <c r="D54" s="29">
        <f t="shared" si="12"/>
        <v>156</v>
      </c>
      <c r="E54" s="29">
        <f t="shared" si="17"/>
        <v>7176</v>
      </c>
      <c r="F54" s="29">
        <f t="shared" si="13"/>
        <v>-20954</v>
      </c>
      <c r="G54" s="34">
        <f>+Inputs!$D$3</f>
        <v>0.37951000000000001</v>
      </c>
      <c r="I54" s="27">
        <f t="shared" si="18"/>
        <v>28130</v>
      </c>
      <c r="K54" s="27">
        <f t="shared" si="14"/>
        <v>156</v>
      </c>
      <c r="L54" s="27">
        <f t="shared" si="19"/>
        <v>7176</v>
      </c>
      <c r="M54" s="27">
        <f t="shared" si="15"/>
        <v>59.203560000000003</v>
      </c>
      <c r="N54" s="27">
        <f t="shared" si="16"/>
        <v>59.203560000000003</v>
      </c>
      <c r="O54" s="27">
        <f t="shared" si="20"/>
        <v>-7951.9868400000105</v>
      </c>
      <c r="P54" s="27">
        <f t="shared" si="21"/>
        <v>7951.9868400000105</v>
      </c>
      <c r="U54" s="98"/>
    </row>
    <row r="55" spans="1:21">
      <c r="A55" s="31">
        <v>38838</v>
      </c>
      <c r="C55" s="6">
        <v>47</v>
      </c>
      <c r="D55" s="29">
        <f t="shared" si="12"/>
        <v>156</v>
      </c>
      <c r="E55" s="29">
        <f t="shared" si="17"/>
        <v>7332</v>
      </c>
      <c r="F55" s="29">
        <f t="shared" si="13"/>
        <v>-20798</v>
      </c>
      <c r="G55" s="34">
        <f>+Inputs!$D$3</f>
        <v>0.37951000000000001</v>
      </c>
      <c r="I55" s="27">
        <f t="shared" si="18"/>
        <v>28130</v>
      </c>
      <c r="K55" s="27">
        <f t="shared" si="14"/>
        <v>156</v>
      </c>
      <c r="L55" s="27">
        <f t="shared" si="19"/>
        <v>7332</v>
      </c>
      <c r="M55" s="27">
        <f t="shared" si="15"/>
        <v>59.203560000000003</v>
      </c>
      <c r="N55" s="27">
        <f t="shared" si="16"/>
        <v>59.203560000000003</v>
      </c>
      <c r="O55" s="27">
        <f t="shared" si="20"/>
        <v>-7892.7832800000106</v>
      </c>
      <c r="P55" s="27">
        <f t="shared" si="21"/>
        <v>7892.7832800000106</v>
      </c>
      <c r="U55" s="98"/>
    </row>
    <row r="56" spans="1:21">
      <c r="A56" s="30">
        <v>38869</v>
      </c>
      <c r="C56" s="6">
        <v>48</v>
      </c>
      <c r="D56" s="29">
        <f t="shared" si="12"/>
        <v>156</v>
      </c>
      <c r="E56" s="29">
        <f t="shared" si="17"/>
        <v>7488</v>
      </c>
      <c r="F56" s="29">
        <f t="shared" si="13"/>
        <v>-20642</v>
      </c>
      <c r="G56" s="34">
        <f>+Inputs!$D$3</f>
        <v>0.37951000000000001</v>
      </c>
      <c r="I56" s="27">
        <f t="shared" si="18"/>
        <v>28130</v>
      </c>
      <c r="K56" s="27">
        <f t="shared" si="14"/>
        <v>156</v>
      </c>
      <c r="L56" s="27">
        <f t="shared" si="19"/>
        <v>7488</v>
      </c>
      <c r="M56" s="27">
        <f t="shared" si="15"/>
        <v>59.203560000000003</v>
      </c>
      <c r="N56" s="27">
        <f t="shared" si="16"/>
        <v>59.203560000000003</v>
      </c>
      <c r="O56" s="27">
        <f t="shared" si="20"/>
        <v>-7833.5797200000106</v>
      </c>
      <c r="P56" s="27">
        <f t="shared" si="21"/>
        <v>7833.5797200000106</v>
      </c>
    </row>
    <row r="57" spans="1:21">
      <c r="A57" s="31">
        <v>38899</v>
      </c>
      <c r="C57" s="6">
        <v>49</v>
      </c>
      <c r="D57" s="29">
        <f t="shared" si="12"/>
        <v>156</v>
      </c>
      <c r="E57" s="29">
        <f t="shared" si="17"/>
        <v>7644</v>
      </c>
      <c r="F57" s="29">
        <f t="shared" si="13"/>
        <v>-20486</v>
      </c>
      <c r="G57" s="34">
        <f>+Inputs!$D$3</f>
        <v>0.37951000000000001</v>
      </c>
      <c r="I57" s="27">
        <f t="shared" si="18"/>
        <v>28130</v>
      </c>
      <c r="K57" s="27">
        <f t="shared" si="14"/>
        <v>156</v>
      </c>
      <c r="L57" s="27">
        <f t="shared" si="19"/>
        <v>7644</v>
      </c>
      <c r="M57" s="27">
        <f t="shared" si="15"/>
        <v>59.203560000000003</v>
      </c>
      <c r="N57" s="27">
        <f t="shared" si="16"/>
        <v>59.203560000000003</v>
      </c>
      <c r="O57" s="27">
        <f t="shared" si="20"/>
        <v>-7774.3761600000107</v>
      </c>
      <c r="P57" s="27">
        <f t="shared" si="21"/>
        <v>7774.3761600000107</v>
      </c>
    </row>
    <row r="58" spans="1:21">
      <c r="A58" s="30">
        <v>38930</v>
      </c>
      <c r="C58" s="6">
        <v>50</v>
      </c>
      <c r="D58" s="29">
        <f t="shared" si="12"/>
        <v>156</v>
      </c>
      <c r="E58" s="29">
        <f t="shared" si="17"/>
        <v>7800</v>
      </c>
      <c r="F58" s="29">
        <f t="shared" si="13"/>
        <v>-20330</v>
      </c>
      <c r="G58" s="34">
        <f>+Inputs!$D$3</f>
        <v>0.37951000000000001</v>
      </c>
      <c r="I58" s="27">
        <f t="shared" si="18"/>
        <v>28130</v>
      </c>
      <c r="K58" s="27">
        <f t="shared" si="14"/>
        <v>156</v>
      </c>
      <c r="L58" s="27">
        <f t="shared" si="19"/>
        <v>7800</v>
      </c>
      <c r="M58" s="27">
        <f t="shared" si="15"/>
        <v>59.203560000000003</v>
      </c>
      <c r="N58" s="27">
        <f t="shared" si="16"/>
        <v>59.203560000000003</v>
      </c>
      <c r="O58" s="27">
        <f t="shared" si="20"/>
        <v>-7715.1726000000108</v>
      </c>
      <c r="P58" s="27">
        <f t="shared" si="21"/>
        <v>7715.1726000000108</v>
      </c>
    </row>
    <row r="59" spans="1:21">
      <c r="A59" s="31">
        <v>38961</v>
      </c>
      <c r="C59" s="6">
        <v>51</v>
      </c>
      <c r="D59" s="29">
        <f t="shared" si="12"/>
        <v>156</v>
      </c>
      <c r="E59" s="29">
        <f t="shared" si="17"/>
        <v>7956</v>
      </c>
      <c r="F59" s="29">
        <f t="shared" si="13"/>
        <v>-20174</v>
      </c>
      <c r="G59" s="34">
        <f>+Inputs!$D$3</f>
        <v>0.37951000000000001</v>
      </c>
      <c r="I59" s="27">
        <f t="shared" si="18"/>
        <v>28130</v>
      </c>
      <c r="K59" s="27">
        <f t="shared" si="14"/>
        <v>156</v>
      </c>
      <c r="L59" s="27">
        <f t="shared" si="19"/>
        <v>7956</v>
      </c>
      <c r="M59" s="27">
        <f t="shared" si="15"/>
        <v>59.203560000000003</v>
      </c>
      <c r="N59" s="27">
        <f t="shared" si="16"/>
        <v>59.203560000000003</v>
      </c>
      <c r="O59" s="27">
        <f t="shared" si="20"/>
        <v>-7655.9690400000109</v>
      </c>
      <c r="P59" s="27">
        <f t="shared" si="21"/>
        <v>7655.9690400000109</v>
      </c>
    </row>
    <row r="60" spans="1:21">
      <c r="A60" s="30">
        <v>38991</v>
      </c>
      <c r="C60" s="6">
        <v>52</v>
      </c>
      <c r="D60" s="29">
        <f t="shared" si="12"/>
        <v>156</v>
      </c>
      <c r="E60" s="29">
        <f t="shared" si="17"/>
        <v>8112</v>
      </c>
      <c r="F60" s="29">
        <f t="shared" si="13"/>
        <v>-20018</v>
      </c>
      <c r="G60" s="34">
        <f>+Inputs!$D$3</f>
        <v>0.37951000000000001</v>
      </c>
      <c r="I60" s="27">
        <f t="shared" si="18"/>
        <v>28130</v>
      </c>
      <c r="K60" s="27">
        <f t="shared" si="14"/>
        <v>156</v>
      </c>
      <c r="L60" s="27">
        <f t="shared" si="19"/>
        <v>8112</v>
      </c>
      <c r="M60" s="27">
        <f t="shared" si="15"/>
        <v>59.203560000000003</v>
      </c>
      <c r="N60" s="27">
        <f t="shared" si="16"/>
        <v>59.203560000000003</v>
      </c>
      <c r="O60" s="27">
        <f t="shared" si="20"/>
        <v>-7596.7654800000109</v>
      </c>
      <c r="P60" s="27">
        <f t="shared" si="21"/>
        <v>7596.7654800000109</v>
      </c>
    </row>
    <row r="61" spans="1:21">
      <c r="A61" s="31">
        <v>39022</v>
      </c>
      <c r="C61" s="6">
        <v>53</v>
      </c>
      <c r="D61" s="29">
        <f t="shared" si="12"/>
        <v>156</v>
      </c>
      <c r="E61" s="29">
        <f t="shared" si="17"/>
        <v>8268</v>
      </c>
      <c r="F61" s="29">
        <f t="shared" si="13"/>
        <v>-19862</v>
      </c>
      <c r="G61" s="34">
        <f>+Inputs!$D$3</f>
        <v>0.37951000000000001</v>
      </c>
      <c r="I61" s="27">
        <f t="shared" si="18"/>
        <v>28130</v>
      </c>
      <c r="K61" s="27">
        <f t="shared" si="14"/>
        <v>156</v>
      </c>
      <c r="L61" s="27">
        <f t="shared" si="19"/>
        <v>8268</v>
      </c>
      <c r="M61" s="27">
        <f t="shared" si="15"/>
        <v>59.203560000000003</v>
      </c>
      <c r="N61" s="27">
        <f t="shared" si="16"/>
        <v>59.203560000000003</v>
      </c>
      <c r="O61" s="27">
        <f t="shared" si="20"/>
        <v>-7537.561920000011</v>
      </c>
      <c r="P61" s="27">
        <f t="shared" si="21"/>
        <v>7537.561920000011</v>
      </c>
    </row>
    <row r="62" spans="1:21">
      <c r="A62" s="30">
        <v>39052</v>
      </c>
      <c r="C62" s="6">
        <v>54</v>
      </c>
      <c r="D62" s="29">
        <f t="shared" si="12"/>
        <v>156</v>
      </c>
      <c r="E62" s="29">
        <f t="shared" si="17"/>
        <v>8424</v>
      </c>
      <c r="F62" s="29">
        <f t="shared" si="13"/>
        <v>-19706</v>
      </c>
      <c r="G62" s="34">
        <f>+Inputs!$D$3</f>
        <v>0.37951000000000001</v>
      </c>
      <c r="I62" s="27">
        <f t="shared" si="18"/>
        <v>28130</v>
      </c>
      <c r="K62" s="27">
        <f t="shared" si="14"/>
        <v>156</v>
      </c>
      <c r="L62" s="27">
        <f t="shared" si="19"/>
        <v>8424</v>
      </c>
      <c r="M62" s="27">
        <f t="shared" si="15"/>
        <v>59.203560000000003</v>
      </c>
      <c r="N62" s="27">
        <f t="shared" si="16"/>
        <v>59.203560000000003</v>
      </c>
      <c r="O62" s="27">
        <f t="shared" si="20"/>
        <v>-7478.3583600000111</v>
      </c>
      <c r="P62" s="27">
        <f t="shared" si="21"/>
        <v>7478.3583600000111</v>
      </c>
    </row>
    <row r="63" spans="1:21">
      <c r="A63" s="31">
        <v>39083</v>
      </c>
      <c r="C63" s="6">
        <v>55</v>
      </c>
      <c r="D63" s="29">
        <f t="shared" si="12"/>
        <v>156</v>
      </c>
      <c r="E63" s="29">
        <f t="shared" si="17"/>
        <v>8580</v>
      </c>
      <c r="F63" s="29">
        <f t="shared" si="13"/>
        <v>-19550</v>
      </c>
      <c r="G63" s="34">
        <f>+Inputs!$D$3</f>
        <v>0.37951000000000001</v>
      </c>
      <c r="I63" s="27">
        <f t="shared" si="18"/>
        <v>28130</v>
      </c>
      <c r="K63" s="27">
        <f t="shared" si="14"/>
        <v>156</v>
      </c>
      <c r="L63" s="27">
        <f t="shared" si="19"/>
        <v>8580</v>
      </c>
      <c r="M63" s="27">
        <f t="shared" si="15"/>
        <v>59.203560000000003</v>
      </c>
      <c r="N63" s="27">
        <f t="shared" si="16"/>
        <v>59.203560000000003</v>
      </c>
      <c r="O63" s="27">
        <f t="shared" si="20"/>
        <v>-7419.1548000000112</v>
      </c>
      <c r="P63" s="27">
        <f t="shared" si="21"/>
        <v>7419.1548000000112</v>
      </c>
    </row>
    <row r="64" spans="1:21">
      <c r="A64" s="30">
        <v>39114</v>
      </c>
      <c r="C64" s="6">
        <v>56</v>
      </c>
      <c r="D64" s="29">
        <f t="shared" si="12"/>
        <v>156</v>
      </c>
      <c r="E64" s="29">
        <f t="shared" si="17"/>
        <v>8736</v>
      </c>
      <c r="F64" s="29">
        <f t="shared" si="13"/>
        <v>-19394</v>
      </c>
      <c r="G64" s="34">
        <f>+Inputs!$D$3</f>
        <v>0.37951000000000001</v>
      </c>
      <c r="I64" s="27">
        <f t="shared" si="18"/>
        <v>28130</v>
      </c>
      <c r="K64" s="27">
        <f t="shared" si="14"/>
        <v>156</v>
      </c>
      <c r="L64" s="27">
        <f t="shared" si="19"/>
        <v>8736</v>
      </c>
      <c r="M64" s="27">
        <f t="shared" si="15"/>
        <v>59.203560000000003</v>
      </c>
      <c r="N64" s="27">
        <f t="shared" si="16"/>
        <v>59.203560000000003</v>
      </c>
      <c r="O64" s="27">
        <f t="shared" si="20"/>
        <v>-7359.9512400000112</v>
      </c>
      <c r="P64" s="27">
        <f t="shared" si="21"/>
        <v>7359.9512400000112</v>
      </c>
    </row>
    <row r="65" spans="1:16">
      <c r="A65" s="31">
        <v>39142</v>
      </c>
      <c r="C65" s="6">
        <v>57</v>
      </c>
      <c r="D65" s="29">
        <f t="shared" si="12"/>
        <v>156</v>
      </c>
      <c r="E65" s="29">
        <f t="shared" si="17"/>
        <v>8892</v>
      </c>
      <c r="F65" s="29">
        <f t="shared" si="13"/>
        <v>-19238</v>
      </c>
      <c r="G65" s="34">
        <f>+Inputs!$D$3</f>
        <v>0.37951000000000001</v>
      </c>
      <c r="I65" s="27">
        <f t="shared" si="18"/>
        <v>28130</v>
      </c>
      <c r="K65" s="27">
        <f t="shared" si="14"/>
        <v>156</v>
      </c>
      <c r="L65" s="27">
        <f t="shared" si="19"/>
        <v>8892</v>
      </c>
      <c r="M65" s="27">
        <f t="shared" si="15"/>
        <v>59.203560000000003</v>
      </c>
      <c r="N65" s="27">
        <f t="shared" si="16"/>
        <v>59.203560000000003</v>
      </c>
      <c r="O65" s="27">
        <f t="shared" si="20"/>
        <v>-7300.7476800000113</v>
      </c>
      <c r="P65" s="27">
        <f t="shared" si="21"/>
        <v>7300.7476800000113</v>
      </c>
    </row>
    <row r="66" spans="1:16">
      <c r="A66" s="30">
        <v>39173</v>
      </c>
      <c r="C66" s="6">
        <v>58</v>
      </c>
      <c r="D66" s="29">
        <f t="shared" si="12"/>
        <v>156</v>
      </c>
      <c r="E66" s="29">
        <f t="shared" si="17"/>
        <v>9048</v>
      </c>
      <c r="F66" s="29">
        <f t="shared" si="13"/>
        <v>-19082</v>
      </c>
      <c r="G66" s="34">
        <f>+Inputs!$D$3</f>
        <v>0.37951000000000001</v>
      </c>
      <c r="I66" s="27">
        <f t="shared" si="18"/>
        <v>28130</v>
      </c>
      <c r="K66" s="27">
        <f t="shared" si="14"/>
        <v>156</v>
      </c>
      <c r="L66" s="27">
        <f t="shared" si="19"/>
        <v>9048</v>
      </c>
      <c r="M66" s="27">
        <f t="shared" si="15"/>
        <v>59.203560000000003</v>
      </c>
      <c r="N66" s="27">
        <f t="shared" si="16"/>
        <v>59.203560000000003</v>
      </c>
      <c r="O66" s="27">
        <f t="shared" si="20"/>
        <v>-7241.5441200000114</v>
      </c>
      <c r="P66" s="27">
        <f t="shared" si="21"/>
        <v>7241.5441200000114</v>
      </c>
    </row>
    <row r="67" spans="1:16">
      <c r="A67" s="31">
        <v>39203</v>
      </c>
      <c r="C67" s="6">
        <v>59</v>
      </c>
      <c r="D67" s="29">
        <f t="shared" si="12"/>
        <v>156</v>
      </c>
      <c r="E67" s="29">
        <f t="shared" si="17"/>
        <v>9204</v>
      </c>
      <c r="F67" s="29">
        <f t="shared" si="13"/>
        <v>-18926</v>
      </c>
      <c r="G67" s="34">
        <f>+Inputs!$D$3</f>
        <v>0.37951000000000001</v>
      </c>
      <c r="I67" s="27">
        <f t="shared" si="18"/>
        <v>28130</v>
      </c>
      <c r="K67" s="27">
        <f t="shared" si="14"/>
        <v>156</v>
      </c>
      <c r="L67" s="27">
        <f t="shared" si="19"/>
        <v>9204</v>
      </c>
      <c r="M67" s="27">
        <f t="shared" si="15"/>
        <v>59.203560000000003</v>
      </c>
      <c r="N67" s="27">
        <f t="shared" si="16"/>
        <v>59.203560000000003</v>
      </c>
      <c r="O67" s="27">
        <f t="shared" si="20"/>
        <v>-7182.3405600000115</v>
      </c>
      <c r="P67" s="27">
        <f t="shared" si="21"/>
        <v>7182.3405600000115</v>
      </c>
    </row>
    <row r="68" spans="1:16">
      <c r="A68" s="30">
        <v>39234</v>
      </c>
      <c r="C68" s="6">
        <v>60</v>
      </c>
      <c r="D68" s="29">
        <f t="shared" si="12"/>
        <v>156</v>
      </c>
      <c r="E68" s="29">
        <f t="shared" si="17"/>
        <v>9360</v>
      </c>
      <c r="F68" s="29">
        <f t="shared" si="13"/>
        <v>-18770</v>
      </c>
      <c r="G68" s="34">
        <f>+Inputs!$D$3</f>
        <v>0.37951000000000001</v>
      </c>
      <c r="I68" s="27">
        <f t="shared" si="18"/>
        <v>28130</v>
      </c>
      <c r="K68" s="27">
        <f t="shared" si="14"/>
        <v>156</v>
      </c>
      <c r="L68" s="27">
        <f t="shared" si="19"/>
        <v>9360</v>
      </c>
      <c r="M68" s="27">
        <f t="shared" si="15"/>
        <v>59.203560000000003</v>
      </c>
      <c r="N68" s="27">
        <f t="shared" si="16"/>
        <v>59.203560000000003</v>
      </c>
      <c r="O68" s="27">
        <f t="shared" si="20"/>
        <v>-7123.1370000000115</v>
      </c>
      <c r="P68" s="27">
        <f t="shared" si="21"/>
        <v>7123.1370000000115</v>
      </c>
    </row>
    <row r="69" spans="1:16">
      <c r="A69" s="31">
        <v>39264</v>
      </c>
      <c r="C69" s="6">
        <v>61</v>
      </c>
      <c r="D69" s="29">
        <f t="shared" si="12"/>
        <v>156</v>
      </c>
      <c r="E69" s="29">
        <f t="shared" si="17"/>
        <v>9516</v>
      </c>
      <c r="F69" s="29">
        <f t="shared" si="13"/>
        <v>-18614</v>
      </c>
      <c r="G69" s="34">
        <f>+Inputs!$D$3</f>
        <v>0.37951000000000001</v>
      </c>
      <c r="I69" s="27">
        <f t="shared" si="18"/>
        <v>28130</v>
      </c>
      <c r="K69" s="27">
        <f t="shared" si="14"/>
        <v>156</v>
      </c>
      <c r="L69" s="27">
        <f t="shared" si="19"/>
        <v>9516</v>
      </c>
      <c r="M69" s="27">
        <f t="shared" si="15"/>
        <v>59.203560000000003</v>
      </c>
      <c r="N69" s="27">
        <f t="shared" si="16"/>
        <v>59.203560000000003</v>
      </c>
      <c r="O69" s="27">
        <f t="shared" si="20"/>
        <v>-7063.9334400000116</v>
      </c>
      <c r="P69" s="27">
        <f t="shared" si="21"/>
        <v>7063.9334400000116</v>
      </c>
    </row>
    <row r="70" spans="1:16">
      <c r="A70" s="30">
        <v>39295</v>
      </c>
      <c r="C70" s="6">
        <v>62</v>
      </c>
      <c r="D70" s="29">
        <f t="shared" si="12"/>
        <v>156</v>
      </c>
      <c r="E70" s="29">
        <f t="shared" si="17"/>
        <v>9672</v>
      </c>
      <c r="F70" s="29">
        <f t="shared" si="13"/>
        <v>-18458</v>
      </c>
      <c r="G70" s="34">
        <f>+Inputs!$D$3</f>
        <v>0.37951000000000001</v>
      </c>
      <c r="I70" s="27">
        <f t="shared" si="18"/>
        <v>28130</v>
      </c>
      <c r="K70" s="27">
        <f t="shared" si="14"/>
        <v>156</v>
      </c>
      <c r="L70" s="27">
        <f t="shared" si="19"/>
        <v>9672</v>
      </c>
      <c r="M70" s="27">
        <f t="shared" si="15"/>
        <v>59.203560000000003</v>
      </c>
      <c r="N70" s="27">
        <f t="shared" si="16"/>
        <v>59.203560000000003</v>
      </c>
      <c r="O70" s="27">
        <f t="shared" si="20"/>
        <v>-7004.7298800000117</v>
      </c>
      <c r="P70" s="27">
        <f t="shared" si="21"/>
        <v>7004.7298800000117</v>
      </c>
    </row>
    <row r="71" spans="1:16">
      <c r="A71" s="31">
        <v>39326</v>
      </c>
      <c r="C71" s="6">
        <v>63</v>
      </c>
      <c r="D71" s="29">
        <f t="shared" si="12"/>
        <v>156</v>
      </c>
      <c r="E71" s="29">
        <f t="shared" si="17"/>
        <v>9828</v>
      </c>
      <c r="F71" s="29">
        <f t="shared" si="13"/>
        <v>-18302</v>
      </c>
      <c r="G71" s="34">
        <f>+Inputs!$D$3</f>
        <v>0.37951000000000001</v>
      </c>
      <c r="I71" s="27">
        <f t="shared" si="18"/>
        <v>28130</v>
      </c>
      <c r="K71" s="27">
        <f t="shared" si="14"/>
        <v>156</v>
      </c>
      <c r="L71" s="27">
        <f t="shared" si="19"/>
        <v>9828</v>
      </c>
      <c r="M71" s="27">
        <f t="shared" si="15"/>
        <v>59.203560000000003</v>
      </c>
      <c r="N71" s="27">
        <f t="shared" si="16"/>
        <v>59.203560000000003</v>
      </c>
      <c r="O71" s="27">
        <f t="shared" si="20"/>
        <v>-6945.5263200000118</v>
      </c>
      <c r="P71" s="27">
        <f t="shared" si="21"/>
        <v>6945.5263200000118</v>
      </c>
    </row>
    <row r="72" spans="1:16">
      <c r="A72" s="30">
        <v>39356</v>
      </c>
      <c r="C72" s="6">
        <v>64</v>
      </c>
      <c r="D72" s="29">
        <f t="shared" si="12"/>
        <v>156</v>
      </c>
      <c r="E72" s="29">
        <f t="shared" si="17"/>
        <v>9984</v>
      </c>
      <c r="F72" s="29">
        <f t="shared" si="13"/>
        <v>-18146</v>
      </c>
      <c r="G72" s="34">
        <f>+Inputs!$D$3</f>
        <v>0.37951000000000001</v>
      </c>
      <c r="I72" s="27">
        <f t="shared" si="18"/>
        <v>28130</v>
      </c>
      <c r="K72" s="27">
        <f t="shared" si="14"/>
        <v>156</v>
      </c>
      <c r="L72" s="27">
        <f t="shared" si="19"/>
        <v>9984</v>
      </c>
      <c r="M72" s="27">
        <f t="shared" si="15"/>
        <v>59.203560000000003</v>
      </c>
      <c r="N72" s="27">
        <f t="shared" si="16"/>
        <v>59.203560000000003</v>
      </c>
      <c r="O72" s="27">
        <f t="shared" si="20"/>
        <v>-6886.3227600000118</v>
      </c>
      <c r="P72" s="27">
        <f t="shared" si="21"/>
        <v>6886.3227600000118</v>
      </c>
    </row>
    <row r="73" spans="1:16">
      <c r="A73" s="31">
        <v>39387</v>
      </c>
      <c r="C73" s="6">
        <v>65</v>
      </c>
      <c r="D73" s="29">
        <f t="shared" ref="D73:D98" si="22">ROUND(-(+$B$9/180)*1,0)</f>
        <v>156</v>
      </c>
      <c r="E73" s="29">
        <f t="shared" si="17"/>
        <v>10140</v>
      </c>
      <c r="F73" s="29">
        <f t="shared" ref="F73:F104" si="23">$B$9+E73</f>
        <v>-17990</v>
      </c>
      <c r="G73" s="34">
        <f>+Inputs!$D$3</f>
        <v>0.37951000000000001</v>
      </c>
      <c r="I73" s="27">
        <f t="shared" si="18"/>
        <v>28130</v>
      </c>
      <c r="K73" s="27">
        <f t="shared" ref="K73:K104" si="24">D73</f>
        <v>156</v>
      </c>
      <c r="L73" s="27">
        <f t="shared" si="19"/>
        <v>10140</v>
      </c>
      <c r="M73" s="27">
        <f t="shared" ref="M73:M104" si="25">K73*G73</f>
        <v>59.203560000000003</v>
      </c>
      <c r="N73" s="27">
        <f t="shared" ref="N73:N104" si="26">M73-J73</f>
        <v>59.203560000000003</v>
      </c>
      <c r="O73" s="27">
        <f t="shared" si="20"/>
        <v>-6827.1192000000119</v>
      </c>
      <c r="P73" s="27">
        <f t="shared" si="21"/>
        <v>6827.1192000000119</v>
      </c>
    </row>
    <row r="74" spans="1:16">
      <c r="A74" s="30">
        <v>39417</v>
      </c>
      <c r="C74" s="6">
        <v>66</v>
      </c>
      <c r="D74" s="29">
        <f t="shared" si="22"/>
        <v>156</v>
      </c>
      <c r="E74" s="29">
        <f t="shared" ref="E74:E105" si="27">+E73+D74</f>
        <v>10296</v>
      </c>
      <c r="F74" s="29">
        <f t="shared" si="23"/>
        <v>-17834</v>
      </c>
      <c r="G74" s="34">
        <f>+Inputs!$D$3</f>
        <v>0.37951000000000001</v>
      </c>
      <c r="I74" s="27">
        <f t="shared" ref="I74:I105" si="28">+I73+H74</f>
        <v>28130</v>
      </c>
      <c r="K74" s="27">
        <f t="shared" si="24"/>
        <v>156</v>
      </c>
      <c r="L74" s="27">
        <f t="shared" ref="L74:L105" si="29">+L73+K74</f>
        <v>10296</v>
      </c>
      <c r="M74" s="27">
        <f t="shared" si="25"/>
        <v>59.203560000000003</v>
      </c>
      <c r="N74" s="27">
        <f t="shared" si="26"/>
        <v>59.203560000000003</v>
      </c>
      <c r="O74" s="27">
        <f t="shared" ref="O74:O105" si="30">+O73+N74</f>
        <v>-6767.915640000012</v>
      </c>
      <c r="P74" s="27">
        <f t="shared" ref="P74:P105" si="31">P73-N74</f>
        <v>6767.915640000012</v>
      </c>
    </row>
    <row r="75" spans="1:16">
      <c r="A75" s="31">
        <v>39448</v>
      </c>
      <c r="C75" s="6">
        <v>67</v>
      </c>
      <c r="D75" s="29">
        <f t="shared" si="22"/>
        <v>156</v>
      </c>
      <c r="E75" s="29">
        <f t="shared" si="27"/>
        <v>10452</v>
      </c>
      <c r="F75" s="29">
        <f t="shared" si="23"/>
        <v>-17678</v>
      </c>
      <c r="G75" s="34">
        <f>+Inputs!$D$3</f>
        <v>0.37951000000000001</v>
      </c>
      <c r="I75" s="27">
        <f t="shared" si="28"/>
        <v>28130</v>
      </c>
      <c r="K75" s="27">
        <f t="shared" si="24"/>
        <v>156</v>
      </c>
      <c r="L75" s="27">
        <f t="shared" si="29"/>
        <v>10452</v>
      </c>
      <c r="M75" s="27">
        <f t="shared" si="25"/>
        <v>59.203560000000003</v>
      </c>
      <c r="N75" s="27">
        <f t="shared" si="26"/>
        <v>59.203560000000003</v>
      </c>
      <c r="O75" s="27">
        <f t="shared" si="30"/>
        <v>-6708.7120800000121</v>
      </c>
      <c r="P75" s="27">
        <f t="shared" si="31"/>
        <v>6708.7120800000121</v>
      </c>
    </row>
    <row r="76" spans="1:16">
      <c r="A76" s="30">
        <v>39479</v>
      </c>
      <c r="C76" s="6">
        <v>68</v>
      </c>
      <c r="D76" s="29">
        <f t="shared" si="22"/>
        <v>156</v>
      </c>
      <c r="E76" s="29">
        <f t="shared" si="27"/>
        <v>10608</v>
      </c>
      <c r="F76" s="29">
        <f t="shared" si="23"/>
        <v>-17522</v>
      </c>
      <c r="G76" s="34">
        <f>+Inputs!$D$3</f>
        <v>0.37951000000000001</v>
      </c>
      <c r="I76" s="27">
        <f t="shared" si="28"/>
        <v>28130</v>
      </c>
      <c r="K76" s="27">
        <f t="shared" si="24"/>
        <v>156</v>
      </c>
      <c r="L76" s="27">
        <f t="shared" si="29"/>
        <v>10608</v>
      </c>
      <c r="M76" s="27">
        <f t="shared" si="25"/>
        <v>59.203560000000003</v>
      </c>
      <c r="N76" s="27">
        <f t="shared" si="26"/>
        <v>59.203560000000003</v>
      </c>
      <c r="O76" s="27">
        <f t="shared" si="30"/>
        <v>-6649.5085200000121</v>
      </c>
      <c r="P76" s="27">
        <f t="shared" si="31"/>
        <v>6649.5085200000121</v>
      </c>
    </row>
    <row r="77" spans="1:16">
      <c r="A77" s="31">
        <v>39508</v>
      </c>
      <c r="C77" s="6">
        <v>69</v>
      </c>
      <c r="D77" s="29">
        <f t="shared" si="22"/>
        <v>156</v>
      </c>
      <c r="E77" s="29">
        <f t="shared" si="27"/>
        <v>10764</v>
      </c>
      <c r="F77" s="29">
        <f t="shared" si="23"/>
        <v>-17366</v>
      </c>
      <c r="G77" s="34">
        <f>+Inputs!$D$3</f>
        <v>0.37951000000000001</v>
      </c>
      <c r="I77" s="27">
        <f t="shared" si="28"/>
        <v>28130</v>
      </c>
      <c r="K77" s="27">
        <f t="shared" si="24"/>
        <v>156</v>
      </c>
      <c r="L77" s="27">
        <f t="shared" si="29"/>
        <v>10764</v>
      </c>
      <c r="M77" s="27">
        <f t="shared" si="25"/>
        <v>59.203560000000003</v>
      </c>
      <c r="N77" s="27">
        <f t="shared" si="26"/>
        <v>59.203560000000003</v>
      </c>
      <c r="O77" s="27">
        <f t="shared" si="30"/>
        <v>-6590.3049600000122</v>
      </c>
      <c r="P77" s="27">
        <f t="shared" si="31"/>
        <v>6590.3049600000122</v>
      </c>
    </row>
    <row r="78" spans="1:16">
      <c r="A78" s="30">
        <v>39539</v>
      </c>
      <c r="C78" s="6">
        <v>70</v>
      </c>
      <c r="D78" s="29">
        <f t="shared" si="22"/>
        <v>156</v>
      </c>
      <c r="E78" s="29">
        <f t="shared" si="27"/>
        <v>10920</v>
      </c>
      <c r="F78" s="29">
        <f t="shared" si="23"/>
        <v>-17210</v>
      </c>
      <c r="G78" s="34">
        <f>+Inputs!$D$3</f>
        <v>0.37951000000000001</v>
      </c>
      <c r="I78" s="27">
        <f t="shared" si="28"/>
        <v>28130</v>
      </c>
      <c r="K78" s="27">
        <f t="shared" si="24"/>
        <v>156</v>
      </c>
      <c r="L78" s="27">
        <f t="shared" si="29"/>
        <v>10920</v>
      </c>
      <c r="M78" s="27">
        <f t="shared" si="25"/>
        <v>59.203560000000003</v>
      </c>
      <c r="N78" s="27">
        <f t="shared" si="26"/>
        <v>59.203560000000003</v>
      </c>
      <c r="O78" s="27">
        <f t="shared" si="30"/>
        <v>-6531.1014000000123</v>
      </c>
      <c r="P78" s="27">
        <f t="shared" si="31"/>
        <v>6531.1014000000123</v>
      </c>
    </row>
    <row r="79" spans="1:16">
      <c r="A79" s="31">
        <v>39569</v>
      </c>
      <c r="C79" s="6">
        <v>71</v>
      </c>
      <c r="D79" s="29">
        <f t="shared" si="22"/>
        <v>156</v>
      </c>
      <c r="E79" s="29">
        <f t="shared" si="27"/>
        <v>11076</v>
      </c>
      <c r="F79" s="29">
        <f t="shared" si="23"/>
        <v>-17054</v>
      </c>
      <c r="G79" s="34">
        <f>+Inputs!$D$3</f>
        <v>0.37951000000000001</v>
      </c>
      <c r="I79" s="27">
        <f t="shared" si="28"/>
        <v>28130</v>
      </c>
      <c r="K79" s="27">
        <f t="shared" si="24"/>
        <v>156</v>
      </c>
      <c r="L79" s="27">
        <f t="shared" si="29"/>
        <v>11076</v>
      </c>
      <c r="M79" s="27">
        <f t="shared" si="25"/>
        <v>59.203560000000003</v>
      </c>
      <c r="N79" s="27">
        <f t="shared" si="26"/>
        <v>59.203560000000003</v>
      </c>
      <c r="O79" s="27">
        <f t="shared" si="30"/>
        <v>-6471.8978400000124</v>
      </c>
      <c r="P79" s="27">
        <f t="shared" si="31"/>
        <v>6471.8978400000124</v>
      </c>
    </row>
    <row r="80" spans="1:16">
      <c r="A80" s="30">
        <v>39600</v>
      </c>
      <c r="C80" s="6">
        <v>72</v>
      </c>
      <c r="D80" s="29">
        <f t="shared" si="22"/>
        <v>156</v>
      </c>
      <c r="E80" s="29">
        <f t="shared" si="27"/>
        <v>11232</v>
      </c>
      <c r="F80" s="29">
        <f t="shared" si="23"/>
        <v>-16898</v>
      </c>
      <c r="G80" s="34">
        <f>+Inputs!$D$3</f>
        <v>0.37951000000000001</v>
      </c>
      <c r="I80" s="27">
        <f t="shared" si="28"/>
        <v>28130</v>
      </c>
      <c r="K80" s="27">
        <f t="shared" si="24"/>
        <v>156</v>
      </c>
      <c r="L80" s="27">
        <f t="shared" si="29"/>
        <v>11232</v>
      </c>
      <c r="M80" s="27">
        <f t="shared" si="25"/>
        <v>59.203560000000003</v>
      </c>
      <c r="N80" s="27">
        <f t="shared" si="26"/>
        <v>59.203560000000003</v>
      </c>
      <c r="O80" s="27">
        <f t="shared" si="30"/>
        <v>-6412.6942800000124</v>
      </c>
      <c r="P80" s="27">
        <f t="shared" si="31"/>
        <v>6412.6942800000124</v>
      </c>
    </row>
    <row r="81" spans="1:16">
      <c r="A81" s="31">
        <v>39630</v>
      </c>
      <c r="C81" s="6">
        <v>73</v>
      </c>
      <c r="D81" s="29">
        <f t="shared" si="22"/>
        <v>156</v>
      </c>
      <c r="E81" s="29">
        <f t="shared" si="27"/>
        <v>11388</v>
      </c>
      <c r="F81" s="29">
        <f t="shared" si="23"/>
        <v>-16742</v>
      </c>
      <c r="G81" s="34">
        <f>+Inputs!$D$3</f>
        <v>0.37951000000000001</v>
      </c>
      <c r="I81" s="27">
        <f t="shared" si="28"/>
        <v>28130</v>
      </c>
      <c r="K81" s="27">
        <f t="shared" si="24"/>
        <v>156</v>
      </c>
      <c r="L81" s="27">
        <f t="shared" si="29"/>
        <v>11388</v>
      </c>
      <c r="M81" s="27">
        <f t="shared" si="25"/>
        <v>59.203560000000003</v>
      </c>
      <c r="N81" s="27">
        <f t="shared" si="26"/>
        <v>59.203560000000003</v>
      </c>
      <c r="O81" s="27">
        <f t="shared" si="30"/>
        <v>-6353.4907200000125</v>
      </c>
      <c r="P81" s="27">
        <f t="shared" si="31"/>
        <v>6353.4907200000125</v>
      </c>
    </row>
    <row r="82" spans="1:16">
      <c r="A82" s="30">
        <v>39661</v>
      </c>
      <c r="C82" s="6">
        <v>74</v>
      </c>
      <c r="D82" s="29">
        <f t="shared" si="22"/>
        <v>156</v>
      </c>
      <c r="E82" s="29">
        <f t="shared" si="27"/>
        <v>11544</v>
      </c>
      <c r="F82" s="29">
        <f t="shared" si="23"/>
        <v>-16586</v>
      </c>
      <c r="G82" s="34">
        <f>+Inputs!$D$3</f>
        <v>0.37951000000000001</v>
      </c>
      <c r="I82" s="27">
        <f t="shared" si="28"/>
        <v>28130</v>
      </c>
      <c r="K82" s="27">
        <f t="shared" si="24"/>
        <v>156</v>
      </c>
      <c r="L82" s="27">
        <f t="shared" si="29"/>
        <v>11544</v>
      </c>
      <c r="M82" s="27">
        <f t="shared" si="25"/>
        <v>59.203560000000003</v>
      </c>
      <c r="N82" s="27">
        <f t="shared" si="26"/>
        <v>59.203560000000003</v>
      </c>
      <c r="O82" s="27">
        <f t="shared" si="30"/>
        <v>-6294.2871600000126</v>
      </c>
      <c r="P82" s="27">
        <f t="shared" si="31"/>
        <v>6294.2871600000126</v>
      </c>
    </row>
    <row r="83" spans="1:16">
      <c r="A83" s="31">
        <v>39692</v>
      </c>
      <c r="C83" s="6">
        <v>75</v>
      </c>
      <c r="D83" s="29">
        <f t="shared" si="22"/>
        <v>156</v>
      </c>
      <c r="E83" s="29">
        <f t="shared" si="27"/>
        <v>11700</v>
      </c>
      <c r="F83" s="29">
        <f t="shared" si="23"/>
        <v>-16430</v>
      </c>
      <c r="G83" s="34">
        <f>+Inputs!$D$3</f>
        <v>0.37951000000000001</v>
      </c>
      <c r="I83" s="27">
        <f t="shared" si="28"/>
        <v>28130</v>
      </c>
      <c r="K83" s="27">
        <f t="shared" si="24"/>
        <v>156</v>
      </c>
      <c r="L83" s="27">
        <f t="shared" si="29"/>
        <v>11700</v>
      </c>
      <c r="M83" s="27">
        <f t="shared" si="25"/>
        <v>59.203560000000003</v>
      </c>
      <c r="N83" s="27">
        <f t="shared" si="26"/>
        <v>59.203560000000003</v>
      </c>
      <c r="O83" s="27">
        <f t="shared" si="30"/>
        <v>-6235.0836000000127</v>
      </c>
      <c r="P83" s="27">
        <f t="shared" si="31"/>
        <v>6235.0836000000127</v>
      </c>
    </row>
    <row r="84" spans="1:16">
      <c r="A84" s="30">
        <v>39722</v>
      </c>
      <c r="C84" s="6">
        <v>76</v>
      </c>
      <c r="D84" s="29">
        <f t="shared" si="22"/>
        <v>156</v>
      </c>
      <c r="E84" s="29">
        <f t="shared" si="27"/>
        <v>11856</v>
      </c>
      <c r="F84" s="29">
        <f t="shared" si="23"/>
        <v>-16274</v>
      </c>
      <c r="G84" s="34">
        <f>+Inputs!$D$3</f>
        <v>0.37951000000000001</v>
      </c>
      <c r="I84" s="27">
        <f t="shared" si="28"/>
        <v>28130</v>
      </c>
      <c r="K84" s="27">
        <f t="shared" si="24"/>
        <v>156</v>
      </c>
      <c r="L84" s="27">
        <f t="shared" si="29"/>
        <v>11856</v>
      </c>
      <c r="M84" s="27">
        <f t="shared" si="25"/>
        <v>59.203560000000003</v>
      </c>
      <c r="N84" s="27">
        <f t="shared" si="26"/>
        <v>59.203560000000003</v>
      </c>
      <c r="O84" s="27">
        <f t="shared" si="30"/>
        <v>-6175.8800400000127</v>
      </c>
      <c r="P84" s="27">
        <f t="shared" si="31"/>
        <v>6175.8800400000127</v>
      </c>
    </row>
    <row r="85" spans="1:16">
      <c r="A85" s="31">
        <v>39753</v>
      </c>
      <c r="C85" s="6">
        <v>77</v>
      </c>
      <c r="D85" s="29">
        <f t="shared" si="22"/>
        <v>156</v>
      </c>
      <c r="E85" s="29">
        <f t="shared" si="27"/>
        <v>12012</v>
      </c>
      <c r="F85" s="29">
        <f t="shared" si="23"/>
        <v>-16118</v>
      </c>
      <c r="G85" s="34">
        <f>+Inputs!$D$3</f>
        <v>0.37951000000000001</v>
      </c>
      <c r="I85" s="27">
        <f t="shared" si="28"/>
        <v>28130</v>
      </c>
      <c r="K85" s="27">
        <f t="shared" si="24"/>
        <v>156</v>
      </c>
      <c r="L85" s="27">
        <f t="shared" si="29"/>
        <v>12012</v>
      </c>
      <c r="M85" s="27">
        <f t="shared" si="25"/>
        <v>59.203560000000003</v>
      </c>
      <c r="N85" s="27">
        <f t="shared" si="26"/>
        <v>59.203560000000003</v>
      </c>
      <c r="O85" s="27">
        <f t="shared" si="30"/>
        <v>-6116.6764800000128</v>
      </c>
      <c r="P85" s="27">
        <f t="shared" si="31"/>
        <v>6116.6764800000128</v>
      </c>
    </row>
    <row r="86" spans="1:16">
      <c r="A86" s="30">
        <v>39783</v>
      </c>
      <c r="C86" s="6">
        <v>78</v>
      </c>
      <c r="D86" s="29">
        <f t="shared" si="22"/>
        <v>156</v>
      </c>
      <c r="E86" s="29">
        <f t="shared" si="27"/>
        <v>12168</v>
      </c>
      <c r="F86" s="29">
        <f t="shared" si="23"/>
        <v>-15962</v>
      </c>
      <c r="G86" s="34">
        <f>+Inputs!$D$3</f>
        <v>0.37951000000000001</v>
      </c>
      <c r="I86" s="27">
        <f t="shared" si="28"/>
        <v>28130</v>
      </c>
      <c r="K86" s="27">
        <f t="shared" si="24"/>
        <v>156</v>
      </c>
      <c r="L86" s="27">
        <f t="shared" si="29"/>
        <v>12168</v>
      </c>
      <c r="M86" s="27">
        <f t="shared" si="25"/>
        <v>59.203560000000003</v>
      </c>
      <c r="N86" s="27">
        <f t="shared" si="26"/>
        <v>59.203560000000003</v>
      </c>
      <c r="O86" s="27">
        <f t="shared" si="30"/>
        <v>-6057.4729200000129</v>
      </c>
      <c r="P86" s="27">
        <f t="shared" si="31"/>
        <v>6057.4729200000129</v>
      </c>
    </row>
    <row r="87" spans="1:16">
      <c r="A87" s="31">
        <v>39814</v>
      </c>
      <c r="C87" s="6">
        <v>79</v>
      </c>
      <c r="D87" s="29">
        <f t="shared" si="22"/>
        <v>156</v>
      </c>
      <c r="E87" s="29">
        <f t="shared" si="27"/>
        <v>12324</v>
      </c>
      <c r="F87" s="29">
        <f t="shared" si="23"/>
        <v>-15806</v>
      </c>
      <c r="G87" s="34">
        <f>+Inputs!$D$3</f>
        <v>0.37951000000000001</v>
      </c>
      <c r="I87" s="27">
        <f t="shared" si="28"/>
        <v>28130</v>
      </c>
      <c r="K87" s="27">
        <f t="shared" si="24"/>
        <v>156</v>
      </c>
      <c r="L87" s="27">
        <f t="shared" si="29"/>
        <v>12324</v>
      </c>
      <c r="M87" s="27">
        <f t="shared" si="25"/>
        <v>59.203560000000003</v>
      </c>
      <c r="N87" s="27">
        <f t="shared" si="26"/>
        <v>59.203560000000003</v>
      </c>
      <c r="O87" s="27">
        <f t="shared" si="30"/>
        <v>-5998.269360000013</v>
      </c>
      <c r="P87" s="27">
        <f t="shared" si="31"/>
        <v>5998.269360000013</v>
      </c>
    </row>
    <row r="88" spans="1:16">
      <c r="A88" s="30">
        <v>39845</v>
      </c>
      <c r="C88" s="6">
        <v>80</v>
      </c>
      <c r="D88" s="29">
        <f t="shared" si="22"/>
        <v>156</v>
      </c>
      <c r="E88" s="29">
        <f t="shared" si="27"/>
        <v>12480</v>
      </c>
      <c r="F88" s="29">
        <f t="shared" si="23"/>
        <v>-15650</v>
      </c>
      <c r="G88" s="34">
        <f>+Inputs!$D$3</f>
        <v>0.37951000000000001</v>
      </c>
      <c r="I88" s="27">
        <f t="shared" si="28"/>
        <v>28130</v>
      </c>
      <c r="K88" s="27">
        <f t="shared" si="24"/>
        <v>156</v>
      </c>
      <c r="L88" s="27">
        <f t="shared" si="29"/>
        <v>12480</v>
      </c>
      <c r="M88" s="27">
        <f t="shared" si="25"/>
        <v>59.203560000000003</v>
      </c>
      <c r="N88" s="27">
        <f t="shared" si="26"/>
        <v>59.203560000000003</v>
      </c>
      <c r="O88" s="27">
        <f t="shared" si="30"/>
        <v>-5939.065800000013</v>
      </c>
      <c r="P88" s="27">
        <f t="shared" si="31"/>
        <v>5939.065800000013</v>
      </c>
    </row>
    <row r="89" spans="1:16">
      <c r="A89" s="31">
        <v>39873</v>
      </c>
      <c r="C89" s="6">
        <v>81</v>
      </c>
      <c r="D89" s="29">
        <f t="shared" si="22"/>
        <v>156</v>
      </c>
      <c r="E89" s="29">
        <f t="shared" si="27"/>
        <v>12636</v>
      </c>
      <c r="F89" s="29">
        <f t="shared" si="23"/>
        <v>-15494</v>
      </c>
      <c r="G89" s="34">
        <f>+Inputs!$D$3</f>
        <v>0.37951000000000001</v>
      </c>
      <c r="I89" s="27">
        <f t="shared" si="28"/>
        <v>28130</v>
      </c>
      <c r="K89" s="27">
        <f t="shared" si="24"/>
        <v>156</v>
      </c>
      <c r="L89" s="27">
        <f t="shared" si="29"/>
        <v>12636</v>
      </c>
      <c r="M89" s="27">
        <f t="shared" si="25"/>
        <v>59.203560000000003</v>
      </c>
      <c r="N89" s="27">
        <f t="shared" si="26"/>
        <v>59.203560000000003</v>
      </c>
      <c r="O89" s="27">
        <f t="shared" si="30"/>
        <v>-5879.8622400000131</v>
      </c>
      <c r="P89" s="27">
        <f t="shared" si="31"/>
        <v>5879.8622400000131</v>
      </c>
    </row>
    <row r="90" spans="1:16">
      <c r="A90" s="30">
        <v>39904</v>
      </c>
      <c r="C90" s="6">
        <v>82</v>
      </c>
      <c r="D90" s="29">
        <f t="shared" si="22"/>
        <v>156</v>
      </c>
      <c r="E90" s="29">
        <f t="shared" si="27"/>
        <v>12792</v>
      </c>
      <c r="F90" s="29">
        <f t="shared" si="23"/>
        <v>-15338</v>
      </c>
      <c r="G90" s="34">
        <f>+Inputs!$D$3</f>
        <v>0.37951000000000001</v>
      </c>
      <c r="I90" s="27">
        <f t="shared" si="28"/>
        <v>28130</v>
      </c>
      <c r="K90" s="27">
        <f t="shared" si="24"/>
        <v>156</v>
      </c>
      <c r="L90" s="27">
        <f t="shared" si="29"/>
        <v>12792</v>
      </c>
      <c r="M90" s="27">
        <f t="shared" si="25"/>
        <v>59.203560000000003</v>
      </c>
      <c r="N90" s="27">
        <f t="shared" si="26"/>
        <v>59.203560000000003</v>
      </c>
      <c r="O90" s="27">
        <f t="shared" si="30"/>
        <v>-5820.6586800000132</v>
      </c>
      <c r="P90" s="27">
        <f t="shared" si="31"/>
        <v>5820.6586800000132</v>
      </c>
    </row>
    <row r="91" spans="1:16">
      <c r="A91" s="31">
        <v>39934</v>
      </c>
      <c r="C91" s="6">
        <v>83</v>
      </c>
      <c r="D91" s="29">
        <f t="shared" si="22"/>
        <v>156</v>
      </c>
      <c r="E91" s="29">
        <f t="shared" si="27"/>
        <v>12948</v>
      </c>
      <c r="F91" s="29">
        <f t="shared" si="23"/>
        <v>-15182</v>
      </c>
      <c r="G91" s="34">
        <f>+Inputs!$D$3</f>
        <v>0.37951000000000001</v>
      </c>
      <c r="I91" s="27">
        <f t="shared" si="28"/>
        <v>28130</v>
      </c>
      <c r="K91" s="27">
        <f t="shared" si="24"/>
        <v>156</v>
      </c>
      <c r="L91" s="27">
        <f t="shared" si="29"/>
        <v>12948</v>
      </c>
      <c r="M91" s="27">
        <f t="shared" si="25"/>
        <v>59.203560000000003</v>
      </c>
      <c r="N91" s="27">
        <f t="shared" si="26"/>
        <v>59.203560000000003</v>
      </c>
      <c r="O91" s="27">
        <f t="shared" si="30"/>
        <v>-5761.4551200000133</v>
      </c>
      <c r="P91" s="27">
        <f t="shared" si="31"/>
        <v>5761.4551200000133</v>
      </c>
    </row>
    <row r="92" spans="1:16">
      <c r="A92" s="30">
        <v>39965</v>
      </c>
      <c r="C92" s="6">
        <v>84</v>
      </c>
      <c r="D92" s="29">
        <f t="shared" si="22"/>
        <v>156</v>
      </c>
      <c r="E92" s="29">
        <f t="shared" si="27"/>
        <v>13104</v>
      </c>
      <c r="F92" s="29">
        <f t="shared" si="23"/>
        <v>-15026</v>
      </c>
      <c r="G92" s="34">
        <f>+Inputs!$D$3</f>
        <v>0.37951000000000001</v>
      </c>
      <c r="I92" s="27">
        <f t="shared" si="28"/>
        <v>28130</v>
      </c>
      <c r="K92" s="27">
        <f t="shared" si="24"/>
        <v>156</v>
      </c>
      <c r="L92" s="27">
        <f t="shared" si="29"/>
        <v>13104</v>
      </c>
      <c r="M92" s="27">
        <f t="shared" si="25"/>
        <v>59.203560000000003</v>
      </c>
      <c r="N92" s="27">
        <f t="shared" si="26"/>
        <v>59.203560000000003</v>
      </c>
      <c r="O92" s="27">
        <f t="shared" si="30"/>
        <v>-5702.2515600000133</v>
      </c>
      <c r="P92" s="27">
        <f t="shared" si="31"/>
        <v>5702.2515600000133</v>
      </c>
    </row>
    <row r="93" spans="1:16">
      <c r="A93" s="31">
        <v>39995</v>
      </c>
      <c r="C93" s="6">
        <v>85</v>
      </c>
      <c r="D93" s="29">
        <f t="shared" si="22"/>
        <v>156</v>
      </c>
      <c r="E93" s="29">
        <f t="shared" si="27"/>
        <v>13260</v>
      </c>
      <c r="F93" s="29">
        <f t="shared" si="23"/>
        <v>-14870</v>
      </c>
      <c r="G93" s="34">
        <f>+Inputs!$D$3</f>
        <v>0.37951000000000001</v>
      </c>
      <c r="I93" s="27">
        <f t="shared" si="28"/>
        <v>28130</v>
      </c>
      <c r="K93" s="27">
        <f t="shared" si="24"/>
        <v>156</v>
      </c>
      <c r="L93" s="27">
        <f t="shared" si="29"/>
        <v>13260</v>
      </c>
      <c r="M93" s="27">
        <f t="shared" si="25"/>
        <v>59.203560000000003</v>
      </c>
      <c r="N93" s="27">
        <f t="shared" si="26"/>
        <v>59.203560000000003</v>
      </c>
      <c r="O93" s="27">
        <f t="shared" si="30"/>
        <v>-5643.0480000000134</v>
      </c>
      <c r="P93" s="27">
        <f t="shared" si="31"/>
        <v>5643.0480000000134</v>
      </c>
    </row>
    <row r="94" spans="1:16">
      <c r="A94" s="30">
        <v>40026</v>
      </c>
      <c r="C94" s="6">
        <v>86</v>
      </c>
      <c r="D94" s="29">
        <f t="shared" si="22"/>
        <v>156</v>
      </c>
      <c r="E94" s="29">
        <f t="shared" si="27"/>
        <v>13416</v>
      </c>
      <c r="F94" s="29">
        <f t="shared" si="23"/>
        <v>-14714</v>
      </c>
      <c r="G94" s="34">
        <f>+Inputs!$D$3</f>
        <v>0.37951000000000001</v>
      </c>
      <c r="I94" s="27">
        <f t="shared" si="28"/>
        <v>28130</v>
      </c>
      <c r="K94" s="27">
        <f t="shared" si="24"/>
        <v>156</v>
      </c>
      <c r="L94" s="27">
        <f t="shared" si="29"/>
        <v>13416</v>
      </c>
      <c r="M94" s="27">
        <f t="shared" si="25"/>
        <v>59.203560000000003</v>
      </c>
      <c r="N94" s="27">
        <f t="shared" si="26"/>
        <v>59.203560000000003</v>
      </c>
      <c r="O94" s="27">
        <f t="shared" si="30"/>
        <v>-5583.8444400000135</v>
      </c>
      <c r="P94" s="27">
        <f t="shared" si="31"/>
        <v>5583.8444400000135</v>
      </c>
    </row>
    <row r="95" spans="1:16">
      <c r="A95" s="31">
        <v>40057</v>
      </c>
      <c r="C95" s="6">
        <v>87</v>
      </c>
      <c r="D95" s="29">
        <f t="shared" si="22"/>
        <v>156</v>
      </c>
      <c r="E95" s="29">
        <f t="shared" si="27"/>
        <v>13572</v>
      </c>
      <c r="F95" s="29">
        <f t="shared" si="23"/>
        <v>-14558</v>
      </c>
      <c r="G95" s="34">
        <f>+Inputs!$D$3</f>
        <v>0.37951000000000001</v>
      </c>
      <c r="I95" s="27">
        <f t="shared" si="28"/>
        <v>28130</v>
      </c>
      <c r="K95" s="27">
        <f t="shared" si="24"/>
        <v>156</v>
      </c>
      <c r="L95" s="27">
        <f t="shared" si="29"/>
        <v>13572</v>
      </c>
      <c r="M95" s="27">
        <f t="shared" si="25"/>
        <v>59.203560000000003</v>
      </c>
      <c r="N95" s="27">
        <f t="shared" si="26"/>
        <v>59.203560000000003</v>
      </c>
      <c r="O95" s="27">
        <f t="shared" si="30"/>
        <v>-5524.6408800000136</v>
      </c>
      <c r="P95" s="27">
        <f t="shared" si="31"/>
        <v>5524.6408800000136</v>
      </c>
    </row>
    <row r="96" spans="1:16">
      <c r="A96" s="30">
        <v>40087</v>
      </c>
      <c r="C96" s="6">
        <v>88</v>
      </c>
      <c r="D96" s="29">
        <f t="shared" si="22"/>
        <v>156</v>
      </c>
      <c r="E96" s="29">
        <f t="shared" si="27"/>
        <v>13728</v>
      </c>
      <c r="F96" s="29">
        <f t="shared" si="23"/>
        <v>-14402</v>
      </c>
      <c r="G96" s="34">
        <f>+Inputs!$D$3</f>
        <v>0.37951000000000001</v>
      </c>
      <c r="I96" s="27">
        <f t="shared" si="28"/>
        <v>28130</v>
      </c>
      <c r="K96" s="27">
        <f t="shared" si="24"/>
        <v>156</v>
      </c>
      <c r="L96" s="27">
        <f t="shared" si="29"/>
        <v>13728</v>
      </c>
      <c r="M96" s="27">
        <f t="shared" si="25"/>
        <v>59.203560000000003</v>
      </c>
      <c r="N96" s="27">
        <f t="shared" si="26"/>
        <v>59.203560000000003</v>
      </c>
      <c r="O96" s="27">
        <f t="shared" si="30"/>
        <v>-5465.4373200000136</v>
      </c>
      <c r="P96" s="27">
        <f t="shared" si="31"/>
        <v>5465.4373200000136</v>
      </c>
    </row>
    <row r="97" spans="1:19">
      <c r="A97" s="31">
        <v>40118</v>
      </c>
      <c r="C97" s="6">
        <v>89</v>
      </c>
      <c r="D97" s="29">
        <f t="shared" si="22"/>
        <v>156</v>
      </c>
      <c r="E97" s="29">
        <f t="shared" si="27"/>
        <v>13884</v>
      </c>
      <c r="F97" s="29">
        <f t="shared" si="23"/>
        <v>-14246</v>
      </c>
      <c r="G97" s="34">
        <f>+Inputs!$D$3</f>
        <v>0.37951000000000001</v>
      </c>
      <c r="I97" s="27">
        <f t="shared" si="28"/>
        <v>28130</v>
      </c>
      <c r="K97" s="27">
        <f t="shared" si="24"/>
        <v>156</v>
      </c>
      <c r="L97" s="27">
        <f t="shared" si="29"/>
        <v>13884</v>
      </c>
      <c r="M97" s="27">
        <f t="shared" si="25"/>
        <v>59.203560000000003</v>
      </c>
      <c r="N97" s="27">
        <f t="shared" si="26"/>
        <v>59.203560000000003</v>
      </c>
      <c r="O97" s="27">
        <f t="shared" si="30"/>
        <v>-5406.2337600000137</v>
      </c>
      <c r="P97" s="27">
        <f t="shared" si="31"/>
        <v>5406.2337600000137</v>
      </c>
    </row>
    <row r="98" spans="1:19">
      <c r="A98" s="30">
        <v>40148</v>
      </c>
      <c r="C98" s="6">
        <v>90</v>
      </c>
      <c r="D98" s="29">
        <f t="shared" si="22"/>
        <v>156</v>
      </c>
      <c r="E98" s="29">
        <f t="shared" si="27"/>
        <v>14040</v>
      </c>
      <c r="F98" s="29">
        <f t="shared" si="23"/>
        <v>-14090</v>
      </c>
      <c r="G98" s="34">
        <f>+Inputs!$D$3</f>
        <v>0.37951000000000001</v>
      </c>
      <c r="I98" s="27">
        <f t="shared" si="28"/>
        <v>28130</v>
      </c>
      <c r="K98" s="27">
        <f t="shared" si="24"/>
        <v>156</v>
      </c>
      <c r="L98" s="27">
        <f t="shared" si="29"/>
        <v>14040</v>
      </c>
      <c r="M98" s="27">
        <f t="shared" si="25"/>
        <v>59.203560000000003</v>
      </c>
      <c r="N98" s="27">
        <f t="shared" si="26"/>
        <v>59.203560000000003</v>
      </c>
      <c r="O98" s="27">
        <f t="shared" si="30"/>
        <v>-5347.0302000000138</v>
      </c>
      <c r="P98" s="27">
        <f t="shared" si="31"/>
        <v>5347.0302000000138</v>
      </c>
    </row>
    <row r="99" spans="1:19" s="237" customFormat="1">
      <c r="A99" s="243">
        <v>40179</v>
      </c>
      <c r="C99" s="238">
        <v>91</v>
      </c>
      <c r="D99" s="239">
        <f>ROUND(-($F$98/60)*1,0)</f>
        <v>235</v>
      </c>
      <c r="E99" s="239">
        <f t="shared" si="27"/>
        <v>14275</v>
      </c>
      <c r="F99" s="239">
        <f t="shared" si="23"/>
        <v>-13855</v>
      </c>
      <c r="G99" s="240">
        <f>+Inputs!$D$3</f>
        <v>0.37951000000000001</v>
      </c>
      <c r="I99" s="241">
        <f t="shared" si="28"/>
        <v>28130</v>
      </c>
      <c r="K99" s="241">
        <f t="shared" si="24"/>
        <v>235</v>
      </c>
      <c r="L99" s="241">
        <f t="shared" si="29"/>
        <v>14275</v>
      </c>
      <c r="M99" s="241">
        <f t="shared" si="25"/>
        <v>89.184849999999997</v>
      </c>
      <c r="N99" s="241">
        <f t="shared" si="26"/>
        <v>89.184849999999997</v>
      </c>
      <c r="O99" s="241">
        <f t="shared" si="30"/>
        <v>-5257.8453500000142</v>
      </c>
      <c r="P99" s="241">
        <f t="shared" si="31"/>
        <v>5257.8453500000142</v>
      </c>
      <c r="Q99" s="242"/>
      <c r="R99" s="242"/>
      <c r="S99" s="242"/>
    </row>
    <row r="100" spans="1:19" s="237" customFormat="1">
      <c r="A100" s="236">
        <v>40210</v>
      </c>
      <c r="C100" s="238">
        <v>92</v>
      </c>
      <c r="D100" s="239">
        <f t="shared" ref="D100:D157" si="32">ROUND(-($F$98/60)*1,0)</f>
        <v>235</v>
      </c>
      <c r="E100" s="239">
        <f t="shared" si="27"/>
        <v>14510</v>
      </c>
      <c r="F100" s="239">
        <f t="shared" si="23"/>
        <v>-13620</v>
      </c>
      <c r="G100" s="240">
        <f>+Inputs!$D$3</f>
        <v>0.37951000000000001</v>
      </c>
      <c r="I100" s="241">
        <f t="shared" si="28"/>
        <v>28130</v>
      </c>
      <c r="K100" s="241">
        <f t="shared" si="24"/>
        <v>235</v>
      </c>
      <c r="L100" s="241">
        <f t="shared" si="29"/>
        <v>14510</v>
      </c>
      <c r="M100" s="241">
        <f t="shared" si="25"/>
        <v>89.184849999999997</v>
      </c>
      <c r="N100" s="241">
        <f t="shared" si="26"/>
        <v>89.184849999999997</v>
      </c>
      <c r="O100" s="241">
        <f t="shared" si="30"/>
        <v>-5168.6605000000145</v>
      </c>
      <c r="P100" s="241">
        <f t="shared" si="31"/>
        <v>5168.6605000000145</v>
      </c>
      <c r="Q100" s="242"/>
      <c r="R100" s="242"/>
      <c r="S100" s="242"/>
    </row>
    <row r="101" spans="1:19" s="237" customFormat="1">
      <c r="A101" s="243">
        <v>40238</v>
      </c>
      <c r="C101" s="238">
        <v>93</v>
      </c>
      <c r="D101" s="239">
        <f t="shared" si="32"/>
        <v>235</v>
      </c>
      <c r="E101" s="239">
        <f t="shared" si="27"/>
        <v>14745</v>
      </c>
      <c r="F101" s="239">
        <f t="shared" si="23"/>
        <v>-13385</v>
      </c>
      <c r="G101" s="240">
        <f>+Inputs!$D$3</f>
        <v>0.37951000000000001</v>
      </c>
      <c r="I101" s="241">
        <f t="shared" si="28"/>
        <v>28130</v>
      </c>
      <c r="K101" s="241">
        <f t="shared" si="24"/>
        <v>235</v>
      </c>
      <c r="L101" s="241">
        <f t="shared" si="29"/>
        <v>14745</v>
      </c>
      <c r="M101" s="241">
        <f t="shared" si="25"/>
        <v>89.184849999999997</v>
      </c>
      <c r="N101" s="241">
        <f t="shared" si="26"/>
        <v>89.184849999999997</v>
      </c>
      <c r="O101" s="241">
        <f t="shared" si="30"/>
        <v>-5079.4756500000149</v>
      </c>
      <c r="P101" s="241">
        <f t="shared" si="31"/>
        <v>5079.4756500000149</v>
      </c>
      <c r="Q101" s="242"/>
      <c r="R101" s="242"/>
      <c r="S101" s="242"/>
    </row>
    <row r="102" spans="1:19" s="237" customFormat="1">
      <c r="A102" s="236">
        <v>40269</v>
      </c>
      <c r="C102" s="238">
        <v>94</v>
      </c>
      <c r="D102" s="239">
        <f t="shared" si="32"/>
        <v>235</v>
      </c>
      <c r="E102" s="239">
        <f t="shared" si="27"/>
        <v>14980</v>
      </c>
      <c r="F102" s="239">
        <f t="shared" si="23"/>
        <v>-13150</v>
      </c>
      <c r="G102" s="240">
        <f>+Inputs!$D$3</f>
        <v>0.37951000000000001</v>
      </c>
      <c r="I102" s="241">
        <f t="shared" si="28"/>
        <v>28130</v>
      </c>
      <c r="K102" s="241">
        <f t="shared" si="24"/>
        <v>235</v>
      </c>
      <c r="L102" s="241">
        <f t="shared" si="29"/>
        <v>14980</v>
      </c>
      <c r="M102" s="241">
        <f t="shared" si="25"/>
        <v>89.184849999999997</v>
      </c>
      <c r="N102" s="241">
        <f t="shared" si="26"/>
        <v>89.184849999999997</v>
      </c>
      <c r="O102" s="241">
        <f t="shared" si="30"/>
        <v>-4990.2908000000152</v>
      </c>
      <c r="P102" s="241">
        <f t="shared" si="31"/>
        <v>4990.2908000000152</v>
      </c>
      <c r="Q102" s="242"/>
      <c r="R102" s="242"/>
      <c r="S102" s="242"/>
    </row>
    <row r="103" spans="1:19" s="237" customFormat="1">
      <c r="A103" s="243">
        <v>40299</v>
      </c>
      <c r="C103" s="238">
        <v>95</v>
      </c>
      <c r="D103" s="239">
        <f t="shared" si="32"/>
        <v>235</v>
      </c>
      <c r="E103" s="239">
        <f t="shared" si="27"/>
        <v>15215</v>
      </c>
      <c r="F103" s="239">
        <f t="shared" si="23"/>
        <v>-12915</v>
      </c>
      <c r="G103" s="240">
        <f>+Inputs!$D$3</f>
        <v>0.37951000000000001</v>
      </c>
      <c r="I103" s="241">
        <f t="shared" si="28"/>
        <v>28130</v>
      </c>
      <c r="K103" s="241">
        <f t="shared" si="24"/>
        <v>235</v>
      </c>
      <c r="L103" s="241">
        <f t="shared" si="29"/>
        <v>15215</v>
      </c>
      <c r="M103" s="241">
        <f t="shared" si="25"/>
        <v>89.184849999999997</v>
      </c>
      <c r="N103" s="241">
        <f t="shared" si="26"/>
        <v>89.184849999999997</v>
      </c>
      <c r="O103" s="241">
        <f t="shared" si="30"/>
        <v>-4901.1059500000156</v>
      </c>
      <c r="P103" s="241">
        <f t="shared" si="31"/>
        <v>4901.1059500000156</v>
      </c>
      <c r="Q103" s="242"/>
      <c r="R103" s="242"/>
      <c r="S103" s="242"/>
    </row>
    <row r="104" spans="1:19" s="237" customFormat="1">
      <c r="A104" s="236">
        <v>40330</v>
      </c>
      <c r="C104" s="238">
        <v>96</v>
      </c>
      <c r="D104" s="239">
        <f t="shared" si="32"/>
        <v>235</v>
      </c>
      <c r="E104" s="239">
        <f t="shared" si="27"/>
        <v>15450</v>
      </c>
      <c r="F104" s="239">
        <f t="shared" si="23"/>
        <v>-12680</v>
      </c>
      <c r="G104" s="240">
        <f>+Inputs!$D$3</f>
        <v>0.37951000000000001</v>
      </c>
      <c r="I104" s="241">
        <f t="shared" si="28"/>
        <v>28130</v>
      </c>
      <c r="K104" s="241">
        <f t="shared" si="24"/>
        <v>235</v>
      </c>
      <c r="L104" s="241">
        <f t="shared" si="29"/>
        <v>15450</v>
      </c>
      <c r="M104" s="241">
        <f t="shared" si="25"/>
        <v>89.184849999999997</v>
      </c>
      <c r="N104" s="241">
        <f t="shared" si="26"/>
        <v>89.184849999999997</v>
      </c>
      <c r="O104" s="241">
        <f t="shared" si="30"/>
        <v>-4811.9211000000159</v>
      </c>
      <c r="P104" s="241">
        <f t="shared" si="31"/>
        <v>4811.9211000000159</v>
      </c>
      <c r="Q104" s="242"/>
      <c r="R104" s="242"/>
      <c r="S104" s="242"/>
    </row>
    <row r="105" spans="1:19" s="237" customFormat="1">
      <c r="A105" s="243">
        <v>40360</v>
      </c>
      <c r="C105" s="238">
        <v>97</v>
      </c>
      <c r="D105" s="239">
        <f t="shared" si="32"/>
        <v>235</v>
      </c>
      <c r="E105" s="239">
        <f t="shared" si="27"/>
        <v>15685</v>
      </c>
      <c r="F105" s="239">
        <f t="shared" ref="F105:F136" si="33">$B$9+E105</f>
        <v>-12445</v>
      </c>
      <c r="G105" s="240">
        <f>+Inputs!$D$3</f>
        <v>0.37951000000000001</v>
      </c>
      <c r="I105" s="241">
        <f t="shared" si="28"/>
        <v>28130</v>
      </c>
      <c r="K105" s="241">
        <f t="shared" ref="K105:K136" si="34">D105</f>
        <v>235</v>
      </c>
      <c r="L105" s="241">
        <f t="shared" si="29"/>
        <v>15685</v>
      </c>
      <c r="M105" s="241">
        <f t="shared" ref="M105:M136" si="35">K105*G105</f>
        <v>89.184849999999997</v>
      </c>
      <c r="N105" s="241">
        <f t="shared" ref="N105:N136" si="36">M105-J105</f>
        <v>89.184849999999997</v>
      </c>
      <c r="O105" s="241">
        <f t="shared" si="30"/>
        <v>-4722.7362500000163</v>
      </c>
      <c r="P105" s="241">
        <f t="shared" si="31"/>
        <v>4722.7362500000163</v>
      </c>
      <c r="Q105" s="242"/>
      <c r="R105" s="242"/>
      <c r="S105" s="242"/>
    </row>
    <row r="106" spans="1:19" s="237" customFormat="1">
      <c r="A106" s="236">
        <v>40391</v>
      </c>
      <c r="C106" s="238">
        <v>98</v>
      </c>
      <c r="D106" s="239">
        <f t="shared" si="32"/>
        <v>235</v>
      </c>
      <c r="E106" s="239">
        <f t="shared" ref="E106:E137" si="37">+E105+D106</f>
        <v>15920</v>
      </c>
      <c r="F106" s="239">
        <f t="shared" si="33"/>
        <v>-12210</v>
      </c>
      <c r="G106" s="240">
        <f>+Inputs!$D$3</f>
        <v>0.37951000000000001</v>
      </c>
      <c r="I106" s="241">
        <f t="shared" ref="I106:I137" si="38">+I105+H106</f>
        <v>28130</v>
      </c>
      <c r="K106" s="241">
        <f t="shared" si="34"/>
        <v>235</v>
      </c>
      <c r="L106" s="241">
        <f t="shared" ref="L106:L137" si="39">+L105+K106</f>
        <v>15920</v>
      </c>
      <c r="M106" s="241">
        <f t="shared" si="35"/>
        <v>89.184849999999997</v>
      </c>
      <c r="N106" s="241">
        <f t="shared" si="36"/>
        <v>89.184849999999997</v>
      </c>
      <c r="O106" s="241">
        <f t="shared" ref="O106:O137" si="40">+O105+N106</f>
        <v>-4633.5514000000167</v>
      </c>
      <c r="P106" s="241">
        <f t="shared" ref="P106:P137" si="41">P105-N106</f>
        <v>4633.5514000000167</v>
      </c>
      <c r="Q106" s="242"/>
      <c r="R106" s="242"/>
      <c r="S106" s="242"/>
    </row>
    <row r="107" spans="1:19" s="237" customFormat="1">
      <c r="A107" s="243">
        <v>40422</v>
      </c>
      <c r="C107" s="238">
        <v>99</v>
      </c>
      <c r="D107" s="239">
        <f t="shared" si="32"/>
        <v>235</v>
      </c>
      <c r="E107" s="239">
        <f t="shared" si="37"/>
        <v>16155</v>
      </c>
      <c r="F107" s="239">
        <f t="shared" si="33"/>
        <v>-11975</v>
      </c>
      <c r="G107" s="240">
        <f>+Inputs!$D$3</f>
        <v>0.37951000000000001</v>
      </c>
      <c r="I107" s="241">
        <f t="shared" si="38"/>
        <v>28130</v>
      </c>
      <c r="K107" s="241">
        <f t="shared" si="34"/>
        <v>235</v>
      </c>
      <c r="L107" s="241">
        <f t="shared" si="39"/>
        <v>16155</v>
      </c>
      <c r="M107" s="241">
        <f t="shared" si="35"/>
        <v>89.184849999999997</v>
      </c>
      <c r="N107" s="241">
        <f t="shared" si="36"/>
        <v>89.184849999999997</v>
      </c>
      <c r="O107" s="241">
        <f t="shared" si="40"/>
        <v>-4544.366550000017</v>
      </c>
      <c r="P107" s="241">
        <f t="shared" si="41"/>
        <v>4544.366550000017</v>
      </c>
      <c r="Q107" s="242"/>
      <c r="R107" s="242"/>
      <c r="S107" s="242"/>
    </row>
    <row r="108" spans="1:19" s="237" customFormat="1">
      <c r="A108" s="236">
        <v>40452</v>
      </c>
      <c r="C108" s="238">
        <v>100</v>
      </c>
      <c r="D108" s="239">
        <f t="shared" si="32"/>
        <v>235</v>
      </c>
      <c r="E108" s="239">
        <f t="shared" si="37"/>
        <v>16390</v>
      </c>
      <c r="F108" s="239">
        <f t="shared" si="33"/>
        <v>-11740</v>
      </c>
      <c r="G108" s="240">
        <f>+Inputs!$D$3</f>
        <v>0.37951000000000001</v>
      </c>
      <c r="I108" s="241">
        <f t="shared" si="38"/>
        <v>28130</v>
      </c>
      <c r="K108" s="241">
        <f t="shared" si="34"/>
        <v>235</v>
      </c>
      <c r="L108" s="241">
        <f t="shared" si="39"/>
        <v>16390</v>
      </c>
      <c r="M108" s="241">
        <f t="shared" si="35"/>
        <v>89.184849999999997</v>
      </c>
      <c r="N108" s="241">
        <f t="shared" si="36"/>
        <v>89.184849999999997</v>
      </c>
      <c r="O108" s="241">
        <f t="shared" si="40"/>
        <v>-4455.1817000000174</v>
      </c>
      <c r="P108" s="241">
        <f t="shared" si="41"/>
        <v>4455.1817000000174</v>
      </c>
      <c r="Q108" s="242"/>
      <c r="R108" s="242"/>
      <c r="S108" s="242"/>
    </row>
    <row r="109" spans="1:19" s="237" customFormat="1">
      <c r="A109" s="243">
        <v>40483</v>
      </c>
      <c r="C109" s="238">
        <v>101</v>
      </c>
      <c r="D109" s="239">
        <f t="shared" si="32"/>
        <v>235</v>
      </c>
      <c r="E109" s="239">
        <f t="shared" si="37"/>
        <v>16625</v>
      </c>
      <c r="F109" s="239">
        <f t="shared" si="33"/>
        <v>-11505</v>
      </c>
      <c r="G109" s="240">
        <f>+Inputs!$D$3</f>
        <v>0.37951000000000001</v>
      </c>
      <c r="I109" s="241">
        <f t="shared" si="38"/>
        <v>28130</v>
      </c>
      <c r="K109" s="241">
        <f t="shared" si="34"/>
        <v>235</v>
      </c>
      <c r="L109" s="241">
        <f t="shared" si="39"/>
        <v>16625</v>
      </c>
      <c r="M109" s="241">
        <f t="shared" si="35"/>
        <v>89.184849999999997</v>
      </c>
      <c r="N109" s="241">
        <f t="shared" si="36"/>
        <v>89.184849999999997</v>
      </c>
      <c r="O109" s="241">
        <f t="shared" si="40"/>
        <v>-4365.9968500000177</v>
      </c>
      <c r="P109" s="241">
        <f t="shared" si="41"/>
        <v>4365.9968500000177</v>
      </c>
      <c r="Q109" s="242"/>
      <c r="R109" s="242"/>
      <c r="S109" s="242"/>
    </row>
    <row r="110" spans="1:19" s="237" customFormat="1">
      <c r="A110" s="236">
        <v>40513</v>
      </c>
      <c r="C110" s="238">
        <v>102</v>
      </c>
      <c r="D110" s="239">
        <f t="shared" si="32"/>
        <v>235</v>
      </c>
      <c r="E110" s="239">
        <f t="shared" si="37"/>
        <v>16860</v>
      </c>
      <c r="F110" s="239">
        <f t="shared" si="33"/>
        <v>-11270</v>
      </c>
      <c r="G110" s="240">
        <f>+Inputs!$D$3</f>
        <v>0.37951000000000001</v>
      </c>
      <c r="I110" s="241">
        <f t="shared" si="38"/>
        <v>28130</v>
      </c>
      <c r="K110" s="241">
        <f t="shared" si="34"/>
        <v>235</v>
      </c>
      <c r="L110" s="241">
        <f t="shared" si="39"/>
        <v>16860</v>
      </c>
      <c r="M110" s="241">
        <f t="shared" si="35"/>
        <v>89.184849999999997</v>
      </c>
      <c r="N110" s="241">
        <f t="shared" si="36"/>
        <v>89.184849999999997</v>
      </c>
      <c r="O110" s="241">
        <f t="shared" si="40"/>
        <v>-4276.8120000000181</v>
      </c>
      <c r="P110" s="241">
        <f t="shared" si="41"/>
        <v>4276.8120000000181</v>
      </c>
      <c r="Q110" s="242"/>
      <c r="R110" s="242"/>
      <c r="S110" s="242"/>
    </row>
    <row r="111" spans="1:19" s="237" customFormat="1">
      <c r="A111" s="243">
        <v>40544</v>
      </c>
      <c r="C111" s="238">
        <v>103</v>
      </c>
      <c r="D111" s="239">
        <f t="shared" si="32"/>
        <v>235</v>
      </c>
      <c r="E111" s="239">
        <f t="shared" si="37"/>
        <v>17095</v>
      </c>
      <c r="F111" s="239">
        <f t="shared" si="33"/>
        <v>-11035</v>
      </c>
      <c r="G111" s="240">
        <f>+Inputs!$D$3</f>
        <v>0.37951000000000001</v>
      </c>
      <c r="I111" s="241">
        <f t="shared" si="38"/>
        <v>28130</v>
      </c>
      <c r="K111" s="241">
        <f t="shared" si="34"/>
        <v>235</v>
      </c>
      <c r="L111" s="241">
        <f t="shared" si="39"/>
        <v>17095</v>
      </c>
      <c r="M111" s="241">
        <f t="shared" si="35"/>
        <v>89.184849999999997</v>
      </c>
      <c r="N111" s="241">
        <f t="shared" si="36"/>
        <v>89.184849999999997</v>
      </c>
      <c r="O111" s="241">
        <f t="shared" si="40"/>
        <v>-4187.6271500000184</v>
      </c>
      <c r="P111" s="241">
        <f t="shared" si="41"/>
        <v>4187.6271500000184</v>
      </c>
      <c r="Q111" s="242"/>
      <c r="R111" s="242"/>
      <c r="S111" s="242"/>
    </row>
    <row r="112" spans="1:19" s="237" customFormat="1">
      <c r="A112" s="236">
        <v>40575</v>
      </c>
      <c r="C112" s="238">
        <v>104</v>
      </c>
      <c r="D112" s="239">
        <f t="shared" si="32"/>
        <v>235</v>
      </c>
      <c r="E112" s="239">
        <f t="shared" si="37"/>
        <v>17330</v>
      </c>
      <c r="F112" s="239">
        <f t="shared" si="33"/>
        <v>-10800</v>
      </c>
      <c r="G112" s="240">
        <f>+Inputs!$D$3</f>
        <v>0.37951000000000001</v>
      </c>
      <c r="I112" s="241">
        <f t="shared" si="38"/>
        <v>28130</v>
      </c>
      <c r="K112" s="241">
        <f t="shared" si="34"/>
        <v>235</v>
      </c>
      <c r="L112" s="241">
        <f t="shared" si="39"/>
        <v>17330</v>
      </c>
      <c r="M112" s="241">
        <f t="shared" si="35"/>
        <v>89.184849999999997</v>
      </c>
      <c r="N112" s="241">
        <f t="shared" si="36"/>
        <v>89.184849999999997</v>
      </c>
      <c r="O112" s="241">
        <f t="shared" si="40"/>
        <v>-4098.4423000000188</v>
      </c>
      <c r="P112" s="241">
        <f t="shared" si="41"/>
        <v>4098.4423000000188</v>
      </c>
      <c r="Q112" s="242"/>
      <c r="R112" s="242"/>
      <c r="S112" s="242"/>
    </row>
    <row r="113" spans="1:19" s="237" customFormat="1">
      <c r="A113" s="243">
        <v>40603</v>
      </c>
      <c r="C113" s="238">
        <v>105</v>
      </c>
      <c r="D113" s="239">
        <f t="shared" si="32"/>
        <v>235</v>
      </c>
      <c r="E113" s="239">
        <f t="shared" si="37"/>
        <v>17565</v>
      </c>
      <c r="F113" s="239">
        <f t="shared" si="33"/>
        <v>-10565</v>
      </c>
      <c r="G113" s="240">
        <f>+Inputs!$D$3</f>
        <v>0.37951000000000001</v>
      </c>
      <c r="I113" s="241">
        <f t="shared" si="38"/>
        <v>28130</v>
      </c>
      <c r="K113" s="241">
        <f t="shared" si="34"/>
        <v>235</v>
      </c>
      <c r="L113" s="241">
        <f t="shared" si="39"/>
        <v>17565</v>
      </c>
      <c r="M113" s="241">
        <f t="shared" si="35"/>
        <v>89.184849999999997</v>
      </c>
      <c r="N113" s="241">
        <f t="shared" si="36"/>
        <v>89.184849999999997</v>
      </c>
      <c r="O113" s="241">
        <f t="shared" si="40"/>
        <v>-4009.2574500000187</v>
      </c>
      <c r="P113" s="241">
        <f t="shared" si="41"/>
        <v>4009.2574500000187</v>
      </c>
      <c r="Q113" s="242"/>
      <c r="R113" s="242"/>
      <c r="S113" s="242"/>
    </row>
    <row r="114" spans="1:19" s="237" customFormat="1">
      <c r="A114" s="236">
        <v>40634</v>
      </c>
      <c r="C114" s="238">
        <v>106</v>
      </c>
      <c r="D114" s="239">
        <f t="shared" si="32"/>
        <v>235</v>
      </c>
      <c r="E114" s="239">
        <f t="shared" si="37"/>
        <v>17800</v>
      </c>
      <c r="F114" s="239">
        <f t="shared" si="33"/>
        <v>-10330</v>
      </c>
      <c r="G114" s="240">
        <f>+Inputs!$D$3</f>
        <v>0.37951000000000001</v>
      </c>
      <c r="I114" s="241">
        <f t="shared" si="38"/>
        <v>28130</v>
      </c>
      <c r="K114" s="241">
        <f t="shared" si="34"/>
        <v>235</v>
      </c>
      <c r="L114" s="241">
        <f t="shared" si="39"/>
        <v>17800</v>
      </c>
      <c r="M114" s="241">
        <f t="shared" si="35"/>
        <v>89.184849999999997</v>
      </c>
      <c r="N114" s="241">
        <f t="shared" si="36"/>
        <v>89.184849999999997</v>
      </c>
      <c r="O114" s="241">
        <f t="shared" si="40"/>
        <v>-3920.0726000000186</v>
      </c>
      <c r="P114" s="241">
        <f t="shared" si="41"/>
        <v>3920.0726000000186</v>
      </c>
      <c r="Q114" s="242"/>
      <c r="R114" s="242"/>
      <c r="S114" s="242"/>
    </row>
    <row r="115" spans="1:19" s="237" customFormat="1">
      <c r="A115" s="243">
        <v>40664</v>
      </c>
      <c r="C115" s="238">
        <v>107</v>
      </c>
      <c r="D115" s="239">
        <f t="shared" si="32"/>
        <v>235</v>
      </c>
      <c r="E115" s="239">
        <f t="shared" si="37"/>
        <v>18035</v>
      </c>
      <c r="F115" s="239">
        <f t="shared" si="33"/>
        <v>-10095</v>
      </c>
      <c r="G115" s="240">
        <f>+Inputs!$D$3</f>
        <v>0.37951000000000001</v>
      </c>
      <c r="I115" s="241">
        <f t="shared" si="38"/>
        <v>28130</v>
      </c>
      <c r="K115" s="241">
        <f t="shared" si="34"/>
        <v>235</v>
      </c>
      <c r="L115" s="241">
        <f t="shared" si="39"/>
        <v>18035</v>
      </c>
      <c r="M115" s="241">
        <f t="shared" si="35"/>
        <v>89.184849999999997</v>
      </c>
      <c r="N115" s="241">
        <f t="shared" si="36"/>
        <v>89.184849999999997</v>
      </c>
      <c r="O115" s="241">
        <f t="shared" si="40"/>
        <v>-3830.8877500000185</v>
      </c>
      <c r="P115" s="241">
        <f t="shared" si="41"/>
        <v>3830.8877500000185</v>
      </c>
      <c r="Q115" s="242"/>
      <c r="R115" s="242"/>
      <c r="S115" s="242"/>
    </row>
    <row r="116" spans="1:19" s="237" customFormat="1">
      <c r="A116" s="236">
        <v>40695</v>
      </c>
      <c r="C116" s="238">
        <v>108</v>
      </c>
      <c r="D116" s="239">
        <f t="shared" si="32"/>
        <v>235</v>
      </c>
      <c r="E116" s="239">
        <f t="shared" si="37"/>
        <v>18270</v>
      </c>
      <c r="F116" s="239">
        <f t="shared" si="33"/>
        <v>-9860</v>
      </c>
      <c r="G116" s="240">
        <f>+Inputs!$D$3</f>
        <v>0.37951000000000001</v>
      </c>
      <c r="I116" s="241">
        <f t="shared" si="38"/>
        <v>28130</v>
      </c>
      <c r="K116" s="241">
        <f t="shared" si="34"/>
        <v>235</v>
      </c>
      <c r="L116" s="241">
        <f t="shared" si="39"/>
        <v>18270</v>
      </c>
      <c r="M116" s="241">
        <f t="shared" si="35"/>
        <v>89.184849999999997</v>
      </c>
      <c r="N116" s="241">
        <f t="shared" si="36"/>
        <v>89.184849999999997</v>
      </c>
      <c r="O116" s="241">
        <f t="shared" si="40"/>
        <v>-3741.7029000000184</v>
      </c>
      <c r="P116" s="241">
        <f t="shared" si="41"/>
        <v>3741.7029000000184</v>
      </c>
      <c r="Q116" s="242"/>
      <c r="R116" s="242"/>
      <c r="S116" s="242"/>
    </row>
    <row r="117" spans="1:19" s="237" customFormat="1">
      <c r="A117" s="243">
        <v>40725</v>
      </c>
      <c r="C117" s="238">
        <v>109</v>
      </c>
      <c r="D117" s="239">
        <f t="shared" si="32"/>
        <v>235</v>
      </c>
      <c r="E117" s="239">
        <f t="shared" si="37"/>
        <v>18505</v>
      </c>
      <c r="F117" s="239">
        <f t="shared" si="33"/>
        <v>-9625</v>
      </c>
      <c r="G117" s="240">
        <f>+Inputs!$D$3</f>
        <v>0.37951000000000001</v>
      </c>
      <c r="I117" s="241">
        <f t="shared" si="38"/>
        <v>28130</v>
      </c>
      <c r="K117" s="241">
        <f t="shared" si="34"/>
        <v>235</v>
      </c>
      <c r="L117" s="241">
        <f t="shared" si="39"/>
        <v>18505</v>
      </c>
      <c r="M117" s="241">
        <f t="shared" si="35"/>
        <v>89.184849999999997</v>
      </c>
      <c r="N117" s="241">
        <f t="shared" si="36"/>
        <v>89.184849999999997</v>
      </c>
      <c r="O117" s="241">
        <f t="shared" si="40"/>
        <v>-3652.5180500000183</v>
      </c>
      <c r="P117" s="241">
        <f t="shared" si="41"/>
        <v>3652.5180500000183</v>
      </c>
      <c r="Q117" s="242"/>
      <c r="R117" s="242"/>
      <c r="S117" s="242"/>
    </row>
    <row r="118" spans="1:19" s="237" customFormat="1">
      <c r="A118" s="236">
        <v>40756</v>
      </c>
      <c r="C118" s="238">
        <v>110</v>
      </c>
      <c r="D118" s="239">
        <f t="shared" si="32"/>
        <v>235</v>
      </c>
      <c r="E118" s="239">
        <f t="shared" si="37"/>
        <v>18740</v>
      </c>
      <c r="F118" s="239">
        <f t="shared" si="33"/>
        <v>-9390</v>
      </c>
      <c r="G118" s="240">
        <f>+Inputs!$D$3</f>
        <v>0.37951000000000001</v>
      </c>
      <c r="I118" s="241">
        <f t="shared" si="38"/>
        <v>28130</v>
      </c>
      <c r="K118" s="241">
        <f t="shared" si="34"/>
        <v>235</v>
      </c>
      <c r="L118" s="241">
        <f t="shared" si="39"/>
        <v>18740</v>
      </c>
      <c r="M118" s="241">
        <f t="shared" si="35"/>
        <v>89.184849999999997</v>
      </c>
      <c r="N118" s="241">
        <f t="shared" si="36"/>
        <v>89.184849999999997</v>
      </c>
      <c r="O118" s="241">
        <f t="shared" si="40"/>
        <v>-3563.3332000000182</v>
      </c>
      <c r="P118" s="241">
        <f t="shared" si="41"/>
        <v>3563.3332000000182</v>
      </c>
      <c r="Q118" s="242"/>
      <c r="R118" s="242"/>
      <c r="S118" s="242"/>
    </row>
    <row r="119" spans="1:19" s="237" customFormat="1">
      <c r="A119" s="243">
        <v>40787</v>
      </c>
      <c r="C119" s="238">
        <v>111</v>
      </c>
      <c r="D119" s="239">
        <f t="shared" si="32"/>
        <v>235</v>
      </c>
      <c r="E119" s="239">
        <f t="shared" si="37"/>
        <v>18975</v>
      </c>
      <c r="F119" s="239">
        <f t="shared" si="33"/>
        <v>-9155</v>
      </c>
      <c r="G119" s="240">
        <f>+Inputs!$D$3</f>
        <v>0.37951000000000001</v>
      </c>
      <c r="I119" s="241">
        <f t="shared" si="38"/>
        <v>28130</v>
      </c>
      <c r="K119" s="241">
        <f t="shared" si="34"/>
        <v>235</v>
      </c>
      <c r="L119" s="241">
        <f t="shared" si="39"/>
        <v>18975</v>
      </c>
      <c r="M119" s="241">
        <f t="shared" si="35"/>
        <v>89.184849999999997</v>
      </c>
      <c r="N119" s="241">
        <f t="shared" si="36"/>
        <v>89.184849999999997</v>
      </c>
      <c r="O119" s="241">
        <f t="shared" si="40"/>
        <v>-3474.1483500000181</v>
      </c>
      <c r="P119" s="241">
        <f t="shared" si="41"/>
        <v>3474.1483500000181</v>
      </c>
      <c r="Q119" s="242"/>
      <c r="R119" s="242"/>
      <c r="S119" s="242"/>
    </row>
    <row r="120" spans="1:19" s="237" customFormat="1">
      <c r="A120" s="236">
        <v>40817</v>
      </c>
      <c r="C120" s="238">
        <v>112</v>
      </c>
      <c r="D120" s="239">
        <f t="shared" si="32"/>
        <v>235</v>
      </c>
      <c r="E120" s="239">
        <f t="shared" si="37"/>
        <v>19210</v>
      </c>
      <c r="F120" s="239">
        <f t="shared" si="33"/>
        <v>-8920</v>
      </c>
      <c r="G120" s="240">
        <f>+Inputs!$D$3</f>
        <v>0.37951000000000001</v>
      </c>
      <c r="I120" s="241">
        <f t="shared" si="38"/>
        <v>28130</v>
      </c>
      <c r="K120" s="241">
        <f t="shared" si="34"/>
        <v>235</v>
      </c>
      <c r="L120" s="241">
        <f t="shared" si="39"/>
        <v>19210</v>
      </c>
      <c r="M120" s="241">
        <f t="shared" si="35"/>
        <v>89.184849999999997</v>
      </c>
      <c r="N120" s="241">
        <f t="shared" si="36"/>
        <v>89.184849999999997</v>
      </c>
      <c r="O120" s="241">
        <f t="shared" si="40"/>
        <v>-3384.963500000018</v>
      </c>
      <c r="P120" s="241">
        <f t="shared" si="41"/>
        <v>3384.963500000018</v>
      </c>
      <c r="Q120" s="242"/>
      <c r="R120" s="242"/>
      <c r="S120" s="242"/>
    </row>
    <row r="121" spans="1:19" s="237" customFormat="1">
      <c r="A121" s="243">
        <v>40848</v>
      </c>
      <c r="C121" s="238">
        <v>113</v>
      </c>
      <c r="D121" s="239">
        <f t="shared" si="32"/>
        <v>235</v>
      </c>
      <c r="E121" s="239">
        <f t="shared" si="37"/>
        <v>19445</v>
      </c>
      <c r="F121" s="239">
        <f t="shared" si="33"/>
        <v>-8685</v>
      </c>
      <c r="G121" s="240">
        <f>+Inputs!$D$3</f>
        <v>0.37951000000000001</v>
      </c>
      <c r="I121" s="241">
        <f t="shared" si="38"/>
        <v>28130</v>
      </c>
      <c r="K121" s="241">
        <f t="shared" si="34"/>
        <v>235</v>
      </c>
      <c r="L121" s="241">
        <f t="shared" si="39"/>
        <v>19445</v>
      </c>
      <c r="M121" s="241">
        <f t="shared" si="35"/>
        <v>89.184849999999997</v>
      </c>
      <c r="N121" s="241">
        <f t="shared" si="36"/>
        <v>89.184849999999997</v>
      </c>
      <c r="O121" s="241">
        <f t="shared" si="40"/>
        <v>-3295.7786500000179</v>
      </c>
      <c r="P121" s="241">
        <f t="shared" si="41"/>
        <v>3295.7786500000179</v>
      </c>
      <c r="Q121" s="242"/>
      <c r="R121" s="242"/>
      <c r="S121" s="242"/>
    </row>
    <row r="122" spans="1:19" s="237" customFormat="1">
      <c r="A122" s="236">
        <v>40878</v>
      </c>
      <c r="C122" s="238">
        <v>114</v>
      </c>
      <c r="D122" s="239">
        <f t="shared" si="32"/>
        <v>235</v>
      </c>
      <c r="E122" s="239">
        <f t="shared" si="37"/>
        <v>19680</v>
      </c>
      <c r="F122" s="239">
        <f t="shared" si="33"/>
        <v>-8450</v>
      </c>
      <c r="G122" s="240">
        <f>+Inputs!$D$3</f>
        <v>0.37951000000000001</v>
      </c>
      <c r="I122" s="241">
        <f t="shared" si="38"/>
        <v>28130</v>
      </c>
      <c r="K122" s="241">
        <f t="shared" si="34"/>
        <v>235</v>
      </c>
      <c r="L122" s="241">
        <f t="shared" si="39"/>
        <v>19680</v>
      </c>
      <c r="M122" s="241">
        <f t="shared" si="35"/>
        <v>89.184849999999997</v>
      </c>
      <c r="N122" s="241">
        <f t="shared" si="36"/>
        <v>89.184849999999997</v>
      </c>
      <c r="O122" s="241">
        <f t="shared" si="40"/>
        <v>-3206.5938000000178</v>
      </c>
      <c r="P122" s="241">
        <f t="shared" si="41"/>
        <v>3206.5938000000178</v>
      </c>
      <c r="Q122" s="242"/>
      <c r="R122" s="242"/>
      <c r="S122" s="242"/>
    </row>
    <row r="123" spans="1:19" s="237" customFormat="1">
      <c r="A123" s="243">
        <v>40909</v>
      </c>
      <c r="C123" s="238">
        <v>115</v>
      </c>
      <c r="D123" s="239">
        <f t="shared" si="32"/>
        <v>235</v>
      </c>
      <c r="E123" s="239">
        <f t="shared" si="37"/>
        <v>19915</v>
      </c>
      <c r="F123" s="239">
        <f t="shared" si="33"/>
        <v>-8215</v>
      </c>
      <c r="G123" s="240">
        <f>+Inputs!$D$3</f>
        <v>0.37951000000000001</v>
      </c>
      <c r="I123" s="241">
        <f t="shared" si="38"/>
        <v>28130</v>
      </c>
      <c r="K123" s="241">
        <f t="shared" si="34"/>
        <v>235</v>
      </c>
      <c r="L123" s="241">
        <f t="shared" si="39"/>
        <v>19915</v>
      </c>
      <c r="M123" s="241">
        <f t="shared" si="35"/>
        <v>89.184849999999997</v>
      </c>
      <c r="N123" s="241">
        <f t="shared" si="36"/>
        <v>89.184849999999997</v>
      </c>
      <c r="O123" s="241">
        <f t="shared" si="40"/>
        <v>-3117.4089500000177</v>
      </c>
      <c r="P123" s="241">
        <f t="shared" si="41"/>
        <v>3117.4089500000177</v>
      </c>
      <c r="Q123" s="242"/>
      <c r="R123" s="242"/>
      <c r="S123" s="242"/>
    </row>
    <row r="124" spans="1:19" s="237" customFormat="1">
      <c r="A124" s="236">
        <v>40940</v>
      </c>
      <c r="C124" s="238">
        <v>116</v>
      </c>
      <c r="D124" s="239">
        <f t="shared" si="32"/>
        <v>235</v>
      </c>
      <c r="E124" s="239">
        <f t="shared" si="37"/>
        <v>20150</v>
      </c>
      <c r="F124" s="239">
        <f t="shared" si="33"/>
        <v>-7980</v>
      </c>
      <c r="G124" s="240">
        <f>+Inputs!$D$3</f>
        <v>0.37951000000000001</v>
      </c>
      <c r="I124" s="241">
        <f t="shared" si="38"/>
        <v>28130</v>
      </c>
      <c r="K124" s="241">
        <f t="shared" si="34"/>
        <v>235</v>
      </c>
      <c r="L124" s="241">
        <f t="shared" si="39"/>
        <v>20150</v>
      </c>
      <c r="M124" s="241">
        <f t="shared" si="35"/>
        <v>89.184849999999997</v>
      </c>
      <c r="N124" s="241">
        <f t="shared" si="36"/>
        <v>89.184849999999997</v>
      </c>
      <c r="O124" s="241">
        <f t="shared" si="40"/>
        <v>-3028.2241000000176</v>
      </c>
      <c r="P124" s="241">
        <f t="shared" si="41"/>
        <v>3028.2241000000176</v>
      </c>
      <c r="Q124" s="242"/>
      <c r="R124" s="242"/>
      <c r="S124" s="242"/>
    </row>
    <row r="125" spans="1:19" s="237" customFormat="1">
      <c r="A125" s="243">
        <v>40969</v>
      </c>
      <c r="C125" s="238">
        <v>117</v>
      </c>
      <c r="D125" s="239">
        <f t="shared" si="32"/>
        <v>235</v>
      </c>
      <c r="E125" s="239">
        <f t="shared" si="37"/>
        <v>20385</v>
      </c>
      <c r="F125" s="239">
        <f t="shared" si="33"/>
        <v>-7745</v>
      </c>
      <c r="G125" s="240">
        <f>+Inputs!$D$3</f>
        <v>0.37951000000000001</v>
      </c>
      <c r="I125" s="241">
        <f t="shared" si="38"/>
        <v>28130</v>
      </c>
      <c r="K125" s="241">
        <f t="shared" si="34"/>
        <v>235</v>
      </c>
      <c r="L125" s="241">
        <f t="shared" si="39"/>
        <v>20385</v>
      </c>
      <c r="M125" s="241">
        <f t="shared" si="35"/>
        <v>89.184849999999997</v>
      </c>
      <c r="N125" s="241">
        <f t="shared" si="36"/>
        <v>89.184849999999997</v>
      </c>
      <c r="O125" s="241">
        <f t="shared" si="40"/>
        <v>-2939.0392500000175</v>
      </c>
      <c r="P125" s="241">
        <f t="shared" si="41"/>
        <v>2939.0392500000175</v>
      </c>
      <c r="Q125" s="242"/>
      <c r="R125" s="242"/>
      <c r="S125" s="242"/>
    </row>
    <row r="126" spans="1:19" s="237" customFormat="1">
      <c r="A126" s="236">
        <v>41000</v>
      </c>
      <c r="C126" s="238">
        <v>118</v>
      </c>
      <c r="D126" s="239">
        <f t="shared" si="32"/>
        <v>235</v>
      </c>
      <c r="E126" s="239">
        <f t="shared" si="37"/>
        <v>20620</v>
      </c>
      <c r="F126" s="239">
        <f t="shared" si="33"/>
        <v>-7510</v>
      </c>
      <c r="G126" s="240">
        <f>+Inputs!$D$3</f>
        <v>0.37951000000000001</v>
      </c>
      <c r="I126" s="241">
        <f t="shared" si="38"/>
        <v>28130</v>
      </c>
      <c r="K126" s="241">
        <f t="shared" si="34"/>
        <v>235</v>
      </c>
      <c r="L126" s="241">
        <f t="shared" si="39"/>
        <v>20620</v>
      </c>
      <c r="M126" s="241">
        <f t="shared" si="35"/>
        <v>89.184849999999997</v>
      </c>
      <c r="N126" s="241">
        <f t="shared" si="36"/>
        <v>89.184849999999997</v>
      </c>
      <c r="O126" s="241">
        <f t="shared" si="40"/>
        <v>-2849.8544000000174</v>
      </c>
      <c r="P126" s="241">
        <f t="shared" si="41"/>
        <v>2849.8544000000174</v>
      </c>
      <c r="Q126" s="242"/>
      <c r="R126" s="242"/>
      <c r="S126" s="242"/>
    </row>
    <row r="127" spans="1:19" s="237" customFormat="1">
      <c r="A127" s="243">
        <v>41030</v>
      </c>
      <c r="C127" s="238">
        <v>119</v>
      </c>
      <c r="D127" s="239">
        <f t="shared" si="32"/>
        <v>235</v>
      </c>
      <c r="E127" s="239">
        <f t="shared" si="37"/>
        <v>20855</v>
      </c>
      <c r="F127" s="239">
        <f t="shared" si="33"/>
        <v>-7275</v>
      </c>
      <c r="G127" s="240">
        <f>+Inputs!$D$3</f>
        <v>0.37951000000000001</v>
      </c>
      <c r="I127" s="241">
        <f t="shared" si="38"/>
        <v>28130</v>
      </c>
      <c r="K127" s="241">
        <f t="shared" si="34"/>
        <v>235</v>
      </c>
      <c r="L127" s="241">
        <f t="shared" si="39"/>
        <v>20855</v>
      </c>
      <c r="M127" s="241">
        <f t="shared" si="35"/>
        <v>89.184849999999997</v>
      </c>
      <c r="N127" s="241">
        <f t="shared" si="36"/>
        <v>89.184849999999997</v>
      </c>
      <c r="O127" s="241">
        <f t="shared" si="40"/>
        <v>-2760.6695500000174</v>
      </c>
      <c r="P127" s="241">
        <f t="shared" si="41"/>
        <v>2760.6695500000174</v>
      </c>
      <c r="Q127" s="242"/>
      <c r="R127" s="242"/>
      <c r="S127" s="242"/>
    </row>
    <row r="128" spans="1:19" s="237" customFormat="1">
      <c r="A128" s="236">
        <v>41061</v>
      </c>
      <c r="C128" s="238">
        <v>120</v>
      </c>
      <c r="D128" s="239">
        <f t="shared" si="32"/>
        <v>235</v>
      </c>
      <c r="E128" s="239">
        <f t="shared" si="37"/>
        <v>21090</v>
      </c>
      <c r="F128" s="239">
        <f t="shared" si="33"/>
        <v>-7040</v>
      </c>
      <c r="G128" s="240">
        <f>+Inputs!$D$3</f>
        <v>0.37951000000000001</v>
      </c>
      <c r="I128" s="241">
        <f t="shared" si="38"/>
        <v>28130</v>
      </c>
      <c r="K128" s="241">
        <f t="shared" si="34"/>
        <v>235</v>
      </c>
      <c r="L128" s="241">
        <f t="shared" si="39"/>
        <v>21090</v>
      </c>
      <c r="M128" s="241">
        <f t="shared" si="35"/>
        <v>89.184849999999997</v>
      </c>
      <c r="N128" s="241">
        <f t="shared" si="36"/>
        <v>89.184849999999997</v>
      </c>
      <c r="O128" s="241">
        <f t="shared" si="40"/>
        <v>-2671.4847000000173</v>
      </c>
      <c r="P128" s="241">
        <f t="shared" si="41"/>
        <v>2671.4847000000173</v>
      </c>
      <c r="Q128" s="242"/>
      <c r="R128" s="242"/>
      <c r="S128" s="242"/>
    </row>
    <row r="129" spans="1:19" s="237" customFormat="1">
      <c r="A129" s="243">
        <v>41091</v>
      </c>
      <c r="C129" s="238">
        <v>121</v>
      </c>
      <c r="D129" s="239">
        <f t="shared" si="32"/>
        <v>235</v>
      </c>
      <c r="E129" s="239">
        <f t="shared" si="37"/>
        <v>21325</v>
      </c>
      <c r="F129" s="239">
        <f t="shared" si="33"/>
        <v>-6805</v>
      </c>
      <c r="G129" s="240">
        <f>+Inputs!$D$3</f>
        <v>0.37951000000000001</v>
      </c>
      <c r="I129" s="241">
        <f t="shared" si="38"/>
        <v>28130</v>
      </c>
      <c r="K129" s="241">
        <f t="shared" si="34"/>
        <v>235</v>
      </c>
      <c r="L129" s="241">
        <f t="shared" si="39"/>
        <v>21325</v>
      </c>
      <c r="M129" s="241">
        <f t="shared" si="35"/>
        <v>89.184849999999997</v>
      </c>
      <c r="N129" s="241">
        <f t="shared" si="36"/>
        <v>89.184849999999997</v>
      </c>
      <c r="O129" s="241">
        <f t="shared" si="40"/>
        <v>-2582.2998500000172</v>
      </c>
      <c r="P129" s="241">
        <f t="shared" si="41"/>
        <v>2582.2998500000172</v>
      </c>
      <c r="Q129" s="242"/>
      <c r="R129" s="242"/>
      <c r="S129" s="242"/>
    </row>
    <row r="130" spans="1:19" s="237" customFormat="1">
      <c r="A130" s="236">
        <v>41122</v>
      </c>
      <c r="C130" s="238">
        <v>122</v>
      </c>
      <c r="D130" s="239">
        <f t="shared" si="32"/>
        <v>235</v>
      </c>
      <c r="E130" s="239">
        <f t="shared" si="37"/>
        <v>21560</v>
      </c>
      <c r="F130" s="239">
        <f t="shared" si="33"/>
        <v>-6570</v>
      </c>
      <c r="G130" s="240">
        <f>+Inputs!$D$3</f>
        <v>0.37951000000000001</v>
      </c>
      <c r="I130" s="241">
        <f t="shared" si="38"/>
        <v>28130</v>
      </c>
      <c r="K130" s="241">
        <f t="shared" si="34"/>
        <v>235</v>
      </c>
      <c r="L130" s="241">
        <f t="shared" si="39"/>
        <v>21560</v>
      </c>
      <c r="M130" s="241">
        <f t="shared" si="35"/>
        <v>89.184849999999997</v>
      </c>
      <c r="N130" s="241">
        <f t="shared" si="36"/>
        <v>89.184849999999997</v>
      </c>
      <c r="O130" s="241">
        <f t="shared" si="40"/>
        <v>-2493.1150000000171</v>
      </c>
      <c r="P130" s="241">
        <f t="shared" si="41"/>
        <v>2493.1150000000171</v>
      </c>
      <c r="Q130" s="242"/>
      <c r="R130" s="242"/>
      <c r="S130" s="242"/>
    </row>
    <row r="131" spans="1:19" s="237" customFormat="1">
      <c r="A131" s="243">
        <v>41153</v>
      </c>
      <c r="C131" s="238">
        <v>123</v>
      </c>
      <c r="D131" s="239">
        <f t="shared" si="32"/>
        <v>235</v>
      </c>
      <c r="E131" s="239">
        <f t="shared" si="37"/>
        <v>21795</v>
      </c>
      <c r="F131" s="239">
        <f t="shared" si="33"/>
        <v>-6335</v>
      </c>
      <c r="G131" s="240">
        <f>+Inputs!$D$3</f>
        <v>0.37951000000000001</v>
      </c>
      <c r="I131" s="241">
        <f t="shared" si="38"/>
        <v>28130</v>
      </c>
      <c r="K131" s="241">
        <f t="shared" si="34"/>
        <v>235</v>
      </c>
      <c r="L131" s="241">
        <f t="shared" si="39"/>
        <v>21795</v>
      </c>
      <c r="M131" s="241">
        <f t="shared" si="35"/>
        <v>89.184849999999997</v>
      </c>
      <c r="N131" s="241">
        <f t="shared" si="36"/>
        <v>89.184849999999997</v>
      </c>
      <c r="O131" s="241">
        <f t="shared" si="40"/>
        <v>-2403.930150000017</v>
      </c>
      <c r="P131" s="241">
        <f t="shared" si="41"/>
        <v>2403.930150000017</v>
      </c>
      <c r="Q131" s="242"/>
      <c r="R131" s="242"/>
      <c r="S131" s="242"/>
    </row>
    <row r="132" spans="1:19" s="237" customFormat="1">
      <c r="A132" s="236">
        <v>41183</v>
      </c>
      <c r="C132" s="238">
        <v>124</v>
      </c>
      <c r="D132" s="239">
        <f t="shared" si="32"/>
        <v>235</v>
      </c>
      <c r="E132" s="239">
        <f t="shared" si="37"/>
        <v>22030</v>
      </c>
      <c r="F132" s="239">
        <f t="shared" si="33"/>
        <v>-6100</v>
      </c>
      <c r="G132" s="240">
        <f>+Inputs!$D$3</f>
        <v>0.37951000000000001</v>
      </c>
      <c r="I132" s="241">
        <f t="shared" si="38"/>
        <v>28130</v>
      </c>
      <c r="K132" s="241">
        <f t="shared" si="34"/>
        <v>235</v>
      </c>
      <c r="L132" s="241">
        <f t="shared" si="39"/>
        <v>22030</v>
      </c>
      <c r="M132" s="241">
        <f t="shared" si="35"/>
        <v>89.184849999999997</v>
      </c>
      <c r="N132" s="241">
        <f t="shared" si="36"/>
        <v>89.184849999999997</v>
      </c>
      <c r="O132" s="241">
        <f t="shared" si="40"/>
        <v>-2314.7453000000169</v>
      </c>
      <c r="P132" s="241">
        <f t="shared" si="41"/>
        <v>2314.7453000000169</v>
      </c>
      <c r="Q132" s="242"/>
      <c r="R132" s="242"/>
      <c r="S132" s="242"/>
    </row>
    <row r="133" spans="1:19" s="237" customFormat="1">
      <c r="A133" s="243">
        <v>41214</v>
      </c>
      <c r="C133" s="238">
        <v>125</v>
      </c>
      <c r="D133" s="239">
        <f t="shared" si="32"/>
        <v>235</v>
      </c>
      <c r="E133" s="239">
        <f t="shared" si="37"/>
        <v>22265</v>
      </c>
      <c r="F133" s="239">
        <f t="shared" si="33"/>
        <v>-5865</v>
      </c>
      <c r="G133" s="240">
        <f>+Inputs!$D$3</f>
        <v>0.37951000000000001</v>
      </c>
      <c r="I133" s="241">
        <f t="shared" si="38"/>
        <v>28130</v>
      </c>
      <c r="K133" s="241">
        <f t="shared" si="34"/>
        <v>235</v>
      </c>
      <c r="L133" s="241">
        <f t="shared" si="39"/>
        <v>22265</v>
      </c>
      <c r="M133" s="241">
        <f t="shared" si="35"/>
        <v>89.184849999999997</v>
      </c>
      <c r="N133" s="241">
        <f t="shared" si="36"/>
        <v>89.184849999999997</v>
      </c>
      <c r="O133" s="241">
        <f t="shared" si="40"/>
        <v>-2225.5604500000168</v>
      </c>
      <c r="P133" s="241">
        <f t="shared" si="41"/>
        <v>2225.5604500000168</v>
      </c>
      <c r="Q133" s="242"/>
      <c r="R133" s="242"/>
      <c r="S133" s="242"/>
    </row>
    <row r="134" spans="1:19" s="237" customFormat="1">
      <c r="A134" s="236">
        <v>41244</v>
      </c>
      <c r="C134" s="238">
        <v>126</v>
      </c>
      <c r="D134" s="239">
        <f t="shared" si="32"/>
        <v>235</v>
      </c>
      <c r="E134" s="239">
        <f t="shared" si="37"/>
        <v>22500</v>
      </c>
      <c r="F134" s="239">
        <f t="shared" si="33"/>
        <v>-5630</v>
      </c>
      <c r="G134" s="240">
        <f>+Inputs!$D$3</f>
        <v>0.37951000000000001</v>
      </c>
      <c r="I134" s="241">
        <f t="shared" si="38"/>
        <v>28130</v>
      </c>
      <c r="K134" s="241">
        <f t="shared" si="34"/>
        <v>235</v>
      </c>
      <c r="L134" s="241">
        <f t="shared" si="39"/>
        <v>22500</v>
      </c>
      <c r="M134" s="241">
        <f t="shared" si="35"/>
        <v>89.184849999999997</v>
      </c>
      <c r="N134" s="241">
        <f t="shared" si="36"/>
        <v>89.184849999999997</v>
      </c>
      <c r="O134" s="241">
        <f t="shared" si="40"/>
        <v>-2136.3756000000167</v>
      </c>
      <c r="P134" s="241">
        <f t="shared" si="41"/>
        <v>2136.3756000000167</v>
      </c>
      <c r="Q134" s="242"/>
      <c r="R134" s="242"/>
      <c r="S134" s="242"/>
    </row>
    <row r="135" spans="1:19" s="237" customFormat="1">
      <c r="A135" s="243">
        <v>41275</v>
      </c>
      <c r="C135" s="238">
        <v>127</v>
      </c>
      <c r="D135" s="239">
        <f t="shared" si="32"/>
        <v>235</v>
      </c>
      <c r="E135" s="239">
        <f t="shared" si="37"/>
        <v>22735</v>
      </c>
      <c r="F135" s="239">
        <f t="shared" si="33"/>
        <v>-5395</v>
      </c>
      <c r="G135" s="240">
        <f>+Inputs!$D$3</f>
        <v>0.37951000000000001</v>
      </c>
      <c r="I135" s="241">
        <f t="shared" si="38"/>
        <v>28130</v>
      </c>
      <c r="K135" s="241">
        <f t="shared" si="34"/>
        <v>235</v>
      </c>
      <c r="L135" s="241">
        <f t="shared" si="39"/>
        <v>22735</v>
      </c>
      <c r="M135" s="241">
        <f t="shared" si="35"/>
        <v>89.184849999999997</v>
      </c>
      <c r="N135" s="241">
        <f t="shared" si="36"/>
        <v>89.184849999999997</v>
      </c>
      <c r="O135" s="241">
        <f t="shared" si="40"/>
        <v>-2047.1907500000166</v>
      </c>
      <c r="P135" s="241">
        <f t="shared" si="41"/>
        <v>2047.1907500000166</v>
      </c>
      <c r="Q135" s="242"/>
      <c r="R135" s="242"/>
      <c r="S135" s="242"/>
    </row>
    <row r="136" spans="1:19" s="237" customFormat="1">
      <c r="A136" s="236">
        <v>41306</v>
      </c>
      <c r="C136" s="238">
        <v>128</v>
      </c>
      <c r="D136" s="239">
        <f t="shared" si="32"/>
        <v>235</v>
      </c>
      <c r="E136" s="239">
        <f t="shared" si="37"/>
        <v>22970</v>
      </c>
      <c r="F136" s="239">
        <f t="shared" si="33"/>
        <v>-5160</v>
      </c>
      <c r="G136" s="240">
        <f>+Inputs!$D$3</f>
        <v>0.37951000000000001</v>
      </c>
      <c r="I136" s="241">
        <f t="shared" si="38"/>
        <v>28130</v>
      </c>
      <c r="K136" s="241">
        <f t="shared" si="34"/>
        <v>235</v>
      </c>
      <c r="L136" s="241">
        <f t="shared" si="39"/>
        <v>22970</v>
      </c>
      <c r="M136" s="241">
        <f t="shared" si="35"/>
        <v>89.184849999999997</v>
      </c>
      <c r="N136" s="241">
        <f t="shared" si="36"/>
        <v>89.184849999999997</v>
      </c>
      <c r="O136" s="241">
        <f t="shared" si="40"/>
        <v>-1958.0059000000165</v>
      </c>
      <c r="P136" s="241">
        <f t="shared" si="41"/>
        <v>1958.0059000000165</v>
      </c>
      <c r="Q136" s="242"/>
      <c r="R136" s="242"/>
      <c r="S136" s="242"/>
    </row>
    <row r="137" spans="1:19" s="237" customFormat="1">
      <c r="A137" s="243">
        <v>41334</v>
      </c>
      <c r="C137" s="238">
        <v>129</v>
      </c>
      <c r="D137" s="239">
        <f t="shared" si="32"/>
        <v>235</v>
      </c>
      <c r="E137" s="239">
        <f t="shared" si="37"/>
        <v>23205</v>
      </c>
      <c r="F137" s="239">
        <f t="shared" ref="F137:F158" si="42">$B$9+E137</f>
        <v>-4925</v>
      </c>
      <c r="G137" s="240">
        <f>+Inputs!$D$3</f>
        <v>0.37951000000000001</v>
      </c>
      <c r="I137" s="241">
        <f t="shared" si="38"/>
        <v>28130</v>
      </c>
      <c r="K137" s="241">
        <f t="shared" ref="K137:K158" si="43">D137</f>
        <v>235</v>
      </c>
      <c r="L137" s="241">
        <f t="shared" si="39"/>
        <v>23205</v>
      </c>
      <c r="M137" s="241">
        <f t="shared" ref="M137:M158" si="44">K137*G137</f>
        <v>89.184849999999997</v>
      </c>
      <c r="N137" s="241">
        <f t="shared" ref="N137:N158" si="45">M137-J137</f>
        <v>89.184849999999997</v>
      </c>
      <c r="O137" s="241">
        <f t="shared" si="40"/>
        <v>-1868.8210500000164</v>
      </c>
      <c r="P137" s="241">
        <f t="shared" si="41"/>
        <v>1868.8210500000164</v>
      </c>
      <c r="Q137" s="242"/>
      <c r="R137" s="242"/>
      <c r="S137" s="242"/>
    </row>
    <row r="138" spans="1:19" s="237" customFormat="1">
      <c r="A138" s="236">
        <v>41365</v>
      </c>
      <c r="C138" s="238">
        <v>130</v>
      </c>
      <c r="D138" s="239">
        <f t="shared" si="32"/>
        <v>235</v>
      </c>
      <c r="E138" s="239">
        <f t="shared" ref="E138:E158" si="46">+E137+D138</f>
        <v>23440</v>
      </c>
      <c r="F138" s="239">
        <f t="shared" si="42"/>
        <v>-4690</v>
      </c>
      <c r="G138" s="240">
        <f>+Inputs!$D$3</f>
        <v>0.37951000000000001</v>
      </c>
      <c r="I138" s="241">
        <f t="shared" ref="I138:I158" si="47">+I137+H138</f>
        <v>28130</v>
      </c>
      <c r="K138" s="241">
        <f t="shared" si="43"/>
        <v>235</v>
      </c>
      <c r="L138" s="241">
        <f t="shared" ref="L138:L158" si="48">+L137+K138</f>
        <v>23440</v>
      </c>
      <c r="M138" s="241">
        <f t="shared" si="44"/>
        <v>89.184849999999997</v>
      </c>
      <c r="N138" s="241">
        <f t="shared" si="45"/>
        <v>89.184849999999997</v>
      </c>
      <c r="O138" s="241">
        <f t="shared" ref="O138:O158" si="49">+O137+N138</f>
        <v>-1779.6362000000163</v>
      </c>
      <c r="P138" s="241">
        <f t="shared" ref="P138:P158" si="50">P137-N138</f>
        <v>1779.6362000000163</v>
      </c>
      <c r="Q138" s="242"/>
      <c r="R138" s="242"/>
      <c r="S138" s="242"/>
    </row>
    <row r="139" spans="1:19" s="237" customFormat="1">
      <c r="A139" s="243">
        <v>41395</v>
      </c>
      <c r="C139" s="238">
        <v>131</v>
      </c>
      <c r="D139" s="239">
        <f t="shared" si="32"/>
        <v>235</v>
      </c>
      <c r="E139" s="239">
        <f t="shared" si="46"/>
        <v>23675</v>
      </c>
      <c r="F139" s="239">
        <f t="shared" si="42"/>
        <v>-4455</v>
      </c>
      <c r="G139" s="240">
        <f>+Inputs!$D$3</f>
        <v>0.37951000000000001</v>
      </c>
      <c r="I139" s="241">
        <f t="shared" si="47"/>
        <v>28130</v>
      </c>
      <c r="K139" s="241">
        <f t="shared" si="43"/>
        <v>235</v>
      </c>
      <c r="L139" s="241">
        <f t="shared" si="48"/>
        <v>23675</v>
      </c>
      <c r="M139" s="241">
        <f t="shared" si="44"/>
        <v>89.184849999999997</v>
      </c>
      <c r="N139" s="241">
        <f t="shared" si="45"/>
        <v>89.184849999999997</v>
      </c>
      <c r="O139" s="241">
        <f t="shared" si="49"/>
        <v>-1690.4513500000162</v>
      </c>
      <c r="P139" s="241">
        <f t="shared" si="50"/>
        <v>1690.4513500000162</v>
      </c>
      <c r="Q139" s="242"/>
      <c r="R139" s="242"/>
      <c r="S139" s="242"/>
    </row>
    <row r="140" spans="1:19" s="237" customFormat="1">
      <c r="A140" s="236">
        <v>41426</v>
      </c>
      <c r="C140" s="238">
        <v>132</v>
      </c>
      <c r="D140" s="239">
        <f t="shared" si="32"/>
        <v>235</v>
      </c>
      <c r="E140" s="239">
        <f t="shared" si="46"/>
        <v>23910</v>
      </c>
      <c r="F140" s="239">
        <f t="shared" si="42"/>
        <v>-4220</v>
      </c>
      <c r="G140" s="240">
        <f>+Inputs!$D$3</f>
        <v>0.37951000000000001</v>
      </c>
      <c r="I140" s="241">
        <f t="shared" si="47"/>
        <v>28130</v>
      </c>
      <c r="K140" s="241">
        <f t="shared" si="43"/>
        <v>235</v>
      </c>
      <c r="L140" s="241">
        <f t="shared" si="48"/>
        <v>23910</v>
      </c>
      <c r="M140" s="241">
        <f t="shared" si="44"/>
        <v>89.184849999999997</v>
      </c>
      <c r="N140" s="241">
        <f t="shared" si="45"/>
        <v>89.184849999999997</v>
      </c>
      <c r="O140" s="241">
        <f t="shared" si="49"/>
        <v>-1601.2665000000161</v>
      </c>
      <c r="P140" s="241">
        <f t="shared" si="50"/>
        <v>1601.2665000000161</v>
      </c>
      <c r="Q140" s="242"/>
      <c r="R140" s="242"/>
      <c r="S140" s="242"/>
    </row>
    <row r="141" spans="1:19" s="237" customFormat="1">
      <c r="A141" s="243">
        <v>41456</v>
      </c>
      <c r="C141" s="238">
        <v>133</v>
      </c>
      <c r="D141" s="239">
        <f t="shared" si="32"/>
        <v>235</v>
      </c>
      <c r="E141" s="239">
        <f t="shared" si="46"/>
        <v>24145</v>
      </c>
      <c r="F141" s="239">
        <f t="shared" si="42"/>
        <v>-3985</v>
      </c>
      <c r="G141" s="240">
        <f>+Inputs!$D$3</f>
        <v>0.37951000000000001</v>
      </c>
      <c r="I141" s="241">
        <f t="shared" si="47"/>
        <v>28130</v>
      </c>
      <c r="K141" s="241">
        <f t="shared" si="43"/>
        <v>235</v>
      </c>
      <c r="L141" s="241">
        <f t="shared" si="48"/>
        <v>24145</v>
      </c>
      <c r="M141" s="241">
        <f t="shared" si="44"/>
        <v>89.184849999999997</v>
      </c>
      <c r="N141" s="241">
        <f t="shared" si="45"/>
        <v>89.184849999999997</v>
      </c>
      <c r="O141" s="241">
        <f t="shared" si="49"/>
        <v>-1512.081650000016</v>
      </c>
      <c r="P141" s="241">
        <f t="shared" si="50"/>
        <v>1512.081650000016</v>
      </c>
      <c r="Q141" s="242"/>
      <c r="R141" s="242"/>
      <c r="S141" s="242"/>
    </row>
    <row r="142" spans="1:19" s="237" customFormat="1">
      <c r="A142" s="236">
        <v>41487</v>
      </c>
      <c r="C142" s="238">
        <v>134</v>
      </c>
      <c r="D142" s="239">
        <f t="shared" si="32"/>
        <v>235</v>
      </c>
      <c r="E142" s="239">
        <f t="shared" si="46"/>
        <v>24380</v>
      </c>
      <c r="F142" s="239">
        <f t="shared" si="42"/>
        <v>-3750</v>
      </c>
      <c r="G142" s="240">
        <f>+Inputs!$D$3</f>
        <v>0.37951000000000001</v>
      </c>
      <c r="I142" s="241">
        <f t="shared" si="47"/>
        <v>28130</v>
      </c>
      <c r="K142" s="241">
        <f t="shared" si="43"/>
        <v>235</v>
      </c>
      <c r="L142" s="241">
        <f t="shared" si="48"/>
        <v>24380</v>
      </c>
      <c r="M142" s="241">
        <f t="shared" si="44"/>
        <v>89.184849999999997</v>
      </c>
      <c r="N142" s="241">
        <f t="shared" si="45"/>
        <v>89.184849999999997</v>
      </c>
      <c r="O142" s="241">
        <f t="shared" si="49"/>
        <v>-1422.8968000000159</v>
      </c>
      <c r="P142" s="241">
        <f t="shared" si="50"/>
        <v>1422.8968000000159</v>
      </c>
      <c r="Q142" s="242"/>
      <c r="R142" s="242"/>
      <c r="S142" s="242"/>
    </row>
    <row r="143" spans="1:19" s="237" customFormat="1">
      <c r="A143" s="243">
        <v>41518</v>
      </c>
      <c r="C143" s="238">
        <v>135</v>
      </c>
      <c r="D143" s="239">
        <f t="shared" si="32"/>
        <v>235</v>
      </c>
      <c r="E143" s="239">
        <f t="shared" si="46"/>
        <v>24615</v>
      </c>
      <c r="F143" s="239">
        <f t="shared" si="42"/>
        <v>-3515</v>
      </c>
      <c r="G143" s="240">
        <f>+Inputs!$D$3</f>
        <v>0.37951000000000001</v>
      </c>
      <c r="I143" s="241">
        <f t="shared" si="47"/>
        <v>28130</v>
      </c>
      <c r="K143" s="241">
        <f t="shared" si="43"/>
        <v>235</v>
      </c>
      <c r="L143" s="241">
        <f t="shared" si="48"/>
        <v>24615</v>
      </c>
      <c r="M143" s="241">
        <f t="shared" si="44"/>
        <v>89.184849999999997</v>
      </c>
      <c r="N143" s="241">
        <f t="shared" si="45"/>
        <v>89.184849999999997</v>
      </c>
      <c r="O143" s="241">
        <f t="shared" si="49"/>
        <v>-1333.7119500000158</v>
      </c>
      <c r="P143" s="241">
        <f t="shared" si="50"/>
        <v>1333.7119500000158</v>
      </c>
      <c r="Q143" s="242"/>
      <c r="R143" s="242"/>
      <c r="S143" s="242"/>
    </row>
    <row r="144" spans="1:19" s="237" customFormat="1">
      <c r="A144" s="236">
        <v>41548</v>
      </c>
      <c r="C144" s="238">
        <v>136</v>
      </c>
      <c r="D144" s="239">
        <f t="shared" si="32"/>
        <v>235</v>
      </c>
      <c r="E144" s="239">
        <f t="shared" si="46"/>
        <v>24850</v>
      </c>
      <c r="F144" s="239">
        <f t="shared" si="42"/>
        <v>-3280</v>
      </c>
      <c r="G144" s="240">
        <f>+Inputs!$D$3</f>
        <v>0.37951000000000001</v>
      </c>
      <c r="I144" s="241">
        <f t="shared" si="47"/>
        <v>28130</v>
      </c>
      <c r="K144" s="241">
        <f t="shared" si="43"/>
        <v>235</v>
      </c>
      <c r="L144" s="241">
        <f t="shared" si="48"/>
        <v>24850</v>
      </c>
      <c r="M144" s="241">
        <f t="shared" si="44"/>
        <v>89.184849999999997</v>
      </c>
      <c r="N144" s="241">
        <f t="shared" si="45"/>
        <v>89.184849999999997</v>
      </c>
      <c r="O144" s="241">
        <f t="shared" si="49"/>
        <v>-1244.5271000000157</v>
      </c>
      <c r="P144" s="241">
        <f t="shared" si="50"/>
        <v>1244.5271000000157</v>
      </c>
      <c r="Q144" s="242"/>
      <c r="R144" s="242"/>
      <c r="S144" s="242"/>
    </row>
    <row r="145" spans="1:19" s="237" customFormat="1">
      <c r="A145" s="243">
        <v>41579</v>
      </c>
      <c r="C145" s="238">
        <v>137</v>
      </c>
      <c r="D145" s="239">
        <f t="shared" si="32"/>
        <v>235</v>
      </c>
      <c r="E145" s="239">
        <f t="shared" si="46"/>
        <v>25085</v>
      </c>
      <c r="F145" s="239">
        <f t="shared" si="42"/>
        <v>-3045</v>
      </c>
      <c r="G145" s="240">
        <f>+Inputs!$D$3</f>
        <v>0.37951000000000001</v>
      </c>
      <c r="I145" s="241">
        <f t="shared" si="47"/>
        <v>28130</v>
      </c>
      <c r="K145" s="241">
        <f t="shared" si="43"/>
        <v>235</v>
      </c>
      <c r="L145" s="241">
        <f t="shared" si="48"/>
        <v>25085</v>
      </c>
      <c r="M145" s="241">
        <f t="shared" si="44"/>
        <v>89.184849999999997</v>
      </c>
      <c r="N145" s="241">
        <f t="shared" si="45"/>
        <v>89.184849999999997</v>
      </c>
      <c r="O145" s="241">
        <f t="shared" si="49"/>
        <v>-1155.3422500000156</v>
      </c>
      <c r="P145" s="241">
        <f t="shared" si="50"/>
        <v>1155.3422500000156</v>
      </c>
      <c r="Q145" s="242"/>
      <c r="R145" s="242"/>
      <c r="S145" s="242"/>
    </row>
    <row r="146" spans="1:19" s="237" customFormat="1">
      <c r="A146" s="236">
        <v>41609</v>
      </c>
      <c r="C146" s="238">
        <v>138</v>
      </c>
      <c r="D146" s="239">
        <f t="shared" si="32"/>
        <v>235</v>
      </c>
      <c r="E146" s="239">
        <f t="shared" si="46"/>
        <v>25320</v>
      </c>
      <c r="F146" s="239">
        <f t="shared" si="42"/>
        <v>-2810</v>
      </c>
      <c r="G146" s="240">
        <f>+Inputs!$D$3</f>
        <v>0.37951000000000001</v>
      </c>
      <c r="I146" s="241">
        <f t="shared" si="47"/>
        <v>28130</v>
      </c>
      <c r="K146" s="241">
        <f t="shared" si="43"/>
        <v>235</v>
      </c>
      <c r="L146" s="241">
        <f t="shared" si="48"/>
        <v>25320</v>
      </c>
      <c r="M146" s="241">
        <f t="shared" si="44"/>
        <v>89.184849999999997</v>
      </c>
      <c r="N146" s="241">
        <f t="shared" si="45"/>
        <v>89.184849999999997</v>
      </c>
      <c r="O146" s="241">
        <f t="shared" si="49"/>
        <v>-1066.1574000000155</v>
      </c>
      <c r="P146" s="241">
        <f t="shared" si="50"/>
        <v>1066.1574000000155</v>
      </c>
      <c r="Q146" s="242"/>
      <c r="R146" s="242"/>
      <c r="S146" s="242"/>
    </row>
    <row r="147" spans="1:19" s="237" customFormat="1">
      <c r="A147" s="243">
        <v>41640</v>
      </c>
      <c r="C147" s="238">
        <v>139</v>
      </c>
      <c r="D147" s="239">
        <f t="shared" si="32"/>
        <v>235</v>
      </c>
      <c r="E147" s="239">
        <f t="shared" si="46"/>
        <v>25555</v>
      </c>
      <c r="F147" s="239">
        <f t="shared" si="42"/>
        <v>-2575</v>
      </c>
      <c r="G147" s="240">
        <f>+Inputs!$D$3</f>
        <v>0.37951000000000001</v>
      </c>
      <c r="I147" s="241">
        <f t="shared" si="47"/>
        <v>28130</v>
      </c>
      <c r="K147" s="241">
        <f t="shared" si="43"/>
        <v>235</v>
      </c>
      <c r="L147" s="241">
        <f t="shared" si="48"/>
        <v>25555</v>
      </c>
      <c r="M147" s="241">
        <f t="shared" si="44"/>
        <v>89.184849999999997</v>
      </c>
      <c r="N147" s="241">
        <f t="shared" si="45"/>
        <v>89.184849999999997</v>
      </c>
      <c r="O147" s="241">
        <f t="shared" si="49"/>
        <v>-976.97255000001553</v>
      </c>
      <c r="P147" s="241">
        <f t="shared" si="50"/>
        <v>976.97255000001553</v>
      </c>
      <c r="Q147" s="242"/>
      <c r="R147" s="242"/>
      <c r="S147" s="242"/>
    </row>
    <row r="148" spans="1:19" s="237" customFormat="1">
      <c r="A148" s="236">
        <v>41671</v>
      </c>
      <c r="C148" s="238">
        <v>140</v>
      </c>
      <c r="D148" s="239">
        <f t="shared" si="32"/>
        <v>235</v>
      </c>
      <c r="E148" s="239">
        <f t="shared" si="46"/>
        <v>25790</v>
      </c>
      <c r="F148" s="239">
        <f t="shared" si="42"/>
        <v>-2340</v>
      </c>
      <c r="G148" s="240">
        <f>+Inputs!$D$3</f>
        <v>0.37951000000000001</v>
      </c>
      <c r="I148" s="241">
        <f t="shared" si="47"/>
        <v>28130</v>
      </c>
      <c r="K148" s="241">
        <f t="shared" si="43"/>
        <v>235</v>
      </c>
      <c r="L148" s="241">
        <f t="shared" si="48"/>
        <v>25790</v>
      </c>
      <c r="M148" s="241">
        <f t="shared" si="44"/>
        <v>89.184849999999997</v>
      </c>
      <c r="N148" s="241">
        <f t="shared" si="45"/>
        <v>89.184849999999997</v>
      </c>
      <c r="O148" s="241">
        <f t="shared" si="49"/>
        <v>-887.78770000001555</v>
      </c>
      <c r="P148" s="241">
        <f t="shared" si="50"/>
        <v>887.78770000001555</v>
      </c>
      <c r="Q148" s="242"/>
      <c r="R148" s="242"/>
      <c r="S148" s="242"/>
    </row>
    <row r="149" spans="1:19" s="237" customFormat="1">
      <c r="A149" s="243">
        <v>41699</v>
      </c>
      <c r="C149" s="238">
        <v>141</v>
      </c>
      <c r="D149" s="239">
        <f t="shared" si="32"/>
        <v>235</v>
      </c>
      <c r="E149" s="239">
        <f t="shared" si="46"/>
        <v>26025</v>
      </c>
      <c r="F149" s="239">
        <f t="shared" si="42"/>
        <v>-2105</v>
      </c>
      <c r="G149" s="240">
        <f>+Inputs!$D$3</f>
        <v>0.37951000000000001</v>
      </c>
      <c r="I149" s="241">
        <f t="shared" si="47"/>
        <v>28130</v>
      </c>
      <c r="K149" s="241">
        <f t="shared" si="43"/>
        <v>235</v>
      </c>
      <c r="L149" s="241">
        <f t="shared" si="48"/>
        <v>26025</v>
      </c>
      <c r="M149" s="241">
        <f t="shared" si="44"/>
        <v>89.184849999999997</v>
      </c>
      <c r="N149" s="241">
        <f t="shared" si="45"/>
        <v>89.184849999999997</v>
      </c>
      <c r="O149" s="241">
        <f t="shared" si="49"/>
        <v>-798.60285000001556</v>
      </c>
      <c r="P149" s="241">
        <f t="shared" si="50"/>
        <v>798.60285000001556</v>
      </c>
      <c r="Q149" s="242"/>
      <c r="R149" s="242"/>
      <c r="S149" s="242"/>
    </row>
    <row r="150" spans="1:19" s="237" customFormat="1">
      <c r="A150" s="236">
        <v>41730</v>
      </c>
      <c r="C150" s="238">
        <v>142</v>
      </c>
      <c r="D150" s="239">
        <f t="shared" si="32"/>
        <v>235</v>
      </c>
      <c r="E150" s="239">
        <f t="shared" si="46"/>
        <v>26260</v>
      </c>
      <c r="F150" s="239">
        <f t="shared" si="42"/>
        <v>-1870</v>
      </c>
      <c r="G150" s="240">
        <f>+Inputs!$D$3</f>
        <v>0.37951000000000001</v>
      </c>
      <c r="I150" s="241">
        <f t="shared" si="47"/>
        <v>28130</v>
      </c>
      <c r="K150" s="241">
        <f t="shared" si="43"/>
        <v>235</v>
      </c>
      <c r="L150" s="241">
        <f t="shared" si="48"/>
        <v>26260</v>
      </c>
      <c r="M150" s="241">
        <f t="shared" si="44"/>
        <v>89.184849999999997</v>
      </c>
      <c r="N150" s="241">
        <f t="shared" si="45"/>
        <v>89.184849999999997</v>
      </c>
      <c r="O150" s="241">
        <f t="shared" si="49"/>
        <v>-709.41800000001558</v>
      </c>
      <c r="P150" s="241">
        <f t="shared" si="50"/>
        <v>709.41800000001558</v>
      </c>
      <c r="Q150" s="242"/>
      <c r="R150" s="242"/>
      <c r="S150" s="242"/>
    </row>
    <row r="151" spans="1:19" s="237" customFormat="1">
      <c r="A151" s="243">
        <v>41760</v>
      </c>
      <c r="C151" s="238">
        <v>143</v>
      </c>
      <c r="D151" s="239">
        <f t="shared" si="32"/>
        <v>235</v>
      </c>
      <c r="E151" s="239">
        <f t="shared" si="46"/>
        <v>26495</v>
      </c>
      <c r="F151" s="239">
        <f t="shared" si="42"/>
        <v>-1635</v>
      </c>
      <c r="G151" s="240">
        <f>+Inputs!$D$3</f>
        <v>0.37951000000000001</v>
      </c>
      <c r="I151" s="241">
        <f t="shared" si="47"/>
        <v>28130</v>
      </c>
      <c r="K151" s="241">
        <f t="shared" si="43"/>
        <v>235</v>
      </c>
      <c r="L151" s="241">
        <f t="shared" si="48"/>
        <v>26495</v>
      </c>
      <c r="M151" s="241">
        <f t="shared" si="44"/>
        <v>89.184849999999997</v>
      </c>
      <c r="N151" s="241">
        <f t="shared" si="45"/>
        <v>89.184849999999997</v>
      </c>
      <c r="O151" s="241">
        <f t="shared" si="49"/>
        <v>-620.2331500000156</v>
      </c>
      <c r="P151" s="241">
        <f t="shared" si="50"/>
        <v>620.2331500000156</v>
      </c>
      <c r="Q151" s="242"/>
      <c r="R151" s="242"/>
      <c r="S151" s="242"/>
    </row>
    <row r="152" spans="1:19" s="237" customFormat="1">
      <c r="A152" s="236">
        <v>41791</v>
      </c>
      <c r="C152" s="238">
        <v>144</v>
      </c>
      <c r="D152" s="239">
        <f t="shared" si="32"/>
        <v>235</v>
      </c>
      <c r="E152" s="239">
        <f t="shared" si="46"/>
        <v>26730</v>
      </c>
      <c r="F152" s="239">
        <f t="shared" si="42"/>
        <v>-1400</v>
      </c>
      <c r="G152" s="240">
        <f>+Inputs!$D$3</f>
        <v>0.37951000000000001</v>
      </c>
      <c r="I152" s="241">
        <f t="shared" si="47"/>
        <v>28130</v>
      </c>
      <c r="K152" s="241">
        <f t="shared" si="43"/>
        <v>235</v>
      </c>
      <c r="L152" s="241">
        <f t="shared" si="48"/>
        <v>26730</v>
      </c>
      <c r="M152" s="241">
        <f t="shared" si="44"/>
        <v>89.184849999999997</v>
      </c>
      <c r="N152" s="241">
        <f t="shared" si="45"/>
        <v>89.184849999999997</v>
      </c>
      <c r="O152" s="241">
        <f t="shared" si="49"/>
        <v>-531.04830000001562</v>
      </c>
      <c r="P152" s="241">
        <f t="shared" si="50"/>
        <v>531.04830000001562</v>
      </c>
      <c r="Q152" s="242"/>
      <c r="R152" s="242"/>
      <c r="S152" s="242"/>
    </row>
    <row r="153" spans="1:19" s="237" customFormat="1">
      <c r="A153" s="243">
        <v>41821</v>
      </c>
      <c r="C153" s="238">
        <v>145</v>
      </c>
      <c r="D153" s="239">
        <f t="shared" si="32"/>
        <v>235</v>
      </c>
      <c r="E153" s="239">
        <f t="shared" si="46"/>
        <v>26965</v>
      </c>
      <c r="F153" s="239">
        <f t="shared" si="42"/>
        <v>-1165</v>
      </c>
      <c r="G153" s="240">
        <f>+Inputs!$D$3</f>
        <v>0.37951000000000001</v>
      </c>
      <c r="I153" s="241">
        <f t="shared" si="47"/>
        <v>28130</v>
      </c>
      <c r="K153" s="241">
        <f t="shared" si="43"/>
        <v>235</v>
      </c>
      <c r="L153" s="241">
        <f t="shared" si="48"/>
        <v>26965</v>
      </c>
      <c r="M153" s="241">
        <f t="shared" si="44"/>
        <v>89.184849999999997</v>
      </c>
      <c r="N153" s="241">
        <f t="shared" si="45"/>
        <v>89.184849999999997</v>
      </c>
      <c r="O153" s="241">
        <f t="shared" si="49"/>
        <v>-441.86345000001563</v>
      </c>
      <c r="P153" s="241">
        <f t="shared" si="50"/>
        <v>441.86345000001563</v>
      </c>
      <c r="Q153" s="242"/>
      <c r="R153" s="242"/>
      <c r="S153" s="242"/>
    </row>
    <row r="154" spans="1:19" s="237" customFormat="1">
      <c r="A154" s="236">
        <v>41852</v>
      </c>
      <c r="C154" s="238">
        <v>146</v>
      </c>
      <c r="D154" s="239">
        <f t="shared" si="32"/>
        <v>235</v>
      </c>
      <c r="E154" s="239">
        <f t="shared" si="46"/>
        <v>27200</v>
      </c>
      <c r="F154" s="239">
        <f t="shared" si="42"/>
        <v>-930</v>
      </c>
      <c r="G154" s="240">
        <f>+Inputs!$D$3</f>
        <v>0.37951000000000001</v>
      </c>
      <c r="I154" s="241">
        <f t="shared" si="47"/>
        <v>28130</v>
      </c>
      <c r="K154" s="241">
        <f t="shared" si="43"/>
        <v>235</v>
      </c>
      <c r="L154" s="241">
        <f t="shared" si="48"/>
        <v>27200</v>
      </c>
      <c r="M154" s="241">
        <f t="shared" si="44"/>
        <v>89.184849999999997</v>
      </c>
      <c r="N154" s="241">
        <f t="shared" si="45"/>
        <v>89.184849999999997</v>
      </c>
      <c r="O154" s="241">
        <f t="shared" si="49"/>
        <v>-352.67860000001565</v>
      </c>
      <c r="P154" s="241">
        <f t="shared" si="50"/>
        <v>352.67860000001565</v>
      </c>
      <c r="Q154" s="242"/>
      <c r="R154" s="242"/>
      <c r="S154" s="242"/>
    </row>
    <row r="155" spans="1:19" s="237" customFormat="1">
      <c r="A155" s="243">
        <v>41883</v>
      </c>
      <c r="C155" s="238">
        <v>147</v>
      </c>
      <c r="D155" s="239">
        <f t="shared" si="32"/>
        <v>235</v>
      </c>
      <c r="E155" s="239">
        <f t="shared" si="46"/>
        <v>27435</v>
      </c>
      <c r="F155" s="239">
        <f t="shared" si="42"/>
        <v>-695</v>
      </c>
      <c r="G155" s="240">
        <f>+Inputs!$D$3</f>
        <v>0.37951000000000001</v>
      </c>
      <c r="I155" s="241">
        <f t="shared" si="47"/>
        <v>28130</v>
      </c>
      <c r="K155" s="241">
        <f t="shared" si="43"/>
        <v>235</v>
      </c>
      <c r="L155" s="241">
        <f t="shared" si="48"/>
        <v>27435</v>
      </c>
      <c r="M155" s="241">
        <f t="shared" si="44"/>
        <v>89.184849999999997</v>
      </c>
      <c r="N155" s="241">
        <f t="shared" si="45"/>
        <v>89.184849999999997</v>
      </c>
      <c r="O155" s="241">
        <f t="shared" si="49"/>
        <v>-263.49375000001567</v>
      </c>
      <c r="P155" s="241">
        <f t="shared" si="50"/>
        <v>263.49375000001567</v>
      </c>
      <c r="Q155" s="242"/>
      <c r="R155" s="242"/>
      <c r="S155" s="242"/>
    </row>
    <row r="156" spans="1:19" s="237" customFormat="1">
      <c r="A156" s="236">
        <v>41913</v>
      </c>
      <c r="C156" s="238">
        <v>148</v>
      </c>
      <c r="D156" s="239">
        <f t="shared" si="32"/>
        <v>235</v>
      </c>
      <c r="E156" s="239">
        <f t="shared" si="46"/>
        <v>27670</v>
      </c>
      <c r="F156" s="239">
        <f t="shared" si="42"/>
        <v>-460</v>
      </c>
      <c r="G156" s="240">
        <f>+Inputs!$D$3</f>
        <v>0.37951000000000001</v>
      </c>
      <c r="I156" s="241">
        <f t="shared" si="47"/>
        <v>28130</v>
      </c>
      <c r="K156" s="241">
        <f t="shared" si="43"/>
        <v>235</v>
      </c>
      <c r="L156" s="241">
        <f t="shared" si="48"/>
        <v>27670</v>
      </c>
      <c r="M156" s="241">
        <f t="shared" si="44"/>
        <v>89.184849999999997</v>
      </c>
      <c r="N156" s="241">
        <f t="shared" si="45"/>
        <v>89.184849999999997</v>
      </c>
      <c r="O156" s="241">
        <f t="shared" si="49"/>
        <v>-174.30890000001568</v>
      </c>
      <c r="P156" s="241">
        <f t="shared" si="50"/>
        <v>174.30890000001568</v>
      </c>
      <c r="Q156" s="242"/>
      <c r="R156" s="242"/>
      <c r="S156" s="242"/>
    </row>
    <row r="157" spans="1:19" s="237" customFormat="1">
      <c r="A157" s="243">
        <v>41944</v>
      </c>
      <c r="C157" s="238">
        <v>149</v>
      </c>
      <c r="D157" s="239">
        <f t="shared" si="32"/>
        <v>235</v>
      </c>
      <c r="E157" s="239">
        <f t="shared" si="46"/>
        <v>27905</v>
      </c>
      <c r="F157" s="239">
        <f t="shared" si="42"/>
        <v>-225</v>
      </c>
      <c r="G157" s="240">
        <f>+Inputs!$D$3</f>
        <v>0.37951000000000001</v>
      </c>
      <c r="I157" s="241">
        <f t="shared" si="47"/>
        <v>28130</v>
      </c>
      <c r="K157" s="241">
        <f t="shared" si="43"/>
        <v>235</v>
      </c>
      <c r="L157" s="241">
        <f t="shared" si="48"/>
        <v>27905</v>
      </c>
      <c r="M157" s="241">
        <f t="shared" si="44"/>
        <v>89.184849999999997</v>
      </c>
      <c r="N157" s="241">
        <f t="shared" si="45"/>
        <v>89.184849999999997</v>
      </c>
      <c r="O157" s="241">
        <f t="shared" si="49"/>
        <v>-85.124050000015686</v>
      </c>
      <c r="P157" s="241">
        <f t="shared" si="50"/>
        <v>85.124050000015686</v>
      </c>
      <c r="Q157" s="242"/>
      <c r="R157" s="242"/>
      <c r="S157" s="242"/>
    </row>
    <row r="158" spans="1:19" s="237" customFormat="1">
      <c r="A158" s="236">
        <v>41974</v>
      </c>
      <c r="C158" s="238">
        <v>150</v>
      </c>
      <c r="D158" s="239">
        <f>-F157</f>
        <v>225</v>
      </c>
      <c r="E158" s="239">
        <f t="shared" si="46"/>
        <v>28130</v>
      </c>
      <c r="F158" s="239">
        <f t="shared" si="42"/>
        <v>0</v>
      </c>
      <c r="G158" s="240">
        <f>+Inputs!$D$3</f>
        <v>0.37951000000000001</v>
      </c>
      <c r="I158" s="241">
        <f t="shared" si="47"/>
        <v>28130</v>
      </c>
      <c r="K158" s="241">
        <f t="shared" si="43"/>
        <v>225</v>
      </c>
      <c r="L158" s="241">
        <f t="shared" si="48"/>
        <v>28130</v>
      </c>
      <c r="M158" s="241">
        <f t="shared" si="44"/>
        <v>85.389750000000006</v>
      </c>
      <c r="N158" s="241">
        <f t="shared" si="45"/>
        <v>85.389750000000006</v>
      </c>
      <c r="O158" s="241">
        <f t="shared" si="49"/>
        <v>0.26569999998432081</v>
      </c>
      <c r="P158" s="241">
        <f t="shared" si="50"/>
        <v>-0.26569999998432081</v>
      </c>
      <c r="Q158" s="242"/>
      <c r="R158" s="242"/>
      <c r="S158" s="242"/>
    </row>
    <row r="159" spans="1:19">
      <c r="A159" s="30"/>
      <c r="G159" s="28"/>
    </row>
    <row r="160" spans="1:19">
      <c r="A160" s="8" t="s">
        <v>43</v>
      </c>
      <c r="B160" s="33">
        <f>SUM(B9:B159)</f>
        <v>-28130</v>
      </c>
      <c r="D160" s="33">
        <f>SUM(D9:D159)</f>
        <v>28130</v>
      </c>
      <c r="G160" s="28"/>
      <c r="H160" s="33">
        <f>SUM(H9:H159)</f>
        <v>28130</v>
      </c>
      <c r="I160" s="33"/>
      <c r="J160" s="33">
        <f>SUM(J9:J159)</f>
        <v>10675.335000000001</v>
      </c>
      <c r="K160" s="33">
        <f>SUM(K9:K159)</f>
        <v>28130</v>
      </c>
      <c r="L160" s="33"/>
      <c r="M160" s="33">
        <f>SUM(M9:M159)</f>
        <v>10675.600699999975</v>
      </c>
      <c r="N160" s="33">
        <f>SUM(N9:N159)</f>
        <v>0.26569999998432081</v>
      </c>
      <c r="O160" s="33">
        <f>SUM(O9:O159)</f>
        <v>-875960.23720000242</v>
      </c>
      <c r="P160" s="33">
        <f>SUM(P9:P159)</f>
        <v>875960.23720000242</v>
      </c>
    </row>
    <row r="161" spans="1:20">
      <c r="G161" s="28"/>
    </row>
    <row r="162" spans="1:20">
      <c r="A162" s="4" t="s">
        <v>61</v>
      </c>
      <c r="B162" s="4" t="s">
        <v>61</v>
      </c>
      <c r="C162" s="4" t="s">
        <v>61</v>
      </c>
      <c r="D162" s="4" t="s">
        <v>61</v>
      </c>
      <c r="F162" s="4" t="s">
        <v>61</v>
      </c>
      <c r="G162" s="28" t="s">
        <v>61</v>
      </c>
      <c r="H162" s="4" t="s">
        <v>61</v>
      </c>
      <c r="J162" s="4" t="s">
        <v>61</v>
      </c>
      <c r="K162" s="4" t="s">
        <v>61</v>
      </c>
      <c r="M162" s="4" t="s">
        <v>61</v>
      </c>
      <c r="N162" s="4" t="s">
        <v>61</v>
      </c>
      <c r="P162" s="4" t="s">
        <v>61</v>
      </c>
      <c r="Q162" s="8" t="s">
        <v>61</v>
      </c>
      <c r="R162" s="8" t="s">
        <v>61</v>
      </c>
      <c r="S162" s="8" t="s">
        <v>61</v>
      </c>
      <c r="T162" s="4" t="s">
        <v>61</v>
      </c>
    </row>
    <row r="163" spans="1:20">
      <c r="G16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9.xml><?xml version="1.0" encoding="utf-8"?>
<worksheet xmlns="http://schemas.openxmlformats.org/spreadsheetml/2006/main" xmlns:r="http://schemas.openxmlformats.org/officeDocument/2006/relationships">
  <sheetPr transitionEvaluation="1" codeName="Sheet62">
    <pageSetUpPr autoPageBreaks="0" fitToPage="1"/>
  </sheetPr>
  <dimension ref="A1:AE160"/>
  <sheetViews>
    <sheetView defaultGridColor="0" colorId="22" zoomScale="60" zoomScaleNormal="100" workbookViewId="0">
      <pane ySplit="8" topLeftCell="A9" activePane="bottomLeft" state="frozen"/>
      <selection activeCell="U11" sqref="U11:AE11"/>
      <selection pane="bottomLeft" activeCell="E9" sqref="E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37561</v>
      </c>
      <c r="B9" s="32">
        <v>-9132</v>
      </c>
      <c r="C9" s="6">
        <v>1</v>
      </c>
      <c r="D9" s="29">
        <f t="shared" ref="D9:D40" si="0">ROUND(-(+$B$9/180)*1,0)</f>
        <v>51</v>
      </c>
      <c r="E9" s="29">
        <f>+D9</f>
        <v>51</v>
      </c>
      <c r="F9" s="29">
        <f t="shared" ref="F9:F40" si="1">$B$9+E9</f>
        <v>-9081</v>
      </c>
      <c r="G9" s="34">
        <f>+Inputs!$D$2</f>
        <v>0.3795</v>
      </c>
      <c r="H9" s="27">
        <f>-B9</f>
        <v>9132</v>
      </c>
      <c r="I9" s="27">
        <f>+H9</f>
        <v>9132</v>
      </c>
      <c r="J9" s="27">
        <f>H9*G9</f>
        <v>3465.5940000000001</v>
      </c>
      <c r="K9" s="27">
        <f t="shared" ref="K9:K40" si="2">D9</f>
        <v>51</v>
      </c>
      <c r="L9" s="27">
        <f>+K9</f>
        <v>51</v>
      </c>
      <c r="M9" s="27">
        <f t="shared" ref="M9:M40" si="3">K9*G9</f>
        <v>19.354500000000002</v>
      </c>
      <c r="N9" s="27">
        <f t="shared" ref="N9:N40" si="4">M9-J9</f>
        <v>-3446.2395000000001</v>
      </c>
      <c r="O9" s="27">
        <f>+N9</f>
        <v>-3446.2395000000001</v>
      </c>
      <c r="P9" s="27">
        <f>-SUM(N9)</f>
        <v>3446.2395000000001</v>
      </c>
      <c r="Q9" s="38">
        <f>VLOOKUP(Q8,A9:P155,5)</f>
        <v>4386</v>
      </c>
      <c r="R9" s="38">
        <f>VLOOKUP(R8,A9:P155,5)</f>
        <v>5334</v>
      </c>
      <c r="S9" s="38">
        <f>+R9-Q9</f>
        <v>948</v>
      </c>
      <c r="T9" s="35" t="s">
        <v>64</v>
      </c>
      <c r="U9" s="145">
        <f t="shared" ref="U9:AE9" si="5">-IF(TYPE(VLOOKUP(U8,$A$9:$P$155,6,FALSE))=16,0,VLOOKUP(U8,$A$9:$P$155,6,FALSE))</f>
        <v>4667</v>
      </c>
      <c r="V9" s="145">
        <f t="shared" si="5"/>
        <v>4588</v>
      </c>
      <c r="W9" s="145">
        <f t="shared" si="5"/>
        <v>4509</v>
      </c>
      <c r="X9" s="145">
        <f t="shared" si="5"/>
        <v>4430</v>
      </c>
      <c r="Y9" s="145">
        <f t="shared" si="5"/>
        <v>4351</v>
      </c>
      <c r="Z9" s="145">
        <f t="shared" si="5"/>
        <v>4272</v>
      </c>
      <c r="AA9" s="145">
        <f t="shared" si="5"/>
        <v>4193</v>
      </c>
      <c r="AB9" s="145">
        <f t="shared" si="5"/>
        <v>4114</v>
      </c>
      <c r="AC9" s="145">
        <f t="shared" si="5"/>
        <v>4035</v>
      </c>
      <c r="AD9" s="145">
        <f t="shared" si="5"/>
        <v>3956</v>
      </c>
      <c r="AE9" s="145">
        <f t="shared" si="5"/>
        <v>3877</v>
      </c>
    </row>
    <row r="10" spans="1:31">
      <c r="A10" s="30">
        <v>37591</v>
      </c>
      <c r="B10" s="9"/>
      <c r="C10" s="6">
        <v>2</v>
      </c>
      <c r="D10" s="29">
        <f t="shared" si="0"/>
        <v>51</v>
      </c>
      <c r="E10" s="29">
        <f t="shared" ref="E10:E41" si="6">+E9+D10</f>
        <v>102</v>
      </c>
      <c r="F10" s="29">
        <f t="shared" si="1"/>
        <v>-9030</v>
      </c>
      <c r="G10" s="34">
        <f>+Inputs!$D$2</f>
        <v>0.3795</v>
      </c>
      <c r="H10" s="2"/>
      <c r="I10" s="27">
        <f t="shared" ref="I10:I41" si="7">+I9+H10</f>
        <v>9132</v>
      </c>
      <c r="J10" s="27"/>
      <c r="K10" s="27">
        <f t="shared" si="2"/>
        <v>51</v>
      </c>
      <c r="L10" s="27">
        <f t="shared" ref="L10:L41" si="8">+L9+K10</f>
        <v>102</v>
      </c>
      <c r="M10" s="27">
        <f t="shared" si="3"/>
        <v>19.354500000000002</v>
      </c>
      <c r="N10" s="27">
        <f t="shared" si="4"/>
        <v>19.354500000000002</v>
      </c>
      <c r="O10" s="27">
        <f t="shared" ref="O10:O41" si="9">+O9+N10</f>
        <v>-3426.8850000000002</v>
      </c>
      <c r="P10" s="27">
        <f t="shared" ref="P10:P41" si="10">P9-N10</f>
        <v>3426.8850000000002</v>
      </c>
      <c r="Q10" s="38">
        <f>VLOOKUP(Q8,A9:P155,15)</f>
        <v>-1801.0661999999859</v>
      </c>
      <c r="R10" s="38">
        <f>VLOOKUP(R8,A9:P155,15)</f>
        <v>-1441.2907199999865</v>
      </c>
      <c r="S10" s="38">
        <f>+R10-Q10</f>
        <v>359.77547999999933</v>
      </c>
      <c r="T10" s="36" t="s">
        <v>69</v>
      </c>
      <c r="V10" s="2"/>
      <c r="W10" s="2"/>
      <c r="X10" s="7"/>
      <c r="Y10" s="2"/>
      <c r="Z10" s="7"/>
    </row>
    <row r="11" spans="1:31">
      <c r="A11" s="31">
        <v>37622</v>
      </c>
      <c r="B11" s="5"/>
      <c r="C11" s="6">
        <v>3</v>
      </c>
      <c r="D11" s="29">
        <f t="shared" si="0"/>
        <v>51</v>
      </c>
      <c r="E11" s="29">
        <f t="shared" si="6"/>
        <v>153</v>
      </c>
      <c r="F11" s="29">
        <f t="shared" si="1"/>
        <v>-8979</v>
      </c>
      <c r="G11" s="34">
        <f>+Inputs!$D$2</f>
        <v>0.3795</v>
      </c>
      <c r="H11" s="2"/>
      <c r="I11" s="27">
        <f t="shared" si="7"/>
        <v>9132</v>
      </c>
      <c r="J11" s="27"/>
      <c r="K11" s="27">
        <f t="shared" si="2"/>
        <v>51</v>
      </c>
      <c r="L11" s="27">
        <f t="shared" si="8"/>
        <v>153</v>
      </c>
      <c r="M11" s="27">
        <f t="shared" si="3"/>
        <v>19.354500000000002</v>
      </c>
      <c r="N11" s="27">
        <f t="shared" si="4"/>
        <v>19.354500000000002</v>
      </c>
      <c r="O11" s="27">
        <f t="shared" si="9"/>
        <v>-3407.5305000000003</v>
      </c>
      <c r="P11" s="27">
        <f t="shared" si="10"/>
        <v>3407.5305000000003</v>
      </c>
      <c r="Q11" s="38">
        <f>+VLOOKUP(Q8,A9:P155,16)</f>
        <v>1801.0661999999859</v>
      </c>
      <c r="R11" s="38">
        <f>+VLOOKUP(R8,A9:P155,16)</f>
        <v>1441.2907199999865</v>
      </c>
      <c r="S11" s="38">
        <f>(+Q11+R11)/2</f>
        <v>1621.1784599999862</v>
      </c>
      <c r="T11" s="36" t="s">
        <v>113</v>
      </c>
      <c r="U11" s="145">
        <f t="shared" ref="U11:AE11" si="11">IF(TYPE(VLOOKUP(U8,$A$9:$P$155,16,FALSE))=16,0,VLOOKUP(U8,$A$9:$P$155,16,FALSE))</f>
        <v>1771.0849099999859</v>
      </c>
      <c r="V11" s="145">
        <f t="shared" si="11"/>
        <v>1741.103619999986</v>
      </c>
      <c r="W11" s="145">
        <f t="shared" si="11"/>
        <v>1711.1223299999861</v>
      </c>
      <c r="X11" s="145">
        <f t="shared" si="11"/>
        <v>1681.1410399999861</v>
      </c>
      <c r="Y11" s="145">
        <f t="shared" si="11"/>
        <v>1651.1597499999862</v>
      </c>
      <c r="Z11" s="145">
        <f t="shared" si="11"/>
        <v>1621.1784599999862</v>
      </c>
      <c r="AA11" s="145">
        <f t="shared" si="11"/>
        <v>1591.1971699999863</v>
      </c>
      <c r="AB11" s="145">
        <f t="shared" si="11"/>
        <v>1561.2158799999863</v>
      </c>
      <c r="AC11" s="145">
        <f t="shared" si="11"/>
        <v>1531.2345899999864</v>
      </c>
      <c r="AD11" s="145">
        <f t="shared" si="11"/>
        <v>1501.2532999999864</v>
      </c>
      <c r="AE11" s="145">
        <f t="shared" si="11"/>
        <v>1471.2720099999865</v>
      </c>
    </row>
    <row r="12" spans="1:31">
      <c r="A12" s="30">
        <v>37653</v>
      </c>
      <c r="B12" s="3"/>
      <c r="C12" s="6">
        <v>4</v>
      </c>
      <c r="D12" s="29">
        <f t="shared" si="0"/>
        <v>51</v>
      </c>
      <c r="E12" s="29">
        <f t="shared" si="6"/>
        <v>204</v>
      </c>
      <c r="F12" s="29">
        <f t="shared" si="1"/>
        <v>-8928</v>
      </c>
      <c r="G12" s="34">
        <f>+Inputs!$D$2</f>
        <v>0.3795</v>
      </c>
      <c r="H12" s="2"/>
      <c r="I12" s="27">
        <f t="shared" si="7"/>
        <v>9132</v>
      </c>
      <c r="J12" s="27"/>
      <c r="K12" s="27">
        <f t="shared" si="2"/>
        <v>51</v>
      </c>
      <c r="L12" s="27">
        <f t="shared" si="8"/>
        <v>204</v>
      </c>
      <c r="M12" s="27">
        <f t="shared" si="3"/>
        <v>19.354500000000002</v>
      </c>
      <c r="N12" s="27">
        <f t="shared" si="4"/>
        <v>19.354500000000002</v>
      </c>
      <c r="O12" s="27">
        <f t="shared" si="9"/>
        <v>-3388.1760000000004</v>
      </c>
      <c r="P12" s="27">
        <f t="shared" si="10"/>
        <v>3388.1760000000004</v>
      </c>
      <c r="Q12" s="39"/>
      <c r="R12" s="40"/>
      <c r="S12" s="40"/>
      <c r="T12" s="36"/>
    </row>
    <row r="13" spans="1:31">
      <c r="A13" s="31">
        <v>37681</v>
      </c>
      <c r="B13" s="3"/>
      <c r="C13" s="6">
        <v>5</v>
      </c>
      <c r="D13" s="29">
        <f t="shared" si="0"/>
        <v>51</v>
      </c>
      <c r="E13" s="29">
        <f t="shared" si="6"/>
        <v>255</v>
      </c>
      <c r="F13" s="29">
        <f t="shared" si="1"/>
        <v>-8877</v>
      </c>
      <c r="G13" s="34">
        <f>+Inputs!$D$2</f>
        <v>0.3795</v>
      </c>
      <c r="H13" s="2"/>
      <c r="I13" s="27">
        <f t="shared" si="7"/>
        <v>9132</v>
      </c>
      <c r="J13" s="27"/>
      <c r="K13" s="27">
        <f t="shared" si="2"/>
        <v>51</v>
      </c>
      <c r="L13" s="27">
        <f t="shared" si="8"/>
        <v>255</v>
      </c>
      <c r="M13" s="27">
        <f t="shared" si="3"/>
        <v>19.354500000000002</v>
      </c>
      <c r="N13" s="27">
        <f t="shared" si="4"/>
        <v>19.354500000000002</v>
      </c>
      <c r="O13" s="27">
        <f t="shared" si="9"/>
        <v>-3368.8215000000005</v>
      </c>
      <c r="P13" s="27">
        <f t="shared" si="10"/>
        <v>3368.8215000000005</v>
      </c>
      <c r="Q13" s="38">
        <f>VLOOKUP(Q8,A9:P155,9)</f>
        <v>9132</v>
      </c>
      <c r="R13" s="38">
        <f>VLOOKUP(R8,A9:P155,9)</f>
        <v>9132</v>
      </c>
      <c r="S13" s="38">
        <f>+R13-Q13</f>
        <v>0</v>
      </c>
      <c r="T13" s="36" t="s">
        <v>70</v>
      </c>
    </row>
    <row r="14" spans="1:31">
      <c r="A14" s="30">
        <v>37712</v>
      </c>
      <c r="B14" s="3"/>
      <c r="C14" s="6">
        <v>6</v>
      </c>
      <c r="D14" s="29">
        <f t="shared" si="0"/>
        <v>51</v>
      </c>
      <c r="E14" s="29">
        <f t="shared" si="6"/>
        <v>306</v>
      </c>
      <c r="F14" s="29">
        <f t="shared" si="1"/>
        <v>-8826</v>
      </c>
      <c r="G14" s="34">
        <f>+Inputs!$D$2</f>
        <v>0.3795</v>
      </c>
      <c r="H14" s="2"/>
      <c r="I14" s="27">
        <f t="shared" si="7"/>
        <v>9132</v>
      </c>
      <c r="J14" s="27"/>
      <c r="K14" s="27">
        <f t="shared" si="2"/>
        <v>51</v>
      </c>
      <c r="L14" s="27">
        <f t="shared" si="8"/>
        <v>306</v>
      </c>
      <c r="M14" s="27">
        <f t="shared" si="3"/>
        <v>19.354500000000002</v>
      </c>
      <c r="N14" s="27">
        <f t="shared" si="4"/>
        <v>19.354500000000002</v>
      </c>
      <c r="O14" s="27">
        <f t="shared" si="9"/>
        <v>-3349.4670000000006</v>
      </c>
      <c r="P14" s="27">
        <f t="shared" si="10"/>
        <v>3349.4670000000006</v>
      </c>
      <c r="Q14" s="105">
        <f>VLOOKUP(Q8,A9:P155,12)</f>
        <v>4386</v>
      </c>
      <c r="R14" s="105">
        <f>VLOOKUP(R8,A9:P155,12)</f>
        <v>5334</v>
      </c>
      <c r="S14" s="105">
        <f>+R14-Q14</f>
        <v>948</v>
      </c>
      <c r="T14" s="36" t="s">
        <v>93</v>
      </c>
    </row>
    <row r="15" spans="1:31">
      <c r="A15" s="31">
        <v>37742</v>
      </c>
      <c r="B15" s="3"/>
      <c r="C15" s="6">
        <v>7</v>
      </c>
      <c r="D15" s="29">
        <f t="shared" si="0"/>
        <v>51</v>
      </c>
      <c r="E15" s="29">
        <f t="shared" si="6"/>
        <v>357</v>
      </c>
      <c r="F15" s="29">
        <f t="shared" si="1"/>
        <v>-8775</v>
      </c>
      <c r="G15" s="34">
        <f>+Inputs!$D$3</f>
        <v>0.37951000000000001</v>
      </c>
      <c r="H15" s="2"/>
      <c r="I15" s="27">
        <f t="shared" si="7"/>
        <v>9132</v>
      </c>
      <c r="J15" s="27"/>
      <c r="K15" s="27">
        <f t="shared" si="2"/>
        <v>51</v>
      </c>
      <c r="L15" s="27">
        <f t="shared" si="8"/>
        <v>357</v>
      </c>
      <c r="M15" s="27">
        <f t="shared" si="3"/>
        <v>19.35501</v>
      </c>
      <c r="N15" s="27">
        <f t="shared" si="4"/>
        <v>19.35501</v>
      </c>
      <c r="O15" s="27">
        <f t="shared" si="9"/>
        <v>-3330.1119900000003</v>
      </c>
      <c r="P15" s="27">
        <f t="shared" si="10"/>
        <v>3330.1119900000003</v>
      </c>
      <c r="Q15" s="97"/>
      <c r="R15" s="97"/>
      <c r="S15" s="97"/>
      <c r="T15" s="98"/>
    </row>
    <row r="16" spans="1:31">
      <c r="A16" s="30">
        <v>37773</v>
      </c>
      <c r="B16" s="3"/>
      <c r="C16" s="6">
        <v>8</v>
      </c>
      <c r="D16" s="29">
        <f t="shared" si="0"/>
        <v>51</v>
      </c>
      <c r="E16" s="29">
        <f t="shared" si="6"/>
        <v>408</v>
      </c>
      <c r="F16" s="29">
        <f t="shared" si="1"/>
        <v>-8724</v>
      </c>
      <c r="G16" s="34">
        <f>+Inputs!$D$3</f>
        <v>0.37951000000000001</v>
      </c>
      <c r="H16" s="2"/>
      <c r="I16" s="27">
        <f t="shared" si="7"/>
        <v>9132</v>
      </c>
      <c r="J16" s="27"/>
      <c r="K16" s="27">
        <f t="shared" si="2"/>
        <v>51</v>
      </c>
      <c r="L16" s="27">
        <f t="shared" si="8"/>
        <v>408</v>
      </c>
      <c r="M16" s="27">
        <f t="shared" si="3"/>
        <v>19.35501</v>
      </c>
      <c r="N16" s="27">
        <f t="shared" si="4"/>
        <v>19.35501</v>
      </c>
      <c r="O16" s="27">
        <f t="shared" si="9"/>
        <v>-3310.7569800000001</v>
      </c>
      <c r="P16" s="27">
        <f t="shared" si="10"/>
        <v>3310.7569800000001</v>
      </c>
      <c r="Q16" s="4"/>
      <c r="R16" s="4"/>
      <c r="S16" s="4"/>
    </row>
    <row r="17" spans="1:19">
      <c r="A17" s="31">
        <v>37803</v>
      </c>
      <c r="B17" s="3"/>
      <c r="C17" s="6">
        <v>9</v>
      </c>
      <c r="D17" s="29">
        <f t="shared" si="0"/>
        <v>51</v>
      </c>
      <c r="E17" s="29">
        <f t="shared" si="6"/>
        <v>459</v>
      </c>
      <c r="F17" s="29">
        <f t="shared" si="1"/>
        <v>-8673</v>
      </c>
      <c r="G17" s="34">
        <f>+Inputs!$D$3</f>
        <v>0.37951000000000001</v>
      </c>
      <c r="H17" s="2"/>
      <c r="I17" s="27">
        <f t="shared" si="7"/>
        <v>9132</v>
      </c>
      <c r="J17" s="27"/>
      <c r="K17" s="27">
        <f t="shared" si="2"/>
        <v>51</v>
      </c>
      <c r="L17" s="27">
        <f t="shared" si="8"/>
        <v>459</v>
      </c>
      <c r="M17" s="27">
        <f t="shared" si="3"/>
        <v>19.35501</v>
      </c>
      <c r="N17" s="27">
        <f t="shared" si="4"/>
        <v>19.35501</v>
      </c>
      <c r="O17" s="27">
        <f t="shared" si="9"/>
        <v>-3291.4019699999999</v>
      </c>
      <c r="P17" s="27">
        <f t="shared" si="10"/>
        <v>3291.4019699999999</v>
      </c>
      <c r="Q17" s="4"/>
      <c r="R17" s="4"/>
      <c r="S17" s="4"/>
    </row>
    <row r="18" spans="1:19">
      <c r="A18" s="30">
        <v>37834</v>
      </c>
      <c r="B18" s="3"/>
      <c r="C18" s="6">
        <v>10</v>
      </c>
      <c r="D18" s="29">
        <f t="shared" si="0"/>
        <v>51</v>
      </c>
      <c r="E18" s="29">
        <f t="shared" si="6"/>
        <v>510</v>
      </c>
      <c r="F18" s="29">
        <f t="shared" si="1"/>
        <v>-8622</v>
      </c>
      <c r="G18" s="34">
        <f>+Inputs!$D$3</f>
        <v>0.37951000000000001</v>
      </c>
      <c r="H18" s="2"/>
      <c r="I18" s="27">
        <f t="shared" si="7"/>
        <v>9132</v>
      </c>
      <c r="J18" s="27"/>
      <c r="K18" s="27">
        <f t="shared" si="2"/>
        <v>51</v>
      </c>
      <c r="L18" s="27">
        <f t="shared" si="8"/>
        <v>510</v>
      </c>
      <c r="M18" s="27">
        <f t="shared" si="3"/>
        <v>19.35501</v>
      </c>
      <c r="N18" s="27">
        <f t="shared" si="4"/>
        <v>19.35501</v>
      </c>
      <c r="O18" s="27">
        <f t="shared" si="9"/>
        <v>-3272.0469599999997</v>
      </c>
      <c r="P18" s="27">
        <f t="shared" si="10"/>
        <v>3272.0469599999997</v>
      </c>
      <c r="Q18" s="4"/>
      <c r="R18" s="4"/>
      <c r="S18" s="4"/>
    </row>
    <row r="19" spans="1:19">
      <c r="A19" s="31">
        <v>37865</v>
      </c>
      <c r="B19" s="3"/>
      <c r="C19" s="6">
        <v>11</v>
      </c>
      <c r="D19" s="29">
        <f t="shared" si="0"/>
        <v>51</v>
      </c>
      <c r="E19" s="29">
        <f t="shared" si="6"/>
        <v>561</v>
      </c>
      <c r="F19" s="29">
        <f t="shared" si="1"/>
        <v>-8571</v>
      </c>
      <c r="G19" s="34">
        <f>+Inputs!$D$3</f>
        <v>0.37951000000000001</v>
      </c>
      <c r="H19" s="2"/>
      <c r="I19" s="27">
        <f t="shared" si="7"/>
        <v>9132</v>
      </c>
      <c r="J19" s="27"/>
      <c r="K19" s="27">
        <f t="shared" si="2"/>
        <v>51</v>
      </c>
      <c r="L19" s="27">
        <f t="shared" si="8"/>
        <v>561</v>
      </c>
      <c r="M19" s="27">
        <f t="shared" si="3"/>
        <v>19.35501</v>
      </c>
      <c r="N19" s="27">
        <f t="shared" si="4"/>
        <v>19.35501</v>
      </c>
      <c r="O19" s="27">
        <f t="shared" si="9"/>
        <v>-3252.6919499999995</v>
      </c>
      <c r="P19" s="27">
        <f t="shared" si="10"/>
        <v>3252.6919499999995</v>
      </c>
      <c r="Q19" s="4"/>
      <c r="R19" s="4"/>
      <c r="S19" s="4"/>
    </row>
    <row r="20" spans="1:19">
      <c r="A20" s="30">
        <v>37895</v>
      </c>
      <c r="B20" s="3"/>
      <c r="C20" s="6">
        <v>12</v>
      </c>
      <c r="D20" s="29">
        <f t="shared" si="0"/>
        <v>51</v>
      </c>
      <c r="E20" s="29">
        <f t="shared" si="6"/>
        <v>612</v>
      </c>
      <c r="F20" s="29">
        <f t="shared" si="1"/>
        <v>-8520</v>
      </c>
      <c r="G20" s="34">
        <f>+Inputs!$D$3</f>
        <v>0.37951000000000001</v>
      </c>
      <c r="H20" s="2"/>
      <c r="I20" s="27">
        <f t="shared" si="7"/>
        <v>9132</v>
      </c>
      <c r="J20" s="27"/>
      <c r="K20" s="27">
        <f t="shared" si="2"/>
        <v>51</v>
      </c>
      <c r="L20" s="27">
        <f t="shared" si="8"/>
        <v>612</v>
      </c>
      <c r="M20" s="27">
        <f t="shared" si="3"/>
        <v>19.35501</v>
      </c>
      <c r="N20" s="27">
        <f t="shared" si="4"/>
        <v>19.35501</v>
      </c>
      <c r="O20" s="27">
        <f t="shared" si="9"/>
        <v>-3233.3369399999992</v>
      </c>
      <c r="P20" s="27">
        <f t="shared" si="10"/>
        <v>3233.3369399999992</v>
      </c>
      <c r="Q20" s="4"/>
      <c r="R20" s="4"/>
      <c r="S20" s="4"/>
    </row>
    <row r="21" spans="1:19">
      <c r="A21" s="31">
        <v>37926</v>
      </c>
      <c r="B21" s="3"/>
      <c r="C21" s="6">
        <v>13</v>
      </c>
      <c r="D21" s="29">
        <f t="shared" si="0"/>
        <v>51</v>
      </c>
      <c r="E21" s="29">
        <f t="shared" si="6"/>
        <v>663</v>
      </c>
      <c r="F21" s="29">
        <f t="shared" si="1"/>
        <v>-8469</v>
      </c>
      <c r="G21" s="34">
        <f>+Inputs!$D$3</f>
        <v>0.37951000000000001</v>
      </c>
      <c r="H21" s="2"/>
      <c r="I21" s="27">
        <f t="shared" si="7"/>
        <v>9132</v>
      </c>
      <c r="J21" s="27"/>
      <c r="K21" s="27">
        <f t="shared" si="2"/>
        <v>51</v>
      </c>
      <c r="L21" s="27">
        <f t="shared" si="8"/>
        <v>663</v>
      </c>
      <c r="M21" s="27">
        <f t="shared" si="3"/>
        <v>19.35501</v>
      </c>
      <c r="N21" s="27">
        <f t="shared" si="4"/>
        <v>19.35501</v>
      </c>
      <c r="O21" s="27">
        <f t="shared" si="9"/>
        <v>-3213.981929999999</v>
      </c>
      <c r="P21" s="27">
        <f t="shared" si="10"/>
        <v>3213.981929999999</v>
      </c>
      <c r="Q21" s="4"/>
      <c r="R21" s="4"/>
      <c r="S21" s="4"/>
    </row>
    <row r="22" spans="1:19">
      <c r="A22" s="30">
        <v>37956</v>
      </c>
      <c r="B22" s="3"/>
      <c r="C22" s="6">
        <v>14</v>
      </c>
      <c r="D22" s="29">
        <f t="shared" si="0"/>
        <v>51</v>
      </c>
      <c r="E22" s="29">
        <f t="shared" si="6"/>
        <v>714</v>
      </c>
      <c r="F22" s="29">
        <f t="shared" si="1"/>
        <v>-8418</v>
      </c>
      <c r="G22" s="34">
        <f>+Inputs!$D$3</f>
        <v>0.37951000000000001</v>
      </c>
      <c r="H22" s="2"/>
      <c r="I22" s="27">
        <f t="shared" si="7"/>
        <v>9132</v>
      </c>
      <c r="J22" s="27"/>
      <c r="K22" s="27">
        <f t="shared" si="2"/>
        <v>51</v>
      </c>
      <c r="L22" s="27">
        <f t="shared" si="8"/>
        <v>714</v>
      </c>
      <c r="M22" s="27">
        <f t="shared" si="3"/>
        <v>19.35501</v>
      </c>
      <c r="N22" s="27">
        <f t="shared" si="4"/>
        <v>19.35501</v>
      </c>
      <c r="O22" s="27">
        <f t="shared" si="9"/>
        <v>-3194.6269199999988</v>
      </c>
      <c r="P22" s="27">
        <f t="shared" si="10"/>
        <v>3194.6269199999988</v>
      </c>
      <c r="Q22" s="4"/>
      <c r="R22" s="4"/>
      <c r="S22" s="4"/>
    </row>
    <row r="23" spans="1:19">
      <c r="A23" s="31">
        <v>37987</v>
      </c>
      <c r="B23" s="3"/>
      <c r="C23" s="6">
        <v>15</v>
      </c>
      <c r="D23" s="29">
        <f t="shared" si="0"/>
        <v>51</v>
      </c>
      <c r="E23" s="29">
        <f t="shared" si="6"/>
        <v>765</v>
      </c>
      <c r="F23" s="29">
        <f t="shared" si="1"/>
        <v>-8367</v>
      </c>
      <c r="G23" s="34">
        <f>+Inputs!$D$3</f>
        <v>0.37951000000000001</v>
      </c>
      <c r="H23" s="2"/>
      <c r="I23" s="27">
        <f t="shared" si="7"/>
        <v>9132</v>
      </c>
      <c r="J23" s="27"/>
      <c r="K23" s="27">
        <f t="shared" si="2"/>
        <v>51</v>
      </c>
      <c r="L23" s="27">
        <f t="shared" si="8"/>
        <v>765</v>
      </c>
      <c r="M23" s="27">
        <f t="shared" si="3"/>
        <v>19.35501</v>
      </c>
      <c r="N23" s="27">
        <f t="shared" si="4"/>
        <v>19.35501</v>
      </c>
      <c r="O23" s="27">
        <f t="shared" si="9"/>
        <v>-3175.2719099999986</v>
      </c>
      <c r="P23" s="27">
        <f t="shared" si="10"/>
        <v>3175.2719099999986</v>
      </c>
      <c r="Q23" s="4"/>
      <c r="R23" s="4"/>
      <c r="S23" s="4"/>
    </row>
    <row r="24" spans="1:19">
      <c r="A24" s="30">
        <v>38018</v>
      </c>
      <c r="B24" s="3"/>
      <c r="C24" s="6">
        <v>16</v>
      </c>
      <c r="D24" s="29">
        <f t="shared" si="0"/>
        <v>51</v>
      </c>
      <c r="E24" s="29">
        <f t="shared" si="6"/>
        <v>816</v>
      </c>
      <c r="F24" s="29">
        <f t="shared" si="1"/>
        <v>-8316</v>
      </c>
      <c r="G24" s="34">
        <f>+Inputs!$D$3</f>
        <v>0.37951000000000001</v>
      </c>
      <c r="H24" s="2"/>
      <c r="I24" s="27">
        <f t="shared" si="7"/>
        <v>9132</v>
      </c>
      <c r="J24" s="27"/>
      <c r="K24" s="27">
        <f t="shared" si="2"/>
        <v>51</v>
      </c>
      <c r="L24" s="27">
        <f t="shared" si="8"/>
        <v>816</v>
      </c>
      <c r="M24" s="27">
        <f t="shared" si="3"/>
        <v>19.35501</v>
      </c>
      <c r="N24" s="27">
        <f t="shared" si="4"/>
        <v>19.35501</v>
      </c>
      <c r="O24" s="27">
        <f t="shared" si="9"/>
        <v>-3155.9168999999983</v>
      </c>
      <c r="P24" s="27">
        <f t="shared" si="10"/>
        <v>3155.9168999999983</v>
      </c>
      <c r="Q24" s="4"/>
      <c r="R24" s="4"/>
      <c r="S24" s="4"/>
    </row>
    <row r="25" spans="1:19">
      <c r="A25" s="31">
        <v>38047</v>
      </c>
      <c r="B25" s="3"/>
      <c r="C25" s="6">
        <v>17</v>
      </c>
      <c r="D25" s="29">
        <f t="shared" si="0"/>
        <v>51</v>
      </c>
      <c r="E25" s="29">
        <f t="shared" si="6"/>
        <v>867</v>
      </c>
      <c r="F25" s="29">
        <f t="shared" si="1"/>
        <v>-8265</v>
      </c>
      <c r="G25" s="34">
        <f>+Inputs!$D$3</f>
        <v>0.37951000000000001</v>
      </c>
      <c r="H25" s="2"/>
      <c r="I25" s="27">
        <f t="shared" si="7"/>
        <v>9132</v>
      </c>
      <c r="J25" s="27"/>
      <c r="K25" s="27">
        <f t="shared" si="2"/>
        <v>51</v>
      </c>
      <c r="L25" s="27">
        <f t="shared" si="8"/>
        <v>867</v>
      </c>
      <c r="M25" s="27">
        <f t="shared" si="3"/>
        <v>19.35501</v>
      </c>
      <c r="N25" s="27">
        <f t="shared" si="4"/>
        <v>19.35501</v>
      </c>
      <c r="O25" s="27">
        <f t="shared" si="9"/>
        <v>-3136.5618899999981</v>
      </c>
      <c r="P25" s="27">
        <f t="shared" si="10"/>
        <v>3136.5618899999981</v>
      </c>
      <c r="Q25" s="4"/>
      <c r="R25" s="4"/>
      <c r="S25" s="4"/>
    </row>
    <row r="26" spans="1:19">
      <c r="A26" s="30">
        <v>38078</v>
      </c>
      <c r="B26" s="3"/>
      <c r="C26" s="6">
        <v>18</v>
      </c>
      <c r="D26" s="29">
        <f t="shared" si="0"/>
        <v>51</v>
      </c>
      <c r="E26" s="29">
        <f t="shared" si="6"/>
        <v>918</v>
      </c>
      <c r="F26" s="29">
        <f t="shared" si="1"/>
        <v>-8214</v>
      </c>
      <c r="G26" s="34">
        <f>+Inputs!$D$3</f>
        <v>0.37951000000000001</v>
      </c>
      <c r="H26" s="2"/>
      <c r="I26" s="27">
        <f t="shared" si="7"/>
        <v>9132</v>
      </c>
      <c r="J26" s="27"/>
      <c r="K26" s="27">
        <f t="shared" si="2"/>
        <v>51</v>
      </c>
      <c r="L26" s="27">
        <f t="shared" si="8"/>
        <v>918</v>
      </c>
      <c r="M26" s="27">
        <f t="shared" si="3"/>
        <v>19.35501</v>
      </c>
      <c r="N26" s="27">
        <f t="shared" si="4"/>
        <v>19.35501</v>
      </c>
      <c r="O26" s="27">
        <f t="shared" si="9"/>
        <v>-3117.2068799999979</v>
      </c>
      <c r="P26" s="27">
        <f t="shared" si="10"/>
        <v>3117.2068799999979</v>
      </c>
      <c r="Q26" s="4"/>
      <c r="R26" s="4"/>
      <c r="S26" s="4"/>
    </row>
    <row r="27" spans="1:19">
      <c r="A27" s="31">
        <v>38108</v>
      </c>
      <c r="B27" s="3"/>
      <c r="C27" s="6">
        <v>19</v>
      </c>
      <c r="D27" s="29">
        <f t="shared" si="0"/>
        <v>51</v>
      </c>
      <c r="E27" s="29">
        <f t="shared" si="6"/>
        <v>969</v>
      </c>
      <c r="F27" s="29">
        <f t="shared" si="1"/>
        <v>-8163</v>
      </c>
      <c r="G27" s="34">
        <f>+Inputs!$D$3</f>
        <v>0.37951000000000001</v>
      </c>
      <c r="H27" s="2"/>
      <c r="I27" s="27">
        <f t="shared" si="7"/>
        <v>9132</v>
      </c>
      <c r="J27" s="27"/>
      <c r="K27" s="27">
        <f t="shared" si="2"/>
        <v>51</v>
      </c>
      <c r="L27" s="27">
        <f t="shared" si="8"/>
        <v>969</v>
      </c>
      <c r="M27" s="27">
        <f t="shared" si="3"/>
        <v>19.35501</v>
      </c>
      <c r="N27" s="27">
        <f t="shared" si="4"/>
        <v>19.35501</v>
      </c>
      <c r="O27" s="27">
        <f t="shared" si="9"/>
        <v>-3097.8518699999977</v>
      </c>
      <c r="P27" s="27">
        <f t="shared" si="10"/>
        <v>3097.8518699999977</v>
      </c>
      <c r="Q27" s="4"/>
      <c r="R27" s="4"/>
      <c r="S27" s="4"/>
    </row>
    <row r="28" spans="1:19">
      <c r="A28" s="30">
        <v>38139</v>
      </c>
      <c r="B28" s="3"/>
      <c r="C28" s="6">
        <v>20</v>
      </c>
      <c r="D28" s="29">
        <f t="shared" si="0"/>
        <v>51</v>
      </c>
      <c r="E28" s="29">
        <f t="shared" si="6"/>
        <v>1020</v>
      </c>
      <c r="F28" s="29">
        <f t="shared" si="1"/>
        <v>-8112</v>
      </c>
      <c r="G28" s="34">
        <f>+Inputs!$D$3</f>
        <v>0.37951000000000001</v>
      </c>
      <c r="H28" s="2"/>
      <c r="I28" s="27">
        <f t="shared" si="7"/>
        <v>9132</v>
      </c>
      <c r="J28" s="27"/>
      <c r="K28" s="27">
        <f t="shared" si="2"/>
        <v>51</v>
      </c>
      <c r="L28" s="27">
        <f t="shared" si="8"/>
        <v>1020</v>
      </c>
      <c r="M28" s="27">
        <f t="shared" si="3"/>
        <v>19.35501</v>
      </c>
      <c r="N28" s="27">
        <f t="shared" si="4"/>
        <v>19.35501</v>
      </c>
      <c r="O28" s="27">
        <f t="shared" si="9"/>
        <v>-3078.4968599999975</v>
      </c>
      <c r="P28" s="27">
        <f t="shared" si="10"/>
        <v>3078.4968599999975</v>
      </c>
      <c r="Q28" s="4"/>
      <c r="R28" s="4"/>
      <c r="S28" s="4"/>
    </row>
    <row r="29" spans="1:19">
      <c r="A29" s="31">
        <v>38169</v>
      </c>
      <c r="B29" s="3"/>
      <c r="C29" s="6">
        <v>21</v>
      </c>
      <c r="D29" s="29">
        <f t="shared" si="0"/>
        <v>51</v>
      </c>
      <c r="E29" s="29">
        <f t="shared" si="6"/>
        <v>1071</v>
      </c>
      <c r="F29" s="29">
        <f t="shared" si="1"/>
        <v>-8061</v>
      </c>
      <c r="G29" s="34">
        <f>+Inputs!$D$3</f>
        <v>0.37951000000000001</v>
      </c>
      <c r="H29" s="2"/>
      <c r="I29" s="27">
        <f t="shared" si="7"/>
        <v>9132</v>
      </c>
      <c r="J29" s="27"/>
      <c r="K29" s="27">
        <f t="shared" si="2"/>
        <v>51</v>
      </c>
      <c r="L29" s="27">
        <f t="shared" si="8"/>
        <v>1071</v>
      </c>
      <c r="M29" s="27">
        <f t="shared" si="3"/>
        <v>19.35501</v>
      </c>
      <c r="N29" s="27">
        <f t="shared" si="4"/>
        <v>19.35501</v>
      </c>
      <c r="O29" s="27">
        <f t="shared" si="9"/>
        <v>-3059.1418499999972</v>
      </c>
      <c r="P29" s="27">
        <f t="shared" si="10"/>
        <v>3059.1418499999972</v>
      </c>
      <c r="Q29" s="4"/>
      <c r="R29" s="4"/>
      <c r="S29" s="4"/>
    </row>
    <row r="30" spans="1:19">
      <c r="A30" s="30">
        <v>38200</v>
      </c>
      <c r="B30" s="3"/>
      <c r="C30" s="6">
        <v>22</v>
      </c>
      <c r="D30" s="29">
        <f t="shared" si="0"/>
        <v>51</v>
      </c>
      <c r="E30" s="29">
        <f t="shared" si="6"/>
        <v>1122</v>
      </c>
      <c r="F30" s="29">
        <f t="shared" si="1"/>
        <v>-8010</v>
      </c>
      <c r="G30" s="34">
        <f>+Inputs!$D$3</f>
        <v>0.37951000000000001</v>
      </c>
      <c r="H30" s="2"/>
      <c r="I30" s="27">
        <f t="shared" si="7"/>
        <v>9132</v>
      </c>
      <c r="J30" s="27"/>
      <c r="K30" s="27">
        <f t="shared" si="2"/>
        <v>51</v>
      </c>
      <c r="L30" s="27">
        <f t="shared" si="8"/>
        <v>1122</v>
      </c>
      <c r="M30" s="27">
        <f t="shared" si="3"/>
        <v>19.35501</v>
      </c>
      <c r="N30" s="27">
        <f t="shared" si="4"/>
        <v>19.35501</v>
      </c>
      <c r="O30" s="27">
        <f t="shared" si="9"/>
        <v>-3039.786839999997</v>
      </c>
      <c r="P30" s="27">
        <f t="shared" si="10"/>
        <v>3039.786839999997</v>
      </c>
      <c r="Q30" s="95"/>
    </row>
    <row r="31" spans="1:19">
      <c r="A31" s="31">
        <v>38231</v>
      </c>
      <c r="B31" s="3"/>
      <c r="C31" s="6">
        <v>23</v>
      </c>
      <c r="D31" s="29">
        <f t="shared" si="0"/>
        <v>51</v>
      </c>
      <c r="E31" s="29">
        <f t="shared" si="6"/>
        <v>1173</v>
      </c>
      <c r="F31" s="29">
        <f t="shared" si="1"/>
        <v>-7959</v>
      </c>
      <c r="G31" s="34">
        <f>+Inputs!$D$3</f>
        <v>0.37951000000000001</v>
      </c>
      <c r="H31" s="2"/>
      <c r="I31" s="27">
        <f t="shared" si="7"/>
        <v>9132</v>
      </c>
      <c r="J31" s="27"/>
      <c r="K31" s="27">
        <f t="shared" si="2"/>
        <v>51</v>
      </c>
      <c r="L31" s="27">
        <f t="shared" si="8"/>
        <v>1173</v>
      </c>
      <c r="M31" s="27">
        <f t="shared" si="3"/>
        <v>19.35501</v>
      </c>
      <c r="N31" s="27">
        <f t="shared" si="4"/>
        <v>19.35501</v>
      </c>
      <c r="O31" s="27">
        <f t="shared" si="9"/>
        <v>-3020.4318299999968</v>
      </c>
      <c r="P31" s="27">
        <f t="shared" si="10"/>
        <v>3020.4318299999968</v>
      </c>
      <c r="Q31" s="95"/>
    </row>
    <row r="32" spans="1:19">
      <c r="A32" s="30">
        <v>38261</v>
      </c>
      <c r="B32" s="3"/>
      <c r="C32" s="6">
        <v>24</v>
      </c>
      <c r="D32" s="29">
        <f t="shared" si="0"/>
        <v>51</v>
      </c>
      <c r="E32" s="29">
        <f t="shared" si="6"/>
        <v>1224</v>
      </c>
      <c r="F32" s="29">
        <f t="shared" si="1"/>
        <v>-7908</v>
      </c>
      <c r="G32" s="34">
        <f>+Inputs!$D$3</f>
        <v>0.37951000000000001</v>
      </c>
      <c r="H32" s="2"/>
      <c r="I32" s="27">
        <f t="shared" si="7"/>
        <v>9132</v>
      </c>
      <c r="J32" s="27"/>
      <c r="K32" s="27">
        <f t="shared" si="2"/>
        <v>51</v>
      </c>
      <c r="L32" s="27">
        <f t="shared" si="8"/>
        <v>1224</v>
      </c>
      <c r="M32" s="27">
        <f t="shared" si="3"/>
        <v>19.35501</v>
      </c>
      <c r="N32" s="27">
        <f t="shared" si="4"/>
        <v>19.35501</v>
      </c>
      <c r="O32" s="27">
        <f t="shared" si="9"/>
        <v>-3001.0768199999966</v>
      </c>
      <c r="P32" s="27">
        <f t="shared" si="10"/>
        <v>3001.0768199999966</v>
      </c>
      <c r="Q32" s="95"/>
    </row>
    <row r="33" spans="1:21">
      <c r="A33" s="31">
        <v>38292</v>
      </c>
      <c r="B33" s="3"/>
      <c r="C33" s="6">
        <v>25</v>
      </c>
      <c r="D33" s="29">
        <f t="shared" si="0"/>
        <v>51</v>
      </c>
      <c r="E33" s="29">
        <f t="shared" si="6"/>
        <v>1275</v>
      </c>
      <c r="F33" s="29">
        <f t="shared" si="1"/>
        <v>-7857</v>
      </c>
      <c r="G33" s="34">
        <f>+Inputs!$D$3</f>
        <v>0.37951000000000001</v>
      </c>
      <c r="H33" s="2"/>
      <c r="I33" s="27">
        <f t="shared" si="7"/>
        <v>9132</v>
      </c>
      <c r="J33" s="27"/>
      <c r="K33" s="27">
        <f t="shared" si="2"/>
        <v>51</v>
      </c>
      <c r="L33" s="27">
        <f t="shared" si="8"/>
        <v>1275</v>
      </c>
      <c r="M33" s="27">
        <f t="shared" si="3"/>
        <v>19.35501</v>
      </c>
      <c r="N33" s="27">
        <f t="shared" si="4"/>
        <v>19.35501</v>
      </c>
      <c r="O33" s="27">
        <f t="shared" si="9"/>
        <v>-2981.7218099999964</v>
      </c>
      <c r="P33" s="27">
        <f t="shared" si="10"/>
        <v>2981.7218099999964</v>
      </c>
      <c r="Q33" s="95"/>
    </row>
    <row r="34" spans="1:21">
      <c r="A34" s="30">
        <v>38322</v>
      </c>
      <c r="B34" s="3"/>
      <c r="C34" s="6">
        <v>26</v>
      </c>
      <c r="D34" s="29">
        <f t="shared" si="0"/>
        <v>51</v>
      </c>
      <c r="E34" s="29">
        <f t="shared" si="6"/>
        <v>1326</v>
      </c>
      <c r="F34" s="29">
        <f t="shared" si="1"/>
        <v>-7806</v>
      </c>
      <c r="G34" s="34">
        <f>+Inputs!$D$3</f>
        <v>0.37951000000000001</v>
      </c>
      <c r="H34" s="2"/>
      <c r="I34" s="27">
        <f t="shared" si="7"/>
        <v>9132</v>
      </c>
      <c r="J34" s="27"/>
      <c r="K34" s="27">
        <f t="shared" si="2"/>
        <v>51</v>
      </c>
      <c r="L34" s="27">
        <f t="shared" si="8"/>
        <v>1326</v>
      </c>
      <c r="M34" s="27">
        <f t="shared" si="3"/>
        <v>19.35501</v>
      </c>
      <c r="N34" s="27">
        <f t="shared" si="4"/>
        <v>19.35501</v>
      </c>
      <c r="O34" s="27">
        <f t="shared" si="9"/>
        <v>-2962.3667999999961</v>
      </c>
      <c r="P34" s="27">
        <f t="shared" si="10"/>
        <v>2962.3667999999961</v>
      </c>
      <c r="Q34" s="95"/>
    </row>
    <row r="35" spans="1:21">
      <c r="A35" s="31">
        <v>38353</v>
      </c>
      <c r="B35" s="3"/>
      <c r="C35" s="6">
        <v>27</v>
      </c>
      <c r="D35" s="29">
        <f t="shared" si="0"/>
        <v>51</v>
      </c>
      <c r="E35" s="29">
        <f t="shared" si="6"/>
        <v>1377</v>
      </c>
      <c r="F35" s="29">
        <f t="shared" si="1"/>
        <v>-7755</v>
      </c>
      <c r="G35" s="34">
        <f>+Inputs!$D$3</f>
        <v>0.37951000000000001</v>
      </c>
      <c r="H35" s="2"/>
      <c r="I35" s="27">
        <f t="shared" si="7"/>
        <v>9132</v>
      </c>
      <c r="J35" s="27"/>
      <c r="K35" s="27">
        <f t="shared" si="2"/>
        <v>51</v>
      </c>
      <c r="L35" s="27">
        <f t="shared" si="8"/>
        <v>1377</v>
      </c>
      <c r="M35" s="27">
        <f t="shared" si="3"/>
        <v>19.35501</v>
      </c>
      <c r="N35" s="27">
        <f t="shared" si="4"/>
        <v>19.35501</v>
      </c>
      <c r="O35" s="27">
        <f t="shared" si="9"/>
        <v>-2943.0117899999959</v>
      </c>
      <c r="P35" s="27">
        <f t="shared" si="10"/>
        <v>2943.0117899999959</v>
      </c>
    </row>
    <row r="36" spans="1:21">
      <c r="A36" s="30">
        <v>38384</v>
      </c>
      <c r="B36" s="3"/>
      <c r="C36" s="6">
        <v>28</v>
      </c>
      <c r="D36" s="29">
        <f t="shared" si="0"/>
        <v>51</v>
      </c>
      <c r="E36" s="29">
        <f t="shared" si="6"/>
        <v>1428</v>
      </c>
      <c r="F36" s="29">
        <f t="shared" si="1"/>
        <v>-7704</v>
      </c>
      <c r="G36" s="34">
        <f>+Inputs!$D$3</f>
        <v>0.37951000000000001</v>
      </c>
      <c r="H36" s="2"/>
      <c r="I36" s="27">
        <f t="shared" si="7"/>
        <v>9132</v>
      </c>
      <c r="J36" s="27"/>
      <c r="K36" s="27">
        <f t="shared" si="2"/>
        <v>51</v>
      </c>
      <c r="L36" s="27">
        <f t="shared" si="8"/>
        <v>1428</v>
      </c>
      <c r="M36" s="27">
        <f t="shared" si="3"/>
        <v>19.35501</v>
      </c>
      <c r="N36" s="27">
        <f t="shared" si="4"/>
        <v>19.35501</v>
      </c>
      <c r="O36" s="27">
        <f t="shared" si="9"/>
        <v>-2923.6567799999957</v>
      </c>
      <c r="P36" s="27">
        <f t="shared" si="10"/>
        <v>2923.6567799999957</v>
      </c>
    </row>
    <row r="37" spans="1:21">
      <c r="A37" s="31">
        <v>38412</v>
      </c>
      <c r="B37" s="3"/>
      <c r="C37" s="6">
        <v>29</v>
      </c>
      <c r="D37" s="29">
        <f t="shared" si="0"/>
        <v>51</v>
      </c>
      <c r="E37" s="29">
        <f t="shared" si="6"/>
        <v>1479</v>
      </c>
      <c r="F37" s="29">
        <f t="shared" si="1"/>
        <v>-7653</v>
      </c>
      <c r="G37" s="34">
        <f>+Inputs!$D$3</f>
        <v>0.37951000000000001</v>
      </c>
      <c r="H37" s="2"/>
      <c r="I37" s="27">
        <f t="shared" si="7"/>
        <v>9132</v>
      </c>
      <c r="J37" s="27"/>
      <c r="K37" s="27">
        <f t="shared" si="2"/>
        <v>51</v>
      </c>
      <c r="L37" s="27">
        <f t="shared" si="8"/>
        <v>1479</v>
      </c>
      <c r="M37" s="27">
        <f t="shared" si="3"/>
        <v>19.35501</v>
      </c>
      <c r="N37" s="27">
        <f t="shared" si="4"/>
        <v>19.35501</v>
      </c>
      <c r="O37" s="27">
        <f t="shared" si="9"/>
        <v>-2904.3017699999955</v>
      </c>
      <c r="P37" s="27">
        <f t="shared" si="10"/>
        <v>2904.3017699999955</v>
      </c>
    </row>
    <row r="38" spans="1:21">
      <c r="A38" s="30">
        <v>38443</v>
      </c>
      <c r="B38" s="3"/>
      <c r="C38" s="6">
        <v>30</v>
      </c>
      <c r="D38" s="29">
        <f t="shared" si="0"/>
        <v>51</v>
      </c>
      <c r="E38" s="29">
        <f t="shared" si="6"/>
        <v>1530</v>
      </c>
      <c r="F38" s="29">
        <f t="shared" si="1"/>
        <v>-7602</v>
      </c>
      <c r="G38" s="34">
        <f>+Inputs!$D$3</f>
        <v>0.37951000000000001</v>
      </c>
      <c r="H38" s="2"/>
      <c r="I38" s="27">
        <f t="shared" si="7"/>
        <v>9132</v>
      </c>
      <c r="J38" s="27"/>
      <c r="K38" s="27">
        <f t="shared" si="2"/>
        <v>51</v>
      </c>
      <c r="L38" s="27">
        <f t="shared" si="8"/>
        <v>1530</v>
      </c>
      <c r="M38" s="27">
        <f t="shared" si="3"/>
        <v>19.35501</v>
      </c>
      <c r="N38" s="27">
        <f t="shared" si="4"/>
        <v>19.35501</v>
      </c>
      <c r="O38" s="27">
        <f t="shared" si="9"/>
        <v>-2884.9467599999953</v>
      </c>
      <c r="P38" s="27">
        <f t="shared" si="10"/>
        <v>2884.9467599999953</v>
      </c>
    </row>
    <row r="39" spans="1:21">
      <c r="A39" s="31">
        <v>38473</v>
      </c>
      <c r="B39" s="2"/>
      <c r="C39" s="6">
        <v>31</v>
      </c>
      <c r="D39" s="29">
        <f t="shared" si="0"/>
        <v>51</v>
      </c>
      <c r="E39" s="29">
        <f t="shared" si="6"/>
        <v>1581</v>
      </c>
      <c r="F39" s="29">
        <f t="shared" si="1"/>
        <v>-7551</v>
      </c>
      <c r="G39" s="34">
        <f>+Inputs!$D$3</f>
        <v>0.37951000000000001</v>
      </c>
      <c r="H39" s="2"/>
      <c r="I39" s="27">
        <f t="shared" si="7"/>
        <v>9132</v>
      </c>
      <c r="J39" s="27"/>
      <c r="K39" s="27">
        <f t="shared" si="2"/>
        <v>51</v>
      </c>
      <c r="L39" s="27">
        <f t="shared" si="8"/>
        <v>1581</v>
      </c>
      <c r="M39" s="27">
        <f t="shared" si="3"/>
        <v>19.35501</v>
      </c>
      <c r="N39" s="27">
        <f t="shared" si="4"/>
        <v>19.35501</v>
      </c>
      <c r="O39" s="27">
        <f t="shared" si="9"/>
        <v>-2865.591749999995</v>
      </c>
      <c r="P39" s="27">
        <f t="shared" si="10"/>
        <v>2865.591749999995</v>
      </c>
    </row>
    <row r="40" spans="1:21">
      <c r="A40" s="30">
        <v>38504</v>
      </c>
      <c r="B40" s="2"/>
      <c r="C40" s="6">
        <v>32</v>
      </c>
      <c r="D40" s="29">
        <f t="shared" si="0"/>
        <v>51</v>
      </c>
      <c r="E40" s="29">
        <f t="shared" si="6"/>
        <v>1632</v>
      </c>
      <c r="F40" s="29">
        <f t="shared" si="1"/>
        <v>-7500</v>
      </c>
      <c r="G40" s="34">
        <f>+Inputs!$D$3</f>
        <v>0.37951000000000001</v>
      </c>
      <c r="H40" s="2"/>
      <c r="I40" s="27">
        <f t="shared" si="7"/>
        <v>9132</v>
      </c>
      <c r="J40" s="2"/>
      <c r="K40" s="27">
        <f t="shared" si="2"/>
        <v>51</v>
      </c>
      <c r="L40" s="27">
        <f t="shared" si="8"/>
        <v>1632</v>
      </c>
      <c r="M40" s="27">
        <f t="shared" si="3"/>
        <v>19.35501</v>
      </c>
      <c r="N40" s="27">
        <f t="shared" si="4"/>
        <v>19.35501</v>
      </c>
      <c r="O40" s="27">
        <f t="shared" si="9"/>
        <v>-2846.2367399999948</v>
      </c>
      <c r="P40" s="27">
        <f t="shared" si="10"/>
        <v>2846.2367399999948</v>
      </c>
    </row>
    <row r="41" spans="1:21">
      <c r="A41" s="31">
        <v>38534</v>
      </c>
      <c r="C41" s="6">
        <v>33</v>
      </c>
      <c r="D41" s="29">
        <f t="shared" ref="D41:D72" si="12">ROUND(-(+$B$9/180)*1,0)</f>
        <v>51</v>
      </c>
      <c r="E41" s="29">
        <f t="shared" si="6"/>
        <v>1683</v>
      </c>
      <c r="F41" s="29">
        <f t="shared" ref="F41:F72" si="13">$B$9+E41</f>
        <v>-7449</v>
      </c>
      <c r="G41" s="34">
        <f>+Inputs!$D$3</f>
        <v>0.37951000000000001</v>
      </c>
      <c r="I41" s="27">
        <f t="shared" si="7"/>
        <v>9132</v>
      </c>
      <c r="K41" s="27">
        <f t="shared" ref="K41:K72" si="14">D41</f>
        <v>51</v>
      </c>
      <c r="L41" s="27">
        <f t="shared" si="8"/>
        <v>1683</v>
      </c>
      <c r="M41" s="27">
        <f t="shared" ref="M41:M72" si="15">K41*G41</f>
        <v>19.35501</v>
      </c>
      <c r="N41" s="27">
        <f t="shared" ref="N41:N72" si="16">M41-J41</f>
        <v>19.35501</v>
      </c>
      <c r="O41" s="27">
        <f t="shared" si="9"/>
        <v>-2826.8817299999946</v>
      </c>
      <c r="P41" s="27">
        <f t="shared" si="10"/>
        <v>2826.8817299999946</v>
      </c>
    </row>
    <row r="42" spans="1:21">
      <c r="A42" s="30">
        <v>38565</v>
      </c>
      <c r="C42" s="6">
        <v>34</v>
      </c>
      <c r="D42" s="29">
        <f t="shared" si="12"/>
        <v>51</v>
      </c>
      <c r="E42" s="29">
        <f t="shared" ref="E42:E73" si="17">+E41+D42</f>
        <v>1734</v>
      </c>
      <c r="F42" s="29">
        <f t="shared" si="13"/>
        <v>-7398</v>
      </c>
      <c r="G42" s="34">
        <f>+Inputs!$D$3</f>
        <v>0.37951000000000001</v>
      </c>
      <c r="I42" s="27">
        <f t="shared" ref="I42:I73" si="18">+I41+H42</f>
        <v>9132</v>
      </c>
      <c r="K42" s="27">
        <f t="shared" si="14"/>
        <v>51</v>
      </c>
      <c r="L42" s="27">
        <f t="shared" ref="L42:L73" si="19">+L41+K42</f>
        <v>1734</v>
      </c>
      <c r="M42" s="27">
        <f t="shared" si="15"/>
        <v>19.35501</v>
      </c>
      <c r="N42" s="27">
        <f t="shared" si="16"/>
        <v>19.35501</v>
      </c>
      <c r="O42" s="27">
        <f t="shared" ref="O42:O73" si="20">+O41+N42</f>
        <v>-2807.5267199999944</v>
      </c>
      <c r="P42" s="27">
        <f t="shared" ref="P42:P73" si="21">P41-N42</f>
        <v>2807.5267199999944</v>
      </c>
    </row>
    <row r="43" spans="1:21">
      <c r="A43" s="31">
        <v>38596</v>
      </c>
      <c r="C43" s="6">
        <v>35</v>
      </c>
      <c r="D43" s="29">
        <f t="shared" si="12"/>
        <v>51</v>
      </c>
      <c r="E43" s="29">
        <f t="shared" si="17"/>
        <v>1785</v>
      </c>
      <c r="F43" s="29">
        <f t="shared" si="13"/>
        <v>-7347</v>
      </c>
      <c r="G43" s="34">
        <f>+Inputs!$D$3</f>
        <v>0.37951000000000001</v>
      </c>
      <c r="I43" s="27">
        <f t="shared" si="18"/>
        <v>9132</v>
      </c>
      <c r="K43" s="27">
        <f t="shared" si="14"/>
        <v>51</v>
      </c>
      <c r="L43" s="27">
        <f t="shared" si="19"/>
        <v>1785</v>
      </c>
      <c r="M43" s="27">
        <f t="shared" si="15"/>
        <v>19.35501</v>
      </c>
      <c r="N43" s="27">
        <f t="shared" si="16"/>
        <v>19.35501</v>
      </c>
      <c r="O43" s="27">
        <f t="shared" si="20"/>
        <v>-2788.1717099999942</v>
      </c>
      <c r="P43" s="27">
        <f t="shared" si="21"/>
        <v>2788.1717099999942</v>
      </c>
    </row>
    <row r="44" spans="1:21">
      <c r="A44" s="30">
        <v>38626</v>
      </c>
      <c r="C44" s="6">
        <v>36</v>
      </c>
      <c r="D44" s="29">
        <f t="shared" si="12"/>
        <v>51</v>
      </c>
      <c r="E44" s="29">
        <f t="shared" si="17"/>
        <v>1836</v>
      </c>
      <c r="F44" s="29">
        <f t="shared" si="13"/>
        <v>-7296</v>
      </c>
      <c r="G44" s="34">
        <f>+Inputs!$D$3</f>
        <v>0.37951000000000001</v>
      </c>
      <c r="I44" s="27">
        <f t="shared" si="18"/>
        <v>9132</v>
      </c>
      <c r="K44" s="27">
        <f t="shared" si="14"/>
        <v>51</v>
      </c>
      <c r="L44" s="27">
        <f t="shared" si="19"/>
        <v>1836</v>
      </c>
      <c r="M44" s="27">
        <f t="shared" si="15"/>
        <v>19.35501</v>
      </c>
      <c r="N44" s="27">
        <f t="shared" si="16"/>
        <v>19.35501</v>
      </c>
      <c r="O44" s="27">
        <f t="shared" si="20"/>
        <v>-2768.8166999999939</v>
      </c>
      <c r="P44" s="27">
        <f t="shared" si="21"/>
        <v>2768.8166999999939</v>
      </c>
      <c r="U44" s="98"/>
    </row>
    <row r="45" spans="1:21">
      <c r="A45" s="31">
        <v>38657</v>
      </c>
      <c r="C45" s="6">
        <v>37</v>
      </c>
      <c r="D45" s="29">
        <f t="shared" si="12"/>
        <v>51</v>
      </c>
      <c r="E45" s="29">
        <f t="shared" si="17"/>
        <v>1887</v>
      </c>
      <c r="F45" s="29">
        <f t="shared" si="13"/>
        <v>-7245</v>
      </c>
      <c r="G45" s="34">
        <f>+Inputs!$D$3</f>
        <v>0.37951000000000001</v>
      </c>
      <c r="I45" s="27">
        <f t="shared" si="18"/>
        <v>9132</v>
      </c>
      <c r="K45" s="27">
        <f t="shared" si="14"/>
        <v>51</v>
      </c>
      <c r="L45" s="27">
        <f t="shared" si="19"/>
        <v>1887</v>
      </c>
      <c r="M45" s="27">
        <f t="shared" si="15"/>
        <v>19.35501</v>
      </c>
      <c r="N45" s="27">
        <f t="shared" si="16"/>
        <v>19.35501</v>
      </c>
      <c r="O45" s="27">
        <f t="shared" si="20"/>
        <v>-2749.4616899999937</v>
      </c>
      <c r="P45" s="27">
        <f t="shared" si="21"/>
        <v>2749.4616899999937</v>
      </c>
      <c r="U45" s="98"/>
    </row>
    <row r="46" spans="1:21">
      <c r="A46" s="30">
        <v>38687</v>
      </c>
      <c r="C46" s="6">
        <v>38</v>
      </c>
      <c r="D46" s="29">
        <f t="shared" si="12"/>
        <v>51</v>
      </c>
      <c r="E46" s="29">
        <f t="shared" si="17"/>
        <v>1938</v>
      </c>
      <c r="F46" s="29">
        <f t="shared" si="13"/>
        <v>-7194</v>
      </c>
      <c r="G46" s="34">
        <f>+Inputs!$D$3</f>
        <v>0.37951000000000001</v>
      </c>
      <c r="I46" s="27">
        <f t="shared" si="18"/>
        <v>9132</v>
      </c>
      <c r="K46" s="27">
        <f t="shared" si="14"/>
        <v>51</v>
      </c>
      <c r="L46" s="27">
        <f t="shared" si="19"/>
        <v>1938</v>
      </c>
      <c r="M46" s="27">
        <f t="shared" si="15"/>
        <v>19.35501</v>
      </c>
      <c r="N46" s="27">
        <f t="shared" si="16"/>
        <v>19.35501</v>
      </c>
      <c r="O46" s="27">
        <f t="shared" si="20"/>
        <v>-2730.1066799999935</v>
      </c>
      <c r="P46" s="27">
        <f t="shared" si="21"/>
        <v>2730.1066799999935</v>
      </c>
      <c r="U46" s="98"/>
    </row>
    <row r="47" spans="1:21">
      <c r="A47" s="31">
        <v>38718</v>
      </c>
      <c r="C47" s="6">
        <v>39</v>
      </c>
      <c r="D47" s="29">
        <f t="shared" si="12"/>
        <v>51</v>
      </c>
      <c r="E47" s="29">
        <f t="shared" si="17"/>
        <v>1989</v>
      </c>
      <c r="F47" s="29">
        <f t="shared" si="13"/>
        <v>-7143</v>
      </c>
      <c r="G47" s="34">
        <f>+Inputs!$D$3</f>
        <v>0.37951000000000001</v>
      </c>
      <c r="I47" s="27">
        <f t="shared" si="18"/>
        <v>9132</v>
      </c>
      <c r="K47" s="27">
        <f t="shared" si="14"/>
        <v>51</v>
      </c>
      <c r="L47" s="27">
        <f t="shared" si="19"/>
        <v>1989</v>
      </c>
      <c r="M47" s="27">
        <f t="shared" si="15"/>
        <v>19.35501</v>
      </c>
      <c r="N47" s="27">
        <f t="shared" si="16"/>
        <v>19.35501</v>
      </c>
      <c r="O47" s="27">
        <f t="shared" si="20"/>
        <v>-2710.7516699999933</v>
      </c>
      <c r="P47" s="27">
        <f t="shared" si="21"/>
        <v>2710.7516699999933</v>
      </c>
      <c r="U47" s="98"/>
    </row>
    <row r="48" spans="1:21">
      <c r="A48" s="30">
        <v>38749</v>
      </c>
      <c r="C48" s="6">
        <v>40</v>
      </c>
      <c r="D48" s="29">
        <f t="shared" si="12"/>
        <v>51</v>
      </c>
      <c r="E48" s="29">
        <f t="shared" si="17"/>
        <v>2040</v>
      </c>
      <c r="F48" s="29">
        <f t="shared" si="13"/>
        <v>-7092</v>
      </c>
      <c r="G48" s="34">
        <f>+Inputs!$D$3</f>
        <v>0.37951000000000001</v>
      </c>
      <c r="I48" s="27">
        <f t="shared" si="18"/>
        <v>9132</v>
      </c>
      <c r="K48" s="27">
        <f t="shared" si="14"/>
        <v>51</v>
      </c>
      <c r="L48" s="27">
        <f t="shared" si="19"/>
        <v>2040</v>
      </c>
      <c r="M48" s="27">
        <f t="shared" si="15"/>
        <v>19.35501</v>
      </c>
      <c r="N48" s="27">
        <f t="shared" si="16"/>
        <v>19.35501</v>
      </c>
      <c r="O48" s="27">
        <f t="shared" si="20"/>
        <v>-2691.3966599999931</v>
      </c>
      <c r="P48" s="27">
        <f t="shared" si="21"/>
        <v>2691.3966599999931</v>
      </c>
      <c r="U48" s="98"/>
    </row>
    <row r="49" spans="1:21">
      <c r="A49" s="31">
        <v>38777</v>
      </c>
      <c r="C49" s="6">
        <v>41</v>
      </c>
      <c r="D49" s="29">
        <f t="shared" si="12"/>
        <v>51</v>
      </c>
      <c r="E49" s="29">
        <f t="shared" si="17"/>
        <v>2091</v>
      </c>
      <c r="F49" s="29">
        <f t="shared" si="13"/>
        <v>-7041</v>
      </c>
      <c r="G49" s="34">
        <f>+Inputs!$D$3</f>
        <v>0.37951000000000001</v>
      </c>
      <c r="I49" s="27">
        <f t="shared" si="18"/>
        <v>9132</v>
      </c>
      <c r="K49" s="27">
        <f t="shared" si="14"/>
        <v>51</v>
      </c>
      <c r="L49" s="27">
        <f t="shared" si="19"/>
        <v>2091</v>
      </c>
      <c r="M49" s="27">
        <f t="shared" si="15"/>
        <v>19.35501</v>
      </c>
      <c r="N49" s="27">
        <f t="shared" si="16"/>
        <v>19.35501</v>
      </c>
      <c r="O49" s="27">
        <f t="shared" si="20"/>
        <v>-2672.0416499999928</v>
      </c>
      <c r="P49" s="27">
        <f t="shared" si="21"/>
        <v>2672.0416499999928</v>
      </c>
      <c r="U49" s="98"/>
    </row>
    <row r="50" spans="1:21">
      <c r="A50" s="30">
        <v>38808</v>
      </c>
      <c r="C50" s="6">
        <v>42</v>
      </c>
      <c r="D50" s="29">
        <f t="shared" si="12"/>
        <v>51</v>
      </c>
      <c r="E50" s="29">
        <f t="shared" si="17"/>
        <v>2142</v>
      </c>
      <c r="F50" s="29">
        <f t="shared" si="13"/>
        <v>-6990</v>
      </c>
      <c r="G50" s="34">
        <f>+Inputs!$D$3</f>
        <v>0.37951000000000001</v>
      </c>
      <c r="I50" s="27">
        <f t="shared" si="18"/>
        <v>9132</v>
      </c>
      <c r="K50" s="27">
        <f t="shared" si="14"/>
        <v>51</v>
      </c>
      <c r="L50" s="27">
        <f t="shared" si="19"/>
        <v>2142</v>
      </c>
      <c r="M50" s="27">
        <f t="shared" si="15"/>
        <v>19.35501</v>
      </c>
      <c r="N50" s="27">
        <f t="shared" si="16"/>
        <v>19.35501</v>
      </c>
      <c r="O50" s="27">
        <f t="shared" si="20"/>
        <v>-2652.6866399999926</v>
      </c>
      <c r="P50" s="27">
        <f t="shared" si="21"/>
        <v>2652.6866399999926</v>
      </c>
      <c r="U50" s="98"/>
    </row>
    <row r="51" spans="1:21">
      <c r="A51" s="31">
        <v>38838</v>
      </c>
      <c r="C51" s="6">
        <v>43</v>
      </c>
      <c r="D51" s="29">
        <f t="shared" si="12"/>
        <v>51</v>
      </c>
      <c r="E51" s="29">
        <f t="shared" si="17"/>
        <v>2193</v>
      </c>
      <c r="F51" s="29">
        <f t="shared" si="13"/>
        <v>-6939</v>
      </c>
      <c r="G51" s="34">
        <f>+Inputs!$D$3</f>
        <v>0.37951000000000001</v>
      </c>
      <c r="I51" s="27">
        <f t="shared" si="18"/>
        <v>9132</v>
      </c>
      <c r="K51" s="27">
        <f t="shared" si="14"/>
        <v>51</v>
      </c>
      <c r="L51" s="27">
        <f t="shared" si="19"/>
        <v>2193</v>
      </c>
      <c r="M51" s="27">
        <f t="shared" si="15"/>
        <v>19.35501</v>
      </c>
      <c r="N51" s="27">
        <f t="shared" si="16"/>
        <v>19.35501</v>
      </c>
      <c r="O51" s="27">
        <f t="shared" si="20"/>
        <v>-2633.3316299999924</v>
      </c>
      <c r="P51" s="27">
        <f t="shared" si="21"/>
        <v>2633.3316299999924</v>
      </c>
      <c r="U51" s="98"/>
    </row>
    <row r="52" spans="1:21">
      <c r="A52" s="30">
        <v>38869</v>
      </c>
      <c r="C52" s="6">
        <v>44</v>
      </c>
      <c r="D52" s="29">
        <f t="shared" si="12"/>
        <v>51</v>
      </c>
      <c r="E52" s="29">
        <f t="shared" si="17"/>
        <v>2244</v>
      </c>
      <c r="F52" s="29">
        <f t="shared" si="13"/>
        <v>-6888</v>
      </c>
      <c r="G52" s="34">
        <f>+Inputs!$D$3</f>
        <v>0.37951000000000001</v>
      </c>
      <c r="I52" s="27">
        <f t="shared" si="18"/>
        <v>9132</v>
      </c>
      <c r="K52" s="27">
        <f t="shared" si="14"/>
        <v>51</v>
      </c>
      <c r="L52" s="27">
        <f t="shared" si="19"/>
        <v>2244</v>
      </c>
      <c r="M52" s="27">
        <f t="shared" si="15"/>
        <v>19.35501</v>
      </c>
      <c r="N52" s="27">
        <f t="shared" si="16"/>
        <v>19.35501</v>
      </c>
      <c r="O52" s="27">
        <f t="shared" si="20"/>
        <v>-2613.9766199999922</v>
      </c>
      <c r="P52" s="27">
        <f t="shared" si="21"/>
        <v>2613.9766199999922</v>
      </c>
      <c r="U52" s="98"/>
    </row>
    <row r="53" spans="1:21">
      <c r="A53" s="31">
        <v>38899</v>
      </c>
      <c r="C53" s="6">
        <v>45</v>
      </c>
      <c r="D53" s="29">
        <f t="shared" si="12"/>
        <v>51</v>
      </c>
      <c r="E53" s="29">
        <f t="shared" si="17"/>
        <v>2295</v>
      </c>
      <c r="F53" s="29">
        <f t="shared" si="13"/>
        <v>-6837</v>
      </c>
      <c r="G53" s="34">
        <f>+Inputs!$D$3</f>
        <v>0.37951000000000001</v>
      </c>
      <c r="I53" s="27">
        <f t="shared" si="18"/>
        <v>9132</v>
      </c>
      <c r="K53" s="27">
        <f t="shared" si="14"/>
        <v>51</v>
      </c>
      <c r="L53" s="27">
        <f t="shared" si="19"/>
        <v>2295</v>
      </c>
      <c r="M53" s="27">
        <f t="shared" si="15"/>
        <v>19.35501</v>
      </c>
      <c r="N53" s="27">
        <f t="shared" si="16"/>
        <v>19.35501</v>
      </c>
      <c r="O53" s="27">
        <f t="shared" si="20"/>
        <v>-2594.621609999992</v>
      </c>
      <c r="P53" s="27">
        <f t="shared" si="21"/>
        <v>2594.621609999992</v>
      </c>
      <c r="U53" s="98"/>
    </row>
    <row r="54" spans="1:21">
      <c r="A54" s="30">
        <v>38930</v>
      </c>
      <c r="C54" s="6">
        <v>46</v>
      </c>
      <c r="D54" s="29">
        <f t="shared" si="12"/>
        <v>51</v>
      </c>
      <c r="E54" s="29">
        <f t="shared" si="17"/>
        <v>2346</v>
      </c>
      <c r="F54" s="29">
        <f t="shared" si="13"/>
        <v>-6786</v>
      </c>
      <c r="G54" s="34">
        <f>+Inputs!$D$3</f>
        <v>0.37951000000000001</v>
      </c>
      <c r="I54" s="27">
        <f t="shared" si="18"/>
        <v>9132</v>
      </c>
      <c r="K54" s="27">
        <f t="shared" si="14"/>
        <v>51</v>
      </c>
      <c r="L54" s="27">
        <f t="shared" si="19"/>
        <v>2346</v>
      </c>
      <c r="M54" s="27">
        <f t="shared" si="15"/>
        <v>19.35501</v>
      </c>
      <c r="N54" s="27">
        <f t="shared" si="16"/>
        <v>19.35501</v>
      </c>
      <c r="O54" s="27">
        <f t="shared" si="20"/>
        <v>-2575.2665999999917</v>
      </c>
      <c r="P54" s="27">
        <f t="shared" si="21"/>
        <v>2575.2665999999917</v>
      </c>
      <c r="U54" s="98"/>
    </row>
    <row r="55" spans="1:21">
      <c r="A55" s="31">
        <v>38961</v>
      </c>
      <c r="C55" s="6">
        <v>47</v>
      </c>
      <c r="D55" s="29">
        <f t="shared" si="12"/>
        <v>51</v>
      </c>
      <c r="E55" s="29">
        <f t="shared" si="17"/>
        <v>2397</v>
      </c>
      <c r="F55" s="29">
        <f t="shared" si="13"/>
        <v>-6735</v>
      </c>
      <c r="G55" s="34">
        <f>+Inputs!$D$3</f>
        <v>0.37951000000000001</v>
      </c>
      <c r="I55" s="27">
        <f t="shared" si="18"/>
        <v>9132</v>
      </c>
      <c r="K55" s="27">
        <f t="shared" si="14"/>
        <v>51</v>
      </c>
      <c r="L55" s="27">
        <f t="shared" si="19"/>
        <v>2397</v>
      </c>
      <c r="M55" s="27">
        <f t="shared" si="15"/>
        <v>19.35501</v>
      </c>
      <c r="N55" s="27">
        <f t="shared" si="16"/>
        <v>19.35501</v>
      </c>
      <c r="O55" s="27">
        <f t="shared" si="20"/>
        <v>-2555.9115899999915</v>
      </c>
      <c r="P55" s="27">
        <f t="shared" si="21"/>
        <v>2555.9115899999915</v>
      </c>
      <c r="U55" s="98"/>
    </row>
    <row r="56" spans="1:21">
      <c r="A56" s="30">
        <v>38991</v>
      </c>
      <c r="C56" s="6">
        <v>48</v>
      </c>
      <c r="D56" s="29">
        <f t="shared" si="12"/>
        <v>51</v>
      </c>
      <c r="E56" s="29">
        <f t="shared" si="17"/>
        <v>2448</v>
      </c>
      <c r="F56" s="29">
        <f t="shared" si="13"/>
        <v>-6684</v>
      </c>
      <c r="G56" s="34">
        <f>+Inputs!$D$3</f>
        <v>0.37951000000000001</v>
      </c>
      <c r="I56" s="27">
        <f t="shared" si="18"/>
        <v>9132</v>
      </c>
      <c r="K56" s="27">
        <f t="shared" si="14"/>
        <v>51</v>
      </c>
      <c r="L56" s="27">
        <f t="shared" si="19"/>
        <v>2448</v>
      </c>
      <c r="M56" s="27">
        <f t="shared" si="15"/>
        <v>19.35501</v>
      </c>
      <c r="N56" s="27">
        <f t="shared" si="16"/>
        <v>19.35501</v>
      </c>
      <c r="O56" s="27">
        <f t="shared" si="20"/>
        <v>-2536.5565799999913</v>
      </c>
      <c r="P56" s="27">
        <f t="shared" si="21"/>
        <v>2536.5565799999913</v>
      </c>
    </row>
    <row r="57" spans="1:21">
      <c r="A57" s="31">
        <v>39022</v>
      </c>
      <c r="C57" s="6">
        <v>49</v>
      </c>
      <c r="D57" s="29">
        <f t="shared" si="12"/>
        <v>51</v>
      </c>
      <c r="E57" s="29">
        <f t="shared" si="17"/>
        <v>2499</v>
      </c>
      <c r="F57" s="29">
        <f t="shared" si="13"/>
        <v>-6633</v>
      </c>
      <c r="G57" s="34">
        <f>+Inputs!$D$3</f>
        <v>0.37951000000000001</v>
      </c>
      <c r="I57" s="27">
        <f t="shared" si="18"/>
        <v>9132</v>
      </c>
      <c r="K57" s="27">
        <f t="shared" si="14"/>
        <v>51</v>
      </c>
      <c r="L57" s="27">
        <f t="shared" si="19"/>
        <v>2499</v>
      </c>
      <c r="M57" s="27">
        <f t="shared" si="15"/>
        <v>19.35501</v>
      </c>
      <c r="N57" s="27">
        <f t="shared" si="16"/>
        <v>19.35501</v>
      </c>
      <c r="O57" s="27">
        <f t="shared" si="20"/>
        <v>-2517.2015699999911</v>
      </c>
      <c r="P57" s="27">
        <f t="shared" si="21"/>
        <v>2517.2015699999911</v>
      </c>
    </row>
    <row r="58" spans="1:21">
      <c r="A58" s="30">
        <v>39052</v>
      </c>
      <c r="C58" s="6">
        <v>50</v>
      </c>
      <c r="D58" s="29">
        <f t="shared" si="12"/>
        <v>51</v>
      </c>
      <c r="E58" s="29">
        <f t="shared" si="17"/>
        <v>2550</v>
      </c>
      <c r="F58" s="29">
        <f t="shared" si="13"/>
        <v>-6582</v>
      </c>
      <c r="G58" s="34">
        <f>+Inputs!$D$3</f>
        <v>0.37951000000000001</v>
      </c>
      <c r="I58" s="27">
        <f t="shared" si="18"/>
        <v>9132</v>
      </c>
      <c r="K58" s="27">
        <f t="shared" si="14"/>
        <v>51</v>
      </c>
      <c r="L58" s="27">
        <f t="shared" si="19"/>
        <v>2550</v>
      </c>
      <c r="M58" s="27">
        <f t="shared" si="15"/>
        <v>19.35501</v>
      </c>
      <c r="N58" s="27">
        <f t="shared" si="16"/>
        <v>19.35501</v>
      </c>
      <c r="O58" s="27">
        <f t="shared" si="20"/>
        <v>-2497.8465599999909</v>
      </c>
      <c r="P58" s="27">
        <f t="shared" si="21"/>
        <v>2497.8465599999909</v>
      </c>
    </row>
    <row r="59" spans="1:21">
      <c r="A59" s="31">
        <v>39083</v>
      </c>
      <c r="C59" s="6">
        <v>51</v>
      </c>
      <c r="D59" s="29">
        <f t="shared" si="12"/>
        <v>51</v>
      </c>
      <c r="E59" s="29">
        <f t="shared" si="17"/>
        <v>2601</v>
      </c>
      <c r="F59" s="29">
        <f t="shared" si="13"/>
        <v>-6531</v>
      </c>
      <c r="G59" s="34">
        <f>+Inputs!$D$3</f>
        <v>0.37951000000000001</v>
      </c>
      <c r="I59" s="27">
        <f t="shared" si="18"/>
        <v>9132</v>
      </c>
      <c r="K59" s="27">
        <f t="shared" si="14"/>
        <v>51</v>
      </c>
      <c r="L59" s="27">
        <f t="shared" si="19"/>
        <v>2601</v>
      </c>
      <c r="M59" s="27">
        <f t="shared" si="15"/>
        <v>19.35501</v>
      </c>
      <c r="N59" s="27">
        <f t="shared" si="16"/>
        <v>19.35501</v>
      </c>
      <c r="O59" s="27">
        <f t="shared" si="20"/>
        <v>-2478.4915499999906</v>
      </c>
      <c r="P59" s="27">
        <f t="shared" si="21"/>
        <v>2478.4915499999906</v>
      </c>
    </row>
    <row r="60" spans="1:21">
      <c r="A60" s="30">
        <v>39114</v>
      </c>
      <c r="C60" s="6">
        <v>52</v>
      </c>
      <c r="D60" s="29">
        <f t="shared" si="12"/>
        <v>51</v>
      </c>
      <c r="E60" s="29">
        <f t="shared" si="17"/>
        <v>2652</v>
      </c>
      <c r="F60" s="29">
        <f t="shared" si="13"/>
        <v>-6480</v>
      </c>
      <c r="G60" s="34">
        <f>+Inputs!$D$3</f>
        <v>0.37951000000000001</v>
      </c>
      <c r="I60" s="27">
        <f t="shared" si="18"/>
        <v>9132</v>
      </c>
      <c r="K60" s="27">
        <f t="shared" si="14"/>
        <v>51</v>
      </c>
      <c r="L60" s="27">
        <f t="shared" si="19"/>
        <v>2652</v>
      </c>
      <c r="M60" s="27">
        <f t="shared" si="15"/>
        <v>19.35501</v>
      </c>
      <c r="N60" s="27">
        <f t="shared" si="16"/>
        <v>19.35501</v>
      </c>
      <c r="O60" s="27">
        <f t="shared" si="20"/>
        <v>-2459.1365399999904</v>
      </c>
      <c r="P60" s="27">
        <f t="shared" si="21"/>
        <v>2459.1365399999904</v>
      </c>
    </row>
    <row r="61" spans="1:21">
      <c r="A61" s="31">
        <v>39142</v>
      </c>
      <c r="C61" s="6">
        <v>53</v>
      </c>
      <c r="D61" s="29">
        <f t="shared" si="12"/>
        <v>51</v>
      </c>
      <c r="E61" s="29">
        <f t="shared" si="17"/>
        <v>2703</v>
      </c>
      <c r="F61" s="29">
        <f t="shared" si="13"/>
        <v>-6429</v>
      </c>
      <c r="G61" s="34">
        <f>+Inputs!$D$3</f>
        <v>0.37951000000000001</v>
      </c>
      <c r="I61" s="27">
        <f t="shared" si="18"/>
        <v>9132</v>
      </c>
      <c r="K61" s="27">
        <f t="shared" si="14"/>
        <v>51</v>
      </c>
      <c r="L61" s="27">
        <f t="shared" si="19"/>
        <v>2703</v>
      </c>
      <c r="M61" s="27">
        <f t="shared" si="15"/>
        <v>19.35501</v>
      </c>
      <c r="N61" s="27">
        <f t="shared" si="16"/>
        <v>19.35501</v>
      </c>
      <c r="O61" s="27">
        <f t="shared" si="20"/>
        <v>-2439.7815299999902</v>
      </c>
      <c r="P61" s="27">
        <f t="shared" si="21"/>
        <v>2439.7815299999902</v>
      </c>
    </row>
    <row r="62" spans="1:21">
      <c r="A62" s="30">
        <v>39173</v>
      </c>
      <c r="C62" s="6">
        <v>54</v>
      </c>
      <c r="D62" s="29">
        <f t="shared" si="12"/>
        <v>51</v>
      </c>
      <c r="E62" s="29">
        <f t="shared" si="17"/>
        <v>2754</v>
      </c>
      <c r="F62" s="29">
        <f t="shared" si="13"/>
        <v>-6378</v>
      </c>
      <c r="G62" s="34">
        <f>+Inputs!$D$3</f>
        <v>0.37951000000000001</v>
      </c>
      <c r="I62" s="27">
        <f t="shared" si="18"/>
        <v>9132</v>
      </c>
      <c r="K62" s="27">
        <f t="shared" si="14"/>
        <v>51</v>
      </c>
      <c r="L62" s="27">
        <f t="shared" si="19"/>
        <v>2754</v>
      </c>
      <c r="M62" s="27">
        <f t="shared" si="15"/>
        <v>19.35501</v>
      </c>
      <c r="N62" s="27">
        <f t="shared" si="16"/>
        <v>19.35501</v>
      </c>
      <c r="O62" s="27">
        <f t="shared" si="20"/>
        <v>-2420.42651999999</v>
      </c>
      <c r="P62" s="27">
        <f t="shared" si="21"/>
        <v>2420.42651999999</v>
      </c>
    </row>
    <row r="63" spans="1:21">
      <c r="A63" s="31">
        <v>39203</v>
      </c>
      <c r="C63" s="6">
        <v>55</v>
      </c>
      <c r="D63" s="29">
        <f t="shared" si="12"/>
        <v>51</v>
      </c>
      <c r="E63" s="29">
        <f t="shared" si="17"/>
        <v>2805</v>
      </c>
      <c r="F63" s="29">
        <f t="shared" si="13"/>
        <v>-6327</v>
      </c>
      <c r="G63" s="34">
        <f>+Inputs!$D$3</f>
        <v>0.37951000000000001</v>
      </c>
      <c r="I63" s="27">
        <f t="shared" si="18"/>
        <v>9132</v>
      </c>
      <c r="K63" s="27">
        <f t="shared" si="14"/>
        <v>51</v>
      </c>
      <c r="L63" s="27">
        <f t="shared" si="19"/>
        <v>2805</v>
      </c>
      <c r="M63" s="27">
        <f t="shared" si="15"/>
        <v>19.35501</v>
      </c>
      <c r="N63" s="27">
        <f t="shared" si="16"/>
        <v>19.35501</v>
      </c>
      <c r="O63" s="27">
        <f t="shared" si="20"/>
        <v>-2401.0715099999898</v>
      </c>
      <c r="P63" s="27">
        <f t="shared" si="21"/>
        <v>2401.0715099999898</v>
      </c>
    </row>
    <row r="64" spans="1:21">
      <c r="A64" s="30">
        <v>39234</v>
      </c>
      <c r="C64" s="6">
        <v>56</v>
      </c>
      <c r="D64" s="29">
        <f t="shared" si="12"/>
        <v>51</v>
      </c>
      <c r="E64" s="29">
        <f t="shared" si="17"/>
        <v>2856</v>
      </c>
      <c r="F64" s="29">
        <f t="shared" si="13"/>
        <v>-6276</v>
      </c>
      <c r="G64" s="34">
        <f>+Inputs!$D$3</f>
        <v>0.37951000000000001</v>
      </c>
      <c r="I64" s="27">
        <f t="shared" si="18"/>
        <v>9132</v>
      </c>
      <c r="K64" s="27">
        <f t="shared" si="14"/>
        <v>51</v>
      </c>
      <c r="L64" s="27">
        <f t="shared" si="19"/>
        <v>2856</v>
      </c>
      <c r="M64" s="27">
        <f t="shared" si="15"/>
        <v>19.35501</v>
      </c>
      <c r="N64" s="27">
        <f t="shared" si="16"/>
        <v>19.35501</v>
      </c>
      <c r="O64" s="27">
        <f t="shared" si="20"/>
        <v>-2381.7164999999895</v>
      </c>
      <c r="P64" s="27">
        <f t="shared" si="21"/>
        <v>2381.7164999999895</v>
      </c>
    </row>
    <row r="65" spans="1:16">
      <c r="A65" s="31">
        <v>39264</v>
      </c>
      <c r="C65" s="6">
        <v>57</v>
      </c>
      <c r="D65" s="29">
        <f t="shared" si="12"/>
        <v>51</v>
      </c>
      <c r="E65" s="29">
        <f t="shared" si="17"/>
        <v>2907</v>
      </c>
      <c r="F65" s="29">
        <f t="shared" si="13"/>
        <v>-6225</v>
      </c>
      <c r="G65" s="34">
        <f>+Inputs!$D$3</f>
        <v>0.37951000000000001</v>
      </c>
      <c r="I65" s="27">
        <f t="shared" si="18"/>
        <v>9132</v>
      </c>
      <c r="K65" s="27">
        <f t="shared" si="14"/>
        <v>51</v>
      </c>
      <c r="L65" s="27">
        <f t="shared" si="19"/>
        <v>2907</v>
      </c>
      <c r="M65" s="27">
        <f t="shared" si="15"/>
        <v>19.35501</v>
      </c>
      <c r="N65" s="27">
        <f t="shared" si="16"/>
        <v>19.35501</v>
      </c>
      <c r="O65" s="27">
        <f t="shared" si="20"/>
        <v>-2362.3614899999893</v>
      </c>
      <c r="P65" s="27">
        <f t="shared" si="21"/>
        <v>2362.3614899999893</v>
      </c>
    </row>
    <row r="66" spans="1:16">
      <c r="A66" s="30">
        <v>39295</v>
      </c>
      <c r="C66" s="6">
        <v>58</v>
      </c>
      <c r="D66" s="29">
        <f t="shared" si="12"/>
        <v>51</v>
      </c>
      <c r="E66" s="29">
        <f t="shared" si="17"/>
        <v>2958</v>
      </c>
      <c r="F66" s="29">
        <f t="shared" si="13"/>
        <v>-6174</v>
      </c>
      <c r="G66" s="34">
        <f>+Inputs!$D$3</f>
        <v>0.37951000000000001</v>
      </c>
      <c r="I66" s="27">
        <f t="shared" si="18"/>
        <v>9132</v>
      </c>
      <c r="K66" s="27">
        <f t="shared" si="14"/>
        <v>51</v>
      </c>
      <c r="L66" s="27">
        <f t="shared" si="19"/>
        <v>2958</v>
      </c>
      <c r="M66" s="27">
        <f t="shared" si="15"/>
        <v>19.35501</v>
      </c>
      <c r="N66" s="27">
        <f t="shared" si="16"/>
        <v>19.35501</v>
      </c>
      <c r="O66" s="27">
        <f t="shared" si="20"/>
        <v>-2343.0064799999891</v>
      </c>
      <c r="P66" s="27">
        <f t="shared" si="21"/>
        <v>2343.0064799999891</v>
      </c>
    </row>
    <row r="67" spans="1:16">
      <c r="A67" s="31">
        <v>39326</v>
      </c>
      <c r="C67" s="6">
        <v>59</v>
      </c>
      <c r="D67" s="29">
        <f t="shared" si="12"/>
        <v>51</v>
      </c>
      <c r="E67" s="29">
        <f t="shared" si="17"/>
        <v>3009</v>
      </c>
      <c r="F67" s="29">
        <f t="shared" si="13"/>
        <v>-6123</v>
      </c>
      <c r="G67" s="34">
        <f>+Inputs!$D$3</f>
        <v>0.37951000000000001</v>
      </c>
      <c r="I67" s="27">
        <f t="shared" si="18"/>
        <v>9132</v>
      </c>
      <c r="K67" s="27">
        <f t="shared" si="14"/>
        <v>51</v>
      </c>
      <c r="L67" s="27">
        <f t="shared" si="19"/>
        <v>3009</v>
      </c>
      <c r="M67" s="27">
        <f t="shared" si="15"/>
        <v>19.35501</v>
      </c>
      <c r="N67" s="27">
        <f t="shared" si="16"/>
        <v>19.35501</v>
      </c>
      <c r="O67" s="27">
        <f t="shared" si="20"/>
        <v>-2323.6514699999889</v>
      </c>
      <c r="P67" s="27">
        <f t="shared" si="21"/>
        <v>2323.6514699999889</v>
      </c>
    </row>
    <row r="68" spans="1:16">
      <c r="A68" s="30">
        <v>39356</v>
      </c>
      <c r="C68" s="6">
        <v>60</v>
      </c>
      <c r="D68" s="29">
        <f t="shared" si="12"/>
        <v>51</v>
      </c>
      <c r="E68" s="29">
        <f t="shared" si="17"/>
        <v>3060</v>
      </c>
      <c r="F68" s="29">
        <f t="shared" si="13"/>
        <v>-6072</v>
      </c>
      <c r="G68" s="34">
        <f>+Inputs!$D$3</f>
        <v>0.37951000000000001</v>
      </c>
      <c r="I68" s="27">
        <f t="shared" si="18"/>
        <v>9132</v>
      </c>
      <c r="K68" s="27">
        <f t="shared" si="14"/>
        <v>51</v>
      </c>
      <c r="L68" s="27">
        <f t="shared" si="19"/>
        <v>3060</v>
      </c>
      <c r="M68" s="27">
        <f t="shared" si="15"/>
        <v>19.35501</v>
      </c>
      <c r="N68" s="27">
        <f t="shared" si="16"/>
        <v>19.35501</v>
      </c>
      <c r="O68" s="27">
        <f t="shared" si="20"/>
        <v>-2304.2964599999887</v>
      </c>
      <c r="P68" s="27">
        <f t="shared" si="21"/>
        <v>2304.2964599999887</v>
      </c>
    </row>
    <row r="69" spans="1:16">
      <c r="A69" s="31">
        <v>39387</v>
      </c>
      <c r="C69" s="6">
        <v>61</v>
      </c>
      <c r="D69" s="29">
        <f t="shared" si="12"/>
        <v>51</v>
      </c>
      <c r="E69" s="29">
        <f t="shared" si="17"/>
        <v>3111</v>
      </c>
      <c r="F69" s="29">
        <f t="shared" si="13"/>
        <v>-6021</v>
      </c>
      <c r="G69" s="34">
        <f>+Inputs!$D$3</f>
        <v>0.37951000000000001</v>
      </c>
      <c r="I69" s="27">
        <f t="shared" si="18"/>
        <v>9132</v>
      </c>
      <c r="K69" s="27">
        <f t="shared" si="14"/>
        <v>51</v>
      </c>
      <c r="L69" s="27">
        <f t="shared" si="19"/>
        <v>3111</v>
      </c>
      <c r="M69" s="27">
        <f t="shared" si="15"/>
        <v>19.35501</v>
      </c>
      <c r="N69" s="27">
        <f t="shared" si="16"/>
        <v>19.35501</v>
      </c>
      <c r="O69" s="27">
        <f t="shared" si="20"/>
        <v>-2284.9414499999884</v>
      </c>
      <c r="P69" s="27">
        <f t="shared" si="21"/>
        <v>2284.9414499999884</v>
      </c>
    </row>
    <row r="70" spans="1:16">
      <c r="A70" s="30">
        <v>39417</v>
      </c>
      <c r="C70" s="6">
        <v>62</v>
      </c>
      <c r="D70" s="29">
        <f t="shared" si="12"/>
        <v>51</v>
      </c>
      <c r="E70" s="29">
        <f t="shared" si="17"/>
        <v>3162</v>
      </c>
      <c r="F70" s="29">
        <f t="shared" si="13"/>
        <v>-5970</v>
      </c>
      <c r="G70" s="34">
        <f>+Inputs!$D$3</f>
        <v>0.37951000000000001</v>
      </c>
      <c r="I70" s="27">
        <f t="shared" si="18"/>
        <v>9132</v>
      </c>
      <c r="K70" s="27">
        <f t="shared" si="14"/>
        <v>51</v>
      </c>
      <c r="L70" s="27">
        <f t="shared" si="19"/>
        <v>3162</v>
      </c>
      <c r="M70" s="27">
        <f t="shared" si="15"/>
        <v>19.35501</v>
      </c>
      <c r="N70" s="27">
        <f t="shared" si="16"/>
        <v>19.35501</v>
      </c>
      <c r="O70" s="27">
        <f t="shared" si="20"/>
        <v>-2265.5864399999882</v>
      </c>
      <c r="P70" s="27">
        <f t="shared" si="21"/>
        <v>2265.5864399999882</v>
      </c>
    </row>
    <row r="71" spans="1:16">
      <c r="A71" s="31">
        <v>39448</v>
      </c>
      <c r="C71" s="6">
        <v>63</v>
      </c>
      <c r="D71" s="29">
        <f t="shared" si="12"/>
        <v>51</v>
      </c>
      <c r="E71" s="29">
        <f t="shared" si="17"/>
        <v>3213</v>
      </c>
      <c r="F71" s="29">
        <f t="shared" si="13"/>
        <v>-5919</v>
      </c>
      <c r="G71" s="34">
        <f>+Inputs!$D$3</f>
        <v>0.37951000000000001</v>
      </c>
      <c r="I71" s="27">
        <f t="shared" si="18"/>
        <v>9132</v>
      </c>
      <c r="K71" s="27">
        <f t="shared" si="14"/>
        <v>51</v>
      </c>
      <c r="L71" s="27">
        <f t="shared" si="19"/>
        <v>3213</v>
      </c>
      <c r="M71" s="27">
        <f t="shared" si="15"/>
        <v>19.35501</v>
      </c>
      <c r="N71" s="27">
        <f t="shared" si="16"/>
        <v>19.35501</v>
      </c>
      <c r="O71" s="27">
        <f t="shared" si="20"/>
        <v>-2246.231429999988</v>
      </c>
      <c r="P71" s="27">
        <f t="shared" si="21"/>
        <v>2246.231429999988</v>
      </c>
    </row>
    <row r="72" spans="1:16">
      <c r="A72" s="30">
        <v>39479</v>
      </c>
      <c r="C72" s="6">
        <v>64</v>
      </c>
      <c r="D72" s="29">
        <f t="shared" si="12"/>
        <v>51</v>
      </c>
      <c r="E72" s="29">
        <f t="shared" si="17"/>
        <v>3264</v>
      </c>
      <c r="F72" s="29">
        <f t="shared" si="13"/>
        <v>-5868</v>
      </c>
      <c r="G72" s="34">
        <f>+Inputs!$D$3</f>
        <v>0.37951000000000001</v>
      </c>
      <c r="I72" s="27">
        <f t="shared" si="18"/>
        <v>9132</v>
      </c>
      <c r="K72" s="27">
        <f t="shared" si="14"/>
        <v>51</v>
      </c>
      <c r="L72" s="27">
        <f t="shared" si="19"/>
        <v>3264</v>
      </c>
      <c r="M72" s="27">
        <f t="shared" si="15"/>
        <v>19.35501</v>
      </c>
      <c r="N72" s="27">
        <f t="shared" si="16"/>
        <v>19.35501</v>
      </c>
      <c r="O72" s="27">
        <f t="shared" si="20"/>
        <v>-2226.8764199999878</v>
      </c>
      <c r="P72" s="27">
        <f t="shared" si="21"/>
        <v>2226.8764199999878</v>
      </c>
    </row>
    <row r="73" spans="1:16">
      <c r="A73" s="31">
        <v>39508</v>
      </c>
      <c r="C73" s="6">
        <v>65</v>
      </c>
      <c r="D73" s="29">
        <f t="shared" ref="D73:D94" si="22">ROUND(-(+$B$9/180)*1,0)</f>
        <v>51</v>
      </c>
      <c r="E73" s="29">
        <f t="shared" si="17"/>
        <v>3315</v>
      </c>
      <c r="F73" s="29">
        <f t="shared" ref="F73:F104" si="23">$B$9+E73</f>
        <v>-5817</v>
      </c>
      <c r="G73" s="34">
        <f>+Inputs!$D$3</f>
        <v>0.37951000000000001</v>
      </c>
      <c r="I73" s="27">
        <f t="shared" si="18"/>
        <v>9132</v>
      </c>
      <c r="K73" s="27">
        <f t="shared" ref="K73:K104" si="24">D73</f>
        <v>51</v>
      </c>
      <c r="L73" s="27">
        <f t="shared" si="19"/>
        <v>3315</v>
      </c>
      <c r="M73" s="27">
        <f t="shared" ref="M73:M104" si="25">K73*G73</f>
        <v>19.35501</v>
      </c>
      <c r="N73" s="27">
        <f t="shared" ref="N73:N104" si="26">M73-J73</f>
        <v>19.35501</v>
      </c>
      <c r="O73" s="27">
        <f t="shared" si="20"/>
        <v>-2207.5214099999876</v>
      </c>
      <c r="P73" s="27">
        <f t="shared" si="21"/>
        <v>2207.5214099999876</v>
      </c>
    </row>
    <row r="74" spans="1:16">
      <c r="A74" s="30">
        <v>39539</v>
      </c>
      <c r="C74" s="6">
        <v>66</v>
      </c>
      <c r="D74" s="29">
        <f t="shared" si="22"/>
        <v>51</v>
      </c>
      <c r="E74" s="29">
        <f t="shared" ref="E74:E105" si="27">+E73+D74</f>
        <v>3366</v>
      </c>
      <c r="F74" s="29">
        <f t="shared" si="23"/>
        <v>-5766</v>
      </c>
      <c r="G74" s="34">
        <f>+Inputs!$D$3</f>
        <v>0.37951000000000001</v>
      </c>
      <c r="I74" s="27">
        <f t="shared" ref="I74:I105" si="28">+I73+H74</f>
        <v>9132</v>
      </c>
      <c r="K74" s="27">
        <f t="shared" si="24"/>
        <v>51</v>
      </c>
      <c r="L74" s="27">
        <f t="shared" ref="L74:L105" si="29">+L73+K74</f>
        <v>3366</v>
      </c>
      <c r="M74" s="27">
        <f t="shared" si="25"/>
        <v>19.35501</v>
      </c>
      <c r="N74" s="27">
        <f t="shared" si="26"/>
        <v>19.35501</v>
      </c>
      <c r="O74" s="27">
        <f t="shared" ref="O74:O105" si="30">+O73+N74</f>
        <v>-2188.1663999999873</v>
      </c>
      <c r="P74" s="27">
        <f t="shared" ref="P74:P105" si="31">P73-N74</f>
        <v>2188.1663999999873</v>
      </c>
    </row>
    <row r="75" spans="1:16">
      <c r="A75" s="31">
        <v>39569</v>
      </c>
      <c r="C75" s="6">
        <v>67</v>
      </c>
      <c r="D75" s="29">
        <f t="shared" si="22"/>
        <v>51</v>
      </c>
      <c r="E75" s="29">
        <f t="shared" si="27"/>
        <v>3417</v>
      </c>
      <c r="F75" s="29">
        <f t="shared" si="23"/>
        <v>-5715</v>
      </c>
      <c r="G75" s="34">
        <f>+Inputs!$D$3</f>
        <v>0.37951000000000001</v>
      </c>
      <c r="I75" s="27">
        <f t="shared" si="28"/>
        <v>9132</v>
      </c>
      <c r="K75" s="27">
        <f t="shared" si="24"/>
        <v>51</v>
      </c>
      <c r="L75" s="27">
        <f t="shared" si="29"/>
        <v>3417</v>
      </c>
      <c r="M75" s="27">
        <f t="shared" si="25"/>
        <v>19.35501</v>
      </c>
      <c r="N75" s="27">
        <f t="shared" si="26"/>
        <v>19.35501</v>
      </c>
      <c r="O75" s="27">
        <f t="shared" si="30"/>
        <v>-2168.8113899999871</v>
      </c>
      <c r="P75" s="27">
        <f t="shared" si="31"/>
        <v>2168.8113899999871</v>
      </c>
    </row>
    <row r="76" spans="1:16">
      <c r="A76" s="30">
        <v>39600</v>
      </c>
      <c r="C76" s="6">
        <v>68</v>
      </c>
      <c r="D76" s="29">
        <f t="shared" si="22"/>
        <v>51</v>
      </c>
      <c r="E76" s="29">
        <f t="shared" si="27"/>
        <v>3468</v>
      </c>
      <c r="F76" s="29">
        <f t="shared" si="23"/>
        <v>-5664</v>
      </c>
      <c r="G76" s="34">
        <f>+Inputs!$D$3</f>
        <v>0.37951000000000001</v>
      </c>
      <c r="I76" s="27">
        <f t="shared" si="28"/>
        <v>9132</v>
      </c>
      <c r="K76" s="27">
        <f t="shared" si="24"/>
        <v>51</v>
      </c>
      <c r="L76" s="27">
        <f t="shared" si="29"/>
        <v>3468</v>
      </c>
      <c r="M76" s="27">
        <f t="shared" si="25"/>
        <v>19.35501</v>
      </c>
      <c r="N76" s="27">
        <f t="shared" si="26"/>
        <v>19.35501</v>
      </c>
      <c r="O76" s="27">
        <f t="shared" si="30"/>
        <v>-2149.4563799999869</v>
      </c>
      <c r="P76" s="27">
        <f t="shared" si="31"/>
        <v>2149.4563799999869</v>
      </c>
    </row>
    <row r="77" spans="1:16">
      <c r="A77" s="31">
        <v>39630</v>
      </c>
      <c r="C77" s="6">
        <v>69</v>
      </c>
      <c r="D77" s="29">
        <f t="shared" si="22"/>
        <v>51</v>
      </c>
      <c r="E77" s="29">
        <f t="shared" si="27"/>
        <v>3519</v>
      </c>
      <c r="F77" s="29">
        <f t="shared" si="23"/>
        <v>-5613</v>
      </c>
      <c r="G77" s="34">
        <f>+Inputs!$D$3</f>
        <v>0.37951000000000001</v>
      </c>
      <c r="I77" s="27">
        <f t="shared" si="28"/>
        <v>9132</v>
      </c>
      <c r="K77" s="27">
        <f t="shared" si="24"/>
        <v>51</v>
      </c>
      <c r="L77" s="27">
        <f t="shared" si="29"/>
        <v>3519</v>
      </c>
      <c r="M77" s="27">
        <f t="shared" si="25"/>
        <v>19.35501</v>
      </c>
      <c r="N77" s="27">
        <f t="shared" si="26"/>
        <v>19.35501</v>
      </c>
      <c r="O77" s="27">
        <f t="shared" si="30"/>
        <v>-2130.1013699999867</v>
      </c>
      <c r="P77" s="27">
        <f t="shared" si="31"/>
        <v>2130.1013699999867</v>
      </c>
    </row>
    <row r="78" spans="1:16">
      <c r="A78" s="30">
        <v>39661</v>
      </c>
      <c r="C78" s="6">
        <v>70</v>
      </c>
      <c r="D78" s="29">
        <f t="shared" si="22"/>
        <v>51</v>
      </c>
      <c r="E78" s="29">
        <f t="shared" si="27"/>
        <v>3570</v>
      </c>
      <c r="F78" s="29">
        <f t="shared" si="23"/>
        <v>-5562</v>
      </c>
      <c r="G78" s="34">
        <f>+Inputs!$D$3</f>
        <v>0.37951000000000001</v>
      </c>
      <c r="I78" s="27">
        <f t="shared" si="28"/>
        <v>9132</v>
      </c>
      <c r="K78" s="27">
        <f t="shared" si="24"/>
        <v>51</v>
      </c>
      <c r="L78" s="27">
        <f t="shared" si="29"/>
        <v>3570</v>
      </c>
      <c r="M78" s="27">
        <f t="shared" si="25"/>
        <v>19.35501</v>
      </c>
      <c r="N78" s="27">
        <f t="shared" si="26"/>
        <v>19.35501</v>
      </c>
      <c r="O78" s="27">
        <f t="shared" si="30"/>
        <v>-2110.7463599999865</v>
      </c>
      <c r="P78" s="27">
        <f t="shared" si="31"/>
        <v>2110.7463599999865</v>
      </c>
    </row>
    <row r="79" spans="1:16">
      <c r="A79" s="31">
        <v>39692</v>
      </c>
      <c r="C79" s="6">
        <v>71</v>
      </c>
      <c r="D79" s="29">
        <f t="shared" si="22"/>
        <v>51</v>
      </c>
      <c r="E79" s="29">
        <f t="shared" si="27"/>
        <v>3621</v>
      </c>
      <c r="F79" s="29">
        <f t="shared" si="23"/>
        <v>-5511</v>
      </c>
      <c r="G79" s="34">
        <f>+Inputs!$D$3</f>
        <v>0.37951000000000001</v>
      </c>
      <c r="I79" s="27">
        <f t="shared" si="28"/>
        <v>9132</v>
      </c>
      <c r="K79" s="27">
        <f t="shared" si="24"/>
        <v>51</v>
      </c>
      <c r="L79" s="27">
        <f t="shared" si="29"/>
        <v>3621</v>
      </c>
      <c r="M79" s="27">
        <f t="shared" si="25"/>
        <v>19.35501</v>
      </c>
      <c r="N79" s="27">
        <f t="shared" si="26"/>
        <v>19.35501</v>
      </c>
      <c r="O79" s="27">
        <f t="shared" si="30"/>
        <v>-2091.3913499999862</v>
      </c>
      <c r="P79" s="27">
        <f t="shared" si="31"/>
        <v>2091.3913499999862</v>
      </c>
    </row>
    <row r="80" spans="1:16">
      <c r="A80" s="30">
        <v>39722</v>
      </c>
      <c r="C80" s="6">
        <v>72</v>
      </c>
      <c r="D80" s="29">
        <f t="shared" si="22"/>
        <v>51</v>
      </c>
      <c r="E80" s="29">
        <f t="shared" si="27"/>
        <v>3672</v>
      </c>
      <c r="F80" s="29">
        <f t="shared" si="23"/>
        <v>-5460</v>
      </c>
      <c r="G80" s="34">
        <f>+Inputs!$D$3</f>
        <v>0.37951000000000001</v>
      </c>
      <c r="I80" s="27">
        <f t="shared" si="28"/>
        <v>9132</v>
      </c>
      <c r="K80" s="27">
        <f t="shared" si="24"/>
        <v>51</v>
      </c>
      <c r="L80" s="27">
        <f t="shared" si="29"/>
        <v>3672</v>
      </c>
      <c r="M80" s="27">
        <f t="shared" si="25"/>
        <v>19.35501</v>
      </c>
      <c r="N80" s="27">
        <f t="shared" si="26"/>
        <v>19.35501</v>
      </c>
      <c r="O80" s="27">
        <f t="shared" si="30"/>
        <v>-2072.036339999986</v>
      </c>
      <c r="P80" s="27">
        <f t="shared" si="31"/>
        <v>2072.036339999986</v>
      </c>
    </row>
    <row r="81" spans="1:19">
      <c r="A81" s="31">
        <v>39753</v>
      </c>
      <c r="C81" s="6">
        <v>73</v>
      </c>
      <c r="D81" s="29">
        <f t="shared" si="22"/>
        <v>51</v>
      </c>
      <c r="E81" s="29">
        <f t="shared" si="27"/>
        <v>3723</v>
      </c>
      <c r="F81" s="29">
        <f t="shared" si="23"/>
        <v>-5409</v>
      </c>
      <c r="G81" s="34">
        <f>+Inputs!$D$3</f>
        <v>0.37951000000000001</v>
      </c>
      <c r="I81" s="27">
        <f t="shared" si="28"/>
        <v>9132</v>
      </c>
      <c r="K81" s="27">
        <f t="shared" si="24"/>
        <v>51</v>
      </c>
      <c r="L81" s="27">
        <f t="shared" si="29"/>
        <v>3723</v>
      </c>
      <c r="M81" s="27">
        <f t="shared" si="25"/>
        <v>19.35501</v>
      </c>
      <c r="N81" s="27">
        <f t="shared" si="26"/>
        <v>19.35501</v>
      </c>
      <c r="O81" s="27">
        <f t="shared" si="30"/>
        <v>-2052.6813299999858</v>
      </c>
      <c r="P81" s="27">
        <f t="shared" si="31"/>
        <v>2052.6813299999858</v>
      </c>
    </row>
    <row r="82" spans="1:19">
      <c r="A82" s="30">
        <v>39783</v>
      </c>
      <c r="C82" s="6">
        <v>74</v>
      </c>
      <c r="D82" s="29">
        <f t="shared" si="22"/>
        <v>51</v>
      </c>
      <c r="E82" s="29">
        <f t="shared" si="27"/>
        <v>3774</v>
      </c>
      <c r="F82" s="29">
        <f t="shared" si="23"/>
        <v>-5358</v>
      </c>
      <c r="G82" s="34">
        <f>+Inputs!$D$3</f>
        <v>0.37951000000000001</v>
      </c>
      <c r="I82" s="27">
        <f t="shared" si="28"/>
        <v>9132</v>
      </c>
      <c r="K82" s="27">
        <f t="shared" si="24"/>
        <v>51</v>
      </c>
      <c r="L82" s="27">
        <f t="shared" si="29"/>
        <v>3774</v>
      </c>
      <c r="M82" s="27">
        <f t="shared" si="25"/>
        <v>19.35501</v>
      </c>
      <c r="N82" s="27">
        <f t="shared" si="26"/>
        <v>19.35501</v>
      </c>
      <c r="O82" s="27">
        <f t="shared" si="30"/>
        <v>-2033.3263199999858</v>
      </c>
      <c r="P82" s="27">
        <f t="shared" si="31"/>
        <v>2033.3263199999858</v>
      </c>
    </row>
    <row r="83" spans="1:19">
      <c r="A83" s="31">
        <v>39814</v>
      </c>
      <c r="C83" s="6">
        <v>75</v>
      </c>
      <c r="D83" s="29">
        <f t="shared" si="22"/>
        <v>51</v>
      </c>
      <c r="E83" s="29">
        <f t="shared" si="27"/>
        <v>3825</v>
      </c>
      <c r="F83" s="29">
        <f t="shared" si="23"/>
        <v>-5307</v>
      </c>
      <c r="G83" s="34">
        <f>+Inputs!$D$3</f>
        <v>0.37951000000000001</v>
      </c>
      <c r="I83" s="27">
        <f t="shared" si="28"/>
        <v>9132</v>
      </c>
      <c r="K83" s="27">
        <f t="shared" si="24"/>
        <v>51</v>
      </c>
      <c r="L83" s="27">
        <f t="shared" si="29"/>
        <v>3825</v>
      </c>
      <c r="M83" s="27">
        <f t="shared" si="25"/>
        <v>19.35501</v>
      </c>
      <c r="N83" s="27">
        <f t="shared" si="26"/>
        <v>19.35501</v>
      </c>
      <c r="O83" s="27">
        <f t="shared" si="30"/>
        <v>-2013.9713099999858</v>
      </c>
      <c r="P83" s="27">
        <f t="shared" si="31"/>
        <v>2013.9713099999858</v>
      </c>
    </row>
    <row r="84" spans="1:19">
      <c r="A84" s="30">
        <v>39845</v>
      </c>
      <c r="C84" s="6">
        <v>76</v>
      </c>
      <c r="D84" s="29">
        <f t="shared" si="22"/>
        <v>51</v>
      </c>
      <c r="E84" s="29">
        <f t="shared" si="27"/>
        <v>3876</v>
      </c>
      <c r="F84" s="29">
        <f t="shared" si="23"/>
        <v>-5256</v>
      </c>
      <c r="G84" s="34">
        <f>+Inputs!$D$3</f>
        <v>0.37951000000000001</v>
      </c>
      <c r="I84" s="27">
        <f t="shared" si="28"/>
        <v>9132</v>
      </c>
      <c r="K84" s="27">
        <f t="shared" si="24"/>
        <v>51</v>
      </c>
      <c r="L84" s="27">
        <f t="shared" si="29"/>
        <v>3876</v>
      </c>
      <c r="M84" s="27">
        <f t="shared" si="25"/>
        <v>19.35501</v>
      </c>
      <c r="N84" s="27">
        <f t="shared" si="26"/>
        <v>19.35501</v>
      </c>
      <c r="O84" s="27">
        <f t="shared" si="30"/>
        <v>-1994.6162999999858</v>
      </c>
      <c r="P84" s="27">
        <f t="shared" si="31"/>
        <v>1994.6162999999858</v>
      </c>
    </row>
    <row r="85" spans="1:19">
      <c r="A85" s="31">
        <v>39873</v>
      </c>
      <c r="C85" s="6">
        <v>77</v>
      </c>
      <c r="D85" s="29">
        <f t="shared" si="22"/>
        <v>51</v>
      </c>
      <c r="E85" s="29">
        <f t="shared" si="27"/>
        <v>3927</v>
      </c>
      <c r="F85" s="29">
        <f t="shared" si="23"/>
        <v>-5205</v>
      </c>
      <c r="G85" s="34">
        <f>+Inputs!$D$3</f>
        <v>0.37951000000000001</v>
      </c>
      <c r="I85" s="27">
        <f t="shared" si="28"/>
        <v>9132</v>
      </c>
      <c r="K85" s="27">
        <f t="shared" si="24"/>
        <v>51</v>
      </c>
      <c r="L85" s="27">
        <f t="shared" si="29"/>
        <v>3927</v>
      </c>
      <c r="M85" s="27">
        <f t="shared" si="25"/>
        <v>19.35501</v>
      </c>
      <c r="N85" s="27">
        <f t="shared" si="26"/>
        <v>19.35501</v>
      </c>
      <c r="O85" s="27">
        <f t="shared" si="30"/>
        <v>-1975.2612899999858</v>
      </c>
      <c r="P85" s="27">
        <f t="shared" si="31"/>
        <v>1975.2612899999858</v>
      </c>
    </row>
    <row r="86" spans="1:19">
      <c r="A86" s="30">
        <v>39904</v>
      </c>
      <c r="C86" s="6">
        <v>78</v>
      </c>
      <c r="D86" s="29">
        <f t="shared" si="22"/>
        <v>51</v>
      </c>
      <c r="E86" s="29">
        <f t="shared" si="27"/>
        <v>3978</v>
      </c>
      <c r="F86" s="29">
        <f t="shared" si="23"/>
        <v>-5154</v>
      </c>
      <c r="G86" s="34">
        <f>+Inputs!$D$3</f>
        <v>0.37951000000000001</v>
      </c>
      <c r="I86" s="27">
        <f t="shared" si="28"/>
        <v>9132</v>
      </c>
      <c r="K86" s="27">
        <f t="shared" si="24"/>
        <v>51</v>
      </c>
      <c r="L86" s="27">
        <f t="shared" si="29"/>
        <v>3978</v>
      </c>
      <c r="M86" s="27">
        <f t="shared" si="25"/>
        <v>19.35501</v>
      </c>
      <c r="N86" s="27">
        <f t="shared" si="26"/>
        <v>19.35501</v>
      </c>
      <c r="O86" s="27">
        <f t="shared" si="30"/>
        <v>-1955.9062799999858</v>
      </c>
      <c r="P86" s="27">
        <f t="shared" si="31"/>
        <v>1955.9062799999858</v>
      </c>
    </row>
    <row r="87" spans="1:19">
      <c r="A87" s="31">
        <v>39934</v>
      </c>
      <c r="C87" s="6">
        <v>79</v>
      </c>
      <c r="D87" s="29">
        <f t="shared" si="22"/>
        <v>51</v>
      </c>
      <c r="E87" s="29">
        <f t="shared" si="27"/>
        <v>4029</v>
      </c>
      <c r="F87" s="29">
        <f t="shared" si="23"/>
        <v>-5103</v>
      </c>
      <c r="G87" s="34">
        <f>+Inputs!$D$3</f>
        <v>0.37951000000000001</v>
      </c>
      <c r="I87" s="27">
        <f t="shared" si="28"/>
        <v>9132</v>
      </c>
      <c r="K87" s="27">
        <f t="shared" si="24"/>
        <v>51</v>
      </c>
      <c r="L87" s="27">
        <f t="shared" si="29"/>
        <v>4029</v>
      </c>
      <c r="M87" s="27">
        <f t="shared" si="25"/>
        <v>19.35501</v>
      </c>
      <c r="N87" s="27">
        <f t="shared" si="26"/>
        <v>19.35501</v>
      </c>
      <c r="O87" s="27">
        <f t="shared" si="30"/>
        <v>-1936.5512699999858</v>
      </c>
      <c r="P87" s="27">
        <f t="shared" si="31"/>
        <v>1936.5512699999858</v>
      </c>
    </row>
    <row r="88" spans="1:19">
      <c r="A88" s="30">
        <v>39965</v>
      </c>
      <c r="C88" s="6">
        <v>80</v>
      </c>
      <c r="D88" s="29">
        <f t="shared" si="22"/>
        <v>51</v>
      </c>
      <c r="E88" s="29">
        <f t="shared" si="27"/>
        <v>4080</v>
      </c>
      <c r="F88" s="29">
        <f t="shared" si="23"/>
        <v>-5052</v>
      </c>
      <c r="G88" s="34">
        <f>+Inputs!$D$3</f>
        <v>0.37951000000000001</v>
      </c>
      <c r="I88" s="27">
        <f t="shared" si="28"/>
        <v>9132</v>
      </c>
      <c r="K88" s="27">
        <f t="shared" si="24"/>
        <v>51</v>
      </c>
      <c r="L88" s="27">
        <f t="shared" si="29"/>
        <v>4080</v>
      </c>
      <c r="M88" s="27">
        <f t="shared" si="25"/>
        <v>19.35501</v>
      </c>
      <c r="N88" s="27">
        <f t="shared" si="26"/>
        <v>19.35501</v>
      </c>
      <c r="O88" s="27">
        <f t="shared" si="30"/>
        <v>-1917.1962599999858</v>
      </c>
      <c r="P88" s="27">
        <f t="shared" si="31"/>
        <v>1917.1962599999858</v>
      </c>
    </row>
    <row r="89" spans="1:19">
      <c r="A89" s="31">
        <v>39995</v>
      </c>
      <c r="C89" s="6">
        <v>81</v>
      </c>
      <c r="D89" s="29">
        <f t="shared" si="22"/>
        <v>51</v>
      </c>
      <c r="E89" s="29">
        <f t="shared" si="27"/>
        <v>4131</v>
      </c>
      <c r="F89" s="29">
        <f t="shared" si="23"/>
        <v>-5001</v>
      </c>
      <c r="G89" s="34">
        <f>+Inputs!$D$3</f>
        <v>0.37951000000000001</v>
      </c>
      <c r="I89" s="27">
        <f t="shared" si="28"/>
        <v>9132</v>
      </c>
      <c r="K89" s="27">
        <f t="shared" si="24"/>
        <v>51</v>
      </c>
      <c r="L89" s="27">
        <f t="shared" si="29"/>
        <v>4131</v>
      </c>
      <c r="M89" s="27">
        <f t="shared" si="25"/>
        <v>19.35501</v>
      </c>
      <c r="N89" s="27">
        <f t="shared" si="26"/>
        <v>19.35501</v>
      </c>
      <c r="O89" s="27">
        <f t="shared" si="30"/>
        <v>-1897.8412499999858</v>
      </c>
      <c r="P89" s="27">
        <f t="shared" si="31"/>
        <v>1897.8412499999858</v>
      </c>
    </row>
    <row r="90" spans="1:19">
      <c r="A90" s="30">
        <v>40026</v>
      </c>
      <c r="C90" s="6">
        <v>82</v>
      </c>
      <c r="D90" s="29">
        <f t="shared" si="22"/>
        <v>51</v>
      </c>
      <c r="E90" s="29">
        <f t="shared" si="27"/>
        <v>4182</v>
      </c>
      <c r="F90" s="29">
        <f t="shared" si="23"/>
        <v>-4950</v>
      </c>
      <c r="G90" s="34">
        <f>+Inputs!$D$3</f>
        <v>0.37951000000000001</v>
      </c>
      <c r="I90" s="27">
        <f t="shared" si="28"/>
        <v>9132</v>
      </c>
      <c r="K90" s="27">
        <f t="shared" si="24"/>
        <v>51</v>
      </c>
      <c r="L90" s="27">
        <f t="shared" si="29"/>
        <v>4182</v>
      </c>
      <c r="M90" s="27">
        <f t="shared" si="25"/>
        <v>19.35501</v>
      </c>
      <c r="N90" s="27">
        <f t="shared" si="26"/>
        <v>19.35501</v>
      </c>
      <c r="O90" s="27">
        <f t="shared" si="30"/>
        <v>-1878.4862399999859</v>
      </c>
      <c r="P90" s="27">
        <f t="shared" si="31"/>
        <v>1878.4862399999859</v>
      </c>
    </row>
    <row r="91" spans="1:19">
      <c r="A91" s="31">
        <v>40057</v>
      </c>
      <c r="C91" s="6">
        <v>83</v>
      </c>
      <c r="D91" s="29">
        <f t="shared" si="22"/>
        <v>51</v>
      </c>
      <c r="E91" s="29">
        <f t="shared" si="27"/>
        <v>4233</v>
      </c>
      <c r="F91" s="29">
        <f t="shared" si="23"/>
        <v>-4899</v>
      </c>
      <c r="G91" s="34">
        <f>+Inputs!$D$3</f>
        <v>0.37951000000000001</v>
      </c>
      <c r="I91" s="27">
        <f t="shared" si="28"/>
        <v>9132</v>
      </c>
      <c r="K91" s="27">
        <f t="shared" si="24"/>
        <v>51</v>
      </c>
      <c r="L91" s="27">
        <f t="shared" si="29"/>
        <v>4233</v>
      </c>
      <c r="M91" s="27">
        <f t="shared" si="25"/>
        <v>19.35501</v>
      </c>
      <c r="N91" s="27">
        <f t="shared" si="26"/>
        <v>19.35501</v>
      </c>
      <c r="O91" s="27">
        <f t="shared" si="30"/>
        <v>-1859.1312299999859</v>
      </c>
      <c r="P91" s="27">
        <f t="shared" si="31"/>
        <v>1859.1312299999859</v>
      </c>
    </row>
    <row r="92" spans="1:19">
      <c r="A92" s="30">
        <v>40087</v>
      </c>
      <c r="C92" s="6">
        <v>84</v>
      </c>
      <c r="D92" s="29">
        <f t="shared" si="22"/>
        <v>51</v>
      </c>
      <c r="E92" s="29">
        <f t="shared" si="27"/>
        <v>4284</v>
      </c>
      <c r="F92" s="29">
        <f t="shared" si="23"/>
        <v>-4848</v>
      </c>
      <c r="G92" s="34">
        <f>+Inputs!$D$3</f>
        <v>0.37951000000000001</v>
      </c>
      <c r="I92" s="27">
        <f t="shared" si="28"/>
        <v>9132</v>
      </c>
      <c r="K92" s="27">
        <f t="shared" si="24"/>
        <v>51</v>
      </c>
      <c r="L92" s="27">
        <f t="shared" si="29"/>
        <v>4284</v>
      </c>
      <c r="M92" s="27">
        <f t="shared" si="25"/>
        <v>19.35501</v>
      </c>
      <c r="N92" s="27">
        <f t="shared" si="26"/>
        <v>19.35501</v>
      </c>
      <c r="O92" s="27">
        <f t="shared" si="30"/>
        <v>-1839.7762199999859</v>
      </c>
      <c r="P92" s="27">
        <f t="shared" si="31"/>
        <v>1839.7762199999859</v>
      </c>
    </row>
    <row r="93" spans="1:19">
      <c r="A93" s="31">
        <v>40118</v>
      </c>
      <c r="C93" s="6">
        <v>85</v>
      </c>
      <c r="D93" s="29">
        <f t="shared" si="22"/>
        <v>51</v>
      </c>
      <c r="E93" s="29">
        <f t="shared" si="27"/>
        <v>4335</v>
      </c>
      <c r="F93" s="29">
        <f t="shared" si="23"/>
        <v>-4797</v>
      </c>
      <c r="G93" s="34">
        <f>+Inputs!$D$3</f>
        <v>0.37951000000000001</v>
      </c>
      <c r="I93" s="27">
        <f t="shared" si="28"/>
        <v>9132</v>
      </c>
      <c r="K93" s="27">
        <f t="shared" si="24"/>
        <v>51</v>
      </c>
      <c r="L93" s="27">
        <f t="shared" si="29"/>
        <v>4335</v>
      </c>
      <c r="M93" s="27">
        <f t="shared" si="25"/>
        <v>19.35501</v>
      </c>
      <c r="N93" s="27">
        <f t="shared" si="26"/>
        <v>19.35501</v>
      </c>
      <c r="O93" s="27">
        <f t="shared" si="30"/>
        <v>-1820.4212099999859</v>
      </c>
      <c r="P93" s="27">
        <f t="shared" si="31"/>
        <v>1820.4212099999859</v>
      </c>
    </row>
    <row r="94" spans="1:19">
      <c r="A94" s="30">
        <v>40148</v>
      </c>
      <c r="C94" s="6">
        <v>86</v>
      </c>
      <c r="D94" s="29">
        <f t="shared" si="22"/>
        <v>51</v>
      </c>
      <c r="E94" s="29">
        <f t="shared" si="27"/>
        <v>4386</v>
      </c>
      <c r="F94" s="29">
        <f t="shared" si="23"/>
        <v>-4746</v>
      </c>
      <c r="G94" s="34">
        <f>+Inputs!$D$3</f>
        <v>0.37951000000000001</v>
      </c>
      <c r="I94" s="27">
        <f t="shared" si="28"/>
        <v>9132</v>
      </c>
      <c r="K94" s="27">
        <f t="shared" si="24"/>
        <v>51</v>
      </c>
      <c r="L94" s="27">
        <f t="shared" si="29"/>
        <v>4386</v>
      </c>
      <c r="M94" s="27">
        <f t="shared" si="25"/>
        <v>19.35501</v>
      </c>
      <c r="N94" s="27">
        <f t="shared" si="26"/>
        <v>19.35501</v>
      </c>
      <c r="O94" s="27">
        <f t="shared" si="30"/>
        <v>-1801.0661999999859</v>
      </c>
      <c r="P94" s="27">
        <f t="shared" si="31"/>
        <v>1801.0661999999859</v>
      </c>
    </row>
    <row r="95" spans="1:19" s="237" customFormat="1">
      <c r="A95" s="243">
        <v>40179</v>
      </c>
      <c r="C95" s="238">
        <v>87</v>
      </c>
      <c r="D95" s="239">
        <f>ROUND(-($F$94/60)*1,0)</f>
        <v>79</v>
      </c>
      <c r="E95" s="239">
        <f t="shared" si="27"/>
        <v>4465</v>
      </c>
      <c r="F95" s="239">
        <f t="shared" si="23"/>
        <v>-4667</v>
      </c>
      <c r="G95" s="240">
        <f>+Inputs!$D$3</f>
        <v>0.37951000000000001</v>
      </c>
      <c r="I95" s="241">
        <f t="shared" si="28"/>
        <v>9132</v>
      </c>
      <c r="K95" s="241">
        <f t="shared" si="24"/>
        <v>79</v>
      </c>
      <c r="L95" s="241">
        <f t="shared" si="29"/>
        <v>4465</v>
      </c>
      <c r="M95" s="241">
        <f t="shared" si="25"/>
        <v>29.981290000000001</v>
      </c>
      <c r="N95" s="241">
        <f t="shared" si="26"/>
        <v>29.981290000000001</v>
      </c>
      <c r="O95" s="241">
        <f t="shared" si="30"/>
        <v>-1771.0849099999859</v>
      </c>
      <c r="P95" s="241">
        <f t="shared" si="31"/>
        <v>1771.0849099999859</v>
      </c>
      <c r="Q95" s="242"/>
      <c r="R95" s="242"/>
      <c r="S95" s="242"/>
    </row>
    <row r="96" spans="1:19" s="237" customFormat="1">
      <c r="A96" s="236">
        <v>40210</v>
      </c>
      <c r="C96" s="238">
        <v>88</v>
      </c>
      <c r="D96" s="239">
        <f t="shared" ref="D96:D154" si="32">ROUND(-($F$94/60)*1,0)</f>
        <v>79</v>
      </c>
      <c r="E96" s="239">
        <f t="shared" si="27"/>
        <v>4544</v>
      </c>
      <c r="F96" s="239">
        <f t="shared" si="23"/>
        <v>-4588</v>
      </c>
      <c r="G96" s="240">
        <f>+Inputs!$D$3</f>
        <v>0.37951000000000001</v>
      </c>
      <c r="I96" s="241">
        <f t="shared" si="28"/>
        <v>9132</v>
      </c>
      <c r="K96" s="241">
        <f t="shared" si="24"/>
        <v>79</v>
      </c>
      <c r="L96" s="241">
        <f t="shared" si="29"/>
        <v>4544</v>
      </c>
      <c r="M96" s="241">
        <f t="shared" si="25"/>
        <v>29.981290000000001</v>
      </c>
      <c r="N96" s="241">
        <f t="shared" si="26"/>
        <v>29.981290000000001</v>
      </c>
      <c r="O96" s="241">
        <f t="shared" si="30"/>
        <v>-1741.103619999986</v>
      </c>
      <c r="P96" s="241">
        <f t="shared" si="31"/>
        <v>1741.103619999986</v>
      </c>
      <c r="Q96" s="242"/>
      <c r="R96" s="242"/>
      <c r="S96" s="242"/>
    </row>
    <row r="97" spans="1:19" s="237" customFormat="1">
      <c r="A97" s="243">
        <v>40238</v>
      </c>
      <c r="C97" s="238">
        <v>89</v>
      </c>
      <c r="D97" s="239">
        <f t="shared" si="32"/>
        <v>79</v>
      </c>
      <c r="E97" s="239">
        <f t="shared" si="27"/>
        <v>4623</v>
      </c>
      <c r="F97" s="239">
        <f t="shared" si="23"/>
        <v>-4509</v>
      </c>
      <c r="G97" s="240">
        <f>+Inputs!$D$3</f>
        <v>0.37951000000000001</v>
      </c>
      <c r="I97" s="241">
        <f t="shared" si="28"/>
        <v>9132</v>
      </c>
      <c r="K97" s="241">
        <f t="shared" si="24"/>
        <v>79</v>
      </c>
      <c r="L97" s="241">
        <f t="shared" si="29"/>
        <v>4623</v>
      </c>
      <c r="M97" s="241">
        <f t="shared" si="25"/>
        <v>29.981290000000001</v>
      </c>
      <c r="N97" s="241">
        <f t="shared" si="26"/>
        <v>29.981290000000001</v>
      </c>
      <c r="O97" s="241">
        <f t="shared" si="30"/>
        <v>-1711.1223299999861</v>
      </c>
      <c r="P97" s="241">
        <f t="shared" si="31"/>
        <v>1711.1223299999861</v>
      </c>
      <c r="Q97" s="242"/>
      <c r="R97" s="242"/>
      <c r="S97" s="242"/>
    </row>
    <row r="98" spans="1:19" s="237" customFormat="1">
      <c r="A98" s="236">
        <v>40269</v>
      </c>
      <c r="C98" s="238">
        <v>90</v>
      </c>
      <c r="D98" s="239">
        <f t="shared" si="32"/>
        <v>79</v>
      </c>
      <c r="E98" s="239">
        <f t="shared" si="27"/>
        <v>4702</v>
      </c>
      <c r="F98" s="239">
        <f t="shared" si="23"/>
        <v>-4430</v>
      </c>
      <c r="G98" s="240">
        <f>+Inputs!$D$3</f>
        <v>0.37951000000000001</v>
      </c>
      <c r="I98" s="241">
        <f t="shared" si="28"/>
        <v>9132</v>
      </c>
      <c r="K98" s="241">
        <f t="shared" si="24"/>
        <v>79</v>
      </c>
      <c r="L98" s="241">
        <f t="shared" si="29"/>
        <v>4702</v>
      </c>
      <c r="M98" s="241">
        <f t="shared" si="25"/>
        <v>29.981290000000001</v>
      </c>
      <c r="N98" s="241">
        <f t="shared" si="26"/>
        <v>29.981290000000001</v>
      </c>
      <c r="O98" s="241">
        <f t="shared" si="30"/>
        <v>-1681.1410399999861</v>
      </c>
      <c r="P98" s="241">
        <f t="shared" si="31"/>
        <v>1681.1410399999861</v>
      </c>
      <c r="Q98" s="242"/>
      <c r="R98" s="242"/>
      <c r="S98" s="242"/>
    </row>
    <row r="99" spans="1:19" s="237" customFormat="1">
      <c r="A99" s="243">
        <v>40299</v>
      </c>
      <c r="C99" s="238">
        <v>91</v>
      </c>
      <c r="D99" s="239">
        <f t="shared" si="32"/>
        <v>79</v>
      </c>
      <c r="E99" s="239">
        <f t="shared" si="27"/>
        <v>4781</v>
      </c>
      <c r="F99" s="239">
        <f t="shared" si="23"/>
        <v>-4351</v>
      </c>
      <c r="G99" s="240">
        <f>+Inputs!$D$3</f>
        <v>0.37951000000000001</v>
      </c>
      <c r="I99" s="241">
        <f t="shared" si="28"/>
        <v>9132</v>
      </c>
      <c r="K99" s="241">
        <f t="shared" si="24"/>
        <v>79</v>
      </c>
      <c r="L99" s="241">
        <f t="shared" si="29"/>
        <v>4781</v>
      </c>
      <c r="M99" s="241">
        <f t="shared" si="25"/>
        <v>29.981290000000001</v>
      </c>
      <c r="N99" s="241">
        <f t="shared" si="26"/>
        <v>29.981290000000001</v>
      </c>
      <c r="O99" s="241">
        <f t="shared" si="30"/>
        <v>-1651.1597499999862</v>
      </c>
      <c r="P99" s="241">
        <f t="shared" si="31"/>
        <v>1651.1597499999862</v>
      </c>
      <c r="Q99" s="242"/>
      <c r="R99" s="242"/>
      <c r="S99" s="242"/>
    </row>
    <row r="100" spans="1:19" s="237" customFormat="1">
      <c r="A100" s="236">
        <v>40330</v>
      </c>
      <c r="C100" s="238">
        <v>92</v>
      </c>
      <c r="D100" s="239">
        <f t="shared" si="32"/>
        <v>79</v>
      </c>
      <c r="E100" s="239">
        <f t="shared" si="27"/>
        <v>4860</v>
      </c>
      <c r="F100" s="239">
        <f t="shared" si="23"/>
        <v>-4272</v>
      </c>
      <c r="G100" s="240">
        <f>+Inputs!$D$3</f>
        <v>0.37951000000000001</v>
      </c>
      <c r="I100" s="241">
        <f t="shared" si="28"/>
        <v>9132</v>
      </c>
      <c r="K100" s="241">
        <f t="shared" si="24"/>
        <v>79</v>
      </c>
      <c r="L100" s="241">
        <f t="shared" si="29"/>
        <v>4860</v>
      </c>
      <c r="M100" s="241">
        <f t="shared" si="25"/>
        <v>29.981290000000001</v>
      </c>
      <c r="N100" s="241">
        <f t="shared" si="26"/>
        <v>29.981290000000001</v>
      </c>
      <c r="O100" s="241">
        <f t="shared" si="30"/>
        <v>-1621.1784599999862</v>
      </c>
      <c r="P100" s="241">
        <f t="shared" si="31"/>
        <v>1621.1784599999862</v>
      </c>
      <c r="Q100" s="242"/>
      <c r="R100" s="242"/>
      <c r="S100" s="242"/>
    </row>
    <row r="101" spans="1:19" s="237" customFormat="1">
      <c r="A101" s="243">
        <v>40360</v>
      </c>
      <c r="C101" s="238">
        <v>93</v>
      </c>
      <c r="D101" s="239">
        <f t="shared" si="32"/>
        <v>79</v>
      </c>
      <c r="E101" s="239">
        <f t="shared" si="27"/>
        <v>4939</v>
      </c>
      <c r="F101" s="239">
        <f t="shared" si="23"/>
        <v>-4193</v>
      </c>
      <c r="G101" s="240">
        <f>+Inputs!$D$3</f>
        <v>0.37951000000000001</v>
      </c>
      <c r="I101" s="241">
        <f t="shared" si="28"/>
        <v>9132</v>
      </c>
      <c r="K101" s="241">
        <f t="shared" si="24"/>
        <v>79</v>
      </c>
      <c r="L101" s="241">
        <f t="shared" si="29"/>
        <v>4939</v>
      </c>
      <c r="M101" s="241">
        <f t="shared" si="25"/>
        <v>29.981290000000001</v>
      </c>
      <c r="N101" s="241">
        <f t="shared" si="26"/>
        <v>29.981290000000001</v>
      </c>
      <c r="O101" s="241">
        <f t="shared" si="30"/>
        <v>-1591.1971699999863</v>
      </c>
      <c r="P101" s="241">
        <f t="shared" si="31"/>
        <v>1591.1971699999863</v>
      </c>
      <c r="Q101" s="242"/>
      <c r="R101" s="242"/>
      <c r="S101" s="242"/>
    </row>
    <row r="102" spans="1:19" s="237" customFormat="1">
      <c r="A102" s="236">
        <v>40391</v>
      </c>
      <c r="C102" s="238">
        <v>94</v>
      </c>
      <c r="D102" s="239">
        <f t="shared" si="32"/>
        <v>79</v>
      </c>
      <c r="E102" s="239">
        <f t="shared" si="27"/>
        <v>5018</v>
      </c>
      <c r="F102" s="239">
        <f t="shared" si="23"/>
        <v>-4114</v>
      </c>
      <c r="G102" s="240">
        <f>+Inputs!$D$3</f>
        <v>0.37951000000000001</v>
      </c>
      <c r="I102" s="241">
        <f t="shared" si="28"/>
        <v>9132</v>
      </c>
      <c r="K102" s="241">
        <f t="shared" si="24"/>
        <v>79</v>
      </c>
      <c r="L102" s="241">
        <f t="shared" si="29"/>
        <v>5018</v>
      </c>
      <c r="M102" s="241">
        <f t="shared" si="25"/>
        <v>29.981290000000001</v>
      </c>
      <c r="N102" s="241">
        <f t="shared" si="26"/>
        <v>29.981290000000001</v>
      </c>
      <c r="O102" s="241">
        <f t="shared" si="30"/>
        <v>-1561.2158799999863</v>
      </c>
      <c r="P102" s="241">
        <f t="shared" si="31"/>
        <v>1561.2158799999863</v>
      </c>
      <c r="Q102" s="242"/>
      <c r="R102" s="242"/>
      <c r="S102" s="242"/>
    </row>
    <row r="103" spans="1:19" s="237" customFormat="1">
      <c r="A103" s="243">
        <v>40422</v>
      </c>
      <c r="C103" s="238">
        <v>95</v>
      </c>
      <c r="D103" s="239">
        <f t="shared" si="32"/>
        <v>79</v>
      </c>
      <c r="E103" s="239">
        <f t="shared" si="27"/>
        <v>5097</v>
      </c>
      <c r="F103" s="239">
        <f t="shared" si="23"/>
        <v>-4035</v>
      </c>
      <c r="G103" s="240">
        <f>+Inputs!$D$3</f>
        <v>0.37951000000000001</v>
      </c>
      <c r="I103" s="241">
        <f t="shared" si="28"/>
        <v>9132</v>
      </c>
      <c r="K103" s="241">
        <f t="shared" si="24"/>
        <v>79</v>
      </c>
      <c r="L103" s="241">
        <f t="shared" si="29"/>
        <v>5097</v>
      </c>
      <c r="M103" s="241">
        <f t="shared" si="25"/>
        <v>29.981290000000001</v>
      </c>
      <c r="N103" s="241">
        <f t="shared" si="26"/>
        <v>29.981290000000001</v>
      </c>
      <c r="O103" s="241">
        <f t="shared" si="30"/>
        <v>-1531.2345899999864</v>
      </c>
      <c r="P103" s="241">
        <f t="shared" si="31"/>
        <v>1531.2345899999864</v>
      </c>
      <c r="Q103" s="242"/>
      <c r="R103" s="242"/>
      <c r="S103" s="242"/>
    </row>
    <row r="104" spans="1:19" s="237" customFormat="1">
      <c r="A104" s="236">
        <v>40452</v>
      </c>
      <c r="C104" s="238">
        <v>96</v>
      </c>
      <c r="D104" s="239">
        <f t="shared" si="32"/>
        <v>79</v>
      </c>
      <c r="E104" s="239">
        <f t="shared" si="27"/>
        <v>5176</v>
      </c>
      <c r="F104" s="239">
        <f t="shared" si="23"/>
        <v>-3956</v>
      </c>
      <c r="G104" s="240">
        <f>+Inputs!$D$3</f>
        <v>0.37951000000000001</v>
      </c>
      <c r="I104" s="241">
        <f t="shared" si="28"/>
        <v>9132</v>
      </c>
      <c r="K104" s="241">
        <f t="shared" si="24"/>
        <v>79</v>
      </c>
      <c r="L104" s="241">
        <f t="shared" si="29"/>
        <v>5176</v>
      </c>
      <c r="M104" s="241">
        <f t="shared" si="25"/>
        <v>29.981290000000001</v>
      </c>
      <c r="N104" s="241">
        <f t="shared" si="26"/>
        <v>29.981290000000001</v>
      </c>
      <c r="O104" s="241">
        <f t="shared" si="30"/>
        <v>-1501.2532999999864</v>
      </c>
      <c r="P104" s="241">
        <f t="shared" si="31"/>
        <v>1501.2532999999864</v>
      </c>
      <c r="Q104" s="242"/>
      <c r="R104" s="242"/>
      <c r="S104" s="242"/>
    </row>
    <row r="105" spans="1:19" s="237" customFormat="1">
      <c r="A105" s="243">
        <v>40483</v>
      </c>
      <c r="C105" s="238">
        <v>97</v>
      </c>
      <c r="D105" s="239">
        <f t="shared" si="32"/>
        <v>79</v>
      </c>
      <c r="E105" s="239">
        <f t="shared" si="27"/>
        <v>5255</v>
      </c>
      <c r="F105" s="239">
        <f t="shared" ref="F105:F136" si="33">$B$9+E105</f>
        <v>-3877</v>
      </c>
      <c r="G105" s="240">
        <f>+Inputs!$D$3</f>
        <v>0.37951000000000001</v>
      </c>
      <c r="I105" s="241">
        <f t="shared" si="28"/>
        <v>9132</v>
      </c>
      <c r="K105" s="241">
        <f t="shared" ref="K105:K136" si="34">D105</f>
        <v>79</v>
      </c>
      <c r="L105" s="241">
        <f t="shared" si="29"/>
        <v>5255</v>
      </c>
      <c r="M105" s="241">
        <f t="shared" ref="M105:M136" si="35">K105*G105</f>
        <v>29.981290000000001</v>
      </c>
      <c r="N105" s="241">
        <f t="shared" ref="N105:N136" si="36">M105-J105</f>
        <v>29.981290000000001</v>
      </c>
      <c r="O105" s="241">
        <f t="shared" si="30"/>
        <v>-1471.2720099999865</v>
      </c>
      <c r="P105" s="241">
        <f t="shared" si="31"/>
        <v>1471.2720099999865</v>
      </c>
      <c r="Q105" s="242"/>
      <c r="R105" s="242"/>
      <c r="S105" s="242"/>
    </row>
    <row r="106" spans="1:19" s="237" customFormat="1">
      <c r="A106" s="236">
        <v>40513</v>
      </c>
      <c r="C106" s="238">
        <v>98</v>
      </c>
      <c r="D106" s="239">
        <f t="shared" si="32"/>
        <v>79</v>
      </c>
      <c r="E106" s="239">
        <f t="shared" ref="E106:E137" si="37">+E105+D106</f>
        <v>5334</v>
      </c>
      <c r="F106" s="239">
        <f t="shared" si="33"/>
        <v>-3798</v>
      </c>
      <c r="G106" s="240">
        <f>+Inputs!$D$3</f>
        <v>0.37951000000000001</v>
      </c>
      <c r="I106" s="241">
        <f t="shared" ref="I106:I137" si="38">+I105+H106</f>
        <v>9132</v>
      </c>
      <c r="K106" s="241">
        <f t="shared" si="34"/>
        <v>79</v>
      </c>
      <c r="L106" s="241">
        <f t="shared" ref="L106:L137" si="39">+L105+K106</f>
        <v>5334</v>
      </c>
      <c r="M106" s="241">
        <f t="shared" si="35"/>
        <v>29.981290000000001</v>
      </c>
      <c r="N106" s="241">
        <f t="shared" si="36"/>
        <v>29.981290000000001</v>
      </c>
      <c r="O106" s="241">
        <f t="shared" ref="O106:O137" si="40">+O105+N106</f>
        <v>-1441.2907199999865</v>
      </c>
      <c r="P106" s="241">
        <f t="shared" ref="P106:P137" si="41">P105-N106</f>
        <v>1441.2907199999865</v>
      </c>
      <c r="Q106" s="242"/>
      <c r="R106" s="242"/>
      <c r="S106" s="242"/>
    </row>
    <row r="107" spans="1:19" s="237" customFormat="1">
      <c r="A107" s="243">
        <v>40544</v>
      </c>
      <c r="C107" s="238">
        <v>99</v>
      </c>
      <c r="D107" s="239">
        <f t="shared" si="32"/>
        <v>79</v>
      </c>
      <c r="E107" s="239">
        <f t="shared" si="37"/>
        <v>5413</v>
      </c>
      <c r="F107" s="239">
        <f t="shared" si="33"/>
        <v>-3719</v>
      </c>
      <c r="G107" s="240">
        <f>+Inputs!$D$3</f>
        <v>0.37951000000000001</v>
      </c>
      <c r="I107" s="241">
        <f t="shared" si="38"/>
        <v>9132</v>
      </c>
      <c r="K107" s="241">
        <f t="shared" si="34"/>
        <v>79</v>
      </c>
      <c r="L107" s="241">
        <f t="shared" si="39"/>
        <v>5413</v>
      </c>
      <c r="M107" s="241">
        <f t="shared" si="35"/>
        <v>29.981290000000001</v>
      </c>
      <c r="N107" s="241">
        <f t="shared" si="36"/>
        <v>29.981290000000001</v>
      </c>
      <c r="O107" s="241">
        <f t="shared" si="40"/>
        <v>-1411.3094299999866</v>
      </c>
      <c r="P107" s="241">
        <f t="shared" si="41"/>
        <v>1411.3094299999866</v>
      </c>
      <c r="Q107" s="242"/>
      <c r="R107" s="242"/>
      <c r="S107" s="242"/>
    </row>
    <row r="108" spans="1:19" s="237" customFormat="1">
      <c r="A108" s="236">
        <v>40575</v>
      </c>
      <c r="C108" s="238">
        <v>100</v>
      </c>
      <c r="D108" s="239">
        <f t="shared" si="32"/>
        <v>79</v>
      </c>
      <c r="E108" s="239">
        <f t="shared" si="37"/>
        <v>5492</v>
      </c>
      <c r="F108" s="239">
        <f t="shared" si="33"/>
        <v>-3640</v>
      </c>
      <c r="G108" s="240">
        <f>+Inputs!$D$3</f>
        <v>0.37951000000000001</v>
      </c>
      <c r="I108" s="241">
        <f t="shared" si="38"/>
        <v>9132</v>
      </c>
      <c r="K108" s="241">
        <f t="shared" si="34"/>
        <v>79</v>
      </c>
      <c r="L108" s="241">
        <f t="shared" si="39"/>
        <v>5492</v>
      </c>
      <c r="M108" s="241">
        <f t="shared" si="35"/>
        <v>29.981290000000001</v>
      </c>
      <c r="N108" s="241">
        <f t="shared" si="36"/>
        <v>29.981290000000001</v>
      </c>
      <c r="O108" s="241">
        <f t="shared" si="40"/>
        <v>-1381.3281399999867</v>
      </c>
      <c r="P108" s="241">
        <f t="shared" si="41"/>
        <v>1381.3281399999867</v>
      </c>
      <c r="Q108" s="242"/>
      <c r="R108" s="242"/>
      <c r="S108" s="242"/>
    </row>
    <row r="109" spans="1:19" s="237" customFormat="1">
      <c r="A109" s="243">
        <v>40603</v>
      </c>
      <c r="C109" s="238">
        <v>101</v>
      </c>
      <c r="D109" s="239">
        <f t="shared" si="32"/>
        <v>79</v>
      </c>
      <c r="E109" s="239">
        <f t="shared" si="37"/>
        <v>5571</v>
      </c>
      <c r="F109" s="239">
        <f t="shared" si="33"/>
        <v>-3561</v>
      </c>
      <c r="G109" s="240">
        <f>+Inputs!$D$3</f>
        <v>0.37951000000000001</v>
      </c>
      <c r="I109" s="241">
        <f t="shared" si="38"/>
        <v>9132</v>
      </c>
      <c r="K109" s="241">
        <f t="shared" si="34"/>
        <v>79</v>
      </c>
      <c r="L109" s="241">
        <f t="shared" si="39"/>
        <v>5571</v>
      </c>
      <c r="M109" s="241">
        <f t="shared" si="35"/>
        <v>29.981290000000001</v>
      </c>
      <c r="N109" s="241">
        <f t="shared" si="36"/>
        <v>29.981290000000001</v>
      </c>
      <c r="O109" s="241">
        <f t="shared" si="40"/>
        <v>-1351.3468499999867</v>
      </c>
      <c r="P109" s="241">
        <f t="shared" si="41"/>
        <v>1351.3468499999867</v>
      </c>
      <c r="Q109" s="242"/>
      <c r="R109" s="242"/>
      <c r="S109" s="242"/>
    </row>
    <row r="110" spans="1:19" s="237" customFormat="1">
      <c r="A110" s="236">
        <v>40634</v>
      </c>
      <c r="C110" s="238">
        <v>102</v>
      </c>
      <c r="D110" s="239">
        <f t="shared" si="32"/>
        <v>79</v>
      </c>
      <c r="E110" s="239">
        <f t="shared" si="37"/>
        <v>5650</v>
      </c>
      <c r="F110" s="239">
        <f t="shared" si="33"/>
        <v>-3482</v>
      </c>
      <c r="G110" s="240">
        <f>+Inputs!$D$3</f>
        <v>0.37951000000000001</v>
      </c>
      <c r="I110" s="241">
        <f t="shared" si="38"/>
        <v>9132</v>
      </c>
      <c r="K110" s="241">
        <f t="shared" si="34"/>
        <v>79</v>
      </c>
      <c r="L110" s="241">
        <f t="shared" si="39"/>
        <v>5650</v>
      </c>
      <c r="M110" s="241">
        <f t="shared" si="35"/>
        <v>29.981290000000001</v>
      </c>
      <c r="N110" s="241">
        <f t="shared" si="36"/>
        <v>29.981290000000001</v>
      </c>
      <c r="O110" s="241">
        <f t="shared" si="40"/>
        <v>-1321.3655599999868</v>
      </c>
      <c r="P110" s="241">
        <f t="shared" si="41"/>
        <v>1321.3655599999868</v>
      </c>
      <c r="Q110" s="242"/>
      <c r="R110" s="242"/>
      <c r="S110" s="242"/>
    </row>
    <row r="111" spans="1:19" s="237" customFormat="1">
      <c r="A111" s="243">
        <v>40664</v>
      </c>
      <c r="C111" s="238">
        <v>103</v>
      </c>
      <c r="D111" s="239">
        <f t="shared" si="32"/>
        <v>79</v>
      </c>
      <c r="E111" s="239">
        <f t="shared" si="37"/>
        <v>5729</v>
      </c>
      <c r="F111" s="239">
        <f t="shared" si="33"/>
        <v>-3403</v>
      </c>
      <c r="G111" s="240">
        <f>+Inputs!$D$3</f>
        <v>0.37951000000000001</v>
      </c>
      <c r="I111" s="241">
        <f t="shared" si="38"/>
        <v>9132</v>
      </c>
      <c r="K111" s="241">
        <f t="shared" si="34"/>
        <v>79</v>
      </c>
      <c r="L111" s="241">
        <f t="shared" si="39"/>
        <v>5729</v>
      </c>
      <c r="M111" s="241">
        <f t="shared" si="35"/>
        <v>29.981290000000001</v>
      </c>
      <c r="N111" s="241">
        <f t="shared" si="36"/>
        <v>29.981290000000001</v>
      </c>
      <c r="O111" s="241">
        <f t="shared" si="40"/>
        <v>-1291.3842699999868</v>
      </c>
      <c r="P111" s="241">
        <f t="shared" si="41"/>
        <v>1291.3842699999868</v>
      </c>
      <c r="Q111" s="242"/>
      <c r="R111" s="242"/>
      <c r="S111" s="242"/>
    </row>
    <row r="112" spans="1:19" s="237" customFormat="1">
      <c r="A112" s="236">
        <v>40695</v>
      </c>
      <c r="C112" s="238">
        <v>104</v>
      </c>
      <c r="D112" s="239">
        <f t="shared" si="32"/>
        <v>79</v>
      </c>
      <c r="E112" s="239">
        <f t="shared" si="37"/>
        <v>5808</v>
      </c>
      <c r="F112" s="239">
        <f t="shared" si="33"/>
        <v>-3324</v>
      </c>
      <c r="G112" s="240">
        <f>+Inputs!$D$3</f>
        <v>0.37951000000000001</v>
      </c>
      <c r="I112" s="241">
        <f t="shared" si="38"/>
        <v>9132</v>
      </c>
      <c r="K112" s="241">
        <f t="shared" si="34"/>
        <v>79</v>
      </c>
      <c r="L112" s="241">
        <f t="shared" si="39"/>
        <v>5808</v>
      </c>
      <c r="M112" s="241">
        <f t="shared" si="35"/>
        <v>29.981290000000001</v>
      </c>
      <c r="N112" s="241">
        <f t="shared" si="36"/>
        <v>29.981290000000001</v>
      </c>
      <c r="O112" s="241">
        <f t="shared" si="40"/>
        <v>-1261.4029799999869</v>
      </c>
      <c r="P112" s="241">
        <f t="shared" si="41"/>
        <v>1261.4029799999869</v>
      </c>
      <c r="Q112" s="242"/>
      <c r="R112" s="242"/>
      <c r="S112" s="242"/>
    </row>
    <row r="113" spans="1:19" s="237" customFormat="1">
      <c r="A113" s="243">
        <v>40725</v>
      </c>
      <c r="C113" s="238">
        <v>105</v>
      </c>
      <c r="D113" s="239">
        <f t="shared" si="32"/>
        <v>79</v>
      </c>
      <c r="E113" s="239">
        <f t="shared" si="37"/>
        <v>5887</v>
      </c>
      <c r="F113" s="239">
        <f t="shared" si="33"/>
        <v>-3245</v>
      </c>
      <c r="G113" s="240">
        <f>+Inputs!$D$3</f>
        <v>0.37951000000000001</v>
      </c>
      <c r="I113" s="241">
        <f t="shared" si="38"/>
        <v>9132</v>
      </c>
      <c r="K113" s="241">
        <f t="shared" si="34"/>
        <v>79</v>
      </c>
      <c r="L113" s="241">
        <f t="shared" si="39"/>
        <v>5887</v>
      </c>
      <c r="M113" s="241">
        <f t="shared" si="35"/>
        <v>29.981290000000001</v>
      </c>
      <c r="N113" s="241">
        <f t="shared" si="36"/>
        <v>29.981290000000001</v>
      </c>
      <c r="O113" s="241">
        <f t="shared" si="40"/>
        <v>-1231.4216899999869</v>
      </c>
      <c r="P113" s="241">
        <f t="shared" si="41"/>
        <v>1231.4216899999869</v>
      </c>
      <c r="Q113" s="242"/>
      <c r="R113" s="242"/>
      <c r="S113" s="242"/>
    </row>
    <row r="114" spans="1:19" s="237" customFormat="1">
      <c r="A114" s="236">
        <v>40756</v>
      </c>
      <c r="C114" s="238">
        <v>106</v>
      </c>
      <c r="D114" s="239">
        <f t="shared" si="32"/>
        <v>79</v>
      </c>
      <c r="E114" s="239">
        <f t="shared" si="37"/>
        <v>5966</v>
      </c>
      <c r="F114" s="239">
        <f t="shared" si="33"/>
        <v>-3166</v>
      </c>
      <c r="G114" s="240">
        <f>+Inputs!$D$3</f>
        <v>0.37951000000000001</v>
      </c>
      <c r="I114" s="241">
        <f t="shared" si="38"/>
        <v>9132</v>
      </c>
      <c r="K114" s="241">
        <f t="shared" si="34"/>
        <v>79</v>
      </c>
      <c r="L114" s="241">
        <f t="shared" si="39"/>
        <v>5966</v>
      </c>
      <c r="M114" s="241">
        <f t="shared" si="35"/>
        <v>29.981290000000001</v>
      </c>
      <c r="N114" s="241">
        <f t="shared" si="36"/>
        <v>29.981290000000001</v>
      </c>
      <c r="O114" s="241">
        <f t="shared" si="40"/>
        <v>-1201.440399999987</v>
      </c>
      <c r="P114" s="241">
        <f t="shared" si="41"/>
        <v>1201.440399999987</v>
      </c>
      <c r="Q114" s="242"/>
      <c r="R114" s="242"/>
      <c r="S114" s="242"/>
    </row>
    <row r="115" spans="1:19" s="237" customFormat="1">
      <c r="A115" s="243">
        <v>40787</v>
      </c>
      <c r="C115" s="238">
        <v>107</v>
      </c>
      <c r="D115" s="239">
        <f t="shared" si="32"/>
        <v>79</v>
      </c>
      <c r="E115" s="239">
        <f t="shared" si="37"/>
        <v>6045</v>
      </c>
      <c r="F115" s="239">
        <f t="shared" si="33"/>
        <v>-3087</v>
      </c>
      <c r="G115" s="240">
        <f>+Inputs!$D$3</f>
        <v>0.37951000000000001</v>
      </c>
      <c r="I115" s="241">
        <f t="shared" si="38"/>
        <v>9132</v>
      </c>
      <c r="K115" s="241">
        <f t="shared" si="34"/>
        <v>79</v>
      </c>
      <c r="L115" s="241">
        <f t="shared" si="39"/>
        <v>6045</v>
      </c>
      <c r="M115" s="241">
        <f t="shared" si="35"/>
        <v>29.981290000000001</v>
      </c>
      <c r="N115" s="241">
        <f t="shared" si="36"/>
        <v>29.981290000000001</v>
      </c>
      <c r="O115" s="241">
        <f t="shared" si="40"/>
        <v>-1171.459109999987</v>
      </c>
      <c r="P115" s="241">
        <f t="shared" si="41"/>
        <v>1171.459109999987</v>
      </c>
      <c r="Q115" s="242"/>
      <c r="R115" s="242"/>
      <c r="S115" s="242"/>
    </row>
    <row r="116" spans="1:19" s="237" customFormat="1">
      <c r="A116" s="236">
        <v>40817</v>
      </c>
      <c r="C116" s="238">
        <v>108</v>
      </c>
      <c r="D116" s="239">
        <f t="shared" si="32"/>
        <v>79</v>
      </c>
      <c r="E116" s="239">
        <f t="shared" si="37"/>
        <v>6124</v>
      </c>
      <c r="F116" s="239">
        <f t="shared" si="33"/>
        <v>-3008</v>
      </c>
      <c r="G116" s="240">
        <f>+Inputs!$D$3</f>
        <v>0.37951000000000001</v>
      </c>
      <c r="I116" s="241">
        <f t="shared" si="38"/>
        <v>9132</v>
      </c>
      <c r="K116" s="241">
        <f t="shared" si="34"/>
        <v>79</v>
      </c>
      <c r="L116" s="241">
        <f t="shared" si="39"/>
        <v>6124</v>
      </c>
      <c r="M116" s="241">
        <f t="shared" si="35"/>
        <v>29.981290000000001</v>
      </c>
      <c r="N116" s="241">
        <f t="shared" si="36"/>
        <v>29.981290000000001</v>
      </c>
      <c r="O116" s="241">
        <f t="shared" si="40"/>
        <v>-1141.4778199999871</v>
      </c>
      <c r="P116" s="241">
        <f t="shared" si="41"/>
        <v>1141.4778199999871</v>
      </c>
      <c r="Q116" s="242"/>
      <c r="R116" s="242"/>
      <c r="S116" s="242"/>
    </row>
    <row r="117" spans="1:19" s="237" customFormat="1">
      <c r="A117" s="243">
        <v>40848</v>
      </c>
      <c r="C117" s="238">
        <v>109</v>
      </c>
      <c r="D117" s="239">
        <f t="shared" si="32"/>
        <v>79</v>
      </c>
      <c r="E117" s="239">
        <f t="shared" si="37"/>
        <v>6203</v>
      </c>
      <c r="F117" s="239">
        <f t="shared" si="33"/>
        <v>-2929</v>
      </c>
      <c r="G117" s="240">
        <f>+Inputs!$D$3</f>
        <v>0.37951000000000001</v>
      </c>
      <c r="I117" s="241">
        <f t="shared" si="38"/>
        <v>9132</v>
      </c>
      <c r="K117" s="241">
        <f t="shared" si="34"/>
        <v>79</v>
      </c>
      <c r="L117" s="241">
        <f t="shared" si="39"/>
        <v>6203</v>
      </c>
      <c r="M117" s="241">
        <f t="shared" si="35"/>
        <v>29.981290000000001</v>
      </c>
      <c r="N117" s="241">
        <f t="shared" si="36"/>
        <v>29.981290000000001</v>
      </c>
      <c r="O117" s="241">
        <f t="shared" si="40"/>
        <v>-1111.4965299999872</v>
      </c>
      <c r="P117" s="241">
        <f t="shared" si="41"/>
        <v>1111.4965299999872</v>
      </c>
      <c r="Q117" s="242"/>
      <c r="R117" s="242"/>
      <c r="S117" s="242"/>
    </row>
    <row r="118" spans="1:19" s="237" customFormat="1">
      <c r="A118" s="236">
        <v>40878</v>
      </c>
      <c r="C118" s="238">
        <v>110</v>
      </c>
      <c r="D118" s="239">
        <f t="shared" si="32"/>
        <v>79</v>
      </c>
      <c r="E118" s="239">
        <f t="shared" si="37"/>
        <v>6282</v>
      </c>
      <c r="F118" s="239">
        <f t="shared" si="33"/>
        <v>-2850</v>
      </c>
      <c r="G118" s="240">
        <f>+Inputs!$D$3</f>
        <v>0.37951000000000001</v>
      </c>
      <c r="I118" s="241">
        <f t="shared" si="38"/>
        <v>9132</v>
      </c>
      <c r="K118" s="241">
        <f t="shared" si="34"/>
        <v>79</v>
      </c>
      <c r="L118" s="241">
        <f t="shared" si="39"/>
        <v>6282</v>
      </c>
      <c r="M118" s="241">
        <f t="shared" si="35"/>
        <v>29.981290000000001</v>
      </c>
      <c r="N118" s="241">
        <f t="shared" si="36"/>
        <v>29.981290000000001</v>
      </c>
      <c r="O118" s="241">
        <f t="shared" si="40"/>
        <v>-1081.5152399999872</v>
      </c>
      <c r="P118" s="241">
        <f t="shared" si="41"/>
        <v>1081.5152399999872</v>
      </c>
      <c r="Q118" s="242"/>
      <c r="R118" s="242"/>
      <c r="S118" s="242"/>
    </row>
    <row r="119" spans="1:19" s="237" customFormat="1">
      <c r="A119" s="243">
        <v>40909</v>
      </c>
      <c r="C119" s="238">
        <v>111</v>
      </c>
      <c r="D119" s="239">
        <f t="shared" si="32"/>
        <v>79</v>
      </c>
      <c r="E119" s="239">
        <f t="shared" si="37"/>
        <v>6361</v>
      </c>
      <c r="F119" s="239">
        <f t="shared" si="33"/>
        <v>-2771</v>
      </c>
      <c r="G119" s="240">
        <f>+Inputs!$D$3</f>
        <v>0.37951000000000001</v>
      </c>
      <c r="I119" s="241">
        <f t="shared" si="38"/>
        <v>9132</v>
      </c>
      <c r="K119" s="241">
        <f t="shared" si="34"/>
        <v>79</v>
      </c>
      <c r="L119" s="241">
        <f t="shared" si="39"/>
        <v>6361</v>
      </c>
      <c r="M119" s="241">
        <f t="shared" si="35"/>
        <v>29.981290000000001</v>
      </c>
      <c r="N119" s="241">
        <f t="shared" si="36"/>
        <v>29.981290000000001</v>
      </c>
      <c r="O119" s="241">
        <f t="shared" si="40"/>
        <v>-1051.5339499999873</v>
      </c>
      <c r="P119" s="241">
        <f t="shared" si="41"/>
        <v>1051.5339499999873</v>
      </c>
      <c r="Q119" s="242"/>
      <c r="R119" s="242"/>
      <c r="S119" s="242"/>
    </row>
    <row r="120" spans="1:19" s="237" customFormat="1">
      <c r="A120" s="236">
        <v>40940</v>
      </c>
      <c r="C120" s="238">
        <v>112</v>
      </c>
      <c r="D120" s="239">
        <f t="shared" si="32"/>
        <v>79</v>
      </c>
      <c r="E120" s="239">
        <f t="shared" si="37"/>
        <v>6440</v>
      </c>
      <c r="F120" s="239">
        <f t="shared" si="33"/>
        <v>-2692</v>
      </c>
      <c r="G120" s="240">
        <f>+Inputs!$D$3</f>
        <v>0.37951000000000001</v>
      </c>
      <c r="I120" s="241">
        <f t="shared" si="38"/>
        <v>9132</v>
      </c>
      <c r="K120" s="241">
        <f t="shared" si="34"/>
        <v>79</v>
      </c>
      <c r="L120" s="241">
        <f t="shared" si="39"/>
        <v>6440</v>
      </c>
      <c r="M120" s="241">
        <f t="shared" si="35"/>
        <v>29.981290000000001</v>
      </c>
      <c r="N120" s="241">
        <f t="shared" si="36"/>
        <v>29.981290000000001</v>
      </c>
      <c r="O120" s="241">
        <f t="shared" si="40"/>
        <v>-1021.5526599999873</v>
      </c>
      <c r="P120" s="241">
        <f t="shared" si="41"/>
        <v>1021.5526599999873</v>
      </c>
      <c r="Q120" s="242"/>
      <c r="R120" s="242"/>
      <c r="S120" s="242"/>
    </row>
    <row r="121" spans="1:19" s="237" customFormat="1">
      <c r="A121" s="243">
        <v>40969</v>
      </c>
      <c r="C121" s="238">
        <v>113</v>
      </c>
      <c r="D121" s="239">
        <f t="shared" si="32"/>
        <v>79</v>
      </c>
      <c r="E121" s="239">
        <f t="shared" si="37"/>
        <v>6519</v>
      </c>
      <c r="F121" s="239">
        <f t="shared" si="33"/>
        <v>-2613</v>
      </c>
      <c r="G121" s="240">
        <f>+Inputs!$D$3</f>
        <v>0.37951000000000001</v>
      </c>
      <c r="I121" s="241">
        <f t="shared" si="38"/>
        <v>9132</v>
      </c>
      <c r="K121" s="241">
        <f t="shared" si="34"/>
        <v>79</v>
      </c>
      <c r="L121" s="241">
        <f t="shared" si="39"/>
        <v>6519</v>
      </c>
      <c r="M121" s="241">
        <f t="shared" si="35"/>
        <v>29.981290000000001</v>
      </c>
      <c r="N121" s="241">
        <f t="shared" si="36"/>
        <v>29.981290000000001</v>
      </c>
      <c r="O121" s="241">
        <f t="shared" si="40"/>
        <v>-991.57136999998738</v>
      </c>
      <c r="P121" s="241">
        <f t="shared" si="41"/>
        <v>991.57136999998738</v>
      </c>
      <c r="Q121" s="242"/>
      <c r="R121" s="242"/>
      <c r="S121" s="242"/>
    </row>
    <row r="122" spans="1:19" s="237" customFormat="1">
      <c r="A122" s="236">
        <v>41000</v>
      </c>
      <c r="C122" s="238">
        <v>114</v>
      </c>
      <c r="D122" s="239">
        <f t="shared" si="32"/>
        <v>79</v>
      </c>
      <c r="E122" s="239">
        <f t="shared" si="37"/>
        <v>6598</v>
      </c>
      <c r="F122" s="239">
        <f t="shared" si="33"/>
        <v>-2534</v>
      </c>
      <c r="G122" s="240">
        <f>+Inputs!$D$3</f>
        <v>0.37951000000000001</v>
      </c>
      <c r="I122" s="241">
        <f t="shared" si="38"/>
        <v>9132</v>
      </c>
      <c r="K122" s="241">
        <f t="shared" si="34"/>
        <v>79</v>
      </c>
      <c r="L122" s="241">
        <f t="shared" si="39"/>
        <v>6598</v>
      </c>
      <c r="M122" s="241">
        <f t="shared" si="35"/>
        <v>29.981290000000001</v>
      </c>
      <c r="N122" s="241">
        <f t="shared" si="36"/>
        <v>29.981290000000001</v>
      </c>
      <c r="O122" s="241">
        <f t="shared" si="40"/>
        <v>-961.59007999998744</v>
      </c>
      <c r="P122" s="241">
        <f t="shared" si="41"/>
        <v>961.59007999998744</v>
      </c>
      <c r="Q122" s="242"/>
      <c r="R122" s="242"/>
      <c r="S122" s="242"/>
    </row>
    <row r="123" spans="1:19" s="237" customFormat="1">
      <c r="A123" s="243">
        <v>41030</v>
      </c>
      <c r="C123" s="238">
        <v>115</v>
      </c>
      <c r="D123" s="239">
        <f t="shared" si="32"/>
        <v>79</v>
      </c>
      <c r="E123" s="239">
        <f t="shared" si="37"/>
        <v>6677</v>
      </c>
      <c r="F123" s="239">
        <f t="shared" si="33"/>
        <v>-2455</v>
      </c>
      <c r="G123" s="240">
        <f>+Inputs!$D$3</f>
        <v>0.37951000000000001</v>
      </c>
      <c r="I123" s="241">
        <f t="shared" si="38"/>
        <v>9132</v>
      </c>
      <c r="K123" s="241">
        <f t="shared" si="34"/>
        <v>79</v>
      </c>
      <c r="L123" s="241">
        <f t="shared" si="39"/>
        <v>6677</v>
      </c>
      <c r="M123" s="241">
        <f t="shared" si="35"/>
        <v>29.981290000000001</v>
      </c>
      <c r="N123" s="241">
        <f t="shared" si="36"/>
        <v>29.981290000000001</v>
      </c>
      <c r="O123" s="241">
        <f t="shared" si="40"/>
        <v>-931.60878999998749</v>
      </c>
      <c r="P123" s="241">
        <f t="shared" si="41"/>
        <v>931.60878999998749</v>
      </c>
      <c r="Q123" s="242"/>
      <c r="R123" s="242"/>
      <c r="S123" s="242"/>
    </row>
    <row r="124" spans="1:19" s="237" customFormat="1">
      <c r="A124" s="236">
        <v>41061</v>
      </c>
      <c r="C124" s="238">
        <v>116</v>
      </c>
      <c r="D124" s="239">
        <f t="shared" si="32"/>
        <v>79</v>
      </c>
      <c r="E124" s="239">
        <f t="shared" si="37"/>
        <v>6756</v>
      </c>
      <c r="F124" s="239">
        <f t="shared" si="33"/>
        <v>-2376</v>
      </c>
      <c r="G124" s="240">
        <f>+Inputs!$D$3</f>
        <v>0.37951000000000001</v>
      </c>
      <c r="I124" s="241">
        <f t="shared" si="38"/>
        <v>9132</v>
      </c>
      <c r="K124" s="241">
        <f t="shared" si="34"/>
        <v>79</v>
      </c>
      <c r="L124" s="241">
        <f t="shared" si="39"/>
        <v>6756</v>
      </c>
      <c r="M124" s="241">
        <f t="shared" si="35"/>
        <v>29.981290000000001</v>
      </c>
      <c r="N124" s="241">
        <f t="shared" si="36"/>
        <v>29.981290000000001</v>
      </c>
      <c r="O124" s="241">
        <f t="shared" si="40"/>
        <v>-901.62749999998755</v>
      </c>
      <c r="P124" s="241">
        <f t="shared" si="41"/>
        <v>901.62749999998755</v>
      </c>
      <c r="Q124" s="242"/>
      <c r="R124" s="242"/>
      <c r="S124" s="242"/>
    </row>
    <row r="125" spans="1:19" s="237" customFormat="1">
      <c r="A125" s="243">
        <v>41091</v>
      </c>
      <c r="C125" s="238">
        <v>117</v>
      </c>
      <c r="D125" s="239">
        <f t="shared" si="32"/>
        <v>79</v>
      </c>
      <c r="E125" s="239">
        <f t="shared" si="37"/>
        <v>6835</v>
      </c>
      <c r="F125" s="239">
        <f t="shared" si="33"/>
        <v>-2297</v>
      </c>
      <c r="G125" s="240">
        <f>+Inputs!$D$3</f>
        <v>0.37951000000000001</v>
      </c>
      <c r="I125" s="241">
        <f t="shared" si="38"/>
        <v>9132</v>
      </c>
      <c r="K125" s="241">
        <f t="shared" si="34"/>
        <v>79</v>
      </c>
      <c r="L125" s="241">
        <f t="shared" si="39"/>
        <v>6835</v>
      </c>
      <c r="M125" s="241">
        <f t="shared" si="35"/>
        <v>29.981290000000001</v>
      </c>
      <c r="N125" s="241">
        <f t="shared" si="36"/>
        <v>29.981290000000001</v>
      </c>
      <c r="O125" s="241">
        <f t="shared" si="40"/>
        <v>-871.6462099999876</v>
      </c>
      <c r="P125" s="241">
        <f t="shared" si="41"/>
        <v>871.6462099999876</v>
      </c>
      <c r="Q125" s="242"/>
      <c r="R125" s="242"/>
      <c r="S125" s="242"/>
    </row>
    <row r="126" spans="1:19" s="237" customFormat="1">
      <c r="A126" s="236">
        <v>41122</v>
      </c>
      <c r="C126" s="238">
        <v>118</v>
      </c>
      <c r="D126" s="239">
        <f t="shared" si="32"/>
        <v>79</v>
      </c>
      <c r="E126" s="239">
        <f t="shared" si="37"/>
        <v>6914</v>
      </c>
      <c r="F126" s="239">
        <f t="shared" si="33"/>
        <v>-2218</v>
      </c>
      <c r="G126" s="240">
        <f>+Inputs!$D$3</f>
        <v>0.37951000000000001</v>
      </c>
      <c r="I126" s="241">
        <f t="shared" si="38"/>
        <v>9132</v>
      </c>
      <c r="K126" s="241">
        <f t="shared" si="34"/>
        <v>79</v>
      </c>
      <c r="L126" s="241">
        <f t="shared" si="39"/>
        <v>6914</v>
      </c>
      <c r="M126" s="241">
        <f t="shared" si="35"/>
        <v>29.981290000000001</v>
      </c>
      <c r="N126" s="241">
        <f t="shared" si="36"/>
        <v>29.981290000000001</v>
      </c>
      <c r="O126" s="241">
        <f t="shared" si="40"/>
        <v>-841.66491999998766</v>
      </c>
      <c r="P126" s="241">
        <f t="shared" si="41"/>
        <v>841.66491999998766</v>
      </c>
      <c r="Q126" s="242"/>
      <c r="R126" s="242"/>
      <c r="S126" s="242"/>
    </row>
    <row r="127" spans="1:19" s="237" customFormat="1">
      <c r="A127" s="243">
        <v>41153</v>
      </c>
      <c r="C127" s="238">
        <v>119</v>
      </c>
      <c r="D127" s="239">
        <f t="shared" si="32"/>
        <v>79</v>
      </c>
      <c r="E127" s="239">
        <f t="shared" si="37"/>
        <v>6993</v>
      </c>
      <c r="F127" s="239">
        <f t="shared" si="33"/>
        <v>-2139</v>
      </c>
      <c r="G127" s="240">
        <f>+Inputs!$D$3</f>
        <v>0.37951000000000001</v>
      </c>
      <c r="I127" s="241">
        <f t="shared" si="38"/>
        <v>9132</v>
      </c>
      <c r="K127" s="241">
        <f t="shared" si="34"/>
        <v>79</v>
      </c>
      <c r="L127" s="241">
        <f t="shared" si="39"/>
        <v>6993</v>
      </c>
      <c r="M127" s="241">
        <f t="shared" si="35"/>
        <v>29.981290000000001</v>
      </c>
      <c r="N127" s="241">
        <f t="shared" si="36"/>
        <v>29.981290000000001</v>
      </c>
      <c r="O127" s="241">
        <f t="shared" si="40"/>
        <v>-811.68362999998772</v>
      </c>
      <c r="P127" s="241">
        <f t="shared" si="41"/>
        <v>811.68362999998772</v>
      </c>
      <c r="Q127" s="242"/>
      <c r="R127" s="242"/>
      <c r="S127" s="242"/>
    </row>
    <row r="128" spans="1:19" s="237" customFormat="1">
      <c r="A128" s="236">
        <v>41183</v>
      </c>
      <c r="C128" s="238">
        <v>120</v>
      </c>
      <c r="D128" s="239">
        <f t="shared" si="32"/>
        <v>79</v>
      </c>
      <c r="E128" s="239">
        <f t="shared" si="37"/>
        <v>7072</v>
      </c>
      <c r="F128" s="239">
        <f t="shared" si="33"/>
        <v>-2060</v>
      </c>
      <c r="G128" s="240">
        <f>+Inputs!$D$3</f>
        <v>0.37951000000000001</v>
      </c>
      <c r="I128" s="241">
        <f t="shared" si="38"/>
        <v>9132</v>
      </c>
      <c r="K128" s="241">
        <f t="shared" si="34"/>
        <v>79</v>
      </c>
      <c r="L128" s="241">
        <f t="shared" si="39"/>
        <v>7072</v>
      </c>
      <c r="M128" s="241">
        <f t="shared" si="35"/>
        <v>29.981290000000001</v>
      </c>
      <c r="N128" s="241">
        <f t="shared" si="36"/>
        <v>29.981290000000001</v>
      </c>
      <c r="O128" s="241">
        <f t="shared" si="40"/>
        <v>-781.70233999998777</v>
      </c>
      <c r="P128" s="241">
        <f t="shared" si="41"/>
        <v>781.70233999998777</v>
      </c>
      <c r="Q128" s="242"/>
      <c r="R128" s="242"/>
      <c r="S128" s="242"/>
    </row>
    <row r="129" spans="1:19" s="237" customFormat="1">
      <c r="A129" s="243">
        <v>41214</v>
      </c>
      <c r="C129" s="238">
        <v>121</v>
      </c>
      <c r="D129" s="239">
        <f t="shared" si="32"/>
        <v>79</v>
      </c>
      <c r="E129" s="239">
        <f t="shared" si="37"/>
        <v>7151</v>
      </c>
      <c r="F129" s="239">
        <f t="shared" si="33"/>
        <v>-1981</v>
      </c>
      <c r="G129" s="240">
        <f>+Inputs!$D$3</f>
        <v>0.37951000000000001</v>
      </c>
      <c r="I129" s="241">
        <f t="shared" si="38"/>
        <v>9132</v>
      </c>
      <c r="K129" s="241">
        <f t="shared" si="34"/>
        <v>79</v>
      </c>
      <c r="L129" s="241">
        <f t="shared" si="39"/>
        <v>7151</v>
      </c>
      <c r="M129" s="241">
        <f t="shared" si="35"/>
        <v>29.981290000000001</v>
      </c>
      <c r="N129" s="241">
        <f t="shared" si="36"/>
        <v>29.981290000000001</v>
      </c>
      <c r="O129" s="241">
        <f t="shared" si="40"/>
        <v>-751.72104999998783</v>
      </c>
      <c r="P129" s="241">
        <f t="shared" si="41"/>
        <v>751.72104999998783</v>
      </c>
      <c r="Q129" s="242"/>
      <c r="R129" s="242"/>
      <c r="S129" s="242"/>
    </row>
    <row r="130" spans="1:19" s="237" customFormat="1">
      <c r="A130" s="236">
        <v>41244</v>
      </c>
      <c r="C130" s="238">
        <v>122</v>
      </c>
      <c r="D130" s="239">
        <f t="shared" si="32"/>
        <v>79</v>
      </c>
      <c r="E130" s="239">
        <f t="shared" si="37"/>
        <v>7230</v>
      </c>
      <c r="F130" s="239">
        <f t="shared" si="33"/>
        <v>-1902</v>
      </c>
      <c r="G130" s="240">
        <f>+Inputs!$D$3</f>
        <v>0.37951000000000001</v>
      </c>
      <c r="I130" s="241">
        <f t="shared" si="38"/>
        <v>9132</v>
      </c>
      <c r="K130" s="241">
        <f t="shared" si="34"/>
        <v>79</v>
      </c>
      <c r="L130" s="241">
        <f t="shared" si="39"/>
        <v>7230</v>
      </c>
      <c r="M130" s="241">
        <f t="shared" si="35"/>
        <v>29.981290000000001</v>
      </c>
      <c r="N130" s="241">
        <f t="shared" si="36"/>
        <v>29.981290000000001</v>
      </c>
      <c r="O130" s="241">
        <f t="shared" si="40"/>
        <v>-721.73975999998788</v>
      </c>
      <c r="P130" s="241">
        <f t="shared" si="41"/>
        <v>721.73975999998788</v>
      </c>
      <c r="Q130" s="242"/>
      <c r="R130" s="242"/>
      <c r="S130" s="242"/>
    </row>
    <row r="131" spans="1:19" s="237" customFormat="1">
      <c r="A131" s="243">
        <v>41275</v>
      </c>
      <c r="C131" s="238">
        <v>123</v>
      </c>
      <c r="D131" s="239">
        <f t="shared" si="32"/>
        <v>79</v>
      </c>
      <c r="E131" s="239">
        <f t="shared" si="37"/>
        <v>7309</v>
      </c>
      <c r="F131" s="239">
        <f t="shared" si="33"/>
        <v>-1823</v>
      </c>
      <c r="G131" s="240">
        <f>+Inputs!$D$3</f>
        <v>0.37951000000000001</v>
      </c>
      <c r="I131" s="241">
        <f t="shared" si="38"/>
        <v>9132</v>
      </c>
      <c r="K131" s="241">
        <f t="shared" si="34"/>
        <v>79</v>
      </c>
      <c r="L131" s="241">
        <f t="shared" si="39"/>
        <v>7309</v>
      </c>
      <c r="M131" s="241">
        <f t="shared" si="35"/>
        <v>29.981290000000001</v>
      </c>
      <c r="N131" s="241">
        <f t="shared" si="36"/>
        <v>29.981290000000001</v>
      </c>
      <c r="O131" s="241">
        <f t="shared" si="40"/>
        <v>-691.75846999998794</v>
      </c>
      <c r="P131" s="241">
        <f t="shared" si="41"/>
        <v>691.75846999998794</v>
      </c>
      <c r="Q131" s="242"/>
      <c r="R131" s="242"/>
      <c r="S131" s="242"/>
    </row>
    <row r="132" spans="1:19" s="237" customFormat="1">
      <c r="A132" s="236">
        <v>41306</v>
      </c>
      <c r="C132" s="238">
        <v>124</v>
      </c>
      <c r="D132" s="239">
        <f t="shared" si="32"/>
        <v>79</v>
      </c>
      <c r="E132" s="239">
        <f t="shared" si="37"/>
        <v>7388</v>
      </c>
      <c r="F132" s="239">
        <f t="shared" si="33"/>
        <v>-1744</v>
      </c>
      <c r="G132" s="240">
        <f>+Inputs!$D$3</f>
        <v>0.37951000000000001</v>
      </c>
      <c r="I132" s="241">
        <f t="shared" si="38"/>
        <v>9132</v>
      </c>
      <c r="K132" s="241">
        <f t="shared" si="34"/>
        <v>79</v>
      </c>
      <c r="L132" s="241">
        <f t="shared" si="39"/>
        <v>7388</v>
      </c>
      <c r="M132" s="241">
        <f t="shared" si="35"/>
        <v>29.981290000000001</v>
      </c>
      <c r="N132" s="241">
        <f t="shared" si="36"/>
        <v>29.981290000000001</v>
      </c>
      <c r="O132" s="241">
        <f t="shared" si="40"/>
        <v>-661.77717999998799</v>
      </c>
      <c r="P132" s="241">
        <f t="shared" si="41"/>
        <v>661.77717999998799</v>
      </c>
      <c r="Q132" s="242"/>
      <c r="R132" s="242"/>
      <c r="S132" s="242"/>
    </row>
    <row r="133" spans="1:19" s="237" customFormat="1">
      <c r="A133" s="243">
        <v>41334</v>
      </c>
      <c r="C133" s="238">
        <v>125</v>
      </c>
      <c r="D133" s="239">
        <f t="shared" si="32"/>
        <v>79</v>
      </c>
      <c r="E133" s="239">
        <f t="shared" si="37"/>
        <v>7467</v>
      </c>
      <c r="F133" s="239">
        <f t="shared" si="33"/>
        <v>-1665</v>
      </c>
      <c r="G133" s="240">
        <f>+Inputs!$D$3</f>
        <v>0.37951000000000001</v>
      </c>
      <c r="I133" s="241">
        <f t="shared" si="38"/>
        <v>9132</v>
      </c>
      <c r="K133" s="241">
        <f t="shared" si="34"/>
        <v>79</v>
      </c>
      <c r="L133" s="241">
        <f t="shared" si="39"/>
        <v>7467</v>
      </c>
      <c r="M133" s="241">
        <f t="shared" si="35"/>
        <v>29.981290000000001</v>
      </c>
      <c r="N133" s="241">
        <f t="shared" si="36"/>
        <v>29.981290000000001</v>
      </c>
      <c r="O133" s="241">
        <f t="shared" si="40"/>
        <v>-631.79588999998805</v>
      </c>
      <c r="P133" s="241">
        <f t="shared" si="41"/>
        <v>631.79588999998805</v>
      </c>
      <c r="Q133" s="242"/>
      <c r="R133" s="242"/>
      <c r="S133" s="242"/>
    </row>
    <row r="134" spans="1:19" s="237" customFormat="1">
      <c r="A134" s="236">
        <v>41365</v>
      </c>
      <c r="C134" s="238">
        <v>126</v>
      </c>
      <c r="D134" s="239">
        <f t="shared" si="32"/>
        <v>79</v>
      </c>
      <c r="E134" s="239">
        <f t="shared" si="37"/>
        <v>7546</v>
      </c>
      <c r="F134" s="239">
        <f t="shared" si="33"/>
        <v>-1586</v>
      </c>
      <c r="G134" s="240">
        <f>+Inputs!$D$3</f>
        <v>0.37951000000000001</v>
      </c>
      <c r="I134" s="241">
        <f t="shared" si="38"/>
        <v>9132</v>
      </c>
      <c r="K134" s="241">
        <f t="shared" si="34"/>
        <v>79</v>
      </c>
      <c r="L134" s="241">
        <f t="shared" si="39"/>
        <v>7546</v>
      </c>
      <c r="M134" s="241">
        <f t="shared" si="35"/>
        <v>29.981290000000001</v>
      </c>
      <c r="N134" s="241">
        <f t="shared" si="36"/>
        <v>29.981290000000001</v>
      </c>
      <c r="O134" s="241">
        <f t="shared" si="40"/>
        <v>-601.8145999999881</v>
      </c>
      <c r="P134" s="241">
        <f t="shared" si="41"/>
        <v>601.8145999999881</v>
      </c>
      <c r="Q134" s="242"/>
      <c r="R134" s="242"/>
      <c r="S134" s="242"/>
    </row>
    <row r="135" spans="1:19" s="237" customFormat="1">
      <c r="A135" s="243">
        <v>41395</v>
      </c>
      <c r="C135" s="238">
        <v>127</v>
      </c>
      <c r="D135" s="239">
        <f t="shared" si="32"/>
        <v>79</v>
      </c>
      <c r="E135" s="239">
        <f t="shared" si="37"/>
        <v>7625</v>
      </c>
      <c r="F135" s="239">
        <f t="shared" si="33"/>
        <v>-1507</v>
      </c>
      <c r="G135" s="240">
        <f>+Inputs!$D$3</f>
        <v>0.37951000000000001</v>
      </c>
      <c r="I135" s="241">
        <f t="shared" si="38"/>
        <v>9132</v>
      </c>
      <c r="K135" s="241">
        <f t="shared" si="34"/>
        <v>79</v>
      </c>
      <c r="L135" s="241">
        <f t="shared" si="39"/>
        <v>7625</v>
      </c>
      <c r="M135" s="241">
        <f t="shared" si="35"/>
        <v>29.981290000000001</v>
      </c>
      <c r="N135" s="241">
        <f t="shared" si="36"/>
        <v>29.981290000000001</v>
      </c>
      <c r="O135" s="241">
        <f t="shared" si="40"/>
        <v>-571.83330999998816</v>
      </c>
      <c r="P135" s="241">
        <f t="shared" si="41"/>
        <v>571.83330999998816</v>
      </c>
      <c r="Q135" s="242"/>
      <c r="R135" s="242"/>
      <c r="S135" s="242"/>
    </row>
    <row r="136" spans="1:19" s="237" customFormat="1">
      <c r="A136" s="236">
        <v>41426</v>
      </c>
      <c r="C136" s="238">
        <v>128</v>
      </c>
      <c r="D136" s="239">
        <f t="shared" si="32"/>
        <v>79</v>
      </c>
      <c r="E136" s="239">
        <f t="shared" si="37"/>
        <v>7704</v>
      </c>
      <c r="F136" s="239">
        <f t="shared" si="33"/>
        <v>-1428</v>
      </c>
      <c r="G136" s="240">
        <f>+Inputs!$D$3</f>
        <v>0.37951000000000001</v>
      </c>
      <c r="I136" s="241">
        <f t="shared" si="38"/>
        <v>9132</v>
      </c>
      <c r="K136" s="241">
        <f t="shared" si="34"/>
        <v>79</v>
      </c>
      <c r="L136" s="241">
        <f t="shared" si="39"/>
        <v>7704</v>
      </c>
      <c r="M136" s="241">
        <f t="shared" si="35"/>
        <v>29.981290000000001</v>
      </c>
      <c r="N136" s="241">
        <f t="shared" si="36"/>
        <v>29.981290000000001</v>
      </c>
      <c r="O136" s="241">
        <f t="shared" si="40"/>
        <v>-541.85201999998822</v>
      </c>
      <c r="P136" s="241">
        <f t="shared" si="41"/>
        <v>541.85201999998822</v>
      </c>
      <c r="Q136" s="242"/>
      <c r="R136" s="242"/>
      <c r="S136" s="242"/>
    </row>
    <row r="137" spans="1:19" s="237" customFormat="1">
      <c r="A137" s="243">
        <v>41456</v>
      </c>
      <c r="C137" s="238">
        <v>129</v>
      </c>
      <c r="D137" s="239">
        <f t="shared" si="32"/>
        <v>79</v>
      </c>
      <c r="E137" s="239">
        <f t="shared" si="37"/>
        <v>7783</v>
      </c>
      <c r="F137" s="239">
        <f t="shared" ref="F137:F155" si="42">$B$9+E137</f>
        <v>-1349</v>
      </c>
      <c r="G137" s="240">
        <f>+Inputs!$D$3</f>
        <v>0.37951000000000001</v>
      </c>
      <c r="I137" s="241">
        <f t="shared" si="38"/>
        <v>9132</v>
      </c>
      <c r="K137" s="241">
        <f t="shared" ref="K137:K155" si="43">D137</f>
        <v>79</v>
      </c>
      <c r="L137" s="241">
        <f t="shared" si="39"/>
        <v>7783</v>
      </c>
      <c r="M137" s="241">
        <f t="shared" ref="M137:M155" si="44">K137*G137</f>
        <v>29.981290000000001</v>
      </c>
      <c r="N137" s="241">
        <f t="shared" ref="N137:N155" si="45">M137-J137</f>
        <v>29.981290000000001</v>
      </c>
      <c r="O137" s="241">
        <f t="shared" si="40"/>
        <v>-511.87072999998821</v>
      </c>
      <c r="P137" s="241">
        <f t="shared" si="41"/>
        <v>511.87072999998821</v>
      </c>
      <c r="Q137" s="242"/>
      <c r="R137" s="242"/>
      <c r="S137" s="242"/>
    </row>
    <row r="138" spans="1:19" s="237" customFormat="1">
      <c r="A138" s="236">
        <v>41487</v>
      </c>
      <c r="C138" s="238">
        <v>130</v>
      </c>
      <c r="D138" s="239">
        <f t="shared" si="32"/>
        <v>79</v>
      </c>
      <c r="E138" s="239">
        <f t="shared" ref="E138:E155" si="46">+E137+D138</f>
        <v>7862</v>
      </c>
      <c r="F138" s="239">
        <f t="shared" si="42"/>
        <v>-1270</v>
      </c>
      <c r="G138" s="240">
        <f>+Inputs!$D$3</f>
        <v>0.37951000000000001</v>
      </c>
      <c r="I138" s="241">
        <f t="shared" ref="I138:I155" si="47">+I137+H138</f>
        <v>9132</v>
      </c>
      <c r="K138" s="241">
        <f t="shared" si="43"/>
        <v>79</v>
      </c>
      <c r="L138" s="241">
        <f t="shared" ref="L138:L155" si="48">+L137+K138</f>
        <v>7862</v>
      </c>
      <c r="M138" s="241">
        <f t="shared" si="44"/>
        <v>29.981290000000001</v>
      </c>
      <c r="N138" s="241">
        <f t="shared" si="45"/>
        <v>29.981290000000001</v>
      </c>
      <c r="O138" s="241">
        <f t="shared" ref="O138:O155" si="49">+O137+N138</f>
        <v>-481.88943999998821</v>
      </c>
      <c r="P138" s="241">
        <f t="shared" ref="P138:P155" si="50">P137-N138</f>
        <v>481.88943999998821</v>
      </c>
      <c r="Q138" s="242"/>
      <c r="R138" s="242"/>
      <c r="S138" s="242"/>
    </row>
    <row r="139" spans="1:19" s="237" customFormat="1">
      <c r="A139" s="243">
        <v>41518</v>
      </c>
      <c r="C139" s="238">
        <v>131</v>
      </c>
      <c r="D139" s="239">
        <f t="shared" si="32"/>
        <v>79</v>
      </c>
      <c r="E139" s="239">
        <f t="shared" si="46"/>
        <v>7941</v>
      </c>
      <c r="F139" s="239">
        <f t="shared" si="42"/>
        <v>-1191</v>
      </c>
      <c r="G139" s="240">
        <f>+Inputs!$D$3</f>
        <v>0.37951000000000001</v>
      </c>
      <c r="I139" s="241">
        <f t="shared" si="47"/>
        <v>9132</v>
      </c>
      <c r="K139" s="241">
        <f t="shared" si="43"/>
        <v>79</v>
      </c>
      <c r="L139" s="241">
        <f t="shared" si="48"/>
        <v>7941</v>
      </c>
      <c r="M139" s="241">
        <f t="shared" si="44"/>
        <v>29.981290000000001</v>
      </c>
      <c r="N139" s="241">
        <f t="shared" si="45"/>
        <v>29.981290000000001</v>
      </c>
      <c r="O139" s="241">
        <f t="shared" si="49"/>
        <v>-451.90814999998821</v>
      </c>
      <c r="P139" s="241">
        <f t="shared" si="50"/>
        <v>451.90814999998821</v>
      </c>
      <c r="Q139" s="242"/>
      <c r="R139" s="242"/>
      <c r="S139" s="242"/>
    </row>
    <row r="140" spans="1:19" s="237" customFormat="1">
      <c r="A140" s="236">
        <v>41548</v>
      </c>
      <c r="C140" s="238">
        <v>132</v>
      </c>
      <c r="D140" s="239">
        <f t="shared" si="32"/>
        <v>79</v>
      </c>
      <c r="E140" s="239">
        <f t="shared" si="46"/>
        <v>8020</v>
      </c>
      <c r="F140" s="239">
        <f t="shared" si="42"/>
        <v>-1112</v>
      </c>
      <c r="G140" s="240">
        <f>+Inputs!$D$3</f>
        <v>0.37951000000000001</v>
      </c>
      <c r="I140" s="241">
        <f t="shared" si="47"/>
        <v>9132</v>
      </c>
      <c r="K140" s="241">
        <f t="shared" si="43"/>
        <v>79</v>
      </c>
      <c r="L140" s="241">
        <f t="shared" si="48"/>
        <v>8020</v>
      </c>
      <c r="M140" s="241">
        <f t="shared" si="44"/>
        <v>29.981290000000001</v>
      </c>
      <c r="N140" s="241">
        <f t="shared" si="45"/>
        <v>29.981290000000001</v>
      </c>
      <c r="O140" s="241">
        <f t="shared" si="49"/>
        <v>-421.92685999998821</v>
      </c>
      <c r="P140" s="241">
        <f t="shared" si="50"/>
        <v>421.92685999998821</v>
      </c>
      <c r="Q140" s="242"/>
      <c r="R140" s="242"/>
      <c r="S140" s="242"/>
    </row>
    <row r="141" spans="1:19" s="237" customFormat="1">
      <c r="A141" s="243">
        <v>41579</v>
      </c>
      <c r="C141" s="238">
        <v>133</v>
      </c>
      <c r="D141" s="239">
        <f t="shared" si="32"/>
        <v>79</v>
      </c>
      <c r="E141" s="239">
        <f t="shared" si="46"/>
        <v>8099</v>
      </c>
      <c r="F141" s="239">
        <f t="shared" si="42"/>
        <v>-1033</v>
      </c>
      <c r="G141" s="240">
        <f>+Inputs!$D$3</f>
        <v>0.37951000000000001</v>
      </c>
      <c r="I141" s="241">
        <f t="shared" si="47"/>
        <v>9132</v>
      </c>
      <c r="K141" s="241">
        <f t="shared" si="43"/>
        <v>79</v>
      </c>
      <c r="L141" s="241">
        <f t="shared" si="48"/>
        <v>8099</v>
      </c>
      <c r="M141" s="241">
        <f t="shared" si="44"/>
        <v>29.981290000000001</v>
      </c>
      <c r="N141" s="241">
        <f t="shared" si="45"/>
        <v>29.981290000000001</v>
      </c>
      <c r="O141" s="241">
        <f t="shared" si="49"/>
        <v>-391.94556999998821</v>
      </c>
      <c r="P141" s="241">
        <f t="shared" si="50"/>
        <v>391.94556999998821</v>
      </c>
      <c r="Q141" s="242"/>
      <c r="R141" s="242"/>
      <c r="S141" s="242"/>
    </row>
    <row r="142" spans="1:19" s="237" customFormat="1">
      <c r="A142" s="236">
        <v>41609</v>
      </c>
      <c r="C142" s="238">
        <v>134</v>
      </c>
      <c r="D142" s="239">
        <f t="shared" si="32"/>
        <v>79</v>
      </c>
      <c r="E142" s="239">
        <f t="shared" si="46"/>
        <v>8178</v>
      </c>
      <c r="F142" s="239">
        <f t="shared" si="42"/>
        <v>-954</v>
      </c>
      <c r="G142" s="240">
        <f>+Inputs!$D$3</f>
        <v>0.37951000000000001</v>
      </c>
      <c r="I142" s="241">
        <f t="shared" si="47"/>
        <v>9132</v>
      </c>
      <c r="K142" s="241">
        <f t="shared" si="43"/>
        <v>79</v>
      </c>
      <c r="L142" s="241">
        <f t="shared" si="48"/>
        <v>8178</v>
      </c>
      <c r="M142" s="241">
        <f t="shared" si="44"/>
        <v>29.981290000000001</v>
      </c>
      <c r="N142" s="241">
        <f t="shared" si="45"/>
        <v>29.981290000000001</v>
      </c>
      <c r="O142" s="241">
        <f t="shared" si="49"/>
        <v>-361.96427999998821</v>
      </c>
      <c r="P142" s="241">
        <f t="shared" si="50"/>
        <v>361.96427999998821</v>
      </c>
      <c r="Q142" s="242"/>
      <c r="R142" s="242"/>
      <c r="S142" s="242"/>
    </row>
    <row r="143" spans="1:19" s="237" customFormat="1">
      <c r="A143" s="243">
        <v>41640</v>
      </c>
      <c r="C143" s="238">
        <v>135</v>
      </c>
      <c r="D143" s="239">
        <f t="shared" si="32"/>
        <v>79</v>
      </c>
      <c r="E143" s="239">
        <f t="shared" si="46"/>
        <v>8257</v>
      </c>
      <c r="F143" s="239">
        <f t="shared" si="42"/>
        <v>-875</v>
      </c>
      <c r="G143" s="240">
        <f>+Inputs!$D$3</f>
        <v>0.37951000000000001</v>
      </c>
      <c r="I143" s="241">
        <f t="shared" si="47"/>
        <v>9132</v>
      </c>
      <c r="K143" s="241">
        <f t="shared" si="43"/>
        <v>79</v>
      </c>
      <c r="L143" s="241">
        <f t="shared" si="48"/>
        <v>8257</v>
      </c>
      <c r="M143" s="241">
        <f t="shared" si="44"/>
        <v>29.981290000000001</v>
      </c>
      <c r="N143" s="241">
        <f t="shared" si="45"/>
        <v>29.981290000000001</v>
      </c>
      <c r="O143" s="241">
        <f t="shared" si="49"/>
        <v>-331.98298999998821</v>
      </c>
      <c r="P143" s="241">
        <f t="shared" si="50"/>
        <v>331.98298999998821</v>
      </c>
      <c r="Q143" s="242"/>
      <c r="R143" s="242"/>
      <c r="S143" s="242"/>
    </row>
    <row r="144" spans="1:19" s="237" customFormat="1">
      <c r="A144" s="236">
        <v>41671</v>
      </c>
      <c r="C144" s="238">
        <v>136</v>
      </c>
      <c r="D144" s="239">
        <f t="shared" si="32"/>
        <v>79</v>
      </c>
      <c r="E144" s="239">
        <f t="shared" si="46"/>
        <v>8336</v>
      </c>
      <c r="F144" s="239">
        <f t="shared" si="42"/>
        <v>-796</v>
      </c>
      <c r="G144" s="240">
        <f>+Inputs!$D$3</f>
        <v>0.37951000000000001</v>
      </c>
      <c r="I144" s="241">
        <f t="shared" si="47"/>
        <v>9132</v>
      </c>
      <c r="K144" s="241">
        <f t="shared" si="43"/>
        <v>79</v>
      </c>
      <c r="L144" s="241">
        <f t="shared" si="48"/>
        <v>8336</v>
      </c>
      <c r="M144" s="241">
        <f t="shared" si="44"/>
        <v>29.981290000000001</v>
      </c>
      <c r="N144" s="241">
        <f t="shared" si="45"/>
        <v>29.981290000000001</v>
      </c>
      <c r="O144" s="241">
        <f t="shared" si="49"/>
        <v>-302.0016999999882</v>
      </c>
      <c r="P144" s="241">
        <f t="shared" si="50"/>
        <v>302.0016999999882</v>
      </c>
      <c r="Q144" s="242"/>
      <c r="R144" s="242"/>
      <c r="S144" s="242"/>
    </row>
    <row r="145" spans="1:20" s="237" customFormat="1">
      <c r="A145" s="243">
        <v>41699</v>
      </c>
      <c r="C145" s="238">
        <v>137</v>
      </c>
      <c r="D145" s="239">
        <f t="shared" si="32"/>
        <v>79</v>
      </c>
      <c r="E145" s="239">
        <f t="shared" si="46"/>
        <v>8415</v>
      </c>
      <c r="F145" s="239">
        <f t="shared" si="42"/>
        <v>-717</v>
      </c>
      <c r="G145" s="240">
        <f>+Inputs!$D$3</f>
        <v>0.37951000000000001</v>
      </c>
      <c r="I145" s="241">
        <f t="shared" si="47"/>
        <v>9132</v>
      </c>
      <c r="K145" s="241">
        <f t="shared" si="43"/>
        <v>79</v>
      </c>
      <c r="L145" s="241">
        <f t="shared" si="48"/>
        <v>8415</v>
      </c>
      <c r="M145" s="241">
        <f t="shared" si="44"/>
        <v>29.981290000000001</v>
      </c>
      <c r="N145" s="241">
        <f t="shared" si="45"/>
        <v>29.981290000000001</v>
      </c>
      <c r="O145" s="241">
        <f t="shared" si="49"/>
        <v>-272.0204099999882</v>
      </c>
      <c r="P145" s="241">
        <f t="shared" si="50"/>
        <v>272.0204099999882</v>
      </c>
      <c r="Q145" s="242"/>
      <c r="R145" s="242"/>
      <c r="S145" s="242"/>
    </row>
    <row r="146" spans="1:20" s="237" customFormat="1">
      <c r="A146" s="236">
        <v>41730</v>
      </c>
      <c r="C146" s="238">
        <v>138</v>
      </c>
      <c r="D146" s="239">
        <f t="shared" si="32"/>
        <v>79</v>
      </c>
      <c r="E146" s="239">
        <f t="shared" si="46"/>
        <v>8494</v>
      </c>
      <c r="F146" s="239">
        <f t="shared" si="42"/>
        <v>-638</v>
      </c>
      <c r="G146" s="240">
        <f>+Inputs!$D$3</f>
        <v>0.37951000000000001</v>
      </c>
      <c r="I146" s="241">
        <f t="shared" si="47"/>
        <v>9132</v>
      </c>
      <c r="K146" s="241">
        <f t="shared" si="43"/>
        <v>79</v>
      </c>
      <c r="L146" s="241">
        <f t="shared" si="48"/>
        <v>8494</v>
      </c>
      <c r="M146" s="241">
        <f t="shared" si="44"/>
        <v>29.981290000000001</v>
      </c>
      <c r="N146" s="241">
        <f t="shared" si="45"/>
        <v>29.981290000000001</v>
      </c>
      <c r="O146" s="241">
        <f t="shared" si="49"/>
        <v>-242.0391199999882</v>
      </c>
      <c r="P146" s="241">
        <f t="shared" si="50"/>
        <v>242.0391199999882</v>
      </c>
      <c r="Q146" s="242"/>
      <c r="R146" s="242"/>
      <c r="S146" s="242"/>
    </row>
    <row r="147" spans="1:20" s="237" customFormat="1">
      <c r="A147" s="243">
        <v>41760</v>
      </c>
      <c r="C147" s="238">
        <v>139</v>
      </c>
      <c r="D147" s="239">
        <f t="shared" si="32"/>
        <v>79</v>
      </c>
      <c r="E147" s="239">
        <f t="shared" si="46"/>
        <v>8573</v>
      </c>
      <c r="F147" s="239">
        <f t="shared" si="42"/>
        <v>-559</v>
      </c>
      <c r="G147" s="240">
        <f>+Inputs!$D$3</f>
        <v>0.37951000000000001</v>
      </c>
      <c r="I147" s="241">
        <f t="shared" si="47"/>
        <v>9132</v>
      </c>
      <c r="K147" s="241">
        <f t="shared" si="43"/>
        <v>79</v>
      </c>
      <c r="L147" s="241">
        <f t="shared" si="48"/>
        <v>8573</v>
      </c>
      <c r="M147" s="241">
        <f t="shared" si="44"/>
        <v>29.981290000000001</v>
      </c>
      <c r="N147" s="241">
        <f t="shared" si="45"/>
        <v>29.981290000000001</v>
      </c>
      <c r="O147" s="241">
        <f t="shared" si="49"/>
        <v>-212.0578299999882</v>
      </c>
      <c r="P147" s="241">
        <f t="shared" si="50"/>
        <v>212.0578299999882</v>
      </c>
      <c r="Q147" s="242"/>
      <c r="R147" s="242"/>
      <c r="S147" s="242"/>
    </row>
    <row r="148" spans="1:20" s="237" customFormat="1">
      <c r="A148" s="236">
        <v>41791</v>
      </c>
      <c r="C148" s="238">
        <v>140</v>
      </c>
      <c r="D148" s="239">
        <f t="shared" si="32"/>
        <v>79</v>
      </c>
      <c r="E148" s="239">
        <f t="shared" si="46"/>
        <v>8652</v>
      </c>
      <c r="F148" s="239">
        <f t="shared" si="42"/>
        <v>-480</v>
      </c>
      <c r="G148" s="240">
        <f>+Inputs!$D$3</f>
        <v>0.37951000000000001</v>
      </c>
      <c r="I148" s="241">
        <f t="shared" si="47"/>
        <v>9132</v>
      </c>
      <c r="K148" s="241">
        <f t="shared" si="43"/>
        <v>79</v>
      </c>
      <c r="L148" s="241">
        <f t="shared" si="48"/>
        <v>8652</v>
      </c>
      <c r="M148" s="241">
        <f t="shared" si="44"/>
        <v>29.981290000000001</v>
      </c>
      <c r="N148" s="241">
        <f t="shared" si="45"/>
        <v>29.981290000000001</v>
      </c>
      <c r="O148" s="241">
        <f t="shared" si="49"/>
        <v>-182.0765399999882</v>
      </c>
      <c r="P148" s="241">
        <f t="shared" si="50"/>
        <v>182.0765399999882</v>
      </c>
      <c r="Q148" s="242"/>
      <c r="R148" s="242"/>
      <c r="S148" s="242"/>
    </row>
    <row r="149" spans="1:20" s="237" customFormat="1">
      <c r="A149" s="243">
        <v>41821</v>
      </c>
      <c r="C149" s="238">
        <v>141</v>
      </c>
      <c r="D149" s="239">
        <f t="shared" si="32"/>
        <v>79</v>
      </c>
      <c r="E149" s="239">
        <f t="shared" si="46"/>
        <v>8731</v>
      </c>
      <c r="F149" s="239">
        <f t="shared" si="42"/>
        <v>-401</v>
      </c>
      <c r="G149" s="240">
        <f>+Inputs!$D$3</f>
        <v>0.37951000000000001</v>
      </c>
      <c r="I149" s="241">
        <f t="shared" si="47"/>
        <v>9132</v>
      </c>
      <c r="K149" s="241">
        <f t="shared" si="43"/>
        <v>79</v>
      </c>
      <c r="L149" s="241">
        <f t="shared" si="48"/>
        <v>8731</v>
      </c>
      <c r="M149" s="241">
        <f t="shared" si="44"/>
        <v>29.981290000000001</v>
      </c>
      <c r="N149" s="241">
        <f t="shared" si="45"/>
        <v>29.981290000000001</v>
      </c>
      <c r="O149" s="241">
        <f t="shared" si="49"/>
        <v>-152.0952499999882</v>
      </c>
      <c r="P149" s="241">
        <f t="shared" si="50"/>
        <v>152.0952499999882</v>
      </c>
      <c r="Q149" s="242"/>
      <c r="R149" s="242"/>
      <c r="S149" s="242"/>
    </row>
    <row r="150" spans="1:20" s="237" customFormat="1">
      <c r="A150" s="236">
        <v>41852</v>
      </c>
      <c r="C150" s="238">
        <v>142</v>
      </c>
      <c r="D150" s="239">
        <f t="shared" si="32"/>
        <v>79</v>
      </c>
      <c r="E150" s="239">
        <f t="shared" si="46"/>
        <v>8810</v>
      </c>
      <c r="F150" s="239">
        <f t="shared" si="42"/>
        <v>-322</v>
      </c>
      <c r="G150" s="240">
        <f>+Inputs!$D$3</f>
        <v>0.37951000000000001</v>
      </c>
      <c r="I150" s="241">
        <f t="shared" si="47"/>
        <v>9132</v>
      </c>
      <c r="K150" s="241">
        <f t="shared" si="43"/>
        <v>79</v>
      </c>
      <c r="L150" s="241">
        <f t="shared" si="48"/>
        <v>8810</v>
      </c>
      <c r="M150" s="241">
        <f t="shared" si="44"/>
        <v>29.981290000000001</v>
      </c>
      <c r="N150" s="241">
        <f t="shared" si="45"/>
        <v>29.981290000000001</v>
      </c>
      <c r="O150" s="241">
        <f t="shared" si="49"/>
        <v>-122.1139599999882</v>
      </c>
      <c r="P150" s="241">
        <f t="shared" si="50"/>
        <v>122.1139599999882</v>
      </c>
      <c r="Q150" s="242"/>
      <c r="R150" s="242"/>
      <c r="S150" s="242"/>
    </row>
    <row r="151" spans="1:20" s="237" customFormat="1">
      <c r="A151" s="243">
        <v>41883</v>
      </c>
      <c r="C151" s="238">
        <v>143</v>
      </c>
      <c r="D151" s="239">
        <f t="shared" si="32"/>
        <v>79</v>
      </c>
      <c r="E151" s="239">
        <f t="shared" si="46"/>
        <v>8889</v>
      </c>
      <c r="F151" s="239">
        <f t="shared" si="42"/>
        <v>-243</v>
      </c>
      <c r="G151" s="240">
        <f>+Inputs!$D$3</f>
        <v>0.37951000000000001</v>
      </c>
      <c r="I151" s="241">
        <f t="shared" si="47"/>
        <v>9132</v>
      </c>
      <c r="K151" s="241">
        <f t="shared" si="43"/>
        <v>79</v>
      </c>
      <c r="L151" s="241">
        <f t="shared" si="48"/>
        <v>8889</v>
      </c>
      <c r="M151" s="241">
        <f t="shared" si="44"/>
        <v>29.981290000000001</v>
      </c>
      <c r="N151" s="241">
        <f t="shared" si="45"/>
        <v>29.981290000000001</v>
      </c>
      <c r="O151" s="241">
        <f t="shared" si="49"/>
        <v>-92.132669999988195</v>
      </c>
      <c r="P151" s="241">
        <f t="shared" si="50"/>
        <v>92.132669999988195</v>
      </c>
      <c r="Q151" s="242"/>
      <c r="R151" s="242"/>
      <c r="S151" s="242"/>
    </row>
    <row r="152" spans="1:20" s="237" customFormat="1">
      <c r="A152" s="236">
        <v>41913</v>
      </c>
      <c r="C152" s="238">
        <v>144</v>
      </c>
      <c r="D152" s="239">
        <f t="shared" si="32"/>
        <v>79</v>
      </c>
      <c r="E152" s="239">
        <f t="shared" si="46"/>
        <v>8968</v>
      </c>
      <c r="F152" s="239">
        <f t="shared" si="42"/>
        <v>-164</v>
      </c>
      <c r="G152" s="240">
        <f>+Inputs!$D$3</f>
        <v>0.37951000000000001</v>
      </c>
      <c r="I152" s="241">
        <f t="shared" si="47"/>
        <v>9132</v>
      </c>
      <c r="K152" s="241">
        <f t="shared" si="43"/>
        <v>79</v>
      </c>
      <c r="L152" s="241">
        <f t="shared" si="48"/>
        <v>8968</v>
      </c>
      <c r="M152" s="241">
        <f t="shared" si="44"/>
        <v>29.981290000000001</v>
      </c>
      <c r="N152" s="241">
        <f t="shared" si="45"/>
        <v>29.981290000000001</v>
      </c>
      <c r="O152" s="241">
        <f t="shared" si="49"/>
        <v>-62.151379999988194</v>
      </c>
      <c r="P152" s="241">
        <f t="shared" si="50"/>
        <v>62.151379999988194</v>
      </c>
      <c r="Q152" s="242"/>
      <c r="R152" s="242"/>
      <c r="S152" s="242"/>
    </row>
    <row r="153" spans="1:20" s="237" customFormat="1">
      <c r="A153" s="243">
        <v>41944</v>
      </c>
      <c r="C153" s="238">
        <v>145</v>
      </c>
      <c r="D153" s="239">
        <f t="shared" si="32"/>
        <v>79</v>
      </c>
      <c r="E153" s="239">
        <f t="shared" si="46"/>
        <v>9047</v>
      </c>
      <c r="F153" s="239">
        <f t="shared" si="42"/>
        <v>-85</v>
      </c>
      <c r="G153" s="240">
        <f>+Inputs!$D$3</f>
        <v>0.37951000000000001</v>
      </c>
      <c r="I153" s="241">
        <f t="shared" si="47"/>
        <v>9132</v>
      </c>
      <c r="K153" s="241">
        <f t="shared" si="43"/>
        <v>79</v>
      </c>
      <c r="L153" s="241">
        <f t="shared" si="48"/>
        <v>9047</v>
      </c>
      <c r="M153" s="241">
        <f t="shared" si="44"/>
        <v>29.981290000000001</v>
      </c>
      <c r="N153" s="241">
        <f t="shared" si="45"/>
        <v>29.981290000000001</v>
      </c>
      <c r="O153" s="241">
        <f t="shared" si="49"/>
        <v>-32.170089999988193</v>
      </c>
      <c r="P153" s="241">
        <f t="shared" si="50"/>
        <v>32.170089999988193</v>
      </c>
      <c r="Q153" s="242"/>
      <c r="R153" s="242"/>
      <c r="S153" s="242"/>
    </row>
    <row r="154" spans="1:20" s="237" customFormat="1">
      <c r="A154" s="236">
        <v>41974</v>
      </c>
      <c r="C154" s="238">
        <v>146</v>
      </c>
      <c r="D154" s="239">
        <f t="shared" si="32"/>
        <v>79</v>
      </c>
      <c r="E154" s="239">
        <f t="shared" si="46"/>
        <v>9126</v>
      </c>
      <c r="F154" s="239">
        <f t="shared" si="42"/>
        <v>-6</v>
      </c>
      <c r="G154" s="240">
        <f>+Inputs!$D$3</f>
        <v>0.37951000000000001</v>
      </c>
      <c r="I154" s="241">
        <f t="shared" si="47"/>
        <v>9132</v>
      </c>
      <c r="K154" s="241">
        <f t="shared" si="43"/>
        <v>79</v>
      </c>
      <c r="L154" s="241">
        <f t="shared" si="48"/>
        <v>9126</v>
      </c>
      <c r="M154" s="241">
        <f t="shared" si="44"/>
        <v>29.981290000000001</v>
      </c>
      <c r="N154" s="241">
        <f t="shared" si="45"/>
        <v>29.981290000000001</v>
      </c>
      <c r="O154" s="241">
        <f t="shared" si="49"/>
        <v>-2.1887999999881913</v>
      </c>
      <c r="P154" s="241">
        <f t="shared" si="50"/>
        <v>2.1887999999881913</v>
      </c>
      <c r="Q154" s="242"/>
      <c r="R154" s="242"/>
      <c r="S154" s="242"/>
    </row>
    <row r="155" spans="1:20" s="237" customFormat="1">
      <c r="A155" s="243">
        <v>42005</v>
      </c>
      <c r="C155" s="238">
        <v>147</v>
      </c>
      <c r="D155" s="239">
        <f>-F154</f>
        <v>6</v>
      </c>
      <c r="E155" s="239">
        <f t="shared" si="46"/>
        <v>9132</v>
      </c>
      <c r="F155" s="239">
        <f t="shared" si="42"/>
        <v>0</v>
      </c>
      <c r="G155" s="240">
        <f>+Inputs!$D$3</f>
        <v>0.37951000000000001</v>
      </c>
      <c r="I155" s="241">
        <f t="shared" si="47"/>
        <v>9132</v>
      </c>
      <c r="K155" s="241">
        <f t="shared" si="43"/>
        <v>6</v>
      </c>
      <c r="L155" s="241">
        <f t="shared" si="48"/>
        <v>9132</v>
      </c>
      <c r="M155" s="241">
        <f t="shared" si="44"/>
        <v>2.2770600000000001</v>
      </c>
      <c r="N155" s="241">
        <f t="shared" si="45"/>
        <v>2.2770600000000001</v>
      </c>
      <c r="O155" s="241">
        <f t="shared" si="49"/>
        <v>8.8260000011808781E-2</v>
      </c>
      <c r="P155" s="241">
        <f t="shared" si="50"/>
        <v>-8.8260000011808781E-2</v>
      </c>
      <c r="Q155" s="242"/>
      <c r="R155" s="242"/>
      <c r="S155" s="242"/>
    </row>
    <row r="156" spans="1:20">
      <c r="A156" s="30"/>
      <c r="G156" s="28"/>
    </row>
    <row r="157" spans="1:20">
      <c r="A157" s="8" t="s">
        <v>43</v>
      </c>
      <c r="B157" s="33">
        <f>SUM(B9:B156)</f>
        <v>-9132</v>
      </c>
      <c r="D157" s="33">
        <f>SUM(D9:D156)</f>
        <v>9132</v>
      </c>
      <c r="G157" s="28"/>
      <c r="H157" s="33">
        <f>SUM(H9:H156)</f>
        <v>9132</v>
      </c>
      <c r="I157" s="33"/>
      <c r="J157" s="33">
        <f>SUM(J9:J156)</f>
        <v>3465.5940000000001</v>
      </c>
      <c r="K157" s="33">
        <f>SUM(K9:K156)</f>
        <v>9132</v>
      </c>
      <c r="L157" s="33"/>
      <c r="M157" s="33">
        <f>SUM(M9:M156)</f>
        <v>3465.6822600000069</v>
      </c>
      <c r="N157" s="33">
        <f>SUM(N9:N156)</f>
        <v>8.8260000011808781E-2</v>
      </c>
      <c r="O157" s="33">
        <f>SUM(O9:O156)</f>
        <v>-278832.37013999873</v>
      </c>
      <c r="P157" s="33">
        <f>SUM(P9:P156)</f>
        <v>278832.37013999873</v>
      </c>
    </row>
    <row r="158" spans="1:20">
      <c r="G158" s="28"/>
    </row>
    <row r="159" spans="1:20">
      <c r="A159" s="4" t="s">
        <v>61</v>
      </c>
      <c r="B159" s="4" t="s">
        <v>61</v>
      </c>
      <c r="C159" s="4" t="s">
        <v>61</v>
      </c>
      <c r="D159" s="4" t="s">
        <v>61</v>
      </c>
      <c r="F159" s="4" t="s">
        <v>61</v>
      </c>
      <c r="G159" s="28" t="s">
        <v>61</v>
      </c>
      <c r="H159" s="4" t="s">
        <v>61</v>
      </c>
      <c r="J159" s="4" t="s">
        <v>61</v>
      </c>
      <c r="K159" s="4" t="s">
        <v>61</v>
      </c>
      <c r="M159" s="4" t="s">
        <v>61</v>
      </c>
      <c r="N159" s="4" t="s">
        <v>61</v>
      </c>
      <c r="P159" s="4" t="s">
        <v>61</v>
      </c>
      <c r="Q159" s="8" t="s">
        <v>61</v>
      </c>
      <c r="R159" s="8" t="s">
        <v>61</v>
      </c>
      <c r="S159" s="8" t="s">
        <v>61</v>
      </c>
      <c r="T159" s="4" t="s">
        <v>61</v>
      </c>
    </row>
    <row r="160" spans="1:20">
      <c r="G160"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F31"/>
  <sheetViews>
    <sheetView workbookViewId="0"/>
  </sheetViews>
  <sheetFormatPr defaultRowHeight="12.75"/>
  <cols>
    <col min="1" max="1" width="5.77734375" style="121" bestFit="1" customWidth="1"/>
    <col min="2" max="2" width="45" style="121" customWidth="1"/>
    <col min="3" max="3" width="12.77734375" style="122" customWidth="1"/>
    <col min="4" max="4" width="9.44140625" style="121" bestFit="1" customWidth="1"/>
    <col min="5" max="5" width="11.109375" style="121" bestFit="1" customWidth="1"/>
    <col min="6" max="6" width="9.44140625" style="121" bestFit="1" customWidth="1"/>
    <col min="7" max="7" width="8.88671875" style="121"/>
    <col min="8" max="8" width="9.88671875" style="121" bestFit="1" customWidth="1"/>
    <col min="9" max="16384" width="8.88671875" style="121"/>
  </cols>
  <sheetData>
    <row r="1" spans="1:5">
      <c r="A1" s="120" t="s">
        <v>163</v>
      </c>
    </row>
    <row r="2" spans="1:5">
      <c r="A2" s="123" t="s">
        <v>164</v>
      </c>
      <c r="C2" s="124">
        <v>40148</v>
      </c>
    </row>
    <row r="4" spans="1:5">
      <c r="A4" s="121">
        <v>1</v>
      </c>
      <c r="B4" s="121" t="s">
        <v>182</v>
      </c>
      <c r="C4" s="125">
        <f>-'Lead Sheet'!F9</f>
        <v>-3790891</v>
      </c>
      <c r="D4" s="126" t="s">
        <v>165</v>
      </c>
    </row>
    <row r="5" spans="1:5">
      <c r="C5" s="125"/>
    </row>
    <row r="6" spans="1:5">
      <c r="A6" s="121">
        <f>1+A4</f>
        <v>2</v>
      </c>
      <c r="B6" s="121" t="s">
        <v>183</v>
      </c>
      <c r="C6" s="125">
        <f>+'Lead Sheet'!F9</f>
        <v>3790891</v>
      </c>
    </row>
    <row r="7" spans="1:5">
      <c r="A7" s="121">
        <f>1+A6</f>
        <v>3</v>
      </c>
      <c r="B7" s="121" t="s">
        <v>185</v>
      </c>
      <c r="C7" s="125">
        <f>+'Lead Sheet'!F10</f>
        <v>-847031.53415215481</v>
      </c>
      <c r="D7" s="126" t="s">
        <v>4</v>
      </c>
    </row>
    <row r="8" spans="1:5">
      <c r="C8" s="125"/>
    </row>
    <row r="9" spans="1:5" ht="13.5" thickBot="1">
      <c r="A9" s="121">
        <f>1+A7</f>
        <v>4</v>
      </c>
      <c r="B9" s="121" t="s">
        <v>166</v>
      </c>
      <c r="C9" s="127">
        <f>+C7+C6+C4</f>
        <v>-847031.53415215481</v>
      </c>
      <c r="D9" s="126" t="s">
        <v>167</v>
      </c>
      <c r="E9" s="126"/>
    </row>
    <row r="10" spans="1:5" ht="13.5" thickTop="1">
      <c r="C10" s="125"/>
    </row>
    <row r="11" spans="1:5">
      <c r="C11" s="125"/>
    </row>
    <row r="12" spans="1:5">
      <c r="B12" s="121" t="s">
        <v>168</v>
      </c>
      <c r="C12" s="125"/>
    </row>
    <row r="13" spans="1:5">
      <c r="A13" s="121">
        <f>1+A9</f>
        <v>5</v>
      </c>
      <c r="B13" s="121" t="s">
        <v>166</v>
      </c>
      <c r="C13" s="125">
        <f>-C9</f>
        <v>847031.53415215481</v>
      </c>
      <c r="D13" s="121" t="s">
        <v>169</v>
      </c>
    </row>
    <row r="14" spans="1:5">
      <c r="C14" s="125"/>
    </row>
    <row r="15" spans="1:5">
      <c r="A15" s="121">
        <f>1+A13</f>
        <v>6</v>
      </c>
      <c r="B15" s="121" t="s">
        <v>170</v>
      </c>
      <c r="C15" s="125">
        <f>+'Lead Sheet'!F20</f>
        <v>30046.781445040437</v>
      </c>
      <c r="D15" s="126" t="s">
        <v>171</v>
      </c>
    </row>
    <row r="16" spans="1:5">
      <c r="A16" s="121">
        <f>1+A15</f>
        <v>7</v>
      </c>
      <c r="B16" s="121" t="s">
        <v>172</v>
      </c>
      <c r="C16" s="125">
        <f>-'Lead Sheet'!F21</f>
        <v>-847031.53415215481</v>
      </c>
      <c r="D16" s="126" t="s">
        <v>4</v>
      </c>
    </row>
    <row r="17" spans="1:6">
      <c r="C17" s="125"/>
    </row>
    <row r="18" spans="1:6">
      <c r="A18" s="121">
        <f>1+A16</f>
        <v>8</v>
      </c>
      <c r="B18" s="121" t="s">
        <v>173</v>
      </c>
      <c r="C18" s="128">
        <f>+C16+C15+C13</f>
        <v>30046.781445040484</v>
      </c>
      <c r="D18" s="126" t="s">
        <v>174</v>
      </c>
    </row>
    <row r="19" spans="1:6">
      <c r="C19" s="125"/>
    </row>
    <row r="20" spans="1:6">
      <c r="A20" s="121">
        <f>1+A18</f>
        <v>9</v>
      </c>
      <c r="B20" s="121" t="s">
        <v>175</v>
      </c>
      <c r="C20" s="125">
        <f>ROUND(C18*0.37951,0)</f>
        <v>11403</v>
      </c>
      <c r="D20" s="126" t="s">
        <v>196</v>
      </c>
    </row>
    <row r="21" spans="1:6">
      <c r="C21" s="125"/>
    </row>
    <row r="22" spans="1:6">
      <c r="A22" s="121">
        <f>1+A20</f>
        <v>10</v>
      </c>
      <c r="B22" s="121" t="s">
        <v>176</v>
      </c>
      <c r="C22" s="125">
        <f>+'Lead Sheet'!F23</f>
        <v>321456.96563494159</v>
      </c>
      <c r="D22" s="126" t="s">
        <v>177</v>
      </c>
      <c r="E22" s="122"/>
      <c r="F22" s="122" t="s">
        <v>45</v>
      </c>
    </row>
    <row r="23" spans="1:6">
      <c r="A23" s="121">
        <f>1+A22</f>
        <v>11</v>
      </c>
      <c r="B23" s="121" t="s">
        <v>178</v>
      </c>
      <c r="C23" s="125">
        <f>+'Lead Sheet'!F22</f>
        <v>-11403.070822544751</v>
      </c>
      <c r="D23" s="126" t="s">
        <v>179</v>
      </c>
    </row>
    <row r="24" spans="1:6">
      <c r="C24" s="125"/>
    </row>
    <row r="25" spans="1:6" ht="13.5" thickBot="1">
      <c r="A25" s="121">
        <f>1+A23</f>
        <v>12</v>
      </c>
      <c r="B25" s="121" t="s">
        <v>180</v>
      </c>
      <c r="C25" s="129">
        <f>+C23+C22+C20</f>
        <v>321456.89481239684</v>
      </c>
    </row>
    <row r="26" spans="1:6" ht="13.5" thickTop="1">
      <c r="C26" s="130"/>
    </row>
    <row r="27" spans="1:6" ht="13.5" thickBot="1">
      <c r="A27" s="121">
        <f>1+A25</f>
        <v>13</v>
      </c>
      <c r="B27" s="121" t="s">
        <v>181</v>
      </c>
      <c r="C27" s="131">
        <f>ROUND(-C9*0.3795,0)</f>
        <v>321448</v>
      </c>
      <c r="D27" s="132" t="s">
        <v>45</v>
      </c>
    </row>
    <row r="28" spans="1:6" ht="13.5" thickTop="1">
      <c r="C28" s="133" t="s">
        <v>45</v>
      </c>
    </row>
    <row r="29" spans="1:6">
      <c r="C29" s="122">
        <f>+C27-C25</f>
        <v>-8.8948123968439177</v>
      </c>
      <c r="D29" s="121" t="s">
        <v>184</v>
      </c>
    </row>
    <row r="31" spans="1:6">
      <c r="C31" s="134" t="s">
        <v>45</v>
      </c>
    </row>
  </sheetData>
  <phoneticPr fontId="22" type="noConversion"/>
  <pageMargins left="0.75" right="0.75" top="1" bottom="1" header="0.5" footer="0.5"/>
  <pageSetup scale="90" orientation="landscape" r:id="rId1"/>
  <headerFooter alignWithMargins="0"/>
</worksheet>
</file>

<file path=xl/worksheets/sheet60.xml><?xml version="1.0" encoding="utf-8"?>
<worksheet xmlns="http://schemas.openxmlformats.org/spreadsheetml/2006/main" xmlns:r="http://schemas.openxmlformats.org/officeDocument/2006/relationships">
  <sheetPr transitionEvaluation="1" codeName="Sheet63">
    <pageSetUpPr autoPageBreaks="0" fitToPage="1"/>
  </sheetPr>
  <dimension ref="A1:AE159"/>
  <sheetViews>
    <sheetView defaultGridColor="0" colorId="22" zoomScale="60" zoomScaleNormal="100" workbookViewId="0">
      <pane ySplit="8" topLeftCell="A80" activePane="bottomLeft" state="frozen"/>
      <selection activeCell="U11" sqref="U11:AE11"/>
      <selection pane="bottomLeft" activeCell="D87" sqref="D87"/>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37803</v>
      </c>
      <c r="B9" s="32">
        <v>-575605.37</v>
      </c>
      <c r="C9" s="6">
        <v>1</v>
      </c>
      <c r="D9" s="29">
        <f t="shared" ref="D9:D40" si="0">ROUND(-(+$B$9/180)*1,0)</f>
        <v>3198</v>
      </c>
      <c r="E9" s="29">
        <f>+D9</f>
        <v>3198</v>
      </c>
      <c r="F9" s="29">
        <f t="shared" ref="F9:F40" si="1">$B$9+E9</f>
        <v>-572407.37</v>
      </c>
      <c r="G9" s="34">
        <f>Inputs!D$3</f>
        <v>0.37951000000000001</v>
      </c>
      <c r="H9" s="27">
        <f>-B9</f>
        <v>575605.37</v>
      </c>
      <c r="I9" s="27">
        <f>+H9</f>
        <v>575605.37</v>
      </c>
      <c r="J9" s="27">
        <f>H9*G9</f>
        <v>218447.9939687</v>
      </c>
      <c r="K9" s="27">
        <f t="shared" ref="K9:K40" si="2">D9</f>
        <v>3198</v>
      </c>
      <c r="L9" s="27">
        <f>+K9</f>
        <v>3198</v>
      </c>
      <c r="M9" s="27">
        <f t="shared" ref="M9:M40" si="3">K9*G9</f>
        <v>1213.6729800000001</v>
      </c>
      <c r="N9" s="27">
        <f t="shared" ref="N9:N40" si="4">M9-J9</f>
        <v>-217234.3209887</v>
      </c>
      <c r="O9" s="27">
        <f>+N9</f>
        <v>-217234.3209887</v>
      </c>
      <c r="P9" s="27">
        <f>-SUM(N9)</f>
        <v>217234.3209887</v>
      </c>
      <c r="Q9" s="38">
        <f>VLOOKUP(Q8,A9:P147,5)</f>
        <v>249444</v>
      </c>
      <c r="R9" s="38">
        <f>VLOOKUP(R8,A9:P147,5)</f>
        <v>314676</v>
      </c>
      <c r="S9" s="38">
        <f>+R9-Q9</f>
        <v>65232</v>
      </c>
      <c r="T9" s="35" t="s">
        <v>64</v>
      </c>
      <c r="U9" s="145">
        <f t="shared" ref="U9:AE9" si="5">-IF(TYPE(VLOOKUP(U8,$A$9:$P$147,6,FALSE))=16,0,VLOOKUP(U8,$A$9:$P$147,6,FALSE))</f>
        <v>320725.37</v>
      </c>
      <c r="V9" s="145">
        <f t="shared" si="5"/>
        <v>315289.37</v>
      </c>
      <c r="W9" s="145">
        <f t="shared" si="5"/>
        <v>309853.37</v>
      </c>
      <c r="X9" s="145">
        <f t="shared" si="5"/>
        <v>304417.37</v>
      </c>
      <c r="Y9" s="145">
        <f t="shared" si="5"/>
        <v>298981.37</v>
      </c>
      <c r="Z9" s="145">
        <f t="shared" si="5"/>
        <v>293545.37</v>
      </c>
      <c r="AA9" s="145">
        <f t="shared" si="5"/>
        <v>288109.37</v>
      </c>
      <c r="AB9" s="145">
        <f t="shared" si="5"/>
        <v>282673.37</v>
      </c>
      <c r="AC9" s="145">
        <f t="shared" si="5"/>
        <v>277237.37</v>
      </c>
      <c r="AD9" s="145">
        <f t="shared" si="5"/>
        <v>271801.37</v>
      </c>
      <c r="AE9" s="145">
        <f t="shared" si="5"/>
        <v>266365.37</v>
      </c>
    </row>
    <row r="10" spans="1:31">
      <c r="A10" s="30">
        <v>37834</v>
      </c>
      <c r="B10" s="9"/>
      <c r="C10" s="6">
        <v>2</v>
      </c>
      <c r="D10" s="29">
        <f t="shared" si="0"/>
        <v>3198</v>
      </c>
      <c r="E10" s="29">
        <f t="shared" ref="E10:E41" si="6">+E9+D10</f>
        <v>6396</v>
      </c>
      <c r="F10" s="29">
        <f t="shared" si="1"/>
        <v>-569209.37</v>
      </c>
      <c r="G10" s="34">
        <f>Inputs!D$3</f>
        <v>0.37951000000000001</v>
      </c>
      <c r="H10" s="2"/>
      <c r="I10" s="27">
        <f t="shared" ref="I10:I41" si="7">+I9+H10</f>
        <v>575605.37</v>
      </c>
      <c r="J10" s="27"/>
      <c r="K10" s="27">
        <f t="shared" si="2"/>
        <v>3198</v>
      </c>
      <c r="L10" s="27">
        <f t="shared" ref="L10:L41" si="8">+L9+K10</f>
        <v>6396</v>
      </c>
      <c r="M10" s="27">
        <f t="shared" si="3"/>
        <v>1213.6729800000001</v>
      </c>
      <c r="N10" s="27">
        <f t="shared" si="4"/>
        <v>1213.6729800000001</v>
      </c>
      <c r="O10" s="27">
        <f t="shared" ref="O10:O41" si="9">+O9+N10</f>
        <v>-216020.64800869999</v>
      </c>
      <c r="P10" s="27">
        <f t="shared" ref="P10:P41" si="10">P9-N10</f>
        <v>216020.64800869999</v>
      </c>
      <c r="Q10" s="38">
        <f>VLOOKUP(Q8,A9:P147,15)</f>
        <v>-123781.50152869977</v>
      </c>
      <c r="R10" s="38">
        <f>VLOOKUP(R8,A9:P147,15)</f>
        <v>-99025.305208699836</v>
      </c>
      <c r="S10" s="38">
        <f>+R10-Q10</f>
        <v>24756.19631999993</v>
      </c>
      <c r="T10" s="36" t="s">
        <v>69</v>
      </c>
      <c r="V10" s="2"/>
      <c r="W10" s="2"/>
      <c r="X10" s="7"/>
      <c r="Y10" s="2"/>
      <c r="Z10" s="7"/>
    </row>
    <row r="11" spans="1:31">
      <c r="A11" s="31">
        <v>37865</v>
      </c>
      <c r="B11" s="5"/>
      <c r="C11" s="6">
        <v>3</v>
      </c>
      <c r="D11" s="29">
        <f t="shared" si="0"/>
        <v>3198</v>
      </c>
      <c r="E11" s="29">
        <f t="shared" si="6"/>
        <v>9594</v>
      </c>
      <c r="F11" s="29">
        <f t="shared" si="1"/>
        <v>-566011.37</v>
      </c>
      <c r="G11" s="34">
        <f>Inputs!D$3</f>
        <v>0.37951000000000001</v>
      </c>
      <c r="H11" s="2"/>
      <c r="I11" s="27">
        <f t="shared" si="7"/>
        <v>575605.37</v>
      </c>
      <c r="J11" s="27"/>
      <c r="K11" s="27">
        <f t="shared" si="2"/>
        <v>3198</v>
      </c>
      <c r="L11" s="27">
        <f t="shared" si="8"/>
        <v>9594</v>
      </c>
      <c r="M11" s="27">
        <f t="shared" si="3"/>
        <v>1213.6729800000001</v>
      </c>
      <c r="N11" s="27">
        <f t="shared" si="4"/>
        <v>1213.6729800000001</v>
      </c>
      <c r="O11" s="27">
        <f t="shared" si="9"/>
        <v>-214806.97502869999</v>
      </c>
      <c r="P11" s="27">
        <f t="shared" si="10"/>
        <v>214806.97502869999</v>
      </c>
      <c r="Q11" s="38">
        <f>+VLOOKUP(Q8,A9:P147,16)</f>
        <v>123781.50152869977</v>
      </c>
      <c r="R11" s="38">
        <f>+VLOOKUP(R8,A9:P147,16)</f>
        <v>99025.305208699836</v>
      </c>
      <c r="S11" s="38">
        <f>(+Q11+R11)/2</f>
        <v>111403.4033686998</v>
      </c>
      <c r="T11" s="36" t="s">
        <v>113</v>
      </c>
      <c r="U11" s="145">
        <f t="shared" ref="U11:AE11" si="11">IF(TYPE(VLOOKUP(U8,$A$9:$P$147,16,FALSE))=16,0,VLOOKUP(U8,$A$9:$P$147,16,FALSE))</f>
        <v>121718.48516869977</v>
      </c>
      <c r="V11" s="145">
        <f t="shared" si="11"/>
        <v>119655.46880869978</v>
      </c>
      <c r="W11" s="145">
        <f t="shared" si="11"/>
        <v>117592.45244869978</v>
      </c>
      <c r="X11" s="145">
        <f t="shared" si="11"/>
        <v>115529.43608869979</v>
      </c>
      <c r="Y11" s="145">
        <f t="shared" si="11"/>
        <v>113466.4197286998</v>
      </c>
      <c r="Z11" s="145">
        <f t="shared" si="11"/>
        <v>111403.4033686998</v>
      </c>
      <c r="AA11" s="145">
        <f t="shared" si="11"/>
        <v>109340.38700869981</v>
      </c>
      <c r="AB11" s="145">
        <f t="shared" si="11"/>
        <v>107277.37064869981</v>
      </c>
      <c r="AC11" s="145">
        <f t="shared" si="11"/>
        <v>105214.35428869982</v>
      </c>
      <c r="AD11" s="145">
        <f t="shared" si="11"/>
        <v>103151.33792869982</v>
      </c>
      <c r="AE11" s="145">
        <f t="shared" si="11"/>
        <v>101088.32156869983</v>
      </c>
    </row>
    <row r="12" spans="1:31">
      <c r="A12" s="30">
        <v>37895</v>
      </c>
      <c r="B12" s="3"/>
      <c r="C12" s="6">
        <v>4</v>
      </c>
      <c r="D12" s="29">
        <f t="shared" si="0"/>
        <v>3198</v>
      </c>
      <c r="E12" s="29">
        <f t="shared" si="6"/>
        <v>12792</v>
      </c>
      <c r="F12" s="29">
        <f t="shared" si="1"/>
        <v>-562813.37</v>
      </c>
      <c r="G12" s="34">
        <f>Inputs!D$3</f>
        <v>0.37951000000000001</v>
      </c>
      <c r="H12" s="2"/>
      <c r="I12" s="27">
        <f t="shared" si="7"/>
        <v>575605.37</v>
      </c>
      <c r="J12" s="27"/>
      <c r="K12" s="27">
        <f t="shared" si="2"/>
        <v>3198</v>
      </c>
      <c r="L12" s="27">
        <f t="shared" si="8"/>
        <v>12792</v>
      </c>
      <c r="M12" s="27">
        <f t="shared" si="3"/>
        <v>1213.6729800000001</v>
      </c>
      <c r="N12" s="27">
        <f t="shared" si="4"/>
        <v>1213.6729800000001</v>
      </c>
      <c r="O12" s="27">
        <f t="shared" si="9"/>
        <v>-213593.30204869999</v>
      </c>
      <c r="P12" s="27">
        <f t="shared" si="10"/>
        <v>213593.30204869999</v>
      </c>
      <c r="Q12" s="39"/>
      <c r="R12" s="40"/>
      <c r="S12" s="40"/>
      <c r="T12" s="36"/>
    </row>
    <row r="13" spans="1:31">
      <c r="A13" s="31">
        <v>37926</v>
      </c>
      <c r="B13" s="3"/>
      <c r="C13" s="6">
        <v>5</v>
      </c>
      <c r="D13" s="29">
        <f t="shared" si="0"/>
        <v>3198</v>
      </c>
      <c r="E13" s="29">
        <f t="shared" si="6"/>
        <v>15990</v>
      </c>
      <c r="F13" s="29">
        <f t="shared" si="1"/>
        <v>-559615.37</v>
      </c>
      <c r="G13" s="34">
        <f>Inputs!D$3</f>
        <v>0.37951000000000001</v>
      </c>
      <c r="H13" s="2"/>
      <c r="I13" s="27">
        <f t="shared" si="7"/>
        <v>575605.37</v>
      </c>
      <c r="J13" s="27"/>
      <c r="K13" s="27">
        <f t="shared" si="2"/>
        <v>3198</v>
      </c>
      <c r="L13" s="27">
        <f t="shared" si="8"/>
        <v>15990</v>
      </c>
      <c r="M13" s="27">
        <f t="shared" si="3"/>
        <v>1213.6729800000001</v>
      </c>
      <c r="N13" s="27">
        <f t="shared" si="4"/>
        <v>1213.6729800000001</v>
      </c>
      <c r="O13" s="27">
        <f t="shared" si="9"/>
        <v>-212379.62906869999</v>
      </c>
      <c r="P13" s="27">
        <f t="shared" si="10"/>
        <v>212379.62906869999</v>
      </c>
      <c r="Q13" s="38">
        <f>VLOOKUP(Q8,A9:P147,9)</f>
        <v>575605.37</v>
      </c>
      <c r="R13" s="38">
        <f>VLOOKUP(R8,A9:P147,9)</f>
        <v>575605.37</v>
      </c>
      <c r="S13" s="38">
        <f>+R13-Q13</f>
        <v>0</v>
      </c>
      <c r="T13" s="36" t="s">
        <v>70</v>
      </c>
    </row>
    <row r="14" spans="1:31">
      <c r="A14" s="30">
        <v>37956</v>
      </c>
      <c r="B14" s="3"/>
      <c r="C14" s="6">
        <v>6</v>
      </c>
      <c r="D14" s="29">
        <f t="shared" si="0"/>
        <v>3198</v>
      </c>
      <c r="E14" s="29">
        <f t="shared" si="6"/>
        <v>19188</v>
      </c>
      <c r="F14" s="29">
        <f t="shared" si="1"/>
        <v>-556417.37</v>
      </c>
      <c r="G14" s="34">
        <f>Inputs!D$3</f>
        <v>0.37951000000000001</v>
      </c>
      <c r="H14" s="2"/>
      <c r="I14" s="27">
        <f t="shared" si="7"/>
        <v>575605.37</v>
      </c>
      <c r="J14" s="27"/>
      <c r="K14" s="27">
        <f t="shared" si="2"/>
        <v>3198</v>
      </c>
      <c r="L14" s="27">
        <f t="shared" si="8"/>
        <v>19188</v>
      </c>
      <c r="M14" s="27">
        <f t="shared" si="3"/>
        <v>1213.6729800000001</v>
      </c>
      <c r="N14" s="27">
        <f t="shared" si="4"/>
        <v>1213.6729800000001</v>
      </c>
      <c r="O14" s="27">
        <f t="shared" si="9"/>
        <v>-211165.95608869998</v>
      </c>
      <c r="P14" s="27">
        <f t="shared" si="10"/>
        <v>211165.95608869998</v>
      </c>
      <c r="Q14" s="105">
        <f>VLOOKUP(Q8,A9:P147,12)</f>
        <v>249444</v>
      </c>
      <c r="R14" s="105">
        <f>VLOOKUP(R8,A9:P147,12)</f>
        <v>314676</v>
      </c>
      <c r="S14" s="105">
        <f>+R14-Q14</f>
        <v>65232</v>
      </c>
      <c r="T14" s="36" t="s">
        <v>93</v>
      </c>
    </row>
    <row r="15" spans="1:31">
      <c r="A15" s="31">
        <v>37987</v>
      </c>
      <c r="B15" s="3"/>
      <c r="C15" s="6">
        <v>7</v>
      </c>
      <c r="D15" s="29">
        <f t="shared" si="0"/>
        <v>3198</v>
      </c>
      <c r="E15" s="29">
        <f t="shared" si="6"/>
        <v>22386</v>
      </c>
      <c r="F15" s="29">
        <f t="shared" si="1"/>
        <v>-553219.37</v>
      </c>
      <c r="G15" s="34">
        <f>Inputs!D$3</f>
        <v>0.37951000000000001</v>
      </c>
      <c r="H15" s="2"/>
      <c r="I15" s="27">
        <f t="shared" si="7"/>
        <v>575605.37</v>
      </c>
      <c r="J15" s="27"/>
      <c r="K15" s="27">
        <f t="shared" si="2"/>
        <v>3198</v>
      </c>
      <c r="L15" s="27">
        <f t="shared" si="8"/>
        <v>22386</v>
      </c>
      <c r="M15" s="27">
        <f t="shared" si="3"/>
        <v>1213.6729800000001</v>
      </c>
      <c r="N15" s="27">
        <f t="shared" si="4"/>
        <v>1213.6729800000001</v>
      </c>
      <c r="O15" s="27">
        <f t="shared" si="9"/>
        <v>-209952.28310869998</v>
      </c>
      <c r="P15" s="27">
        <f t="shared" si="10"/>
        <v>209952.28310869998</v>
      </c>
      <c r="Q15" s="97"/>
      <c r="R15" s="97"/>
      <c r="S15" s="97"/>
      <c r="T15" s="98"/>
    </row>
    <row r="16" spans="1:31">
      <c r="A16" s="30">
        <v>38018</v>
      </c>
      <c r="B16" s="3"/>
      <c r="C16" s="6">
        <v>8</v>
      </c>
      <c r="D16" s="29">
        <f t="shared" si="0"/>
        <v>3198</v>
      </c>
      <c r="E16" s="29">
        <f t="shared" si="6"/>
        <v>25584</v>
      </c>
      <c r="F16" s="29">
        <f t="shared" si="1"/>
        <v>-550021.37</v>
      </c>
      <c r="G16" s="34">
        <f>Inputs!D$3</f>
        <v>0.37951000000000001</v>
      </c>
      <c r="H16" s="2"/>
      <c r="I16" s="27">
        <f t="shared" si="7"/>
        <v>575605.37</v>
      </c>
      <c r="J16" s="27"/>
      <c r="K16" s="27">
        <f t="shared" si="2"/>
        <v>3198</v>
      </c>
      <c r="L16" s="27">
        <f t="shared" si="8"/>
        <v>25584</v>
      </c>
      <c r="M16" s="27">
        <f t="shared" si="3"/>
        <v>1213.6729800000001</v>
      </c>
      <c r="N16" s="27">
        <f t="shared" si="4"/>
        <v>1213.6729800000001</v>
      </c>
      <c r="O16" s="27">
        <f t="shared" si="9"/>
        <v>-208738.61012869998</v>
      </c>
      <c r="P16" s="27">
        <f t="shared" si="10"/>
        <v>208738.61012869998</v>
      </c>
      <c r="Q16" s="4"/>
      <c r="R16" s="4"/>
      <c r="S16" s="4"/>
    </row>
    <row r="17" spans="1:19">
      <c r="A17" s="31">
        <v>38047</v>
      </c>
      <c r="B17" s="3"/>
      <c r="C17" s="6">
        <v>9</v>
      </c>
      <c r="D17" s="29">
        <f t="shared" si="0"/>
        <v>3198</v>
      </c>
      <c r="E17" s="29">
        <f t="shared" si="6"/>
        <v>28782</v>
      </c>
      <c r="F17" s="29">
        <f t="shared" si="1"/>
        <v>-546823.37</v>
      </c>
      <c r="G17" s="34">
        <f>Inputs!D$3</f>
        <v>0.37951000000000001</v>
      </c>
      <c r="H17" s="2"/>
      <c r="I17" s="27">
        <f t="shared" si="7"/>
        <v>575605.37</v>
      </c>
      <c r="J17" s="27"/>
      <c r="K17" s="27">
        <f t="shared" si="2"/>
        <v>3198</v>
      </c>
      <c r="L17" s="27">
        <f t="shared" si="8"/>
        <v>28782</v>
      </c>
      <c r="M17" s="27">
        <f t="shared" si="3"/>
        <v>1213.6729800000001</v>
      </c>
      <c r="N17" s="27">
        <f t="shared" si="4"/>
        <v>1213.6729800000001</v>
      </c>
      <c r="O17" s="27">
        <f t="shared" si="9"/>
        <v>-207524.93714869997</v>
      </c>
      <c r="P17" s="27">
        <f t="shared" si="10"/>
        <v>207524.93714869997</v>
      </c>
      <c r="Q17" s="4"/>
      <c r="R17" s="4"/>
      <c r="S17" s="4"/>
    </row>
    <row r="18" spans="1:19">
      <c r="A18" s="30">
        <v>38078</v>
      </c>
      <c r="B18" s="3"/>
      <c r="C18" s="6">
        <v>10</v>
      </c>
      <c r="D18" s="29">
        <f t="shared" si="0"/>
        <v>3198</v>
      </c>
      <c r="E18" s="29">
        <f t="shared" si="6"/>
        <v>31980</v>
      </c>
      <c r="F18" s="29">
        <f t="shared" si="1"/>
        <v>-543625.37</v>
      </c>
      <c r="G18" s="34">
        <f>Inputs!D$3</f>
        <v>0.37951000000000001</v>
      </c>
      <c r="H18" s="2"/>
      <c r="I18" s="27">
        <f t="shared" si="7"/>
        <v>575605.37</v>
      </c>
      <c r="J18" s="27"/>
      <c r="K18" s="27">
        <f t="shared" si="2"/>
        <v>3198</v>
      </c>
      <c r="L18" s="27">
        <f t="shared" si="8"/>
        <v>31980</v>
      </c>
      <c r="M18" s="27">
        <f t="shared" si="3"/>
        <v>1213.6729800000001</v>
      </c>
      <c r="N18" s="27">
        <f t="shared" si="4"/>
        <v>1213.6729800000001</v>
      </c>
      <c r="O18" s="27">
        <f t="shared" si="9"/>
        <v>-206311.26416869997</v>
      </c>
      <c r="P18" s="27">
        <f t="shared" si="10"/>
        <v>206311.26416869997</v>
      </c>
      <c r="Q18" s="4"/>
      <c r="R18" s="4"/>
      <c r="S18" s="4"/>
    </row>
    <row r="19" spans="1:19">
      <c r="A19" s="31">
        <v>38108</v>
      </c>
      <c r="B19" s="3"/>
      <c r="C19" s="6">
        <v>11</v>
      </c>
      <c r="D19" s="29">
        <f t="shared" si="0"/>
        <v>3198</v>
      </c>
      <c r="E19" s="29">
        <f t="shared" si="6"/>
        <v>35178</v>
      </c>
      <c r="F19" s="29">
        <f t="shared" si="1"/>
        <v>-540427.37</v>
      </c>
      <c r="G19" s="34">
        <f>Inputs!D$3</f>
        <v>0.37951000000000001</v>
      </c>
      <c r="H19" s="2"/>
      <c r="I19" s="27">
        <f t="shared" si="7"/>
        <v>575605.37</v>
      </c>
      <c r="J19" s="27"/>
      <c r="K19" s="27">
        <f t="shared" si="2"/>
        <v>3198</v>
      </c>
      <c r="L19" s="27">
        <f t="shared" si="8"/>
        <v>35178</v>
      </c>
      <c r="M19" s="27">
        <f t="shared" si="3"/>
        <v>1213.6729800000001</v>
      </c>
      <c r="N19" s="27">
        <f t="shared" si="4"/>
        <v>1213.6729800000001</v>
      </c>
      <c r="O19" s="27">
        <f t="shared" si="9"/>
        <v>-205097.59118869997</v>
      </c>
      <c r="P19" s="27">
        <f t="shared" si="10"/>
        <v>205097.59118869997</v>
      </c>
      <c r="Q19" s="4"/>
      <c r="R19" s="4"/>
      <c r="S19" s="4"/>
    </row>
    <row r="20" spans="1:19">
      <c r="A20" s="30">
        <v>38139</v>
      </c>
      <c r="B20" s="3"/>
      <c r="C20" s="6">
        <v>12</v>
      </c>
      <c r="D20" s="29">
        <f t="shared" si="0"/>
        <v>3198</v>
      </c>
      <c r="E20" s="29">
        <f t="shared" si="6"/>
        <v>38376</v>
      </c>
      <c r="F20" s="29">
        <f t="shared" si="1"/>
        <v>-537229.37</v>
      </c>
      <c r="G20" s="34">
        <f>Inputs!D$3</f>
        <v>0.37951000000000001</v>
      </c>
      <c r="H20" s="2"/>
      <c r="I20" s="27">
        <f t="shared" si="7"/>
        <v>575605.37</v>
      </c>
      <c r="J20" s="27"/>
      <c r="K20" s="27">
        <f t="shared" si="2"/>
        <v>3198</v>
      </c>
      <c r="L20" s="27">
        <f t="shared" si="8"/>
        <v>38376</v>
      </c>
      <c r="M20" s="27">
        <f t="shared" si="3"/>
        <v>1213.6729800000001</v>
      </c>
      <c r="N20" s="27">
        <f t="shared" si="4"/>
        <v>1213.6729800000001</v>
      </c>
      <c r="O20" s="27">
        <f t="shared" si="9"/>
        <v>-203883.91820869996</v>
      </c>
      <c r="P20" s="27">
        <f t="shared" si="10"/>
        <v>203883.91820869996</v>
      </c>
      <c r="Q20" s="4"/>
      <c r="R20" s="4"/>
      <c r="S20" s="4"/>
    </row>
    <row r="21" spans="1:19">
      <c r="A21" s="31">
        <v>38169</v>
      </c>
      <c r="B21" s="3"/>
      <c r="C21" s="6">
        <v>13</v>
      </c>
      <c r="D21" s="29">
        <f t="shared" si="0"/>
        <v>3198</v>
      </c>
      <c r="E21" s="29">
        <f t="shared" si="6"/>
        <v>41574</v>
      </c>
      <c r="F21" s="29">
        <f t="shared" si="1"/>
        <v>-534031.37</v>
      </c>
      <c r="G21" s="34">
        <f>Inputs!D$3</f>
        <v>0.37951000000000001</v>
      </c>
      <c r="H21" s="2"/>
      <c r="I21" s="27">
        <f t="shared" si="7"/>
        <v>575605.37</v>
      </c>
      <c r="J21" s="27"/>
      <c r="K21" s="27">
        <f t="shared" si="2"/>
        <v>3198</v>
      </c>
      <c r="L21" s="27">
        <f t="shared" si="8"/>
        <v>41574</v>
      </c>
      <c r="M21" s="27">
        <f t="shared" si="3"/>
        <v>1213.6729800000001</v>
      </c>
      <c r="N21" s="27">
        <f t="shared" si="4"/>
        <v>1213.6729800000001</v>
      </c>
      <c r="O21" s="27">
        <f t="shared" si="9"/>
        <v>-202670.24522869996</v>
      </c>
      <c r="P21" s="27">
        <f t="shared" si="10"/>
        <v>202670.24522869996</v>
      </c>
      <c r="Q21" s="4"/>
      <c r="R21" s="4"/>
      <c r="S21" s="4"/>
    </row>
    <row r="22" spans="1:19">
      <c r="A22" s="30">
        <v>38200</v>
      </c>
      <c r="B22" s="3"/>
      <c r="C22" s="6">
        <v>14</v>
      </c>
      <c r="D22" s="29">
        <f t="shared" si="0"/>
        <v>3198</v>
      </c>
      <c r="E22" s="29">
        <f t="shared" si="6"/>
        <v>44772</v>
      </c>
      <c r="F22" s="29">
        <f t="shared" si="1"/>
        <v>-530833.37</v>
      </c>
      <c r="G22" s="34">
        <f>Inputs!D$3</f>
        <v>0.37951000000000001</v>
      </c>
      <c r="H22" s="2"/>
      <c r="I22" s="27">
        <f t="shared" si="7"/>
        <v>575605.37</v>
      </c>
      <c r="J22" s="27"/>
      <c r="K22" s="27">
        <f t="shared" si="2"/>
        <v>3198</v>
      </c>
      <c r="L22" s="27">
        <f t="shared" si="8"/>
        <v>44772</v>
      </c>
      <c r="M22" s="27">
        <f t="shared" si="3"/>
        <v>1213.6729800000001</v>
      </c>
      <c r="N22" s="27">
        <f t="shared" si="4"/>
        <v>1213.6729800000001</v>
      </c>
      <c r="O22" s="27">
        <f t="shared" si="9"/>
        <v>-201456.57224869996</v>
      </c>
      <c r="P22" s="27">
        <f t="shared" si="10"/>
        <v>201456.57224869996</v>
      </c>
      <c r="Q22" s="4"/>
      <c r="R22" s="4"/>
      <c r="S22" s="4"/>
    </row>
    <row r="23" spans="1:19">
      <c r="A23" s="31">
        <v>38231</v>
      </c>
      <c r="B23" s="3"/>
      <c r="C23" s="6">
        <v>15</v>
      </c>
      <c r="D23" s="29">
        <f t="shared" si="0"/>
        <v>3198</v>
      </c>
      <c r="E23" s="29">
        <f t="shared" si="6"/>
        <v>47970</v>
      </c>
      <c r="F23" s="29">
        <f t="shared" si="1"/>
        <v>-527635.37</v>
      </c>
      <c r="G23" s="34">
        <f>Inputs!D$3</f>
        <v>0.37951000000000001</v>
      </c>
      <c r="H23" s="2"/>
      <c r="I23" s="27">
        <f t="shared" si="7"/>
        <v>575605.37</v>
      </c>
      <c r="J23" s="27"/>
      <c r="K23" s="27">
        <f t="shared" si="2"/>
        <v>3198</v>
      </c>
      <c r="L23" s="27">
        <f t="shared" si="8"/>
        <v>47970</v>
      </c>
      <c r="M23" s="27">
        <f t="shared" si="3"/>
        <v>1213.6729800000001</v>
      </c>
      <c r="N23" s="27">
        <f t="shared" si="4"/>
        <v>1213.6729800000001</v>
      </c>
      <c r="O23" s="27">
        <f t="shared" si="9"/>
        <v>-200242.89926869996</v>
      </c>
      <c r="P23" s="27">
        <f t="shared" si="10"/>
        <v>200242.89926869996</v>
      </c>
      <c r="Q23" s="4"/>
      <c r="R23" s="4"/>
      <c r="S23" s="4"/>
    </row>
    <row r="24" spans="1:19">
      <c r="A24" s="30">
        <v>38261</v>
      </c>
      <c r="B24" s="3"/>
      <c r="C24" s="6">
        <v>16</v>
      </c>
      <c r="D24" s="29">
        <f t="shared" si="0"/>
        <v>3198</v>
      </c>
      <c r="E24" s="29">
        <f t="shared" si="6"/>
        <v>51168</v>
      </c>
      <c r="F24" s="29">
        <f t="shared" si="1"/>
        <v>-524437.37</v>
      </c>
      <c r="G24" s="34">
        <f>Inputs!D$3</f>
        <v>0.37951000000000001</v>
      </c>
      <c r="H24" s="2"/>
      <c r="I24" s="27">
        <f t="shared" si="7"/>
        <v>575605.37</v>
      </c>
      <c r="J24" s="27"/>
      <c r="K24" s="27">
        <f t="shared" si="2"/>
        <v>3198</v>
      </c>
      <c r="L24" s="27">
        <f t="shared" si="8"/>
        <v>51168</v>
      </c>
      <c r="M24" s="27">
        <f t="shared" si="3"/>
        <v>1213.6729800000001</v>
      </c>
      <c r="N24" s="27">
        <f t="shared" si="4"/>
        <v>1213.6729800000001</v>
      </c>
      <c r="O24" s="27">
        <f t="shared" si="9"/>
        <v>-199029.22628869995</v>
      </c>
      <c r="P24" s="27">
        <f t="shared" si="10"/>
        <v>199029.22628869995</v>
      </c>
      <c r="Q24" s="4"/>
      <c r="R24" s="4"/>
      <c r="S24" s="4"/>
    </row>
    <row r="25" spans="1:19">
      <c r="A25" s="31">
        <v>38292</v>
      </c>
      <c r="B25" s="3"/>
      <c r="C25" s="6">
        <v>17</v>
      </c>
      <c r="D25" s="29">
        <f t="shared" si="0"/>
        <v>3198</v>
      </c>
      <c r="E25" s="29">
        <f t="shared" si="6"/>
        <v>54366</v>
      </c>
      <c r="F25" s="29">
        <f t="shared" si="1"/>
        <v>-521239.37</v>
      </c>
      <c r="G25" s="34">
        <f>Inputs!D$3</f>
        <v>0.37951000000000001</v>
      </c>
      <c r="H25" s="2"/>
      <c r="I25" s="27">
        <f t="shared" si="7"/>
        <v>575605.37</v>
      </c>
      <c r="J25" s="27"/>
      <c r="K25" s="27">
        <f t="shared" si="2"/>
        <v>3198</v>
      </c>
      <c r="L25" s="27">
        <f t="shared" si="8"/>
        <v>54366</v>
      </c>
      <c r="M25" s="27">
        <f t="shared" si="3"/>
        <v>1213.6729800000001</v>
      </c>
      <c r="N25" s="27">
        <f t="shared" si="4"/>
        <v>1213.6729800000001</v>
      </c>
      <c r="O25" s="27">
        <f t="shared" si="9"/>
        <v>-197815.55330869995</v>
      </c>
      <c r="P25" s="27">
        <f t="shared" si="10"/>
        <v>197815.55330869995</v>
      </c>
      <c r="Q25" s="4"/>
      <c r="R25" s="4"/>
      <c r="S25" s="4"/>
    </row>
    <row r="26" spans="1:19">
      <c r="A26" s="30">
        <v>38322</v>
      </c>
      <c r="B26" s="3"/>
      <c r="C26" s="6">
        <v>18</v>
      </c>
      <c r="D26" s="29">
        <f t="shared" si="0"/>
        <v>3198</v>
      </c>
      <c r="E26" s="29">
        <f t="shared" si="6"/>
        <v>57564</v>
      </c>
      <c r="F26" s="29">
        <f t="shared" si="1"/>
        <v>-518041.37</v>
      </c>
      <c r="G26" s="34">
        <f>Inputs!D$3</f>
        <v>0.37951000000000001</v>
      </c>
      <c r="H26" s="2"/>
      <c r="I26" s="27">
        <f t="shared" si="7"/>
        <v>575605.37</v>
      </c>
      <c r="J26" s="27"/>
      <c r="K26" s="27">
        <f t="shared" si="2"/>
        <v>3198</v>
      </c>
      <c r="L26" s="27">
        <f t="shared" si="8"/>
        <v>57564</v>
      </c>
      <c r="M26" s="27">
        <f t="shared" si="3"/>
        <v>1213.6729800000001</v>
      </c>
      <c r="N26" s="27">
        <f t="shared" si="4"/>
        <v>1213.6729800000001</v>
      </c>
      <c r="O26" s="27">
        <f t="shared" si="9"/>
        <v>-196601.88032869995</v>
      </c>
      <c r="P26" s="27">
        <f t="shared" si="10"/>
        <v>196601.88032869995</v>
      </c>
      <c r="Q26" s="4"/>
      <c r="R26" s="4"/>
      <c r="S26" s="4"/>
    </row>
    <row r="27" spans="1:19">
      <c r="A27" s="31">
        <v>38353</v>
      </c>
      <c r="B27" s="3"/>
      <c r="C27" s="6">
        <v>19</v>
      </c>
      <c r="D27" s="29">
        <f t="shared" si="0"/>
        <v>3198</v>
      </c>
      <c r="E27" s="29">
        <f t="shared" si="6"/>
        <v>60762</v>
      </c>
      <c r="F27" s="29">
        <f t="shared" si="1"/>
        <v>-514843.37</v>
      </c>
      <c r="G27" s="34">
        <f>Inputs!D$3</f>
        <v>0.37951000000000001</v>
      </c>
      <c r="H27" s="2"/>
      <c r="I27" s="27">
        <f t="shared" si="7"/>
        <v>575605.37</v>
      </c>
      <c r="J27" s="27"/>
      <c r="K27" s="27">
        <f t="shared" si="2"/>
        <v>3198</v>
      </c>
      <c r="L27" s="27">
        <f t="shared" si="8"/>
        <v>60762</v>
      </c>
      <c r="M27" s="27">
        <f t="shared" si="3"/>
        <v>1213.6729800000001</v>
      </c>
      <c r="N27" s="27">
        <f t="shared" si="4"/>
        <v>1213.6729800000001</v>
      </c>
      <c r="O27" s="27">
        <f t="shared" si="9"/>
        <v>-195388.20734869994</v>
      </c>
      <c r="P27" s="27">
        <f t="shared" si="10"/>
        <v>195388.20734869994</v>
      </c>
      <c r="Q27" s="4"/>
      <c r="R27" s="4"/>
      <c r="S27" s="4"/>
    </row>
    <row r="28" spans="1:19">
      <c r="A28" s="30">
        <v>38384</v>
      </c>
      <c r="B28" s="3"/>
      <c r="C28" s="6">
        <v>20</v>
      </c>
      <c r="D28" s="29">
        <f t="shared" si="0"/>
        <v>3198</v>
      </c>
      <c r="E28" s="29">
        <f t="shared" si="6"/>
        <v>63960</v>
      </c>
      <c r="F28" s="29">
        <f t="shared" si="1"/>
        <v>-511645.37</v>
      </c>
      <c r="G28" s="34">
        <f>Inputs!D$3</f>
        <v>0.37951000000000001</v>
      </c>
      <c r="H28" s="2"/>
      <c r="I28" s="27">
        <f t="shared" si="7"/>
        <v>575605.37</v>
      </c>
      <c r="J28" s="27"/>
      <c r="K28" s="27">
        <f t="shared" si="2"/>
        <v>3198</v>
      </c>
      <c r="L28" s="27">
        <f t="shared" si="8"/>
        <v>63960</v>
      </c>
      <c r="M28" s="27">
        <f t="shared" si="3"/>
        <v>1213.6729800000001</v>
      </c>
      <c r="N28" s="27">
        <f t="shared" si="4"/>
        <v>1213.6729800000001</v>
      </c>
      <c r="O28" s="27">
        <f t="shared" si="9"/>
        <v>-194174.53436869994</v>
      </c>
      <c r="P28" s="27">
        <f t="shared" si="10"/>
        <v>194174.53436869994</v>
      </c>
      <c r="Q28" s="4"/>
      <c r="R28" s="4"/>
      <c r="S28" s="4"/>
    </row>
    <row r="29" spans="1:19">
      <c r="A29" s="31">
        <v>38412</v>
      </c>
      <c r="B29" s="3"/>
      <c r="C29" s="6">
        <v>21</v>
      </c>
      <c r="D29" s="29">
        <f t="shared" si="0"/>
        <v>3198</v>
      </c>
      <c r="E29" s="29">
        <f t="shared" si="6"/>
        <v>67158</v>
      </c>
      <c r="F29" s="29">
        <f t="shared" si="1"/>
        <v>-508447.37</v>
      </c>
      <c r="G29" s="34">
        <f>Inputs!D$3</f>
        <v>0.37951000000000001</v>
      </c>
      <c r="H29" s="2"/>
      <c r="I29" s="27">
        <f t="shared" si="7"/>
        <v>575605.37</v>
      </c>
      <c r="J29" s="27"/>
      <c r="K29" s="27">
        <f t="shared" si="2"/>
        <v>3198</v>
      </c>
      <c r="L29" s="27">
        <f t="shared" si="8"/>
        <v>67158</v>
      </c>
      <c r="M29" s="27">
        <f t="shared" si="3"/>
        <v>1213.6729800000001</v>
      </c>
      <c r="N29" s="27">
        <f t="shared" si="4"/>
        <v>1213.6729800000001</v>
      </c>
      <c r="O29" s="27">
        <f t="shared" si="9"/>
        <v>-192960.86138869994</v>
      </c>
      <c r="P29" s="27">
        <f t="shared" si="10"/>
        <v>192960.86138869994</v>
      </c>
      <c r="Q29" s="4"/>
      <c r="R29" s="4"/>
      <c r="S29" s="4"/>
    </row>
    <row r="30" spans="1:19">
      <c r="A30" s="30">
        <v>38443</v>
      </c>
      <c r="B30" s="3"/>
      <c r="C30" s="6">
        <v>22</v>
      </c>
      <c r="D30" s="29">
        <f t="shared" si="0"/>
        <v>3198</v>
      </c>
      <c r="E30" s="29">
        <f t="shared" si="6"/>
        <v>70356</v>
      </c>
      <c r="F30" s="29">
        <f t="shared" si="1"/>
        <v>-505249.37</v>
      </c>
      <c r="G30" s="34">
        <f>Inputs!D$3</f>
        <v>0.37951000000000001</v>
      </c>
      <c r="H30" s="2"/>
      <c r="I30" s="27">
        <f t="shared" si="7"/>
        <v>575605.37</v>
      </c>
      <c r="J30" s="27"/>
      <c r="K30" s="27">
        <f t="shared" si="2"/>
        <v>3198</v>
      </c>
      <c r="L30" s="27">
        <f t="shared" si="8"/>
        <v>70356</v>
      </c>
      <c r="M30" s="27">
        <f t="shared" si="3"/>
        <v>1213.6729800000001</v>
      </c>
      <c r="N30" s="27">
        <f t="shared" si="4"/>
        <v>1213.6729800000001</v>
      </c>
      <c r="O30" s="27">
        <f t="shared" si="9"/>
        <v>-191747.18840869993</v>
      </c>
      <c r="P30" s="27">
        <f t="shared" si="10"/>
        <v>191747.18840869993</v>
      </c>
      <c r="Q30" s="95"/>
    </row>
    <row r="31" spans="1:19">
      <c r="A31" s="31">
        <v>38473</v>
      </c>
      <c r="B31" s="3"/>
      <c r="C31" s="6">
        <v>23</v>
      </c>
      <c r="D31" s="29">
        <f t="shared" si="0"/>
        <v>3198</v>
      </c>
      <c r="E31" s="29">
        <f t="shared" si="6"/>
        <v>73554</v>
      </c>
      <c r="F31" s="29">
        <f t="shared" si="1"/>
        <v>-502051.37</v>
      </c>
      <c r="G31" s="34">
        <f>Inputs!D$3</f>
        <v>0.37951000000000001</v>
      </c>
      <c r="H31" s="2"/>
      <c r="I31" s="27">
        <f t="shared" si="7"/>
        <v>575605.37</v>
      </c>
      <c r="J31" s="27"/>
      <c r="K31" s="27">
        <f t="shared" si="2"/>
        <v>3198</v>
      </c>
      <c r="L31" s="27">
        <f t="shared" si="8"/>
        <v>73554</v>
      </c>
      <c r="M31" s="27">
        <f t="shared" si="3"/>
        <v>1213.6729800000001</v>
      </c>
      <c r="N31" s="27">
        <f t="shared" si="4"/>
        <v>1213.6729800000001</v>
      </c>
      <c r="O31" s="27">
        <f t="shared" si="9"/>
        <v>-190533.51542869993</v>
      </c>
      <c r="P31" s="27">
        <f t="shared" si="10"/>
        <v>190533.51542869993</v>
      </c>
      <c r="Q31" s="95"/>
    </row>
    <row r="32" spans="1:19">
      <c r="A32" s="30">
        <v>38504</v>
      </c>
      <c r="B32" s="3"/>
      <c r="C32" s="6">
        <v>24</v>
      </c>
      <c r="D32" s="29">
        <f t="shared" si="0"/>
        <v>3198</v>
      </c>
      <c r="E32" s="29">
        <f t="shared" si="6"/>
        <v>76752</v>
      </c>
      <c r="F32" s="29">
        <f t="shared" si="1"/>
        <v>-498853.37</v>
      </c>
      <c r="G32" s="34">
        <f>Inputs!D$3</f>
        <v>0.37951000000000001</v>
      </c>
      <c r="H32" s="2"/>
      <c r="I32" s="27">
        <f t="shared" si="7"/>
        <v>575605.37</v>
      </c>
      <c r="J32" s="27"/>
      <c r="K32" s="27">
        <f t="shared" si="2"/>
        <v>3198</v>
      </c>
      <c r="L32" s="27">
        <f t="shared" si="8"/>
        <v>76752</v>
      </c>
      <c r="M32" s="27">
        <f t="shared" si="3"/>
        <v>1213.6729800000001</v>
      </c>
      <c r="N32" s="27">
        <f t="shared" si="4"/>
        <v>1213.6729800000001</v>
      </c>
      <c r="O32" s="27">
        <f t="shared" si="9"/>
        <v>-189319.84244869993</v>
      </c>
      <c r="P32" s="27">
        <f t="shared" si="10"/>
        <v>189319.84244869993</v>
      </c>
      <c r="Q32" s="95"/>
    </row>
    <row r="33" spans="1:21">
      <c r="A33" s="31">
        <v>38534</v>
      </c>
      <c r="B33" s="3"/>
      <c r="C33" s="6">
        <v>25</v>
      </c>
      <c r="D33" s="29">
        <f t="shared" si="0"/>
        <v>3198</v>
      </c>
      <c r="E33" s="29">
        <f t="shared" si="6"/>
        <v>79950</v>
      </c>
      <c r="F33" s="29">
        <f t="shared" si="1"/>
        <v>-495655.37</v>
      </c>
      <c r="G33" s="34">
        <f>Inputs!D$3</f>
        <v>0.37951000000000001</v>
      </c>
      <c r="H33" s="2"/>
      <c r="I33" s="27">
        <f t="shared" si="7"/>
        <v>575605.37</v>
      </c>
      <c r="J33" s="27"/>
      <c r="K33" s="27">
        <f t="shared" si="2"/>
        <v>3198</v>
      </c>
      <c r="L33" s="27">
        <f t="shared" si="8"/>
        <v>79950</v>
      </c>
      <c r="M33" s="27">
        <f t="shared" si="3"/>
        <v>1213.6729800000001</v>
      </c>
      <c r="N33" s="27">
        <f t="shared" si="4"/>
        <v>1213.6729800000001</v>
      </c>
      <c r="O33" s="27">
        <f t="shared" si="9"/>
        <v>-188106.16946869993</v>
      </c>
      <c r="P33" s="27">
        <f t="shared" si="10"/>
        <v>188106.16946869993</v>
      </c>
      <c r="Q33" s="95"/>
    </row>
    <row r="34" spans="1:21">
      <c r="A34" s="30">
        <v>38565</v>
      </c>
      <c r="B34" s="3"/>
      <c r="C34" s="6">
        <v>26</v>
      </c>
      <c r="D34" s="29">
        <f t="shared" si="0"/>
        <v>3198</v>
      </c>
      <c r="E34" s="29">
        <f t="shared" si="6"/>
        <v>83148</v>
      </c>
      <c r="F34" s="29">
        <f t="shared" si="1"/>
        <v>-492457.37</v>
      </c>
      <c r="G34" s="34">
        <f>Inputs!D$3</f>
        <v>0.37951000000000001</v>
      </c>
      <c r="H34" s="2"/>
      <c r="I34" s="27">
        <f t="shared" si="7"/>
        <v>575605.37</v>
      </c>
      <c r="J34" s="27"/>
      <c r="K34" s="27">
        <f t="shared" si="2"/>
        <v>3198</v>
      </c>
      <c r="L34" s="27">
        <f t="shared" si="8"/>
        <v>83148</v>
      </c>
      <c r="M34" s="27">
        <f t="shared" si="3"/>
        <v>1213.6729800000001</v>
      </c>
      <c r="N34" s="27">
        <f t="shared" si="4"/>
        <v>1213.6729800000001</v>
      </c>
      <c r="O34" s="27">
        <f t="shared" si="9"/>
        <v>-186892.49648869992</v>
      </c>
      <c r="P34" s="27">
        <f t="shared" si="10"/>
        <v>186892.49648869992</v>
      </c>
      <c r="Q34" s="95"/>
    </row>
    <row r="35" spans="1:21">
      <c r="A35" s="31">
        <v>38596</v>
      </c>
      <c r="B35" s="3"/>
      <c r="C35" s="6">
        <v>27</v>
      </c>
      <c r="D35" s="29">
        <f t="shared" si="0"/>
        <v>3198</v>
      </c>
      <c r="E35" s="29">
        <f t="shared" si="6"/>
        <v>86346</v>
      </c>
      <c r="F35" s="29">
        <f t="shared" si="1"/>
        <v>-489259.37</v>
      </c>
      <c r="G35" s="34">
        <f>Inputs!D$3</f>
        <v>0.37951000000000001</v>
      </c>
      <c r="H35" s="2"/>
      <c r="I35" s="27">
        <f t="shared" si="7"/>
        <v>575605.37</v>
      </c>
      <c r="J35" s="27"/>
      <c r="K35" s="27">
        <f t="shared" si="2"/>
        <v>3198</v>
      </c>
      <c r="L35" s="27">
        <f t="shared" si="8"/>
        <v>86346</v>
      </c>
      <c r="M35" s="27">
        <f t="shared" si="3"/>
        <v>1213.6729800000001</v>
      </c>
      <c r="N35" s="27">
        <f t="shared" si="4"/>
        <v>1213.6729800000001</v>
      </c>
      <c r="O35" s="27">
        <f t="shared" si="9"/>
        <v>-185678.82350869992</v>
      </c>
      <c r="P35" s="27">
        <f t="shared" si="10"/>
        <v>185678.82350869992</v>
      </c>
    </row>
    <row r="36" spans="1:21">
      <c r="A36" s="30">
        <v>38626</v>
      </c>
      <c r="B36" s="3"/>
      <c r="C36" s="6">
        <v>28</v>
      </c>
      <c r="D36" s="29">
        <f t="shared" si="0"/>
        <v>3198</v>
      </c>
      <c r="E36" s="29">
        <f t="shared" si="6"/>
        <v>89544</v>
      </c>
      <c r="F36" s="29">
        <f t="shared" si="1"/>
        <v>-486061.37</v>
      </c>
      <c r="G36" s="34">
        <f>Inputs!D$3</f>
        <v>0.37951000000000001</v>
      </c>
      <c r="H36" s="2"/>
      <c r="I36" s="27">
        <f t="shared" si="7"/>
        <v>575605.37</v>
      </c>
      <c r="J36" s="27"/>
      <c r="K36" s="27">
        <f t="shared" si="2"/>
        <v>3198</v>
      </c>
      <c r="L36" s="27">
        <f t="shared" si="8"/>
        <v>89544</v>
      </c>
      <c r="M36" s="27">
        <f t="shared" si="3"/>
        <v>1213.6729800000001</v>
      </c>
      <c r="N36" s="27">
        <f t="shared" si="4"/>
        <v>1213.6729800000001</v>
      </c>
      <c r="O36" s="27">
        <f t="shared" si="9"/>
        <v>-184465.15052869992</v>
      </c>
      <c r="P36" s="27">
        <f t="shared" si="10"/>
        <v>184465.15052869992</v>
      </c>
    </row>
    <row r="37" spans="1:21">
      <c r="A37" s="31">
        <v>38657</v>
      </c>
      <c r="B37" s="3"/>
      <c r="C37" s="6">
        <v>29</v>
      </c>
      <c r="D37" s="29">
        <f t="shared" si="0"/>
        <v>3198</v>
      </c>
      <c r="E37" s="29">
        <f t="shared" si="6"/>
        <v>92742</v>
      </c>
      <c r="F37" s="29">
        <f t="shared" si="1"/>
        <v>-482863.37</v>
      </c>
      <c r="G37" s="34">
        <f>Inputs!D$3</f>
        <v>0.37951000000000001</v>
      </c>
      <c r="H37" s="2"/>
      <c r="I37" s="27">
        <f t="shared" si="7"/>
        <v>575605.37</v>
      </c>
      <c r="J37" s="27"/>
      <c r="K37" s="27">
        <f t="shared" si="2"/>
        <v>3198</v>
      </c>
      <c r="L37" s="27">
        <f t="shared" si="8"/>
        <v>92742</v>
      </c>
      <c r="M37" s="27">
        <f t="shared" si="3"/>
        <v>1213.6729800000001</v>
      </c>
      <c r="N37" s="27">
        <f t="shared" si="4"/>
        <v>1213.6729800000001</v>
      </c>
      <c r="O37" s="27">
        <f t="shared" si="9"/>
        <v>-183251.47754869991</v>
      </c>
      <c r="P37" s="27">
        <f t="shared" si="10"/>
        <v>183251.47754869991</v>
      </c>
    </row>
    <row r="38" spans="1:21">
      <c r="A38" s="30">
        <v>38687</v>
      </c>
      <c r="B38" s="3"/>
      <c r="C38" s="6">
        <v>30</v>
      </c>
      <c r="D38" s="29">
        <f t="shared" si="0"/>
        <v>3198</v>
      </c>
      <c r="E38" s="29">
        <f t="shared" si="6"/>
        <v>95940</v>
      </c>
      <c r="F38" s="29">
        <f t="shared" si="1"/>
        <v>-479665.37</v>
      </c>
      <c r="G38" s="34">
        <f>Inputs!D$3</f>
        <v>0.37951000000000001</v>
      </c>
      <c r="H38" s="2"/>
      <c r="I38" s="27">
        <f t="shared" si="7"/>
        <v>575605.37</v>
      </c>
      <c r="J38" s="27"/>
      <c r="K38" s="27">
        <f t="shared" si="2"/>
        <v>3198</v>
      </c>
      <c r="L38" s="27">
        <f t="shared" si="8"/>
        <v>95940</v>
      </c>
      <c r="M38" s="27">
        <f t="shared" si="3"/>
        <v>1213.6729800000001</v>
      </c>
      <c r="N38" s="27">
        <f t="shared" si="4"/>
        <v>1213.6729800000001</v>
      </c>
      <c r="O38" s="27">
        <f t="shared" si="9"/>
        <v>-182037.80456869991</v>
      </c>
      <c r="P38" s="27">
        <f t="shared" si="10"/>
        <v>182037.80456869991</v>
      </c>
    </row>
    <row r="39" spans="1:21">
      <c r="A39" s="31">
        <v>38718</v>
      </c>
      <c r="B39" s="2"/>
      <c r="C39" s="6">
        <v>31</v>
      </c>
      <c r="D39" s="29">
        <f t="shared" si="0"/>
        <v>3198</v>
      </c>
      <c r="E39" s="29">
        <f t="shared" si="6"/>
        <v>99138</v>
      </c>
      <c r="F39" s="29">
        <f t="shared" si="1"/>
        <v>-476467.37</v>
      </c>
      <c r="G39" s="34">
        <f>Inputs!D$3</f>
        <v>0.37951000000000001</v>
      </c>
      <c r="H39" s="2"/>
      <c r="I39" s="27">
        <f t="shared" si="7"/>
        <v>575605.37</v>
      </c>
      <c r="J39" s="27"/>
      <c r="K39" s="27">
        <f t="shared" si="2"/>
        <v>3198</v>
      </c>
      <c r="L39" s="27">
        <f t="shared" si="8"/>
        <v>99138</v>
      </c>
      <c r="M39" s="27">
        <f t="shared" si="3"/>
        <v>1213.6729800000001</v>
      </c>
      <c r="N39" s="27">
        <f t="shared" si="4"/>
        <v>1213.6729800000001</v>
      </c>
      <c r="O39" s="27">
        <f t="shared" si="9"/>
        <v>-180824.13158869991</v>
      </c>
      <c r="P39" s="27">
        <f t="shared" si="10"/>
        <v>180824.13158869991</v>
      </c>
    </row>
    <row r="40" spans="1:21">
      <c r="A40" s="30">
        <v>38749</v>
      </c>
      <c r="B40" s="2"/>
      <c r="C40" s="6">
        <v>32</v>
      </c>
      <c r="D40" s="29">
        <f t="shared" si="0"/>
        <v>3198</v>
      </c>
      <c r="E40" s="29">
        <f t="shared" si="6"/>
        <v>102336</v>
      </c>
      <c r="F40" s="29">
        <f t="shared" si="1"/>
        <v>-473269.37</v>
      </c>
      <c r="G40" s="34">
        <f>Inputs!D$3</f>
        <v>0.37951000000000001</v>
      </c>
      <c r="H40" s="2"/>
      <c r="I40" s="27">
        <f t="shared" si="7"/>
        <v>575605.37</v>
      </c>
      <c r="J40" s="2"/>
      <c r="K40" s="27">
        <f t="shared" si="2"/>
        <v>3198</v>
      </c>
      <c r="L40" s="27">
        <f t="shared" si="8"/>
        <v>102336</v>
      </c>
      <c r="M40" s="27">
        <f t="shared" si="3"/>
        <v>1213.6729800000001</v>
      </c>
      <c r="N40" s="27">
        <f t="shared" si="4"/>
        <v>1213.6729800000001</v>
      </c>
      <c r="O40" s="27">
        <f t="shared" si="9"/>
        <v>-179610.4586086999</v>
      </c>
      <c r="P40" s="27">
        <f t="shared" si="10"/>
        <v>179610.4586086999</v>
      </c>
    </row>
    <row r="41" spans="1:21">
      <c r="A41" s="31">
        <v>38777</v>
      </c>
      <c r="C41" s="6">
        <v>33</v>
      </c>
      <c r="D41" s="29">
        <f t="shared" ref="D41:D72" si="12">ROUND(-(+$B$9/180)*1,0)</f>
        <v>3198</v>
      </c>
      <c r="E41" s="29">
        <f t="shared" si="6"/>
        <v>105534</v>
      </c>
      <c r="F41" s="29">
        <f t="shared" ref="F41:F72" si="13">$B$9+E41</f>
        <v>-470071.37</v>
      </c>
      <c r="G41" s="34">
        <f>Inputs!D$3</f>
        <v>0.37951000000000001</v>
      </c>
      <c r="I41" s="27">
        <f t="shared" si="7"/>
        <v>575605.37</v>
      </c>
      <c r="K41" s="27">
        <f t="shared" ref="K41:K72" si="14">D41</f>
        <v>3198</v>
      </c>
      <c r="L41" s="27">
        <f t="shared" si="8"/>
        <v>105534</v>
      </c>
      <c r="M41" s="27">
        <f t="shared" ref="M41:M72" si="15">K41*G41</f>
        <v>1213.6729800000001</v>
      </c>
      <c r="N41" s="27">
        <f t="shared" ref="N41:N72" si="16">M41-J41</f>
        <v>1213.6729800000001</v>
      </c>
      <c r="O41" s="27">
        <f t="shared" si="9"/>
        <v>-178396.7856286999</v>
      </c>
      <c r="P41" s="27">
        <f t="shared" si="10"/>
        <v>178396.7856286999</v>
      </c>
    </row>
    <row r="42" spans="1:21">
      <c r="A42" s="30">
        <v>38808</v>
      </c>
      <c r="C42" s="6">
        <v>34</v>
      </c>
      <c r="D42" s="29">
        <f t="shared" si="12"/>
        <v>3198</v>
      </c>
      <c r="E42" s="29">
        <f t="shared" ref="E42:E73" si="17">+E41+D42</f>
        <v>108732</v>
      </c>
      <c r="F42" s="29">
        <f t="shared" si="13"/>
        <v>-466873.37</v>
      </c>
      <c r="G42" s="34">
        <f>Inputs!D$3</f>
        <v>0.37951000000000001</v>
      </c>
      <c r="I42" s="27">
        <f t="shared" ref="I42:I73" si="18">+I41+H42</f>
        <v>575605.37</v>
      </c>
      <c r="K42" s="27">
        <f t="shared" si="14"/>
        <v>3198</v>
      </c>
      <c r="L42" s="27">
        <f t="shared" ref="L42:L73" si="19">+L41+K42</f>
        <v>108732</v>
      </c>
      <c r="M42" s="27">
        <f t="shared" si="15"/>
        <v>1213.6729800000001</v>
      </c>
      <c r="N42" s="27">
        <f t="shared" si="16"/>
        <v>1213.6729800000001</v>
      </c>
      <c r="O42" s="27">
        <f t="shared" ref="O42:O73" si="20">+O41+N42</f>
        <v>-177183.1126486999</v>
      </c>
      <c r="P42" s="27">
        <f t="shared" ref="P42:P73" si="21">P41-N42</f>
        <v>177183.1126486999</v>
      </c>
    </row>
    <row r="43" spans="1:21">
      <c r="A43" s="31">
        <v>38838</v>
      </c>
      <c r="C43" s="6">
        <v>35</v>
      </c>
      <c r="D43" s="29">
        <f t="shared" si="12"/>
        <v>3198</v>
      </c>
      <c r="E43" s="29">
        <f t="shared" si="17"/>
        <v>111930</v>
      </c>
      <c r="F43" s="29">
        <f t="shared" si="13"/>
        <v>-463675.37</v>
      </c>
      <c r="G43" s="34">
        <f>Inputs!D$3</f>
        <v>0.37951000000000001</v>
      </c>
      <c r="I43" s="27">
        <f t="shared" si="18"/>
        <v>575605.37</v>
      </c>
      <c r="K43" s="27">
        <f t="shared" si="14"/>
        <v>3198</v>
      </c>
      <c r="L43" s="27">
        <f t="shared" si="19"/>
        <v>111930</v>
      </c>
      <c r="M43" s="27">
        <f t="shared" si="15"/>
        <v>1213.6729800000001</v>
      </c>
      <c r="N43" s="27">
        <f t="shared" si="16"/>
        <v>1213.6729800000001</v>
      </c>
      <c r="O43" s="27">
        <f t="shared" si="20"/>
        <v>-175969.4396686999</v>
      </c>
      <c r="P43" s="27">
        <f t="shared" si="21"/>
        <v>175969.4396686999</v>
      </c>
    </row>
    <row r="44" spans="1:21">
      <c r="A44" s="30">
        <v>38869</v>
      </c>
      <c r="C44" s="6">
        <v>36</v>
      </c>
      <c r="D44" s="29">
        <f t="shared" si="12"/>
        <v>3198</v>
      </c>
      <c r="E44" s="29">
        <f t="shared" si="17"/>
        <v>115128</v>
      </c>
      <c r="F44" s="29">
        <f t="shared" si="13"/>
        <v>-460477.37</v>
      </c>
      <c r="G44" s="34">
        <f>Inputs!D$3</f>
        <v>0.37951000000000001</v>
      </c>
      <c r="I44" s="27">
        <f t="shared" si="18"/>
        <v>575605.37</v>
      </c>
      <c r="K44" s="27">
        <f t="shared" si="14"/>
        <v>3198</v>
      </c>
      <c r="L44" s="27">
        <f t="shared" si="19"/>
        <v>115128</v>
      </c>
      <c r="M44" s="27">
        <f t="shared" si="15"/>
        <v>1213.6729800000001</v>
      </c>
      <c r="N44" s="27">
        <f t="shared" si="16"/>
        <v>1213.6729800000001</v>
      </c>
      <c r="O44" s="27">
        <f t="shared" si="20"/>
        <v>-174755.76668869989</v>
      </c>
      <c r="P44" s="27">
        <f t="shared" si="21"/>
        <v>174755.76668869989</v>
      </c>
      <c r="U44" s="98"/>
    </row>
    <row r="45" spans="1:21">
      <c r="A45" s="31">
        <v>38899</v>
      </c>
      <c r="C45" s="6">
        <v>37</v>
      </c>
      <c r="D45" s="29">
        <f t="shared" si="12"/>
        <v>3198</v>
      </c>
      <c r="E45" s="29">
        <f t="shared" si="17"/>
        <v>118326</v>
      </c>
      <c r="F45" s="29">
        <f t="shared" si="13"/>
        <v>-457279.37</v>
      </c>
      <c r="G45" s="34">
        <f>Inputs!D$3</f>
        <v>0.37951000000000001</v>
      </c>
      <c r="I45" s="27">
        <f t="shared" si="18"/>
        <v>575605.37</v>
      </c>
      <c r="K45" s="27">
        <f t="shared" si="14"/>
        <v>3198</v>
      </c>
      <c r="L45" s="27">
        <f t="shared" si="19"/>
        <v>118326</v>
      </c>
      <c r="M45" s="27">
        <f t="shared" si="15"/>
        <v>1213.6729800000001</v>
      </c>
      <c r="N45" s="27">
        <f t="shared" si="16"/>
        <v>1213.6729800000001</v>
      </c>
      <c r="O45" s="27">
        <f t="shared" si="20"/>
        <v>-173542.09370869989</v>
      </c>
      <c r="P45" s="27">
        <f t="shared" si="21"/>
        <v>173542.09370869989</v>
      </c>
      <c r="U45" s="98"/>
    </row>
    <row r="46" spans="1:21">
      <c r="A46" s="30">
        <v>38930</v>
      </c>
      <c r="C46" s="6">
        <v>38</v>
      </c>
      <c r="D46" s="29">
        <f t="shared" si="12"/>
        <v>3198</v>
      </c>
      <c r="E46" s="29">
        <f t="shared" si="17"/>
        <v>121524</v>
      </c>
      <c r="F46" s="29">
        <f t="shared" si="13"/>
        <v>-454081.37</v>
      </c>
      <c r="G46" s="34">
        <f>Inputs!D$3</f>
        <v>0.37951000000000001</v>
      </c>
      <c r="I46" s="27">
        <f t="shared" si="18"/>
        <v>575605.37</v>
      </c>
      <c r="K46" s="27">
        <f t="shared" si="14"/>
        <v>3198</v>
      </c>
      <c r="L46" s="27">
        <f t="shared" si="19"/>
        <v>121524</v>
      </c>
      <c r="M46" s="27">
        <f t="shared" si="15"/>
        <v>1213.6729800000001</v>
      </c>
      <c r="N46" s="27">
        <f t="shared" si="16"/>
        <v>1213.6729800000001</v>
      </c>
      <c r="O46" s="27">
        <f t="shared" si="20"/>
        <v>-172328.42072869989</v>
      </c>
      <c r="P46" s="27">
        <f t="shared" si="21"/>
        <v>172328.42072869989</v>
      </c>
      <c r="U46" s="98"/>
    </row>
    <row r="47" spans="1:21">
      <c r="A47" s="31">
        <v>38961</v>
      </c>
      <c r="C47" s="6">
        <v>39</v>
      </c>
      <c r="D47" s="29">
        <f t="shared" si="12"/>
        <v>3198</v>
      </c>
      <c r="E47" s="29">
        <f t="shared" si="17"/>
        <v>124722</v>
      </c>
      <c r="F47" s="29">
        <f t="shared" si="13"/>
        <v>-450883.37</v>
      </c>
      <c r="G47" s="34">
        <f>Inputs!D$3</f>
        <v>0.37951000000000001</v>
      </c>
      <c r="I47" s="27">
        <f t="shared" si="18"/>
        <v>575605.37</v>
      </c>
      <c r="K47" s="27">
        <f t="shared" si="14"/>
        <v>3198</v>
      </c>
      <c r="L47" s="27">
        <f t="shared" si="19"/>
        <v>124722</v>
      </c>
      <c r="M47" s="27">
        <f t="shared" si="15"/>
        <v>1213.6729800000001</v>
      </c>
      <c r="N47" s="27">
        <f t="shared" si="16"/>
        <v>1213.6729800000001</v>
      </c>
      <c r="O47" s="27">
        <f t="shared" si="20"/>
        <v>-171114.74774869988</v>
      </c>
      <c r="P47" s="27">
        <f t="shared" si="21"/>
        <v>171114.74774869988</v>
      </c>
      <c r="U47" s="98"/>
    </row>
    <row r="48" spans="1:21">
      <c r="A48" s="30">
        <v>38991</v>
      </c>
      <c r="C48" s="6">
        <v>40</v>
      </c>
      <c r="D48" s="29">
        <f t="shared" si="12"/>
        <v>3198</v>
      </c>
      <c r="E48" s="29">
        <f t="shared" si="17"/>
        <v>127920</v>
      </c>
      <c r="F48" s="29">
        <f t="shared" si="13"/>
        <v>-447685.37</v>
      </c>
      <c r="G48" s="34">
        <f>Inputs!D$3</f>
        <v>0.37951000000000001</v>
      </c>
      <c r="I48" s="27">
        <f t="shared" si="18"/>
        <v>575605.37</v>
      </c>
      <c r="K48" s="27">
        <f t="shared" si="14"/>
        <v>3198</v>
      </c>
      <c r="L48" s="27">
        <f t="shared" si="19"/>
        <v>127920</v>
      </c>
      <c r="M48" s="27">
        <f t="shared" si="15"/>
        <v>1213.6729800000001</v>
      </c>
      <c r="N48" s="27">
        <f t="shared" si="16"/>
        <v>1213.6729800000001</v>
      </c>
      <c r="O48" s="27">
        <f t="shared" si="20"/>
        <v>-169901.07476869988</v>
      </c>
      <c r="P48" s="27">
        <f t="shared" si="21"/>
        <v>169901.07476869988</v>
      </c>
      <c r="U48" s="98"/>
    </row>
    <row r="49" spans="1:21">
      <c r="A49" s="31">
        <v>39022</v>
      </c>
      <c r="C49" s="6">
        <v>41</v>
      </c>
      <c r="D49" s="29">
        <f t="shared" si="12"/>
        <v>3198</v>
      </c>
      <c r="E49" s="29">
        <f t="shared" si="17"/>
        <v>131118</v>
      </c>
      <c r="F49" s="29">
        <f t="shared" si="13"/>
        <v>-444487.37</v>
      </c>
      <c r="G49" s="34">
        <f>Inputs!D$3</f>
        <v>0.37951000000000001</v>
      </c>
      <c r="I49" s="27">
        <f t="shared" si="18"/>
        <v>575605.37</v>
      </c>
      <c r="K49" s="27">
        <f t="shared" si="14"/>
        <v>3198</v>
      </c>
      <c r="L49" s="27">
        <f t="shared" si="19"/>
        <v>131118</v>
      </c>
      <c r="M49" s="27">
        <f t="shared" si="15"/>
        <v>1213.6729800000001</v>
      </c>
      <c r="N49" s="27">
        <f t="shared" si="16"/>
        <v>1213.6729800000001</v>
      </c>
      <c r="O49" s="27">
        <f t="shared" si="20"/>
        <v>-168687.40178869988</v>
      </c>
      <c r="P49" s="27">
        <f t="shared" si="21"/>
        <v>168687.40178869988</v>
      </c>
      <c r="U49" s="98"/>
    </row>
    <row r="50" spans="1:21">
      <c r="A50" s="30">
        <v>39052</v>
      </c>
      <c r="C50" s="6">
        <v>42</v>
      </c>
      <c r="D50" s="29">
        <f t="shared" si="12"/>
        <v>3198</v>
      </c>
      <c r="E50" s="29">
        <f t="shared" si="17"/>
        <v>134316</v>
      </c>
      <c r="F50" s="29">
        <f t="shared" si="13"/>
        <v>-441289.37</v>
      </c>
      <c r="G50" s="34">
        <f>Inputs!D$3</f>
        <v>0.37951000000000001</v>
      </c>
      <c r="I50" s="27">
        <f t="shared" si="18"/>
        <v>575605.37</v>
      </c>
      <c r="K50" s="27">
        <f t="shared" si="14"/>
        <v>3198</v>
      </c>
      <c r="L50" s="27">
        <f t="shared" si="19"/>
        <v>134316</v>
      </c>
      <c r="M50" s="27">
        <f t="shared" si="15"/>
        <v>1213.6729800000001</v>
      </c>
      <c r="N50" s="27">
        <f t="shared" si="16"/>
        <v>1213.6729800000001</v>
      </c>
      <c r="O50" s="27">
        <f t="shared" si="20"/>
        <v>-167473.72880869987</v>
      </c>
      <c r="P50" s="27">
        <f t="shared" si="21"/>
        <v>167473.72880869987</v>
      </c>
      <c r="U50" s="98"/>
    </row>
    <row r="51" spans="1:21">
      <c r="A51" s="31">
        <v>39083</v>
      </c>
      <c r="C51" s="6">
        <v>43</v>
      </c>
      <c r="D51" s="29">
        <f t="shared" si="12"/>
        <v>3198</v>
      </c>
      <c r="E51" s="29">
        <f t="shared" si="17"/>
        <v>137514</v>
      </c>
      <c r="F51" s="29">
        <f t="shared" si="13"/>
        <v>-438091.37</v>
      </c>
      <c r="G51" s="34">
        <f>Inputs!D$3</f>
        <v>0.37951000000000001</v>
      </c>
      <c r="I51" s="27">
        <f t="shared" si="18"/>
        <v>575605.37</v>
      </c>
      <c r="K51" s="27">
        <f t="shared" si="14"/>
        <v>3198</v>
      </c>
      <c r="L51" s="27">
        <f t="shared" si="19"/>
        <v>137514</v>
      </c>
      <c r="M51" s="27">
        <f t="shared" si="15"/>
        <v>1213.6729800000001</v>
      </c>
      <c r="N51" s="27">
        <f t="shared" si="16"/>
        <v>1213.6729800000001</v>
      </c>
      <c r="O51" s="27">
        <f t="shared" si="20"/>
        <v>-166260.05582869987</v>
      </c>
      <c r="P51" s="27">
        <f t="shared" si="21"/>
        <v>166260.05582869987</v>
      </c>
      <c r="U51" s="98"/>
    </row>
    <row r="52" spans="1:21">
      <c r="A52" s="30">
        <v>39114</v>
      </c>
      <c r="C52" s="6">
        <v>44</v>
      </c>
      <c r="D52" s="29">
        <f t="shared" si="12"/>
        <v>3198</v>
      </c>
      <c r="E52" s="29">
        <f t="shared" si="17"/>
        <v>140712</v>
      </c>
      <c r="F52" s="29">
        <f t="shared" si="13"/>
        <v>-434893.37</v>
      </c>
      <c r="G52" s="34">
        <f>Inputs!D$3</f>
        <v>0.37951000000000001</v>
      </c>
      <c r="I52" s="27">
        <f t="shared" si="18"/>
        <v>575605.37</v>
      </c>
      <c r="K52" s="27">
        <f t="shared" si="14"/>
        <v>3198</v>
      </c>
      <c r="L52" s="27">
        <f t="shared" si="19"/>
        <v>140712</v>
      </c>
      <c r="M52" s="27">
        <f t="shared" si="15"/>
        <v>1213.6729800000001</v>
      </c>
      <c r="N52" s="27">
        <f t="shared" si="16"/>
        <v>1213.6729800000001</v>
      </c>
      <c r="O52" s="27">
        <f t="shared" si="20"/>
        <v>-165046.38284869987</v>
      </c>
      <c r="P52" s="27">
        <f t="shared" si="21"/>
        <v>165046.38284869987</v>
      </c>
      <c r="U52" s="98"/>
    </row>
    <row r="53" spans="1:21">
      <c r="A53" s="31">
        <v>39142</v>
      </c>
      <c r="C53" s="6">
        <v>45</v>
      </c>
      <c r="D53" s="29">
        <f t="shared" si="12"/>
        <v>3198</v>
      </c>
      <c r="E53" s="29">
        <f t="shared" si="17"/>
        <v>143910</v>
      </c>
      <c r="F53" s="29">
        <f t="shared" si="13"/>
        <v>-431695.37</v>
      </c>
      <c r="G53" s="34">
        <f>Inputs!D$3</f>
        <v>0.37951000000000001</v>
      </c>
      <c r="I53" s="27">
        <f t="shared" si="18"/>
        <v>575605.37</v>
      </c>
      <c r="K53" s="27">
        <f t="shared" si="14"/>
        <v>3198</v>
      </c>
      <c r="L53" s="27">
        <f t="shared" si="19"/>
        <v>143910</v>
      </c>
      <c r="M53" s="27">
        <f t="shared" si="15"/>
        <v>1213.6729800000001</v>
      </c>
      <c r="N53" s="27">
        <f t="shared" si="16"/>
        <v>1213.6729800000001</v>
      </c>
      <c r="O53" s="27">
        <f t="shared" si="20"/>
        <v>-163832.70986869987</v>
      </c>
      <c r="P53" s="27">
        <f t="shared" si="21"/>
        <v>163832.70986869987</v>
      </c>
      <c r="U53" s="98"/>
    </row>
    <row r="54" spans="1:21">
      <c r="A54" s="30">
        <v>39173</v>
      </c>
      <c r="C54" s="6">
        <v>46</v>
      </c>
      <c r="D54" s="29">
        <f t="shared" si="12"/>
        <v>3198</v>
      </c>
      <c r="E54" s="29">
        <f t="shared" si="17"/>
        <v>147108</v>
      </c>
      <c r="F54" s="29">
        <f t="shared" si="13"/>
        <v>-428497.37</v>
      </c>
      <c r="G54" s="34">
        <f>Inputs!D$3</f>
        <v>0.37951000000000001</v>
      </c>
      <c r="I54" s="27">
        <f t="shared" si="18"/>
        <v>575605.37</v>
      </c>
      <c r="K54" s="27">
        <f t="shared" si="14"/>
        <v>3198</v>
      </c>
      <c r="L54" s="27">
        <f t="shared" si="19"/>
        <v>147108</v>
      </c>
      <c r="M54" s="27">
        <f t="shared" si="15"/>
        <v>1213.6729800000001</v>
      </c>
      <c r="N54" s="27">
        <f t="shared" si="16"/>
        <v>1213.6729800000001</v>
      </c>
      <c r="O54" s="27">
        <f t="shared" si="20"/>
        <v>-162619.03688869986</v>
      </c>
      <c r="P54" s="27">
        <f t="shared" si="21"/>
        <v>162619.03688869986</v>
      </c>
      <c r="U54" s="98"/>
    </row>
    <row r="55" spans="1:21">
      <c r="A55" s="31">
        <v>39203</v>
      </c>
      <c r="C55" s="6">
        <v>47</v>
      </c>
      <c r="D55" s="29">
        <f t="shared" si="12"/>
        <v>3198</v>
      </c>
      <c r="E55" s="29">
        <f t="shared" si="17"/>
        <v>150306</v>
      </c>
      <c r="F55" s="29">
        <f t="shared" si="13"/>
        <v>-425299.37</v>
      </c>
      <c r="G55" s="34">
        <f>Inputs!D$3</f>
        <v>0.37951000000000001</v>
      </c>
      <c r="I55" s="27">
        <f t="shared" si="18"/>
        <v>575605.37</v>
      </c>
      <c r="K55" s="27">
        <f t="shared" si="14"/>
        <v>3198</v>
      </c>
      <c r="L55" s="27">
        <f t="shared" si="19"/>
        <v>150306</v>
      </c>
      <c r="M55" s="27">
        <f t="shared" si="15"/>
        <v>1213.6729800000001</v>
      </c>
      <c r="N55" s="27">
        <f t="shared" si="16"/>
        <v>1213.6729800000001</v>
      </c>
      <c r="O55" s="27">
        <f t="shared" si="20"/>
        <v>-161405.36390869986</v>
      </c>
      <c r="P55" s="27">
        <f t="shared" si="21"/>
        <v>161405.36390869986</v>
      </c>
      <c r="U55" s="98"/>
    </row>
    <row r="56" spans="1:21">
      <c r="A56" s="30">
        <v>39234</v>
      </c>
      <c r="C56" s="6">
        <v>48</v>
      </c>
      <c r="D56" s="29">
        <f t="shared" si="12"/>
        <v>3198</v>
      </c>
      <c r="E56" s="29">
        <f t="shared" si="17"/>
        <v>153504</v>
      </c>
      <c r="F56" s="29">
        <f t="shared" si="13"/>
        <v>-422101.37</v>
      </c>
      <c r="G56" s="34">
        <f>Inputs!D$3</f>
        <v>0.37951000000000001</v>
      </c>
      <c r="I56" s="27">
        <f t="shared" si="18"/>
        <v>575605.37</v>
      </c>
      <c r="K56" s="27">
        <f t="shared" si="14"/>
        <v>3198</v>
      </c>
      <c r="L56" s="27">
        <f t="shared" si="19"/>
        <v>153504</v>
      </c>
      <c r="M56" s="27">
        <f t="shared" si="15"/>
        <v>1213.6729800000001</v>
      </c>
      <c r="N56" s="27">
        <f t="shared" si="16"/>
        <v>1213.6729800000001</v>
      </c>
      <c r="O56" s="27">
        <f t="shared" si="20"/>
        <v>-160191.69092869986</v>
      </c>
      <c r="P56" s="27">
        <f t="shared" si="21"/>
        <v>160191.69092869986</v>
      </c>
    </row>
    <row r="57" spans="1:21">
      <c r="A57" s="31">
        <v>39264</v>
      </c>
      <c r="C57" s="6">
        <v>49</v>
      </c>
      <c r="D57" s="29">
        <f t="shared" si="12"/>
        <v>3198</v>
      </c>
      <c r="E57" s="29">
        <f t="shared" si="17"/>
        <v>156702</v>
      </c>
      <c r="F57" s="29">
        <f t="shared" si="13"/>
        <v>-418903.37</v>
      </c>
      <c r="G57" s="34">
        <f>Inputs!D$3</f>
        <v>0.37951000000000001</v>
      </c>
      <c r="I57" s="27">
        <f t="shared" si="18"/>
        <v>575605.37</v>
      </c>
      <c r="K57" s="27">
        <f t="shared" si="14"/>
        <v>3198</v>
      </c>
      <c r="L57" s="27">
        <f t="shared" si="19"/>
        <v>156702</v>
      </c>
      <c r="M57" s="27">
        <f t="shared" si="15"/>
        <v>1213.6729800000001</v>
      </c>
      <c r="N57" s="27">
        <f t="shared" si="16"/>
        <v>1213.6729800000001</v>
      </c>
      <c r="O57" s="27">
        <f t="shared" si="20"/>
        <v>-158978.01794869985</v>
      </c>
      <c r="P57" s="27">
        <f t="shared" si="21"/>
        <v>158978.01794869985</v>
      </c>
    </row>
    <row r="58" spans="1:21">
      <c r="A58" s="30">
        <v>39295</v>
      </c>
      <c r="C58" s="6">
        <v>50</v>
      </c>
      <c r="D58" s="29">
        <f t="shared" si="12"/>
        <v>3198</v>
      </c>
      <c r="E58" s="29">
        <f t="shared" si="17"/>
        <v>159900</v>
      </c>
      <c r="F58" s="29">
        <f t="shared" si="13"/>
        <v>-415705.37</v>
      </c>
      <c r="G58" s="34">
        <f>Inputs!D$3</f>
        <v>0.37951000000000001</v>
      </c>
      <c r="I58" s="27">
        <f t="shared" si="18"/>
        <v>575605.37</v>
      </c>
      <c r="K58" s="27">
        <f t="shared" si="14"/>
        <v>3198</v>
      </c>
      <c r="L58" s="27">
        <f t="shared" si="19"/>
        <v>159900</v>
      </c>
      <c r="M58" s="27">
        <f t="shared" si="15"/>
        <v>1213.6729800000001</v>
      </c>
      <c r="N58" s="27">
        <f t="shared" si="16"/>
        <v>1213.6729800000001</v>
      </c>
      <c r="O58" s="27">
        <f t="shared" si="20"/>
        <v>-157764.34496869985</v>
      </c>
      <c r="P58" s="27">
        <f t="shared" si="21"/>
        <v>157764.34496869985</v>
      </c>
    </row>
    <row r="59" spans="1:21">
      <c r="A59" s="31">
        <v>39326</v>
      </c>
      <c r="C59" s="6">
        <v>51</v>
      </c>
      <c r="D59" s="29">
        <f t="shared" si="12"/>
        <v>3198</v>
      </c>
      <c r="E59" s="29">
        <f t="shared" si="17"/>
        <v>163098</v>
      </c>
      <c r="F59" s="29">
        <f t="shared" si="13"/>
        <v>-412507.37</v>
      </c>
      <c r="G59" s="34">
        <f>Inputs!D$3</f>
        <v>0.37951000000000001</v>
      </c>
      <c r="I59" s="27">
        <f t="shared" si="18"/>
        <v>575605.37</v>
      </c>
      <c r="K59" s="27">
        <f t="shared" si="14"/>
        <v>3198</v>
      </c>
      <c r="L59" s="27">
        <f t="shared" si="19"/>
        <v>163098</v>
      </c>
      <c r="M59" s="27">
        <f t="shared" si="15"/>
        <v>1213.6729800000001</v>
      </c>
      <c r="N59" s="27">
        <f t="shared" si="16"/>
        <v>1213.6729800000001</v>
      </c>
      <c r="O59" s="27">
        <f t="shared" si="20"/>
        <v>-156550.67198869985</v>
      </c>
      <c r="P59" s="27">
        <f t="shared" si="21"/>
        <v>156550.67198869985</v>
      </c>
    </row>
    <row r="60" spans="1:21">
      <c r="A60" s="30">
        <v>39356</v>
      </c>
      <c r="C60" s="6">
        <v>52</v>
      </c>
      <c r="D60" s="29">
        <f t="shared" si="12"/>
        <v>3198</v>
      </c>
      <c r="E60" s="29">
        <f t="shared" si="17"/>
        <v>166296</v>
      </c>
      <c r="F60" s="29">
        <f t="shared" si="13"/>
        <v>-409309.37</v>
      </c>
      <c r="G60" s="34">
        <f>Inputs!D$3</f>
        <v>0.37951000000000001</v>
      </c>
      <c r="I60" s="27">
        <f t="shared" si="18"/>
        <v>575605.37</v>
      </c>
      <c r="K60" s="27">
        <f t="shared" si="14"/>
        <v>3198</v>
      </c>
      <c r="L60" s="27">
        <f t="shared" si="19"/>
        <v>166296</v>
      </c>
      <c r="M60" s="27">
        <f t="shared" si="15"/>
        <v>1213.6729800000001</v>
      </c>
      <c r="N60" s="27">
        <f t="shared" si="16"/>
        <v>1213.6729800000001</v>
      </c>
      <c r="O60" s="27">
        <f t="shared" si="20"/>
        <v>-155336.99900869984</v>
      </c>
      <c r="P60" s="27">
        <f t="shared" si="21"/>
        <v>155336.99900869984</v>
      </c>
    </row>
    <row r="61" spans="1:21">
      <c r="A61" s="31">
        <v>39387</v>
      </c>
      <c r="C61" s="6">
        <v>53</v>
      </c>
      <c r="D61" s="29">
        <f t="shared" si="12"/>
        <v>3198</v>
      </c>
      <c r="E61" s="29">
        <f t="shared" si="17"/>
        <v>169494</v>
      </c>
      <c r="F61" s="29">
        <f t="shared" si="13"/>
        <v>-406111.37</v>
      </c>
      <c r="G61" s="34">
        <f>Inputs!D$3</f>
        <v>0.37951000000000001</v>
      </c>
      <c r="I61" s="27">
        <f t="shared" si="18"/>
        <v>575605.37</v>
      </c>
      <c r="K61" s="27">
        <f t="shared" si="14"/>
        <v>3198</v>
      </c>
      <c r="L61" s="27">
        <f t="shared" si="19"/>
        <v>169494</v>
      </c>
      <c r="M61" s="27">
        <f t="shared" si="15"/>
        <v>1213.6729800000001</v>
      </c>
      <c r="N61" s="27">
        <f t="shared" si="16"/>
        <v>1213.6729800000001</v>
      </c>
      <c r="O61" s="27">
        <f t="shared" si="20"/>
        <v>-154123.32602869984</v>
      </c>
      <c r="P61" s="27">
        <f t="shared" si="21"/>
        <v>154123.32602869984</v>
      </c>
    </row>
    <row r="62" spans="1:21">
      <c r="A62" s="30">
        <v>39417</v>
      </c>
      <c r="C62" s="6">
        <v>54</v>
      </c>
      <c r="D62" s="29">
        <f t="shared" si="12"/>
        <v>3198</v>
      </c>
      <c r="E62" s="29">
        <f t="shared" si="17"/>
        <v>172692</v>
      </c>
      <c r="F62" s="29">
        <f t="shared" si="13"/>
        <v>-402913.37</v>
      </c>
      <c r="G62" s="34">
        <f>Inputs!D$3</f>
        <v>0.37951000000000001</v>
      </c>
      <c r="I62" s="27">
        <f t="shared" si="18"/>
        <v>575605.37</v>
      </c>
      <c r="K62" s="27">
        <f t="shared" si="14"/>
        <v>3198</v>
      </c>
      <c r="L62" s="27">
        <f t="shared" si="19"/>
        <v>172692</v>
      </c>
      <c r="M62" s="27">
        <f t="shared" si="15"/>
        <v>1213.6729800000001</v>
      </c>
      <c r="N62" s="27">
        <f t="shared" si="16"/>
        <v>1213.6729800000001</v>
      </c>
      <c r="O62" s="27">
        <f t="shared" si="20"/>
        <v>-152909.65304869984</v>
      </c>
      <c r="P62" s="27">
        <f t="shared" si="21"/>
        <v>152909.65304869984</v>
      </c>
    </row>
    <row r="63" spans="1:21">
      <c r="A63" s="31">
        <v>39448</v>
      </c>
      <c r="C63" s="6">
        <v>55</v>
      </c>
      <c r="D63" s="29">
        <f t="shared" si="12"/>
        <v>3198</v>
      </c>
      <c r="E63" s="29">
        <f t="shared" si="17"/>
        <v>175890</v>
      </c>
      <c r="F63" s="29">
        <f t="shared" si="13"/>
        <v>-399715.37</v>
      </c>
      <c r="G63" s="34">
        <f>Inputs!D$3</f>
        <v>0.37951000000000001</v>
      </c>
      <c r="I63" s="27">
        <f t="shared" si="18"/>
        <v>575605.37</v>
      </c>
      <c r="K63" s="27">
        <f t="shared" si="14"/>
        <v>3198</v>
      </c>
      <c r="L63" s="27">
        <f t="shared" si="19"/>
        <v>175890</v>
      </c>
      <c r="M63" s="27">
        <f t="shared" si="15"/>
        <v>1213.6729800000001</v>
      </c>
      <c r="N63" s="27">
        <f t="shared" si="16"/>
        <v>1213.6729800000001</v>
      </c>
      <c r="O63" s="27">
        <f t="shared" si="20"/>
        <v>-151695.98006869984</v>
      </c>
      <c r="P63" s="27">
        <f t="shared" si="21"/>
        <v>151695.98006869984</v>
      </c>
    </row>
    <row r="64" spans="1:21">
      <c r="A64" s="30">
        <v>39479</v>
      </c>
      <c r="C64" s="6">
        <v>56</v>
      </c>
      <c r="D64" s="29">
        <f t="shared" si="12"/>
        <v>3198</v>
      </c>
      <c r="E64" s="29">
        <f t="shared" si="17"/>
        <v>179088</v>
      </c>
      <c r="F64" s="29">
        <f t="shared" si="13"/>
        <v>-396517.37</v>
      </c>
      <c r="G64" s="34">
        <f>Inputs!D$3</f>
        <v>0.37951000000000001</v>
      </c>
      <c r="I64" s="27">
        <f t="shared" si="18"/>
        <v>575605.37</v>
      </c>
      <c r="K64" s="27">
        <f t="shared" si="14"/>
        <v>3198</v>
      </c>
      <c r="L64" s="27">
        <f t="shared" si="19"/>
        <v>179088</v>
      </c>
      <c r="M64" s="27">
        <f t="shared" si="15"/>
        <v>1213.6729800000001</v>
      </c>
      <c r="N64" s="27">
        <f t="shared" si="16"/>
        <v>1213.6729800000001</v>
      </c>
      <c r="O64" s="27">
        <f t="shared" si="20"/>
        <v>-150482.30708869983</v>
      </c>
      <c r="P64" s="27">
        <f t="shared" si="21"/>
        <v>150482.30708869983</v>
      </c>
    </row>
    <row r="65" spans="1:16">
      <c r="A65" s="31">
        <v>39508</v>
      </c>
      <c r="C65" s="6">
        <v>57</v>
      </c>
      <c r="D65" s="29">
        <f t="shared" si="12"/>
        <v>3198</v>
      </c>
      <c r="E65" s="29">
        <f t="shared" si="17"/>
        <v>182286</v>
      </c>
      <c r="F65" s="29">
        <f t="shared" si="13"/>
        <v>-393319.37</v>
      </c>
      <c r="G65" s="34">
        <f>Inputs!D$3</f>
        <v>0.37951000000000001</v>
      </c>
      <c r="I65" s="27">
        <f t="shared" si="18"/>
        <v>575605.37</v>
      </c>
      <c r="K65" s="27">
        <f t="shared" si="14"/>
        <v>3198</v>
      </c>
      <c r="L65" s="27">
        <f t="shared" si="19"/>
        <v>182286</v>
      </c>
      <c r="M65" s="27">
        <f t="shared" si="15"/>
        <v>1213.6729800000001</v>
      </c>
      <c r="N65" s="27">
        <f t="shared" si="16"/>
        <v>1213.6729800000001</v>
      </c>
      <c r="O65" s="27">
        <f t="shared" si="20"/>
        <v>-149268.63410869983</v>
      </c>
      <c r="P65" s="27">
        <f t="shared" si="21"/>
        <v>149268.63410869983</v>
      </c>
    </row>
    <row r="66" spans="1:16">
      <c r="A66" s="30">
        <v>39539</v>
      </c>
      <c r="C66" s="6">
        <v>58</v>
      </c>
      <c r="D66" s="29">
        <f t="shared" si="12"/>
        <v>3198</v>
      </c>
      <c r="E66" s="29">
        <f t="shared" si="17"/>
        <v>185484</v>
      </c>
      <c r="F66" s="29">
        <f t="shared" si="13"/>
        <v>-390121.37</v>
      </c>
      <c r="G66" s="34">
        <f>Inputs!D$3</f>
        <v>0.37951000000000001</v>
      </c>
      <c r="I66" s="27">
        <f t="shared" si="18"/>
        <v>575605.37</v>
      </c>
      <c r="K66" s="27">
        <f t="shared" si="14"/>
        <v>3198</v>
      </c>
      <c r="L66" s="27">
        <f t="shared" si="19"/>
        <v>185484</v>
      </c>
      <c r="M66" s="27">
        <f t="shared" si="15"/>
        <v>1213.6729800000001</v>
      </c>
      <c r="N66" s="27">
        <f t="shared" si="16"/>
        <v>1213.6729800000001</v>
      </c>
      <c r="O66" s="27">
        <f t="shared" si="20"/>
        <v>-148054.96112869983</v>
      </c>
      <c r="P66" s="27">
        <f t="shared" si="21"/>
        <v>148054.96112869983</v>
      </c>
    </row>
    <row r="67" spans="1:16">
      <c r="A67" s="31">
        <v>39569</v>
      </c>
      <c r="C67" s="6">
        <v>59</v>
      </c>
      <c r="D67" s="29">
        <f t="shared" si="12"/>
        <v>3198</v>
      </c>
      <c r="E67" s="29">
        <f t="shared" si="17"/>
        <v>188682</v>
      </c>
      <c r="F67" s="29">
        <f t="shared" si="13"/>
        <v>-386923.37</v>
      </c>
      <c r="G67" s="34">
        <f>Inputs!D$3</f>
        <v>0.37951000000000001</v>
      </c>
      <c r="I67" s="27">
        <f t="shared" si="18"/>
        <v>575605.37</v>
      </c>
      <c r="K67" s="27">
        <f t="shared" si="14"/>
        <v>3198</v>
      </c>
      <c r="L67" s="27">
        <f t="shared" si="19"/>
        <v>188682</v>
      </c>
      <c r="M67" s="27">
        <f t="shared" si="15"/>
        <v>1213.6729800000001</v>
      </c>
      <c r="N67" s="27">
        <f t="shared" si="16"/>
        <v>1213.6729800000001</v>
      </c>
      <c r="O67" s="27">
        <f t="shared" si="20"/>
        <v>-146841.28814869982</v>
      </c>
      <c r="P67" s="27">
        <f t="shared" si="21"/>
        <v>146841.28814869982</v>
      </c>
    </row>
    <row r="68" spans="1:16">
      <c r="A68" s="30">
        <v>39600</v>
      </c>
      <c r="C68" s="6">
        <v>60</v>
      </c>
      <c r="D68" s="29">
        <f t="shared" si="12"/>
        <v>3198</v>
      </c>
      <c r="E68" s="29">
        <f t="shared" si="17"/>
        <v>191880</v>
      </c>
      <c r="F68" s="29">
        <f t="shared" si="13"/>
        <v>-383725.37</v>
      </c>
      <c r="G68" s="34">
        <f>Inputs!D$3</f>
        <v>0.37951000000000001</v>
      </c>
      <c r="I68" s="27">
        <f t="shared" si="18"/>
        <v>575605.37</v>
      </c>
      <c r="K68" s="27">
        <f t="shared" si="14"/>
        <v>3198</v>
      </c>
      <c r="L68" s="27">
        <f t="shared" si="19"/>
        <v>191880</v>
      </c>
      <c r="M68" s="27">
        <f t="shared" si="15"/>
        <v>1213.6729800000001</v>
      </c>
      <c r="N68" s="27">
        <f t="shared" si="16"/>
        <v>1213.6729800000001</v>
      </c>
      <c r="O68" s="27">
        <f t="shared" si="20"/>
        <v>-145627.61516869982</v>
      </c>
      <c r="P68" s="27">
        <f t="shared" si="21"/>
        <v>145627.61516869982</v>
      </c>
    </row>
    <row r="69" spans="1:16">
      <c r="A69" s="31">
        <v>39630</v>
      </c>
      <c r="C69" s="6">
        <v>61</v>
      </c>
      <c r="D69" s="29">
        <f t="shared" si="12"/>
        <v>3198</v>
      </c>
      <c r="E69" s="29">
        <f t="shared" si="17"/>
        <v>195078</v>
      </c>
      <c r="F69" s="29">
        <f t="shared" si="13"/>
        <v>-380527.37</v>
      </c>
      <c r="G69" s="34">
        <f>Inputs!D$3</f>
        <v>0.37951000000000001</v>
      </c>
      <c r="I69" s="27">
        <f t="shared" si="18"/>
        <v>575605.37</v>
      </c>
      <c r="K69" s="27">
        <f t="shared" si="14"/>
        <v>3198</v>
      </c>
      <c r="L69" s="27">
        <f t="shared" si="19"/>
        <v>195078</v>
      </c>
      <c r="M69" s="27">
        <f t="shared" si="15"/>
        <v>1213.6729800000001</v>
      </c>
      <c r="N69" s="27">
        <f t="shared" si="16"/>
        <v>1213.6729800000001</v>
      </c>
      <c r="O69" s="27">
        <f t="shared" si="20"/>
        <v>-144413.94218869982</v>
      </c>
      <c r="P69" s="27">
        <f t="shared" si="21"/>
        <v>144413.94218869982</v>
      </c>
    </row>
    <row r="70" spans="1:16">
      <c r="A70" s="30">
        <v>39661</v>
      </c>
      <c r="C70" s="6">
        <v>62</v>
      </c>
      <c r="D70" s="29">
        <f t="shared" si="12"/>
        <v>3198</v>
      </c>
      <c r="E70" s="29">
        <f t="shared" si="17"/>
        <v>198276</v>
      </c>
      <c r="F70" s="29">
        <f t="shared" si="13"/>
        <v>-377329.37</v>
      </c>
      <c r="G70" s="34">
        <f>Inputs!D$3</f>
        <v>0.37951000000000001</v>
      </c>
      <c r="I70" s="27">
        <f t="shared" si="18"/>
        <v>575605.37</v>
      </c>
      <c r="K70" s="27">
        <f t="shared" si="14"/>
        <v>3198</v>
      </c>
      <c r="L70" s="27">
        <f t="shared" si="19"/>
        <v>198276</v>
      </c>
      <c r="M70" s="27">
        <f t="shared" si="15"/>
        <v>1213.6729800000001</v>
      </c>
      <c r="N70" s="27">
        <f t="shared" si="16"/>
        <v>1213.6729800000001</v>
      </c>
      <c r="O70" s="27">
        <f t="shared" si="20"/>
        <v>-143200.26920869981</v>
      </c>
      <c r="P70" s="27">
        <f t="shared" si="21"/>
        <v>143200.26920869981</v>
      </c>
    </row>
    <row r="71" spans="1:16">
      <c r="A71" s="31">
        <v>39692</v>
      </c>
      <c r="C71" s="6">
        <v>63</v>
      </c>
      <c r="D71" s="29">
        <f t="shared" si="12"/>
        <v>3198</v>
      </c>
      <c r="E71" s="29">
        <f t="shared" si="17"/>
        <v>201474</v>
      </c>
      <c r="F71" s="29">
        <f t="shared" si="13"/>
        <v>-374131.37</v>
      </c>
      <c r="G71" s="34">
        <f>Inputs!D$3</f>
        <v>0.37951000000000001</v>
      </c>
      <c r="I71" s="27">
        <f t="shared" si="18"/>
        <v>575605.37</v>
      </c>
      <c r="K71" s="27">
        <f t="shared" si="14"/>
        <v>3198</v>
      </c>
      <c r="L71" s="27">
        <f t="shared" si="19"/>
        <v>201474</v>
      </c>
      <c r="M71" s="27">
        <f t="shared" si="15"/>
        <v>1213.6729800000001</v>
      </c>
      <c r="N71" s="27">
        <f t="shared" si="16"/>
        <v>1213.6729800000001</v>
      </c>
      <c r="O71" s="27">
        <f t="shared" si="20"/>
        <v>-141986.59622869981</v>
      </c>
      <c r="P71" s="27">
        <f t="shared" si="21"/>
        <v>141986.59622869981</v>
      </c>
    </row>
    <row r="72" spans="1:16">
      <c r="A72" s="30">
        <v>39722</v>
      </c>
      <c r="C72" s="6">
        <v>64</v>
      </c>
      <c r="D72" s="29">
        <f t="shared" si="12"/>
        <v>3198</v>
      </c>
      <c r="E72" s="29">
        <f t="shared" si="17"/>
        <v>204672</v>
      </c>
      <c r="F72" s="29">
        <f t="shared" si="13"/>
        <v>-370933.37</v>
      </c>
      <c r="G72" s="34">
        <f>Inputs!D$3</f>
        <v>0.37951000000000001</v>
      </c>
      <c r="I72" s="27">
        <f t="shared" si="18"/>
        <v>575605.37</v>
      </c>
      <c r="K72" s="27">
        <f t="shared" si="14"/>
        <v>3198</v>
      </c>
      <c r="L72" s="27">
        <f t="shared" si="19"/>
        <v>204672</v>
      </c>
      <c r="M72" s="27">
        <f t="shared" si="15"/>
        <v>1213.6729800000001</v>
      </c>
      <c r="N72" s="27">
        <f t="shared" si="16"/>
        <v>1213.6729800000001</v>
      </c>
      <c r="O72" s="27">
        <f t="shared" si="20"/>
        <v>-140772.92324869981</v>
      </c>
      <c r="P72" s="27">
        <f t="shared" si="21"/>
        <v>140772.92324869981</v>
      </c>
    </row>
    <row r="73" spans="1:16">
      <c r="A73" s="31">
        <v>39753</v>
      </c>
      <c r="C73" s="6">
        <v>65</v>
      </c>
      <c r="D73" s="29">
        <f t="shared" ref="D73:D86" si="22">ROUND(-(+$B$9/180)*1,0)</f>
        <v>3198</v>
      </c>
      <c r="E73" s="29">
        <f t="shared" si="17"/>
        <v>207870</v>
      </c>
      <c r="F73" s="29">
        <f t="shared" ref="F73:F104" si="23">$B$9+E73</f>
        <v>-367735.37</v>
      </c>
      <c r="G73" s="34">
        <f>Inputs!D$3</f>
        <v>0.37951000000000001</v>
      </c>
      <c r="I73" s="27">
        <f t="shared" si="18"/>
        <v>575605.37</v>
      </c>
      <c r="K73" s="27">
        <f t="shared" ref="K73:K104" si="24">D73</f>
        <v>3198</v>
      </c>
      <c r="L73" s="27">
        <f t="shared" si="19"/>
        <v>207870</v>
      </c>
      <c r="M73" s="27">
        <f t="shared" ref="M73:M104" si="25">K73*G73</f>
        <v>1213.6729800000001</v>
      </c>
      <c r="N73" s="27">
        <f t="shared" ref="N73:N104" si="26">M73-J73</f>
        <v>1213.6729800000001</v>
      </c>
      <c r="O73" s="27">
        <f t="shared" si="20"/>
        <v>-139559.25026869981</v>
      </c>
      <c r="P73" s="27">
        <f t="shared" si="21"/>
        <v>139559.25026869981</v>
      </c>
    </row>
    <row r="74" spans="1:16">
      <c r="A74" s="30">
        <v>39783</v>
      </c>
      <c r="C74" s="6">
        <v>66</v>
      </c>
      <c r="D74" s="29">
        <f t="shared" si="22"/>
        <v>3198</v>
      </c>
      <c r="E74" s="29">
        <f t="shared" ref="E74:E105" si="27">+E73+D74</f>
        <v>211068</v>
      </c>
      <c r="F74" s="29">
        <f t="shared" si="23"/>
        <v>-364537.37</v>
      </c>
      <c r="G74" s="34">
        <f>Inputs!D$3</f>
        <v>0.37951000000000001</v>
      </c>
      <c r="I74" s="27">
        <f t="shared" ref="I74:I105" si="28">+I73+H74</f>
        <v>575605.37</v>
      </c>
      <c r="K74" s="27">
        <f t="shared" si="24"/>
        <v>3198</v>
      </c>
      <c r="L74" s="27">
        <f t="shared" ref="L74:L105" si="29">+L73+K74</f>
        <v>211068</v>
      </c>
      <c r="M74" s="27">
        <f t="shared" si="25"/>
        <v>1213.6729800000001</v>
      </c>
      <c r="N74" s="27">
        <f t="shared" si="26"/>
        <v>1213.6729800000001</v>
      </c>
      <c r="O74" s="27">
        <f t="shared" ref="O74:O105" si="30">+O73+N74</f>
        <v>-138345.5772886998</v>
      </c>
      <c r="P74" s="27">
        <f t="shared" ref="P74:P105" si="31">P73-N74</f>
        <v>138345.5772886998</v>
      </c>
    </row>
    <row r="75" spans="1:16">
      <c r="A75" s="31">
        <v>39814</v>
      </c>
      <c r="C75" s="6">
        <v>67</v>
      </c>
      <c r="D75" s="29">
        <f t="shared" si="22"/>
        <v>3198</v>
      </c>
      <c r="E75" s="29">
        <f t="shared" si="27"/>
        <v>214266</v>
      </c>
      <c r="F75" s="29">
        <f t="shared" si="23"/>
        <v>-361339.37</v>
      </c>
      <c r="G75" s="34">
        <f>Inputs!D$3</f>
        <v>0.37951000000000001</v>
      </c>
      <c r="I75" s="27">
        <f t="shared" si="28"/>
        <v>575605.37</v>
      </c>
      <c r="K75" s="27">
        <f t="shared" si="24"/>
        <v>3198</v>
      </c>
      <c r="L75" s="27">
        <f t="shared" si="29"/>
        <v>214266</v>
      </c>
      <c r="M75" s="27">
        <f t="shared" si="25"/>
        <v>1213.6729800000001</v>
      </c>
      <c r="N75" s="27">
        <f t="shared" si="26"/>
        <v>1213.6729800000001</v>
      </c>
      <c r="O75" s="27">
        <f t="shared" si="30"/>
        <v>-137131.9043086998</v>
      </c>
      <c r="P75" s="27">
        <f t="shared" si="31"/>
        <v>137131.9043086998</v>
      </c>
    </row>
    <row r="76" spans="1:16">
      <c r="A76" s="30">
        <v>39845</v>
      </c>
      <c r="C76" s="6">
        <v>68</v>
      </c>
      <c r="D76" s="29">
        <f t="shared" si="22"/>
        <v>3198</v>
      </c>
      <c r="E76" s="29">
        <f t="shared" si="27"/>
        <v>217464</v>
      </c>
      <c r="F76" s="29">
        <f t="shared" si="23"/>
        <v>-358141.37</v>
      </c>
      <c r="G76" s="34">
        <f>Inputs!D$3</f>
        <v>0.37951000000000001</v>
      </c>
      <c r="I76" s="27">
        <f t="shared" si="28"/>
        <v>575605.37</v>
      </c>
      <c r="K76" s="27">
        <f t="shared" si="24"/>
        <v>3198</v>
      </c>
      <c r="L76" s="27">
        <f t="shared" si="29"/>
        <v>217464</v>
      </c>
      <c r="M76" s="27">
        <f t="shared" si="25"/>
        <v>1213.6729800000001</v>
      </c>
      <c r="N76" s="27">
        <f t="shared" si="26"/>
        <v>1213.6729800000001</v>
      </c>
      <c r="O76" s="27">
        <f t="shared" si="30"/>
        <v>-135918.2313286998</v>
      </c>
      <c r="P76" s="27">
        <f t="shared" si="31"/>
        <v>135918.2313286998</v>
      </c>
    </row>
    <row r="77" spans="1:16">
      <c r="A77" s="31">
        <v>39873</v>
      </c>
      <c r="C77" s="6">
        <v>69</v>
      </c>
      <c r="D77" s="29">
        <f t="shared" si="22"/>
        <v>3198</v>
      </c>
      <c r="E77" s="29">
        <f t="shared" si="27"/>
        <v>220662</v>
      </c>
      <c r="F77" s="29">
        <f t="shared" si="23"/>
        <v>-354943.37</v>
      </c>
      <c r="G77" s="34">
        <f>Inputs!D$3</f>
        <v>0.37951000000000001</v>
      </c>
      <c r="I77" s="27">
        <f t="shared" si="28"/>
        <v>575605.37</v>
      </c>
      <c r="K77" s="27">
        <f t="shared" si="24"/>
        <v>3198</v>
      </c>
      <c r="L77" s="27">
        <f t="shared" si="29"/>
        <v>220662</v>
      </c>
      <c r="M77" s="27">
        <f t="shared" si="25"/>
        <v>1213.6729800000001</v>
      </c>
      <c r="N77" s="27">
        <f t="shared" si="26"/>
        <v>1213.6729800000001</v>
      </c>
      <c r="O77" s="27">
        <f t="shared" si="30"/>
        <v>-134704.55834869979</v>
      </c>
      <c r="P77" s="27">
        <f t="shared" si="31"/>
        <v>134704.55834869979</v>
      </c>
    </row>
    <row r="78" spans="1:16">
      <c r="A78" s="30">
        <v>39904</v>
      </c>
      <c r="C78" s="6">
        <v>70</v>
      </c>
      <c r="D78" s="29">
        <f t="shared" si="22"/>
        <v>3198</v>
      </c>
      <c r="E78" s="29">
        <f t="shared" si="27"/>
        <v>223860</v>
      </c>
      <c r="F78" s="29">
        <f t="shared" si="23"/>
        <v>-351745.37</v>
      </c>
      <c r="G78" s="34">
        <f>Inputs!D$3</f>
        <v>0.37951000000000001</v>
      </c>
      <c r="I78" s="27">
        <f t="shared" si="28"/>
        <v>575605.37</v>
      </c>
      <c r="K78" s="27">
        <f t="shared" si="24"/>
        <v>3198</v>
      </c>
      <c r="L78" s="27">
        <f t="shared" si="29"/>
        <v>223860</v>
      </c>
      <c r="M78" s="27">
        <f t="shared" si="25"/>
        <v>1213.6729800000001</v>
      </c>
      <c r="N78" s="27">
        <f t="shared" si="26"/>
        <v>1213.6729800000001</v>
      </c>
      <c r="O78" s="27">
        <f t="shared" si="30"/>
        <v>-133490.88536869979</v>
      </c>
      <c r="P78" s="27">
        <f t="shared" si="31"/>
        <v>133490.88536869979</v>
      </c>
    </row>
    <row r="79" spans="1:16">
      <c r="A79" s="31">
        <v>39934</v>
      </c>
      <c r="C79" s="6">
        <v>71</v>
      </c>
      <c r="D79" s="29">
        <f t="shared" si="22"/>
        <v>3198</v>
      </c>
      <c r="E79" s="29">
        <f t="shared" si="27"/>
        <v>227058</v>
      </c>
      <c r="F79" s="29">
        <f t="shared" si="23"/>
        <v>-348547.37</v>
      </c>
      <c r="G79" s="34">
        <f>Inputs!D$3</f>
        <v>0.37951000000000001</v>
      </c>
      <c r="I79" s="27">
        <f t="shared" si="28"/>
        <v>575605.37</v>
      </c>
      <c r="K79" s="27">
        <f t="shared" si="24"/>
        <v>3198</v>
      </c>
      <c r="L79" s="27">
        <f t="shared" si="29"/>
        <v>227058</v>
      </c>
      <c r="M79" s="27">
        <f t="shared" si="25"/>
        <v>1213.6729800000001</v>
      </c>
      <c r="N79" s="27">
        <f t="shared" si="26"/>
        <v>1213.6729800000001</v>
      </c>
      <c r="O79" s="27">
        <f t="shared" si="30"/>
        <v>-132277.21238869979</v>
      </c>
      <c r="P79" s="27">
        <f t="shared" si="31"/>
        <v>132277.21238869979</v>
      </c>
    </row>
    <row r="80" spans="1:16">
      <c r="A80" s="30">
        <v>39965</v>
      </c>
      <c r="C80" s="6">
        <v>72</v>
      </c>
      <c r="D80" s="29">
        <f t="shared" si="22"/>
        <v>3198</v>
      </c>
      <c r="E80" s="29">
        <f t="shared" si="27"/>
        <v>230256</v>
      </c>
      <c r="F80" s="29">
        <f t="shared" si="23"/>
        <v>-345349.37</v>
      </c>
      <c r="G80" s="34">
        <f>Inputs!D$3</f>
        <v>0.37951000000000001</v>
      </c>
      <c r="I80" s="27">
        <f t="shared" si="28"/>
        <v>575605.37</v>
      </c>
      <c r="K80" s="27">
        <f t="shared" si="24"/>
        <v>3198</v>
      </c>
      <c r="L80" s="27">
        <f t="shared" si="29"/>
        <v>230256</v>
      </c>
      <c r="M80" s="27">
        <f t="shared" si="25"/>
        <v>1213.6729800000001</v>
      </c>
      <c r="N80" s="27">
        <f t="shared" si="26"/>
        <v>1213.6729800000001</v>
      </c>
      <c r="O80" s="27">
        <f t="shared" si="30"/>
        <v>-131063.53940869978</v>
      </c>
      <c r="P80" s="27">
        <f t="shared" si="31"/>
        <v>131063.53940869978</v>
      </c>
    </row>
    <row r="81" spans="1:19">
      <c r="A81" s="31">
        <v>39995</v>
      </c>
      <c r="C81" s="6">
        <v>73</v>
      </c>
      <c r="D81" s="29">
        <f t="shared" si="22"/>
        <v>3198</v>
      </c>
      <c r="E81" s="29">
        <f t="shared" si="27"/>
        <v>233454</v>
      </c>
      <c r="F81" s="29">
        <f t="shared" si="23"/>
        <v>-342151.37</v>
      </c>
      <c r="G81" s="34">
        <f>Inputs!D$3</f>
        <v>0.37951000000000001</v>
      </c>
      <c r="I81" s="27">
        <f t="shared" si="28"/>
        <v>575605.37</v>
      </c>
      <c r="K81" s="27">
        <f t="shared" si="24"/>
        <v>3198</v>
      </c>
      <c r="L81" s="27">
        <f t="shared" si="29"/>
        <v>233454</v>
      </c>
      <c r="M81" s="27">
        <f t="shared" si="25"/>
        <v>1213.6729800000001</v>
      </c>
      <c r="N81" s="27">
        <f t="shared" si="26"/>
        <v>1213.6729800000001</v>
      </c>
      <c r="O81" s="27">
        <f t="shared" si="30"/>
        <v>-129849.86642869978</v>
      </c>
      <c r="P81" s="27">
        <f t="shared" si="31"/>
        <v>129849.86642869978</v>
      </c>
    </row>
    <row r="82" spans="1:19">
      <c r="A82" s="30">
        <v>40026</v>
      </c>
      <c r="C82" s="6">
        <v>74</v>
      </c>
      <c r="D82" s="29">
        <f t="shared" si="22"/>
        <v>3198</v>
      </c>
      <c r="E82" s="29">
        <f t="shared" si="27"/>
        <v>236652</v>
      </c>
      <c r="F82" s="29">
        <f t="shared" si="23"/>
        <v>-338953.37</v>
      </c>
      <c r="G82" s="34">
        <f>Inputs!D$3</f>
        <v>0.37951000000000001</v>
      </c>
      <c r="I82" s="27">
        <f t="shared" si="28"/>
        <v>575605.37</v>
      </c>
      <c r="K82" s="27">
        <f t="shared" si="24"/>
        <v>3198</v>
      </c>
      <c r="L82" s="27">
        <f t="shared" si="29"/>
        <v>236652</v>
      </c>
      <c r="M82" s="27">
        <f t="shared" si="25"/>
        <v>1213.6729800000001</v>
      </c>
      <c r="N82" s="27">
        <f t="shared" si="26"/>
        <v>1213.6729800000001</v>
      </c>
      <c r="O82" s="27">
        <f t="shared" si="30"/>
        <v>-128636.19344869978</v>
      </c>
      <c r="P82" s="27">
        <f t="shared" si="31"/>
        <v>128636.19344869978</v>
      </c>
    </row>
    <row r="83" spans="1:19">
      <c r="A83" s="31">
        <v>40057</v>
      </c>
      <c r="C83" s="6">
        <v>75</v>
      </c>
      <c r="D83" s="29">
        <f t="shared" si="22"/>
        <v>3198</v>
      </c>
      <c r="E83" s="29">
        <f t="shared" si="27"/>
        <v>239850</v>
      </c>
      <c r="F83" s="29">
        <f t="shared" si="23"/>
        <v>-335755.37</v>
      </c>
      <c r="G83" s="34">
        <f>Inputs!D$3</f>
        <v>0.37951000000000001</v>
      </c>
      <c r="I83" s="27">
        <f t="shared" si="28"/>
        <v>575605.37</v>
      </c>
      <c r="K83" s="27">
        <f t="shared" si="24"/>
        <v>3198</v>
      </c>
      <c r="L83" s="27">
        <f t="shared" si="29"/>
        <v>239850</v>
      </c>
      <c r="M83" s="27">
        <f t="shared" si="25"/>
        <v>1213.6729800000001</v>
      </c>
      <c r="N83" s="27">
        <f t="shared" si="26"/>
        <v>1213.6729800000001</v>
      </c>
      <c r="O83" s="27">
        <f t="shared" si="30"/>
        <v>-127422.52046869977</v>
      </c>
      <c r="P83" s="27">
        <f t="shared" si="31"/>
        <v>127422.52046869977</v>
      </c>
    </row>
    <row r="84" spans="1:19">
      <c r="A84" s="30">
        <v>40087</v>
      </c>
      <c r="C84" s="6">
        <v>76</v>
      </c>
      <c r="D84" s="29">
        <f t="shared" si="22"/>
        <v>3198</v>
      </c>
      <c r="E84" s="29">
        <f t="shared" si="27"/>
        <v>243048</v>
      </c>
      <c r="F84" s="29">
        <f t="shared" si="23"/>
        <v>-332557.37</v>
      </c>
      <c r="G84" s="34">
        <f>Inputs!D$3</f>
        <v>0.37951000000000001</v>
      </c>
      <c r="I84" s="27">
        <f t="shared" si="28"/>
        <v>575605.37</v>
      </c>
      <c r="K84" s="27">
        <f t="shared" si="24"/>
        <v>3198</v>
      </c>
      <c r="L84" s="27">
        <f t="shared" si="29"/>
        <v>243048</v>
      </c>
      <c r="M84" s="27">
        <f t="shared" si="25"/>
        <v>1213.6729800000001</v>
      </c>
      <c r="N84" s="27">
        <f t="shared" si="26"/>
        <v>1213.6729800000001</v>
      </c>
      <c r="O84" s="27">
        <f t="shared" si="30"/>
        <v>-126208.84748869977</v>
      </c>
      <c r="P84" s="27">
        <f t="shared" si="31"/>
        <v>126208.84748869977</v>
      </c>
    </row>
    <row r="85" spans="1:19">
      <c r="A85" s="31">
        <v>40118</v>
      </c>
      <c r="C85" s="6">
        <v>77</v>
      </c>
      <c r="D85" s="29">
        <f t="shared" si="22"/>
        <v>3198</v>
      </c>
      <c r="E85" s="29">
        <f t="shared" si="27"/>
        <v>246246</v>
      </c>
      <c r="F85" s="29">
        <f t="shared" si="23"/>
        <v>-329359.37</v>
      </c>
      <c r="G85" s="34">
        <f>Inputs!D$3</f>
        <v>0.37951000000000001</v>
      </c>
      <c r="I85" s="27">
        <f t="shared" si="28"/>
        <v>575605.37</v>
      </c>
      <c r="K85" s="27">
        <f t="shared" si="24"/>
        <v>3198</v>
      </c>
      <c r="L85" s="27">
        <f t="shared" si="29"/>
        <v>246246</v>
      </c>
      <c r="M85" s="27">
        <f t="shared" si="25"/>
        <v>1213.6729800000001</v>
      </c>
      <c r="N85" s="27">
        <f t="shared" si="26"/>
        <v>1213.6729800000001</v>
      </c>
      <c r="O85" s="27">
        <f t="shared" si="30"/>
        <v>-124995.17450869977</v>
      </c>
      <c r="P85" s="27">
        <f t="shared" si="31"/>
        <v>124995.17450869977</v>
      </c>
    </row>
    <row r="86" spans="1:19">
      <c r="A86" s="30">
        <v>40148</v>
      </c>
      <c r="C86" s="6">
        <v>78</v>
      </c>
      <c r="D86" s="29">
        <f t="shared" si="22"/>
        <v>3198</v>
      </c>
      <c r="E86" s="29">
        <f t="shared" si="27"/>
        <v>249444</v>
      </c>
      <c r="F86" s="29">
        <f t="shared" si="23"/>
        <v>-326161.37</v>
      </c>
      <c r="G86" s="34">
        <f>Inputs!D$3</f>
        <v>0.37951000000000001</v>
      </c>
      <c r="I86" s="27">
        <f t="shared" si="28"/>
        <v>575605.37</v>
      </c>
      <c r="K86" s="27">
        <f t="shared" si="24"/>
        <v>3198</v>
      </c>
      <c r="L86" s="27">
        <f t="shared" si="29"/>
        <v>249444</v>
      </c>
      <c r="M86" s="27">
        <f t="shared" si="25"/>
        <v>1213.6729800000001</v>
      </c>
      <c r="N86" s="27">
        <f t="shared" si="26"/>
        <v>1213.6729800000001</v>
      </c>
      <c r="O86" s="27">
        <f t="shared" si="30"/>
        <v>-123781.50152869977</v>
      </c>
      <c r="P86" s="27">
        <f t="shared" si="31"/>
        <v>123781.50152869977</v>
      </c>
    </row>
    <row r="87" spans="1:19" s="237" customFormat="1">
      <c r="A87" s="243">
        <v>40179</v>
      </c>
      <c r="C87" s="238">
        <v>79</v>
      </c>
      <c r="D87" s="239">
        <f>ROUND(-($F$86/60)*1,0)</f>
        <v>5436</v>
      </c>
      <c r="E87" s="239">
        <f t="shared" si="27"/>
        <v>254880</v>
      </c>
      <c r="F87" s="239">
        <f t="shared" si="23"/>
        <v>-320725.37</v>
      </c>
      <c r="G87" s="240">
        <f>Inputs!D$3</f>
        <v>0.37951000000000001</v>
      </c>
      <c r="I87" s="241">
        <f t="shared" si="28"/>
        <v>575605.37</v>
      </c>
      <c r="K87" s="241">
        <f t="shared" si="24"/>
        <v>5436</v>
      </c>
      <c r="L87" s="241">
        <f t="shared" si="29"/>
        <v>254880</v>
      </c>
      <c r="M87" s="241">
        <f t="shared" si="25"/>
        <v>2063.0163600000001</v>
      </c>
      <c r="N87" s="241">
        <f t="shared" si="26"/>
        <v>2063.0163600000001</v>
      </c>
      <c r="O87" s="241">
        <f t="shared" si="30"/>
        <v>-121718.48516869977</v>
      </c>
      <c r="P87" s="241">
        <f t="shared" si="31"/>
        <v>121718.48516869977</v>
      </c>
      <c r="Q87" s="242"/>
      <c r="R87" s="242"/>
      <c r="S87" s="242"/>
    </row>
    <row r="88" spans="1:19" s="237" customFormat="1">
      <c r="A88" s="236">
        <v>40210</v>
      </c>
      <c r="C88" s="238">
        <v>80</v>
      </c>
      <c r="D88" s="239">
        <f t="shared" ref="D88:D146" si="32">ROUND(-($F$86/60)*1,0)</f>
        <v>5436</v>
      </c>
      <c r="E88" s="239">
        <f t="shared" si="27"/>
        <v>260316</v>
      </c>
      <c r="F88" s="239">
        <f t="shared" si="23"/>
        <v>-315289.37</v>
      </c>
      <c r="G88" s="240">
        <f>Inputs!D$3</f>
        <v>0.37951000000000001</v>
      </c>
      <c r="I88" s="241">
        <f t="shared" si="28"/>
        <v>575605.37</v>
      </c>
      <c r="K88" s="241">
        <f t="shared" si="24"/>
        <v>5436</v>
      </c>
      <c r="L88" s="241">
        <f t="shared" si="29"/>
        <v>260316</v>
      </c>
      <c r="M88" s="241">
        <f t="shared" si="25"/>
        <v>2063.0163600000001</v>
      </c>
      <c r="N88" s="241">
        <f t="shared" si="26"/>
        <v>2063.0163600000001</v>
      </c>
      <c r="O88" s="241">
        <f t="shared" si="30"/>
        <v>-119655.46880869978</v>
      </c>
      <c r="P88" s="241">
        <f t="shared" si="31"/>
        <v>119655.46880869978</v>
      </c>
      <c r="Q88" s="242"/>
      <c r="R88" s="242"/>
      <c r="S88" s="242"/>
    </row>
    <row r="89" spans="1:19" s="237" customFormat="1">
      <c r="A89" s="243">
        <v>40238</v>
      </c>
      <c r="C89" s="238">
        <v>81</v>
      </c>
      <c r="D89" s="239">
        <f t="shared" si="32"/>
        <v>5436</v>
      </c>
      <c r="E89" s="239">
        <f t="shared" si="27"/>
        <v>265752</v>
      </c>
      <c r="F89" s="239">
        <f t="shared" si="23"/>
        <v>-309853.37</v>
      </c>
      <c r="G89" s="240">
        <f>Inputs!D$3</f>
        <v>0.37951000000000001</v>
      </c>
      <c r="I89" s="241">
        <f t="shared" si="28"/>
        <v>575605.37</v>
      </c>
      <c r="K89" s="241">
        <f t="shared" si="24"/>
        <v>5436</v>
      </c>
      <c r="L89" s="241">
        <f t="shared" si="29"/>
        <v>265752</v>
      </c>
      <c r="M89" s="241">
        <f t="shared" si="25"/>
        <v>2063.0163600000001</v>
      </c>
      <c r="N89" s="241">
        <f t="shared" si="26"/>
        <v>2063.0163600000001</v>
      </c>
      <c r="O89" s="241">
        <f t="shared" si="30"/>
        <v>-117592.45244869978</v>
      </c>
      <c r="P89" s="241">
        <f t="shared" si="31"/>
        <v>117592.45244869978</v>
      </c>
      <c r="Q89" s="242"/>
      <c r="R89" s="242"/>
      <c r="S89" s="242"/>
    </row>
    <row r="90" spans="1:19" s="237" customFormat="1">
      <c r="A90" s="236">
        <v>40269</v>
      </c>
      <c r="C90" s="238">
        <v>82</v>
      </c>
      <c r="D90" s="239">
        <f t="shared" si="32"/>
        <v>5436</v>
      </c>
      <c r="E90" s="239">
        <f t="shared" si="27"/>
        <v>271188</v>
      </c>
      <c r="F90" s="239">
        <f t="shared" si="23"/>
        <v>-304417.37</v>
      </c>
      <c r="G90" s="240">
        <f>Inputs!D$3</f>
        <v>0.37951000000000001</v>
      </c>
      <c r="I90" s="241">
        <f t="shared" si="28"/>
        <v>575605.37</v>
      </c>
      <c r="K90" s="241">
        <f t="shared" si="24"/>
        <v>5436</v>
      </c>
      <c r="L90" s="241">
        <f t="shared" si="29"/>
        <v>271188</v>
      </c>
      <c r="M90" s="241">
        <f t="shared" si="25"/>
        <v>2063.0163600000001</v>
      </c>
      <c r="N90" s="241">
        <f t="shared" si="26"/>
        <v>2063.0163600000001</v>
      </c>
      <c r="O90" s="241">
        <f t="shared" si="30"/>
        <v>-115529.43608869979</v>
      </c>
      <c r="P90" s="241">
        <f t="shared" si="31"/>
        <v>115529.43608869979</v>
      </c>
      <c r="Q90" s="242"/>
      <c r="R90" s="242"/>
      <c r="S90" s="242"/>
    </row>
    <row r="91" spans="1:19" s="237" customFormat="1">
      <c r="A91" s="243">
        <v>40299</v>
      </c>
      <c r="C91" s="238">
        <v>83</v>
      </c>
      <c r="D91" s="239">
        <f t="shared" si="32"/>
        <v>5436</v>
      </c>
      <c r="E91" s="239">
        <f t="shared" si="27"/>
        <v>276624</v>
      </c>
      <c r="F91" s="239">
        <f t="shared" si="23"/>
        <v>-298981.37</v>
      </c>
      <c r="G91" s="240">
        <f>Inputs!D$3</f>
        <v>0.37951000000000001</v>
      </c>
      <c r="I91" s="241">
        <f t="shared" si="28"/>
        <v>575605.37</v>
      </c>
      <c r="K91" s="241">
        <f t="shared" si="24"/>
        <v>5436</v>
      </c>
      <c r="L91" s="241">
        <f t="shared" si="29"/>
        <v>276624</v>
      </c>
      <c r="M91" s="241">
        <f t="shared" si="25"/>
        <v>2063.0163600000001</v>
      </c>
      <c r="N91" s="241">
        <f t="shared" si="26"/>
        <v>2063.0163600000001</v>
      </c>
      <c r="O91" s="241">
        <f t="shared" si="30"/>
        <v>-113466.4197286998</v>
      </c>
      <c r="P91" s="241">
        <f t="shared" si="31"/>
        <v>113466.4197286998</v>
      </c>
      <c r="Q91" s="242"/>
      <c r="R91" s="242"/>
      <c r="S91" s="242"/>
    </row>
    <row r="92" spans="1:19" s="237" customFormat="1">
      <c r="A92" s="236">
        <v>40330</v>
      </c>
      <c r="C92" s="238">
        <v>84</v>
      </c>
      <c r="D92" s="239">
        <f t="shared" si="32"/>
        <v>5436</v>
      </c>
      <c r="E92" s="239">
        <f t="shared" si="27"/>
        <v>282060</v>
      </c>
      <c r="F92" s="239">
        <f t="shared" si="23"/>
        <v>-293545.37</v>
      </c>
      <c r="G92" s="240">
        <f>Inputs!D$3</f>
        <v>0.37951000000000001</v>
      </c>
      <c r="I92" s="241">
        <f t="shared" si="28"/>
        <v>575605.37</v>
      </c>
      <c r="K92" s="241">
        <f t="shared" si="24"/>
        <v>5436</v>
      </c>
      <c r="L92" s="241">
        <f t="shared" si="29"/>
        <v>282060</v>
      </c>
      <c r="M92" s="241">
        <f t="shared" si="25"/>
        <v>2063.0163600000001</v>
      </c>
      <c r="N92" s="241">
        <f t="shared" si="26"/>
        <v>2063.0163600000001</v>
      </c>
      <c r="O92" s="241">
        <f t="shared" si="30"/>
        <v>-111403.4033686998</v>
      </c>
      <c r="P92" s="241">
        <f t="shared" si="31"/>
        <v>111403.4033686998</v>
      </c>
      <c r="Q92" s="242"/>
      <c r="R92" s="242"/>
      <c r="S92" s="242"/>
    </row>
    <row r="93" spans="1:19" s="237" customFormat="1">
      <c r="A93" s="243">
        <v>40360</v>
      </c>
      <c r="C93" s="238">
        <v>85</v>
      </c>
      <c r="D93" s="239">
        <f t="shared" si="32"/>
        <v>5436</v>
      </c>
      <c r="E93" s="239">
        <f t="shared" si="27"/>
        <v>287496</v>
      </c>
      <c r="F93" s="239">
        <f t="shared" si="23"/>
        <v>-288109.37</v>
      </c>
      <c r="G93" s="240">
        <f>Inputs!D$3</f>
        <v>0.37951000000000001</v>
      </c>
      <c r="I93" s="241">
        <f t="shared" si="28"/>
        <v>575605.37</v>
      </c>
      <c r="K93" s="241">
        <f t="shared" si="24"/>
        <v>5436</v>
      </c>
      <c r="L93" s="241">
        <f t="shared" si="29"/>
        <v>287496</v>
      </c>
      <c r="M93" s="241">
        <f t="shared" si="25"/>
        <v>2063.0163600000001</v>
      </c>
      <c r="N93" s="241">
        <f t="shared" si="26"/>
        <v>2063.0163600000001</v>
      </c>
      <c r="O93" s="241">
        <f t="shared" si="30"/>
        <v>-109340.38700869981</v>
      </c>
      <c r="P93" s="241">
        <f t="shared" si="31"/>
        <v>109340.38700869981</v>
      </c>
      <c r="Q93" s="242"/>
      <c r="R93" s="242"/>
      <c r="S93" s="242"/>
    </row>
    <row r="94" spans="1:19" s="237" customFormat="1">
      <c r="A94" s="236">
        <v>40391</v>
      </c>
      <c r="C94" s="238">
        <v>86</v>
      </c>
      <c r="D94" s="239">
        <f t="shared" si="32"/>
        <v>5436</v>
      </c>
      <c r="E94" s="239">
        <f t="shared" si="27"/>
        <v>292932</v>
      </c>
      <c r="F94" s="239">
        <f t="shared" si="23"/>
        <v>-282673.37</v>
      </c>
      <c r="G94" s="240">
        <f>Inputs!D$3</f>
        <v>0.37951000000000001</v>
      </c>
      <c r="I94" s="241">
        <f t="shared" si="28"/>
        <v>575605.37</v>
      </c>
      <c r="K94" s="241">
        <f t="shared" si="24"/>
        <v>5436</v>
      </c>
      <c r="L94" s="241">
        <f t="shared" si="29"/>
        <v>292932</v>
      </c>
      <c r="M94" s="241">
        <f t="shared" si="25"/>
        <v>2063.0163600000001</v>
      </c>
      <c r="N94" s="241">
        <f t="shared" si="26"/>
        <v>2063.0163600000001</v>
      </c>
      <c r="O94" s="241">
        <f t="shared" si="30"/>
        <v>-107277.37064869981</v>
      </c>
      <c r="P94" s="241">
        <f t="shared" si="31"/>
        <v>107277.37064869981</v>
      </c>
      <c r="Q94" s="242"/>
      <c r="R94" s="242"/>
      <c r="S94" s="242"/>
    </row>
    <row r="95" spans="1:19" s="237" customFormat="1">
      <c r="A95" s="243">
        <v>40422</v>
      </c>
      <c r="C95" s="238">
        <v>87</v>
      </c>
      <c r="D95" s="239">
        <f t="shared" si="32"/>
        <v>5436</v>
      </c>
      <c r="E95" s="239">
        <f t="shared" si="27"/>
        <v>298368</v>
      </c>
      <c r="F95" s="239">
        <f t="shared" si="23"/>
        <v>-277237.37</v>
      </c>
      <c r="G95" s="240">
        <f>Inputs!D$3</f>
        <v>0.37951000000000001</v>
      </c>
      <c r="I95" s="241">
        <f t="shared" si="28"/>
        <v>575605.37</v>
      </c>
      <c r="K95" s="241">
        <f t="shared" si="24"/>
        <v>5436</v>
      </c>
      <c r="L95" s="241">
        <f t="shared" si="29"/>
        <v>298368</v>
      </c>
      <c r="M95" s="241">
        <f t="shared" si="25"/>
        <v>2063.0163600000001</v>
      </c>
      <c r="N95" s="241">
        <f t="shared" si="26"/>
        <v>2063.0163600000001</v>
      </c>
      <c r="O95" s="241">
        <f t="shared" si="30"/>
        <v>-105214.35428869982</v>
      </c>
      <c r="P95" s="241">
        <f t="shared" si="31"/>
        <v>105214.35428869982</v>
      </c>
      <c r="Q95" s="242"/>
      <c r="R95" s="242"/>
      <c r="S95" s="242"/>
    </row>
    <row r="96" spans="1:19" s="237" customFormat="1">
      <c r="A96" s="236">
        <v>40452</v>
      </c>
      <c r="C96" s="238">
        <v>88</v>
      </c>
      <c r="D96" s="239">
        <f t="shared" si="32"/>
        <v>5436</v>
      </c>
      <c r="E96" s="239">
        <f t="shared" si="27"/>
        <v>303804</v>
      </c>
      <c r="F96" s="239">
        <f t="shared" si="23"/>
        <v>-271801.37</v>
      </c>
      <c r="G96" s="240">
        <f>Inputs!D$3</f>
        <v>0.37951000000000001</v>
      </c>
      <c r="I96" s="241">
        <f t="shared" si="28"/>
        <v>575605.37</v>
      </c>
      <c r="K96" s="241">
        <f t="shared" si="24"/>
        <v>5436</v>
      </c>
      <c r="L96" s="241">
        <f t="shared" si="29"/>
        <v>303804</v>
      </c>
      <c r="M96" s="241">
        <f t="shared" si="25"/>
        <v>2063.0163600000001</v>
      </c>
      <c r="N96" s="241">
        <f t="shared" si="26"/>
        <v>2063.0163600000001</v>
      </c>
      <c r="O96" s="241">
        <f t="shared" si="30"/>
        <v>-103151.33792869982</v>
      </c>
      <c r="P96" s="241">
        <f t="shared" si="31"/>
        <v>103151.33792869982</v>
      </c>
      <c r="Q96" s="242"/>
      <c r="R96" s="242"/>
      <c r="S96" s="242"/>
    </row>
    <row r="97" spans="1:19" s="237" customFormat="1">
      <c r="A97" s="243">
        <v>40483</v>
      </c>
      <c r="C97" s="238">
        <v>89</v>
      </c>
      <c r="D97" s="239">
        <f t="shared" si="32"/>
        <v>5436</v>
      </c>
      <c r="E97" s="239">
        <f t="shared" si="27"/>
        <v>309240</v>
      </c>
      <c r="F97" s="239">
        <f t="shared" si="23"/>
        <v>-266365.37</v>
      </c>
      <c r="G97" s="240">
        <f>Inputs!D$3</f>
        <v>0.37951000000000001</v>
      </c>
      <c r="I97" s="241">
        <f t="shared" si="28"/>
        <v>575605.37</v>
      </c>
      <c r="K97" s="241">
        <f t="shared" si="24"/>
        <v>5436</v>
      </c>
      <c r="L97" s="241">
        <f t="shared" si="29"/>
        <v>309240</v>
      </c>
      <c r="M97" s="241">
        <f t="shared" si="25"/>
        <v>2063.0163600000001</v>
      </c>
      <c r="N97" s="241">
        <f t="shared" si="26"/>
        <v>2063.0163600000001</v>
      </c>
      <c r="O97" s="241">
        <f t="shared" si="30"/>
        <v>-101088.32156869983</v>
      </c>
      <c r="P97" s="241">
        <f t="shared" si="31"/>
        <v>101088.32156869983</v>
      </c>
      <c r="Q97" s="242"/>
      <c r="R97" s="242"/>
      <c r="S97" s="242"/>
    </row>
    <row r="98" spans="1:19" s="237" customFormat="1">
      <c r="A98" s="236">
        <v>40513</v>
      </c>
      <c r="C98" s="238">
        <v>90</v>
      </c>
      <c r="D98" s="239">
        <f t="shared" si="32"/>
        <v>5436</v>
      </c>
      <c r="E98" s="239">
        <f t="shared" si="27"/>
        <v>314676</v>
      </c>
      <c r="F98" s="239">
        <f t="shared" si="23"/>
        <v>-260929.37</v>
      </c>
      <c r="G98" s="240">
        <f>Inputs!D$3</f>
        <v>0.37951000000000001</v>
      </c>
      <c r="I98" s="241">
        <f t="shared" si="28"/>
        <v>575605.37</v>
      </c>
      <c r="K98" s="241">
        <f t="shared" si="24"/>
        <v>5436</v>
      </c>
      <c r="L98" s="241">
        <f t="shared" si="29"/>
        <v>314676</v>
      </c>
      <c r="M98" s="241">
        <f t="shared" si="25"/>
        <v>2063.0163600000001</v>
      </c>
      <c r="N98" s="241">
        <f t="shared" si="26"/>
        <v>2063.0163600000001</v>
      </c>
      <c r="O98" s="241">
        <f t="shared" si="30"/>
        <v>-99025.305208699836</v>
      </c>
      <c r="P98" s="241">
        <f t="shared" si="31"/>
        <v>99025.305208699836</v>
      </c>
      <c r="Q98" s="242"/>
      <c r="R98" s="242"/>
      <c r="S98" s="242"/>
    </row>
    <row r="99" spans="1:19" s="237" customFormat="1">
      <c r="A99" s="243">
        <v>40544</v>
      </c>
      <c r="C99" s="238">
        <v>91</v>
      </c>
      <c r="D99" s="239">
        <f t="shared" si="32"/>
        <v>5436</v>
      </c>
      <c r="E99" s="239">
        <f t="shared" si="27"/>
        <v>320112</v>
      </c>
      <c r="F99" s="239">
        <f t="shared" si="23"/>
        <v>-255493.37</v>
      </c>
      <c r="G99" s="240">
        <f>Inputs!D$3</f>
        <v>0.37951000000000001</v>
      </c>
      <c r="I99" s="241">
        <f t="shared" si="28"/>
        <v>575605.37</v>
      </c>
      <c r="K99" s="241">
        <f t="shared" si="24"/>
        <v>5436</v>
      </c>
      <c r="L99" s="241">
        <f t="shared" si="29"/>
        <v>320112</v>
      </c>
      <c r="M99" s="241">
        <f t="shared" si="25"/>
        <v>2063.0163600000001</v>
      </c>
      <c r="N99" s="241">
        <f t="shared" si="26"/>
        <v>2063.0163600000001</v>
      </c>
      <c r="O99" s="241">
        <f t="shared" si="30"/>
        <v>-96962.288848699842</v>
      </c>
      <c r="P99" s="241">
        <f t="shared" si="31"/>
        <v>96962.288848699842</v>
      </c>
      <c r="Q99" s="242"/>
      <c r="R99" s="242"/>
      <c r="S99" s="242"/>
    </row>
    <row r="100" spans="1:19" s="237" customFormat="1">
      <c r="A100" s="236">
        <v>40575</v>
      </c>
      <c r="C100" s="238">
        <v>92</v>
      </c>
      <c r="D100" s="239">
        <f t="shared" si="32"/>
        <v>5436</v>
      </c>
      <c r="E100" s="239">
        <f t="shared" si="27"/>
        <v>325548</v>
      </c>
      <c r="F100" s="239">
        <f t="shared" si="23"/>
        <v>-250057.37</v>
      </c>
      <c r="G100" s="240">
        <f>Inputs!D$3</f>
        <v>0.37951000000000001</v>
      </c>
      <c r="I100" s="241">
        <f t="shared" si="28"/>
        <v>575605.37</v>
      </c>
      <c r="K100" s="241">
        <f t="shared" si="24"/>
        <v>5436</v>
      </c>
      <c r="L100" s="241">
        <f t="shared" si="29"/>
        <v>325548</v>
      </c>
      <c r="M100" s="241">
        <f t="shared" si="25"/>
        <v>2063.0163600000001</v>
      </c>
      <c r="N100" s="241">
        <f t="shared" si="26"/>
        <v>2063.0163600000001</v>
      </c>
      <c r="O100" s="241">
        <f t="shared" si="30"/>
        <v>-94899.272488699848</v>
      </c>
      <c r="P100" s="241">
        <f t="shared" si="31"/>
        <v>94899.272488699848</v>
      </c>
      <c r="Q100" s="242"/>
      <c r="R100" s="242"/>
      <c r="S100" s="242"/>
    </row>
    <row r="101" spans="1:19" s="237" customFormat="1">
      <c r="A101" s="243">
        <v>40603</v>
      </c>
      <c r="C101" s="238">
        <v>93</v>
      </c>
      <c r="D101" s="239">
        <f t="shared" si="32"/>
        <v>5436</v>
      </c>
      <c r="E101" s="239">
        <f t="shared" si="27"/>
        <v>330984</v>
      </c>
      <c r="F101" s="239">
        <f t="shared" si="23"/>
        <v>-244621.37</v>
      </c>
      <c r="G101" s="240">
        <f>Inputs!D$3</f>
        <v>0.37951000000000001</v>
      </c>
      <c r="I101" s="241">
        <f t="shared" si="28"/>
        <v>575605.37</v>
      </c>
      <c r="K101" s="241">
        <f t="shared" si="24"/>
        <v>5436</v>
      </c>
      <c r="L101" s="241">
        <f t="shared" si="29"/>
        <v>330984</v>
      </c>
      <c r="M101" s="241">
        <f t="shared" si="25"/>
        <v>2063.0163600000001</v>
      </c>
      <c r="N101" s="241">
        <f t="shared" si="26"/>
        <v>2063.0163600000001</v>
      </c>
      <c r="O101" s="241">
        <f t="shared" si="30"/>
        <v>-92836.256128699853</v>
      </c>
      <c r="P101" s="241">
        <f t="shared" si="31"/>
        <v>92836.256128699853</v>
      </c>
      <c r="Q101" s="242"/>
      <c r="R101" s="242"/>
      <c r="S101" s="242"/>
    </row>
    <row r="102" spans="1:19" s="237" customFormat="1">
      <c r="A102" s="236">
        <v>40634</v>
      </c>
      <c r="C102" s="238">
        <v>94</v>
      </c>
      <c r="D102" s="239">
        <f t="shared" si="32"/>
        <v>5436</v>
      </c>
      <c r="E102" s="239">
        <f t="shared" si="27"/>
        <v>336420</v>
      </c>
      <c r="F102" s="239">
        <f t="shared" si="23"/>
        <v>-239185.37</v>
      </c>
      <c r="G102" s="240">
        <f>Inputs!D$3</f>
        <v>0.37951000000000001</v>
      </c>
      <c r="I102" s="241">
        <f t="shared" si="28"/>
        <v>575605.37</v>
      </c>
      <c r="K102" s="241">
        <f t="shared" si="24"/>
        <v>5436</v>
      </c>
      <c r="L102" s="241">
        <f t="shared" si="29"/>
        <v>336420</v>
      </c>
      <c r="M102" s="241">
        <f t="shared" si="25"/>
        <v>2063.0163600000001</v>
      </c>
      <c r="N102" s="241">
        <f t="shared" si="26"/>
        <v>2063.0163600000001</v>
      </c>
      <c r="O102" s="241">
        <f t="shared" si="30"/>
        <v>-90773.239768699859</v>
      </c>
      <c r="P102" s="241">
        <f t="shared" si="31"/>
        <v>90773.239768699859</v>
      </c>
      <c r="Q102" s="242"/>
      <c r="R102" s="242"/>
      <c r="S102" s="242"/>
    </row>
    <row r="103" spans="1:19" s="237" customFormat="1">
      <c r="A103" s="243">
        <v>40664</v>
      </c>
      <c r="C103" s="238">
        <v>95</v>
      </c>
      <c r="D103" s="239">
        <f t="shared" si="32"/>
        <v>5436</v>
      </c>
      <c r="E103" s="239">
        <f t="shared" si="27"/>
        <v>341856</v>
      </c>
      <c r="F103" s="239">
        <f t="shared" si="23"/>
        <v>-233749.37</v>
      </c>
      <c r="G103" s="240">
        <f>Inputs!D$3</f>
        <v>0.37951000000000001</v>
      </c>
      <c r="I103" s="241">
        <f t="shared" si="28"/>
        <v>575605.37</v>
      </c>
      <c r="K103" s="241">
        <f t="shared" si="24"/>
        <v>5436</v>
      </c>
      <c r="L103" s="241">
        <f t="shared" si="29"/>
        <v>341856</v>
      </c>
      <c r="M103" s="241">
        <f t="shared" si="25"/>
        <v>2063.0163600000001</v>
      </c>
      <c r="N103" s="241">
        <f t="shared" si="26"/>
        <v>2063.0163600000001</v>
      </c>
      <c r="O103" s="241">
        <f t="shared" si="30"/>
        <v>-88710.223408699865</v>
      </c>
      <c r="P103" s="241">
        <f t="shared" si="31"/>
        <v>88710.223408699865</v>
      </c>
      <c r="Q103" s="242"/>
      <c r="R103" s="242"/>
      <c r="S103" s="242"/>
    </row>
    <row r="104" spans="1:19" s="237" customFormat="1">
      <c r="A104" s="236">
        <v>40695</v>
      </c>
      <c r="C104" s="238">
        <v>96</v>
      </c>
      <c r="D104" s="239">
        <f t="shared" si="32"/>
        <v>5436</v>
      </c>
      <c r="E104" s="239">
        <f t="shared" si="27"/>
        <v>347292</v>
      </c>
      <c r="F104" s="239">
        <f t="shared" si="23"/>
        <v>-228313.37</v>
      </c>
      <c r="G104" s="240">
        <f>Inputs!D$3</f>
        <v>0.37951000000000001</v>
      </c>
      <c r="I104" s="241">
        <f t="shared" si="28"/>
        <v>575605.37</v>
      </c>
      <c r="K104" s="241">
        <f t="shared" si="24"/>
        <v>5436</v>
      </c>
      <c r="L104" s="241">
        <f t="shared" si="29"/>
        <v>347292</v>
      </c>
      <c r="M104" s="241">
        <f t="shared" si="25"/>
        <v>2063.0163600000001</v>
      </c>
      <c r="N104" s="241">
        <f t="shared" si="26"/>
        <v>2063.0163600000001</v>
      </c>
      <c r="O104" s="241">
        <f t="shared" si="30"/>
        <v>-86647.207048699871</v>
      </c>
      <c r="P104" s="241">
        <f t="shared" si="31"/>
        <v>86647.207048699871</v>
      </c>
      <c r="Q104" s="242"/>
      <c r="R104" s="242"/>
      <c r="S104" s="242"/>
    </row>
    <row r="105" spans="1:19" s="237" customFormat="1">
      <c r="A105" s="243">
        <v>40725</v>
      </c>
      <c r="C105" s="238">
        <v>97</v>
      </c>
      <c r="D105" s="239">
        <f t="shared" si="32"/>
        <v>5436</v>
      </c>
      <c r="E105" s="239">
        <f t="shared" si="27"/>
        <v>352728</v>
      </c>
      <c r="F105" s="239">
        <f t="shared" ref="F105:F136" si="33">$B$9+E105</f>
        <v>-222877.37</v>
      </c>
      <c r="G105" s="240">
        <f>Inputs!D$3</f>
        <v>0.37951000000000001</v>
      </c>
      <c r="I105" s="241">
        <f t="shared" si="28"/>
        <v>575605.37</v>
      </c>
      <c r="K105" s="241">
        <f t="shared" ref="K105:K136" si="34">D105</f>
        <v>5436</v>
      </c>
      <c r="L105" s="241">
        <f t="shared" si="29"/>
        <v>352728</v>
      </c>
      <c r="M105" s="241">
        <f t="shared" ref="M105:M136" si="35">K105*G105</f>
        <v>2063.0163600000001</v>
      </c>
      <c r="N105" s="241">
        <f t="shared" ref="N105:N136" si="36">M105-J105</f>
        <v>2063.0163600000001</v>
      </c>
      <c r="O105" s="241">
        <f t="shared" si="30"/>
        <v>-84584.190688699877</v>
      </c>
      <c r="P105" s="241">
        <f t="shared" si="31"/>
        <v>84584.190688699877</v>
      </c>
      <c r="Q105" s="242"/>
      <c r="R105" s="242"/>
      <c r="S105" s="242"/>
    </row>
    <row r="106" spans="1:19" s="237" customFormat="1">
      <c r="A106" s="236">
        <v>40756</v>
      </c>
      <c r="C106" s="238">
        <v>98</v>
      </c>
      <c r="D106" s="239">
        <f t="shared" si="32"/>
        <v>5436</v>
      </c>
      <c r="E106" s="239">
        <f t="shared" ref="E106:E137" si="37">+E105+D106</f>
        <v>358164</v>
      </c>
      <c r="F106" s="239">
        <f t="shared" si="33"/>
        <v>-217441.37</v>
      </c>
      <c r="G106" s="240">
        <f>Inputs!D$3</f>
        <v>0.37951000000000001</v>
      </c>
      <c r="I106" s="241">
        <f t="shared" ref="I106:I137" si="38">+I105+H106</f>
        <v>575605.37</v>
      </c>
      <c r="K106" s="241">
        <f t="shared" si="34"/>
        <v>5436</v>
      </c>
      <c r="L106" s="241">
        <f t="shared" ref="L106:L137" si="39">+L105+K106</f>
        <v>358164</v>
      </c>
      <c r="M106" s="241">
        <f t="shared" si="35"/>
        <v>2063.0163600000001</v>
      </c>
      <c r="N106" s="241">
        <f t="shared" si="36"/>
        <v>2063.0163600000001</v>
      </c>
      <c r="O106" s="241">
        <f t="shared" ref="O106:O137" si="40">+O105+N106</f>
        <v>-82521.174328699883</v>
      </c>
      <c r="P106" s="241">
        <f t="shared" ref="P106:P137" si="41">P105-N106</f>
        <v>82521.174328699883</v>
      </c>
      <c r="Q106" s="242"/>
      <c r="R106" s="242"/>
      <c r="S106" s="242"/>
    </row>
    <row r="107" spans="1:19" s="237" customFormat="1">
      <c r="A107" s="243">
        <v>40787</v>
      </c>
      <c r="C107" s="238">
        <v>99</v>
      </c>
      <c r="D107" s="239">
        <f t="shared" si="32"/>
        <v>5436</v>
      </c>
      <c r="E107" s="239">
        <f t="shared" si="37"/>
        <v>363600</v>
      </c>
      <c r="F107" s="239">
        <f t="shared" si="33"/>
        <v>-212005.37</v>
      </c>
      <c r="G107" s="240">
        <f>Inputs!D$3</f>
        <v>0.37951000000000001</v>
      </c>
      <c r="I107" s="241">
        <f t="shared" si="38"/>
        <v>575605.37</v>
      </c>
      <c r="K107" s="241">
        <f t="shared" si="34"/>
        <v>5436</v>
      </c>
      <c r="L107" s="241">
        <f t="shared" si="39"/>
        <v>363600</v>
      </c>
      <c r="M107" s="241">
        <f t="shared" si="35"/>
        <v>2063.0163600000001</v>
      </c>
      <c r="N107" s="241">
        <f t="shared" si="36"/>
        <v>2063.0163600000001</v>
      </c>
      <c r="O107" s="241">
        <f t="shared" si="40"/>
        <v>-80458.157968699888</v>
      </c>
      <c r="P107" s="241">
        <f t="shared" si="41"/>
        <v>80458.157968699888</v>
      </c>
      <c r="Q107" s="242"/>
      <c r="R107" s="242"/>
      <c r="S107" s="242"/>
    </row>
    <row r="108" spans="1:19" s="237" customFormat="1">
      <c r="A108" s="236">
        <v>40817</v>
      </c>
      <c r="C108" s="238">
        <v>100</v>
      </c>
      <c r="D108" s="239">
        <f t="shared" si="32"/>
        <v>5436</v>
      </c>
      <c r="E108" s="239">
        <f t="shared" si="37"/>
        <v>369036</v>
      </c>
      <c r="F108" s="239">
        <f t="shared" si="33"/>
        <v>-206569.37</v>
      </c>
      <c r="G108" s="240">
        <f>Inputs!D$3</f>
        <v>0.37951000000000001</v>
      </c>
      <c r="I108" s="241">
        <f t="shared" si="38"/>
        <v>575605.37</v>
      </c>
      <c r="K108" s="241">
        <f t="shared" si="34"/>
        <v>5436</v>
      </c>
      <c r="L108" s="241">
        <f t="shared" si="39"/>
        <v>369036</v>
      </c>
      <c r="M108" s="241">
        <f t="shared" si="35"/>
        <v>2063.0163600000001</v>
      </c>
      <c r="N108" s="241">
        <f t="shared" si="36"/>
        <v>2063.0163600000001</v>
      </c>
      <c r="O108" s="241">
        <f t="shared" si="40"/>
        <v>-78395.141608699894</v>
      </c>
      <c r="P108" s="241">
        <f t="shared" si="41"/>
        <v>78395.141608699894</v>
      </c>
      <c r="Q108" s="242"/>
      <c r="R108" s="242"/>
      <c r="S108" s="242"/>
    </row>
    <row r="109" spans="1:19" s="237" customFormat="1">
      <c r="A109" s="243">
        <v>40848</v>
      </c>
      <c r="C109" s="238">
        <v>101</v>
      </c>
      <c r="D109" s="239">
        <f t="shared" si="32"/>
        <v>5436</v>
      </c>
      <c r="E109" s="239">
        <f t="shared" si="37"/>
        <v>374472</v>
      </c>
      <c r="F109" s="239">
        <f t="shared" si="33"/>
        <v>-201133.37</v>
      </c>
      <c r="G109" s="240">
        <f>Inputs!D$3</f>
        <v>0.37951000000000001</v>
      </c>
      <c r="I109" s="241">
        <f t="shared" si="38"/>
        <v>575605.37</v>
      </c>
      <c r="K109" s="241">
        <f t="shared" si="34"/>
        <v>5436</v>
      </c>
      <c r="L109" s="241">
        <f t="shared" si="39"/>
        <v>374472</v>
      </c>
      <c r="M109" s="241">
        <f t="shared" si="35"/>
        <v>2063.0163600000001</v>
      </c>
      <c r="N109" s="241">
        <f t="shared" si="36"/>
        <v>2063.0163600000001</v>
      </c>
      <c r="O109" s="241">
        <f t="shared" si="40"/>
        <v>-76332.1252486999</v>
      </c>
      <c r="P109" s="241">
        <f t="shared" si="41"/>
        <v>76332.1252486999</v>
      </c>
      <c r="Q109" s="242"/>
      <c r="R109" s="242"/>
      <c r="S109" s="242"/>
    </row>
    <row r="110" spans="1:19" s="237" customFormat="1">
      <c r="A110" s="236">
        <v>40878</v>
      </c>
      <c r="C110" s="238">
        <v>102</v>
      </c>
      <c r="D110" s="239">
        <f t="shared" si="32"/>
        <v>5436</v>
      </c>
      <c r="E110" s="239">
        <f t="shared" si="37"/>
        <v>379908</v>
      </c>
      <c r="F110" s="239">
        <f t="shared" si="33"/>
        <v>-195697.37</v>
      </c>
      <c r="G110" s="240">
        <f>Inputs!D$3</f>
        <v>0.37951000000000001</v>
      </c>
      <c r="I110" s="241">
        <f t="shared" si="38"/>
        <v>575605.37</v>
      </c>
      <c r="K110" s="241">
        <f t="shared" si="34"/>
        <v>5436</v>
      </c>
      <c r="L110" s="241">
        <f t="shared" si="39"/>
        <v>379908</v>
      </c>
      <c r="M110" s="241">
        <f t="shared" si="35"/>
        <v>2063.0163600000001</v>
      </c>
      <c r="N110" s="241">
        <f t="shared" si="36"/>
        <v>2063.0163600000001</v>
      </c>
      <c r="O110" s="241">
        <f t="shared" si="40"/>
        <v>-74269.108888699906</v>
      </c>
      <c r="P110" s="241">
        <f t="shared" si="41"/>
        <v>74269.108888699906</v>
      </c>
      <c r="Q110" s="242"/>
      <c r="R110" s="242"/>
      <c r="S110" s="242"/>
    </row>
    <row r="111" spans="1:19" s="237" customFormat="1">
      <c r="A111" s="243">
        <v>40909</v>
      </c>
      <c r="C111" s="238">
        <v>103</v>
      </c>
      <c r="D111" s="239">
        <f t="shared" si="32"/>
        <v>5436</v>
      </c>
      <c r="E111" s="239">
        <f t="shared" si="37"/>
        <v>385344</v>
      </c>
      <c r="F111" s="239">
        <f t="shared" si="33"/>
        <v>-190261.37</v>
      </c>
      <c r="G111" s="240">
        <f>Inputs!D$3</f>
        <v>0.37951000000000001</v>
      </c>
      <c r="I111" s="241">
        <f t="shared" si="38"/>
        <v>575605.37</v>
      </c>
      <c r="K111" s="241">
        <f t="shared" si="34"/>
        <v>5436</v>
      </c>
      <c r="L111" s="241">
        <f t="shared" si="39"/>
        <v>385344</v>
      </c>
      <c r="M111" s="241">
        <f t="shared" si="35"/>
        <v>2063.0163600000001</v>
      </c>
      <c r="N111" s="241">
        <f t="shared" si="36"/>
        <v>2063.0163600000001</v>
      </c>
      <c r="O111" s="241">
        <f t="shared" si="40"/>
        <v>-72206.092528699912</v>
      </c>
      <c r="P111" s="241">
        <f t="shared" si="41"/>
        <v>72206.092528699912</v>
      </c>
      <c r="Q111" s="242"/>
      <c r="R111" s="242"/>
      <c r="S111" s="242"/>
    </row>
    <row r="112" spans="1:19" s="237" customFormat="1">
      <c r="A112" s="236">
        <v>40940</v>
      </c>
      <c r="C112" s="238">
        <v>104</v>
      </c>
      <c r="D112" s="239">
        <f t="shared" si="32"/>
        <v>5436</v>
      </c>
      <c r="E112" s="239">
        <f t="shared" si="37"/>
        <v>390780</v>
      </c>
      <c r="F112" s="239">
        <f t="shared" si="33"/>
        <v>-184825.37</v>
      </c>
      <c r="G112" s="240">
        <f>Inputs!D$3</f>
        <v>0.37951000000000001</v>
      </c>
      <c r="I112" s="241">
        <f t="shared" si="38"/>
        <v>575605.37</v>
      </c>
      <c r="K112" s="241">
        <f t="shared" si="34"/>
        <v>5436</v>
      </c>
      <c r="L112" s="241">
        <f t="shared" si="39"/>
        <v>390780</v>
      </c>
      <c r="M112" s="241">
        <f t="shared" si="35"/>
        <v>2063.0163600000001</v>
      </c>
      <c r="N112" s="241">
        <f t="shared" si="36"/>
        <v>2063.0163600000001</v>
      </c>
      <c r="O112" s="241">
        <f t="shared" si="40"/>
        <v>-70143.076168699918</v>
      </c>
      <c r="P112" s="241">
        <f t="shared" si="41"/>
        <v>70143.076168699918</v>
      </c>
      <c r="Q112" s="242"/>
      <c r="R112" s="242"/>
      <c r="S112" s="242"/>
    </row>
    <row r="113" spans="1:19" s="237" customFormat="1">
      <c r="A113" s="243">
        <v>40969</v>
      </c>
      <c r="C113" s="238">
        <v>105</v>
      </c>
      <c r="D113" s="239">
        <f t="shared" si="32"/>
        <v>5436</v>
      </c>
      <c r="E113" s="239">
        <f t="shared" si="37"/>
        <v>396216</v>
      </c>
      <c r="F113" s="239">
        <f t="shared" si="33"/>
        <v>-179389.37</v>
      </c>
      <c r="G113" s="240">
        <f>Inputs!D$3</f>
        <v>0.37951000000000001</v>
      </c>
      <c r="I113" s="241">
        <f t="shared" si="38"/>
        <v>575605.37</v>
      </c>
      <c r="K113" s="241">
        <f t="shared" si="34"/>
        <v>5436</v>
      </c>
      <c r="L113" s="241">
        <f t="shared" si="39"/>
        <v>396216</v>
      </c>
      <c r="M113" s="241">
        <f t="shared" si="35"/>
        <v>2063.0163600000001</v>
      </c>
      <c r="N113" s="241">
        <f t="shared" si="36"/>
        <v>2063.0163600000001</v>
      </c>
      <c r="O113" s="241">
        <f t="shared" si="40"/>
        <v>-68080.059808699923</v>
      </c>
      <c r="P113" s="241">
        <f t="shared" si="41"/>
        <v>68080.059808699923</v>
      </c>
      <c r="Q113" s="242"/>
      <c r="R113" s="242"/>
      <c r="S113" s="242"/>
    </row>
    <row r="114" spans="1:19" s="237" customFormat="1">
      <c r="A114" s="236">
        <v>41000</v>
      </c>
      <c r="C114" s="238">
        <v>106</v>
      </c>
      <c r="D114" s="239">
        <f t="shared" si="32"/>
        <v>5436</v>
      </c>
      <c r="E114" s="239">
        <f t="shared" si="37"/>
        <v>401652</v>
      </c>
      <c r="F114" s="239">
        <f t="shared" si="33"/>
        <v>-173953.37</v>
      </c>
      <c r="G114" s="240">
        <f>Inputs!D$3</f>
        <v>0.37951000000000001</v>
      </c>
      <c r="I114" s="241">
        <f t="shared" si="38"/>
        <v>575605.37</v>
      </c>
      <c r="K114" s="241">
        <f t="shared" si="34"/>
        <v>5436</v>
      </c>
      <c r="L114" s="241">
        <f t="shared" si="39"/>
        <v>401652</v>
      </c>
      <c r="M114" s="241">
        <f t="shared" si="35"/>
        <v>2063.0163600000001</v>
      </c>
      <c r="N114" s="241">
        <f t="shared" si="36"/>
        <v>2063.0163600000001</v>
      </c>
      <c r="O114" s="241">
        <f t="shared" si="40"/>
        <v>-66017.043448699929</v>
      </c>
      <c r="P114" s="241">
        <f t="shared" si="41"/>
        <v>66017.043448699929</v>
      </c>
      <c r="Q114" s="242"/>
      <c r="R114" s="242"/>
      <c r="S114" s="242"/>
    </row>
    <row r="115" spans="1:19" s="237" customFormat="1">
      <c r="A115" s="243">
        <v>41030</v>
      </c>
      <c r="C115" s="238">
        <v>107</v>
      </c>
      <c r="D115" s="239">
        <f t="shared" si="32"/>
        <v>5436</v>
      </c>
      <c r="E115" s="239">
        <f t="shared" si="37"/>
        <v>407088</v>
      </c>
      <c r="F115" s="239">
        <f t="shared" si="33"/>
        <v>-168517.37</v>
      </c>
      <c r="G115" s="240">
        <f>Inputs!D$3</f>
        <v>0.37951000000000001</v>
      </c>
      <c r="I115" s="241">
        <f t="shared" si="38"/>
        <v>575605.37</v>
      </c>
      <c r="K115" s="241">
        <f t="shared" si="34"/>
        <v>5436</v>
      </c>
      <c r="L115" s="241">
        <f t="shared" si="39"/>
        <v>407088</v>
      </c>
      <c r="M115" s="241">
        <f t="shared" si="35"/>
        <v>2063.0163600000001</v>
      </c>
      <c r="N115" s="241">
        <f t="shared" si="36"/>
        <v>2063.0163600000001</v>
      </c>
      <c r="O115" s="241">
        <f t="shared" si="40"/>
        <v>-63954.027088699928</v>
      </c>
      <c r="P115" s="241">
        <f t="shared" si="41"/>
        <v>63954.027088699928</v>
      </c>
      <c r="Q115" s="242"/>
      <c r="R115" s="242"/>
      <c r="S115" s="242"/>
    </row>
    <row r="116" spans="1:19" s="237" customFormat="1">
      <c r="A116" s="236">
        <v>41061</v>
      </c>
      <c r="C116" s="238">
        <v>108</v>
      </c>
      <c r="D116" s="239">
        <f t="shared" si="32"/>
        <v>5436</v>
      </c>
      <c r="E116" s="239">
        <f t="shared" si="37"/>
        <v>412524</v>
      </c>
      <c r="F116" s="239">
        <f t="shared" si="33"/>
        <v>-163081.37</v>
      </c>
      <c r="G116" s="240">
        <f>Inputs!D$3</f>
        <v>0.37951000000000001</v>
      </c>
      <c r="I116" s="241">
        <f t="shared" si="38"/>
        <v>575605.37</v>
      </c>
      <c r="K116" s="241">
        <f t="shared" si="34"/>
        <v>5436</v>
      </c>
      <c r="L116" s="241">
        <f t="shared" si="39"/>
        <v>412524</v>
      </c>
      <c r="M116" s="241">
        <f t="shared" si="35"/>
        <v>2063.0163600000001</v>
      </c>
      <c r="N116" s="241">
        <f t="shared" si="36"/>
        <v>2063.0163600000001</v>
      </c>
      <c r="O116" s="241">
        <f t="shared" si="40"/>
        <v>-61891.010728699926</v>
      </c>
      <c r="P116" s="241">
        <f t="shared" si="41"/>
        <v>61891.010728699926</v>
      </c>
      <c r="Q116" s="242"/>
      <c r="R116" s="242"/>
      <c r="S116" s="242"/>
    </row>
    <row r="117" spans="1:19" s="237" customFormat="1">
      <c r="A117" s="243">
        <v>41091</v>
      </c>
      <c r="C117" s="238">
        <v>109</v>
      </c>
      <c r="D117" s="239">
        <f t="shared" si="32"/>
        <v>5436</v>
      </c>
      <c r="E117" s="239">
        <f t="shared" si="37"/>
        <v>417960</v>
      </c>
      <c r="F117" s="239">
        <f t="shared" si="33"/>
        <v>-157645.37</v>
      </c>
      <c r="G117" s="240">
        <f>Inputs!D$3</f>
        <v>0.37951000000000001</v>
      </c>
      <c r="I117" s="241">
        <f t="shared" si="38"/>
        <v>575605.37</v>
      </c>
      <c r="K117" s="241">
        <f t="shared" si="34"/>
        <v>5436</v>
      </c>
      <c r="L117" s="241">
        <f t="shared" si="39"/>
        <v>417960</v>
      </c>
      <c r="M117" s="241">
        <f t="shared" si="35"/>
        <v>2063.0163600000001</v>
      </c>
      <c r="N117" s="241">
        <f t="shared" si="36"/>
        <v>2063.0163600000001</v>
      </c>
      <c r="O117" s="241">
        <f t="shared" si="40"/>
        <v>-59827.994368699925</v>
      </c>
      <c r="P117" s="241">
        <f t="shared" si="41"/>
        <v>59827.994368699925</v>
      </c>
      <c r="Q117" s="242"/>
      <c r="R117" s="242"/>
      <c r="S117" s="242"/>
    </row>
    <row r="118" spans="1:19" s="237" customFormat="1">
      <c r="A118" s="236">
        <v>41122</v>
      </c>
      <c r="C118" s="238">
        <v>110</v>
      </c>
      <c r="D118" s="239">
        <f t="shared" si="32"/>
        <v>5436</v>
      </c>
      <c r="E118" s="239">
        <f t="shared" si="37"/>
        <v>423396</v>
      </c>
      <c r="F118" s="239">
        <f t="shared" si="33"/>
        <v>-152209.37</v>
      </c>
      <c r="G118" s="240">
        <f>Inputs!D$3</f>
        <v>0.37951000000000001</v>
      </c>
      <c r="I118" s="241">
        <f t="shared" si="38"/>
        <v>575605.37</v>
      </c>
      <c r="K118" s="241">
        <f t="shared" si="34"/>
        <v>5436</v>
      </c>
      <c r="L118" s="241">
        <f t="shared" si="39"/>
        <v>423396</v>
      </c>
      <c r="M118" s="241">
        <f t="shared" si="35"/>
        <v>2063.0163600000001</v>
      </c>
      <c r="N118" s="241">
        <f t="shared" si="36"/>
        <v>2063.0163600000001</v>
      </c>
      <c r="O118" s="241">
        <f t="shared" si="40"/>
        <v>-57764.978008699924</v>
      </c>
      <c r="P118" s="241">
        <f t="shared" si="41"/>
        <v>57764.978008699924</v>
      </c>
      <c r="Q118" s="242"/>
      <c r="R118" s="242"/>
      <c r="S118" s="242"/>
    </row>
    <row r="119" spans="1:19" s="237" customFormat="1">
      <c r="A119" s="243">
        <v>41153</v>
      </c>
      <c r="C119" s="238">
        <v>111</v>
      </c>
      <c r="D119" s="239">
        <f t="shared" si="32"/>
        <v>5436</v>
      </c>
      <c r="E119" s="239">
        <f t="shared" si="37"/>
        <v>428832</v>
      </c>
      <c r="F119" s="239">
        <f t="shared" si="33"/>
        <v>-146773.37</v>
      </c>
      <c r="G119" s="240">
        <f>Inputs!D$3</f>
        <v>0.37951000000000001</v>
      </c>
      <c r="I119" s="241">
        <f t="shared" si="38"/>
        <v>575605.37</v>
      </c>
      <c r="K119" s="241">
        <f t="shared" si="34"/>
        <v>5436</v>
      </c>
      <c r="L119" s="241">
        <f t="shared" si="39"/>
        <v>428832</v>
      </c>
      <c r="M119" s="241">
        <f t="shared" si="35"/>
        <v>2063.0163600000001</v>
      </c>
      <c r="N119" s="241">
        <f t="shared" si="36"/>
        <v>2063.0163600000001</v>
      </c>
      <c r="O119" s="241">
        <f t="shared" si="40"/>
        <v>-55701.961648699922</v>
      </c>
      <c r="P119" s="241">
        <f t="shared" si="41"/>
        <v>55701.961648699922</v>
      </c>
      <c r="Q119" s="242"/>
      <c r="R119" s="242"/>
      <c r="S119" s="242"/>
    </row>
    <row r="120" spans="1:19" s="237" customFormat="1">
      <c r="A120" s="236">
        <v>41183</v>
      </c>
      <c r="C120" s="238">
        <v>112</v>
      </c>
      <c r="D120" s="239">
        <f t="shared" si="32"/>
        <v>5436</v>
      </c>
      <c r="E120" s="239">
        <f t="shared" si="37"/>
        <v>434268</v>
      </c>
      <c r="F120" s="239">
        <f t="shared" si="33"/>
        <v>-141337.37</v>
      </c>
      <c r="G120" s="240">
        <f>Inputs!D$3</f>
        <v>0.37951000000000001</v>
      </c>
      <c r="I120" s="241">
        <f t="shared" si="38"/>
        <v>575605.37</v>
      </c>
      <c r="K120" s="241">
        <f t="shared" si="34"/>
        <v>5436</v>
      </c>
      <c r="L120" s="241">
        <f t="shared" si="39"/>
        <v>434268</v>
      </c>
      <c r="M120" s="241">
        <f t="shared" si="35"/>
        <v>2063.0163600000001</v>
      </c>
      <c r="N120" s="241">
        <f t="shared" si="36"/>
        <v>2063.0163600000001</v>
      </c>
      <c r="O120" s="241">
        <f t="shared" si="40"/>
        <v>-53638.945288699921</v>
      </c>
      <c r="P120" s="241">
        <f t="shared" si="41"/>
        <v>53638.945288699921</v>
      </c>
      <c r="Q120" s="242"/>
      <c r="R120" s="242"/>
      <c r="S120" s="242"/>
    </row>
    <row r="121" spans="1:19" s="237" customFormat="1">
      <c r="A121" s="243">
        <v>41214</v>
      </c>
      <c r="C121" s="238">
        <v>113</v>
      </c>
      <c r="D121" s="239">
        <f t="shared" si="32"/>
        <v>5436</v>
      </c>
      <c r="E121" s="239">
        <f t="shared" si="37"/>
        <v>439704</v>
      </c>
      <c r="F121" s="239">
        <f t="shared" si="33"/>
        <v>-135901.37</v>
      </c>
      <c r="G121" s="240">
        <f>Inputs!D$3</f>
        <v>0.37951000000000001</v>
      </c>
      <c r="I121" s="241">
        <f t="shared" si="38"/>
        <v>575605.37</v>
      </c>
      <c r="K121" s="241">
        <f t="shared" si="34"/>
        <v>5436</v>
      </c>
      <c r="L121" s="241">
        <f t="shared" si="39"/>
        <v>439704</v>
      </c>
      <c r="M121" s="241">
        <f t="shared" si="35"/>
        <v>2063.0163600000001</v>
      </c>
      <c r="N121" s="241">
        <f t="shared" si="36"/>
        <v>2063.0163600000001</v>
      </c>
      <c r="O121" s="241">
        <f t="shared" si="40"/>
        <v>-51575.928928699919</v>
      </c>
      <c r="P121" s="241">
        <f t="shared" si="41"/>
        <v>51575.928928699919</v>
      </c>
      <c r="Q121" s="242"/>
      <c r="R121" s="242"/>
      <c r="S121" s="242"/>
    </row>
    <row r="122" spans="1:19" s="237" customFormat="1">
      <c r="A122" s="236">
        <v>41244</v>
      </c>
      <c r="C122" s="238">
        <v>114</v>
      </c>
      <c r="D122" s="239">
        <f t="shared" si="32"/>
        <v>5436</v>
      </c>
      <c r="E122" s="239">
        <f t="shared" si="37"/>
        <v>445140</v>
      </c>
      <c r="F122" s="239">
        <f t="shared" si="33"/>
        <v>-130465.37</v>
      </c>
      <c r="G122" s="240">
        <f>Inputs!D$3</f>
        <v>0.37951000000000001</v>
      </c>
      <c r="I122" s="241">
        <f t="shared" si="38"/>
        <v>575605.37</v>
      </c>
      <c r="K122" s="241">
        <f t="shared" si="34"/>
        <v>5436</v>
      </c>
      <c r="L122" s="241">
        <f t="shared" si="39"/>
        <v>445140</v>
      </c>
      <c r="M122" s="241">
        <f t="shared" si="35"/>
        <v>2063.0163600000001</v>
      </c>
      <c r="N122" s="241">
        <f t="shared" si="36"/>
        <v>2063.0163600000001</v>
      </c>
      <c r="O122" s="241">
        <f t="shared" si="40"/>
        <v>-49512.912568699918</v>
      </c>
      <c r="P122" s="241">
        <f t="shared" si="41"/>
        <v>49512.912568699918</v>
      </c>
      <c r="Q122" s="242"/>
      <c r="R122" s="242"/>
      <c r="S122" s="242"/>
    </row>
    <row r="123" spans="1:19" s="237" customFormat="1">
      <c r="A123" s="243">
        <v>41275</v>
      </c>
      <c r="C123" s="238">
        <v>115</v>
      </c>
      <c r="D123" s="239">
        <f t="shared" si="32"/>
        <v>5436</v>
      </c>
      <c r="E123" s="239">
        <f t="shared" si="37"/>
        <v>450576</v>
      </c>
      <c r="F123" s="239">
        <f t="shared" si="33"/>
        <v>-125029.37</v>
      </c>
      <c r="G123" s="240">
        <f>Inputs!D$3</f>
        <v>0.37951000000000001</v>
      </c>
      <c r="I123" s="241">
        <f t="shared" si="38"/>
        <v>575605.37</v>
      </c>
      <c r="K123" s="241">
        <f t="shared" si="34"/>
        <v>5436</v>
      </c>
      <c r="L123" s="241">
        <f t="shared" si="39"/>
        <v>450576</v>
      </c>
      <c r="M123" s="241">
        <f t="shared" si="35"/>
        <v>2063.0163600000001</v>
      </c>
      <c r="N123" s="241">
        <f t="shared" si="36"/>
        <v>2063.0163600000001</v>
      </c>
      <c r="O123" s="241">
        <f t="shared" si="40"/>
        <v>-47449.896208699916</v>
      </c>
      <c r="P123" s="241">
        <f t="shared" si="41"/>
        <v>47449.896208699916</v>
      </c>
      <c r="Q123" s="242"/>
      <c r="R123" s="242"/>
      <c r="S123" s="242"/>
    </row>
    <row r="124" spans="1:19" s="237" customFormat="1">
      <c r="A124" s="236">
        <v>41306</v>
      </c>
      <c r="C124" s="238">
        <v>116</v>
      </c>
      <c r="D124" s="239">
        <f t="shared" si="32"/>
        <v>5436</v>
      </c>
      <c r="E124" s="239">
        <f t="shared" si="37"/>
        <v>456012</v>
      </c>
      <c r="F124" s="239">
        <f t="shared" si="33"/>
        <v>-119593.37</v>
      </c>
      <c r="G124" s="240">
        <f>Inputs!D$3</f>
        <v>0.37951000000000001</v>
      </c>
      <c r="I124" s="241">
        <f t="shared" si="38"/>
        <v>575605.37</v>
      </c>
      <c r="K124" s="241">
        <f t="shared" si="34"/>
        <v>5436</v>
      </c>
      <c r="L124" s="241">
        <f t="shared" si="39"/>
        <v>456012</v>
      </c>
      <c r="M124" s="241">
        <f t="shared" si="35"/>
        <v>2063.0163600000001</v>
      </c>
      <c r="N124" s="241">
        <f t="shared" si="36"/>
        <v>2063.0163600000001</v>
      </c>
      <c r="O124" s="241">
        <f t="shared" si="40"/>
        <v>-45386.879848699915</v>
      </c>
      <c r="P124" s="241">
        <f t="shared" si="41"/>
        <v>45386.879848699915</v>
      </c>
      <c r="Q124" s="242"/>
      <c r="R124" s="242"/>
      <c r="S124" s="242"/>
    </row>
    <row r="125" spans="1:19" s="237" customFormat="1">
      <c r="A125" s="243">
        <v>41334</v>
      </c>
      <c r="C125" s="238">
        <v>117</v>
      </c>
      <c r="D125" s="239">
        <f t="shared" si="32"/>
        <v>5436</v>
      </c>
      <c r="E125" s="239">
        <f t="shared" si="37"/>
        <v>461448</v>
      </c>
      <c r="F125" s="239">
        <f t="shared" si="33"/>
        <v>-114157.37</v>
      </c>
      <c r="G125" s="240">
        <f>Inputs!D$3</f>
        <v>0.37951000000000001</v>
      </c>
      <c r="I125" s="241">
        <f t="shared" si="38"/>
        <v>575605.37</v>
      </c>
      <c r="K125" s="241">
        <f t="shared" si="34"/>
        <v>5436</v>
      </c>
      <c r="L125" s="241">
        <f t="shared" si="39"/>
        <v>461448</v>
      </c>
      <c r="M125" s="241">
        <f t="shared" si="35"/>
        <v>2063.0163600000001</v>
      </c>
      <c r="N125" s="241">
        <f t="shared" si="36"/>
        <v>2063.0163600000001</v>
      </c>
      <c r="O125" s="241">
        <f t="shared" si="40"/>
        <v>-43323.863488699913</v>
      </c>
      <c r="P125" s="241">
        <f t="shared" si="41"/>
        <v>43323.863488699913</v>
      </c>
      <c r="Q125" s="242"/>
      <c r="R125" s="242"/>
      <c r="S125" s="242"/>
    </row>
    <row r="126" spans="1:19" s="237" customFormat="1">
      <c r="A126" s="236">
        <v>41365</v>
      </c>
      <c r="C126" s="238">
        <v>118</v>
      </c>
      <c r="D126" s="239">
        <f t="shared" si="32"/>
        <v>5436</v>
      </c>
      <c r="E126" s="239">
        <f t="shared" si="37"/>
        <v>466884</v>
      </c>
      <c r="F126" s="239">
        <f t="shared" si="33"/>
        <v>-108721.37</v>
      </c>
      <c r="G126" s="240">
        <f>Inputs!D$3</f>
        <v>0.37951000000000001</v>
      </c>
      <c r="I126" s="241">
        <f t="shared" si="38"/>
        <v>575605.37</v>
      </c>
      <c r="K126" s="241">
        <f t="shared" si="34"/>
        <v>5436</v>
      </c>
      <c r="L126" s="241">
        <f t="shared" si="39"/>
        <v>466884</v>
      </c>
      <c r="M126" s="241">
        <f t="shared" si="35"/>
        <v>2063.0163600000001</v>
      </c>
      <c r="N126" s="241">
        <f t="shared" si="36"/>
        <v>2063.0163600000001</v>
      </c>
      <c r="O126" s="241">
        <f t="shared" si="40"/>
        <v>-41260.847128699912</v>
      </c>
      <c r="P126" s="241">
        <f t="shared" si="41"/>
        <v>41260.847128699912</v>
      </c>
      <c r="Q126" s="242"/>
      <c r="R126" s="242"/>
      <c r="S126" s="242"/>
    </row>
    <row r="127" spans="1:19" s="237" customFormat="1">
      <c r="A127" s="243">
        <v>41395</v>
      </c>
      <c r="C127" s="238">
        <v>119</v>
      </c>
      <c r="D127" s="239">
        <f t="shared" si="32"/>
        <v>5436</v>
      </c>
      <c r="E127" s="239">
        <f t="shared" si="37"/>
        <v>472320</v>
      </c>
      <c r="F127" s="239">
        <f t="shared" si="33"/>
        <v>-103285.37</v>
      </c>
      <c r="G127" s="240">
        <f>Inputs!D$3</f>
        <v>0.37951000000000001</v>
      </c>
      <c r="I127" s="241">
        <f t="shared" si="38"/>
        <v>575605.37</v>
      </c>
      <c r="K127" s="241">
        <f t="shared" si="34"/>
        <v>5436</v>
      </c>
      <c r="L127" s="241">
        <f t="shared" si="39"/>
        <v>472320</v>
      </c>
      <c r="M127" s="241">
        <f t="shared" si="35"/>
        <v>2063.0163600000001</v>
      </c>
      <c r="N127" s="241">
        <f t="shared" si="36"/>
        <v>2063.0163600000001</v>
      </c>
      <c r="O127" s="241">
        <f t="shared" si="40"/>
        <v>-39197.830768699911</v>
      </c>
      <c r="P127" s="241">
        <f t="shared" si="41"/>
        <v>39197.830768699911</v>
      </c>
      <c r="Q127" s="242"/>
      <c r="R127" s="242"/>
      <c r="S127" s="242"/>
    </row>
    <row r="128" spans="1:19" s="237" customFormat="1">
      <c r="A128" s="236">
        <v>41426</v>
      </c>
      <c r="C128" s="238">
        <v>120</v>
      </c>
      <c r="D128" s="239">
        <f t="shared" si="32"/>
        <v>5436</v>
      </c>
      <c r="E128" s="239">
        <f t="shared" si="37"/>
        <v>477756</v>
      </c>
      <c r="F128" s="239">
        <f t="shared" si="33"/>
        <v>-97849.37</v>
      </c>
      <c r="G128" s="240">
        <f>Inputs!D$3</f>
        <v>0.37951000000000001</v>
      </c>
      <c r="I128" s="241">
        <f t="shared" si="38"/>
        <v>575605.37</v>
      </c>
      <c r="K128" s="241">
        <f t="shared" si="34"/>
        <v>5436</v>
      </c>
      <c r="L128" s="241">
        <f t="shared" si="39"/>
        <v>477756</v>
      </c>
      <c r="M128" s="241">
        <f t="shared" si="35"/>
        <v>2063.0163600000001</v>
      </c>
      <c r="N128" s="241">
        <f t="shared" si="36"/>
        <v>2063.0163600000001</v>
      </c>
      <c r="O128" s="241">
        <f t="shared" si="40"/>
        <v>-37134.814408699909</v>
      </c>
      <c r="P128" s="241">
        <f t="shared" si="41"/>
        <v>37134.814408699909</v>
      </c>
      <c r="Q128" s="242"/>
      <c r="R128" s="242"/>
      <c r="S128" s="242"/>
    </row>
    <row r="129" spans="1:19" s="237" customFormat="1">
      <c r="A129" s="243">
        <v>41456</v>
      </c>
      <c r="C129" s="238">
        <v>121</v>
      </c>
      <c r="D129" s="239">
        <f t="shared" si="32"/>
        <v>5436</v>
      </c>
      <c r="E129" s="239">
        <f t="shared" si="37"/>
        <v>483192</v>
      </c>
      <c r="F129" s="239">
        <f t="shared" si="33"/>
        <v>-92413.37</v>
      </c>
      <c r="G129" s="240">
        <f>Inputs!D$3</f>
        <v>0.37951000000000001</v>
      </c>
      <c r="I129" s="241">
        <f t="shared" si="38"/>
        <v>575605.37</v>
      </c>
      <c r="K129" s="241">
        <f t="shared" si="34"/>
        <v>5436</v>
      </c>
      <c r="L129" s="241">
        <f t="shared" si="39"/>
        <v>483192</v>
      </c>
      <c r="M129" s="241">
        <f t="shared" si="35"/>
        <v>2063.0163600000001</v>
      </c>
      <c r="N129" s="241">
        <f t="shared" si="36"/>
        <v>2063.0163600000001</v>
      </c>
      <c r="O129" s="241">
        <f t="shared" si="40"/>
        <v>-35071.798048699908</v>
      </c>
      <c r="P129" s="241">
        <f t="shared" si="41"/>
        <v>35071.798048699908</v>
      </c>
      <c r="Q129" s="242"/>
      <c r="R129" s="242"/>
      <c r="S129" s="242"/>
    </row>
    <row r="130" spans="1:19" s="237" customFormat="1">
      <c r="A130" s="236">
        <v>41487</v>
      </c>
      <c r="C130" s="238">
        <v>122</v>
      </c>
      <c r="D130" s="239">
        <f t="shared" si="32"/>
        <v>5436</v>
      </c>
      <c r="E130" s="239">
        <f t="shared" si="37"/>
        <v>488628</v>
      </c>
      <c r="F130" s="239">
        <f t="shared" si="33"/>
        <v>-86977.37</v>
      </c>
      <c r="G130" s="240">
        <f>Inputs!D$3</f>
        <v>0.37951000000000001</v>
      </c>
      <c r="I130" s="241">
        <f t="shared" si="38"/>
        <v>575605.37</v>
      </c>
      <c r="K130" s="241">
        <f t="shared" si="34"/>
        <v>5436</v>
      </c>
      <c r="L130" s="241">
        <f t="shared" si="39"/>
        <v>488628</v>
      </c>
      <c r="M130" s="241">
        <f t="shared" si="35"/>
        <v>2063.0163600000001</v>
      </c>
      <c r="N130" s="241">
        <f t="shared" si="36"/>
        <v>2063.0163600000001</v>
      </c>
      <c r="O130" s="241">
        <f t="shared" si="40"/>
        <v>-33008.781688699906</v>
      </c>
      <c r="P130" s="241">
        <f t="shared" si="41"/>
        <v>33008.781688699906</v>
      </c>
      <c r="Q130" s="242"/>
      <c r="R130" s="242"/>
      <c r="S130" s="242"/>
    </row>
    <row r="131" spans="1:19" s="237" customFormat="1">
      <c r="A131" s="243">
        <v>41518</v>
      </c>
      <c r="C131" s="238">
        <v>123</v>
      </c>
      <c r="D131" s="239">
        <f t="shared" si="32"/>
        <v>5436</v>
      </c>
      <c r="E131" s="239">
        <f t="shared" si="37"/>
        <v>494064</v>
      </c>
      <c r="F131" s="239">
        <f t="shared" si="33"/>
        <v>-81541.37</v>
      </c>
      <c r="G131" s="240">
        <f>Inputs!D$3</f>
        <v>0.37951000000000001</v>
      </c>
      <c r="I131" s="241">
        <f t="shared" si="38"/>
        <v>575605.37</v>
      </c>
      <c r="K131" s="241">
        <f t="shared" si="34"/>
        <v>5436</v>
      </c>
      <c r="L131" s="241">
        <f t="shared" si="39"/>
        <v>494064</v>
      </c>
      <c r="M131" s="241">
        <f t="shared" si="35"/>
        <v>2063.0163600000001</v>
      </c>
      <c r="N131" s="241">
        <f t="shared" si="36"/>
        <v>2063.0163600000001</v>
      </c>
      <c r="O131" s="241">
        <f t="shared" si="40"/>
        <v>-30945.765328699905</v>
      </c>
      <c r="P131" s="241">
        <f t="shared" si="41"/>
        <v>30945.765328699905</v>
      </c>
      <c r="Q131" s="242"/>
      <c r="R131" s="242"/>
      <c r="S131" s="242"/>
    </row>
    <row r="132" spans="1:19" s="237" customFormat="1">
      <c r="A132" s="236">
        <v>41548</v>
      </c>
      <c r="C132" s="238">
        <v>124</v>
      </c>
      <c r="D132" s="239">
        <f t="shared" si="32"/>
        <v>5436</v>
      </c>
      <c r="E132" s="239">
        <f t="shared" si="37"/>
        <v>499500</v>
      </c>
      <c r="F132" s="239">
        <f t="shared" si="33"/>
        <v>-76105.37</v>
      </c>
      <c r="G132" s="240">
        <f>Inputs!D$3</f>
        <v>0.37951000000000001</v>
      </c>
      <c r="I132" s="241">
        <f t="shared" si="38"/>
        <v>575605.37</v>
      </c>
      <c r="K132" s="241">
        <f t="shared" si="34"/>
        <v>5436</v>
      </c>
      <c r="L132" s="241">
        <f t="shared" si="39"/>
        <v>499500</v>
      </c>
      <c r="M132" s="241">
        <f t="shared" si="35"/>
        <v>2063.0163600000001</v>
      </c>
      <c r="N132" s="241">
        <f t="shared" si="36"/>
        <v>2063.0163600000001</v>
      </c>
      <c r="O132" s="241">
        <f t="shared" si="40"/>
        <v>-28882.748968699903</v>
      </c>
      <c r="P132" s="241">
        <f t="shared" si="41"/>
        <v>28882.748968699903</v>
      </c>
      <c r="Q132" s="242"/>
      <c r="R132" s="242"/>
      <c r="S132" s="242"/>
    </row>
    <row r="133" spans="1:19" s="237" customFormat="1">
      <c r="A133" s="243">
        <v>41579</v>
      </c>
      <c r="C133" s="238">
        <v>125</v>
      </c>
      <c r="D133" s="239">
        <f t="shared" si="32"/>
        <v>5436</v>
      </c>
      <c r="E133" s="239">
        <f t="shared" si="37"/>
        <v>504936</v>
      </c>
      <c r="F133" s="239">
        <f t="shared" si="33"/>
        <v>-70669.37</v>
      </c>
      <c r="G133" s="240">
        <f>Inputs!D$3</f>
        <v>0.37951000000000001</v>
      </c>
      <c r="I133" s="241">
        <f t="shared" si="38"/>
        <v>575605.37</v>
      </c>
      <c r="K133" s="241">
        <f t="shared" si="34"/>
        <v>5436</v>
      </c>
      <c r="L133" s="241">
        <f t="shared" si="39"/>
        <v>504936</v>
      </c>
      <c r="M133" s="241">
        <f t="shared" si="35"/>
        <v>2063.0163600000001</v>
      </c>
      <c r="N133" s="241">
        <f t="shared" si="36"/>
        <v>2063.0163600000001</v>
      </c>
      <c r="O133" s="241">
        <f t="shared" si="40"/>
        <v>-26819.732608699902</v>
      </c>
      <c r="P133" s="241">
        <f t="shared" si="41"/>
        <v>26819.732608699902</v>
      </c>
      <c r="Q133" s="242"/>
      <c r="R133" s="242"/>
      <c r="S133" s="242"/>
    </row>
    <row r="134" spans="1:19" s="237" customFormat="1">
      <c r="A134" s="236">
        <v>41609</v>
      </c>
      <c r="C134" s="238">
        <v>126</v>
      </c>
      <c r="D134" s="239">
        <f t="shared" si="32"/>
        <v>5436</v>
      </c>
      <c r="E134" s="239">
        <f t="shared" si="37"/>
        <v>510372</v>
      </c>
      <c r="F134" s="239">
        <f t="shared" si="33"/>
        <v>-65233.369999999995</v>
      </c>
      <c r="G134" s="240">
        <f>Inputs!D$3</f>
        <v>0.37951000000000001</v>
      </c>
      <c r="I134" s="241">
        <f t="shared" si="38"/>
        <v>575605.37</v>
      </c>
      <c r="K134" s="241">
        <f t="shared" si="34"/>
        <v>5436</v>
      </c>
      <c r="L134" s="241">
        <f t="shared" si="39"/>
        <v>510372</v>
      </c>
      <c r="M134" s="241">
        <f t="shared" si="35"/>
        <v>2063.0163600000001</v>
      </c>
      <c r="N134" s="241">
        <f t="shared" si="36"/>
        <v>2063.0163600000001</v>
      </c>
      <c r="O134" s="241">
        <f t="shared" si="40"/>
        <v>-24756.7162486999</v>
      </c>
      <c r="P134" s="241">
        <f t="shared" si="41"/>
        <v>24756.7162486999</v>
      </c>
      <c r="Q134" s="242"/>
      <c r="R134" s="242"/>
      <c r="S134" s="242"/>
    </row>
    <row r="135" spans="1:19" s="237" customFormat="1">
      <c r="A135" s="243">
        <v>41640</v>
      </c>
      <c r="C135" s="238">
        <v>127</v>
      </c>
      <c r="D135" s="239">
        <f t="shared" si="32"/>
        <v>5436</v>
      </c>
      <c r="E135" s="239">
        <f t="shared" si="37"/>
        <v>515808</v>
      </c>
      <c r="F135" s="239">
        <f t="shared" si="33"/>
        <v>-59797.369999999995</v>
      </c>
      <c r="G135" s="240">
        <f>Inputs!D$3</f>
        <v>0.37951000000000001</v>
      </c>
      <c r="I135" s="241">
        <f t="shared" si="38"/>
        <v>575605.37</v>
      </c>
      <c r="K135" s="241">
        <f t="shared" si="34"/>
        <v>5436</v>
      </c>
      <c r="L135" s="241">
        <f t="shared" si="39"/>
        <v>515808</v>
      </c>
      <c r="M135" s="241">
        <f t="shared" si="35"/>
        <v>2063.0163600000001</v>
      </c>
      <c r="N135" s="241">
        <f t="shared" si="36"/>
        <v>2063.0163600000001</v>
      </c>
      <c r="O135" s="241">
        <f t="shared" si="40"/>
        <v>-22693.699888699899</v>
      </c>
      <c r="P135" s="241">
        <f t="shared" si="41"/>
        <v>22693.699888699899</v>
      </c>
      <c r="Q135" s="242"/>
      <c r="R135" s="242"/>
      <c r="S135" s="242"/>
    </row>
    <row r="136" spans="1:19" s="237" customFormat="1">
      <c r="A136" s="236">
        <v>41671</v>
      </c>
      <c r="C136" s="238">
        <v>128</v>
      </c>
      <c r="D136" s="239">
        <f t="shared" si="32"/>
        <v>5436</v>
      </c>
      <c r="E136" s="239">
        <f t="shared" si="37"/>
        <v>521244</v>
      </c>
      <c r="F136" s="239">
        <f t="shared" si="33"/>
        <v>-54361.369999999995</v>
      </c>
      <c r="G136" s="240">
        <f>Inputs!D$3</f>
        <v>0.37951000000000001</v>
      </c>
      <c r="I136" s="241">
        <f t="shared" si="38"/>
        <v>575605.37</v>
      </c>
      <c r="K136" s="241">
        <f t="shared" si="34"/>
        <v>5436</v>
      </c>
      <c r="L136" s="241">
        <f t="shared" si="39"/>
        <v>521244</v>
      </c>
      <c r="M136" s="241">
        <f t="shared" si="35"/>
        <v>2063.0163600000001</v>
      </c>
      <c r="N136" s="241">
        <f t="shared" si="36"/>
        <v>2063.0163600000001</v>
      </c>
      <c r="O136" s="241">
        <f t="shared" si="40"/>
        <v>-20630.683528699898</v>
      </c>
      <c r="P136" s="241">
        <f t="shared" si="41"/>
        <v>20630.683528699898</v>
      </c>
      <c r="Q136" s="242"/>
      <c r="R136" s="242"/>
      <c r="S136" s="242"/>
    </row>
    <row r="137" spans="1:19" s="237" customFormat="1">
      <c r="A137" s="243">
        <v>41699</v>
      </c>
      <c r="C137" s="238">
        <v>129</v>
      </c>
      <c r="D137" s="239">
        <f t="shared" si="32"/>
        <v>5436</v>
      </c>
      <c r="E137" s="239">
        <f t="shared" si="37"/>
        <v>526680</v>
      </c>
      <c r="F137" s="239">
        <f t="shared" ref="F137:F147" si="42">$B$9+E137</f>
        <v>-48925.369999999995</v>
      </c>
      <c r="G137" s="240">
        <f>Inputs!D$3</f>
        <v>0.37951000000000001</v>
      </c>
      <c r="I137" s="241">
        <f t="shared" si="38"/>
        <v>575605.37</v>
      </c>
      <c r="K137" s="241">
        <f t="shared" ref="K137:K147" si="43">D137</f>
        <v>5436</v>
      </c>
      <c r="L137" s="241">
        <f t="shared" si="39"/>
        <v>526680</v>
      </c>
      <c r="M137" s="241">
        <f t="shared" ref="M137:M147" si="44">K137*G137</f>
        <v>2063.0163600000001</v>
      </c>
      <c r="N137" s="241">
        <f t="shared" ref="N137:N147" si="45">M137-J137</f>
        <v>2063.0163600000001</v>
      </c>
      <c r="O137" s="241">
        <f t="shared" si="40"/>
        <v>-18567.667168699896</v>
      </c>
      <c r="P137" s="241">
        <f t="shared" si="41"/>
        <v>18567.667168699896</v>
      </c>
      <c r="Q137" s="242"/>
      <c r="R137" s="242"/>
      <c r="S137" s="242"/>
    </row>
    <row r="138" spans="1:19" s="237" customFormat="1">
      <c r="A138" s="236">
        <v>41730</v>
      </c>
      <c r="C138" s="238">
        <v>130</v>
      </c>
      <c r="D138" s="239">
        <f t="shared" si="32"/>
        <v>5436</v>
      </c>
      <c r="E138" s="239">
        <f t="shared" ref="E138:E147" si="46">+E137+D138</f>
        <v>532116</v>
      </c>
      <c r="F138" s="239">
        <f t="shared" si="42"/>
        <v>-43489.369999999995</v>
      </c>
      <c r="G138" s="240">
        <f>Inputs!D$3</f>
        <v>0.37951000000000001</v>
      </c>
      <c r="I138" s="241">
        <f t="shared" ref="I138:I147" si="47">+I137+H138</f>
        <v>575605.37</v>
      </c>
      <c r="K138" s="241">
        <f t="shared" si="43"/>
        <v>5436</v>
      </c>
      <c r="L138" s="241">
        <f t="shared" ref="L138:L147" si="48">+L137+K138</f>
        <v>532116</v>
      </c>
      <c r="M138" s="241">
        <f t="shared" si="44"/>
        <v>2063.0163600000001</v>
      </c>
      <c r="N138" s="241">
        <f t="shared" si="45"/>
        <v>2063.0163600000001</v>
      </c>
      <c r="O138" s="241">
        <f t="shared" ref="O138:O147" si="49">+O137+N138</f>
        <v>-16504.650808699895</v>
      </c>
      <c r="P138" s="241">
        <f t="shared" ref="P138:P147" si="50">P137-N138</f>
        <v>16504.650808699895</v>
      </c>
      <c r="Q138" s="242"/>
      <c r="R138" s="242"/>
      <c r="S138" s="242"/>
    </row>
    <row r="139" spans="1:19" s="237" customFormat="1">
      <c r="A139" s="243">
        <v>41760</v>
      </c>
      <c r="C139" s="238">
        <v>131</v>
      </c>
      <c r="D139" s="239">
        <f t="shared" si="32"/>
        <v>5436</v>
      </c>
      <c r="E139" s="239">
        <f t="shared" si="46"/>
        <v>537552</v>
      </c>
      <c r="F139" s="239">
        <f t="shared" si="42"/>
        <v>-38053.369999999995</v>
      </c>
      <c r="G139" s="240">
        <f>Inputs!D$3</f>
        <v>0.37951000000000001</v>
      </c>
      <c r="I139" s="241">
        <f t="shared" si="47"/>
        <v>575605.37</v>
      </c>
      <c r="K139" s="241">
        <f t="shared" si="43"/>
        <v>5436</v>
      </c>
      <c r="L139" s="241">
        <f t="shared" si="48"/>
        <v>537552</v>
      </c>
      <c r="M139" s="241">
        <f t="shared" si="44"/>
        <v>2063.0163600000001</v>
      </c>
      <c r="N139" s="241">
        <f t="shared" si="45"/>
        <v>2063.0163600000001</v>
      </c>
      <c r="O139" s="241">
        <f t="shared" si="49"/>
        <v>-14441.634448699895</v>
      </c>
      <c r="P139" s="241">
        <f t="shared" si="50"/>
        <v>14441.634448699895</v>
      </c>
      <c r="Q139" s="242"/>
      <c r="R139" s="242"/>
      <c r="S139" s="242"/>
    </row>
    <row r="140" spans="1:19" s="237" customFormat="1">
      <c r="A140" s="236">
        <v>41791</v>
      </c>
      <c r="C140" s="238">
        <v>132</v>
      </c>
      <c r="D140" s="239">
        <f t="shared" si="32"/>
        <v>5436</v>
      </c>
      <c r="E140" s="239">
        <f t="shared" si="46"/>
        <v>542988</v>
      </c>
      <c r="F140" s="239">
        <f t="shared" si="42"/>
        <v>-32617.369999999995</v>
      </c>
      <c r="G140" s="240">
        <f>Inputs!D$3</f>
        <v>0.37951000000000001</v>
      </c>
      <c r="I140" s="241">
        <f t="shared" si="47"/>
        <v>575605.37</v>
      </c>
      <c r="K140" s="241">
        <f t="shared" si="43"/>
        <v>5436</v>
      </c>
      <c r="L140" s="241">
        <f t="shared" si="48"/>
        <v>542988</v>
      </c>
      <c r="M140" s="241">
        <f t="shared" si="44"/>
        <v>2063.0163600000001</v>
      </c>
      <c r="N140" s="241">
        <f t="shared" si="45"/>
        <v>2063.0163600000001</v>
      </c>
      <c r="O140" s="241">
        <f t="shared" si="49"/>
        <v>-12378.618088699895</v>
      </c>
      <c r="P140" s="241">
        <f t="shared" si="50"/>
        <v>12378.618088699895</v>
      </c>
      <c r="Q140" s="242"/>
      <c r="R140" s="242"/>
      <c r="S140" s="242"/>
    </row>
    <row r="141" spans="1:19" s="237" customFormat="1">
      <c r="A141" s="243">
        <v>41821</v>
      </c>
      <c r="C141" s="238">
        <v>133</v>
      </c>
      <c r="D141" s="239">
        <f t="shared" si="32"/>
        <v>5436</v>
      </c>
      <c r="E141" s="239">
        <f t="shared" si="46"/>
        <v>548424</v>
      </c>
      <c r="F141" s="239">
        <f t="shared" si="42"/>
        <v>-27181.369999999995</v>
      </c>
      <c r="G141" s="240">
        <f>Inputs!D$3</f>
        <v>0.37951000000000001</v>
      </c>
      <c r="I141" s="241">
        <f t="shared" si="47"/>
        <v>575605.37</v>
      </c>
      <c r="K141" s="241">
        <f t="shared" si="43"/>
        <v>5436</v>
      </c>
      <c r="L141" s="241">
        <f t="shared" si="48"/>
        <v>548424</v>
      </c>
      <c r="M141" s="241">
        <f t="shared" si="44"/>
        <v>2063.0163600000001</v>
      </c>
      <c r="N141" s="241">
        <f t="shared" si="45"/>
        <v>2063.0163600000001</v>
      </c>
      <c r="O141" s="241">
        <f t="shared" si="49"/>
        <v>-10315.601728699896</v>
      </c>
      <c r="P141" s="241">
        <f t="shared" si="50"/>
        <v>10315.601728699896</v>
      </c>
      <c r="Q141" s="242"/>
      <c r="R141" s="242"/>
      <c r="S141" s="242"/>
    </row>
    <row r="142" spans="1:19" s="237" customFormat="1">
      <c r="A142" s="236">
        <v>41852</v>
      </c>
      <c r="C142" s="238">
        <v>134</v>
      </c>
      <c r="D142" s="239">
        <f t="shared" si="32"/>
        <v>5436</v>
      </c>
      <c r="E142" s="239">
        <f t="shared" si="46"/>
        <v>553860</v>
      </c>
      <c r="F142" s="239">
        <f t="shared" si="42"/>
        <v>-21745.369999999995</v>
      </c>
      <c r="G142" s="240">
        <f>Inputs!D$3</f>
        <v>0.37951000000000001</v>
      </c>
      <c r="I142" s="241">
        <f t="shared" si="47"/>
        <v>575605.37</v>
      </c>
      <c r="K142" s="241">
        <f t="shared" si="43"/>
        <v>5436</v>
      </c>
      <c r="L142" s="241">
        <f t="shared" si="48"/>
        <v>553860</v>
      </c>
      <c r="M142" s="241">
        <f t="shared" si="44"/>
        <v>2063.0163600000001</v>
      </c>
      <c r="N142" s="241">
        <f t="shared" si="45"/>
        <v>2063.0163600000001</v>
      </c>
      <c r="O142" s="241">
        <f t="shared" si="49"/>
        <v>-8252.5853686998962</v>
      </c>
      <c r="P142" s="241">
        <f t="shared" si="50"/>
        <v>8252.5853686998962</v>
      </c>
      <c r="Q142" s="242"/>
      <c r="R142" s="242"/>
      <c r="S142" s="242"/>
    </row>
    <row r="143" spans="1:19" s="237" customFormat="1">
      <c r="A143" s="243">
        <v>41883</v>
      </c>
      <c r="C143" s="238">
        <v>135</v>
      </c>
      <c r="D143" s="239">
        <f t="shared" si="32"/>
        <v>5436</v>
      </c>
      <c r="E143" s="239">
        <f t="shared" si="46"/>
        <v>559296</v>
      </c>
      <c r="F143" s="239">
        <f t="shared" si="42"/>
        <v>-16309.369999999995</v>
      </c>
      <c r="G143" s="240">
        <f>Inputs!D$3</f>
        <v>0.37951000000000001</v>
      </c>
      <c r="I143" s="241">
        <f t="shared" si="47"/>
        <v>575605.37</v>
      </c>
      <c r="K143" s="241">
        <f t="shared" si="43"/>
        <v>5436</v>
      </c>
      <c r="L143" s="241">
        <f t="shared" si="48"/>
        <v>559296</v>
      </c>
      <c r="M143" s="241">
        <f t="shared" si="44"/>
        <v>2063.0163600000001</v>
      </c>
      <c r="N143" s="241">
        <f t="shared" si="45"/>
        <v>2063.0163600000001</v>
      </c>
      <c r="O143" s="241">
        <f t="shared" si="49"/>
        <v>-6189.5690086998966</v>
      </c>
      <c r="P143" s="241">
        <f t="shared" si="50"/>
        <v>6189.5690086998966</v>
      </c>
      <c r="Q143" s="242"/>
      <c r="R143" s="242"/>
      <c r="S143" s="242"/>
    </row>
    <row r="144" spans="1:19" s="237" customFormat="1">
      <c r="A144" s="236">
        <v>41913</v>
      </c>
      <c r="C144" s="238">
        <v>136</v>
      </c>
      <c r="D144" s="239">
        <f t="shared" si="32"/>
        <v>5436</v>
      </c>
      <c r="E144" s="239">
        <f t="shared" si="46"/>
        <v>564732</v>
      </c>
      <c r="F144" s="239">
        <f t="shared" si="42"/>
        <v>-10873.369999999995</v>
      </c>
      <c r="G144" s="240">
        <f>Inputs!D$3</f>
        <v>0.37951000000000001</v>
      </c>
      <c r="I144" s="241">
        <f t="shared" si="47"/>
        <v>575605.37</v>
      </c>
      <c r="K144" s="241">
        <f t="shared" si="43"/>
        <v>5436</v>
      </c>
      <c r="L144" s="241">
        <f t="shared" si="48"/>
        <v>564732</v>
      </c>
      <c r="M144" s="241">
        <f t="shared" si="44"/>
        <v>2063.0163600000001</v>
      </c>
      <c r="N144" s="241">
        <f t="shared" si="45"/>
        <v>2063.0163600000001</v>
      </c>
      <c r="O144" s="241">
        <f t="shared" si="49"/>
        <v>-4126.552648699897</v>
      </c>
      <c r="P144" s="241">
        <f t="shared" si="50"/>
        <v>4126.552648699897</v>
      </c>
      <c r="Q144" s="242"/>
      <c r="R144" s="242"/>
      <c r="S144" s="242"/>
    </row>
    <row r="145" spans="1:20" s="237" customFormat="1">
      <c r="A145" s="243">
        <v>41944</v>
      </c>
      <c r="C145" s="238">
        <v>137</v>
      </c>
      <c r="D145" s="239">
        <f t="shared" si="32"/>
        <v>5436</v>
      </c>
      <c r="E145" s="239">
        <f t="shared" si="46"/>
        <v>570168</v>
      </c>
      <c r="F145" s="239">
        <f t="shared" si="42"/>
        <v>-5437.3699999999953</v>
      </c>
      <c r="G145" s="240">
        <f>Inputs!D$3</f>
        <v>0.37951000000000001</v>
      </c>
      <c r="I145" s="241">
        <f t="shared" si="47"/>
        <v>575605.37</v>
      </c>
      <c r="K145" s="241">
        <f t="shared" si="43"/>
        <v>5436</v>
      </c>
      <c r="L145" s="241">
        <f t="shared" si="48"/>
        <v>570168</v>
      </c>
      <c r="M145" s="241">
        <f t="shared" si="44"/>
        <v>2063.0163600000001</v>
      </c>
      <c r="N145" s="241">
        <f t="shared" si="45"/>
        <v>2063.0163600000001</v>
      </c>
      <c r="O145" s="241">
        <f t="shared" si="49"/>
        <v>-2063.5362886998969</v>
      </c>
      <c r="P145" s="241">
        <f t="shared" si="50"/>
        <v>2063.5362886998969</v>
      </c>
      <c r="Q145" s="242"/>
      <c r="R145" s="242"/>
      <c r="S145" s="242"/>
    </row>
    <row r="146" spans="1:20" s="237" customFormat="1">
      <c r="A146" s="236">
        <v>41974</v>
      </c>
      <c r="C146" s="238">
        <v>138</v>
      </c>
      <c r="D146" s="239">
        <f t="shared" si="32"/>
        <v>5436</v>
      </c>
      <c r="E146" s="239">
        <f t="shared" si="46"/>
        <v>575604</v>
      </c>
      <c r="F146" s="239">
        <f t="shared" si="42"/>
        <v>-1.3699999999953434</v>
      </c>
      <c r="G146" s="240">
        <f>Inputs!D$3</f>
        <v>0.37951000000000001</v>
      </c>
      <c r="I146" s="241">
        <f t="shared" si="47"/>
        <v>575605.37</v>
      </c>
      <c r="K146" s="241">
        <f t="shared" si="43"/>
        <v>5436</v>
      </c>
      <c r="L146" s="241">
        <f t="shared" si="48"/>
        <v>575604</v>
      </c>
      <c r="M146" s="241">
        <f t="shared" si="44"/>
        <v>2063.0163600000001</v>
      </c>
      <c r="N146" s="241">
        <f t="shared" si="45"/>
        <v>2063.0163600000001</v>
      </c>
      <c r="O146" s="241">
        <f t="shared" si="49"/>
        <v>-0.51992869989680912</v>
      </c>
      <c r="P146" s="241">
        <f t="shared" si="50"/>
        <v>0.51992869989680912</v>
      </c>
      <c r="Q146" s="242"/>
      <c r="R146" s="242"/>
      <c r="S146" s="242"/>
    </row>
    <row r="147" spans="1:20" s="237" customFormat="1">
      <c r="A147" s="243">
        <v>42005</v>
      </c>
      <c r="C147" s="238">
        <v>139</v>
      </c>
      <c r="D147" s="239">
        <f>-F146</f>
        <v>1.3699999999953434</v>
      </c>
      <c r="E147" s="239">
        <f t="shared" si="46"/>
        <v>575605.37</v>
      </c>
      <c r="F147" s="239">
        <f t="shared" si="42"/>
        <v>0</v>
      </c>
      <c r="G147" s="240">
        <f>Inputs!D$3</f>
        <v>0.37951000000000001</v>
      </c>
      <c r="I147" s="241">
        <f t="shared" si="47"/>
        <v>575605.37</v>
      </c>
      <c r="K147" s="241">
        <f t="shared" si="43"/>
        <v>1.3699999999953434</v>
      </c>
      <c r="L147" s="241">
        <f t="shared" si="48"/>
        <v>575605.37</v>
      </c>
      <c r="M147" s="241">
        <f t="shared" si="44"/>
        <v>0.51992869999823277</v>
      </c>
      <c r="N147" s="241">
        <f t="shared" si="45"/>
        <v>0.51992869999823277</v>
      </c>
      <c r="O147" s="241">
        <f t="shared" si="49"/>
        <v>1.0142364725851394E-10</v>
      </c>
      <c r="P147" s="241">
        <f t="shared" si="50"/>
        <v>-1.0142364725851394E-10</v>
      </c>
      <c r="Q147" s="242"/>
      <c r="R147" s="242"/>
      <c r="S147" s="242"/>
    </row>
    <row r="148" spans="1:20">
      <c r="A148" s="30"/>
      <c r="G148" s="28"/>
    </row>
    <row r="149" spans="1:20">
      <c r="A149" s="8" t="s">
        <v>43</v>
      </c>
      <c r="B149" s="33">
        <f>SUM(B9:B148)</f>
        <v>-575605.37</v>
      </c>
      <c r="D149" s="33">
        <f>SUM(D9:D148)</f>
        <v>575605.37</v>
      </c>
      <c r="G149" s="28"/>
      <c r="H149" s="33">
        <f>SUM(H9:H148)</f>
        <v>575605.37</v>
      </c>
      <c r="I149" s="33"/>
      <c r="J149" s="33">
        <f>SUM(J9:J148)</f>
        <v>218447.9939687</v>
      </c>
      <c r="K149" s="33">
        <f>SUM(K9:K148)</f>
        <v>575605.37</v>
      </c>
      <c r="L149" s="33"/>
      <c r="M149" s="33">
        <f>SUM(M9:M148)</f>
        <v>218447.99396870041</v>
      </c>
      <c r="N149" s="33">
        <f>SUM(N9:N148)</f>
        <v>1.0142364725851394E-10</v>
      </c>
      <c r="O149" s="33">
        <f>SUM(O9:O148)</f>
        <v>-16951187.231100585</v>
      </c>
      <c r="P149" s="33">
        <f>SUM(P9:P148)</f>
        <v>16951187.231100585</v>
      </c>
    </row>
    <row r="150" spans="1:20">
      <c r="G150" s="28"/>
    </row>
    <row r="151" spans="1:20">
      <c r="A151" s="4" t="s">
        <v>61</v>
      </c>
      <c r="B151" s="4" t="s">
        <v>61</v>
      </c>
      <c r="C151" s="4" t="s">
        <v>61</v>
      </c>
      <c r="D151" s="4" t="s">
        <v>61</v>
      </c>
      <c r="F151" s="4" t="s">
        <v>61</v>
      </c>
      <c r="G151" s="28" t="s">
        <v>61</v>
      </c>
      <c r="H151" s="4" t="s">
        <v>61</v>
      </c>
      <c r="J151" s="4" t="s">
        <v>61</v>
      </c>
      <c r="K151" s="4" t="s">
        <v>61</v>
      </c>
      <c r="M151" s="4" t="s">
        <v>61</v>
      </c>
      <c r="N151" s="4" t="s">
        <v>61</v>
      </c>
      <c r="P151" s="4" t="s">
        <v>61</v>
      </c>
      <c r="Q151" s="8" t="s">
        <v>61</v>
      </c>
      <c r="R151" s="8" t="s">
        <v>61</v>
      </c>
      <c r="S151" s="8" t="s">
        <v>61</v>
      </c>
      <c r="T151" s="4" t="s">
        <v>61</v>
      </c>
    </row>
    <row r="152" spans="1:20">
      <c r="G152" s="28"/>
    </row>
    <row r="155" spans="1:20">
      <c r="A155" s="4" t="s">
        <v>14</v>
      </c>
      <c r="B155" s="4">
        <v>533263.38</v>
      </c>
    </row>
    <row r="156" spans="1:20">
      <c r="A156" s="4" t="s">
        <v>145</v>
      </c>
      <c r="B156" s="4">
        <v>29051.360000000001</v>
      </c>
    </row>
    <row r="157" spans="1:20">
      <c r="A157" s="4" t="s">
        <v>146</v>
      </c>
      <c r="B157" s="4">
        <v>10828.81</v>
      </c>
    </row>
    <row r="158" spans="1:20">
      <c r="A158" s="4" t="s">
        <v>147</v>
      </c>
      <c r="B158" s="4">
        <v>2461.8200000000002</v>
      </c>
    </row>
    <row r="159" spans="1:20">
      <c r="B159" s="94">
        <f>SUM(B155:B158)</f>
        <v>575605.37</v>
      </c>
    </row>
  </sheetData>
  <phoneticPr fontId="22" type="noConversion"/>
  <pageMargins left="0.25" right="0.25" top="0.5" bottom="0.5" header="0.5" footer="0.25"/>
  <pageSetup scale="60" fitToHeight="7" orientation="landscape" horizontalDpi="300" r:id="rId1"/>
  <headerFooter alignWithMargins="0">
    <oddFooter>&amp;C&amp;A</oddFooter>
  </headerFooter>
  <ignoredErrors>
    <ignoredError sqref="D58:F86 D9:F19 D20:F20 D21:F21 D22:F57 E88:F147 E87:F87" unlockedFormula="1"/>
  </ignoredErrors>
</worksheet>
</file>

<file path=xl/worksheets/sheet61.xml><?xml version="1.0" encoding="utf-8"?>
<worksheet xmlns="http://schemas.openxmlformats.org/spreadsheetml/2006/main" xmlns:r="http://schemas.openxmlformats.org/officeDocument/2006/relationships">
  <sheetPr transitionEvaluation="1" codeName="Sheet64">
    <pageSetUpPr autoPageBreaks="0" fitToPage="1"/>
  </sheetPr>
  <dimension ref="A1:AE156"/>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37895</v>
      </c>
      <c r="B9" s="32">
        <v>-9431.36</v>
      </c>
      <c r="C9" s="6">
        <v>1</v>
      </c>
      <c r="D9" s="29">
        <f t="shared" ref="D9:D40" si="0">ROUND(-(+$B$9/180)*1,0)</f>
        <v>52</v>
      </c>
      <c r="E9" s="29">
        <f>+D9</f>
        <v>52</v>
      </c>
      <c r="F9" s="29">
        <f t="shared" ref="F9:F40" si="1">$B$9+E9</f>
        <v>-9379.36</v>
      </c>
      <c r="G9" s="34">
        <f>Inputs!D$3</f>
        <v>0.37951000000000001</v>
      </c>
      <c r="H9" s="27">
        <f>-B9</f>
        <v>9431.36</v>
      </c>
      <c r="I9" s="27">
        <f>+H9</f>
        <v>9431.36</v>
      </c>
      <c r="J9" s="27">
        <f>H9*G9</f>
        <v>3579.2954336000003</v>
      </c>
      <c r="K9" s="27">
        <f t="shared" ref="K9:K40" si="2">D9</f>
        <v>52</v>
      </c>
      <c r="L9" s="27">
        <f>+K9</f>
        <v>52</v>
      </c>
      <c r="M9" s="27">
        <f t="shared" ref="M9:M40" si="3">K9*G9</f>
        <v>19.73452</v>
      </c>
      <c r="N9" s="27">
        <f t="shared" ref="N9:N40" si="4">M9-J9</f>
        <v>-3559.5609136000003</v>
      </c>
      <c r="O9" s="27">
        <f>+N9</f>
        <v>-3559.5609136000003</v>
      </c>
      <c r="P9" s="27">
        <f>-SUM(N9)</f>
        <v>3559.5609136000003</v>
      </c>
      <c r="Q9" s="38">
        <f>VLOOKUP(Q8,A9:P144,5)</f>
        <v>3900</v>
      </c>
      <c r="R9" s="38">
        <f>VLOOKUP(R8,A9:P144,5)</f>
        <v>5004</v>
      </c>
      <c r="S9" s="38">
        <f>+R9-Q9</f>
        <v>1104</v>
      </c>
      <c r="T9" s="35" t="s">
        <v>64</v>
      </c>
      <c r="U9" s="145">
        <f t="shared" ref="U9:AE9" si="5">-IF(TYPE(VLOOKUP(U8,$A$9:$P$144,6,FALSE))=16,0,VLOOKUP(U8,$A$9:$P$144,6,FALSE))</f>
        <v>5439.3600000000006</v>
      </c>
      <c r="V9" s="145">
        <f t="shared" si="5"/>
        <v>5347.3600000000006</v>
      </c>
      <c r="W9" s="145">
        <f t="shared" si="5"/>
        <v>5255.3600000000006</v>
      </c>
      <c r="X9" s="145">
        <f t="shared" si="5"/>
        <v>5163.3600000000006</v>
      </c>
      <c r="Y9" s="145">
        <f t="shared" si="5"/>
        <v>5071.3600000000006</v>
      </c>
      <c r="Z9" s="145">
        <f t="shared" si="5"/>
        <v>4979.3600000000006</v>
      </c>
      <c r="AA9" s="145">
        <f t="shared" si="5"/>
        <v>4887.3600000000006</v>
      </c>
      <c r="AB9" s="145">
        <f t="shared" si="5"/>
        <v>4795.3600000000006</v>
      </c>
      <c r="AC9" s="145">
        <f t="shared" si="5"/>
        <v>4703.3600000000006</v>
      </c>
      <c r="AD9" s="145">
        <f t="shared" si="5"/>
        <v>4611.3600000000006</v>
      </c>
      <c r="AE9" s="145">
        <f t="shared" si="5"/>
        <v>4519.3600000000006</v>
      </c>
    </row>
    <row r="10" spans="1:31">
      <c r="A10" s="30">
        <v>37926</v>
      </c>
      <c r="B10" s="9"/>
      <c r="C10" s="6">
        <v>2</v>
      </c>
      <c r="D10" s="29">
        <f t="shared" si="0"/>
        <v>52</v>
      </c>
      <c r="E10" s="29">
        <f t="shared" ref="E10:E41" si="6">+E9+D10</f>
        <v>104</v>
      </c>
      <c r="F10" s="29">
        <f t="shared" si="1"/>
        <v>-9327.36</v>
      </c>
      <c r="G10" s="34">
        <f>Inputs!D$3</f>
        <v>0.37951000000000001</v>
      </c>
      <c r="H10" s="2"/>
      <c r="I10" s="27">
        <f t="shared" ref="I10:I41" si="7">+I9+H10</f>
        <v>9431.36</v>
      </c>
      <c r="J10" s="27"/>
      <c r="K10" s="27">
        <f t="shared" si="2"/>
        <v>52</v>
      </c>
      <c r="L10" s="27">
        <f t="shared" ref="L10:L41" si="8">+L9+K10</f>
        <v>104</v>
      </c>
      <c r="M10" s="27">
        <f t="shared" si="3"/>
        <v>19.73452</v>
      </c>
      <c r="N10" s="27">
        <f t="shared" si="4"/>
        <v>19.73452</v>
      </c>
      <c r="O10" s="27">
        <f t="shared" ref="O10:O41" si="9">+O9+N10</f>
        <v>-3539.8263936000003</v>
      </c>
      <c r="P10" s="27">
        <f t="shared" ref="P10:P41" si="10">P9-N10</f>
        <v>3539.8263936000003</v>
      </c>
      <c r="Q10" s="38">
        <f>VLOOKUP(Q8,A9:P144,15)</f>
        <v>-2099.2064336000021</v>
      </c>
      <c r="R10" s="38">
        <f>VLOOKUP(R8,A9:P144,15)</f>
        <v>-1680.2273936000026</v>
      </c>
      <c r="S10" s="38">
        <f>+R10-Q10</f>
        <v>418.97903999999949</v>
      </c>
      <c r="T10" s="36" t="s">
        <v>69</v>
      </c>
      <c r="V10" s="2"/>
      <c r="W10" s="2"/>
      <c r="X10" s="7"/>
      <c r="Y10" s="2"/>
      <c r="Z10" s="7"/>
    </row>
    <row r="11" spans="1:31">
      <c r="A11" s="31">
        <v>37956</v>
      </c>
      <c r="B11" s="5"/>
      <c r="C11" s="6">
        <v>3</v>
      </c>
      <c r="D11" s="29">
        <f t="shared" si="0"/>
        <v>52</v>
      </c>
      <c r="E11" s="29">
        <f t="shared" si="6"/>
        <v>156</v>
      </c>
      <c r="F11" s="29">
        <f t="shared" si="1"/>
        <v>-9275.36</v>
      </c>
      <c r="G11" s="34">
        <f>Inputs!D$3</f>
        <v>0.37951000000000001</v>
      </c>
      <c r="H11" s="2"/>
      <c r="I11" s="27">
        <f t="shared" si="7"/>
        <v>9431.36</v>
      </c>
      <c r="J11" s="27"/>
      <c r="K11" s="27">
        <f t="shared" si="2"/>
        <v>52</v>
      </c>
      <c r="L11" s="27">
        <f t="shared" si="8"/>
        <v>156</v>
      </c>
      <c r="M11" s="27">
        <f t="shared" si="3"/>
        <v>19.73452</v>
      </c>
      <c r="N11" s="27">
        <f t="shared" si="4"/>
        <v>19.73452</v>
      </c>
      <c r="O11" s="27">
        <f t="shared" si="9"/>
        <v>-3520.0918736000003</v>
      </c>
      <c r="P11" s="27">
        <f t="shared" si="10"/>
        <v>3520.0918736000003</v>
      </c>
      <c r="Q11" s="38">
        <f>+VLOOKUP(Q8,A9:P144,16)</f>
        <v>2099.2064336000021</v>
      </c>
      <c r="R11" s="38">
        <f>+VLOOKUP(R8,A9:P144,16)</f>
        <v>1680.2273936000026</v>
      </c>
      <c r="S11" s="38">
        <f>(+Q11+R11)/2</f>
        <v>1889.7169136000025</v>
      </c>
      <c r="T11" s="36" t="s">
        <v>113</v>
      </c>
      <c r="U11" s="145">
        <f t="shared" ref="U11:AE11" si="11">IF(TYPE(VLOOKUP(U8,$A$9:$P$144,16,FALSE))=16,0,VLOOKUP(U8,$A$9:$P$144,16,FALSE))</f>
        <v>2064.291513600002</v>
      </c>
      <c r="V11" s="145">
        <f t="shared" si="11"/>
        <v>2029.376593600002</v>
      </c>
      <c r="W11" s="145">
        <f t="shared" si="11"/>
        <v>1994.4616736000021</v>
      </c>
      <c r="X11" s="145">
        <f t="shared" si="11"/>
        <v>1959.5467536000021</v>
      </c>
      <c r="Y11" s="145">
        <f t="shared" si="11"/>
        <v>1924.6318336000022</v>
      </c>
      <c r="Z11" s="145">
        <f t="shared" si="11"/>
        <v>1889.7169136000023</v>
      </c>
      <c r="AA11" s="145">
        <f t="shared" si="11"/>
        <v>1854.8019936000023</v>
      </c>
      <c r="AB11" s="145">
        <f t="shared" si="11"/>
        <v>1819.8870736000024</v>
      </c>
      <c r="AC11" s="145">
        <f t="shared" si="11"/>
        <v>1784.9721536000025</v>
      </c>
      <c r="AD11" s="145">
        <f t="shared" si="11"/>
        <v>1750.0572336000025</v>
      </c>
      <c r="AE11" s="145">
        <f t="shared" si="11"/>
        <v>1715.1423136000026</v>
      </c>
    </row>
    <row r="12" spans="1:31">
      <c r="A12" s="30">
        <v>37987</v>
      </c>
      <c r="B12" s="3"/>
      <c r="C12" s="6">
        <v>4</v>
      </c>
      <c r="D12" s="29">
        <f t="shared" si="0"/>
        <v>52</v>
      </c>
      <c r="E12" s="29">
        <f t="shared" si="6"/>
        <v>208</v>
      </c>
      <c r="F12" s="29">
        <f t="shared" si="1"/>
        <v>-9223.36</v>
      </c>
      <c r="G12" s="34">
        <f>Inputs!D$3</f>
        <v>0.37951000000000001</v>
      </c>
      <c r="H12" s="2"/>
      <c r="I12" s="27">
        <f t="shared" si="7"/>
        <v>9431.36</v>
      </c>
      <c r="J12" s="27"/>
      <c r="K12" s="27">
        <f t="shared" si="2"/>
        <v>52</v>
      </c>
      <c r="L12" s="27">
        <f t="shared" si="8"/>
        <v>208</v>
      </c>
      <c r="M12" s="27">
        <f t="shared" si="3"/>
        <v>19.73452</v>
      </c>
      <c r="N12" s="27">
        <f t="shared" si="4"/>
        <v>19.73452</v>
      </c>
      <c r="O12" s="27">
        <f t="shared" si="9"/>
        <v>-3500.3573536000004</v>
      </c>
      <c r="P12" s="27">
        <f t="shared" si="10"/>
        <v>3500.3573536000004</v>
      </c>
      <c r="Q12" s="39"/>
      <c r="R12" s="40"/>
      <c r="S12" s="40"/>
      <c r="T12" s="36"/>
    </row>
    <row r="13" spans="1:31">
      <c r="A13" s="31">
        <v>38018</v>
      </c>
      <c r="B13" s="3"/>
      <c r="C13" s="6">
        <v>5</v>
      </c>
      <c r="D13" s="29">
        <f t="shared" si="0"/>
        <v>52</v>
      </c>
      <c r="E13" s="29">
        <f t="shared" si="6"/>
        <v>260</v>
      </c>
      <c r="F13" s="29">
        <f t="shared" si="1"/>
        <v>-9171.36</v>
      </c>
      <c r="G13" s="34">
        <f>Inputs!D$3</f>
        <v>0.37951000000000001</v>
      </c>
      <c r="H13" s="2"/>
      <c r="I13" s="27">
        <f t="shared" si="7"/>
        <v>9431.36</v>
      </c>
      <c r="J13" s="27"/>
      <c r="K13" s="27">
        <f t="shared" si="2"/>
        <v>52</v>
      </c>
      <c r="L13" s="27">
        <f t="shared" si="8"/>
        <v>260</v>
      </c>
      <c r="M13" s="27">
        <f t="shared" si="3"/>
        <v>19.73452</v>
      </c>
      <c r="N13" s="27">
        <f t="shared" si="4"/>
        <v>19.73452</v>
      </c>
      <c r="O13" s="27">
        <f t="shared" si="9"/>
        <v>-3480.6228336000004</v>
      </c>
      <c r="P13" s="27">
        <f t="shared" si="10"/>
        <v>3480.6228336000004</v>
      </c>
      <c r="Q13" s="38">
        <f>VLOOKUP(Q8,A9:P144,9)</f>
        <v>9431.36</v>
      </c>
      <c r="R13" s="38">
        <f>VLOOKUP(R8,A9:P144,9)</f>
        <v>9431.36</v>
      </c>
      <c r="S13" s="38">
        <f>+R13-Q13</f>
        <v>0</v>
      </c>
      <c r="T13" s="36" t="s">
        <v>70</v>
      </c>
    </row>
    <row r="14" spans="1:31">
      <c r="A14" s="30">
        <v>38047</v>
      </c>
      <c r="B14" s="3"/>
      <c r="C14" s="6">
        <v>6</v>
      </c>
      <c r="D14" s="29">
        <f t="shared" si="0"/>
        <v>52</v>
      </c>
      <c r="E14" s="29">
        <f t="shared" si="6"/>
        <v>312</v>
      </c>
      <c r="F14" s="29">
        <f t="shared" si="1"/>
        <v>-9119.36</v>
      </c>
      <c r="G14" s="34">
        <f>Inputs!D$3</f>
        <v>0.37951000000000001</v>
      </c>
      <c r="H14" s="2"/>
      <c r="I14" s="27">
        <f t="shared" si="7"/>
        <v>9431.36</v>
      </c>
      <c r="J14" s="27"/>
      <c r="K14" s="27">
        <f t="shared" si="2"/>
        <v>52</v>
      </c>
      <c r="L14" s="27">
        <f t="shared" si="8"/>
        <v>312</v>
      </c>
      <c r="M14" s="27">
        <f t="shared" si="3"/>
        <v>19.73452</v>
      </c>
      <c r="N14" s="27">
        <f t="shared" si="4"/>
        <v>19.73452</v>
      </c>
      <c r="O14" s="27">
        <f t="shared" si="9"/>
        <v>-3460.8883136000004</v>
      </c>
      <c r="P14" s="27">
        <f t="shared" si="10"/>
        <v>3460.8883136000004</v>
      </c>
      <c r="Q14" s="105">
        <f>VLOOKUP(Q8,A9:P144,12)</f>
        <v>3900</v>
      </c>
      <c r="R14" s="105">
        <f>VLOOKUP(R8,A9:P144,12)</f>
        <v>5004</v>
      </c>
      <c r="S14" s="105">
        <f>+R14-Q14</f>
        <v>1104</v>
      </c>
      <c r="T14" s="36" t="s">
        <v>93</v>
      </c>
    </row>
    <row r="15" spans="1:31">
      <c r="A15" s="31">
        <v>38078</v>
      </c>
      <c r="B15" s="3"/>
      <c r="C15" s="6">
        <v>7</v>
      </c>
      <c r="D15" s="29">
        <f t="shared" si="0"/>
        <v>52</v>
      </c>
      <c r="E15" s="29">
        <f t="shared" si="6"/>
        <v>364</v>
      </c>
      <c r="F15" s="29">
        <f t="shared" si="1"/>
        <v>-9067.36</v>
      </c>
      <c r="G15" s="34">
        <f>Inputs!D$3</f>
        <v>0.37951000000000001</v>
      </c>
      <c r="H15" s="2"/>
      <c r="I15" s="27">
        <f t="shared" si="7"/>
        <v>9431.36</v>
      </c>
      <c r="J15" s="27"/>
      <c r="K15" s="27">
        <f t="shared" si="2"/>
        <v>52</v>
      </c>
      <c r="L15" s="27">
        <f t="shared" si="8"/>
        <v>364</v>
      </c>
      <c r="M15" s="27">
        <f t="shared" si="3"/>
        <v>19.73452</v>
      </c>
      <c r="N15" s="27">
        <f t="shared" si="4"/>
        <v>19.73452</v>
      </c>
      <c r="O15" s="27">
        <f t="shared" si="9"/>
        <v>-3441.1537936000004</v>
      </c>
      <c r="P15" s="27">
        <f t="shared" si="10"/>
        <v>3441.1537936000004</v>
      </c>
      <c r="Q15" s="97"/>
      <c r="R15" s="97"/>
      <c r="S15" s="97"/>
      <c r="T15" s="98"/>
    </row>
    <row r="16" spans="1:31">
      <c r="A16" s="30">
        <v>38108</v>
      </c>
      <c r="B16" s="3"/>
      <c r="C16" s="6">
        <v>8</v>
      </c>
      <c r="D16" s="29">
        <f t="shared" si="0"/>
        <v>52</v>
      </c>
      <c r="E16" s="29">
        <f t="shared" si="6"/>
        <v>416</v>
      </c>
      <c r="F16" s="29">
        <f t="shared" si="1"/>
        <v>-9015.36</v>
      </c>
      <c r="G16" s="34">
        <f>Inputs!D$3</f>
        <v>0.37951000000000001</v>
      </c>
      <c r="H16" s="2"/>
      <c r="I16" s="27">
        <f t="shared" si="7"/>
        <v>9431.36</v>
      </c>
      <c r="J16" s="27"/>
      <c r="K16" s="27">
        <f t="shared" si="2"/>
        <v>52</v>
      </c>
      <c r="L16" s="27">
        <f t="shared" si="8"/>
        <v>416</v>
      </c>
      <c r="M16" s="27">
        <f t="shared" si="3"/>
        <v>19.73452</v>
      </c>
      <c r="N16" s="27">
        <f t="shared" si="4"/>
        <v>19.73452</v>
      </c>
      <c r="O16" s="27">
        <f t="shared" si="9"/>
        <v>-3421.4192736000005</v>
      </c>
      <c r="P16" s="27">
        <f t="shared" si="10"/>
        <v>3421.4192736000005</v>
      </c>
      <c r="Q16" s="4"/>
      <c r="R16" s="4"/>
      <c r="S16" s="4"/>
    </row>
    <row r="17" spans="1:19">
      <c r="A17" s="31">
        <v>38139</v>
      </c>
      <c r="B17" s="3"/>
      <c r="C17" s="6">
        <v>9</v>
      </c>
      <c r="D17" s="29">
        <f t="shared" si="0"/>
        <v>52</v>
      </c>
      <c r="E17" s="29">
        <f t="shared" si="6"/>
        <v>468</v>
      </c>
      <c r="F17" s="29">
        <f t="shared" si="1"/>
        <v>-8963.36</v>
      </c>
      <c r="G17" s="34">
        <f>Inputs!D$3</f>
        <v>0.37951000000000001</v>
      </c>
      <c r="H17" s="2"/>
      <c r="I17" s="27">
        <f t="shared" si="7"/>
        <v>9431.36</v>
      </c>
      <c r="J17" s="27"/>
      <c r="K17" s="27">
        <f t="shared" si="2"/>
        <v>52</v>
      </c>
      <c r="L17" s="27">
        <f t="shared" si="8"/>
        <v>468</v>
      </c>
      <c r="M17" s="27">
        <f t="shared" si="3"/>
        <v>19.73452</v>
      </c>
      <c r="N17" s="27">
        <f t="shared" si="4"/>
        <v>19.73452</v>
      </c>
      <c r="O17" s="27">
        <f t="shared" si="9"/>
        <v>-3401.6847536000005</v>
      </c>
      <c r="P17" s="27">
        <f t="shared" si="10"/>
        <v>3401.6847536000005</v>
      </c>
      <c r="Q17" s="4"/>
      <c r="R17" s="4"/>
      <c r="S17" s="4"/>
    </row>
    <row r="18" spans="1:19">
      <c r="A18" s="30">
        <v>38169</v>
      </c>
      <c r="B18" s="3"/>
      <c r="C18" s="6">
        <v>10</v>
      </c>
      <c r="D18" s="29">
        <f t="shared" si="0"/>
        <v>52</v>
      </c>
      <c r="E18" s="29">
        <f t="shared" si="6"/>
        <v>520</v>
      </c>
      <c r="F18" s="29">
        <f t="shared" si="1"/>
        <v>-8911.36</v>
      </c>
      <c r="G18" s="34">
        <f>Inputs!D$3</f>
        <v>0.37951000000000001</v>
      </c>
      <c r="H18" s="2"/>
      <c r="I18" s="27">
        <f t="shared" si="7"/>
        <v>9431.36</v>
      </c>
      <c r="J18" s="27"/>
      <c r="K18" s="27">
        <f t="shared" si="2"/>
        <v>52</v>
      </c>
      <c r="L18" s="27">
        <f t="shared" si="8"/>
        <v>520</v>
      </c>
      <c r="M18" s="27">
        <f t="shared" si="3"/>
        <v>19.73452</v>
      </c>
      <c r="N18" s="27">
        <f t="shared" si="4"/>
        <v>19.73452</v>
      </c>
      <c r="O18" s="27">
        <f t="shared" si="9"/>
        <v>-3381.9502336000005</v>
      </c>
      <c r="P18" s="27">
        <f t="shared" si="10"/>
        <v>3381.9502336000005</v>
      </c>
      <c r="Q18" s="4"/>
      <c r="R18" s="4"/>
      <c r="S18" s="4"/>
    </row>
    <row r="19" spans="1:19">
      <c r="A19" s="31">
        <v>38200</v>
      </c>
      <c r="B19" s="3"/>
      <c r="C19" s="6">
        <v>11</v>
      </c>
      <c r="D19" s="29">
        <f t="shared" si="0"/>
        <v>52</v>
      </c>
      <c r="E19" s="29">
        <f t="shared" si="6"/>
        <v>572</v>
      </c>
      <c r="F19" s="29">
        <f t="shared" si="1"/>
        <v>-8859.36</v>
      </c>
      <c r="G19" s="34">
        <f>Inputs!D$3</f>
        <v>0.37951000000000001</v>
      </c>
      <c r="H19" s="2"/>
      <c r="I19" s="27">
        <f t="shared" si="7"/>
        <v>9431.36</v>
      </c>
      <c r="J19" s="27"/>
      <c r="K19" s="27">
        <f t="shared" si="2"/>
        <v>52</v>
      </c>
      <c r="L19" s="27">
        <f t="shared" si="8"/>
        <v>572</v>
      </c>
      <c r="M19" s="27">
        <f t="shared" si="3"/>
        <v>19.73452</v>
      </c>
      <c r="N19" s="27">
        <f t="shared" si="4"/>
        <v>19.73452</v>
      </c>
      <c r="O19" s="27">
        <f t="shared" si="9"/>
        <v>-3362.2157136000005</v>
      </c>
      <c r="P19" s="27">
        <f t="shared" si="10"/>
        <v>3362.2157136000005</v>
      </c>
      <c r="Q19" s="4"/>
      <c r="R19" s="4"/>
      <c r="S19" s="4"/>
    </row>
    <row r="20" spans="1:19">
      <c r="A20" s="30">
        <v>38231</v>
      </c>
      <c r="B20" s="3"/>
      <c r="C20" s="6">
        <v>12</v>
      </c>
      <c r="D20" s="29">
        <f t="shared" si="0"/>
        <v>52</v>
      </c>
      <c r="E20" s="29">
        <f t="shared" si="6"/>
        <v>624</v>
      </c>
      <c r="F20" s="29">
        <f t="shared" si="1"/>
        <v>-8807.36</v>
      </c>
      <c r="G20" s="34">
        <f>Inputs!D$3</f>
        <v>0.37951000000000001</v>
      </c>
      <c r="H20" s="2"/>
      <c r="I20" s="27">
        <f t="shared" si="7"/>
        <v>9431.36</v>
      </c>
      <c r="J20" s="27"/>
      <c r="K20" s="27">
        <f t="shared" si="2"/>
        <v>52</v>
      </c>
      <c r="L20" s="27">
        <f t="shared" si="8"/>
        <v>624</v>
      </c>
      <c r="M20" s="27">
        <f t="shared" si="3"/>
        <v>19.73452</v>
      </c>
      <c r="N20" s="27">
        <f t="shared" si="4"/>
        <v>19.73452</v>
      </c>
      <c r="O20" s="27">
        <f t="shared" si="9"/>
        <v>-3342.4811936000006</v>
      </c>
      <c r="P20" s="27">
        <f t="shared" si="10"/>
        <v>3342.4811936000006</v>
      </c>
      <c r="Q20" s="4"/>
      <c r="R20" s="4"/>
      <c r="S20" s="4"/>
    </row>
    <row r="21" spans="1:19">
      <c r="A21" s="31">
        <v>38261</v>
      </c>
      <c r="B21" s="3"/>
      <c r="C21" s="6">
        <v>13</v>
      </c>
      <c r="D21" s="29">
        <f t="shared" si="0"/>
        <v>52</v>
      </c>
      <c r="E21" s="29">
        <f t="shared" si="6"/>
        <v>676</v>
      </c>
      <c r="F21" s="29">
        <f t="shared" si="1"/>
        <v>-8755.36</v>
      </c>
      <c r="G21" s="34">
        <f>Inputs!D$3</f>
        <v>0.37951000000000001</v>
      </c>
      <c r="H21" s="2"/>
      <c r="I21" s="27">
        <f t="shared" si="7"/>
        <v>9431.36</v>
      </c>
      <c r="J21" s="27"/>
      <c r="K21" s="27">
        <f t="shared" si="2"/>
        <v>52</v>
      </c>
      <c r="L21" s="27">
        <f t="shared" si="8"/>
        <v>676</v>
      </c>
      <c r="M21" s="27">
        <f t="shared" si="3"/>
        <v>19.73452</v>
      </c>
      <c r="N21" s="27">
        <f t="shared" si="4"/>
        <v>19.73452</v>
      </c>
      <c r="O21" s="27">
        <f t="shared" si="9"/>
        <v>-3322.7466736000006</v>
      </c>
      <c r="P21" s="27">
        <f t="shared" si="10"/>
        <v>3322.7466736000006</v>
      </c>
      <c r="Q21" s="4"/>
      <c r="R21" s="4"/>
      <c r="S21" s="4"/>
    </row>
    <row r="22" spans="1:19">
      <c r="A22" s="30">
        <v>38292</v>
      </c>
      <c r="B22" s="3"/>
      <c r="C22" s="6">
        <v>14</v>
      </c>
      <c r="D22" s="29">
        <f t="shared" si="0"/>
        <v>52</v>
      </c>
      <c r="E22" s="29">
        <f t="shared" si="6"/>
        <v>728</v>
      </c>
      <c r="F22" s="29">
        <f t="shared" si="1"/>
        <v>-8703.36</v>
      </c>
      <c r="G22" s="34">
        <f>Inputs!D$3</f>
        <v>0.37951000000000001</v>
      </c>
      <c r="H22" s="2"/>
      <c r="I22" s="27">
        <f t="shared" si="7"/>
        <v>9431.36</v>
      </c>
      <c r="J22" s="27"/>
      <c r="K22" s="27">
        <f t="shared" si="2"/>
        <v>52</v>
      </c>
      <c r="L22" s="27">
        <f t="shared" si="8"/>
        <v>728</v>
      </c>
      <c r="M22" s="27">
        <f t="shared" si="3"/>
        <v>19.73452</v>
      </c>
      <c r="N22" s="27">
        <f t="shared" si="4"/>
        <v>19.73452</v>
      </c>
      <c r="O22" s="27">
        <f t="shared" si="9"/>
        <v>-3303.0121536000006</v>
      </c>
      <c r="P22" s="27">
        <f t="shared" si="10"/>
        <v>3303.0121536000006</v>
      </c>
      <c r="Q22" s="4"/>
      <c r="R22" s="4"/>
      <c r="S22" s="4"/>
    </row>
    <row r="23" spans="1:19">
      <c r="A23" s="31">
        <v>38322</v>
      </c>
      <c r="B23" s="3"/>
      <c r="C23" s="6">
        <v>15</v>
      </c>
      <c r="D23" s="29">
        <f t="shared" si="0"/>
        <v>52</v>
      </c>
      <c r="E23" s="29">
        <f t="shared" si="6"/>
        <v>780</v>
      </c>
      <c r="F23" s="29">
        <f t="shared" si="1"/>
        <v>-8651.36</v>
      </c>
      <c r="G23" s="34">
        <f>Inputs!D$3</f>
        <v>0.37951000000000001</v>
      </c>
      <c r="H23" s="2"/>
      <c r="I23" s="27">
        <f t="shared" si="7"/>
        <v>9431.36</v>
      </c>
      <c r="J23" s="27"/>
      <c r="K23" s="27">
        <f t="shared" si="2"/>
        <v>52</v>
      </c>
      <c r="L23" s="27">
        <f t="shared" si="8"/>
        <v>780</v>
      </c>
      <c r="M23" s="27">
        <f t="shared" si="3"/>
        <v>19.73452</v>
      </c>
      <c r="N23" s="27">
        <f t="shared" si="4"/>
        <v>19.73452</v>
      </c>
      <c r="O23" s="27">
        <f t="shared" si="9"/>
        <v>-3283.2776336000006</v>
      </c>
      <c r="P23" s="27">
        <f t="shared" si="10"/>
        <v>3283.2776336000006</v>
      </c>
      <c r="Q23" s="4"/>
      <c r="R23" s="4"/>
      <c r="S23" s="4"/>
    </row>
    <row r="24" spans="1:19">
      <c r="A24" s="30">
        <v>38353</v>
      </c>
      <c r="B24" s="3"/>
      <c r="C24" s="6">
        <v>16</v>
      </c>
      <c r="D24" s="29">
        <f t="shared" si="0"/>
        <v>52</v>
      </c>
      <c r="E24" s="29">
        <f t="shared" si="6"/>
        <v>832</v>
      </c>
      <c r="F24" s="29">
        <f t="shared" si="1"/>
        <v>-8599.36</v>
      </c>
      <c r="G24" s="34">
        <f>Inputs!D$3</f>
        <v>0.37951000000000001</v>
      </c>
      <c r="H24" s="2"/>
      <c r="I24" s="27">
        <f t="shared" si="7"/>
        <v>9431.36</v>
      </c>
      <c r="J24" s="27"/>
      <c r="K24" s="27">
        <f t="shared" si="2"/>
        <v>52</v>
      </c>
      <c r="L24" s="27">
        <f t="shared" si="8"/>
        <v>832</v>
      </c>
      <c r="M24" s="27">
        <f t="shared" si="3"/>
        <v>19.73452</v>
      </c>
      <c r="N24" s="27">
        <f t="shared" si="4"/>
        <v>19.73452</v>
      </c>
      <c r="O24" s="27">
        <f t="shared" si="9"/>
        <v>-3263.5431136000007</v>
      </c>
      <c r="P24" s="27">
        <f t="shared" si="10"/>
        <v>3263.5431136000007</v>
      </c>
      <c r="Q24" s="4"/>
      <c r="R24" s="4"/>
      <c r="S24" s="4"/>
    </row>
    <row r="25" spans="1:19">
      <c r="A25" s="31">
        <v>38384</v>
      </c>
      <c r="B25" s="3"/>
      <c r="C25" s="6">
        <v>17</v>
      </c>
      <c r="D25" s="29">
        <f t="shared" si="0"/>
        <v>52</v>
      </c>
      <c r="E25" s="29">
        <f t="shared" si="6"/>
        <v>884</v>
      </c>
      <c r="F25" s="29">
        <f t="shared" si="1"/>
        <v>-8547.36</v>
      </c>
      <c r="G25" s="34">
        <f>Inputs!D$3</f>
        <v>0.37951000000000001</v>
      </c>
      <c r="H25" s="2"/>
      <c r="I25" s="27">
        <f t="shared" si="7"/>
        <v>9431.36</v>
      </c>
      <c r="J25" s="27"/>
      <c r="K25" s="27">
        <f t="shared" si="2"/>
        <v>52</v>
      </c>
      <c r="L25" s="27">
        <f t="shared" si="8"/>
        <v>884</v>
      </c>
      <c r="M25" s="27">
        <f t="shared" si="3"/>
        <v>19.73452</v>
      </c>
      <c r="N25" s="27">
        <f t="shared" si="4"/>
        <v>19.73452</v>
      </c>
      <c r="O25" s="27">
        <f t="shared" si="9"/>
        <v>-3243.8085936000007</v>
      </c>
      <c r="P25" s="27">
        <f t="shared" si="10"/>
        <v>3243.8085936000007</v>
      </c>
      <c r="Q25" s="4"/>
      <c r="R25" s="4"/>
      <c r="S25" s="4"/>
    </row>
    <row r="26" spans="1:19">
      <c r="A26" s="30">
        <v>38412</v>
      </c>
      <c r="B26" s="3"/>
      <c r="C26" s="6">
        <v>18</v>
      </c>
      <c r="D26" s="29">
        <f t="shared" si="0"/>
        <v>52</v>
      </c>
      <c r="E26" s="29">
        <f t="shared" si="6"/>
        <v>936</v>
      </c>
      <c r="F26" s="29">
        <f t="shared" si="1"/>
        <v>-8495.36</v>
      </c>
      <c r="G26" s="34">
        <f>Inputs!D$3</f>
        <v>0.37951000000000001</v>
      </c>
      <c r="H26" s="2"/>
      <c r="I26" s="27">
        <f t="shared" si="7"/>
        <v>9431.36</v>
      </c>
      <c r="J26" s="27"/>
      <c r="K26" s="27">
        <f t="shared" si="2"/>
        <v>52</v>
      </c>
      <c r="L26" s="27">
        <f t="shared" si="8"/>
        <v>936</v>
      </c>
      <c r="M26" s="27">
        <f t="shared" si="3"/>
        <v>19.73452</v>
      </c>
      <c r="N26" s="27">
        <f t="shared" si="4"/>
        <v>19.73452</v>
      </c>
      <c r="O26" s="27">
        <f t="shared" si="9"/>
        <v>-3224.0740736000007</v>
      </c>
      <c r="P26" s="27">
        <f t="shared" si="10"/>
        <v>3224.0740736000007</v>
      </c>
      <c r="Q26" s="4"/>
      <c r="R26" s="4"/>
      <c r="S26" s="4"/>
    </row>
    <row r="27" spans="1:19">
      <c r="A27" s="31">
        <v>38443</v>
      </c>
      <c r="B27" s="3"/>
      <c r="C27" s="6">
        <v>19</v>
      </c>
      <c r="D27" s="29">
        <f t="shared" si="0"/>
        <v>52</v>
      </c>
      <c r="E27" s="29">
        <f t="shared" si="6"/>
        <v>988</v>
      </c>
      <c r="F27" s="29">
        <f t="shared" si="1"/>
        <v>-8443.36</v>
      </c>
      <c r="G27" s="34">
        <f>Inputs!D$3</f>
        <v>0.37951000000000001</v>
      </c>
      <c r="H27" s="2"/>
      <c r="I27" s="27">
        <f t="shared" si="7"/>
        <v>9431.36</v>
      </c>
      <c r="J27" s="27"/>
      <c r="K27" s="27">
        <f t="shared" si="2"/>
        <v>52</v>
      </c>
      <c r="L27" s="27">
        <f t="shared" si="8"/>
        <v>988</v>
      </c>
      <c r="M27" s="27">
        <f t="shared" si="3"/>
        <v>19.73452</v>
      </c>
      <c r="N27" s="27">
        <f t="shared" si="4"/>
        <v>19.73452</v>
      </c>
      <c r="O27" s="27">
        <f t="shared" si="9"/>
        <v>-3204.3395536000007</v>
      </c>
      <c r="P27" s="27">
        <f t="shared" si="10"/>
        <v>3204.3395536000007</v>
      </c>
      <c r="Q27" s="4"/>
      <c r="R27" s="4"/>
      <c r="S27" s="4"/>
    </row>
    <row r="28" spans="1:19">
      <c r="A28" s="30">
        <v>38473</v>
      </c>
      <c r="B28" s="3"/>
      <c r="C28" s="6">
        <v>20</v>
      </c>
      <c r="D28" s="29">
        <f t="shared" si="0"/>
        <v>52</v>
      </c>
      <c r="E28" s="29">
        <f t="shared" si="6"/>
        <v>1040</v>
      </c>
      <c r="F28" s="29">
        <f t="shared" si="1"/>
        <v>-8391.36</v>
      </c>
      <c r="G28" s="34">
        <f>Inputs!D$3</f>
        <v>0.37951000000000001</v>
      </c>
      <c r="H28" s="2"/>
      <c r="I28" s="27">
        <f t="shared" si="7"/>
        <v>9431.36</v>
      </c>
      <c r="J28" s="27"/>
      <c r="K28" s="27">
        <f t="shared" si="2"/>
        <v>52</v>
      </c>
      <c r="L28" s="27">
        <f t="shared" si="8"/>
        <v>1040</v>
      </c>
      <c r="M28" s="27">
        <f t="shared" si="3"/>
        <v>19.73452</v>
      </c>
      <c r="N28" s="27">
        <f t="shared" si="4"/>
        <v>19.73452</v>
      </c>
      <c r="O28" s="27">
        <f t="shared" si="9"/>
        <v>-3184.6050336000008</v>
      </c>
      <c r="P28" s="27">
        <f t="shared" si="10"/>
        <v>3184.6050336000008</v>
      </c>
      <c r="Q28" s="4"/>
      <c r="R28" s="4"/>
      <c r="S28" s="4"/>
    </row>
    <row r="29" spans="1:19">
      <c r="A29" s="31">
        <v>38504</v>
      </c>
      <c r="B29" s="3"/>
      <c r="C29" s="6">
        <v>21</v>
      </c>
      <c r="D29" s="29">
        <f t="shared" si="0"/>
        <v>52</v>
      </c>
      <c r="E29" s="29">
        <f t="shared" si="6"/>
        <v>1092</v>
      </c>
      <c r="F29" s="29">
        <f t="shared" si="1"/>
        <v>-8339.36</v>
      </c>
      <c r="G29" s="34">
        <f>Inputs!D$3</f>
        <v>0.37951000000000001</v>
      </c>
      <c r="H29" s="2"/>
      <c r="I29" s="27">
        <f t="shared" si="7"/>
        <v>9431.36</v>
      </c>
      <c r="J29" s="27"/>
      <c r="K29" s="27">
        <f t="shared" si="2"/>
        <v>52</v>
      </c>
      <c r="L29" s="27">
        <f t="shared" si="8"/>
        <v>1092</v>
      </c>
      <c r="M29" s="27">
        <f t="shared" si="3"/>
        <v>19.73452</v>
      </c>
      <c r="N29" s="27">
        <f t="shared" si="4"/>
        <v>19.73452</v>
      </c>
      <c r="O29" s="27">
        <f t="shared" si="9"/>
        <v>-3164.8705136000008</v>
      </c>
      <c r="P29" s="27">
        <f t="shared" si="10"/>
        <v>3164.8705136000008</v>
      </c>
      <c r="Q29" s="4"/>
      <c r="R29" s="4"/>
      <c r="S29" s="4"/>
    </row>
    <row r="30" spans="1:19">
      <c r="A30" s="30">
        <v>38534</v>
      </c>
      <c r="B30" s="3"/>
      <c r="C30" s="6">
        <v>22</v>
      </c>
      <c r="D30" s="29">
        <f t="shared" si="0"/>
        <v>52</v>
      </c>
      <c r="E30" s="29">
        <f t="shared" si="6"/>
        <v>1144</v>
      </c>
      <c r="F30" s="29">
        <f t="shared" si="1"/>
        <v>-8287.36</v>
      </c>
      <c r="G30" s="34">
        <f>Inputs!D$3</f>
        <v>0.37951000000000001</v>
      </c>
      <c r="H30" s="2"/>
      <c r="I30" s="27">
        <f t="shared" si="7"/>
        <v>9431.36</v>
      </c>
      <c r="J30" s="27"/>
      <c r="K30" s="27">
        <f t="shared" si="2"/>
        <v>52</v>
      </c>
      <c r="L30" s="27">
        <f t="shared" si="8"/>
        <v>1144</v>
      </c>
      <c r="M30" s="27">
        <f t="shared" si="3"/>
        <v>19.73452</v>
      </c>
      <c r="N30" s="27">
        <f t="shared" si="4"/>
        <v>19.73452</v>
      </c>
      <c r="O30" s="27">
        <f t="shared" si="9"/>
        <v>-3145.1359936000008</v>
      </c>
      <c r="P30" s="27">
        <f t="shared" si="10"/>
        <v>3145.1359936000008</v>
      </c>
      <c r="Q30" s="95"/>
    </row>
    <row r="31" spans="1:19">
      <c r="A31" s="31">
        <v>38565</v>
      </c>
      <c r="B31" s="3"/>
      <c r="C31" s="6">
        <v>23</v>
      </c>
      <c r="D31" s="29">
        <f t="shared" si="0"/>
        <v>52</v>
      </c>
      <c r="E31" s="29">
        <f t="shared" si="6"/>
        <v>1196</v>
      </c>
      <c r="F31" s="29">
        <f t="shared" si="1"/>
        <v>-8235.36</v>
      </c>
      <c r="G31" s="34">
        <f>Inputs!D$3</f>
        <v>0.37951000000000001</v>
      </c>
      <c r="H31" s="2"/>
      <c r="I31" s="27">
        <f t="shared" si="7"/>
        <v>9431.36</v>
      </c>
      <c r="J31" s="27"/>
      <c r="K31" s="27">
        <f t="shared" si="2"/>
        <v>52</v>
      </c>
      <c r="L31" s="27">
        <f t="shared" si="8"/>
        <v>1196</v>
      </c>
      <c r="M31" s="27">
        <f t="shared" si="3"/>
        <v>19.73452</v>
      </c>
      <c r="N31" s="27">
        <f t="shared" si="4"/>
        <v>19.73452</v>
      </c>
      <c r="O31" s="27">
        <f t="shared" si="9"/>
        <v>-3125.4014736000008</v>
      </c>
      <c r="P31" s="27">
        <f t="shared" si="10"/>
        <v>3125.4014736000008</v>
      </c>
      <c r="Q31" s="95"/>
    </row>
    <row r="32" spans="1:19">
      <c r="A32" s="30">
        <v>38596</v>
      </c>
      <c r="B32" s="3"/>
      <c r="C32" s="6">
        <v>24</v>
      </c>
      <c r="D32" s="29">
        <f t="shared" si="0"/>
        <v>52</v>
      </c>
      <c r="E32" s="29">
        <f t="shared" si="6"/>
        <v>1248</v>
      </c>
      <c r="F32" s="29">
        <f t="shared" si="1"/>
        <v>-8183.3600000000006</v>
      </c>
      <c r="G32" s="34">
        <f>Inputs!D$3</f>
        <v>0.37951000000000001</v>
      </c>
      <c r="H32" s="2"/>
      <c r="I32" s="27">
        <f t="shared" si="7"/>
        <v>9431.36</v>
      </c>
      <c r="J32" s="27"/>
      <c r="K32" s="27">
        <f t="shared" si="2"/>
        <v>52</v>
      </c>
      <c r="L32" s="27">
        <f t="shared" si="8"/>
        <v>1248</v>
      </c>
      <c r="M32" s="27">
        <f t="shared" si="3"/>
        <v>19.73452</v>
      </c>
      <c r="N32" s="27">
        <f t="shared" si="4"/>
        <v>19.73452</v>
      </c>
      <c r="O32" s="27">
        <f t="shared" si="9"/>
        <v>-3105.6669536000009</v>
      </c>
      <c r="P32" s="27">
        <f t="shared" si="10"/>
        <v>3105.6669536000009</v>
      </c>
      <c r="Q32" s="95"/>
    </row>
    <row r="33" spans="1:21">
      <c r="A33" s="31">
        <v>38626</v>
      </c>
      <c r="B33" s="3"/>
      <c r="C33" s="6">
        <v>25</v>
      </c>
      <c r="D33" s="29">
        <f t="shared" si="0"/>
        <v>52</v>
      </c>
      <c r="E33" s="29">
        <f t="shared" si="6"/>
        <v>1300</v>
      </c>
      <c r="F33" s="29">
        <f t="shared" si="1"/>
        <v>-8131.3600000000006</v>
      </c>
      <c r="G33" s="34">
        <f>Inputs!D$3</f>
        <v>0.37951000000000001</v>
      </c>
      <c r="H33" s="2"/>
      <c r="I33" s="27">
        <f t="shared" si="7"/>
        <v>9431.36</v>
      </c>
      <c r="J33" s="27"/>
      <c r="K33" s="27">
        <f t="shared" si="2"/>
        <v>52</v>
      </c>
      <c r="L33" s="27">
        <f t="shared" si="8"/>
        <v>1300</v>
      </c>
      <c r="M33" s="27">
        <f t="shared" si="3"/>
        <v>19.73452</v>
      </c>
      <c r="N33" s="27">
        <f t="shared" si="4"/>
        <v>19.73452</v>
      </c>
      <c r="O33" s="27">
        <f t="shared" si="9"/>
        <v>-3085.9324336000009</v>
      </c>
      <c r="P33" s="27">
        <f t="shared" si="10"/>
        <v>3085.9324336000009</v>
      </c>
      <c r="Q33" s="95"/>
    </row>
    <row r="34" spans="1:21">
      <c r="A34" s="30">
        <v>38657</v>
      </c>
      <c r="B34" s="3"/>
      <c r="C34" s="6">
        <v>26</v>
      </c>
      <c r="D34" s="29">
        <f t="shared" si="0"/>
        <v>52</v>
      </c>
      <c r="E34" s="29">
        <f t="shared" si="6"/>
        <v>1352</v>
      </c>
      <c r="F34" s="29">
        <f t="shared" si="1"/>
        <v>-8079.3600000000006</v>
      </c>
      <c r="G34" s="34">
        <f>Inputs!D$3</f>
        <v>0.37951000000000001</v>
      </c>
      <c r="H34" s="2"/>
      <c r="I34" s="27">
        <f t="shared" si="7"/>
        <v>9431.36</v>
      </c>
      <c r="J34" s="27"/>
      <c r="K34" s="27">
        <f t="shared" si="2"/>
        <v>52</v>
      </c>
      <c r="L34" s="27">
        <f t="shared" si="8"/>
        <v>1352</v>
      </c>
      <c r="M34" s="27">
        <f t="shared" si="3"/>
        <v>19.73452</v>
      </c>
      <c r="N34" s="27">
        <f t="shared" si="4"/>
        <v>19.73452</v>
      </c>
      <c r="O34" s="27">
        <f t="shared" si="9"/>
        <v>-3066.1979136000009</v>
      </c>
      <c r="P34" s="27">
        <f t="shared" si="10"/>
        <v>3066.1979136000009</v>
      </c>
      <c r="Q34" s="95"/>
    </row>
    <row r="35" spans="1:21">
      <c r="A35" s="31">
        <v>38687</v>
      </c>
      <c r="B35" s="3"/>
      <c r="C35" s="6">
        <v>27</v>
      </c>
      <c r="D35" s="29">
        <f t="shared" si="0"/>
        <v>52</v>
      </c>
      <c r="E35" s="29">
        <f t="shared" si="6"/>
        <v>1404</v>
      </c>
      <c r="F35" s="29">
        <f t="shared" si="1"/>
        <v>-8027.3600000000006</v>
      </c>
      <c r="G35" s="34">
        <f>Inputs!D$3</f>
        <v>0.37951000000000001</v>
      </c>
      <c r="H35" s="2"/>
      <c r="I35" s="27">
        <f t="shared" si="7"/>
        <v>9431.36</v>
      </c>
      <c r="J35" s="27"/>
      <c r="K35" s="27">
        <f t="shared" si="2"/>
        <v>52</v>
      </c>
      <c r="L35" s="27">
        <f t="shared" si="8"/>
        <v>1404</v>
      </c>
      <c r="M35" s="27">
        <f t="shared" si="3"/>
        <v>19.73452</v>
      </c>
      <c r="N35" s="27">
        <f t="shared" si="4"/>
        <v>19.73452</v>
      </c>
      <c r="O35" s="27">
        <f t="shared" si="9"/>
        <v>-3046.4633936000009</v>
      </c>
      <c r="P35" s="27">
        <f t="shared" si="10"/>
        <v>3046.4633936000009</v>
      </c>
    </row>
    <row r="36" spans="1:21">
      <c r="A36" s="30">
        <v>38718</v>
      </c>
      <c r="B36" s="3"/>
      <c r="C36" s="6">
        <v>28</v>
      </c>
      <c r="D36" s="29">
        <f t="shared" si="0"/>
        <v>52</v>
      </c>
      <c r="E36" s="29">
        <f t="shared" si="6"/>
        <v>1456</v>
      </c>
      <c r="F36" s="29">
        <f t="shared" si="1"/>
        <v>-7975.3600000000006</v>
      </c>
      <c r="G36" s="34">
        <f>Inputs!D$3</f>
        <v>0.37951000000000001</v>
      </c>
      <c r="H36" s="2"/>
      <c r="I36" s="27">
        <f t="shared" si="7"/>
        <v>9431.36</v>
      </c>
      <c r="J36" s="27"/>
      <c r="K36" s="27">
        <f t="shared" si="2"/>
        <v>52</v>
      </c>
      <c r="L36" s="27">
        <f t="shared" si="8"/>
        <v>1456</v>
      </c>
      <c r="M36" s="27">
        <f t="shared" si="3"/>
        <v>19.73452</v>
      </c>
      <c r="N36" s="27">
        <f t="shared" si="4"/>
        <v>19.73452</v>
      </c>
      <c r="O36" s="27">
        <f t="shared" si="9"/>
        <v>-3026.728873600001</v>
      </c>
      <c r="P36" s="27">
        <f t="shared" si="10"/>
        <v>3026.728873600001</v>
      </c>
    </row>
    <row r="37" spans="1:21">
      <c r="A37" s="31">
        <v>38749</v>
      </c>
      <c r="B37" s="3"/>
      <c r="C37" s="6">
        <v>29</v>
      </c>
      <c r="D37" s="29">
        <f t="shared" si="0"/>
        <v>52</v>
      </c>
      <c r="E37" s="29">
        <f t="shared" si="6"/>
        <v>1508</v>
      </c>
      <c r="F37" s="29">
        <f t="shared" si="1"/>
        <v>-7923.3600000000006</v>
      </c>
      <c r="G37" s="34">
        <f>Inputs!D$3</f>
        <v>0.37951000000000001</v>
      </c>
      <c r="H37" s="2"/>
      <c r="I37" s="27">
        <f t="shared" si="7"/>
        <v>9431.36</v>
      </c>
      <c r="J37" s="27"/>
      <c r="K37" s="27">
        <f t="shared" si="2"/>
        <v>52</v>
      </c>
      <c r="L37" s="27">
        <f t="shared" si="8"/>
        <v>1508</v>
      </c>
      <c r="M37" s="27">
        <f t="shared" si="3"/>
        <v>19.73452</v>
      </c>
      <c r="N37" s="27">
        <f t="shared" si="4"/>
        <v>19.73452</v>
      </c>
      <c r="O37" s="27">
        <f t="shared" si="9"/>
        <v>-3006.994353600001</v>
      </c>
      <c r="P37" s="27">
        <f t="shared" si="10"/>
        <v>3006.994353600001</v>
      </c>
    </row>
    <row r="38" spans="1:21">
      <c r="A38" s="30">
        <v>38777</v>
      </c>
      <c r="B38" s="3"/>
      <c r="C38" s="6">
        <v>30</v>
      </c>
      <c r="D38" s="29">
        <f t="shared" si="0"/>
        <v>52</v>
      </c>
      <c r="E38" s="29">
        <f t="shared" si="6"/>
        <v>1560</v>
      </c>
      <c r="F38" s="29">
        <f t="shared" si="1"/>
        <v>-7871.3600000000006</v>
      </c>
      <c r="G38" s="34">
        <f>Inputs!D$3</f>
        <v>0.37951000000000001</v>
      </c>
      <c r="H38" s="2"/>
      <c r="I38" s="27">
        <f t="shared" si="7"/>
        <v>9431.36</v>
      </c>
      <c r="J38" s="27"/>
      <c r="K38" s="27">
        <f t="shared" si="2"/>
        <v>52</v>
      </c>
      <c r="L38" s="27">
        <f t="shared" si="8"/>
        <v>1560</v>
      </c>
      <c r="M38" s="27">
        <f t="shared" si="3"/>
        <v>19.73452</v>
      </c>
      <c r="N38" s="27">
        <f t="shared" si="4"/>
        <v>19.73452</v>
      </c>
      <c r="O38" s="27">
        <f t="shared" si="9"/>
        <v>-2987.259833600001</v>
      </c>
      <c r="P38" s="27">
        <f t="shared" si="10"/>
        <v>2987.259833600001</v>
      </c>
    </row>
    <row r="39" spans="1:21">
      <c r="A39" s="31">
        <v>38808</v>
      </c>
      <c r="B39" s="2"/>
      <c r="C39" s="6">
        <v>31</v>
      </c>
      <c r="D39" s="29">
        <f t="shared" si="0"/>
        <v>52</v>
      </c>
      <c r="E39" s="29">
        <f t="shared" si="6"/>
        <v>1612</v>
      </c>
      <c r="F39" s="29">
        <f t="shared" si="1"/>
        <v>-7819.3600000000006</v>
      </c>
      <c r="G39" s="34">
        <f>Inputs!D$3</f>
        <v>0.37951000000000001</v>
      </c>
      <c r="H39" s="2"/>
      <c r="I39" s="27">
        <f t="shared" si="7"/>
        <v>9431.36</v>
      </c>
      <c r="J39" s="27"/>
      <c r="K39" s="27">
        <f t="shared" si="2"/>
        <v>52</v>
      </c>
      <c r="L39" s="27">
        <f t="shared" si="8"/>
        <v>1612</v>
      </c>
      <c r="M39" s="27">
        <f t="shared" si="3"/>
        <v>19.73452</v>
      </c>
      <c r="N39" s="27">
        <f t="shared" si="4"/>
        <v>19.73452</v>
      </c>
      <c r="O39" s="27">
        <f t="shared" si="9"/>
        <v>-2967.525313600001</v>
      </c>
      <c r="P39" s="27">
        <f t="shared" si="10"/>
        <v>2967.525313600001</v>
      </c>
    </row>
    <row r="40" spans="1:21">
      <c r="A40" s="30">
        <v>38838</v>
      </c>
      <c r="B40" s="2"/>
      <c r="C40" s="6">
        <v>32</v>
      </c>
      <c r="D40" s="29">
        <f t="shared" si="0"/>
        <v>52</v>
      </c>
      <c r="E40" s="29">
        <f t="shared" si="6"/>
        <v>1664</v>
      </c>
      <c r="F40" s="29">
        <f t="shared" si="1"/>
        <v>-7767.3600000000006</v>
      </c>
      <c r="G40" s="34">
        <f>Inputs!D$3</f>
        <v>0.37951000000000001</v>
      </c>
      <c r="H40" s="2"/>
      <c r="I40" s="27">
        <f t="shared" si="7"/>
        <v>9431.36</v>
      </c>
      <c r="J40" s="2"/>
      <c r="K40" s="27">
        <f t="shared" si="2"/>
        <v>52</v>
      </c>
      <c r="L40" s="27">
        <f t="shared" si="8"/>
        <v>1664</v>
      </c>
      <c r="M40" s="27">
        <f t="shared" si="3"/>
        <v>19.73452</v>
      </c>
      <c r="N40" s="27">
        <f t="shared" si="4"/>
        <v>19.73452</v>
      </c>
      <c r="O40" s="27">
        <f t="shared" si="9"/>
        <v>-2947.7907936000011</v>
      </c>
      <c r="P40" s="27">
        <f t="shared" si="10"/>
        <v>2947.7907936000011</v>
      </c>
    </row>
    <row r="41" spans="1:21">
      <c r="A41" s="31">
        <v>38869</v>
      </c>
      <c r="C41" s="6">
        <v>33</v>
      </c>
      <c r="D41" s="29">
        <f t="shared" ref="D41:D72" si="12">ROUND(-(+$B$9/180)*1,0)</f>
        <v>52</v>
      </c>
      <c r="E41" s="29">
        <f t="shared" si="6"/>
        <v>1716</v>
      </c>
      <c r="F41" s="29">
        <f t="shared" ref="F41:F72" si="13">$B$9+E41</f>
        <v>-7715.3600000000006</v>
      </c>
      <c r="G41" s="34">
        <f>Inputs!D$3</f>
        <v>0.37951000000000001</v>
      </c>
      <c r="I41" s="27">
        <f t="shared" si="7"/>
        <v>9431.36</v>
      </c>
      <c r="K41" s="27">
        <f t="shared" ref="K41:K72" si="14">D41</f>
        <v>52</v>
      </c>
      <c r="L41" s="27">
        <f t="shared" si="8"/>
        <v>1716</v>
      </c>
      <c r="M41" s="27">
        <f t="shared" ref="M41:M72" si="15">K41*G41</f>
        <v>19.73452</v>
      </c>
      <c r="N41" s="27">
        <f t="shared" ref="N41:N72" si="16">M41-J41</f>
        <v>19.73452</v>
      </c>
      <c r="O41" s="27">
        <f t="shared" si="9"/>
        <v>-2928.0562736000011</v>
      </c>
      <c r="P41" s="27">
        <f t="shared" si="10"/>
        <v>2928.0562736000011</v>
      </c>
    </row>
    <row r="42" spans="1:21">
      <c r="A42" s="30">
        <v>38899</v>
      </c>
      <c r="C42" s="6">
        <v>34</v>
      </c>
      <c r="D42" s="29">
        <f t="shared" si="12"/>
        <v>52</v>
      </c>
      <c r="E42" s="29">
        <f t="shared" ref="E42:E73" si="17">+E41+D42</f>
        <v>1768</v>
      </c>
      <c r="F42" s="29">
        <f t="shared" si="13"/>
        <v>-7663.3600000000006</v>
      </c>
      <c r="G42" s="34">
        <f>Inputs!D$3</f>
        <v>0.37951000000000001</v>
      </c>
      <c r="I42" s="27">
        <f t="shared" ref="I42:I73" si="18">+I41+H42</f>
        <v>9431.36</v>
      </c>
      <c r="K42" s="27">
        <f t="shared" si="14"/>
        <v>52</v>
      </c>
      <c r="L42" s="27">
        <f t="shared" ref="L42:L73" si="19">+L41+K42</f>
        <v>1768</v>
      </c>
      <c r="M42" s="27">
        <f t="shared" si="15"/>
        <v>19.73452</v>
      </c>
      <c r="N42" s="27">
        <f t="shared" si="16"/>
        <v>19.73452</v>
      </c>
      <c r="O42" s="27">
        <f t="shared" ref="O42:O73" si="20">+O41+N42</f>
        <v>-2908.3217536000011</v>
      </c>
      <c r="P42" s="27">
        <f t="shared" ref="P42:P73" si="21">P41-N42</f>
        <v>2908.3217536000011</v>
      </c>
    </row>
    <row r="43" spans="1:21">
      <c r="A43" s="31">
        <v>38930</v>
      </c>
      <c r="C43" s="6">
        <v>35</v>
      </c>
      <c r="D43" s="29">
        <f t="shared" si="12"/>
        <v>52</v>
      </c>
      <c r="E43" s="29">
        <f t="shared" si="17"/>
        <v>1820</v>
      </c>
      <c r="F43" s="29">
        <f t="shared" si="13"/>
        <v>-7611.3600000000006</v>
      </c>
      <c r="G43" s="34">
        <f>Inputs!D$3</f>
        <v>0.37951000000000001</v>
      </c>
      <c r="I43" s="27">
        <f t="shared" si="18"/>
        <v>9431.36</v>
      </c>
      <c r="K43" s="27">
        <f t="shared" si="14"/>
        <v>52</v>
      </c>
      <c r="L43" s="27">
        <f t="shared" si="19"/>
        <v>1820</v>
      </c>
      <c r="M43" s="27">
        <f t="shared" si="15"/>
        <v>19.73452</v>
      </c>
      <c r="N43" s="27">
        <f t="shared" si="16"/>
        <v>19.73452</v>
      </c>
      <c r="O43" s="27">
        <f t="shared" si="20"/>
        <v>-2888.5872336000011</v>
      </c>
      <c r="P43" s="27">
        <f t="shared" si="21"/>
        <v>2888.5872336000011</v>
      </c>
    </row>
    <row r="44" spans="1:21">
      <c r="A44" s="30">
        <v>38961</v>
      </c>
      <c r="C44" s="6">
        <v>36</v>
      </c>
      <c r="D44" s="29">
        <f t="shared" si="12"/>
        <v>52</v>
      </c>
      <c r="E44" s="29">
        <f t="shared" si="17"/>
        <v>1872</v>
      </c>
      <c r="F44" s="29">
        <f t="shared" si="13"/>
        <v>-7559.3600000000006</v>
      </c>
      <c r="G44" s="34">
        <f>Inputs!D$3</f>
        <v>0.37951000000000001</v>
      </c>
      <c r="I44" s="27">
        <f t="shared" si="18"/>
        <v>9431.36</v>
      </c>
      <c r="K44" s="27">
        <f t="shared" si="14"/>
        <v>52</v>
      </c>
      <c r="L44" s="27">
        <f t="shared" si="19"/>
        <v>1872</v>
      </c>
      <c r="M44" s="27">
        <f t="shared" si="15"/>
        <v>19.73452</v>
      </c>
      <c r="N44" s="27">
        <f t="shared" si="16"/>
        <v>19.73452</v>
      </c>
      <c r="O44" s="27">
        <f t="shared" si="20"/>
        <v>-2868.8527136000012</v>
      </c>
      <c r="P44" s="27">
        <f t="shared" si="21"/>
        <v>2868.8527136000012</v>
      </c>
      <c r="U44" s="98"/>
    </row>
    <row r="45" spans="1:21">
      <c r="A45" s="31">
        <v>38991</v>
      </c>
      <c r="C45" s="6">
        <v>37</v>
      </c>
      <c r="D45" s="29">
        <f t="shared" si="12"/>
        <v>52</v>
      </c>
      <c r="E45" s="29">
        <f t="shared" si="17"/>
        <v>1924</v>
      </c>
      <c r="F45" s="29">
        <f t="shared" si="13"/>
        <v>-7507.3600000000006</v>
      </c>
      <c r="G45" s="34">
        <f>Inputs!D$3</f>
        <v>0.37951000000000001</v>
      </c>
      <c r="I45" s="27">
        <f t="shared" si="18"/>
        <v>9431.36</v>
      </c>
      <c r="K45" s="27">
        <f t="shared" si="14"/>
        <v>52</v>
      </c>
      <c r="L45" s="27">
        <f t="shared" si="19"/>
        <v>1924</v>
      </c>
      <c r="M45" s="27">
        <f t="shared" si="15"/>
        <v>19.73452</v>
      </c>
      <c r="N45" s="27">
        <f t="shared" si="16"/>
        <v>19.73452</v>
      </c>
      <c r="O45" s="27">
        <f t="shared" si="20"/>
        <v>-2849.1181936000012</v>
      </c>
      <c r="P45" s="27">
        <f t="shared" si="21"/>
        <v>2849.1181936000012</v>
      </c>
      <c r="U45" s="98"/>
    </row>
    <row r="46" spans="1:21">
      <c r="A46" s="30">
        <v>39022</v>
      </c>
      <c r="C46" s="6">
        <v>38</v>
      </c>
      <c r="D46" s="29">
        <f t="shared" si="12"/>
        <v>52</v>
      </c>
      <c r="E46" s="29">
        <f t="shared" si="17"/>
        <v>1976</v>
      </c>
      <c r="F46" s="29">
        <f t="shared" si="13"/>
        <v>-7455.3600000000006</v>
      </c>
      <c r="G46" s="34">
        <f>Inputs!D$3</f>
        <v>0.37951000000000001</v>
      </c>
      <c r="I46" s="27">
        <f t="shared" si="18"/>
        <v>9431.36</v>
      </c>
      <c r="K46" s="27">
        <f t="shared" si="14"/>
        <v>52</v>
      </c>
      <c r="L46" s="27">
        <f t="shared" si="19"/>
        <v>1976</v>
      </c>
      <c r="M46" s="27">
        <f t="shared" si="15"/>
        <v>19.73452</v>
      </c>
      <c r="N46" s="27">
        <f t="shared" si="16"/>
        <v>19.73452</v>
      </c>
      <c r="O46" s="27">
        <f t="shared" si="20"/>
        <v>-2829.3836736000012</v>
      </c>
      <c r="P46" s="27">
        <f t="shared" si="21"/>
        <v>2829.3836736000012</v>
      </c>
      <c r="U46" s="98"/>
    </row>
    <row r="47" spans="1:21">
      <c r="A47" s="31">
        <v>39052</v>
      </c>
      <c r="C47" s="6">
        <v>39</v>
      </c>
      <c r="D47" s="29">
        <f t="shared" si="12"/>
        <v>52</v>
      </c>
      <c r="E47" s="29">
        <f t="shared" si="17"/>
        <v>2028</v>
      </c>
      <c r="F47" s="29">
        <f t="shared" si="13"/>
        <v>-7403.3600000000006</v>
      </c>
      <c r="G47" s="34">
        <f>Inputs!D$3</f>
        <v>0.37951000000000001</v>
      </c>
      <c r="I47" s="27">
        <f t="shared" si="18"/>
        <v>9431.36</v>
      </c>
      <c r="K47" s="27">
        <f t="shared" si="14"/>
        <v>52</v>
      </c>
      <c r="L47" s="27">
        <f t="shared" si="19"/>
        <v>2028</v>
      </c>
      <c r="M47" s="27">
        <f t="shared" si="15"/>
        <v>19.73452</v>
      </c>
      <c r="N47" s="27">
        <f t="shared" si="16"/>
        <v>19.73452</v>
      </c>
      <c r="O47" s="27">
        <f t="shared" si="20"/>
        <v>-2809.6491536000012</v>
      </c>
      <c r="P47" s="27">
        <f t="shared" si="21"/>
        <v>2809.6491536000012</v>
      </c>
      <c r="U47" s="98"/>
    </row>
    <row r="48" spans="1:21">
      <c r="A48" s="30">
        <v>39083</v>
      </c>
      <c r="C48" s="6">
        <v>40</v>
      </c>
      <c r="D48" s="29">
        <f t="shared" si="12"/>
        <v>52</v>
      </c>
      <c r="E48" s="29">
        <f t="shared" si="17"/>
        <v>2080</v>
      </c>
      <c r="F48" s="29">
        <f t="shared" si="13"/>
        <v>-7351.3600000000006</v>
      </c>
      <c r="G48" s="34">
        <f>Inputs!D$3</f>
        <v>0.37951000000000001</v>
      </c>
      <c r="I48" s="27">
        <f t="shared" si="18"/>
        <v>9431.36</v>
      </c>
      <c r="K48" s="27">
        <f t="shared" si="14"/>
        <v>52</v>
      </c>
      <c r="L48" s="27">
        <f t="shared" si="19"/>
        <v>2080</v>
      </c>
      <c r="M48" s="27">
        <f t="shared" si="15"/>
        <v>19.73452</v>
      </c>
      <c r="N48" s="27">
        <f t="shared" si="16"/>
        <v>19.73452</v>
      </c>
      <c r="O48" s="27">
        <f t="shared" si="20"/>
        <v>-2789.9146336000013</v>
      </c>
      <c r="P48" s="27">
        <f t="shared" si="21"/>
        <v>2789.9146336000013</v>
      </c>
      <c r="U48" s="98"/>
    </row>
    <row r="49" spans="1:21">
      <c r="A49" s="31">
        <v>39114</v>
      </c>
      <c r="C49" s="6">
        <v>41</v>
      </c>
      <c r="D49" s="29">
        <f t="shared" si="12"/>
        <v>52</v>
      </c>
      <c r="E49" s="29">
        <f t="shared" si="17"/>
        <v>2132</v>
      </c>
      <c r="F49" s="29">
        <f t="shared" si="13"/>
        <v>-7299.3600000000006</v>
      </c>
      <c r="G49" s="34">
        <f>Inputs!D$3</f>
        <v>0.37951000000000001</v>
      </c>
      <c r="I49" s="27">
        <f t="shared" si="18"/>
        <v>9431.36</v>
      </c>
      <c r="K49" s="27">
        <f t="shared" si="14"/>
        <v>52</v>
      </c>
      <c r="L49" s="27">
        <f t="shared" si="19"/>
        <v>2132</v>
      </c>
      <c r="M49" s="27">
        <f t="shared" si="15"/>
        <v>19.73452</v>
      </c>
      <c r="N49" s="27">
        <f t="shared" si="16"/>
        <v>19.73452</v>
      </c>
      <c r="O49" s="27">
        <f t="shared" si="20"/>
        <v>-2770.1801136000013</v>
      </c>
      <c r="P49" s="27">
        <f t="shared" si="21"/>
        <v>2770.1801136000013</v>
      </c>
      <c r="U49" s="98"/>
    </row>
    <row r="50" spans="1:21">
      <c r="A50" s="30">
        <v>39142</v>
      </c>
      <c r="C50" s="6">
        <v>42</v>
      </c>
      <c r="D50" s="29">
        <f t="shared" si="12"/>
        <v>52</v>
      </c>
      <c r="E50" s="29">
        <f t="shared" si="17"/>
        <v>2184</v>
      </c>
      <c r="F50" s="29">
        <f t="shared" si="13"/>
        <v>-7247.3600000000006</v>
      </c>
      <c r="G50" s="34">
        <f>Inputs!D$3</f>
        <v>0.37951000000000001</v>
      </c>
      <c r="I50" s="27">
        <f t="shared" si="18"/>
        <v>9431.36</v>
      </c>
      <c r="K50" s="27">
        <f t="shared" si="14"/>
        <v>52</v>
      </c>
      <c r="L50" s="27">
        <f t="shared" si="19"/>
        <v>2184</v>
      </c>
      <c r="M50" s="27">
        <f t="shared" si="15"/>
        <v>19.73452</v>
      </c>
      <c r="N50" s="27">
        <f t="shared" si="16"/>
        <v>19.73452</v>
      </c>
      <c r="O50" s="27">
        <f t="shared" si="20"/>
        <v>-2750.4455936000013</v>
      </c>
      <c r="P50" s="27">
        <f t="shared" si="21"/>
        <v>2750.4455936000013</v>
      </c>
      <c r="U50" s="98"/>
    </row>
    <row r="51" spans="1:21">
      <c r="A51" s="31">
        <v>39173</v>
      </c>
      <c r="C51" s="6">
        <v>43</v>
      </c>
      <c r="D51" s="29">
        <f t="shared" si="12"/>
        <v>52</v>
      </c>
      <c r="E51" s="29">
        <f t="shared" si="17"/>
        <v>2236</v>
      </c>
      <c r="F51" s="29">
        <f t="shared" si="13"/>
        <v>-7195.3600000000006</v>
      </c>
      <c r="G51" s="34">
        <f>Inputs!D$3</f>
        <v>0.37951000000000001</v>
      </c>
      <c r="I51" s="27">
        <f t="shared" si="18"/>
        <v>9431.36</v>
      </c>
      <c r="K51" s="27">
        <f t="shared" si="14"/>
        <v>52</v>
      </c>
      <c r="L51" s="27">
        <f t="shared" si="19"/>
        <v>2236</v>
      </c>
      <c r="M51" s="27">
        <f t="shared" si="15"/>
        <v>19.73452</v>
      </c>
      <c r="N51" s="27">
        <f t="shared" si="16"/>
        <v>19.73452</v>
      </c>
      <c r="O51" s="27">
        <f t="shared" si="20"/>
        <v>-2730.7110736000013</v>
      </c>
      <c r="P51" s="27">
        <f t="shared" si="21"/>
        <v>2730.7110736000013</v>
      </c>
      <c r="U51" s="98"/>
    </row>
    <row r="52" spans="1:21">
      <c r="A52" s="30">
        <v>39203</v>
      </c>
      <c r="C52" s="6">
        <v>44</v>
      </c>
      <c r="D52" s="29">
        <f t="shared" si="12"/>
        <v>52</v>
      </c>
      <c r="E52" s="29">
        <f t="shared" si="17"/>
        <v>2288</v>
      </c>
      <c r="F52" s="29">
        <f t="shared" si="13"/>
        <v>-7143.3600000000006</v>
      </c>
      <c r="G52" s="34">
        <f>Inputs!D$3</f>
        <v>0.37951000000000001</v>
      </c>
      <c r="I52" s="27">
        <f t="shared" si="18"/>
        <v>9431.36</v>
      </c>
      <c r="K52" s="27">
        <f t="shared" si="14"/>
        <v>52</v>
      </c>
      <c r="L52" s="27">
        <f t="shared" si="19"/>
        <v>2288</v>
      </c>
      <c r="M52" s="27">
        <f t="shared" si="15"/>
        <v>19.73452</v>
      </c>
      <c r="N52" s="27">
        <f t="shared" si="16"/>
        <v>19.73452</v>
      </c>
      <c r="O52" s="27">
        <f t="shared" si="20"/>
        <v>-2710.9765536000014</v>
      </c>
      <c r="P52" s="27">
        <f t="shared" si="21"/>
        <v>2710.9765536000014</v>
      </c>
      <c r="U52" s="98"/>
    </row>
    <row r="53" spans="1:21">
      <c r="A53" s="31">
        <v>39234</v>
      </c>
      <c r="C53" s="6">
        <v>45</v>
      </c>
      <c r="D53" s="29">
        <f t="shared" si="12"/>
        <v>52</v>
      </c>
      <c r="E53" s="29">
        <f t="shared" si="17"/>
        <v>2340</v>
      </c>
      <c r="F53" s="29">
        <f t="shared" si="13"/>
        <v>-7091.3600000000006</v>
      </c>
      <c r="G53" s="34">
        <f>Inputs!D$3</f>
        <v>0.37951000000000001</v>
      </c>
      <c r="I53" s="27">
        <f t="shared" si="18"/>
        <v>9431.36</v>
      </c>
      <c r="K53" s="27">
        <f t="shared" si="14"/>
        <v>52</v>
      </c>
      <c r="L53" s="27">
        <f t="shared" si="19"/>
        <v>2340</v>
      </c>
      <c r="M53" s="27">
        <f t="shared" si="15"/>
        <v>19.73452</v>
      </c>
      <c r="N53" s="27">
        <f t="shared" si="16"/>
        <v>19.73452</v>
      </c>
      <c r="O53" s="27">
        <f t="shared" si="20"/>
        <v>-2691.2420336000014</v>
      </c>
      <c r="P53" s="27">
        <f t="shared" si="21"/>
        <v>2691.2420336000014</v>
      </c>
      <c r="U53" s="98"/>
    </row>
    <row r="54" spans="1:21">
      <c r="A54" s="30">
        <v>39264</v>
      </c>
      <c r="C54" s="6">
        <v>46</v>
      </c>
      <c r="D54" s="29">
        <f t="shared" si="12"/>
        <v>52</v>
      </c>
      <c r="E54" s="29">
        <f t="shared" si="17"/>
        <v>2392</v>
      </c>
      <c r="F54" s="29">
        <f t="shared" si="13"/>
        <v>-7039.3600000000006</v>
      </c>
      <c r="G54" s="34">
        <f>Inputs!D$3</f>
        <v>0.37951000000000001</v>
      </c>
      <c r="I54" s="27">
        <f t="shared" si="18"/>
        <v>9431.36</v>
      </c>
      <c r="K54" s="27">
        <f t="shared" si="14"/>
        <v>52</v>
      </c>
      <c r="L54" s="27">
        <f t="shared" si="19"/>
        <v>2392</v>
      </c>
      <c r="M54" s="27">
        <f t="shared" si="15"/>
        <v>19.73452</v>
      </c>
      <c r="N54" s="27">
        <f t="shared" si="16"/>
        <v>19.73452</v>
      </c>
      <c r="O54" s="27">
        <f t="shared" si="20"/>
        <v>-2671.5075136000014</v>
      </c>
      <c r="P54" s="27">
        <f t="shared" si="21"/>
        <v>2671.5075136000014</v>
      </c>
      <c r="U54" s="98"/>
    </row>
    <row r="55" spans="1:21">
      <c r="A55" s="31">
        <v>39295</v>
      </c>
      <c r="C55" s="6">
        <v>47</v>
      </c>
      <c r="D55" s="29">
        <f t="shared" si="12"/>
        <v>52</v>
      </c>
      <c r="E55" s="29">
        <f t="shared" si="17"/>
        <v>2444</v>
      </c>
      <c r="F55" s="29">
        <f t="shared" si="13"/>
        <v>-6987.3600000000006</v>
      </c>
      <c r="G55" s="34">
        <f>Inputs!D$3</f>
        <v>0.37951000000000001</v>
      </c>
      <c r="I55" s="27">
        <f t="shared" si="18"/>
        <v>9431.36</v>
      </c>
      <c r="K55" s="27">
        <f t="shared" si="14"/>
        <v>52</v>
      </c>
      <c r="L55" s="27">
        <f t="shared" si="19"/>
        <v>2444</v>
      </c>
      <c r="M55" s="27">
        <f t="shared" si="15"/>
        <v>19.73452</v>
      </c>
      <c r="N55" s="27">
        <f t="shared" si="16"/>
        <v>19.73452</v>
      </c>
      <c r="O55" s="27">
        <f t="shared" si="20"/>
        <v>-2651.7729936000014</v>
      </c>
      <c r="P55" s="27">
        <f t="shared" si="21"/>
        <v>2651.7729936000014</v>
      </c>
      <c r="U55" s="98"/>
    </row>
    <row r="56" spans="1:21">
      <c r="A56" s="30">
        <v>39326</v>
      </c>
      <c r="C56" s="6">
        <v>48</v>
      </c>
      <c r="D56" s="29">
        <f t="shared" si="12"/>
        <v>52</v>
      </c>
      <c r="E56" s="29">
        <f t="shared" si="17"/>
        <v>2496</v>
      </c>
      <c r="F56" s="29">
        <f t="shared" si="13"/>
        <v>-6935.3600000000006</v>
      </c>
      <c r="G56" s="34">
        <f>Inputs!D$3</f>
        <v>0.37951000000000001</v>
      </c>
      <c r="I56" s="27">
        <f t="shared" si="18"/>
        <v>9431.36</v>
      </c>
      <c r="K56" s="27">
        <f t="shared" si="14"/>
        <v>52</v>
      </c>
      <c r="L56" s="27">
        <f t="shared" si="19"/>
        <v>2496</v>
      </c>
      <c r="M56" s="27">
        <f t="shared" si="15"/>
        <v>19.73452</v>
      </c>
      <c r="N56" s="27">
        <f t="shared" si="16"/>
        <v>19.73452</v>
      </c>
      <c r="O56" s="27">
        <f t="shared" si="20"/>
        <v>-2632.0384736000015</v>
      </c>
      <c r="P56" s="27">
        <f t="shared" si="21"/>
        <v>2632.0384736000015</v>
      </c>
    </row>
    <row r="57" spans="1:21">
      <c r="A57" s="31">
        <v>39356</v>
      </c>
      <c r="C57" s="6">
        <v>49</v>
      </c>
      <c r="D57" s="29">
        <f t="shared" si="12"/>
        <v>52</v>
      </c>
      <c r="E57" s="29">
        <f t="shared" si="17"/>
        <v>2548</v>
      </c>
      <c r="F57" s="29">
        <f t="shared" si="13"/>
        <v>-6883.3600000000006</v>
      </c>
      <c r="G57" s="34">
        <f>Inputs!D$3</f>
        <v>0.37951000000000001</v>
      </c>
      <c r="I57" s="27">
        <f t="shared" si="18"/>
        <v>9431.36</v>
      </c>
      <c r="K57" s="27">
        <f t="shared" si="14"/>
        <v>52</v>
      </c>
      <c r="L57" s="27">
        <f t="shared" si="19"/>
        <v>2548</v>
      </c>
      <c r="M57" s="27">
        <f t="shared" si="15"/>
        <v>19.73452</v>
      </c>
      <c r="N57" s="27">
        <f t="shared" si="16"/>
        <v>19.73452</v>
      </c>
      <c r="O57" s="27">
        <f t="shared" si="20"/>
        <v>-2612.3039536000015</v>
      </c>
      <c r="P57" s="27">
        <f t="shared" si="21"/>
        <v>2612.3039536000015</v>
      </c>
    </row>
    <row r="58" spans="1:21">
      <c r="A58" s="30">
        <v>39387</v>
      </c>
      <c r="C58" s="6">
        <v>50</v>
      </c>
      <c r="D58" s="29">
        <f t="shared" si="12"/>
        <v>52</v>
      </c>
      <c r="E58" s="29">
        <f t="shared" si="17"/>
        <v>2600</v>
      </c>
      <c r="F58" s="29">
        <f t="shared" si="13"/>
        <v>-6831.3600000000006</v>
      </c>
      <c r="G58" s="34">
        <f>Inputs!D$3</f>
        <v>0.37951000000000001</v>
      </c>
      <c r="I58" s="27">
        <f t="shared" si="18"/>
        <v>9431.36</v>
      </c>
      <c r="K58" s="27">
        <f t="shared" si="14"/>
        <v>52</v>
      </c>
      <c r="L58" s="27">
        <f t="shared" si="19"/>
        <v>2600</v>
      </c>
      <c r="M58" s="27">
        <f t="shared" si="15"/>
        <v>19.73452</v>
      </c>
      <c r="N58" s="27">
        <f t="shared" si="16"/>
        <v>19.73452</v>
      </c>
      <c r="O58" s="27">
        <f t="shared" si="20"/>
        <v>-2592.5694336000015</v>
      </c>
      <c r="P58" s="27">
        <f t="shared" si="21"/>
        <v>2592.5694336000015</v>
      </c>
    </row>
    <row r="59" spans="1:21">
      <c r="A59" s="31">
        <v>39417</v>
      </c>
      <c r="C59" s="6">
        <v>51</v>
      </c>
      <c r="D59" s="29">
        <f t="shared" si="12"/>
        <v>52</v>
      </c>
      <c r="E59" s="29">
        <f t="shared" si="17"/>
        <v>2652</v>
      </c>
      <c r="F59" s="29">
        <f t="shared" si="13"/>
        <v>-6779.3600000000006</v>
      </c>
      <c r="G59" s="34">
        <f>Inputs!D$3</f>
        <v>0.37951000000000001</v>
      </c>
      <c r="I59" s="27">
        <f t="shared" si="18"/>
        <v>9431.36</v>
      </c>
      <c r="K59" s="27">
        <f t="shared" si="14"/>
        <v>52</v>
      </c>
      <c r="L59" s="27">
        <f t="shared" si="19"/>
        <v>2652</v>
      </c>
      <c r="M59" s="27">
        <f t="shared" si="15"/>
        <v>19.73452</v>
      </c>
      <c r="N59" s="27">
        <f t="shared" si="16"/>
        <v>19.73452</v>
      </c>
      <c r="O59" s="27">
        <f t="shared" si="20"/>
        <v>-2572.8349136000015</v>
      </c>
      <c r="P59" s="27">
        <f t="shared" si="21"/>
        <v>2572.8349136000015</v>
      </c>
    </row>
    <row r="60" spans="1:21">
      <c r="A60" s="30">
        <v>39448</v>
      </c>
      <c r="C60" s="6">
        <v>52</v>
      </c>
      <c r="D60" s="29">
        <f t="shared" si="12"/>
        <v>52</v>
      </c>
      <c r="E60" s="29">
        <f t="shared" si="17"/>
        <v>2704</v>
      </c>
      <c r="F60" s="29">
        <f t="shared" si="13"/>
        <v>-6727.3600000000006</v>
      </c>
      <c r="G60" s="34">
        <f>Inputs!D$3</f>
        <v>0.37951000000000001</v>
      </c>
      <c r="I60" s="27">
        <f t="shared" si="18"/>
        <v>9431.36</v>
      </c>
      <c r="K60" s="27">
        <f t="shared" si="14"/>
        <v>52</v>
      </c>
      <c r="L60" s="27">
        <f t="shared" si="19"/>
        <v>2704</v>
      </c>
      <c r="M60" s="27">
        <f t="shared" si="15"/>
        <v>19.73452</v>
      </c>
      <c r="N60" s="27">
        <f t="shared" si="16"/>
        <v>19.73452</v>
      </c>
      <c r="O60" s="27">
        <f t="shared" si="20"/>
        <v>-2553.1003936000016</v>
      </c>
      <c r="P60" s="27">
        <f t="shared" si="21"/>
        <v>2553.1003936000016</v>
      </c>
    </row>
    <row r="61" spans="1:21">
      <c r="A61" s="31">
        <v>39479</v>
      </c>
      <c r="C61" s="6">
        <v>53</v>
      </c>
      <c r="D61" s="29">
        <f t="shared" si="12"/>
        <v>52</v>
      </c>
      <c r="E61" s="29">
        <f t="shared" si="17"/>
        <v>2756</v>
      </c>
      <c r="F61" s="29">
        <f t="shared" si="13"/>
        <v>-6675.3600000000006</v>
      </c>
      <c r="G61" s="34">
        <f>Inputs!D$3</f>
        <v>0.37951000000000001</v>
      </c>
      <c r="I61" s="27">
        <f t="shared" si="18"/>
        <v>9431.36</v>
      </c>
      <c r="K61" s="27">
        <f t="shared" si="14"/>
        <v>52</v>
      </c>
      <c r="L61" s="27">
        <f t="shared" si="19"/>
        <v>2756</v>
      </c>
      <c r="M61" s="27">
        <f t="shared" si="15"/>
        <v>19.73452</v>
      </c>
      <c r="N61" s="27">
        <f t="shared" si="16"/>
        <v>19.73452</v>
      </c>
      <c r="O61" s="27">
        <f t="shared" si="20"/>
        <v>-2533.3658736000016</v>
      </c>
      <c r="P61" s="27">
        <f t="shared" si="21"/>
        <v>2533.3658736000016</v>
      </c>
    </row>
    <row r="62" spans="1:21">
      <c r="A62" s="30">
        <v>39508</v>
      </c>
      <c r="C62" s="6">
        <v>54</v>
      </c>
      <c r="D62" s="29">
        <f t="shared" si="12"/>
        <v>52</v>
      </c>
      <c r="E62" s="29">
        <f t="shared" si="17"/>
        <v>2808</v>
      </c>
      <c r="F62" s="29">
        <f t="shared" si="13"/>
        <v>-6623.3600000000006</v>
      </c>
      <c r="G62" s="34">
        <f>Inputs!D$3</f>
        <v>0.37951000000000001</v>
      </c>
      <c r="I62" s="27">
        <f t="shared" si="18"/>
        <v>9431.36</v>
      </c>
      <c r="K62" s="27">
        <f t="shared" si="14"/>
        <v>52</v>
      </c>
      <c r="L62" s="27">
        <f t="shared" si="19"/>
        <v>2808</v>
      </c>
      <c r="M62" s="27">
        <f t="shared" si="15"/>
        <v>19.73452</v>
      </c>
      <c r="N62" s="27">
        <f t="shared" si="16"/>
        <v>19.73452</v>
      </c>
      <c r="O62" s="27">
        <f t="shared" si="20"/>
        <v>-2513.6313536000016</v>
      </c>
      <c r="P62" s="27">
        <f t="shared" si="21"/>
        <v>2513.6313536000016</v>
      </c>
    </row>
    <row r="63" spans="1:21">
      <c r="A63" s="31">
        <v>39539</v>
      </c>
      <c r="C63" s="6">
        <v>55</v>
      </c>
      <c r="D63" s="29">
        <f t="shared" si="12"/>
        <v>52</v>
      </c>
      <c r="E63" s="29">
        <f t="shared" si="17"/>
        <v>2860</v>
      </c>
      <c r="F63" s="29">
        <f t="shared" si="13"/>
        <v>-6571.3600000000006</v>
      </c>
      <c r="G63" s="34">
        <f>Inputs!D$3</f>
        <v>0.37951000000000001</v>
      </c>
      <c r="I63" s="27">
        <f t="shared" si="18"/>
        <v>9431.36</v>
      </c>
      <c r="K63" s="27">
        <f t="shared" si="14"/>
        <v>52</v>
      </c>
      <c r="L63" s="27">
        <f t="shared" si="19"/>
        <v>2860</v>
      </c>
      <c r="M63" s="27">
        <f t="shared" si="15"/>
        <v>19.73452</v>
      </c>
      <c r="N63" s="27">
        <f t="shared" si="16"/>
        <v>19.73452</v>
      </c>
      <c r="O63" s="27">
        <f t="shared" si="20"/>
        <v>-2493.8968336000016</v>
      </c>
      <c r="P63" s="27">
        <f t="shared" si="21"/>
        <v>2493.8968336000016</v>
      </c>
    </row>
    <row r="64" spans="1:21">
      <c r="A64" s="30">
        <v>39569</v>
      </c>
      <c r="C64" s="6">
        <v>56</v>
      </c>
      <c r="D64" s="29">
        <f t="shared" si="12"/>
        <v>52</v>
      </c>
      <c r="E64" s="29">
        <f t="shared" si="17"/>
        <v>2912</v>
      </c>
      <c r="F64" s="29">
        <f t="shared" si="13"/>
        <v>-6519.3600000000006</v>
      </c>
      <c r="G64" s="34">
        <f>Inputs!D$3</f>
        <v>0.37951000000000001</v>
      </c>
      <c r="I64" s="27">
        <f t="shared" si="18"/>
        <v>9431.36</v>
      </c>
      <c r="K64" s="27">
        <f t="shared" si="14"/>
        <v>52</v>
      </c>
      <c r="L64" s="27">
        <f t="shared" si="19"/>
        <v>2912</v>
      </c>
      <c r="M64" s="27">
        <f t="shared" si="15"/>
        <v>19.73452</v>
      </c>
      <c r="N64" s="27">
        <f t="shared" si="16"/>
        <v>19.73452</v>
      </c>
      <c r="O64" s="27">
        <f t="shared" si="20"/>
        <v>-2474.1623136000017</v>
      </c>
      <c r="P64" s="27">
        <f t="shared" si="21"/>
        <v>2474.1623136000017</v>
      </c>
    </row>
    <row r="65" spans="1:16">
      <c r="A65" s="31">
        <v>39600</v>
      </c>
      <c r="C65" s="6">
        <v>57</v>
      </c>
      <c r="D65" s="29">
        <f t="shared" si="12"/>
        <v>52</v>
      </c>
      <c r="E65" s="29">
        <f t="shared" si="17"/>
        <v>2964</v>
      </c>
      <c r="F65" s="29">
        <f t="shared" si="13"/>
        <v>-6467.3600000000006</v>
      </c>
      <c r="G65" s="34">
        <f>Inputs!D$3</f>
        <v>0.37951000000000001</v>
      </c>
      <c r="I65" s="27">
        <f t="shared" si="18"/>
        <v>9431.36</v>
      </c>
      <c r="K65" s="27">
        <f t="shared" si="14"/>
        <v>52</v>
      </c>
      <c r="L65" s="27">
        <f t="shared" si="19"/>
        <v>2964</v>
      </c>
      <c r="M65" s="27">
        <f t="shared" si="15"/>
        <v>19.73452</v>
      </c>
      <c r="N65" s="27">
        <f t="shared" si="16"/>
        <v>19.73452</v>
      </c>
      <c r="O65" s="27">
        <f t="shared" si="20"/>
        <v>-2454.4277936000017</v>
      </c>
      <c r="P65" s="27">
        <f t="shared" si="21"/>
        <v>2454.4277936000017</v>
      </c>
    </row>
    <row r="66" spans="1:16">
      <c r="A66" s="30">
        <v>39630</v>
      </c>
      <c r="C66" s="6">
        <v>58</v>
      </c>
      <c r="D66" s="29">
        <f t="shared" si="12"/>
        <v>52</v>
      </c>
      <c r="E66" s="29">
        <f t="shared" si="17"/>
        <v>3016</v>
      </c>
      <c r="F66" s="29">
        <f t="shared" si="13"/>
        <v>-6415.3600000000006</v>
      </c>
      <c r="G66" s="34">
        <f>Inputs!D$3</f>
        <v>0.37951000000000001</v>
      </c>
      <c r="I66" s="27">
        <f t="shared" si="18"/>
        <v>9431.36</v>
      </c>
      <c r="K66" s="27">
        <f t="shared" si="14"/>
        <v>52</v>
      </c>
      <c r="L66" s="27">
        <f t="shared" si="19"/>
        <v>3016</v>
      </c>
      <c r="M66" s="27">
        <f t="shared" si="15"/>
        <v>19.73452</v>
      </c>
      <c r="N66" s="27">
        <f t="shared" si="16"/>
        <v>19.73452</v>
      </c>
      <c r="O66" s="27">
        <f t="shared" si="20"/>
        <v>-2434.6932736000017</v>
      </c>
      <c r="P66" s="27">
        <f t="shared" si="21"/>
        <v>2434.6932736000017</v>
      </c>
    </row>
    <row r="67" spans="1:16">
      <c r="A67" s="31">
        <v>39661</v>
      </c>
      <c r="C67" s="6">
        <v>59</v>
      </c>
      <c r="D67" s="29">
        <f t="shared" si="12"/>
        <v>52</v>
      </c>
      <c r="E67" s="29">
        <f t="shared" si="17"/>
        <v>3068</v>
      </c>
      <c r="F67" s="29">
        <f t="shared" si="13"/>
        <v>-6363.3600000000006</v>
      </c>
      <c r="G67" s="34">
        <f>Inputs!D$3</f>
        <v>0.37951000000000001</v>
      </c>
      <c r="I67" s="27">
        <f t="shared" si="18"/>
        <v>9431.36</v>
      </c>
      <c r="K67" s="27">
        <f t="shared" si="14"/>
        <v>52</v>
      </c>
      <c r="L67" s="27">
        <f t="shared" si="19"/>
        <v>3068</v>
      </c>
      <c r="M67" s="27">
        <f t="shared" si="15"/>
        <v>19.73452</v>
      </c>
      <c r="N67" s="27">
        <f t="shared" si="16"/>
        <v>19.73452</v>
      </c>
      <c r="O67" s="27">
        <f t="shared" si="20"/>
        <v>-2414.9587536000017</v>
      </c>
      <c r="P67" s="27">
        <f t="shared" si="21"/>
        <v>2414.9587536000017</v>
      </c>
    </row>
    <row r="68" spans="1:16">
      <c r="A68" s="30">
        <v>39692</v>
      </c>
      <c r="C68" s="6">
        <v>60</v>
      </c>
      <c r="D68" s="29">
        <f t="shared" si="12"/>
        <v>52</v>
      </c>
      <c r="E68" s="29">
        <f t="shared" si="17"/>
        <v>3120</v>
      </c>
      <c r="F68" s="29">
        <f t="shared" si="13"/>
        <v>-6311.3600000000006</v>
      </c>
      <c r="G68" s="34">
        <f>Inputs!D$3</f>
        <v>0.37951000000000001</v>
      </c>
      <c r="I68" s="27">
        <f t="shared" si="18"/>
        <v>9431.36</v>
      </c>
      <c r="K68" s="27">
        <f t="shared" si="14"/>
        <v>52</v>
      </c>
      <c r="L68" s="27">
        <f t="shared" si="19"/>
        <v>3120</v>
      </c>
      <c r="M68" s="27">
        <f t="shared" si="15"/>
        <v>19.73452</v>
      </c>
      <c r="N68" s="27">
        <f t="shared" si="16"/>
        <v>19.73452</v>
      </c>
      <c r="O68" s="27">
        <f t="shared" si="20"/>
        <v>-2395.2242336000018</v>
      </c>
      <c r="P68" s="27">
        <f t="shared" si="21"/>
        <v>2395.2242336000018</v>
      </c>
    </row>
    <row r="69" spans="1:16">
      <c r="A69" s="31">
        <v>39722</v>
      </c>
      <c r="C69" s="6">
        <v>61</v>
      </c>
      <c r="D69" s="29">
        <f t="shared" si="12"/>
        <v>52</v>
      </c>
      <c r="E69" s="29">
        <f t="shared" si="17"/>
        <v>3172</v>
      </c>
      <c r="F69" s="29">
        <f t="shared" si="13"/>
        <v>-6259.3600000000006</v>
      </c>
      <c r="G69" s="34">
        <f>Inputs!D$3</f>
        <v>0.37951000000000001</v>
      </c>
      <c r="I69" s="27">
        <f t="shared" si="18"/>
        <v>9431.36</v>
      </c>
      <c r="K69" s="27">
        <f t="shared" si="14"/>
        <v>52</v>
      </c>
      <c r="L69" s="27">
        <f t="shared" si="19"/>
        <v>3172</v>
      </c>
      <c r="M69" s="27">
        <f t="shared" si="15"/>
        <v>19.73452</v>
      </c>
      <c r="N69" s="27">
        <f t="shared" si="16"/>
        <v>19.73452</v>
      </c>
      <c r="O69" s="27">
        <f t="shared" si="20"/>
        <v>-2375.4897136000018</v>
      </c>
      <c r="P69" s="27">
        <f t="shared" si="21"/>
        <v>2375.4897136000018</v>
      </c>
    </row>
    <row r="70" spans="1:16">
      <c r="A70" s="30">
        <v>39753</v>
      </c>
      <c r="C70" s="6">
        <v>62</v>
      </c>
      <c r="D70" s="29">
        <f t="shared" si="12"/>
        <v>52</v>
      </c>
      <c r="E70" s="29">
        <f t="shared" si="17"/>
        <v>3224</v>
      </c>
      <c r="F70" s="29">
        <f t="shared" si="13"/>
        <v>-6207.3600000000006</v>
      </c>
      <c r="G70" s="34">
        <f>Inputs!D$3</f>
        <v>0.37951000000000001</v>
      </c>
      <c r="I70" s="27">
        <f t="shared" si="18"/>
        <v>9431.36</v>
      </c>
      <c r="K70" s="27">
        <f t="shared" si="14"/>
        <v>52</v>
      </c>
      <c r="L70" s="27">
        <f t="shared" si="19"/>
        <v>3224</v>
      </c>
      <c r="M70" s="27">
        <f t="shared" si="15"/>
        <v>19.73452</v>
      </c>
      <c r="N70" s="27">
        <f t="shared" si="16"/>
        <v>19.73452</v>
      </c>
      <c r="O70" s="27">
        <f t="shared" si="20"/>
        <v>-2355.7551936000018</v>
      </c>
      <c r="P70" s="27">
        <f t="shared" si="21"/>
        <v>2355.7551936000018</v>
      </c>
    </row>
    <row r="71" spans="1:16">
      <c r="A71" s="31">
        <v>39783</v>
      </c>
      <c r="C71" s="6">
        <v>63</v>
      </c>
      <c r="D71" s="29">
        <f t="shared" si="12"/>
        <v>52</v>
      </c>
      <c r="E71" s="29">
        <f t="shared" si="17"/>
        <v>3276</v>
      </c>
      <c r="F71" s="29">
        <f t="shared" si="13"/>
        <v>-6155.3600000000006</v>
      </c>
      <c r="G71" s="34">
        <f>Inputs!D$3</f>
        <v>0.37951000000000001</v>
      </c>
      <c r="I71" s="27">
        <f t="shared" si="18"/>
        <v>9431.36</v>
      </c>
      <c r="K71" s="27">
        <f t="shared" si="14"/>
        <v>52</v>
      </c>
      <c r="L71" s="27">
        <f t="shared" si="19"/>
        <v>3276</v>
      </c>
      <c r="M71" s="27">
        <f t="shared" si="15"/>
        <v>19.73452</v>
      </c>
      <c r="N71" s="27">
        <f t="shared" si="16"/>
        <v>19.73452</v>
      </c>
      <c r="O71" s="27">
        <f t="shared" si="20"/>
        <v>-2336.0206736000018</v>
      </c>
      <c r="P71" s="27">
        <f t="shared" si="21"/>
        <v>2336.0206736000018</v>
      </c>
    </row>
    <row r="72" spans="1:16">
      <c r="A72" s="30">
        <v>39814</v>
      </c>
      <c r="C72" s="6">
        <v>64</v>
      </c>
      <c r="D72" s="29">
        <f t="shared" si="12"/>
        <v>52</v>
      </c>
      <c r="E72" s="29">
        <f t="shared" si="17"/>
        <v>3328</v>
      </c>
      <c r="F72" s="29">
        <f t="shared" si="13"/>
        <v>-6103.3600000000006</v>
      </c>
      <c r="G72" s="34">
        <f>Inputs!D$3</f>
        <v>0.37951000000000001</v>
      </c>
      <c r="I72" s="27">
        <f t="shared" si="18"/>
        <v>9431.36</v>
      </c>
      <c r="K72" s="27">
        <f t="shared" si="14"/>
        <v>52</v>
      </c>
      <c r="L72" s="27">
        <f t="shared" si="19"/>
        <v>3328</v>
      </c>
      <c r="M72" s="27">
        <f t="shared" si="15"/>
        <v>19.73452</v>
      </c>
      <c r="N72" s="27">
        <f t="shared" si="16"/>
        <v>19.73452</v>
      </c>
      <c r="O72" s="27">
        <f t="shared" si="20"/>
        <v>-2316.2861536000019</v>
      </c>
      <c r="P72" s="27">
        <f t="shared" si="21"/>
        <v>2316.2861536000019</v>
      </c>
    </row>
    <row r="73" spans="1:16">
      <c r="A73" s="31">
        <v>39845</v>
      </c>
      <c r="C73" s="6">
        <v>65</v>
      </c>
      <c r="D73" s="29">
        <f t="shared" ref="D73:D83" si="22">ROUND(-(+$B$9/180)*1,0)</f>
        <v>52</v>
      </c>
      <c r="E73" s="29">
        <f t="shared" si="17"/>
        <v>3380</v>
      </c>
      <c r="F73" s="29">
        <f t="shared" ref="F73:F104" si="23">$B$9+E73</f>
        <v>-6051.3600000000006</v>
      </c>
      <c r="G73" s="34">
        <f>Inputs!D$3</f>
        <v>0.37951000000000001</v>
      </c>
      <c r="I73" s="27">
        <f t="shared" si="18"/>
        <v>9431.36</v>
      </c>
      <c r="K73" s="27">
        <f t="shared" ref="K73:K104" si="24">D73</f>
        <v>52</v>
      </c>
      <c r="L73" s="27">
        <f t="shared" si="19"/>
        <v>3380</v>
      </c>
      <c r="M73" s="27">
        <f t="shared" ref="M73:M104" si="25">K73*G73</f>
        <v>19.73452</v>
      </c>
      <c r="N73" s="27">
        <f t="shared" ref="N73:N104" si="26">M73-J73</f>
        <v>19.73452</v>
      </c>
      <c r="O73" s="27">
        <f t="shared" si="20"/>
        <v>-2296.5516336000019</v>
      </c>
      <c r="P73" s="27">
        <f t="shared" si="21"/>
        <v>2296.5516336000019</v>
      </c>
    </row>
    <row r="74" spans="1:16">
      <c r="A74" s="30">
        <v>39873</v>
      </c>
      <c r="C74" s="6">
        <v>66</v>
      </c>
      <c r="D74" s="29">
        <f t="shared" si="22"/>
        <v>52</v>
      </c>
      <c r="E74" s="29">
        <f t="shared" ref="E74:E105" si="27">+E73+D74</f>
        <v>3432</v>
      </c>
      <c r="F74" s="29">
        <f t="shared" si="23"/>
        <v>-5999.3600000000006</v>
      </c>
      <c r="G74" s="34">
        <f>Inputs!D$3</f>
        <v>0.37951000000000001</v>
      </c>
      <c r="I74" s="27">
        <f t="shared" ref="I74:I105" si="28">+I73+H74</f>
        <v>9431.36</v>
      </c>
      <c r="K74" s="27">
        <f t="shared" si="24"/>
        <v>52</v>
      </c>
      <c r="L74" s="27">
        <f t="shared" ref="L74:L105" si="29">+L73+K74</f>
        <v>3432</v>
      </c>
      <c r="M74" s="27">
        <f t="shared" si="25"/>
        <v>19.73452</v>
      </c>
      <c r="N74" s="27">
        <f t="shared" si="26"/>
        <v>19.73452</v>
      </c>
      <c r="O74" s="27">
        <f t="shared" ref="O74:O105" si="30">+O73+N74</f>
        <v>-2276.8171136000019</v>
      </c>
      <c r="P74" s="27">
        <f t="shared" ref="P74:P105" si="31">P73-N74</f>
        <v>2276.8171136000019</v>
      </c>
    </row>
    <row r="75" spans="1:16">
      <c r="A75" s="31">
        <v>39904</v>
      </c>
      <c r="C75" s="6">
        <v>67</v>
      </c>
      <c r="D75" s="29">
        <f t="shared" si="22"/>
        <v>52</v>
      </c>
      <c r="E75" s="29">
        <f t="shared" si="27"/>
        <v>3484</v>
      </c>
      <c r="F75" s="29">
        <f t="shared" si="23"/>
        <v>-5947.3600000000006</v>
      </c>
      <c r="G75" s="34">
        <f>Inputs!D$3</f>
        <v>0.37951000000000001</v>
      </c>
      <c r="I75" s="27">
        <f t="shared" si="28"/>
        <v>9431.36</v>
      </c>
      <c r="K75" s="27">
        <f t="shared" si="24"/>
        <v>52</v>
      </c>
      <c r="L75" s="27">
        <f t="shared" si="29"/>
        <v>3484</v>
      </c>
      <c r="M75" s="27">
        <f t="shared" si="25"/>
        <v>19.73452</v>
      </c>
      <c r="N75" s="27">
        <f t="shared" si="26"/>
        <v>19.73452</v>
      </c>
      <c r="O75" s="27">
        <f t="shared" si="30"/>
        <v>-2257.0825936000019</v>
      </c>
      <c r="P75" s="27">
        <f t="shared" si="31"/>
        <v>2257.0825936000019</v>
      </c>
    </row>
    <row r="76" spans="1:16">
      <c r="A76" s="30">
        <v>39934</v>
      </c>
      <c r="C76" s="6">
        <v>68</v>
      </c>
      <c r="D76" s="29">
        <f t="shared" si="22"/>
        <v>52</v>
      </c>
      <c r="E76" s="29">
        <f t="shared" si="27"/>
        <v>3536</v>
      </c>
      <c r="F76" s="29">
        <f t="shared" si="23"/>
        <v>-5895.3600000000006</v>
      </c>
      <c r="G76" s="34">
        <f>Inputs!D$3</f>
        <v>0.37951000000000001</v>
      </c>
      <c r="I76" s="27">
        <f t="shared" si="28"/>
        <v>9431.36</v>
      </c>
      <c r="K76" s="27">
        <f t="shared" si="24"/>
        <v>52</v>
      </c>
      <c r="L76" s="27">
        <f t="shared" si="29"/>
        <v>3536</v>
      </c>
      <c r="M76" s="27">
        <f t="shared" si="25"/>
        <v>19.73452</v>
      </c>
      <c r="N76" s="27">
        <f t="shared" si="26"/>
        <v>19.73452</v>
      </c>
      <c r="O76" s="27">
        <f t="shared" si="30"/>
        <v>-2237.348073600002</v>
      </c>
      <c r="P76" s="27">
        <f t="shared" si="31"/>
        <v>2237.348073600002</v>
      </c>
    </row>
    <row r="77" spans="1:16">
      <c r="A77" s="31">
        <v>39965</v>
      </c>
      <c r="C77" s="6">
        <v>69</v>
      </c>
      <c r="D77" s="29">
        <f t="shared" si="22"/>
        <v>52</v>
      </c>
      <c r="E77" s="29">
        <f t="shared" si="27"/>
        <v>3588</v>
      </c>
      <c r="F77" s="29">
        <f t="shared" si="23"/>
        <v>-5843.3600000000006</v>
      </c>
      <c r="G77" s="34">
        <f>Inputs!D$3</f>
        <v>0.37951000000000001</v>
      </c>
      <c r="I77" s="27">
        <f t="shared" si="28"/>
        <v>9431.36</v>
      </c>
      <c r="K77" s="27">
        <f t="shared" si="24"/>
        <v>52</v>
      </c>
      <c r="L77" s="27">
        <f t="shared" si="29"/>
        <v>3588</v>
      </c>
      <c r="M77" s="27">
        <f t="shared" si="25"/>
        <v>19.73452</v>
      </c>
      <c r="N77" s="27">
        <f t="shared" si="26"/>
        <v>19.73452</v>
      </c>
      <c r="O77" s="27">
        <f t="shared" si="30"/>
        <v>-2217.613553600002</v>
      </c>
      <c r="P77" s="27">
        <f t="shared" si="31"/>
        <v>2217.613553600002</v>
      </c>
    </row>
    <row r="78" spans="1:16">
      <c r="A78" s="30">
        <v>39995</v>
      </c>
      <c r="C78" s="6">
        <v>70</v>
      </c>
      <c r="D78" s="29">
        <f t="shared" si="22"/>
        <v>52</v>
      </c>
      <c r="E78" s="29">
        <f t="shared" si="27"/>
        <v>3640</v>
      </c>
      <c r="F78" s="29">
        <f t="shared" si="23"/>
        <v>-5791.3600000000006</v>
      </c>
      <c r="G78" s="34">
        <f>Inputs!D$3</f>
        <v>0.37951000000000001</v>
      </c>
      <c r="I78" s="27">
        <f t="shared" si="28"/>
        <v>9431.36</v>
      </c>
      <c r="K78" s="27">
        <f t="shared" si="24"/>
        <v>52</v>
      </c>
      <c r="L78" s="27">
        <f t="shared" si="29"/>
        <v>3640</v>
      </c>
      <c r="M78" s="27">
        <f t="shared" si="25"/>
        <v>19.73452</v>
      </c>
      <c r="N78" s="27">
        <f t="shared" si="26"/>
        <v>19.73452</v>
      </c>
      <c r="O78" s="27">
        <f t="shared" si="30"/>
        <v>-2197.879033600002</v>
      </c>
      <c r="P78" s="27">
        <f t="shared" si="31"/>
        <v>2197.879033600002</v>
      </c>
    </row>
    <row r="79" spans="1:16">
      <c r="A79" s="31">
        <v>40026</v>
      </c>
      <c r="C79" s="6">
        <v>71</v>
      </c>
      <c r="D79" s="29">
        <f t="shared" si="22"/>
        <v>52</v>
      </c>
      <c r="E79" s="29">
        <f t="shared" si="27"/>
        <v>3692</v>
      </c>
      <c r="F79" s="29">
        <f t="shared" si="23"/>
        <v>-5739.3600000000006</v>
      </c>
      <c r="G79" s="34">
        <f>Inputs!D$3</f>
        <v>0.37951000000000001</v>
      </c>
      <c r="I79" s="27">
        <f t="shared" si="28"/>
        <v>9431.36</v>
      </c>
      <c r="K79" s="27">
        <f t="shared" si="24"/>
        <v>52</v>
      </c>
      <c r="L79" s="27">
        <f t="shared" si="29"/>
        <v>3692</v>
      </c>
      <c r="M79" s="27">
        <f t="shared" si="25"/>
        <v>19.73452</v>
      </c>
      <c r="N79" s="27">
        <f t="shared" si="26"/>
        <v>19.73452</v>
      </c>
      <c r="O79" s="27">
        <f t="shared" si="30"/>
        <v>-2178.144513600002</v>
      </c>
      <c r="P79" s="27">
        <f t="shared" si="31"/>
        <v>2178.144513600002</v>
      </c>
    </row>
    <row r="80" spans="1:16">
      <c r="A80" s="30">
        <v>40057</v>
      </c>
      <c r="C80" s="6">
        <v>72</v>
      </c>
      <c r="D80" s="29">
        <f t="shared" si="22"/>
        <v>52</v>
      </c>
      <c r="E80" s="29">
        <f t="shared" si="27"/>
        <v>3744</v>
      </c>
      <c r="F80" s="29">
        <f t="shared" si="23"/>
        <v>-5687.3600000000006</v>
      </c>
      <c r="G80" s="34">
        <f>Inputs!D$3</f>
        <v>0.37951000000000001</v>
      </c>
      <c r="I80" s="27">
        <f t="shared" si="28"/>
        <v>9431.36</v>
      </c>
      <c r="K80" s="27">
        <f t="shared" si="24"/>
        <v>52</v>
      </c>
      <c r="L80" s="27">
        <f t="shared" si="29"/>
        <v>3744</v>
      </c>
      <c r="M80" s="27">
        <f t="shared" si="25"/>
        <v>19.73452</v>
      </c>
      <c r="N80" s="27">
        <f t="shared" si="26"/>
        <v>19.73452</v>
      </c>
      <c r="O80" s="27">
        <f t="shared" si="30"/>
        <v>-2158.4099936000021</v>
      </c>
      <c r="P80" s="27">
        <f t="shared" si="31"/>
        <v>2158.4099936000021</v>
      </c>
    </row>
    <row r="81" spans="1:19">
      <c r="A81" s="31">
        <v>40087</v>
      </c>
      <c r="C81" s="6">
        <v>73</v>
      </c>
      <c r="D81" s="29">
        <f t="shared" si="22"/>
        <v>52</v>
      </c>
      <c r="E81" s="29">
        <f t="shared" si="27"/>
        <v>3796</v>
      </c>
      <c r="F81" s="29">
        <f t="shared" si="23"/>
        <v>-5635.3600000000006</v>
      </c>
      <c r="G81" s="34">
        <f>Inputs!D$3</f>
        <v>0.37951000000000001</v>
      </c>
      <c r="I81" s="27">
        <f t="shared" si="28"/>
        <v>9431.36</v>
      </c>
      <c r="K81" s="27">
        <f t="shared" si="24"/>
        <v>52</v>
      </c>
      <c r="L81" s="27">
        <f t="shared" si="29"/>
        <v>3796</v>
      </c>
      <c r="M81" s="27">
        <f t="shared" si="25"/>
        <v>19.73452</v>
      </c>
      <c r="N81" s="27">
        <f t="shared" si="26"/>
        <v>19.73452</v>
      </c>
      <c r="O81" s="27">
        <f t="shared" si="30"/>
        <v>-2138.6754736000021</v>
      </c>
      <c r="P81" s="27">
        <f t="shared" si="31"/>
        <v>2138.6754736000021</v>
      </c>
    </row>
    <row r="82" spans="1:19">
      <c r="A82" s="30">
        <v>40118</v>
      </c>
      <c r="C82" s="6">
        <v>74</v>
      </c>
      <c r="D82" s="29">
        <f t="shared" si="22"/>
        <v>52</v>
      </c>
      <c r="E82" s="29">
        <f t="shared" si="27"/>
        <v>3848</v>
      </c>
      <c r="F82" s="29">
        <f t="shared" si="23"/>
        <v>-5583.3600000000006</v>
      </c>
      <c r="G82" s="34">
        <f>Inputs!D$3</f>
        <v>0.37951000000000001</v>
      </c>
      <c r="I82" s="27">
        <f t="shared" si="28"/>
        <v>9431.36</v>
      </c>
      <c r="K82" s="27">
        <f t="shared" si="24"/>
        <v>52</v>
      </c>
      <c r="L82" s="27">
        <f t="shared" si="29"/>
        <v>3848</v>
      </c>
      <c r="M82" s="27">
        <f t="shared" si="25"/>
        <v>19.73452</v>
      </c>
      <c r="N82" s="27">
        <f t="shared" si="26"/>
        <v>19.73452</v>
      </c>
      <c r="O82" s="27">
        <f t="shared" si="30"/>
        <v>-2118.9409536000021</v>
      </c>
      <c r="P82" s="27">
        <f t="shared" si="31"/>
        <v>2118.9409536000021</v>
      </c>
    </row>
    <row r="83" spans="1:19">
      <c r="A83" s="31">
        <v>40148</v>
      </c>
      <c r="C83" s="6">
        <v>75</v>
      </c>
      <c r="D83" s="29">
        <f t="shared" si="22"/>
        <v>52</v>
      </c>
      <c r="E83" s="29">
        <f t="shared" si="27"/>
        <v>3900</v>
      </c>
      <c r="F83" s="29">
        <f t="shared" si="23"/>
        <v>-5531.3600000000006</v>
      </c>
      <c r="G83" s="34">
        <f>Inputs!D$3</f>
        <v>0.37951000000000001</v>
      </c>
      <c r="I83" s="27">
        <f t="shared" si="28"/>
        <v>9431.36</v>
      </c>
      <c r="K83" s="27">
        <f t="shared" si="24"/>
        <v>52</v>
      </c>
      <c r="L83" s="27">
        <f t="shared" si="29"/>
        <v>3900</v>
      </c>
      <c r="M83" s="27">
        <f t="shared" si="25"/>
        <v>19.73452</v>
      </c>
      <c r="N83" s="27">
        <f t="shared" si="26"/>
        <v>19.73452</v>
      </c>
      <c r="O83" s="27">
        <f t="shared" si="30"/>
        <v>-2099.2064336000021</v>
      </c>
      <c r="P83" s="27">
        <f t="shared" si="31"/>
        <v>2099.2064336000021</v>
      </c>
    </row>
    <row r="84" spans="1:19" s="237" customFormat="1">
      <c r="A84" s="236">
        <v>40179</v>
      </c>
      <c r="C84" s="238">
        <v>76</v>
      </c>
      <c r="D84" s="239">
        <f>ROUND(-(+$F$83/60)*1,0)</f>
        <v>92</v>
      </c>
      <c r="E84" s="239">
        <f t="shared" si="27"/>
        <v>3992</v>
      </c>
      <c r="F84" s="239">
        <f t="shared" si="23"/>
        <v>-5439.3600000000006</v>
      </c>
      <c r="G84" s="240">
        <f>Inputs!D$3</f>
        <v>0.37951000000000001</v>
      </c>
      <c r="I84" s="241">
        <f t="shared" si="28"/>
        <v>9431.36</v>
      </c>
      <c r="K84" s="241">
        <f t="shared" si="24"/>
        <v>92</v>
      </c>
      <c r="L84" s="241">
        <f t="shared" si="29"/>
        <v>3992</v>
      </c>
      <c r="M84" s="241">
        <f t="shared" si="25"/>
        <v>34.914920000000002</v>
      </c>
      <c r="N84" s="241">
        <f t="shared" si="26"/>
        <v>34.914920000000002</v>
      </c>
      <c r="O84" s="241">
        <f t="shared" si="30"/>
        <v>-2064.291513600002</v>
      </c>
      <c r="P84" s="241">
        <f t="shared" si="31"/>
        <v>2064.291513600002</v>
      </c>
      <c r="Q84" s="242"/>
      <c r="R84" s="242"/>
      <c r="S84" s="242"/>
    </row>
    <row r="85" spans="1:19" s="237" customFormat="1">
      <c r="A85" s="243">
        <v>40210</v>
      </c>
      <c r="C85" s="238">
        <v>77</v>
      </c>
      <c r="D85" s="239">
        <f t="shared" ref="D85:D143" si="32">ROUND(-(+$F$83/60)*1,0)</f>
        <v>92</v>
      </c>
      <c r="E85" s="239">
        <f t="shared" si="27"/>
        <v>4084</v>
      </c>
      <c r="F85" s="239">
        <f t="shared" si="23"/>
        <v>-5347.3600000000006</v>
      </c>
      <c r="G85" s="240">
        <f>Inputs!D$3</f>
        <v>0.37951000000000001</v>
      </c>
      <c r="I85" s="241">
        <f t="shared" si="28"/>
        <v>9431.36</v>
      </c>
      <c r="K85" s="241">
        <f t="shared" si="24"/>
        <v>92</v>
      </c>
      <c r="L85" s="241">
        <f t="shared" si="29"/>
        <v>4084</v>
      </c>
      <c r="M85" s="241">
        <f t="shared" si="25"/>
        <v>34.914920000000002</v>
      </c>
      <c r="N85" s="241">
        <f t="shared" si="26"/>
        <v>34.914920000000002</v>
      </c>
      <c r="O85" s="241">
        <f t="shared" si="30"/>
        <v>-2029.376593600002</v>
      </c>
      <c r="P85" s="241">
        <f t="shared" si="31"/>
        <v>2029.376593600002</v>
      </c>
      <c r="Q85" s="242"/>
      <c r="R85" s="242"/>
      <c r="S85" s="242"/>
    </row>
    <row r="86" spans="1:19" s="237" customFormat="1">
      <c r="A86" s="236">
        <v>40238</v>
      </c>
      <c r="C86" s="238">
        <v>78</v>
      </c>
      <c r="D86" s="239">
        <f t="shared" si="32"/>
        <v>92</v>
      </c>
      <c r="E86" s="239">
        <f t="shared" si="27"/>
        <v>4176</v>
      </c>
      <c r="F86" s="239">
        <f t="shared" si="23"/>
        <v>-5255.3600000000006</v>
      </c>
      <c r="G86" s="240">
        <f>Inputs!D$3</f>
        <v>0.37951000000000001</v>
      </c>
      <c r="I86" s="241">
        <f t="shared" si="28"/>
        <v>9431.36</v>
      </c>
      <c r="K86" s="241">
        <f t="shared" si="24"/>
        <v>92</v>
      </c>
      <c r="L86" s="241">
        <f t="shared" si="29"/>
        <v>4176</v>
      </c>
      <c r="M86" s="241">
        <f t="shared" si="25"/>
        <v>34.914920000000002</v>
      </c>
      <c r="N86" s="241">
        <f t="shared" si="26"/>
        <v>34.914920000000002</v>
      </c>
      <c r="O86" s="241">
        <f t="shared" si="30"/>
        <v>-1994.4616736000021</v>
      </c>
      <c r="P86" s="241">
        <f t="shared" si="31"/>
        <v>1994.4616736000021</v>
      </c>
      <c r="Q86" s="242"/>
      <c r="R86" s="242"/>
      <c r="S86" s="242"/>
    </row>
    <row r="87" spans="1:19" s="237" customFormat="1">
      <c r="A87" s="243">
        <v>40269</v>
      </c>
      <c r="C87" s="238">
        <v>79</v>
      </c>
      <c r="D87" s="239">
        <f t="shared" si="32"/>
        <v>92</v>
      </c>
      <c r="E87" s="239">
        <f t="shared" si="27"/>
        <v>4268</v>
      </c>
      <c r="F87" s="239">
        <f t="shared" si="23"/>
        <v>-5163.3600000000006</v>
      </c>
      <c r="G87" s="240">
        <f>Inputs!D$3</f>
        <v>0.37951000000000001</v>
      </c>
      <c r="I87" s="241">
        <f t="shared" si="28"/>
        <v>9431.36</v>
      </c>
      <c r="K87" s="241">
        <f t="shared" si="24"/>
        <v>92</v>
      </c>
      <c r="L87" s="241">
        <f t="shared" si="29"/>
        <v>4268</v>
      </c>
      <c r="M87" s="241">
        <f t="shared" si="25"/>
        <v>34.914920000000002</v>
      </c>
      <c r="N87" s="241">
        <f t="shared" si="26"/>
        <v>34.914920000000002</v>
      </c>
      <c r="O87" s="241">
        <f t="shared" si="30"/>
        <v>-1959.5467536000021</v>
      </c>
      <c r="P87" s="241">
        <f t="shared" si="31"/>
        <v>1959.5467536000021</v>
      </c>
      <c r="Q87" s="242"/>
      <c r="R87" s="242"/>
      <c r="S87" s="242"/>
    </row>
    <row r="88" spans="1:19" s="237" customFormat="1">
      <c r="A88" s="236">
        <v>40299</v>
      </c>
      <c r="C88" s="238">
        <v>80</v>
      </c>
      <c r="D88" s="239">
        <f t="shared" si="32"/>
        <v>92</v>
      </c>
      <c r="E88" s="239">
        <f t="shared" si="27"/>
        <v>4360</v>
      </c>
      <c r="F88" s="239">
        <f t="shared" si="23"/>
        <v>-5071.3600000000006</v>
      </c>
      <c r="G88" s="240">
        <f>Inputs!D$3</f>
        <v>0.37951000000000001</v>
      </c>
      <c r="I88" s="241">
        <f t="shared" si="28"/>
        <v>9431.36</v>
      </c>
      <c r="K88" s="241">
        <f t="shared" si="24"/>
        <v>92</v>
      </c>
      <c r="L88" s="241">
        <f t="shared" si="29"/>
        <v>4360</v>
      </c>
      <c r="M88" s="241">
        <f t="shared" si="25"/>
        <v>34.914920000000002</v>
      </c>
      <c r="N88" s="241">
        <f t="shared" si="26"/>
        <v>34.914920000000002</v>
      </c>
      <c r="O88" s="241">
        <f t="shared" si="30"/>
        <v>-1924.6318336000022</v>
      </c>
      <c r="P88" s="241">
        <f t="shared" si="31"/>
        <v>1924.6318336000022</v>
      </c>
      <c r="Q88" s="242"/>
      <c r="R88" s="242"/>
      <c r="S88" s="242"/>
    </row>
    <row r="89" spans="1:19" s="237" customFormat="1">
      <c r="A89" s="243">
        <v>40330</v>
      </c>
      <c r="C89" s="238">
        <v>81</v>
      </c>
      <c r="D89" s="239">
        <f t="shared" si="32"/>
        <v>92</v>
      </c>
      <c r="E89" s="239">
        <f t="shared" si="27"/>
        <v>4452</v>
      </c>
      <c r="F89" s="239">
        <f t="shared" si="23"/>
        <v>-4979.3600000000006</v>
      </c>
      <c r="G89" s="240">
        <f>Inputs!D$3</f>
        <v>0.37951000000000001</v>
      </c>
      <c r="I89" s="241">
        <f t="shared" si="28"/>
        <v>9431.36</v>
      </c>
      <c r="K89" s="241">
        <f t="shared" si="24"/>
        <v>92</v>
      </c>
      <c r="L89" s="241">
        <f t="shared" si="29"/>
        <v>4452</v>
      </c>
      <c r="M89" s="241">
        <f t="shared" si="25"/>
        <v>34.914920000000002</v>
      </c>
      <c r="N89" s="241">
        <f t="shared" si="26"/>
        <v>34.914920000000002</v>
      </c>
      <c r="O89" s="241">
        <f t="shared" si="30"/>
        <v>-1889.7169136000023</v>
      </c>
      <c r="P89" s="241">
        <f t="shared" si="31"/>
        <v>1889.7169136000023</v>
      </c>
      <c r="Q89" s="242"/>
      <c r="R89" s="242"/>
      <c r="S89" s="242"/>
    </row>
    <row r="90" spans="1:19" s="237" customFormat="1">
      <c r="A90" s="236">
        <v>40360</v>
      </c>
      <c r="C90" s="238">
        <v>82</v>
      </c>
      <c r="D90" s="239">
        <f t="shared" si="32"/>
        <v>92</v>
      </c>
      <c r="E90" s="239">
        <f t="shared" si="27"/>
        <v>4544</v>
      </c>
      <c r="F90" s="239">
        <f t="shared" si="23"/>
        <v>-4887.3600000000006</v>
      </c>
      <c r="G90" s="240">
        <f>Inputs!D$3</f>
        <v>0.37951000000000001</v>
      </c>
      <c r="I90" s="241">
        <f t="shared" si="28"/>
        <v>9431.36</v>
      </c>
      <c r="K90" s="241">
        <f t="shared" si="24"/>
        <v>92</v>
      </c>
      <c r="L90" s="241">
        <f t="shared" si="29"/>
        <v>4544</v>
      </c>
      <c r="M90" s="241">
        <f t="shared" si="25"/>
        <v>34.914920000000002</v>
      </c>
      <c r="N90" s="241">
        <f t="shared" si="26"/>
        <v>34.914920000000002</v>
      </c>
      <c r="O90" s="241">
        <f t="shared" si="30"/>
        <v>-1854.8019936000023</v>
      </c>
      <c r="P90" s="241">
        <f t="shared" si="31"/>
        <v>1854.8019936000023</v>
      </c>
      <c r="Q90" s="242"/>
      <c r="R90" s="242"/>
      <c r="S90" s="242"/>
    </row>
    <row r="91" spans="1:19" s="237" customFormat="1">
      <c r="A91" s="243">
        <v>40391</v>
      </c>
      <c r="C91" s="238">
        <v>83</v>
      </c>
      <c r="D91" s="239">
        <f t="shared" si="32"/>
        <v>92</v>
      </c>
      <c r="E91" s="239">
        <f t="shared" si="27"/>
        <v>4636</v>
      </c>
      <c r="F91" s="239">
        <f t="shared" si="23"/>
        <v>-4795.3600000000006</v>
      </c>
      <c r="G91" s="240">
        <f>Inputs!D$3</f>
        <v>0.37951000000000001</v>
      </c>
      <c r="I91" s="241">
        <f t="shared" si="28"/>
        <v>9431.36</v>
      </c>
      <c r="K91" s="241">
        <f t="shared" si="24"/>
        <v>92</v>
      </c>
      <c r="L91" s="241">
        <f t="shared" si="29"/>
        <v>4636</v>
      </c>
      <c r="M91" s="241">
        <f t="shared" si="25"/>
        <v>34.914920000000002</v>
      </c>
      <c r="N91" s="241">
        <f t="shared" si="26"/>
        <v>34.914920000000002</v>
      </c>
      <c r="O91" s="241">
        <f t="shared" si="30"/>
        <v>-1819.8870736000024</v>
      </c>
      <c r="P91" s="241">
        <f t="shared" si="31"/>
        <v>1819.8870736000024</v>
      </c>
      <c r="Q91" s="242"/>
      <c r="R91" s="242"/>
      <c r="S91" s="242"/>
    </row>
    <row r="92" spans="1:19" s="237" customFormat="1">
      <c r="A92" s="236">
        <v>40422</v>
      </c>
      <c r="C92" s="238">
        <v>84</v>
      </c>
      <c r="D92" s="239">
        <f t="shared" si="32"/>
        <v>92</v>
      </c>
      <c r="E92" s="239">
        <f t="shared" si="27"/>
        <v>4728</v>
      </c>
      <c r="F92" s="239">
        <f t="shared" si="23"/>
        <v>-4703.3600000000006</v>
      </c>
      <c r="G92" s="240">
        <f>Inputs!D$3</f>
        <v>0.37951000000000001</v>
      </c>
      <c r="I92" s="241">
        <f t="shared" si="28"/>
        <v>9431.36</v>
      </c>
      <c r="K92" s="241">
        <f t="shared" si="24"/>
        <v>92</v>
      </c>
      <c r="L92" s="241">
        <f t="shared" si="29"/>
        <v>4728</v>
      </c>
      <c r="M92" s="241">
        <f t="shared" si="25"/>
        <v>34.914920000000002</v>
      </c>
      <c r="N92" s="241">
        <f t="shared" si="26"/>
        <v>34.914920000000002</v>
      </c>
      <c r="O92" s="241">
        <f t="shared" si="30"/>
        <v>-1784.9721536000025</v>
      </c>
      <c r="P92" s="241">
        <f t="shared" si="31"/>
        <v>1784.9721536000025</v>
      </c>
      <c r="Q92" s="242"/>
      <c r="R92" s="242"/>
      <c r="S92" s="242"/>
    </row>
    <row r="93" spans="1:19" s="237" customFormat="1">
      <c r="A93" s="243">
        <v>40452</v>
      </c>
      <c r="C93" s="238">
        <v>85</v>
      </c>
      <c r="D93" s="239">
        <f t="shared" si="32"/>
        <v>92</v>
      </c>
      <c r="E93" s="239">
        <f t="shared" si="27"/>
        <v>4820</v>
      </c>
      <c r="F93" s="239">
        <f t="shared" si="23"/>
        <v>-4611.3600000000006</v>
      </c>
      <c r="G93" s="240">
        <f>Inputs!D$3</f>
        <v>0.37951000000000001</v>
      </c>
      <c r="I93" s="241">
        <f t="shared" si="28"/>
        <v>9431.36</v>
      </c>
      <c r="K93" s="241">
        <f t="shared" si="24"/>
        <v>92</v>
      </c>
      <c r="L93" s="241">
        <f t="shared" si="29"/>
        <v>4820</v>
      </c>
      <c r="M93" s="241">
        <f t="shared" si="25"/>
        <v>34.914920000000002</v>
      </c>
      <c r="N93" s="241">
        <f t="shared" si="26"/>
        <v>34.914920000000002</v>
      </c>
      <c r="O93" s="241">
        <f t="shared" si="30"/>
        <v>-1750.0572336000025</v>
      </c>
      <c r="P93" s="241">
        <f t="shared" si="31"/>
        <v>1750.0572336000025</v>
      </c>
      <c r="Q93" s="242"/>
      <c r="R93" s="242"/>
      <c r="S93" s="242"/>
    </row>
    <row r="94" spans="1:19" s="237" customFormat="1">
      <c r="A94" s="236">
        <v>40483</v>
      </c>
      <c r="C94" s="238">
        <v>86</v>
      </c>
      <c r="D94" s="239">
        <f t="shared" si="32"/>
        <v>92</v>
      </c>
      <c r="E94" s="239">
        <f t="shared" si="27"/>
        <v>4912</v>
      </c>
      <c r="F94" s="239">
        <f t="shared" si="23"/>
        <v>-4519.3600000000006</v>
      </c>
      <c r="G94" s="240">
        <f>Inputs!D$3</f>
        <v>0.37951000000000001</v>
      </c>
      <c r="I94" s="241">
        <f t="shared" si="28"/>
        <v>9431.36</v>
      </c>
      <c r="K94" s="241">
        <f t="shared" si="24"/>
        <v>92</v>
      </c>
      <c r="L94" s="241">
        <f t="shared" si="29"/>
        <v>4912</v>
      </c>
      <c r="M94" s="241">
        <f t="shared" si="25"/>
        <v>34.914920000000002</v>
      </c>
      <c r="N94" s="241">
        <f t="shared" si="26"/>
        <v>34.914920000000002</v>
      </c>
      <c r="O94" s="241">
        <f t="shared" si="30"/>
        <v>-1715.1423136000026</v>
      </c>
      <c r="P94" s="241">
        <f t="shared" si="31"/>
        <v>1715.1423136000026</v>
      </c>
      <c r="Q94" s="242"/>
      <c r="R94" s="242"/>
      <c r="S94" s="242"/>
    </row>
    <row r="95" spans="1:19" s="237" customFormat="1">
      <c r="A95" s="243">
        <v>40513</v>
      </c>
      <c r="C95" s="238">
        <v>87</v>
      </c>
      <c r="D95" s="239">
        <f t="shared" si="32"/>
        <v>92</v>
      </c>
      <c r="E95" s="239">
        <f t="shared" si="27"/>
        <v>5004</v>
      </c>
      <c r="F95" s="239">
        <f t="shared" si="23"/>
        <v>-4427.3600000000006</v>
      </c>
      <c r="G95" s="240">
        <f>Inputs!D$3</f>
        <v>0.37951000000000001</v>
      </c>
      <c r="I95" s="241">
        <f t="shared" si="28"/>
        <v>9431.36</v>
      </c>
      <c r="K95" s="241">
        <f t="shared" si="24"/>
        <v>92</v>
      </c>
      <c r="L95" s="241">
        <f t="shared" si="29"/>
        <v>5004</v>
      </c>
      <c r="M95" s="241">
        <f t="shared" si="25"/>
        <v>34.914920000000002</v>
      </c>
      <c r="N95" s="241">
        <f t="shared" si="26"/>
        <v>34.914920000000002</v>
      </c>
      <c r="O95" s="241">
        <f t="shared" si="30"/>
        <v>-1680.2273936000026</v>
      </c>
      <c r="P95" s="241">
        <f t="shared" si="31"/>
        <v>1680.2273936000026</v>
      </c>
      <c r="Q95" s="242"/>
      <c r="R95" s="242"/>
      <c r="S95" s="242"/>
    </row>
    <row r="96" spans="1:19" s="237" customFormat="1">
      <c r="A96" s="236">
        <v>40544</v>
      </c>
      <c r="C96" s="238">
        <v>88</v>
      </c>
      <c r="D96" s="239">
        <f t="shared" si="32"/>
        <v>92</v>
      </c>
      <c r="E96" s="239">
        <f t="shared" si="27"/>
        <v>5096</v>
      </c>
      <c r="F96" s="239">
        <f t="shared" si="23"/>
        <v>-4335.3600000000006</v>
      </c>
      <c r="G96" s="240">
        <f>Inputs!D$3</f>
        <v>0.37951000000000001</v>
      </c>
      <c r="I96" s="241">
        <f t="shared" si="28"/>
        <v>9431.36</v>
      </c>
      <c r="K96" s="241">
        <f t="shared" si="24"/>
        <v>92</v>
      </c>
      <c r="L96" s="241">
        <f t="shared" si="29"/>
        <v>5096</v>
      </c>
      <c r="M96" s="241">
        <f t="shared" si="25"/>
        <v>34.914920000000002</v>
      </c>
      <c r="N96" s="241">
        <f t="shared" si="26"/>
        <v>34.914920000000002</v>
      </c>
      <c r="O96" s="241">
        <f t="shared" si="30"/>
        <v>-1645.3124736000027</v>
      </c>
      <c r="P96" s="241">
        <f t="shared" si="31"/>
        <v>1645.3124736000027</v>
      </c>
      <c r="Q96" s="242"/>
      <c r="R96" s="242"/>
      <c r="S96" s="242"/>
    </row>
    <row r="97" spans="1:19" s="237" customFormat="1">
      <c r="A97" s="243">
        <v>40575</v>
      </c>
      <c r="C97" s="238">
        <v>89</v>
      </c>
      <c r="D97" s="239">
        <f t="shared" si="32"/>
        <v>92</v>
      </c>
      <c r="E97" s="239">
        <f t="shared" si="27"/>
        <v>5188</v>
      </c>
      <c r="F97" s="239">
        <f t="shared" si="23"/>
        <v>-4243.3600000000006</v>
      </c>
      <c r="G97" s="240">
        <f>Inputs!D$3</f>
        <v>0.37951000000000001</v>
      </c>
      <c r="I97" s="241">
        <f t="shared" si="28"/>
        <v>9431.36</v>
      </c>
      <c r="K97" s="241">
        <f t="shared" si="24"/>
        <v>92</v>
      </c>
      <c r="L97" s="241">
        <f t="shared" si="29"/>
        <v>5188</v>
      </c>
      <c r="M97" s="241">
        <f t="shared" si="25"/>
        <v>34.914920000000002</v>
      </c>
      <c r="N97" s="241">
        <f t="shared" si="26"/>
        <v>34.914920000000002</v>
      </c>
      <c r="O97" s="241">
        <f t="shared" si="30"/>
        <v>-1610.3975536000028</v>
      </c>
      <c r="P97" s="241">
        <f t="shared" si="31"/>
        <v>1610.3975536000028</v>
      </c>
      <c r="Q97" s="242"/>
      <c r="R97" s="242"/>
      <c r="S97" s="242"/>
    </row>
    <row r="98" spans="1:19" s="237" customFormat="1">
      <c r="A98" s="236">
        <v>40603</v>
      </c>
      <c r="C98" s="238">
        <v>90</v>
      </c>
      <c r="D98" s="239">
        <f t="shared" si="32"/>
        <v>92</v>
      </c>
      <c r="E98" s="239">
        <f t="shared" si="27"/>
        <v>5280</v>
      </c>
      <c r="F98" s="239">
        <f t="shared" si="23"/>
        <v>-4151.3600000000006</v>
      </c>
      <c r="G98" s="240">
        <f>Inputs!D$3</f>
        <v>0.37951000000000001</v>
      </c>
      <c r="I98" s="241">
        <f t="shared" si="28"/>
        <v>9431.36</v>
      </c>
      <c r="K98" s="241">
        <f t="shared" si="24"/>
        <v>92</v>
      </c>
      <c r="L98" s="241">
        <f t="shared" si="29"/>
        <v>5280</v>
      </c>
      <c r="M98" s="241">
        <f t="shared" si="25"/>
        <v>34.914920000000002</v>
      </c>
      <c r="N98" s="241">
        <f t="shared" si="26"/>
        <v>34.914920000000002</v>
      </c>
      <c r="O98" s="241">
        <f t="shared" si="30"/>
        <v>-1575.4826336000028</v>
      </c>
      <c r="P98" s="241">
        <f t="shared" si="31"/>
        <v>1575.4826336000028</v>
      </c>
      <c r="Q98" s="242"/>
      <c r="R98" s="242"/>
      <c r="S98" s="242"/>
    </row>
    <row r="99" spans="1:19" s="237" customFormat="1">
      <c r="A99" s="243">
        <v>40634</v>
      </c>
      <c r="C99" s="238">
        <v>91</v>
      </c>
      <c r="D99" s="239">
        <f t="shared" si="32"/>
        <v>92</v>
      </c>
      <c r="E99" s="239">
        <f t="shared" si="27"/>
        <v>5372</v>
      </c>
      <c r="F99" s="239">
        <f t="shared" si="23"/>
        <v>-4059.3600000000006</v>
      </c>
      <c r="G99" s="240">
        <f>Inputs!D$3</f>
        <v>0.37951000000000001</v>
      </c>
      <c r="I99" s="241">
        <f t="shared" si="28"/>
        <v>9431.36</v>
      </c>
      <c r="K99" s="241">
        <f t="shared" si="24"/>
        <v>92</v>
      </c>
      <c r="L99" s="241">
        <f t="shared" si="29"/>
        <v>5372</v>
      </c>
      <c r="M99" s="241">
        <f t="shared" si="25"/>
        <v>34.914920000000002</v>
      </c>
      <c r="N99" s="241">
        <f t="shared" si="26"/>
        <v>34.914920000000002</v>
      </c>
      <c r="O99" s="241">
        <f t="shared" si="30"/>
        <v>-1540.5677136000029</v>
      </c>
      <c r="P99" s="241">
        <f t="shared" si="31"/>
        <v>1540.5677136000029</v>
      </c>
      <c r="Q99" s="242"/>
      <c r="R99" s="242"/>
      <c r="S99" s="242"/>
    </row>
    <row r="100" spans="1:19" s="237" customFormat="1">
      <c r="A100" s="236">
        <v>40664</v>
      </c>
      <c r="C100" s="238">
        <v>92</v>
      </c>
      <c r="D100" s="239">
        <f t="shared" si="32"/>
        <v>92</v>
      </c>
      <c r="E100" s="239">
        <f t="shared" si="27"/>
        <v>5464</v>
      </c>
      <c r="F100" s="239">
        <f t="shared" si="23"/>
        <v>-3967.3600000000006</v>
      </c>
      <c r="G100" s="240">
        <f>Inputs!D$3</f>
        <v>0.37951000000000001</v>
      </c>
      <c r="I100" s="241">
        <f t="shared" si="28"/>
        <v>9431.36</v>
      </c>
      <c r="K100" s="241">
        <f t="shared" si="24"/>
        <v>92</v>
      </c>
      <c r="L100" s="241">
        <f t="shared" si="29"/>
        <v>5464</v>
      </c>
      <c r="M100" s="241">
        <f t="shared" si="25"/>
        <v>34.914920000000002</v>
      </c>
      <c r="N100" s="241">
        <f t="shared" si="26"/>
        <v>34.914920000000002</v>
      </c>
      <c r="O100" s="241">
        <f t="shared" si="30"/>
        <v>-1505.652793600003</v>
      </c>
      <c r="P100" s="241">
        <f t="shared" si="31"/>
        <v>1505.652793600003</v>
      </c>
      <c r="Q100" s="242"/>
      <c r="R100" s="242"/>
      <c r="S100" s="242"/>
    </row>
    <row r="101" spans="1:19" s="237" customFormat="1">
      <c r="A101" s="243">
        <v>40695</v>
      </c>
      <c r="C101" s="238">
        <v>93</v>
      </c>
      <c r="D101" s="239">
        <f t="shared" si="32"/>
        <v>92</v>
      </c>
      <c r="E101" s="239">
        <f t="shared" si="27"/>
        <v>5556</v>
      </c>
      <c r="F101" s="239">
        <f t="shared" si="23"/>
        <v>-3875.3600000000006</v>
      </c>
      <c r="G101" s="240">
        <f>Inputs!D$3</f>
        <v>0.37951000000000001</v>
      </c>
      <c r="I101" s="241">
        <f t="shared" si="28"/>
        <v>9431.36</v>
      </c>
      <c r="K101" s="241">
        <f t="shared" si="24"/>
        <v>92</v>
      </c>
      <c r="L101" s="241">
        <f t="shared" si="29"/>
        <v>5556</v>
      </c>
      <c r="M101" s="241">
        <f t="shared" si="25"/>
        <v>34.914920000000002</v>
      </c>
      <c r="N101" s="241">
        <f t="shared" si="26"/>
        <v>34.914920000000002</v>
      </c>
      <c r="O101" s="241">
        <f t="shared" si="30"/>
        <v>-1470.737873600003</v>
      </c>
      <c r="P101" s="241">
        <f t="shared" si="31"/>
        <v>1470.737873600003</v>
      </c>
      <c r="Q101" s="242"/>
      <c r="R101" s="242"/>
      <c r="S101" s="242"/>
    </row>
    <row r="102" spans="1:19" s="237" customFormat="1">
      <c r="A102" s="236">
        <v>40725</v>
      </c>
      <c r="C102" s="238">
        <v>94</v>
      </c>
      <c r="D102" s="239">
        <f t="shared" si="32"/>
        <v>92</v>
      </c>
      <c r="E102" s="239">
        <f t="shared" si="27"/>
        <v>5648</v>
      </c>
      <c r="F102" s="239">
        <f t="shared" si="23"/>
        <v>-3783.3600000000006</v>
      </c>
      <c r="G102" s="240">
        <f>Inputs!D$3</f>
        <v>0.37951000000000001</v>
      </c>
      <c r="I102" s="241">
        <f t="shared" si="28"/>
        <v>9431.36</v>
      </c>
      <c r="K102" s="241">
        <f t="shared" si="24"/>
        <v>92</v>
      </c>
      <c r="L102" s="241">
        <f t="shared" si="29"/>
        <v>5648</v>
      </c>
      <c r="M102" s="241">
        <f t="shared" si="25"/>
        <v>34.914920000000002</v>
      </c>
      <c r="N102" s="241">
        <f t="shared" si="26"/>
        <v>34.914920000000002</v>
      </c>
      <c r="O102" s="241">
        <f t="shared" si="30"/>
        <v>-1435.8229536000031</v>
      </c>
      <c r="P102" s="241">
        <f t="shared" si="31"/>
        <v>1435.8229536000031</v>
      </c>
      <c r="Q102" s="242"/>
      <c r="R102" s="242"/>
      <c r="S102" s="242"/>
    </row>
    <row r="103" spans="1:19" s="237" customFormat="1">
      <c r="A103" s="243">
        <v>40756</v>
      </c>
      <c r="C103" s="238">
        <v>95</v>
      </c>
      <c r="D103" s="239">
        <f t="shared" si="32"/>
        <v>92</v>
      </c>
      <c r="E103" s="239">
        <f t="shared" si="27"/>
        <v>5740</v>
      </c>
      <c r="F103" s="239">
        <f t="shared" si="23"/>
        <v>-3691.3600000000006</v>
      </c>
      <c r="G103" s="240">
        <f>Inputs!D$3</f>
        <v>0.37951000000000001</v>
      </c>
      <c r="I103" s="241">
        <f t="shared" si="28"/>
        <v>9431.36</v>
      </c>
      <c r="K103" s="241">
        <f t="shared" si="24"/>
        <v>92</v>
      </c>
      <c r="L103" s="241">
        <f t="shared" si="29"/>
        <v>5740</v>
      </c>
      <c r="M103" s="241">
        <f t="shared" si="25"/>
        <v>34.914920000000002</v>
      </c>
      <c r="N103" s="241">
        <f t="shared" si="26"/>
        <v>34.914920000000002</v>
      </c>
      <c r="O103" s="241">
        <f t="shared" si="30"/>
        <v>-1400.9080336000031</v>
      </c>
      <c r="P103" s="241">
        <f t="shared" si="31"/>
        <v>1400.9080336000031</v>
      </c>
      <c r="Q103" s="242"/>
      <c r="R103" s="242"/>
      <c r="S103" s="242"/>
    </row>
    <row r="104" spans="1:19" s="237" customFormat="1">
      <c r="A104" s="236">
        <v>40787</v>
      </c>
      <c r="C104" s="238">
        <v>96</v>
      </c>
      <c r="D104" s="239">
        <f t="shared" si="32"/>
        <v>92</v>
      </c>
      <c r="E104" s="239">
        <f t="shared" si="27"/>
        <v>5832</v>
      </c>
      <c r="F104" s="239">
        <f t="shared" si="23"/>
        <v>-3599.3600000000006</v>
      </c>
      <c r="G104" s="240">
        <f>Inputs!D$3</f>
        <v>0.37951000000000001</v>
      </c>
      <c r="I104" s="241">
        <f t="shared" si="28"/>
        <v>9431.36</v>
      </c>
      <c r="K104" s="241">
        <f t="shared" si="24"/>
        <v>92</v>
      </c>
      <c r="L104" s="241">
        <f t="shared" si="29"/>
        <v>5832</v>
      </c>
      <c r="M104" s="241">
        <f t="shared" si="25"/>
        <v>34.914920000000002</v>
      </c>
      <c r="N104" s="241">
        <f t="shared" si="26"/>
        <v>34.914920000000002</v>
      </c>
      <c r="O104" s="241">
        <f t="shared" si="30"/>
        <v>-1365.9931136000032</v>
      </c>
      <c r="P104" s="241">
        <f t="shared" si="31"/>
        <v>1365.9931136000032</v>
      </c>
      <c r="Q104" s="242"/>
      <c r="R104" s="242"/>
      <c r="S104" s="242"/>
    </row>
    <row r="105" spans="1:19" s="237" customFormat="1">
      <c r="A105" s="243">
        <v>40817</v>
      </c>
      <c r="C105" s="238">
        <v>97</v>
      </c>
      <c r="D105" s="239">
        <f t="shared" si="32"/>
        <v>92</v>
      </c>
      <c r="E105" s="239">
        <f t="shared" si="27"/>
        <v>5924</v>
      </c>
      <c r="F105" s="239">
        <f t="shared" ref="F105:F136" si="33">$B$9+E105</f>
        <v>-3507.3600000000006</v>
      </c>
      <c r="G105" s="240">
        <f>Inputs!D$3</f>
        <v>0.37951000000000001</v>
      </c>
      <c r="I105" s="241">
        <f t="shared" si="28"/>
        <v>9431.36</v>
      </c>
      <c r="K105" s="241">
        <f t="shared" ref="K105:K136" si="34">D105</f>
        <v>92</v>
      </c>
      <c r="L105" s="241">
        <f t="shared" si="29"/>
        <v>5924</v>
      </c>
      <c r="M105" s="241">
        <f t="shared" ref="M105:M136" si="35">K105*G105</f>
        <v>34.914920000000002</v>
      </c>
      <c r="N105" s="241">
        <f t="shared" ref="N105:N136" si="36">M105-J105</f>
        <v>34.914920000000002</v>
      </c>
      <c r="O105" s="241">
        <f t="shared" si="30"/>
        <v>-1331.0781936000033</v>
      </c>
      <c r="P105" s="241">
        <f t="shared" si="31"/>
        <v>1331.0781936000033</v>
      </c>
      <c r="Q105" s="242"/>
      <c r="R105" s="242"/>
      <c r="S105" s="242"/>
    </row>
    <row r="106" spans="1:19" s="237" customFormat="1">
      <c r="A106" s="236">
        <v>40848</v>
      </c>
      <c r="C106" s="238">
        <v>98</v>
      </c>
      <c r="D106" s="239">
        <f t="shared" si="32"/>
        <v>92</v>
      </c>
      <c r="E106" s="239">
        <f t="shared" ref="E106:E137" si="37">+E105+D106</f>
        <v>6016</v>
      </c>
      <c r="F106" s="239">
        <f t="shared" si="33"/>
        <v>-3415.3600000000006</v>
      </c>
      <c r="G106" s="240">
        <f>Inputs!D$3</f>
        <v>0.37951000000000001</v>
      </c>
      <c r="I106" s="241">
        <f t="shared" ref="I106:I137" si="38">+I105+H106</f>
        <v>9431.36</v>
      </c>
      <c r="K106" s="241">
        <f t="shared" si="34"/>
        <v>92</v>
      </c>
      <c r="L106" s="241">
        <f t="shared" ref="L106:L137" si="39">+L105+K106</f>
        <v>6016</v>
      </c>
      <c r="M106" s="241">
        <f t="shared" si="35"/>
        <v>34.914920000000002</v>
      </c>
      <c r="N106" s="241">
        <f t="shared" si="36"/>
        <v>34.914920000000002</v>
      </c>
      <c r="O106" s="241">
        <f t="shared" ref="O106:O137" si="40">+O105+N106</f>
        <v>-1296.1632736000033</v>
      </c>
      <c r="P106" s="241">
        <f t="shared" ref="P106:P137" si="41">P105-N106</f>
        <v>1296.1632736000033</v>
      </c>
      <c r="Q106" s="242"/>
      <c r="R106" s="242"/>
      <c r="S106" s="242"/>
    </row>
    <row r="107" spans="1:19" s="237" customFormat="1">
      <c r="A107" s="243">
        <v>40878</v>
      </c>
      <c r="C107" s="238">
        <v>99</v>
      </c>
      <c r="D107" s="239">
        <f t="shared" si="32"/>
        <v>92</v>
      </c>
      <c r="E107" s="239">
        <f t="shared" si="37"/>
        <v>6108</v>
      </c>
      <c r="F107" s="239">
        <f t="shared" si="33"/>
        <v>-3323.3600000000006</v>
      </c>
      <c r="G107" s="240">
        <f>Inputs!D$3</f>
        <v>0.37951000000000001</v>
      </c>
      <c r="I107" s="241">
        <f t="shared" si="38"/>
        <v>9431.36</v>
      </c>
      <c r="K107" s="241">
        <f t="shared" si="34"/>
        <v>92</v>
      </c>
      <c r="L107" s="241">
        <f t="shared" si="39"/>
        <v>6108</v>
      </c>
      <c r="M107" s="241">
        <f t="shared" si="35"/>
        <v>34.914920000000002</v>
      </c>
      <c r="N107" s="241">
        <f t="shared" si="36"/>
        <v>34.914920000000002</v>
      </c>
      <c r="O107" s="241">
        <f t="shared" si="40"/>
        <v>-1261.2483536000034</v>
      </c>
      <c r="P107" s="241">
        <f t="shared" si="41"/>
        <v>1261.2483536000034</v>
      </c>
      <c r="Q107" s="242"/>
      <c r="R107" s="242"/>
      <c r="S107" s="242"/>
    </row>
    <row r="108" spans="1:19" s="237" customFormat="1">
      <c r="A108" s="236">
        <v>40909</v>
      </c>
      <c r="C108" s="238">
        <v>100</v>
      </c>
      <c r="D108" s="239">
        <f t="shared" si="32"/>
        <v>92</v>
      </c>
      <c r="E108" s="239">
        <f t="shared" si="37"/>
        <v>6200</v>
      </c>
      <c r="F108" s="239">
        <f t="shared" si="33"/>
        <v>-3231.3600000000006</v>
      </c>
      <c r="G108" s="240">
        <f>Inputs!D$3</f>
        <v>0.37951000000000001</v>
      </c>
      <c r="I108" s="241">
        <f t="shared" si="38"/>
        <v>9431.36</v>
      </c>
      <c r="K108" s="241">
        <f t="shared" si="34"/>
        <v>92</v>
      </c>
      <c r="L108" s="241">
        <f t="shared" si="39"/>
        <v>6200</v>
      </c>
      <c r="M108" s="241">
        <f t="shared" si="35"/>
        <v>34.914920000000002</v>
      </c>
      <c r="N108" s="241">
        <f t="shared" si="36"/>
        <v>34.914920000000002</v>
      </c>
      <c r="O108" s="241">
        <f t="shared" si="40"/>
        <v>-1226.3334336000034</v>
      </c>
      <c r="P108" s="241">
        <f t="shared" si="41"/>
        <v>1226.3334336000034</v>
      </c>
      <c r="Q108" s="242"/>
      <c r="R108" s="242"/>
      <c r="S108" s="242"/>
    </row>
    <row r="109" spans="1:19" s="237" customFormat="1">
      <c r="A109" s="243">
        <v>40940</v>
      </c>
      <c r="C109" s="238">
        <v>101</v>
      </c>
      <c r="D109" s="239">
        <f t="shared" si="32"/>
        <v>92</v>
      </c>
      <c r="E109" s="239">
        <f t="shared" si="37"/>
        <v>6292</v>
      </c>
      <c r="F109" s="239">
        <f t="shared" si="33"/>
        <v>-3139.3600000000006</v>
      </c>
      <c r="G109" s="240">
        <f>Inputs!D$3</f>
        <v>0.37951000000000001</v>
      </c>
      <c r="I109" s="241">
        <f t="shared" si="38"/>
        <v>9431.36</v>
      </c>
      <c r="K109" s="241">
        <f t="shared" si="34"/>
        <v>92</v>
      </c>
      <c r="L109" s="241">
        <f t="shared" si="39"/>
        <v>6292</v>
      </c>
      <c r="M109" s="241">
        <f t="shared" si="35"/>
        <v>34.914920000000002</v>
      </c>
      <c r="N109" s="241">
        <f t="shared" si="36"/>
        <v>34.914920000000002</v>
      </c>
      <c r="O109" s="241">
        <f t="shared" si="40"/>
        <v>-1191.4185136000035</v>
      </c>
      <c r="P109" s="241">
        <f t="shared" si="41"/>
        <v>1191.4185136000035</v>
      </c>
      <c r="Q109" s="242"/>
      <c r="R109" s="242"/>
      <c r="S109" s="242"/>
    </row>
    <row r="110" spans="1:19" s="237" customFormat="1">
      <c r="A110" s="236">
        <v>40969</v>
      </c>
      <c r="C110" s="238">
        <v>102</v>
      </c>
      <c r="D110" s="239">
        <f t="shared" si="32"/>
        <v>92</v>
      </c>
      <c r="E110" s="239">
        <f t="shared" si="37"/>
        <v>6384</v>
      </c>
      <c r="F110" s="239">
        <f t="shared" si="33"/>
        <v>-3047.3600000000006</v>
      </c>
      <c r="G110" s="240">
        <f>Inputs!D$3</f>
        <v>0.37951000000000001</v>
      </c>
      <c r="I110" s="241">
        <f t="shared" si="38"/>
        <v>9431.36</v>
      </c>
      <c r="K110" s="241">
        <f t="shared" si="34"/>
        <v>92</v>
      </c>
      <c r="L110" s="241">
        <f t="shared" si="39"/>
        <v>6384</v>
      </c>
      <c r="M110" s="241">
        <f t="shared" si="35"/>
        <v>34.914920000000002</v>
      </c>
      <c r="N110" s="241">
        <f t="shared" si="36"/>
        <v>34.914920000000002</v>
      </c>
      <c r="O110" s="241">
        <f t="shared" si="40"/>
        <v>-1156.5035936000036</v>
      </c>
      <c r="P110" s="241">
        <f t="shared" si="41"/>
        <v>1156.5035936000036</v>
      </c>
      <c r="Q110" s="242"/>
      <c r="R110" s="242"/>
      <c r="S110" s="242"/>
    </row>
    <row r="111" spans="1:19" s="237" customFormat="1">
      <c r="A111" s="243">
        <v>41000</v>
      </c>
      <c r="C111" s="238">
        <v>103</v>
      </c>
      <c r="D111" s="239">
        <f t="shared" si="32"/>
        <v>92</v>
      </c>
      <c r="E111" s="239">
        <f t="shared" si="37"/>
        <v>6476</v>
      </c>
      <c r="F111" s="239">
        <f t="shared" si="33"/>
        <v>-2955.3600000000006</v>
      </c>
      <c r="G111" s="240">
        <f>Inputs!D$3</f>
        <v>0.37951000000000001</v>
      </c>
      <c r="I111" s="241">
        <f t="shared" si="38"/>
        <v>9431.36</v>
      </c>
      <c r="K111" s="241">
        <f t="shared" si="34"/>
        <v>92</v>
      </c>
      <c r="L111" s="241">
        <f t="shared" si="39"/>
        <v>6476</v>
      </c>
      <c r="M111" s="241">
        <f t="shared" si="35"/>
        <v>34.914920000000002</v>
      </c>
      <c r="N111" s="241">
        <f t="shared" si="36"/>
        <v>34.914920000000002</v>
      </c>
      <c r="O111" s="241">
        <f t="shared" si="40"/>
        <v>-1121.5886736000036</v>
      </c>
      <c r="P111" s="241">
        <f t="shared" si="41"/>
        <v>1121.5886736000036</v>
      </c>
      <c r="Q111" s="242"/>
      <c r="R111" s="242"/>
      <c r="S111" s="242"/>
    </row>
    <row r="112" spans="1:19" s="237" customFormat="1">
      <c r="A112" s="236">
        <v>41030</v>
      </c>
      <c r="C112" s="238">
        <v>104</v>
      </c>
      <c r="D112" s="239">
        <f t="shared" si="32"/>
        <v>92</v>
      </c>
      <c r="E112" s="239">
        <f t="shared" si="37"/>
        <v>6568</v>
      </c>
      <c r="F112" s="239">
        <f t="shared" si="33"/>
        <v>-2863.3600000000006</v>
      </c>
      <c r="G112" s="240">
        <f>Inputs!D$3</f>
        <v>0.37951000000000001</v>
      </c>
      <c r="I112" s="241">
        <f t="shared" si="38"/>
        <v>9431.36</v>
      </c>
      <c r="K112" s="241">
        <f t="shared" si="34"/>
        <v>92</v>
      </c>
      <c r="L112" s="241">
        <f t="shared" si="39"/>
        <v>6568</v>
      </c>
      <c r="M112" s="241">
        <f t="shared" si="35"/>
        <v>34.914920000000002</v>
      </c>
      <c r="N112" s="241">
        <f t="shared" si="36"/>
        <v>34.914920000000002</v>
      </c>
      <c r="O112" s="241">
        <f t="shared" si="40"/>
        <v>-1086.6737536000037</v>
      </c>
      <c r="P112" s="241">
        <f t="shared" si="41"/>
        <v>1086.6737536000037</v>
      </c>
      <c r="Q112" s="242"/>
      <c r="R112" s="242"/>
      <c r="S112" s="242"/>
    </row>
    <row r="113" spans="1:19" s="237" customFormat="1">
      <c r="A113" s="243">
        <v>41061</v>
      </c>
      <c r="C113" s="238">
        <v>105</v>
      </c>
      <c r="D113" s="239">
        <f t="shared" si="32"/>
        <v>92</v>
      </c>
      <c r="E113" s="239">
        <f t="shared" si="37"/>
        <v>6660</v>
      </c>
      <c r="F113" s="239">
        <f t="shared" si="33"/>
        <v>-2771.3600000000006</v>
      </c>
      <c r="G113" s="240">
        <f>Inputs!D$3</f>
        <v>0.37951000000000001</v>
      </c>
      <c r="I113" s="241">
        <f t="shared" si="38"/>
        <v>9431.36</v>
      </c>
      <c r="K113" s="241">
        <f t="shared" si="34"/>
        <v>92</v>
      </c>
      <c r="L113" s="241">
        <f t="shared" si="39"/>
        <v>6660</v>
      </c>
      <c r="M113" s="241">
        <f t="shared" si="35"/>
        <v>34.914920000000002</v>
      </c>
      <c r="N113" s="241">
        <f t="shared" si="36"/>
        <v>34.914920000000002</v>
      </c>
      <c r="O113" s="241">
        <f t="shared" si="40"/>
        <v>-1051.7588336000038</v>
      </c>
      <c r="P113" s="241">
        <f t="shared" si="41"/>
        <v>1051.7588336000038</v>
      </c>
      <c r="Q113" s="242"/>
      <c r="R113" s="242"/>
      <c r="S113" s="242"/>
    </row>
    <row r="114" spans="1:19" s="237" customFormat="1">
      <c r="A114" s="236">
        <v>41091</v>
      </c>
      <c r="C114" s="238">
        <v>106</v>
      </c>
      <c r="D114" s="239">
        <f t="shared" si="32"/>
        <v>92</v>
      </c>
      <c r="E114" s="239">
        <f t="shared" si="37"/>
        <v>6752</v>
      </c>
      <c r="F114" s="239">
        <f t="shared" si="33"/>
        <v>-2679.3600000000006</v>
      </c>
      <c r="G114" s="240">
        <f>Inputs!D$3</f>
        <v>0.37951000000000001</v>
      </c>
      <c r="I114" s="241">
        <f t="shared" si="38"/>
        <v>9431.36</v>
      </c>
      <c r="K114" s="241">
        <f t="shared" si="34"/>
        <v>92</v>
      </c>
      <c r="L114" s="241">
        <f t="shared" si="39"/>
        <v>6752</v>
      </c>
      <c r="M114" s="241">
        <f t="shared" si="35"/>
        <v>34.914920000000002</v>
      </c>
      <c r="N114" s="241">
        <f t="shared" si="36"/>
        <v>34.914920000000002</v>
      </c>
      <c r="O114" s="241">
        <f t="shared" si="40"/>
        <v>-1016.8439136000037</v>
      </c>
      <c r="P114" s="241">
        <f t="shared" si="41"/>
        <v>1016.8439136000037</v>
      </c>
      <c r="Q114" s="242"/>
      <c r="R114" s="242"/>
      <c r="S114" s="242"/>
    </row>
    <row r="115" spans="1:19" s="237" customFormat="1">
      <c r="A115" s="243">
        <v>41122</v>
      </c>
      <c r="C115" s="238">
        <v>107</v>
      </c>
      <c r="D115" s="239">
        <f t="shared" si="32"/>
        <v>92</v>
      </c>
      <c r="E115" s="239">
        <f t="shared" si="37"/>
        <v>6844</v>
      </c>
      <c r="F115" s="239">
        <f t="shared" si="33"/>
        <v>-2587.3600000000006</v>
      </c>
      <c r="G115" s="240">
        <f>Inputs!D$3</f>
        <v>0.37951000000000001</v>
      </c>
      <c r="I115" s="241">
        <f t="shared" si="38"/>
        <v>9431.36</v>
      </c>
      <c r="K115" s="241">
        <f t="shared" si="34"/>
        <v>92</v>
      </c>
      <c r="L115" s="241">
        <f t="shared" si="39"/>
        <v>6844</v>
      </c>
      <c r="M115" s="241">
        <f t="shared" si="35"/>
        <v>34.914920000000002</v>
      </c>
      <c r="N115" s="241">
        <f t="shared" si="36"/>
        <v>34.914920000000002</v>
      </c>
      <c r="O115" s="241">
        <f t="shared" si="40"/>
        <v>-981.92899360000365</v>
      </c>
      <c r="P115" s="241">
        <f t="shared" si="41"/>
        <v>981.92899360000365</v>
      </c>
      <c r="Q115" s="242"/>
      <c r="R115" s="242"/>
      <c r="S115" s="242"/>
    </row>
    <row r="116" spans="1:19" s="237" customFormat="1">
      <c r="A116" s="236">
        <v>41153</v>
      </c>
      <c r="C116" s="238">
        <v>108</v>
      </c>
      <c r="D116" s="239">
        <f t="shared" si="32"/>
        <v>92</v>
      </c>
      <c r="E116" s="239">
        <f t="shared" si="37"/>
        <v>6936</v>
      </c>
      <c r="F116" s="239">
        <f t="shared" si="33"/>
        <v>-2495.3600000000006</v>
      </c>
      <c r="G116" s="240">
        <f>Inputs!D$3</f>
        <v>0.37951000000000001</v>
      </c>
      <c r="I116" s="241">
        <f t="shared" si="38"/>
        <v>9431.36</v>
      </c>
      <c r="K116" s="241">
        <f t="shared" si="34"/>
        <v>92</v>
      </c>
      <c r="L116" s="241">
        <f t="shared" si="39"/>
        <v>6936</v>
      </c>
      <c r="M116" s="241">
        <f t="shared" si="35"/>
        <v>34.914920000000002</v>
      </c>
      <c r="N116" s="241">
        <f t="shared" si="36"/>
        <v>34.914920000000002</v>
      </c>
      <c r="O116" s="241">
        <f t="shared" si="40"/>
        <v>-947.0140736000036</v>
      </c>
      <c r="P116" s="241">
        <f t="shared" si="41"/>
        <v>947.0140736000036</v>
      </c>
      <c r="Q116" s="242"/>
      <c r="R116" s="242"/>
      <c r="S116" s="242"/>
    </row>
    <row r="117" spans="1:19" s="237" customFormat="1">
      <c r="A117" s="243">
        <v>41183</v>
      </c>
      <c r="C117" s="238">
        <v>109</v>
      </c>
      <c r="D117" s="239">
        <f t="shared" si="32"/>
        <v>92</v>
      </c>
      <c r="E117" s="239">
        <f t="shared" si="37"/>
        <v>7028</v>
      </c>
      <c r="F117" s="239">
        <f t="shared" si="33"/>
        <v>-2403.3600000000006</v>
      </c>
      <c r="G117" s="240">
        <f>Inputs!D$3</f>
        <v>0.37951000000000001</v>
      </c>
      <c r="I117" s="241">
        <f t="shared" si="38"/>
        <v>9431.36</v>
      </c>
      <c r="K117" s="241">
        <f t="shared" si="34"/>
        <v>92</v>
      </c>
      <c r="L117" s="241">
        <f t="shared" si="39"/>
        <v>7028</v>
      </c>
      <c r="M117" s="241">
        <f t="shared" si="35"/>
        <v>34.914920000000002</v>
      </c>
      <c r="N117" s="241">
        <f t="shared" si="36"/>
        <v>34.914920000000002</v>
      </c>
      <c r="O117" s="241">
        <f t="shared" si="40"/>
        <v>-912.09915360000355</v>
      </c>
      <c r="P117" s="241">
        <f t="shared" si="41"/>
        <v>912.09915360000355</v>
      </c>
      <c r="Q117" s="242"/>
      <c r="R117" s="242"/>
      <c r="S117" s="242"/>
    </row>
    <row r="118" spans="1:19" s="237" customFormat="1">
      <c r="A118" s="236">
        <v>41214</v>
      </c>
      <c r="C118" s="238">
        <v>110</v>
      </c>
      <c r="D118" s="239">
        <f t="shared" si="32"/>
        <v>92</v>
      </c>
      <c r="E118" s="239">
        <f t="shared" si="37"/>
        <v>7120</v>
      </c>
      <c r="F118" s="239">
        <f t="shared" si="33"/>
        <v>-2311.3600000000006</v>
      </c>
      <c r="G118" s="240">
        <f>Inputs!D$3</f>
        <v>0.37951000000000001</v>
      </c>
      <c r="I118" s="241">
        <f t="shared" si="38"/>
        <v>9431.36</v>
      </c>
      <c r="K118" s="241">
        <f t="shared" si="34"/>
        <v>92</v>
      </c>
      <c r="L118" s="241">
        <f t="shared" si="39"/>
        <v>7120</v>
      </c>
      <c r="M118" s="241">
        <f t="shared" si="35"/>
        <v>34.914920000000002</v>
      </c>
      <c r="N118" s="241">
        <f t="shared" si="36"/>
        <v>34.914920000000002</v>
      </c>
      <c r="O118" s="241">
        <f t="shared" si="40"/>
        <v>-877.18423360000349</v>
      </c>
      <c r="P118" s="241">
        <f t="shared" si="41"/>
        <v>877.18423360000349</v>
      </c>
      <c r="Q118" s="242"/>
      <c r="R118" s="242"/>
      <c r="S118" s="242"/>
    </row>
    <row r="119" spans="1:19" s="237" customFormat="1">
      <c r="A119" s="243">
        <v>41244</v>
      </c>
      <c r="C119" s="238">
        <v>111</v>
      </c>
      <c r="D119" s="239">
        <f t="shared" si="32"/>
        <v>92</v>
      </c>
      <c r="E119" s="239">
        <f t="shared" si="37"/>
        <v>7212</v>
      </c>
      <c r="F119" s="239">
        <f t="shared" si="33"/>
        <v>-2219.3600000000006</v>
      </c>
      <c r="G119" s="240">
        <f>Inputs!D$3</f>
        <v>0.37951000000000001</v>
      </c>
      <c r="I119" s="241">
        <f t="shared" si="38"/>
        <v>9431.36</v>
      </c>
      <c r="K119" s="241">
        <f t="shared" si="34"/>
        <v>92</v>
      </c>
      <c r="L119" s="241">
        <f t="shared" si="39"/>
        <v>7212</v>
      </c>
      <c r="M119" s="241">
        <f t="shared" si="35"/>
        <v>34.914920000000002</v>
      </c>
      <c r="N119" s="241">
        <f t="shared" si="36"/>
        <v>34.914920000000002</v>
      </c>
      <c r="O119" s="241">
        <f t="shared" si="40"/>
        <v>-842.26931360000344</v>
      </c>
      <c r="P119" s="241">
        <f t="shared" si="41"/>
        <v>842.26931360000344</v>
      </c>
      <c r="Q119" s="242"/>
      <c r="R119" s="242"/>
      <c r="S119" s="242"/>
    </row>
    <row r="120" spans="1:19" s="237" customFormat="1">
      <c r="A120" s="236">
        <v>41275</v>
      </c>
      <c r="C120" s="238">
        <v>112</v>
      </c>
      <c r="D120" s="239">
        <f t="shared" si="32"/>
        <v>92</v>
      </c>
      <c r="E120" s="239">
        <f t="shared" si="37"/>
        <v>7304</v>
      </c>
      <c r="F120" s="239">
        <f t="shared" si="33"/>
        <v>-2127.3600000000006</v>
      </c>
      <c r="G120" s="240">
        <f>Inputs!D$3</f>
        <v>0.37951000000000001</v>
      </c>
      <c r="I120" s="241">
        <f t="shared" si="38"/>
        <v>9431.36</v>
      </c>
      <c r="K120" s="241">
        <f t="shared" si="34"/>
        <v>92</v>
      </c>
      <c r="L120" s="241">
        <f t="shared" si="39"/>
        <v>7304</v>
      </c>
      <c r="M120" s="241">
        <f t="shared" si="35"/>
        <v>34.914920000000002</v>
      </c>
      <c r="N120" s="241">
        <f t="shared" si="36"/>
        <v>34.914920000000002</v>
      </c>
      <c r="O120" s="241">
        <f t="shared" si="40"/>
        <v>-807.35439360000339</v>
      </c>
      <c r="P120" s="241">
        <f t="shared" si="41"/>
        <v>807.35439360000339</v>
      </c>
      <c r="Q120" s="242"/>
      <c r="R120" s="242"/>
      <c r="S120" s="242"/>
    </row>
    <row r="121" spans="1:19" s="237" customFormat="1">
      <c r="A121" s="243">
        <v>41306</v>
      </c>
      <c r="C121" s="238">
        <v>113</v>
      </c>
      <c r="D121" s="239">
        <f t="shared" si="32"/>
        <v>92</v>
      </c>
      <c r="E121" s="239">
        <f t="shared" si="37"/>
        <v>7396</v>
      </c>
      <c r="F121" s="239">
        <f t="shared" si="33"/>
        <v>-2035.3600000000006</v>
      </c>
      <c r="G121" s="240">
        <f>Inputs!D$3</f>
        <v>0.37951000000000001</v>
      </c>
      <c r="I121" s="241">
        <f t="shared" si="38"/>
        <v>9431.36</v>
      </c>
      <c r="K121" s="241">
        <f t="shared" si="34"/>
        <v>92</v>
      </c>
      <c r="L121" s="241">
        <f t="shared" si="39"/>
        <v>7396</v>
      </c>
      <c r="M121" s="241">
        <f t="shared" si="35"/>
        <v>34.914920000000002</v>
      </c>
      <c r="N121" s="241">
        <f t="shared" si="36"/>
        <v>34.914920000000002</v>
      </c>
      <c r="O121" s="241">
        <f t="shared" si="40"/>
        <v>-772.43947360000334</v>
      </c>
      <c r="P121" s="241">
        <f t="shared" si="41"/>
        <v>772.43947360000334</v>
      </c>
      <c r="Q121" s="242"/>
      <c r="R121" s="242"/>
      <c r="S121" s="242"/>
    </row>
    <row r="122" spans="1:19" s="237" customFormat="1">
      <c r="A122" s="236">
        <v>41334</v>
      </c>
      <c r="C122" s="238">
        <v>114</v>
      </c>
      <c r="D122" s="239">
        <f t="shared" si="32"/>
        <v>92</v>
      </c>
      <c r="E122" s="239">
        <f t="shared" si="37"/>
        <v>7488</v>
      </c>
      <c r="F122" s="239">
        <f t="shared" si="33"/>
        <v>-1943.3600000000006</v>
      </c>
      <c r="G122" s="240">
        <f>Inputs!D$3</f>
        <v>0.37951000000000001</v>
      </c>
      <c r="I122" s="241">
        <f t="shared" si="38"/>
        <v>9431.36</v>
      </c>
      <c r="K122" s="241">
        <f t="shared" si="34"/>
        <v>92</v>
      </c>
      <c r="L122" s="241">
        <f t="shared" si="39"/>
        <v>7488</v>
      </c>
      <c r="M122" s="241">
        <f t="shared" si="35"/>
        <v>34.914920000000002</v>
      </c>
      <c r="N122" s="241">
        <f t="shared" si="36"/>
        <v>34.914920000000002</v>
      </c>
      <c r="O122" s="241">
        <f t="shared" si="40"/>
        <v>-737.52455360000329</v>
      </c>
      <c r="P122" s="241">
        <f t="shared" si="41"/>
        <v>737.52455360000329</v>
      </c>
      <c r="Q122" s="242"/>
      <c r="R122" s="242"/>
      <c r="S122" s="242"/>
    </row>
    <row r="123" spans="1:19" s="237" customFormat="1">
      <c r="A123" s="243">
        <v>41365</v>
      </c>
      <c r="C123" s="238">
        <v>115</v>
      </c>
      <c r="D123" s="239">
        <f t="shared" si="32"/>
        <v>92</v>
      </c>
      <c r="E123" s="239">
        <f t="shared" si="37"/>
        <v>7580</v>
      </c>
      <c r="F123" s="239">
        <f t="shared" si="33"/>
        <v>-1851.3600000000006</v>
      </c>
      <c r="G123" s="240">
        <f>Inputs!D$3</f>
        <v>0.37951000000000001</v>
      </c>
      <c r="I123" s="241">
        <f t="shared" si="38"/>
        <v>9431.36</v>
      </c>
      <c r="K123" s="241">
        <f t="shared" si="34"/>
        <v>92</v>
      </c>
      <c r="L123" s="241">
        <f t="shared" si="39"/>
        <v>7580</v>
      </c>
      <c r="M123" s="241">
        <f t="shared" si="35"/>
        <v>34.914920000000002</v>
      </c>
      <c r="N123" s="241">
        <f t="shared" si="36"/>
        <v>34.914920000000002</v>
      </c>
      <c r="O123" s="241">
        <f t="shared" si="40"/>
        <v>-702.60963360000324</v>
      </c>
      <c r="P123" s="241">
        <f t="shared" si="41"/>
        <v>702.60963360000324</v>
      </c>
      <c r="Q123" s="242"/>
      <c r="R123" s="242"/>
      <c r="S123" s="242"/>
    </row>
    <row r="124" spans="1:19" s="237" customFormat="1">
      <c r="A124" s="236">
        <v>41395</v>
      </c>
      <c r="C124" s="238">
        <v>116</v>
      </c>
      <c r="D124" s="239">
        <f t="shared" si="32"/>
        <v>92</v>
      </c>
      <c r="E124" s="239">
        <f t="shared" si="37"/>
        <v>7672</v>
      </c>
      <c r="F124" s="239">
        <f t="shared" si="33"/>
        <v>-1759.3600000000006</v>
      </c>
      <c r="G124" s="240">
        <f>Inputs!D$3</f>
        <v>0.37951000000000001</v>
      </c>
      <c r="I124" s="241">
        <f t="shared" si="38"/>
        <v>9431.36</v>
      </c>
      <c r="K124" s="241">
        <f t="shared" si="34"/>
        <v>92</v>
      </c>
      <c r="L124" s="241">
        <f t="shared" si="39"/>
        <v>7672</v>
      </c>
      <c r="M124" s="241">
        <f t="shared" si="35"/>
        <v>34.914920000000002</v>
      </c>
      <c r="N124" s="241">
        <f t="shared" si="36"/>
        <v>34.914920000000002</v>
      </c>
      <c r="O124" s="241">
        <f t="shared" si="40"/>
        <v>-667.69471360000318</v>
      </c>
      <c r="P124" s="241">
        <f t="shared" si="41"/>
        <v>667.69471360000318</v>
      </c>
      <c r="Q124" s="242"/>
      <c r="R124" s="242"/>
      <c r="S124" s="242"/>
    </row>
    <row r="125" spans="1:19" s="237" customFormat="1">
      <c r="A125" s="243">
        <v>41426</v>
      </c>
      <c r="C125" s="238">
        <v>117</v>
      </c>
      <c r="D125" s="239">
        <f t="shared" si="32"/>
        <v>92</v>
      </c>
      <c r="E125" s="239">
        <f t="shared" si="37"/>
        <v>7764</v>
      </c>
      <c r="F125" s="239">
        <f t="shared" si="33"/>
        <v>-1667.3600000000006</v>
      </c>
      <c r="G125" s="240">
        <f>Inputs!D$3</f>
        <v>0.37951000000000001</v>
      </c>
      <c r="I125" s="241">
        <f t="shared" si="38"/>
        <v>9431.36</v>
      </c>
      <c r="K125" s="241">
        <f t="shared" si="34"/>
        <v>92</v>
      </c>
      <c r="L125" s="241">
        <f t="shared" si="39"/>
        <v>7764</v>
      </c>
      <c r="M125" s="241">
        <f t="shared" si="35"/>
        <v>34.914920000000002</v>
      </c>
      <c r="N125" s="241">
        <f t="shared" si="36"/>
        <v>34.914920000000002</v>
      </c>
      <c r="O125" s="241">
        <f t="shared" si="40"/>
        <v>-632.77979360000313</v>
      </c>
      <c r="P125" s="241">
        <f t="shared" si="41"/>
        <v>632.77979360000313</v>
      </c>
      <c r="Q125" s="242"/>
      <c r="R125" s="242"/>
      <c r="S125" s="242"/>
    </row>
    <row r="126" spans="1:19" s="237" customFormat="1">
      <c r="A126" s="236">
        <v>41456</v>
      </c>
      <c r="C126" s="238">
        <v>118</v>
      </c>
      <c r="D126" s="239">
        <f t="shared" si="32"/>
        <v>92</v>
      </c>
      <c r="E126" s="239">
        <f t="shared" si="37"/>
        <v>7856</v>
      </c>
      <c r="F126" s="239">
        <f t="shared" si="33"/>
        <v>-1575.3600000000006</v>
      </c>
      <c r="G126" s="240">
        <f>Inputs!D$3</f>
        <v>0.37951000000000001</v>
      </c>
      <c r="I126" s="241">
        <f t="shared" si="38"/>
        <v>9431.36</v>
      </c>
      <c r="K126" s="241">
        <f t="shared" si="34"/>
        <v>92</v>
      </c>
      <c r="L126" s="241">
        <f t="shared" si="39"/>
        <v>7856</v>
      </c>
      <c r="M126" s="241">
        <f t="shared" si="35"/>
        <v>34.914920000000002</v>
      </c>
      <c r="N126" s="241">
        <f t="shared" si="36"/>
        <v>34.914920000000002</v>
      </c>
      <c r="O126" s="241">
        <f t="shared" si="40"/>
        <v>-597.86487360000308</v>
      </c>
      <c r="P126" s="241">
        <f t="shared" si="41"/>
        <v>597.86487360000308</v>
      </c>
      <c r="Q126" s="242"/>
      <c r="R126" s="242"/>
      <c r="S126" s="242"/>
    </row>
    <row r="127" spans="1:19" s="237" customFormat="1">
      <c r="A127" s="243">
        <v>41487</v>
      </c>
      <c r="C127" s="238">
        <v>119</v>
      </c>
      <c r="D127" s="239">
        <f t="shared" si="32"/>
        <v>92</v>
      </c>
      <c r="E127" s="239">
        <f t="shared" si="37"/>
        <v>7948</v>
      </c>
      <c r="F127" s="239">
        <f t="shared" si="33"/>
        <v>-1483.3600000000006</v>
      </c>
      <c r="G127" s="240">
        <f>Inputs!D$3</f>
        <v>0.37951000000000001</v>
      </c>
      <c r="I127" s="241">
        <f t="shared" si="38"/>
        <v>9431.36</v>
      </c>
      <c r="K127" s="241">
        <f t="shared" si="34"/>
        <v>92</v>
      </c>
      <c r="L127" s="241">
        <f t="shared" si="39"/>
        <v>7948</v>
      </c>
      <c r="M127" s="241">
        <f t="shared" si="35"/>
        <v>34.914920000000002</v>
      </c>
      <c r="N127" s="241">
        <f t="shared" si="36"/>
        <v>34.914920000000002</v>
      </c>
      <c r="O127" s="241">
        <f t="shared" si="40"/>
        <v>-562.94995360000303</v>
      </c>
      <c r="P127" s="241">
        <f t="shared" si="41"/>
        <v>562.94995360000303</v>
      </c>
      <c r="Q127" s="242"/>
      <c r="R127" s="242"/>
      <c r="S127" s="242"/>
    </row>
    <row r="128" spans="1:19" s="237" customFormat="1">
      <c r="A128" s="236">
        <v>41518</v>
      </c>
      <c r="C128" s="238">
        <v>120</v>
      </c>
      <c r="D128" s="239">
        <f t="shared" si="32"/>
        <v>92</v>
      </c>
      <c r="E128" s="239">
        <f t="shared" si="37"/>
        <v>8040</v>
      </c>
      <c r="F128" s="239">
        <f t="shared" si="33"/>
        <v>-1391.3600000000006</v>
      </c>
      <c r="G128" s="240">
        <f>Inputs!D$3</f>
        <v>0.37951000000000001</v>
      </c>
      <c r="I128" s="241">
        <f t="shared" si="38"/>
        <v>9431.36</v>
      </c>
      <c r="K128" s="241">
        <f t="shared" si="34"/>
        <v>92</v>
      </c>
      <c r="L128" s="241">
        <f t="shared" si="39"/>
        <v>8040</v>
      </c>
      <c r="M128" s="241">
        <f t="shared" si="35"/>
        <v>34.914920000000002</v>
      </c>
      <c r="N128" s="241">
        <f t="shared" si="36"/>
        <v>34.914920000000002</v>
      </c>
      <c r="O128" s="241">
        <f t="shared" si="40"/>
        <v>-528.03503360000298</v>
      </c>
      <c r="P128" s="241">
        <f t="shared" si="41"/>
        <v>528.03503360000298</v>
      </c>
      <c r="Q128" s="242"/>
      <c r="R128" s="242"/>
      <c r="S128" s="242"/>
    </row>
    <row r="129" spans="1:19" s="237" customFormat="1">
      <c r="A129" s="243">
        <v>41548</v>
      </c>
      <c r="C129" s="238">
        <v>121</v>
      </c>
      <c r="D129" s="239">
        <f t="shared" si="32"/>
        <v>92</v>
      </c>
      <c r="E129" s="239">
        <f t="shared" si="37"/>
        <v>8132</v>
      </c>
      <c r="F129" s="239">
        <f t="shared" si="33"/>
        <v>-1299.3600000000006</v>
      </c>
      <c r="G129" s="240">
        <f>Inputs!D$3</f>
        <v>0.37951000000000001</v>
      </c>
      <c r="I129" s="241">
        <f t="shared" si="38"/>
        <v>9431.36</v>
      </c>
      <c r="K129" s="241">
        <f t="shared" si="34"/>
        <v>92</v>
      </c>
      <c r="L129" s="241">
        <f t="shared" si="39"/>
        <v>8132</v>
      </c>
      <c r="M129" s="241">
        <f t="shared" si="35"/>
        <v>34.914920000000002</v>
      </c>
      <c r="N129" s="241">
        <f t="shared" si="36"/>
        <v>34.914920000000002</v>
      </c>
      <c r="O129" s="241">
        <f t="shared" si="40"/>
        <v>-493.12011360000298</v>
      </c>
      <c r="P129" s="241">
        <f t="shared" si="41"/>
        <v>493.12011360000298</v>
      </c>
      <c r="Q129" s="242"/>
      <c r="R129" s="242"/>
      <c r="S129" s="242"/>
    </row>
    <row r="130" spans="1:19" s="237" customFormat="1">
      <c r="A130" s="236">
        <v>41579</v>
      </c>
      <c r="C130" s="238">
        <v>122</v>
      </c>
      <c r="D130" s="239">
        <f t="shared" si="32"/>
        <v>92</v>
      </c>
      <c r="E130" s="239">
        <f t="shared" si="37"/>
        <v>8224</v>
      </c>
      <c r="F130" s="239">
        <f t="shared" si="33"/>
        <v>-1207.3600000000006</v>
      </c>
      <c r="G130" s="240">
        <f>Inputs!D$3</f>
        <v>0.37951000000000001</v>
      </c>
      <c r="I130" s="241">
        <f t="shared" si="38"/>
        <v>9431.36</v>
      </c>
      <c r="K130" s="241">
        <f t="shared" si="34"/>
        <v>92</v>
      </c>
      <c r="L130" s="241">
        <f t="shared" si="39"/>
        <v>8224</v>
      </c>
      <c r="M130" s="241">
        <f t="shared" si="35"/>
        <v>34.914920000000002</v>
      </c>
      <c r="N130" s="241">
        <f t="shared" si="36"/>
        <v>34.914920000000002</v>
      </c>
      <c r="O130" s="241">
        <f t="shared" si="40"/>
        <v>-458.20519360000299</v>
      </c>
      <c r="P130" s="241">
        <f t="shared" si="41"/>
        <v>458.20519360000299</v>
      </c>
      <c r="Q130" s="242"/>
      <c r="R130" s="242"/>
      <c r="S130" s="242"/>
    </row>
    <row r="131" spans="1:19" s="237" customFormat="1">
      <c r="A131" s="243">
        <v>41609</v>
      </c>
      <c r="C131" s="238">
        <v>123</v>
      </c>
      <c r="D131" s="239">
        <f t="shared" si="32"/>
        <v>92</v>
      </c>
      <c r="E131" s="239">
        <f t="shared" si="37"/>
        <v>8316</v>
      </c>
      <c r="F131" s="239">
        <f t="shared" si="33"/>
        <v>-1115.3600000000006</v>
      </c>
      <c r="G131" s="240">
        <f>Inputs!D$3</f>
        <v>0.37951000000000001</v>
      </c>
      <c r="I131" s="241">
        <f t="shared" si="38"/>
        <v>9431.36</v>
      </c>
      <c r="K131" s="241">
        <f t="shared" si="34"/>
        <v>92</v>
      </c>
      <c r="L131" s="241">
        <f t="shared" si="39"/>
        <v>8316</v>
      </c>
      <c r="M131" s="241">
        <f t="shared" si="35"/>
        <v>34.914920000000002</v>
      </c>
      <c r="N131" s="241">
        <f t="shared" si="36"/>
        <v>34.914920000000002</v>
      </c>
      <c r="O131" s="241">
        <f t="shared" si="40"/>
        <v>-423.29027360000299</v>
      </c>
      <c r="P131" s="241">
        <f t="shared" si="41"/>
        <v>423.29027360000299</v>
      </c>
      <c r="Q131" s="242"/>
      <c r="R131" s="242"/>
      <c r="S131" s="242"/>
    </row>
    <row r="132" spans="1:19" s="237" customFormat="1">
      <c r="A132" s="236">
        <v>41640</v>
      </c>
      <c r="C132" s="238">
        <v>124</v>
      </c>
      <c r="D132" s="239">
        <f t="shared" si="32"/>
        <v>92</v>
      </c>
      <c r="E132" s="239">
        <f t="shared" si="37"/>
        <v>8408</v>
      </c>
      <c r="F132" s="239">
        <f t="shared" si="33"/>
        <v>-1023.3600000000006</v>
      </c>
      <c r="G132" s="240">
        <f>Inputs!D$3</f>
        <v>0.37951000000000001</v>
      </c>
      <c r="I132" s="241">
        <f t="shared" si="38"/>
        <v>9431.36</v>
      </c>
      <c r="K132" s="241">
        <f t="shared" si="34"/>
        <v>92</v>
      </c>
      <c r="L132" s="241">
        <f t="shared" si="39"/>
        <v>8408</v>
      </c>
      <c r="M132" s="241">
        <f t="shared" si="35"/>
        <v>34.914920000000002</v>
      </c>
      <c r="N132" s="241">
        <f t="shared" si="36"/>
        <v>34.914920000000002</v>
      </c>
      <c r="O132" s="241">
        <f t="shared" si="40"/>
        <v>-388.375353600003</v>
      </c>
      <c r="P132" s="241">
        <f t="shared" si="41"/>
        <v>388.375353600003</v>
      </c>
      <c r="Q132" s="242"/>
      <c r="R132" s="242"/>
      <c r="S132" s="242"/>
    </row>
    <row r="133" spans="1:19" s="237" customFormat="1">
      <c r="A133" s="243">
        <v>41671</v>
      </c>
      <c r="C133" s="238">
        <v>125</v>
      </c>
      <c r="D133" s="239">
        <f t="shared" si="32"/>
        <v>92</v>
      </c>
      <c r="E133" s="239">
        <f t="shared" si="37"/>
        <v>8500</v>
      </c>
      <c r="F133" s="239">
        <f t="shared" si="33"/>
        <v>-931.36000000000058</v>
      </c>
      <c r="G133" s="240">
        <f>Inputs!D$3</f>
        <v>0.37951000000000001</v>
      </c>
      <c r="I133" s="241">
        <f t="shared" si="38"/>
        <v>9431.36</v>
      </c>
      <c r="K133" s="241">
        <f t="shared" si="34"/>
        <v>92</v>
      </c>
      <c r="L133" s="241">
        <f t="shared" si="39"/>
        <v>8500</v>
      </c>
      <c r="M133" s="241">
        <f t="shared" si="35"/>
        <v>34.914920000000002</v>
      </c>
      <c r="N133" s="241">
        <f t="shared" si="36"/>
        <v>34.914920000000002</v>
      </c>
      <c r="O133" s="241">
        <f t="shared" si="40"/>
        <v>-353.460433600003</v>
      </c>
      <c r="P133" s="241">
        <f t="shared" si="41"/>
        <v>353.460433600003</v>
      </c>
      <c r="Q133" s="242"/>
      <c r="R133" s="242"/>
      <c r="S133" s="242"/>
    </row>
    <row r="134" spans="1:19" s="237" customFormat="1">
      <c r="A134" s="236">
        <v>41699</v>
      </c>
      <c r="C134" s="238">
        <v>126</v>
      </c>
      <c r="D134" s="239">
        <f t="shared" si="32"/>
        <v>92</v>
      </c>
      <c r="E134" s="239">
        <f t="shared" si="37"/>
        <v>8592</v>
      </c>
      <c r="F134" s="239">
        <f t="shared" si="33"/>
        <v>-839.36000000000058</v>
      </c>
      <c r="G134" s="240">
        <f>Inputs!D$3</f>
        <v>0.37951000000000001</v>
      </c>
      <c r="I134" s="241">
        <f t="shared" si="38"/>
        <v>9431.36</v>
      </c>
      <c r="K134" s="241">
        <f t="shared" si="34"/>
        <v>92</v>
      </c>
      <c r="L134" s="241">
        <f t="shared" si="39"/>
        <v>8592</v>
      </c>
      <c r="M134" s="241">
        <f t="shared" si="35"/>
        <v>34.914920000000002</v>
      </c>
      <c r="N134" s="241">
        <f t="shared" si="36"/>
        <v>34.914920000000002</v>
      </c>
      <c r="O134" s="241">
        <f t="shared" si="40"/>
        <v>-318.54551360000301</v>
      </c>
      <c r="P134" s="241">
        <f t="shared" si="41"/>
        <v>318.54551360000301</v>
      </c>
      <c r="Q134" s="242"/>
      <c r="R134" s="242"/>
      <c r="S134" s="242"/>
    </row>
    <row r="135" spans="1:19" s="237" customFormat="1">
      <c r="A135" s="243">
        <v>41730</v>
      </c>
      <c r="C135" s="238">
        <v>127</v>
      </c>
      <c r="D135" s="239">
        <f t="shared" si="32"/>
        <v>92</v>
      </c>
      <c r="E135" s="239">
        <f t="shared" si="37"/>
        <v>8684</v>
      </c>
      <c r="F135" s="239">
        <f t="shared" si="33"/>
        <v>-747.36000000000058</v>
      </c>
      <c r="G135" s="240">
        <f>Inputs!D$3</f>
        <v>0.37951000000000001</v>
      </c>
      <c r="I135" s="241">
        <f t="shared" si="38"/>
        <v>9431.36</v>
      </c>
      <c r="K135" s="241">
        <f t="shared" si="34"/>
        <v>92</v>
      </c>
      <c r="L135" s="241">
        <f t="shared" si="39"/>
        <v>8684</v>
      </c>
      <c r="M135" s="241">
        <f t="shared" si="35"/>
        <v>34.914920000000002</v>
      </c>
      <c r="N135" s="241">
        <f t="shared" si="36"/>
        <v>34.914920000000002</v>
      </c>
      <c r="O135" s="241">
        <f t="shared" si="40"/>
        <v>-283.63059360000301</v>
      </c>
      <c r="P135" s="241">
        <f t="shared" si="41"/>
        <v>283.63059360000301</v>
      </c>
      <c r="Q135" s="242"/>
      <c r="R135" s="242"/>
      <c r="S135" s="242"/>
    </row>
    <row r="136" spans="1:19" s="237" customFormat="1">
      <c r="A136" s="236">
        <v>41760</v>
      </c>
      <c r="C136" s="238">
        <v>128</v>
      </c>
      <c r="D136" s="239">
        <f t="shared" si="32"/>
        <v>92</v>
      </c>
      <c r="E136" s="239">
        <f t="shared" si="37"/>
        <v>8776</v>
      </c>
      <c r="F136" s="239">
        <f t="shared" si="33"/>
        <v>-655.36000000000058</v>
      </c>
      <c r="G136" s="240">
        <f>Inputs!D$3</f>
        <v>0.37951000000000001</v>
      </c>
      <c r="I136" s="241">
        <f t="shared" si="38"/>
        <v>9431.36</v>
      </c>
      <c r="K136" s="241">
        <f t="shared" si="34"/>
        <v>92</v>
      </c>
      <c r="L136" s="241">
        <f t="shared" si="39"/>
        <v>8776</v>
      </c>
      <c r="M136" s="241">
        <f t="shared" si="35"/>
        <v>34.914920000000002</v>
      </c>
      <c r="N136" s="241">
        <f t="shared" si="36"/>
        <v>34.914920000000002</v>
      </c>
      <c r="O136" s="241">
        <f t="shared" si="40"/>
        <v>-248.71567360000302</v>
      </c>
      <c r="P136" s="241">
        <f t="shared" si="41"/>
        <v>248.71567360000302</v>
      </c>
      <c r="Q136" s="242"/>
      <c r="R136" s="242"/>
      <c r="S136" s="242"/>
    </row>
    <row r="137" spans="1:19" s="237" customFormat="1">
      <c r="A137" s="243">
        <v>41791</v>
      </c>
      <c r="C137" s="238">
        <v>129</v>
      </c>
      <c r="D137" s="239">
        <f t="shared" si="32"/>
        <v>92</v>
      </c>
      <c r="E137" s="239">
        <f t="shared" si="37"/>
        <v>8868</v>
      </c>
      <c r="F137" s="239">
        <f t="shared" ref="F137:F144" si="42">$B$9+E137</f>
        <v>-563.36000000000058</v>
      </c>
      <c r="G137" s="240">
        <f>Inputs!D$3</f>
        <v>0.37951000000000001</v>
      </c>
      <c r="I137" s="241">
        <f t="shared" si="38"/>
        <v>9431.36</v>
      </c>
      <c r="K137" s="241">
        <f t="shared" ref="K137:K144" si="43">D137</f>
        <v>92</v>
      </c>
      <c r="L137" s="241">
        <f t="shared" si="39"/>
        <v>8868</v>
      </c>
      <c r="M137" s="241">
        <f t="shared" ref="M137:M144" si="44">K137*G137</f>
        <v>34.914920000000002</v>
      </c>
      <c r="N137" s="241">
        <f t="shared" ref="N137:N144" si="45">M137-J137</f>
        <v>34.914920000000002</v>
      </c>
      <c r="O137" s="241">
        <f t="shared" si="40"/>
        <v>-213.80075360000302</v>
      </c>
      <c r="P137" s="241">
        <f t="shared" si="41"/>
        <v>213.80075360000302</v>
      </c>
      <c r="Q137" s="242"/>
      <c r="R137" s="242"/>
      <c r="S137" s="242"/>
    </row>
    <row r="138" spans="1:19" s="237" customFormat="1">
      <c r="A138" s="236">
        <v>41821</v>
      </c>
      <c r="C138" s="238">
        <v>130</v>
      </c>
      <c r="D138" s="239">
        <f t="shared" si="32"/>
        <v>92</v>
      </c>
      <c r="E138" s="239">
        <f t="shared" ref="E138:E144" si="46">+E137+D138</f>
        <v>8960</v>
      </c>
      <c r="F138" s="239">
        <f t="shared" si="42"/>
        <v>-471.36000000000058</v>
      </c>
      <c r="G138" s="240">
        <f>Inputs!D$3</f>
        <v>0.37951000000000001</v>
      </c>
      <c r="I138" s="241">
        <f t="shared" ref="I138:I144" si="47">+I137+H138</f>
        <v>9431.36</v>
      </c>
      <c r="K138" s="241">
        <f t="shared" si="43"/>
        <v>92</v>
      </c>
      <c r="L138" s="241">
        <f t="shared" ref="L138:L144" si="48">+L137+K138</f>
        <v>8960</v>
      </c>
      <c r="M138" s="241">
        <f t="shared" si="44"/>
        <v>34.914920000000002</v>
      </c>
      <c r="N138" s="241">
        <f t="shared" si="45"/>
        <v>34.914920000000002</v>
      </c>
      <c r="O138" s="241">
        <f t="shared" ref="O138:O144" si="49">+O137+N138</f>
        <v>-178.88583360000302</v>
      </c>
      <c r="P138" s="241">
        <f t="shared" ref="P138:P144" si="50">P137-N138</f>
        <v>178.88583360000302</v>
      </c>
      <c r="Q138" s="242"/>
      <c r="R138" s="242"/>
      <c r="S138" s="242"/>
    </row>
    <row r="139" spans="1:19" s="237" customFormat="1">
      <c r="A139" s="243">
        <v>41852</v>
      </c>
      <c r="C139" s="238">
        <v>131</v>
      </c>
      <c r="D139" s="239">
        <f t="shared" si="32"/>
        <v>92</v>
      </c>
      <c r="E139" s="239">
        <f t="shared" si="46"/>
        <v>9052</v>
      </c>
      <c r="F139" s="239">
        <f t="shared" si="42"/>
        <v>-379.36000000000058</v>
      </c>
      <c r="G139" s="240">
        <f>Inputs!D$3</f>
        <v>0.37951000000000001</v>
      </c>
      <c r="I139" s="241">
        <f t="shared" si="47"/>
        <v>9431.36</v>
      </c>
      <c r="K139" s="241">
        <f t="shared" si="43"/>
        <v>92</v>
      </c>
      <c r="L139" s="241">
        <f t="shared" si="48"/>
        <v>9052</v>
      </c>
      <c r="M139" s="241">
        <f t="shared" si="44"/>
        <v>34.914920000000002</v>
      </c>
      <c r="N139" s="241">
        <f t="shared" si="45"/>
        <v>34.914920000000002</v>
      </c>
      <c r="O139" s="241">
        <f t="shared" si="49"/>
        <v>-143.97091360000303</v>
      </c>
      <c r="P139" s="241">
        <f t="shared" si="50"/>
        <v>143.97091360000303</v>
      </c>
      <c r="Q139" s="242"/>
      <c r="R139" s="242"/>
      <c r="S139" s="242"/>
    </row>
    <row r="140" spans="1:19" s="237" customFormat="1">
      <c r="A140" s="236">
        <v>41883</v>
      </c>
      <c r="C140" s="238">
        <v>132</v>
      </c>
      <c r="D140" s="239">
        <f t="shared" si="32"/>
        <v>92</v>
      </c>
      <c r="E140" s="239">
        <f t="shared" si="46"/>
        <v>9144</v>
      </c>
      <c r="F140" s="239">
        <f t="shared" si="42"/>
        <v>-287.36000000000058</v>
      </c>
      <c r="G140" s="240">
        <f>Inputs!D$3</f>
        <v>0.37951000000000001</v>
      </c>
      <c r="I140" s="241">
        <f t="shared" si="47"/>
        <v>9431.36</v>
      </c>
      <c r="K140" s="241">
        <f t="shared" si="43"/>
        <v>92</v>
      </c>
      <c r="L140" s="241">
        <f t="shared" si="48"/>
        <v>9144</v>
      </c>
      <c r="M140" s="241">
        <f t="shared" si="44"/>
        <v>34.914920000000002</v>
      </c>
      <c r="N140" s="241">
        <f t="shared" si="45"/>
        <v>34.914920000000002</v>
      </c>
      <c r="O140" s="241">
        <f t="shared" si="49"/>
        <v>-109.05599360000303</v>
      </c>
      <c r="P140" s="241">
        <f t="shared" si="50"/>
        <v>109.05599360000303</v>
      </c>
      <c r="Q140" s="242"/>
      <c r="R140" s="242"/>
      <c r="S140" s="242"/>
    </row>
    <row r="141" spans="1:19" s="237" customFormat="1">
      <c r="A141" s="243">
        <v>41913</v>
      </c>
      <c r="C141" s="238">
        <v>133</v>
      </c>
      <c r="D141" s="239">
        <f t="shared" si="32"/>
        <v>92</v>
      </c>
      <c r="E141" s="239">
        <f t="shared" si="46"/>
        <v>9236</v>
      </c>
      <c r="F141" s="239">
        <f t="shared" si="42"/>
        <v>-195.36000000000058</v>
      </c>
      <c r="G141" s="240">
        <f>Inputs!D$3</f>
        <v>0.37951000000000001</v>
      </c>
      <c r="I141" s="241">
        <f t="shared" si="47"/>
        <v>9431.36</v>
      </c>
      <c r="K141" s="241">
        <f t="shared" si="43"/>
        <v>92</v>
      </c>
      <c r="L141" s="241">
        <f t="shared" si="48"/>
        <v>9236</v>
      </c>
      <c r="M141" s="241">
        <f t="shared" si="44"/>
        <v>34.914920000000002</v>
      </c>
      <c r="N141" s="241">
        <f t="shared" si="45"/>
        <v>34.914920000000002</v>
      </c>
      <c r="O141" s="241">
        <f t="shared" si="49"/>
        <v>-74.14107360000304</v>
      </c>
      <c r="P141" s="241">
        <f t="shared" si="50"/>
        <v>74.14107360000304</v>
      </c>
      <c r="Q141" s="242"/>
      <c r="R141" s="242"/>
      <c r="S141" s="242"/>
    </row>
    <row r="142" spans="1:19" s="237" customFormat="1">
      <c r="A142" s="236">
        <v>41944</v>
      </c>
      <c r="C142" s="238">
        <v>134</v>
      </c>
      <c r="D142" s="239">
        <f t="shared" si="32"/>
        <v>92</v>
      </c>
      <c r="E142" s="239">
        <f t="shared" si="46"/>
        <v>9328</v>
      </c>
      <c r="F142" s="239">
        <f t="shared" si="42"/>
        <v>-103.36000000000058</v>
      </c>
      <c r="G142" s="240">
        <f>Inputs!D$3</f>
        <v>0.37951000000000001</v>
      </c>
      <c r="I142" s="241">
        <f t="shared" si="47"/>
        <v>9431.36</v>
      </c>
      <c r="K142" s="241">
        <f t="shared" si="43"/>
        <v>92</v>
      </c>
      <c r="L142" s="241">
        <f t="shared" si="48"/>
        <v>9328</v>
      </c>
      <c r="M142" s="241">
        <f t="shared" si="44"/>
        <v>34.914920000000002</v>
      </c>
      <c r="N142" s="241">
        <f t="shared" si="45"/>
        <v>34.914920000000002</v>
      </c>
      <c r="O142" s="241">
        <f t="shared" si="49"/>
        <v>-39.226153600003038</v>
      </c>
      <c r="P142" s="241">
        <f t="shared" si="50"/>
        <v>39.226153600003038</v>
      </c>
      <c r="Q142" s="242"/>
      <c r="R142" s="242"/>
      <c r="S142" s="242"/>
    </row>
    <row r="143" spans="1:19" s="237" customFormat="1">
      <c r="A143" s="243">
        <v>41974</v>
      </c>
      <c r="C143" s="238">
        <v>135</v>
      </c>
      <c r="D143" s="239">
        <f t="shared" si="32"/>
        <v>92</v>
      </c>
      <c r="E143" s="239">
        <f t="shared" si="46"/>
        <v>9420</v>
      </c>
      <c r="F143" s="239">
        <f t="shared" si="42"/>
        <v>-11.360000000000582</v>
      </c>
      <c r="G143" s="240">
        <f>Inputs!D$3</f>
        <v>0.37951000000000001</v>
      </c>
      <c r="I143" s="241">
        <f t="shared" si="47"/>
        <v>9431.36</v>
      </c>
      <c r="K143" s="241">
        <f t="shared" si="43"/>
        <v>92</v>
      </c>
      <c r="L143" s="241">
        <f t="shared" si="48"/>
        <v>9420</v>
      </c>
      <c r="M143" s="241">
        <f t="shared" si="44"/>
        <v>34.914920000000002</v>
      </c>
      <c r="N143" s="241">
        <f t="shared" si="45"/>
        <v>34.914920000000002</v>
      </c>
      <c r="O143" s="241">
        <f t="shared" si="49"/>
        <v>-4.3112336000030353</v>
      </c>
      <c r="P143" s="241">
        <f t="shared" si="50"/>
        <v>4.3112336000030353</v>
      </c>
      <c r="Q143" s="242"/>
      <c r="R143" s="242"/>
      <c r="S143" s="242"/>
    </row>
    <row r="144" spans="1:19" s="237" customFormat="1">
      <c r="A144" s="236">
        <v>42005</v>
      </c>
      <c r="C144" s="238">
        <v>136</v>
      </c>
      <c r="D144" s="239">
        <f>-F143</f>
        <v>11.360000000000582</v>
      </c>
      <c r="E144" s="239">
        <f t="shared" si="46"/>
        <v>9431.36</v>
      </c>
      <c r="F144" s="239">
        <f t="shared" si="42"/>
        <v>0</v>
      </c>
      <c r="G144" s="240">
        <f>Inputs!D$3</f>
        <v>0.37951000000000001</v>
      </c>
      <c r="I144" s="241">
        <f t="shared" si="47"/>
        <v>9431.36</v>
      </c>
      <c r="K144" s="241">
        <f t="shared" si="43"/>
        <v>11.360000000000582</v>
      </c>
      <c r="L144" s="241">
        <f t="shared" si="48"/>
        <v>9431.36</v>
      </c>
      <c r="M144" s="241">
        <f t="shared" si="44"/>
        <v>4.3112336000002207</v>
      </c>
      <c r="N144" s="241">
        <f t="shared" si="45"/>
        <v>4.3112336000002207</v>
      </c>
      <c r="O144" s="241">
        <f t="shared" si="49"/>
        <v>-2.8146374120296969E-12</v>
      </c>
      <c r="P144" s="241">
        <f t="shared" si="50"/>
        <v>2.8146374120296969E-12</v>
      </c>
      <c r="Q144" s="242"/>
      <c r="R144" s="242"/>
      <c r="S144" s="242"/>
    </row>
    <row r="145" spans="1:20">
      <c r="A145" s="30"/>
      <c r="G145" s="28"/>
    </row>
    <row r="146" spans="1:20">
      <c r="A146" s="8" t="s">
        <v>43</v>
      </c>
      <c r="B146" s="33">
        <f>SUM(B9:B145)</f>
        <v>-9431.36</v>
      </c>
      <c r="D146" s="33">
        <f>SUM(D9:D145)</f>
        <v>9431.36</v>
      </c>
      <c r="G146" s="28"/>
      <c r="H146" s="33">
        <f>SUM(H9:H145)</f>
        <v>9431.36</v>
      </c>
      <c r="I146" s="33"/>
      <c r="J146" s="33">
        <f>SUM(J9:J145)</f>
        <v>3579.2954336000003</v>
      </c>
      <c r="K146" s="33">
        <f>SUM(K9:K145)</f>
        <v>9431.36</v>
      </c>
      <c r="L146" s="33"/>
      <c r="M146" s="33">
        <f>SUM(M9:M145)</f>
        <v>3579.2954336000053</v>
      </c>
      <c r="N146" s="33">
        <f>SUM(N9:N145)</f>
        <v>-2.8146374120296969E-12</v>
      </c>
      <c r="O146" s="33">
        <f>SUM(O9:O145)</f>
        <v>-274261.85793600034</v>
      </c>
      <c r="P146" s="33">
        <f>SUM(P9:P145)</f>
        <v>274261.85793600034</v>
      </c>
    </row>
    <row r="147" spans="1:20">
      <c r="G147" s="28"/>
    </row>
    <row r="148" spans="1:20">
      <c r="A148" s="4" t="s">
        <v>61</v>
      </c>
      <c r="B148" s="4" t="s">
        <v>61</v>
      </c>
      <c r="C148" s="4" t="s">
        <v>61</v>
      </c>
      <c r="D148" s="4" t="s">
        <v>61</v>
      </c>
      <c r="F148" s="4" t="s">
        <v>61</v>
      </c>
      <c r="G148" s="28" t="s">
        <v>61</v>
      </c>
      <c r="H148" s="4" t="s">
        <v>61</v>
      </c>
      <c r="J148" s="4" t="s">
        <v>61</v>
      </c>
      <c r="K148" s="4" t="s">
        <v>61</v>
      </c>
      <c r="M148" s="4" t="s">
        <v>61</v>
      </c>
      <c r="N148" s="4" t="s">
        <v>61</v>
      </c>
      <c r="P148" s="4" t="s">
        <v>61</v>
      </c>
      <c r="Q148" s="8" t="s">
        <v>61</v>
      </c>
      <c r="R148" s="8" t="s">
        <v>61</v>
      </c>
      <c r="S148" s="8" t="s">
        <v>61</v>
      </c>
      <c r="T148" s="4" t="s">
        <v>61</v>
      </c>
    </row>
    <row r="149" spans="1:20">
      <c r="G149" s="28"/>
    </row>
    <row r="152" spans="1:20">
      <c r="A152" s="4" t="s">
        <v>14</v>
      </c>
      <c r="B152" s="4">
        <v>533263.38</v>
      </c>
    </row>
    <row r="153" spans="1:20">
      <c r="A153" s="4" t="s">
        <v>145</v>
      </c>
      <c r="B153" s="4">
        <v>29051.360000000001</v>
      </c>
    </row>
    <row r="154" spans="1:20">
      <c r="A154" s="4" t="s">
        <v>146</v>
      </c>
      <c r="B154" s="4">
        <v>10828.81</v>
      </c>
    </row>
    <row r="155" spans="1:20">
      <c r="A155" s="4" t="s">
        <v>147</v>
      </c>
      <c r="B155" s="4">
        <v>2461.8200000000002</v>
      </c>
    </row>
    <row r="156" spans="1:20">
      <c r="B156" s="94">
        <f>SUM(B152:B155)</f>
        <v>575605.37</v>
      </c>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2.xml><?xml version="1.0" encoding="utf-8"?>
<worksheet xmlns="http://schemas.openxmlformats.org/spreadsheetml/2006/main" xmlns:r="http://schemas.openxmlformats.org/officeDocument/2006/relationships">
  <sheetPr transitionEvaluation="1" codeName="Sheet65">
    <pageSetUpPr autoPageBreaks="0" fitToPage="1"/>
  </sheetPr>
  <dimension ref="A1:AE148"/>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38108</v>
      </c>
      <c r="B9" s="32">
        <v>-827812.45</v>
      </c>
      <c r="C9" s="6">
        <v>1</v>
      </c>
      <c r="D9" s="29">
        <f t="shared" ref="D9:D40" si="0">ROUND(-(+$B$9/180)*1,0)</f>
        <v>4599</v>
      </c>
      <c r="E9" s="29">
        <f>+D9</f>
        <v>4599</v>
      </c>
      <c r="F9" s="29">
        <f t="shared" ref="F9:F40" si="1">$B$9+E9</f>
        <v>-823213.45</v>
      </c>
      <c r="G9" s="34">
        <f>Inputs!D$3</f>
        <v>0.37951000000000001</v>
      </c>
      <c r="H9" s="27">
        <f>-B9</f>
        <v>827812.45</v>
      </c>
      <c r="I9" s="27">
        <f>+H9</f>
        <v>827812.45</v>
      </c>
      <c r="J9" s="27">
        <f>H9*G9</f>
        <v>314163.10289949999</v>
      </c>
      <c r="K9" s="27">
        <f t="shared" ref="K9:K40" si="2">D9</f>
        <v>4599</v>
      </c>
      <c r="L9" s="27">
        <f>+K9</f>
        <v>4599</v>
      </c>
      <c r="M9" s="27">
        <f t="shared" ref="M9:M40" si="3">K9*G9</f>
        <v>1745.3664900000001</v>
      </c>
      <c r="N9" s="27">
        <f t="shared" ref="N9:N40" si="4">M9-J9</f>
        <v>-312417.73640950001</v>
      </c>
      <c r="O9" s="27">
        <f>+N9</f>
        <v>-312417.73640950001</v>
      </c>
      <c r="P9" s="27">
        <f>-SUM(N9)</f>
        <v>312417.73640950001</v>
      </c>
      <c r="Q9" s="38">
        <f>VLOOKUP(Q8,A9:P136,5)</f>
        <v>312732</v>
      </c>
      <c r="R9" s="38">
        <f>VLOOKUP(R8,A9:P136,5)</f>
        <v>415752</v>
      </c>
      <c r="S9" s="38">
        <f>+R9-Q9</f>
        <v>103020</v>
      </c>
      <c r="T9" s="35" t="s">
        <v>64</v>
      </c>
      <c r="U9" s="145">
        <f t="shared" ref="U9:AE9" si="5">-IF(TYPE(VLOOKUP(U8,$A$9:$P$136,6,FALSE))=16,0,VLOOKUP(U8,$A$9:$P$136,6,FALSE))</f>
        <v>506495.44999999995</v>
      </c>
      <c r="V9" s="145">
        <f t="shared" si="5"/>
        <v>497910.44999999995</v>
      </c>
      <c r="W9" s="145">
        <f t="shared" si="5"/>
        <v>489325.44999999995</v>
      </c>
      <c r="X9" s="145">
        <f t="shared" si="5"/>
        <v>480740.44999999995</v>
      </c>
      <c r="Y9" s="145">
        <f t="shared" si="5"/>
        <v>472155.44999999995</v>
      </c>
      <c r="Z9" s="145">
        <f t="shared" si="5"/>
        <v>463570.44999999995</v>
      </c>
      <c r="AA9" s="145">
        <f t="shared" si="5"/>
        <v>454985.44999999995</v>
      </c>
      <c r="AB9" s="145">
        <f t="shared" si="5"/>
        <v>446400.44999999995</v>
      </c>
      <c r="AC9" s="145">
        <f t="shared" si="5"/>
        <v>437815.44999999995</v>
      </c>
      <c r="AD9" s="145">
        <f t="shared" si="5"/>
        <v>429230.44999999995</v>
      </c>
      <c r="AE9" s="145">
        <f t="shared" si="5"/>
        <v>420645.44999999995</v>
      </c>
    </row>
    <row r="10" spans="1:31">
      <c r="A10" s="30">
        <v>38139</v>
      </c>
      <c r="B10" s="9"/>
      <c r="C10" s="6">
        <v>2</v>
      </c>
      <c r="D10" s="29">
        <f t="shared" si="0"/>
        <v>4599</v>
      </c>
      <c r="E10" s="29">
        <f t="shared" ref="E10:E41" si="6">+E9+D10</f>
        <v>9198</v>
      </c>
      <c r="F10" s="29">
        <f t="shared" si="1"/>
        <v>-818614.45</v>
      </c>
      <c r="G10" s="34">
        <f>Inputs!D$3</f>
        <v>0.37951000000000001</v>
      </c>
      <c r="H10" s="2"/>
      <c r="I10" s="27">
        <f t="shared" ref="I10:I41" si="7">+I9+H10</f>
        <v>827812.45</v>
      </c>
      <c r="J10" s="27"/>
      <c r="K10" s="27">
        <f t="shared" si="2"/>
        <v>4599</v>
      </c>
      <c r="L10" s="27">
        <f t="shared" ref="L10:L41" si="8">+L9+K10</f>
        <v>9198</v>
      </c>
      <c r="M10" s="27">
        <f t="shared" si="3"/>
        <v>1745.3664900000001</v>
      </c>
      <c r="N10" s="27">
        <f t="shared" si="4"/>
        <v>1745.3664900000001</v>
      </c>
      <c r="O10" s="27">
        <f t="shared" ref="O10:O41" si="9">+O9+N10</f>
        <v>-310672.36991950002</v>
      </c>
      <c r="P10" s="27">
        <f t="shared" ref="P10:P41" si="10">P9-N10</f>
        <v>310672.36991950002</v>
      </c>
      <c r="Q10" s="38">
        <f>VLOOKUP(Q8,A9:P136,15)</f>
        <v>-195478.18157950096</v>
      </c>
      <c r="R10" s="38">
        <f>VLOOKUP(R8,A9:P136,15)</f>
        <v>-156381.06137950084</v>
      </c>
      <c r="S10" s="38">
        <f>+R10-Q10</f>
        <v>39097.120200000121</v>
      </c>
      <c r="T10" s="36" t="s">
        <v>69</v>
      </c>
      <c r="V10" s="2"/>
      <c r="W10" s="2"/>
      <c r="X10" s="7"/>
      <c r="Y10" s="2"/>
      <c r="Z10" s="7"/>
    </row>
    <row r="11" spans="1:31">
      <c r="A11" s="31">
        <v>38169</v>
      </c>
      <c r="B11" s="5"/>
      <c r="C11" s="6">
        <v>3</v>
      </c>
      <c r="D11" s="29">
        <f t="shared" si="0"/>
        <v>4599</v>
      </c>
      <c r="E11" s="29">
        <f t="shared" si="6"/>
        <v>13797</v>
      </c>
      <c r="F11" s="29">
        <f t="shared" si="1"/>
        <v>-814015.45</v>
      </c>
      <c r="G11" s="34">
        <f>Inputs!D$3</f>
        <v>0.37951000000000001</v>
      </c>
      <c r="H11" s="2"/>
      <c r="I11" s="27">
        <f t="shared" si="7"/>
        <v>827812.45</v>
      </c>
      <c r="J11" s="27"/>
      <c r="K11" s="27">
        <f t="shared" si="2"/>
        <v>4599</v>
      </c>
      <c r="L11" s="27">
        <f t="shared" si="8"/>
        <v>13797</v>
      </c>
      <c r="M11" s="27">
        <f t="shared" si="3"/>
        <v>1745.3664900000001</v>
      </c>
      <c r="N11" s="27">
        <f t="shared" si="4"/>
        <v>1745.3664900000001</v>
      </c>
      <c r="O11" s="27">
        <f t="shared" si="9"/>
        <v>-308927.00342950004</v>
      </c>
      <c r="P11" s="27">
        <f t="shared" si="10"/>
        <v>308927.00342950004</v>
      </c>
      <c r="Q11" s="38">
        <f>+VLOOKUP(Q8,A9:P136,16)</f>
        <v>195478.18157950096</v>
      </c>
      <c r="R11" s="38">
        <f>+VLOOKUP(R8,A9:P136,16)</f>
        <v>156381.06137950084</v>
      </c>
      <c r="S11" s="38">
        <f>(+Q11+R11)/2</f>
        <v>175929.6214795009</v>
      </c>
      <c r="T11" s="36" t="s">
        <v>113</v>
      </c>
      <c r="U11" s="145">
        <f t="shared" ref="U11:AE11" si="11">IF(TYPE(VLOOKUP(U8,$A$9:$P$136,16,FALSE))=16,0,VLOOKUP(U8,$A$9:$P$136,16,FALSE))</f>
        <v>192220.08822950095</v>
      </c>
      <c r="V11" s="145">
        <f t="shared" si="11"/>
        <v>188961.99487950094</v>
      </c>
      <c r="W11" s="145">
        <f t="shared" si="11"/>
        <v>185703.90152950093</v>
      </c>
      <c r="X11" s="145">
        <f t="shared" si="11"/>
        <v>182445.80817950092</v>
      </c>
      <c r="Y11" s="145">
        <f t="shared" si="11"/>
        <v>179187.71482950091</v>
      </c>
      <c r="Z11" s="145">
        <f t="shared" si="11"/>
        <v>175929.6214795009</v>
      </c>
      <c r="AA11" s="145">
        <f t="shared" si="11"/>
        <v>172671.52812950089</v>
      </c>
      <c r="AB11" s="145">
        <f t="shared" si="11"/>
        <v>169413.43477950088</v>
      </c>
      <c r="AC11" s="145">
        <f t="shared" si="11"/>
        <v>166155.34142950087</v>
      </c>
      <c r="AD11" s="145">
        <f t="shared" si="11"/>
        <v>162897.24807950086</v>
      </c>
      <c r="AE11" s="145">
        <f t="shared" si="11"/>
        <v>159639.15472950085</v>
      </c>
    </row>
    <row r="12" spans="1:31">
      <c r="A12" s="30">
        <v>38200</v>
      </c>
      <c r="B12" s="3"/>
      <c r="C12" s="6">
        <v>4</v>
      </c>
      <c r="D12" s="29">
        <f t="shared" si="0"/>
        <v>4599</v>
      </c>
      <c r="E12" s="29">
        <f t="shared" si="6"/>
        <v>18396</v>
      </c>
      <c r="F12" s="29">
        <f t="shared" si="1"/>
        <v>-809416.45</v>
      </c>
      <c r="G12" s="34">
        <f>Inputs!D$3</f>
        <v>0.37951000000000001</v>
      </c>
      <c r="H12" s="2"/>
      <c r="I12" s="27">
        <f t="shared" si="7"/>
        <v>827812.45</v>
      </c>
      <c r="J12" s="27"/>
      <c r="K12" s="27">
        <f t="shared" si="2"/>
        <v>4599</v>
      </c>
      <c r="L12" s="27">
        <f t="shared" si="8"/>
        <v>18396</v>
      </c>
      <c r="M12" s="27">
        <f t="shared" si="3"/>
        <v>1745.3664900000001</v>
      </c>
      <c r="N12" s="27">
        <f t="shared" si="4"/>
        <v>1745.3664900000001</v>
      </c>
      <c r="O12" s="27">
        <f t="shared" si="9"/>
        <v>-307181.63693950005</v>
      </c>
      <c r="P12" s="27">
        <f t="shared" si="10"/>
        <v>307181.63693950005</v>
      </c>
      <c r="Q12" s="39"/>
      <c r="R12" s="40"/>
      <c r="S12" s="40"/>
      <c r="T12" s="36"/>
    </row>
    <row r="13" spans="1:31">
      <c r="A13" s="31">
        <v>38231</v>
      </c>
      <c r="B13" s="3"/>
      <c r="C13" s="6">
        <v>5</v>
      </c>
      <c r="D13" s="29">
        <f t="shared" si="0"/>
        <v>4599</v>
      </c>
      <c r="E13" s="29">
        <f t="shared" si="6"/>
        <v>22995</v>
      </c>
      <c r="F13" s="29">
        <f t="shared" si="1"/>
        <v>-804817.45</v>
      </c>
      <c r="G13" s="34">
        <f>Inputs!D$3</f>
        <v>0.37951000000000001</v>
      </c>
      <c r="H13" s="2"/>
      <c r="I13" s="27">
        <f t="shared" si="7"/>
        <v>827812.45</v>
      </c>
      <c r="J13" s="27"/>
      <c r="K13" s="27">
        <f t="shared" si="2"/>
        <v>4599</v>
      </c>
      <c r="L13" s="27">
        <f t="shared" si="8"/>
        <v>22995</v>
      </c>
      <c r="M13" s="27">
        <f t="shared" si="3"/>
        <v>1745.3664900000001</v>
      </c>
      <c r="N13" s="27">
        <f t="shared" si="4"/>
        <v>1745.3664900000001</v>
      </c>
      <c r="O13" s="27">
        <f t="shared" si="9"/>
        <v>-305436.27044950007</v>
      </c>
      <c r="P13" s="27">
        <f t="shared" si="10"/>
        <v>305436.27044950007</v>
      </c>
      <c r="Q13" s="38">
        <f>VLOOKUP(Q8,A9:P136,9)</f>
        <v>827812.45</v>
      </c>
      <c r="R13" s="38">
        <f>VLOOKUP(R8,A9:P136,9)</f>
        <v>827812.45</v>
      </c>
      <c r="S13" s="38">
        <f>+R13-Q13</f>
        <v>0</v>
      </c>
      <c r="T13" s="36" t="s">
        <v>70</v>
      </c>
    </row>
    <row r="14" spans="1:31">
      <c r="A14" s="30">
        <v>38261</v>
      </c>
      <c r="B14" s="3"/>
      <c r="C14" s="6">
        <v>6</v>
      </c>
      <c r="D14" s="29">
        <f t="shared" si="0"/>
        <v>4599</v>
      </c>
      <c r="E14" s="29">
        <f t="shared" si="6"/>
        <v>27594</v>
      </c>
      <c r="F14" s="29">
        <f t="shared" si="1"/>
        <v>-800218.45</v>
      </c>
      <c r="G14" s="34">
        <f>Inputs!D$3</f>
        <v>0.37951000000000001</v>
      </c>
      <c r="H14" s="2"/>
      <c r="I14" s="27">
        <f t="shared" si="7"/>
        <v>827812.45</v>
      </c>
      <c r="J14" s="27"/>
      <c r="K14" s="27">
        <f t="shared" si="2"/>
        <v>4599</v>
      </c>
      <c r="L14" s="27">
        <f t="shared" si="8"/>
        <v>27594</v>
      </c>
      <c r="M14" s="27">
        <f t="shared" si="3"/>
        <v>1745.3664900000001</v>
      </c>
      <c r="N14" s="27">
        <f t="shared" si="4"/>
        <v>1745.3664900000001</v>
      </c>
      <c r="O14" s="27">
        <f t="shared" si="9"/>
        <v>-303690.90395950008</v>
      </c>
      <c r="P14" s="27">
        <f t="shared" si="10"/>
        <v>303690.90395950008</v>
      </c>
      <c r="Q14" s="105">
        <f>VLOOKUP(Q8,A9:P136,12)</f>
        <v>312732</v>
      </c>
      <c r="R14" s="105">
        <f>VLOOKUP(R8,A9:P136,12)</f>
        <v>415752</v>
      </c>
      <c r="S14" s="105">
        <f>+R14-Q14</f>
        <v>103020</v>
      </c>
      <c r="T14" s="36" t="s">
        <v>93</v>
      </c>
    </row>
    <row r="15" spans="1:31">
      <c r="A15" s="31">
        <v>38292</v>
      </c>
      <c r="B15" s="3"/>
      <c r="C15" s="6">
        <v>7</v>
      </c>
      <c r="D15" s="29">
        <f t="shared" si="0"/>
        <v>4599</v>
      </c>
      <c r="E15" s="29">
        <f t="shared" si="6"/>
        <v>32193</v>
      </c>
      <c r="F15" s="29">
        <f t="shared" si="1"/>
        <v>-795619.45</v>
      </c>
      <c r="G15" s="34">
        <f>Inputs!D$3</f>
        <v>0.37951000000000001</v>
      </c>
      <c r="H15" s="2"/>
      <c r="I15" s="27">
        <f t="shared" si="7"/>
        <v>827812.45</v>
      </c>
      <c r="J15" s="27"/>
      <c r="K15" s="27">
        <f t="shared" si="2"/>
        <v>4599</v>
      </c>
      <c r="L15" s="27">
        <f t="shared" si="8"/>
        <v>32193</v>
      </c>
      <c r="M15" s="27">
        <f t="shared" si="3"/>
        <v>1745.3664900000001</v>
      </c>
      <c r="N15" s="27">
        <f t="shared" si="4"/>
        <v>1745.3664900000001</v>
      </c>
      <c r="O15" s="27">
        <f t="shared" si="9"/>
        <v>-301945.53746950009</v>
      </c>
      <c r="P15" s="27">
        <f t="shared" si="10"/>
        <v>301945.53746950009</v>
      </c>
      <c r="Q15" s="97"/>
      <c r="R15" s="97"/>
      <c r="S15" s="97"/>
      <c r="T15" s="98"/>
    </row>
    <row r="16" spans="1:31">
      <c r="A16" s="30">
        <v>38322</v>
      </c>
      <c r="B16" s="3"/>
      <c r="C16" s="6">
        <v>8</v>
      </c>
      <c r="D16" s="29">
        <f t="shared" si="0"/>
        <v>4599</v>
      </c>
      <c r="E16" s="29">
        <f t="shared" si="6"/>
        <v>36792</v>
      </c>
      <c r="F16" s="29">
        <f t="shared" si="1"/>
        <v>-791020.45</v>
      </c>
      <c r="G16" s="34">
        <f>Inputs!D$3</f>
        <v>0.37951000000000001</v>
      </c>
      <c r="H16" s="2"/>
      <c r="I16" s="27">
        <f t="shared" si="7"/>
        <v>827812.45</v>
      </c>
      <c r="J16" s="27"/>
      <c r="K16" s="27">
        <f t="shared" si="2"/>
        <v>4599</v>
      </c>
      <c r="L16" s="27">
        <f t="shared" si="8"/>
        <v>36792</v>
      </c>
      <c r="M16" s="27">
        <f t="shared" si="3"/>
        <v>1745.3664900000001</v>
      </c>
      <c r="N16" s="27">
        <f t="shared" si="4"/>
        <v>1745.3664900000001</v>
      </c>
      <c r="O16" s="27">
        <f t="shared" si="9"/>
        <v>-300200.17097950011</v>
      </c>
      <c r="P16" s="27">
        <f t="shared" si="10"/>
        <v>300200.17097950011</v>
      </c>
      <c r="Q16" s="4"/>
      <c r="R16" s="4"/>
      <c r="S16" s="4"/>
    </row>
    <row r="17" spans="1:19">
      <c r="A17" s="31">
        <v>38353</v>
      </c>
      <c r="B17" s="3"/>
      <c r="C17" s="6">
        <v>9</v>
      </c>
      <c r="D17" s="29">
        <f t="shared" si="0"/>
        <v>4599</v>
      </c>
      <c r="E17" s="29">
        <f t="shared" si="6"/>
        <v>41391</v>
      </c>
      <c r="F17" s="29">
        <f t="shared" si="1"/>
        <v>-786421.45</v>
      </c>
      <c r="G17" s="34">
        <f>Inputs!D$3</f>
        <v>0.37951000000000001</v>
      </c>
      <c r="H17" s="2"/>
      <c r="I17" s="27">
        <f t="shared" si="7"/>
        <v>827812.45</v>
      </c>
      <c r="J17" s="27"/>
      <c r="K17" s="27">
        <f t="shared" si="2"/>
        <v>4599</v>
      </c>
      <c r="L17" s="27">
        <f t="shared" si="8"/>
        <v>41391</v>
      </c>
      <c r="M17" s="27">
        <f t="shared" si="3"/>
        <v>1745.3664900000001</v>
      </c>
      <c r="N17" s="27">
        <f t="shared" si="4"/>
        <v>1745.3664900000001</v>
      </c>
      <c r="O17" s="27">
        <f t="shared" si="9"/>
        <v>-298454.80448950012</v>
      </c>
      <c r="P17" s="27">
        <f t="shared" si="10"/>
        <v>298454.80448950012</v>
      </c>
      <c r="Q17" s="4"/>
      <c r="R17" s="4"/>
      <c r="S17" s="4"/>
    </row>
    <row r="18" spans="1:19">
      <c r="A18" s="30">
        <v>38384</v>
      </c>
      <c r="B18" s="3"/>
      <c r="C18" s="6">
        <v>10</v>
      </c>
      <c r="D18" s="29">
        <f t="shared" si="0"/>
        <v>4599</v>
      </c>
      <c r="E18" s="29">
        <f t="shared" si="6"/>
        <v>45990</v>
      </c>
      <c r="F18" s="29">
        <f t="shared" si="1"/>
        <v>-781822.45</v>
      </c>
      <c r="G18" s="34">
        <f>Inputs!D$3</f>
        <v>0.37951000000000001</v>
      </c>
      <c r="H18" s="2"/>
      <c r="I18" s="27">
        <f t="shared" si="7"/>
        <v>827812.45</v>
      </c>
      <c r="J18" s="27"/>
      <c r="K18" s="27">
        <f t="shared" si="2"/>
        <v>4599</v>
      </c>
      <c r="L18" s="27">
        <f t="shared" si="8"/>
        <v>45990</v>
      </c>
      <c r="M18" s="27">
        <f t="shared" si="3"/>
        <v>1745.3664900000001</v>
      </c>
      <c r="N18" s="27">
        <f t="shared" si="4"/>
        <v>1745.3664900000001</v>
      </c>
      <c r="O18" s="27">
        <f t="shared" si="9"/>
        <v>-296709.43799950014</v>
      </c>
      <c r="P18" s="27">
        <f t="shared" si="10"/>
        <v>296709.43799950014</v>
      </c>
      <c r="Q18" s="4"/>
      <c r="R18" s="4"/>
      <c r="S18" s="4"/>
    </row>
    <row r="19" spans="1:19">
      <c r="A19" s="31">
        <v>38412</v>
      </c>
      <c r="B19" s="3"/>
      <c r="C19" s="6">
        <v>11</v>
      </c>
      <c r="D19" s="29">
        <f t="shared" si="0"/>
        <v>4599</v>
      </c>
      <c r="E19" s="29">
        <f t="shared" si="6"/>
        <v>50589</v>
      </c>
      <c r="F19" s="29">
        <f t="shared" si="1"/>
        <v>-777223.45</v>
      </c>
      <c r="G19" s="34">
        <f>Inputs!D$3</f>
        <v>0.37951000000000001</v>
      </c>
      <c r="H19" s="2"/>
      <c r="I19" s="27">
        <f t="shared" si="7"/>
        <v>827812.45</v>
      </c>
      <c r="J19" s="27"/>
      <c r="K19" s="27">
        <f t="shared" si="2"/>
        <v>4599</v>
      </c>
      <c r="L19" s="27">
        <f t="shared" si="8"/>
        <v>50589</v>
      </c>
      <c r="M19" s="27">
        <f t="shared" si="3"/>
        <v>1745.3664900000001</v>
      </c>
      <c r="N19" s="27">
        <f t="shared" si="4"/>
        <v>1745.3664900000001</v>
      </c>
      <c r="O19" s="27">
        <f t="shared" si="9"/>
        <v>-294964.07150950015</v>
      </c>
      <c r="P19" s="27">
        <f t="shared" si="10"/>
        <v>294964.07150950015</v>
      </c>
      <c r="Q19" s="4"/>
      <c r="R19" s="4"/>
      <c r="S19" s="4"/>
    </row>
    <row r="20" spans="1:19">
      <c r="A20" s="30">
        <v>38443</v>
      </c>
      <c r="B20" s="3"/>
      <c r="C20" s="6">
        <v>12</v>
      </c>
      <c r="D20" s="29">
        <f t="shared" si="0"/>
        <v>4599</v>
      </c>
      <c r="E20" s="29">
        <f t="shared" si="6"/>
        <v>55188</v>
      </c>
      <c r="F20" s="29">
        <f t="shared" si="1"/>
        <v>-772624.45</v>
      </c>
      <c r="G20" s="34">
        <f>Inputs!D$3</f>
        <v>0.37951000000000001</v>
      </c>
      <c r="H20" s="2"/>
      <c r="I20" s="27">
        <f t="shared" si="7"/>
        <v>827812.45</v>
      </c>
      <c r="J20" s="27"/>
      <c r="K20" s="27">
        <f t="shared" si="2"/>
        <v>4599</v>
      </c>
      <c r="L20" s="27">
        <f t="shared" si="8"/>
        <v>55188</v>
      </c>
      <c r="M20" s="27">
        <f t="shared" si="3"/>
        <v>1745.3664900000001</v>
      </c>
      <c r="N20" s="27">
        <f t="shared" si="4"/>
        <v>1745.3664900000001</v>
      </c>
      <c r="O20" s="27">
        <f t="shared" si="9"/>
        <v>-293218.70501950016</v>
      </c>
      <c r="P20" s="27">
        <f t="shared" si="10"/>
        <v>293218.70501950016</v>
      </c>
      <c r="Q20" s="4"/>
      <c r="R20" s="4"/>
      <c r="S20" s="4"/>
    </row>
    <row r="21" spans="1:19">
      <c r="A21" s="31">
        <v>38473</v>
      </c>
      <c r="B21" s="3"/>
      <c r="C21" s="6">
        <v>13</v>
      </c>
      <c r="D21" s="29">
        <f t="shared" si="0"/>
        <v>4599</v>
      </c>
      <c r="E21" s="29">
        <f t="shared" si="6"/>
        <v>59787</v>
      </c>
      <c r="F21" s="29">
        <f t="shared" si="1"/>
        <v>-768025.45</v>
      </c>
      <c r="G21" s="34">
        <f>Inputs!D$3</f>
        <v>0.37951000000000001</v>
      </c>
      <c r="H21" s="2"/>
      <c r="I21" s="27">
        <f t="shared" si="7"/>
        <v>827812.45</v>
      </c>
      <c r="J21" s="27"/>
      <c r="K21" s="27">
        <f t="shared" si="2"/>
        <v>4599</v>
      </c>
      <c r="L21" s="27">
        <f t="shared" si="8"/>
        <v>59787</v>
      </c>
      <c r="M21" s="27">
        <f t="shared" si="3"/>
        <v>1745.3664900000001</v>
      </c>
      <c r="N21" s="27">
        <f t="shared" si="4"/>
        <v>1745.3664900000001</v>
      </c>
      <c r="O21" s="27">
        <f t="shared" si="9"/>
        <v>-291473.33852950018</v>
      </c>
      <c r="P21" s="27">
        <f t="shared" si="10"/>
        <v>291473.33852950018</v>
      </c>
      <c r="Q21" s="4"/>
      <c r="R21" s="4"/>
      <c r="S21" s="4"/>
    </row>
    <row r="22" spans="1:19">
      <c r="A22" s="30">
        <v>38504</v>
      </c>
      <c r="B22" s="3"/>
      <c r="C22" s="6">
        <v>14</v>
      </c>
      <c r="D22" s="29">
        <f t="shared" si="0"/>
        <v>4599</v>
      </c>
      <c r="E22" s="29">
        <f t="shared" si="6"/>
        <v>64386</v>
      </c>
      <c r="F22" s="29">
        <f t="shared" si="1"/>
        <v>-763426.45</v>
      </c>
      <c r="G22" s="34">
        <f>Inputs!D$3</f>
        <v>0.37951000000000001</v>
      </c>
      <c r="H22" s="2"/>
      <c r="I22" s="27">
        <f t="shared" si="7"/>
        <v>827812.45</v>
      </c>
      <c r="J22" s="27"/>
      <c r="K22" s="27">
        <f t="shared" si="2"/>
        <v>4599</v>
      </c>
      <c r="L22" s="27">
        <f t="shared" si="8"/>
        <v>64386</v>
      </c>
      <c r="M22" s="27">
        <f t="shared" si="3"/>
        <v>1745.3664900000001</v>
      </c>
      <c r="N22" s="27">
        <f t="shared" si="4"/>
        <v>1745.3664900000001</v>
      </c>
      <c r="O22" s="27">
        <f t="shared" si="9"/>
        <v>-289727.97203950019</v>
      </c>
      <c r="P22" s="27">
        <f t="shared" si="10"/>
        <v>289727.97203950019</v>
      </c>
      <c r="Q22" s="4"/>
      <c r="R22" s="4"/>
      <c r="S22" s="4"/>
    </row>
    <row r="23" spans="1:19">
      <c r="A23" s="31">
        <v>38534</v>
      </c>
      <c r="B23" s="3"/>
      <c r="C23" s="6">
        <v>15</v>
      </c>
      <c r="D23" s="29">
        <f t="shared" si="0"/>
        <v>4599</v>
      </c>
      <c r="E23" s="29">
        <f t="shared" si="6"/>
        <v>68985</v>
      </c>
      <c r="F23" s="29">
        <f t="shared" si="1"/>
        <v>-758827.45</v>
      </c>
      <c r="G23" s="34">
        <f>Inputs!D$3</f>
        <v>0.37951000000000001</v>
      </c>
      <c r="H23" s="2"/>
      <c r="I23" s="27">
        <f t="shared" si="7"/>
        <v>827812.45</v>
      </c>
      <c r="J23" s="27"/>
      <c r="K23" s="27">
        <f t="shared" si="2"/>
        <v>4599</v>
      </c>
      <c r="L23" s="27">
        <f t="shared" si="8"/>
        <v>68985</v>
      </c>
      <c r="M23" s="27">
        <f t="shared" si="3"/>
        <v>1745.3664900000001</v>
      </c>
      <c r="N23" s="27">
        <f t="shared" si="4"/>
        <v>1745.3664900000001</v>
      </c>
      <c r="O23" s="27">
        <f t="shared" si="9"/>
        <v>-287982.60554950021</v>
      </c>
      <c r="P23" s="27">
        <f t="shared" si="10"/>
        <v>287982.60554950021</v>
      </c>
      <c r="Q23" s="4"/>
      <c r="R23" s="4"/>
      <c r="S23" s="4"/>
    </row>
    <row r="24" spans="1:19">
      <c r="A24" s="30">
        <v>38565</v>
      </c>
      <c r="B24" s="3"/>
      <c r="C24" s="6">
        <v>16</v>
      </c>
      <c r="D24" s="29">
        <f t="shared" si="0"/>
        <v>4599</v>
      </c>
      <c r="E24" s="29">
        <f t="shared" si="6"/>
        <v>73584</v>
      </c>
      <c r="F24" s="29">
        <f t="shared" si="1"/>
        <v>-754228.45</v>
      </c>
      <c r="G24" s="34">
        <f>Inputs!D$3</f>
        <v>0.37951000000000001</v>
      </c>
      <c r="H24" s="2"/>
      <c r="I24" s="27">
        <f t="shared" si="7"/>
        <v>827812.45</v>
      </c>
      <c r="J24" s="27"/>
      <c r="K24" s="27">
        <f t="shared" si="2"/>
        <v>4599</v>
      </c>
      <c r="L24" s="27">
        <f t="shared" si="8"/>
        <v>73584</v>
      </c>
      <c r="M24" s="27">
        <f t="shared" si="3"/>
        <v>1745.3664900000001</v>
      </c>
      <c r="N24" s="27">
        <f t="shared" si="4"/>
        <v>1745.3664900000001</v>
      </c>
      <c r="O24" s="27">
        <f t="shared" si="9"/>
        <v>-286237.23905950022</v>
      </c>
      <c r="P24" s="27">
        <f t="shared" si="10"/>
        <v>286237.23905950022</v>
      </c>
      <c r="Q24" s="4"/>
      <c r="R24" s="4"/>
      <c r="S24" s="4"/>
    </row>
    <row r="25" spans="1:19">
      <c r="A25" s="31">
        <v>38596</v>
      </c>
      <c r="B25" s="3"/>
      <c r="C25" s="6">
        <v>17</v>
      </c>
      <c r="D25" s="29">
        <f t="shared" si="0"/>
        <v>4599</v>
      </c>
      <c r="E25" s="29">
        <f t="shared" si="6"/>
        <v>78183</v>
      </c>
      <c r="F25" s="29">
        <f t="shared" si="1"/>
        <v>-749629.45</v>
      </c>
      <c r="G25" s="34">
        <f>Inputs!D$3</f>
        <v>0.37951000000000001</v>
      </c>
      <c r="H25" s="2"/>
      <c r="I25" s="27">
        <f t="shared" si="7"/>
        <v>827812.45</v>
      </c>
      <c r="J25" s="27"/>
      <c r="K25" s="27">
        <f t="shared" si="2"/>
        <v>4599</v>
      </c>
      <c r="L25" s="27">
        <f t="shared" si="8"/>
        <v>78183</v>
      </c>
      <c r="M25" s="27">
        <f t="shared" si="3"/>
        <v>1745.3664900000001</v>
      </c>
      <c r="N25" s="27">
        <f t="shared" si="4"/>
        <v>1745.3664900000001</v>
      </c>
      <c r="O25" s="27">
        <f t="shared" si="9"/>
        <v>-284491.87256950024</v>
      </c>
      <c r="P25" s="27">
        <f t="shared" si="10"/>
        <v>284491.87256950024</v>
      </c>
      <c r="Q25" s="4"/>
      <c r="R25" s="4"/>
      <c r="S25" s="4"/>
    </row>
    <row r="26" spans="1:19">
      <c r="A26" s="30">
        <v>38626</v>
      </c>
      <c r="B26" s="3"/>
      <c r="C26" s="6">
        <v>18</v>
      </c>
      <c r="D26" s="29">
        <f t="shared" si="0"/>
        <v>4599</v>
      </c>
      <c r="E26" s="29">
        <f t="shared" si="6"/>
        <v>82782</v>
      </c>
      <c r="F26" s="29">
        <f t="shared" si="1"/>
        <v>-745030.45</v>
      </c>
      <c r="G26" s="34">
        <f>Inputs!D$3</f>
        <v>0.37951000000000001</v>
      </c>
      <c r="H26" s="2"/>
      <c r="I26" s="27">
        <f t="shared" si="7"/>
        <v>827812.45</v>
      </c>
      <c r="J26" s="27"/>
      <c r="K26" s="27">
        <f t="shared" si="2"/>
        <v>4599</v>
      </c>
      <c r="L26" s="27">
        <f t="shared" si="8"/>
        <v>82782</v>
      </c>
      <c r="M26" s="27">
        <f t="shared" si="3"/>
        <v>1745.3664900000001</v>
      </c>
      <c r="N26" s="27">
        <f t="shared" si="4"/>
        <v>1745.3664900000001</v>
      </c>
      <c r="O26" s="27">
        <f t="shared" si="9"/>
        <v>-282746.50607950025</v>
      </c>
      <c r="P26" s="27">
        <f t="shared" si="10"/>
        <v>282746.50607950025</v>
      </c>
      <c r="Q26" s="4"/>
      <c r="R26" s="4"/>
      <c r="S26" s="4"/>
    </row>
    <row r="27" spans="1:19">
      <c r="A27" s="31">
        <v>38657</v>
      </c>
      <c r="B27" s="3"/>
      <c r="C27" s="6">
        <v>19</v>
      </c>
      <c r="D27" s="29">
        <f t="shared" si="0"/>
        <v>4599</v>
      </c>
      <c r="E27" s="29">
        <f t="shared" si="6"/>
        <v>87381</v>
      </c>
      <c r="F27" s="29">
        <f t="shared" si="1"/>
        <v>-740431.45</v>
      </c>
      <c r="G27" s="34">
        <f>Inputs!D$3</f>
        <v>0.37951000000000001</v>
      </c>
      <c r="H27" s="2"/>
      <c r="I27" s="27">
        <f t="shared" si="7"/>
        <v>827812.45</v>
      </c>
      <c r="J27" s="27"/>
      <c r="K27" s="27">
        <f t="shared" si="2"/>
        <v>4599</v>
      </c>
      <c r="L27" s="27">
        <f t="shared" si="8"/>
        <v>87381</v>
      </c>
      <c r="M27" s="27">
        <f t="shared" si="3"/>
        <v>1745.3664900000001</v>
      </c>
      <c r="N27" s="27">
        <f t="shared" si="4"/>
        <v>1745.3664900000001</v>
      </c>
      <c r="O27" s="27">
        <f t="shared" si="9"/>
        <v>-281001.13958950026</v>
      </c>
      <c r="P27" s="27">
        <f t="shared" si="10"/>
        <v>281001.13958950026</v>
      </c>
      <c r="Q27" s="4"/>
      <c r="R27" s="4"/>
      <c r="S27" s="4"/>
    </row>
    <row r="28" spans="1:19">
      <c r="A28" s="30">
        <v>38687</v>
      </c>
      <c r="B28" s="3"/>
      <c r="C28" s="6">
        <v>20</v>
      </c>
      <c r="D28" s="29">
        <f t="shared" si="0"/>
        <v>4599</v>
      </c>
      <c r="E28" s="29">
        <f t="shared" si="6"/>
        <v>91980</v>
      </c>
      <c r="F28" s="29">
        <f t="shared" si="1"/>
        <v>-735832.45</v>
      </c>
      <c r="G28" s="34">
        <f>Inputs!D$3</f>
        <v>0.37951000000000001</v>
      </c>
      <c r="H28" s="2"/>
      <c r="I28" s="27">
        <f t="shared" si="7"/>
        <v>827812.45</v>
      </c>
      <c r="J28" s="27"/>
      <c r="K28" s="27">
        <f t="shared" si="2"/>
        <v>4599</v>
      </c>
      <c r="L28" s="27">
        <f t="shared" si="8"/>
        <v>91980</v>
      </c>
      <c r="M28" s="27">
        <f t="shared" si="3"/>
        <v>1745.3664900000001</v>
      </c>
      <c r="N28" s="27">
        <f t="shared" si="4"/>
        <v>1745.3664900000001</v>
      </c>
      <c r="O28" s="27">
        <f t="shared" si="9"/>
        <v>-279255.77309950028</v>
      </c>
      <c r="P28" s="27">
        <f t="shared" si="10"/>
        <v>279255.77309950028</v>
      </c>
      <c r="Q28" s="4"/>
      <c r="R28" s="4"/>
      <c r="S28" s="4"/>
    </row>
    <row r="29" spans="1:19">
      <c r="A29" s="31">
        <v>38718</v>
      </c>
      <c r="B29" s="3"/>
      <c r="C29" s="6">
        <v>21</v>
      </c>
      <c r="D29" s="29">
        <f t="shared" si="0"/>
        <v>4599</v>
      </c>
      <c r="E29" s="29">
        <f t="shared" si="6"/>
        <v>96579</v>
      </c>
      <c r="F29" s="29">
        <f t="shared" si="1"/>
        <v>-731233.45</v>
      </c>
      <c r="G29" s="34">
        <f>Inputs!D$3</f>
        <v>0.37951000000000001</v>
      </c>
      <c r="H29" s="2"/>
      <c r="I29" s="27">
        <f t="shared" si="7"/>
        <v>827812.45</v>
      </c>
      <c r="J29" s="27"/>
      <c r="K29" s="27">
        <f t="shared" si="2"/>
        <v>4599</v>
      </c>
      <c r="L29" s="27">
        <f t="shared" si="8"/>
        <v>96579</v>
      </c>
      <c r="M29" s="27">
        <f t="shared" si="3"/>
        <v>1745.3664900000001</v>
      </c>
      <c r="N29" s="27">
        <f t="shared" si="4"/>
        <v>1745.3664900000001</v>
      </c>
      <c r="O29" s="27">
        <f t="shared" si="9"/>
        <v>-277510.40660950029</v>
      </c>
      <c r="P29" s="27">
        <f t="shared" si="10"/>
        <v>277510.40660950029</v>
      </c>
      <c r="Q29" s="4"/>
      <c r="R29" s="4"/>
      <c r="S29" s="4"/>
    </row>
    <row r="30" spans="1:19">
      <c r="A30" s="30">
        <v>38749</v>
      </c>
      <c r="B30" s="3"/>
      <c r="C30" s="6">
        <v>22</v>
      </c>
      <c r="D30" s="29">
        <f t="shared" si="0"/>
        <v>4599</v>
      </c>
      <c r="E30" s="29">
        <f t="shared" si="6"/>
        <v>101178</v>
      </c>
      <c r="F30" s="29">
        <f t="shared" si="1"/>
        <v>-726634.45</v>
      </c>
      <c r="G30" s="34">
        <f>Inputs!D$3</f>
        <v>0.37951000000000001</v>
      </c>
      <c r="H30" s="2"/>
      <c r="I30" s="27">
        <f t="shared" si="7"/>
        <v>827812.45</v>
      </c>
      <c r="J30" s="27"/>
      <c r="K30" s="27">
        <f t="shared" si="2"/>
        <v>4599</v>
      </c>
      <c r="L30" s="27">
        <f t="shared" si="8"/>
        <v>101178</v>
      </c>
      <c r="M30" s="27">
        <f t="shared" si="3"/>
        <v>1745.3664900000001</v>
      </c>
      <c r="N30" s="27">
        <f t="shared" si="4"/>
        <v>1745.3664900000001</v>
      </c>
      <c r="O30" s="27">
        <f t="shared" si="9"/>
        <v>-275765.04011950031</v>
      </c>
      <c r="P30" s="27">
        <f t="shared" si="10"/>
        <v>275765.04011950031</v>
      </c>
      <c r="Q30" s="95"/>
    </row>
    <row r="31" spans="1:19">
      <c r="A31" s="31">
        <v>38777</v>
      </c>
      <c r="B31" s="3"/>
      <c r="C31" s="6">
        <v>23</v>
      </c>
      <c r="D31" s="29">
        <f t="shared" si="0"/>
        <v>4599</v>
      </c>
      <c r="E31" s="29">
        <f t="shared" si="6"/>
        <v>105777</v>
      </c>
      <c r="F31" s="29">
        <f t="shared" si="1"/>
        <v>-722035.45</v>
      </c>
      <c r="G31" s="34">
        <f>Inputs!D$3</f>
        <v>0.37951000000000001</v>
      </c>
      <c r="H31" s="2"/>
      <c r="I31" s="27">
        <f t="shared" si="7"/>
        <v>827812.45</v>
      </c>
      <c r="J31" s="27"/>
      <c r="K31" s="27">
        <f t="shared" si="2"/>
        <v>4599</v>
      </c>
      <c r="L31" s="27">
        <f t="shared" si="8"/>
        <v>105777</v>
      </c>
      <c r="M31" s="27">
        <f t="shared" si="3"/>
        <v>1745.3664900000001</v>
      </c>
      <c r="N31" s="27">
        <f t="shared" si="4"/>
        <v>1745.3664900000001</v>
      </c>
      <c r="O31" s="27">
        <f t="shared" si="9"/>
        <v>-274019.67362950032</v>
      </c>
      <c r="P31" s="27">
        <f t="shared" si="10"/>
        <v>274019.67362950032</v>
      </c>
      <c r="Q31" s="95"/>
    </row>
    <row r="32" spans="1:19">
      <c r="A32" s="30">
        <v>38808</v>
      </c>
      <c r="B32" s="3"/>
      <c r="C32" s="6">
        <v>24</v>
      </c>
      <c r="D32" s="29">
        <f t="shared" si="0"/>
        <v>4599</v>
      </c>
      <c r="E32" s="29">
        <f t="shared" si="6"/>
        <v>110376</v>
      </c>
      <c r="F32" s="29">
        <f t="shared" si="1"/>
        <v>-717436.45</v>
      </c>
      <c r="G32" s="34">
        <f>Inputs!D$3</f>
        <v>0.37951000000000001</v>
      </c>
      <c r="H32" s="2"/>
      <c r="I32" s="27">
        <f t="shared" si="7"/>
        <v>827812.45</v>
      </c>
      <c r="J32" s="27"/>
      <c r="K32" s="27">
        <f t="shared" si="2"/>
        <v>4599</v>
      </c>
      <c r="L32" s="27">
        <f t="shared" si="8"/>
        <v>110376</v>
      </c>
      <c r="M32" s="27">
        <f t="shared" si="3"/>
        <v>1745.3664900000001</v>
      </c>
      <c r="N32" s="27">
        <f t="shared" si="4"/>
        <v>1745.3664900000001</v>
      </c>
      <c r="O32" s="27">
        <f t="shared" si="9"/>
        <v>-272274.30713950034</v>
      </c>
      <c r="P32" s="27">
        <f t="shared" si="10"/>
        <v>272274.30713950034</v>
      </c>
      <c r="Q32" s="95"/>
    </row>
    <row r="33" spans="1:21">
      <c r="A33" s="31">
        <v>38838</v>
      </c>
      <c r="B33" s="3"/>
      <c r="C33" s="6">
        <v>25</v>
      </c>
      <c r="D33" s="29">
        <f t="shared" si="0"/>
        <v>4599</v>
      </c>
      <c r="E33" s="29">
        <f t="shared" si="6"/>
        <v>114975</v>
      </c>
      <c r="F33" s="29">
        <f t="shared" si="1"/>
        <v>-712837.45</v>
      </c>
      <c r="G33" s="34">
        <f>Inputs!D$3</f>
        <v>0.37951000000000001</v>
      </c>
      <c r="H33" s="2"/>
      <c r="I33" s="27">
        <f t="shared" si="7"/>
        <v>827812.45</v>
      </c>
      <c r="J33" s="27"/>
      <c r="K33" s="27">
        <f t="shared" si="2"/>
        <v>4599</v>
      </c>
      <c r="L33" s="27">
        <f t="shared" si="8"/>
        <v>114975</v>
      </c>
      <c r="M33" s="27">
        <f t="shared" si="3"/>
        <v>1745.3664900000001</v>
      </c>
      <c r="N33" s="27">
        <f t="shared" si="4"/>
        <v>1745.3664900000001</v>
      </c>
      <c r="O33" s="27">
        <f t="shared" si="9"/>
        <v>-270528.94064950035</v>
      </c>
      <c r="P33" s="27">
        <f t="shared" si="10"/>
        <v>270528.94064950035</v>
      </c>
      <c r="Q33" s="95"/>
    </row>
    <row r="34" spans="1:21">
      <c r="A34" s="30">
        <v>38869</v>
      </c>
      <c r="B34" s="3"/>
      <c r="C34" s="6">
        <v>26</v>
      </c>
      <c r="D34" s="29">
        <f t="shared" si="0"/>
        <v>4599</v>
      </c>
      <c r="E34" s="29">
        <f t="shared" si="6"/>
        <v>119574</v>
      </c>
      <c r="F34" s="29">
        <f t="shared" si="1"/>
        <v>-708238.45</v>
      </c>
      <c r="G34" s="34">
        <f>Inputs!D$3</f>
        <v>0.37951000000000001</v>
      </c>
      <c r="H34" s="2"/>
      <c r="I34" s="27">
        <f t="shared" si="7"/>
        <v>827812.45</v>
      </c>
      <c r="J34" s="27"/>
      <c r="K34" s="27">
        <f t="shared" si="2"/>
        <v>4599</v>
      </c>
      <c r="L34" s="27">
        <f t="shared" si="8"/>
        <v>119574</v>
      </c>
      <c r="M34" s="27">
        <f t="shared" si="3"/>
        <v>1745.3664900000001</v>
      </c>
      <c r="N34" s="27">
        <f t="shared" si="4"/>
        <v>1745.3664900000001</v>
      </c>
      <c r="O34" s="27">
        <f t="shared" si="9"/>
        <v>-268783.57415950036</v>
      </c>
      <c r="P34" s="27">
        <f t="shared" si="10"/>
        <v>268783.57415950036</v>
      </c>
      <c r="Q34" s="95"/>
    </row>
    <row r="35" spans="1:21">
      <c r="A35" s="31">
        <v>38899</v>
      </c>
      <c r="B35" s="3"/>
      <c r="C35" s="6">
        <v>27</v>
      </c>
      <c r="D35" s="29">
        <f t="shared" si="0"/>
        <v>4599</v>
      </c>
      <c r="E35" s="29">
        <f t="shared" si="6"/>
        <v>124173</v>
      </c>
      <c r="F35" s="29">
        <f t="shared" si="1"/>
        <v>-703639.45</v>
      </c>
      <c r="G35" s="34">
        <f>Inputs!D$3</f>
        <v>0.37951000000000001</v>
      </c>
      <c r="H35" s="2"/>
      <c r="I35" s="27">
        <f t="shared" si="7"/>
        <v>827812.45</v>
      </c>
      <c r="J35" s="27"/>
      <c r="K35" s="27">
        <f t="shared" si="2"/>
        <v>4599</v>
      </c>
      <c r="L35" s="27">
        <f t="shared" si="8"/>
        <v>124173</v>
      </c>
      <c r="M35" s="27">
        <f t="shared" si="3"/>
        <v>1745.3664900000001</v>
      </c>
      <c r="N35" s="27">
        <f t="shared" si="4"/>
        <v>1745.3664900000001</v>
      </c>
      <c r="O35" s="27">
        <f t="shared" si="9"/>
        <v>-267038.20766950038</v>
      </c>
      <c r="P35" s="27">
        <f t="shared" si="10"/>
        <v>267038.20766950038</v>
      </c>
    </row>
    <row r="36" spans="1:21">
      <c r="A36" s="30">
        <v>38930</v>
      </c>
      <c r="B36" s="3"/>
      <c r="C36" s="6">
        <v>28</v>
      </c>
      <c r="D36" s="29">
        <f t="shared" si="0"/>
        <v>4599</v>
      </c>
      <c r="E36" s="29">
        <f t="shared" si="6"/>
        <v>128772</v>
      </c>
      <c r="F36" s="29">
        <f t="shared" si="1"/>
        <v>-699040.45</v>
      </c>
      <c r="G36" s="34">
        <f>Inputs!D$3</f>
        <v>0.37951000000000001</v>
      </c>
      <c r="H36" s="2"/>
      <c r="I36" s="27">
        <f t="shared" si="7"/>
        <v>827812.45</v>
      </c>
      <c r="J36" s="27"/>
      <c r="K36" s="27">
        <f t="shared" si="2"/>
        <v>4599</v>
      </c>
      <c r="L36" s="27">
        <f t="shared" si="8"/>
        <v>128772</v>
      </c>
      <c r="M36" s="27">
        <f t="shared" si="3"/>
        <v>1745.3664900000001</v>
      </c>
      <c r="N36" s="27">
        <f t="shared" si="4"/>
        <v>1745.3664900000001</v>
      </c>
      <c r="O36" s="27">
        <f t="shared" si="9"/>
        <v>-265292.84117950039</v>
      </c>
      <c r="P36" s="27">
        <f t="shared" si="10"/>
        <v>265292.84117950039</v>
      </c>
    </row>
    <row r="37" spans="1:21">
      <c r="A37" s="31">
        <v>38961</v>
      </c>
      <c r="B37" s="3"/>
      <c r="C37" s="6">
        <v>29</v>
      </c>
      <c r="D37" s="29">
        <f t="shared" si="0"/>
        <v>4599</v>
      </c>
      <c r="E37" s="29">
        <f t="shared" si="6"/>
        <v>133371</v>
      </c>
      <c r="F37" s="29">
        <f t="shared" si="1"/>
        <v>-694441.45</v>
      </c>
      <c r="G37" s="34">
        <f>Inputs!D$3</f>
        <v>0.37951000000000001</v>
      </c>
      <c r="H37" s="2"/>
      <c r="I37" s="27">
        <f t="shared" si="7"/>
        <v>827812.45</v>
      </c>
      <c r="J37" s="27"/>
      <c r="K37" s="27">
        <f t="shared" si="2"/>
        <v>4599</v>
      </c>
      <c r="L37" s="27">
        <f t="shared" si="8"/>
        <v>133371</v>
      </c>
      <c r="M37" s="27">
        <f t="shared" si="3"/>
        <v>1745.3664900000001</v>
      </c>
      <c r="N37" s="27">
        <f t="shared" si="4"/>
        <v>1745.3664900000001</v>
      </c>
      <c r="O37" s="27">
        <f t="shared" si="9"/>
        <v>-263547.47468950041</v>
      </c>
      <c r="P37" s="27">
        <f t="shared" si="10"/>
        <v>263547.47468950041</v>
      </c>
    </row>
    <row r="38" spans="1:21">
      <c r="A38" s="30">
        <v>38991</v>
      </c>
      <c r="B38" s="3"/>
      <c r="C38" s="6">
        <v>30</v>
      </c>
      <c r="D38" s="29">
        <f t="shared" si="0"/>
        <v>4599</v>
      </c>
      <c r="E38" s="29">
        <f t="shared" si="6"/>
        <v>137970</v>
      </c>
      <c r="F38" s="29">
        <f t="shared" si="1"/>
        <v>-689842.45</v>
      </c>
      <c r="G38" s="34">
        <f>Inputs!D$3</f>
        <v>0.37951000000000001</v>
      </c>
      <c r="H38" s="2"/>
      <c r="I38" s="27">
        <f t="shared" si="7"/>
        <v>827812.45</v>
      </c>
      <c r="J38" s="27"/>
      <c r="K38" s="27">
        <f t="shared" si="2"/>
        <v>4599</v>
      </c>
      <c r="L38" s="27">
        <f t="shared" si="8"/>
        <v>137970</v>
      </c>
      <c r="M38" s="27">
        <f t="shared" si="3"/>
        <v>1745.3664900000001</v>
      </c>
      <c r="N38" s="27">
        <f t="shared" si="4"/>
        <v>1745.3664900000001</v>
      </c>
      <c r="O38" s="27">
        <f t="shared" si="9"/>
        <v>-261802.10819950042</v>
      </c>
      <c r="P38" s="27">
        <f t="shared" si="10"/>
        <v>261802.10819950042</v>
      </c>
    </row>
    <row r="39" spans="1:21">
      <c r="A39" s="31">
        <v>39022</v>
      </c>
      <c r="B39" s="2"/>
      <c r="C39" s="6">
        <v>31</v>
      </c>
      <c r="D39" s="29">
        <f t="shared" si="0"/>
        <v>4599</v>
      </c>
      <c r="E39" s="29">
        <f t="shared" si="6"/>
        <v>142569</v>
      </c>
      <c r="F39" s="29">
        <f t="shared" si="1"/>
        <v>-685243.45</v>
      </c>
      <c r="G39" s="34">
        <f>Inputs!D$3</f>
        <v>0.37951000000000001</v>
      </c>
      <c r="H39" s="2"/>
      <c r="I39" s="27">
        <f t="shared" si="7"/>
        <v>827812.45</v>
      </c>
      <c r="J39" s="27"/>
      <c r="K39" s="27">
        <f t="shared" si="2"/>
        <v>4599</v>
      </c>
      <c r="L39" s="27">
        <f t="shared" si="8"/>
        <v>142569</v>
      </c>
      <c r="M39" s="27">
        <f t="shared" si="3"/>
        <v>1745.3664900000001</v>
      </c>
      <c r="N39" s="27">
        <f t="shared" si="4"/>
        <v>1745.3664900000001</v>
      </c>
      <c r="O39" s="27">
        <f t="shared" si="9"/>
        <v>-260056.74170950043</v>
      </c>
      <c r="P39" s="27">
        <f t="shared" si="10"/>
        <v>260056.74170950043</v>
      </c>
    </row>
    <row r="40" spans="1:21">
      <c r="A40" s="30">
        <v>39052</v>
      </c>
      <c r="B40" s="2"/>
      <c r="C40" s="6">
        <v>32</v>
      </c>
      <c r="D40" s="29">
        <f t="shared" si="0"/>
        <v>4599</v>
      </c>
      <c r="E40" s="29">
        <f t="shared" si="6"/>
        <v>147168</v>
      </c>
      <c r="F40" s="29">
        <f t="shared" si="1"/>
        <v>-680644.45</v>
      </c>
      <c r="G40" s="34">
        <f>Inputs!D$3</f>
        <v>0.37951000000000001</v>
      </c>
      <c r="H40" s="2"/>
      <c r="I40" s="27">
        <f t="shared" si="7"/>
        <v>827812.45</v>
      </c>
      <c r="J40" s="2"/>
      <c r="K40" s="27">
        <f t="shared" si="2"/>
        <v>4599</v>
      </c>
      <c r="L40" s="27">
        <f t="shared" si="8"/>
        <v>147168</v>
      </c>
      <c r="M40" s="27">
        <f t="shared" si="3"/>
        <v>1745.3664900000001</v>
      </c>
      <c r="N40" s="27">
        <f t="shared" si="4"/>
        <v>1745.3664900000001</v>
      </c>
      <c r="O40" s="27">
        <f t="shared" si="9"/>
        <v>-258311.37521950045</v>
      </c>
      <c r="P40" s="27">
        <f t="shared" si="10"/>
        <v>258311.37521950045</v>
      </c>
    </row>
    <row r="41" spans="1:21">
      <c r="A41" s="31">
        <v>39083</v>
      </c>
      <c r="C41" s="6">
        <v>33</v>
      </c>
      <c r="D41" s="29">
        <f t="shared" ref="D41:D72" si="12">ROUND(-(+$B$9/180)*1,0)</f>
        <v>4599</v>
      </c>
      <c r="E41" s="29">
        <f t="shared" si="6"/>
        <v>151767</v>
      </c>
      <c r="F41" s="29">
        <f t="shared" ref="F41:F72" si="13">$B$9+E41</f>
        <v>-676045.45</v>
      </c>
      <c r="G41" s="34">
        <f>Inputs!D$3</f>
        <v>0.37951000000000001</v>
      </c>
      <c r="I41" s="27">
        <f t="shared" si="7"/>
        <v>827812.45</v>
      </c>
      <c r="K41" s="27">
        <f t="shared" ref="K41:K72" si="14">D41</f>
        <v>4599</v>
      </c>
      <c r="L41" s="27">
        <f t="shared" si="8"/>
        <v>151767</v>
      </c>
      <c r="M41" s="27">
        <f t="shared" ref="M41:M72" si="15">K41*G41</f>
        <v>1745.3664900000001</v>
      </c>
      <c r="N41" s="27">
        <f t="shared" ref="N41:N72" si="16">M41-J41</f>
        <v>1745.3664900000001</v>
      </c>
      <c r="O41" s="27">
        <f t="shared" si="9"/>
        <v>-256566.00872950046</v>
      </c>
      <c r="P41" s="27">
        <f t="shared" si="10"/>
        <v>256566.00872950046</v>
      </c>
    </row>
    <row r="42" spans="1:21">
      <c r="A42" s="30">
        <v>39114</v>
      </c>
      <c r="C42" s="6">
        <v>34</v>
      </c>
      <c r="D42" s="29">
        <f t="shared" si="12"/>
        <v>4599</v>
      </c>
      <c r="E42" s="29">
        <f t="shared" ref="E42:E73" si="17">+E41+D42</f>
        <v>156366</v>
      </c>
      <c r="F42" s="29">
        <f t="shared" si="13"/>
        <v>-671446.45</v>
      </c>
      <c r="G42" s="34">
        <f>Inputs!D$3</f>
        <v>0.37951000000000001</v>
      </c>
      <c r="I42" s="27">
        <f t="shared" ref="I42:I73" si="18">+I41+H42</f>
        <v>827812.45</v>
      </c>
      <c r="K42" s="27">
        <f t="shared" si="14"/>
        <v>4599</v>
      </c>
      <c r="L42" s="27">
        <f t="shared" ref="L42:L73" si="19">+L41+K42</f>
        <v>156366</v>
      </c>
      <c r="M42" s="27">
        <f t="shared" si="15"/>
        <v>1745.3664900000001</v>
      </c>
      <c r="N42" s="27">
        <f t="shared" si="16"/>
        <v>1745.3664900000001</v>
      </c>
      <c r="O42" s="27">
        <f t="shared" ref="O42:O73" si="20">+O41+N42</f>
        <v>-254820.64223950048</v>
      </c>
      <c r="P42" s="27">
        <f t="shared" ref="P42:P73" si="21">P41-N42</f>
        <v>254820.64223950048</v>
      </c>
    </row>
    <row r="43" spans="1:21">
      <c r="A43" s="31">
        <v>39142</v>
      </c>
      <c r="C43" s="6">
        <v>35</v>
      </c>
      <c r="D43" s="29">
        <f t="shared" si="12"/>
        <v>4599</v>
      </c>
      <c r="E43" s="29">
        <f t="shared" si="17"/>
        <v>160965</v>
      </c>
      <c r="F43" s="29">
        <f t="shared" si="13"/>
        <v>-666847.44999999995</v>
      </c>
      <c r="G43" s="34">
        <f>Inputs!D$3</f>
        <v>0.37951000000000001</v>
      </c>
      <c r="I43" s="27">
        <f t="shared" si="18"/>
        <v>827812.45</v>
      </c>
      <c r="K43" s="27">
        <f t="shared" si="14"/>
        <v>4599</v>
      </c>
      <c r="L43" s="27">
        <f t="shared" si="19"/>
        <v>160965</v>
      </c>
      <c r="M43" s="27">
        <f t="shared" si="15"/>
        <v>1745.3664900000001</v>
      </c>
      <c r="N43" s="27">
        <f t="shared" si="16"/>
        <v>1745.3664900000001</v>
      </c>
      <c r="O43" s="27">
        <f t="shared" si="20"/>
        <v>-253075.27574950049</v>
      </c>
      <c r="P43" s="27">
        <f t="shared" si="21"/>
        <v>253075.27574950049</v>
      </c>
    </row>
    <row r="44" spans="1:21">
      <c r="A44" s="30">
        <v>39173</v>
      </c>
      <c r="C44" s="6">
        <v>36</v>
      </c>
      <c r="D44" s="29">
        <f t="shared" si="12"/>
        <v>4599</v>
      </c>
      <c r="E44" s="29">
        <f t="shared" si="17"/>
        <v>165564</v>
      </c>
      <c r="F44" s="29">
        <f t="shared" si="13"/>
        <v>-662248.44999999995</v>
      </c>
      <c r="G44" s="34">
        <f>Inputs!D$3</f>
        <v>0.37951000000000001</v>
      </c>
      <c r="I44" s="27">
        <f t="shared" si="18"/>
        <v>827812.45</v>
      </c>
      <c r="K44" s="27">
        <f t="shared" si="14"/>
        <v>4599</v>
      </c>
      <c r="L44" s="27">
        <f t="shared" si="19"/>
        <v>165564</v>
      </c>
      <c r="M44" s="27">
        <f t="shared" si="15"/>
        <v>1745.3664900000001</v>
      </c>
      <c r="N44" s="27">
        <f t="shared" si="16"/>
        <v>1745.3664900000001</v>
      </c>
      <c r="O44" s="27">
        <f t="shared" si="20"/>
        <v>-251329.90925950051</v>
      </c>
      <c r="P44" s="27">
        <f t="shared" si="21"/>
        <v>251329.90925950051</v>
      </c>
      <c r="U44" s="98"/>
    </row>
    <row r="45" spans="1:21">
      <c r="A45" s="31">
        <v>39203</v>
      </c>
      <c r="C45" s="6">
        <v>37</v>
      </c>
      <c r="D45" s="29">
        <f t="shared" si="12"/>
        <v>4599</v>
      </c>
      <c r="E45" s="29">
        <f t="shared" si="17"/>
        <v>170163</v>
      </c>
      <c r="F45" s="29">
        <f t="shared" si="13"/>
        <v>-657649.44999999995</v>
      </c>
      <c r="G45" s="34">
        <f>Inputs!D$3</f>
        <v>0.37951000000000001</v>
      </c>
      <c r="I45" s="27">
        <f t="shared" si="18"/>
        <v>827812.45</v>
      </c>
      <c r="K45" s="27">
        <f t="shared" si="14"/>
        <v>4599</v>
      </c>
      <c r="L45" s="27">
        <f t="shared" si="19"/>
        <v>170163</v>
      </c>
      <c r="M45" s="27">
        <f t="shared" si="15"/>
        <v>1745.3664900000001</v>
      </c>
      <c r="N45" s="27">
        <f t="shared" si="16"/>
        <v>1745.3664900000001</v>
      </c>
      <c r="O45" s="27">
        <f t="shared" si="20"/>
        <v>-249584.54276950052</v>
      </c>
      <c r="P45" s="27">
        <f t="shared" si="21"/>
        <v>249584.54276950052</v>
      </c>
      <c r="U45" s="98"/>
    </row>
    <row r="46" spans="1:21">
      <c r="A46" s="30">
        <v>39234</v>
      </c>
      <c r="C46" s="6">
        <v>38</v>
      </c>
      <c r="D46" s="29">
        <f t="shared" si="12"/>
        <v>4599</v>
      </c>
      <c r="E46" s="29">
        <f t="shared" si="17"/>
        <v>174762</v>
      </c>
      <c r="F46" s="29">
        <f t="shared" si="13"/>
        <v>-653050.44999999995</v>
      </c>
      <c r="G46" s="34">
        <f>Inputs!D$3</f>
        <v>0.37951000000000001</v>
      </c>
      <c r="I46" s="27">
        <f t="shared" si="18"/>
        <v>827812.45</v>
      </c>
      <c r="K46" s="27">
        <f t="shared" si="14"/>
        <v>4599</v>
      </c>
      <c r="L46" s="27">
        <f t="shared" si="19"/>
        <v>174762</v>
      </c>
      <c r="M46" s="27">
        <f t="shared" si="15"/>
        <v>1745.3664900000001</v>
      </c>
      <c r="N46" s="27">
        <f t="shared" si="16"/>
        <v>1745.3664900000001</v>
      </c>
      <c r="O46" s="27">
        <f t="shared" si="20"/>
        <v>-247839.17627950053</v>
      </c>
      <c r="P46" s="27">
        <f t="shared" si="21"/>
        <v>247839.17627950053</v>
      </c>
      <c r="U46" s="98"/>
    </row>
    <row r="47" spans="1:21">
      <c r="A47" s="31">
        <v>39264</v>
      </c>
      <c r="C47" s="6">
        <v>39</v>
      </c>
      <c r="D47" s="29">
        <f t="shared" si="12"/>
        <v>4599</v>
      </c>
      <c r="E47" s="29">
        <f t="shared" si="17"/>
        <v>179361</v>
      </c>
      <c r="F47" s="29">
        <f t="shared" si="13"/>
        <v>-648451.44999999995</v>
      </c>
      <c r="G47" s="34">
        <f>Inputs!D$3</f>
        <v>0.37951000000000001</v>
      </c>
      <c r="I47" s="27">
        <f t="shared" si="18"/>
        <v>827812.45</v>
      </c>
      <c r="K47" s="27">
        <f t="shared" si="14"/>
        <v>4599</v>
      </c>
      <c r="L47" s="27">
        <f t="shared" si="19"/>
        <v>179361</v>
      </c>
      <c r="M47" s="27">
        <f t="shared" si="15"/>
        <v>1745.3664900000001</v>
      </c>
      <c r="N47" s="27">
        <f t="shared" si="16"/>
        <v>1745.3664900000001</v>
      </c>
      <c r="O47" s="27">
        <f t="shared" si="20"/>
        <v>-246093.80978950055</v>
      </c>
      <c r="P47" s="27">
        <f t="shared" si="21"/>
        <v>246093.80978950055</v>
      </c>
      <c r="U47" s="98"/>
    </row>
    <row r="48" spans="1:21">
      <c r="A48" s="30">
        <v>39295</v>
      </c>
      <c r="C48" s="6">
        <v>40</v>
      </c>
      <c r="D48" s="29">
        <f t="shared" si="12"/>
        <v>4599</v>
      </c>
      <c r="E48" s="29">
        <f t="shared" si="17"/>
        <v>183960</v>
      </c>
      <c r="F48" s="29">
        <f t="shared" si="13"/>
        <v>-643852.44999999995</v>
      </c>
      <c r="G48" s="34">
        <f>Inputs!D$3</f>
        <v>0.37951000000000001</v>
      </c>
      <c r="I48" s="27">
        <f t="shared" si="18"/>
        <v>827812.45</v>
      </c>
      <c r="K48" s="27">
        <f t="shared" si="14"/>
        <v>4599</v>
      </c>
      <c r="L48" s="27">
        <f t="shared" si="19"/>
        <v>183960</v>
      </c>
      <c r="M48" s="27">
        <f t="shared" si="15"/>
        <v>1745.3664900000001</v>
      </c>
      <c r="N48" s="27">
        <f t="shared" si="16"/>
        <v>1745.3664900000001</v>
      </c>
      <c r="O48" s="27">
        <f t="shared" si="20"/>
        <v>-244348.44329950056</v>
      </c>
      <c r="P48" s="27">
        <f t="shared" si="21"/>
        <v>244348.44329950056</v>
      </c>
      <c r="U48" s="98"/>
    </row>
    <row r="49" spans="1:21">
      <c r="A49" s="31">
        <v>39326</v>
      </c>
      <c r="C49" s="6">
        <v>41</v>
      </c>
      <c r="D49" s="29">
        <f t="shared" si="12"/>
        <v>4599</v>
      </c>
      <c r="E49" s="29">
        <f t="shared" si="17"/>
        <v>188559</v>
      </c>
      <c r="F49" s="29">
        <f t="shared" si="13"/>
        <v>-639253.44999999995</v>
      </c>
      <c r="G49" s="34">
        <f>Inputs!D$3</f>
        <v>0.37951000000000001</v>
      </c>
      <c r="I49" s="27">
        <f t="shared" si="18"/>
        <v>827812.45</v>
      </c>
      <c r="K49" s="27">
        <f t="shared" si="14"/>
        <v>4599</v>
      </c>
      <c r="L49" s="27">
        <f t="shared" si="19"/>
        <v>188559</v>
      </c>
      <c r="M49" s="27">
        <f t="shared" si="15"/>
        <v>1745.3664900000001</v>
      </c>
      <c r="N49" s="27">
        <f t="shared" si="16"/>
        <v>1745.3664900000001</v>
      </c>
      <c r="O49" s="27">
        <f t="shared" si="20"/>
        <v>-242603.07680950058</v>
      </c>
      <c r="P49" s="27">
        <f t="shared" si="21"/>
        <v>242603.07680950058</v>
      </c>
      <c r="U49" s="98"/>
    </row>
    <row r="50" spans="1:21">
      <c r="A50" s="30">
        <v>39356</v>
      </c>
      <c r="C50" s="6">
        <v>42</v>
      </c>
      <c r="D50" s="29">
        <f t="shared" si="12"/>
        <v>4599</v>
      </c>
      <c r="E50" s="29">
        <f t="shared" si="17"/>
        <v>193158</v>
      </c>
      <c r="F50" s="29">
        <f t="shared" si="13"/>
        <v>-634654.44999999995</v>
      </c>
      <c r="G50" s="34">
        <f>Inputs!D$3</f>
        <v>0.37951000000000001</v>
      </c>
      <c r="I50" s="27">
        <f t="shared" si="18"/>
        <v>827812.45</v>
      </c>
      <c r="K50" s="27">
        <f t="shared" si="14"/>
        <v>4599</v>
      </c>
      <c r="L50" s="27">
        <f t="shared" si="19"/>
        <v>193158</v>
      </c>
      <c r="M50" s="27">
        <f t="shared" si="15"/>
        <v>1745.3664900000001</v>
      </c>
      <c r="N50" s="27">
        <f t="shared" si="16"/>
        <v>1745.3664900000001</v>
      </c>
      <c r="O50" s="27">
        <f t="shared" si="20"/>
        <v>-240857.71031950059</v>
      </c>
      <c r="P50" s="27">
        <f t="shared" si="21"/>
        <v>240857.71031950059</v>
      </c>
      <c r="U50" s="98"/>
    </row>
    <row r="51" spans="1:21">
      <c r="A51" s="31">
        <v>39387</v>
      </c>
      <c r="C51" s="6">
        <v>43</v>
      </c>
      <c r="D51" s="29">
        <f t="shared" si="12"/>
        <v>4599</v>
      </c>
      <c r="E51" s="29">
        <f t="shared" si="17"/>
        <v>197757</v>
      </c>
      <c r="F51" s="29">
        <f t="shared" si="13"/>
        <v>-630055.44999999995</v>
      </c>
      <c r="G51" s="34">
        <f>Inputs!D$3</f>
        <v>0.37951000000000001</v>
      </c>
      <c r="I51" s="27">
        <f t="shared" si="18"/>
        <v>827812.45</v>
      </c>
      <c r="K51" s="27">
        <f t="shared" si="14"/>
        <v>4599</v>
      </c>
      <c r="L51" s="27">
        <f t="shared" si="19"/>
        <v>197757</v>
      </c>
      <c r="M51" s="27">
        <f t="shared" si="15"/>
        <v>1745.3664900000001</v>
      </c>
      <c r="N51" s="27">
        <f t="shared" si="16"/>
        <v>1745.3664900000001</v>
      </c>
      <c r="O51" s="27">
        <f t="shared" si="20"/>
        <v>-239112.34382950061</v>
      </c>
      <c r="P51" s="27">
        <f t="shared" si="21"/>
        <v>239112.34382950061</v>
      </c>
      <c r="U51" s="98"/>
    </row>
    <row r="52" spans="1:21">
      <c r="A52" s="30">
        <v>39417</v>
      </c>
      <c r="C52" s="6">
        <v>44</v>
      </c>
      <c r="D52" s="29">
        <f t="shared" si="12"/>
        <v>4599</v>
      </c>
      <c r="E52" s="29">
        <f t="shared" si="17"/>
        <v>202356</v>
      </c>
      <c r="F52" s="29">
        <f t="shared" si="13"/>
        <v>-625456.44999999995</v>
      </c>
      <c r="G52" s="34">
        <f>Inputs!D$3</f>
        <v>0.37951000000000001</v>
      </c>
      <c r="I52" s="27">
        <f t="shared" si="18"/>
        <v>827812.45</v>
      </c>
      <c r="K52" s="27">
        <f t="shared" si="14"/>
        <v>4599</v>
      </c>
      <c r="L52" s="27">
        <f t="shared" si="19"/>
        <v>202356</v>
      </c>
      <c r="M52" s="27">
        <f t="shared" si="15"/>
        <v>1745.3664900000001</v>
      </c>
      <c r="N52" s="27">
        <f t="shared" si="16"/>
        <v>1745.3664900000001</v>
      </c>
      <c r="O52" s="27">
        <f t="shared" si="20"/>
        <v>-237366.97733950062</v>
      </c>
      <c r="P52" s="27">
        <f t="shared" si="21"/>
        <v>237366.97733950062</v>
      </c>
      <c r="U52" s="98"/>
    </row>
    <row r="53" spans="1:21">
      <c r="A53" s="31">
        <v>39448</v>
      </c>
      <c r="C53" s="6">
        <v>45</v>
      </c>
      <c r="D53" s="29">
        <f t="shared" si="12"/>
        <v>4599</v>
      </c>
      <c r="E53" s="29">
        <f t="shared" si="17"/>
        <v>206955</v>
      </c>
      <c r="F53" s="29">
        <f t="shared" si="13"/>
        <v>-620857.44999999995</v>
      </c>
      <c r="G53" s="34">
        <f>Inputs!D$3</f>
        <v>0.37951000000000001</v>
      </c>
      <c r="I53" s="27">
        <f t="shared" si="18"/>
        <v>827812.45</v>
      </c>
      <c r="K53" s="27">
        <f t="shared" si="14"/>
        <v>4599</v>
      </c>
      <c r="L53" s="27">
        <f t="shared" si="19"/>
        <v>206955</v>
      </c>
      <c r="M53" s="27">
        <f t="shared" si="15"/>
        <v>1745.3664900000001</v>
      </c>
      <c r="N53" s="27">
        <f t="shared" si="16"/>
        <v>1745.3664900000001</v>
      </c>
      <c r="O53" s="27">
        <f t="shared" si="20"/>
        <v>-235621.61084950063</v>
      </c>
      <c r="P53" s="27">
        <f t="shared" si="21"/>
        <v>235621.61084950063</v>
      </c>
      <c r="U53" s="98"/>
    </row>
    <row r="54" spans="1:21">
      <c r="A54" s="30">
        <v>39479</v>
      </c>
      <c r="C54" s="6">
        <v>46</v>
      </c>
      <c r="D54" s="29">
        <f t="shared" si="12"/>
        <v>4599</v>
      </c>
      <c r="E54" s="29">
        <f t="shared" si="17"/>
        <v>211554</v>
      </c>
      <c r="F54" s="29">
        <f t="shared" si="13"/>
        <v>-616258.44999999995</v>
      </c>
      <c r="G54" s="34">
        <f>Inputs!D$3</f>
        <v>0.37951000000000001</v>
      </c>
      <c r="I54" s="27">
        <f t="shared" si="18"/>
        <v>827812.45</v>
      </c>
      <c r="K54" s="27">
        <f t="shared" si="14"/>
        <v>4599</v>
      </c>
      <c r="L54" s="27">
        <f t="shared" si="19"/>
        <v>211554</v>
      </c>
      <c r="M54" s="27">
        <f t="shared" si="15"/>
        <v>1745.3664900000001</v>
      </c>
      <c r="N54" s="27">
        <f t="shared" si="16"/>
        <v>1745.3664900000001</v>
      </c>
      <c r="O54" s="27">
        <f t="shared" si="20"/>
        <v>-233876.24435950065</v>
      </c>
      <c r="P54" s="27">
        <f t="shared" si="21"/>
        <v>233876.24435950065</v>
      </c>
      <c r="U54" s="98"/>
    </row>
    <row r="55" spans="1:21">
      <c r="A55" s="31">
        <v>39508</v>
      </c>
      <c r="C55" s="6">
        <v>47</v>
      </c>
      <c r="D55" s="29">
        <f t="shared" si="12"/>
        <v>4599</v>
      </c>
      <c r="E55" s="29">
        <f t="shared" si="17"/>
        <v>216153</v>
      </c>
      <c r="F55" s="29">
        <f t="shared" si="13"/>
        <v>-611659.44999999995</v>
      </c>
      <c r="G55" s="34">
        <f>Inputs!D$3</f>
        <v>0.37951000000000001</v>
      </c>
      <c r="I55" s="27">
        <f t="shared" si="18"/>
        <v>827812.45</v>
      </c>
      <c r="K55" s="27">
        <f t="shared" si="14"/>
        <v>4599</v>
      </c>
      <c r="L55" s="27">
        <f t="shared" si="19"/>
        <v>216153</v>
      </c>
      <c r="M55" s="27">
        <f t="shared" si="15"/>
        <v>1745.3664900000001</v>
      </c>
      <c r="N55" s="27">
        <f t="shared" si="16"/>
        <v>1745.3664900000001</v>
      </c>
      <c r="O55" s="27">
        <f t="shared" si="20"/>
        <v>-232130.87786950066</v>
      </c>
      <c r="P55" s="27">
        <f t="shared" si="21"/>
        <v>232130.87786950066</v>
      </c>
      <c r="U55" s="98"/>
    </row>
    <row r="56" spans="1:21">
      <c r="A56" s="30">
        <v>39539</v>
      </c>
      <c r="C56" s="6">
        <v>48</v>
      </c>
      <c r="D56" s="29">
        <f t="shared" si="12"/>
        <v>4599</v>
      </c>
      <c r="E56" s="29">
        <f t="shared" si="17"/>
        <v>220752</v>
      </c>
      <c r="F56" s="29">
        <f t="shared" si="13"/>
        <v>-607060.44999999995</v>
      </c>
      <c r="G56" s="34">
        <f>Inputs!D$3</f>
        <v>0.37951000000000001</v>
      </c>
      <c r="I56" s="27">
        <f t="shared" si="18"/>
        <v>827812.45</v>
      </c>
      <c r="K56" s="27">
        <f t="shared" si="14"/>
        <v>4599</v>
      </c>
      <c r="L56" s="27">
        <f t="shared" si="19"/>
        <v>220752</v>
      </c>
      <c r="M56" s="27">
        <f t="shared" si="15"/>
        <v>1745.3664900000001</v>
      </c>
      <c r="N56" s="27">
        <f t="shared" si="16"/>
        <v>1745.3664900000001</v>
      </c>
      <c r="O56" s="27">
        <f t="shared" si="20"/>
        <v>-230385.51137950068</v>
      </c>
      <c r="P56" s="27">
        <f t="shared" si="21"/>
        <v>230385.51137950068</v>
      </c>
    </row>
    <row r="57" spans="1:21">
      <c r="A57" s="31">
        <v>39569</v>
      </c>
      <c r="C57" s="6">
        <v>49</v>
      </c>
      <c r="D57" s="29">
        <f t="shared" si="12"/>
        <v>4599</v>
      </c>
      <c r="E57" s="29">
        <f t="shared" si="17"/>
        <v>225351</v>
      </c>
      <c r="F57" s="29">
        <f t="shared" si="13"/>
        <v>-602461.44999999995</v>
      </c>
      <c r="G57" s="34">
        <f>Inputs!D$3</f>
        <v>0.37951000000000001</v>
      </c>
      <c r="I57" s="27">
        <f t="shared" si="18"/>
        <v>827812.45</v>
      </c>
      <c r="K57" s="27">
        <f t="shared" si="14"/>
        <v>4599</v>
      </c>
      <c r="L57" s="27">
        <f t="shared" si="19"/>
        <v>225351</v>
      </c>
      <c r="M57" s="27">
        <f t="shared" si="15"/>
        <v>1745.3664900000001</v>
      </c>
      <c r="N57" s="27">
        <f t="shared" si="16"/>
        <v>1745.3664900000001</v>
      </c>
      <c r="O57" s="27">
        <f t="shared" si="20"/>
        <v>-228640.14488950069</v>
      </c>
      <c r="P57" s="27">
        <f t="shared" si="21"/>
        <v>228640.14488950069</v>
      </c>
    </row>
    <row r="58" spans="1:21">
      <c r="A58" s="30">
        <v>39600</v>
      </c>
      <c r="C58" s="6">
        <v>50</v>
      </c>
      <c r="D58" s="29">
        <f t="shared" si="12"/>
        <v>4599</v>
      </c>
      <c r="E58" s="29">
        <f t="shared" si="17"/>
        <v>229950</v>
      </c>
      <c r="F58" s="29">
        <f t="shared" si="13"/>
        <v>-597862.44999999995</v>
      </c>
      <c r="G58" s="34">
        <f>Inputs!D$3</f>
        <v>0.37951000000000001</v>
      </c>
      <c r="I58" s="27">
        <f t="shared" si="18"/>
        <v>827812.45</v>
      </c>
      <c r="K58" s="27">
        <f t="shared" si="14"/>
        <v>4599</v>
      </c>
      <c r="L58" s="27">
        <f t="shared" si="19"/>
        <v>229950</v>
      </c>
      <c r="M58" s="27">
        <f t="shared" si="15"/>
        <v>1745.3664900000001</v>
      </c>
      <c r="N58" s="27">
        <f t="shared" si="16"/>
        <v>1745.3664900000001</v>
      </c>
      <c r="O58" s="27">
        <f t="shared" si="20"/>
        <v>-226894.7783995007</v>
      </c>
      <c r="P58" s="27">
        <f t="shared" si="21"/>
        <v>226894.7783995007</v>
      </c>
    </row>
    <row r="59" spans="1:21">
      <c r="A59" s="31">
        <v>39630</v>
      </c>
      <c r="C59" s="6">
        <v>51</v>
      </c>
      <c r="D59" s="29">
        <f t="shared" si="12"/>
        <v>4599</v>
      </c>
      <c r="E59" s="29">
        <f t="shared" si="17"/>
        <v>234549</v>
      </c>
      <c r="F59" s="29">
        <f t="shared" si="13"/>
        <v>-593263.44999999995</v>
      </c>
      <c r="G59" s="34">
        <f>Inputs!D$3</f>
        <v>0.37951000000000001</v>
      </c>
      <c r="I59" s="27">
        <f t="shared" si="18"/>
        <v>827812.45</v>
      </c>
      <c r="K59" s="27">
        <f t="shared" si="14"/>
        <v>4599</v>
      </c>
      <c r="L59" s="27">
        <f t="shared" si="19"/>
        <v>234549</v>
      </c>
      <c r="M59" s="27">
        <f t="shared" si="15"/>
        <v>1745.3664900000001</v>
      </c>
      <c r="N59" s="27">
        <f t="shared" si="16"/>
        <v>1745.3664900000001</v>
      </c>
      <c r="O59" s="27">
        <f t="shared" si="20"/>
        <v>-225149.41190950072</v>
      </c>
      <c r="P59" s="27">
        <f t="shared" si="21"/>
        <v>225149.41190950072</v>
      </c>
    </row>
    <row r="60" spans="1:21">
      <c r="A60" s="30">
        <v>39661</v>
      </c>
      <c r="C60" s="6">
        <v>52</v>
      </c>
      <c r="D60" s="29">
        <f t="shared" si="12"/>
        <v>4599</v>
      </c>
      <c r="E60" s="29">
        <f t="shared" si="17"/>
        <v>239148</v>
      </c>
      <c r="F60" s="29">
        <f t="shared" si="13"/>
        <v>-588664.44999999995</v>
      </c>
      <c r="G60" s="34">
        <f>Inputs!D$3</f>
        <v>0.37951000000000001</v>
      </c>
      <c r="I60" s="27">
        <f t="shared" si="18"/>
        <v>827812.45</v>
      </c>
      <c r="K60" s="27">
        <f t="shared" si="14"/>
        <v>4599</v>
      </c>
      <c r="L60" s="27">
        <f t="shared" si="19"/>
        <v>239148</v>
      </c>
      <c r="M60" s="27">
        <f t="shared" si="15"/>
        <v>1745.3664900000001</v>
      </c>
      <c r="N60" s="27">
        <f t="shared" si="16"/>
        <v>1745.3664900000001</v>
      </c>
      <c r="O60" s="27">
        <f t="shared" si="20"/>
        <v>-223404.04541950073</v>
      </c>
      <c r="P60" s="27">
        <f t="shared" si="21"/>
        <v>223404.04541950073</v>
      </c>
    </row>
    <row r="61" spans="1:21">
      <c r="A61" s="31">
        <v>39692</v>
      </c>
      <c r="C61" s="6">
        <v>53</v>
      </c>
      <c r="D61" s="29">
        <f t="shared" si="12"/>
        <v>4599</v>
      </c>
      <c r="E61" s="29">
        <f t="shared" si="17"/>
        <v>243747</v>
      </c>
      <c r="F61" s="29">
        <f t="shared" si="13"/>
        <v>-584065.44999999995</v>
      </c>
      <c r="G61" s="34">
        <f>Inputs!D$3</f>
        <v>0.37951000000000001</v>
      </c>
      <c r="I61" s="27">
        <f t="shared" si="18"/>
        <v>827812.45</v>
      </c>
      <c r="K61" s="27">
        <f t="shared" si="14"/>
        <v>4599</v>
      </c>
      <c r="L61" s="27">
        <f t="shared" si="19"/>
        <v>243747</v>
      </c>
      <c r="M61" s="27">
        <f t="shared" si="15"/>
        <v>1745.3664900000001</v>
      </c>
      <c r="N61" s="27">
        <f t="shared" si="16"/>
        <v>1745.3664900000001</v>
      </c>
      <c r="O61" s="27">
        <f t="shared" si="20"/>
        <v>-221658.67892950075</v>
      </c>
      <c r="P61" s="27">
        <f t="shared" si="21"/>
        <v>221658.67892950075</v>
      </c>
    </row>
    <row r="62" spans="1:21">
      <c r="A62" s="30">
        <v>39722</v>
      </c>
      <c r="C62" s="6">
        <v>54</v>
      </c>
      <c r="D62" s="29">
        <f t="shared" si="12"/>
        <v>4599</v>
      </c>
      <c r="E62" s="29">
        <f t="shared" si="17"/>
        <v>248346</v>
      </c>
      <c r="F62" s="29">
        <f t="shared" si="13"/>
        <v>-579466.44999999995</v>
      </c>
      <c r="G62" s="34">
        <f>Inputs!D$3</f>
        <v>0.37951000000000001</v>
      </c>
      <c r="I62" s="27">
        <f t="shared" si="18"/>
        <v>827812.45</v>
      </c>
      <c r="K62" s="27">
        <f t="shared" si="14"/>
        <v>4599</v>
      </c>
      <c r="L62" s="27">
        <f t="shared" si="19"/>
        <v>248346</v>
      </c>
      <c r="M62" s="27">
        <f t="shared" si="15"/>
        <v>1745.3664900000001</v>
      </c>
      <c r="N62" s="27">
        <f t="shared" si="16"/>
        <v>1745.3664900000001</v>
      </c>
      <c r="O62" s="27">
        <f t="shared" si="20"/>
        <v>-219913.31243950076</v>
      </c>
      <c r="P62" s="27">
        <f t="shared" si="21"/>
        <v>219913.31243950076</v>
      </c>
    </row>
    <row r="63" spans="1:21">
      <c r="A63" s="31">
        <v>39753</v>
      </c>
      <c r="C63" s="6">
        <v>55</v>
      </c>
      <c r="D63" s="29">
        <f t="shared" si="12"/>
        <v>4599</v>
      </c>
      <c r="E63" s="29">
        <f t="shared" si="17"/>
        <v>252945</v>
      </c>
      <c r="F63" s="29">
        <f t="shared" si="13"/>
        <v>-574867.44999999995</v>
      </c>
      <c r="G63" s="34">
        <f>Inputs!D$3</f>
        <v>0.37951000000000001</v>
      </c>
      <c r="I63" s="27">
        <f t="shared" si="18"/>
        <v>827812.45</v>
      </c>
      <c r="K63" s="27">
        <f t="shared" si="14"/>
        <v>4599</v>
      </c>
      <c r="L63" s="27">
        <f t="shared" si="19"/>
        <v>252945</v>
      </c>
      <c r="M63" s="27">
        <f t="shared" si="15"/>
        <v>1745.3664900000001</v>
      </c>
      <c r="N63" s="27">
        <f t="shared" si="16"/>
        <v>1745.3664900000001</v>
      </c>
      <c r="O63" s="27">
        <f t="shared" si="20"/>
        <v>-218167.94594950078</v>
      </c>
      <c r="P63" s="27">
        <f t="shared" si="21"/>
        <v>218167.94594950078</v>
      </c>
    </row>
    <row r="64" spans="1:21">
      <c r="A64" s="30">
        <v>39783</v>
      </c>
      <c r="C64" s="6">
        <v>56</v>
      </c>
      <c r="D64" s="29">
        <f t="shared" si="12"/>
        <v>4599</v>
      </c>
      <c r="E64" s="29">
        <f t="shared" si="17"/>
        <v>257544</v>
      </c>
      <c r="F64" s="29">
        <f t="shared" si="13"/>
        <v>-570268.44999999995</v>
      </c>
      <c r="G64" s="34">
        <f>Inputs!D$3</f>
        <v>0.37951000000000001</v>
      </c>
      <c r="I64" s="27">
        <f t="shared" si="18"/>
        <v>827812.45</v>
      </c>
      <c r="K64" s="27">
        <f t="shared" si="14"/>
        <v>4599</v>
      </c>
      <c r="L64" s="27">
        <f t="shared" si="19"/>
        <v>257544</v>
      </c>
      <c r="M64" s="27">
        <f t="shared" si="15"/>
        <v>1745.3664900000001</v>
      </c>
      <c r="N64" s="27">
        <f t="shared" si="16"/>
        <v>1745.3664900000001</v>
      </c>
      <c r="O64" s="27">
        <f t="shared" si="20"/>
        <v>-216422.57945950079</v>
      </c>
      <c r="P64" s="27">
        <f t="shared" si="21"/>
        <v>216422.57945950079</v>
      </c>
    </row>
    <row r="65" spans="1:19">
      <c r="A65" s="31">
        <v>39814</v>
      </c>
      <c r="C65" s="6">
        <v>57</v>
      </c>
      <c r="D65" s="29">
        <f t="shared" si="12"/>
        <v>4599</v>
      </c>
      <c r="E65" s="29">
        <f t="shared" si="17"/>
        <v>262143</v>
      </c>
      <c r="F65" s="29">
        <f t="shared" si="13"/>
        <v>-565669.44999999995</v>
      </c>
      <c r="G65" s="34">
        <f>Inputs!D$3</f>
        <v>0.37951000000000001</v>
      </c>
      <c r="I65" s="27">
        <f t="shared" si="18"/>
        <v>827812.45</v>
      </c>
      <c r="K65" s="27">
        <f t="shared" si="14"/>
        <v>4599</v>
      </c>
      <c r="L65" s="27">
        <f t="shared" si="19"/>
        <v>262143</v>
      </c>
      <c r="M65" s="27">
        <f t="shared" si="15"/>
        <v>1745.3664900000001</v>
      </c>
      <c r="N65" s="27">
        <f t="shared" si="16"/>
        <v>1745.3664900000001</v>
      </c>
      <c r="O65" s="27">
        <f t="shared" si="20"/>
        <v>-214677.2129695008</v>
      </c>
      <c r="P65" s="27">
        <f t="shared" si="21"/>
        <v>214677.2129695008</v>
      </c>
    </row>
    <row r="66" spans="1:19">
      <c r="A66" s="30">
        <v>39845</v>
      </c>
      <c r="C66" s="6">
        <v>58</v>
      </c>
      <c r="D66" s="29">
        <f t="shared" si="12"/>
        <v>4599</v>
      </c>
      <c r="E66" s="29">
        <f t="shared" si="17"/>
        <v>266742</v>
      </c>
      <c r="F66" s="29">
        <f t="shared" si="13"/>
        <v>-561070.44999999995</v>
      </c>
      <c r="G66" s="34">
        <f>Inputs!D$3</f>
        <v>0.37951000000000001</v>
      </c>
      <c r="I66" s="27">
        <f t="shared" si="18"/>
        <v>827812.45</v>
      </c>
      <c r="K66" s="27">
        <f t="shared" si="14"/>
        <v>4599</v>
      </c>
      <c r="L66" s="27">
        <f t="shared" si="19"/>
        <v>266742</v>
      </c>
      <c r="M66" s="27">
        <f t="shared" si="15"/>
        <v>1745.3664900000001</v>
      </c>
      <c r="N66" s="27">
        <f t="shared" si="16"/>
        <v>1745.3664900000001</v>
      </c>
      <c r="O66" s="27">
        <f t="shared" si="20"/>
        <v>-212931.84647950082</v>
      </c>
      <c r="P66" s="27">
        <f t="shared" si="21"/>
        <v>212931.84647950082</v>
      </c>
    </row>
    <row r="67" spans="1:19">
      <c r="A67" s="31">
        <v>39873</v>
      </c>
      <c r="C67" s="6">
        <v>59</v>
      </c>
      <c r="D67" s="29">
        <f t="shared" si="12"/>
        <v>4599</v>
      </c>
      <c r="E67" s="29">
        <f t="shared" si="17"/>
        <v>271341</v>
      </c>
      <c r="F67" s="29">
        <f t="shared" si="13"/>
        <v>-556471.44999999995</v>
      </c>
      <c r="G67" s="34">
        <f>Inputs!D$3</f>
        <v>0.37951000000000001</v>
      </c>
      <c r="I67" s="27">
        <f t="shared" si="18"/>
        <v>827812.45</v>
      </c>
      <c r="K67" s="27">
        <f t="shared" si="14"/>
        <v>4599</v>
      </c>
      <c r="L67" s="27">
        <f t="shared" si="19"/>
        <v>271341</v>
      </c>
      <c r="M67" s="27">
        <f t="shared" si="15"/>
        <v>1745.3664900000001</v>
      </c>
      <c r="N67" s="27">
        <f t="shared" si="16"/>
        <v>1745.3664900000001</v>
      </c>
      <c r="O67" s="27">
        <f t="shared" si="20"/>
        <v>-211186.47998950083</v>
      </c>
      <c r="P67" s="27">
        <f t="shared" si="21"/>
        <v>211186.47998950083</v>
      </c>
    </row>
    <row r="68" spans="1:19">
      <c r="A68" s="30">
        <v>39904</v>
      </c>
      <c r="C68" s="6">
        <v>60</v>
      </c>
      <c r="D68" s="29">
        <f t="shared" si="12"/>
        <v>4599</v>
      </c>
      <c r="E68" s="29">
        <f t="shared" si="17"/>
        <v>275940</v>
      </c>
      <c r="F68" s="29">
        <f t="shared" si="13"/>
        <v>-551872.44999999995</v>
      </c>
      <c r="G68" s="34">
        <f>Inputs!D$3</f>
        <v>0.37951000000000001</v>
      </c>
      <c r="I68" s="27">
        <f t="shared" si="18"/>
        <v>827812.45</v>
      </c>
      <c r="K68" s="27">
        <f t="shared" si="14"/>
        <v>4599</v>
      </c>
      <c r="L68" s="27">
        <f t="shared" si="19"/>
        <v>275940</v>
      </c>
      <c r="M68" s="27">
        <f t="shared" si="15"/>
        <v>1745.3664900000001</v>
      </c>
      <c r="N68" s="27">
        <f t="shared" si="16"/>
        <v>1745.3664900000001</v>
      </c>
      <c r="O68" s="27">
        <f t="shared" si="20"/>
        <v>-209441.11349950085</v>
      </c>
      <c r="P68" s="27">
        <f t="shared" si="21"/>
        <v>209441.11349950085</v>
      </c>
    </row>
    <row r="69" spans="1:19">
      <c r="A69" s="31">
        <v>39934</v>
      </c>
      <c r="C69" s="6">
        <v>61</v>
      </c>
      <c r="D69" s="29">
        <f t="shared" si="12"/>
        <v>4599</v>
      </c>
      <c r="E69" s="29">
        <f t="shared" si="17"/>
        <v>280539</v>
      </c>
      <c r="F69" s="29">
        <f t="shared" si="13"/>
        <v>-547273.44999999995</v>
      </c>
      <c r="G69" s="34">
        <f>Inputs!D$3</f>
        <v>0.37951000000000001</v>
      </c>
      <c r="I69" s="27">
        <f t="shared" si="18"/>
        <v>827812.45</v>
      </c>
      <c r="K69" s="27">
        <f t="shared" si="14"/>
        <v>4599</v>
      </c>
      <c r="L69" s="27">
        <f t="shared" si="19"/>
        <v>280539</v>
      </c>
      <c r="M69" s="27">
        <f t="shared" si="15"/>
        <v>1745.3664900000001</v>
      </c>
      <c r="N69" s="27">
        <f t="shared" si="16"/>
        <v>1745.3664900000001</v>
      </c>
      <c r="O69" s="27">
        <f t="shared" si="20"/>
        <v>-207695.74700950086</v>
      </c>
      <c r="P69" s="27">
        <f t="shared" si="21"/>
        <v>207695.74700950086</v>
      </c>
    </row>
    <row r="70" spans="1:19">
      <c r="A70" s="30">
        <v>39965</v>
      </c>
      <c r="C70" s="6">
        <v>62</v>
      </c>
      <c r="D70" s="29">
        <f t="shared" si="12"/>
        <v>4599</v>
      </c>
      <c r="E70" s="29">
        <f t="shared" si="17"/>
        <v>285138</v>
      </c>
      <c r="F70" s="29">
        <f t="shared" si="13"/>
        <v>-542674.44999999995</v>
      </c>
      <c r="G70" s="34">
        <f>Inputs!D$3</f>
        <v>0.37951000000000001</v>
      </c>
      <c r="I70" s="27">
        <f t="shared" si="18"/>
        <v>827812.45</v>
      </c>
      <c r="K70" s="27">
        <f t="shared" si="14"/>
        <v>4599</v>
      </c>
      <c r="L70" s="27">
        <f t="shared" si="19"/>
        <v>285138</v>
      </c>
      <c r="M70" s="27">
        <f t="shared" si="15"/>
        <v>1745.3664900000001</v>
      </c>
      <c r="N70" s="27">
        <f t="shared" si="16"/>
        <v>1745.3664900000001</v>
      </c>
      <c r="O70" s="27">
        <f t="shared" si="20"/>
        <v>-205950.38051950088</v>
      </c>
      <c r="P70" s="27">
        <f t="shared" si="21"/>
        <v>205950.38051950088</v>
      </c>
    </row>
    <row r="71" spans="1:19">
      <c r="A71" s="31">
        <v>39995</v>
      </c>
      <c r="C71" s="6">
        <v>63</v>
      </c>
      <c r="D71" s="29">
        <f t="shared" si="12"/>
        <v>4599</v>
      </c>
      <c r="E71" s="29">
        <f t="shared" si="17"/>
        <v>289737</v>
      </c>
      <c r="F71" s="29">
        <f t="shared" si="13"/>
        <v>-538075.44999999995</v>
      </c>
      <c r="G71" s="34">
        <f>Inputs!D$3</f>
        <v>0.37951000000000001</v>
      </c>
      <c r="I71" s="27">
        <f t="shared" si="18"/>
        <v>827812.45</v>
      </c>
      <c r="K71" s="27">
        <f t="shared" si="14"/>
        <v>4599</v>
      </c>
      <c r="L71" s="27">
        <f t="shared" si="19"/>
        <v>289737</v>
      </c>
      <c r="M71" s="27">
        <f t="shared" si="15"/>
        <v>1745.3664900000001</v>
      </c>
      <c r="N71" s="27">
        <f t="shared" si="16"/>
        <v>1745.3664900000001</v>
      </c>
      <c r="O71" s="27">
        <f t="shared" si="20"/>
        <v>-204205.01402950089</v>
      </c>
      <c r="P71" s="27">
        <f t="shared" si="21"/>
        <v>204205.01402950089</v>
      </c>
    </row>
    <row r="72" spans="1:19">
      <c r="A72" s="30">
        <v>40026</v>
      </c>
      <c r="C72" s="6">
        <v>64</v>
      </c>
      <c r="D72" s="29">
        <f t="shared" si="12"/>
        <v>4599</v>
      </c>
      <c r="E72" s="29">
        <f t="shared" si="17"/>
        <v>294336</v>
      </c>
      <c r="F72" s="29">
        <f t="shared" si="13"/>
        <v>-533476.44999999995</v>
      </c>
      <c r="G72" s="34">
        <f>Inputs!D$3</f>
        <v>0.37951000000000001</v>
      </c>
      <c r="I72" s="27">
        <f t="shared" si="18"/>
        <v>827812.45</v>
      </c>
      <c r="K72" s="27">
        <f t="shared" si="14"/>
        <v>4599</v>
      </c>
      <c r="L72" s="27">
        <f t="shared" si="19"/>
        <v>294336</v>
      </c>
      <c r="M72" s="27">
        <f t="shared" si="15"/>
        <v>1745.3664900000001</v>
      </c>
      <c r="N72" s="27">
        <f t="shared" si="16"/>
        <v>1745.3664900000001</v>
      </c>
      <c r="O72" s="27">
        <f t="shared" si="20"/>
        <v>-202459.6475395009</v>
      </c>
      <c r="P72" s="27">
        <f t="shared" si="21"/>
        <v>202459.6475395009</v>
      </c>
    </row>
    <row r="73" spans="1:19">
      <c r="A73" s="31">
        <v>40057</v>
      </c>
      <c r="C73" s="6">
        <v>65</v>
      </c>
      <c r="D73" s="29">
        <f t="shared" ref="D73:D76" si="22">ROUND(-(+$B$9/180)*1,0)</f>
        <v>4599</v>
      </c>
      <c r="E73" s="29">
        <f t="shared" si="17"/>
        <v>298935</v>
      </c>
      <c r="F73" s="29">
        <f t="shared" ref="F73:F104" si="23">$B$9+E73</f>
        <v>-528877.44999999995</v>
      </c>
      <c r="G73" s="34">
        <f>Inputs!D$3</f>
        <v>0.37951000000000001</v>
      </c>
      <c r="I73" s="27">
        <f t="shared" si="18"/>
        <v>827812.45</v>
      </c>
      <c r="K73" s="27">
        <f t="shared" ref="K73:K104" si="24">D73</f>
        <v>4599</v>
      </c>
      <c r="L73" s="27">
        <f t="shared" si="19"/>
        <v>298935</v>
      </c>
      <c r="M73" s="27">
        <f t="shared" ref="M73:M104" si="25">K73*G73</f>
        <v>1745.3664900000001</v>
      </c>
      <c r="N73" s="27">
        <f t="shared" ref="N73:N104" si="26">M73-J73</f>
        <v>1745.3664900000001</v>
      </c>
      <c r="O73" s="27">
        <f t="shared" si="20"/>
        <v>-200714.28104950092</v>
      </c>
      <c r="P73" s="27">
        <f t="shared" si="21"/>
        <v>200714.28104950092</v>
      </c>
    </row>
    <row r="74" spans="1:19">
      <c r="A74" s="30">
        <v>40087</v>
      </c>
      <c r="C74" s="6">
        <v>66</v>
      </c>
      <c r="D74" s="29">
        <f t="shared" si="22"/>
        <v>4599</v>
      </c>
      <c r="E74" s="29">
        <f t="shared" ref="E74:E105" si="27">+E73+D74</f>
        <v>303534</v>
      </c>
      <c r="F74" s="29">
        <f t="shared" si="23"/>
        <v>-524278.44999999995</v>
      </c>
      <c r="G74" s="34">
        <f>Inputs!D$3</f>
        <v>0.37951000000000001</v>
      </c>
      <c r="I74" s="27">
        <f t="shared" ref="I74:I105" si="28">+I73+H74</f>
        <v>827812.45</v>
      </c>
      <c r="K74" s="27">
        <f t="shared" si="24"/>
        <v>4599</v>
      </c>
      <c r="L74" s="27">
        <f t="shared" ref="L74:L105" si="29">+L73+K74</f>
        <v>303534</v>
      </c>
      <c r="M74" s="27">
        <f t="shared" si="25"/>
        <v>1745.3664900000001</v>
      </c>
      <c r="N74" s="27">
        <f t="shared" si="26"/>
        <v>1745.3664900000001</v>
      </c>
      <c r="O74" s="27">
        <f t="shared" ref="O74:O105" si="30">+O73+N74</f>
        <v>-198968.91455950093</v>
      </c>
      <c r="P74" s="27">
        <f t="shared" ref="P74:P105" si="31">P73-N74</f>
        <v>198968.91455950093</v>
      </c>
    </row>
    <row r="75" spans="1:19">
      <c r="A75" s="31">
        <v>40118</v>
      </c>
      <c r="C75" s="6">
        <v>67</v>
      </c>
      <c r="D75" s="29">
        <f t="shared" si="22"/>
        <v>4599</v>
      </c>
      <c r="E75" s="29">
        <f t="shared" si="27"/>
        <v>308133</v>
      </c>
      <c r="F75" s="29">
        <f t="shared" si="23"/>
        <v>-519679.44999999995</v>
      </c>
      <c r="G75" s="34">
        <f>Inputs!D$3</f>
        <v>0.37951000000000001</v>
      </c>
      <c r="I75" s="27">
        <f t="shared" si="28"/>
        <v>827812.45</v>
      </c>
      <c r="K75" s="27">
        <f t="shared" si="24"/>
        <v>4599</v>
      </c>
      <c r="L75" s="27">
        <f t="shared" si="29"/>
        <v>308133</v>
      </c>
      <c r="M75" s="27">
        <f t="shared" si="25"/>
        <v>1745.3664900000001</v>
      </c>
      <c r="N75" s="27">
        <f t="shared" si="26"/>
        <v>1745.3664900000001</v>
      </c>
      <c r="O75" s="27">
        <f t="shared" si="30"/>
        <v>-197223.54806950095</v>
      </c>
      <c r="P75" s="27">
        <f t="shared" si="31"/>
        <v>197223.54806950095</v>
      </c>
    </row>
    <row r="76" spans="1:19">
      <c r="A76" s="30">
        <v>40148</v>
      </c>
      <c r="C76" s="6">
        <v>68</v>
      </c>
      <c r="D76" s="29">
        <f t="shared" si="22"/>
        <v>4599</v>
      </c>
      <c r="E76" s="29">
        <f t="shared" si="27"/>
        <v>312732</v>
      </c>
      <c r="F76" s="29">
        <f t="shared" si="23"/>
        <v>-515080.44999999995</v>
      </c>
      <c r="G76" s="34">
        <f>Inputs!D$3</f>
        <v>0.37951000000000001</v>
      </c>
      <c r="I76" s="27">
        <f t="shared" si="28"/>
        <v>827812.45</v>
      </c>
      <c r="K76" s="27">
        <f t="shared" si="24"/>
        <v>4599</v>
      </c>
      <c r="L76" s="27">
        <f t="shared" si="29"/>
        <v>312732</v>
      </c>
      <c r="M76" s="27">
        <f t="shared" si="25"/>
        <v>1745.3664900000001</v>
      </c>
      <c r="N76" s="27">
        <f t="shared" si="26"/>
        <v>1745.3664900000001</v>
      </c>
      <c r="O76" s="27">
        <f t="shared" si="30"/>
        <v>-195478.18157950096</v>
      </c>
      <c r="P76" s="27">
        <f t="shared" si="31"/>
        <v>195478.18157950096</v>
      </c>
    </row>
    <row r="77" spans="1:19" s="237" customFormat="1">
      <c r="A77" s="243">
        <v>40179</v>
      </c>
      <c r="C77" s="238">
        <v>69</v>
      </c>
      <c r="D77" s="239">
        <f>ROUND(-(+$F$76/60)*1,0)</f>
        <v>8585</v>
      </c>
      <c r="E77" s="239">
        <f t="shared" si="27"/>
        <v>321317</v>
      </c>
      <c r="F77" s="239">
        <f t="shared" si="23"/>
        <v>-506495.44999999995</v>
      </c>
      <c r="G77" s="240">
        <f>Inputs!D$3</f>
        <v>0.37951000000000001</v>
      </c>
      <c r="I77" s="241">
        <f t="shared" si="28"/>
        <v>827812.45</v>
      </c>
      <c r="K77" s="241">
        <f t="shared" si="24"/>
        <v>8585</v>
      </c>
      <c r="L77" s="241">
        <f t="shared" si="29"/>
        <v>321317</v>
      </c>
      <c r="M77" s="241">
        <f t="shared" si="25"/>
        <v>3258.0933500000001</v>
      </c>
      <c r="N77" s="241">
        <f t="shared" si="26"/>
        <v>3258.0933500000001</v>
      </c>
      <c r="O77" s="241">
        <f t="shared" si="30"/>
        <v>-192220.08822950095</v>
      </c>
      <c r="P77" s="241">
        <f t="shared" si="31"/>
        <v>192220.08822950095</v>
      </c>
      <c r="Q77" s="242"/>
      <c r="R77" s="242"/>
      <c r="S77" s="242"/>
    </row>
    <row r="78" spans="1:19" s="237" customFormat="1">
      <c r="A78" s="236">
        <v>40210</v>
      </c>
      <c r="C78" s="238">
        <v>70</v>
      </c>
      <c r="D78" s="239">
        <f t="shared" ref="D78:D135" si="32">ROUND(-(+$F$76/60)*1,0)</f>
        <v>8585</v>
      </c>
      <c r="E78" s="239">
        <f t="shared" si="27"/>
        <v>329902</v>
      </c>
      <c r="F78" s="239">
        <f t="shared" si="23"/>
        <v>-497910.44999999995</v>
      </c>
      <c r="G78" s="240">
        <f>Inputs!D$3</f>
        <v>0.37951000000000001</v>
      </c>
      <c r="I78" s="241">
        <f t="shared" si="28"/>
        <v>827812.45</v>
      </c>
      <c r="K78" s="241">
        <f t="shared" si="24"/>
        <v>8585</v>
      </c>
      <c r="L78" s="241">
        <f t="shared" si="29"/>
        <v>329902</v>
      </c>
      <c r="M78" s="241">
        <f t="shared" si="25"/>
        <v>3258.0933500000001</v>
      </c>
      <c r="N78" s="241">
        <f t="shared" si="26"/>
        <v>3258.0933500000001</v>
      </c>
      <c r="O78" s="241">
        <f t="shared" si="30"/>
        <v>-188961.99487950094</v>
      </c>
      <c r="P78" s="241">
        <f t="shared" si="31"/>
        <v>188961.99487950094</v>
      </c>
      <c r="Q78" s="242"/>
      <c r="R78" s="242"/>
      <c r="S78" s="242"/>
    </row>
    <row r="79" spans="1:19" s="237" customFormat="1">
      <c r="A79" s="243">
        <v>40238</v>
      </c>
      <c r="C79" s="238">
        <v>71</v>
      </c>
      <c r="D79" s="239">
        <f t="shared" si="32"/>
        <v>8585</v>
      </c>
      <c r="E79" s="239">
        <f t="shared" si="27"/>
        <v>338487</v>
      </c>
      <c r="F79" s="239">
        <f t="shared" si="23"/>
        <v>-489325.44999999995</v>
      </c>
      <c r="G79" s="240">
        <f>Inputs!D$3</f>
        <v>0.37951000000000001</v>
      </c>
      <c r="I79" s="241">
        <f t="shared" si="28"/>
        <v>827812.45</v>
      </c>
      <c r="K79" s="241">
        <f t="shared" si="24"/>
        <v>8585</v>
      </c>
      <c r="L79" s="241">
        <f t="shared" si="29"/>
        <v>338487</v>
      </c>
      <c r="M79" s="241">
        <f t="shared" si="25"/>
        <v>3258.0933500000001</v>
      </c>
      <c r="N79" s="241">
        <f t="shared" si="26"/>
        <v>3258.0933500000001</v>
      </c>
      <c r="O79" s="241">
        <f t="shared" si="30"/>
        <v>-185703.90152950093</v>
      </c>
      <c r="P79" s="241">
        <f t="shared" si="31"/>
        <v>185703.90152950093</v>
      </c>
      <c r="Q79" s="242"/>
      <c r="R79" s="242"/>
      <c r="S79" s="242"/>
    </row>
    <row r="80" spans="1:19" s="237" customFormat="1">
      <c r="A80" s="236">
        <v>40269</v>
      </c>
      <c r="C80" s="238">
        <v>72</v>
      </c>
      <c r="D80" s="239">
        <f t="shared" si="32"/>
        <v>8585</v>
      </c>
      <c r="E80" s="239">
        <f t="shared" si="27"/>
        <v>347072</v>
      </c>
      <c r="F80" s="239">
        <f t="shared" si="23"/>
        <v>-480740.44999999995</v>
      </c>
      <c r="G80" s="240">
        <f>Inputs!D$3</f>
        <v>0.37951000000000001</v>
      </c>
      <c r="I80" s="241">
        <f t="shared" si="28"/>
        <v>827812.45</v>
      </c>
      <c r="K80" s="241">
        <f t="shared" si="24"/>
        <v>8585</v>
      </c>
      <c r="L80" s="241">
        <f t="shared" si="29"/>
        <v>347072</v>
      </c>
      <c r="M80" s="241">
        <f t="shared" si="25"/>
        <v>3258.0933500000001</v>
      </c>
      <c r="N80" s="241">
        <f t="shared" si="26"/>
        <v>3258.0933500000001</v>
      </c>
      <c r="O80" s="241">
        <f t="shared" si="30"/>
        <v>-182445.80817950092</v>
      </c>
      <c r="P80" s="241">
        <f t="shared" si="31"/>
        <v>182445.80817950092</v>
      </c>
      <c r="Q80" s="242"/>
      <c r="R80" s="242"/>
      <c r="S80" s="242"/>
    </row>
    <row r="81" spans="1:19" s="237" customFormat="1">
      <c r="A81" s="243">
        <v>40299</v>
      </c>
      <c r="C81" s="238">
        <v>73</v>
      </c>
      <c r="D81" s="239">
        <f t="shared" si="32"/>
        <v>8585</v>
      </c>
      <c r="E81" s="239">
        <f t="shared" si="27"/>
        <v>355657</v>
      </c>
      <c r="F81" s="239">
        <f t="shared" si="23"/>
        <v>-472155.44999999995</v>
      </c>
      <c r="G81" s="240">
        <f>Inputs!D$3</f>
        <v>0.37951000000000001</v>
      </c>
      <c r="I81" s="241">
        <f t="shared" si="28"/>
        <v>827812.45</v>
      </c>
      <c r="K81" s="241">
        <f t="shared" si="24"/>
        <v>8585</v>
      </c>
      <c r="L81" s="241">
        <f t="shared" si="29"/>
        <v>355657</v>
      </c>
      <c r="M81" s="241">
        <f t="shared" si="25"/>
        <v>3258.0933500000001</v>
      </c>
      <c r="N81" s="241">
        <f t="shared" si="26"/>
        <v>3258.0933500000001</v>
      </c>
      <c r="O81" s="241">
        <f t="shared" si="30"/>
        <v>-179187.71482950091</v>
      </c>
      <c r="P81" s="241">
        <f t="shared" si="31"/>
        <v>179187.71482950091</v>
      </c>
      <c r="Q81" s="242"/>
      <c r="R81" s="242"/>
      <c r="S81" s="242"/>
    </row>
    <row r="82" spans="1:19" s="237" customFormat="1">
      <c r="A82" s="236">
        <v>40330</v>
      </c>
      <c r="C82" s="238">
        <v>74</v>
      </c>
      <c r="D82" s="239">
        <f t="shared" si="32"/>
        <v>8585</v>
      </c>
      <c r="E82" s="239">
        <f t="shared" si="27"/>
        <v>364242</v>
      </c>
      <c r="F82" s="239">
        <f t="shared" si="23"/>
        <v>-463570.44999999995</v>
      </c>
      <c r="G82" s="240">
        <f>Inputs!D$3</f>
        <v>0.37951000000000001</v>
      </c>
      <c r="I82" s="241">
        <f t="shared" si="28"/>
        <v>827812.45</v>
      </c>
      <c r="K82" s="241">
        <f t="shared" si="24"/>
        <v>8585</v>
      </c>
      <c r="L82" s="241">
        <f t="shared" si="29"/>
        <v>364242</v>
      </c>
      <c r="M82" s="241">
        <f t="shared" si="25"/>
        <v>3258.0933500000001</v>
      </c>
      <c r="N82" s="241">
        <f t="shared" si="26"/>
        <v>3258.0933500000001</v>
      </c>
      <c r="O82" s="241">
        <f t="shared" si="30"/>
        <v>-175929.6214795009</v>
      </c>
      <c r="P82" s="241">
        <f t="shared" si="31"/>
        <v>175929.6214795009</v>
      </c>
      <c r="Q82" s="242"/>
      <c r="R82" s="242"/>
      <c r="S82" s="242"/>
    </row>
    <row r="83" spans="1:19" s="237" customFormat="1">
      <c r="A83" s="243">
        <v>40360</v>
      </c>
      <c r="C83" s="238">
        <v>75</v>
      </c>
      <c r="D83" s="239">
        <f t="shared" si="32"/>
        <v>8585</v>
      </c>
      <c r="E83" s="239">
        <f t="shared" si="27"/>
        <v>372827</v>
      </c>
      <c r="F83" s="239">
        <f t="shared" si="23"/>
        <v>-454985.44999999995</v>
      </c>
      <c r="G83" s="240">
        <f>Inputs!D$3</f>
        <v>0.37951000000000001</v>
      </c>
      <c r="I83" s="241">
        <f t="shared" si="28"/>
        <v>827812.45</v>
      </c>
      <c r="K83" s="241">
        <f t="shared" si="24"/>
        <v>8585</v>
      </c>
      <c r="L83" s="241">
        <f t="shared" si="29"/>
        <v>372827</v>
      </c>
      <c r="M83" s="241">
        <f t="shared" si="25"/>
        <v>3258.0933500000001</v>
      </c>
      <c r="N83" s="241">
        <f t="shared" si="26"/>
        <v>3258.0933500000001</v>
      </c>
      <c r="O83" s="241">
        <f t="shared" si="30"/>
        <v>-172671.52812950089</v>
      </c>
      <c r="P83" s="241">
        <f t="shared" si="31"/>
        <v>172671.52812950089</v>
      </c>
      <c r="Q83" s="242"/>
      <c r="R83" s="242"/>
      <c r="S83" s="242"/>
    </row>
    <row r="84" spans="1:19" s="237" customFormat="1">
      <c r="A84" s="236">
        <v>40391</v>
      </c>
      <c r="C84" s="238">
        <v>76</v>
      </c>
      <c r="D84" s="239">
        <f t="shared" si="32"/>
        <v>8585</v>
      </c>
      <c r="E84" s="239">
        <f t="shared" si="27"/>
        <v>381412</v>
      </c>
      <c r="F84" s="239">
        <f t="shared" si="23"/>
        <v>-446400.44999999995</v>
      </c>
      <c r="G84" s="240">
        <f>Inputs!D$3</f>
        <v>0.37951000000000001</v>
      </c>
      <c r="I84" s="241">
        <f t="shared" si="28"/>
        <v>827812.45</v>
      </c>
      <c r="K84" s="241">
        <f t="shared" si="24"/>
        <v>8585</v>
      </c>
      <c r="L84" s="241">
        <f t="shared" si="29"/>
        <v>381412</v>
      </c>
      <c r="M84" s="241">
        <f t="shared" si="25"/>
        <v>3258.0933500000001</v>
      </c>
      <c r="N84" s="241">
        <f t="shared" si="26"/>
        <v>3258.0933500000001</v>
      </c>
      <c r="O84" s="241">
        <f t="shared" si="30"/>
        <v>-169413.43477950088</v>
      </c>
      <c r="P84" s="241">
        <f t="shared" si="31"/>
        <v>169413.43477950088</v>
      </c>
      <c r="Q84" s="242"/>
      <c r="R84" s="242"/>
      <c r="S84" s="242"/>
    </row>
    <row r="85" spans="1:19" s="237" customFormat="1">
      <c r="A85" s="243">
        <v>40422</v>
      </c>
      <c r="C85" s="238">
        <v>77</v>
      </c>
      <c r="D85" s="239">
        <f t="shared" si="32"/>
        <v>8585</v>
      </c>
      <c r="E85" s="239">
        <f t="shared" si="27"/>
        <v>389997</v>
      </c>
      <c r="F85" s="239">
        <f t="shared" si="23"/>
        <v>-437815.44999999995</v>
      </c>
      <c r="G85" s="240">
        <f>Inputs!D$3</f>
        <v>0.37951000000000001</v>
      </c>
      <c r="I85" s="241">
        <f t="shared" si="28"/>
        <v>827812.45</v>
      </c>
      <c r="K85" s="241">
        <f t="shared" si="24"/>
        <v>8585</v>
      </c>
      <c r="L85" s="241">
        <f t="shared" si="29"/>
        <v>389997</v>
      </c>
      <c r="M85" s="241">
        <f t="shared" si="25"/>
        <v>3258.0933500000001</v>
      </c>
      <c r="N85" s="241">
        <f t="shared" si="26"/>
        <v>3258.0933500000001</v>
      </c>
      <c r="O85" s="241">
        <f t="shared" si="30"/>
        <v>-166155.34142950087</v>
      </c>
      <c r="P85" s="241">
        <f t="shared" si="31"/>
        <v>166155.34142950087</v>
      </c>
      <c r="Q85" s="242"/>
      <c r="R85" s="242"/>
      <c r="S85" s="242"/>
    </row>
    <row r="86" spans="1:19" s="237" customFormat="1">
      <c r="A86" s="236">
        <v>40452</v>
      </c>
      <c r="C86" s="238">
        <v>78</v>
      </c>
      <c r="D86" s="239">
        <f t="shared" si="32"/>
        <v>8585</v>
      </c>
      <c r="E86" s="239">
        <f t="shared" si="27"/>
        <v>398582</v>
      </c>
      <c r="F86" s="239">
        <f t="shared" si="23"/>
        <v>-429230.44999999995</v>
      </c>
      <c r="G86" s="240">
        <f>Inputs!D$3</f>
        <v>0.37951000000000001</v>
      </c>
      <c r="I86" s="241">
        <f t="shared" si="28"/>
        <v>827812.45</v>
      </c>
      <c r="K86" s="241">
        <f t="shared" si="24"/>
        <v>8585</v>
      </c>
      <c r="L86" s="241">
        <f t="shared" si="29"/>
        <v>398582</v>
      </c>
      <c r="M86" s="241">
        <f t="shared" si="25"/>
        <v>3258.0933500000001</v>
      </c>
      <c r="N86" s="241">
        <f t="shared" si="26"/>
        <v>3258.0933500000001</v>
      </c>
      <c r="O86" s="241">
        <f t="shared" si="30"/>
        <v>-162897.24807950086</v>
      </c>
      <c r="P86" s="241">
        <f t="shared" si="31"/>
        <v>162897.24807950086</v>
      </c>
      <c r="Q86" s="242"/>
      <c r="R86" s="242"/>
      <c r="S86" s="242"/>
    </row>
    <row r="87" spans="1:19" s="237" customFormat="1">
      <c r="A87" s="243">
        <v>40483</v>
      </c>
      <c r="C87" s="238">
        <v>79</v>
      </c>
      <c r="D87" s="239">
        <f t="shared" si="32"/>
        <v>8585</v>
      </c>
      <c r="E87" s="239">
        <f t="shared" si="27"/>
        <v>407167</v>
      </c>
      <c r="F87" s="239">
        <f t="shared" si="23"/>
        <v>-420645.44999999995</v>
      </c>
      <c r="G87" s="240">
        <f>Inputs!D$3</f>
        <v>0.37951000000000001</v>
      </c>
      <c r="I87" s="241">
        <f t="shared" si="28"/>
        <v>827812.45</v>
      </c>
      <c r="K87" s="241">
        <f t="shared" si="24"/>
        <v>8585</v>
      </c>
      <c r="L87" s="241">
        <f t="shared" si="29"/>
        <v>407167</v>
      </c>
      <c r="M87" s="241">
        <f t="shared" si="25"/>
        <v>3258.0933500000001</v>
      </c>
      <c r="N87" s="241">
        <f t="shared" si="26"/>
        <v>3258.0933500000001</v>
      </c>
      <c r="O87" s="241">
        <f t="shared" si="30"/>
        <v>-159639.15472950085</v>
      </c>
      <c r="P87" s="241">
        <f t="shared" si="31"/>
        <v>159639.15472950085</v>
      </c>
      <c r="Q87" s="242"/>
      <c r="R87" s="242"/>
      <c r="S87" s="242"/>
    </row>
    <row r="88" spans="1:19" s="237" customFormat="1">
      <c r="A88" s="236">
        <v>40513</v>
      </c>
      <c r="C88" s="238">
        <v>80</v>
      </c>
      <c r="D88" s="239">
        <f t="shared" si="32"/>
        <v>8585</v>
      </c>
      <c r="E88" s="239">
        <f t="shared" si="27"/>
        <v>415752</v>
      </c>
      <c r="F88" s="239">
        <f t="shared" si="23"/>
        <v>-412060.44999999995</v>
      </c>
      <c r="G88" s="240">
        <f>Inputs!D$3</f>
        <v>0.37951000000000001</v>
      </c>
      <c r="I88" s="241">
        <f t="shared" si="28"/>
        <v>827812.45</v>
      </c>
      <c r="K88" s="241">
        <f t="shared" si="24"/>
        <v>8585</v>
      </c>
      <c r="L88" s="241">
        <f t="shared" si="29"/>
        <v>415752</v>
      </c>
      <c r="M88" s="241">
        <f t="shared" si="25"/>
        <v>3258.0933500000001</v>
      </c>
      <c r="N88" s="241">
        <f t="shared" si="26"/>
        <v>3258.0933500000001</v>
      </c>
      <c r="O88" s="241">
        <f t="shared" si="30"/>
        <v>-156381.06137950084</v>
      </c>
      <c r="P88" s="241">
        <f t="shared" si="31"/>
        <v>156381.06137950084</v>
      </c>
      <c r="Q88" s="242"/>
      <c r="R88" s="242"/>
      <c r="S88" s="242"/>
    </row>
    <row r="89" spans="1:19" s="237" customFormat="1">
      <c r="A89" s="243">
        <v>40544</v>
      </c>
      <c r="C89" s="238">
        <v>81</v>
      </c>
      <c r="D89" s="239">
        <f t="shared" si="32"/>
        <v>8585</v>
      </c>
      <c r="E89" s="239">
        <f t="shared" si="27"/>
        <v>424337</v>
      </c>
      <c r="F89" s="239">
        <f t="shared" si="23"/>
        <v>-403475.44999999995</v>
      </c>
      <c r="G89" s="240">
        <f>Inputs!D$3</f>
        <v>0.37951000000000001</v>
      </c>
      <c r="I89" s="241">
        <f t="shared" si="28"/>
        <v>827812.45</v>
      </c>
      <c r="K89" s="241">
        <f t="shared" si="24"/>
        <v>8585</v>
      </c>
      <c r="L89" s="241">
        <f t="shared" si="29"/>
        <v>424337</v>
      </c>
      <c r="M89" s="241">
        <f t="shared" si="25"/>
        <v>3258.0933500000001</v>
      </c>
      <c r="N89" s="241">
        <f t="shared" si="26"/>
        <v>3258.0933500000001</v>
      </c>
      <c r="O89" s="241">
        <f t="shared" si="30"/>
        <v>-153122.96802950083</v>
      </c>
      <c r="P89" s="241">
        <f t="shared" si="31"/>
        <v>153122.96802950083</v>
      </c>
      <c r="Q89" s="242"/>
      <c r="R89" s="242"/>
      <c r="S89" s="242"/>
    </row>
    <row r="90" spans="1:19" s="237" customFormat="1">
      <c r="A90" s="236">
        <v>40575</v>
      </c>
      <c r="C90" s="238">
        <v>82</v>
      </c>
      <c r="D90" s="239">
        <f t="shared" si="32"/>
        <v>8585</v>
      </c>
      <c r="E90" s="239">
        <f t="shared" si="27"/>
        <v>432922</v>
      </c>
      <c r="F90" s="239">
        <f t="shared" si="23"/>
        <v>-394890.44999999995</v>
      </c>
      <c r="G90" s="240">
        <f>Inputs!D$3</f>
        <v>0.37951000000000001</v>
      </c>
      <c r="I90" s="241">
        <f t="shared" si="28"/>
        <v>827812.45</v>
      </c>
      <c r="K90" s="241">
        <f t="shared" si="24"/>
        <v>8585</v>
      </c>
      <c r="L90" s="241">
        <f t="shared" si="29"/>
        <v>432922</v>
      </c>
      <c r="M90" s="241">
        <f t="shared" si="25"/>
        <v>3258.0933500000001</v>
      </c>
      <c r="N90" s="241">
        <f t="shared" si="26"/>
        <v>3258.0933500000001</v>
      </c>
      <c r="O90" s="241">
        <f t="shared" si="30"/>
        <v>-149864.87467950082</v>
      </c>
      <c r="P90" s="241">
        <f t="shared" si="31"/>
        <v>149864.87467950082</v>
      </c>
      <c r="Q90" s="242"/>
      <c r="R90" s="242"/>
      <c r="S90" s="242"/>
    </row>
    <row r="91" spans="1:19" s="237" customFormat="1">
      <c r="A91" s="243">
        <v>40603</v>
      </c>
      <c r="C91" s="238">
        <v>83</v>
      </c>
      <c r="D91" s="239">
        <f t="shared" si="32"/>
        <v>8585</v>
      </c>
      <c r="E91" s="239">
        <f t="shared" si="27"/>
        <v>441507</v>
      </c>
      <c r="F91" s="239">
        <f t="shared" si="23"/>
        <v>-386305.44999999995</v>
      </c>
      <c r="G91" s="240">
        <f>Inputs!D$3</f>
        <v>0.37951000000000001</v>
      </c>
      <c r="I91" s="241">
        <f t="shared" si="28"/>
        <v>827812.45</v>
      </c>
      <c r="K91" s="241">
        <f t="shared" si="24"/>
        <v>8585</v>
      </c>
      <c r="L91" s="241">
        <f t="shared" si="29"/>
        <v>441507</v>
      </c>
      <c r="M91" s="241">
        <f t="shared" si="25"/>
        <v>3258.0933500000001</v>
      </c>
      <c r="N91" s="241">
        <f t="shared" si="26"/>
        <v>3258.0933500000001</v>
      </c>
      <c r="O91" s="241">
        <f t="shared" si="30"/>
        <v>-146606.78132950081</v>
      </c>
      <c r="P91" s="241">
        <f t="shared" si="31"/>
        <v>146606.78132950081</v>
      </c>
      <c r="Q91" s="242"/>
      <c r="R91" s="242"/>
      <c r="S91" s="242"/>
    </row>
    <row r="92" spans="1:19" s="237" customFormat="1">
      <c r="A92" s="236">
        <v>40634</v>
      </c>
      <c r="C92" s="238">
        <v>84</v>
      </c>
      <c r="D92" s="239">
        <f t="shared" si="32"/>
        <v>8585</v>
      </c>
      <c r="E92" s="239">
        <f t="shared" si="27"/>
        <v>450092</v>
      </c>
      <c r="F92" s="239">
        <f t="shared" si="23"/>
        <v>-377720.44999999995</v>
      </c>
      <c r="G92" s="240">
        <f>Inputs!D$3</f>
        <v>0.37951000000000001</v>
      </c>
      <c r="I92" s="241">
        <f t="shared" si="28"/>
        <v>827812.45</v>
      </c>
      <c r="K92" s="241">
        <f t="shared" si="24"/>
        <v>8585</v>
      </c>
      <c r="L92" s="241">
        <f t="shared" si="29"/>
        <v>450092</v>
      </c>
      <c r="M92" s="241">
        <f t="shared" si="25"/>
        <v>3258.0933500000001</v>
      </c>
      <c r="N92" s="241">
        <f t="shared" si="26"/>
        <v>3258.0933500000001</v>
      </c>
      <c r="O92" s="241">
        <f t="shared" si="30"/>
        <v>-143348.6879795008</v>
      </c>
      <c r="P92" s="241">
        <f t="shared" si="31"/>
        <v>143348.6879795008</v>
      </c>
      <c r="Q92" s="242"/>
      <c r="R92" s="242"/>
      <c r="S92" s="242"/>
    </row>
    <row r="93" spans="1:19" s="237" customFormat="1">
      <c r="A93" s="243">
        <v>40664</v>
      </c>
      <c r="C93" s="238">
        <v>85</v>
      </c>
      <c r="D93" s="239">
        <f t="shared" si="32"/>
        <v>8585</v>
      </c>
      <c r="E93" s="239">
        <f t="shared" si="27"/>
        <v>458677</v>
      </c>
      <c r="F93" s="239">
        <f t="shared" si="23"/>
        <v>-369135.44999999995</v>
      </c>
      <c r="G93" s="240">
        <f>Inputs!D$3</f>
        <v>0.37951000000000001</v>
      </c>
      <c r="I93" s="241">
        <f t="shared" si="28"/>
        <v>827812.45</v>
      </c>
      <c r="K93" s="241">
        <f t="shared" si="24"/>
        <v>8585</v>
      </c>
      <c r="L93" s="241">
        <f t="shared" si="29"/>
        <v>458677</v>
      </c>
      <c r="M93" s="241">
        <f t="shared" si="25"/>
        <v>3258.0933500000001</v>
      </c>
      <c r="N93" s="241">
        <f t="shared" si="26"/>
        <v>3258.0933500000001</v>
      </c>
      <c r="O93" s="241">
        <f t="shared" si="30"/>
        <v>-140090.59462950079</v>
      </c>
      <c r="P93" s="241">
        <f t="shared" si="31"/>
        <v>140090.59462950079</v>
      </c>
      <c r="Q93" s="242"/>
      <c r="R93" s="242"/>
      <c r="S93" s="242"/>
    </row>
    <row r="94" spans="1:19" s="237" customFormat="1">
      <c r="A94" s="236">
        <v>40695</v>
      </c>
      <c r="C94" s="238">
        <v>86</v>
      </c>
      <c r="D94" s="239">
        <f t="shared" si="32"/>
        <v>8585</v>
      </c>
      <c r="E94" s="239">
        <f t="shared" si="27"/>
        <v>467262</v>
      </c>
      <c r="F94" s="239">
        <f t="shared" si="23"/>
        <v>-360550.44999999995</v>
      </c>
      <c r="G94" s="240">
        <f>Inputs!D$3</f>
        <v>0.37951000000000001</v>
      </c>
      <c r="I94" s="241">
        <f t="shared" si="28"/>
        <v>827812.45</v>
      </c>
      <c r="K94" s="241">
        <f t="shared" si="24"/>
        <v>8585</v>
      </c>
      <c r="L94" s="241">
        <f t="shared" si="29"/>
        <v>467262</v>
      </c>
      <c r="M94" s="241">
        <f t="shared" si="25"/>
        <v>3258.0933500000001</v>
      </c>
      <c r="N94" s="241">
        <f t="shared" si="26"/>
        <v>3258.0933500000001</v>
      </c>
      <c r="O94" s="241">
        <f t="shared" si="30"/>
        <v>-136832.50127950078</v>
      </c>
      <c r="P94" s="241">
        <f t="shared" si="31"/>
        <v>136832.50127950078</v>
      </c>
      <c r="Q94" s="242"/>
      <c r="R94" s="242"/>
      <c r="S94" s="242"/>
    </row>
    <row r="95" spans="1:19" s="237" customFormat="1">
      <c r="A95" s="243">
        <v>40725</v>
      </c>
      <c r="C95" s="238">
        <v>87</v>
      </c>
      <c r="D95" s="239">
        <f t="shared" si="32"/>
        <v>8585</v>
      </c>
      <c r="E95" s="239">
        <f t="shared" si="27"/>
        <v>475847</v>
      </c>
      <c r="F95" s="239">
        <f t="shared" si="23"/>
        <v>-351965.44999999995</v>
      </c>
      <c r="G95" s="240">
        <f>Inputs!D$3</f>
        <v>0.37951000000000001</v>
      </c>
      <c r="I95" s="241">
        <f t="shared" si="28"/>
        <v>827812.45</v>
      </c>
      <c r="K95" s="241">
        <f t="shared" si="24"/>
        <v>8585</v>
      </c>
      <c r="L95" s="241">
        <f t="shared" si="29"/>
        <v>475847</v>
      </c>
      <c r="M95" s="241">
        <f t="shared" si="25"/>
        <v>3258.0933500000001</v>
      </c>
      <c r="N95" s="241">
        <f t="shared" si="26"/>
        <v>3258.0933500000001</v>
      </c>
      <c r="O95" s="241">
        <f t="shared" si="30"/>
        <v>-133574.40792950077</v>
      </c>
      <c r="P95" s="241">
        <f t="shared" si="31"/>
        <v>133574.40792950077</v>
      </c>
      <c r="Q95" s="242"/>
      <c r="R95" s="242"/>
      <c r="S95" s="242"/>
    </row>
    <row r="96" spans="1:19" s="237" customFormat="1">
      <c r="A96" s="236">
        <v>40756</v>
      </c>
      <c r="C96" s="238">
        <v>88</v>
      </c>
      <c r="D96" s="239">
        <f t="shared" si="32"/>
        <v>8585</v>
      </c>
      <c r="E96" s="239">
        <f t="shared" si="27"/>
        <v>484432</v>
      </c>
      <c r="F96" s="239">
        <f t="shared" si="23"/>
        <v>-343380.44999999995</v>
      </c>
      <c r="G96" s="240">
        <f>Inputs!D$3</f>
        <v>0.37951000000000001</v>
      </c>
      <c r="I96" s="241">
        <f t="shared" si="28"/>
        <v>827812.45</v>
      </c>
      <c r="K96" s="241">
        <f t="shared" si="24"/>
        <v>8585</v>
      </c>
      <c r="L96" s="241">
        <f t="shared" si="29"/>
        <v>484432</v>
      </c>
      <c r="M96" s="241">
        <f t="shared" si="25"/>
        <v>3258.0933500000001</v>
      </c>
      <c r="N96" s="241">
        <f t="shared" si="26"/>
        <v>3258.0933500000001</v>
      </c>
      <c r="O96" s="241">
        <f t="shared" si="30"/>
        <v>-130316.31457950077</v>
      </c>
      <c r="P96" s="241">
        <f t="shared" si="31"/>
        <v>130316.31457950077</v>
      </c>
      <c r="Q96" s="242"/>
      <c r="R96" s="242"/>
      <c r="S96" s="242"/>
    </row>
    <row r="97" spans="1:19" s="237" customFormat="1">
      <c r="A97" s="243">
        <v>40787</v>
      </c>
      <c r="C97" s="238">
        <v>89</v>
      </c>
      <c r="D97" s="239">
        <f t="shared" si="32"/>
        <v>8585</v>
      </c>
      <c r="E97" s="239">
        <f t="shared" si="27"/>
        <v>493017</v>
      </c>
      <c r="F97" s="239">
        <f t="shared" si="23"/>
        <v>-334795.44999999995</v>
      </c>
      <c r="G97" s="240">
        <f>Inputs!D$3</f>
        <v>0.37951000000000001</v>
      </c>
      <c r="I97" s="241">
        <f t="shared" si="28"/>
        <v>827812.45</v>
      </c>
      <c r="K97" s="241">
        <f t="shared" si="24"/>
        <v>8585</v>
      </c>
      <c r="L97" s="241">
        <f t="shared" si="29"/>
        <v>493017</v>
      </c>
      <c r="M97" s="241">
        <f t="shared" si="25"/>
        <v>3258.0933500000001</v>
      </c>
      <c r="N97" s="241">
        <f t="shared" si="26"/>
        <v>3258.0933500000001</v>
      </c>
      <c r="O97" s="241">
        <f t="shared" si="30"/>
        <v>-127058.22122950078</v>
      </c>
      <c r="P97" s="241">
        <f t="shared" si="31"/>
        <v>127058.22122950078</v>
      </c>
      <c r="Q97" s="242"/>
      <c r="R97" s="242"/>
      <c r="S97" s="242"/>
    </row>
    <row r="98" spans="1:19" s="237" customFormat="1">
      <c r="A98" s="236">
        <v>40817</v>
      </c>
      <c r="C98" s="238">
        <v>90</v>
      </c>
      <c r="D98" s="239">
        <f t="shared" si="32"/>
        <v>8585</v>
      </c>
      <c r="E98" s="239">
        <f t="shared" si="27"/>
        <v>501602</v>
      </c>
      <c r="F98" s="239">
        <f t="shared" si="23"/>
        <v>-326210.44999999995</v>
      </c>
      <c r="G98" s="240">
        <f>Inputs!D$3</f>
        <v>0.37951000000000001</v>
      </c>
      <c r="I98" s="241">
        <f t="shared" si="28"/>
        <v>827812.45</v>
      </c>
      <c r="K98" s="241">
        <f t="shared" si="24"/>
        <v>8585</v>
      </c>
      <c r="L98" s="241">
        <f t="shared" si="29"/>
        <v>501602</v>
      </c>
      <c r="M98" s="241">
        <f t="shared" si="25"/>
        <v>3258.0933500000001</v>
      </c>
      <c r="N98" s="241">
        <f t="shared" si="26"/>
        <v>3258.0933500000001</v>
      </c>
      <c r="O98" s="241">
        <f t="shared" si="30"/>
        <v>-123800.12787950078</v>
      </c>
      <c r="P98" s="241">
        <f t="shared" si="31"/>
        <v>123800.12787950078</v>
      </c>
      <c r="Q98" s="242"/>
      <c r="R98" s="242"/>
      <c r="S98" s="242"/>
    </row>
    <row r="99" spans="1:19" s="237" customFormat="1">
      <c r="A99" s="243">
        <v>40848</v>
      </c>
      <c r="C99" s="238">
        <v>91</v>
      </c>
      <c r="D99" s="239">
        <f t="shared" si="32"/>
        <v>8585</v>
      </c>
      <c r="E99" s="239">
        <f t="shared" si="27"/>
        <v>510187</v>
      </c>
      <c r="F99" s="239">
        <f t="shared" si="23"/>
        <v>-317625.44999999995</v>
      </c>
      <c r="G99" s="240">
        <f>Inputs!D$3</f>
        <v>0.37951000000000001</v>
      </c>
      <c r="I99" s="241">
        <f t="shared" si="28"/>
        <v>827812.45</v>
      </c>
      <c r="K99" s="241">
        <f t="shared" si="24"/>
        <v>8585</v>
      </c>
      <c r="L99" s="241">
        <f t="shared" si="29"/>
        <v>510187</v>
      </c>
      <c r="M99" s="241">
        <f t="shared" si="25"/>
        <v>3258.0933500000001</v>
      </c>
      <c r="N99" s="241">
        <f t="shared" si="26"/>
        <v>3258.0933500000001</v>
      </c>
      <c r="O99" s="241">
        <f t="shared" si="30"/>
        <v>-120542.03452950079</v>
      </c>
      <c r="P99" s="241">
        <f t="shared" si="31"/>
        <v>120542.03452950079</v>
      </c>
      <c r="Q99" s="242"/>
      <c r="R99" s="242"/>
      <c r="S99" s="242"/>
    </row>
    <row r="100" spans="1:19" s="237" customFormat="1">
      <c r="A100" s="236">
        <v>40878</v>
      </c>
      <c r="C100" s="238">
        <v>92</v>
      </c>
      <c r="D100" s="239">
        <f t="shared" si="32"/>
        <v>8585</v>
      </c>
      <c r="E100" s="239">
        <f t="shared" si="27"/>
        <v>518772</v>
      </c>
      <c r="F100" s="239">
        <f t="shared" si="23"/>
        <v>-309040.44999999995</v>
      </c>
      <c r="G100" s="240">
        <f>Inputs!D$3</f>
        <v>0.37951000000000001</v>
      </c>
      <c r="I100" s="241">
        <f t="shared" si="28"/>
        <v>827812.45</v>
      </c>
      <c r="K100" s="241">
        <f t="shared" si="24"/>
        <v>8585</v>
      </c>
      <c r="L100" s="241">
        <f t="shared" si="29"/>
        <v>518772</v>
      </c>
      <c r="M100" s="241">
        <f t="shared" si="25"/>
        <v>3258.0933500000001</v>
      </c>
      <c r="N100" s="241">
        <f t="shared" si="26"/>
        <v>3258.0933500000001</v>
      </c>
      <c r="O100" s="241">
        <f t="shared" si="30"/>
        <v>-117283.94117950079</v>
      </c>
      <c r="P100" s="241">
        <f t="shared" si="31"/>
        <v>117283.94117950079</v>
      </c>
      <c r="Q100" s="242"/>
      <c r="R100" s="242"/>
      <c r="S100" s="242"/>
    </row>
    <row r="101" spans="1:19" s="237" customFormat="1">
      <c r="A101" s="243">
        <v>40909</v>
      </c>
      <c r="C101" s="238">
        <v>93</v>
      </c>
      <c r="D101" s="239">
        <f t="shared" si="32"/>
        <v>8585</v>
      </c>
      <c r="E101" s="239">
        <f t="shared" si="27"/>
        <v>527357</v>
      </c>
      <c r="F101" s="239">
        <f t="shared" si="23"/>
        <v>-300455.44999999995</v>
      </c>
      <c r="G101" s="240">
        <f>Inputs!D$3</f>
        <v>0.37951000000000001</v>
      </c>
      <c r="I101" s="241">
        <f t="shared" si="28"/>
        <v>827812.45</v>
      </c>
      <c r="K101" s="241">
        <f t="shared" si="24"/>
        <v>8585</v>
      </c>
      <c r="L101" s="241">
        <f t="shared" si="29"/>
        <v>527357</v>
      </c>
      <c r="M101" s="241">
        <f t="shared" si="25"/>
        <v>3258.0933500000001</v>
      </c>
      <c r="N101" s="241">
        <f t="shared" si="26"/>
        <v>3258.0933500000001</v>
      </c>
      <c r="O101" s="241">
        <f t="shared" si="30"/>
        <v>-114025.8478295008</v>
      </c>
      <c r="P101" s="241">
        <f t="shared" si="31"/>
        <v>114025.8478295008</v>
      </c>
      <c r="Q101" s="242"/>
      <c r="R101" s="242"/>
      <c r="S101" s="242"/>
    </row>
    <row r="102" spans="1:19" s="237" customFormat="1">
      <c r="A102" s="236">
        <v>40940</v>
      </c>
      <c r="C102" s="238">
        <v>94</v>
      </c>
      <c r="D102" s="239">
        <f t="shared" si="32"/>
        <v>8585</v>
      </c>
      <c r="E102" s="239">
        <f t="shared" si="27"/>
        <v>535942</v>
      </c>
      <c r="F102" s="239">
        <f t="shared" si="23"/>
        <v>-291870.44999999995</v>
      </c>
      <c r="G102" s="240">
        <f>Inputs!D$3</f>
        <v>0.37951000000000001</v>
      </c>
      <c r="I102" s="241">
        <f t="shared" si="28"/>
        <v>827812.45</v>
      </c>
      <c r="K102" s="241">
        <f t="shared" si="24"/>
        <v>8585</v>
      </c>
      <c r="L102" s="241">
        <f t="shared" si="29"/>
        <v>535942</v>
      </c>
      <c r="M102" s="241">
        <f t="shared" si="25"/>
        <v>3258.0933500000001</v>
      </c>
      <c r="N102" s="241">
        <f t="shared" si="26"/>
        <v>3258.0933500000001</v>
      </c>
      <c r="O102" s="241">
        <f t="shared" si="30"/>
        <v>-110767.7544795008</v>
      </c>
      <c r="P102" s="241">
        <f t="shared" si="31"/>
        <v>110767.7544795008</v>
      </c>
      <c r="Q102" s="242"/>
      <c r="R102" s="242"/>
      <c r="S102" s="242"/>
    </row>
    <row r="103" spans="1:19" s="237" customFormat="1">
      <c r="A103" s="243">
        <v>40969</v>
      </c>
      <c r="C103" s="238">
        <v>95</v>
      </c>
      <c r="D103" s="239">
        <f t="shared" si="32"/>
        <v>8585</v>
      </c>
      <c r="E103" s="239">
        <f t="shared" si="27"/>
        <v>544527</v>
      </c>
      <c r="F103" s="239">
        <f t="shared" si="23"/>
        <v>-283285.44999999995</v>
      </c>
      <c r="G103" s="240">
        <f>Inputs!D$3</f>
        <v>0.37951000000000001</v>
      </c>
      <c r="I103" s="241">
        <f t="shared" si="28"/>
        <v>827812.45</v>
      </c>
      <c r="K103" s="241">
        <f t="shared" si="24"/>
        <v>8585</v>
      </c>
      <c r="L103" s="241">
        <f t="shared" si="29"/>
        <v>544527</v>
      </c>
      <c r="M103" s="241">
        <f t="shared" si="25"/>
        <v>3258.0933500000001</v>
      </c>
      <c r="N103" s="241">
        <f t="shared" si="26"/>
        <v>3258.0933500000001</v>
      </c>
      <c r="O103" s="241">
        <f t="shared" si="30"/>
        <v>-107509.6611295008</v>
      </c>
      <c r="P103" s="241">
        <f t="shared" si="31"/>
        <v>107509.6611295008</v>
      </c>
      <c r="Q103" s="242"/>
      <c r="R103" s="242"/>
      <c r="S103" s="242"/>
    </row>
    <row r="104" spans="1:19" s="237" customFormat="1">
      <c r="A104" s="236">
        <v>41000</v>
      </c>
      <c r="C104" s="238">
        <v>96</v>
      </c>
      <c r="D104" s="239">
        <f t="shared" si="32"/>
        <v>8585</v>
      </c>
      <c r="E104" s="239">
        <f t="shared" si="27"/>
        <v>553112</v>
      </c>
      <c r="F104" s="239">
        <f t="shared" si="23"/>
        <v>-274700.44999999995</v>
      </c>
      <c r="G104" s="240">
        <f>Inputs!D$3</f>
        <v>0.37951000000000001</v>
      </c>
      <c r="I104" s="241">
        <f t="shared" si="28"/>
        <v>827812.45</v>
      </c>
      <c r="K104" s="241">
        <f t="shared" si="24"/>
        <v>8585</v>
      </c>
      <c r="L104" s="241">
        <f t="shared" si="29"/>
        <v>553112</v>
      </c>
      <c r="M104" s="241">
        <f t="shared" si="25"/>
        <v>3258.0933500000001</v>
      </c>
      <c r="N104" s="241">
        <f t="shared" si="26"/>
        <v>3258.0933500000001</v>
      </c>
      <c r="O104" s="241">
        <f t="shared" si="30"/>
        <v>-104251.56777950081</v>
      </c>
      <c r="P104" s="241">
        <f t="shared" si="31"/>
        <v>104251.56777950081</v>
      </c>
      <c r="Q104" s="242"/>
      <c r="R104" s="242"/>
      <c r="S104" s="242"/>
    </row>
    <row r="105" spans="1:19" s="237" customFormat="1">
      <c r="A105" s="243">
        <v>41030</v>
      </c>
      <c r="C105" s="238">
        <v>97</v>
      </c>
      <c r="D105" s="239">
        <f t="shared" si="32"/>
        <v>8585</v>
      </c>
      <c r="E105" s="239">
        <f t="shared" si="27"/>
        <v>561697</v>
      </c>
      <c r="F105" s="239">
        <f t="shared" ref="F105:F136" si="33">$B$9+E105</f>
        <v>-266115.44999999995</v>
      </c>
      <c r="G105" s="240">
        <f>Inputs!D$3</f>
        <v>0.37951000000000001</v>
      </c>
      <c r="I105" s="241">
        <f t="shared" si="28"/>
        <v>827812.45</v>
      </c>
      <c r="K105" s="241">
        <f t="shared" ref="K105:K136" si="34">D105</f>
        <v>8585</v>
      </c>
      <c r="L105" s="241">
        <f t="shared" si="29"/>
        <v>561697</v>
      </c>
      <c r="M105" s="241">
        <f t="shared" ref="M105:M136" si="35">K105*G105</f>
        <v>3258.0933500000001</v>
      </c>
      <c r="N105" s="241">
        <f t="shared" ref="N105:N136" si="36">M105-J105</f>
        <v>3258.0933500000001</v>
      </c>
      <c r="O105" s="241">
        <f t="shared" si="30"/>
        <v>-100993.47442950081</v>
      </c>
      <c r="P105" s="241">
        <f t="shared" si="31"/>
        <v>100993.47442950081</v>
      </c>
      <c r="Q105" s="242"/>
      <c r="R105" s="242"/>
      <c r="S105" s="242"/>
    </row>
    <row r="106" spans="1:19" s="237" customFormat="1">
      <c r="A106" s="236">
        <v>41061</v>
      </c>
      <c r="C106" s="238">
        <v>98</v>
      </c>
      <c r="D106" s="239">
        <f t="shared" si="32"/>
        <v>8585</v>
      </c>
      <c r="E106" s="239">
        <f t="shared" ref="E106:E136" si="37">+E105+D106</f>
        <v>570282</v>
      </c>
      <c r="F106" s="239">
        <f t="shared" si="33"/>
        <v>-257530.44999999995</v>
      </c>
      <c r="G106" s="240">
        <f>Inputs!D$3</f>
        <v>0.37951000000000001</v>
      </c>
      <c r="I106" s="241">
        <f t="shared" ref="I106:I136" si="38">+I105+H106</f>
        <v>827812.45</v>
      </c>
      <c r="K106" s="241">
        <f t="shared" si="34"/>
        <v>8585</v>
      </c>
      <c r="L106" s="241">
        <f t="shared" ref="L106:L136" si="39">+L105+K106</f>
        <v>570282</v>
      </c>
      <c r="M106" s="241">
        <f t="shared" si="35"/>
        <v>3258.0933500000001</v>
      </c>
      <c r="N106" s="241">
        <f t="shared" si="36"/>
        <v>3258.0933500000001</v>
      </c>
      <c r="O106" s="241">
        <f t="shared" ref="O106:O136" si="40">+O105+N106</f>
        <v>-97735.381079500818</v>
      </c>
      <c r="P106" s="241">
        <f t="shared" ref="P106:P136" si="41">P105-N106</f>
        <v>97735.381079500818</v>
      </c>
      <c r="Q106" s="242"/>
      <c r="R106" s="242"/>
      <c r="S106" s="242"/>
    </row>
    <row r="107" spans="1:19" s="237" customFormat="1">
      <c r="A107" s="243">
        <v>41091</v>
      </c>
      <c r="C107" s="238">
        <v>99</v>
      </c>
      <c r="D107" s="239">
        <f t="shared" si="32"/>
        <v>8585</v>
      </c>
      <c r="E107" s="239">
        <f t="shared" si="37"/>
        <v>578867</v>
      </c>
      <c r="F107" s="239">
        <f t="shared" si="33"/>
        <v>-248945.44999999995</v>
      </c>
      <c r="G107" s="240">
        <f>Inputs!D$3</f>
        <v>0.37951000000000001</v>
      </c>
      <c r="I107" s="241">
        <f t="shared" si="38"/>
        <v>827812.45</v>
      </c>
      <c r="K107" s="241">
        <f t="shared" si="34"/>
        <v>8585</v>
      </c>
      <c r="L107" s="241">
        <f t="shared" si="39"/>
        <v>578867</v>
      </c>
      <c r="M107" s="241">
        <f t="shared" si="35"/>
        <v>3258.0933500000001</v>
      </c>
      <c r="N107" s="241">
        <f t="shared" si="36"/>
        <v>3258.0933500000001</v>
      </c>
      <c r="O107" s="241">
        <f t="shared" si="40"/>
        <v>-94477.287729500822</v>
      </c>
      <c r="P107" s="241">
        <f t="shared" si="41"/>
        <v>94477.287729500822</v>
      </c>
      <c r="Q107" s="242"/>
      <c r="R107" s="242"/>
      <c r="S107" s="242"/>
    </row>
    <row r="108" spans="1:19" s="237" customFormat="1">
      <c r="A108" s="236">
        <v>41122</v>
      </c>
      <c r="C108" s="238">
        <v>100</v>
      </c>
      <c r="D108" s="239">
        <f t="shared" si="32"/>
        <v>8585</v>
      </c>
      <c r="E108" s="239">
        <f t="shared" si="37"/>
        <v>587452</v>
      </c>
      <c r="F108" s="239">
        <f t="shared" si="33"/>
        <v>-240360.44999999995</v>
      </c>
      <c r="G108" s="240">
        <f>Inputs!D$3</f>
        <v>0.37951000000000001</v>
      </c>
      <c r="I108" s="241">
        <f t="shared" si="38"/>
        <v>827812.45</v>
      </c>
      <c r="K108" s="241">
        <f t="shared" si="34"/>
        <v>8585</v>
      </c>
      <c r="L108" s="241">
        <f t="shared" si="39"/>
        <v>587452</v>
      </c>
      <c r="M108" s="241">
        <f t="shared" si="35"/>
        <v>3258.0933500000001</v>
      </c>
      <c r="N108" s="241">
        <f t="shared" si="36"/>
        <v>3258.0933500000001</v>
      </c>
      <c r="O108" s="241">
        <f t="shared" si="40"/>
        <v>-91219.194379500826</v>
      </c>
      <c r="P108" s="241">
        <f t="shared" si="41"/>
        <v>91219.194379500826</v>
      </c>
      <c r="Q108" s="242"/>
      <c r="R108" s="242"/>
      <c r="S108" s="242"/>
    </row>
    <row r="109" spans="1:19" s="237" customFormat="1">
      <c r="A109" s="243">
        <v>41153</v>
      </c>
      <c r="C109" s="238">
        <v>101</v>
      </c>
      <c r="D109" s="239">
        <f t="shared" si="32"/>
        <v>8585</v>
      </c>
      <c r="E109" s="239">
        <f t="shared" si="37"/>
        <v>596037</v>
      </c>
      <c r="F109" s="239">
        <f t="shared" si="33"/>
        <v>-231775.44999999995</v>
      </c>
      <c r="G109" s="240">
        <f>Inputs!D$3</f>
        <v>0.37951000000000001</v>
      </c>
      <c r="I109" s="241">
        <f t="shared" si="38"/>
        <v>827812.45</v>
      </c>
      <c r="K109" s="241">
        <f t="shared" si="34"/>
        <v>8585</v>
      </c>
      <c r="L109" s="241">
        <f t="shared" si="39"/>
        <v>596037</v>
      </c>
      <c r="M109" s="241">
        <f t="shared" si="35"/>
        <v>3258.0933500000001</v>
      </c>
      <c r="N109" s="241">
        <f t="shared" si="36"/>
        <v>3258.0933500000001</v>
      </c>
      <c r="O109" s="241">
        <f t="shared" si="40"/>
        <v>-87961.101029500831</v>
      </c>
      <c r="P109" s="241">
        <f t="shared" si="41"/>
        <v>87961.101029500831</v>
      </c>
      <c r="Q109" s="242"/>
      <c r="R109" s="242"/>
      <c r="S109" s="242"/>
    </row>
    <row r="110" spans="1:19" s="237" customFormat="1">
      <c r="A110" s="236">
        <v>41183</v>
      </c>
      <c r="C110" s="238">
        <v>102</v>
      </c>
      <c r="D110" s="239">
        <f t="shared" si="32"/>
        <v>8585</v>
      </c>
      <c r="E110" s="239">
        <f t="shared" si="37"/>
        <v>604622</v>
      </c>
      <c r="F110" s="239">
        <f t="shared" si="33"/>
        <v>-223190.44999999995</v>
      </c>
      <c r="G110" s="240">
        <f>Inputs!D$3</f>
        <v>0.37951000000000001</v>
      </c>
      <c r="I110" s="241">
        <f t="shared" si="38"/>
        <v>827812.45</v>
      </c>
      <c r="K110" s="241">
        <f t="shared" si="34"/>
        <v>8585</v>
      </c>
      <c r="L110" s="241">
        <f t="shared" si="39"/>
        <v>604622</v>
      </c>
      <c r="M110" s="241">
        <f t="shared" si="35"/>
        <v>3258.0933500000001</v>
      </c>
      <c r="N110" s="241">
        <f t="shared" si="36"/>
        <v>3258.0933500000001</v>
      </c>
      <c r="O110" s="241">
        <f t="shared" si="40"/>
        <v>-84703.007679500835</v>
      </c>
      <c r="P110" s="241">
        <f t="shared" si="41"/>
        <v>84703.007679500835</v>
      </c>
      <c r="Q110" s="242"/>
      <c r="R110" s="242"/>
      <c r="S110" s="242"/>
    </row>
    <row r="111" spans="1:19" s="237" customFormat="1">
      <c r="A111" s="243">
        <v>41214</v>
      </c>
      <c r="C111" s="238">
        <v>103</v>
      </c>
      <c r="D111" s="239">
        <f t="shared" si="32"/>
        <v>8585</v>
      </c>
      <c r="E111" s="239">
        <f t="shared" si="37"/>
        <v>613207</v>
      </c>
      <c r="F111" s="239">
        <f t="shared" si="33"/>
        <v>-214605.44999999995</v>
      </c>
      <c r="G111" s="240">
        <f>Inputs!D$3</f>
        <v>0.37951000000000001</v>
      </c>
      <c r="I111" s="241">
        <f t="shared" si="38"/>
        <v>827812.45</v>
      </c>
      <c r="K111" s="241">
        <f t="shared" si="34"/>
        <v>8585</v>
      </c>
      <c r="L111" s="241">
        <f t="shared" si="39"/>
        <v>613207</v>
      </c>
      <c r="M111" s="241">
        <f t="shared" si="35"/>
        <v>3258.0933500000001</v>
      </c>
      <c r="N111" s="241">
        <f t="shared" si="36"/>
        <v>3258.0933500000001</v>
      </c>
      <c r="O111" s="241">
        <f t="shared" si="40"/>
        <v>-81444.91432950084</v>
      </c>
      <c r="P111" s="241">
        <f t="shared" si="41"/>
        <v>81444.91432950084</v>
      </c>
      <c r="Q111" s="242"/>
      <c r="R111" s="242"/>
      <c r="S111" s="242"/>
    </row>
    <row r="112" spans="1:19" s="237" customFormat="1">
      <c r="A112" s="236">
        <v>41244</v>
      </c>
      <c r="C112" s="238">
        <v>104</v>
      </c>
      <c r="D112" s="239">
        <f t="shared" si="32"/>
        <v>8585</v>
      </c>
      <c r="E112" s="239">
        <f t="shared" si="37"/>
        <v>621792</v>
      </c>
      <c r="F112" s="239">
        <f t="shared" si="33"/>
        <v>-206020.44999999995</v>
      </c>
      <c r="G112" s="240">
        <f>Inputs!D$3</f>
        <v>0.37951000000000001</v>
      </c>
      <c r="I112" s="241">
        <f t="shared" si="38"/>
        <v>827812.45</v>
      </c>
      <c r="K112" s="241">
        <f t="shared" si="34"/>
        <v>8585</v>
      </c>
      <c r="L112" s="241">
        <f t="shared" si="39"/>
        <v>621792</v>
      </c>
      <c r="M112" s="241">
        <f t="shared" si="35"/>
        <v>3258.0933500000001</v>
      </c>
      <c r="N112" s="241">
        <f t="shared" si="36"/>
        <v>3258.0933500000001</v>
      </c>
      <c r="O112" s="241">
        <f t="shared" si="40"/>
        <v>-78186.820979500844</v>
      </c>
      <c r="P112" s="241">
        <f t="shared" si="41"/>
        <v>78186.820979500844</v>
      </c>
      <c r="Q112" s="242"/>
      <c r="R112" s="242"/>
      <c r="S112" s="242"/>
    </row>
    <row r="113" spans="1:19" s="237" customFormat="1">
      <c r="A113" s="243">
        <v>41275</v>
      </c>
      <c r="C113" s="238">
        <v>105</v>
      </c>
      <c r="D113" s="239">
        <f t="shared" si="32"/>
        <v>8585</v>
      </c>
      <c r="E113" s="239">
        <f t="shared" si="37"/>
        <v>630377</v>
      </c>
      <c r="F113" s="239">
        <f t="shared" si="33"/>
        <v>-197435.44999999995</v>
      </c>
      <c r="G113" s="240">
        <f>Inputs!D$3</f>
        <v>0.37951000000000001</v>
      </c>
      <c r="I113" s="241">
        <f t="shared" si="38"/>
        <v>827812.45</v>
      </c>
      <c r="K113" s="241">
        <f t="shared" si="34"/>
        <v>8585</v>
      </c>
      <c r="L113" s="241">
        <f t="shared" si="39"/>
        <v>630377</v>
      </c>
      <c r="M113" s="241">
        <f t="shared" si="35"/>
        <v>3258.0933500000001</v>
      </c>
      <c r="N113" s="241">
        <f t="shared" si="36"/>
        <v>3258.0933500000001</v>
      </c>
      <c r="O113" s="241">
        <f t="shared" si="40"/>
        <v>-74928.727629500849</v>
      </c>
      <c r="P113" s="241">
        <f t="shared" si="41"/>
        <v>74928.727629500849</v>
      </c>
      <c r="Q113" s="242"/>
      <c r="R113" s="242"/>
      <c r="S113" s="242"/>
    </row>
    <row r="114" spans="1:19" s="237" customFormat="1">
      <c r="A114" s="236">
        <v>41306</v>
      </c>
      <c r="C114" s="238">
        <v>106</v>
      </c>
      <c r="D114" s="239">
        <f t="shared" si="32"/>
        <v>8585</v>
      </c>
      <c r="E114" s="239">
        <f t="shared" si="37"/>
        <v>638962</v>
      </c>
      <c r="F114" s="239">
        <f t="shared" si="33"/>
        <v>-188850.44999999995</v>
      </c>
      <c r="G114" s="240">
        <f>Inputs!D$3</f>
        <v>0.37951000000000001</v>
      </c>
      <c r="I114" s="241">
        <f t="shared" si="38"/>
        <v>827812.45</v>
      </c>
      <c r="K114" s="241">
        <f t="shared" si="34"/>
        <v>8585</v>
      </c>
      <c r="L114" s="241">
        <f t="shared" si="39"/>
        <v>638962</v>
      </c>
      <c r="M114" s="241">
        <f t="shared" si="35"/>
        <v>3258.0933500000001</v>
      </c>
      <c r="N114" s="241">
        <f t="shared" si="36"/>
        <v>3258.0933500000001</v>
      </c>
      <c r="O114" s="241">
        <f t="shared" si="40"/>
        <v>-71670.634279500853</v>
      </c>
      <c r="P114" s="241">
        <f t="shared" si="41"/>
        <v>71670.634279500853</v>
      </c>
      <c r="Q114" s="242"/>
      <c r="R114" s="242"/>
      <c r="S114" s="242"/>
    </row>
    <row r="115" spans="1:19" s="237" customFormat="1">
      <c r="A115" s="243">
        <v>41334</v>
      </c>
      <c r="C115" s="238">
        <v>107</v>
      </c>
      <c r="D115" s="239">
        <f t="shared" si="32"/>
        <v>8585</v>
      </c>
      <c r="E115" s="239">
        <f t="shared" si="37"/>
        <v>647547</v>
      </c>
      <c r="F115" s="239">
        <f t="shared" si="33"/>
        <v>-180265.44999999995</v>
      </c>
      <c r="G115" s="240">
        <f>Inputs!D$3</f>
        <v>0.37951000000000001</v>
      </c>
      <c r="I115" s="241">
        <f t="shared" si="38"/>
        <v>827812.45</v>
      </c>
      <c r="K115" s="241">
        <f t="shared" si="34"/>
        <v>8585</v>
      </c>
      <c r="L115" s="241">
        <f t="shared" si="39"/>
        <v>647547</v>
      </c>
      <c r="M115" s="241">
        <f t="shared" si="35"/>
        <v>3258.0933500000001</v>
      </c>
      <c r="N115" s="241">
        <f t="shared" si="36"/>
        <v>3258.0933500000001</v>
      </c>
      <c r="O115" s="241">
        <f t="shared" si="40"/>
        <v>-68412.540929500858</v>
      </c>
      <c r="P115" s="241">
        <f t="shared" si="41"/>
        <v>68412.540929500858</v>
      </c>
      <c r="Q115" s="242"/>
      <c r="R115" s="242"/>
      <c r="S115" s="242"/>
    </row>
    <row r="116" spans="1:19" s="237" customFormat="1">
      <c r="A116" s="236">
        <v>41365</v>
      </c>
      <c r="C116" s="238">
        <v>108</v>
      </c>
      <c r="D116" s="239">
        <f t="shared" si="32"/>
        <v>8585</v>
      </c>
      <c r="E116" s="239">
        <f t="shared" si="37"/>
        <v>656132</v>
      </c>
      <c r="F116" s="239">
        <f t="shared" si="33"/>
        <v>-171680.44999999995</v>
      </c>
      <c r="G116" s="240">
        <f>Inputs!D$3</f>
        <v>0.37951000000000001</v>
      </c>
      <c r="I116" s="241">
        <f t="shared" si="38"/>
        <v>827812.45</v>
      </c>
      <c r="K116" s="241">
        <f t="shared" si="34"/>
        <v>8585</v>
      </c>
      <c r="L116" s="241">
        <f t="shared" si="39"/>
        <v>656132</v>
      </c>
      <c r="M116" s="241">
        <f t="shared" si="35"/>
        <v>3258.0933500000001</v>
      </c>
      <c r="N116" s="241">
        <f t="shared" si="36"/>
        <v>3258.0933500000001</v>
      </c>
      <c r="O116" s="241">
        <f t="shared" si="40"/>
        <v>-65154.447579500855</v>
      </c>
      <c r="P116" s="241">
        <f t="shared" si="41"/>
        <v>65154.447579500855</v>
      </c>
      <c r="Q116" s="242"/>
      <c r="R116" s="242"/>
      <c r="S116" s="242"/>
    </row>
    <row r="117" spans="1:19" s="237" customFormat="1">
      <c r="A117" s="243">
        <v>41395</v>
      </c>
      <c r="C117" s="238">
        <v>109</v>
      </c>
      <c r="D117" s="239">
        <f t="shared" si="32"/>
        <v>8585</v>
      </c>
      <c r="E117" s="239">
        <f t="shared" si="37"/>
        <v>664717</v>
      </c>
      <c r="F117" s="239">
        <f t="shared" si="33"/>
        <v>-163095.44999999995</v>
      </c>
      <c r="G117" s="240">
        <f>Inputs!D$3</f>
        <v>0.37951000000000001</v>
      </c>
      <c r="I117" s="241">
        <f t="shared" si="38"/>
        <v>827812.45</v>
      </c>
      <c r="K117" s="241">
        <f t="shared" si="34"/>
        <v>8585</v>
      </c>
      <c r="L117" s="241">
        <f t="shared" si="39"/>
        <v>664717</v>
      </c>
      <c r="M117" s="241">
        <f t="shared" si="35"/>
        <v>3258.0933500000001</v>
      </c>
      <c r="N117" s="241">
        <f t="shared" si="36"/>
        <v>3258.0933500000001</v>
      </c>
      <c r="O117" s="241">
        <f t="shared" si="40"/>
        <v>-61896.354229500852</v>
      </c>
      <c r="P117" s="241">
        <f t="shared" si="41"/>
        <v>61896.354229500852</v>
      </c>
      <c r="Q117" s="242"/>
      <c r="R117" s="242"/>
      <c r="S117" s="242"/>
    </row>
    <row r="118" spans="1:19" s="237" customFormat="1">
      <c r="A118" s="236">
        <v>41426</v>
      </c>
      <c r="C118" s="238">
        <v>110</v>
      </c>
      <c r="D118" s="239">
        <f t="shared" si="32"/>
        <v>8585</v>
      </c>
      <c r="E118" s="239">
        <f t="shared" si="37"/>
        <v>673302</v>
      </c>
      <c r="F118" s="239">
        <f t="shared" si="33"/>
        <v>-154510.44999999995</v>
      </c>
      <c r="G118" s="240">
        <f>Inputs!D$3</f>
        <v>0.37951000000000001</v>
      </c>
      <c r="I118" s="241">
        <f t="shared" si="38"/>
        <v>827812.45</v>
      </c>
      <c r="K118" s="241">
        <f t="shared" si="34"/>
        <v>8585</v>
      </c>
      <c r="L118" s="241">
        <f t="shared" si="39"/>
        <v>673302</v>
      </c>
      <c r="M118" s="241">
        <f t="shared" si="35"/>
        <v>3258.0933500000001</v>
      </c>
      <c r="N118" s="241">
        <f t="shared" si="36"/>
        <v>3258.0933500000001</v>
      </c>
      <c r="O118" s="241">
        <f t="shared" si="40"/>
        <v>-58638.260879500849</v>
      </c>
      <c r="P118" s="241">
        <f t="shared" si="41"/>
        <v>58638.260879500849</v>
      </c>
      <c r="Q118" s="242"/>
      <c r="R118" s="242"/>
      <c r="S118" s="242"/>
    </row>
    <row r="119" spans="1:19" s="237" customFormat="1">
      <c r="A119" s="243">
        <v>41456</v>
      </c>
      <c r="C119" s="238">
        <v>111</v>
      </c>
      <c r="D119" s="239">
        <f t="shared" si="32"/>
        <v>8585</v>
      </c>
      <c r="E119" s="239">
        <f t="shared" si="37"/>
        <v>681887</v>
      </c>
      <c r="F119" s="239">
        <f t="shared" si="33"/>
        <v>-145925.44999999995</v>
      </c>
      <c r="G119" s="240">
        <f>Inputs!D$3</f>
        <v>0.37951000000000001</v>
      </c>
      <c r="I119" s="241">
        <f t="shared" si="38"/>
        <v>827812.45</v>
      </c>
      <c r="K119" s="241">
        <f t="shared" si="34"/>
        <v>8585</v>
      </c>
      <c r="L119" s="241">
        <f t="shared" si="39"/>
        <v>681887</v>
      </c>
      <c r="M119" s="241">
        <f t="shared" si="35"/>
        <v>3258.0933500000001</v>
      </c>
      <c r="N119" s="241">
        <f t="shared" si="36"/>
        <v>3258.0933500000001</v>
      </c>
      <c r="O119" s="241">
        <f t="shared" si="40"/>
        <v>-55380.167529500846</v>
      </c>
      <c r="P119" s="241">
        <f t="shared" si="41"/>
        <v>55380.167529500846</v>
      </c>
      <c r="Q119" s="242"/>
      <c r="R119" s="242"/>
      <c r="S119" s="242"/>
    </row>
    <row r="120" spans="1:19" s="237" customFormat="1">
      <c r="A120" s="236">
        <v>41487</v>
      </c>
      <c r="C120" s="238">
        <v>112</v>
      </c>
      <c r="D120" s="239">
        <f t="shared" si="32"/>
        <v>8585</v>
      </c>
      <c r="E120" s="239">
        <f t="shared" si="37"/>
        <v>690472</v>
      </c>
      <c r="F120" s="239">
        <f t="shared" si="33"/>
        <v>-137340.44999999995</v>
      </c>
      <c r="G120" s="240">
        <f>Inputs!D$3</f>
        <v>0.37951000000000001</v>
      </c>
      <c r="I120" s="241">
        <f t="shared" si="38"/>
        <v>827812.45</v>
      </c>
      <c r="K120" s="241">
        <f t="shared" si="34"/>
        <v>8585</v>
      </c>
      <c r="L120" s="241">
        <f t="shared" si="39"/>
        <v>690472</v>
      </c>
      <c r="M120" s="241">
        <f t="shared" si="35"/>
        <v>3258.0933500000001</v>
      </c>
      <c r="N120" s="241">
        <f t="shared" si="36"/>
        <v>3258.0933500000001</v>
      </c>
      <c r="O120" s="241">
        <f t="shared" si="40"/>
        <v>-52122.074179500843</v>
      </c>
      <c r="P120" s="241">
        <f t="shared" si="41"/>
        <v>52122.074179500843</v>
      </c>
      <c r="Q120" s="242"/>
      <c r="R120" s="242"/>
      <c r="S120" s="242"/>
    </row>
    <row r="121" spans="1:19" s="237" customFormat="1">
      <c r="A121" s="243">
        <v>41518</v>
      </c>
      <c r="C121" s="238">
        <v>113</v>
      </c>
      <c r="D121" s="239">
        <f t="shared" si="32"/>
        <v>8585</v>
      </c>
      <c r="E121" s="239">
        <f t="shared" si="37"/>
        <v>699057</v>
      </c>
      <c r="F121" s="239">
        <f t="shared" si="33"/>
        <v>-128755.44999999995</v>
      </c>
      <c r="G121" s="240">
        <f>Inputs!D$3</f>
        <v>0.37951000000000001</v>
      </c>
      <c r="I121" s="241">
        <f t="shared" si="38"/>
        <v>827812.45</v>
      </c>
      <c r="K121" s="241">
        <f t="shared" si="34"/>
        <v>8585</v>
      </c>
      <c r="L121" s="241">
        <f t="shared" si="39"/>
        <v>699057</v>
      </c>
      <c r="M121" s="241">
        <f t="shared" si="35"/>
        <v>3258.0933500000001</v>
      </c>
      <c r="N121" s="241">
        <f t="shared" si="36"/>
        <v>3258.0933500000001</v>
      </c>
      <c r="O121" s="241">
        <f t="shared" si="40"/>
        <v>-48863.980829500841</v>
      </c>
      <c r="P121" s="241">
        <f t="shared" si="41"/>
        <v>48863.980829500841</v>
      </c>
      <c r="Q121" s="242"/>
      <c r="R121" s="242"/>
      <c r="S121" s="242"/>
    </row>
    <row r="122" spans="1:19" s="237" customFormat="1">
      <c r="A122" s="236">
        <v>41548</v>
      </c>
      <c r="C122" s="238">
        <v>114</v>
      </c>
      <c r="D122" s="239">
        <f t="shared" si="32"/>
        <v>8585</v>
      </c>
      <c r="E122" s="239">
        <f t="shared" si="37"/>
        <v>707642</v>
      </c>
      <c r="F122" s="239">
        <f t="shared" si="33"/>
        <v>-120170.44999999995</v>
      </c>
      <c r="G122" s="240">
        <f>Inputs!D$3</f>
        <v>0.37951000000000001</v>
      </c>
      <c r="I122" s="241">
        <f t="shared" si="38"/>
        <v>827812.45</v>
      </c>
      <c r="K122" s="241">
        <f t="shared" si="34"/>
        <v>8585</v>
      </c>
      <c r="L122" s="241">
        <f t="shared" si="39"/>
        <v>707642</v>
      </c>
      <c r="M122" s="241">
        <f t="shared" si="35"/>
        <v>3258.0933500000001</v>
      </c>
      <c r="N122" s="241">
        <f t="shared" si="36"/>
        <v>3258.0933500000001</v>
      </c>
      <c r="O122" s="241">
        <f t="shared" si="40"/>
        <v>-45605.887479500838</v>
      </c>
      <c r="P122" s="241">
        <f t="shared" si="41"/>
        <v>45605.887479500838</v>
      </c>
      <c r="Q122" s="242"/>
      <c r="R122" s="242"/>
      <c r="S122" s="242"/>
    </row>
    <row r="123" spans="1:19" s="237" customFormat="1">
      <c r="A123" s="243">
        <v>41579</v>
      </c>
      <c r="C123" s="238">
        <v>115</v>
      </c>
      <c r="D123" s="239">
        <f t="shared" si="32"/>
        <v>8585</v>
      </c>
      <c r="E123" s="239">
        <f t="shared" si="37"/>
        <v>716227</v>
      </c>
      <c r="F123" s="239">
        <f t="shared" si="33"/>
        <v>-111585.44999999995</v>
      </c>
      <c r="G123" s="240">
        <f>Inputs!D$3</f>
        <v>0.37951000000000001</v>
      </c>
      <c r="I123" s="241">
        <f t="shared" si="38"/>
        <v>827812.45</v>
      </c>
      <c r="K123" s="241">
        <f t="shared" si="34"/>
        <v>8585</v>
      </c>
      <c r="L123" s="241">
        <f t="shared" si="39"/>
        <v>716227</v>
      </c>
      <c r="M123" s="241">
        <f t="shared" si="35"/>
        <v>3258.0933500000001</v>
      </c>
      <c r="N123" s="241">
        <f t="shared" si="36"/>
        <v>3258.0933500000001</v>
      </c>
      <c r="O123" s="241">
        <f t="shared" si="40"/>
        <v>-42347.794129500835</v>
      </c>
      <c r="P123" s="241">
        <f t="shared" si="41"/>
        <v>42347.794129500835</v>
      </c>
      <c r="Q123" s="242"/>
      <c r="R123" s="242"/>
      <c r="S123" s="242"/>
    </row>
    <row r="124" spans="1:19" s="237" customFormat="1">
      <c r="A124" s="236">
        <v>41609</v>
      </c>
      <c r="C124" s="238">
        <v>116</v>
      </c>
      <c r="D124" s="239">
        <f t="shared" si="32"/>
        <v>8585</v>
      </c>
      <c r="E124" s="239">
        <f t="shared" si="37"/>
        <v>724812</v>
      </c>
      <c r="F124" s="239">
        <f t="shared" si="33"/>
        <v>-103000.44999999995</v>
      </c>
      <c r="G124" s="240">
        <f>Inputs!D$3</f>
        <v>0.37951000000000001</v>
      </c>
      <c r="I124" s="241">
        <f t="shared" si="38"/>
        <v>827812.45</v>
      </c>
      <c r="K124" s="241">
        <f t="shared" si="34"/>
        <v>8585</v>
      </c>
      <c r="L124" s="241">
        <f t="shared" si="39"/>
        <v>724812</v>
      </c>
      <c r="M124" s="241">
        <f t="shared" si="35"/>
        <v>3258.0933500000001</v>
      </c>
      <c r="N124" s="241">
        <f t="shared" si="36"/>
        <v>3258.0933500000001</v>
      </c>
      <c r="O124" s="241">
        <f t="shared" si="40"/>
        <v>-39089.700779500832</v>
      </c>
      <c r="P124" s="241">
        <f t="shared" si="41"/>
        <v>39089.700779500832</v>
      </c>
      <c r="Q124" s="242"/>
      <c r="R124" s="242"/>
      <c r="S124" s="242"/>
    </row>
    <row r="125" spans="1:19" s="237" customFormat="1">
      <c r="A125" s="243">
        <v>41640</v>
      </c>
      <c r="C125" s="238">
        <v>117</v>
      </c>
      <c r="D125" s="239">
        <f t="shared" si="32"/>
        <v>8585</v>
      </c>
      <c r="E125" s="239">
        <f t="shared" si="37"/>
        <v>733397</v>
      </c>
      <c r="F125" s="239">
        <f t="shared" si="33"/>
        <v>-94415.449999999953</v>
      </c>
      <c r="G125" s="240">
        <f>Inputs!D$3</f>
        <v>0.37951000000000001</v>
      </c>
      <c r="I125" s="241">
        <f t="shared" si="38"/>
        <v>827812.45</v>
      </c>
      <c r="K125" s="241">
        <f t="shared" si="34"/>
        <v>8585</v>
      </c>
      <c r="L125" s="241">
        <f t="shared" si="39"/>
        <v>733397</v>
      </c>
      <c r="M125" s="241">
        <f t="shared" si="35"/>
        <v>3258.0933500000001</v>
      </c>
      <c r="N125" s="241">
        <f t="shared" si="36"/>
        <v>3258.0933500000001</v>
      </c>
      <c r="O125" s="241">
        <f t="shared" si="40"/>
        <v>-35831.607429500829</v>
      </c>
      <c r="P125" s="241">
        <f t="shared" si="41"/>
        <v>35831.607429500829</v>
      </c>
      <c r="Q125" s="242"/>
      <c r="R125" s="242"/>
      <c r="S125" s="242"/>
    </row>
    <row r="126" spans="1:19" s="237" customFormat="1">
      <c r="A126" s="236">
        <v>41671</v>
      </c>
      <c r="C126" s="238">
        <v>118</v>
      </c>
      <c r="D126" s="239">
        <f t="shared" si="32"/>
        <v>8585</v>
      </c>
      <c r="E126" s="239">
        <f t="shared" si="37"/>
        <v>741982</v>
      </c>
      <c r="F126" s="239">
        <f t="shared" si="33"/>
        <v>-85830.449999999953</v>
      </c>
      <c r="G126" s="240">
        <f>Inputs!D$3</f>
        <v>0.37951000000000001</v>
      </c>
      <c r="I126" s="241">
        <f t="shared" si="38"/>
        <v>827812.45</v>
      </c>
      <c r="K126" s="241">
        <f t="shared" si="34"/>
        <v>8585</v>
      </c>
      <c r="L126" s="241">
        <f t="shared" si="39"/>
        <v>741982</v>
      </c>
      <c r="M126" s="241">
        <f t="shared" si="35"/>
        <v>3258.0933500000001</v>
      </c>
      <c r="N126" s="241">
        <f t="shared" si="36"/>
        <v>3258.0933500000001</v>
      </c>
      <c r="O126" s="241">
        <f t="shared" si="40"/>
        <v>-32573.51407950083</v>
      </c>
      <c r="P126" s="241">
        <f t="shared" si="41"/>
        <v>32573.51407950083</v>
      </c>
      <c r="Q126" s="242"/>
      <c r="R126" s="242"/>
      <c r="S126" s="242"/>
    </row>
    <row r="127" spans="1:19" s="237" customFormat="1">
      <c r="A127" s="243">
        <v>41699</v>
      </c>
      <c r="C127" s="238">
        <v>119</v>
      </c>
      <c r="D127" s="239">
        <f t="shared" si="32"/>
        <v>8585</v>
      </c>
      <c r="E127" s="239">
        <f t="shared" si="37"/>
        <v>750567</v>
      </c>
      <c r="F127" s="239">
        <f t="shared" si="33"/>
        <v>-77245.449999999953</v>
      </c>
      <c r="G127" s="240">
        <f>Inputs!D$3</f>
        <v>0.37951000000000001</v>
      </c>
      <c r="I127" s="241">
        <f t="shared" si="38"/>
        <v>827812.45</v>
      </c>
      <c r="K127" s="241">
        <f t="shared" si="34"/>
        <v>8585</v>
      </c>
      <c r="L127" s="241">
        <f t="shared" si="39"/>
        <v>750567</v>
      </c>
      <c r="M127" s="241">
        <f t="shared" si="35"/>
        <v>3258.0933500000001</v>
      </c>
      <c r="N127" s="241">
        <f t="shared" si="36"/>
        <v>3258.0933500000001</v>
      </c>
      <c r="O127" s="241">
        <f t="shared" si="40"/>
        <v>-29315.420729500831</v>
      </c>
      <c r="P127" s="241">
        <f t="shared" si="41"/>
        <v>29315.420729500831</v>
      </c>
      <c r="Q127" s="242"/>
      <c r="R127" s="242"/>
      <c r="S127" s="242"/>
    </row>
    <row r="128" spans="1:19" s="237" customFormat="1">
      <c r="A128" s="236">
        <v>41730</v>
      </c>
      <c r="C128" s="238">
        <v>120</v>
      </c>
      <c r="D128" s="239">
        <f t="shared" si="32"/>
        <v>8585</v>
      </c>
      <c r="E128" s="239">
        <f t="shared" si="37"/>
        <v>759152</v>
      </c>
      <c r="F128" s="239">
        <f t="shared" si="33"/>
        <v>-68660.449999999953</v>
      </c>
      <c r="G128" s="240">
        <f>Inputs!D$3</f>
        <v>0.37951000000000001</v>
      </c>
      <c r="I128" s="241">
        <f t="shared" si="38"/>
        <v>827812.45</v>
      </c>
      <c r="K128" s="241">
        <f t="shared" si="34"/>
        <v>8585</v>
      </c>
      <c r="L128" s="241">
        <f t="shared" si="39"/>
        <v>759152</v>
      </c>
      <c r="M128" s="241">
        <f t="shared" si="35"/>
        <v>3258.0933500000001</v>
      </c>
      <c r="N128" s="241">
        <f t="shared" si="36"/>
        <v>3258.0933500000001</v>
      </c>
      <c r="O128" s="241">
        <f t="shared" si="40"/>
        <v>-26057.327379500832</v>
      </c>
      <c r="P128" s="241">
        <f t="shared" si="41"/>
        <v>26057.327379500832</v>
      </c>
      <c r="Q128" s="242"/>
      <c r="R128" s="242"/>
      <c r="S128" s="242"/>
    </row>
    <row r="129" spans="1:20" s="237" customFormat="1">
      <c r="A129" s="243">
        <v>41760</v>
      </c>
      <c r="C129" s="238">
        <v>121</v>
      </c>
      <c r="D129" s="239">
        <f t="shared" si="32"/>
        <v>8585</v>
      </c>
      <c r="E129" s="239">
        <f t="shared" si="37"/>
        <v>767737</v>
      </c>
      <c r="F129" s="239">
        <f t="shared" si="33"/>
        <v>-60075.449999999953</v>
      </c>
      <c r="G129" s="240">
        <f>Inputs!D$3</f>
        <v>0.37951000000000001</v>
      </c>
      <c r="I129" s="241">
        <f t="shared" si="38"/>
        <v>827812.45</v>
      </c>
      <c r="K129" s="241">
        <f t="shared" si="34"/>
        <v>8585</v>
      </c>
      <c r="L129" s="241">
        <f t="shared" si="39"/>
        <v>767737</v>
      </c>
      <c r="M129" s="241">
        <f t="shared" si="35"/>
        <v>3258.0933500000001</v>
      </c>
      <c r="N129" s="241">
        <f t="shared" si="36"/>
        <v>3258.0933500000001</v>
      </c>
      <c r="O129" s="241">
        <f t="shared" si="40"/>
        <v>-22799.234029500833</v>
      </c>
      <c r="P129" s="241">
        <f t="shared" si="41"/>
        <v>22799.234029500833</v>
      </c>
      <c r="Q129" s="242"/>
      <c r="R129" s="242"/>
      <c r="S129" s="242"/>
    </row>
    <row r="130" spans="1:20" s="237" customFormat="1">
      <c r="A130" s="236">
        <v>41791</v>
      </c>
      <c r="C130" s="238">
        <v>122</v>
      </c>
      <c r="D130" s="239">
        <f t="shared" si="32"/>
        <v>8585</v>
      </c>
      <c r="E130" s="239">
        <f t="shared" si="37"/>
        <v>776322</v>
      </c>
      <c r="F130" s="239">
        <f t="shared" si="33"/>
        <v>-51490.449999999953</v>
      </c>
      <c r="G130" s="240">
        <f>Inputs!D$3</f>
        <v>0.37951000000000001</v>
      </c>
      <c r="I130" s="241">
        <f t="shared" si="38"/>
        <v>827812.45</v>
      </c>
      <c r="K130" s="241">
        <f t="shared" si="34"/>
        <v>8585</v>
      </c>
      <c r="L130" s="241">
        <f t="shared" si="39"/>
        <v>776322</v>
      </c>
      <c r="M130" s="241">
        <f t="shared" si="35"/>
        <v>3258.0933500000001</v>
      </c>
      <c r="N130" s="241">
        <f t="shared" si="36"/>
        <v>3258.0933500000001</v>
      </c>
      <c r="O130" s="241">
        <f t="shared" si="40"/>
        <v>-19541.140679500833</v>
      </c>
      <c r="P130" s="241">
        <f t="shared" si="41"/>
        <v>19541.140679500833</v>
      </c>
      <c r="Q130" s="242"/>
      <c r="R130" s="242"/>
      <c r="S130" s="242"/>
    </row>
    <row r="131" spans="1:20" s="237" customFormat="1">
      <c r="A131" s="243">
        <v>41821</v>
      </c>
      <c r="C131" s="238">
        <v>123</v>
      </c>
      <c r="D131" s="239">
        <f t="shared" si="32"/>
        <v>8585</v>
      </c>
      <c r="E131" s="239">
        <f t="shared" si="37"/>
        <v>784907</v>
      </c>
      <c r="F131" s="239">
        <f t="shared" si="33"/>
        <v>-42905.449999999953</v>
      </c>
      <c r="G131" s="240">
        <f>Inputs!D$3</f>
        <v>0.37951000000000001</v>
      </c>
      <c r="I131" s="241">
        <f t="shared" si="38"/>
        <v>827812.45</v>
      </c>
      <c r="K131" s="241">
        <f t="shared" si="34"/>
        <v>8585</v>
      </c>
      <c r="L131" s="241">
        <f t="shared" si="39"/>
        <v>784907</v>
      </c>
      <c r="M131" s="241">
        <f t="shared" si="35"/>
        <v>3258.0933500000001</v>
      </c>
      <c r="N131" s="241">
        <f t="shared" si="36"/>
        <v>3258.0933500000001</v>
      </c>
      <c r="O131" s="241">
        <f t="shared" si="40"/>
        <v>-16283.047329500834</v>
      </c>
      <c r="P131" s="241">
        <f t="shared" si="41"/>
        <v>16283.047329500834</v>
      </c>
      <c r="Q131" s="242"/>
      <c r="R131" s="242"/>
      <c r="S131" s="242"/>
    </row>
    <row r="132" spans="1:20" s="237" customFormat="1">
      <c r="A132" s="236">
        <v>41852</v>
      </c>
      <c r="C132" s="238">
        <v>124</v>
      </c>
      <c r="D132" s="239">
        <f t="shared" si="32"/>
        <v>8585</v>
      </c>
      <c r="E132" s="239">
        <f t="shared" si="37"/>
        <v>793492</v>
      </c>
      <c r="F132" s="239">
        <f t="shared" si="33"/>
        <v>-34320.449999999953</v>
      </c>
      <c r="G132" s="240">
        <f>Inputs!D$3</f>
        <v>0.37951000000000001</v>
      </c>
      <c r="I132" s="241">
        <f t="shared" si="38"/>
        <v>827812.45</v>
      </c>
      <c r="K132" s="241">
        <f t="shared" si="34"/>
        <v>8585</v>
      </c>
      <c r="L132" s="241">
        <f t="shared" si="39"/>
        <v>793492</v>
      </c>
      <c r="M132" s="241">
        <f t="shared" si="35"/>
        <v>3258.0933500000001</v>
      </c>
      <c r="N132" s="241">
        <f t="shared" si="36"/>
        <v>3258.0933500000001</v>
      </c>
      <c r="O132" s="241">
        <f t="shared" si="40"/>
        <v>-13024.953979500835</v>
      </c>
      <c r="P132" s="241">
        <f t="shared" si="41"/>
        <v>13024.953979500835</v>
      </c>
      <c r="Q132" s="242"/>
      <c r="R132" s="242"/>
      <c r="S132" s="242"/>
    </row>
    <row r="133" spans="1:20" s="237" customFormat="1">
      <c r="A133" s="243">
        <v>41883</v>
      </c>
      <c r="C133" s="238">
        <v>125</v>
      </c>
      <c r="D133" s="239">
        <f t="shared" si="32"/>
        <v>8585</v>
      </c>
      <c r="E133" s="239">
        <f t="shared" si="37"/>
        <v>802077</v>
      </c>
      <c r="F133" s="239">
        <f t="shared" si="33"/>
        <v>-25735.449999999953</v>
      </c>
      <c r="G133" s="240">
        <f>Inputs!D$3</f>
        <v>0.37951000000000001</v>
      </c>
      <c r="I133" s="241">
        <f t="shared" si="38"/>
        <v>827812.45</v>
      </c>
      <c r="K133" s="241">
        <f t="shared" si="34"/>
        <v>8585</v>
      </c>
      <c r="L133" s="241">
        <f t="shared" si="39"/>
        <v>802077</v>
      </c>
      <c r="M133" s="241">
        <f t="shared" si="35"/>
        <v>3258.0933500000001</v>
      </c>
      <c r="N133" s="241">
        <f t="shared" si="36"/>
        <v>3258.0933500000001</v>
      </c>
      <c r="O133" s="241">
        <f t="shared" si="40"/>
        <v>-9766.8606295008358</v>
      </c>
      <c r="P133" s="241">
        <f t="shared" si="41"/>
        <v>9766.8606295008358</v>
      </c>
      <c r="Q133" s="242"/>
      <c r="R133" s="242"/>
      <c r="S133" s="242"/>
    </row>
    <row r="134" spans="1:20" s="237" customFormat="1">
      <c r="A134" s="236">
        <v>41913</v>
      </c>
      <c r="C134" s="238">
        <v>126</v>
      </c>
      <c r="D134" s="239">
        <f t="shared" si="32"/>
        <v>8585</v>
      </c>
      <c r="E134" s="239">
        <f t="shared" si="37"/>
        <v>810662</v>
      </c>
      <c r="F134" s="239">
        <f t="shared" si="33"/>
        <v>-17150.449999999953</v>
      </c>
      <c r="G134" s="240">
        <f>Inputs!D$3</f>
        <v>0.37951000000000001</v>
      </c>
      <c r="I134" s="241">
        <f t="shared" si="38"/>
        <v>827812.45</v>
      </c>
      <c r="K134" s="241">
        <f t="shared" si="34"/>
        <v>8585</v>
      </c>
      <c r="L134" s="241">
        <f t="shared" si="39"/>
        <v>810662</v>
      </c>
      <c r="M134" s="241">
        <f t="shared" si="35"/>
        <v>3258.0933500000001</v>
      </c>
      <c r="N134" s="241">
        <f t="shared" si="36"/>
        <v>3258.0933500000001</v>
      </c>
      <c r="O134" s="241">
        <f t="shared" si="40"/>
        <v>-6508.7672795008357</v>
      </c>
      <c r="P134" s="241">
        <f t="shared" si="41"/>
        <v>6508.7672795008357</v>
      </c>
      <c r="Q134" s="242"/>
      <c r="R134" s="242"/>
      <c r="S134" s="242"/>
    </row>
    <row r="135" spans="1:20" s="237" customFormat="1">
      <c r="A135" s="243">
        <v>41944</v>
      </c>
      <c r="C135" s="238">
        <v>127</v>
      </c>
      <c r="D135" s="239">
        <f t="shared" si="32"/>
        <v>8585</v>
      </c>
      <c r="E135" s="239">
        <f t="shared" si="37"/>
        <v>819247</v>
      </c>
      <c r="F135" s="239">
        <f t="shared" si="33"/>
        <v>-8565.4499999999534</v>
      </c>
      <c r="G135" s="240">
        <f>Inputs!D$3</f>
        <v>0.37951000000000001</v>
      </c>
      <c r="I135" s="241">
        <f t="shared" si="38"/>
        <v>827812.45</v>
      </c>
      <c r="K135" s="241">
        <f t="shared" si="34"/>
        <v>8585</v>
      </c>
      <c r="L135" s="241">
        <f t="shared" si="39"/>
        <v>819247</v>
      </c>
      <c r="M135" s="241">
        <f t="shared" si="35"/>
        <v>3258.0933500000001</v>
      </c>
      <c r="N135" s="241">
        <f t="shared" si="36"/>
        <v>3258.0933500000001</v>
      </c>
      <c r="O135" s="241">
        <f t="shared" si="40"/>
        <v>-3250.6739295008356</v>
      </c>
      <c r="P135" s="241">
        <f t="shared" si="41"/>
        <v>3250.6739295008356</v>
      </c>
      <c r="Q135" s="242"/>
      <c r="R135" s="242"/>
      <c r="S135" s="242"/>
    </row>
    <row r="136" spans="1:20" s="237" customFormat="1">
      <c r="A136" s="236">
        <v>41974</v>
      </c>
      <c r="C136" s="238">
        <v>128</v>
      </c>
      <c r="D136" s="239">
        <f>-F135</f>
        <v>8565.4499999999534</v>
      </c>
      <c r="E136" s="239">
        <f t="shared" si="37"/>
        <v>827812.45</v>
      </c>
      <c r="F136" s="239">
        <f t="shared" si="33"/>
        <v>0</v>
      </c>
      <c r="G136" s="240">
        <f>Inputs!D$3</f>
        <v>0.37951000000000001</v>
      </c>
      <c r="I136" s="241">
        <f t="shared" si="38"/>
        <v>827812.45</v>
      </c>
      <c r="K136" s="241">
        <f t="shared" si="34"/>
        <v>8565.4499999999534</v>
      </c>
      <c r="L136" s="241">
        <f t="shared" si="39"/>
        <v>827812.45</v>
      </c>
      <c r="M136" s="241">
        <f t="shared" si="35"/>
        <v>3250.6739294999825</v>
      </c>
      <c r="N136" s="241">
        <f t="shared" si="36"/>
        <v>3250.6739294999825</v>
      </c>
      <c r="O136" s="241">
        <f t="shared" si="40"/>
        <v>-8.5310603026300669E-10</v>
      </c>
      <c r="P136" s="241">
        <f t="shared" si="41"/>
        <v>8.5310603026300669E-10</v>
      </c>
      <c r="Q136" s="242"/>
      <c r="R136" s="242"/>
      <c r="S136" s="242"/>
    </row>
    <row r="137" spans="1:20">
      <c r="A137" s="30"/>
      <c r="G137" s="28"/>
    </row>
    <row r="138" spans="1:20">
      <c r="A138" s="8" t="s">
        <v>43</v>
      </c>
      <c r="B138" s="33">
        <f>SUM(B9:B137)</f>
        <v>-827812.45</v>
      </c>
      <c r="D138" s="33">
        <f>SUM(D9:D137)</f>
        <v>827812.45</v>
      </c>
      <c r="G138" s="28"/>
      <c r="H138" s="33">
        <f>SUM(H9:H137)</f>
        <v>827812.45</v>
      </c>
      <c r="I138" s="33"/>
      <c r="J138" s="33">
        <f>SUM(J9:J137)</f>
        <v>314163.10289949999</v>
      </c>
      <c r="K138" s="33">
        <f>SUM(K9:K137)</f>
        <v>827812.45</v>
      </c>
      <c r="L138" s="33"/>
      <c r="M138" s="33">
        <f>SUM(M9:M137)</f>
        <v>314163.10289950011</v>
      </c>
      <c r="N138" s="33">
        <f>SUM(N9:N137)</f>
        <v>-8.5310603026300669E-10</v>
      </c>
      <c r="O138" s="33">
        <f>SUM(O9:O137)</f>
        <v>-23034848.695316575</v>
      </c>
      <c r="P138" s="33">
        <f>SUM(P9:P137)</f>
        <v>23034848.695316575</v>
      </c>
    </row>
    <row r="139" spans="1:20">
      <c r="G139" s="28"/>
    </row>
    <row r="140" spans="1:20">
      <c r="A140" s="4" t="s">
        <v>61</v>
      </c>
      <c r="B140" s="4" t="s">
        <v>61</v>
      </c>
      <c r="C140" s="4" t="s">
        <v>61</v>
      </c>
      <c r="D140" s="4" t="s">
        <v>61</v>
      </c>
      <c r="F140" s="4" t="s">
        <v>61</v>
      </c>
      <c r="G140" s="28" t="s">
        <v>61</v>
      </c>
      <c r="H140" s="4" t="s">
        <v>61</v>
      </c>
      <c r="J140" s="4" t="s">
        <v>61</v>
      </c>
      <c r="K140" s="4" t="s">
        <v>61</v>
      </c>
      <c r="M140" s="4" t="s">
        <v>61</v>
      </c>
      <c r="N140" s="4" t="s">
        <v>61</v>
      </c>
      <c r="P140" s="4" t="s">
        <v>61</v>
      </c>
      <c r="Q140" s="8" t="s">
        <v>61</v>
      </c>
      <c r="R140" s="8" t="s">
        <v>61</v>
      </c>
      <c r="S140" s="8" t="s">
        <v>61</v>
      </c>
      <c r="T140" s="4" t="s">
        <v>61</v>
      </c>
    </row>
    <row r="141" spans="1:20">
      <c r="G141" s="28"/>
    </row>
    <row r="144" spans="1:20">
      <c r="A144" s="4" t="s">
        <v>14</v>
      </c>
      <c r="B144" s="4">
        <v>533263.38</v>
      </c>
    </row>
    <row r="145" spans="1:2">
      <c r="A145" s="4" t="s">
        <v>145</v>
      </c>
      <c r="B145" s="4">
        <v>29051.360000000001</v>
      </c>
    </row>
    <row r="146" spans="1:2">
      <c r="A146" s="4" t="s">
        <v>146</v>
      </c>
      <c r="B146" s="4">
        <v>10828.81</v>
      </c>
    </row>
    <row r="147" spans="1:2">
      <c r="A147" s="4" t="s">
        <v>147</v>
      </c>
      <c r="B147" s="4">
        <v>2461.8200000000002</v>
      </c>
    </row>
    <row r="148" spans="1:2">
      <c r="B148" s="94">
        <f>SUM(B144:B147)</f>
        <v>575605.37</v>
      </c>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3.xml><?xml version="1.0" encoding="utf-8"?>
<worksheet xmlns="http://schemas.openxmlformats.org/spreadsheetml/2006/main" xmlns:r="http://schemas.openxmlformats.org/officeDocument/2006/relationships">
  <sheetPr transitionEvaluation="1" codeName="Sheet66">
    <pageSetUpPr autoPageBreaks="0" fitToPage="1"/>
  </sheetPr>
  <dimension ref="A1:AE148"/>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38139</v>
      </c>
      <c r="B9" s="32">
        <v>-80368.850000000006</v>
      </c>
      <c r="C9" s="6">
        <v>1</v>
      </c>
      <c r="D9" s="29">
        <f t="shared" ref="D9:D40" si="0">ROUND(-(+$B$9/180)*1,0)</f>
        <v>446</v>
      </c>
      <c r="E9" s="29">
        <f>+D9</f>
        <v>446</v>
      </c>
      <c r="F9" s="29">
        <f t="shared" ref="F9:F40" si="1">$B$9+E9</f>
        <v>-79922.850000000006</v>
      </c>
      <c r="G9" s="34">
        <f>Inputs!D$3</f>
        <v>0.37951000000000001</v>
      </c>
      <c r="H9" s="27">
        <f>-B9</f>
        <v>80368.850000000006</v>
      </c>
      <c r="I9" s="27">
        <f>+H9</f>
        <v>80368.850000000006</v>
      </c>
      <c r="J9" s="27">
        <f>H9*G9</f>
        <v>30500.782263500005</v>
      </c>
      <c r="K9" s="27">
        <f t="shared" ref="K9:K40" si="2">D9</f>
        <v>446</v>
      </c>
      <c r="L9" s="27">
        <f>+K9</f>
        <v>446</v>
      </c>
      <c r="M9" s="27">
        <f t="shared" ref="M9:M40" si="3">K9*G9</f>
        <v>169.26146</v>
      </c>
      <c r="N9" s="27">
        <f t="shared" ref="N9:N40" si="4">M9-J9</f>
        <v>-30331.520803500003</v>
      </c>
      <c r="O9" s="27">
        <f>+N9</f>
        <v>-30331.520803500003</v>
      </c>
      <c r="P9" s="27">
        <f>-SUM(N9)</f>
        <v>30331.520803500003</v>
      </c>
      <c r="Q9" s="38">
        <f>VLOOKUP(Q8,A9:P136,5)</f>
        <v>29882</v>
      </c>
      <c r="R9" s="38">
        <f>VLOOKUP(R8,A9:P136,5)</f>
        <v>39974</v>
      </c>
      <c r="S9" s="38">
        <f>+R9-Q9</f>
        <v>10092</v>
      </c>
      <c r="T9" s="35" t="s">
        <v>64</v>
      </c>
      <c r="U9" s="145">
        <f t="shared" ref="U9:AE9" si="5">-IF(TYPE(VLOOKUP(U8,$A$9:$P$136,6,FALSE))=16,0,VLOOKUP(U8,$A$9:$P$136,6,FALSE))</f>
        <v>49645.850000000006</v>
      </c>
      <c r="V9" s="145">
        <f t="shared" si="5"/>
        <v>48804.850000000006</v>
      </c>
      <c r="W9" s="145">
        <f t="shared" si="5"/>
        <v>47963.850000000006</v>
      </c>
      <c r="X9" s="145">
        <f t="shared" si="5"/>
        <v>47122.850000000006</v>
      </c>
      <c r="Y9" s="145">
        <f t="shared" si="5"/>
        <v>46281.850000000006</v>
      </c>
      <c r="Z9" s="145">
        <f t="shared" si="5"/>
        <v>45440.850000000006</v>
      </c>
      <c r="AA9" s="145">
        <f t="shared" si="5"/>
        <v>44599.850000000006</v>
      </c>
      <c r="AB9" s="145">
        <f t="shared" si="5"/>
        <v>43758.850000000006</v>
      </c>
      <c r="AC9" s="145">
        <f t="shared" si="5"/>
        <v>42917.850000000006</v>
      </c>
      <c r="AD9" s="145">
        <f t="shared" si="5"/>
        <v>42076.850000000006</v>
      </c>
      <c r="AE9" s="145">
        <f t="shared" si="5"/>
        <v>41235.850000000006</v>
      </c>
    </row>
    <row r="10" spans="1:31">
      <c r="A10" s="30">
        <v>38169</v>
      </c>
      <c r="B10" s="9"/>
      <c r="C10" s="6">
        <v>2</v>
      </c>
      <c r="D10" s="29">
        <f t="shared" si="0"/>
        <v>446</v>
      </c>
      <c r="E10" s="29">
        <f t="shared" ref="E10:E41" si="6">+E9+D10</f>
        <v>892</v>
      </c>
      <c r="F10" s="29">
        <f t="shared" si="1"/>
        <v>-79476.850000000006</v>
      </c>
      <c r="G10" s="34">
        <f>Inputs!D$3</f>
        <v>0.37951000000000001</v>
      </c>
      <c r="H10" s="2"/>
      <c r="I10" s="27">
        <f t="shared" ref="I10:I41" si="7">+I9+H10</f>
        <v>80368.850000000006</v>
      </c>
      <c r="J10" s="27"/>
      <c r="K10" s="27">
        <f t="shared" si="2"/>
        <v>446</v>
      </c>
      <c r="L10" s="27">
        <f t="shared" ref="L10:L41" si="8">+L9+K10</f>
        <v>892</v>
      </c>
      <c r="M10" s="27">
        <f t="shared" si="3"/>
        <v>169.26146</v>
      </c>
      <c r="N10" s="27">
        <f t="shared" si="4"/>
        <v>169.26146</v>
      </c>
      <c r="O10" s="27">
        <f t="shared" ref="O10:O41" si="9">+O9+N10</f>
        <v>-30162.259343500002</v>
      </c>
      <c r="P10" s="27">
        <f t="shared" ref="P10:P41" si="10">P9-N10</f>
        <v>30162.259343500002</v>
      </c>
      <c r="Q10" s="38">
        <f>VLOOKUP(Q8,A9:P136,15)</f>
        <v>-19160.264443499902</v>
      </c>
      <c r="R10" s="38">
        <f>VLOOKUP(R8,A9:P136,15)</f>
        <v>-15330.249523499901</v>
      </c>
      <c r="S10" s="38">
        <f>+R10-Q10</f>
        <v>3830.0149200000014</v>
      </c>
      <c r="T10" s="36" t="s">
        <v>69</v>
      </c>
      <c r="V10" s="2"/>
      <c r="W10" s="2"/>
      <c r="X10" s="7"/>
      <c r="Y10" s="2"/>
      <c r="Z10" s="7"/>
    </row>
    <row r="11" spans="1:31">
      <c r="A11" s="31">
        <v>38200</v>
      </c>
      <c r="B11" s="5"/>
      <c r="C11" s="6">
        <v>3</v>
      </c>
      <c r="D11" s="29">
        <f t="shared" si="0"/>
        <v>446</v>
      </c>
      <c r="E11" s="29">
        <f t="shared" si="6"/>
        <v>1338</v>
      </c>
      <c r="F11" s="29">
        <f t="shared" si="1"/>
        <v>-79030.850000000006</v>
      </c>
      <c r="G11" s="34">
        <f>Inputs!D$3</f>
        <v>0.37951000000000001</v>
      </c>
      <c r="H11" s="2"/>
      <c r="I11" s="27">
        <f t="shared" si="7"/>
        <v>80368.850000000006</v>
      </c>
      <c r="J11" s="27"/>
      <c r="K11" s="27">
        <f t="shared" si="2"/>
        <v>446</v>
      </c>
      <c r="L11" s="27">
        <f t="shared" si="8"/>
        <v>1338</v>
      </c>
      <c r="M11" s="27">
        <f t="shared" si="3"/>
        <v>169.26146</v>
      </c>
      <c r="N11" s="27">
        <f t="shared" si="4"/>
        <v>169.26146</v>
      </c>
      <c r="O11" s="27">
        <f t="shared" si="9"/>
        <v>-29992.9978835</v>
      </c>
      <c r="P11" s="27">
        <f t="shared" si="10"/>
        <v>29992.9978835</v>
      </c>
      <c r="Q11" s="38">
        <f>+VLOOKUP(Q8,A9:P136,16)</f>
        <v>19160.264443499902</v>
      </c>
      <c r="R11" s="38">
        <f>+VLOOKUP(R8,A9:P136,16)</f>
        <v>15330.249523499901</v>
      </c>
      <c r="S11" s="38">
        <f>(+Q11+R11)/2</f>
        <v>17245.256983499901</v>
      </c>
      <c r="T11" s="36" t="s">
        <v>113</v>
      </c>
      <c r="U11" s="145">
        <f t="shared" ref="U11:AE11" si="11">IF(TYPE(VLOOKUP(U8,$A$9:$P$136,16,FALSE))=16,0,VLOOKUP(U8,$A$9:$P$136,16,FALSE))</f>
        <v>18841.096533499902</v>
      </c>
      <c r="V11" s="145">
        <f t="shared" si="11"/>
        <v>18521.928623499902</v>
      </c>
      <c r="W11" s="145">
        <f t="shared" si="11"/>
        <v>18202.760713499902</v>
      </c>
      <c r="X11" s="145">
        <f t="shared" si="11"/>
        <v>17883.592803499901</v>
      </c>
      <c r="Y11" s="145">
        <f t="shared" si="11"/>
        <v>17564.424893499901</v>
      </c>
      <c r="Z11" s="145">
        <f t="shared" si="11"/>
        <v>17245.256983499901</v>
      </c>
      <c r="AA11" s="145">
        <f t="shared" si="11"/>
        <v>16926.089073499901</v>
      </c>
      <c r="AB11" s="145">
        <f t="shared" si="11"/>
        <v>16606.921163499901</v>
      </c>
      <c r="AC11" s="145">
        <f t="shared" si="11"/>
        <v>16287.753253499901</v>
      </c>
      <c r="AD11" s="145">
        <f t="shared" si="11"/>
        <v>15968.585343499901</v>
      </c>
      <c r="AE11" s="145">
        <f t="shared" si="11"/>
        <v>15649.417433499901</v>
      </c>
    </row>
    <row r="12" spans="1:31">
      <c r="A12" s="30">
        <v>38231</v>
      </c>
      <c r="B12" s="3"/>
      <c r="C12" s="6">
        <v>4</v>
      </c>
      <c r="D12" s="29">
        <f t="shared" si="0"/>
        <v>446</v>
      </c>
      <c r="E12" s="29">
        <f t="shared" si="6"/>
        <v>1784</v>
      </c>
      <c r="F12" s="29">
        <f t="shared" si="1"/>
        <v>-78584.850000000006</v>
      </c>
      <c r="G12" s="34">
        <f>Inputs!D$3</f>
        <v>0.37951000000000001</v>
      </c>
      <c r="H12" s="2"/>
      <c r="I12" s="27">
        <f t="shared" si="7"/>
        <v>80368.850000000006</v>
      </c>
      <c r="J12" s="27"/>
      <c r="K12" s="27">
        <f t="shared" si="2"/>
        <v>446</v>
      </c>
      <c r="L12" s="27">
        <f t="shared" si="8"/>
        <v>1784</v>
      </c>
      <c r="M12" s="27">
        <f t="shared" si="3"/>
        <v>169.26146</v>
      </c>
      <c r="N12" s="27">
        <f t="shared" si="4"/>
        <v>169.26146</v>
      </c>
      <c r="O12" s="27">
        <f t="shared" si="9"/>
        <v>-29823.736423499999</v>
      </c>
      <c r="P12" s="27">
        <f t="shared" si="10"/>
        <v>29823.736423499999</v>
      </c>
      <c r="Q12" s="39"/>
      <c r="R12" s="40"/>
      <c r="S12" s="40"/>
      <c r="T12" s="36"/>
    </row>
    <row r="13" spans="1:31">
      <c r="A13" s="31">
        <v>38261</v>
      </c>
      <c r="B13" s="3"/>
      <c r="C13" s="6">
        <v>5</v>
      </c>
      <c r="D13" s="29">
        <f t="shared" si="0"/>
        <v>446</v>
      </c>
      <c r="E13" s="29">
        <f t="shared" si="6"/>
        <v>2230</v>
      </c>
      <c r="F13" s="29">
        <f t="shared" si="1"/>
        <v>-78138.850000000006</v>
      </c>
      <c r="G13" s="34">
        <f>Inputs!D$3</f>
        <v>0.37951000000000001</v>
      </c>
      <c r="H13" s="2"/>
      <c r="I13" s="27">
        <f t="shared" si="7"/>
        <v>80368.850000000006</v>
      </c>
      <c r="J13" s="27"/>
      <c r="K13" s="27">
        <f t="shared" si="2"/>
        <v>446</v>
      </c>
      <c r="L13" s="27">
        <f t="shared" si="8"/>
        <v>2230</v>
      </c>
      <c r="M13" s="27">
        <f t="shared" si="3"/>
        <v>169.26146</v>
      </c>
      <c r="N13" s="27">
        <f t="shared" si="4"/>
        <v>169.26146</v>
      </c>
      <c r="O13" s="27">
        <f t="shared" si="9"/>
        <v>-29654.474963499997</v>
      </c>
      <c r="P13" s="27">
        <f t="shared" si="10"/>
        <v>29654.474963499997</v>
      </c>
      <c r="Q13" s="38">
        <f>VLOOKUP(Q8,A9:P136,9)</f>
        <v>80368.850000000006</v>
      </c>
      <c r="R13" s="38">
        <f>VLOOKUP(R8,A9:P136,9)</f>
        <v>80368.850000000006</v>
      </c>
      <c r="S13" s="38">
        <f>+R13-Q13</f>
        <v>0</v>
      </c>
      <c r="T13" s="36" t="s">
        <v>70</v>
      </c>
    </row>
    <row r="14" spans="1:31">
      <c r="A14" s="30">
        <v>38292</v>
      </c>
      <c r="B14" s="3"/>
      <c r="C14" s="6">
        <v>6</v>
      </c>
      <c r="D14" s="29">
        <f t="shared" si="0"/>
        <v>446</v>
      </c>
      <c r="E14" s="29">
        <f t="shared" si="6"/>
        <v>2676</v>
      </c>
      <c r="F14" s="29">
        <f t="shared" si="1"/>
        <v>-77692.850000000006</v>
      </c>
      <c r="G14" s="34">
        <f>Inputs!D$3</f>
        <v>0.37951000000000001</v>
      </c>
      <c r="H14" s="2"/>
      <c r="I14" s="27">
        <f t="shared" si="7"/>
        <v>80368.850000000006</v>
      </c>
      <c r="J14" s="27"/>
      <c r="K14" s="27">
        <f t="shared" si="2"/>
        <v>446</v>
      </c>
      <c r="L14" s="27">
        <f t="shared" si="8"/>
        <v>2676</v>
      </c>
      <c r="M14" s="27">
        <f t="shared" si="3"/>
        <v>169.26146</v>
      </c>
      <c r="N14" s="27">
        <f t="shared" si="4"/>
        <v>169.26146</v>
      </c>
      <c r="O14" s="27">
        <f t="shared" si="9"/>
        <v>-29485.213503499996</v>
      </c>
      <c r="P14" s="27">
        <f t="shared" si="10"/>
        <v>29485.213503499996</v>
      </c>
      <c r="Q14" s="105">
        <f>VLOOKUP(Q8,A9:P136,12)</f>
        <v>29882</v>
      </c>
      <c r="R14" s="105">
        <f>VLOOKUP(R8,A9:P136,12)</f>
        <v>39974</v>
      </c>
      <c r="S14" s="105">
        <f>+R14-Q14</f>
        <v>10092</v>
      </c>
      <c r="T14" s="36" t="s">
        <v>93</v>
      </c>
    </row>
    <row r="15" spans="1:31">
      <c r="A15" s="31">
        <v>38322</v>
      </c>
      <c r="B15" s="3"/>
      <c r="C15" s="6">
        <v>7</v>
      </c>
      <c r="D15" s="29">
        <f t="shared" si="0"/>
        <v>446</v>
      </c>
      <c r="E15" s="29">
        <f t="shared" si="6"/>
        <v>3122</v>
      </c>
      <c r="F15" s="29">
        <f t="shared" si="1"/>
        <v>-77246.850000000006</v>
      </c>
      <c r="G15" s="34">
        <f>Inputs!D$3</f>
        <v>0.37951000000000001</v>
      </c>
      <c r="H15" s="2"/>
      <c r="I15" s="27">
        <f t="shared" si="7"/>
        <v>80368.850000000006</v>
      </c>
      <c r="J15" s="27"/>
      <c r="K15" s="27">
        <f t="shared" si="2"/>
        <v>446</v>
      </c>
      <c r="L15" s="27">
        <f t="shared" si="8"/>
        <v>3122</v>
      </c>
      <c r="M15" s="27">
        <f t="shared" si="3"/>
        <v>169.26146</v>
      </c>
      <c r="N15" s="27">
        <f t="shared" si="4"/>
        <v>169.26146</v>
      </c>
      <c r="O15" s="27">
        <f t="shared" si="9"/>
        <v>-29315.952043499994</v>
      </c>
      <c r="P15" s="27">
        <f t="shared" si="10"/>
        <v>29315.952043499994</v>
      </c>
      <c r="Q15" s="97"/>
      <c r="R15" s="97"/>
      <c r="S15" s="97"/>
      <c r="T15" s="98"/>
    </row>
    <row r="16" spans="1:31">
      <c r="A16" s="30">
        <v>38353</v>
      </c>
      <c r="B16" s="3"/>
      <c r="C16" s="6">
        <v>8</v>
      </c>
      <c r="D16" s="29">
        <f t="shared" si="0"/>
        <v>446</v>
      </c>
      <c r="E16" s="29">
        <f t="shared" si="6"/>
        <v>3568</v>
      </c>
      <c r="F16" s="29">
        <f t="shared" si="1"/>
        <v>-76800.850000000006</v>
      </c>
      <c r="G16" s="34">
        <f>Inputs!D$3</f>
        <v>0.37951000000000001</v>
      </c>
      <c r="H16" s="2"/>
      <c r="I16" s="27">
        <f t="shared" si="7"/>
        <v>80368.850000000006</v>
      </c>
      <c r="J16" s="27"/>
      <c r="K16" s="27">
        <f t="shared" si="2"/>
        <v>446</v>
      </c>
      <c r="L16" s="27">
        <f t="shared" si="8"/>
        <v>3568</v>
      </c>
      <c r="M16" s="27">
        <f t="shared" si="3"/>
        <v>169.26146</v>
      </c>
      <c r="N16" s="27">
        <f t="shared" si="4"/>
        <v>169.26146</v>
      </c>
      <c r="O16" s="27">
        <f t="shared" si="9"/>
        <v>-29146.690583499992</v>
      </c>
      <c r="P16" s="27">
        <f t="shared" si="10"/>
        <v>29146.690583499992</v>
      </c>
      <c r="Q16" s="4"/>
      <c r="R16" s="4"/>
      <c r="S16" s="4"/>
    </row>
    <row r="17" spans="1:19">
      <c r="A17" s="31">
        <v>38384</v>
      </c>
      <c r="B17" s="3"/>
      <c r="C17" s="6">
        <v>9</v>
      </c>
      <c r="D17" s="29">
        <f t="shared" si="0"/>
        <v>446</v>
      </c>
      <c r="E17" s="29">
        <f t="shared" si="6"/>
        <v>4014</v>
      </c>
      <c r="F17" s="29">
        <f t="shared" si="1"/>
        <v>-76354.850000000006</v>
      </c>
      <c r="G17" s="34">
        <f>Inputs!D$3</f>
        <v>0.37951000000000001</v>
      </c>
      <c r="H17" s="2"/>
      <c r="I17" s="27">
        <f t="shared" si="7"/>
        <v>80368.850000000006</v>
      </c>
      <c r="J17" s="27"/>
      <c r="K17" s="27">
        <f t="shared" si="2"/>
        <v>446</v>
      </c>
      <c r="L17" s="27">
        <f t="shared" si="8"/>
        <v>4014</v>
      </c>
      <c r="M17" s="27">
        <f t="shared" si="3"/>
        <v>169.26146</v>
      </c>
      <c r="N17" s="27">
        <f t="shared" si="4"/>
        <v>169.26146</v>
      </c>
      <c r="O17" s="27">
        <f t="shared" si="9"/>
        <v>-28977.429123499991</v>
      </c>
      <c r="P17" s="27">
        <f t="shared" si="10"/>
        <v>28977.429123499991</v>
      </c>
      <c r="Q17" s="4"/>
      <c r="R17" s="4"/>
      <c r="S17" s="4"/>
    </row>
    <row r="18" spans="1:19">
      <c r="A18" s="30">
        <v>38412</v>
      </c>
      <c r="B18" s="3"/>
      <c r="C18" s="6">
        <v>10</v>
      </c>
      <c r="D18" s="29">
        <f t="shared" si="0"/>
        <v>446</v>
      </c>
      <c r="E18" s="29">
        <f t="shared" si="6"/>
        <v>4460</v>
      </c>
      <c r="F18" s="29">
        <f t="shared" si="1"/>
        <v>-75908.850000000006</v>
      </c>
      <c r="G18" s="34">
        <f>Inputs!D$3</f>
        <v>0.37951000000000001</v>
      </c>
      <c r="H18" s="2"/>
      <c r="I18" s="27">
        <f t="shared" si="7"/>
        <v>80368.850000000006</v>
      </c>
      <c r="J18" s="27"/>
      <c r="K18" s="27">
        <f t="shared" si="2"/>
        <v>446</v>
      </c>
      <c r="L18" s="27">
        <f t="shared" si="8"/>
        <v>4460</v>
      </c>
      <c r="M18" s="27">
        <f t="shared" si="3"/>
        <v>169.26146</v>
      </c>
      <c r="N18" s="27">
        <f t="shared" si="4"/>
        <v>169.26146</v>
      </c>
      <c r="O18" s="27">
        <f t="shared" si="9"/>
        <v>-28808.167663499989</v>
      </c>
      <c r="P18" s="27">
        <f t="shared" si="10"/>
        <v>28808.167663499989</v>
      </c>
      <c r="Q18" s="4"/>
      <c r="R18" s="4"/>
      <c r="S18" s="4"/>
    </row>
    <row r="19" spans="1:19">
      <c r="A19" s="31">
        <v>38443</v>
      </c>
      <c r="B19" s="3"/>
      <c r="C19" s="6">
        <v>11</v>
      </c>
      <c r="D19" s="29">
        <f t="shared" si="0"/>
        <v>446</v>
      </c>
      <c r="E19" s="29">
        <f t="shared" si="6"/>
        <v>4906</v>
      </c>
      <c r="F19" s="29">
        <f t="shared" si="1"/>
        <v>-75462.850000000006</v>
      </c>
      <c r="G19" s="34">
        <f>Inputs!D$3</f>
        <v>0.37951000000000001</v>
      </c>
      <c r="H19" s="2"/>
      <c r="I19" s="27">
        <f t="shared" si="7"/>
        <v>80368.850000000006</v>
      </c>
      <c r="J19" s="27"/>
      <c r="K19" s="27">
        <f t="shared" si="2"/>
        <v>446</v>
      </c>
      <c r="L19" s="27">
        <f t="shared" si="8"/>
        <v>4906</v>
      </c>
      <c r="M19" s="27">
        <f t="shared" si="3"/>
        <v>169.26146</v>
      </c>
      <c r="N19" s="27">
        <f t="shared" si="4"/>
        <v>169.26146</v>
      </c>
      <c r="O19" s="27">
        <f t="shared" si="9"/>
        <v>-28638.906203499988</v>
      </c>
      <c r="P19" s="27">
        <f t="shared" si="10"/>
        <v>28638.906203499988</v>
      </c>
      <c r="Q19" s="4"/>
      <c r="R19" s="4"/>
      <c r="S19" s="4"/>
    </row>
    <row r="20" spans="1:19">
      <c r="A20" s="30">
        <v>38473</v>
      </c>
      <c r="B20" s="3"/>
      <c r="C20" s="6">
        <v>12</v>
      </c>
      <c r="D20" s="29">
        <f t="shared" si="0"/>
        <v>446</v>
      </c>
      <c r="E20" s="29">
        <f t="shared" si="6"/>
        <v>5352</v>
      </c>
      <c r="F20" s="29">
        <f t="shared" si="1"/>
        <v>-75016.850000000006</v>
      </c>
      <c r="G20" s="34">
        <f>Inputs!D$3</f>
        <v>0.37951000000000001</v>
      </c>
      <c r="H20" s="2"/>
      <c r="I20" s="27">
        <f t="shared" si="7"/>
        <v>80368.850000000006</v>
      </c>
      <c r="J20" s="27"/>
      <c r="K20" s="27">
        <f t="shared" si="2"/>
        <v>446</v>
      </c>
      <c r="L20" s="27">
        <f t="shared" si="8"/>
        <v>5352</v>
      </c>
      <c r="M20" s="27">
        <f t="shared" si="3"/>
        <v>169.26146</v>
      </c>
      <c r="N20" s="27">
        <f t="shared" si="4"/>
        <v>169.26146</v>
      </c>
      <c r="O20" s="27">
        <f t="shared" si="9"/>
        <v>-28469.644743499986</v>
      </c>
      <c r="P20" s="27">
        <f t="shared" si="10"/>
        <v>28469.644743499986</v>
      </c>
      <c r="Q20" s="4"/>
      <c r="R20" s="4"/>
      <c r="S20" s="4"/>
    </row>
    <row r="21" spans="1:19">
      <c r="A21" s="31">
        <v>38504</v>
      </c>
      <c r="B21" s="3"/>
      <c r="C21" s="6">
        <v>13</v>
      </c>
      <c r="D21" s="29">
        <f t="shared" si="0"/>
        <v>446</v>
      </c>
      <c r="E21" s="29">
        <f t="shared" si="6"/>
        <v>5798</v>
      </c>
      <c r="F21" s="29">
        <f t="shared" si="1"/>
        <v>-74570.850000000006</v>
      </c>
      <c r="G21" s="34">
        <f>Inputs!D$3</f>
        <v>0.37951000000000001</v>
      </c>
      <c r="H21" s="2"/>
      <c r="I21" s="27">
        <f t="shared" si="7"/>
        <v>80368.850000000006</v>
      </c>
      <c r="J21" s="27"/>
      <c r="K21" s="27">
        <f t="shared" si="2"/>
        <v>446</v>
      </c>
      <c r="L21" s="27">
        <f t="shared" si="8"/>
        <v>5798</v>
      </c>
      <c r="M21" s="27">
        <f t="shared" si="3"/>
        <v>169.26146</v>
      </c>
      <c r="N21" s="27">
        <f t="shared" si="4"/>
        <v>169.26146</v>
      </c>
      <c r="O21" s="27">
        <f t="shared" si="9"/>
        <v>-28300.383283499985</v>
      </c>
      <c r="P21" s="27">
        <f t="shared" si="10"/>
        <v>28300.383283499985</v>
      </c>
      <c r="Q21" s="4"/>
      <c r="R21" s="4"/>
      <c r="S21" s="4"/>
    </row>
    <row r="22" spans="1:19">
      <c r="A22" s="30">
        <v>38534</v>
      </c>
      <c r="B22" s="3"/>
      <c r="C22" s="6">
        <v>14</v>
      </c>
      <c r="D22" s="29">
        <f t="shared" si="0"/>
        <v>446</v>
      </c>
      <c r="E22" s="29">
        <f t="shared" si="6"/>
        <v>6244</v>
      </c>
      <c r="F22" s="29">
        <f t="shared" si="1"/>
        <v>-74124.850000000006</v>
      </c>
      <c r="G22" s="34">
        <f>Inputs!D$3</f>
        <v>0.37951000000000001</v>
      </c>
      <c r="H22" s="2"/>
      <c r="I22" s="27">
        <f t="shared" si="7"/>
        <v>80368.850000000006</v>
      </c>
      <c r="J22" s="27"/>
      <c r="K22" s="27">
        <f t="shared" si="2"/>
        <v>446</v>
      </c>
      <c r="L22" s="27">
        <f t="shared" si="8"/>
        <v>6244</v>
      </c>
      <c r="M22" s="27">
        <f t="shared" si="3"/>
        <v>169.26146</v>
      </c>
      <c r="N22" s="27">
        <f t="shared" si="4"/>
        <v>169.26146</v>
      </c>
      <c r="O22" s="27">
        <f t="shared" si="9"/>
        <v>-28131.121823499983</v>
      </c>
      <c r="P22" s="27">
        <f t="shared" si="10"/>
        <v>28131.121823499983</v>
      </c>
      <c r="Q22" s="4"/>
      <c r="R22" s="4"/>
      <c r="S22" s="4"/>
    </row>
    <row r="23" spans="1:19">
      <c r="A23" s="31">
        <v>38565</v>
      </c>
      <c r="B23" s="3"/>
      <c r="C23" s="6">
        <v>15</v>
      </c>
      <c r="D23" s="29">
        <f t="shared" si="0"/>
        <v>446</v>
      </c>
      <c r="E23" s="29">
        <f t="shared" si="6"/>
        <v>6690</v>
      </c>
      <c r="F23" s="29">
        <f t="shared" si="1"/>
        <v>-73678.850000000006</v>
      </c>
      <c r="G23" s="34">
        <f>Inputs!D$3</f>
        <v>0.37951000000000001</v>
      </c>
      <c r="H23" s="2"/>
      <c r="I23" s="27">
        <f t="shared" si="7"/>
        <v>80368.850000000006</v>
      </c>
      <c r="J23" s="27"/>
      <c r="K23" s="27">
        <f t="shared" si="2"/>
        <v>446</v>
      </c>
      <c r="L23" s="27">
        <f t="shared" si="8"/>
        <v>6690</v>
      </c>
      <c r="M23" s="27">
        <f t="shared" si="3"/>
        <v>169.26146</v>
      </c>
      <c r="N23" s="27">
        <f t="shared" si="4"/>
        <v>169.26146</v>
      </c>
      <c r="O23" s="27">
        <f t="shared" si="9"/>
        <v>-27961.860363499982</v>
      </c>
      <c r="P23" s="27">
        <f t="shared" si="10"/>
        <v>27961.860363499982</v>
      </c>
      <c r="Q23" s="4"/>
      <c r="R23" s="4"/>
      <c r="S23" s="4"/>
    </row>
    <row r="24" spans="1:19">
      <c r="A24" s="30">
        <v>38596</v>
      </c>
      <c r="B24" s="3"/>
      <c r="C24" s="6">
        <v>16</v>
      </c>
      <c r="D24" s="29">
        <f t="shared" si="0"/>
        <v>446</v>
      </c>
      <c r="E24" s="29">
        <f t="shared" si="6"/>
        <v>7136</v>
      </c>
      <c r="F24" s="29">
        <f t="shared" si="1"/>
        <v>-73232.850000000006</v>
      </c>
      <c r="G24" s="34">
        <f>Inputs!D$3</f>
        <v>0.37951000000000001</v>
      </c>
      <c r="H24" s="2"/>
      <c r="I24" s="27">
        <f t="shared" si="7"/>
        <v>80368.850000000006</v>
      </c>
      <c r="J24" s="27"/>
      <c r="K24" s="27">
        <f t="shared" si="2"/>
        <v>446</v>
      </c>
      <c r="L24" s="27">
        <f t="shared" si="8"/>
        <v>7136</v>
      </c>
      <c r="M24" s="27">
        <f t="shared" si="3"/>
        <v>169.26146</v>
      </c>
      <c r="N24" s="27">
        <f t="shared" si="4"/>
        <v>169.26146</v>
      </c>
      <c r="O24" s="27">
        <f t="shared" si="9"/>
        <v>-27792.59890349998</v>
      </c>
      <c r="P24" s="27">
        <f t="shared" si="10"/>
        <v>27792.59890349998</v>
      </c>
      <c r="Q24" s="4"/>
      <c r="R24" s="4"/>
      <c r="S24" s="4"/>
    </row>
    <row r="25" spans="1:19">
      <c r="A25" s="31">
        <v>38626</v>
      </c>
      <c r="B25" s="3"/>
      <c r="C25" s="6">
        <v>17</v>
      </c>
      <c r="D25" s="29">
        <f t="shared" si="0"/>
        <v>446</v>
      </c>
      <c r="E25" s="29">
        <f t="shared" si="6"/>
        <v>7582</v>
      </c>
      <c r="F25" s="29">
        <f t="shared" si="1"/>
        <v>-72786.850000000006</v>
      </c>
      <c r="G25" s="34">
        <f>Inputs!D$3</f>
        <v>0.37951000000000001</v>
      </c>
      <c r="H25" s="2"/>
      <c r="I25" s="27">
        <f t="shared" si="7"/>
        <v>80368.850000000006</v>
      </c>
      <c r="J25" s="27"/>
      <c r="K25" s="27">
        <f t="shared" si="2"/>
        <v>446</v>
      </c>
      <c r="L25" s="27">
        <f t="shared" si="8"/>
        <v>7582</v>
      </c>
      <c r="M25" s="27">
        <f t="shared" si="3"/>
        <v>169.26146</v>
      </c>
      <c r="N25" s="27">
        <f t="shared" si="4"/>
        <v>169.26146</v>
      </c>
      <c r="O25" s="27">
        <f t="shared" si="9"/>
        <v>-27623.337443499979</v>
      </c>
      <c r="P25" s="27">
        <f t="shared" si="10"/>
        <v>27623.337443499979</v>
      </c>
      <c r="Q25" s="4"/>
      <c r="R25" s="4"/>
      <c r="S25" s="4"/>
    </row>
    <row r="26" spans="1:19">
      <c r="A26" s="30">
        <v>38657</v>
      </c>
      <c r="B26" s="3"/>
      <c r="C26" s="6">
        <v>18</v>
      </c>
      <c r="D26" s="29">
        <f t="shared" si="0"/>
        <v>446</v>
      </c>
      <c r="E26" s="29">
        <f t="shared" si="6"/>
        <v>8028</v>
      </c>
      <c r="F26" s="29">
        <f t="shared" si="1"/>
        <v>-72340.850000000006</v>
      </c>
      <c r="G26" s="34">
        <f>Inputs!D$3</f>
        <v>0.37951000000000001</v>
      </c>
      <c r="H26" s="2"/>
      <c r="I26" s="27">
        <f t="shared" si="7"/>
        <v>80368.850000000006</v>
      </c>
      <c r="J26" s="27"/>
      <c r="K26" s="27">
        <f t="shared" si="2"/>
        <v>446</v>
      </c>
      <c r="L26" s="27">
        <f t="shared" si="8"/>
        <v>8028</v>
      </c>
      <c r="M26" s="27">
        <f t="shared" si="3"/>
        <v>169.26146</v>
      </c>
      <c r="N26" s="27">
        <f t="shared" si="4"/>
        <v>169.26146</v>
      </c>
      <c r="O26" s="27">
        <f t="shared" si="9"/>
        <v>-27454.075983499977</v>
      </c>
      <c r="P26" s="27">
        <f t="shared" si="10"/>
        <v>27454.075983499977</v>
      </c>
      <c r="Q26" s="4"/>
      <c r="R26" s="4"/>
      <c r="S26" s="4"/>
    </row>
    <row r="27" spans="1:19">
      <c r="A27" s="31">
        <v>38687</v>
      </c>
      <c r="B27" s="3"/>
      <c r="C27" s="6">
        <v>19</v>
      </c>
      <c r="D27" s="29">
        <f t="shared" si="0"/>
        <v>446</v>
      </c>
      <c r="E27" s="29">
        <f t="shared" si="6"/>
        <v>8474</v>
      </c>
      <c r="F27" s="29">
        <f t="shared" si="1"/>
        <v>-71894.850000000006</v>
      </c>
      <c r="G27" s="34">
        <f>Inputs!D$3</f>
        <v>0.37951000000000001</v>
      </c>
      <c r="H27" s="2"/>
      <c r="I27" s="27">
        <f t="shared" si="7"/>
        <v>80368.850000000006</v>
      </c>
      <c r="J27" s="27"/>
      <c r="K27" s="27">
        <f t="shared" si="2"/>
        <v>446</v>
      </c>
      <c r="L27" s="27">
        <f t="shared" si="8"/>
        <v>8474</v>
      </c>
      <c r="M27" s="27">
        <f t="shared" si="3"/>
        <v>169.26146</v>
      </c>
      <c r="N27" s="27">
        <f t="shared" si="4"/>
        <v>169.26146</v>
      </c>
      <c r="O27" s="27">
        <f t="shared" si="9"/>
        <v>-27284.814523499976</v>
      </c>
      <c r="P27" s="27">
        <f t="shared" si="10"/>
        <v>27284.814523499976</v>
      </c>
      <c r="Q27" s="4"/>
      <c r="R27" s="4"/>
      <c r="S27" s="4"/>
    </row>
    <row r="28" spans="1:19">
      <c r="A28" s="30">
        <v>38718</v>
      </c>
      <c r="B28" s="3"/>
      <c r="C28" s="6">
        <v>20</v>
      </c>
      <c r="D28" s="29">
        <f t="shared" si="0"/>
        <v>446</v>
      </c>
      <c r="E28" s="29">
        <f t="shared" si="6"/>
        <v>8920</v>
      </c>
      <c r="F28" s="29">
        <f t="shared" si="1"/>
        <v>-71448.850000000006</v>
      </c>
      <c r="G28" s="34">
        <f>Inputs!D$3</f>
        <v>0.37951000000000001</v>
      </c>
      <c r="H28" s="2"/>
      <c r="I28" s="27">
        <f t="shared" si="7"/>
        <v>80368.850000000006</v>
      </c>
      <c r="J28" s="27"/>
      <c r="K28" s="27">
        <f t="shared" si="2"/>
        <v>446</v>
      </c>
      <c r="L28" s="27">
        <f t="shared" si="8"/>
        <v>8920</v>
      </c>
      <c r="M28" s="27">
        <f t="shared" si="3"/>
        <v>169.26146</v>
      </c>
      <c r="N28" s="27">
        <f t="shared" si="4"/>
        <v>169.26146</v>
      </c>
      <c r="O28" s="27">
        <f t="shared" si="9"/>
        <v>-27115.553063499974</v>
      </c>
      <c r="P28" s="27">
        <f t="shared" si="10"/>
        <v>27115.553063499974</v>
      </c>
      <c r="Q28" s="4"/>
      <c r="R28" s="4"/>
      <c r="S28" s="4"/>
    </row>
    <row r="29" spans="1:19">
      <c r="A29" s="31">
        <v>38749</v>
      </c>
      <c r="B29" s="3"/>
      <c r="C29" s="6">
        <v>21</v>
      </c>
      <c r="D29" s="29">
        <f t="shared" si="0"/>
        <v>446</v>
      </c>
      <c r="E29" s="29">
        <f t="shared" si="6"/>
        <v>9366</v>
      </c>
      <c r="F29" s="29">
        <f t="shared" si="1"/>
        <v>-71002.850000000006</v>
      </c>
      <c r="G29" s="34">
        <f>Inputs!D$3</f>
        <v>0.37951000000000001</v>
      </c>
      <c r="H29" s="2"/>
      <c r="I29" s="27">
        <f t="shared" si="7"/>
        <v>80368.850000000006</v>
      </c>
      <c r="J29" s="27"/>
      <c r="K29" s="27">
        <f t="shared" si="2"/>
        <v>446</v>
      </c>
      <c r="L29" s="27">
        <f t="shared" si="8"/>
        <v>9366</v>
      </c>
      <c r="M29" s="27">
        <f t="shared" si="3"/>
        <v>169.26146</v>
      </c>
      <c r="N29" s="27">
        <f t="shared" si="4"/>
        <v>169.26146</v>
      </c>
      <c r="O29" s="27">
        <f t="shared" si="9"/>
        <v>-26946.291603499973</v>
      </c>
      <c r="P29" s="27">
        <f t="shared" si="10"/>
        <v>26946.291603499973</v>
      </c>
      <c r="Q29" s="4"/>
      <c r="R29" s="4"/>
      <c r="S29" s="4"/>
    </row>
    <row r="30" spans="1:19">
      <c r="A30" s="30">
        <v>38777</v>
      </c>
      <c r="B30" s="3"/>
      <c r="C30" s="6">
        <v>22</v>
      </c>
      <c r="D30" s="29">
        <f t="shared" si="0"/>
        <v>446</v>
      </c>
      <c r="E30" s="29">
        <f t="shared" si="6"/>
        <v>9812</v>
      </c>
      <c r="F30" s="29">
        <f t="shared" si="1"/>
        <v>-70556.850000000006</v>
      </c>
      <c r="G30" s="34">
        <f>Inputs!D$3</f>
        <v>0.37951000000000001</v>
      </c>
      <c r="H30" s="2"/>
      <c r="I30" s="27">
        <f t="shared" si="7"/>
        <v>80368.850000000006</v>
      </c>
      <c r="J30" s="27"/>
      <c r="K30" s="27">
        <f t="shared" si="2"/>
        <v>446</v>
      </c>
      <c r="L30" s="27">
        <f t="shared" si="8"/>
        <v>9812</v>
      </c>
      <c r="M30" s="27">
        <f t="shared" si="3"/>
        <v>169.26146</v>
      </c>
      <c r="N30" s="27">
        <f t="shared" si="4"/>
        <v>169.26146</v>
      </c>
      <c r="O30" s="27">
        <f t="shared" si="9"/>
        <v>-26777.030143499971</v>
      </c>
      <c r="P30" s="27">
        <f t="shared" si="10"/>
        <v>26777.030143499971</v>
      </c>
      <c r="Q30" s="95"/>
    </row>
    <row r="31" spans="1:19">
      <c r="A31" s="31">
        <v>38808</v>
      </c>
      <c r="B31" s="3"/>
      <c r="C31" s="6">
        <v>23</v>
      </c>
      <c r="D31" s="29">
        <f t="shared" si="0"/>
        <v>446</v>
      </c>
      <c r="E31" s="29">
        <f t="shared" si="6"/>
        <v>10258</v>
      </c>
      <c r="F31" s="29">
        <f t="shared" si="1"/>
        <v>-70110.850000000006</v>
      </c>
      <c r="G31" s="34">
        <f>Inputs!D$3</f>
        <v>0.37951000000000001</v>
      </c>
      <c r="H31" s="2"/>
      <c r="I31" s="27">
        <f t="shared" si="7"/>
        <v>80368.850000000006</v>
      </c>
      <c r="J31" s="27"/>
      <c r="K31" s="27">
        <f t="shared" si="2"/>
        <v>446</v>
      </c>
      <c r="L31" s="27">
        <f t="shared" si="8"/>
        <v>10258</v>
      </c>
      <c r="M31" s="27">
        <f t="shared" si="3"/>
        <v>169.26146</v>
      </c>
      <c r="N31" s="27">
        <f t="shared" si="4"/>
        <v>169.26146</v>
      </c>
      <c r="O31" s="27">
        <f t="shared" si="9"/>
        <v>-26607.768683499969</v>
      </c>
      <c r="P31" s="27">
        <f t="shared" si="10"/>
        <v>26607.768683499969</v>
      </c>
      <c r="Q31" s="95"/>
    </row>
    <row r="32" spans="1:19">
      <c r="A32" s="30">
        <v>38838</v>
      </c>
      <c r="B32" s="3"/>
      <c r="C32" s="6">
        <v>24</v>
      </c>
      <c r="D32" s="29">
        <f t="shared" si="0"/>
        <v>446</v>
      </c>
      <c r="E32" s="29">
        <f t="shared" si="6"/>
        <v>10704</v>
      </c>
      <c r="F32" s="29">
        <f t="shared" si="1"/>
        <v>-69664.850000000006</v>
      </c>
      <c r="G32" s="34">
        <f>Inputs!D$3</f>
        <v>0.37951000000000001</v>
      </c>
      <c r="H32" s="2"/>
      <c r="I32" s="27">
        <f t="shared" si="7"/>
        <v>80368.850000000006</v>
      </c>
      <c r="J32" s="27"/>
      <c r="K32" s="27">
        <f t="shared" si="2"/>
        <v>446</v>
      </c>
      <c r="L32" s="27">
        <f t="shared" si="8"/>
        <v>10704</v>
      </c>
      <c r="M32" s="27">
        <f t="shared" si="3"/>
        <v>169.26146</v>
      </c>
      <c r="N32" s="27">
        <f t="shared" si="4"/>
        <v>169.26146</v>
      </c>
      <c r="O32" s="27">
        <f t="shared" si="9"/>
        <v>-26438.507223499968</v>
      </c>
      <c r="P32" s="27">
        <f t="shared" si="10"/>
        <v>26438.507223499968</v>
      </c>
      <c r="Q32" s="95"/>
    </row>
    <row r="33" spans="1:21">
      <c r="A33" s="31">
        <v>38869</v>
      </c>
      <c r="B33" s="3"/>
      <c r="C33" s="6">
        <v>25</v>
      </c>
      <c r="D33" s="29">
        <f t="shared" si="0"/>
        <v>446</v>
      </c>
      <c r="E33" s="29">
        <f t="shared" si="6"/>
        <v>11150</v>
      </c>
      <c r="F33" s="29">
        <f t="shared" si="1"/>
        <v>-69218.850000000006</v>
      </c>
      <c r="G33" s="34">
        <f>Inputs!D$3</f>
        <v>0.37951000000000001</v>
      </c>
      <c r="H33" s="2"/>
      <c r="I33" s="27">
        <f t="shared" si="7"/>
        <v>80368.850000000006</v>
      </c>
      <c r="J33" s="27"/>
      <c r="K33" s="27">
        <f t="shared" si="2"/>
        <v>446</v>
      </c>
      <c r="L33" s="27">
        <f t="shared" si="8"/>
        <v>11150</v>
      </c>
      <c r="M33" s="27">
        <f t="shared" si="3"/>
        <v>169.26146</v>
      </c>
      <c r="N33" s="27">
        <f t="shared" si="4"/>
        <v>169.26146</v>
      </c>
      <c r="O33" s="27">
        <f t="shared" si="9"/>
        <v>-26269.245763499966</v>
      </c>
      <c r="P33" s="27">
        <f t="shared" si="10"/>
        <v>26269.245763499966</v>
      </c>
      <c r="Q33" s="95"/>
    </row>
    <row r="34" spans="1:21">
      <c r="A34" s="30">
        <v>38899</v>
      </c>
      <c r="B34" s="3"/>
      <c r="C34" s="6">
        <v>26</v>
      </c>
      <c r="D34" s="29">
        <f t="shared" si="0"/>
        <v>446</v>
      </c>
      <c r="E34" s="29">
        <f t="shared" si="6"/>
        <v>11596</v>
      </c>
      <c r="F34" s="29">
        <f t="shared" si="1"/>
        <v>-68772.850000000006</v>
      </c>
      <c r="G34" s="34">
        <f>Inputs!D$3</f>
        <v>0.37951000000000001</v>
      </c>
      <c r="H34" s="2"/>
      <c r="I34" s="27">
        <f t="shared" si="7"/>
        <v>80368.850000000006</v>
      </c>
      <c r="J34" s="27"/>
      <c r="K34" s="27">
        <f t="shared" si="2"/>
        <v>446</v>
      </c>
      <c r="L34" s="27">
        <f t="shared" si="8"/>
        <v>11596</v>
      </c>
      <c r="M34" s="27">
        <f t="shared" si="3"/>
        <v>169.26146</v>
      </c>
      <c r="N34" s="27">
        <f t="shared" si="4"/>
        <v>169.26146</v>
      </c>
      <c r="O34" s="27">
        <f t="shared" si="9"/>
        <v>-26099.984303499965</v>
      </c>
      <c r="P34" s="27">
        <f t="shared" si="10"/>
        <v>26099.984303499965</v>
      </c>
      <c r="Q34" s="95"/>
    </row>
    <row r="35" spans="1:21">
      <c r="A35" s="31">
        <v>38930</v>
      </c>
      <c r="B35" s="3"/>
      <c r="C35" s="6">
        <v>27</v>
      </c>
      <c r="D35" s="29">
        <f t="shared" si="0"/>
        <v>446</v>
      </c>
      <c r="E35" s="29">
        <f t="shared" si="6"/>
        <v>12042</v>
      </c>
      <c r="F35" s="29">
        <f t="shared" si="1"/>
        <v>-68326.850000000006</v>
      </c>
      <c r="G35" s="34">
        <f>Inputs!D$3</f>
        <v>0.37951000000000001</v>
      </c>
      <c r="H35" s="2"/>
      <c r="I35" s="27">
        <f t="shared" si="7"/>
        <v>80368.850000000006</v>
      </c>
      <c r="J35" s="27"/>
      <c r="K35" s="27">
        <f t="shared" si="2"/>
        <v>446</v>
      </c>
      <c r="L35" s="27">
        <f t="shared" si="8"/>
        <v>12042</v>
      </c>
      <c r="M35" s="27">
        <f t="shared" si="3"/>
        <v>169.26146</v>
      </c>
      <c r="N35" s="27">
        <f t="shared" si="4"/>
        <v>169.26146</v>
      </c>
      <c r="O35" s="27">
        <f t="shared" si="9"/>
        <v>-25930.722843499963</v>
      </c>
      <c r="P35" s="27">
        <f t="shared" si="10"/>
        <v>25930.722843499963</v>
      </c>
    </row>
    <row r="36" spans="1:21">
      <c r="A36" s="30">
        <v>38961</v>
      </c>
      <c r="B36" s="3"/>
      <c r="C36" s="6">
        <v>28</v>
      </c>
      <c r="D36" s="29">
        <f t="shared" si="0"/>
        <v>446</v>
      </c>
      <c r="E36" s="29">
        <f t="shared" si="6"/>
        <v>12488</v>
      </c>
      <c r="F36" s="29">
        <f t="shared" si="1"/>
        <v>-67880.850000000006</v>
      </c>
      <c r="G36" s="34">
        <f>Inputs!D$3</f>
        <v>0.37951000000000001</v>
      </c>
      <c r="H36" s="2"/>
      <c r="I36" s="27">
        <f t="shared" si="7"/>
        <v>80368.850000000006</v>
      </c>
      <c r="J36" s="27"/>
      <c r="K36" s="27">
        <f t="shared" si="2"/>
        <v>446</v>
      </c>
      <c r="L36" s="27">
        <f t="shared" si="8"/>
        <v>12488</v>
      </c>
      <c r="M36" s="27">
        <f t="shared" si="3"/>
        <v>169.26146</v>
      </c>
      <c r="N36" s="27">
        <f t="shared" si="4"/>
        <v>169.26146</v>
      </c>
      <c r="O36" s="27">
        <f t="shared" si="9"/>
        <v>-25761.461383499962</v>
      </c>
      <c r="P36" s="27">
        <f t="shared" si="10"/>
        <v>25761.461383499962</v>
      </c>
    </row>
    <row r="37" spans="1:21">
      <c r="A37" s="31">
        <v>38991</v>
      </c>
      <c r="B37" s="3"/>
      <c r="C37" s="6">
        <v>29</v>
      </c>
      <c r="D37" s="29">
        <f t="shared" si="0"/>
        <v>446</v>
      </c>
      <c r="E37" s="29">
        <f t="shared" si="6"/>
        <v>12934</v>
      </c>
      <c r="F37" s="29">
        <f t="shared" si="1"/>
        <v>-67434.850000000006</v>
      </c>
      <c r="G37" s="34">
        <f>Inputs!D$3</f>
        <v>0.37951000000000001</v>
      </c>
      <c r="H37" s="2"/>
      <c r="I37" s="27">
        <f t="shared" si="7"/>
        <v>80368.850000000006</v>
      </c>
      <c r="J37" s="27"/>
      <c r="K37" s="27">
        <f t="shared" si="2"/>
        <v>446</v>
      </c>
      <c r="L37" s="27">
        <f t="shared" si="8"/>
        <v>12934</v>
      </c>
      <c r="M37" s="27">
        <f t="shared" si="3"/>
        <v>169.26146</v>
      </c>
      <c r="N37" s="27">
        <f t="shared" si="4"/>
        <v>169.26146</v>
      </c>
      <c r="O37" s="27">
        <f t="shared" si="9"/>
        <v>-25592.19992349996</v>
      </c>
      <c r="P37" s="27">
        <f t="shared" si="10"/>
        <v>25592.19992349996</v>
      </c>
    </row>
    <row r="38" spans="1:21">
      <c r="A38" s="30">
        <v>39022</v>
      </c>
      <c r="B38" s="3"/>
      <c r="C38" s="6">
        <v>30</v>
      </c>
      <c r="D38" s="29">
        <f t="shared" si="0"/>
        <v>446</v>
      </c>
      <c r="E38" s="29">
        <f t="shared" si="6"/>
        <v>13380</v>
      </c>
      <c r="F38" s="29">
        <f t="shared" si="1"/>
        <v>-66988.850000000006</v>
      </c>
      <c r="G38" s="34">
        <f>Inputs!D$3</f>
        <v>0.37951000000000001</v>
      </c>
      <c r="H38" s="2"/>
      <c r="I38" s="27">
        <f t="shared" si="7"/>
        <v>80368.850000000006</v>
      </c>
      <c r="J38" s="27"/>
      <c r="K38" s="27">
        <f t="shared" si="2"/>
        <v>446</v>
      </c>
      <c r="L38" s="27">
        <f t="shared" si="8"/>
        <v>13380</v>
      </c>
      <c r="M38" s="27">
        <f t="shared" si="3"/>
        <v>169.26146</v>
      </c>
      <c r="N38" s="27">
        <f t="shared" si="4"/>
        <v>169.26146</v>
      </c>
      <c r="O38" s="27">
        <f t="shared" si="9"/>
        <v>-25422.938463499959</v>
      </c>
      <c r="P38" s="27">
        <f t="shared" si="10"/>
        <v>25422.938463499959</v>
      </c>
    </row>
    <row r="39" spans="1:21">
      <c r="A39" s="31">
        <v>39052</v>
      </c>
      <c r="B39" s="2"/>
      <c r="C39" s="6">
        <v>31</v>
      </c>
      <c r="D39" s="29">
        <f t="shared" si="0"/>
        <v>446</v>
      </c>
      <c r="E39" s="29">
        <f t="shared" si="6"/>
        <v>13826</v>
      </c>
      <c r="F39" s="29">
        <f t="shared" si="1"/>
        <v>-66542.850000000006</v>
      </c>
      <c r="G39" s="34">
        <f>Inputs!D$3</f>
        <v>0.37951000000000001</v>
      </c>
      <c r="H39" s="2"/>
      <c r="I39" s="27">
        <f t="shared" si="7"/>
        <v>80368.850000000006</v>
      </c>
      <c r="J39" s="27"/>
      <c r="K39" s="27">
        <f t="shared" si="2"/>
        <v>446</v>
      </c>
      <c r="L39" s="27">
        <f t="shared" si="8"/>
        <v>13826</v>
      </c>
      <c r="M39" s="27">
        <f t="shared" si="3"/>
        <v>169.26146</v>
      </c>
      <c r="N39" s="27">
        <f t="shared" si="4"/>
        <v>169.26146</v>
      </c>
      <c r="O39" s="27">
        <f t="shared" si="9"/>
        <v>-25253.677003499957</v>
      </c>
      <c r="P39" s="27">
        <f t="shared" si="10"/>
        <v>25253.677003499957</v>
      </c>
    </row>
    <row r="40" spans="1:21">
      <c r="A40" s="30">
        <v>39083</v>
      </c>
      <c r="B40" s="2"/>
      <c r="C40" s="6">
        <v>32</v>
      </c>
      <c r="D40" s="29">
        <f t="shared" si="0"/>
        <v>446</v>
      </c>
      <c r="E40" s="29">
        <f t="shared" si="6"/>
        <v>14272</v>
      </c>
      <c r="F40" s="29">
        <f t="shared" si="1"/>
        <v>-66096.850000000006</v>
      </c>
      <c r="G40" s="34">
        <f>Inputs!D$3</f>
        <v>0.37951000000000001</v>
      </c>
      <c r="H40" s="2"/>
      <c r="I40" s="27">
        <f t="shared" si="7"/>
        <v>80368.850000000006</v>
      </c>
      <c r="J40" s="2"/>
      <c r="K40" s="27">
        <f t="shared" si="2"/>
        <v>446</v>
      </c>
      <c r="L40" s="27">
        <f t="shared" si="8"/>
        <v>14272</v>
      </c>
      <c r="M40" s="27">
        <f t="shared" si="3"/>
        <v>169.26146</v>
      </c>
      <c r="N40" s="27">
        <f t="shared" si="4"/>
        <v>169.26146</v>
      </c>
      <c r="O40" s="27">
        <f t="shared" si="9"/>
        <v>-25084.415543499956</v>
      </c>
      <c r="P40" s="27">
        <f t="shared" si="10"/>
        <v>25084.415543499956</v>
      </c>
    </row>
    <row r="41" spans="1:21">
      <c r="A41" s="31">
        <v>39114</v>
      </c>
      <c r="C41" s="6">
        <v>33</v>
      </c>
      <c r="D41" s="29">
        <f t="shared" ref="D41:D72" si="12">ROUND(-(+$B$9/180)*1,0)</f>
        <v>446</v>
      </c>
      <c r="E41" s="29">
        <f t="shared" si="6"/>
        <v>14718</v>
      </c>
      <c r="F41" s="29">
        <f t="shared" ref="F41:F72" si="13">$B$9+E41</f>
        <v>-65650.850000000006</v>
      </c>
      <c r="G41" s="34">
        <f>Inputs!D$3</f>
        <v>0.37951000000000001</v>
      </c>
      <c r="I41" s="27">
        <f t="shared" si="7"/>
        <v>80368.850000000006</v>
      </c>
      <c r="K41" s="27">
        <f t="shared" ref="K41:K72" si="14">D41</f>
        <v>446</v>
      </c>
      <c r="L41" s="27">
        <f t="shared" si="8"/>
        <v>14718</v>
      </c>
      <c r="M41" s="27">
        <f t="shared" ref="M41:M72" si="15">K41*G41</f>
        <v>169.26146</v>
      </c>
      <c r="N41" s="27">
        <f t="shared" ref="N41:N72" si="16">M41-J41</f>
        <v>169.26146</v>
      </c>
      <c r="O41" s="27">
        <f t="shared" si="9"/>
        <v>-24915.154083499954</v>
      </c>
      <c r="P41" s="27">
        <f t="shared" si="10"/>
        <v>24915.154083499954</v>
      </c>
    </row>
    <row r="42" spans="1:21">
      <c r="A42" s="30">
        <v>39142</v>
      </c>
      <c r="C42" s="6">
        <v>34</v>
      </c>
      <c r="D42" s="29">
        <f t="shared" si="12"/>
        <v>446</v>
      </c>
      <c r="E42" s="29">
        <f t="shared" ref="E42:E73" si="17">+E41+D42</f>
        <v>15164</v>
      </c>
      <c r="F42" s="29">
        <f t="shared" si="13"/>
        <v>-65204.850000000006</v>
      </c>
      <c r="G42" s="34">
        <f>Inputs!D$3</f>
        <v>0.37951000000000001</v>
      </c>
      <c r="I42" s="27">
        <f t="shared" ref="I42:I73" si="18">+I41+H42</f>
        <v>80368.850000000006</v>
      </c>
      <c r="K42" s="27">
        <f t="shared" si="14"/>
        <v>446</v>
      </c>
      <c r="L42" s="27">
        <f t="shared" ref="L42:L73" si="19">+L41+K42</f>
        <v>15164</v>
      </c>
      <c r="M42" s="27">
        <f t="shared" si="15"/>
        <v>169.26146</v>
      </c>
      <c r="N42" s="27">
        <f t="shared" si="16"/>
        <v>169.26146</v>
      </c>
      <c r="O42" s="27">
        <f t="shared" ref="O42:O73" si="20">+O41+N42</f>
        <v>-24745.892623499953</v>
      </c>
      <c r="P42" s="27">
        <f t="shared" ref="P42:P73" si="21">P41-N42</f>
        <v>24745.892623499953</v>
      </c>
    </row>
    <row r="43" spans="1:21">
      <c r="A43" s="31">
        <v>39173</v>
      </c>
      <c r="C43" s="6">
        <v>35</v>
      </c>
      <c r="D43" s="29">
        <f t="shared" si="12"/>
        <v>446</v>
      </c>
      <c r="E43" s="29">
        <f t="shared" si="17"/>
        <v>15610</v>
      </c>
      <c r="F43" s="29">
        <f t="shared" si="13"/>
        <v>-64758.850000000006</v>
      </c>
      <c r="G43" s="34">
        <f>Inputs!D$3</f>
        <v>0.37951000000000001</v>
      </c>
      <c r="I43" s="27">
        <f t="shared" si="18"/>
        <v>80368.850000000006</v>
      </c>
      <c r="K43" s="27">
        <f t="shared" si="14"/>
        <v>446</v>
      </c>
      <c r="L43" s="27">
        <f t="shared" si="19"/>
        <v>15610</v>
      </c>
      <c r="M43" s="27">
        <f t="shared" si="15"/>
        <v>169.26146</v>
      </c>
      <c r="N43" s="27">
        <f t="shared" si="16"/>
        <v>169.26146</v>
      </c>
      <c r="O43" s="27">
        <f t="shared" si="20"/>
        <v>-24576.631163499951</v>
      </c>
      <c r="P43" s="27">
        <f t="shared" si="21"/>
        <v>24576.631163499951</v>
      </c>
    </row>
    <row r="44" spans="1:21">
      <c r="A44" s="30">
        <v>39203</v>
      </c>
      <c r="C44" s="6">
        <v>36</v>
      </c>
      <c r="D44" s="29">
        <f t="shared" si="12"/>
        <v>446</v>
      </c>
      <c r="E44" s="29">
        <f t="shared" si="17"/>
        <v>16056</v>
      </c>
      <c r="F44" s="29">
        <f t="shared" si="13"/>
        <v>-64312.850000000006</v>
      </c>
      <c r="G44" s="34">
        <f>Inputs!D$3</f>
        <v>0.37951000000000001</v>
      </c>
      <c r="I44" s="27">
        <f t="shared" si="18"/>
        <v>80368.850000000006</v>
      </c>
      <c r="K44" s="27">
        <f t="shared" si="14"/>
        <v>446</v>
      </c>
      <c r="L44" s="27">
        <f t="shared" si="19"/>
        <v>16056</v>
      </c>
      <c r="M44" s="27">
        <f t="shared" si="15"/>
        <v>169.26146</v>
      </c>
      <c r="N44" s="27">
        <f t="shared" si="16"/>
        <v>169.26146</v>
      </c>
      <c r="O44" s="27">
        <f t="shared" si="20"/>
        <v>-24407.36970349995</v>
      </c>
      <c r="P44" s="27">
        <f t="shared" si="21"/>
        <v>24407.36970349995</v>
      </c>
      <c r="U44" s="98"/>
    </row>
    <row r="45" spans="1:21">
      <c r="A45" s="31">
        <v>39234</v>
      </c>
      <c r="C45" s="6">
        <v>37</v>
      </c>
      <c r="D45" s="29">
        <f t="shared" si="12"/>
        <v>446</v>
      </c>
      <c r="E45" s="29">
        <f t="shared" si="17"/>
        <v>16502</v>
      </c>
      <c r="F45" s="29">
        <f t="shared" si="13"/>
        <v>-63866.850000000006</v>
      </c>
      <c r="G45" s="34">
        <f>Inputs!D$3</f>
        <v>0.37951000000000001</v>
      </c>
      <c r="I45" s="27">
        <f t="shared" si="18"/>
        <v>80368.850000000006</v>
      </c>
      <c r="K45" s="27">
        <f t="shared" si="14"/>
        <v>446</v>
      </c>
      <c r="L45" s="27">
        <f t="shared" si="19"/>
        <v>16502</v>
      </c>
      <c r="M45" s="27">
        <f t="shared" si="15"/>
        <v>169.26146</v>
      </c>
      <c r="N45" s="27">
        <f t="shared" si="16"/>
        <v>169.26146</v>
      </c>
      <c r="O45" s="27">
        <f t="shared" si="20"/>
        <v>-24238.108243499948</v>
      </c>
      <c r="P45" s="27">
        <f t="shared" si="21"/>
        <v>24238.108243499948</v>
      </c>
      <c r="U45" s="98"/>
    </row>
    <row r="46" spans="1:21">
      <c r="A46" s="30">
        <v>39264</v>
      </c>
      <c r="C46" s="6">
        <v>38</v>
      </c>
      <c r="D46" s="29">
        <f t="shared" si="12"/>
        <v>446</v>
      </c>
      <c r="E46" s="29">
        <f t="shared" si="17"/>
        <v>16948</v>
      </c>
      <c r="F46" s="29">
        <f t="shared" si="13"/>
        <v>-63420.850000000006</v>
      </c>
      <c r="G46" s="34">
        <f>Inputs!D$3</f>
        <v>0.37951000000000001</v>
      </c>
      <c r="I46" s="27">
        <f t="shared" si="18"/>
        <v>80368.850000000006</v>
      </c>
      <c r="K46" s="27">
        <f t="shared" si="14"/>
        <v>446</v>
      </c>
      <c r="L46" s="27">
        <f t="shared" si="19"/>
        <v>16948</v>
      </c>
      <c r="M46" s="27">
        <f t="shared" si="15"/>
        <v>169.26146</v>
      </c>
      <c r="N46" s="27">
        <f t="shared" si="16"/>
        <v>169.26146</v>
      </c>
      <c r="O46" s="27">
        <f t="shared" si="20"/>
        <v>-24068.846783499946</v>
      </c>
      <c r="P46" s="27">
        <f t="shared" si="21"/>
        <v>24068.846783499946</v>
      </c>
      <c r="U46" s="98"/>
    </row>
    <row r="47" spans="1:21">
      <c r="A47" s="31">
        <v>39295</v>
      </c>
      <c r="C47" s="6">
        <v>39</v>
      </c>
      <c r="D47" s="29">
        <f t="shared" si="12"/>
        <v>446</v>
      </c>
      <c r="E47" s="29">
        <f t="shared" si="17"/>
        <v>17394</v>
      </c>
      <c r="F47" s="29">
        <f t="shared" si="13"/>
        <v>-62974.850000000006</v>
      </c>
      <c r="G47" s="34">
        <f>Inputs!D$3</f>
        <v>0.37951000000000001</v>
      </c>
      <c r="I47" s="27">
        <f t="shared" si="18"/>
        <v>80368.850000000006</v>
      </c>
      <c r="K47" s="27">
        <f t="shared" si="14"/>
        <v>446</v>
      </c>
      <c r="L47" s="27">
        <f t="shared" si="19"/>
        <v>17394</v>
      </c>
      <c r="M47" s="27">
        <f t="shared" si="15"/>
        <v>169.26146</v>
      </c>
      <c r="N47" s="27">
        <f t="shared" si="16"/>
        <v>169.26146</v>
      </c>
      <c r="O47" s="27">
        <f t="shared" si="20"/>
        <v>-23899.585323499945</v>
      </c>
      <c r="P47" s="27">
        <f t="shared" si="21"/>
        <v>23899.585323499945</v>
      </c>
      <c r="U47" s="98"/>
    </row>
    <row r="48" spans="1:21">
      <c r="A48" s="30">
        <v>39326</v>
      </c>
      <c r="C48" s="6">
        <v>40</v>
      </c>
      <c r="D48" s="29">
        <f t="shared" si="12"/>
        <v>446</v>
      </c>
      <c r="E48" s="29">
        <f t="shared" si="17"/>
        <v>17840</v>
      </c>
      <c r="F48" s="29">
        <f t="shared" si="13"/>
        <v>-62528.850000000006</v>
      </c>
      <c r="G48" s="34">
        <f>Inputs!D$3</f>
        <v>0.37951000000000001</v>
      </c>
      <c r="I48" s="27">
        <f t="shared" si="18"/>
        <v>80368.850000000006</v>
      </c>
      <c r="K48" s="27">
        <f t="shared" si="14"/>
        <v>446</v>
      </c>
      <c r="L48" s="27">
        <f t="shared" si="19"/>
        <v>17840</v>
      </c>
      <c r="M48" s="27">
        <f t="shared" si="15"/>
        <v>169.26146</v>
      </c>
      <c r="N48" s="27">
        <f t="shared" si="16"/>
        <v>169.26146</v>
      </c>
      <c r="O48" s="27">
        <f t="shared" si="20"/>
        <v>-23730.323863499943</v>
      </c>
      <c r="P48" s="27">
        <f t="shared" si="21"/>
        <v>23730.323863499943</v>
      </c>
      <c r="U48" s="98"/>
    </row>
    <row r="49" spans="1:21">
      <c r="A49" s="31">
        <v>39356</v>
      </c>
      <c r="C49" s="6">
        <v>41</v>
      </c>
      <c r="D49" s="29">
        <f t="shared" si="12"/>
        <v>446</v>
      </c>
      <c r="E49" s="29">
        <f t="shared" si="17"/>
        <v>18286</v>
      </c>
      <c r="F49" s="29">
        <f t="shared" si="13"/>
        <v>-62082.850000000006</v>
      </c>
      <c r="G49" s="34">
        <f>Inputs!D$3</f>
        <v>0.37951000000000001</v>
      </c>
      <c r="I49" s="27">
        <f t="shared" si="18"/>
        <v>80368.850000000006</v>
      </c>
      <c r="K49" s="27">
        <f t="shared" si="14"/>
        <v>446</v>
      </c>
      <c r="L49" s="27">
        <f t="shared" si="19"/>
        <v>18286</v>
      </c>
      <c r="M49" s="27">
        <f t="shared" si="15"/>
        <v>169.26146</v>
      </c>
      <c r="N49" s="27">
        <f t="shared" si="16"/>
        <v>169.26146</v>
      </c>
      <c r="O49" s="27">
        <f t="shared" si="20"/>
        <v>-23561.062403499942</v>
      </c>
      <c r="P49" s="27">
        <f t="shared" si="21"/>
        <v>23561.062403499942</v>
      </c>
      <c r="U49" s="98"/>
    </row>
    <row r="50" spans="1:21">
      <c r="A50" s="30">
        <v>39387</v>
      </c>
      <c r="C50" s="6">
        <v>42</v>
      </c>
      <c r="D50" s="29">
        <f t="shared" si="12"/>
        <v>446</v>
      </c>
      <c r="E50" s="29">
        <f t="shared" si="17"/>
        <v>18732</v>
      </c>
      <c r="F50" s="29">
        <f t="shared" si="13"/>
        <v>-61636.850000000006</v>
      </c>
      <c r="G50" s="34">
        <f>Inputs!D$3</f>
        <v>0.37951000000000001</v>
      </c>
      <c r="I50" s="27">
        <f t="shared" si="18"/>
        <v>80368.850000000006</v>
      </c>
      <c r="K50" s="27">
        <f t="shared" si="14"/>
        <v>446</v>
      </c>
      <c r="L50" s="27">
        <f t="shared" si="19"/>
        <v>18732</v>
      </c>
      <c r="M50" s="27">
        <f t="shared" si="15"/>
        <v>169.26146</v>
      </c>
      <c r="N50" s="27">
        <f t="shared" si="16"/>
        <v>169.26146</v>
      </c>
      <c r="O50" s="27">
        <f t="shared" si="20"/>
        <v>-23391.80094349994</v>
      </c>
      <c r="P50" s="27">
        <f t="shared" si="21"/>
        <v>23391.80094349994</v>
      </c>
      <c r="U50" s="98"/>
    </row>
    <row r="51" spans="1:21">
      <c r="A51" s="31">
        <v>39417</v>
      </c>
      <c r="C51" s="6">
        <v>43</v>
      </c>
      <c r="D51" s="29">
        <f t="shared" si="12"/>
        <v>446</v>
      </c>
      <c r="E51" s="29">
        <f t="shared" si="17"/>
        <v>19178</v>
      </c>
      <c r="F51" s="29">
        <f t="shared" si="13"/>
        <v>-61190.850000000006</v>
      </c>
      <c r="G51" s="34">
        <f>Inputs!D$3</f>
        <v>0.37951000000000001</v>
      </c>
      <c r="I51" s="27">
        <f t="shared" si="18"/>
        <v>80368.850000000006</v>
      </c>
      <c r="K51" s="27">
        <f t="shared" si="14"/>
        <v>446</v>
      </c>
      <c r="L51" s="27">
        <f t="shared" si="19"/>
        <v>19178</v>
      </c>
      <c r="M51" s="27">
        <f t="shared" si="15"/>
        <v>169.26146</v>
      </c>
      <c r="N51" s="27">
        <f t="shared" si="16"/>
        <v>169.26146</v>
      </c>
      <c r="O51" s="27">
        <f t="shared" si="20"/>
        <v>-23222.539483499939</v>
      </c>
      <c r="P51" s="27">
        <f t="shared" si="21"/>
        <v>23222.539483499939</v>
      </c>
      <c r="U51" s="98"/>
    </row>
    <row r="52" spans="1:21">
      <c r="A52" s="30">
        <v>39448</v>
      </c>
      <c r="C52" s="6">
        <v>44</v>
      </c>
      <c r="D52" s="29">
        <f t="shared" si="12"/>
        <v>446</v>
      </c>
      <c r="E52" s="29">
        <f t="shared" si="17"/>
        <v>19624</v>
      </c>
      <c r="F52" s="29">
        <f t="shared" si="13"/>
        <v>-60744.850000000006</v>
      </c>
      <c r="G52" s="34">
        <f>Inputs!D$3</f>
        <v>0.37951000000000001</v>
      </c>
      <c r="I52" s="27">
        <f t="shared" si="18"/>
        <v>80368.850000000006</v>
      </c>
      <c r="K52" s="27">
        <f t="shared" si="14"/>
        <v>446</v>
      </c>
      <c r="L52" s="27">
        <f t="shared" si="19"/>
        <v>19624</v>
      </c>
      <c r="M52" s="27">
        <f t="shared" si="15"/>
        <v>169.26146</v>
      </c>
      <c r="N52" s="27">
        <f t="shared" si="16"/>
        <v>169.26146</v>
      </c>
      <c r="O52" s="27">
        <f t="shared" si="20"/>
        <v>-23053.278023499937</v>
      </c>
      <c r="P52" s="27">
        <f t="shared" si="21"/>
        <v>23053.278023499937</v>
      </c>
      <c r="U52" s="98"/>
    </row>
    <row r="53" spans="1:21">
      <c r="A53" s="31">
        <v>39479</v>
      </c>
      <c r="C53" s="6">
        <v>45</v>
      </c>
      <c r="D53" s="29">
        <f t="shared" si="12"/>
        <v>446</v>
      </c>
      <c r="E53" s="29">
        <f t="shared" si="17"/>
        <v>20070</v>
      </c>
      <c r="F53" s="29">
        <f t="shared" si="13"/>
        <v>-60298.850000000006</v>
      </c>
      <c r="G53" s="34">
        <f>Inputs!D$3</f>
        <v>0.37951000000000001</v>
      </c>
      <c r="I53" s="27">
        <f t="shared" si="18"/>
        <v>80368.850000000006</v>
      </c>
      <c r="K53" s="27">
        <f t="shared" si="14"/>
        <v>446</v>
      </c>
      <c r="L53" s="27">
        <f t="shared" si="19"/>
        <v>20070</v>
      </c>
      <c r="M53" s="27">
        <f t="shared" si="15"/>
        <v>169.26146</v>
      </c>
      <c r="N53" s="27">
        <f t="shared" si="16"/>
        <v>169.26146</v>
      </c>
      <c r="O53" s="27">
        <f t="shared" si="20"/>
        <v>-22884.016563499936</v>
      </c>
      <c r="P53" s="27">
        <f t="shared" si="21"/>
        <v>22884.016563499936</v>
      </c>
      <c r="U53" s="98"/>
    </row>
    <row r="54" spans="1:21">
      <c r="A54" s="30">
        <v>39508</v>
      </c>
      <c r="C54" s="6">
        <v>46</v>
      </c>
      <c r="D54" s="29">
        <f t="shared" si="12"/>
        <v>446</v>
      </c>
      <c r="E54" s="29">
        <f t="shared" si="17"/>
        <v>20516</v>
      </c>
      <c r="F54" s="29">
        <f t="shared" si="13"/>
        <v>-59852.850000000006</v>
      </c>
      <c r="G54" s="34">
        <f>Inputs!D$3</f>
        <v>0.37951000000000001</v>
      </c>
      <c r="I54" s="27">
        <f t="shared" si="18"/>
        <v>80368.850000000006</v>
      </c>
      <c r="K54" s="27">
        <f t="shared" si="14"/>
        <v>446</v>
      </c>
      <c r="L54" s="27">
        <f t="shared" si="19"/>
        <v>20516</v>
      </c>
      <c r="M54" s="27">
        <f t="shared" si="15"/>
        <v>169.26146</v>
      </c>
      <c r="N54" s="27">
        <f t="shared" si="16"/>
        <v>169.26146</v>
      </c>
      <c r="O54" s="27">
        <f t="shared" si="20"/>
        <v>-22714.755103499934</v>
      </c>
      <c r="P54" s="27">
        <f t="shared" si="21"/>
        <v>22714.755103499934</v>
      </c>
      <c r="U54" s="98"/>
    </row>
    <row r="55" spans="1:21">
      <c r="A55" s="31">
        <v>39539</v>
      </c>
      <c r="C55" s="6">
        <v>47</v>
      </c>
      <c r="D55" s="29">
        <f t="shared" si="12"/>
        <v>446</v>
      </c>
      <c r="E55" s="29">
        <f t="shared" si="17"/>
        <v>20962</v>
      </c>
      <c r="F55" s="29">
        <f t="shared" si="13"/>
        <v>-59406.850000000006</v>
      </c>
      <c r="G55" s="34">
        <f>Inputs!D$3</f>
        <v>0.37951000000000001</v>
      </c>
      <c r="I55" s="27">
        <f t="shared" si="18"/>
        <v>80368.850000000006</v>
      </c>
      <c r="K55" s="27">
        <f t="shared" si="14"/>
        <v>446</v>
      </c>
      <c r="L55" s="27">
        <f t="shared" si="19"/>
        <v>20962</v>
      </c>
      <c r="M55" s="27">
        <f t="shared" si="15"/>
        <v>169.26146</v>
      </c>
      <c r="N55" s="27">
        <f t="shared" si="16"/>
        <v>169.26146</v>
      </c>
      <c r="O55" s="27">
        <f t="shared" si="20"/>
        <v>-22545.493643499933</v>
      </c>
      <c r="P55" s="27">
        <f t="shared" si="21"/>
        <v>22545.493643499933</v>
      </c>
      <c r="U55" s="98"/>
    </row>
    <row r="56" spans="1:21">
      <c r="A56" s="30">
        <v>39569</v>
      </c>
      <c r="C56" s="6">
        <v>48</v>
      </c>
      <c r="D56" s="29">
        <f t="shared" si="12"/>
        <v>446</v>
      </c>
      <c r="E56" s="29">
        <f t="shared" si="17"/>
        <v>21408</v>
      </c>
      <c r="F56" s="29">
        <f t="shared" si="13"/>
        <v>-58960.850000000006</v>
      </c>
      <c r="G56" s="34">
        <f>Inputs!D$3</f>
        <v>0.37951000000000001</v>
      </c>
      <c r="I56" s="27">
        <f t="shared" si="18"/>
        <v>80368.850000000006</v>
      </c>
      <c r="K56" s="27">
        <f t="shared" si="14"/>
        <v>446</v>
      </c>
      <c r="L56" s="27">
        <f t="shared" si="19"/>
        <v>21408</v>
      </c>
      <c r="M56" s="27">
        <f t="shared" si="15"/>
        <v>169.26146</v>
      </c>
      <c r="N56" s="27">
        <f t="shared" si="16"/>
        <v>169.26146</v>
      </c>
      <c r="O56" s="27">
        <f t="shared" si="20"/>
        <v>-22376.232183499931</v>
      </c>
      <c r="P56" s="27">
        <f t="shared" si="21"/>
        <v>22376.232183499931</v>
      </c>
    </row>
    <row r="57" spans="1:21">
      <c r="A57" s="31">
        <v>39600</v>
      </c>
      <c r="C57" s="6">
        <v>49</v>
      </c>
      <c r="D57" s="29">
        <f t="shared" si="12"/>
        <v>446</v>
      </c>
      <c r="E57" s="29">
        <f t="shared" si="17"/>
        <v>21854</v>
      </c>
      <c r="F57" s="29">
        <f t="shared" si="13"/>
        <v>-58514.850000000006</v>
      </c>
      <c r="G57" s="34">
        <f>Inputs!D$3</f>
        <v>0.37951000000000001</v>
      </c>
      <c r="I57" s="27">
        <f t="shared" si="18"/>
        <v>80368.850000000006</v>
      </c>
      <c r="K57" s="27">
        <f t="shared" si="14"/>
        <v>446</v>
      </c>
      <c r="L57" s="27">
        <f t="shared" si="19"/>
        <v>21854</v>
      </c>
      <c r="M57" s="27">
        <f t="shared" si="15"/>
        <v>169.26146</v>
      </c>
      <c r="N57" s="27">
        <f t="shared" si="16"/>
        <v>169.26146</v>
      </c>
      <c r="O57" s="27">
        <f t="shared" si="20"/>
        <v>-22206.97072349993</v>
      </c>
      <c r="P57" s="27">
        <f t="shared" si="21"/>
        <v>22206.97072349993</v>
      </c>
    </row>
    <row r="58" spans="1:21">
      <c r="A58" s="30">
        <v>39630</v>
      </c>
      <c r="C58" s="6">
        <v>50</v>
      </c>
      <c r="D58" s="29">
        <f t="shared" si="12"/>
        <v>446</v>
      </c>
      <c r="E58" s="29">
        <f t="shared" si="17"/>
        <v>22300</v>
      </c>
      <c r="F58" s="29">
        <f t="shared" si="13"/>
        <v>-58068.850000000006</v>
      </c>
      <c r="G58" s="34">
        <f>Inputs!D$3</f>
        <v>0.37951000000000001</v>
      </c>
      <c r="I58" s="27">
        <f t="shared" si="18"/>
        <v>80368.850000000006</v>
      </c>
      <c r="K58" s="27">
        <f t="shared" si="14"/>
        <v>446</v>
      </c>
      <c r="L58" s="27">
        <f t="shared" si="19"/>
        <v>22300</v>
      </c>
      <c r="M58" s="27">
        <f t="shared" si="15"/>
        <v>169.26146</v>
      </c>
      <c r="N58" s="27">
        <f t="shared" si="16"/>
        <v>169.26146</v>
      </c>
      <c r="O58" s="27">
        <f t="shared" si="20"/>
        <v>-22037.709263499928</v>
      </c>
      <c r="P58" s="27">
        <f t="shared" si="21"/>
        <v>22037.709263499928</v>
      </c>
    </row>
    <row r="59" spans="1:21">
      <c r="A59" s="31">
        <v>39661</v>
      </c>
      <c r="C59" s="6">
        <v>51</v>
      </c>
      <c r="D59" s="29">
        <f t="shared" si="12"/>
        <v>446</v>
      </c>
      <c r="E59" s="29">
        <f t="shared" si="17"/>
        <v>22746</v>
      </c>
      <c r="F59" s="29">
        <f t="shared" si="13"/>
        <v>-57622.850000000006</v>
      </c>
      <c r="G59" s="34">
        <f>Inputs!D$3</f>
        <v>0.37951000000000001</v>
      </c>
      <c r="I59" s="27">
        <f t="shared" si="18"/>
        <v>80368.850000000006</v>
      </c>
      <c r="K59" s="27">
        <f t="shared" si="14"/>
        <v>446</v>
      </c>
      <c r="L59" s="27">
        <f t="shared" si="19"/>
        <v>22746</v>
      </c>
      <c r="M59" s="27">
        <f t="shared" si="15"/>
        <v>169.26146</v>
      </c>
      <c r="N59" s="27">
        <f t="shared" si="16"/>
        <v>169.26146</v>
      </c>
      <c r="O59" s="27">
        <f t="shared" si="20"/>
        <v>-21868.447803499927</v>
      </c>
      <c r="P59" s="27">
        <f t="shared" si="21"/>
        <v>21868.447803499927</v>
      </c>
    </row>
    <row r="60" spans="1:21">
      <c r="A60" s="30">
        <v>39692</v>
      </c>
      <c r="C60" s="6">
        <v>52</v>
      </c>
      <c r="D60" s="29">
        <f t="shared" si="12"/>
        <v>446</v>
      </c>
      <c r="E60" s="29">
        <f t="shared" si="17"/>
        <v>23192</v>
      </c>
      <c r="F60" s="29">
        <f t="shared" si="13"/>
        <v>-57176.850000000006</v>
      </c>
      <c r="G60" s="34">
        <f>Inputs!D$3</f>
        <v>0.37951000000000001</v>
      </c>
      <c r="I60" s="27">
        <f t="shared" si="18"/>
        <v>80368.850000000006</v>
      </c>
      <c r="K60" s="27">
        <f t="shared" si="14"/>
        <v>446</v>
      </c>
      <c r="L60" s="27">
        <f t="shared" si="19"/>
        <v>23192</v>
      </c>
      <c r="M60" s="27">
        <f t="shared" si="15"/>
        <v>169.26146</v>
      </c>
      <c r="N60" s="27">
        <f t="shared" si="16"/>
        <v>169.26146</v>
      </c>
      <c r="O60" s="27">
        <f t="shared" si="20"/>
        <v>-21699.186343499925</v>
      </c>
      <c r="P60" s="27">
        <f t="shared" si="21"/>
        <v>21699.186343499925</v>
      </c>
    </row>
    <row r="61" spans="1:21">
      <c r="A61" s="31">
        <v>39722</v>
      </c>
      <c r="C61" s="6">
        <v>53</v>
      </c>
      <c r="D61" s="29">
        <f t="shared" si="12"/>
        <v>446</v>
      </c>
      <c r="E61" s="29">
        <f t="shared" si="17"/>
        <v>23638</v>
      </c>
      <c r="F61" s="29">
        <f t="shared" si="13"/>
        <v>-56730.850000000006</v>
      </c>
      <c r="G61" s="34">
        <f>Inputs!D$3</f>
        <v>0.37951000000000001</v>
      </c>
      <c r="I61" s="27">
        <f t="shared" si="18"/>
        <v>80368.850000000006</v>
      </c>
      <c r="K61" s="27">
        <f t="shared" si="14"/>
        <v>446</v>
      </c>
      <c r="L61" s="27">
        <f t="shared" si="19"/>
        <v>23638</v>
      </c>
      <c r="M61" s="27">
        <f t="shared" si="15"/>
        <v>169.26146</v>
      </c>
      <c r="N61" s="27">
        <f t="shared" si="16"/>
        <v>169.26146</v>
      </c>
      <c r="O61" s="27">
        <f t="shared" si="20"/>
        <v>-21529.924883499923</v>
      </c>
      <c r="P61" s="27">
        <f t="shared" si="21"/>
        <v>21529.924883499923</v>
      </c>
    </row>
    <row r="62" spans="1:21">
      <c r="A62" s="30">
        <v>39753</v>
      </c>
      <c r="C62" s="6">
        <v>54</v>
      </c>
      <c r="D62" s="29">
        <f t="shared" si="12"/>
        <v>446</v>
      </c>
      <c r="E62" s="29">
        <f t="shared" si="17"/>
        <v>24084</v>
      </c>
      <c r="F62" s="29">
        <f t="shared" si="13"/>
        <v>-56284.850000000006</v>
      </c>
      <c r="G62" s="34">
        <f>Inputs!D$3</f>
        <v>0.37951000000000001</v>
      </c>
      <c r="I62" s="27">
        <f t="shared" si="18"/>
        <v>80368.850000000006</v>
      </c>
      <c r="K62" s="27">
        <f t="shared" si="14"/>
        <v>446</v>
      </c>
      <c r="L62" s="27">
        <f t="shared" si="19"/>
        <v>24084</v>
      </c>
      <c r="M62" s="27">
        <f t="shared" si="15"/>
        <v>169.26146</v>
      </c>
      <c r="N62" s="27">
        <f t="shared" si="16"/>
        <v>169.26146</v>
      </c>
      <c r="O62" s="27">
        <f t="shared" si="20"/>
        <v>-21360.663423499922</v>
      </c>
      <c r="P62" s="27">
        <f t="shared" si="21"/>
        <v>21360.663423499922</v>
      </c>
    </row>
    <row r="63" spans="1:21">
      <c r="A63" s="31">
        <v>39783</v>
      </c>
      <c r="C63" s="6">
        <v>55</v>
      </c>
      <c r="D63" s="29">
        <f t="shared" si="12"/>
        <v>446</v>
      </c>
      <c r="E63" s="29">
        <f t="shared" si="17"/>
        <v>24530</v>
      </c>
      <c r="F63" s="29">
        <f t="shared" si="13"/>
        <v>-55838.850000000006</v>
      </c>
      <c r="G63" s="34">
        <f>Inputs!D$3</f>
        <v>0.37951000000000001</v>
      </c>
      <c r="I63" s="27">
        <f t="shared" si="18"/>
        <v>80368.850000000006</v>
      </c>
      <c r="K63" s="27">
        <f t="shared" si="14"/>
        <v>446</v>
      </c>
      <c r="L63" s="27">
        <f t="shared" si="19"/>
        <v>24530</v>
      </c>
      <c r="M63" s="27">
        <f t="shared" si="15"/>
        <v>169.26146</v>
      </c>
      <c r="N63" s="27">
        <f t="shared" si="16"/>
        <v>169.26146</v>
      </c>
      <c r="O63" s="27">
        <f t="shared" si="20"/>
        <v>-21191.40196349992</v>
      </c>
      <c r="P63" s="27">
        <f t="shared" si="21"/>
        <v>21191.40196349992</v>
      </c>
    </row>
    <row r="64" spans="1:21">
      <c r="A64" s="30">
        <v>39814</v>
      </c>
      <c r="C64" s="6">
        <v>56</v>
      </c>
      <c r="D64" s="29">
        <f t="shared" si="12"/>
        <v>446</v>
      </c>
      <c r="E64" s="29">
        <f t="shared" si="17"/>
        <v>24976</v>
      </c>
      <c r="F64" s="29">
        <f t="shared" si="13"/>
        <v>-55392.850000000006</v>
      </c>
      <c r="G64" s="34">
        <f>Inputs!D$3</f>
        <v>0.37951000000000001</v>
      </c>
      <c r="I64" s="27">
        <f t="shared" si="18"/>
        <v>80368.850000000006</v>
      </c>
      <c r="K64" s="27">
        <f t="shared" si="14"/>
        <v>446</v>
      </c>
      <c r="L64" s="27">
        <f t="shared" si="19"/>
        <v>24976</v>
      </c>
      <c r="M64" s="27">
        <f t="shared" si="15"/>
        <v>169.26146</v>
      </c>
      <c r="N64" s="27">
        <f t="shared" si="16"/>
        <v>169.26146</v>
      </c>
      <c r="O64" s="27">
        <f t="shared" si="20"/>
        <v>-21022.140503499919</v>
      </c>
      <c r="P64" s="27">
        <f t="shared" si="21"/>
        <v>21022.140503499919</v>
      </c>
    </row>
    <row r="65" spans="1:19">
      <c r="A65" s="31">
        <v>39845</v>
      </c>
      <c r="C65" s="6">
        <v>57</v>
      </c>
      <c r="D65" s="29">
        <f t="shared" si="12"/>
        <v>446</v>
      </c>
      <c r="E65" s="29">
        <f t="shared" si="17"/>
        <v>25422</v>
      </c>
      <c r="F65" s="29">
        <f t="shared" si="13"/>
        <v>-54946.850000000006</v>
      </c>
      <c r="G65" s="34">
        <f>Inputs!D$3</f>
        <v>0.37951000000000001</v>
      </c>
      <c r="I65" s="27">
        <f t="shared" si="18"/>
        <v>80368.850000000006</v>
      </c>
      <c r="K65" s="27">
        <f t="shared" si="14"/>
        <v>446</v>
      </c>
      <c r="L65" s="27">
        <f t="shared" si="19"/>
        <v>25422</v>
      </c>
      <c r="M65" s="27">
        <f t="shared" si="15"/>
        <v>169.26146</v>
      </c>
      <c r="N65" s="27">
        <f t="shared" si="16"/>
        <v>169.26146</v>
      </c>
      <c r="O65" s="27">
        <f t="shared" si="20"/>
        <v>-20852.879043499917</v>
      </c>
      <c r="P65" s="27">
        <f t="shared" si="21"/>
        <v>20852.879043499917</v>
      </c>
    </row>
    <row r="66" spans="1:19">
      <c r="A66" s="30">
        <v>39873</v>
      </c>
      <c r="C66" s="6">
        <v>58</v>
      </c>
      <c r="D66" s="29">
        <f t="shared" si="12"/>
        <v>446</v>
      </c>
      <c r="E66" s="29">
        <f t="shared" si="17"/>
        <v>25868</v>
      </c>
      <c r="F66" s="29">
        <f t="shared" si="13"/>
        <v>-54500.850000000006</v>
      </c>
      <c r="G66" s="34">
        <f>Inputs!D$3</f>
        <v>0.37951000000000001</v>
      </c>
      <c r="I66" s="27">
        <f t="shared" si="18"/>
        <v>80368.850000000006</v>
      </c>
      <c r="K66" s="27">
        <f t="shared" si="14"/>
        <v>446</v>
      </c>
      <c r="L66" s="27">
        <f t="shared" si="19"/>
        <v>25868</v>
      </c>
      <c r="M66" s="27">
        <f t="shared" si="15"/>
        <v>169.26146</v>
      </c>
      <c r="N66" s="27">
        <f t="shared" si="16"/>
        <v>169.26146</v>
      </c>
      <c r="O66" s="27">
        <f t="shared" si="20"/>
        <v>-20683.617583499916</v>
      </c>
      <c r="P66" s="27">
        <f t="shared" si="21"/>
        <v>20683.617583499916</v>
      </c>
    </row>
    <row r="67" spans="1:19">
      <c r="A67" s="31">
        <v>39904</v>
      </c>
      <c r="C67" s="6">
        <v>59</v>
      </c>
      <c r="D67" s="29">
        <f t="shared" si="12"/>
        <v>446</v>
      </c>
      <c r="E67" s="29">
        <f t="shared" si="17"/>
        <v>26314</v>
      </c>
      <c r="F67" s="29">
        <f t="shared" si="13"/>
        <v>-54054.850000000006</v>
      </c>
      <c r="G67" s="34">
        <f>Inputs!D$3</f>
        <v>0.37951000000000001</v>
      </c>
      <c r="I67" s="27">
        <f t="shared" si="18"/>
        <v>80368.850000000006</v>
      </c>
      <c r="K67" s="27">
        <f t="shared" si="14"/>
        <v>446</v>
      </c>
      <c r="L67" s="27">
        <f t="shared" si="19"/>
        <v>26314</v>
      </c>
      <c r="M67" s="27">
        <f t="shared" si="15"/>
        <v>169.26146</v>
      </c>
      <c r="N67" s="27">
        <f t="shared" si="16"/>
        <v>169.26146</v>
      </c>
      <c r="O67" s="27">
        <f t="shared" si="20"/>
        <v>-20514.356123499914</v>
      </c>
      <c r="P67" s="27">
        <f t="shared" si="21"/>
        <v>20514.356123499914</v>
      </c>
    </row>
    <row r="68" spans="1:19">
      <c r="A68" s="30">
        <v>39934</v>
      </c>
      <c r="C68" s="6">
        <v>60</v>
      </c>
      <c r="D68" s="29">
        <f t="shared" si="12"/>
        <v>446</v>
      </c>
      <c r="E68" s="29">
        <f t="shared" si="17"/>
        <v>26760</v>
      </c>
      <c r="F68" s="29">
        <f t="shared" si="13"/>
        <v>-53608.850000000006</v>
      </c>
      <c r="G68" s="34">
        <f>Inputs!D$3</f>
        <v>0.37951000000000001</v>
      </c>
      <c r="I68" s="27">
        <f t="shared" si="18"/>
        <v>80368.850000000006</v>
      </c>
      <c r="K68" s="27">
        <f t="shared" si="14"/>
        <v>446</v>
      </c>
      <c r="L68" s="27">
        <f t="shared" si="19"/>
        <v>26760</v>
      </c>
      <c r="M68" s="27">
        <f t="shared" si="15"/>
        <v>169.26146</v>
      </c>
      <c r="N68" s="27">
        <f t="shared" si="16"/>
        <v>169.26146</v>
      </c>
      <c r="O68" s="27">
        <f t="shared" si="20"/>
        <v>-20345.094663499913</v>
      </c>
      <c r="P68" s="27">
        <f t="shared" si="21"/>
        <v>20345.094663499913</v>
      </c>
    </row>
    <row r="69" spans="1:19">
      <c r="A69" s="31">
        <v>39965</v>
      </c>
      <c r="C69" s="6">
        <v>61</v>
      </c>
      <c r="D69" s="29">
        <f t="shared" si="12"/>
        <v>446</v>
      </c>
      <c r="E69" s="29">
        <f t="shared" si="17"/>
        <v>27206</v>
      </c>
      <c r="F69" s="29">
        <f t="shared" si="13"/>
        <v>-53162.850000000006</v>
      </c>
      <c r="G69" s="34">
        <f>Inputs!D$3</f>
        <v>0.37951000000000001</v>
      </c>
      <c r="I69" s="27">
        <f t="shared" si="18"/>
        <v>80368.850000000006</v>
      </c>
      <c r="K69" s="27">
        <f t="shared" si="14"/>
        <v>446</v>
      </c>
      <c r="L69" s="27">
        <f t="shared" si="19"/>
        <v>27206</v>
      </c>
      <c r="M69" s="27">
        <f t="shared" si="15"/>
        <v>169.26146</v>
      </c>
      <c r="N69" s="27">
        <f t="shared" si="16"/>
        <v>169.26146</v>
      </c>
      <c r="O69" s="27">
        <f t="shared" si="20"/>
        <v>-20175.833203499911</v>
      </c>
      <c r="P69" s="27">
        <f t="shared" si="21"/>
        <v>20175.833203499911</v>
      </c>
    </row>
    <row r="70" spans="1:19">
      <c r="A70" s="30">
        <v>39995</v>
      </c>
      <c r="C70" s="6">
        <v>62</v>
      </c>
      <c r="D70" s="29">
        <f t="shared" si="12"/>
        <v>446</v>
      </c>
      <c r="E70" s="29">
        <f t="shared" si="17"/>
        <v>27652</v>
      </c>
      <c r="F70" s="29">
        <f t="shared" si="13"/>
        <v>-52716.850000000006</v>
      </c>
      <c r="G70" s="34">
        <f>Inputs!D$3</f>
        <v>0.37951000000000001</v>
      </c>
      <c r="I70" s="27">
        <f t="shared" si="18"/>
        <v>80368.850000000006</v>
      </c>
      <c r="K70" s="27">
        <f t="shared" si="14"/>
        <v>446</v>
      </c>
      <c r="L70" s="27">
        <f t="shared" si="19"/>
        <v>27652</v>
      </c>
      <c r="M70" s="27">
        <f t="shared" si="15"/>
        <v>169.26146</v>
      </c>
      <c r="N70" s="27">
        <f t="shared" si="16"/>
        <v>169.26146</v>
      </c>
      <c r="O70" s="27">
        <f t="shared" si="20"/>
        <v>-20006.57174349991</v>
      </c>
      <c r="P70" s="27">
        <f t="shared" si="21"/>
        <v>20006.57174349991</v>
      </c>
    </row>
    <row r="71" spans="1:19">
      <c r="A71" s="31">
        <v>40026</v>
      </c>
      <c r="C71" s="6">
        <v>63</v>
      </c>
      <c r="D71" s="29">
        <f t="shared" si="12"/>
        <v>446</v>
      </c>
      <c r="E71" s="29">
        <f t="shared" si="17"/>
        <v>28098</v>
      </c>
      <c r="F71" s="29">
        <f t="shared" si="13"/>
        <v>-52270.850000000006</v>
      </c>
      <c r="G71" s="34">
        <f>Inputs!D$3</f>
        <v>0.37951000000000001</v>
      </c>
      <c r="I71" s="27">
        <f t="shared" si="18"/>
        <v>80368.850000000006</v>
      </c>
      <c r="K71" s="27">
        <f t="shared" si="14"/>
        <v>446</v>
      </c>
      <c r="L71" s="27">
        <f t="shared" si="19"/>
        <v>28098</v>
      </c>
      <c r="M71" s="27">
        <f t="shared" si="15"/>
        <v>169.26146</v>
      </c>
      <c r="N71" s="27">
        <f t="shared" si="16"/>
        <v>169.26146</v>
      </c>
      <c r="O71" s="27">
        <f t="shared" si="20"/>
        <v>-19837.310283499908</v>
      </c>
      <c r="P71" s="27">
        <f t="shared" si="21"/>
        <v>19837.310283499908</v>
      </c>
    </row>
    <row r="72" spans="1:19">
      <c r="A72" s="30">
        <v>40057</v>
      </c>
      <c r="C72" s="6">
        <v>64</v>
      </c>
      <c r="D72" s="29">
        <f t="shared" si="12"/>
        <v>446</v>
      </c>
      <c r="E72" s="29">
        <f t="shared" si="17"/>
        <v>28544</v>
      </c>
      <c r="F72" s="29">
        <f t="shared" si="13"/>
        <v>-51824.850000000006</v>
      </c>
      <c r="G72" s="34">
        <f>Inputs!D$3</f>
        <v>0.37951000000000001</v>
      </c>
      <c r="I72" s="27">
        <f t="shared" si="18"/>
        <v>80368.850000000006</v>
      </c>
      <c r="K72" s="27">
        <f t="shared" si="14"/>
        <v>446</v>
      </c>
      <c r="L72" s="27">
        <f t="shared" si="19"/>
        <v>28544</v>
      </c>
      <c r="M72" s="27">
        <f t="shared" si="15"/>
        <v>169.26146</v>
      </c>
      <c r="N72" s="27">
        <f t="shared" si="16"/>
        <v>169.26146</v>
      </c>
      <c r="O72" s="27">
        <f t="shared" si="20"/>
        <v>-19668.048823499907</v>
      </c>
      <c r="P72" s="27">
        <f t="shared" si="21"/>
        <v>19668.048823499907</v>
      </c>
    </row>
    <row r="73" spans="1:19">
      <c r="A73" s="31">
        <v>40087</v>
      </c>
      <c r="C73" s="6">
        <v>65</v>
      </c>
      <c r="D73" s="29">
        <f t="shared" ref="D73:D75" si="22">ROUND(-(+$B$9/180)*1,0)</f>
        <v>446</v>
      </c>
      <c r="E73" s="29">
        <f t="shared" si="17"/>
        <v>28990</v>
      </c>
      <c r="F73" s="29">
        <f t="shared" ref="F73:F104" si="23">$B$9+E73</f>
        <v>-51378.850000000006</v>
      </c>
      <c r="G73" s="34">
        <f>Inputs!D$3</f>
        <v>0.37951000000000001</v>
      </c>
      <c r="I73" s="27">
        <f t="shared" si="18"/>
        <v>80368.850000000006</v>
      </c>
      <c r="K73" s="27">
        <f t="shared" ref="K73:K104" si="24">D73</f>
        <v>446</v>
      </c>
      <c r="L73" s="27">
        <f t="shared" si="19"/>
        <v>28990</v>
      </c>
      <c r="M73" s="27">
        <f t="shared" ref="M73:M104" si="25">K73*G73</f>
        <v>169.26146</v>
      </c>
      <c r="N73" s="27">
        <f t="shared" ref="N73:N104" si="26">M73-J73</f>
        <v>169.26146</v>
      </c>
      <c r="O73" s="27">
        <f t="shared" si="20"/>
        <v>-19498.787363499905</v>
      </c>
      <c r="P73" s="27">
        <f t="shared" si="21"/>
        <v>19498.787363499905</v>
      </c>
    </row>
    <row r="74" spans="1:19">
      <c r="A74" s="30">
        <v>40118</v>
      </c>
      <c r="C74" s="6">
        <v>66</v>
      </c>
      <c r="D74" s="29">
        <f t="shared" si="22"/>
        <v>446</v>
      </c>
      <c r="E74" s="29">
        <f t="shared" ref="E74:E105" si="27">+E73+D74</f>
        <v>29436</v>
      </c>
      <c r="F74" s="29">
        <f t="shared" si="23"/>
        <v>-50932.850000000006</v>
      </c>
      <c r="G74" s="34">
        <f>Inputs!D$3</f>
        <v>0.37951000000000001</v>
      </c>
      <c r="I74" s="27">
        <f t="shared" ref="I74:I105" si="28">+I73+H74</f>
        <v>80368.850000000006</v>
      </c>
      <c r="K74" s="27">
        <f t="shared" si="24"/>
        <v>446</v>
      </c>
      <c r="L74" s="27">
        <f t="shared" ref="L74:L105" si="29">+L73+K74</f>
        <v>29436</v>
      </c>
      <c r="M74" s="27">
        <f t="shared" si="25"/>
        <v>169.26146</v>
      </c>
      <c r="N74" s="27">
        <f t="shared" si="26"/>
        <v>169.26146</v>
      </c>
      <c r="O74" s="27">
        <f t="shared" ref="O74:O105" si="30">+O73+N74</f>
        <v>-19329.525903499904</v>
      </c>
      <c r="P74" s="27">
        <f t="shared" ref="P74:P105" si="31">P73-N74</f>
        <v>19329.525903499904</v>
      </c>
    </row>
    <row r="75" spans="1:19">
      <c r="A75" s="31">
        <v>40148</v>
      </c>
      <c r="C75" s="6">
        <v>67</v>
      </c>
      <c r="D75" s="29">
        <f t="shared" si="22"/>
        <v>446</v>
      </c>
      <c r="E75" s="29">
        <f t="shared" si="27"/>
        <v>29882</v>
      </c>
      <c r="F75" s="29">
        <f t="shared" si="23"/>
        <v>-50486.850000000006</v>
      </c>
      <c r="G75" s="34">
        <f>Inputs!D$3</f>
        <v>0.37951000000000001</v>
      </c>
      <c r="I75" s="27">
        <f t="shared" si="28"/>
        <v>80368.850000000006</v>
      </c>
      <c r="K75" s="27">
        <f t="shared" si="24"/>
        <v>446</v>
      </c>
      <c r="L75" s="27">
        <f t="shared" si="29"/>
        <v>29882</v>
      </c>
      <c r="M75" s="27">
        <f t="shared" si="25"/>
        <v>169.26146</v>
      </c>
      <c r="N75" s="27">
        <f t="shared" si="26"/>
        <v>169.26146</v>
      </c>
      <c r="O75" s="27">
        <f t="shared" si="30"/>
        <v>-19160.264443499902</v>
      </c>
      <c r="P75" s="27">
        <f t="shared" si="31"/>
        <v>19160.264443499902</v>
      </c>
    </row>
    <row r="76" spans="1:19" s="237" customFormat="1">
      <c r="A76" s="236">
        <v>40179</v>
      </c>
      <c r="C76" s="238">
        <v>68</v>
      </c>
      <c r="D76" s="239">
        <f>ROUND(-(+$F$75/60)*1,0)</f>
        <v>841</v>
      </c>
      <c r="E76" s="239">
        <f t="shared" si="27"/>
        <v>30723</v>
      </c>
      <c r="F76" s="239">
        <f t="shared" si="23"/>
        <v>-49645.850000000006</v>
      </c>
      <c r="G76" s="240">
        <f>Inputs!D$3</f>
        <v>0.37951000000000001</v>
      </c>
      <c r="I76" s="241">
        <f t="shared" si="28"/>
        <v>80368.850000000006</v>
      </c>
      <c r="K76" s="241">
        <f t="shared" si="24"/>
        <v>841</v>
      </c>
      <c r="L76" s="241">
        <f t="shared" si="29"/>
        <v>30723</v>
      </c>
      <c r="M76" s="241">
        <f t="shared" si="25"/>
        <v>319.16791000000001</v>
      </c>
      <c r="N76" s="241">
        <f t="shared" si="26"/>
        <v>319.16791000000001</v>
      </c>
      <c r="O76" s="241">
        <f t="shared" si="30"/>
        <v>-18841.096533499902</v>
      </c>
      <c r="P76" s="241">
        <f t="shared" si="31"/>
        <v>18841.096533499902</v>
      </c>
      <c r="Q76" s="242"/>
      <c r="R76" s="242"/>
      <c r="S76" s="242"/>
    </row>
    <row r="77" spans="1:19" s="237" customFormat="1">
      <c r="A77" s="243">
        <v>40210</v>
      </c>
      <c r="C77" s="238">
        <v>69</v>
      </c>
      <c r="D77" s="239">
        <f t="shared" ref="D77:D135" si="32">ROUND(-(+$F$75/60)*1,0)</f>
        <v>841</v>
      </c>
      <c r="E77" s="239">
        <f t="shared" si="27"/>
        <v>31564</v>
      </c>
      <c r="F77" s="239">
        <f t="shared" si="23"/>
        <v>-48804.850000000006</v>
      </c>
      <c r="G77" s="240">
        <f>Inputs!D$3</f>
        <v>0.37951000000000001</v>
      </c>
      <c r="I77" s="241">
        <f t="shared" si="28"/>
        <v>80368.850000000006</v>
      </c>
      <c r="K77" s="241">
        <f t="shared" si="24"/>
        <v>841</v>
      </c>
      <c r="L77" s="241">
        <f t="shared" si="29"/>
        <v>31564</v>
      </c>
      <c r="M77" s="241">
        <f t="shared" si="25"/>
        <v>319.16791000000001</v>
      </c>
      <c r="N77" s="241">
        <f t="shared" si="26"/>
        <v>319.16791000000001</v>
      </c>
      <c r="O77" s="241">
        <f t="shared" si="30"/>
        <v>-18521.928623499902</v>
      </c>
      <c r="P77" s="241">
        <f t="shared" si="31"/>
        <v>18521.928623499902</v>
      </c>
      <c r="Q77" s="242"/>
      <c r="R77" s="242"/>
      <c r="S77" s="242"/>
    </row>
    <row r="78" spans="1:19" s="237" customFormat="1">
      <c r="A78" s="236">
        <v>40238</v>
      </c>
      <c r="C78" s="238">
        <v>70</v>
      </c>
      <c r="D78" s="239">
        <f t="shared" si="32"/>
        <v>841</v>
      </c>
      <c r="E78" s="239">
        <f t="shared" si="27"/>
        <v>32405</v>
      </c>
      <c r="F78" s="239">
        <f t="shared" si="23"/>
        <v>-47963.850000000006</v>
      </c>
      <c r="G78" s="240">
        <f>Inputs!D$3</f>
        <v>0.37951000000000001</v>
      </c>
      <c r="I78" s="241">
        <f t="shared" si="28"/>
        <v>80368.850000000006</v>
      </c>
      <c r="K78" s="241">
        <f t="shared" si="24"/>
        <v>841</v>
      </c>
      <c r="L78" s="241">
        <f t="shared" si="29"/>
        <v>32405</v>
      </c>
      <c r="M78" s="241">
        <f t="shared" si="25"/>
        <v>319.16791000000001</v>
      </c>
      <c r="N78" s="241">
        <f t="shared" si="26"/>
        <v>319.16791000000001</v>
      </c>
      <c r="O78" s="241">
        <f t="shared" si="30"/>
        <v>-18202.760713499902</v>
      </c>
      <c r="P78" s="241">
        <f t="shared" si="31"/>
        <v>18202.760713499902</v>
      </c>
      <c r="Q78" s="242"/>
      <c r="R78" s="242"/>
      <c r="S78" s="242"/>
    </row>
    <row r="79" spans="1:19" s="237" customFormat="1">
      <c r="A79" s="243">
        <v>40269</v>
      </c>
      <c r="C79" s="238">
        <v>71</v>
      </c>
      <c r="D79" s="239">
        <f t="shared" si="32"/>
        <v>841</v>
      </c>
      <c r="E79" s="239">
        <f t="shared" si="27"/>
        <v>33246</v>
      </c>
      <c r="F79" s="239">
        <f t="shared" si="23"/>
        <v>-47122.850000000006</v>
      </c>
      <c r="G79" s="240">
        <f>Inputs!D$3</f>
        <v>0.37951000000000001</v>
      </c>
      <c r="I79" s="241">
        <f t="shared" si="28"/>
        <v>80368.850000000006</v>
      </c>
      <c r="K79" s="241">
        <f t="shared" si="24"/>
        <v>841</v>
      </c>
      <c r="L79" s="241">
        <f t="shared" si="29"/>
        <v>33246</v>
      </c>
      <c r="M79" s="241">
        <f t="shared" si="25"/>
        <v>319.16791000000001</v>
      </c>
      <c r="N79" s="241">
        <f t="shared" si="26"/>
        <v>319.16791000000001</v>
      </c>
      <c r="O79" s="241">
        <f t="shared" si="30"/>
        <v>-17883.592803499901</v>
      </c>
      <c r="P79" s="241">
        <f t="shared" si="31"/>
        <v>17883.592803499901</v>
      </c>
      <c r="Q79" s="242"/>
      <c r="R79" s="242"/>
      <c r="S79" s="242"/>
    </row>
    <row r="80" spans="1:19" s="237" customFormat="1">
      <c r="A80" s="236">
        <v>40299</v>
      </c>
      <c r="C80" s="238">
        <v>72</v>
      </c>
      <c r="D80" s="239">
        <f t="shared" si="32"/>
        <v>841</v>
      </c>
      <c r="E80" s="239">
        <f t="shared" si="27"/>
        <v>34087</v>
      </c>
      <c r="F80" s="239">
        <f t="shared" si="23"/>
        <v>-46281.850000000006</v>
      </c>
      <c r="G80" s="240">
        <f>Inputs!D$3</f>
        <v>0.37951000000000001</v>
      </c>
      <c r="I80" s="241">
        <f t="shared" si="28"/>
        <v>80368.850000000006</v>
      </c>
      <c r="K80" s="241">
        <f t="shared" si="24"/>
        <v>841</v>
      </c>
      <c r="L80" s="241">
        <f t="shared" si="29"/>
        <v>34087</v>
      </c>
      <c r="M80" s="241">
        <f t="shared" si="25"/>
        <v>319.16791000000001</v>
      </c>
      <c r="N80" s="241">
        <f t="shared" si="26"/>
        <v>319.16791000000001</v>
      </c>
      <c r="O80" s="241">
        <f t="shared" si="30"/>
        <v>-17564.424893499901</v>
      </c>
      <c r="P80" s="241">
        <f t="shared" si="31"/>
        <v>17564.424893499901</v>
      </c>
      <c r="Q80" s="242"/>
      <c r="R80" s="242"/>
      <c r="S80" s="242"/>
    </row>
    <row r="81" spans="1:19" s="237" customFormat="1">
      <c r="A81" s="243">
        <v>40330</v>
      </c>
      <c r="C81" s="238">
        <v>73</v>
      </c>
      <c r="D81" s="239">
        <f t="shared" si="32"/>
        <v>841</v>
      </c>
      <c r="E81" s="239">
        <f t="shared" si="27"/>
        <v>34928</v>
      </c>
      <c r="F81" s="239">
        <f t="shared" si="23"/>
        <v>-45440.850000000006</v>
      </c>
      <c r="G81" s="240">
        <f>Inputs!D$3</f>
        <v>0.37951000000000001</v>
      </c>
      <c r="I81" s="241">
        <f t="shared" si="28"/>
        <v>80368.850000000006</v>
      </c>
      <c r="K81" s="241">
        <f t="shared" si="24"/>
        <v>841</v>
      </c>
      <c r="L81" s="241">
        <f t="shared" si="29"/>
        <v>34928</v>
      </c>
      <c r="M81" s="241">
        <f t="shared" si="25"/>
        <v>319.16791000000001</v>
      </c>
      <c r="N81" s="241">
        <f t="shared" si="26"/>
        <v>319.16791000000001</v>
      </c>
      <c r="O81" s="241">
        <f t="shared" si="30"/>
        <v>-17245.256983499901</v>
      </c>
      <c r="P81" s="241">
        <f t="shared" si="31"/>
        <v>17245.256983499901</v>
      </c>
      <c r="Q81" s="242"/>
      <c r="R81" s="242"/>
      <c r="S81" s="242"/>
    </row>
    <row r="82" spans="1:19" s="237" customFormat="1">
      <c r="A82" s="236">
        <v>40360</v>
      </c>
      <c r="C82" s="238">
        <v>74</v>
      </c>
      <c r="D82" s="239">
        <f t="shared" si="32"/>
        <v>841</v>
      </c>
      <c r="E82" s="239">
        <f t="shared" si="27"/>
        <v>35769</v>
      </c>
      <c r="F82" s="239">
        <f t="shared" si="23"/>
        <v>-44599.850000000006</v>
      </c>
      <c r="G82" s="240">
        <f>Inputs!D$3</f>
        <v>0.37951000000000001</v>
      </c>
      <c r="I82" s="241">
        <f t="shared" si="28"/>
        <v>80368.850000000006</v>
      </c>
      <c r="K82" s="241">
        <f t="shared" si="24"/>
        <v>841</v>
      </c>
      <c r="L82" s="241">
        <f t="shared" si="29"/>
        <v>35769</v>
      </c>
      <c r="M82" s="241">
        <f t="shared" si="25"/>
        <v>319.16791000000001</v>
      </c>
      <c r="N82" s="241">
        <f t="shared" si="26"/>
        <v>319.16791000000001</v>
      </c>
      <c r="O82" s="241">
        <f t="shared" si="30"/>
        <v>-16926.089073499901</v>
      </c>
      <c r="P82" s="241">
        <f t="shared" si="31"/>
        <v>16926.089073499901</v>
      </c>
      <c r="Q82" s="242"/>
      <c r="R82" s="242"/>
      <c r="S82" s="242"/>
    </row>
    <row r="83" spans="1:19" s="237" customFormat="1">
      <c r="A83" s="243">
        <v>40391</v>
      </c>
      <c r="C83" s="238">
        <v>75</v>
      </c>
      <c r="D83" s="239">
        <f t="shared" si="32"/>
        <v>841</v>
      </c>
      <c r="E83" s="239">
        <f t="shared" si="27"/>
        <v>36610</v>
      </c>
      <c r="F83" s="239">
        <f t="shared" si="23"/>
        <v>-43758.850000000006</v>
      </c>
      <c r="G83" s="240">
        <f>Inputs!D$3</f>
        <v>0.37951000000000001</v>
      </c>
      <c r="I83" s="241">
        <f t="shared" si="28"/>
        <v>80368.850000000006</v>
      </c>
      <c r="K83" s="241">
        <f t="shared" si="24"/>
        <v>841</v>
      </c>
      <c r="L83" s="241">
        <f t="shared" si="29"/>
        <v>36610</v>
      </c>
      <c r="M83" s="241">
        <f t="shared" si="25"/>
        <v>319.16791000000001</v>
      </c>
      <c r="N83" s="241">
        <f t="shared" si="26"/>
        <v>319.16791000000001</v>
      </c>
      <c r="O83" s="241">
        <f t="shared" si="30"/>
        <v>-16606.921163499901</v>
      </c>
      <c r="P83" s="241">
        <f t="shared" si="31"/>
        <v>16606.921163499901</v>
      </c>
      <c r="Q83" s="242"/>
      <c r="R83" s="242"/>
      <c r="S83" s="242"/>
    </row>
    <row r="84" spans="1:19" s="237" customFormat="1">
      <c r="A84" s="236">
        <v>40422</v>
      </c>
      <c r="C84" s="238">
        <v>76</v>
      </c>
      <c r="D84" s="239">
        <f t="shared" si="32"/>
        <v>841</v>
      </c>
      <c r="E84" s="239">
        <f t="shared" si="27"/>
        <v>37451</v>
      </c>
      <c r="F84" s="239">
        <f t="shared" si="23"/>
        <v>-42917.850000000006</v>
      </c>
      <c r="G84" s="240">
        <f>Inputs!D$3</f>
        <v>0.37951000000000001</v>
      </c>
      <c r="I84" s="241">
        <f t="shared" si="28"/>
        <v>80368.850000000006</v>
      </c>
      <c r="K84" s="241">
        <f t="shared" si="24"/>
        <v>841</v>
      </c>
      <c r="L84" s="241">
        <f t="shared" si="29"/>
        <v>37451</v>
      </c>
      <c r="M84" s="241">
        <f t="shared" si="25"/>
        <v>319.16791000000001</v>
      </c>
      <c r="N84" s="241">
        <f t="shared" si="26"/>
        <v>319.16791000000001</v>
      </c>
      <c r="O84" s="241">
        <f t="shared" si="30"/>
        <v>-16287.753253499901</v>
      </c>
      <c r="P84" s="241">
        <f t="shared" si="31"/>
        <v>16287.753253499901</v>
      </c>
      <c r="Q84" s="242"/>
      <c r="R84" s="242"/>
      <c r="S84" s="242"/>
    </row>
    <row r="85" spans="1:19" s="237" customFormat="1">
      <c r="A85" s="243">
        <v>40452</v>
      </c>
      <c r="C85" s="238">
        <v>77</v>
      </c>
      <c r="D85" s="239">
        <f t="shared" si="32"/>
        <v>841</v>
      </c>
      <c r="E85" s="239">
        <f t="shared" si="27"/>
        <v>38292</v>
      </c>
      <c r="F85" s="239">
        <f t="shared" si="23"/>
        <v>-42076.850000000006</v>
      </c>
      <c r="G85" s="240">
        <f>Inputs!D$3</f>
        <v>0.37951000000000001</v>
      </c>
      <c r="I85" s="241">
        <f t="shared" si="28"/>
        <v>80368.850000000006</v>
      </c>
      <c r="K85" s="241">
        <f t="shared" si="24"/>
        <v>841</v>
      </c>
      <c r="L85" s="241">
        <f t="shared" si="29"/>
        <v>38292</v>
      </c>
      <c r="M85" s="241">
        <f t="shared" si="25"/>
        <v>319.16791000000001</v>
      </c>
      <c r="N85" s="241">
        <f t="shared" si="26"/>
        <v>319.16791000000001</v>
      </c>
      <c r="O85" s="241">
        <f t="shared" si="30"/>
        <v>-15968.585343499901</v>
      </c>
      <c r="P85" s="241">
        <f t="shared" si="31"/>
        <v>15968.585343499901</v>
      </c>
      <c r="Q85" s="242"/>
      <c r="R85" s="242"/>
      <c r="S85" s="242"/>
    </row>
    <row r="86" spans="1:19" s="237" customFormat="1">
      <c r="A86" s="236">
        <v>40483</v>
      </c>
      <c r="C86" s="238">
        <v>78</v>
      </c>
      <c r="D86" s="239">
        <f t="shared" si="32"/>
        <v>841</v>
      </c>
      <c r="E86" s="239">
        <f t="shared" si="27"/>
        <v>39133</v>
      </c>
      <c r="F86" s="239">
        <f t="shared" si="23"/>
        <v>-41235.850000000006</v>
      </c>
      <c r="G86" s="240">
        <f>Inputs!D$3</f>
        <v>0.37951000000000001</v>
      </c>
      <c r="I86" s="241">
        <f t="shared" si="28"/>
        <v>80368.850000000006</v>
      </c>
      <c r="K86" s="241">
        <f t="shared" si="24"/>
        <v>841</v>
      </c>
      <c r="L86" s="241">
        <f t="shared" si="29"/>
        <v>39133</v>
      </c>
      <c r="M86" s="241">
        <f t="shared" si="25"/>
        <v>319.16791000000001</v>
      </c>
      <c r="N86" s="241">
        <f t="shared" si="26"/>
        <v>319.16791000000001</v>
      </c>
      <c r="O86" s="241">
        <f t="shared" si="30"/>
        <v>-15649.417433499901</v>
      </c>
      <c r="P86" s="241">
        <f t="shared" si="31"/>
        <v>15649.417433499901</v>
      </c>
      <c r="Q86" s="242"/>
      <c r="R86" s="242"/>
      <c r="S86" s="242"/>
    </row>
    <row r="87" spans="1:19" s="237" customFormat="1">
      <c r="A87" s="243">
        <v>40513</v>
      </c>
      <c r="C87" s="238">
        <v>79</v>
      </c>
      <c r="D87" s="239">
        <f t="shared" si="32"/>
        <v>841</v>
      </c>
      <c r="E87" s="239">
        <f t="shared" si="27"/>
        <v>39974</v>
      </c>
      <c r="F87" s="239">
        <f t="shared" si="23"/>
        <v>-40394.850000000006</v>
      </c>
      <c r="G87" s="240">
        <f>Inputs!D$3</f>
        <v>0.37951000000000001</v>
      </c>
      <c r="I87" s="241">
        <f t="shared" si="28"/>
        <v>80368.850000000006</v>
      </c>
      <c r="K87" s="241">
        <f t="shared" si="24"/>
        <v>841</v>
      </c>
      <c r="L87" s="241">
        <f t="shared" si="29"/>
        <v>39974</v>
      </c>
      <c r="M87" s="241">
        <f t="shared" si="25"/>
        <v>319.16791000000001</v>
      </c>
      <c r="N87" s="241">
        <f t="shared" si="26"/>
        <v>319.16791000000001</v>
      </c>
      <c r="O87" s="241">
        <f t="shared" si="30"/>
        <v>-15330.249523499901</v>
      </c>
      <c r="P87" s="241">
        <f t="shared" si="31"/>
        <v>15330.249523499901</v>
      </c>
      <c r="Q87" s="242"/>
      <c r="R87" s="242"/>
      <c r="S87" s="242"/>
    </row>
    <row r="88" spans="1:19" s="237" customFormat="1">
      <c r="A88" s="236">
        <v>40544</v>
      </c>
      <c r="C88" s="238">
        <v>80</v>
      </c>
      <c r="D88" s="239">
        <f t="shared" si="32"/>
        <v>841</v>
      </c>
      <c r="E88" s="239">
        <f t="shared" si="27"/>
        <v>40815</v>
      </c>
      <c r="F88" s="239">
        <f t="shared" si="23"/>
        <v>-39553.850000000006</v>
      </c>
      <c r="G88" s="240">
        <f>Inputs!D$3</f>
        <v>0.37951000000000001</v>
      </c>
      <c r="I88" s="241">
        <f t="shared" si="28"/>
        <v>80368.850000000006</v>
      </c>
      <c r="K88" s="241">
        <f t="shared" si="24"/>
        <v>841</v>
      </c>
      <c r="L88" s="241">
        <f t="shared" si="29"/>
        <v>40815</v>
      </c>
      <c r="M88" s="241">
        <f t="shared" si="25"/>
        <v>319.16791000000001</v>
      </c>
      <c r="N88" s="241">
        <f t="shared" si="26"/>
        <v>319.16791000000001</v>
      </c>
      <c r="O88" s="241">
        <f t="shared" si="30"/>
        <v>-15011.0816134999</v>
      </c>
      <c r="P88" s="241">
        <f t="shared" si="31"/>
        <v>15011.0816134999</v>
      </c>
      <c r="Q88" s="242"/>
      <c r="R88" s="242"/>
      <c r="S88" s="242"/>
    </row>
    <row r="89" spans="1:19" s="237" customFormat="1">
      <c r="A89" s="243">
        <v>40575</v>
      </c>
      <c r="C89" s="238">
        <v>81</v>
      </c>
      <c r="D89" s="239">
        <f t="shared" si="32"/>
        <v>841</v>
      </c>
      <c r="E89" s="239">
        <f t="shared" si="27"/>
        <v>41656</v>
      </c>
      <c r="F89" s="239">
        <f t="shared" si="23"/>
        <v>-38712.850000000006</v>
      </c>
      <c r="G89" s="240">
        <f>Inputs!D$3</f>
        <v>0.37951000000000001</v>
      </c>
      <c r="I89" s="241">
        <f t="shared" si="28"/>
        <v>80368.850000000006</v>
      </c>
      <c r="K89" s="241">
        <f t="shared" si="24"/>
        <v>841</v>
      </c>
      <c r="L89" s="241">
        <f t="shared" si="29"/>
        <v>41656</v>
      </c>
      <c r="M89" s="241">
        <f t="shared" si="25"/>
        <v>319.16791000000001</v>
      </c>
      <c r="N89" s="241">
        <f t="shared" si="26"/>
        <v>319.16791000000001</v>
      </c>
      <c r="O89" s="241">
        <f t="shared" si="30"/>
        <v>-14691.9137034999</v>
      </c>
      <c r="P89" s="241">
        <f t="shared" si="31"/>
        <v>14691.9137034999</v>
      </c>
      <c r="Q89" s="242"/>
      <c r="R89" s="242"/>
      <c r="S89" s="242"/>
    </row>
    <row r="90" spans="1:19" s="237" customFormat="1">
      <c r="A90" s="236">
        <v>40603</v>
      </c>
      <c r="C90" s="238">
        <v>82</v>
      </c>
      <c r="D90" s="239">
        <f t="shared" si="32"/>
        <v>841</v>
      </c>
      <c r="E90" s="239">
        <f t="shared" si="27"/>
        <v>42497</v>
      </c>
      <c r="F90" s="239">
        <f t="shared" si="23"/>
        <v>-37871.850000000006</v>
      </c>
      <c r="G90" s="240">
        <f>Inputs!D$3</f>
        <v>0.37951000000000001</v>
      </c>
      <c r="I90" s="241">
        <f t="shared" si="28"/>
        <v>80368.850000000006</v>
      </c>
      <c r="K90" s="241">
        <f t="shared" si="24"/>
        <v>841</v>
      </c>
      <c r="L90" s="241">
        <f t="shared" si="29"/>
        <v>42497</v>
      </c>
      <c r="M90" s="241">
        <f t="shared" si="25"/>
        <v>319.16791000000001</v>
      </c>
      <c r="N90" s="241">
        <f t="shared" si="26"/>
        <v>319.16791000000001</v>
      </c>
      <c r="O90" s="241">
        <f t="shared" si="30"/>
        <v>-14372.7457934999</v>
      </c>
      <c r="P90" s="241">
        <f t="shared" si="31"/>
        <v>14372.7457934999</v>
      </c>
      <c r="Q90" s="242"/>
      <c r="R90" s="242"/>
      <c r="S90" s="242"/>
    </row>
    <row r="91" spans="1:19" s="237" customFormat="1">
      <c r="A91" s="243">
        <v>40634</v>
      </c>
      <c r="C91" s="238">
        <v>83</v>
      </c>
      <c r="D91" s="239">
        <f t="shared" si="32"/>
        <v>841</v>
      </c>
      <c r="E91" s="239">
        <f t="shared" si="27"/>
        <v>43338</v>
      </c>
      <c r="F91" s="239">
        <f t="shared" si="23"/>
        <v>-37030.850000000006</v>
      </c>
      <c r="G91" s="240">
        <f>Inputs!D$3</f>
        <v>0.37951000000000001</v>
      </c>
      <c r="I91" s="241">
        <f t="shared" si="28"/>
        <v>80368.850000000006</v>
      </c>
      <c r="K91" s="241">
        <f t="shared" si="24"/>
        <v>841</v>
      </c>
      <c r="L91" s="241">
        <f t="shared" si="29"/>
        <v>43338</v>
      </c>
      <c r="M91" s="241">
        <f t="shared" si="25"/>
        <v>319.16791000000001</v>
      </c>
      <c r="N91" s="241">
        <f t="shared" si="26"/>
        <v>319.16791000000001</v>
      </c>
      <c r="O91" s="241">
        <f t="shared" si="30"/>
        <v>-14053.5778834999</v>
      </c>
      <c r="P91" s="241">
        <f t="shared" si="31"/>
        <v>14053.5778834999</v>
      </c>
      <c r="Q91" s="242"/>
      <c r="R91" s="242"/>
      <c r="S91" s="242"/>
    </row>
    <row r="92" spans="1:19" s="237" customFormat="1">
      <c r="A92" s="236">
        <v>40664</v>
      </c>
      <c r="C92" s="238">
        <v>84</v>
      </c>
      <c r="D92" s="239">
        <f t="shared" si="32"/>
        <v>841</v>
      </c>
      <c r="E92" s="239">
        <f t="shared" si="27"/>
        <v>44179</v>
      </c>
      <c r="F92" s="239">
        <f t="shared" si="23"/>
        <v>-36189.850000000006</v>
      </c>
      <c r="G92" s="240">
        <f>Inputs!D$3</f>
        <v>0.37951000000000001</v>
      </c>
      <c r="I92" s="241">
        <f t="shared" si="28"/>
        <v>80368.850000000006</v>
      </c>
      <c r="K92" s="241">
        <f t="shared" si="24"/>
        <v>841</v>
      </c>
      <c r="L92" s="241">
        <f t="shared" si="29"/>
        <v>44179</v>
      </c>
      <c r="M92" s="241">
        <f t="shared" si="25"/>
        <v>319.16791000000001</v>
      </c>
      <c r="N92" s="241">
        <f t="shared" si="26"/>
        <v>319.16791000000001</v>
      </c>
      <c r="O92" s="241">
        <f t="shared" si="30"/>
        <v>-13734.4099734999</v>
      </c>
      <c r="P92" s="241">
        <f t="shared" si="31"/>
        <v>13734.4099734999</v>
      </c>
      <c r="Q92" s="242"/>
      <c r="R92" s="242"/>
      <c r="S92" s="242"/>
    </row>
    <row r="93" spans="1:19" s="237" customFormat="1">
      <c r="A93" s="243">
        <v>40695</v>
      </c>
      <c r="C93" s="238">
        <v>85</v>
      </c>
      <c r="D93" s="239">
        <f t="shared" si="32"/>
        <v>841</v>
      </c>
      <c r="E93" s="239">
        <f t="shared" si="27"/>
        <v>45020</v>
      </c>
      <c r="F93" s="239">
        <f t="shared" si="23"/>
        <v>-35348.850000000006</v>
      </c>
      <c r="G93" s="240">
        <f>Inputs!D$3</f>
        <v>0.37951000000000001</v>
      </c>
      <c r="I93" s="241">
        <f t="shared" si="28"/>
        <v>80368.850000000006</v>
      </c>
      <c r="K93" s="241">
        <f t="shared" si="24"/>
        <v>841</v>
      </c>
      <c r="L93" s="241">
        <f t="shared" si="29"/>
        <v>45020</v>
      </c>
      <c r="M93" s="241">
        <f t="shared" si="25"/>
        <v>319.16791000000001</v>
      </c>
      <c r="N93" s="241">
        <f t="shared" si="26"/>
        <v>319.16791000000001</v>
      </c>
      <c r="O93" s="241">
        <f t="shared" si="30"/>
        <v>-13415.2420634999</v>
      </c>
      <c r="P93" s="241">
        <f t="shared" si="31"/>
        <v>13415.2420634999</v>
      </c>
      <c r="Q93" s="242"/>
      <c r="R93" s="242"/>
      <c r="S93" s="242"/>
    </row>
    <row r="94" spans="1:19" s="237" customFormat="1">
      <c r="A94" s="236">
        <v>40725</v>
      </c>
      <c r="C94" s="238">
        <v>86</v>
      </c>
      <c r="D94" s="239">
        <f t="shared" si="32"/>
        <v>841</v>
      </c>
      <c r="E94" s="239">
        <f t="shared" si="27"/>
        <v>45861</v>
      </c>
      <c r="F94" s="239">
        <f t="shared" si="23"/>
        <v>-34507.850000000006</v>
      </c>
      <c r="G94" s="240">
        <f>Inputs!D$3</f>
        <v>0.37951000000000001</v>
      </c>
      <c r="I94" s="241">
        <f t="shared" si="28"/>
        <v>80368.850000000006</v>
      </c>
      <c r="K94" s="241">
        <f t="shared" si="24"/>
        <v>841</v>
      </c>
      <c r="L94" s="241">
        <f t="shared" si="29"/>
        <v>45861</v>
      </c>
      <c r="M94" s="241">
        <f t="shared" si="25"/>
        <v>319.16791000000001</v>
      </c>
      <c r="N94" s="241">
        <f t="shared" si="26"/>
        <v>319.16791000000001</v>
      </c>
      <c r="O94" s="241">
        <f t="shared" si="30"/>
        <v>-13096.0741534999</v>
      </c>
      <c r="P94" s="241">
        <f t="shared" si="31"/>
        <v>13096.0741534999</v>
      </c>
      <c r="Q94" s="242"/>
      <c r="R94" s="242"/>
      <c r="S94" s="242"/>
    </row>
    <row r="95" spans="1:19" s="237" customFormat="1">
      <c r="A95" s="243">
        <v>40756</v>
      </c>
      <c r="C95" s="238">
        <v>87</v>
      </c>
      <c r="D95" s="239">
        <f t="shared" si="32"/>
        <v>841</v>
      </c>
      <c r="E95" s="239">
        <f t="shared" si="27"/>
        <v>46702</v>
      </c>
      <c r="F95" s="239">
        <f t="shared" si="23"/>
        <v>-33666.850000000006</v>
      </c>
      <c r="G95" s="240">
        <f>Inputs!D$3</f>
        <v>0.37951000000000001</v>
      </c>
      <c r="I95" s="241">
        <f t="shared" si="28"/>
        <v>80368.850000000006</v>
      </c>
      <c r="K95" s="241">
        <f t="shared" si="24"/>
        <v>841</v>
      </c>
      <c r="L95" s="241">
        <f t="shared" si="29"/>
        <v>46702</v>
      </c>
      <c r="M95" s="241">
        <f t="shared" si="25"/>
        <v>319.16791000000001</v>
      </c>
      <c r="N95" s="241">
        <f t="shared" si="26"/>
        <v>319.16791000000001</v>
      </c>
      <c r="O95" s="241">
        <f t="shared" si="30"/>
        <v>-12776.9062434999</v>
      </c>
      <c r="P95" s="241">
        <f t="shared" si="31"/>
        <v>12776.9062434999</v>
      </c>
      <c r="Q95" s="242"/>
      <c r="R95" s="242"/>
      <c r="S95" s="242"/>
    </row>
    <row r="96" spans="1:19" s="237" customFormat="1">
      <c r="A96" s="236">
        <v>40787</v>
      </c>
      <c r="C96" s="238">
        <v>88</v>
      </c>
      <c r="D96" s="239">
        <f t="shared" si="32"/>
        <v>841</v>
      </c>
      <c r="E96" s="239">
        <f t="shared" si="27"/>
        <v>47543</v>
      </c>
      <c r="F96" s="239">
        <f t="shared" si="23"/>
        <v>-32825.850000000006</v>
      </c>
      <c r="G96" s="240">
        <f>Inputs!D$3</f>
        <v>0.37951000000000001</v>
      </c>
      <c r="I96" s="241">
        <f t="shared" si="28"/>
        <v>80368.850000000006</v>
      </c>
      <c r="K96" s="241">
        <f t="shared" si="24"/>
        <v>841</v>
      </c>
      <c r="L96" s="241">
        <f t="shared" si="29"/>
        <v>47543</v>
      </c>
      <c r="M96" s="241">
        <f t="shared" si="25"/>
        <v>319.16791000000001</v>
      </c>
      <c r="N96" s="241">
        <f t="shared" si="26"/>
        <v>319.16791000000001</v>
      </c>
      <c r="O96" s="241">
        <f t="shared" si="30"/>
        <v>-12457.738333499899</v>
      </c>
      <c r="P96" s="241">
        <f t="shared" si="31"/>
        <v>12457.738333499899</v>
      </c>
      <c r="Q96" s="242"/>
      <c r="R96" s="242"/>
      <c r="S96" s="242"/>
    </row>
    <row r="97" spans="1:19" s="237" customFormat="1">
      <c r="A97" s="243">
        <v>40817</v>
      </c>
      <c r="C97" s="238">
        <v>89</v>
      </c>
      <c r="D97" s="239">
        <f t="shared" si="32"/>
        <v>841</v>
      </c>
      <c r="E97" s="239">
        <f t="shared" si="27"/>
        <v>48384</v>
      </c>
      <c r="F97" s="239">
        <f t="shared" si="23"/>
        <v>-31984.850000000006</v>
      </c>
      <c r="G97" s="240">
        <f>Inputs!D$3</f>
        <v>0.37951000000000001</v>
      </c>
      <c r="I97" s="241">
        <f t="shared" si="28"/>
        <v>80368.850000000006</v>
      </c>
      <c r="K97" s="241">
        <f t="shared" si="24"/>
        <v>841</v>
      </c>
      <c r="L97" s="241">
        <f t="shared" si="29"/>
        <v>48384</v>
      </c>
      <c r="M97" s="241">
        <f t="shared" si="25"/>
        <v>319.16791000000001</v>
      </c>
      <c r="N97" s="241">
        <f t="shared" si="26"/>
        <v>319.16791000000001</v>
      </c>
      <c r="O97" s="241">
        <f t="shared" si="30"/>
        <v>-12138.570423499899</v>
      </c>
      <c r="P97" s="241">
        <f t="shared" si="31"/>
        <v>12138.570423499899</v>
      </c>
      <c r="Q97" s="242"/>
      <c r="R97" s="242"/>
      <c r="S97" s="242"/>
    </row>
    <row r="98" spans="1:19" s="237" customFormat="1">
      <c r="A98" s="236">
        <v>40848</v>
      </c>
      <c r="C98" s="238">
        <v>90</v>
      </c>
      <c r="D98" s="239">
        <f t="shared" si="32"/>
        <v>841</v>
      </c>
      <c r="E98" s="239">
        <f t="shared" si="27"/>
        <v>49225</v>
      </c>
      <c r="F98" s="239">
        <f t="shared" si="23"/>
        <v>-31143.850000000006</v>
      </c>
      <c r="G98" s="240">
        <f>Inputs!D$3</f>
        <v>0.37951000000000001</v>
      </c>
      <c r="I98" s="241">
        <f t="shared" si="28"/>
        <v>80368.850000000006</v>
      </c>
      <c r="K98" s="241">
        <f t="shared" si="24"/>
        <v>841</v>
      </c>
      <c r="L98" s="241">
        <f t="shared" si="29"/>
        <v>49225</v>
      </c>
      <c r="M98" s="241">
        <f t="shared" si="25"/>
        <v>319.16791000000001</v>
      </c>
      <c r="N98" s="241">
        <f t="shared" si="26"/>
        <v>319.16791000000001</v>
      </c>
      <c r="O98" s="241">
        <f t="shared" si="30"/>
        <v>-11819.402513499899</v>
      </c>
      <c r="P98" s="241">
        <f t="shared" si="31"/>
        <v>11819.402513499899</v>
      </c>
      <c r="Q98" s="242"/>
      <c r="R98" s="242"/>
      <c r="S98" s="242"/>
    </row>
    <row r="99" spans="1:19" s="237" customFormat="1">
      <c r="A99" s="243">
        <v>40878</v>
      </c>
      <c r="C99" s="238">
        <v>91</v>
      </c>
      <c r="D99" s="239">
        <f t="shared" si="32"/>
        <v>841</v>
      </c>
      <c r="E99" s="239">
        <f t="shared" si="27"/>
        <v>50066</v>
      </c>
      <c r="F99" s="239">
        <f t="shared" si="23"/>
        <v>-30302.850000000006</v>
      </c>
      <c r="G99" s="240">
        <f>Inputs!D$3</f>
        <v>0.37951000000000001</v>
      </c>
      <c r="I99" s="241">
        <f t="shared" si="28"/>
        <v>80368.850000000006</v>
      </c>
      <c r="K99" s="241">
        <f t="shared" si="24"/>
        <v>841</v>
      </c>
      <c r="L99" s="241">
        <f t="shared" si="29"/>
        <v>50066</v>
      </c>
      <c r="M99" s="241">
        <f t="shared" si="25"/>
        <v>319.16791000000001</v>
      </c>
      <c r="N99" s="241">
        <f t="shared" si="26"/>
        <v>319.16791000000001</v>
      </c>
      <c r="O99" s="241">
        <f t="shared" si="30"/>
        <v>-11500.234603499899</v>
      </c>
      <c r="P99" s="241">
        <f t="shared" si="31"/>
        <v>11500.234603499899</v>
      </c>
      <c r="Q99" s="242"/>
      <c r="R99" s="242"/>
      <c r="S99" s="242"/>
    </row>
    <row r="100" spans="1:19" s="237" customFormat="1">
      <c r="A100" s="236">
        <v>40909</v>
      </c>
      <c r="C100" s="238">
        <v>92</v>
      </c>
      <c r="D100" s="239">
        <f t="shared" si="32"/>
        <v>841</v>
      </c>
      <c r="E100" s="239">
        <f t="shared" si="27"/>
        <v>50907</v>
      </c>
      <c r="F100" s="239">
        <f t="shared" si="23"/>
        <v>-29461.850000000006</v>
      </c>
      <c r="G100" s="240">
        <f>Inputs!D$3</f>
        <v>0.37951000000000001</v>
      </c>
      <c r="I100" s="241">
        <f t="shared" si="28"/>
        <v>80368.850000000006</v>
      </c>
      <c r="K100" s="241">
        <f t="shared" si="24"/>
        <v>841</v>
      </c>
      <c r="L100" s="241">
        <f t="shared" si="29"/>
        <v>50907</v>
      </c>
      <c r="M100" s="241">
        <f t="shared" si="25"/>
        <v>319.16791000000001</v>
      </c>
      <c r="N100" s="241">
        <f t="shared" si="26"/>
        <v>319.16791000000001</v>
      </c>
      <c r="O100" s="241">
        <f t="shared" si="30"/>
        <v>-11181.066693499899</v>
      </c>
      <c r="P100" s="241">
        <f t="shared" si="31"/>
        <v>11181.066693499899</v>
      </c>
      <c r="Q100" s="242"/>
      <c r="R100" s="242"/>
      <c r="S100" s="242"/>
    </row>
    <row r="101" spans="1:19" s="237" customFormat="1">
      <c r="A101" s="243">
        <v>40940</v>
      </c>
      <c r="C101" s="238">
        <v>93</v>
      </c>
      <c r="D101" s="239">
        <f t="shared" si="32"/>
        <v>841</v>
      </c>
      <c r="E101" s="239">
        <f t="shared" si="27"/>
        <v>51748</v>
      </c>
      <c r="F101" s="239">
        <f t="shared" si="23"/>
        <v>-28620.850000000006</v>
      </c>
      <c r="G101" s="240">
        <f>Inputs!D$3</f>
        <v>0.37951000000000001</v>
      </c>
      <c r="I101" s="241">
        <f t="shared" si="28"/>
        <v>80368.850000000006</v>
      </c>
      <c r="K101" s="241">
        <f t="shared" si="24"/>
        <v>841</v>
      </c>
      <c r="L101" s="241">
        <f t="shared" si="29"/>
        <v>51748</v>
      </c>
      <c r="M101" s="241">
        <f t="shared" si="25"/>
        <v>319.16791000000001</v>
      </c>
      <c r="N101" s="241">
        <f t="shared" si="26"/>
        <v>319.16791000000001</v>
      </c>
      <c r="O101" s="241">
        <f t="shared" si="30"/>
        <v>-10861.898783499899</v>
      </c>
      <c r="P101" s="241">
        <f t="shared" si="31"/>
        <v>10861.898783499899</v>
      </c>
      <c r="Q101" s="242"/>
      <c r="R101" s="242"/>
      <c r="S101" s="242"/>
    </row>
    <row r="102" spans="1:19" s="237" customFormat="1">
      <c r="A102" s="236">
        <v>40969</v>
      </c>
      <c r="C102" s="238">
        <v>94</v>
      </c>
      <c r="D102" s="239">
        <f t="shared" si="32"/>
        <v>841</v>
      </c>
      <c r="E102" s="239">
        <f t="shared" si="27"/>
        <v>52589</v>
      </c>
      <c r="F102" s="239">
        <f t="shared" si="23"/>
        <v>-27779.850000000006</v>
      </c>
      <c r="G102" s="240">
        <f>Inputs!D$3</f>
        <v>0.37951000000000001</v>
      </c>
      <c r="I102" s="241">
        <f t="shared" si="28"/>
        <v>80368.850000000006</v>
      </c>
      <c r="K102" s="241">
        <f t="shared" si="24"/>
        <v>841</v>
      </c>
      <c r="L102" s="241">
        <f t="shared" si="29"/>
        <v>52589</v>
      </c>
      <c r="M102" s="241">
        <f t="shared" si="25"/>
        <v>319.16791000000001</v>
      </c>
      <c r="N102" s="241">
        <f t="shared" si="26"/>
        <v>319.16791000000001</v>
      </c>
      <c r="O102" s="241">
        <f t="shared" si="30"/>
        <v>-10542.730873499899</v>
      </c>
      <c r="P102" s="241">
        <f t="shared" si="31"/>
        <v>10542.730873499899</v>
      </c>
      <c r="Q102" s="242"/>
      <c r="R102" s="242"/>
      <c r="S102" s="242"/>
    </row>
    <row r="103" spans="1:19" s="237" customFormat="1">
      <c r="A103" s="243">
        <v>41000</v>
      </c>
      <c r="C103" s="238">
        <v>95</v>
      </c>
      <c r="D103" s="239">
        <f t="shared" si="32"/>
        <v>841</v>
      </c>
      <c r="E103" s="239">
        <f t="shared" si="27"/>
        <v>53430</v>
      </c>
      <c r="F103" s="239">
        <f t="shared" si="23"/>
        <v>-26938.850000000006</v>
      </c>
      <c r="G103" s="240">
        <f>Inputs!D$3</f>
        <v>0.37951000000000001</v>
      </c>
      <c r="I103" s="241">
        <f t="shared" si="28"/>
        <v>80368.850000000006</v>
      </c>
      <c r="K103" s="241">
        <f t="shared" si="24"/>
        <v>841</v>
      </c>
      <c r="L103" s="241">
        <f t="shared" si="29"/>
        <v>53430</v>
      </c>
      <c r="M103" s="241">
        <f t="shared" si="25"/>
        <v>319.16791000000001</v>
      </c>
      <c r="N103" s="241">
        <f t="shared" si="26"/>
        <v>319.16791000000001</v>
      </c>
      <c r="O103" s="241">
        <f t="shared" si="30"/>
        <v>-10223.562963499899</v>
      </c>
      <c r="P103" s="241">
        <f t="shared" si="31"/>
        <v>10223.562963499899</v>
      </c>
      <c r="Q103" s="242"/>
      <c r="R103" s="242"/>
      <c r="S103" s="242"/>
    </row>
    <row r="104" spans="1:19" s="237" customFormat="1">
      <c r="A104" s="236">
        <v>41030</v>
      </c>
      <c r="C104" s="238">
        <v>96</v>
      </c>
      <c r="D104" s="239">
        <f t="shared" si="32"/>
        <v>841</v>
      </c>
      <c r="E104" s="239">
        <f t="shared" si="27"/>
        <v>54271</v>
      </c>
      <c r="F104" s="239">
        <f t="shared" si="23"/>
        <v>-26097.850000000006</v>
      </c>
      <c r="G104" s="240">
        <f>Inputs!D$3</f>
        <v>0.37951000000000001</v>
      </c>
      <c r="I104" s="241">
        <f t="shared" si="28"/>
        <v>80368.850000000006</v>
      </c>
      <c r="K104" s="241">
        <f t="shared" si="24"/>
        <v>841</v>
      </c>
      <c r="L104" s="241">
        <f t="shared" si="29"/>
        <v>54271</v>
      </c>
      <c r="M104" s="241">
        <f t="shared" si="25"/>
        <v>319.16791000000001</v>
      </c>
      <c r="N104" s="241">
        <f t="shared" si="26"/>
        <v>319.16791000000001</v>
      </c>
      <c r="O104" s="241">
        <f t="shared" si="30"/>
        <v>-9904.3950534998985</v>
      </c>
      <c r="P104" s="241">
        <f t="shared" si="31"/>
        <v>9904.3950534998985</v>
      </c>
      <c r="Q104" s="242"/>
      <c r="R104" s="242"/>
      <c r="S104" s="242"/>
    </row>
    <row r="105" spans="1:19" s="237" customFormat="1">
      <c r="A105" s="243">
        <v>41061</v>
      </c>
      <c r="C105" s="238">
        <v>97</v>
      </c>
      <c r="D105" s="239">
        <f t="shared" si="32"/>
        <v>841</v>
      </c>
      <c r="E105" s="239">
        <f t="shared" si="27"/>
        <v>55112</v>
      </c>
      <c r="F105" s="239">
        <f t="shared" ref="F105:F136" si="33">$B$9+E105</f>
        <v>-25256.850000000006</v>
      </c>
      <c r="G105" s="240">
        <f>Inputs!D$3</f>
        <v>0.37951000000000001</v>
      </c>
      <c r="I105" s="241">
        <f t="shared" si="28"/>
        <v>80368.850000000006</v>
      </c>
      <c r="K105" s="241">
        <f t="shared" ref="K105:K136" si="34">D105</f>
        <v>841</v>
      </c>
      <c r="L105" s="241">
        <f t="shared" si="29"/>
        <v>55112</v>
      </c>
      <c r="M105" s="241">
        <f t="shared" ref="M105:M136" si="35">K105*G105</f>
        <v>319.16791000000001</v>
      </c>
      <c r="N105" s="241">
        <f t="shared" ref="N105:N136" si="36">M105-J105</f>
        <v>319.16791000000001</v>
      </c>
      <c r="O105" s="241">
        <f t="shared" si="30"/>
        <v>-9585.2271434998984</v>
      </c>
      <c r="P105" s="241">
        <f t="shared" si="31"/>
        <v>9585.2271434998984</v>
      </c>
      <c r="Q105" s="242"/>
      <c r="R105" s="242"/>
      <c r="S105" s="242"/>
    </row>
    <row r="106" spans="1:19" s="237" customFormat="1">
      <c r="A106" s="236">
        <v>41091</v>
      </c>
      <c r="C106" s="238">
        <v>98</v>
      </c>
      <c r="D106" s="239">
        <f t="shared" si="32"/>
        <v>841</v>
      </c>
      <c r="E106" s="239">
        <f t="shared" ref="E106:E136" si="37">+E105+D106</f>
        <v>55953</v>
      </c>
      <c r="F106" s="239">
        <f t="shared" si="33"/>
        <v>-24415.850000000006</v>
      </c>
      <c r="G106" s="240">
        <f>Inputs!D$3</f>
        <v>0.37951000000000001</v>
      </c>
      <c r="I106" s="241">
        <f t="shared" ref="I106:I136" si="38">+I105+H106</f>
        <v>80368.850000000006</v>
      </c>
      <c r="K106" s="241">
        <f t="shared" si="34"/>
        <v>841</v>
      </c>
      <c r="L106" s="241">
        <f t="shared" ref="L106:L136" si="39">+L105+K106</f>
        <v>55953</v>
      </c>
      <c r="M106" s="241">
        <f t="shared" si="35"/>
        <v>319.16791000000001</v>
      </c>
      <c r="N106" s="241">
        <f t="shared" si="36"/>
        <v>319.16791000000001</v>
      </c>
      <c r="O106" s="241">
        <f t="shared" ref="O106:O136" si="40">+O105+N106</f>
        <v>-9266.0592334998983</v>
      </c>
      <c r="P106" s="241">
        <f t="shared" ref="P106:P136" si="41">P105-N106</f>
        <v>9266.0592334998983</v>
      </c>
      <c r="Q106" s="242"/>
      <c r="R106" s="242"/>
      <c r="S106" s="242"/>
    </row>
    <row r="107" spans="1:19" s="237" customFormat="1">
      <c r="A107" s="243">
        <v>41122</v>
      </c>
      <c r="C107" s="238">
        <v>99</v>
      </c>
      <c r="D107" s="239">
        <f t="shared" si="32"/>
        <v>841</v>
      </c>
      <c r="E107" s="239">
        <f t="shared" si="37"/>
        <v>56794</v>
      </c>
      <c r="F107" s="239">
        <f t="shared" si="33"/>
        <v>-23574.850000000006</v>
      </c>
      <c r="G107" s="240">
        <f>Inputs!D$3</f>
        <v>0.37951000000000001</v>
      </c>
      <c r="I107" s="241">
        <f t="shared" si="38"/>
        <v>80368.850000000006</v>
      </c>
      <c r="K107" s="241">
        <f t="shared" si="34"/>
        <v>841</v>
      </c>
      <c r="L107" s="241">
        <f t="shared" si="39"/>
        <v>56794</v>
      </c>
      <c r="M107" s="241">
        <f t="shared" si="35"/>
        <v>319.16791000000001</v>
      </c>
      <c r="N107" s="241">
        <f t="shared" si="36"/>
        <v>319.16791000000001</v>
      </c>
      <c r="O107" s="241">
        <f t="shared" si="40"/>
        <v>-8946.8913234998981</v>
      </c>
      <c r="P107" s="241">
        <f t="shared" si="41"/>
        <v>8946.8913234998981</v>
      </c>
      <c r="Q107" s="242"/>
      <c r="R107" s="242"/>
      <c r="S107" s="242"/>
    </row>
    <row r="108" spans="1:19" s="237" customFormat="1">
      <c r="A108" s="236">
        <v>41153</v>
      </c>
      <c r="C108" s="238">
        <v>100</v>
      </c>
      <c r="D108" s="239">
        <f t="shared" si="32"/>
        <v>841</v>
      </c>
      <c r="E108" s="239">
        <f t="shared" si="37"/>
        <v>57635</v>
      </c>
      <c r="F108" s="239">
        <f t="shared" si="33"/>
        <v>-22733.850000000006</v>
      </c>
      <c r="G108" s="240">
        <f>Inputs!D$3</f>
        <v>0.37951000000000001</v>
      </c>
      <c r="I108" s="241">
        <f t="shared" si="38"/>
        <v>80368.850000000006</v>
      </c>
      <c r="K108" s="241">
        <f t="shared" si="34"/>
        <v>841</v>
      </c>
      <c r="L108" s="241">
        <f t="shared" si="39"/>
        <v>57635</v>
      </c>
      <c r="M108" s="241">
        <f t="shared" si="35"/>
        <v>319.16791000000001</v>
      </c>
      <c r="N108" s="241">
        <f t="shared" si="36"/>
        <v>319.16791000000001</v>
      </c>
      <c r="O108" s="241">
        <f t="shared" si="40"/>
        <v>-8627.723413499898</v>
      </c>
      <c r="P108" s="241">
        <f t="shared" si="41"/>
        <v>8627.723413499898</v>
      </c>
      <c r="Q108" s="242"/>
      <c r="R108" s="242"/>
      <c r="S108" s="242"/>
    </row>
    <row r="109" spans="1:19" s="237" customFormat="1">
      <c r="A109" s="243">
        <v>41183</v>
      </c>
      <c r="C109" s="238">
        <v>101</v>
      </c>
      <c r="D109" s="239">
        <f t="shared" si="32"/>
        <v>841</v>
      </c>
      <c r="E109" s="239">
        <f t="shared" si="37"/>
        <v>58476</v>
      </c>
      <c r="F109" s="239">
        <f t="shared" si="33"/>
        <v>-21892.850000000006</v>
      </c>
      <c r="G109" s="240">
        <f>Inputs!D$3</f>
        <v>0.37951000000000001</v>
      </c>
      <c r="I109" s="241">
        <f t="shared" si="38"/>
        <v>80368.850000000006</v>
      </c>
      <c r="K109" s="241">
        <f t="shared" si="34"/>
        <v>841</v>
      </c>
      <c r="L109" s="241">
        <f t="shared" si="39"/>
        <v>58476</v>
      </c>
      <c r="M109" s="241">
        <f t="shared" si="35"/>
        <v>319.16791000000001</v>
      </c>
      <c r="N109" s="241">
        <f t="shared" si="36"/>
        <v>319.16791000000001</v>
      </c>
      <c r="O109" s="241">
        <f t="shared" si="40"/>
        <v>-8308.5555034998979</v>
      </c>
      <c r="P109" s="241">
        <f t="shared" si="41"/>
        <v>8308.5555034998979</v>
      </c>
      <c r="Q109" s="242"/>
      <c r="R109" s="242"/>
      <c r="S109" s="242"/>
    </row>
    <row r="110" spans="1:19" s="237" customFormat="1">
      <c r="A110" s="236">
        <v>41214</v>
      </c>
      <c r="C110" s="238">
        <v>102</v>
      </c>
      <c r="D110" s="239">
        <f t="shared" si="32"/>
        <v>841</v>
      </c>
      <c r="E110" s="239">
        <f t="shared" si="37"/>
        <v>59317</v>
      </c>
      <c r="F110" s="239">
        <f t="shared" si="33"/>
        <v>-21051.850000000006</v>
      </c>
      <c r="G110" s="240">
        <f>Inputs!D$3</f>
        <v>0.37951000000000001</v>
      </c>
      <c r="I110" s="241">
        <f t="shared" si="38"/>
        <v>80368.850000000006</v>
      </c>
      <c r="K110" s="241">
        <f t="shared" si="34"/>
        <v>841</v>
      </c>
      <c r="L110" s="241">
        <f t="shared" si="39"/>
        <v>59317</v>
      </c>
      <c r="M110" s="241">
        <f t="shared" si="35"/>
        <v>319.16791000000001</v>
      </c>
      <c r="N110" s="241">
        <f t="shared" si="36"/>
        <v>319.16791000000001</v>
      </c>
      <c r="O110" s="241">
        <f t="shared" si="40"/>
        <v>-7989.3875934998978</v>
      </c>
      <c r="P110" s="241">
        <f t="shared" si="41"/>
        <v>7989.3875934998978</v>
      </c>
      <c r="Q110" s="242"/>
      <c r="R110" s="242"/>
      <c r="S110" s="242"/>
    </row>
    <row r="111" spans="1:19" s="237" customFormat="1">
      <c r="A111" s="243">
        <v>41244</v>
      </c>
      <c r="C111" s="238">
        <v>103</v>
      </c>
      <c r="D111" s="239">
        <f t="shared" si="32"/>
        <v>841</v>
      </c>
      <c r="E111" s="239">
        <f t="shared" si="37"/>
        <v>60158</v>
      </c>
      <c r="F111" s="239">
        <f t="shared" si="33"/>
        <v>-20210.850000000006</v>
      </c>
      <c r="G111" s="240">
        <f>Inputs!D$3</f>
        <v>0.37951000000000001</v>
      </c>
      <c r="I111" s="241">
        <f t="shared" si="38"/>
        <v>80368.850000000006</v>
      </c>
      <c r="K111" s="241">
        <f t="shared" si="34"/>
        <v>841</v>
      </c>
      <c r="L111" s="241">
        <f t="shared" si="39"/>
        <v>60158</v>
      </c>
      <c r="M111" s="241">
        <f t="shared" si="35"/>
        <v>319.16791000000001</v>
      </c>
      <c r="N111" s="241">
        <f t="shared" si="36"/>
        <v>319.16791000000001</v>
      </c>
      <c r="O111" s="241">
        <f t="shared" si="40"/>
        <v>-7670.2196834998977</v>
      </c>
      <c r="P111" s="241">
        <f t="shared" si="41"/>
        <v>7670.2196834998977</v>
      </c>
      <c r="Q111" s="242"/>
      <c r="R111" s="242"/>
      <c r="S111" s="242"/>
    </row>
    <row r="112" spans="1:19" s="237" customFormat="1">
      <c r="A112" s="236">
        <v>41275</v>
      </c>
      <c r="C112" s="238">
        <v>104</v>
      </c>
      <c r="D112" s="239">
        <f t="shared" si="32"/>
        <v>841</v>
      </c>
      <c r="E112" s="239">
        <f t="shared" si="37"/>
        <v>60999</v>
      </c>
      <c r="F112" s="239">
        <f t="shared" si="33"/>
        <v>-19369.850000000006</v>
      </c>
      <c r="G112" s="240">
        <f>Inputs!D$3</f>
        <v>0.37951000000000001</v>
      </c>
      <c r="I112" s="241">
        <f t="shared" si="38"/>
        <v>80368.850000000006</v>
      </c>
      <c r="K112" s="241">
        <f t="shared" si="34"/>
        <v>841</v>
      </c>
      <c r="L112" s="241">
        <f t="shared" si="39"/>
        <v>60999</v>
      </c>
      <c r="M112" s="241">
        <f t="shared" si="35"/>
        <v>319.16791000000001</v>
      </c>
      <c r="N112" s="241">
        <f t="shared" si="36"/>
        <v>319.16791000000001</v>
      </c>
      <c r="O112" s="241">
        <f t="shared" si="40"/>
        <v>-7351.0517734998975</v>
      </c>
      <c r="P112" s="241">
        <f t="shared" si="41"/>
        <v>7351.0517734998975</v>
      </c>
      <c r="Q112" s="242"/>
      <c r="R112" s="242"/>
      <c r="S112" s="242"/>
    </row>
    <row r="113" spans="1:19" s="237" customFormat="1">
      <c r="A113" s="243">
        <v>41306</v>
      </c>
      <c r="C113" s="238">
        <v>105</v>
      </c>
      <c r="D113" s="239">
        <f t="shared" si="32"/>
        <v>841</v>
      </c>
      <c r="E113" s="239">
        <f t="shared" si="37"/>
        <v>61840</v>
      </c>
      <c r="F113" s="239">
        <f t="shared" si="33"/>
        <v>-18528.850000000006</v>
      </c>
      <c r="G113" s="240">
        <f>Inputs!D$3</f>
        <v>0.37951000000000001</v>
      </c>
      <c r="I113" s="241">
        <f t="shared" si="38"/>
        <v>80368.850000000006</v>
      </c>
      <c r="K113" s="241">
        <f t="shared" si="34"/>
        <v>841</v>
      </c>
      <c r="L113" s="241">
        <f t="shared" si="39"/>
        <v>61840</v>
      </c>
      <c r="M113" s="241">
        <f t="shared" si="35"/>
        <v>319.16791000000001</v>
      </c>
      <c r="N113" s="241">
        <f t="shared" si="36"/>
        <v>319.16791000000001</v>
      </c>
      <c r="O113" s="241">
        <f t="shared" si="40"/>
        <v>-7031.8838634998974</v>
      </c>
      <c r="P113" s="241">
        <f t="shared" si="41"/>
        <v>7031.8838634998974</v>
      </c>
      <c r="Q113" s="242"/>
      <c r="R113" s="242"/>
      <c r="S113" s="242"/>
    </row>
    <row r="114" spans="1:19" s="237" customFormat="1">
      <c r="A114" s="236">
        <v>41334</v>
      </c>
      <c r="C114" s="238">
        <v>106</v>
      </c>
      <c r="D114" s="239">
        <f t="shared" si="32"/>
        <v>841</v>
      </c>
      <c r="E114" s="239">
        <f t="shared" si="37"/>
        <v>62681</v>
      </c>
      <c r="F114" s="239">
        <f t="shared" si="33"/>
        <v>-17687.850000000006</v>
      </c>
      <c r="G114" s="240">
        <f>Inputs!D$3</f>
        <v>0.37951000000000001</v>
      </c>
      <c r="I114" s="241">
        <f t="shared" si="38"/>
        <v>80368.850000000006</v>
      </c>
      <c r="K114" s="241">
        <f t="shared" si="34"/>
        <v>841</v>
      </c>
      <c r="L114" s="241">
        <f t="shared" si="39"/>
        <v>62681</v>
      </c>
      <c r="M114" s="241">
        <f t="shared" si="35"/>
        <v>319.16791000000001</v>
      </c>
      <c r="N114" s="241">
        <f t="shared" si="36"/>
        <v>319.16791000000001</v>
      </c>
      <c r="O114" s="241">
        <f t="shared" si="40"/>
        <v>-6712.7159534998973</v>
      </c>
      <c r="P114" s="241">
        <f t="shared" si="41"/>
        <v>6712.7159534998973</v>
      </c>
      <c r="Q114" s="242"/>
      <c r="R114" s="242"/>
      <c r="S114" s="242"/>
    </row>
    <row r="115" spans="1:19" s="237" customFormat="1">
      <c r="A115" s="243">
        <v>41365</v>
      </c>
      <c r="C115" s="238">
        <v>107</v>
      </c>
      <c r="D115" s="239">
        <f t="shared" si="32"/>
        <v>841</v>
      </c>
      <c r="E115" s="239">
        <f t="shared" si="37"/>
        <v>63522</v>
      </c>
      <c r="F115" s="239">
        <f t="shared" si="33"/>
        <v>-16846.850000000006</v>
      </c>
      <c r="G115" s="240">
        <f>Inputs!D$3</f>
        <v>0.37951000000000001</v>
      </c>
      <c r="I115" s="241">
        <f t="shared" si="38"/>
        <v>80368.850000000006</v>
      </c>
      <c r="K115" s="241">
        <f t="shared" si="34"/>
        <v>841</v>
      </c>
      <c r="L115" s="241">
        <f t="shared" si="39"/>
        <v>63522</v>
      </c>
      <c r="M115" s="241">
        <f t="shared" si="35"/>
        <v>319.16791000000001</v>
      </c>
      <c r="N115" s="241">
        <f t="shared" si="36"/>
        <v>319.16791000000001</v>
      </c>
      <c r="O115" s="241">
        <f t="shared" si="40"/>
        <v>-6393.5480434998972</v>
      </c>
      <c r="P115" s="241">
        <f t="shared" si="41"/>
        <v>6393.5480434998972</v>
      </c>
      <c r="Q115" s="242"/>
      <c r="R115" s="242"/>
      <c r="S115" s="242"/>
    </row>
    <row r="116" spans="1:19" s="237" customFormat="1">
      <c r="A116" s="236">
        <v>41395</v>
      </c>
      <c r="C116" s="238">
        <v>108</v>
      </c>
      <c r="D116" s="239">
        <f t="shared" si="32"/>
        <v>841</v>
      </c>
      <c r="E116" s="239">
        <f t="shared" si="37"/>
        <v>64363</v>
      </c>
      <c r="F116" s="239">
        <f t="shared" si="33"/>
        <v>-16005.850000000006</v>
      </c>
      <c r="G116" s="240">
        <f>Inputs!D$3</f>
        <v>0.37951000000000001</v>
      </c>
      <c r="I116" s="241">
        <f t="shared" si="38"/>
        <v>80368.850000000006</v>
      </c>
      <c r="K116" s="241">
        <f t="shared" si="34"/>
        <v>841</v>
      </c>
      <c r="L116" s="241">
        <f t="shared" si="39"/>
        <v>64363</v>
      </c>
      <c r="M116" s="241">
        <f t="shared" si="35"/>
        <v>319.16791000000001</v>
      </c>
      <c r="N116" s="241">
        <f t="shared" si="36"/>
        <v>319.16791000000001</v>
      </c>
      <c r="O116" s="241">
        <f t="shared" si="40"/>
        <v>-6074.3801334998971</v>
      </c>
      <c r="P116" s="241">
        <f t="shared" si="41"/>
        <v>6074.3801334998971</v>
      </c>
      <c r="Q116" s="242"/>
      <c r="R116" s="242"/>
      <c r="S116" s="242"/>
    </row>
    <row r="117" spans="1:19" s="237" customFormat="1">
      <c r="A117" s="243">
        <v>41426</v>
      </c>
      <c r="C117" s="238">
        <v>109</v>
      </c>
      <c r="D117" s="239">
        <f t="shared" si="32"/>
        <v>841</v>
      </c>
      <c r="E117" s="239">
        <f t="shared" si="37"/>
        <v>65204</v>
      </c>
      <c r="F117" s="239">
        <f t="shared" si="33"/>
        <v>-15164.850000000006</v>
      </c>
      <c r="G117" s="240">
        <f>Inputs!D$3</f>
        <v>0.37951000000000001</v>
      </c>
      <c r="I117" s="241">
        <f t="shared" si="38"/>
        <v>80368.850000000006</v>
      </c>
      <c r="K117" s="241">
        <f t="shared" si="34"/>
        <v>841</v>
      </c>
      <c r="L117" s="241">
        <f t="shared" si="39"/>
        <v>65204</v>
      </c>
      <c r="M117" s="241">
        <f t="shared" si="35"/>
        <v>319.16791000000001</v>
      </c>
      <c r="N117" s="241">
        <f t="shared" si="36"/>
        <v>319.16791000000001</v>
      </c>
      <c r="O117" s="241">
        <f t="shared" si="40"/>
        <v>-5755.2122234998969</v>
      </c>
      <c r="P117" s="241">
        <f t="shared" si="41"/>
        <v>5755.2122234998969</v>
      </c>
      <c r="Q117" s="242"/>
      <c r="R117" s="242"/>
      <c r="S117" s="242"/>
    </row>
    <row r="118" spans="1:19" s="237" customFormat="1">
      <c r="A118" s="236">
        <v>41456</v>
      </c>
      <c r="C118" s="238">
        <v>110</v>
      </c>
      <c r="D118" s="239">
        <f t="shared" si="32"/>
        <v>841</v>
      </c>
      <c r="E118" s="239">
        <f t="shared" si="37"/>
        <v>66045</v>
      </c>
      <c r="F118" s="239">
        <f t="shared" si="33"/>
        <v>-14323.850000000006</v>
      </c>
      <c r="G118" s="240">
        <f>Inputs!D$3</f>
        <v>0.37951000000000001</v>
      </c>
      <c r="I118" s="241">
        <f t="shared" si="38"/>
        <v>80368.850000000006</v>
      </c>
      <c r="K118" s="241">
        <f t="shared" si="34"/>
        <v>841</v>
      </c>
      <c r="L118" s="241">
        <f t="shared" si="39"/>
        <v>66045</v>
      </c>
      <c r="M118" s="241">
        <f t="shared" si="35"/>
        <v>319.16791000000001</v>
      </c>
      <c r="N118" s="241">
        <f t="shared" si="36"/>
        <v>319.16791000000001</v>
      </c>
      <c r="O118" s="241">
        <f t="shared" si="40"/>
        <v>-5436.0443134998968</v>
      </c>
      <c r="P118" s="241">
        <f t="shared" si="41"/>
        <v>5436.0443134998968</v>
      </c>
      <c r="Q118" s="242"/>
      <c r="R118" s="242"/>
      <c r="S118" s="242"/>
    </row>
    <row r="119" spans="1:19" s="237" customFormat="1">
      <c r="A119" s="243">
        <v>41487</v>
      </c>
      <c r="C119" s="238">
        <v>111</v>
      </c>
      <c r="D119" s="239">
        <f t="shared" si="32"/>
        <v>841</v>
      </c>
      <c r="E119" s="239">
        <f t="shared" si="37"/>
        <v>66886</v>
      </c>
      <c r="F119" s="239">
        <f t="shared" si="33"/>
        <v>-13482.850000000006</v>
      </c>
      <c r="G119" s="240">
        <f>Inputs!D$3</f>
        <v>0.37951000000000001</v>
      </c>
      <c r="I119" s="241">
        <f t="shared" si="38"/>
        <v>80368.850000000006</v>
      </c>
      <c r="K119" s="241">
        <f t="shared" si="34"/>
        <v>841</v>
      </c>
      <c r="L119" s="241">
        <f t="shared" si="39"/>
        <v>66886</v>
      </c>
      <c r="M119" s="241">
        <f t="shared" si="35"/>
        <v>319.16791000000001</v>
      </c>
      <c r="N119" s="241">
        <f t="shared" si="36"/>
        <v>319.16791000000001</v>
      </c>
      <c r="O119" s="241">
        <f t="shared" si="40"/>
        <v>-5116.8764034998967</v>
      </c>
      <c r="P119" s="241">
        <f t="shared" si="41"/>
        <v>5116.8764034998967</v>
      </c>
      <c r="Q119" s="242"/>
      <c r="R119" s="242"/>
      <c r="S119" s="242"/>
    </row>
    <row r="120" spans="1:19" s="237" customFormat="1">
      <c r="A120" s="236">
        <v>41518</v>
      </c>
      <c r="C120" s="238">
        <v>112</v>
      </c>
      <c r="D120" s="239">
        <f t="shared" si="32"/>
        <v>841</v>
      </c>
      <c r="E120" s="239">
        <f t="shared" si="37"/>
        <v>67727</v>
      </c>
      <c r="F120" s="239">
        <f t="shared" si="33"/>
        <v>-12641.850000000006</v>
      </c>
      <c r="G120" s="240">
        <f>Inputs!D$3</f>
        <v>0.37951000000000001</v>
      </c>
      <c r="I120" s="241">
        <f t="shared" si="38"/>
        <v>80368.850000000006</v>
      </c>
      <c r="K120" s="241">
        <f t="shared" si="34"/>
        <v>841</v>
      </c>
      <c r="L120" s="241">
        <f t="shared" si="39"/>
        <v>67727</v>
      </c>
      <c r="M120" s="241">
        <f t="shared" si="35"/>
        <v>319.16791000000001</v>
      </c>
      <c r="N120" s="241">
        <f t="shared" si="36"/>
        <v>319.16791000000001</v>
      </c>
      <c r="O120" s="241">
        <f t="shared" si="40"/>
        <v>-4797.7084934998966</v>
      </c>
      <c r="P120" s="241">
        <f t="shared" si="41"/>
        <v>4797.7084934998966</v>
      </c>
      <c r="Q120" s="242"/>
      <c r="R120" s="242"/>
      <c r="S120" s="242"/>
    </row>
    <row r="121" spans="1:19" s="237" customFormat="1">
      <c r="A121" s="243">
        <v>41548</v>
      </c>
      <c r="C121" s="238">
        <v>113</v>
      </c>
      <c r="D121" s="239">
        <f t="shared" si="32"/>
        <v>841</v>
      </c>
      <c r="E121" s="239">
        <f t="shared" si="37"/>
        <v>68568</v>
      </c>
      <c r="F121" s="239">
        <f t="shared" si="33"/>
        <v>-11800.850000000006</v>
      </c>
      <c r="G121" s="240">
        <f>Inputs!D$3</f>
        <v>0.37951000000000001</v>
      </c>
      <c r="I121" s="241">
        <f t="shared" si="38"/>
        <v>80368.850000000006</v>
      </c>
      <c r="K121" s="241">
        <f t="shared" si="34"/>
        <v>841</v>
      </c>
      <c r="L121" s="241">
        <f t="shared" si="39"/>
        <v>68568</v>
      </c>
      <c r="M121" s="241">
        <f t="shared" si="35"/>
        <v>319.16791000000001</v>
      </c>
      <c r="N121" s="241">
        <f t="shared" si="36"/>
        <v>319.16791000000001</v>
      </c>
      <c r="O121" s="241">
        <f t="shared" si="40"/>
        <v>-4478.5405834998965</v>
      </c>
      <c r="P121" s="241">
        <f t="shared" si="41"/>
        <v>4478.5405834998965</v>
      </c>
      <c r="Q121" s="242"/>
      <c r="R121" s="242"/>
      <c r="S121" s="242"/>
    </row>
    <row r="122" spans="1:19" s="237" customFormat="1">
      <c r="A122" s="236">
        <v>41579</v>
      </c>
      <c r="C122" s="238">
        <v>114</v>
      </c>
      <c r="D122" s="239">
        <f t="shared" si="32"/>
        <v>841</v>
      </c>
      <c r="E122" s="239">
        <f t="shared" si="37"/>
        <v>69409</v>
      </c>
      <c r="F122" s="239">
        <f t="shared" si="33"/>
        <v>-10959.850000000006</v>
      </c>
      <c r="G122" s="240">
        <f>Inputs!D$3</f>
        <v>0.37951000000000001</v>
      </c>
      <c r="I122" s="241">
        <f t="shared" si="38"/>
        <v>80368.850000000006</v>
      </c>
      <c r="K122" s="241">
        <f t="shared" si="34"/>
        <v>841</v>
      </c>
      <c r="L122" s="241">
        <f t="shared" si="39"/>
        <v>69409</v>
      </c>
      <c r="M122" s="241">
        <f t="shared" si="35"/>
        <v>319.16791000000001</v>
      </c>
      <c r="N122" s="241">
        <f t="shared" si="36"/>
        <v>319.16791000000001</v>
      </c>
      <c r="O122" s="241">
        <f t="shared" si="40"/>
        <v>-4159.3726734998963</v>
      </c>
      <c r="P122" s="241">
        <f t="shared" si="41"/>
        <v>4159.3726734998963</v>
      </c>
      <c r="Q122" s="242"/>
      <c r="R122" s="242"/>
      <c r="S122" s="242"/>
    </row>
    <row r="123" spans="1:19" s="237" customFormat="1">
      <c r="A123" s="243">
        <v>41609</v>
      </c>
      <c r="C123" s="238">
        <v>115</v>
      </c>
      <c r="D123" s="239">
        <f t="shared" si="32"/>
        <v>841</v>
      </c>
      <c r="E123" s="239">
        <f t="shared" si="37"/>
        <v>70250</v>
      </c>
      <c r="F123" s="239">
        <f t="shared" si="33"/>
        <v>-10118.850000000006</v>
      </c>
      <c r="G123" s="240">
        <f>Inputs!D$3</f>
        <v>0.37951000000000001</v>
      </c>
      <c r="I123" s="241">
        <f t="shared" si="38"/>
        <v>80368.850000000006</v>
      </c>
      <c r="K123" s="241">
        <f t="shared" si="34"/>
        <v>841</v>
      </c>
      <c r="L123" s="241">
        <f t="shared" si="39"/>
        <v>70250</v>
      </c>
      <c r="M123" s="241">
        <f t="shared" si="35"/>
        <v>319.16791000000001</v>
      </c>
      <c r="N123" s="241">
        <f t="shared" si="36"/>
        <v>319.16791000000001</v>
      </c>
      <c r="O123" s="241">
        <f t="shared" si="40"/>
        <v>-3840.2047634998962</v>
      </c>
      <c r="P123" s="241">
        <f t="shared" si="41"/>
        <v>3840.2047634998962</v>
      </c>
      <c r="Q123" s="242"/>
      <c r="R123" s="242"/>
      <c r="S123" s="242"/>
    </row>
    <row r="124" spans="1:19" s="237" customFormat="1">
      <c r="A124" s="236">
        <v>41640</v>
      </c>
      <c r="C124" s="238">
        <v>116</v>
      </c>
      <c r="D124" s="239">
        <f t="shared" si="32"/>
        <v>841</v>
      </c>
      <c r="E124" s="239">
        <f t="shared" si="37"/>
        <v>71091</v>
      </c>
      <c r="F124" s="239">
        <f t="shared" si="33"/>
        <v>-9277.8500000000058</v>
      </c>
      <c r="G124" s="240">
        <f>Inputs!D$3</f>
        <v>0.37951000000000001</v>
      </c>
      <c r="I124" s="241">
        <f t="shared" si="38"/>
        <v>80368.850000000006</v>
      </c>
      <c r="K124" s="241">
        <f t="shared" si="34"/>
        <v>841</v>
      </c>
      <c r="L124" s="241">
        <f t="shared" si="39"/>
        <v>71091</v>
      </c>
      <c r="M124" s="241">
        <f t="shared" si="35"/>
        <v>319.16791000000001</v>
      </c>
      <c r="N124" s="241">
        <f t="shared" si="36"/>
        <v>319.16791000000001</v>
      </c>
      <c r="O124" s="241">
        <f t="shared" si="40"/>
        <v>-3521.0368534998961</v>
      </c>
      <c r="P124" s="241">
        <f t="shared" si="41"/>
        <v>3521.0368534998961</v>
      </c>
      <c r="Q124" s="242"/>
      <c r="R124" s="242"/>
      <c r="S124" s="242"/>
    </row>
    <row r="125" spans="1:19" s="237" customFormat="1">
      <c r="A125" s="243">
        <v>41671</v>
      </c>
      <c r="C125" s="238">
        <v>117</v>
      </c>
      <c r="D125" s="239">
        <f t="shared" si="32"/>
        <v>841</v>
      </c>
      <c r="E125" s="239">
        <f t="shared" si="37"/>
        <v>71932</v>
      </c>
      <c r="F125" s="239">
        <f t="shared" si="33"/>
        <v>-8436.8500000000058</v>
      </c>
      <c r="G125" s="240">
        <f>Inputs!D$3</f>
        <v>0.37951000000000001</v>
      </c>
      <c r="I125" s="241">
        <f t="shared" si="38"/>
        <v>80368.850000000006</v>
      </c>
      <c r="K125" s="241">
        <f t="shared" si="34"/>
        <v>841</v>
      </c>
      <c r="L125" s="241">
        <f t="shared" si="39"/>
        <v>71932</v>
      </c>
      <c r="M125" s="241">
        <f t="shared" si="35"/>
        <v>319.16791000000001</v>
      </c>
      <c r="N125" s="241">
        <f t="shared" si="36"/>
        <v>319.16791000000001</v>
      </c>
      <c r="O125" s="241">
        <f t="shared" si="40"/>
        <v>-3201.868943499896</v>
      </c>
      <c r="P125" s="241">
        <f t="shared" si="41"/>
        <v>3201.868943499896</v>
      </c>
      <c r="Q125" s="242"/>
      <c r="R125" s="242"/>
      <c r="S125" s="242"/>
    </row>
    <row r="126" spans="1:19" s="237" customFormat="1">
      <c r="A126" s="236">
        <v>41699</v>
      </c>
      <c r="C126" s="238">
        <v>118</v>
      </c>
      <c r="D126" s="239">
        <f t="shared" si="32"/>
        <v>841</v>
      </c>
      <c r="E126" s="239">
        <f t="shared" si="37"/>
        <v>72773</v>
      </c>
      <c r="F126" s="239">
        <f t="shared" si="33"/>
        <v>-7595.8500000000058</v>
      </c>
      <c r="G126" s="240">
        <f>Inputs!D$3</f>
        <v>0.37951000000000001</v>
      </c>
      <c r="I126" s="241">
        <f t="shared" si="38"/>
        <v>80368.850000000006</v>
      </c>
      <c r="K126" s="241">
        <f t="shared" si="34"/>
        <v>841</v>
      </c>
      <c r="L126" s="241">
        <f t="shared" si="39"/>
        <v>72773</v>
      </c>
      <c r="M126" s="241">
        <f t="shared" si="35"/>
        <v>319.16791000000001</v>
      </c>
      <c r="N126" s="241">
        <f t="shared" si="36"/>
        <v>319.16791000000001</v>
      </c>
      <c r="O126" s="241">
        <f t="shared" si="40"/>
        <v>-2882.7010334998959</v>
      </c>
      <c r="P126" s="241">
        <f t="shared" si="41"/>
        <v>2882.7010334998959</v>
      </c>
      <c r="Q126" s="242"/>
      <c r="R126" s="242"/>
      <c r="S126" s="242"/>
    </row>
    <row r="127" spans="1:19" s="237" customFormat="1">
      <c r="A127" s="243">
        <v>41730</v>
      </c>
      <c r="C127" s="238">
        <v>119</v>
      </c>
      <c r="D127" s="239">
        <f t="shared" si="32"/>
        <v>841</v>
      </c>
      <c r="E127" s="239">
        <f t="shared" si="37"/>
        <v>73614</v>
      </c>
      <c r="F127" s="239">
        <f t="shared" si="33"/>
        <v>-6754.8500000000058</v>
      </c>
      <c r="G127" s="240">
        <f>Inputs!D$3</f>
        <v>0.37951000000000001</v>
      </c>
      <c r="I127" s="241">
        <f t="shared" si="38"/>
        <v>80368.850000000006</v>
      </c>
      <c r="K127" s="241">
        <f t="shared" si="34"/>
        <v>841</v>
      </c>
      <c r="L127" s="241">
        <f t="shared" si="39"/>
        <v>73614</v>
      </c>
      <c r="M127" s="241">
        <f t="shared" si="35"/>
        <v>319.16791000000001</v>
      </c>
      <c r="N127" s="241">
        <f t="shared" si="36"/>
        <v>319.16791000000001</v>
      </c>
      <c r="O127" s="241">
        <f t="shared" si="40"/>
        <v>-2563.5331234998957</v>
      </c>
      <c r="P127" s="241">
        <f t="shared" si="41"/>
        <v>2563.5331234998957</v>
      </c>
      <c r="Q127" s="242"/>
      <c r="R127" s="242"/>
      <c r="S127" s="242"/>
    </row>
    <row r="128" spans="1:19" s="237" customFormat="1">
      <c r="A128" s="236">
        <v>41760</v>
      </c>
      <c r="C128" s="238">
        <v>120</v>
      </c>
      <c r="D128" s="239">
        <f t="shared" si="32"/>
        <v>841</v>
      </c>
      <c r="E128" s="239">
        <f t="shared" si="37"/>
        <v>74455</v>
      </c>
      <c r="F128" s="239">
        <f t="shared" si="33"/>
        <v>-5913.8500000000058</v>
      </c>
      <c r="G128" s="240">
        <f>Inputs!D$3</f>
        <v>0.37951000000000001</v>
      </c>
      <c r="I128" s="241">
        <f t="shared" si="38"/>
        <v>80368.850000000006</v>
      </c>
      <c r="K128" s="241">
        <f t="shared" si="34"/>
        <v>841</v>
      </c>
      <c r="L128" s="241">
        <f t="shared" si="39"/>
        <v>74455</v>
      </c>
      <c r="M128" s="241">
        <f t="shared" si="35"/>
        <v>319.16791000000001</v>
      </c>
      <c r="N128" s="241">
        <f t="shared" si="36"/>
        <v>319.16791000000001</v>
      </c>
      <c r="O128" s="241">
        <f t="shared" si="40"/>
        <v>-2244.3652134998956</v>
      </c>
      <c r="P128" s="241">
        <f t="shared" si="41"/>
        <v>2244.3652134998956</v>
      </c>
      <c r="Q128" s="242"/>
      <c r="R128" s="242"/>
      <c r="S128" s="242"/>
    </row>
    <row r="129" spans="1:20" s="237" customFormat="1">
      <c r="A129" s="243">
        <v>41791</v>
      </c>
      <c r="C129" s="238">
        <v>121</v>
      </c>
      <c r="D129" s="239">
        <f t="shared" si="32"/>
        <v>841</v>
      </c>
      <c r="E129" s="239">
        <f t="shared" si="37"/>
        <v>75296</v>
      </c>
      <c r="F129" s="239">
        <f t="shared" si="33"/>
        <v>-5072.8500000000058</v>
      </c>
      <c r="G129" s="240">
        <f>Inputs!D$3</f>
        <v>0.37951000000000001</v>
      </c>
      <c r="I129" s="241">
        <f t="shared" si="38"/>
        <v>80368.850000000006</v>
      </c>
      <c r="K129" s="241">
        <f t="shared" si="34"/>
        <v>841</v>
      </c>
      <c r="L129" s="241">
        <f t="shared" si="39"/>
        <v>75296</v>
      </c>
      <c r="M129" s="241">
        <f t="shared" si="35"/>
        <v>319.16791000000001</v>
      </c>
      <c r="N129" s="241">
        <f t="shared" si="36"/>
        <v>319.16791000000001</v>
      </c>
      <c r="O129" s="241">
        <f t="shared" si="40"/>
        <v>-1925.1973034998955</v>
      </c>
      <c r="P129" s="241">
        <f t="shared" si="41"/>
        <v>1925.1973034998955</v>
      </c>
      <c r="Q129" s="242"/>
      <c r="R129" s="242"/>
      <c r="S129" s="242"/>
    </row>
    <row r="130" spans="1:20" s="237" customFormat="1">
      <c r="A130" s="236">
        <v>41821</v>
      </c>
      <c r="C130" s="238">
        <v>122</v>
      </c>
      <c r="D130" s="239">
        <f t="shared" si="32"/>
        <v>841</v>
      </c>
      <c r="E130" s="239">
        <f t="shared" si="37"/>
        <v>76137</v>
      </c>
      <c r="F130" s="239">
        <f t="shared" si="33"/>
        <v>-4231.8500000000058</v>
      </c>
      <c r="G130" s="240">
        <f>Inputs!D$3</f>
        <v>0.37951000000000001</v>
      </c>
      <c r="I130" s="241">
        <f t="shared" si="38"/>
        <v>80368.850000000006</v>
      </c>
      <c r="K130" s="241">
        <f t="shared" si="34"/>
        <v>841</v>
      </c>
      <c r="L130" s="241">
        <f t="shared" si="39"/>
        <v>76137</v>
      </c>
      <c r="M130" s="241">
        <f t="shared" si="35"/>
        <v>319.16791000000001</v>
      </c>
      <c r="N130" s="241">
        <f t="shared" si="36"/>
        <v>319.16791000000001</v>
      </c>
      <c r="O130" s="241">
        <f t="shared" si="40"/>
        <v>-1606.0293934998954</v>
      </c>
      <c r="P130" s="241">
        <f t="shared" si="41"/>
        <v>1606.0293934998954</v>
      </c>
      <c r="Q130" s="242"/>
      <c r="R130" s="242"/>
      <c r="S130" s="242"/>
    </row>
    <row r="131" spans="1:20" s="237" customFormat="1">
      <c r="A131" s="243">
        <v>41852</v>
      </c>
      <c r="C131" s="238">
        <v>123</v>
      </c>
      <c r="D131" s="239">
        <f t="shared" si="32"/>
        <v>841</v>
      </c>
      <c r="E131" s="239">
        <f t="shared" si="37"/>
        <v>76978</v>
      </c>
      <c r="F131" s="239">
        <f t="shared" si="33"/>
        <v>-3390.8500000000058</v>
      </c>
      <c r="G131" s="240">
        <f>Inputs!D$3</f>
        <v>0.37951000000000001</v>
      </c>
      <c r="I131" s="241">
        <f t="shared" si="38"/>
        <v>80368.850000000006</v>
      </c>
      <c r="K131" s="241">
        <f t="shared" si="34"/>
        <v>841</v>
      </c>
      <c r="L131" s="241">
        <f t="shared" si="39"/>
        <v>76978</v>
      </c>
      <c r="M131" s="241">
        <f t="shared" si="35"/>
        <v>319.16791000000001</v>
      </c>
      <c r="N131" s="241">
        <f t="shared" si="36"/>
        <v>319.16791000000001</v>
      </c>
      <c r="O131" s="241">
        <f t="shared" si="40"/>
        <v>-1286.8614834998953</v>
      </c>
      <c r="P131" s="241">
        <f t="shared" si="41"/>
        <v>1286.8614834998953</v>
      </c>
      <c r="Q131" s="242"/>
      <c r="R131" s="242"/>
      <c r="S131" s="242"/>
    </row>
    <row r="132" spans="1:20" s="237" customFormat="1">
      <c r="A132" s="236">
        <v>41883</v>
      </c>
      <c r="C132" s="238">
        <v>124</v>
      </c>
      <c r="D132" s="239">
        <f t="shared" si="32"/>
        <v>841</v>
      </c>
      <c r="E132" s="239">
        <f t="shared" si="37"/>
        <v>77819</v>
      </c>
      <c r="F132" s="239">
        <f t="shared" si="33"/>
        <v>-2549.8500000000058</v>
      </c>
      <c r="G132" s="240">
        <f>Inputs!D$3</f>
        <v>0.37951000000000001</v>
      </c>
      <c r="I132" s="241">
        <f t="shared" si="38"/>
        <v>80368.850000000006</v>
      </c>
      <c r="K132" s="241">
        <f t="shared" si="34"/>
        <v>841</v>
      </c>
      <c r="L132" s="241">
        <f t="shared" si="39"/>
        <v>77819</v>
      </c>
      <c r="M132" s="241">
        <f t="shared" si="35"/>
        <v>319.16791000000001</v>
      </c>
      <c r="N132" s="241">
        <f t="shared" si="36"/>
        <v>319.16791000000001</v>
      </c>
      <c r="O132" s="241">
        <f t="shared" si="40"/>
        <v>-967.69357349989525</v>
      </c>
      <c r="P132" s="241">
        <f t="shared" si="41"/>
        <v>967.69357349989525</v>
      </c>
      <c r="Q132" s="242"/>
      <c r="R132" s="242"/>
      <c r="S132" s="242"/>
    </row>
    <row r="133" spans="1:20" s="237" customFormat="1">
      <c r="A133" s="243">
        <v>41913</v>
      </c>
      <c r="C133" s="238">
        <v>125</v>
      </c>
      <c r="D133" s="239">
        <f t="shared" si="32"/>
        <v>841</v>
      </c>
      <c r="E133" s="239">
        <f t="shared" si="37"/>
        <v>78660</v>
      </c>
      <c r="F133" s="239">
        <f t="shared" si="33"/>
        <v>-1708.8500000000058</v>
      </c>
      <c r="G133" s="240">
        <f>Inputs!D$3</f>
        <v>0.37951000000000001</v>
      </c>
      <c r="I133" s="241">
        <f t="shared" si="38"/>
        <v>80368.850000000006</v>
      </c>
      <c r="K133" s="241">
        <f t="shared" si="34"/>
        <v>841</v>
      </c>
      <c r="L133" s="241">
        <f t="shared" si="39"/>
        <v>78660</v>
      </c>
      <c r="M133" s="241">
        <f t="shared" si="35"/>
        <v>319.16791000000001</v>
      </c>
      <c r="N133" s="241">
        <f t="shared" si="36"/>
        <v>319.16791000000001</v>
      </c>
      <c r="O133" s="241">
        <f t="shared" si="40"/>
        <v>-648.52566349989524</v>
      </c>
      <c r="P133" s="241">
        <f t="shared" si="41"/>
        <v>648.52566349989524</v>
      </c>
      <c r="Q133" s="242"/>
      <c r="R133" s="242"/>
      <c r="S133" s="242"/>
    </row>
    <row r="134" spans="1:20" s="237" customFormat="1">
      <c r="A134" s="236">
        <v>41944</v>
      </c>
      <c r="C134" s="238">
        <v>126</v>
      </c>
      <c r="D134" s="239">
        <f t="shared" si="32"/>
        <v>841</v>
      </c>
      <c r="E134" s="239">
        <f t="shared" si="37"/>
        <v>79501</v>
      </c>
      <c r="F134" s="239">
        <f t="shared" si="33"/>
        <v>-867.85000000000582</v>
      </c>
      <c r="G134" s="240">
        <f>Inputs!D$3</f>
        <v>0.37951000000000001</v>
      </c>
      <c r="I134" s="241">
        <f t="shared" si="38"/>
        <v>80368.850000000006</v>
      </c>
      <c r="K134" s="241">
        <f t="shared" si="34"/>
        <v>841</v>
      </c>
      <c r="L134" s="241">
        <f t="shared" si="39"/>
        <v>79501</v>
      </c>
      <c r="M134" s="241">
        <f t="shared" si="35"/>
        <v>319.16791000000001</v>
      </c>
      <c r="N134" s="241">
        <f t="shared" si="36"/>
        <v>319.16791000000001</v>
      </c>
      <c r="O134" s="241">
        <f t="shared" si="40"/>
        <v>-329.35775349989524</v>
      </c>
      <c r="P134" s="241">
        <f t="shared" si="41"/>
        <v>329.35775349989524</v>
      </c>
      <c r="Q134" s="242"/>
      <c r="R134" s="242"/>
      <c r="S134" s="242"/>
    </row>
    <row r="135" spans="1:20" s="237" customFormat="1">
      <c r="A135" s="243">
        <v>41974</v>
      </c>
      <c r="C135" s="238">
        <v>127</v>
      </c>
      <c r="D135" s="239">
        <f t="shared" si="32"/>
        <v>841</v>
      </c>
      <c r="E135" s="239">
        <f t="shared" si="37"/>
        <v>80342</v>
      </c>
      <c r="F135" s="239">
        <f t="shared" si="33"/>
        <v>-26.850000000005821</v>
      </c>
      <c r="G135" s="240">
        <f>Inputs!D$3</f>
        <v>0.37951000000000001</v>
      </c>
      <c r="I135" s="241">
        <f t="shared" si="38"/>
        <v>80368.850000000006</v>
      </c>
      <c r="K135" s="241">
        <f t="shared" si="34"/>
        <v>841</v>
      </c>
      <c r="L135" s="241">
        <f t="shared" si="39"/>
        <v>80342</v>
      </c>
      <c r="M135" s="241">
        <f t="shared" si="35"/>
        <v>319.16791000000001</v>
      </c>
      <c r="N135" s="241">
        <f t="shared" si="36"/>
        <v>319.16791000000001</v>
      </c>
      <c r="O135" s="241">
        <f t="shared" si="40"/>
        <v>-10.189843499895233</v>
      </c>
      <c r="P135" s="241">
        <f t="shared" si="41"/>
        <v>10.189843499895233</v>
      </c>
      <c r="Q135" s="242"/>
      <c r="R135" s="242"/>
      <c r="S135" s="242"/>
    </row>
    <row r="136" spans="1:20" s="237" customFormat="1">
      <c r="A136" s="236">
        <v>42005</v>
      </c>
      <c r="C136" s="238">
        <v>128</v>
      </c>
      <c r="D136" s="239">
        <f>-F135</f>
        <v>26.850000000005821</v>
      </c>
      <c r="E136" s="239">
        <f t="shared" si="37"/>
        <v>80368.850000000006</v>
      </c>
      <c r="F136" s="239">
        <f t="shared" si="33"/>
        <v>0</v>
      </c>
      <c r="G136" s="240">
        <f>Inputs!D$3</f>
        <v>0.37951000000000001</v>
      </c>
      <c r="I136" s="241">
        <f t="shared" si="38"/>
        <v>80368.850000000006</v>
      </c>
      <c r="K136" s="241">
        <f t="shared" si="34"/>
        <v>26.850000000005821</v>
      </c>
      <c r="L136" s="241">
        <f t="shared" si="39"/>
        <v>80368.850000000006</v>
      </c>
      <c r="M136" s="241">
        <f t="shared" si="35"/>
        <v>10.18984350000221</v>
      </c>
      <c r="N136" s="241">
        <f t="shared" si="36"/>
        <v>10.18984350000221</v>
      </c>
      <c r="O136" s="241">
        <f t="shared" si="40"/>
        <v>1.0697753793920128E-10</v>
      </c>
      <c r="P136" s="241">
        <f t="shared" si="41"/>
        <v>-1.0697753793920128E-10</v>
      </c>
      <c r="Q136" s="242"/>
      <c r="R136" s="242"/>
      <c r="S136" s="242"/>
    </row>
    <row r="137" spans="1:20">
      <c r="A137" s="30"/>
      <c r="G137" s="28"/>
    </row>
    <row r="138" spans="1:20">
      <c r="A138" s="8" t="s">
        <v>43</v>
      </c>
      <c r="B138" s="33">
        <f>SUM(B9:B137)</f>
        <v>-80368.850000000006</v>
      </c>
      <c r="D138" s="33">
        <f>SUM(D9:D137)</f>
        <v>80368.850000000006</v>
      </c>
      <c r="G138" s="28"/>
      <c r="H138" s="33">
        <f>SUM(H9:H137)</f>
        <v>80368.850000000006</v>
      </c>
      <c r="I138" s="33"/>
      <c r="J138" s="33">
        <f>SUM(J9:J137)</f>
        <v>30500.782263500005</v>
      </c>
      <c r="K138" s="33">
        <f>SUM(K9:K137)</f>
        <v>80368.850000000006</v>
      </c>
      <c r="L138" s="33"/>
      <c r="M138" s="33">
        <f>SUM(M9:M137)</f>
        <v>30500.782263500001</v>
      </c>
      <c r="N138" s="33">
        <f>SUM(N9:N137)</f>
        <v>1.0697753793920128E-10</v>
      </c>
      <c r="O138" s="33">
        <f>SUM(O9:O137)</f>
        <v>-2223513.3970844904</v>
      </c>
      <c r="P138" s="33">
        <f>SUM(P9:P137)</f>
        <v>2223513.3970844904</v>
      </c>
    </row>
    <row r="139" spans="1:20">
      <c r="G139" s="28"/>
    </row>
    <row r="140" spans="1:20">
      <c r="A140" s="4" t="s">
        <v>61</v>
      </c>
      <c r="B140" s="4" t="s">
        <v>61</v>
      </c>
      <c r="C140" s="4" t="s">
        <v>61</v>
      </c>
      <c r="D140" s="4" t="s">
        <v>61</v>
      </c>
      <c r="F140" s="4" t="s">
        <v>61</v>
      </c>
      <c r="G140" s="28" t="s">
        <v>61</v>
      </c>
      <c r="H140" s="4" t="s">
        <v>61</v>
      </c>
      <c r="J140" s="4" t="s">
        <v>61</v>
      </c>
      <c r="K140" s="4" t="s">
        <v>61</v>
      </c>
      <c r="M140" s="4" t="s">
        <v>61</v>
      </c>
      <c r="N140" s="4" t="s">
        <v>61</v>
      </c>
      <c r="P140" s="4" t="s">
        <v>61</v>
      </c>
      <c r="Q140" s="8" t="s">
        <v>61</v>
      </c>
      <c r="R140" s="8" t="s">
        <v>61</v>
      </c>
      <c r="S140" s="8" t="s">
        <v>61</v>
      </c>
      <c r="T140" s="4" t="s">
        <v>61</v>
      </c>
    </row>
    <row r="141" spans="1:20">
      <c r="G141" s="28"/>
    </row>
    <row r="144" spans="1:20">
      <c r="A144" s="4" t="s">
        <v>14</v>
      </c>
      <c r="B144" s="4">
        <v>533263.38</v>
      </c>
    </row>
    <row r="145" spans="1:2">
      <c r="A145" s="4" t="s">
        <v>145</v>
      </c>
      <c r="B145" s="4">
        <v>29051.360000000001</v>
      </c>
    </row>
    <row r="146" spans="1:2">
      <c r="A146" s="4" t="s">
        <v>146</v>
      </c>
      <c r="B146" s="4">
        <v>10828.81</v>
      </c>
    </row>
    <row r="147" spans="1:2">
      <c r="A147" s="4" t="s">
        <v>147</v>
      </c>
      <c r="B147" s="4">
        <v>2461.8200000000002</v>
      </c>
    </row>
    <row r="148" spans="1:2">
      <c r="B148" s="94">
        <f>SUM(B144:B147)</f>
        <v>575605.37</v>
      </c>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4.xml><?xml version="1.0" encoding="utf-8"?>
<worksheet xmlns="http://schemas.openxmlformats.org/spreadsheetml/2006/main" xmlns:r="http://schemas.openxmlformats.org/officeDocument/2006/relationships">
  <sheetPr transitionEvaluation="1" codeName="Sheet67">
    <pageSetUpPr autoPageBreaks="0" fitToPage="1"/>
  </sheetPr>
  <dimension ref="A1:AE136"/>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38473</v>
      </c>
      <c r="B9" s="32">
        <v>-2065357</v>
      </c>
      <c r="C9" s="6">
        <v>1</v>
      </c>
      <c r="D9" s="29">
        <f t="shared" ref="D9:D40" si="0">ROUND(-(+$B$9/180)*1,0)</f>
        <v>11474</v>
      </c>
      <c r="E9" s="29">
        <f>+D9</f>
        <v>11474</v>
      </c>
      <c r="F9" s="29">
        <f t="shared" ref="F9:F40" si="1">$B$9+E9</f>
        <v>-2053883</v>
      </c>
      <c r="G9" s="34">
        <f>Inputs!D$3</f>
        <v>0.37951000000000001</v>
      </c>
      <c r="H9" s="27">
        <f>-B9</f>
        <v>2065357</v>
      </c>
      <c r="I9" s="27">
        <f>+H9</f>
        <v>2065357</v>
      </c>
      <c r="J9" s="27">
        <f>H9*G9</f>
        <v>783823.63507000008</v>
      </c>
      <c r="K9" s="27">
        <f t="shared" ref="K9:K40" si="2">D9</f>
        <v>11474</v>
      </c>
      <c r="L9" s="27">
        <f>+K9</f>
        <v>11474</v>
      </c>
      <c r="M9" s="27">
        <f t="shared" ref="M9:M40" si="3">K9*G9</f>
        <v>4354.4977399999998</v>
      </c>
      <c r="N9" s="27">
        <f t="shared" ref="N9:N40" si="4">M9-J9</f>
        <v>-779469.13733000006</v>
      </c>
      <c r="O9" s="27">
        <f>+N9</f>
        <v>-779469.13733000006</v>
      </c>
      <c r="P9" s="27">
        <f>-SUM(N9)</f>
        <v>779469.13733000006</v>
      </c>
      <c r="Q9" s="38">
        <f>VLOOKUP(Q$8,$A$9:$P$124,5)</f>
        <v>642544</v>
      </c>
      <c r="R9" s="38">
        <f>VLOOKUP(R$8,$A$9:$P$124,5)</f>
        <v>927112</v>
      </c>
      <c r="S9" s="38">
        <f>+R9-Q9</f>
        <v>284568</v>
      </c>
      <c r="T9" s="35" t="s">
        <v>64</v>
      </c>
      <c r="U9" s="145">
        <f t="shared" ref="U9:AE9" si="5">-IF(TYPE(VLOOKUP(U8,$A$9:$P$124,6,FALSE))=16,0,VLOOKUP(U8,$A$9:$P$124,6,FALSE))</f>
        <v>1399099</v>
      </c>
      <c r="V9" s="145">
        <f t="shared" si="5"/>
        <v>1375385</v>
      </c>
      <c r="W9" s="145">
        <f t="shared" si="5"/>
        <v>1351671</v>
      </c>
      <c r="X9" s="145">
        <f t="shared" si="5"/>
        <v>1327957</v>
      </c>
      <c r="Y9" s="145">
        <f t="shared" si="5"/>
        <v>1304243</v>
      </c>
      <c r="Z9" s="145">
        <f t="shared" si="5"/>
        <v>1280529</v>
      </c>
      <c r="AA9" s="145">
        <f t="shared" si="5"/>
        <v>1256815</v>
      </c>
      <c r="AB9" s="145">
        <f t="shared" si="5"/>
        <v>1233101</v>
      </c>
      <c r="AC9" s="145">
        <f t="shared" si="5"/>
        <v>1209387</v>
      </c>
      <c r="AD9" s="145">
        <f t="shared" si="5"/>
        <v>1185673</v>
      </c>
      <c r="AE9" s="145">
        <f t="shared" si="5"/>
        <v>1161959</v>
      </c>
    </row>
    <row r="10" spans="1:31">
      <c r="A10" s="30">
        <v>38504</v>
      </c>
      <c r="B10" s="9"/>
      <c r="C10" s="6">
        <v>2</v>
      </c>
      <c r="D10" s="29">
        <f t="shared" si="0"/>
        <v>11474</v>
      </c>
      <c r="E10" s="29">
        <f t="shared" ref="E10:E41" si="6">+E9+D10</f>
        <v>22948</v>
      </c>
      <c r="F10" s="29">
        <f t="shared" si="1"/>
        <v>-2042409</v>
      </c>
      <c r="G10" s="34">
        <f>Inputs!D$3</f>
        <v>0.37951000000000001</v>
      </c>
      <c r="H10" s="2"/>
      <c r="I10" s="27">
        <f t="shared" ref="I10:I41" si="7">+I9+H10</f>
        <v>2065357</v>
      </c>
      <c r="J10" s="27"/>
      <c r="K10" s="27">
        <f t="shared" si="2"/>
        <v>11474</v>
      </c>
      <c r="L10" s="27">
        <f t="shared" ref="L10:L41" si="8">+L9+K10</f>
        <v>22948</v>
      </c>
      <c r="M10" s="27">
        <f t="shared" si="3"/>
        <v>4354.4977399999998</v>
      </c>
      <c r="N10" s="27">
        <f t="shared" si="4"/>
        <v>4354.4977399999998</v>
      </c>
      <c r="O10" s="27">
        <f t="shared" ref="O10:O41" si="9">+O9+N10</f>
        <v>-775114.63959000004</v>
      </c>
      <c r="P10" s="27">
        <f t="shared" ref="P10:P41" si="10">P9-N10</f>
        <v>775114.63959000004</v>
      </c>
      <c r="Q10" s="38">
        <f>VLOOKUP(Q$8,$A$9:$P$124,15)</f>
        <v>-539971.76162999892</v>
      </c>
      <c r="R10" s="38">
        <f>VLOOKUP(R$8,$A$9:$P$124,15)</f>
        <v>-431975.35994999926</v>
      </c>
      <c r="S10" s="38">
        <f>+R10-Q10</f>
        <v>107996.40167999966</v>
      </c>
      <c r="T10" s="36" t="s">
        <v>69</v>
      </c>
      <c r="V10" s="2"/>
      <c r="W10" s="2"/>
      <c r="X10" s="7"/>
      <c r="Y10" s="2"/>
      <c r="Z10" s="7"/>
    </row>
    <row r="11" spans="1:31">
      <c r="A11" s="31">
        <v>38534</v>
      </c>
      <c r="B11" s="5"/>
      <c r="C11" s="6">
        <v>3</v>
      </c>
      <c r="D11" s="29">
        <f t="shared" si="0"/>
        <v>11474</v>
      </c>
      <c r="E11" s="29">
        <f t="shared" si="6"/>
        <v>34422</v>
      </c>
      <c r="F11" s="29">
        <f t="shared" si="1"/>
        <v>-2030935</v>
      </c>
      <c r="G11" s="34">
        <f>Inputs!D$3</f>
        <v>0.37951000000000001</v>
      </c>
      <c r="H11" s="2"/>
      <c r="I11" s="27">
        <f t="shared" si="7"/>
        <v>2065357</v>
      </c>
      <c r="J11" s="27"/>
      <c r="K11" s="27">
        <f t="shared" si="2"/>
        <v>11474</v>
      </c>
      <c r="L11" s="27">
        <f t="shared" si="8"/>
        <v>34422</v>
      </c>
      <c r="M11" s="27">
        <f t="shared" si="3"/>
        <v>4354.4977399999998</v>
      </c>
      <c r="N11" s="27">
        <f t="shared" si="4"/>
        <v>4354.4977399999998</v>
      </c>
      <c r="O11" s="27">
        <f t="shared" si="9"/>
        <v>-770760.14185000001</v>
      </c>
      <c r="P11" s="27">
        <f t="shared" si="10"/>
        <v>770760.14185000001</v>
      </c>
      <c r="Q11" s="38">
        <f>+VLOOKUP(Q$8,$A$9:$P$124,16)</f>
        <v>539971.76162999892</v>
      </c>
      <c r="R11" s="38">
        <f>+VLOOKUP(R$8,$A$9:$P$124,16)</f>
        <v>431975.35994999926</v>
      </c>
      <c r="S11" s="38">
        <f>(+Q11+R11)/2</f>
        <v>485973.56078999909</v>
      </c>
      <c r="T11" s="36" t="s">
        <v>113</v>
      </c>
      <c r="U11" s="145">
        <f t="shared" ref="U11:AE11" si="11">IF(TYPE(VLOOKUP(U8,$A$9:$P$124,16,FALSE))=16,0,VLOOKUP(U8,$A$9:$P$124,16,FALSE))</f>
        <v>530972.06148999895</v>
      </c>
      <c r="V11" s="145">
        <f t="shared" si="11"/>
        <v>521972.36134999897</v>
      </c>
      <c r="W11" s="145">
        <f t="shared" si="11"/>
        <v>512972.661209999</v>
      </c>
      <c r="X11" s="145">
        <f t="shared" si="11"/>
        <v>503972.96106999903</v>
      </c>
      <c r="Y11" s="145">
        <f t="shared" si="11"/>
        <v>494973.26092999906</v>
      </c>
      <c r="Z11" s="145">
        <f t="shared" si="11"/>
        <v>485973.56078999909</v>
      </c>
      <c r="AA11" s="145">
        <f t="shared" si="11"/>
        <v>476973.86064999911</v>
      </c>
      <c r="AB11" s="145">
        <f t="shared" si="11"/>
        <v>467974.16050999914</v>
      </c>
      <c r="AC11" s="145">
        <f t="shared" si="11"/>
        <v>458974.46036999917</v>
      </c>
      <c r="AD11" s="145">
        <f t="shared" si="11"/>
        <v>449974.7602299992</v>
      </c>
      <c r="AE11" s="145">
        <f t="shared" si="11"/>
        <v>440975.06008999923</v>
      </c>
    </row>
    <row r="12" spans="1:31">
      <c r="A12" s="30">
        <v>38565</v>
      </c>
      <c r="B12" s="3"/>
      <c r="C12" s="6">
        <v>4</v>
      </c>
      <c r="D12" s="29">
        <f t="shared" si="0"/>
        <v>11474</v>
      </c>
      <c r="E12" s="29">
        <f t="shared" si="6"/>
        <v>45896</v>
      </c>
      <c r="F12" s="29">
        <f t="shared" si="1"/>
        <v>-2019461</v>
      </c>
      <c r="G12" s="34">
        <f>Inputs!D$3</f>
        <v>0.37951000000000001</v>
      </c>
      <c r="H12" s="2"/>
      <c r="I12" s="27">
        <f t="shared" si="7"/>
        <v>2065357</v>
      </c>
      <c r="J12" s="27"/>
      <c r="K12" s="27">
        <f t="shared" si="2"/>
        <v>11474</v>
      </c>
      <c r="L12" s="27">
        <f t="shared" si="8"/>
        <v>45896</v>
      </c>
      <c r="M12" s="27">
        <f t="shared" si="3"/>
        <v>4354.4977399999998</v>
      </c>
      <c r="N12" s="27">
        <f t="shared" si="4"/>
        <v>4354.4977399999998</v>
      </c>
      <c r="O12" s="27">
        <f t="shared" si="9"/>
        <v>-766405.64410999999</v>
      </c>
      <c r="P12" s="27">
        <f t="shared" si="10"/>
        <v>766405.64410999999</v>
      </c>
      <c r="Q12" s="40"/>
      <c r="R12" s="40"/>
      <c r="S12" s="40"/>
      <c r="T12" s="36"/>
    </row>
    <row r="13" spans="1:31">
      <c r="A13" s="31">
        <v>38596</v>
      </c>
      <c r="B13" s="3"/>
      <c r="C13" s="6">
        <v>5</v>
      </c>
      <c r="D13" s="29">
        <f t="shared" si="0"/>
        <v>11474</v>
      </c>
      <c r="E13" s="29">
        <f t="shared" si="6"/>
        <v>57370</v>
      </c>
      <c r="F13" s="29">
        <f t="shared" si="1"/>
        <v>-2007987</v>
      </c>
      <c r="G13" s="34">
        <f>Inputs!D$3</f>
        <v>0.37951000000000001</v>
      </c>
      <c r="H13" s="2"/>
      <c r="I13" s="27">
        <f t="shared" si="7"/>
        <v>2065357</v>
      </c>
      <c r="J13" s="27"/>
      <c r="K13" s="27">
        <f t="shared" si="2"/>
        <v>11474</v>
      </c>
      <c r="L13" s="27">
        <f t="shared" si="8"/>
        <v>57370</v>
      </c>
      <c r="M13" s="27">
        <f t="shared" si="3"/>
        <v>4354.4977399999998</v>
      </c>
      <c r="N13" s="27">
        <f t="shared" si="4"/>
        <v>4354.4977399999998</v>
      </c>
      <c r="O13" s="27">
        <f t="shared" si="9"/>
        <v>-762051.14636999997</v>
      </c>
      <c r="P13" s="27">
        <f t="shared" si="10"/>
        <v>762051.14636999997</v>
      </c>
      <c r="Q13" s="38">
        <f>VLOOKUP(Q$8,$A$9:$P$124,9)</f>
        <v>2065357</v>
      </c>
      <c r="R13" s="38">
        <f>VLOOKUP(R$8,$A$9:$P$124,9)</f>
        <v>2065357</v>
      </c>
      <c r="S13" s="38">
        <f>+R13-Q13</f>
        <v>0</v>
      </c>
      <c r="T13" s="36" t="s">
        <v>70</v>
      </c>
    </row>
    <row r="14" spans="1:31">
      <c r="A14" s="31">
        <v>38626</v>
      </c>
      <c r="B14" s="3"/>
      <c r="C14" s="6">
        <v>6</v>
      </c>
      <c r="D14" s="29">
        <f t="shared" si="0"/>
        <v>11474</v>
      </c>
      <c r="E14" s="29">
        <f t="shared" si="6"/>
        <v>68844</v>
      </c>
      <c r="F14" s="29">
        <f t="shared" si="1"/>
        <v>-1996513</v>
      </c>
      <c r="G14" s="34">
        <f>Inputs!D$3</f>
        <v>0.37951000000000001</v>
      </c>
      <c r="H14" s="2"/>
      <c r="I14" s="27">
        <f t="shared" si="7"/>
        <v>2065357</v>
      </c>
      <c r="J14" s="27"/>
      <c r="K14" s="27">
        <f t="shared" si="2"/>
        <v>11474</v>
      </c>
      <c r="L14" s="27">
        <f t="shared" si="8"/>
        <v>68844</v>
      </c>
      <c r="M14" s="27">
        <f t="shared" si="3"/>
        <v>4354.4977399999998</v>
      </c>
      <c r="N14" s="27">
        <f t="shared" si="4"/>
        <v>4354.4977399999998</v>
      </c>
      <c r="O14" s="27">
        <f t="shared" si="9"/>
        <v>-757696.64862999995</v>
      </c>
      <c r="P14" s="27">
        <f t="shared" si="10"/>
        <v>757696.64862999995</v>
      </c>
      <c r="Q14" s="105">
        <f>VLOOKUP(Q$8,$A$9:$P$124,12)</f>
        <v>642544</v>
      </c>
      <c r="R14" s="105">
        <f>VLOOKUP(R$8,$A$9:$P$124,12)</f>
        <v>927112</v>
      </c>
      <c r="S14" s="105">
        <f>+R14-Q14</f>
        <v>284568</v>
      </c>
      <c r="T14" s="36" t="s">
        <v>93</v>
      </c>
    </row>
    <row r="15" spans="1:31">
      <c r="A15" s="30">
        <v>38657</v>
      </c>
      <c r="B15" s="3"/>
      <c r="C15" s="6">
        <v>7</v>
      </c>
      <c r="D15" s="29">
        <f t="shared" si="0"/>
        <v>11474</v>
      </c>
      <c r="E15" s="29">
        <f t="shared" si="6"/>
        <v>80318</v>
      </c>
      <c r="F15" s="29">
        <f t="shared" si="1"/>
        <v>-1985039</v>
      </c>
      <c r="G15" s="34">
        <f>Inputs!D$3</f>
        <v>0.37951000000000001</v>
      </c>
      <c r="H15" s="2"/>
      <c r="I15" s="27">
        <f t="shared" si="7"/>
        <v>2065357</v>
      </c>
      <c r="J15" s="27"/>
      <c r="K15" s="27">
        <f t="shared" si="2"/>
        <v>11474</v>
      </c>
      <c r="L15" s="27">
        <f t="shared" si="8"/>
        <v>80318</v>
      </c>
      <c r="M15" s="27">
        <f t="shared" si="3"/>
        <v>4354.4977399999998</v>
      </c>
      <c r="N15" s="27">
        <f t="shared" si="4"/>
        <v>4354.4977399999998</v>
      </c>
      <c r="O15" s="27">
        <f t="shared" si="9"/>
        <v>-753342.15088999993</v>
      </c>
      <c r="P15" s="27">
        <f t="shared" si="10"/>
        <v>753342.15088999993</v>
      </c>
      <c r="Q15" s="97"/>
      <c r="R15" s="97"/>
      <c r="S15" s="97"/>
      <c r="T15" s="98"/>
    </row>
    <row r="16" spans="1:31">
      <c r="A16" s="31">
        <v>38687</v>
      </c>
      <c r="B16" s="3"/>
      <c r="C16" s="6">
        <v>8</v>
      </c>
      <c r="D16" s="29">
        <f t="shared" si="0"/>
        <v>11474</v>
      </c>
      <c r="E16" s="29">
        <f t="shared" si="6"/>
        <v>91792</v>
      </c>
      <c r="F16" s="29">
        <f t="shared" si="1"/>
        <v>-1973565</v>
      </c>
      <c r="G16" s="34">
        <f>Inputs!D$3</f>
        <v>0.37951000000000001</v>
      </c>
      <c r="H16" s="2"/>
      <c r="I16" s="27">
        <f t="shared" si="7"/>
        <v>2065357</v>
      </c>
      <c r="J16" s="27"/>
      <c r="K16" s="27">
        <f t="shared" si="2"/>
        <v>11474</v>
      </c>
      <c r="L16" s="27">
        <f t="shared" si="8"/>
        <v>91792</v>
      </c>
      <c r="M16" s="27">
        <f t="shared" si="3"/>
        <v>4354.4977399999998</v>
      </c>
      <c r="N16" s="27">
        <f t="shared" si="4"/>
        <v>4354.4977399999998</v>
      </c>
      <c r="O16" s="27">
        <f t="shared" si="9"/>
        <v>-748987.65314999991</v>
      </c>
      <c r="P16" s="27">
        <f t="shared" si="10"/>
        <v>748987.65314999991</v>
      </c>
      <c r="Q16" s="4"/>
      <c r="R16" s="4"/>
      <c r="S16" s="4"/>
    </row>
    <row r="17" spans="1:19">
      <c r="A17" s="30">
        <v>38718</v>
      </c>
      <c r="B17" s="3"/>
      <c r="C17" s="6">
        <v>9</v>
      </c>
      <c r="D17" s="29">
        <f t="shared" si="0"/>
        <v>11474</v>
      </c>
      <c r="E17" s="29">
        <f t="shared" si="6"/>
        <v>103266</v>
      </c>
      <c r="F17" s="29">
        <f t="shared" si="1"/>
        <v>-1962091</v>
      </c>
      <c r="G17" s="34">
        <f>Inputs!D$3</f>
        <v>0.37951000000000001</v>
      </c>
      <c r="H17" s="2"/>
      <c r="I17" s="27">
        <f t="shared" si="7"/>
        <v>2065357</v>
      </c>
      <c r="J17" s="27"/>
      <c r="K17" s="27">
        <f t="shared" si="2"/>
        <v>11474</v>
      </c>
      <c r="L17" s="27">
        <f t="shared" si="8"/>
        <v>103266</v>
      </c>
      <c r="M17" s="27">
        <f t="shared" si="3"/>
        <v>4354.4977399999998</v>
      </c>
      <c r="N17" s="27">
        <f t="shared" si="4"/>
        <v>4354.4977399999998</v>
      </c>
      <c r="O17" s="27">
        <f t="shared" si="9"/>
        <v>-744633.15540999989</v>
      </c>
      <c r="P17" s="27">
        <f t="shared" si="10"/>
        <v>744633.15540999989</v>
      </c>
      <c r="Q17" s="4"/>
      <c r="R17" s="4"/>
      <c r="S17" s="4"/>
    </row>
    <row r="18" spans="1:19">
      <c r="A18" s="31">
        <v>38749</v>
      </c>
      <c r="B18" s="3"/>
      <c r="C18" s="6">
        <v>10</v>
      </c>
      <c r="D18" s="29">
        <f t="shared" si="0"/>
        <v>11474</v>
      </c>
      <c r="E18" s="29">
        <f t="shared" si="6"/>
        <v>114740</v>
      </c>
      <c r="F18" s="29">
        <f t="shared" si="1"/>
        <v>-1950617</v>
      </c>
      <c r="G18" s="34">
        <f>Inputs!D$3</f>
        <v>0.37951000000000001</v>
      </c>
      <c r="H18" s="2"/>
      <c r="I18" s="27">
        <f t="shared" si="7"/>
        <v>2065357</v>
      </c>
      <c r="J18" s="27"/>
      <c r="K18" s="27">
        <f t="shared" si="2"/>
        <v>11474</v>
      </c>
      <c r="L18" s="27">
        <f t="shared" si="8"/>
        <v>114740</v>
      </c>
      <c r="M18" s="27">
        <f t="shared" si="3"/>
        <v>4354.4977399999998</v>
      </c>
      <c r="N18" s="27">
        <f t="shared" si="4"/>
        <v>4354.4977399999998</v>
      </c>
      <c r="O18" s="27">
        <f t="shared" si="9"/>
        <v>-740278.65766999987</v>
      </c>
      <c r="P18" s="27">
        <f t="shared" si="10"/>
        <v>740278.65766999987</v>
      </c>
      <c r="Q18" s="4"/>
      <c r="R18" s="4"/>
      <c r="S18" s="4"/>
    </row>
    <row r="19" spans="1:19">
      <c r="A19" s="31">
        <v>38777</v>
      </c>
      <c r="B19" s="3"/>
      <c r="C19" s="6">
        <v>11</v>
      </c>
      <c r="D19" s="29">
        <f t="shared" si="0"/>
        <v>11474</v>
      </c>
      <c r="E19" s="29">
        <f t="shared" si="6"/>
        <v>126214</v>
      </c>
      <c r="F19" s="29">
        <f t="shared" si="1"/>
        <v>-1939143</v>
      </c>
      <c r="G19" s="34">
        <f>Inputs!D$3</f>
        <v>0.37951000000000001</v>
      </c>
      <c r="H19" s="2"/>
      <c r="I19" s="27">
        <f t="shared" si="7"/>
        <v>2065357</v>
      </c>
      <c r="J19" s="27"/>
      <c r="K19" s="27">
        <f t="shared" si="2"/>
        <v>11474</v>
      </c>
      <c r="L19" s="27">
        <f t="shared" si="8"/>
        <v>126214</v>
      </c>
      <c r="M19" s="27">
        <f t="shared" si="3"/>
        <v>4354.4977399999998</v>
      </c>
      <c r="N19" s="27">
        <f t="shared" si="4"/>
        <v>4354.4977399999998</v>
      </c>
      <c r="O19" s="27">
        <f t="shared" si="9"/>
        <v>-735924.15992999985</v>
      </c>
      <c r="P19" s="27">
        <f t="shared" si="10"/>
        <v>735924.15992999985</v>
      </c>
      <c r="Q19" s="4"/>
      <c r="R19" s="4"/>
      <c r="S19" s="4"/>
    </row>
    <row r="20" spans="1:19">
      <c r="A20" s="30">
        <v>38808</v>
      </c>
      <c r="B20" s="3"/>
      <c r="C20" s="6">
        <v>12</v>
      </c>
      <c r="D20" s="29">
        <f t="shared" si="0"/>
        <v>11474</v>
      </c>
      <c r="E20" s="29">
        <f t="shared" si="6"/>
        <v>137688</v>
      </c>
      <c r="F20" s="29">
        <f t="shared" si="1"/>
        <v>-1927669</v>
      </c>
      <c r="G20" s="34">
        <f>Inputs!D$3</f>
        <v>0.37951000000000001</v>
      </c>
      <c r="H20" s="2"/>
      <c r="I20" s="27">
        <f t="shared" si="7"/>
        <v>2065357</v>
      </c>
      <c r="J20" s="27"/>
      <c r="K20" s="27">
        <f t="shared" si="2"/>
        <v>11474</v>
      </c>
      <c r="L20" s="27">
        <f t="shared" si="8"/>
        <v>137688</v>
      </c>
      <c r="M20" s="27">
        <f t="shared" si="3"/>
        <v>4354.4977399999998</v>
      </c>
      <c r="N20" s="27">
        <f t="shared" si="4"/>
        <v>4354.4977399999998</v>
      </c>
      <c r="O20" s="27">
        <f t="shared" si="9"/>
        <v>-731569.66218999983</v>
      </c>
      <c r="P20" s="27">
        <f t="shared" si="10"/>
        <v>731569.66218999983</v>
      </c>
      <c r="Q20" s="4"/>
      <c r="R20" s="4"/>
      <c r="S20" s="4"/>
    </row>
    <row r="21" spans="1:19">
      <c r="A21" s="31">
        <v>38838</v>
      </c>
      <c r="B21" s="3"/>
      <c r="C21" s="6">
        <v>13</v>
      </c>
      <c r="D21" s="29">
        <f t="shared" si="0"/>
        <v>11474</v>
      </c>
      <c r="E21" s="29">
        <f t="shared" si="6"/>
        <v>149162</v>
      </c>
      <c r="F21" s="29">
        <f t="shared" si="1"/>
        <v>-1916195</v>
      </c>
      <c r="G21" s="34">
        <f>Inputs!D$3</f>
        <v>0.37951000000000001</v>
      </c>
      <c r="H21" s="2"/>
      <c r="I21" s="27">
        <f t="shared" si="7"/>
        <v>2065357</v>
      </c>
      <c r="J21" s="27"/>
      <c r="K21" s="27">
        <f t="shared" si="2"/>
        <v>11474</v>
      </c>
      <c r="L21" s="27">
        <f t="shared" si="8"/>
        <v>149162</v>
      </c>
      <c r="M21" s="27">
        <f t="shared" si="3"/>
        <v>4354.4977399999998</v>
      </c>
      <c r="N21" s="27">
        <f t="shared" si="4"/>
        <v>4354.4977399999998</v>
      </c>
      <c r="O21" s="27">
        <f t="shared" si="9"/>
        <v>-727215.16444999981</v>
      </c>
      <c r="P21" s="27">
        <f t="shared" si="10"/>
        <v>727215.16444999981</v>
      </c>
      <c r="Q21" s="4"/>
      <c r="R21" s="4"/>
      <c r="S21" s="4"/>
    </row>
    <row r="22" spans="1:19">
      <c r="A22" s="30">
        <v>38869</v>
      </c>
      <c r="B22" s="3"/>
      <c r="C22" s="6">
        <v>14</v>
      </c>
      <c r="D22" s="29">
        <f t="shared" si="0"/>
        <v>11474</v>
      </c>
      <c r="E22" s="29">
        <f t="shared" si="6"/>
        <v>160636</v>
      </c>
      <c r="F22" s="29">
        <f t="shared" si="1"/>
        <v>-1904721</v>
      </c>
      <c r="G22" s="34">
        <f>Inputs!D$3</f>
        <v>0.37951000000000001</v>
      </c>
      <c r="H22" s="2"/>
      <c r="I22" s="27">
        <f t="shared" si="7"/>
        <v>2065357</v>
      </c>
      <c r="J22" s="27"/>
      <c r="K22" s="27">
        <f t="shared" si="2"/>
        <v>11474</v>
      </c>
      <c r="L22" s="27">
        <f t="shared" si="8"/>
        <v>160636</v>
      </c>
      <c r="M22" s="27">
        <f t="shared" si="3"/>
        <v>4354.4977399999998</v>
      </c>
      <c r="N22" s="27">
        <f t="shared" si="4"/>
        <v>4354.4977399999998</v>
      </c>
      <c r="O22" s="27">
        <f t="shared" si="9"/>
        <v>-722860.66670999979</v>
      </c>
      <c r="P22" s="27">
        <f t="shared" si="10"/>
        <v>722860.66670999979</v>
      </c>
      <c r="Q22" s="4"/>
      <c r="R22" s="4"/>
      <c r="S22" s="4"/>
    </row>
    <row r="23" spans="1:19">
      <c r="A23" s="31">
        <v>38899</v>
      </c>
      <c r="B23" s="3"/>
      <c r="C23" s="6">
        <v>15</v>
      </c>
      <c r="D23" s="29">
        <f t="shared" si="0"/>
        <v>11474</v>
      </c>
      <c r="E23" s="29">
        <f t="shared" si="6"/>
        <v>172110</v>
      </c>
      <c r="F23" s="29">
        <f t="shared" si="1"/>
        <v>-1893247</v>
      </c>
      <c r="G23" s="34">
        <f>Inputs!D$3</f>
        <v>0.37951000000000001</v>
      </c>
      <c r="H23" s="2"/>
      <c r="I23" s="27">
        <f t="shared" si="7"/>
        <v>2065357</v>
      </c>
      <c r="J23" s="27"/>
      <c r="K23" s="27">
        <f t="shared" si="2"/>
        <v>11474</v>
      </c>
      <c r="L23" s="27">
        <f t="shared" si="8"/>
        <v>172110</v>
      </c>
      <c r="M23" s="27">
        <f t="shared" si="3"/>
        <v>4354.4977399999998</v>
      </c>
      <c r="N23" s="27">
        <f t="shared" si="4"/>
        <v>4354.4977399999998</v>
      </c>
      <c r="O23" s="27">
        <f t="shared" si="9"/>
        <v>-718506.16896999977</v>
      </c>
      <c r="P23" s="27">
        <f t="shared" si="10"/>
        <v>718506.16896999977</v>
      </c>
      <c r="Q23" s="4"/>
      <c r="R23" s="4"/>
      <c r="S23" s="4"/>
    </row>
    <row r="24" spans="1:19">
      <c r="A24" s="31">
        <v>38930</v>
      </c>
      <c r="B24" s="3"/>
      <c r="C24" s="6">
        <v>16</v>
      </c>
      <c r="D24" s="29">
        <f t="shared" si="0"/>
        <v>11474</v>
      </c>
      <c r="E24" s="29">
        <f t="shared" si="6"/>
        <v>183584</v>
      </c>
      <c r="F24" s="29">
        <f t="shared" si="1"/>
        <v>-1881773</v>
      </c>
      <c r="G24" s="34">
        <f>Inputs!D$3</f>
        <v>0.37951000000000001</v>
      </c>
      <c r="H24" s="2"/>
      <c r="I24" s="27">
        <f t="shared" si="7"/>
        <v>2065357</v>
      </c>
      <c r="J24" s="27"/>
      <c r="K24" s="27">
        <f t="shared" si="2"/>
        <v>11474</v>
      </c>
      <c r="L24" s="27">
        <f t="shared" si="8"/>
        <v>183584</v>
      </c>
      <c r="M24" s="27">
        <f t="shared" si="3"/>
        <v>4354.4977399999998</v>
      </c>
      <c r="N24" s="27">
        <f t="shared" si="4"/>
        <v>4354.4977399999998</v>
      </c>
      <c r="O24" s="27">
        <f t="shared" si="9"/>
        <v>-714151.67122999975</v>
      </c>
      <c r="P24" s="27">
        <f t="shared" si="10"/>
        <v>714151.67122999975</v>
      </c>
      <c r="Q24" s="4"/>
      <c r="R24" s="4"/>
      <c r="S24" s="4"/>
    </row>
    <row r="25" spans="1:19">
      <c r="A25" s="30">
        <v>38961</v>
      </c>
      <c r="B25" s="3"/>
      <c r="C25" s="6">
        <v>17</v>
      </c>
      <c r="D25" s="29">
        <f t="shared" si="0"/>
        <v>11474</v>
      </c>
      <c r="E25" s="29">
        <f t="shared" si="6"/>
        <v>195058</v>
      </c>
      <c r="F25" s="29">
        <f t="shared" si="1"/>
        <v>-1870299</v>
      </c>
      <c r="G25" s="34">
        <f>Inputs!D$3</f>
        <v>0.37951000000000001</v>
      </c>
      <c r="H25" s="2"/>
      <c r="I25" s="27">
        <f t="shared" si="7"/>
        <v>2065357</v>
      </c>
      <c r="J25" s="27"/>
      <c r="K25" s="27">
        <f t="shared" si="2"/>
        <v>11474</v>
      </c>
      <c r="L25" s="27">
        <f t="shared" si="8"/>
        <v>195058</v>
      </c>
      <c r="M25" s="27">
        <f t="shared" si="3"/>
        <v>4354.4977399999998</v>
      </c>
      <c r="N25" s="27">
        <f t="shared" si="4"/>
        <v>4354.4977399999998</v>
      </c>
      <c r="O25" s="27">
        <f t="shared" si="9"/>
        <v>-709797.17348999972</v>
      </c>
      <c r="P25" s="27">
        <f t="shared" si="10"/>
        <v>709797.17348999972</v>
      </c>
      <c r="Q25" s="4"/>
      <c r="R25" s="4"/>
      <c r="S25" s="4"/>
    </row>
    <row r="26" spans="1:19">
      <c r="A26" s="31">
        <v>38991</v>
      </c>
      <c r="B26" s="3"/>
      <c r="C26" s="6">
        <v>18</v>
      </c>
      <c r="D26" s="29">
        <f t="shared" si="0"/>
        <v>11474</v>
      </c>
      <c r="E26" s="29">
        <f t="shared" si="6"/>
        <v>206532</v>
      </c>
      <c r="F26" s="29">
        <f t="shared" si="1"/>
        <v>-1858825</v>
      </c>
      <c r="G26" s="34">
        <f>Inputs!D$3</f>
        <v>0.37951000000000001</v>
      </c>
      <c r="H26" s="2"/>
      <c r="I26" s="27">
        <f t="shared" si="7"/>
        <v>2065357</v>
      </c>
      <c r="J26" s="27"/>
      <c r="K26" s="27">
        <f t="shared" si="2"/>
        <v>11474</v>
      </c>
      <c r="L26" s="27">
        <f t="shared" si="8"/>
        <v>206532</v>
      </c>
      <c r="M26" s="27">
        <f t="shared" si="3"/>
        <v>4354.4977399999998</v>
      </c>
      <c r="N26" s="27">
        <f t="shared" si="4"/>
        <v>4354.4977399999998</v>
      </c>
      <c r="O26" s="27">
        <f t="shared" si="9"/>
        <v>-705442.6757499997</v>
      </c>
      <c r="P26" s="27">
        <f t="shared" si="10"/>
        <v>705442.6757499997</v>
      </c>
      <c r="Q26" s="4"/>
      <c r="R26" s="4"/>
      <c r="S26" s="4"/>
    </row>
    <row r="27" spans="1:19">
      <c r="A27" s="30">
        <v>39022</v>
      </c>
      <c r="B27" s="3"/>
      <c r="C27" s="6">
        <v>19</v>
      </c>
      <c r="D27" s="29">
        <f t="shared" si="0"/>
        <v>11474</v>
      </c>
      <c r="E27" s="29">
        <f t="shared" si="6"/>
        <v>218006</v>
      </c>
      <c r="F27" s="29">
        <f t="shared" si="1"/>
        <v>-1847351</v>
      </c>
      <c r="G27" s="34">
        <f>Inputs!D$3</f>
        <v>0.37951000000000001</v>
      </c>
      <c r="H27" s="2"/>
      <c r="I27" s="27">
        <f t="shared" si="7"/>
        <v>2065357</v>
      </c>
      <c r="J27" s="27"/>
      <c r="K27" s="27">
        <f t="shared" si="2"/>
        <v>11474</v>
      </c>
      <c r="L27" s="27">
        <f t="shared" si="8"/>
        <v>218006</v>
      </c>
      <c r="M27" s="27">
        <f t="shared" si="3"/>
        <v>4354.4977399999998</v>
      </c>
      <c r="N27" s="27">
        <f t="shared" si="4"/>
        <v>4354.4977399999998</v>
      </c>
      <c r="O27" s="27">
        <f t="shared" si="9"/>
        <v>-701088.17800999968</v>
      </c>
      <c r="P27" s="27">
        <f t="shared" si="10"/>
        <v>701088.17800999968</v>
      </c>
      <c r="Q27" s="4"/>
      <c r="R27" s="4"/>
      <c r="S27" s="4"/>
    </row>
    <row r="28" spans="1:19">
      <c r="A28" s="31">
        <v>39052</v>
      </c>
      <c r="B28" s="3"/>
      <c r="C28" s="6">
        <v>20</v>
      </c>
      <c r="D28" s="29">
        <f t="shared" si="0"/>
        <v>11474</v>
      </c>
      <c r="E28" s="29">
        <f t="shared" si="6"/>
        <v>229480</v>
      </c>
      <c r="F28" s="29">
        <f t="shared" si="1"/>
        <v>-1835877</v>
      </c>
      <c r="G28" s="34">
        <f>Inputs!D$3</f>
        <v>0.37951000000000001</v>
      </c>
      <c r="H28" s="2"/>
      <c r="I28" s="27">
        <f t="shared" si="7"/>
        <v>2065357</v>
      </c>
      <c r="J28" s="27"/>
      <c r="K28" s="27">
        <f t="shared" si="2"/>
        <v>11474</v>
      </c>
      <c r="L28" s="27">
        <f t="shared" si="8"/>
        <v>229480</v>
      </c>
      <c r="M28" s="27">
        <f t="shared" si="3"/>
        <v>4354.4977399999998</v>
      </c>
      <c r="N28" s="27">
        <f t="shared" si="4"/>
        <v>4354.4977399999998</v>
      </c>
      <c r="O28" s="27">
        <f t="shared" si="9"/>
        <v>-696733.68026999966</v>
      </c>
      <c r="P28" s="27">
        <f t="shared" si="10"/>
        <v>696733.68026999966</v>
      </c>
      <c r="Q28" s="4"/>
      <c r="R28" s="4"/>
      <c r="S28" s="4"/>
    </row>
    <row r="29" spans="1:19">
      <c r="A29" s="31">
        <v>39083</v>
      </c>
      <c r="B29" s="3"/>
      <c r="C29" s="6">
        <v>21</v>
      </c>
      <c r="D29" s="29">
        <f t="shared" si="0"/>
        <v>11474</v>
      </c>
      <c r="E29" s="29">
        <f t="shared" si="6"/>
        <v>240954</v>
      </c>
      <c r="F29" s="29">
        <f t="shared" si="1"/>
        <v>-1824403</v>
      </c>
      <c r="G29" s="34">
        <f>Inputs!D$3</f>
        <v>0.37951000000000001</v>
      </c>
      <c r="H29" s="2"/>
      <c r="I29" s="27">
        <f t="shared" si="7"/>
        <v>2065357</v>
      </c>
      <c r="J29" s="27"/>
      <c r="K29" s="27">
        <f t="shared" si="2"/>
        <v>11474</v>
      </c>
      <c r="L29" s="27">
        <f t="shared" si="8"/>
        <v>240954</v>
      </c>
      <c r="M29" s="27">
        <f t="shared" si="3"/>
        <v>4354.4977399999998</v>
      </c>
      <c r="N29" s="27">
        <f t="shared" si="4"/>
        <v>4354.4977399999998</v>
      </c>
      <c r="O29" s="27">
        <f t="shared" si="9"/>
        <v>-692379.18252999964</v>
      </c>
      <c r="P29" s="27">
        <f t="shared" si="10"/>
        <v>692379.18252999964</v>
      </c>
      <c r="Q29" s="4"/>
      <c r="R29" s="4"/>
      <c r="S29" s="4"/>
    </row>
    <row r="30" spans="1:19">
      <c r="A30" s="30">
        <v>39114</v>
      </c>
      <c r="B30" s="3"/>
      <c r="C30" s="6">
        <v>22</v>
      </c>
      <c r="D30" s="29">
        <f t="shared" si="0"/>
        <v>11474</v>
      </c>
      <c r="E30" s="29">
        <f t="shared" si="6"/>
        <v>252428</v>
      </c>
      <c r="F30" s="29">
        <f t="shared" si="1"/>
        <v>-1812929</v>
      </c>
      <c r="G30" s="34">
        <f>Inputs!D$3</f>
        <v>0.37951000000000001</v>
      </c>
      <c r="H30" s="2"/>
      <c r="I30" s="27">
        <f t="shared" si="7"/>
        <v>2065357</v>
      </c>
      <c r="J30" s="27"/>
      <c r="K30" s="27">
        <f t="shared" si="2"/>
        <v>11474</v>
      </c>
      <c r="L30" s="27">
        <f t="shared" si="8"/>
        <v>252428</v>
      </c>
      <c r="M30" s="27">
        <f t="shared" si="3"/>
        <v>4354.4977399999998</v>
      </c>
      <c r="N30" s="27">
        <f t="shared" si="4"/>
        <v>4354.4977399999998</v>
      </c>
      <c r="O30" s="27">
        <f t="shared" si="9"/>
        <v>-688024.68478999962</v>
      </c>
      <c r="P30" s="27">
        <f t="shared" si="10"/>
        <v>688024.68478999962</v>
      </c>
      <c r="Q30" s="95"/>
    </row>
    <row r="31" spans="1:19">
      <c r="A31" s="31">
        <v>39142</v>
      </c>
      <c r="B31" s="3"/>
      <c r="C31" s="6">
        <v>23</v>
      </c>
      <c r="D31" s="29">
        <f t="shared" si="0"/>
        <v>11474</v>
      </c>
      <c r="E31" s="29">
        <f t="shared" si="6"/>
        <v>263902</v>
      </c>
      <c r="F31" s="29">
        <f t="shared" si="1"/>
        <v>-1801455</v>
      </c>
      <c r="G31" s="34">
        <f>Inputs!D$3</f>
        <v>0.37951000000000001</v>
      </c>
      <c r="H31" s="2"/>
      <c r="I31" s="27">
        <f t="shared" si="7"/>
        <v>2065357</v>
      </c>
      <c r="J31" s="27"/>
      <c r="K31" s="27">
        <f t="shared" si="2"/>
        <v>11474</v>
      </c>
      <c r="L31" s="27">
        <f t="shared" si="8"/>
        <v>263902</v>
      </c>
      <c r="M31" s="27">
        <f t="shared" si="3"/>
        <v>4354.4977399999998</v>
      </c>
      <c r="N31" s="27">
        <f t="shared" si="4"/>
        <v>4354.4977399999998</v>
      </c>
      <c r="O31" s="27">
        <f t="shared" si="9"/>
        <v>-683670.1870499996</v>
      </c>
      <c r="P31" s="27">
        <f t="shared" si="10"/>
        <v>683670.1870499996</v>
      </c>
      <c r="Q31" s="95"/>
    </row>
    <row r="32" spans="1:19">
      <c r="A32" s="30">
        <v>39173</v>
      </c>
      <c r="B32" s="3"/>
      <c r="C32" s="6">
        <v>24</v>
      </c>
      <c r="D32" s="29">
        <f t="shared" si="0"/>
        <v>11474</v>
      </c>
      <c r="E32" s="29">
        <f t="shared" si="6"/>
        <v>275376</v>
      </c>
      <c r="F32" s="29">
        <f t="shared" si="1"/>
        <v>-1789981</v>
      </c>
      <c r="G32" s="34">
        <f>Inputs!D$3</f>
        <v>0.37951000000000001</v>
      </c>
      <c r="H32" s="2"/>
      <c r="I32" s="27">
        <f t="shared" si="7"/>
        <v>2065357</v>
      </c>
      <c r="J32" s="27"/>
      <c r="K32" s="27">
        <f t="shared" si="2"/>
        <v>11474</v>
      </c>
      <c r="L32" s="27">
        <f t="shared" si="8"/>
        <v>275376</v>
      </c>
      <c r="M32" s="27">
        <f t="shared" si="3"/>
        <v>4354.4977399999998</v>
      </c>
      <c r="N32" s="27">
        <f t="shared" si="4"/>
        <v>4354.4977399999998</v>
      </c>
      <c r="O32" s="27">
        <f t="shared" si="9"/>
        <v>-679315.68930999958</v>
      </c>
      <c r="P32" s="27">
        <f t="shared" si="10"/>
        <v>679315.68930999958</v>
      </c>
      <c r="Q32" s="95"/>
    </row>
    <row r="33" spans="1:21">
      <c r="A33" s="31">
        <v>39203</v>
      </c>
      <c r="B33" s="3"/>
      <c r="C33" s="6">
        <v>25</v>
      </c>
      <c r="D33" s="29">
        <f t="shared" si="0"/>
        <v>11474</v>
      </c>
      <c r="E33" s="29">
        <f t="shared" si="6"/>
        <v>286850</v>
      </c>
      <c r="F33" s="29">
        <f t="shared" si="1"/>
        <v>-1778507</v>
      </c>
      <c r="G33" s="34">
        <f>Inputs!D$3</f>
        <v>0.37951000000000001</v>
      </c>
      <c r="H33" s="2"/>
      <c r="I33" s="27">
        <f t="shared" si="7"/>
        <v>2065357</v>
      </c>
      <c r="J33" s="27"/>
      <c r="K33" s="27">
        <f t="shared" si="2"/>
        <v>11474</v>
      </c>
      <c r="L33" s="27">
        <f t="shared" si="8"/>
        <v>286850</v>
      </c>
      <c r="M33" s="27">
        <f t="shared" si="3"/>
        <v>4354.4977399999998</v>
      </c>
      <c r="N33" s="27">
        <f t="shared" si="4"/>
        <v>4354.4977399999998</v>
      </c>
      <c r="O33" s="27">
        <f t="shared" si="9"/>
        <v>-674961.19156999956</v>
      </c>
      <c r="P33" s="27">
        <f t="shared" si="10"/>
        <v>674961.19156999956</v>
      </c>
      <c r="Q33" s="95"/>
    </row>
    <row r="34" spans="1:21">
      <c r="A34" s="31">
        <v>39234</v>
      </c>
      <c r="B34" s="3"/>
      <c r="C34" s="6">
        <v>26</v>
      </c>
      <c r="D34" s="29">
        <f t="shared" si="0"/>
        <v>11474</v>
      </c>
      <c r="E34" s="29">
        <f t="shared" si="6"/>
        <v>298324</v>
      </c>
      <c r="F34" s="29">
        <f t="shared" si="1"/>
        <v>-1767033</v>
      </c>
      <c r="G34" s="34">
        <f>Inputs!D$3</f>
        <v>0.37951000000000001</v>
      </c>
      <c r="H34" s="2"/>
      <c r="I34" s="27">
        <f t="shared" si="7"/>
        <v>2065357</v>
      </c>
      <c r="J34" s="27"/>
      <c r="K34" s="27">
        <f t="shared" si="2"/>
        <v>11474</v>
      </c>
      <c r="L34" s="27">
        <f t="shared" si="8"/>
        <v>298324</v>
      </c>
      <c r="M34" s="27">
        <f t="shared" si="3"/>
        <v>4354.4977399999998</v>
      </c>
      <c r="N34" s="27">
        <f t="shared" si="4"/>
        <v>4354.4977399999998</v>
      </c>
      <c r="O34" s="27">
        <f t="shared" si="9"/>
        <v>-670606.69382999954</v>
      </c>
      <c r="P34" s="27">
        <f t="shared" si="10"/>
        <v>670606.69382999954</v>
      </c>
      <c r="Q34" s="95"/>
    </row>
    <row r="35" spans="1:21">
      <c r="A35" s="30">
        <v>39264</v>
      </c>
      <c r="B35" s="3"/>
      <c r="C35" s="6">
        <v>27</v>
      </c>
      <c r="D35" s="29">
        <f t="shared" si="0"/>
        <v>11474</v>
      </c>
      <c r="E35" s="29">
        <f t="shared" si="6"/>
        <v>309798</v>
      </c>
      <c r="F35" s="29">
        <f t="shared" si="1"/>
        <v>-1755559</v>
      </c>
      <c r="G35" s="34">
        <f>Inputs!D$3</f>
        <v>0.37951000000000001</v>
      </c>
      <c r="H35" s="2"/>
      <c r="I35" s="27">
        <f t="shared" si="7"/>
        <v>2065357</v>
      </c>
      <c r="J35" s="27"/>
      <c r="K35" s="27">
        <f t="shared" si="2"/>
        <v>11474</v>
      </c>
      <c r="L35" s="27">
        <f t="shared" si="8"/>
        <v>309798</v>
      </c>
      <c r="M35" s="27">
        <f t="shared" si="3"/>
        <v>4354.4977399999998</v>
      </c>
      <c r="N35" s="27">
        <f t="shared" si="4"/>
        <v>4354.4977399999998</v>
      </c>
      <c r="O35" s="27">
        <f t="shared" si="9"/>
        <v>-666252.19608999952</v>
      </c>
      <c r="P35" s="27">
        <f t="shared" si="10"/>
        <v>666252.19608999952</v>
      </c>
    </row>
    <row r="36" spans="1:21">
      <c r="A36" s="31">
        <v>39295</v>
      </c>
      <c r="B36" s="3"/>
      <c r="C36" s="6">
        <v>28</v>
      </c>
      <c r="D36" s="29">
        <f t="shared" si="0"/>
        <v>11474</v>
      </c>
      <c r="E36" s="29">
        <f t="shared" si="6"/>
        <v>321272</v>
      </c>
      <c r="F36" s="29">
        <f t="shared" si="1"/>
        <v>-1744085</v>
      </c>
      <c r="G36" s="34">
        <f>Inputs!D$3</f>
        <v>0.37951000000000001</v>
      </c>
      <c r="H36" s="2"/>
      <c r="I36" s="27">
        <f t="shared" si="7"/>
        <v>2065357</v>
      </c>
      <c r="J36" s="27"/>
      <c r="K36" s="27">
        <f t="shared" si="2"/>
        <v>11474</v>
      </c>
      <c r="L36" s="27">
        <f t="shared" si="8"/>
        <v>321272</v>
      </c>
      <c r="M36" s="27">
        <f t="shared" si="3"/>
        <v>4354.4977399999998</v>
      </c>
      <c r="N36" s="27">
        <f t="shared" si="4"/>
        <v>4354.4977399999998</v>
      </c>
      <c r="O36" s="27">
        <f t="shared" si="9"/>
        <v>-661897.6983499995</v>
      </c>
      <c r="P36" s="27">
        <f t="shared" si="10"/>
        <v>661897.6983499995</v>
      </c>
    </row>
    <row r="37" spans="1:21">
      <c r="A37" s="30">
        <v>39326</v>
      </c>
      <c r="B37" s="3"/>
      <c r="C37" s="6">
        <v>29</v>
      </c>
      <c r="D37" s="29">
        <f t="shared" si="0"/>
        <v>11474</v>
      </c>
      <c r="E37" s="29">
        <f t="shared" si="6"/>
        <v>332746</v>
      </c>
      <c r="F37" s="29">
        <f t="shared" si="1"/>
        <v>-1732611</v>
      </c>
      <c r="G37" s="34">
        <f>Inputs!D$3</f>
        <v>0.37951000000000001</v>
      </c>
      <c r="H37" s="2"/>
      <c r="I37" s="27">
        <f t="shared" si="7"/>
        <v>2065357</v>
      </c>
      <c r="J37" s="27"/>
      <c r="K37" s="27">
        <f t="shared" si="2"/>
        <v>11474</v>
      </c>
      <c r="L37" s="27">
        <f t="shared" si="8"/>
        <v>332746</v>
      </c>
      <c r="M37" s="27">
        <f t="shared" si="3"/>
        <v>4354.4977399999998</v>
      </c>
      <c r="N37" s="27">
        <f t="shared" si="4"/>
        <v>4354.4977399999998</v>
      </c>
      <c r="O37" s="27">
        <f t="shared" si="9"/>
        <v>-657543.20060999948</v>
      </c>
      <c r="P37" s="27">
        <f t="shared" si="10"/>
        <v>657543.20060999948</v>
      </c>
    </row>
    <row r="38" spans="1:21">
      <c r="A38" s="31">
        <v>39356</v>
      </c>
      <c r="B38" s="3"/>
      <c r="C38" s="6">
        <v>30</v>
      </c>
      <c r="D38" s="29">
        <f t="shared" si="0"/>
        <v>11474</v>
      </c>
      <c r="E38" s="29">
        <f t="shared" si="6"/>
        <v>344220</v>
      </c>
      <c r="F38" s="29">
        <f t="shared" si="1"/>
        <v>-1721137</v>
      </c>
      <c r="G38" s="34">
        <f>Inputs!D$3</f>
        <v>0.37951000000000001</v>
      </c>
      <c r="H38" s="2"/>
      <c r="I38" s="27">
        <f t="shared" si="7"/>
        <v>2065357</v>
      </c>
      <c r="J38" s="27"/>
      <c r="K38" s="27">
        <f t="shared" si="2"/>
        <v>11474</v>
      </c>
      <c r="L38" s="27">
        <f t="shared" si="8"/>
        <v>344220</v>
      </c>
      <c r="M38" s="27">
        <f t="shared" si="3"/>
        <v>4354.4977399999998</v>
      </c>
      <c r="N38" s="27">
        <f t="shared" si="4"/>
        <v>4354.4977399999998</v>
      </c>
      <c r="O38" s="27">
        <f t="shared" si="9"/>
        <v>-653188.70286999946</v>
      </c>
      <c r="P38" s="27">
        <f t="shared" si="10"/>
        <v>653188.70286999946</v>
      </c>
    </row>
    <row r="39" spans="1:21">
      <c r="A39" s="31">
        <v>39387</v>
      </c>
      <c r="B39" s="2"/>
      <c r="C39" s="6">
        <v>31</v>
      </c>
      <c r="D39" s="29">
        <f t="shared" si="0"/>
        <v>11474</v>
      </c>
      <c r="E39" s="29">
        <f t="shared" si="6"/>
        <v>355694</v>
      </c>
      <c r="F39" s="29">
        <f t="shared" si="1"/>
        <v>-1709663</v>
      </c>
      <c r="G39" s="34">
        <f>Inputs!D$3</f>
        <v>0.37951000000000001</v>
      </c>
      <c r="H39" s="2"/>
      <c r="I39" s="27">
        <f t="shared" si="7"/>
        <v>2065357</v>
      </c>
      <c r="J39" s="27"/>
      <c r="K39" s="27">
        <f t="shared" si="2"/>
        <v>11474</v>
      </c>
      <c r="L39" s="27">
        <f t="shared" si="8"/>
        <v>355694</v>
      </c>
      <c r="M39" s="27">
        <f t="shared" si="3"/>
        <v>4354.4977399999998</v>
      </c>
      <c r="N39" s="27">
        <f t="shared" si="4"/>
        <v>4354.4977399999998</v>
      </c>
      <c r="O39" s="27">
        <f t="shared" si="9"/>
        <v>-648834.20512999943</v>
      </c>
      <c r="P39" s="27">
        <f t="shared" si="10"/>
        <v>648834.20512999943</v>
      </c>
    </row>
    <row r="40" spans="1:21">
      <c r="A40" s="30">
        <v>39417</v>
      </c>
      <c r="B40" s="2"/>
      <c r="C40" s="6">
        <v>32</v>
      </c>
      <c r="D40" s="29">
        <f t="shared" si="0"/>
        <v>11474</v>
      </c>
      <c r="E40" s="29">
        <f t="shared" si="6"/>
        <v>367168</v>
      </c>
      <c r="F40" s="29">
        <f t="shared" si="1"/>
        <v>-1698189</v>
      </c>
      <c r="G40" s="34">
        <f>Inputs!D$3</f>
        <v>0.37951000000000001</v>
      </c>
      <c r="H40" s="2"/>
      <c r="I40" s="27">
        <f t="shared" si="7"/>
        <v>2065357</v>
      </c>
      <c r="J40" s="2"/>
      <c r="K40" s="27">
        <f t="shared" si="2"/>
        <v>11474</v>
      </c>
      <c r="L40" s="27">
        <f t="shared" si="8"/>
        <v>367168</v>
      </c>
      <c r="M40" s="27">
        <f t="shared" si="3"/>
        <v>4354.4977399999998</v>
      </c>
      <c r="N40" s="27">
        <f t="shared" si="4"/>
        <v>4354.4977399999998</v>
      </c>
      <c r="O40" s="27">
        <f t="shared" si="9"/>
        <v>-644479.70738999941</v>
      </c>
      <c r="P40" s="27">
        <f t="shared" si="10"/>
        <v>644479.70738999941</v>
      </c>
    </row>
    <row r="41" spans="1:21">
      <c r="A41" s="31">
        <v>39448</v>
      </c>
      <c r="C41" s="6">
        <v>33</v>
      </c>
      <c r="D41" s="29">
        <f t="shared" ref="D41:D64" si="12">ROUND(-(+$B$9/180)*1,0)</f>
        <v>11474</v>
      </c>
      <c r="E41" s="29">
        <f t="shared" si="6"/>
        <v>378642</v>
      </c>
      <c r="F41" s="29">
        <f t="shared" ref="F41:F72" si="13">$B$9+E41</f>
        <v>-1686715</v>
      </c>
      <c r="G41" s="34">
        <f>Inputs!D$3</f>
        <v>0.37951000000000001</v>
      </c>
      <c r="I41" s="27">
        <f t="shared" si="7"/>
        <v>2065357</v>
      </c>
      <c r="K41" s="27">
        <f t="shared" ref="K41:K72" si="14">D41</f>
        <v>11474</v>
      </c>
      <c r="L41" s="27">
        <f t="shared" si="8"/>
        <v>378642</v>
      </c>
      <c r="M41" s="27">
        <f t="shared" ref="M41:M72" si="15">K41*G41</f>
        <v>4354.4977399999998</v>
      </c>
      <c r="N41" s="27">
        <f t="shared" ref="N41:N72" si="16">M41-J41</f>
        <v>4354.4977399999998</v>
      </c>
      <c r="O41" s="27">
        <f t="shared" si="9"/>
        <v>-640125.20964999939</v>
      </c>
      <c r="P41" s="27">
        <f t="shared" si="10"/>
        <v>640125.20964999939</v>
      </c>
    </row>
    <row r="42" spans="1:21">
      <c r="A42" s="30">
        <v>39479</v>
      </c>
      <c r="C42" s="6">
        <v>34</v>
      </c>
      <c r="D42" s="29">
        <f t="shared" si="12"/>
        <v>11474</v>
      </c>
      <c r="E42" s="29">
        <f t="shared" ref="E42:E73" si="17">+E41+D42</f>
        <v>390116</v>
      </c>
      <c r="F42" s="29">
        <f t="shared" si="13"/>
        <v>-1675241</v>
      </c>
      <c r="G42" s="34">
        <f>Inputs!D$3</f>
        <v>0.37951000000000001</v>
      </c>
      <c r="I42" s="27">
        <f t="shared" ref="I42:I73" si="18">+I41+H42</f>
        <v>2065357</v>
      </c>
      <c r="K42" s="27">
        <f t="shared" si="14"/>
        <v>11474</v>
      </c>
      <c r="L42" s="27">
        <f t="shared" ref="L42:L73" si="19">+L41+K42</f>
        <v>390116</v>
      </c>
      <c r="M42" s="27">
        <f t="shared" si="15"/>
        <v>4354.4977399999998</v>
      </c>
      <c r="N42" s="27">
        <f t="shared" si="16"/>
        <v>4354.4977399999998</v>
      </c>
      <c r="O42" s="27">
        <f t="shared" ref="O42:O73" si="20">+O41+N42</f>
        <v>-635770.71190999937</v>
      </c>
      <c r="P42" s="27">
        <f t="shared" ref="P42:P73" si="21">P41-N42</f>
        <v>635770.71190999937</v>
      </c>
    </row>
    <row r="43" spans="1:21">
      <c r="A43" s="31">
        <v>39508</v>
      </c>
      <c r="C43" s="6">
        <v>35</v>
      </c>
      <c r="D43" s="29">
        <f t="shared" si="12"/>
        <v>11474</v>
      </c>
      <c r="E43" s="29">
        <f t="shared" si="17"/>
        <v>401590</v>
      </c>
      <c r="F43" s="29">
        <f t="shared" si="13"/>
        <v>-1663767</v>
      </c>
      <c r="G43" s="34">
        <f>Inputs!D$3</f>
        <v>0.37951000000000001</v>
      </c>
      <c r="I43" s="27">
        <f t="shared" si="18"/>
        <v>2065357</v>
      </c>
      <c r="K43" s="27">
        <f t="shared" si="14"/>
        <v>11474</v>
      </c>
      <c r="L43" s="27">
        <f t="shared" si="19"/>
        <v>401590</v>
      </c>
      <c r="M43" s="27">
        <f t="shared" si="15"/>
        <v>4354.4977399999998</v>
      </c>
      <c r="N43" s="27">
        <f t="shared" si="16"/>
        <v>4354.4977399999998</v>
      </c>
      <c r="O43" s="27">
        <f t="shared" si="20"/>
        <v>-631416.21416999935</v>
      </c>
      <c r="P43" s="27">
        <f t="shared" si="21"/>
        <v>631416.21416999935</v>
      </c>
    </row>
    <row r="44" spans="1:21">
      <c r="A44" s="31">
        <v>39539</v>
      </c>
      <c r="C44" s="6">
        <v>36</v>
      </c>
      <c r="D44" s="29">
        <f t="shared" si="12"/>
        <v>11474</v>
      </c>
      <c r="E44" s="29">
        <f t="shared" si="17"/>
        <v>413064</v>
      </c>
      <c r="F44" s="29">
        <f t="shared" si="13"/>
        <v>-1652293</v>
      </c>
      <c r="G44" s="34">
        <f>Inputs!D$3</f>
        <v>0.37951000000000001</v>
      </c>
      <c r="I44" s="27">
        <f t="shared" si="18"/>
        <v>2065357</v>
      </c>
      <c r="K44" s="27">
        <f t="shared" si="14"/>
        <v>11474</v>
      </c>
      <c r="L44" s="27">
        <f t="shared" si="19"/>
        <v>413064</v>
      </c>
      <c r="M44" s="27">
        <f t="shared" si="15"/>
        <v>4354.4977399999998</v>
      </c>
      <c r="N44" s="27">
        <f t="shared" si="16"/>
        <v>4354.4977399999998</v>
      </c>
      <c r="O44" s="27">
        <f t="shared" si="20"/>
        <v>-627061.71642999933</v>
      </c>
      <c r="P44" s="27">
        <f t="shared" si="21"/>
        <v>627061.71642999933</v>
      </c>
      <c r="U44" s="98"/>
    </row>
    <row r="45" spans="1:21">
      <c r="A45" s="30">
        <v>39569</v>
      </c>
      <c r="C45" s="6">
        <v>37</v>
      </c>
      <c r="D45" s="29">
        <f t="shared" si="12"/>
        <v>11474</v>
      </c>
      <c r="E45" s="29">
        <f t="shared" si="17"/>
        <v>424538</v>
      </c>
      <c r="F45" s="29">
        <f t="shared" si="13"/>
        <v>-1640819</v>
      </c>
      <c r="G45" s="34">
        <f>Inputs!D$3</f>
        <v>0.37951000000000001</v>
      </c>
      <c r="I45" s="27">
        <f t="shared" si="18"/>
        <v>2065357</v>
      </c>
      <c r="K45" s="27">
        <f t="shared" si="14"/>
        <v>11474</v>
      </c>
      <c r="L45" s="27">
        <f t="shared" si="19"/>
        <v>424538</v>
      </c>
      <c r="M45" s="27">
        <f t="shared" si="15"/>
        <v>4354.4977399999998</v>
      </c>
      <c r="N45" s="27">
        <f t="shared" si="16"/>
        <v>4354.4977399999998</v>
      </c>
      <c r="O45" s="27">
        <f t="shared" si="20"/>
        <v>-622707.21868999931</v>
      </c>
      <c r="P45" s="27">
        <f t="shared" si="21"/>
        <v>622707.21868999931</v>
      </c>
      <c r="U45" s="98"/>
    </row>
    <row r="46" spans="1:21">
      <c r="A46" s="31">
        <v>39600</v>
      </c>
      <c r="C46" s="6">
        <v>38</v>
      </c>
      <c r="D46" s="29">
        <f t="shared" si="12"/>
        <v>11474</v>
      </c>
      <c r="E46" s="29">
        <f t="shared" si="17"/>
        <v>436012</v>
      </c>
      <c r="F46" s="29">
        <f t="shared" si="13"/>
        <v>-1629345</v>
      </c>
      <c r="G46" s="34">
        <f>Inputs!D$3</f>
        <v>0.37951000000000001</v>
      </c>
      <c r="I46" s="27">
        <f t="shared" si="18"/>
        <v>2065357</v>
      </c>
      <c r="K46" s="27">
        <f t="shared" si="14"/>
        <v>11474</v>
      </c>
      <c r="L46" s="27">
        <f t="shared" si="19"/>
        <v>436012</v>
      </c>
      <c r="M46" s="27">
        <f t="shared" si="15"/>
        <v>4354.4977399999998</v>
      </c>
      <c r="N46" s="27">
        <f t="shared" si="16"/>
        <v>4354.4977399999998</v>
      </c>
      <c r="O46" s="27">
        <f t="shared" si="20"/>
        <v>-618352.72094999929</v>
      </c>
      <c r="P46" s="27">
        <f t="shared" si="21"/>
        <v>618352.72094999929</v>
      </c>
      <c r="U46" s="98"/>
    </row>
    <row r="47" spans="1:21">
      <c r="A47" s="30">
        <v>39630</v>
      </c>
      <c r="C47" s="6">
        <v>39</v>
      </c>
      <c r="D47" s="29">
        <f t="shared" si="12"/>
        <v>11474</v>
      </c>
      <c r="E47" s="29">
        <f t="shared" si="17"/>
        <v>447486</v>
      </c>
      <c r="F47" s="29">
        <f t="shared" si="13"/>
        <v>-1617871</v>
      </c>
      <c r="G47" s="34">
        <f>Inputs!D$3</f>
        <v>0.37951000000000001</v>
      </c>
      <c r="I47" s="27">
        <f t="shared" si="18"/>
        <v>2065357</v>
      </c>
      <c r="K47" s="27">
        <f t="shared" si="14"/>
        <v>11474</v>
      </c>
      <c r="L47" s="27">
        <f t="shared" si="19"/>
        <v>447486</v>
      </c>
      <c r="M47" s="27">
        <f t="shared" si="15"/>
        <v>4354.4977399999998</v>
      </c>
      <c r="N47" s="27">
        <f t="shared" si="16"/>
        <v>4354.4977399999998</v>
      </c>
      <c r="O47" s="27">
        <f t="shared" si="20"/>
        <v>-613998.22320999927</v>
      </c>
      <c r="P47" s="27">
        <f t="shared" si="21"/>
        <v>613998.22320999927</v>
      </c>
      <c r="U47" s="98"/>
    </row>
    <row r="48" spans="1:21">
      <c r="A48" s="31">
        <v>39661</v>
      </c>
      <c r="C48" s="6">
        <v>40</v>
      </c>
      <c r="D48" s="29">
        <f t="shared" si="12"/>
        <v>11474</v>
      </c>
      <c r="E48" s="29">
        <f t="shared" si="17"/>
        <v>458960</v>
      </c>
      <c r="F48" s="29">
        <f t="shared" si="13"/>
        <v>-1606397</v>
      </c>
      <c r="G48" s="34">
        <f>Inputs!D$3</f>
        <v>0.37951000000000001</v>
      </c>
      <c r="I48" s="27">
        <f t="shared" si="18"/>
        <v>2065357</v>
      </c>
      <c r="K48" s="27">
        <f t="shared" si="14"/>
        <v>11474</v>
      </c>
      <c r="L48" s="27">
        <f t="shared" si="19"/>
        <v>458960</v>
      </c>
      <c r="M48" s="27">
        <f t="shared" si="15"/>
        <v>4354.4977399999998</v>
      </c>
      <c r="N48" s="27">
        <f t="shared" si="16"/>
        <v>4354.4977399999998</v>
      </c>
      <c r="O48" s="27">
        <f t="shared" si="20"/>
        <v>-609643.72546999925</v>
      </c>
      <c r="P48" s="27">
        <f t="shared" si="21"/>
        <v>609643.72546999925</v>
      </c>
      <c r="U48" s="98"/>
    </row>
    <row r="49" spans="1:21">
      <c r="A49" s="31">
        <v>39692</v>
      </c>
      <c r="C49" s="6">
        <v>41</v>
      </c>
      <c r="D49" s="29">
        <f t="shared" si="12"/>
        <v>11474</v>
      </c>
      <c r="E49" s="29">
        <f t="shared" si="17"/>
        <v>470434</v>
      </c>
      <c r="F49" s="29">
        <f t="shared" si="13"/>
        <v>-1594923</v>
      </c>
      <c r="G49" s="34">
        <f>Inputs!D$3</f>
        <v>0.37951000000000001</v>
      </c>
      <c r="I49" s="27">
        <f t="shared" si="18"/>
        <v>2065357</v>
      </c>
      <c r="K49" s="27">
        <f t="shared" si="14"/>
        <v>11474</v>
      </c>
      <c r="L49" s="27">
        <f t="shared" si="19"/>
        <v>470434</v>
      </c>
      <c r="M49" s="27">
        <f t="shared" si="15"/>
        <v>4354.4977399999998</v>
      </c>
      <c r="N49" s="27">
        <f t="shared" si="16"/>
        <v>4354.4977399999998</v>
      </c>
      <c r="O49" s="27">
        <f t="shared" si="20"/>
        <v>-605289.22772999923</v>
      </c>
      <c r="P49" s="27">
        <f t="shared" si="21"/>
        <v>605289.22772999923</v>
      </c>
      <c r="U49" s="98"/>
    </row>
    <row r="50" spans="1:21">
      <c r="A50" s="30">
        <v>39722</v>
      </c>
      <c r="C50" s="6">
        <v>42</v>
      </c>
      <c r="D50" s="29">
        <f t="shared" si="12"/>
        <v>11474</v>
      </c>
      <c r="E50" s="29">
        <f t="shared" si="17"/>
        <v>481908</v>
      </c>
      <c r="F50" s="29">
        <f t="shared" si="13"/>
        <v>-1583449</v>
      </c>
      <c r="G50" s="34">
        <f>Inputs!D$3</f>
        <v>0.37951000000000001</v>
      </c>
      <c r="I50" s="27">
        <f t="shared" si="18"/>
        <v>2065357</v>
      </c>
      <c r="K50" s="27">
        <f t="shared" si="14"/>
        <v>11474</v>
      </c>
      <c r="L50" s="27">
        <f t="shared" si="19"/>
        <v>481908</v>
      </c>
      <c r="M50" s="27">
        <f t="shared" si="15"/>
        <v>4354.4977399999998</v>
      </c>
      <c r="N50" s="27">
        <f t="shared" si="16"/>
        <v>4354.4977399999998</v>
      </c>
      <c r="O50" s="27">
        <f t="shared" si="20"/>
        <v>-600934.72998999921</v>
      </c>
      <c r="P50" s="27">
        <f t="shared" si="21"/>
        <v>600934.72998999921</v>
      </c>
      <c r="U50" s="98"/>
    </row>
    <row r="51" spans="1:21">
      <c r="A51" s="31">
        <v>39753</v>
      </c>
      <c r="C51" s="6">
        <v>43</v>
      </c>
      <c r="D51" s="29">
        <f t="shared" si="12"/>
        <v>11474</v>
      </c>
      <c r="E51" s="29">
        <f t="shared" si="17"/>
        <v>493382</v>
      </c>
      <c r="F51" s="29">
        <f t="shared" si="13"/>
        <v>-1571975</v>
      </c>
      <c r="G51" s="34">
        <f>Inputs!D$3</f>
        <v>0.37951000000000001</v>
      </c>
      <c r="I51" s="27">
        <f t="shared" si="18"/>
        <v>2065357</v>
      </c>
      <c r="K51" s="27">
        <f t="shared" si="14"/>
        <v>11474</v>
      </c>
      <c r="L51" s="27">
        <f t="shared" si="19"/>
        <v>493382</v>
      </c>
      <c r="M51" s="27">
        <f t="shared" si="15"/>
        <v>4354.4977399999998</v>
      </c>
      <c r="N51" s="27">
        <f t="shared" si="16"/>
        <v>4354.4977399999998</v>
      </c>
      <c r="O51" s="27">
        <f t="shared" si="20"/>
        <v>-596580.23224999919</v>
      </c>
      <c r="P51" s="27">
        <f t="shared" si="21"/>
        <v>596580.23224999919</v>
      </c>
      <c r="U51" s="98"/>
    </row>
    <row r="52" spans="1:21">
      <c r="A52" s="30">
        <v>39783</v>
      </c>
      <c r="C52" s="6">
        <v>44</v>
      </c>
      <c r="D52" s="29">
        <f t="shared" si="12"/>
        <v>11474</v>
      </c>
      <c r="E52" s="29">
        <f t="shared" si="17"/>
        <v>504856</v>
      </c>
      <c r="F52" s="29">
        <f t="shared" si="13"/>
        <v>-1560501</v>
      </c>
      <c r="G52" s="34">
        <f>Inputs!D$3</f>
        <v>0.37951000000000001</v>
      </c>
      <c r="I52" s="27">
        <f t="shared" si="18"/>
        <v>2065357</v>
      </c>
      <c r="K52" s="27">
        <f t="shared" si="14"/>
        <v>11474</v>
      </c>
      <c r="L52" s="27">
        <f t="shared" si="19"/>
        <v>504856</v>
      </c>
      <c r="M52" s="27">
        <f t="shared" si="15"/>
        <v>4354.4977399999998</v>
      </c>
      <c r="N52" s="27">
        <f t="shared" si="16"/>
        <v>4354.4977399999998</v>
      </c>
      <c r="O52" s="27">
        <f t="shared" si="20"/>
        <v>-592225.73450999917</v>
      </c>
      <c r="P52" s="27">
        <f t="shared" si="21"/>
        <v>592225.73450999917</v>
      </c>
      <c r="U52" s="98"/>
    </row>
    <row r="53" spans="1:21">
      <c r="A53" s="31">
        <v>39814</v>
      </c>
      <c r="C53" s="6">
        <v>45</v>
      </c>
      <c r="D53" s="29">
        <f t="shared" si="12"/>
        <v>11474</v>
      </c>
      <c r="E53" s="29">
        <f t="shared" si="17"/>
        <v>516330</v>
      </c>
      <c r="F53" s="29">
        <f t="shared" si="13"/>
        <v>-1549027</v>
      </c>
      <c r="G53" s="34">
        <f>Inputs!D$3</f>
        <v>0.37951000000000001</v>
      </c>
      <c r="I53" s="27">
        <f t="shared" si="18"/>
        <v>2065357</v>
      </c>
      <c r="K53" s="27">
        <f t="shared" si="14"/>
        <v>11474</v>
      </c>
      <c r="L53" s="27">
        <f t="shared" si="19"/>
        <v>516330</v>
      </c>
      <c r="M53" s="27">
        <f t="shared" si="15"/>
        <v>4354.4977399999998</v>
      </c>
      <c r="N53" s="27">
        <f t="shared" si="16"/>
        <v>4354.4977399999998</v>
      </c>
      <c r="O53" s="27">
        <f t="shared" si="20"/>
        <v>-587871.23676999914</v>
      </c>
      <c r="P53" s="27">
        <f t="shared" si="21"/>
        <v>587871.23676999914</v>
      </c>
      <c r="U53" s="98"/>
    </row>
    <row r="54" spans="1:21">
      <c r="A54" s="31">
        <v>39845</v>
      </c>
      <c r="C54" s="6">
        <v>46</v>
      </c>
      <c r="D54" s="29">
        <f t="shared" si="12"/>
        <v>11474</v>
      </c>
      <c r="E54" s="29">
        <f t="shared" si="17"/>
        <v>527804</v>
      </c>
      <c r="F54" s="29">
        <f t="shared" si="13"/>
        <v>-1537553</v>
      </c>
      <c r="G54" s="34">
        <f>Inputs!D$3</f>
        <v>0.37951000000000001</v>
      </c>
      <c r="I54" s="27">
        <f t="shared" si="18"/>
        <v>2065357</v>
      </c>
      <c r="K54" s="27">
        <f t="shared" si="14"/>
        <v>11474</v>
      </c>
      <c r="L54" s="27">
        <f t="shared" si="19"/>
        <v>527804</v>
      </c>
      <c r="M54" s="27">
        <f t="shared" si="15"/>
        <v>4354.4977399999998</v>
      </c>
      <c r="N54" s="27">
        <f t="shared" si="16"/>
        <v>4354.4977399999998</v>
      </c>
      <c r="O54" s="27">
        <f t="shared" si="20"/>
        <v>-583516.73902999912</v>
      </c>
      <c r="P54" s="27">
        <f t="shared" si="21"/>
        <v>583516.73902999912</v>
      </c>
      <c r="U54" s="98"/>
    </row>
    <row r="55" spans="1:21">
      <c r="A55" s="30">
        <v>39873</v>
      </c>
      <c r="C55" s="6">
        <v>47</v>
      </c>
      <c r="D55" s="29">
        <f t="shared" si="12"/>
        <v>11474</v>
      </c>
      <c r="E55" s="29">
        <f t="shared" si="17"/>
        <v>539278</v>
      </c>
      <c r="F55" s="29">
        <f t="shared" si="13"/>
        <v>-1526079</v>
      </c>
      <c r="G55" s="34">
        <f>Inputs!D$3</f>
        <v>0.37951000000000001</v>
      </c>
      <c r="I55" s="27">
        <f t="shared" si="18"/>
        <v>2065357</v>
      </c>
      <c r="K55" s="27">
        <f t="shared" si="14"/>
        <v>11474</v>
      </c>
      <c r="L55" s="27">
        <f t="shared" si="19"/>
        <v>539278</v>
      </c>
      <c r="M55" s="27">
        <f t="shared" si="15"/>
        <v>4354.4977399999998</v>
      </c>
      <c r="N55" s="27">
        <f t="shared" si="16"/>
        <v>4354.4977399999998</v>
      </c>
      <c r="O55" s="27">
        <f t="shared" si="20"/>
        <v>-579162.2412899991</v>
      </c>
      <c r="P55" s="27">
        <f t="shared" si="21"/>
        <v>579162.2412899991</v>
      </c>
      <c r="U55" s="98"/>
    </row>
    <row r="56" spans="1:21">
      <c r="A56" s="31">
        <v>39904</v>
      </c>
      <c r="C56" s="6">
        <v>48</v>
      </c>
      <c r="D56" s="29">
        <f t="shared" si="12"/>
        <v>11474</v>
      </c>
      <c r="E56" s="29">
        <f t="shared" si="17"/>
        <v>550752</v>
      </c>
      <c r="F56" s="29">
        <f t="shared" si="13"/>
        <v>-1514605</v>
      </c>
      <c r="G56" s="34">
        <f>Inputs!D$3</f>
        <v>0.37951000000000001</v>
      </c>
      <c r="I56" s="27">
        <f t="shared" si="18"/>
        <v>2065357</v>
      </c>
      <c r="K56" s="27">
        <f t="shared" si="14"/>
        <v>11474</v>
      </c>
      <c r="L56" s="27">
        <f t="shared" si="19"/>
        <v>550752</v>
      </c>
      <c r="M56" s="27">
        <f t="shared" si="15"/>
        <v>4354.4977399999998</v>
      </c>
      <c r="N56" s="27">
        <f t="shared" si="16"/>
        <v>4354.4977399999998</v>
      </c>
      <c r="O56" s="27">
        <f t="shared" si="20"/>
        <v>-574807.74354999908</v>
      </c>
      <c r="P56" s="27">
        <f t="shared" si="21"/>
        <v>574807.74354999908</v>
      </c>
    </row>
    <row r="57" spans="1:21">
      <c r="A57" s="30">
        <v>39934</v>
      </c>
      <c r="C57" s="6">
        <v>49</v>
      </c>
      <c r="D57" s="29">
        <f t="shared" si="12"/>
        <v>11474</v>
      </c>
      <c r="E57" s="29">
        <f t="shared" si="17"/>
        <v>562226</v>
      </c>
      <c r="F57" s="29">
        <f t="shared" si="13"/>
        <v>-1503131</v>
      </c>
      <c r="G57" s="34">
        <f>Inputs!D$3</f>
        <v>0.37951000000000001</v>
      </c>
      <c r="I57" s="27">
        <f t="shared" si="18"/>
        <v>2065357</v>
      </c>
      <c r="K57" s="27">
        <f t="shared" si="14"/>
        <v>11474</v>
      </c>
      <c r="L57" s="27">
        <f t="shared" si="19"/>
        <v>562226</v>
      </c>
      <c r="M57" s="27">
        <f t="shared" si="15"/>
        <v>4354.4977399999998</v>
      </c>
      <c r="N57" s="27">
        <f t="shared" si="16"/>
        <v>4354.4977399999998</v>
      </c>
      <c r="O57" s="27">
        <f t="shared" si="20"/>
        <v>-570453.24580999906</v>
      </c>
      <c r="P57" s="27">
        <f t="shared" si="21"/>
        <v>570453.24580999906</v>
      </c>
    </row>
    <row r="58" spans="1:21">
      <c r="A58" s="31">
        <v>39965</v>
      </c>
      <c r="C58" s="6">
        <v>50</v>
      </c>
      <c r="D58" s="29">
        <f t="shared" si="12"/>
        <v>11474</v>
      </c>
      <c r="E58" s="29">
        <f t="shared" si="17"/>
        <v>573700</v>
      </c>
      <c r="F58" s="29">
        <f t="shared" si="13"/>
        <v>-1491657</v>
      </c>
      <c r="G58" s="34">
        <f>Inputs!D$3</f>
        <v>0.37951000000000001</v>
      </c>
      <c r="I58" s="27">
        <f t="shared" si="18"/>
        <v>2065357</v>
      </c>
      <c r="K58" s="27">
        <f t="shared" si="14"/>
        <v>11474</v>
      </c>
      <c r="L58" s="27">
        <f t="shared" si="19"/>
        <v>573700</v>
      </c>
      <c r="M58" s="27">
        <f t="shared" si="15"/>
        <v>4354.4977399999998</v>
      </c>
      <c r="N58" s="27">
        <f t="shared" si="16"/>
        <v>4354.4977399999998</v>
      </c>
      <c r="O58" s="27">
        <f t="shared" si="20"/>
        <v>-566098.74806999904</v>
      </c>
      <c r="P58" s="27">
        <f t="shared" si="21"/>
        <v>566098.74806999904</v>
      </c>
    </row>
    <row r="59" spans="1:21">
      <c r="A59" s="31">
        <v>39995</v>
      </c>
      <c r="C59" s="6">
        <v>51</v>
      </c>
      <c r="D59" s="29">
        <f t="shared" si="12"/>
        <v>11474</v>
      </c>
      <c r="E59" s="29">
        <f t="shared" si="17"/>
        <v>585174</v>
      </c>
      <c r="F59" s="29">
        <f t="shared" si="13"/>
        <v>-1480183</v>
      </c>
      <c r="G59" s="34">
        <f>Inputs!D$3</f>
        <v>0.37951000000000001</v>
      </c>
      <c r="I59" s="27">
        <f t="shared" si="18"/>
        <v>2065357</v>
      </c>
      <c r="K59" s="27">
        <f t="shared" si="14"/>
        <v>11474</v>
      </c>
      <c r="L59" s="27">
        <f t="shared" si="19"/>
        <v>585174</v>
      </c>
      <c r="M59" s="27">
        <f t="shared" si="15"/>
        <v>4354.4977399999998</v>
      </c>
      <c r="N59" s="27">
        <f t="shared" si="16"/>
        <v>4354.4977399999998</v>
      </c>
      <c r="O59" s="27">
        <f t="shared" si="20"/>
        <v>-561744.25032999902</v>
      </c>
      <c r="P59" s="27">
        <f t="shared" si="21"/>
        <v>561744.25032999902</v>
      </c>
    </row>
    <row r="60" spans="1:21">
      <c r="A60" s="30">
        <v>40026</v>
      </c>
      <c r="C60" s="6">
        <v>52</v>
      </c>
      <c r="D60" s="29">
        <f t="shared" si="12"/>
        <v>11474</v>
      </c>
      <c r="E60" s="29">
        <f t="shared" si="17"/>
        <v>596648</v>
      </c>
      <c r="F60" s="29">
        <f t="shared" si="13"/>
        <v>-1468709</v>
      </c>
      <c r="G60" s="34">
        <f>Inputs!D$3</f>
        <v>0.37951000000000001</v>
      </c>
      <c r="I60" s="27">
        <f t="shared" si="18"/>
        <v>2065357</v>
      </c>
      <c r="K60" s="27">
        <f t="shared" si="14"/>
        <v>11474</v>
      </c>
      <c r="L60" s="27">
        <f t="shared" si="19"/>
        <v>596648</v>
      </c>
      <c r="M60" s="27">
        <f t="shared" si="15"/>
        <v>4354.4977399999998</v>
      </c>
      <c r="N60" s="27">
        <f t="shared" si="16"/>
        <v>4354.4977399999998</v>
      </c>
      <c r="O60" s="27">
        <f t="shared" si="20"/>
        <v>-557389.752589999</v>
      </c>
      <c r="P60" s="27">
        <f t="shared" si="21"/>
        <v>557389.752589999</v>
      </c>
    </row>
    <row r="61" spans="1:21">
      <c r="A61" s="31">
        <v>40057</v>
      </c>
      <c r="C61" s="6">
        <v>53</v>
      </c>
      <c r="D61" s="29">
        <f t="shared" si="12"/>
        <v>11474</v>
      </c>
      <c r="E61" s="29">
        <f t="shared" si="17"/>
        <v>608122</v>
      </c>
      <c r="F61" s="29">
        <f t="shared" si="13"/>
        <v>-1457235</v>
      </c>
      <c r="G61" s="34">
        <f>Inputs!D$3</f>
        <v>0.37951000000000001</v>
      </c>
      <c r="I61" s="27">
        <f t="shared" si="18"/>
        <v>2065357</v>
      </c>
      <c r="K61" s="27">
        <f t="shared" si="14"/>
        <v>11474</v>
      </c>
      <c r="L61" s="27">
        <f t="shared" si="19"/>
        <v>608122</v>
      </c>
      <c r="M61" s="27">
        <f t="shared" si="15"/>
        <v>4354.4977399999998</v>
      </c>
      <c r="N61" s="27">
        <f t="shared" si="16"/>
        <v>4354.4977399999998</v>
      </c>
      <c r="O61" s="27">
        <f t="shared" si="20"/>
        <v>-553035.25484999898</v>
      </c>
      <c r="P61" s="27">
        <f t="shared" si="21"/>
        <v>553035.25484999898</v>
      </c>
    </row>
    <row r="62" spans="1:21">
      <c r="A62" s="30">
        <v>40087</v>
      </c>
      <c r="C62" s="6">
        <v>54</v>
      </c>
      <c r="D62" s="29">
        <f t="shared" si="12"/>
        <v>11474</v>
      </c>
      <c r="E62" s="29">
        <f t="shared" si="17"/>
        <v>619596</v>
      </c>
      <c r="F62" s="29">
        <f t="shared" si="13"/>
        <v>-1445761</v>
      </c>
      <c r="G62" s="34">
        <f>Inputs!D$3</f>
        <v>0.37951000000000001</v>
      </c>
      <c r="I62" s="27">
        <f t="shared" si="18"/>
        <v>2065357</v>
      </c>
      <c r="K62" s="27">
        <f t="shared" si="14"/>
        <v>11474</v>
      </c>
      <c r="L62" s="27">
        <f t="shared" si="19"/>
        <v>619596</v>
      </c>
      <c r="M62" s="27">
        <f t="shared" si="15"/>
        <v>4354.4977399999998</v>
      </c>
      <c r="N62" s="27">
        <f t="shared" si="16"/>
        <v>4354.4977399999998</v>
      </c>
      <c r="O62" s="27">
        <f t="shared" si="20"/>
        <v>-548680.75710999896</v>
      </c>
      <c r="P62" s="27">
        <f t="shared" si="21"/>
        <v>548680.75710999896</v>
      </c>
    </row>
    <row r="63" spans="1:21">
      <c r="A63" s="31">
        <v>40118</v>
      </c>
      <c r="C63" s="6">
        <v>55</v>
      </c>
      <c r="D63" s="29">
        <f t="shared" si="12"/>
        <v>11474</v>
      </c>
      <c r="E63" s="29">
        <f t="shared" si="17"/>
        <v>631070</v>
      </c>
      <c r="F63" s="29">
        <f t="shared" si="13"/>
        <v>-1434287</v>
      </c>
      <c r="G63" s="34">
        <f>Inputs!D$3</f>
        <v>0.37951000000000001</v>
      </c>
      <c r="I63" s="27">
        <f t="shared" si="18"/>
        <v>2065357</v>
      </c>
      <c r="K63" s="27">
        <f t="shared" si="14"/>
        <v>11474</v>
      </c>
      <c r="L63" s="27">
        <f t="shared" si="19"/>
        <v>631070</v>
      </c>
      <c r="M63" s="27">
        <f t="shared" si="15"/>
        <v>4354.4977399999998</v>
      </c>
      <c r="N63" s="27">
        <f t="shared" si="16"/>
        <v>4354.4977399999998</v>
      </c>
      <c r="O63" s="27">
        <f t="shared" si="20"/>
        <v>-544326.25936999894</v>
      </c>
      <c r="P63" s="27">
        <f t="shared" si="21"/>
        <v>544326.25936999894</v>
      </c>
    </row>
    <row r="64" spans="1:21">
      <c r="A64" s="31">
        <v>40148</v>
      </c>
      <c r="C64" s="6">
        <v>56</v>
      </c>
      <c r="D64" s="29">
        <f t="shared" si="12"/>
        <v>11474</v>
      </c>
      <c r="E64" s="29">
        <f t="shared" si="17"/>
        <v>642544</v>
      </c>
      <c r="F64" s="29">
        <f t="shared" si="13"/>
        <v>-1422813</v>
      </c>
      <c r="G64" s="34">
        <f>Inputs!D$3</f>
        <v>0.37951000000000001</v>
      </c>
      <c r="I64" s="27">
        <f t="shared" si="18"/>
        <v>2065357</v>
      </c>
      <c r="K64" s="27">
        <f t="shared" si="14"/>
        <v>11474</v>
      </c>
      <c r="L64" s="27">
        <f t="shared" si="19"/>
        <v>642544</v>
      </c>
      <c r="M64" s="27">
        <f t="shared" si="15"/>
        <v>4354.4977399999998</v>
      </c>
      <c r="N64" s="27">
        <f t="shared" si="16"/>
        <v>4354.4977399999998</v>
      </c>
      <c r="O64" s="27">
        <f t="shared" si="20"/>
        <v>-539971.76162999892</v>
      </c>
      <c r="P64" s="27">
        <f t="shared" si="21"/>
        <v>539971.76162999892</v>
      </c>
    </row>
    <row r="65" spans="1:19" s="237" customFormat="1">
      <c r="A65" s="236">
        <v>40179</v>
      </c>
      <c r="C65" s="238">
        <v>57</v>
      </c>
      <c r="D65" s="239">
        <f>ROUND(-(+$F$64/60)*1,0)</f>
        <v>23714</v>
      </c>
      <c r="E65" s="239">
        <f t="shared" si="17"/>
        <v>666258</v>
      </c>
      <c r="F65" s="239">
        <f t="shared" si="13"/>
        <v>-1399099</v>
      </c>
      <c r="G65" s="240">
        <f>Inputs!D$3</f>
        <v>0.37951000000000001</v>
      </c>
      <c r="I65" s="241">
        <f t="shared" si="18"/>
        <v>2065357</v>
      </c>
      <c r="K65" s="241">
        <f t="shared" si="14"/>
        <v>23714</v>
      </c>
      <c r="L65" s="241">
        <f t="shared" si="19"/>
        <v>666258</v>
      </c>
      <c r="M65" s="241">
        <f t="shared" si="15"/>
        <v>8999.7001400000008</v>
      </c>
      <c r="N65" s="241">
        <f t="shared" si="16"/>
        <v>8999.7001400000008</v>
      </c>
      <c r="O65" s="241">
        <f t="shared" si="20"/>
        <v>-530972.06148999895</v>
      </c>
      <c r="P65" s="241">
        <f t="shared" si="21"/>
        <v>530972.06148999895</v>
      </c>
      <c r="Q65" s="242"/>
      <c r="R65" s="242"/>
      <c r="S65" s="242"/>
    </row>
    <row r="66" spans="1:19" s="237" customFormat="1">
      <c r="A66" s="243">
        <v>40210</v>
      </c>
      <c r="C66" s="238">
        <v>58</v>
      </c>
      <c r="D66" s="239">
        <f t="shared" ref="D66:D123" si="22">ROUND(-(+$F$64/60)*1,0)</f>
        <v>23714</v>
      </c>
      <c r="E66" s="239">
        <f t="shared" si="17"/>
        <v>689972</v>
      </c>
      <c r="F66" s="239">
        <f t="shared" si="13"/>
        <v>-1375385</v>
      </c>
      <c r="G66" s="240">
        <f>Inputs!D$3</f>
        <v>0.37951000000000001</v>
      </c>
      <c r="I66" s="241">
        <f t="shared" si="18"/>
        <v>2065357</v>
      </c>
      <c r="K66" s="241">
        <f t="shared" si="14"/>
        <v>23714</v>
      </c>
      <c r="L66" s="241">
        <f t="shared" si="19"/>
        <v>689972</v>
      </c>
      <c r="M66" s="241">
        <f t="shared" si="15"/>
        <v>8999.7001400000008</v>
      </c>
      <c r="N66" s="241">
        <f t="shared" si="16"/>
        <v>8999.7001400000008</v>
      </c>
      <c r="O66" s="241">
        <f t="shared" si="20"/>
        <v>-521972.36134999897</v>
      </c>
      <c r="P66" s="241">
        <f t="shared" si="21"/>
        <v>521972.36134999897</v>
      </c>
      <c r="Q66" s="242"/>
      <c r="R66" s="242"/>
      <c r="S66" s="242"/>
    </row>
    <row r="67" spans="1:19" s="237" customFormat="1">
      <c r="A67" s="236">
        <v>40238</v>
      </c>
      <c r="C67" s="238">
        <v>59</v>
      </c>
      <c r="D67" s="239">
        <f t="shared" si="22"/>
        <v>23714</v>
      </c>
      <c r="E67" s="239">
        <f t="shared" si="17"/>
        <v>713686</v>
      </c>
      <c r="F67" s="239">
        <f t="shared" si="13"/>
        <v>-1351671</v>
      </c>
      <c r="G67" s="240">
        <f>Inputs!D$3</f>
        <v>0.37951000000000001</v>
      </c>
      <c r="I67" s="241">
        <f t="shared" si="18"/>
        <v>2065357</v>
      </c>
      <c r="K67" s="241">
        <f t="shared" si="14"/>
        <v>23714</v>
      </c>
      <c r="L67" s="241">
        <f t="shared" si="19"/>
        <v>713686</v>
      </c>
      <c r="M67" s="241">
        <f t="shared" si="15"/>
        <v>8999.7001400000008</v>
      </c>
      <c r="N67" s="241">
        <f t="shared" si="16"/>
        <v>8999.7001400000008</v>
      </c>
      <c r="O67" s="241">
        <f t="shared" si="20"/>
        <v>-512972.661209999</v>
      </c>
      <c r="P67" s="241">
        <f t="shared" si="21"/>
        <v>512972.661209999</v>
      </c>
      <c r="Q67" s="242"/>
      <c r="R67" s="242"/>
      <c r="S67" s="242"/>
    </row>
    <row r="68" spans="1:19" s="237" customFormat="1">
      <c r="A68" s="243">
        <v>40269</v>
      </c>
      <c r="C68" s="238">
        <v>60</v>
      </c>
      <c r="D68" s="239">
        <f t="shared" si="22"/>
        <v>23714</v>
      </c>
      <c r="E68" s="239">
        <f t="shared" si="17"/>
        <v>737400</v>
      </c>
      <c r="F68" s="239">
        <f t="shared" si="13"/>
        <v>-1327957</v>
      </c>
      <c r="G68" s="240">
        <f>Inputs!D$3</f>
        <v>0.37951000000000001</v>
      </c>
      <c r="I68" s="241">
        <f t="shared" si="18"/>
        <v>2065357</v>
      </c>
      <c r="K68" s="241">
        <f t="shared" si="14"/>
        <v>23714</v>
      </c>
      <c r="L68" s="241">
        <f t="shared" si="19"/>
        <v>737400</v>
      </c>
      <c r="M68" s="241">
        <f t="shared" si="15"/>
        <v>8999.7001400000008</v>
      </c>
      <c r="N68" s="241">
        <f t="shared" si="16"/>
        <v>8999.7001400000008</v>
      </c>
      <c r="O68" s="241">
        <f t="shared" si="20"/>
        <v>-503972.96106999903</v>
      </c>
      <c r="P68" s="241">
        <f t="shared" si="21"/>
        <v>503972.96106999903</v>
      </c>
      <c r="Q68" s="242"/>
      <c r="R68" s="242"/>
      <c r="S68" s="242"/>
    </row>
    <row r="69" spans="1:19" s="237" customFormat="1">
      <c r="A69" s="243">
        <v>40299</v>
      </c>
      <c r="C69" s="238">
        <v>61</v>
      </c>
      <c r="D69" s="239">
        <f t="shared" si="22"/>
        <v>23714</v>
      </c>
      <c r="E69" s="239">
        <f t="shared" si="17"/>
        <v>761114</v>
      </c>
      <c r="F69" s="239">
        <f t="shared" si="13"/>
        <v>-1304243</v>
      </c>
      <c r="G69" s="240">
        <f>Inputs!D$3</f>
        <v>0.37951000000000001</v>
      </c>
      <c r="I69" s="241">
        <f t="shared" si="18"/>
        <v>2065357</v>
      </c>
      <c r="K69" s="241">
        <f t="shared" si="14"/>
        <v>23714</v>
      </c>
      <c r="L69" s="241">
        <f t="shared" si="19"/>
        <v>761114</v>
      </c>
      <c r="M69" s="241">
        <f t="shared" si="15"/>
        <v>8999.7001400000008</v>
      </c>
      <c r="N69" s="241">
        <f t="shared" si="16"/>
        <v>8999.7001400000008</v>
      </c>
      <c r="O69" s="241">
        <f t="shared" si="20"/>
        <v>-494973.26092999906</v>
      </c>
      <c r="P69" s="241">
        <f t="shared" si="21"/>
        <v>494973.26092999906</v>
      </c>
      <c r="Q69" s="242"/>
      <c r="R69" s="242"/>
      <c r="S69" s="242"/>
    </row>
    <row r="70" spans="1:19" s="237" customFormat="1">
      <c r="A70" s="236">
        <v>40330</v>
      </c>
      <c r="C70" s="238">
        <v>62</v>
      </c>
      <c r="D70" s="239">
        <f t="shared" si="22"/>
        <v>23714</v>
      </c>
      <c r="E70" s="239">
        <f t="shared" si="17"/>
        <v>784828</v>
      </c>
      <c r="F70" s="239">
        <f t="shared" si="13"/>
        <v>-1280529</v>
      </c>
      <c r="G70" s="240">
        <f>Inputs!D$3</f>
        <v>0.37951000000000001</v>
      </c>
      <c r="I70" s="241">
        <f t="shared" si="18"/>
        <v>2065357</v>
      </c>
      <c r="K70" s="241">
        <f t="shared" si="14"/>
        <v>23714</v>
      </c>
      <c r="L70" s="241">
        <f t="shared" si="19"/>
        <v>784828</v>
      </c>
      <c r="M70" s="241">
        <f t="shared" si="15"/>
        <v>8999.7001400000008</v>
      </c>
      <c r="N70" s="241">
        <f t="shared" si="16"/>
        <v>8999.7001400000008</v>
      </c>
      <c r="O70" s="241">
        <f t="shared" si="20"/>
        <v>-485973.56078999909</v>
      </c>
      <c r="P70" s="241">
        <f t="shared" si="21"/>
        <v>485973.56078999909</v>
      </c>
      <c r="Q70" s="242"/>
      <c r="R70" s="242"/>
      <c r="S70" s="242"/>
    </row>
    <row r="71" spans="1:19" s="237" customFormat="1">
      <c r="A71" s="243">
        <v>40360</v>
      </c>
      <c r="C71" s="238">
        <v>63</v>
      </c>
      <c r="D71" s="239">
        <f t="shared" si="22"/>
        <v>23714</v>
      </c>
      <c r="E71" s="239">
        <f t="shared" si="17"/>
        <v>808542</v>
      </c>
      <c r="F71" s="239">
        <f t="shared" si="13"/>
        <v>-1256815</v>
      </c>
      <c r="G71" s="240">
        <f>Inputs!D$3</f>
        <v>0.37951000000000001</v>
      </c>
      <c r="I71" s="241">
        <f t="shared" si="18"/>
        <v>2065357</v>
      </c>
      <c r="K71" s="241">
        <f t="shared" si="14"/>
        <v>23714</v>
      </c>
      <c r="L71" s="241">
        <f t="shared" si="19"/>
        <v>808542</v>
      </c>
      <c r="M71" s="241">
        <f t="shared" si="15"/>
        <v>8999.7001400000008</v>
      </c>
      <c r="N71" s="241">
        <f t="shared" si="16"/>
        <v>8999.7001400000008</v>
      </c>
      <c r="O71" s="241">
        <f t="shared" si="20"/>
        <v>-476973.86064999911</v>
      </c>
      <c r="P71" s="241">
        <f t="shared" si="21"/>
        <v>476973.86064999911</v>
      </c>
      <c r="Q71" s="242"/>
      <c r="R71" s="242"/>
      <c r="S71" s="242"/>
    </row>
    <row r="72" spans="1:19" s="237" customFormat="1">
      <c r="A72" s="236">
        <v>40391</v>
      </c>
      <c r="C72" s="238">
        <v>64</v>
      </c>
      <c r="D72" s="239">
        <f t="shared" si="22"/>
        <v>23714</v>
      </c>
      <c r="E72" s="239">
        <f t="shared" si="17"/>
        <v>832256</v>
      </c>
      <c r="F72" s="239">
        <f t="shared" si="13"/>
        <v>-1233101</v>
      </c>
      <c r="G72" s="240">
        <f>Inputs!D$3</f>
        <v>0.37951000000000001</v>
      </c>
      <c r="I72" s="241">
        <f t="shared" si="18"/>
        <v>2065357</v>
      </c>
      <c r="K72" s="241">
        <f t="shared" si="14"/>
        <v>23714</v>
      </c>
      <c r="L72" s="241">
        <f t="shared" si="19"/>
        <v>832256</v>
      </c>
      <c r="M72" s="241">
        <f t="shared" si="15"/>
        <v>8999.7001400000008</v>
      </c>
      <c r="N72" s="241">
        <f t="shared" si="16"/>
        <v>8999.7001400000008</v>
      </c>
      <c r="O72" s="241">
        <f t="shared" si="20"/>
        <v>-467974.16050999914</v>
      </c>
      <c r="P72" s="241">
        <f t="shared" si="21"/>
        <v>467974.16050999914</v>
      </c>
      <c r="Q72" s="242"/>
      <c r="R72" s="242"/>
      <c r="S72" s="242"/>
    </row>
    <row r="73" spans="1:19" s="237" customFormat="1">
      <c r="A73" s="243">
        <v>40422</v>
      </c>
      <c r="C73" s="238">
        <v>65</v>
      </c>
      <c r="D73" s="239">
        <f t="shared" si="22"/>
        <v>23714</v>
      </c>
      <c r="E73" s="239">
        <f t="shared" si="17"/>
        <v>855970</v>
      </c>
      <c r="F73" s="239">
        <f t="shared" ref="F73:F104" si="23">$B$9+E73</f>
        <v>-1209387</v>
      </c>
      <c r="G73" s="240">
        <f>Inputs!D$3</f>
        <v>0.37951000000000001</v>
      </c>
      <c r="I73" s="241">
        <f t="shared" si="18"/>
        <v>2065357</v>
      </c>
      <c r="K73" s="241">
        <f t="shared" ref="K73:K104" si="24">D73</f>
        <v>23714</v>
      </c>
      <c r="L73" s="241">
        <f t="shared" si="19"/>
        <v>855970</v>
      </c>
      <c r="M73" s="241">
        <f t="shared" ref="M73:M104" si="25">K73*G73</f>
        <v>8999.7001400000008</v>
      </c>
      <c r="N73" s="241">
        <f t="shared" ref="N73:N104" si="26">M73-J73</f>
        <v>8999.7001400000008</v>
      </c>
      <c r="O73" s="241">
        <f t="shared" si="20"/>
        <v>-458974.46036999917</v>
      </c>
      <c r="P73" s="241">
        <f t="shared" si="21"/>
        <v>458974.46036999917</v>
      </c>
      <c r="Q73" s="242"/>
      <c r="R73" s="242"/>
      <c r="S73" s="242"/>
    </row>
    <row r="74" spans="1:19" s="237" customFormat="1">
      <c r="A74" s="243">
        <v>40452</v>
      </c>
      <c r="C74" s="238">
        <v>66</v>
      </c>
      <c r="D74" s="239">
        <f t="shared" si="22"/>
        <v>23714</v>
      </c>
      <c r="E74" s="239">
        <f t="shared" ref="E74:E105" si="27">+E73+D74</f>
        <v>879684</v>
      </c>
      <c r="F74" s="239">
        <f t="shared" si="23"/>
        <v>-1185673</v>
      </c>
      <c r="G74" s="240">
        <f>Inputs!D$3</f>
        <v>0.37951000000000001</v>
      </c>
      <c r="I74" s="241">
        <f t="shared" ref="I74:I105" si="28">+I73+H74</f>
        <v>2065357</v>
      </c>
      <c r="K74" s="241">
        <f t="shared" si="24"/>
        <v>23714</v>
      </c>
      <c r="L74" s="241">
        <f t="shared" ref="L74:L105" si="29">+L73+K74</f>
        <v>879684</v>
      </c>
      <c r="M74" s="241">
        <f t="shared" si="25"/>
        <v>8999.7001400000008</v>
      </c>
      <c r="N74" s="241">
        <f t="shared" si="26"/>
        <v>8999.7001400000008</v>
      </c>
      <c r="O74" s="241">
        <f t="shared" ref="O74:O105" si="30">+O73+N74</f>
        <v>-449974.7602299992</v>
      </c>
      <c r="P74" s="241">
        <f t="shared" ref="P74:P105" si="31">P73-N74</f>
        <v>449974.7602299992</v>
      </c>
      <c r="Q74" s="242"/>
      <c r="R74" s="242"/>
      <c r="S74" s="242"/>
    </row>
    <row r="75" spans="1:19" s="237" customFormat="1">
      <c r="A75" s="236">
        <v>40483</v>
      </c>
      <c r="C75" s="238">
        <v>67</v>
      </c>
      <c r="D75" s="239">
        <f t="shared" si="22"/>
        <v>23714</v>
      </c>
      <c r="E75" s="239">
        <f t="shared" si="27"/>
        <v>903398</v>
      </c>
      <c r="F75" s="239">
        <f t="shared" si="23"/>
        <v>-1161959</v>
      </c>
      <c r="G75" s="240">
        <f>Inputs!D$3</f>
        <v>0.37951000000000001</v>
      </c>
      <c r="I75" s="241">
        <f t="shared" si="28"/>
        <v>2065357</v>
      </c>
      <c r="K75" s="241">
        <f t="shared" si="24"/>
        <v>23714</v>
      </c>
      <c r="L75" s="241">
        <f t="shared" si="29"/>
        <v>903398</v>
      </c>
      <c r="M75" s="241">
        <f t="shared" si="25"/>
        <v>8999.7001400000008</v>
      </c>
      <c r="N75" s="241">
        <f t="shared" si="26"/>
        <v>8999.7001400000008</v>
      </c>
      <c r="O75" s="241">
        <f t="shared" si="30"/>
        <v>-440975.06008999923</v>
      </c>
      <c r="P75" s="241">
        <f t="shared" si="31"/>
        <v>440975.06008999923</v>
      </c>
      <c r="Q75" s="242"/>
      <c r="R75" s="242"/>
      <c r="S75" s="242"/>
    </row>
    <row r="76" spans="1:19" s="237" customFormat="1">
      <c r="A76" s="243">
        <v>40513</v>
      </c>
      <c r="C76" s="238">
        <v>68</v>
      </c>
      <c r="D76" s="239">
        <f t="shared" si="22"/>
        <v>23714</v>
      </c>
      <c r="E76" s="239">
        <f t="shared" si="27"/>
        <v>927112</v>
      </c>
      <c r="F76" s="239">
        <f t="shared" si="23"/>
        <v>-1138245</v>
      </c>
      <c r="G76" s="240">
        <f>Inputs!D$3</f>
        <v>0.37951000000000001</v>
      </c>
      <c r="I76" s="241">
        <f t="shared" si="28"/>
        <v>2065357</v>
      </c>
      <c r="K76" s="241">
        <f t="shared" si="24"/>
        <v>23714</v>
      </c>
      <c r="L76" s="241">
        <f t="shared" si="29"/>
        <v>927112</v>
      </c>
      <c r="M76" s="241">
        <f t="shared" si="25"/>
        <v>8999.7001400000008</v>
      </c>
      <c r="N76" s="241">
        <f t="shared" si="26"/>
        <v>8999.7001400000008</v>
      </c>
      <c r="O76" s="241">
        <f t="shared" si="30"/>
        <v>-431975.35994999926</v>
      </c>
      <c r="P76" s="241">
        <f t="shared" si="31"/>
        <v>431975.35994999926</v>
      </c>
      <c r="Q76" s="242"/>
      <c r="R76" s="242"/>
      <c r="S76" s="242"/>
    </row>
    <row r="77" spans="1:19" s="237" customFormat="1">
      <c r="A77" s="236">
        <v>40544</v>
      </c>
      <c r="C77" s="238">
        <v>69</v>
      </c>
      <c r="D77" s="239">
        <f t="shared" si="22"/>
        <v>23714</v>
      </c>
      <c r="E77" s="239">
        <f t="shared" si="27"/>
        <v>950826</v>
      </c>
      <c r="F77" s="239">
        <f t="shared" si="23"/>
        <v>-1114531</v>
      </c>
      <c r="G77" s="240">
        <f>Inputs!D$3</f>
        <v>0.37951000000000001</v>
      </c>
      <c r="I77" s="241">
        <f t="shared" si="28"/>
        <v>2065357</v>
      </c>
      <c r="K77" s="241">
        <f t="shared" si="24"/>
        <v>23714</v>
      </c>
      <c r="L77" s="241">
        <f t="shared" si="29"/>
        <v>950826</v>
      </c>
      <c r="M77" s="241">
        <f t="shared" si="25"/>
        <v>8999.7001400000008</v>
      </c>
      <c r="N77" s="241">
        <f t="shared" si="26"/>
        <v>8999.7001400000008</v>
      </c>
      <c r="O77" s="241">
        <f t="shared" si="30"/>
        <v>-422975.65980999928</v>
      </c>
      <c r="P77" s="241">
        <f t="shared" si="31"/>
        <v>422975.65980999928</v>
      </c>
      <c r="Q77" s="242"/>
      <c r="R77" s="242"/>
      <c r="S77" s="242"/>
    </row>
    <row r="78" spans="1:19" s="237" customFormat="1">
      <c r="A78" s="243">
        <v>40575</v>
      </c>
      <c r="C78" s="238">
        <v>70</v>
      </c>
      <c r="D78" s="239">
        <f t="shared" si="22"/>
        <v>23714</v>
      </c>
      <c r="E78" s="239">
        <f t="shared" si="27"/>
        <v>974540</v>
      </c>
      <c r="F78" s="239">
        <f t="shared" si="23"/>
        <v>-1090817</v>
      </c>
      <c r="G78" s="240">
        <f>Inputs!D$3</f>
        <v>0.37951000000000001</v>
      </c>
      <c r="I78" s="241">
        <f t="shared" si="28"/>
        <v>2065357</v>
      </c>
      <c r="K78" s="241">
        <f t="shared" si="24"/>
        <v>23714</v>
      </c>
      <c r="L78" s="241">
        <f t="shared" si="29"/>
        <v>974540</v>
      </c>
      <c r="M78" s="241">
        <f t="shared" si="25"/>
        <v>8999.7001400000008</v>
      </c>
      <c r="N78" s="241">
        <f t="shared" si="26"/>
        <v>8999.7001400000008</v>
      </c>
      <c r="O78" s="241">
        <f t="shared" si="30"/>
        <v>-413975.95966999931</v>
      </c>
      <c r="P78" s="241">
        <f t="shared" si="31"/>
        <v>413975.95966999931</v>
      </c>
      <c r="Q78" s="242"/>
      <c r="R78" s="242"/>
      <c r="S78" s="242"/>
    </row>
    <row r="79" spans="1:19" s="237" customFormat="1">
      <c r="A79" s="243">
        <v>40603</v>
      </c>
      <c r="C79" s="238">
        <v>71</v>
      </c>
      <c r="D79" s="239">
        <f t="shared" si="22"/>
        <v>23714</v>
      </c>
      <c r="E79" s="239">
        <f t="shared" si="27"/>
        <v>998254</v>
      </c>
      <c r="F79" s="239">
        <f t="shared" si="23"/>
        <v>-1067103</v>
      </c>
      <c r="G79" s="240">
        <f>Inputs!D$3</f>
        <v>0.37951000000000001</v>
      </c>
      <c r="I79" s="241">
        <f t="shared" si="28"/>
        <v>2065357</v>
      </c>
      <c r="K79" s="241">
        <f t="shared" si="24"/>
        <v>23714</v>
      </c>
      <c r="L79" s="241">
        <f t="shared" si="29"/>
        <v>998254</v>
      </c>
      <c r="M79" s="241">
        <f t="shared" si="25"/>
        <v>8999.7001400000008</v>
      </c>
      <c r="N79" s="241">
        <f t="shared" si="26"/>
        <v>8999.7001400000008</v>
      </c>
      <c r="O79" s="241">
        <f t="shared" si="30"/>
        <v>-404976.25952999934</v>
      </c>
      <c r="P79" s="241">
        <f t="shared" si="31"/>
        <v>404976.25952999934</v>
      </c>
      <c r="Q79" s="242"/>
      <c r="R79" s="242"/>
      <c r="S79" s="242"/>
    </row>
    <row r="80" spans="1:19" s="237" customFormat="1">
      <c r="A80" s="236">
        <v>40634</v>
      </c>
      <c r="C80" s="238">
        <v>72</v>
      </c>
      <c r="D80" s="239">
        <f t="shared" si="22"/>
        <v>23714</v>
      </c>
      <c r="E80" s="239">
        <f t="shared" si="27"/>
        <v>1021968</v>
      </c>
      <c r="F80" s="239">
        <f t="shared" si="23"/>
        <v>-1043389</v>
      </c>
      <c r="G80" s="240">
        <f>Inputs!D$3</f>
        <v>0.37951000000000001</v>
      </c>
      <c r="I80" s="241">
        <f t="shared" si="28"/>
        <v>2065357</v>
      </c>
      <c r="K80" s="241">
        <f t="shared" si="24"/>
        <v>23714</v>
      </c>
      <c r="L80" s="241">
        <f t="shared" si="29"/>
        <v>1021968</v>
      </c>
      <c r="M80" s="241">
        <f t="shared" si="25"/>
        <v>8999.7001400000008</v>
      </c>
      <c r="N80" s="241">
        <f t="shared" si="26"/>
        <v>8999.7001400000008</v>
      </c>
      <c r="O80" s="241">
        <f t="shared" si="30"/>
        <v>-395976.55938999937</v>
      </c>
      <c r="P80" s="241">
        <f t="shared" si="31"/>
        <v>395976.55938999937</v>
      </c>
      <c r="Q80" s="242"/>
      <c r="R80" s="242"/>
      <c r="S80" s="242"/>
    </row>
    <row r="81" spans="1:19" s="237" customFormat="1">
      <c r="A81" s="243">
        <v>40664</v>
      </c>
      <c r="C81" s="238">
        <v>73</v>
      </c>
      <c r="D81" s="239">
        <f t="shared" si="22"/>
        <v>23714</v>
      </c>
      <c r="E81" s="239">
        <f t="shared" si="27"/>
        <v>1045682</v>
      </c>
      <c r="F81" s="239">
        <f t="shared" si="23"/>
        <v>-1019675</v>
      </c>
      <c r="G81" s="240">
        <f>Inputs!D$3</f>
        <v>0.37951000000000001</v>
      </c>
      <c r="I81" s="241">
        <f t="shared" si="28"/>
        <v>2065357</v>
      </c>
      <c r="K81" s="241">
        <f t="shared" si="24"/>
        <v>23714</v>
      </c>
      <c r="L81" s="241">
        <f t="shared" si="29"/>
        <v>1045682</v>
      </c>
      <c r="M81" s="241">
        <f t="shared" si="25"/>
        <v>8999.7001400000008</v>
      </c>
      <c r="N81" s="241">
        <f t="shared" si="26"/>
        <v>8999.7001400000008</v>
      </c>
      <c r="O81" s="241">
        <f t="shared" si="30"/>
        <v>-386976.8592499994</v>
      </c>
      <c r="P81" s="241">
        <f t="shared" si="31"/>
        <v>386976.8592499994</v>
      </c>
      <c r="Q81" s="242"/>
      <c r="R81" s="242"/>
      <c r="S81" s="242"/>
    </row>
    <row r="82" spans="1:19" s="237" customFormat="1">
      <c r="A82" s="236">
        <v>40695</v>
      </c>
      <c r="C82" s="238">
        <v>74</v>
      </c>
      <c r="D82" s="239">
        <f t="shared" si="22"/>
        <v>23714</v>
      </c>
      <c r="E82" s="239">
        <f t="shared" si="27"/>
        <v>1069396</v>
      </c>
      <c r="F82" s="239">
        <f t="shared" si="23"/>
        <v>-995961</v>
      </c>
      <c r="G82" s="240">
        <f>Inputs!D$3</f>
        <v>0.37951000000000001</v>
      </c>
      <c r="I82" s="241">
        <f t="shared" si="28"/>
        <v>2065357</v>
      </c>
      <c r="K82" s="241">
        <f t="shared" si="24"/>
        <v>23714</v>
      </c>
      <c r="L82" s="241">
        <f t="shared" si="29"/>
        <v>1069396</v>
      </c>
      <c r="M82" s="241">
        <f t="shared" si="25"/>
        <v>8999.7001400000008</v>
      </c>
      <c r="N82" s="241">
        <f t="shared" si="26"/>
        <v>8999.7001400000008</v>
      </c>
      <c r="O82" s="241">
        <f t="shared" si="30"/>
        <v>-377977.15910999943</v>
      </c>
      <c r="P82" s="241">
        <f t="shared" si="31"/>
        <v>377977.15910999943</v>
      </c>
      <c r="Q82" s="242"/>
      <c r="R82" s="242"/>
      <c r="S82" s="242"/>
    </row>
    <row r="83" spans="1:19" s="237" customFormat="1">
      <c r="A83" s="243">
        <v>40725</v>
      </c>
      <c r="C83" s="238">
        <v>75</v>
      </c>
      <c r="D83" s="239">
        <f t="shared" si="22"/>
        <v>23714</v>
      </c>
      <c r="E83" s="239">
        <f t="shared" si="27"/>
        <v>1093110</v>
      </c>
      <c r="F83" s="239">
        <f t="shared" si="23"/>
        <v>-972247</v>
      </c>
      <c r="G83" s="240">
        <f>Inputs!D$3</f>
        <v>0.37951000000000001</v>
      </c>
      <c r="I83" s="241">
        <f t="shared" si="28"/>
        <v>2065357</v>
      </c>
      <c r="K83" s="241">
        <f t="shared" si="24"/>
        <v>23714</v>
      </c>
      <c r="L83" s="241">
        <f t="shared" si="29"/>
        <v>1093110</v>
      </c>
      <c r="M83" s="241">
        <f t="shared" si="25"/>
        <v>8999.7001400000008</v>
      </c>
      <c r="N83" s="241">
        <f t="shared" si="26"/>
        <v>8999.7001400000008</v>
      </c>
      <c r="O83" s="241">
        <f t="shared" si="30"/>
        <v>-368977.45896999945</v>
      </c>
      <c r="P83" s="241">
        <f t="shared" si="31"/>
        <v>368977.45896999945</v>
      </c>
      <c r="Q83" s="242"/>
      <c r="R83" s="242"/>
      <c r="S83" s="242"/>
    </row>
    <row r="84" spans="1:19" s="237" customFormat="1">
      <c r="A84" s="243">
        <v>40756</v>
      </c>
      <c r="C84" s="238">
        <v>76</v>
      </c>
      <c r="D84" s="239">
        <f t="shared" si="22"/>
        <v>23714</v>
      </c>
      <c r="E84" s="239">
        <f t="shared" si="27"/>
        <v>1116824</v>
      </c>
      <c r="F84" s="239">
        <f t="shared" si="23"/>
        <v>-948533</v>
      </c>
      <c r="G84" s="240">
        <f>Inputs!D$3</f>
        <v>0.37951000000000001</v>
      </c>
      <c r="I84" s="241">
        <f t="shared" si="28"/>
        <v>2065357</v>
      </c>
      <c r="K84" s="241">
        <f t="shared" si="24"/>
        <v>23714</v>
      </c>
      <c r="L84" s="241">
        <f t="shared" si="29"/>
        <v>1116824</v>
      </c>
      <c r="M84" s="241">
        <f t="shared" si="25"/>
        <v>8999.7001400000008</v>
      </c>
      <c r="N84" s="241">
        <f t="shared" si="26"/>
        <v>8999.7001400000008</v>
      </c>
      <c r="O84" s="241">
        <f t="shared" si="30"/>
        <v>-359977.75882999948</v>
      </c>
      <c r="P84" s="241">
        <f t="shared" si="31"/>
        <v>359977.75882999948</v>
      </c>
      <c r="Q84" s="242"/>
      <c r="R84" s="242"/>
      <c r="S84" s="242"/>
    </row>
    <row r="85" spans="1:19" s="237" customFormat="1">
      <c r="A85" s="236">
        <v>40787</v>
      </c>
      <c r="C85" s="238">
        <v>77</v>
      </c>
      <c r="D85" s="239">
        <f t="shared" si="22"/>
        <v>23714</v>
      </c>
      <c r="E85" s="239">
        <f t="shared" si="27"/>
        <v>1140538</v>
      </c>
      <c r="F85" s="239">
        <f t="shared" si="23"/>
        <v>-924819</v>
      </c>
      <c r="G85" s="240">
        <f>Inputs!D$3</f>
        <v>0.37951000000000001</v>
      </c>
      <c r="I85" s="241">
        <f t="shared" si="28"/>
        <v>2065357</v>
      </c>
      <c r="K85" s="241">
        <f t="shared" si="24"/>
        <v>23714</v>
      </c>
      <c r="L85" s="241">
        <f t="shared" si="29"/>
        <v>1140538</v>
      </c>
      <c r="M85" s="241">
        <f t="shared" si="25"/>
        <v>8999.7001400000008</v>
      </c>
      <c r="N85" s="241">
        <f t="shared" si="26"/>
        <v>8999.7001400000008</v>
      </c>
      <c r="O85" s="241">
        <f t="shared" si="30"/>
        <v>-350978.05868999951</v>
      </c>
      <c r="P85" s="241">
        <f t="shared" si="31"/>
        <v>350978.05868999951</v>
      </c>
      <c r="Q85" s="242"/>
      <c r="R85" s="242"/>
      <c r="S85" s="242"/>
    </row>
    <row r="86" spans="1:19" s="237" customFormat="1">
      <c r="A86" s="243">
        <v>40817</v>
      </c>
      <c r="C86" s="238">
        <v>78</v>
      </c>
      <c r="D86" s="239">
        <f t="shared" si="22"/>
        <v>23714</v>
      </c>
      <c r="E86" s="239">
        <f t="shared" si="27"/>
        <v>1164252</v>
      </c>
      <c r="F86" s="239">
        <f t="shared" si="23"/>
        <v>-901105</v>
      </c>
      <c r="G86" s="240">
        <f>Inputs!D$3</f>
        <v>0.37951000000000001</v>
      </c>
      <c r="I86" s="241">
        <f t="shared" si="28"/>
        <v>2065357</v>
      </c>
      <c r="K86" s="241">
        <f t="shared" si="24"/>
        <v>23714</v>
      </c>
      <c r="L86" s="241">
        <f t="shared" si="29"/>
        <v>1164252</v>
      </c>
      <c r="M86" s="241">
        <f t="shared" si="25"/>
        <v>8999.7001400000008</v>
      </c>
      <c r="N86" s="241">
        <f t="shared" si="26"/>
        <v>8999.7001400000008</v>
      </c>
      <c r="O86" s="241">
        <f t="shared" si="30"/>
        <v>-341978.35854999954</v>
      </c>
      <c r="P86" s="241">
        <f t="shared" si="31"/>
        <v>341978.35854999954</v>
      </c>
      <c r="Q86" s="242"/>
      <c r="R86" s="242"/>
      <c r="S86" s="242"/>
    </row>
    <row r="87" spans="1:19" s="237" customFormat="1">
      <c r="A87" s="236">
        <v>40848</v>
      </c>
      <c r="C87" s="238">
        <v>79</v>
      </c>
      <c r="D87" s="239">
        <f t="shared" si="22"/>
        <v>23714</v>
      </c>
      <c r="E87" s="239">
        <f t="shared" si="27"/>
        <v>1187966</v>
      </c>
      <c r="F87" s="239">
        <f t="shared" si="23"/>
        <v>-877391</v>
      </c>
      <c r="G87" s="240">
        <f>Inputs!D$3</f>
        <v>0.37951000000000001</v>
      </c>
      <c r="I87" s="241">
        <f t="shared" si="28"/>
        <v>2065357</v>
      </c>
      <c r="K87" s="241">
        <f t="shared" si="24"/>
        <v>23714</v>
      </c>
      <c r="L87" s="241">
        <f t="shared" si="29"/>
        <v>1187966</v>
      </c>
      <c r="M87" s="241">
        <f t="shared" si="25"/>
        <v>8999.7001400000008</v>
      </c>
      <c r="N87" s="241">
        <f t="shared" si="26"/>
        <v>8999.7001400000008</v>
      </c>
      <c r="O87" s="241">
        <f t="shared" si="30"/>
        <v>-332978.65840999957</v>
      </c>
      <c r="P87" s="241">
        <f t="shared" si="31"/>
        <v>332978.65840999957</v>
      </c>
      <c r="Q87" s="242"/>
      <c r="R87" s="242"/>
      <c r="S87" s="242"/>
    </row>
    <row r="88" spans="1:19" s="237" customFormat="1">
      <c r="A88" s="243">
        <v>40878</v>
      </c>
      <c r="C88" s="238">
        <v>80</v>
      </c>
      <c r="D88" s="239">
        <f t="shared" si="22"/>
        <v>23714</v>
      </c>
      <c r="E88" s="239">
        <f t="shared" si="27"/>
        <v>1211680</v>
      </c>
      <c r="F88" s="239">
        <f t="shared" si="23"/>
        <v>-853677</v>
      </c>
      <c r="G88" s="240">
        <f>Inputs!D$3</f>
        <v>0.37951000000000001</v>
      </c>
      <c r="I88" s="241">
        <f t="shared" si="28"/>
        <v>2065357</v>
      </c>
      <c r="K88" s="241">
        <f t="shared" si="24"/>
        <v>23714</v>
      </c>
      <c r="L88" s="241">
        <f t="shared" si="29"/>
        <v>1211680</v>
      </c>
      <c r="M88" s="241">
        <f t="shared" si="25"/>
        <v>8999.7001400000008</v>
      </c>
      <c r="N88" s="241">
        <f t="shared" si="26"/>
        <v>8999.7001400000008</v>
      </c>
      <c r="O88" s="241">
        <f t="shared" si="30"/>
        <v>-323978.9582699996</v>
      </c>
      <c r="P88" s="241">
        <f t="shared" si="31"/>
        <v>323978.9582699996</v>
      </c>
      <c r="Q88" s="242"/>
      <c r="R88" s="242"/>
      <c r="S88" s="242"/>
    </row>
    <row r="89" spans="1:19" s="237" customFormat="1">
      <c r="A89" s="243">
        <v>40909</v>
      </c>
      <c r="C89" s="238">
        <v>81</v>
      </c>
      <c r="D89" s="239">
        <f t="shared" si="22"/>
        <v>23714</v>
      </c>
      <c r="E89" s="239">
        <f t="shared" si="27"/>
        <v>1235394</v>
      </c>
      <c r="F89" s="239">
        <f t="shared" si="23"/>
        <v>-829963</v>
      </c>
      <c r="G89" s="240">
        <f>Inputs!D$3</f>
        <v>0.37951000000000001</v>
      </c>
      <c r="I89" s="241">
        <f t="shared" si="28"/>
        <v>2065357</v>
      </c>
      <c r="K89" s="241">
        <f t="shared" si="24"/>
        <v>23714</v>
      </c>
      <c r="L89" s="241">
        <f t="shared" si="29"/>
        <v>1235394</v>
      </c>
      <c r="M89" s="241">
        <f t="shared" si="25"/>
        <v>8999.7001400000008</v>
      </c>
      <c r="N89" s="241">
        <f t="shared" si="26"/>
        <v>8999.7001400000008</v>
      </c>
      <c r="O89" s="241">
        <f t="shared" si="30"/>
        <v>-314979.25812999962</v>
      </c>
      <c r="P89" s="241">
        <f t="shared" si="31"/>
        <v>314979.25812999962</v>
      </c>
      <c r="Q89" s="242"/>
      <c r="R89" s="242"/>
      <c r="S89" s="242"/>
    </row>
    <row r="90" spans="1:19" s="237" customFormat="1">
      <c r="A90" s="236">
        <v>40940</v>
      </c>
      <c r="C90" s="238">
        <v>82</v>
      </c>
      <c r="D90" s="239">
        <f t="shared" si="22"/>
        <v>23714</v>
      </c>
      <c r="E90" s="239">
        <f t="shared" si="27"/>
        <v>1259108</v>
      </c>
      <c r="F90" s="239">
        <f t="shared" si="23"/>
        <v>-806249</v>
      </c>
      <c r="G90" s="240">
        <f>Inputs!D$3</f>
        <v>0.37951000000000001</v>
      </c>
      <c r="I90" s="241">
        <f t="shared" si="28"/>
        <v>2065357</v>
      </c>
      <c r="K90" s="241">
        <f t="shared" si="24"/>
        <v>23714</v>
      </c>
      <c r="L90" s="241">
        <f t="shared" si="29"/>
        <v>1259108</v>
      </c>
      <c r="M90" s="241">
        <f t="shared" si="25"/>
        <v>8999.7001400000008</v>
      </c>
      <c r="N90" s="241">
        <f t="shared" si="26"/>
        <v>8999.7001400000008</v>
      </c>
      <c r="O90" s="241">
        <f t="shared" si="30"/>
        <v>-305979.55798999965</v>
      </c>
      <c r="P90" s="241">
        <f t="shared" si="31"/>
        <v>305979.55798999965</v>
      </c>
      <c r="Q90" s="242"/>
      <c r="R90" s="242"/>
      <c r="S90" s="242"/>
    </row>
    <row r="91" spans="1:19" s="237" customFormat="1">
      <c r="A91" s="243">
        <v>40969</v>
      </c>
      <c r="C91" s="238">
        <v>83</v>
      </c>
      <c r="D91" s="239">
        <f t="shared" si="22"/>
        <v>23714</v>
      </c>
      <c r="E91" s="239">
        <f t="shared" si="27"/>
        <v>1282822</v>
      </c>
      <c r="F91" s="239">
        <f t="shared" si="23"/>
        <v>-782535</v>
      </c>
      <c r="G91" s="240">
        <f>Inputs!D$3</f>
        <v>0.37951000000000001</v>
      </c>
      <c r="I91" s="241">
        <f t="shared" si="28"/>
        <v>2065357</v>
      </c>
      <c r="K91" s="241">
        <f t="shared" si="24"/>
        <v>23714</v>
      </c>
      <c r="L91" s="241">
        <f t="shared" si="29"/>
        <v>1282822</v>
      </c>
      <c r="M91" s="241">
        <f t="shared" si="25"/>
        <v>8999.7001400000008</v>
      </c>
      <c r="N91" s="241">
        <f t="shared" si="26"/>
        <v>8999.7001400000008</v>
      </c>
      <c r="O91" s="241">
        <f t="shared" si="30"/>
        <v>-296979.85784999968</v>
      </c>
      <c r="P91" s="241">
        <f t="shared" si="31"/>
        <v>296979.85784999968</v>
      </c>
      <c r="Q91" s="242"/>
      <c r="R91" s="242"/>
      <c r="S91" s="242"/>
    </row>
    <row r="92" spans="1:19" s="237" customFormat="1">
      <c r="A92" s="236">
        <v>41000</v>
      </c>
      <c r="C92" s="238">
        <v>84</v>
      </c>
      <c r="D92" s="239">
        <f t="shared" si="22"/>
        <v>23714</v>
      </c>
      <c r="E92" s="239">
        <f t="shared" si="27"/>
        <v>1306536</v>
      </c>
      <c r="F92" s="239">
        <f t="shared" si="23"/>
        <v>-758821</v>
      </c>
      <c r="G92" s="240">
        <f>Inputs!D$3</f>
        <v>0.37951000000000001</v>
      </c>
      <c r="I92" s="241">
        <f t="shared" si="28"/>
        <v>2065357</v>
      </c>
      <c r="K92" s="241">
        <f t="shared" si="24"/>
        <v>23714</v>
      </c>
      <c r="L92" s="241">
        <f t="shared" si="29"/>
        <v>1306536</v>
      </c>
      <c r="M92" s="241">
        <f t="shared" si="25"/>
        <v>8999.7001400000008</v>
      </c>
      <c r="N92" s="241">
        <f t="shared" si="26"/>
        <v>8999.7001400000008</v>
      </c>
      <c r="O92" s="241">
        <f t="shared" si="30"/>
        <v>-287980.15770999971</v>
      </c>
      <c r="P92" s="241">
        <f t="shared" si="31"/>
        <v>287980.15770999971</v>
      </c>
      <c r="Q92" s="242"/>
      <c r="R92" s="242"/>
      <c r="S92" s="242"/>
    </row>
    <row r="93" spans="1:19" s="237" customFormat="1">
      <c r="A93" s="243">
        <v>41030</v>
      </c>
      <c r="C93" s="238">
        <v>85</v>
      </c>
      <c r="D93" s="239">
        <f t="shared" si="22"/>
        <v>23714</v>
      </c>
      <c r="E93" s="239">
        <f t="shared" si="27"/>
        <v>1330250</v>
      </c>
      <c r="F93" s="239">
        <f t="shared" si="23"/>
        <v>-735107</v>
      </c>
      <c r="G93" s="240">
        <f>Inputs!D$3</f>
        <v>0.37951000000000001</v>
      </c>
      <c r="I93" s="241">
        <f t="shared" si="28"/>
        <v>2065357</v>
      </c>
      <c r="K93" s="241">
        <f t="shared" si="24"/>
        <v>23714</v>
      </c>
      <c r="L93" s="241">
        <f t="shared" si="29"/>
        <v>1330250</v>
      </c>
      <c r="M93" s="241">
        <f t="shared" si="25"/>
        <v>8999.7001400000008</v>
      </c>
      <c r="N93" s="241">
        <f t="shared" si="26"/>
        <v>8999.7001400000008</v>
      </c>
      <c r="O93" s="241">
        <f t="shared" si="30"/>
        <v>-278980.45756999974</v>
      </c>
      <c r="P93" s="241">
        <f t="shared" si="31"/>
        <v>278980.45756999974</v>
      </c>
      <c r="Q93" s="242"/>
      <c r="R93" s="242"/>
      <c r="S93" s="242"/>
    </row>
    <row r="94" spans="1:19" s="237" customFormat="1">
      <c r="A94" s="243">
        <v>41061</v>
      </c>
      <c r="C94" s="238">
        <v>86</v>
      </c>
      <c r="D94" s="239">
        <f t="shared" si="22"/>
        <v>23714</v>
      </c>
      <c r="E94" s="239">
        <f t="shared" si="27"/>
        <v>1353964</v>
      </c>
      <c r="F94" s="239">
        <f t="shared" si="23"/>
        <v>-711393</v>
      </c>
      <c r="G94" s="240">
        <f>Inputs!D$3</f>
        <v>0.37951000000000001</v>
      </c>
      <c r="I94" s="241">
        <f t="shared" si="28"/>
        <v>2065357</v>
      </c>
      <c r="K94" s="241">
        <f t="shared" si="24"/>
        <v>23714</v>
      </c>
      <c r="L94" s="241">
        <f t="shared" si="29"/>
        <v>1353964</v>
      </c>
      <c r="M94" s="241">
        <f t="shared" si="25"/>
        <v>8999.7001400000008</v>
      </c>
      <c r="N94" s="241">
        <f t="shared" si="26"/>
        <v>8999.7001400000008</v>
      </c>
      <c r="O94" s="241">
        <f t="shared" si="30"/>
        <v>-269980.75742999977</v>
      </c>
      <c r="P94" s="241">
        <f t="shared" si="31"/>
        <v>269980.75742999977</v>
      </c>
      <c r="Q94" s="242"/>
      <c r="R94" s="242"/>
      <c r="S94" s="242"/>
    </row>
    <row r="95" spans="1:19" s="237" customFormat="1">
      <c r="A95" s="236">
        <v>41091</v>
      </c>
      <c r="C95" s="238">
        <v>87</v>
      </c>
      <c r="D95" s="239">
        <f t="shared" si="22"/>
        <v>23714</v>
      </c>
      <c r="E95" s="239">
        <f t="shared" si="27"/>
        <v>1377678</v>
      </c>
      <c r="F95" s="239">
        <f t="shared" si="23"/>
        <v>-687679</v>
      </c>
      <c r="G95" s="240">
        <f>Inputs!D$3</f>
        <v>0.37951000000000001</v>
      </c>
      <c r="I95" s="241">
        <f t="shared" si="28"/>
        <v>2065357</v>
      </c>
      <c r="K95" s="241">
        <f t="shared" si="24"/>
        <v>23714</v>
      </c>
      <c r="L95" s="241">
        <f t="shared" si="29"/>
        <v>1377678</v>
      </c>
      <c r="M95" s="241">
        <f t="shared" si="25"/>
        <v>8999.7001400000008</v>
      </c>
      <c r="N95" s="241">
        <f t="shared" si="26"/>
        <v>8999.7001400000008</v>
      </c>
      <c r="O95" s="241">
        <f t="shared" si="30"/>
        <v>-260981.05728999976</v>
      </c>
      <c r="P95" s="241">
        <f t="shared" si="31"/>
        <v>260981.05728999976</v>
      </c>
      <c r="Q95" s="242"/>
      <c r="R95" s="242"/>
      <c r="S95" s="242"/>
    </row>
    <row r="96" spans="1:19" s="237" customFormat="1">
      <c r="A96" s="243">
        <v>41122</v>
      </c>
      <c r="C96" s="238">
        <v>88</v>
      </c>
      <c r="D96" s="239">
        <f t="shared" si="22"/>
        <v>23714</v>
      </c>
      <c r="E96" s="239">
        <f t="shared" si="27"/>
        <v>1401392</v>
      </c>
      <c r="F96" s="239">
        <f t="shared" si="23"/>
        <v>-663965</v>
      </c>
      <c r="G96" s="240">
        <f>Inputs!D$3</f>
        <v>0.37951000000000001</v>
      </c>
      <c r="I96" s="241">
        <f t="shared" si="28"/>
        <v>2065357</v>
      </c>
      <c r="K96" s="241">
        <f t="shared" si="24"/>
        <v>23714</v>
      </c>
      <c r="L96" s="241">
        <f t="shared" si="29"/>
        <v>1401392</v>
      </c>
      <c r="M96" s="241">
        <f t="shared" si="25"/>
        <v>8999.7001400000008</v>
      </c>
      <c r="N96" s="241">
        <f t="shared" si="26"/>
        <v>8999.7001400000008</v>
      </c>
      <c r="O96" s="241">
        <f t="shared" si="30"/>
        <v>-251981.35714999976</v>
      </c>
      <c r="P96" s="241">
        <f t="shared" si="31"/>
        <v>251981.35714999976</v>
      </c>
      <c r="Q96" s="242"/>
      <c r="R96" s="242"/>
      <c r="S96" s="242"/>
    </row>
    <row r="97" spans="1:19" s="237" customFormat="1">
      <c r="A97" s="236">
        <v>41153</v>
      </c>
      <c r="C97" s="238">
        <v>89</v>
      </c>
      <c r="D97" s="239">
        <f t="shared" si="22"/>
        <v>23714</v>
      </c>
      <c r="E97" s="239">
        <f t="shared" si="27"/>
        <v>1425106</v>
      </c>
      <c r="F97" s="239">
        <f t="shared" si="23"/>
        <v>-640251</v>
      </c>
      <c r="G97" s="240">
        <f>Inputs!D$3</f>
        <v>0.37951000000000001</v>
      </c>
      <c r="I97" s="241">
        <f t="shared" si="28"/>
        <v>2065357</v>
      </c>
      <c r="K97" s="241">
        <f t="shared" si="24"/>
        <v>23714</v>
      </c>
      <c r="L97" s="241">
        <f t="shared" si="29"/>
        <v>1425106</v>
      </c>
      <c r="M97" s="241">
        <f t="shared" si="25"/>
        <v>8999.7001400000008</v>
      </c>
      <c r="N97" s="241">
        <f t="shared" si="26"/>
        <v>8999.7001400000008</v>
      </c>
      <c r="O97" s="241">
        <f t="shared" si="30"/>
        <v>-242981.65700999976</v>
      </c>
      <c r="P97" s="241">
        <f t="shared" si="31"/>
        <v>242981.65700999976</v>
      </c>
      <c r="Q97" s="242"/>
      <c r="R97" s="242"/>
      <c r="S97" s="242"/>
    </row>
    <row r="98" spans="1:19" s="237" customFormat="1">
      <c r="A98" s="243">
        <v>41183</v>
      </c>
      <c r="C98" s="238">
        <v>90</v>
      </c>
      <c r="D98" s="239">
        <f t="shared" si="22"/>
        <v>23714</v>
      </c>
      <c r="E98" s="239">
        <f t="shared" si="27"/>
        <v>1448820</v>
      </c>
      <c r="F98" s="239">
        <f t="shared" si="23"/>
        <v>-616537</v>
      </c>
      <c r="G98" s="240">
        <f>Inputs!D$3</f>
        <v>0.37951000000000001</v>
      </c>
      <c r="I98" s="241">
        <f t="shared" si="28"/>
        <v>2065357</v>
      </c>
      <c r="K98" s="241">
        <f t="shared" si="24"/>
        <v>23714</v>
      </c>
      <c r="L98" s="241">
        <f t="shared" si="29"/>
        <v>1448820</v>
      </c>
      <c r="M98" s="241">
        <f t="shared" si="25"/>
        <v>8999.7001400000008</v>
      </c>
      <c r="N98" s="241">
        <f t="shared" si="26"/>
        <v>8999.7001400000008</v>
      </c>
      <c r="O98" s="241">
        <f t="shared" si="30"/>
        <v>-233981.95686999976</v>
      </c>
      <c r="P98" s="241">
        <f t="shared" si="31"/>
        <v>233981.95686999976</v>
      </c>
      <c r="Q98" s="242"/>
      <c r="R98" s="242"/>
      <c r="S98" s="242"/>
    </row>
    <row r="99" spans="1:19" s="237" customFormat="1">
      <c r="A99" s="243">
        <v>41214</v>
      </c>
      <c r="C99" s="238">
        <v>91</v>
      </c>
      <c r="D99" s="239">
        <f t="shared" si="22"/>
        <v>23714</v>
      </c>
      <c r="E99" s="239">
        <f t="shared" si="27"/>
        <v>1472534</v>
      </c>
      <c r="F99" s="239">
        <f t="shared" si="23"/>
        <v>-592823</v>
      </c>
      <c r="G99" s="240">
        <f>Inputs!D$3</f>
        <v>0.37951000000000001</v>
      </c>
      <c r="I99" s="241">
        <f t="shared" si="28"/>
        <v>2065357</v>
      </c>
      <c r="K99" s="241">
        <f t="shared" si="24"/>
        <v>23714</v>
      </c>
      <c r="L99" s="241">
        <f t="shared" si="29"/>
        <v>1472534</v>
      </c>
      <c r="M99" s="241">
        <f t="shared" si="25"/>
        <v>8999.7001400000008</v>
      </c>
      <c r="N99" s="241">
        <f t="shared" si="26"/>
        <v>8999.7001400000008</v>
      </c>
      <c r="O99" s="241">
        <f t="shared" si="30"/>
        <v>-224982.25672999976</v>
      </c>
      <c r="P99" s="241">
        <f t="shared" si="31"/>
        <v>224982.25672999976</v>
      </c>
      <c r="Q99" s="242"/>
      <c r="R99" s="242"/>
      <c r="S99" s="242"/>
    </row>
    <row r="100" spans="1:19" s="237" customFormat="1">
      <c r="A100" s="236">
        <v>41244</v>
      </c>
      <c r="C100" s="238">
        <v>92</v>
      </c>
      <c r="D100" s="239">
        <f t="shared" si="22"/>
        <v>23714</v>
      </c>
      <c r="E100" s="239">
        <f t="shared" si="27"/>
        <v>1496248</v>
      </c>
      <c r="F100" s="239">
        <f t="shared" si="23"/>
        <v>-569109</v>
      </c>
      <c r="G100" s="240">
        <f>Inputs!D$3</f>
        <v>0.37951000000000001</v>
      </c>
      <c r="I100" s="241">
        <f t="shared" si="28"/>
        <v>2065357</v>
      </c>
      <c r="K100" s="241">
        <f t="shared" si="24"/>
        <v>23714</v>
      </c>
      <c r="L100" s="241">
        <f t="shared" si="29"/>
        <v>1496248</v>
      </c>
      <c r="M100" s="241">
        <f t="shared" si="25"/>
        <v>8999.7001400000008</v>
      </c>
      <c r="N100" s="241">
        <f t="shared" si="26"/>
        <v>8999.7001400000008</v>
      </c>
      <c r="O100" s="241">
        <f t="shared" si="30"/>
        <v>-215982.55658999976</v>
      </c>
      <c r="P100" s="241">
        <f t="shared" si="31"/>
        <v>215982.55658999976</v>
      </c>
      <c r="Q100" s="242"/>
      <c r="R100" s="242"/>
      <c r="S100" s="242"/>
    </row>
    <row r="101" spans="1:19" s="237" customFormat="1">
      <c r="A101" s="243">
        <v>41275</v>
      </c>
      <c r="C101" s="238">
        <v>93</v>
      </c>
      <c r="D101" s="239">
        <f t="shared" si="22"/>
        <v>23714</v>
      </c>
      <c r="E101" s="239">
        <f t="shared" si="27"/>
        <v>1519962</v>
      </c>
      <c r="F101" s="239">
        <f t="shared" si="23"/>
        <v>-545395</v>
      </c>
      <c r="G101" s="240">
        <f>Inputs!D$3</f>
        <v>0.37951000000000001</v>
      </c>
      <c r="I101" s="241">
        <f t="shared" si="28"/>
        <v>2065357</v>
      </c>
      <c r="K101" s="241">
        <f t="shared" si="24"/>
        <v>23714</v>
      </c>
      <c r="L101" s="241">
        <f t="shared" si="29"/>
        <v>1519962</v>
      </c>
      <c r="M101" s="241">
        <f t="shared" si="25"/>
        <v>8999.7001400000008</v>
      </c>
      <c r="N101" s="241">
        <f t="shared" si="26"/>
        <v>8999.7001400000008</v>
      </c>
      <c r="O101" s="241">
        <f t="shared" si="30"/>
        <v>-206982.85644999976</v>
      </c>
      <c r="P101" s="241">
        <f t="shared" si="31"/>
        <v>206982.85644999976</v>
      </c>
      <c r="Q101" s="242"/>
      <c r="R101" s="242"/>
      <c r="S101" s="242"/>
    </row>
    <row r="102" spans="1:19" s="237" customFormat="1">
      <c r="A102" s="236">
        <v>41306</v>
      </c>
      <c r="C102" s="238">
        <v>94</v>
      </c>
      <c r="D102" s="239">
        <f t="shared" si="22"/>
        <v>23714</v>
      </c>
      <c r="E102" s="239">
        <f t="shared" si="27"/>
        <v>1543676</v>
      </c>
      <c r="F102" s="239">
        <f t="shared" si="23"/>
        <v>-521681</v>
      </c>
      <c r="G102" s="240">
        <f>Inputs!D$3</f>
        <v>0.37951000000000001</v>
      </c>
      <c r="I102" s="241">
        <f t="shared" si="28"/>
        <v>2065357</v>
      </c>
      <c r="K102" s="241">
        <f t="shared" si="24"/>
        <v>23714</v>
      </c>
      <c r="L102" s="241">
        <f t="shared" si="29"/>
        <v>1543676</v>
      </c>
      <c r="M102" s="241">
        <f t="shared" si="25"/>
        <v>8999.7001400000008</v>
      </c>
      <c r="N102" s="241">
        <f t="shared" si="26"/>
        <v>8999.7001400000008</v>
      </c>
      <c r="O102" s="241">
        <f t="shared" si="30"/>
        <v>-197983.15630999976</v>
      </c>
      <c r="P102" s="241">
        <f t="shared" si="31"/>
        <v>197983.15630999976</v>
      </c>
      <c r="Q102" s="242"/>
      <c r="R102" s="242"/>
      <c r="S102" s="242"/>
    </row>
    <row r="103" spans="1:19" s="237" customFormat="1">
      <c r="A103" s="243">
        <v>41334</v>
      </c>
      <c r="C103" s="238">
        <v>95</v>
      </c>
      <c r="D103" s="239">
        <f t="shared" si="22"/>
        <v>23714</v>
      </c>
      <c r="E103" s="239">
        <f t="shared" si="27"/>
        <v>1567390</v>
      </c>
      <c r="F103" s="239">
        <f t="shared" si="23"/>
        <v>-497967</v>
      </c>
      <c r="G103" s="240">
        <f>Inputs!D$3</f>
        <v>0.37951000000000001</v>
      </c>
      <c r="I103" s="241">
        <f t="shared" si="28"/>
        <v>2065357</v>
      </c>
      <c r="K103" s="241">
        <f t="shared" si="24"/>
        <v>23714</v>
      </c>
      <c r="L103" s="241">
        <f t="shared" si="29"/>
        <v>1567390</v>
      </c>
      <c r="M103" s="241">
        <f t="shared" si="25"/>
        <v>8999.7001400000008</v>
      </c>
      <c r="N103" s="241">
        <f t="shared" si="26"/>
        <v>8999.7001400000008</v>
      </c>
      <c r="O103" s="241">
        <f t="shared" si="30"/>
        <v>-188983.45616999976</v>
      </c>
      <c r="P103" s="241">
        <f t="shared" si="31"/>
        <v>188983.45616999976</v>
      </c>
      <c r="Q103" s="242"/>
      <c r="R103" s="242"/>
      <c r="S103" s="242"/>
    </row>
    <row r="104" spans="1:19" s="237" customFormat="1">
      <c r="A104" s="243">
        <v>41365</v>
      </c>
      <c r="C104" s="238">
        <v>96</v>
      </c>
      <c r="D104" s="239">
        <f t="shared" si="22"/>
        <v>23714</v>
      </c>
      <c r="E104" s="239">
        <f t="shared" si="27"/>
        <v>1591104</v>
      </c>
      <c r="F104" s="239">
        <f t="shared" si="23"/>
        <v>-474253</v>
      </c>
      <c r="G104" s="240">
        <f>Inputs!D$3</f>
        <v>0.37951000000000001</v>
      </c>
      <c r="I104" s="241">
        <f t="shared" si="28"/>
        <v>2065357</v>
      </c>
      <c r="K104" s="241">
        <f t="shared" si="24"/>
        <v>23714</v>
      </c>
      <c r="L104" s="241">
        <f t="shared" si="29"/>
        <v>1591104</v>
      </c>
      <c r="M104" s="241">
        <f t="shared" si="25"/>
        <v>8999.7001400000008</v>
      </c>
      <c r="N104" s="241">
        <f t="shared" si="26"/>
        <v>8999.7001400000008</v>
      </c>
      <c r="O104" s="241">
        <f t="shared" si="30"/>
        <v>-179983.75602999976</v>
      </c>
      <c r="P104" s="241">
        <f t="shared" si="31"/>
        <v>179983.75602999976</v>
      </c>
      <c r="Q104" s="242"/>
      <c r="R104" s="242"/>
      <c r="S104" s="242"/>
    </row>
    <row r="105" spans="1:19" s="237" customFormat="1">
      <c r="A105" s="236">
        <v>41395</v>
      </c>
      <c r="C105" s="238">
        <v>97</v>
      </c>
      <c r="D105" s="239">
        <f t="shared" si="22"/>
        <v>23714</v>
      </c>
      <c r="E105" s="239">
        <f t="shared" si="27"/>
        <v>1614818</v>
      </c>
      <c r="F105" s="239">
        <f t="shared" ref="F105:F124" si="32">$B$9+E105</f>
        <v>-450539</v>
      </c>
      <c r="G105" s="240">
        <f>Inputs!D$3</f>
        <v>0.37951000000000001</v>
      </c>
      <c r="I105" s="241">
        <f t="shared" si="28"/>
        <v>2065357</v>
      </c>
      <c r="K105" s="241">
        <f t="shared" ref="K105:K124" si="33">D105</f>
        <v>23714</v>
      </c>
      <c r="L105" s="241">
        <f t="shared" si="29"/>
        <v>1614818</v>
      </c>
      <c r="M105" s="241">
        <f t="shared" ref="M105:M124" si="34">K105*G105</f>
        <v>8999.7001400000008</v>
      </c>
      <c r="N105" s="241">
        <f t="shared" ref="N105:N124" si="35">M105-J105</f>
        <v>8999.7001400000008</v>
      </c>
      <c r="O105" s="241">
        <f t="shared" si="30"/>
        <v>-170984.05588999976</v>
      </c>
      <c r="P105" s="241">
        <f t="shared" si="31"/>
        <v>170984.05588999976</v>
      </c>
      <c r="Q105" s="242"/>
      <c r="R105" s="242"/>
      <c r="S105" s="242"/>
    </row>
    <row r="106" spans="1:19" s="237" customFormat="1">
      <c r="A106" s="243">
        <v>41426</v>
      </c>
      <c r="C106" s="238">
        <v>98</v>
      </c>
      <c r="D106" s="239">
        <f t="shared" si="22"/>
        <v>23714</v>
      </c>
      <c r="E106" s="239">
        <f t="shared" ref="E106:E124" si="36">+E105+D106</f>
        <v>1638532</v>
      </c>
      <c r="F106" s="239">
        <f t="shared" si="32"/>
        <v>-426825</v>
      </c>
      <c r="G106" s="240">
        <f>Inputs!D$3</f>
        <v>0.37951000000000001</v>
      </c>
      <c r="I106" s="241">
        <f t="shared" ref="I106:I124" si="37">+I105+H106</f>
        <v>2065357</v>
      </c>
      <c r="K106" s="241">
        <f t="shared" si="33"/>
        <v>23714</v>
      </c>
      <c r="L106" s="241">
        <f t="shared" ref="L106:L124" si="38">+L105+K106</f>
        <v>1638532</v>
      </c>
      <c r="M106" s="241">
        <f t="shared" si="34"/>
        <v>8999.7001400000008</v>
      </c>
      <c r="N106" s="241">
        <f t="shared" si="35"/>
        <v>8999.7001400000008</v>
      </c>
      <c r="O106" s="241">
        <f t="shared" ref="O106:O124" si="39">+O105+N106</f>
        <v>-161984.35574999976</v>
      </c>
      <c r="P106" s="241">
        <f t="shared" ref="P106:P124" si="40">P105-N106</f>
        <v>161984.35574999976</v>
      </c>
      <c r="Q106" s="242"/>
      <c r="R106" s="242"/>
      <c r="S106" s="242"/>
    </row>
    <row r="107" spans="1:19" s="237" customFormat="1">
      <c r="A107" s="236">
        <v>41456</v>
      </c>
      <c r="C107" s="238">
        <v>99</v>
      </c>
      <c r="D107" s="239">
        <f t="shared" si="22"/>
        <v>23714</v>
      </c>
      <c r="E107" s="239">
        <f t="shared" si="36"/>
        <v>1662246</v>
      </c>
      <c r="F107" s="239">
        <f t="shared" si="32"/>
        <v>-403111</v>
      </c>
      <c r="G107" s="240">
        <f>Inputs!D$3</f>
        <v>0.37951000000000001</v>
      </c>
      <c r="I107" s="241">
        <f t="shared" si="37"/>
        <v>2065357</v>
      </c>
      <c r="K107" s="241">
        <f t="shared" si="33"/>
        <v>23714</v>
      </c>
      <c r="L107" s="241">
        <f t="shared" si="38"/>
        <v>1662246</v>
      </c>
      <c r="M107" s="241">
        <f t="shared" si="34"/>
        <v>8999.7001400000008</v>
      </c>
      <c r="N107" s="241">
        <f t="shared" si="35"/>
        <v>8999.7001400000008</v>
      </c>
      <c r="O107" s="241">
        <f t="shared" si="39"/>
        <v>-152984.65560999975</v>
      </c>
      <c r="P107" s="241">
        <f t="shared" si="40"/>
        <v>152984.65560999975</v>
      </c>
      <c r="Q107" s="242"/>
      <c r="R107" s="242"/>
      <c r="S107" s="242"/>
    </row>
    <row r="108" spans="1:19" s="237" customFormat="1">
      <c r="A108" s="243">
        <v>41487</v>
      </c>
      <c r="C108" s="238">
        <v>100</v>
      </c>
      <c r="D108" s="239">
        <f t="shared" si="22"/>
        <v>23714</v>
      </c>
      <c r="E108" s="239">
        <f t="shared" si="36"/>
        <v>1685960</v>
      </c>
      <c r="F108" s="239">
        <f t="shared" si="32"/>
        <v>-379397</v>
      </c>
      <c r="G108" s="240">
        <f>Inputs!D$3</f>
        <v>0.37951000000000001</v>
      </c>
      <c r="I108" s="241">
        <f t="shared" si="37"/>
        <v>2065357</v>
      </c>
      <c r="K108" s="241">
        <f t="shared" si="33"/>
        <v>23714</v>
      </c>
      <c r="L108" s="241">
        <f t="shared" si="38"/>
        <v>1685960</v>
      </c>
      <c r="M108" s="241">
        <f t="shared" si="34"/>
        <v>8999.7001400000008</v>
      </c>
      <c r="N108" s="241">
        <f t="shared" si="35"/>
        <v>8999.7001400000008</v>
      </c>
      <c r="O108" s="241">
        <f t="shared" si="39"/>
        <v>-143984.95546999975</v>
      </c>
      <c r="P108" s="241">
        <f t="shared" si="40"/>
        <v>143984.95546999975</v>
      </c>
      <c r="Q108" s="242"/>
      <c r="R108" s="242"/>
      <c r="S108" s="242"/>
    </row>
    <row r="109" spans="1:19" s="237" customFormat="1">
      <c r="A109" s="243">
        <v>41518</v>
      </c>
      <c r="C109" s="238">
        <v>101</v>
      </c>
      <c r="D109" s="239">
        <f t="shared" si="22"/>
        <v>23714</v>
      </c>
      <c r="E109" s="239">
        <f t="shared" si="36"/>
        <v>1709674</v>
      </c>
      <c r="F109" s="239">
        <f t="shared" si="32"/>
        <v>-355683</v>
      </c>
      <c r="G109" s="240">
        <f>Inputs!D$3</f>
        <v>0.37951000000000001</v>
      </c>
      <c r="I109" s="241">
        <f t="shared" si="37"/>
        <v>2065357</v>
      </c>
      <c r="K109" s="241">
        <f t="shared" si="33"/>
        <v>23714</v>
      </c>
      <c r="L109" s="241">
        <f t="shared" si="38"/>
        <v>1709674</v>
      </c>
      <c r="M109" s="241">
        <f t="shared" si="34"/>
        <v>8999.7001400000008</v>
      </c>
      <c r="N109" s="241">
        <f t="shared" si="35"/>
        <v>8999.7001400000008</v>
      </c>
      <c r="O109" s="241">
        <f t="shared" si="39"/>
        <v>-134985.25532999975</v>
      </c>
      <c r="P109" s="241">
        <f t="shared" si="40"/>
        <v>134985.25532999975</v>
      </c>
      <c r="Q109" s="242"/>
      <c r="R109" s="242"/>
      <c r="S109" s="242"/>
    </row>
    <row r="110" spans="1:19" s="237" customFormat="1">
      <c r="A110" s="236">
        <v>41548</v>
      </c>
      <c r="C110" s="238">
        <v>102</v>
      </c>
      <c r="D110" s="239">
        <f t="shared" si="22"/>
        <v>23714</v>
      </c>
      <c r="E110" s="239">
        <f t="shared" si="36"/>
        <v>1733388</v>
      </c>
      <c r="F110" s="239">
        <f t="shared" si="32"/>
        <v>-331969</v>
      </c>
      <c r="G110" s="240">
        <f>Inputs!D$3</f>
        <v>0.37951000000000001</v>
      </c>
      <c r="I110" s="241">
        <f t="shared" si="37"/>
        <v>2065357</v>
      </c>
      <c r="K110" s="241">
        <f t="shared" si="33"/>
        <v>23714</v>
      </c>
      <c r="L110" s="241">
        <f t="shared" si="38"/>
        <v>1733388</v>
      </c>
      <c r="M110" s="241">
        <f t="shared" si="34"/>
        <v>8999.7001400000008</v>
      </c>
      <c r="N110" s="241">
        <f t="shared" si="35"/>
        <v>8999.7001400000008</v>
      </c>
      <c r="O110" s="241">
        <f t="shared" si="39"/>
        <v>-125985.55518999975</v>
      </c>
      <c r="P110" s="241">
        <f t="shared" si="40"/>
        <v>125985.55518999975</v>
      </c>
      <c r="Q110" s="242"/>
      <c r="R110" s="242"/>
      <c r="S110" s="242"/>
    </row>
    <row r="111" spans="1:19" s="237" customFormat="1">
      <c r="A111" s="243">
        <v>41579</v>
      </c>
      <c r="C111" s="238">
        <v>103</v>
      </c>
      <c r="D111" s="239">
        <f t="shared" si="22"/>
        <v>23714</v>
      </c>
      <c r="E111" s="239">
        <f t="shared" si="36"/>
        <v>1757102</v>
      </c>
      <c r="F111" s="239">
        <f t="shared" si="32"/>
        <v>-308255</v>
      </c>
      <c r="G111" s="240">
        <f>Inputs!D$3</f>
        <v>0.37951000000000001</v>
      </c>
      <c r="I111" s="241">
        <f t="shared" si="37"/>
        <v>2065357</v>
      </c>
      <c r="K111" s="241">
        <f t="shared" si="33"/>
        <v>23714</v>
      </c>
      <c r="L111" s="241">
        <f t="shared" si="38"/>
        <v>1757102</v>
      </c>
      <c r="M111" s="241">
        <f t="shared" si="34"/>
        <v>8999.7001400000008</v>
      </c>
      <c r="N111" s="241">
        <f t="shared" si="35"/>
        <v>8999.7001400000008</v>
      </c>
      <c r="O111" s="241">
        <f t="shared" si="39"/>
        <v>-116985.85504999975</v>
      </c>
      <c r="P111" s="241">
        <f t="shared" si="40"/>
        <v>116985.85504999975</v>
      </c>
      <c r="Q111" s="242"/>
      <c r="R111" s="242"/>
      <c r="S111" s="242"/>
    </row>
    <row r="112" spans="1:19" s="237" customFormat="1">
      <c r="A112" s="236">
        <v>41609</v>
      </c>
      <c r="C112" s="238">
        <v>104</v>
      </c>
      <c r="D112" s="239">
        <f t="shared" si="22"/>
        <v>23714</v>
      </c>
      <c r="E112" s="239">
        <f t="shared" si="36"/>
        <v>1780816</v>
      </c>
      <c r="F112" s="239">
        <f t="shared" si="32"/>
        <v>-284541</v>
      </c>
      <c r="G112" s="240">
        <f>Inputs!D$3</f>
        <v>0.37951000000000001</v>
      </c>
      <c r="I112" s="241">
        <f t="shared" si="37"/>
        <v>2065357</v>
      </c>
      <c r="K112" s="241">
        <f t="shared" si="33"/>
        <v>23714</v>
      </c>
      <c r="L112" s="241">
        <f t="shared" si="38"/>
        <v>1780816</v>
      </c>
      <c r="M112" s="241">
        <f t="shared" si="34"/>
        <v>8999.7001400000008</v>
      </c>
      <c r="N112" s="241">
        <f t="shared" si="35"/>
        <v>8999.7001400000008</v>
      </c>
      <c r="O112" s="241">
        <f t="shared" si="39"/>
        <v>-107986.15490999975</v>
      </c>
      <c r="P112" s="241">
        <f t="shared" si="40"/>
        <v>107986.15490999975</v>
      </c>
      <c r="Q112" s="242"/>
      <c r="R112" s="242"/>
      <c r="S112" s="242"/>
    </row>
    <row r="113" spans="1:20" s="237" customFormat="1">
      <c r="A113" s="243">
        <v>41640</v>
      </c>
      <c r="C113" s="238">
        <v>105</v>
      </c>
      <c r="D113" s="239">
        <f t="shared" si="22"/>
        <v>23714</v>
      </c>
      <c r="E113" s="239">
        <f t="shared" si="36"/>
        <v>1804530</v>
      </c>
      <c r="F113" s="239">
        <f t="shared" si="32"/>
        <v>-260827</v>
      </c>
      <c r="G113" s="240">
        <f>Inputs!D$3</f>
        <v>0.37951000000000001</v>
      </c>
      <c r="I113" s="241">
        <f t="shared" si="37"/>
        <v>2065357</v>
      </c>
      <c r="K113" s="241">
        <f t="shared" si="33"/>
        <v>23714</v>
      </c>
      <c r="L113" s="241">
        <f t="shared" si="38"/>
        <v>1804530</v>
      </c>
      <c r="M113" s="241">
        <f t="shared" si="34"/>
        <v>8999.7001400000008</v>
      </c>
      <c r="N113" s="241">
        <f t="shared" si="35"/>
        <v>8999.7001400000008</v>
      </c>
      <c r="O113" s="241">
        <f t="shared" si="39"/>
        <v>-98986.454769999749</v>
      </c>
      <c r="P113" s="241">
        <f t="shared" si="40"/>
        <v>98986.454769999749</v>
      </c>
      <c r="Q113" s="242"/>
      <c r="R113" s="242"/>
      <c r="S113" s="242"/>
    </row>
    <row r="114" spans="1:20" s="237" customFormat="1">
      <c r="A114" s="243">
        <v>41671</v>
      </c>
      <c r="C114" s="238">
        <v>106</v>
      </c>
      <c r="D114" s="239">
        <f t="shared" si="22"/>
        <v>23714</v>
      </c>
      <c r="E114" s="239">
        <f t="shared" si="36"/>
        <v>1828244</v>
      </c>
      <c r="F114" s="239">
        <f t="shared" si="32"/>
        <v>-237113</v>
      </c>
      <c r="G114" s="240">
        <f>Inputs!D$3</f>
        <v>0.37951000000000001</v>
      </c>
      <c r="I114" s="241">
        <f t="shared" si="37"/>
        <v>2065357</v>
      </c>
      <c r="K114" s="241">
        <f t="shared" si="33"/>
        <v>23714</v>
      </c>
      <c r="L114" s="241">
        <f t="shared" si="38"/>
        <v>1828244</v>
      </c>
      <c r="M114" s="241">
        <f t="shared" si="34"/>
        <v>8999.7001400000008</v>
      </c>
      <c r="N114" s="241">
        <f t="shared" si="35"/>
        <v>8999.7001400000008</v>
      </c>
      <c r="O114" s="241">
        <f t="shared" si="39"/>
        <v>-89986.754629999748</v>
      </c>
      <c r="P114" s="241">
        <f t="shared" si="40"/>
        <v>89986.754629999748</v>
      </c>
      <c r="Q114" s="242"/>
      <c r="R114" s="242"/>
      <c r="S114" s="242"/>
    </row>
    <row r="115" spans="1:20" s="237" customFormat="1">
      <c r="A115" s="236">
        <v>41699</v>
      </c>
      <c r="C115" s="238">
        <v>107</v>
      </c>
      <c r="D115" s="239">
        <f t="shared" si="22"/>
        <v>23714</v>
      </c>
      <c r="E115" s="239">
        <f t="shared" si="36"/>
        <v>1851958</v>
      </c>
      <c r="F115" s="239">
        <f t="shared" si="32"/>
        <v>-213399</v>
      </c>
      <c r="G115" s="240">
        <f>Inputs!D$3</f>
        <v>0.37951000000000001</v>
      </c>
      <c r="I115" s="241">
        <f t="shared" si="37"/>
        <v>2065357</v>
      </c>
      <c r="K115" s="241">
        <f t="shared" si="33"/>
        <v>23714</v>
      </c>
      <c r="L115" s="241">
        <f t="shared" si="38"/>
        <v>1851958</v>
      </c>
      <c r="M115" s="241">
        <f t="shared" si="34"/>
        <v>8999.7001400000008</v>
      </c>
      <c r="N115" s="241">
        <f t="shared" si="35"/>
        <v>8999.7001400000008</v>
      </c>
      <c r="O115" s="241">
        <f t="shared" si="39"/>
        <v>-80987.054489999748</v>
      </c>
      <c r="P115" s="241">
        <f t="shared" si="40"/>
        <v>80987.054489999748</v>
      </c>
      <c r="Q115" s="242"/>
      <c r="R115" s="242"/>
      <c r="S115" s="242"/>
    </row>
    <row r="116" spans="1:20" s="237" customFormat="1">
      <c r="A116" s="243">
        <v>41730</v>
      </c>
      <c r="C116" s="238">
        <v>108</v>
      </c>
      <c r="D116" s="239">
        <f t="shared" si="22"/>
        <v>23714</v>
      </c>
      <c r="E116" s="239">
        <f t="shared" si="36"/>
        <v>1875672</v>
      </c>
      <c r="F116" s="239">
        <f t="shared" si="32"/>
        <v>-189685</v>
      </c>
      <c r="G116" s="240">
        <f>Inputs!D$3</f>
        <v>0.37951000000000001</v>
      </c>
      <c r="I116" s="241">
        <f t="shared" si="37"/>
        <v>2065357</v>
      </c>
      <c r="K116" s="241">
        <f t="shared" si="33"/>
        <v>23714</v>
      </c>
      <c r="L116" s="241">
        <f t="shared" si="38"/>
        <v>1875672</v>
      </c>
      <c r="M116" s="241">
        <f t="shared" si="34"/>
        <v>8999.7001400000008</v>
      </c>
      <c r="N116" s="241">
        <f t="shared" si="35"/>
        <v>8999.7001400000008</v>
      </c>
      <c r="O116" s="241">
        <f t="shared" si="39"/>
        <v>-71987.354349999747</v>
      </c>
      <c r="P116" s="241">
        <f t="shared" si="40"/>
        <v>71987.354349999747</v>
      </c>
      <c r="Q116" s="242"/>
      <c r="R116" s="242"/>
      <c r="S116" s="242"/>
    </row>
    <row r="117" spans="1:20" s="237" customFormat="1">
      <c r="A117" s="236">
        <v>41760</v>
      </c>
      <c r="C117" s="238">
        <v>109</v>
      </c>
      <c r="D117" s="239">
        <f t="shared" si="22"/>
        <v>23714</v>
      </c>
      <c r="E117" s="239">
        <f t="shared" si="36"/>
        <v>1899386</v>
      </c>
      <c r="F117" s="239">
        <f t="shared" si="32"/>
        <v>-165971</v>
      </c>
      <c r="G117" s="240">
        <f>Inputs!D$3</f>
        <v>0.37951000000000001</v>
      </c>
      <c r="I117" s="241">
        <f t="shared" si="37"/>
        <v>2065357</v>
      </c>
      <c r="K117" s="241">
        <f t="shared" si="33"/>
        <v>23714</v>
      </c>
      <c r="L117" s="241">
        <f t="shared" si="38"/>
        <v>1899386</v>
      </c>
      <c r="M117" s="241">
        <f t="shared" si="34"/>
        <v>8999.7001400000008</v>
      </c>
      <c r="N117" s="241">
        <f t="shared" si="35"/>
        <v>8999.7001400000008</v>
      </c>
      <c r="O117" s="241">
        <f t="shared" si="39"/>
        <v>-62987.654209999746</v>
      </c>
      <c r="P117" s="241">
        <f t="shared" si="40"/>
        <v>62987.654209999746</v>
      </c>
      <c r="Q117" s="242"/>
      <c r="R117" s="242"/>
      <c r="S117" s="242"/>
    </row>
    <row r="118" spans="1:20" s="237" customFormat="1">
      <c r="A118" s="243">
        <v>41791</v>
      </c>
      <c r="C118" s="238">
        <v>110</v>
      </c>
      <c r="D118" s="239">
        <f t="shared" si="22"/>
        <v>23714</v>
      </c>
      <c r="E118" s="239">
        <f t="shared" si="36"/>
        <v>1923100</v>
      </c>
      <c r="F118" s="239">
        <f t="shared" si="32"/>
        <v>-142257</v>
      </c>
      <c r="G118" s="240">
        <f>Inputs!D$3</f>
        <v>0.37951000000000001</v>
      </c>
      <c r="I118" s="241">
        <f t="shared" si="37"/>
        <v>2065357</v>
      </c>
      <c r="K118" s="241">
        <f t="shared" si="33"/>
        <v>23714</v>
      </c>
      <c r="L118" s="241">
        <f t="shared" si="38"/>
        <v>1923100</v>
      </c>
      <c r="M118" s="241">
        <f t="shared" si="34"/>
        <v>8999.7001400000008</v>
      </c>
      <c r="N118" s="241">
        <f t="shared" si="35"/>
        <v>8999.7001400000008</v>
      </c>
      <c r="O118" s="241">
        <f t="shared" si="39"/>
        <v>-53987.954069999745</v>
      </c>
      <c r="P118" s="241">
        <f t="shared" si="40"/>
        <v>53987.954069999745</v>
      </c>
      <c r="Q118" s="242"/>
      <c r="R118" s="242"/>
      <c r="S118" s="242"/>
    </row>
    <row r="119" spans="1:20" s="237" customFormat="1">
      <c r="A119" s="243">
        <v>41821</v>
      </c>
      <c r="C119" s="238">
        <v>111</v>
      </c>
      <c r="D119" s="239">
        <f t="shared" si="22"/>
        <v>23714</v>
      </c>
      <c r="E119" s="239">
        <f t="shared" si="36"/>
        <v>1946814</v>
      </c>
      <c r="F119" s="239">
        <f t="shared" si="32"/>
        <v>-118543</v>
      </c>
      <c r="G119" s="240">
        <f>Inputs!D$3</f>
        <v>0.37951000000000001</v>
      </c>
      <c r="I119" s="241">
        <f t="shared" si="37"/>
        <v>2065357</v>
      </c>
      <c r="K119" s="241">
        <f t="shared" si="33"/>
        <v>23714</v>
      </c>
      <c r="L119" s="241">
        <f t="shared" si="38"/>
        <v>1946814</v>
      </c>
      <c r="M119" s="241">
        <f t="shared" si="34"/>
        <v>8999.7001400000008</v>
      </c>
      <c r="N119" s="241">
        <f t="shared" si="35"/>
        <v>8999.7001400000008</v>
      </c>
      <c r="O119" s="241">
        <f t="shared" si="39"/>
        <v>-44988.253929999744</v>
      </c>
      <c r="P119" s="241">
        <f t="shared" si="40"/>
        <v>44988.253929999744</v>
      </c>
      <c r="Q119" s="242"/>
      <c r="R119" s="242"/>
      <c r="S119" s="242"/>
    </row>
    <row r="120" spans="1:20" s="237" customFormat="1">
      <c r="A120" s="236">
        <v>41852</v>
      </c>
      <c r="C120" s="238">
        <v>112</v>
      </c>
      <c r="D120" s="239">
        <f t="shared" si="22"/>
        <v>23714</v>
      </c>
      <c r="E120" s="239">
        <f t="shared" si="36"/>
        <v>1970528</v>
      </c>
      <c r="F120" s="239">
        <f t="shared" si="32"/>
        <v>-94829</v>
      </c>
      <c r="G120" s="240">
        <f>Inputs!D$3</f>
        <v>0.37951000000000001</v>
      </c>
      <c r="I120" s="241">
        <f t="shared" si="37"/>
        <v>2065357</v>
      </c>
      <c r="K120" s="241">
        <f t="shared" si="33"/>
        <v>23714</v>
      </c>
      <c r="L120" s="241">
        <f t="shared" si="38"/>
        <v>1970528</v>
      </c>
      <c r="M120" s="241">
        <f t="shared" si="34"/>
        <v>8999.7001400000008</v>
      </c>
      <c r="N120" s="241">
        <f t="shared" si="35"/>
        <v>8999.7001400000008</v>
      </c>
      <c r="O120" s="241">
        <f t="shared" si="39"/>
        <v>-35988.553789999743</v>
      </c>
      <c r="P120" s="241">
        <f t="shared" si="40"/>
        <v>35988.553789999743</v>
      </c>
      <c r="Q120" s="242"/>
      <c r="R120" s="242"/>
      <c r="S120" s="242"/>
    </row>
    <row r="121" spans="1:20" s="237" customFormat="1">
      <c r="A121" s="243">
        <v>41883</v>
      </c>
      <c r="C121" s="238">
        <v>113</v>
      </c>
      <c r="D121" s="239">
        <f t="shared" si="22"/>
        <v>23714</v>
      </c>
      <c r="E121" s="239">
        <f t="shared" si="36"/>
        <v>1994242</v>
      </c>
      <c r="F121" s="239">
        <f t="shared" si="32"/>
        <v>-71115</v>
      </c>
      <c r="G121" s="240">
        <f>Inputs!D$3</f>
        <v>0.37951000000000001</v>
      </c>
      <c r="I121" s="241">
        <f t="shared" si="37"/>
        <v>2065357</v>
      </c>
      <c r="K121" s="241">
        <f t="shared" si="33"/>
        <v>23714</v>
      </c>
      <c r="L121" s="241">
        <f t="shared" si="38"/>
        <v>1994242</v>
      </c>
      <c r="M121" s="241">
        <f t="shared" si="34"/>
        <v>8999.7001400000008</v>
      </c>
      <c r="N121" s="241">
        <f t="shared" si="35"/>
        <v>8999.7001400000008</v>
      </c>
      <c r="O121" s="241">
        <f t="shared" si="39"/>
        <v>-26988.853649999743</v>
      </c>
      <c r="P121" s="241">
        <f t="shared" si="40"/>
        <v>26988.853649999743</v>
      </c>
      <c r="Q121" s="242"/>
      <c r="R121" s="242"/>
      <c r="S121" s="242"/>
    </row>
    <row r="122" spans="1:20" s="237" customFormat="1">
      <c r="A122" s="236">
        <v>41913</v>
      </c>
      <c r="C122" s="238">
        <v>114</v>
      </c>
      <c r="D122" s="239">
        <f t="shared" si="22"/>
        <v>23714</v>
      </c>
      <c r="E122" s="239">
        <f t="shared" si="36"/>
        <v>2017956</v>
      </c>
      <c r="F122" s="239">
        <f t="shared" si="32"/>
        <v>-47401</v>
      </c>
      <c r="G122" s="240">
        <f>Inputs!D$3</f>
        <v>0.37951000000000001</v>
      </c>
      <c r="I122" s="241">
        <f t="shared" si="37"/>
        <v>2065357</v>
      </c>
      <c r="K122" s="241">
        <f t="shared" si="33"/>
        <v>23714</v>
      </c>
      <c r="L122" s="241">
        <f t="shared" si="38"/>
        <v>2017956</v>
      </c>
      <c r="M122" s="241">
        <f t="shared" si="34"/>
        <v>8999.7001400000008</v>
      </c>
      <c r="N122" s="241">
        <f t="shared" si="35"/>
        <v>8999.7001400000008</v>
      </c>
      <c r="O122" s="241">
        <f t="shared" si="39"/>
        <v>-17989.153509999742</v>
      </c>
      <c r="P122" s="241">
        <f t="shared" si="40"/>
        <v>17989.153509999742</v>
      </c>
      <c r="Q122" s="242"/>
      <c r="R122" s="242"/>
      <c r="S122" s="242"/>
    </row>
    <row r="123" spans="1:20" s="237" customFormat="1">
      <c r="A123" s="243">
        <v>41944</v>
      </c>
      <c r="C123" s="238">
        <v>115</v>
      </c>
      <c r="D123" s="239">
        <f t="shared" si="22"/>
        <v>23714</v>
      </c>
      <c r="E123" s="239">
        <f t="shared" si="36"/>
        <v>2041670</v>
      </c>
      <c r="F123" s="239">
        <f t="shared" si="32"/>
        <v>-23687</v>
      </c>
      <c r="G123" s="240">
        <f>Inputs!D$3</f>
        <v>0.37951000000000001</v>
      </c>
      <c r="I123" s="241">
        <f t="shared" si="37"/>
        <v>2065357</v>
      </c>
      <c r="K123" s="241">
        <f t="shared" si="33"/>
        <v>23714</v>
      </c>
      <c r="L123" s="241">
        <f t="shared" si="38"/>
        <v>2041670</v>
      </c>
      <c r="M123" s="241">
        <f t="shared" si="34"/>
        <v>8999.7001400000008</v>
      </c>
      <c r="N123" s="241">
        <f t="shared" si="35"/>
        <v>8999.7001400000008</v>
      </c>
      <c r="O123" s="241">
        <f t="shared" si="39"/>
        <v>-8989.453369999741</v>
      </c>
      <c r="P123" s="241">
        <f t="shared" si="40"/>
        <v>8989.453369999741</v>
      </c>
      <c r="Q123" s="242"/>
      <c r="R123" s="242"/>
      <c r="S123" s="242"/>
    </row>
    <row r="124" spans="1:20" s="237" customFormat="1">
      <c r="A124" s="243">
        <v>41974</v>
      </c>
      <c r="C124" s="238">
        <v>116</v>
      </c>
      <c r="D124" s="239">
        <f>-F123</f>
        <v>23687</v>
      </c>
      <c r="E124" s="239">
        <f t="shared" si="36"/>
        <v>2065357</v>
      </c>
      <c r="F124" s="239">
        <f t="shared" si="32"/>
        <v>0</v>
      </c>
      <c r="G124" s="240">
        <f>Inputs!D$3</f>
        <v>0.37951000000000001</v>
      </c>
      <c r="I124" s="241">
        <f t="shared" si="37"/>
        <v>2065357</v>
      </c>
      <c r="K124" s="241">
        <f t="shared" si="33"/>
        <v>23687</v>
      </c>
      <c r="L124" s="241">
        <f t="shared" si="38"/>
        <v>2065357</v>
      </c>
      <c r="M124" s="241">
        <f t="shared" si="34"/>
        <v>8989.4533700000011</v>
      </c>
      <c r="N124" s="241">
        <f t="shared" si="35"/>
        <v>8989.4533700000011</v>
      </c>
      <c r="O124" s="241">
        <f t="shared" si="39"/>
        <v>2.6011548470705748E-10</v>
      </c>
      <c r="P124" s="241">
        <f t="shared" si="40"/>
        <v>-2.6011548470705748E-10</v>
      </c>
      <c r="Q124" s="242"/>
      <c r="R124" s="242"/>
      <c r="S124" s="242"/>
    </row>
    <row r="125" spans="1:20">
      <c r="A125" s="30"/>
      <c r="G125" s="28"/>
    </row>
    <row r="126" spans="1:20">
      <c r="A126" s="8" t="s">
        <v>43</v>
      </c>
      <c r="B126" s="33">
        <f>SUM(B9:B125)</f>
        <v>-2065357</v>
      </c>
      <c r="D126" s="33">
        <f>SUM(D9:D125)</f>
        <v>2065357</v>
      </c>
      <c r="G126" s="28"/>
      <c r="H126" s="33">
        <f>SUM(H9:H125)</f>
        <v>2065357</v>
      </c>
      <c r="I126" s="33"/>
      <c r="J126" s="33">
        <f>SUM(J9:J125)</f>
        <v>783823.63507000008</v>
      </c>
      <c r="K126" s="33">
        <f>SUM(K9:K125)</f>
        <v>2065357</v>
      </c>
      <c r="L126" s="33"/>
      <c r="M126" s="33">
        <f>SUM(M9:M125)</f>
        <v>783823.63506999833</v>
      </c>
      <c r="N126" s="33">
        <f>SUM(N9:N125)</f>
        <v>2.6011548470705748E-10</v>
      </c>
      <c r="O126" s="33">
        <f>SUM(O9:O125)</f>
        <v>-52873209.859249949</v>
      </c>
      <c r="P126" s="33">
        <f>SUM(P9:P125)</f>
        <v>52873209.859249949</v>
      </c>
    </row>
    <row r="127" spans="1:20">
      <c r="G127" s="28"/>
    </row>
    <row r="128" spans="1:20">
      <c r="A128" s="4" t="s">
        <v>61</v>
      </c>
      <c r="B128" s="4" t="s">
        <v>61</v>
      </c>
      <c r="C128" s="4" t="s">
        <v>61</v>
      </c>
      <c r="D128" s="4" t="s">
        <v>61</v>
      </c>
      <c r="F128" s="4" t="s">
        <v>61</v>
      </c>
      <c r="G128" s="28" t="s">
        <v>61</v>
      </c>
      <c r="H128" s="4" t="s">
        <v>61</v>
      </c>
      <c r="J128" s="4" t="s">
        <v>61</v>
      </c>
      <c r="K128" s="4" t="s">
        <v>61</v>
      </c>
      <c r="M128" s="4" t="s">
        <v>61</v>
      </c>
      <c r="N128" s="4" t="s">
        <v>61</v>
      </c>
      <c r="P128" s="4" t="s">
        <v>61</v>
      </c>
      <c r="Q128" s="8" t="s">
        <v>61</v>
      </c>
      <c r="R128" s="8" t="s">
        <v>61</v>
      </c>
      <c r="S128" s="8" t="s">
        <v>61</v>
      </c>
      <c r="T128" s="4" t="s">
        <v>61</v>
      </c>
    </row>
    <row r="129" spans="1:7">
      <c r="G129" s="28"/>
    </row>
    <row r="132" spans="1:7">
      <c r="A132" s="4" t="s">
        <v>14</v>
      </c>
      <c r="B132" s="4">
        <v>533263.38</v>
      </c>
    </row>
    <row r="133" spans="1:7">
      <c r="A133" s="4" t="s">
        <v>145</v>
      </c>
      <c r="B133" s="4">
        <v>29051.360000000001</v>
      </c>
    </row>
    <row r="134" spans="1:7">
      <c r="A134" s="4" t="s">
        <v>146</v>
      </c>
      <c r="B134" s="4">
        <v>10828.81</v>
      </c>
    </row>
    <row r="135" spans="1:7">
      <c r="A135" s="4" t="s">
        <v>147</v>
      </c>
      <c r="B135" s="4">
        <v>2461.8200000000002</v>
      </c>
    </row>
    <row r="136" spans="1:7">
      <c r="B136" s="94">
        <f>SUM(B132:B135)</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65.xml><?xml version="1.0" encoding="utf-8"?>
<worksheet xmlns="http://schemas.openxmlformats.org/spreadsheetml/2006/main" xmlns:r="http://schemas.openxmlformats.org/officeDocument/2006/relationships">
  <sheetPr transitionEvaluation="1" codeName="Sheet68">
    <pageSetUpPr autoPageBreaks="0" fitToPage="1"/>
  </sheetPr>
  <dimension ref="A1:AE135"/>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4414062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38504</v>
      </c>
      <c r="B9" s="32">
        <v>-200913.7</v>
      </c>
      <c r="C9" s="6">
        <v>1</v>
      </c>
      <c r="D9" s="29">
        <f t="shared" ref="D9:D40" si="0">ROUND(-(+$B$9/180)*1,0)</f>
        <v>1116</v>
      </c>
      <c r="E9" s="29">
        <f>+D9</f>
        <v>1116</v>
      </c>
      <c r="F9" s="29">
        <f t="shared" ref="F9:F40" si="1">$B$9+E9</f>
        <v>-199797.7</v>
      </c>
      <c r="G9" s="34">
        <f>Inputs!D$3</f>
        <v>0.37951000000000001</v>
      </c>
      <c r="H9" s="27">
        <f>-B9</f>
        <v>200913.7</v>
      </c>
      <c r="I9" s="27">
        <f>+H9</f>
        <v>200913.7</v>
      </c>
      <c r="J9" s="27">
        <f>H9*G9</f>
        <v>76248.758287000004</v>
      </c>
      <c r="K9" s="27">
        <f t="shared" ref="K9:K40" si="2">D9</f>
        <v>1116</v>
      </c>
      <c r="L9" s="27">
        <f>+K9</f>
        <v>1116</v>
      </c>
      <c r="M9" s="27">
        <f t="shared" ref="M9:M40" si="3">K9*G9</f>
        <v>423.53316000000001</v>
      </c>
      <c r="N9" s="27">
        <f t="shared" ref="N9:N40" si="4">M9-J9</f>
        <v>-75825.225126999998</v>
      </c>
      <c r="O9" s="27">
        <f>+N9</f>
        <v>-75825.225126999998</v>
      </c>
      <c r="P9" s="27">
        <f>-SUM(N9)</f>
        <v>75825.225126999998</v>
      </c>
      <c r="Q9" s="38">
        <f>VLOOKUP(Q$8,$A$9:$P$123,5)</f>
        <v>61380</v>
      </c>
      <c r="R9" s="38">
        <f>VLOOKUP(R$8,$A$9:$P$123,5)</f>
        <v>89292</v>
      </c>
      <c r="S9" s="38">
        <f>+R9-Q9</f>
        <v>27912</v>
      </c>
      <c r="T9" s="35" t="s">
        <v>64</v>
      </c>
      <c r="U9" s="145">
        <f t="shared" ref="U9:AE9" si="5">-IF(TYPE(VLOOKUP(U8,$A$9:$P$123,6,FALSE))=16,0,VLOOKUP(U8,$A$9:$P$123,6,FALSE))</f>
        <v>137207.70000000001</v>
      </c>
      <c r="V9" s="145">
        <f t="shared" si="5"/>
        <v>134881.70000000001</v>
      </c>
      <c r="W9" s="145">
        <f t="shared" si="5"/>
        <v>132555.70000000001</v>
      </c>
      <c r="X9" s="145">
        <f t="shared" si="5"/>
        <v>130229.70000000001</v>
      </c>
      <c r="Y9" s="145">
        <f t="shared" si="5"/>
        <v>127903.70000000001</v>
      </c>
      <c r="Z9" s="145">
        <f t="shared" si="5"/>
        <v>125577.70000000001</v>
      </c>
      <c r="AA9" s="145">
        <f t="shared" si="5"/>
        <v>123251.70000000001</v>
      </c>
      <c r="AB9" s="145">
        <f t="shared" si="5"/>
        <v>120925.70000000001</v>
      </c>
      <c r="AC9" s="145">
        <f t="shared" si="5"/>
        <v>118599.70000000001</v>
      </c>
      <c r="AD9" s="145">
        <f t="shared" si="5"/>
        <v>116273.70000000001</v>
      </c>
      <c r="AE9" s="145">
        <f t="shared" si="5"/>
        <v>113947.70000000001</v>
      </c>
    </row>
    <row r="10" spans="1:31">
      <c r="A10" s="30">
        <v>38534</v>
      </c>
      <c r="B10" s="9"/>
      <c r="C10" s="6">
        <v>2</v>
      </c>
      <c r="D10" s="29">
        <f t="shared" si="0"/>
        <v>1116</v>
      </c>
      <c r="E10" s="29">
        <f t="shared" ref="E10:E41" si="6">+E9+D10</f>
        <v>2232</v>
      </c>
      <c r="F10" s="29">
        <f t="shared" si="1"/>
        <v>-198681.7</v>
      </c>
      <c r="G10" s="34">
        <f>Inputs!D$3</f>
        <v>0.37951000000000001</v>
      </c>
      <c r="H10" s="2"/>
      <c r="I10" s="27">
        <f t="shared" ref="I10:I41" si="7">+I9+H10</f>
        <v>200913.7</v>
      </c>
      <c r="J10" s="27"/>
      <c r="K10" s="27">
        <f t="shared" si="2"/>
        <v>1116</v>
      </c>
      <c r="L10" s="27">
        <f t="shared" ref="L10:L41" si="8">+L9+K10</f>
        <v>2232</v>
      </c>
      <c r="M10" s="27">
        <f t="shared" si="3"/>
        <v>423.53316000000001</v>
      </c>
      <c r="N10" s="27">
        <f t="shared" si="4"/>
        <v>423.53316000000001</v>
      </c>
      <c r="O10" s="27">
        <f t="shared" ref="O10:O41" si="9">+O9+N10</f>
        <v>-75401.691966999992</v>
      </c>
      <c r="P10" s="27">
        <f t="shared" ref="P10:P41" si="10">P9-N10</f>
        <v>75401.691966999992</v>
      </c>
      <c r="Q10" s="38">
        <f>VLOOKUP(Q$8,$A$9:$P$123,15)</f>
        <v>-52954.434486999875</v>
      </c>
      <c r="R10" s="38">
        <f>VLOOKUP(R$8,$A$9:$P$123,15)</f>
        <v>-42361.551366999891</v>
      </c>
      <c r="S10" s="38">
        <f>+R10-Q10</f>
        <v>10592.883119999984</v>
      </c>
      <c r="T10" s="36" t="s">
        <v>69</v>
      </c>
      <c r="V10" s="2"/>
      <c r="W10" s="2"/>
      <c r="X10" s="7"/>
      <c r="Y10" s="2"/>
      <c r="Z10" s="7"/>
    </row>
    <row r="11" spans="1:31">
      <c r="A11" s="31">
        <v>38565</v>
      </c>
      <c r="B11" s="5"/>
      <c r="C11" s="6">
        <v>3</v>
      </c>
      <c r="D11" s="29">
        <f t="shared" si="0"/>
        <v>1116</v>
      </c>
      <c r="E11" s="29">
        <f t="shared" si="6"/>
        <v>3348</v>
      </c>
      <c r="F11" s="29">
        <f t="shared" si="1"/>
        <v>-197565.7</v>
      </c>
      <c r="G11" s="34">
        <f>Inputs!D$3</f>
        <v>0.37951000000000001</v>
      </c>
      <c r="H11" s="2"/>
      <c r="I11" s="27">
        <f t="shared" si="7"/>
        <v>200913.7</v>
      </c>
      <c r="J11" s="27"/>
      <c r="K11" s="27">
        <f t="shared" si="2"/>
        <v>1116</v>
      </c>
      <c r="L11" s="27">
        <f t="shared" si="8"/>
        <v>3348</v>
      </c>
      <c r="M11" s="27">
        <f t="shared" si="3"/>
        <v>423.53316000000001</v>
      </c>
      <c r="N11" s="27">
        <f t="shared" si="4"/>
        <v>423.53316000000001</v>
      </c>
      <c r="O11" s="27">
        <f t="shared" si="9"/>
        <v>-74978.158806999985</v>
      </c>
      <c r="P11" s="27">
        <f t="shared" si="10"/>
        <v>74978.158806999985</v>
      </c>
      <c r="Q11" s="38">
        <f>+VLOOKUP(Q$8,$A$9:$P$123,16)</f>
        <v>52954.434486999875</v>
      </c>
      <c r="R11" s="38">
        <f>+VLOOKUP(R$8,$A$9:$P$123,16)</f>
        <v>42361.551366999891</v>
      </c>
      <c r="S11" s="38">
        <f>(+Q11+R11)/2</f>
        <v>47657.992926999883</v>
      </c>
      <c r="T11" s="36" t="s">
        <v>113</v>
      </c>
      <c r="U11" s="145">
        <f t="shared" ref="U11:AE11" si="11">IF(TYPE(VLOOKUP(U8,$A$9:$P$123,16,FALSE))=16,0,VLOOKUP(U8,$A$9:$P$123,16,FALSE))</f>
        <v>52071.694226999876</v>
      </c>
      <c r="V11" s="145">
        <f t="shared" si="11"/>
        <v>51188.953966999878</v>
      </c>
      <c r="W11" s="145">
        <f t="shared" si="11"/>
        <v>50306.213706999879</v>
      </c>
      <c r="X11" s="145">
        <f t="shared" si="11"/>
        <v>49423.47344699988</v>
      </c>
      <c r="Y11" s="145">
        <f t="shared" si="11"/>
        <v>48540.733186999882</v>
      </c>
      <c r="Z11" s="145">
        <f t="shared" si="11"/>
        <v>47657.992926999883</v>
      </c>
      <c r="AA11" s="145">
        <f t="shared" si="11"/>
        <v>46775.252666999884</v>
      </c>
      <c r="AB11" s="145">
        <f t="shared" si="11"/>
        <v>45892.512406999886</v>
      </c>
      <c r="AC11" s="145">
        <f t="shared" si="11"/>
        <v>45009.772146999887</v>
      </c>
      <c r="AD11" s="145">
        <f t="shared" si="11"/>
        <v>44127.031886999888</v>
      </c>
      <c r="AE11" s="145">
        <f t="shared" si="11"/>
        <v>43244.29162699989</v>
      </c>
    </row>
    <row r="12" spans="1:31">
      <c r="A12" s="30">
        <v>38596</v>
      </c>
      <c r="B12" s="3"/>
      <c r="C12" s="6">
        <v>4</v>
      </c>
      <c r="D12" s="29">
        <f t="shared" si="0"/>
        <v>1116</v>
      </c>
      <c r="E12" s="29">
        <f t="shared" si="6"/>
        <v>4464</v>
      </c>
      <c r="F12" s="29">
        <f t="shared" si="1"/>
        <v>-196449.7</v>
      </c>
      <c r="G12" s="34">
        <f>Inputs!D$3</f>
        <v>0.37951000000000001</v>
      </c>
      <c r="H12" s="2"/>
      <c r="I12" s="27">
        <f t="shared" si="7"/>
        <v>200913.7</v>
      </c>
      <c r="J12" s="27"/>
      <c r="K12" s="27">
        <f t="shared" si="2"/>
        <v>1116</v>
      </c>
      <c r="L12" s="27">
        <f t="shared" si="8"/>
        <v>4464</v>
      </c>
      <c r="M12" s="27">
        <f t="shared" si="3"/>
        <v>423.53316000000001</v>
      </c>
      <c r="N12" s="27">
        <f t="shared" si="4"/>
        <v>423.53316000000001</v>
      </c>
      <c r="O12" s="27">
        <f t="shared" si="9"/>
        <v>-74554.625646999979</v>
      </c>
      <c r="P12" s="27">
        <f t="shared" si="10"/>
        <v>74554.625646999979</v>
      </c>
      <c r="Q12" s="40"/>
      <c r="R12" s="40"/>
      <c r="S12" s="40"/>
      <c r="T12" s="36"/>
    </row>
    <row r="13" spans="1:31">
      <c r="A13" s="31">
        <v>38626</v>
      </c>
      <c r="B13" s="3"/>
      <c r="C13" s="6">
        <v>5</v>
      </c>
      <c r="D13" s="29">
        <f t="shared" si="0"/>
        <v>1116</v>
      </c>
      <c r="E13" s="29">
        <f t="shared" si="6"/>
        <v>5580</v>
      </c>
      <c r="F13" s="29">
        <f t="shared" si="1"/>
        <v>-195333.7</v>
      </c>
      <c r="G13" s="34">
        <f>Inputs!D$3</f>
        <v>0.37951000000000001</v>
      </c>
      <c r="H13" s="2"/>
      <c r="I13" s="27">
        <f t="shared" si="7"/>
        <v>200913.7</v>
      </c>
      <c r="J13" s="27"/>
      <c r="K13" s="27">
        <f t="shared" si="2"/>
        <v>1116</v>
      </c>
      <c r="L13" s="27">
        <f t="shared" si="8"/>
        <v>5580</v>
      </c>
      <c r="M13" s="27">
        <f t="shared" si="3"/>
        <v>423.53316000000001</v>
      </c>
      <c r="N13" s="27">
        <f t="shared" si="4"/>
        <v>423.53316000000001</v>
      </c>
      <c r="O13" s="27">
        <f t="shared" si="9"/>
        <v>-74131.092486999973</v>
      </c>
      <c r="P13" s="27">
        <f t="shared" si="10"/>
        <v>74131.092486999973</v>
      </c>
      <c r="Q13" s="38">
        <f>VLOOKUP(Q$8,$A$9:$P$123,9)</f>
        <v>200913.7</v>
      </c>
      <c r="R13" s="38">
        <f>VLOOKUP(R$8,$A$9:$P$123,9)</f>
        <v>200913.7</v>
      </c>
      <c r="S13" s="38">
        <f>+R13-Q13</f>
        <v>0</v>
      </c>
      <c r="T13" s="36" t="s">
        <v>70</v>
      </c>
    </row>
    <row r="14" spans="1:31">
      <c r="A14" s="30">
        <v>38657</v>
      </c>
      <c r="B14" s="3"/>
      <c r="C14" s="6">
        <v>6</v>
      </c>
      <c r="D14" s="29">
        <f t="shared" si="0"/>
        <v>1116</v>
      </c>
      <c r="E14" s="29">
        <f t="shared" si="6"/>
        <v>6696</v>
      </c>
      <c r="F14" s="29">
        <f t="shared" si="1"/>
        <v>-194217.7</v>
      </c>
      <c r="G14" s="34">
        <f>Inputs!D$3</f>
        <v>0.37951000000000001</v>
      </c>
      <c r="H14" s="2"/>
      <c r="I14" s="27">
        <f t="shared" si="7"/>
        <v>200913.7</v>
      </c>
      <c r="J14" s="27"/>
      <c r="K14" s="27">
        <f t="shared" si="2"/>
        <v>1116</v>
      </c>
      <c r="L14" s="27">
        <f t="shared" si="8"/>
        <v>6696</v>
      </c>
      <c r="M14" s="27">
        <f t="shared" si="3"/>
        <v>423.53316000000001</v>
      </c>
      <c r="N14" s="27">
        <f t="shared" si="4"/>
        <v>423.53316000000001</v>
      </c>
      <c r="O14" s="27">
        <f t="shared" si="9"/>
        <v>-73707.559326999966</v>
      </c>
      <c r="P14" s="27">
        <f t="shared" si="10"/>
        <v>73707.559326999966</v>
      </c>
      <c r="Q14" s="105">
        <f>VLOOKUP(Q$8,$A$9:$P$123,12)</f>
        <v>61380</v>
      </c>
      <c r="R14" s="105">
        <f>VLOOKUP(R$8,$A$9:$P$123,12)</f>
        <v>89292</v>
      </c>
      <c r="S14" s="105">
        <f>+R14-Q14</f>
        <v>27912</v>
      </c>
      <c r="T14" s="36" t="s">
        <v>93</v>
      </c>
    </row>
    <row r="15" spans="1:31">
      <c r="A15" s="31">
        <v>38687</v>
      </c>
      <c r="B15" s="3"/>
      <c r="C15" s="6">
        <v>7</v>
      </c>
      <c r="D15" s="29">
        <f t="shared" si="0"/>
        <v>1116</v>
      </c>
      <c r="E15" s="29">
        <f t="shared" si="6"/>
        <v>7812</v>
      </c>
      <c r="F15" s="29">
        <f t="shared" si="1"/>
        <v>-193101.7</v>
      </c>
      <c r="G15" s="34">
        <f>Inputs!D$3</f>
        <v>0.37951000000000001</v>
      </c>
      <c r="H15" s="2"/>
      <c r="I15" s="27">
        <f t="shared" si="7"/>
        <v>200913.7</v>
      </c>
      <c r="J15" s="27"/>
      <c r="K15" s="27">
        <f t="shared" si="2"/>
        <v>1116</v>
      </c>
      <c r="L15" s="27">
        <f t="shared" si="8"/>
        <v>7812</v>
      </c>
      <c r="M15" s="27">
        <f t="shared" si="3"/>
        <v>423.53316000000001</v>
      </c>
      <c r="N15" s="27">
        <f t="shared" si="4"/>
        <v>423.53316000000001</v>
      </c>
      <c r="O15" s="27">
        <f t="shared" si="9"/>
        <v>-73284.02616699996</v>
      </c>
      <c r="P15" s="27">
        <f t="shared" si="10"/>
        <v>73284.02616699996</v>
      </c>
      <c r="Q15" s="97"/>
      <c r="R15" s="97"/>
      <c r="S15" s="97"/>
      <c r="T15" s="98"/>
    </row>
    <row r="16" spans="1:31">
      <c r="A16" s="30">
        <v>38718</v>
      </c>
      <c r="B16" s="3"/>
      <c r="C16" s="6">
        <v>8</v>
      </c>
      <c r="D16" s="29">
        <f t="shared" si="0"/>
        <v>1116</v>
      </c>
      <c r="E16" s="29">
        <f t="shared" si="6"/>
        <v>8928</v>
      </c>
      <c r="F16" s="29">
        <f t="shared" si="1"/>
        <v>-191985.7</v>
      </c>
      <c r="G16" s="34">
        <f>Inputs!D$3</f>
        <v>0.37951000000000001</v>
      </c>
      <c r="H16" s="2"/>
      <c r="I16" s="27">
        <f t="shared" si="7"/>
        <v>200913.7</v>
      </c>
      <c r="J16" s="27"/>
      <c r="K16" s="27">
        <f t="shared" si="2"/>
        <v>1116</v>
      </c>
      <c r="L16" s="27">
        <f t="shared" si="8"/>
        <v>8928</v>
      </c>
      <c r="M16" s="27">
        <f t="shared" si="3"/>
        <v>423.53316000000001</v>
      </c>
      <c r="N16" s="27">
        <f t="shared" si="4"/>
        <v>423.53316000000001</v>
      </c>
      <c r="O16" s="27">
        <f t="shared" si="9"/>
        <v>-72860.493006999954</v>
      </c>
      <c r="P16" s="27">
        <f t="shared" si="10"/>
        <v>72860.493006999954</v>
      </c>
      <c r="Q16" s="4"/>
      <c r="R16" s="4"/>
      <c r="S16" s="4"/>
    </row>
    <row r="17" spans="1:19">
      <c r="A17" s="31">
        <v>38749</v>
      </c>
      <c r="B17" s="3"/>
      <c r="C17" s="6">
        <v>9</v>
      </c>
      <c r="D17" s="29">
        <f t="shared" si="0"/>
        <v>1116</v>
      </c>
      <c r="E17" s="29">
        <f t="shared" si="6"/>
        <v>10044</v>
      </c>
      <c r="F17" s="29">
        <f t="shared" si="1"/>
        <v>-190869.7</v>
      </c>
      <c r="G17" s="34">
        <f>Inputs!D$3</f>
        <v>0.37951000000000001</v>
      </c>
      <c r="H17" s="2"/>
      <c r="I17" s="27">
        <f t="shared" si="7"/>
        <v>200913.7</v>
      </c>
      <c r="J17" s="27"/>
      <c r="K17" s="27">
        <f t="shared" si="2"/>
        <v>1116</v>
      </c>
      <c r="L17" s="27">
        <f t="shared" si="8"/>
        <v>10044</v>
      </c>
      <c r="M17" s="27">
        <f t="shared" si="3"/>
        <v>423.53316000000001</v>
      </c>
      <c r="N17" s="27">
        <f t="shared" si="4"/>
        <v>423.53316000000001</v>
      </c>
      <c r="O17" s="27">
        <f t="shared" si="9"/>
        <v>-72436.959846999947</v>
      </c>
      <c r="P17" s="27">
        <f t="shared" si="10"/>
        <v>72436.959846999947</v>
      </c>
      <c r="Q17" s="4"/>
      <c r="R17" s="4"/>
      <c r="S17" s="4"/>
    </row>
    <row r="18" spans="1:19">
      <c r="A18" s="30">
        <v>38777</v>
      </c>
      <c r="B18" s="3"/>
      <c r="C18" s="6">
        <v>10</v>
      </c>
      <c r="D18" s="29">
        <f t="shared" si="0"/>
        <v>1116</v>
      </c>
      <c r="E18" s="29">
        <f t="shared" si="6"/>
        <v>11160</v>
      </c>
      <c r="F18" s="29">
        <f t="shared" si="1"/>
        <v>-189753.7</v>
      </c>
      <c r="G18" s="34">
        <f>Inputs!D$3</f>
        <v>0.37951000000000001</v>
      </c>
      <c r="H18" s="2"/>
      <c r="I18" s="27">
        <f t="shared" si="7"/>
        <v>200913.7</v>
      </c>
      <c r="J18" s="27"/>
      <c r="K18" s="27">
        <f t="shared" si="2"/>
        <v>1116</v>
      </c>
      <c r="L18" s="27">
        <f t="shared" si="8"/>
        <v>11160</v>
      </c>
      <c r="M18" s="27">
        <f t="shared" si="3"/>
        <v>423.53316000000001</v>
      </c>
      <c r="N18" s="27">
        <f t="shared" si="4"/>
        <v>423.53316000000001</v>
      </c>
      <c r="O18" s="27">
        <f t="shared" si="9"/>
        <v>-72013.426686999941</v>
      </c>
      <c r="P18" s="27">
        <f t="shared" si="10"/>
        <v>72013.426686999941</v>
      </c>
      <c r="Q18" s="4"/>
      <c r="R18" s="4"/>
      <c r="S18" s="4"/>
    </row>
    <row r="19" spans="1:19">
      <c r="A19" s="31">
        <v>38808</v>
      </c>
      <c r="B19" s="3"/>
      <c r="C19" s="6">
        <v>11</v>
      </c>
      <c r="D19" s="29">
        <f t="shared" si="0"/>
        <v>1116</v>
      </c>
      <c r="E19" s="29">
        <f t="shared" si="6"/>
        <v>12276</v>
      </c>
      <c r="F19" s="29">
        <f t="shared" si="1"/>
        <v>-188637.7</v>
      </c>
      <c r="G19" s="34">
        <f>Inputs!D$3</f>
        <v>0.37951000000000001</v>
      </c>
      <c r="H19" s="2"/>
      <c r="I19" s="27">
        <f t="shared" si="7"/>
        <v>200913.7</v>
      </c>
      <c r="J19" s="27"/>
      <c r="K19" s="27">
        <f t="shared" si="2"/>
        <v>1116</v>
      </c>
      <c r="L19" s="27">
        <f t="shared" si="8"/>
        <v>12276</v>
      </c>
      <c r="M19" s="27">
        <f t="shared" si="3"/>
        <v>423.53316000000001</v>
      </c>
      <c r="N19" s="27">
        <f t="shared" si="4"/>
        <v>423.53316000000001</v>
      </c>
      <c r="O19" s="27">
        <f t="shared" si="9"/>
        <v>-71589.893526999935</v>
      </c>
      <c r="P19" s="27">
        <f t="shared" si="10"/>
        <v>71589.893526999935</v>
      </c>
      <c r="Q19" s="4"/>
      <c r="R19" s="4"/>
      <c r="S19" s="4"/>
    </row>
    <row r="20" spans="1:19">
      <c r="A20" s="30">
        <v>38838</v>
      </c>
      <c r="B20" s="3"/>
      <c r="C20" s="6">
        <v>12</v>
      </c>
      <c r="D20" s="29">
        <f t="shared" si="0"/>
        <v>1116</v>
      </c>
      <c r="E20" s="29">
        <f t="shared" si="6"/>
        <v>13392</v>
      </c>
      <c r="F20" s="29">
        <f t="shared" si="1"/>
        <v>-187521.7</v>
      </c>
      <c r="G20" s="34">
        <f>Inputs!D$3</f>
        <v>0.37951000000000001</v>
      </c>
      <c r="H20" s="2"/>
      <c r="I20" s="27">
        <f t="shared" si="7"/>
        <v>200913.7</v>
      </c>
      <c r="J20" s="27"/>
      <c r="K20" s="27">
        <f t="shared" si="2"/>
        <v>1116</v>
      </c>
      <c r="L20" s="27">
        <f t="shared" si="8"/>
        <v>13392</v>
      </c>
      <c r="M20" s="27">
        <f t="shared" si="3"/>
        <v>423.53316000000001</v>
      </c>
      <c r="N20" s="27">
        <f t="shared" si="4"/>
        <v>423.53316000000001</v>
      </c>
      <c r="O20" s="27">
        <f t="shared" si="9"/>
        <v>-71166.360366999928</v>
      </c>
      <c r="P20" s="27">
        <f t="shared" si="10"/>
        <v>71166.360366999928</v>
      </c>
      <c r="Q20" s="4"/>
      <c r="R20" s="4"/>
      <c r="S20" s="4"/>
    </row>
    <row r="21" spans="1:19">
      <c r="A21" s="31">
        <v>38869</v>
      </c>
      <c r="B21" s="3"/>
      <c r="C21" s="6">
        <v>13</v>
      </c>
      <c r="D21" s="29">
        <f t="shared" si="0"/>
        <v>1116</v>
      </c>
      <c r="E21" s="29">
        <f t="shared" si="6"/>
        <v>14508</v>
      </c>
      <c r="F21" s="29">
        <f t="shared" si="1"/>
        <v>-186405.7</v>
      </c>
      <c r="G21" s="34">
        <f>Inputs!D$3</f>
        <v>0.37951000000000001</v>
      </c>
      <c r="H21" s="2"/>
      <c r="I21" s="27">
        <f t="shared" si="7"/>
        <v>200913.7</v>
      </c>
      <c r="J21" s="27"/>
      <c r="K21" s="27">
        <f t="shared" si="2"/>
        <v>1116</v>
      </c>
      <c r="L21" s="27">
        <f t="shared" si="8"/>
        <v>14508</v>
      </c>
      <c r="M21" s="27">
        <f t="shared" si="3"/>
        <v>423.53316000000001</v>
      </c>
      <c r="N21" s="27">
        <f t="shared" si="4"/>
        <v>423.53316000000001</v>
      </c>
      <c r="O21" s="27">
        <f t="shared" si="9"/>
        <v>-70742.827206999922</v>
      </c>
      <c r="P21" s="27">
        <f t="shared" si="10"/>
        <v>70742.827206999922</v>
      </c>
      <c r="Q21" s="4"/>
      <c r="R21" s="4"/>
      <c r="S21" s="4"/>
    </row>
    <row r="22" spans="1:19">
      <c r="A22" s="30">
        <v>38899</v>
      </c>
      <c r="B22" s="3"/>
      <c r="C22" s="6">
        <v>14</v>
      </c>
      <c r="D22" s="29">
        <f t="shared" si="0"/>
        <v>1116</v>
      </c>
      <c r="E22" s="29">
        <f t="shared" si="6"/>
        <v>15624</v>
      </c>
      <c r="F22" s="29">
        <f t="shared" si="1"/>
        <v>-185289.7</v>
      </c>
      <c r="G22" s="34">
        <f>Inputs!D$3</f>
        <v>0.37951000000000001</v>
      </c>
      <c r="H22" s="2"/>
      <c r="I22" s="27">
        <f t="shared" si="7"/>
        <v>200913.7</v>
      </c>
      <c r="J22" s="27"/>
      <c r="K22" s="27">
        <f t="shared" si="2"/>
        <v>1116</v>
      </c>
      <c r="L22" s="27">
        <f t="shared" si="8"/>
        <v>15624</v>
      </c>
      <c r="M22" s="27">
        <f t="shared" si="3"/>
        <v>423.53316000000001</v>
      </c>
      <c r="N22" s="27">
        <f t="shared" si="4"/>
        <v>423.53316000000001</v>
      </c>
      <c r="O22" s="27">
        <f t="shared" si="9"/>
        <v>-70319.294046999916</v>
      </c>
      <c r="P22" s="27">
        <f t="shared" si="10"/>
        <v>70319.294046999916</v>
      </c>
      <c r="Q22" s="4"/>
      <c r="R22" s="4"/>
      <c r="S22" s="4"/>
    </row>
    <row r="23" spans="1:19">
      <c r="A23" s="31">
        <v>38930</v>
      </c>
      <c r="B23" s="3"/>
      <c r="C23" s="6">
        <v>15</v>
      </c>
      <c r="D23" s="29">
        <f t="shared" si="0"/>
        <v>1116</v>
      </c>
      <c r="E23" s="29">
        <f t="shared" si="6"/>
        <v>16740</v>
      </c>
      <c r="F23" s="29">
        <f t="shared" si="1"/>
        <v>-184173.7</v>
      </c>
      <c r="G23" s="34">
        <f>Inputs!D$3</f>
        <v>0.37951000000000001</v>
      </c>
      <c r="H23" s="2"/>
      <c r="I23" s="27">
        <f t="shared" si="7"/>
        <v>200913.7</v>
      </c>
      <c r="J23" s="27"/>
      <c r="K23" s="27">
        <f t="shared" si="2"/>
        <v>1116</v>
      </c>
      <c r="L23" s="27">
        <f t="shared" si="8"/>
        <v>16740</v>
      </c>
      <c r="M23" s="27">
        <f t="shared" si="3"/>
        <v>423.53316000000001</v>
      </c>
      <c r="N23" s="27">
        <f t="shared" si="4"/>
        <v>423.53316000000001</v>
      </c>
      <c r="O23" s="27">
        <f t="shared" si="9"/>
        <v>-69895.760886999909</v>
      </c>
      <c r="P23" s="27">
        <f t="shared" si="10"/>
        <v>69895.760886999909</v>
      </c>
      <c r="Q23" s="4"/>
      <c r="R23" s="4"/>
      <c r="S23" s="4"/>
    </row>
    <row r="24" spans="1:19">
      <c r="A24" s="30">
        <v>38961</v>
      </c>
      <c r="B24" s="3"/>
      <c r="C24" s="6">
        <v>16</v>
      </c>
      <c r="D24" s="29">
        <f t="shared" si="0"/>
        <v>1116</v>
      </c>
      <c r="E24" s="29">
        <f t="shared" si="6"/>
        <v>17856</v>
      </c>
      <c r="F24" s="29">
        <f t="shared" si="1"/>
        <v>-183057.7</v>
      </c>
      <c r="G24" s="34">
        <f>Inputs!D$3</f>
        <v>0.37951000000000001</v>
      </c>
      <c r="H24" s="2"/>
      <c r="I24" s="27">
        <f t="shared" si="7"/>
        <v>200913.7</v>
      </c>
      <c r="J24" s="27"/>
      <c r="K24" s="27">
        <f t="shared" si="2"/>
        <v>1116</v>
      </c>
      <c r="L24" s="27">
        <f t="shared" si="8"/>
        <v>17856</v>
      </c>
      <c r="M24" s="27">
        <f t="shared" si="3"/>
        <v>423.53316000000001</v>
      </c>
      <c r="N24" s="27">
        <f t="shared" si="4"/>
        <v>423.53316000000001</v>
      </c>
      <c r="O24" s="27">
        <f t="shared" si="9"/>
        <v>-69472.227726999903</v>
      </c>
      <c r="P24" s="27">
        <f t="shared" si="10"/>
        <v>69472.227726999903</v>
      </c>
      <c r="Q24" s="4"/>
      <c r="R24" s="4"/>
      <c r="S24" s="4"/>
    </row>
    <row r="25" spans="1:19">
      <c r="A25" s="31">
        <v>38991</v>
      </c>
      <c r="B25" s="3"/>
      <c r="C25" s="6">
        <v>17</v>
      </c>
      <c r="D25" s="29">
        <f t="shared" si="0"/>
        <v>1116</v>
      </c>
      <c r="E25" s="29">
        <f t="shared" si="6"/>
        <v>18972</v>
      </c>
      <c r="F25" s="29">
        <f t="shared" si="1"/>
        <v>-181941.7</v>
      </c>
      <c r="G25" s="34">
        <f>Inputs!D$3</f>
        <v>0.37951000000000001</v>
      </c>
      <c r="H25" s="2"/>
      <c r="I25" s="27">
        <f t="shared" si="7"/>
        <v>200913.7</v>
      </c>
      <c r="J25" s="27"/>
      <c r="K25" s="27">
        <f t="shared" si="2"/>
        <v>1116</v>
      </c>
      <c r="L25" s="27">
        <f t="shared" si="8"/>
        <v>18972</v>
      </c>
      <c r="M25" s="27">
        <f t="shared" si="3"/>
        <v>423.53316000000001</v>
      </c>
      <c r="N25" s="27">
        <f t="shared" si="4"/>
        <v>423.53316000000001</v>
      </c>
      <c r="O25" s="27">
        <f t="shared" si="9"/>
        <v>-69048.694566999897</v>
      </c>
      <c r="P25" s="27">
        <f t="shared" si="10"/>
        <v>69048.694566999897</v>
      </c>
      <c r="Q25" s="4"/>
      <c r="R25" s="4"/>
      <c r="S25" s="4"/>
    </row>
    <row r="26" spans="1:19">
      <c r="A26" s="30">
        <v>39022</v>
      </c>
      <c r="B26" s="3"/>
      <c r="C26" s="6">
        <v>18</v>
      </c>
      <c r="D26" s="29">
        <f t="shared" si="0"/>
        <v>1116</v>
      </c>
      <c r="E26" s="29">
        <f t="shared" si="6"/>
        <v>20088</v>
      </c>
      <c r="F26" s="29">
        <f t="shared" si="1"/>
        <v>-180825.7</v>
      </c>
      <c r="G26" s="34">
        <f>Inputs!D$3</f>
        <v>0.37951000000000001</v>
      </c>
      <c r="H26" s="2"/>
      <c r="I26" s="27">
        <f t="shared" si="7"/>
        <v>200913.7</v>
      </c>
      <c r="J26" s="27"/>
      <c r="K26" s="27">
        <f t="shared" si="2"/>
        <v>1116</v>
      </c>
      <c r="L26" s="27">
        <f t="shared" si="8"/>
        <v>20088</v>
      </c>
      <c r="M26" s="27">
        <f t="shared" si="3"/>
        <v>423.53316000000001</v>
      </c>
      <c r="N26" s="27">
        <f t="shared" si="4"/>
        <v>423.53316000000001</v>
      </c>
      <c r="O26" s="27">
        <f t="shared" si="9"/>
        <v>-68625.16140699989</v>
      </c>
      <c r="P26" s="27">
        <f t="shared" si="10"/>
        <v>68625.16140699989</v>
      </c>
      <c r="Q26" s="4"/>
      <c r="R26" s="4"/>
      <c r="S26" s="4"/>
    </row>
    <row r="27" spans="1:19">
      <c r="A27" s="31">
        <v>39052</v>
      </c>
      <c r="B27" s="3"/>
      <c r="C27" s="6">
        <v>19</v>
      </c>
      <c r="D27" s="29">
        <f t="shared" si="0"/>
        <v>1116</v>
      </c>
      <c r="E27" s="29">
        <f t="shared" si="6"/>
        <v>21204</v>
      </c>
      <c r="F27" s="29">
        <f t="shared" si="1"/>
        <v>-179709.7</v>
      </c>
      <c r="G27" s="34">
        <f>Inputs!D$3</f>
        <v>0.37951000000000001</v>
      </c>
      <c r="H27" s="2"/>
      <c r="I27" s="27">
        <f t="shared" si="7"/>
        <v>200913.7</v>
      </c>
      <c r="J27" s="27"/>
      <c r="K27" s="27">
        <f t="shared" si="2"/>
        <v>1116</v>
      </c>
      <c r="L27" s="27">
        <f t="shared" si="8"/>
        <v>21204</v>
      </c>
      <c r="M27" s="27">
        <f t="shared" si="3"/>
        <v>423.53316000000001</v>
      </c>
      <c r="N27" s="27">
        <f t="shared" si="4"/>
        <v>423.53316000000001</v>
      </c>
      <c r="O27" s="27">
        <f t="shared" si="9"/>
        <v>-68201.628246999884</v>
      </c>
      <c r="P27" s="27">
        <f t="shared" si="10"/>
        <v>68201.628246999884</v>
      </c>
      <c r="Q27" s="4"/>
      <c r="R27" s="4"/>
      <c r="S27" s="4"/>
    </row>
    <row r="28" spans="1:19">
      <c r="A28" s="30">
        <v>39083</v>
      </c>
      <c r="B28" s="3"/>
      <c r="C28" s="6">
        <v>20</v>
      </c>
      <c r="D28" s="29">
        <f t="shared" si="0"/>
        <v>1116</v>
      </c>
      <c r="E28" s="29">
        <f t="shared" si="6"/>
        <v>22320</v>
      </c>
      <c r="F28" s="29">
        <f t="shared" si="1"/>
        <v>-178593.7</v>
      </c>
      <c r="G28" s="34">
        <f>Inputs!D$3</f>
        <v>0.37951000000000001</v>
      </c>
      <c r="H28" s="2"/>
      <c r="I28" s="27">
        <f t="shared" si="7"/>
        <v>200913.7</v>
      </c>
      <c r="J28" s="27"/>
      <c r="K28" s="27">
        <f t="shared" si="2"/>
        <v>1116</v>
      </c>
      <c r="L28" s="27">
        <f t="shared" si="8"/>
        <v>22320</v>
      </c>
      <c r="M28" s="27">
        <f t="shared" si="3"/>
        <v>423.53316000000001</v>
      </c>
      <c r="N28" s="27">
        <f t="shared" si="4"/>
        <v>423.53316000000001</v>
      </c>
      <c r="O28" s="27">
        <f t="shared" si="9"/>
        <v>-67778.095086999878</v>
      </c>
      <c r="P28" s="27">
        <f t="shared" si="10"/>
        <v>67778.095086999878</v>
      </c>
      <c r="Q28" s="4"/>
      <c r="R28" s="4"/>
      <c r="S28" s="4"/>
    </row>
    <row r="29" spans="1:19">
      <c r="A29" s="31">
        <v>39114</v>
      </c>
      <c r="B29" s="3"/>
      <c r="C29" s="6">
        <v>21</v>
      </c>
      <c r="D29" s="29">
        <f t="shared" si="0"/>
        <v>1116</v>
      </c>
      <c r="E29" s="29">
        <f t="shared" si="6"/>
        <v>23436</v>
      </c>
      <c r="F29" s="29">
        <f t="shared" si="1"/>
        <v>-177477.7</v>
      </c>
      <c r="G29" s="34">
        <f>Inputs!D$3</f>
        <v>0.37951000000000001</v>
      </c>
      <c r="H29" s="2"/>
      <c r="I29" s="27">
        <f t="shared" si="7"/>
        <v>200913.7</v>
      </c>
      <c r="J29" s="27"/>
      <c r="K29" s="27">
        <f t="shared" si="2"/>
        <v>1116</v>
      </c>
      <c r="L29" s="27">
        <f t="shared" si="8"/>
        <v>23436</v>
      </c>
      <c r="M29" s="27">
        <f t="shared" si="3"/>
        <v>423.53316000000001</v>
      </c>
      <c r="N29" s="27">
        <f t="shared" si="4"/>
        <v>423.53316000000001</v>
      </c>
      <c r="O29" s="27">
        <f t="shared" si="9"/>
        <v>-67354.561926999872</v>
      </c>
      <c r="P29" s="27">
        <f t="shared" si="10"/>
        <v>67354.561926999872</v>
      </c>
      <c r="Q29" s="4"/>
      <c r="R29" s="4"/>
      <c r="S29" s="4"/>
    </row>
    <row r="30" spans="1:19">
      <c r="A30" s="30">
        <v>39142</v>
      </c>
      <c r="B30" s="3"/>
      <c r="C30" s="6">
        <v>22</v>
      </c>
      <c r="D30" s="29">
        <f t="shared" si="0"/>
        <v>1116</v>
      </c>
      <c r="E30" s="29">
        <f t="shared" si="6"/>
        <v>24552</v>
      </c>
      <c r="F30" s="29">
        <f t="shared" si="1"/>
        <v>-176361.7</v>
      </c>
      <c r="G30" s="34">
        <f>Inputs!D$3</f>
        <v>0.37951000000000001</v>
      </c>
      <c r="H30" s="2"/>
      <c r="I30" s="27">
        <f t="shared" si="7"/>
        <v>200913.7</v>
      </c>
      <c r="J30" s="27"/>
      <c r="K30" s="27">
        <f t="shared" si="2"/>
        <v>1116</v>
      </c>
      <c r="L30" s="27">
        <f t="shared" si="8"/>
        <v>24552</v>
      </c>
      <c r="M30" s="27">
        <f t="shared" si="3"/>
        <v>423.53316000000001</v>
      </c>
      <c r="N30" s="27">
        <f t="shared" si="4"/>
        <v>423.53316000000001</v>
      </c>
      <c r="O30" s="27">
        <f t="shared" si="9"/>
        <v>-66931.028766999865</v>
      </c>
      <c r="P30" s="27">
        <f t="shared" si="10"/>
        <v>66931.028766999865</v>
      </c>
      <c r="Q30" s="95"/>
    </row>
    <row r="31" spans="1:19">
      <c r="A31" s="31">
        <v>39173</v>
      </c>
      <c r="B31" s="3"/>
      <c r="C31" s="6">
        <v>23</v>
      </c>
      <c r="D31" s="29">
        <f t="shared" si="0"/>
        <v>1116</v>
      </c>
      <c r="E31" s="29">
        <f t="shared" si="6"/>
        <v>25668</v>
      </c>
      <c r="F31" s="29">
        <f t="shared" si="1"/>
        <v>-175245.7</v>
      </c>
      <c r="G31" s="34">
        <f>Inputs!D$3</f>
        <v>0.37951000000000001</v>
      </c>
      <c r="H31" s="2"/>
      <c r="I31" s="27">
        <f t="shared" si="7"/>
        <v>200913.7</v>
      </c>
      <c r="J31" s="27"/>
      <c r="K31" s="27">
        <f t="shared" si="2"/>
        <v>1116</v>
      </c>
      <c r="L31" s="27">
        <f t="shared" si="8"/>
        <v>25668</v>
      </c>
      <c r="M31" s="27">
        <f t="shared" si="3"/>
        <v>423.53316000000001</v>
      </c>
      <c r="N31" s="27">
        <f t="shared" si="4"/>
        <v>423.53316000000001</v>
      </c>
      <c r="O31" s="27">
        <f t="shared" si="9"/>
        <v>-66507.495606999859</v>
      </c>
      <c r="P31" s="27">
        <f t="shared" si="10"/>
        <v>66507.495606999859</v>
      </c>
      <c r="Q31" s="95"/>
    </row>
    <row r="32" spans="1:19">
      <c r="A32" s="30">
        <v>39203</v>
      </c>
      <c r="B32" s="3"/>
      <c r="C32" s="6">
        <v>24</v>
      </c>
      <c r="D32" s="29">
        <f t="shared" si="0"/>
        <v>1116</v>
      </c>
      <c r="E32" s="29">
        <f t="shared" si="6"/>
        <v>26784</v>
      </c>
      <c r="F32" s="29">
        <f t="shared" si="1"/>
        <v>-174129.7</v>
      </c>
      <c r="G32" s="34">
        <f>Inputs!D$3</f>
        <v>0.37951000000000001</v>
      </c>
      <c r="H32" s="2"/>
      <c r="I32" s="27">
        <f t="shared" si="7"/>
        <v>200913.7</v>
      </c>
      <c r="J32" s="27"/>
      <c r="K32" s="27">
        <f t="shared" si="2"/>
        <v>1116</v>
      </c>
      <c r="L32" s="27">
        <f t="shared" si="8"/>
        <v>26784</v>
      </c>
      <c r="M32" s="27">
        <f t="shared" si="3"/>
        <v>423.53316000000001</v>
      </c>
      <c r="N32" s="27">
        <f t="shared" si="4"/>
        <v>423.53316000000001</v>
      </c>
      <c r="O32" s="27">
        <f t="shared" si="9"/>
        <v>-66083.962446999853</v>
      </c>
      <c r="P32" s="27">
        <f t="shared" si="10"/>
        <v>66083.962446999853</v>
      </c>
      <c r="Q32" s="95"/>
    </row>
    <row r="33" spans="1:21">
      <c r="A33" s="31">
        <v>39234</v>
      </c>
      <c r="B33" s="3"/>
      <c r="C33" s="6">
        <v>25</v>
      </c>
      <c r="D33" s="29">
        <f t="shared" si="0"/>
        <v>1116</v>
      </c>
      <c r="E33" s="29">
        <f t="shared" si="6"/>
        <v>27900</v>
      </c>
      <c r="F33" s="29">
        <f t="shared" si="1"/>
        <v>-173013.7</v>
      </c>
      <c r="G33" s="34">
        <f>Inputs!D$3</f>
        <v>0.37951000000000001</v>
      </c>
      <c r="H33" s="2"/>
      <c r="I33" s="27">
        <f t="shared" si="7"/>
        <v>200913.7</v>
      </c>
      <c r="J33" s="27"/>
      <c r="K33" s="27">
        <f t="shared" si="2"/>
        <v>1116</v>
      </c>
      <c r="L33" s="27">
        <f t="shared" si="8"/>
        <v>27900</v>
      </c>
      <c r="M33" s="27">
        <f t="shared" si="3"/>
        <v>423.53316000000001</v>
      </c>
      <c r="N33" s="27">
        <f t="shared" si="4"/>
        <v>423.53316000000001</v>
      </c>
      <c r="O33" s="27">
        <f t="shared" si="9"/>
        <v>-65660.429286999846</v>
      </c>
      <c r="P33" s="27">
        <f t="shared" si="10"/>
        <v>65660.429286999846</v>
      </c>
      <c r="Q33" s="95"/>
    </row>
    <row r="34" spans="1:21">
      <c r="A34" s="30">
        <v>39264</v>
      </c>
      <c r="B34" s="3"/>
      <c r="C34" s="6">
        <v>26</v>
      </c>
      <c r="D34" s="29">
        <f t="shared" si="0"/>
        <v>1116</v>
      </c>
      <c r="E34" s="29">
        <f t="shared" si="6"/>
        <v>29016</v>
      </c>
      <c r="F34" s="29">
        <f t="shared" si="1"/>
        <v>-171897.7</v>
      </c>
      <c r="G34" s="34">
        <f>Inputs!D$3</f>
        <v>0.37951000000000001</v>
      </c>
      <c r="H34" s="2"/>
      <c r="I34" s="27">
        <f t="shared" si="7"/>
        <v>200913.7</v>
      </c>
      <c r="J34" s="27"/>
      <c r="K34" s="27">
        <f t="shared" si="2"/>
        <v>1116</v>
      </c>
      <c r="L34" s="27">
        <f t="shared" si="8"/>
        <v>29016</v>
      </c>
      <c r="M34" s="27">
        <f t="shared" si="3"/>
        <v>423.53316000000001</v>
      </c>
      <c r="N34" s="27">
        <f t="shared" si="4"/>
        <v>423.53316000000001</v>
      </c>
      <c r="O34" s="27">
        <f t="shared" si="9"/>
        <v>-65236.896126999847</v>
      </c>
      <c r="P34" s="27">
        <f t="shared" si="10"/>
        <v>65236.896126999847</v>
      </c>
      <c r="Q34" s="95"/>
    </row>
    <row r="35" spans="1:21">
      <c r="A35" s="31">
        <v>39295</v>
      </c>
      <c r="B35" s="3"/>
      <c r="C35" s="6">
        <v>27</v>
      </c>
      <c r="D35" s="29">
        <f t="shared" si="0"/>
        <v>1116</v>
      </c>
      <c r="E35" s="29">
        <f t="shared" si="6"/>
        <v>30132</v>
      </c>
      <c r="F35" s="29">
        <f t="shared" si="1"/>
        <v>-170781.7</v>
      </c>
      <c r="G35" s="34">
        <f>Inputs!D$3</f>
        <v>0.37951000000000001</v>
      </c>
      <c r="H35" s="2"/>
      <c r="I35" s="27">
        <f t="shared" si="7"/>
        <v>200913.7</v>
      </c>
      <c r="J35" s="27"/>
      <c r="K35" s="27">
        <f t="shared" si="2"/>
        <v>1116</v>
      </c>
      <c r="L35" s="27">
        <f t="shared" si="8"/>
        <v>30132</v>
      </c>
      <c r="M35" s="27">
        <f t="shared" si="3"/>
        <v>423.53316000000001</v>
      </c>
      <c r="N35" s="27">
        <f t="shared" si="4"/>
        <v>423.53316000000001</v>
      </c>
      <c r="O35" s="27">
        <f t="shared" si="9"/>
        <v>-64813.362966999848</v>
      </c>
      <c r="P35" s="27">
        <f t="shared" si="10"/>
        <v>64813.362966999848</v>
      </c>
    </row>
    <row r="36" spans="1:21">
      <c r="A36" s="30">
        <v>39326</v>
      </c>
      <c r="B36" s="3"/>
      <c r="C36" s="6">
        <v>28</v>
      </c>
      <c r="D36" s="29">
        <f t="shared" si="0"/>
        <v>1116</v>
      </c>
      <c r="E36" s="29">
        <f t="shared" si="6"/>
        <v>31248</v>
      </c>
      <c r="F36" s="29">
        <f t="shared" si="1"/>
        <v>-169665.7</v>
      </c>
      <c r="G36" s="34">
        <f>Inputs!D$3</f>
        <v>0.37951000000000001</v>
      </c>
      <c r="H36" s="2"/>
      <c r="I36" s="27">
        <f t="shared" si="7"/>
        <v>200913.7</v>
      </c>
      <c r="J36" s="27"/>
      <c r="K36" s="27">
        <f t="shared" si="2"/>
        <v>1116</v>
      </c>
      <c r="L36" s="27">
        <f t="shared" si="8"/>
        <v>31248</v>
      </c>
      <c r="M36" s="27">
        <f t="shared" si="3"/>
        <v>423.53316000000001</v>
      </c>
      <c r="N36" s="27">
        <f t="shared" si="4"/>
        <v>423.53316000000001</v>
      </c>
      <c r="O36" s="27">
        <f t="shared" si="9"/>
        <v>-64389.829806999849</v>
      </c>
      <c r="P36" s="27">
        <f t="shared" si="10"/>
        <v>64389.829806999849</v>
      </c>
    </row>
    <row r="37" spans="1:21">
      <c r="A37" s="31">
        <v>39356</v>
      </c>
      <c r="B37" s="3"/>
      <c r="C37" s="6">
        <v>29</v>
      </c>
      <c r="D37" s="29">
        <f t="shared" si="0"/>
        <v>1116</v>
      </c>
      <c r="E37" s="29">
        <f t="shared" si="6"/>
        <v>32364</v>
      </c>
      <c r="F37" s="29">
        <f t="shared" si="1"/>
        <v>-168549.7</v>
      </c>
      <c r="G37" s="34">
        <f>Inputs!D$3</f>
        <v>0.37951000000000001</v>
      </c>
      <c r="H37" s="2"/>
      <c r="I37" s="27">
        <f t="shared" si="7"/>
        <v>200913.7</v>
      </c>
      <c r="J37" s="27"/>
      <c r="K37" s="27">
        <f t="shared" si="2"/>
        <v>1116</v>
      </c>
      <c r="L37" s="27">
        <f t="shared" si="8"/>
        <v>32364</v>
      </c>
      <c r="M37" s="27">
        <f t="shared" si="3"/>
        <v>423.53316000000001</v>
      </c>
      <c r="N37" s="27">
        <f t="shared" si="4"/>
        <v>423.53316000000001</v>
      </c>
      <c r="O37" s="27">
        <f t="shared" si="9"/>
        <v>-63966.29664699985</v>
      </c>
      <c r="P37" s="27">
        <f t="shared" si="10"/>
        <v>63966.29664699985</v>
      </c>
    </row>
    <row r="38" spans="1:21">
      <c r="A38" s="30">
        <v>39387</v>
      </c>
      <c r="B38" s="3"/>
      <c r="C38" s="6">
        <v>30</v>
      </c>
      <c r="D38" s="29">
        <f t="shared" si="0"/>
        <v>1116</v>
      </c>
      <c r="E38" s="29">
        <f t="shared" si="6"/>
        <v>33480</v>
      </c>
      <c r="F38" s="29">
        <f t="shared" si="1"/>
        <v>-167433.70000000001</v>
      </c>
      <c r="G38" s="34">
        <f>Inputs!D$3</f>
        <v>0.37951000000000001</v>
      </c>
      <c r="H38" s="2"/>
      <c r="I38" s="27">
        <f t="shared" si="7"/>
        <v>200913.7</v>
      </c>
      <c r="J38" s="27"/>
      <c r="K38" s="27">
        <f t="shared" si="2"/>
        <v>1116</v>
      </c>
      <c r="L38" s="27">
        <f t="shared" si="8"/>
        <v>33480</v>
      </c>
      <c r="M38" s="27">
        <f t="shared" si="3"/>
        <v>423.53316000000001</v>
      </c>
      <c r="N38" s="27">
        <f t="shared" si="4"/>
        <v>423.53316000000001</v>
      </c>
      <c r="O38" s="27">
        <f t="shared" si="9"/>
        <v>-63542.763486999851</v>
      </c>
      <c r="P38" s="27">
        <f t="shared" si="10"/>
        <v>63542.763486999851</v>
      </c>
    </row>
    <row r="39" spans="1:21">
      <c r="A39" s="31">
        <v>39417</v>
      </c>
      <c r="B39" s="2"/>
      <c r="C39" s="6">
        <v>31</v>
      </c>
      <c r="D39" s="29">
        <f t="shared" si="0"/>
        <v>1116</v>
      </c>
      <c r="E39" s="29">
        <f t="shared" si="6"/>
        <v>34596</v>
      </c>
      <c r="F39" s="29">
        <f t="shared" si="1"/>
        <v>-166317.70000000001</v>
      </c>
      <c r="G39" s="34">
        <f>Inputs!D$3</f>
        <v>0.37951000000000001</v>
      </c>
      <c r="H39" s="2"/>
      <c r="I39" s="27">
        <f t="shared" si="7"/>
        <v>200913.7</v>
      </c>
      <c r="J39" s="27"/>
      <c r="K39" s="27">
        <f t="shared" si="2"/>
        <v>1116</v>
      </c>
      <c r="L39" s="27">
        <f t="shared" si="8"/>
        <v>34596</v>
      </c>
      <c r="M39" s="27">
        <f t="shared" si="3"/>
        <v>423.53316000000001</v>
      </c>
      <c r="N39" s="27">
        <f t="shared" si="4"/>
        <v>423.53316000000001</v>
      </c>
      <c r="O39" s="27">
        <f t="shared" si="9"/>
        <v>-63119.230326999852</v>
      </c>
      <c r="P39" s="27">
        <f t="shared" si="10"/>
        <v>63119.230326999852</v>
      </c>
    </row>
    <row r="40" spans="1:21">
      <c r="A40" s="30">
        <v>39448</v>
      </c>
      <c r="B40" s="2"/>
      <c r="C40" s="6">
        <v>32</v>
      </c>
      <c r="D40" s="29">
        <f t="shared" si="0"/>
        <v>1116</v>
      </c>
      <c r="E40" s="29">
        <f t="shared" si="6"/>
        <v>35712</v>
      </c>
      <c r="F40" s="29">
        <f t="shared" si="1"/>
        <v>-165201.70000000001</v>
      </c>
      <c r="G40" s="34">
        <f>Inputs!D$3</f>
        <v>0.37951000000000001</v>
      </c>
      <c r="H40" s="2"/>
      <c r="I40" s="27">
        <f t="shared" si="7"/>
        <v>200913.7</v>
      </c>
      <c r="J40" s="2"/>
      <c r="K40" s="27">
        <f t="shared" si="2"/>
        <v>1116</v>
      </c>
      <c r="L40" s="27">
        <f t="shared" si="8"/>
        <v>35712</v>
      </c>
      <c r="M40" s="27">
        <f t="shared" si="3"/>
        <v>423.53316000000001</v>
      </c>
      <c r="N40" s="27">
        <f t="shared" si="4"/>
        <v>423.53316000000001</v>
      </c>
      <c r="O40" s="27">
        <f t="shared" si="9"/>
        <v>-62695.697166999853</v>
      </c>
      <c r="P40" s="27">
        <f t="shared" si="10"/>
        <v>62695.697166999853</v>
      </c>
    </row>
    <row r="41" spans="1:21">
      <c r="A41" s="31">
        <v>39479</v>
      </c>
      <c r="C41" s="6">
        <v>33</v>
      </c>
      <c r="D41" s="29">
        <f t="shared" ref="D41:D63" si="12">ROUND(-(+$B$9/180)*1,0)</f>
        <v>1116</v>
      </c>
      <c r="E41" s="29">
        <f t="shared" si="6"/>
        <v>36828</v>
      </c>
      <c r="F41" s="29">
        <f t="shared" ref="F41:F72" si="13">$B$9+E41</f>
        <v>-164085.70000000001</v>
      </c>
      <c r="G41" s="34">
        <f>Inputs!D$3</f>
        <v>0.37951000000000001</v>
      </c>
      <c r="I41" s="27">
        <f t="shared" si="7"/>
        <v>200913.7</v>
      </c>
      <c r="K41" s="27">
        <f t="shared" ref="K41:K72" si="14">D41</f>
        <v>1116</v>
      </c>
      <c r="L41" s="27">
        <f t="shared" si="8"/>
        <v>36828</v>
      </c>
      <c r="M41" s="27">
        <f t="shared" ref="M41:M72" si="15">K41*G41</f>
        <v>423.53316000000001</v>
      </c>
      <c r="N41" s="27">
        <f t="shared" ref="N41:N72" si="16">M41-J41</f>
        <v>423.53316000000001</v>
      </c>
      <c r="O41" s="27">
        <f t="shared" si="9"/>
        <v>-62272.164006999854</v>
      </c>
      <c r="P41" s="27">
        <f t="shared" si="10"/>
        <v>62272.164006999854</v>
      </c>
    </row>
    <row r="42" spans="1:21">
      <c r="A42" s="30">
        <v>39508</v>
      </c>
      <c r="C42" s="6">
        <v>34</v>
      </c>
      <c r="D42" s="29">
        <f t="shared" si="12"/>
        <v>1116</v>
      </c>
      <c r="E42" s="29">
        <f t="shared" ref="E42:E73" si="17">+E41+D42</f>
        <v>37944</v>
      </c>
      <c r="F42" s="29">
        <f t="shared" si="13"/>
        <v>-162969.70000000001</v>
      </c>
      <c r="G42" s="34">
        <f>Inputs!D$3</f>
        <v>0.37951000000000001</v>
      </c>
      <c r="I42" s="27">
        <f t="shared" ref="I42:I73" si="18">+I41+H42</f>
        <v>200913.7</v>
      </c>
      <c r="K42" s="27">
        <f t="shared" si="14"/>
        <v>1116</v>
      </c>
      <c r="L42" s="27">
        <f t="shared" ref="L42:L73" si="19">+L41+K42</f>
        <v>37944</v>
      </c>
      <c r="M42" s="27">
        <f t="shared" si="15"/>
        <v>423.53316000000001</v>
      </c>
      <c r="N42" s="27">
        <f t="shared" si="16"/>
        <v>423.53316000000001</v>
      </c>
      <c r="O42" s="27">
        <f t="shared" ref="O42:O73" si="20">+O41+N42</f>
        <v>-61848.630846999855</v>
      </c>
      <c r="P42" s="27">
        <f t="shared" ref="P42:P73" si="21">P41-N42</f>
        <v>61848.630846999855</v>
      </c>
    </row>
    <row r="43" spans="1:21">
      <c r="A43" s="31">
        <v>39539</v>
      </c>
      <c r="C43" s="6">
        <v>35</v>
      </c>
      <c r="D43" s="29">
        <f t="shared" si="12"/>
        <v>1116</v>
      </c>
      <c r="E43" s="29">
        <f t="shared" si="17"/>
        <v>39060</v>
      </c>
      <c r="F43" s="29">
        <f t="shared" si="13"/>
        <v>-161853.70000000001</v>
      </c>
      <c r="G43" s="34">
        <f>Inputs!D$3</f>
        <v>0.37951000000000001</v>
      </c>
      <c r="I43" s="27">
        <f t="shared" si="18"/>
        <v>200913.7</v>
      </c>
      <c r="K43" s="27">
        <f t="shared" si="14"/>
        <v>1116</v>
      </c>
      <c r="L43" s="27">
        <f t="shared" si="19"/>
        <v>39060</v>
      </c>
      <c r="M43" s="27">
        <f t="shared" si="15"/>
        <v>423.53316000000001</v>
      </c>
      <c r="N43" s="27">
        <f t="shared" si="16"/>
        <v>423.53316000000001</v>
      </c>
      <c r="O43" s="27">
        <f t="shared" si="20"/>
        <v>-61425.097686999856</v>
      </c>
      <c r="P43" s="27">
        <f t="shared" si="21"/>
        <v>61425.097686999856</v>
      </c>
    </row>
    <row r="44" spans="1:21">
      <c r="A44" s="30">
        <v>39569</v>
      </c>
      <c r="C44" s="6">
        <v>36</v>
      </c>
      <c r="D44" s="29">
        <f t="shared" si="12"/>
        <v>1116</v>
      </c>
      <c r="E44" s="29">
        <f t="shared" si="17"/>
        <v>40176</v>
      </c>
      <c r="F44" s="29">
        <f t="shared" si="13"/>
        <v>-160737.70000000001</v>
      </c>
      <c r="G44" s="34">
        <f>Inputs!D$3</f>
        <v>0.37951000000000001</v>
      </c>
      <c r="I44" s="27">
        <f t="shared" si="18"/>
        <v>200913.7</v>
      </c>
      <c r="K44" s="27">
        <f t="shared" si="14"/>
        <v>1116</v>
      </c>
      <c r="L44" s="27">
        <f t="shared" si="19"/>
        <v>40176</v>
      </c>
      <c r="M44" s="27">
        <f t="shared" si="15"/>
        <v>423.53316000000001</v>
      </c>
      <c r="N44" s="27">
        <f t="shared" si="16"/>
        <v>423.53316000000001</v>
      </c>
      <c r="O44" s="27">
        <f t="shared" si="20"/>
        <v>-61001.564526999857</v>
      </c>
      <c r="P44" s="27">
        <f t="shared" si="21"/>
        <v>61001.564526999857</v>
      </c>
      <c r="U44" s="98"/>
    </row>
    <row r="45" spans="1:21">
      <c r="A45" s="31">
        <v>39600</v>
      </c>
      <c r="C45" s="6">
        <v>37</v>
      </c>
      <c r="D45" s="29">
        <f t="shared" si="12"/>
        <v>1116</v>
      </c>
      <c r="E45" s="29">
        <f t="shared" si="17"/>
        <v>41292</v>
      </c>
      <c r="F45" s="29">
        <f t="shared" si="13"/>
        <v>-159621.70000000001</v>
      </c>
      <c r="G45" s="34">
        <f>Inputs!D$3</f>
        <v>0.37951000000000001</v>
      </c>
      <c r="I45" s="27">
        <f t="shared" si="18"/>
        <v>200913.7</v>
      </c>
      <c r="K45" s="27">
        <f t="shared" si="14"/>
        <v>1116</v>
      </c>
      <c r="L45" s="27">
        <f t="shared" si="19"/>
        <v>41292</v>
      </c>
      <c r="M45" s="27">
        <f t="shared" si="15"/>
        <v>423.53316000000001</v>
      </c>
      <c r="N45" s="27">
        <f t="shared" si="16"/>
        <v>423.53316000000001</v>
      </c>
      <c r="O45" s="27">
        <f t="shared" si="20"/>
        <v>-60578.031366999858</v>
      </c>
      <c r="P45" s="27">
        <f t="shared" si="21"/>
        <v>60578.031366999858</v>
      </c>
      <c r="U45" s="98"/>
    </row>
    <row r="46" spans="1:21">
      <c r="A46" s="30">
        <v>39630</v>
      </c>
      <c r="C46" s="6">
        <v>38</v>
      </c>
      <c r="D46" s="29">
        <f t="shared" si="12"/>
        <v>1116</v>
      </c>
      <c r="E46" s="29">
        <f t="shared" si="17"/>
        <v>42408</v>
      </c>
      <c r="F46" s="29">
        <f t="shared" si="13"/>
        <v>-158505.70000000001</v>
      </c>
      <c r="G46" s="34">
        <f>Inputs!D$3</f>
        <v>0.37951000000000001</v>
      </c>
      <c r="I46" s="27">
        <f t="shared" si="18"/>
        <v>200913.7</v>
      </c>
      <c r="K46" s="27">
        <f t="shared" si="14"/>
        <v>1116</v>
      </c>
      <c r="L46" s="27">
        <f t="shared" si="19"/>
        <v>42408</v>
      </c>
      <c r="M46" s="27">
        <f t="shared" si="15"/>
        <v>423.53316000000001</v>
      </c>
      <c r="N46" s="27">
        <f t="shared" si="16"/>
        <v>423.53316000000001</v>
      </c>
      <c r="O46" s="27">
        <f t="shared" si="20"/>
        <v>-60154.498206999859</v>
      </c>
      <c r="P46" s="27">
        <f t="shared" si="21"/>
        <v>60154.498206999859</v>
      </c>
      <c r="U46" s="98"/>
    </row>
    <row r="47" spans="1:21">
      <c r="A47" s="31">
        <v>39661</v>
      </c>
      <c r="C47" s="6">
        <v>39</v>
      </c>
      <c r="D47" s="29">
        <f t="shared" si="12"/>
        <v>1116</v>
      </c>
      <c r="E47" s="29">
        <f t="shared" si="17"/>
        <v>43524</v>
      </c>
      <c r="F47" s="29">
        <f t="shared" si="13"/>
        <v>-157389.70000000001</v>
      </c>
      <c r="G47" s="34">
        <f>Inputs!D$3</f>
        <v>0.37951000000000001</v>
      </c>
      <c r="I47" s="27">
        <f t="shared" si="18"/>
        <v>200913.7</v>
      </c>
      <c r="K47" s="27">
        <f t="shared" si="14"/>
        <v>1116</v>
      </c>
      <c r="L47" s="27">
        <f t="shared" si="19"/>
        <v>43524</v>
      </c>
      <c r="M47" s="27">
        <f t="shared" si="15"/>
        <v>423.53316000000001</v>
      </c>
      <c r="N47" s="27">
        <f t="shared" si="16"/>
        <v>423.53316000000001</v>
      </c>
      <c r="O47" s="27">
        <f t="shared" si="20"/>
        <v>-59730.96504699986</v>
      </c>
      <c r="P47" s="27">
        <f t="shared" si="21"/>
        <v>59730.96504699986</v>
      </c>
      <c r="U47" s="98"/>
    </row>
    <row r="48" spans="1:21">
      <c r="A48" s="30">
        <v>39692</v>
      </c>
      <c r="C48" s="6">
        <v>40</v>
      </c>
      <c r="D48" s="29">
        <f t="shared" si="12"/>
        <v>1116</v>
      </c>
      <c r="E48" s="29">
        <f t="shared" si="17"/>
        <v>44640</v>
      </c>
      <c r="F48" s="29">
        <f t="shared" si="13"/>
        <v>-156273.70000000001</v>
      </c>
      <c r="G48" s="34">
        <f>Inputs!D$3</f>
        <v>0.37951000000000001</v>
      </c>
      <c r="I48" s="27">
        <f t="shared" si="18"/>
        <v>200913.7</v>
      </c>
      <c r="K48" s="27">
        <f t="shared" si="14"/>
        <v>1116</v>
      </c>
      <c r="L48" s="27">
        <f t="shared" si="19"/>
        <v>44640</v>
      </c>
      <c r="M48" s="27">
        <f t="shared" si="15"/>
        <v>423.53316000000001</v>
      </c>
      <c r="N48" s="27">
        <f t="shared" si="16"/>
        <v>423.53316000000001</v>
      </c>
      <c r="O48" s="27">
        <f t="shared" si="20"/>
        <v>-59307.431886999861</v>
      </c>
      <c r="P48" s="27">
        <f t="shared" si="21"/>
        <v>59307.431886999861</v>
      </c>
      <c r="U48" s="98"/>
    </row>
    <row r="49" spans="1:21">
      <c r="A49" s="31">
        <v>39722</v>
      </c>
      <c r="C49" s="6">
        <v>41</v>
      </c>
      <c r="D49" s="29">
        <f t="shared" si="12"/>
        <v>1116</v>
      </c>
      <c r="E49" s="29">
        <f t="shared" si="17"/>
        <v>45756</v>
      </c>
      <c r="F49" s="29">
        <f t="shared" si="13"/>
        <v>-155157.70000000001</v>
      </c>
      <c r="G49" s="34">
        <f>Inputs!D$3</f>
        <v>0.37951000000000001</v>
      </c>
      <c r="I49" s="27">
        <f t="shared" si="18"/>
        <v>200913.7</v>
      </c>
      <c r="K49" s="27">
        <f t="shared" si="14"/>
        <v>1116</v>
      </c>
      <c r="L49" s="27">
        <f t="shared" si="19"/>
        <v>45756</v>
      </c>
      <c r="M49" s="27">
        <f t="shared" si="15"/>
        <v>423.53316000000001</v>
      </c>
      <c r="N49" s="27">
        <f t="shared" si="16"/>
        <v>423.53316000000001</v>
      </c>
      <c r="O49" s="27">
        <f t="shared" si="20"/>
        <v>-58883.898726999862</v>
      </c>
      <c r="P49" s="27">
        <f t="shared" si="21"/>
        <v>58883.898726999862</v>
      </c>
      <c r="U49" s="98"/>
    </row>
    <row r="50" spans="1:21">
      <c r="A50" s="30">
        <v>39753</v>
      </c>
      <c r="C50" s="6">
        <v>42</v>
      </c>
      <c r="D50" s="29">
        <f t="shared" si="12"/>
        <v>1116</v>
      </c>
      <c r="E50" s="29">
        <f t="shared" si="17"/>
        <v>46872</v>
      </c>
      <c r="F50" s="29">
        <f t="shared" si="13"/>
        <v>-154041.70000000001</v>
      </c>
      <c r="G50" s="34">
        <f>Inputs!D$3</f>
        <v>0.37951000000000001</v>
      </c>
      <c r="I50" s="27">
        <f t="shared" si="18"/>
        <v>200913.7</v>
      </c>
      <c r="K50" s="27">
        <f t="shared" si="14"/>
        <v>1116</v>
      </c>
      <c r="L50" s="27">
        <f t="shared" si="19"/>
        <v>46872</v>
      </c>
      <c r="M50" s="27">
        <f t="shared" si="15"/>
        <v>423.53316000000001</v>
      </c>
      <c r="N50" s="27">
        <f t="shared" si="16"/>
        <v>423.53316000000001</v>
      </c>
      <c r="O50" s="27">
        <f t="shared" si="20"/>
        <v>-58460.365566999862</v>
      </c>
      <c r="P50" s="27">
        <f t="shared" si="21"/>
        <v>58460.365566999862</v>
      </c>
      <c r="U50" s="98"/>
    </row>
    <row r="51" spans="1:21">
      <c r="A51" s="31">
        <v>39783</v>
      </c>
      <c r="C51" s="6">
        <v>43</v>
      </c>
      <c r="D51" s="29">
        <f t="shared" si="12"/>
        <v>1116</v>
      </c>
      <c r="E51" s="29">
        <f t="shared" si="17"/>
        <v>47988</v>
      </c>
      <c r="F51" s="29">
        <f t="shared" si="13"/>
        <v>-152925.70000000001</v>
      </c>
      <c r="G51" s="34">
        <f>Inputs!D$3</f>
        <v>0.37951000000000001</v>
      </c>
      <c r="I51" s="27">
        <f t="shared" si="18"/>
        <v>200913.7</v>
      </c>
      <c r="K51" s="27">
        <f t="shared" si="14"/>
        <v>1116</v>
      </c>
      <c r="L51" s="27">
        <f t="shared" si="19"/>
        <v>47988</v>
      </c>
      <c r="M51" s="27">
        <f t="shared" si="15"/>
        <v>423.53316000000001</v>
      </c>
      <c r="N51" s="27">
        <f t="shared" si="16"/>
        <v>423.53316000000001</v>
      </c>
      <c r="O51" s="27">
        <f t="shared" si="20"/>
        <v>-58036.832406999863</v>
      </c>
      <c r="P51" s="27">
        <f t="shared" si="21"/>
        <v>58036.832406999863</v>
      </c>
      <c r="U51" s="98"/>
    </row>
    <row r="52" spans="1:21">
      <c r="A52" s="30">
        <v>39814</v>
      </c>
      <c r="C52" s="6">
        <v>44</v>
      </c>
      <c r="D52" s="29">
        <f t="shared" si="12"/>
        <v>1116</v>
      </c>
      <c r="E52" s="29">
        <f t="shared" si="17"/>
        <v>49104</v>
      </c>
      <c r="F52" s="29">
        <f t="shared" si="13"/>
        <v>-151809.70000000001</v>
      </c>
      <c r="G52" s="34">
        <f>Inputs!D$3</f>
        <v>0.37951000000000001</v>
      </c>
      <c r="I52" s="27">
        <f t="shared" si="18"/>
        <v>200913.7</v>
      </c>
      <c r="K52" s="27">
        <f t="shared" si="14"/>
        <v>1116</v>
      </c>
      <c r="L52" s="27">
        <f t="shared" si="19"/>
        <v>49104</v>
      </c>
      <c r="M52" s="27">
        <f t="shared" si="15"/>
        <v>423.53316000000001</v>
      </c>
      <c r="N52" s="27">
        <f t="shared" si="16"/>
        <v>423.53316000000001</v>
      </c>
      <c r="O52" s="27">
        <f t="shared" si="20"/>
        <v>-57613.299246999864</v>
      </c>
      <c r="P52" s="27">
        <f t="shared" si="21"/>
        <v>57613.299246999864</v>
      </c>
      <c r="U52" s="98"/>
    </row>
    <row r="53" spans="1:21">
      <c r="A53" s="31">
        <v>39845</v>
      </c>
      <c r="C53" s="6">
        <v>45</v>
      </c>
      <c r="D53" s="29">
        <f t="shared" si="12"/>
        <v>1116</v>
      </c>
      <c r="E53" s="29">
        <f t="shared" si="17"/>
        <v>50220</v>
      </c>
      <c r="F53" s="29">
        <f t="shared" si="13"/>
        <v>-150693.70000000001</v>
      </c>
      <c r="G53" s="34">
        <f>Inputs!D$3</f>
        <v>0.37951000000000001</v>
      </c>
      <c r="I53" s="27">
        <f t="shared" si="18"/>
        <v>200913.7</v>
      </c>
      <c r="K53" s="27">
        <f t="shared" si="14"/>
        <v>1116</v>
      </c>
      <c r="L53" s="27">
        <f t="shared" si="19"/>
        <v>50220</v>
      </c>
      <c r="M53" s="27">
        <f t="shared" si="15"/>
        <v>423.53316000000001</v>
      </c>
      <c r="N53" s="27">
        <f t="shared" si="16"/>
        <v>423.53316000000001</v>
      </c>
      <c r="O53" s="27">
        <f t="shared" si="20"/>
        <v>-57189.766086999865</v>
      </c>
      <c r="P53" s="27">
        <f t="shared" si="21"/>
        <v>57189.766086999865</v>
      </c>
      <c r="U53" s="98"/>
    </row>
    <row r="54" spans="1:21">
      <c r="A54" s="30">
        <v>39873</v>
      </c>
      <c r="C54" s="6">
        <v>46</v>
      </c>
      <c r="D54" s="29">
        <f t="shared" si="12"/>
        <v>1116</v>
      </c>
      <c r="E54" s="29">
        <f t="shared" si="17"/>
        <v>51336</v>
      </c>
      <c r="F54" s="29">
        <f t="shared" si="13"/>
        <v>-149577.70000000001</v>
      </c>
      <c r="G54" s="34">
        <f>Inputs!D$3</f>
        <v>0.37951000000000001</v>
      </c>
      <c r="I54" s="27">
        <f t="shared" si="18"/>
        <v>200913.7</v>
      </c>
      <c r="K54" s="27">
        <f t="shared" si="14"/>
        <v>1116</v>
      </c>
      <c r="L54" s="27">
        <f t="shared" si="19"/>
        <v>51336</v>
      </c>
      <c r="M54" s="27">
        <f t="shared" si="15"/>
        <v>423.53316000000001</v>
      </c>
      <c r="N54" s="27">
        <f t="shared" si="16"/>
        <v>423.53316000000001</v>
      </c>
      <c r="O54" s="27">
        <f t="shared" si="20"/>
        <v>-56766.232926999866</v>
      </c>
      <c r="P54" s="27">
        <f t="shared" si="21"/>
        <v>56766.232926999866</v>
      </c>
      <c r="U54" s="98"/>
    </row>
    <row r="55" spans="1:21">
      <c r="A55" s="31">
        <v>39904</v>
      </c>
      <c r="C55" s="6">
        <v>47</v>
      </c>
      <c r="D55" s="29">
        <f t="shared" si="12"/>
        <v>1116</v>
      </c>
      <c r="E55" s="29">
        <f t="shared" si="17"/>
        <v>52452</v>
      </c>
      <c r="F55" s="29">
        <f t="shared" si="13"/>
        <v>-148461.70000000001</v>
      </c>
      <c r="G55" s="34">
        <f>Inputs!D$3</f>
        <v>0.37951000000000001</v>
      </c>
      <c r="I55" s="27">
        <f t="shared" si="18"/>
        <v>200913.7</v>
      </c>
      <c r="K55" s="27">
        <f t="shared" si="14"/>
        <v>1116</v>
      </c>
      <c r="L55" s="27">
        <f t="shared" si="19"/>
        <v>52452</v>
      </c>
      <c r="M55" s="27">
        <f t="shared" si="15"/>
        <v>423.53316000000001</v>
      </c>
      <c r="N55" s="27">
        <f t="shared" si="16"/>
        <v>423.53316000000001</v>
      </c>
      <c r="O55" s="27">
        <f t="shared" si="20"/>
        <v>-56342.699766999867</v>
      </c>
      <c r="P55" s="27">
        <f t="shared" si="21"/>
        <v>56342.699766999867</v>
      </c>
      <c r="U55" s="98"/>
    </row>
    <row r="56" spans="1:21">
      <c r="A56" s="30">
        <v>39934</v>
      </c>
      <c r="C56" s="6">
        <v>48</v>
      </c>
      <c r="D56" s="29">
        <f t="shared" si="12"/>
        <v>1116</v>
      </c>
      <c r="E56" s="29">
        <f t="shared" si="17"/>
        <v>53568</v>
      </c>
      <c r="F56" s="29">
        <f t="shared" si="13"/>
        <v>-147345.70000000001</v>
      </c>
      <c r="G56" s="34">
        <f>Inputs!D$3</f>
        <v>0.37951000000000001</v>
      </c>
      <c r="I56" s="27">
        <f t="shared" si="18"/>
        <v>200913.7</v>
      </c>
      <c r="K56" s="27">
        <f t="shared" si="14"/>
        <v>1116</v>
      </c>
      <c r="L56" s="27">
        <f t="shared" si="19"/>
        <v>53568</v>
      </c>
      <c r="M56" s="27">
        <f t="shared" si="15"/>
        <v>423.53316000000001</v>
      </c>
      <c r="N56" s="27">
        <f t="shared" si="16"/>
        <v>423.53316000000001</v>
      </c>
      <c r="O56" s="27">
        <f t="shared" si="20"/>
        <v>-55919.166606999868</v>
      </c>
      <c r="P56" s="27">
        <f t="shared" si="21"/>
        <v>55919.166606999868</v>
      </c>
    </row>
    <row r="57" spans="1:21">
      <c r="A57" s="31">
        <v>39965</v>
      </c>
      <c r="C57" s="6">
        <v>49</v>
      </c>
      <c r="D57" s="29">
        <f t="shared" si="12"/>
        <v>1116</v>
      </c>
      <c r="E57" s="29">
        <f t="shared" si="17"/>
        <v>54684</v>
      </c>
      <c r="F57" s="29">
        <f t="shared" si="13"/>
        <v>-146229.70000000001</v>
      </c>
      <c r="G57" s="34">
        <f>Inputs!D$3</f>
        <v>0.37951000000000001</v>
      </c>
      <c r="I57" s="27">
        <f t="shared" si="18"/>
        <v>200913.7</v>
      </c>
      <c r="K57" s="27">
        <f t="shared" si="14"/>
        <v>1116</v>
      </c>
      <c r="L57" s="27">
        <f t="shared" si="19"/>
        <v>54684</v>
      </c>
      <c r="M57" s="27">
        <f t="shared" si="15"/>
        <v>423.53316000000001</v>
      </c>
      <c r="N57" s="27">
        <f t="shared" si="16"/>
        <v>423.53316000000001</v>
      </c>
      <c r="O57" s="27">
        <f t="shared" si="20"/>
        <v>-55495.633446999869</v>
      </c>
      <c r="P57" s="27">
        <f t="shared" si="21"/>
        <v>55495.633446999869</v>
      </c>
    </row>
    <row r="58" spans="1:21">
      <c r="A58" s="30">
        <v>39995</v>
      </c>
      <c r="C58" s="6">
        <v>50</v>
      </c>
      <c r="D58" s="29">
        <f t="shared" si="12"/>
        <v>1116</v>
      </c>
      <c r="E58" s="29">
        <f t="shared" si="17"/>
        <v>55800</v>
      </c>
      <c r="F58" s="29">
        <f t="shared" si="13"/>
        <v>-145113.70000000001</v>
      </c>
      <c r="G58" s="34">
        <f>Inputs!D$3</f>
        <v>0.37951000000000001</v>
      </c>
      <c r="I58" s="27">
        <f t="shared" si="18"/>
        <v>200913.7</v>
      </c>
      <c r="K58" s="27">
        <f t="shared" si="14"/>
        <v>1116</v>
      </c>
      <c r="L58" s="27">
        <f t="shared" si="19"/>
        <v>55800</v>
      </c>
      <c r="M58" s="27">
        <f t="shared" si="15"/>
        <v>423.53316000000001</v>
      </c>
      <c r="N58" s="27">
        <f t="shared" si="16"/>
        <v>423.53316000000001</v>
      </c>
      <c r="O58" s="27">
        <f t="shared" si="20"/>
        <v>-55072.10028699987</v>
      </c>
      <c r="P58" s="27">
        <f t="shared" si="21"/>
        <v>55072.10028699987</v>
      </c>
    </row>
    <row r="59" spans="1:21">
      <c r="A59" s="31">
        <v>40026</v>
      </c>
      <c r="C59" s="6">
        <v>51</v>
      </c>
      <c r="D59" s="29">
        <f t="shared" si="12"/>
        <v>1116</v>
      </c>
      <c r="E59" s="29">
        <f t="shared" si="17"/>
        <v>56916</v>
      </c>
      <c r="F59" s="29">
        <f t="shared" si="13"/>
        <v>-143997.70000000001</v>
      </c>
      <c r="G59" s="34">
        <f>Inputs!D$3</f>
        <v>0.37951000000000001</v>
      </c>
      <c r="I59" s="27">
        <f t="shared" si="18"/>
        <v>200913.7</v>
      </c>
      <c r="K59" s="27">
        <f t="shared" si="14"/>
        <v>1116</v>
      </c>
      <c r="L59" s="27">
        <f t="shared" si="19"/>
        <v>56916</v>
      </c>
      <c r="M59" s="27">
        <f t="shared" si="15"/>
        <v>423.53316000000001</v>
      </c>
      <c r="N59" s="27">
        <f t="shared" si="16"/>
        <v>423.53316000000001</v>
      </c>
      <c r="O59" s="27">
        <f t="shared" si="20"/>
        <v>-54648.567126999871</v>
      </c>
      <c r="P59" s="27">
        <f t="shared" si="21"/>
        <v>54648.567126999871</v>
      </c>
    </row>
    <row r="60" spans="1:21">
      <c r="A60" s="30">
        <v>40057</v>
      </c>
      <c r="C60" s="6">
        <v>52</v>
      </c>
      <c r="D60" s="29">
        <f t="shared" si="12"/>
        <v>1116</v>
      </c>
      <c r="E60" s="29">
        <f t="shared" si="17"/>
        <v>58032</v>
      </c>
      <c r="F60" s="29">
        <f t="shared" si="13"/>
        <v>-142881.70000000001</v>
      </c>
      <c r="G60" s="34">
        <f>Inputs!D$3</f>
        <v>0.37951000000000001</v>
      </c>
      <c r="I60" s="27">
        <f t="shared" si="18"/>
        <v>200913.7</v>
      </c>
      <c r="K60" s="27">
        <f t="shared" si="14"/>
        <v>1116</v>
      </c>
      <c r="L60" s="27">
        <f t="shared" si="19"/>
        <v>58032</v>
      </c>
      <c r="M60" s="27">
        <f t="shared" si="15"/>
        <v>423.53316000000001</v>
      </c>
      <c r="N60" s="27">
        <f t="shared" si="16"/>
        <v>423.53316000000001</v>
      </c>
      <c r="O60" s="27">
        <f t="shared" si="20"/>
        <v>-54225.033966999872</v>
      </c>
      <c r="P60" s="27">
        <f t="shared" si="21"/>
        <v>54225.033966999872</v>
      </c>
    </row>
    <row r="61" spans="1:21">
      <c r="A61" s="31">
        <v>40087</v>
      </c>
      <c r="C61" s="6">
        <v>53</v>
      </c>
      <c r="D61" s="29">
        <f t="shared" si="12"/>
        <v>1116</v>
      </c>
      <c r="E61" s="29">
        <f t="shared" si="17"/>
        <v>59148</v>
      </c>
      <c r="F61" s="29">
        <f t="shared" si="13"/>
        <v>-141765.70000000001</v>
      </c>
      <c r="G61" s="34">
        <f>Inputs!D$3</f>
        <v>0.37951000000000001</v>
      </c>
      <c r="I61" s="27">
        <f t="shared" si="18"/>
        <v>200913.7</v>
      </c>
      <c r="K61" s="27">
        <f t="shared" si="14"/>
        <v>1116</v>
      </c>
      <c r="L61" s="27">
        <f t="shared" si="19"/>
        <v>59148</v>
      </c>
      <c r="M61" s="27">
        <f t="shared" si="15"/>
        <v>423.53316000000001</v>
      </c>
      <c r="N61" s="27">
        <f t="shared" si="16"/>
        <v>423.53316000000001</v>
      </c>
      <c r="O61" s="27">
        <f t="shared" si="20"/>
        <v>-53801.500806999873</v>
      </c>
      <c r="P61" s="27">
        <f t="shared" si="21"/>
        <v>53801.500806999873</v>
      </c>
    </row>
    <row r="62" spans="1:21">
      <c r="A62" s="30">
        <v>40118</v>
      </c>
      <c r="C62" s="6">
        <v>54</v>
      </c>
      <c r="D62" s="29">
        <f t="shared" si="12"/>
        <v>1116</v>
      </c>
      <c r="E62" s="29">
        <f t="shared" si="17"/>
        <v>60264</v>
      </c>
      <c r="F62" s="29">
        <f t="shared" si="13"/>
        <v>-140649.70000000001</v>
      </c>
      <c r="G62" s="34">
        <f>Inputs!D$3</f>
        <v>0.37951000000000001</v>
      </c>
      <c r="I62" s="27">
        <f t="shared" si="18"/>
        <v>200913.7</v>
      </c>
      <c r="K62" s="27">
        <f t="shared" si="14"/>
        <v>1116</v>
      </c>
      <c r="L62" s="27">
        <f t="shared" si="19"/>
        <v>60264</v>
      </c>
      <c r="M62" s="27">
        <f t="shared" si="15"/>
        <v>423.53316000000001</v>
      </c>
      <c r="N62" s="27">
        <f t="shared" si="16"/>
        <v>423.53316000000001</v>
      </c>
      <c r="O62" s="27">
        <f t="shared" si="20"/>
        <v>-53377.967646999874</v>
      </c>
      <c r="P62" s="27">
        <f t="shared" si="21"/>
        <v>53377.967646999874</v>
      </c>
    </row>
    <row r="63" spans="1:21">
      <c r="A63" s="31">
        <v>40148</v>
      </c>
      <c r="C63" s="6">
        <v>55</v>
      </c>
      <c r="D63" s="29">
        <f t="shared" si="12"/>
        <v>1116</v>
      </c>
      <c r="E63" s="29">
        <f t="shared" si="17"/>
        <v>61380</v>
      </c>
      <c r="F63" s="29">
        <f t="shared" si="13"/>
        <v>-139533.70000000001</v>
      </c>
      <c r="G63" s="34">
        <f>Inputs!D$3</f>
        <v>0.37951000000000001</v>
      </c>
      <c r="I63" s="27">
        <f t="shared" si="18"/>
        <v>200913.7</v>
      </c>
      <c r="K63" s="27">
        <f t="shared" si="14"/>
        <v>1116</v>
      </c>
      <c r="L63" s="27">
        <f t="shared" si="19"/>
        <v>61380</v>
      </c>
      <c r="M63" s="27">
        <f t="shared" si="15"/>
        <v>423.53316000000001</v>
      </c>
      <c r="N63" s="27">
        <f t="shared" si="16"/>
        <v>423.53316000000001</v>
      </c>
      <c r="O63" s="27">
        <f t="shared" si="20"/>
        <v>-52954.434486999875</v>
      </c>
      <c r="P63" s="27">
        <f t="shared" si="21"/>
        <v>52954.434486999875</v>
      </c>
    </row>
    <row r="64" spans="1:21" s="237" customFormat="1">
      <c r="A64" s="236">
        <v>40179</v>
      </c>
      <c r="C64" s="238">
        <v>56</v>
      </c>
      <c r="D64" s="239">
        <f>ROUND(-(+$F$63/60)*1,0)</f>
        <v>2326</v>
      </c>
      <c r="E64" s="239">
        <f t="shared" si="17"/>
        <v>63706</v>
      </c>
      <c r="F64" s="239">
        <f t="shared" si="13"/>
        <v>-137207.70000000001</v>
      </c>
      <c r="G64" s="240">
        <f>Inputs!D$3</f>
        <v>0.37951000000000001</v>
      </c>
      <c r="I64" s="241">
        <f t="shared" si="18"/>
        <v>200913.7</v>
      </c>
      <c r="K64" s="241">
        <f t="shared" si="14"/>
        <v>2326</v>
      </c>
      <c r="L64" s="241">
        <f t="shared" si="19"/>
        <v>63706</v>
      </c>
      <c r="M64" s="241">
        <f t="shared" si="15"/>
        <v>882.74026000000003</v>
      </c>
      <c r="N64" s="241">
        <f t="shared" si="16"/>
        <v>882.74026000000003</v>
      </c>
      <c r="O64" s="241">
        <f t="shared" si="20"/>
        <v>-52071.694226999876</v>
      </c>
      <c r="P64" s="241">
        <f t="shared" si="21"/>
        <v>52071.694226999876</v>
      </c>
      <c r="Q64" s="242"/>
      <c r="R64" s="242"/>
      <c r="S64" s="242"/>
    </row>
    <row r="65" spans="1:19" s="237" customFormat="1">
      <c r="A65" s="243">
        <v>40210</v>
      </c>
      <c r="C65" s="238">
        <v>57</v>
      </c>
      <c r="D65" s="239">
        <f t="shared" ref="D65:D122" si="22">ROUND(-(+$F$63/60)*1,0)</f>
        <v>2326</v>
      </c>
      <c r="E65" s="239">
        <f t="shared" si="17"/>
        <v>66032</v>
      </c>
      <c r="F65" s="239">
        <f t="shared" si="13"/>
        <v>-134881.70000000001</v>
      </c>
      <c r="G65" s="240">
        <f>Inputs!D$3</f>
        <v>0.37951000000000001</v>
      </c>
      <c r="I65" s="241">
        <f t="shared" si="18"/>
        <v>200913.7</v>
      </c>
      <c r="K65" s="241">
        <f t="shared" si="14"/>
        <v>2326</v>
      </c>
      <c r="L65" s="241">
        <f t="shared" si="19"/>
        <v>66032</v>
      </c>
      <c r="M65" s="241">
        <f t="shared" si="15"/>
        <v>882.74026000000003</v>
      </c>
      <c r="N65" s="241">
        <f t="shared" si="16"/>
        <v>882.74026000000003</v>
      </c>
      <c r="O65" s="241">
        <f t="shared" si="20"/>
        <v>-51188.953966999878</v>
      </c>
      <c r="P65" s="241">
        <f t="shared" si="21"/>
        <v>51188.953966999878</v>
      </c>
      <c r="Q65" s="242"/>
      <c r="R65" s="242"/>
      <c r="S65" s="242"/>
    </row>
    <row r="66" spans="1:19" s="237" customFormat="1">
      <c r="A66" s="236">
        <v>40238</v>
      </c>
      <c r="C66" s="238">
        <v>58</v>
      </c>
      <c r="D66" s="239">
        <f t="shared" si="22"/>
        <v>2326</v>
      </c>
      <c r="E66" s="239">
        <f t="shared" si="17"/>
        <v>68358</v>
      </c>
      <c r="F66" s="239">
        <f t="shared" si="13"/>
        <v>-132555.70000000001</v>
      </c>
      <c r="G66" s="240">
        <f>Inputs!D$3</f>
        <v>0.37951000000000001</v>
      </c>
      <c r="I66" s="241">
        <f t="shared" si="18"/>
        <v>200913.7</v>
      </c>
      <c r="K66" s="241">
        <f t="shared" si="14"/>
        <v>2326</v>
      </c>
      <c r="L66" s="241">
        <f t="shared" si="19"/>
        <v>68358</v>
      </c>
      <c r="M66" s="241">
        <f t="shared" si="15"/>
        <v>882.74026000000003</v>
      </c>
      <c r="N66" s="241">
        <f t="shared" si="16"/>
        <v>882.74026000000003</v>
      </c>
      <c r="O66" s="241">
        <f t="shared" si="20"/>
        <v>-50306.213706999879</v>
      </c>
      <c r="P66" s="241">
        <f t="shared" si="21"/>
        <v>50306.213706999879</v>
      </c>
      <c r="Q66" s="242"/>
      <c r="R66" s="242"/>
      <c r="S66" s="242"/>
    </row>
    <row r="67" spans="1:19" s="237" customFormat="1">
      <c r="A67" s="243">
        <v>40269</v>
      </c>
      <c r="C67" s="238">
        <v>59</v>
      </c>
      <c r="D67" s="239">
        <f t="shared" si="22"/>
        <v>2326</v>
      </c>
      <c r="E67" s="239">
        <f t="shared" si="17"/>
        <v>70684</v>
      </c>
      <c r="F67" s="239">
        <f t="shared" si="13"/>
        <v>-130229.70000000001</v>
      </c>
      <c r="G67" s="240">
        <f>Inputs!D$3</f>
        <v>0.37951000000000001</v>
      </c>
      <c r="I67" s="241">
        <f t="shared" si="18"/>
        <v>200913.7</v>
      </c>
      <c r="K67" s="241">
        <f t="shared" si="14"/>
        <v>2326</v>
      </c>
      <c r="L67" s="241">
        <f t="shared" si="19"/>
        <v>70684</v>
      </c>
      <c r="M67" s="241">
        <f t="shared" si="15"/>
        <v>882.74026000000003</v>
      </c>
      <c r="N67" s="241">
        <f t="shared" si="16"/>
        <v>882.74026000000003</v>
      </c>
      <c r="O67" s="241">
        <f t="shared" si="20"/>
        <v>-49423.47344699988</v>
      </c>
      <c r="P67" s="241">
        <f t="shared" si="21"/>
        <v>49423.47344699988</v>
      </c>
      <c r="Q67" s="242"/>
      <c r="R67" s="242"/>
      <c r="S67" s="242"/>
    </row>
    <row r="68" spans="1:19" s="237" customFormat="1">
      <c r="A68" s="236">
        <v>40299</v>
      </c>
      <c r="C68" s="238">
        <v>60</v>
      </c>
      <c r="D68" s="239">
        <f t="shared" si="22"/>
        <v>2326</v>
      </c>
      <c r="E68" s="239">
        <f t="shared" si="17"/>
        <v>73010</v>
      </c>
      <c r="F68" s="239">
        <f t="shared" si="13"/>
        <v>-127903.70000000001</v>
      </c>
      <c r="G68" s="240">
        <f>Inputs!D$3</f>
        <v>0.37951000000000001</v>
      </c>
      <c r="I68" s="241">
        <f t="shared" si="18"/>
        <v>200913.7</v>
      </c>
      <c r="K68" s="241">
        <f t="shared" si="14"/>
        <v>2326</v>
      </c>
      <c r="L68" s="241">
        <f t="shared" si="19"/>
        <v>73010</v>
      </c>
      <c r="M68" s="241">
        <f t="shared" si="15"/>
        <v>882.74026000000003</v>
      </c>
      <c r="N68" s="241">
        <f t="shared" si="16"/>
        <v>882.74026000000003</v>
      </c>
      <c r="O68" s="241">
        <f t="shared" si="20"/>
        <v>-48540.733186999882</v>
      </c>
      <c r="P68" s="241">
        <f t="shared" si="21"/>
        <v>48540.733186999882</v>
      </c>
      <c r="Q68" s="242"/>
      <c r="R68" s="242"/>
      <c r="S68" s="242"/>
    </row>
    <row r="69" spans="1:19" s="237" customFormat="1">
      <c r="A69" s="243">
        <v>40330</v>
      </c>
      <c r="C69" s="238">
        <v>61</v>
      </c>
      <c r="D69" s="239">
        <f t="shared" si="22"/>
        <v>2326</v>
      </c>
      <c r="E69" s="239">
        <f t="shared" si="17"/>
        <v>75336</v>
      </c>
      <c r="F69" s="239">
        <f t="shared" si="13"/>
        <v>-125577.70000000001</v>
      </c>
      <c r="G69" s="240">
        <f>Inputs!D$3</f>
        <v>0.37951000000000001</v>
      </c>
      <c r="I69" s="241">
        <f t="shared" si="18"/>
        <v>200913.7</v>
      </c>
      <c r="K69" s="241">
        <f t="shared" si="14"/>
        <v>2326</v>
      </c>
      <c r="L69" s="241">
        <f t="shared" si="19"/>
        <v>75336</v>
      </c>
      <c r="M69" s="241">
        <f t="shared" si="15"/>
        <v>882.74026000000003</v>
      </c>
      <c r="N69" s="241">
        <f t="shared" si="16"/>
        <v>882.74026000000003</v>
      </c>
      <c r="O69" s="241">
        <f t="shared" si="20"/>
        <v>-47657.992926999883</v>
      </c>
      <c r="P69" s="241">
        <f t="shared" si="21"/>
        <v>47657.992926999883</v>
      </c>
      <c r="Q69" s="242"/>
      <c r="R69" s="242"/>
      <c r="S69" s="242"/>
    </row>
    <row r="70" spans="1:19" s="237" customFormat="1">
      <c r="A70" s="236">
        <v>40360</v>
      </c>
      <c r="C70" s="238">
        <v>62</v>
      </c>
      <c r="D70" s="239">
        <f t="shared" si="22"/>
        <v>2326</v>
      </c>
      <c r="E70" s="239">
        <f t="shared" si="17"/>
        <v>77662</v>
      </c>
      <c r="F70" s="239">
        <f t="shared" si="13"/>
        <v>-123251.70000000001</v>
      </c>
      <c r="G70" s="240">
        <f>Inputs!D$3</f>
        <v>0.37951000000000001</v>
      </c>
      <c r="I70" s="241">
        <f t="shared" si="18"/>
        <v>200913.7</v>
      </c>
      <c r="K70" s="241">
        <f t="shared" si="14"/>
        <v>2326</v>
      </c>
      <c r="L70" s="241">
        <f t="shared" si="19"/>
        <v>77662</v>
      </c>
      <c r="M70" s="241">
        <f t="shared" si="15"/>
        <v>882.74026000000003</v>
      </c>
      <c r="N70" s="241">
        <f t="shared" si="16"/>
        <v>882.74026000000003</v>
      </c>
      <c r="O70" s="241">
        <f t="shared" si="20"/>
        <v>-46775.252666999884</v>
      </c>
      <c r="P70" s="241">
        <f t="shared" si="21"/>
        <v>46775.252666999884</v>
      </c>
      <c r="Q70" s="242"/>
      <c r="R70" s="242"/>
      <c r="S70" s="242"/>
    </row>
    <row r="71" spans="1:19" s="237" customFormat="1">
      <c r="A71" s="243">
        <v>40391</v>
      </c>
      <c r="C71" s="238">
        <v>63</v>
      </c>
      <c r="D71" s="239">
        <f t="shared" si="22"/>
        <v>2326</v>
      </c>
      <c r="E71" s="239">
        <f t="shared" si="17"/>
        <v>79988</v>
      </c>
      <c r="F71" s="239">
        <f t="shared" si="13"/>
        <v>-120925.70000000001</v>
      </c>
      <c r="G71" s="240">
        <f>Inputs!D$3</f>
        <v>0.37951000000000001</v>
      </c>
      <c r="I71" s="241">
        <f t="shared" si="18"/>
        <v>200913.7</v>
      </c>
      <c r="K71" s="241">
        <f t="shared" si="14"/>
        <v>2326</v>
      </c>
      <c r="L71" s="241">
        <f t="shared" si="19"/>
        <v>79988</v>
      </c>
      <c r="M71" s="241">
        <f t="shared" si="15"/>
        <v>882.74026000000003</v>
      </c>
      <c r="N71" s="241">
        <f t="shared" si="16"/>
        <v>882.74026000000003</v>
      </c>
      <c r="O71" s="241">
        <f t="shared" si="20"/>
        <v>-45892.512406999886</v>
      </c>
      <c r="P71" s="241">
        <f t="shared" si="21"/>
        <v>45892.512406999886</v>
      </c>
      <c r="Q71" s="242"/>
      <c r="R71" s="242"/>
      <c r="S71" s="242"/>
    </row>
    <row r="72" spans="1:19" s="237" customFormat="1">
      <c r="A72" s="236">
        <v>40422</v>
      </c>
      <c r="C72" s="238">
        <v>64</v>
      </c>
      <c r="D72" s="239">
        <f t="shared" si="22"/>
        <v>2326</v>
      </c>
      <c r="E72" s="239">
        <f t="shared" si="17"/>
        <v>82314</v>
      </c>
      <c r="F72" s="239">
        <f t="shared" si="13"/>
        <v>-118599.70000000001</v>
      </c>
      <c r="G72" s="240">
        <f>Inputs!D$3</f>
        <v>0.37951000000000001</v>
      </c>
      <c r="I72" s="241">
        <f t="shared" si="18"/>
        <v>200913.7</v>
      </c>
      <c r="K72" s="241">
        <f t="shared" si="14"/>
        <v>2326</v>
      </c>
      <c r="L72" s="241">
        <f t="shared" si="19"/>
        <v>82314</v>
      </c>
      <c r="M72" s="241">
        <f t="shared" si="15"/>
        <v>882.74026000000003</v>
      </c>
      <c r="N72" s="241">
        <f t="shared" si="16"/>
        <v>882.74026000000003</v>
      </c>
      <c r="O72" s="241">
        <f t="shared" si="20"/>
        <v>-45009.772146999887</v>
      </c>
      <c r="P72" s="241">
        <f t="shared" si="21"/>
        <v>45009.772146999887</v>
      </c>
      <c r="Q72" s="242"/>
      <c r="R72" s="242"/>
      <c r="S72" s="242"/>
    </row>
    <row r="73" spans="1:19" s="237" customFormat="1">
      <c r="A73" s="243">
        <v>40452</v>
      </c>
      <c r="C73" s="238">
        <v>65</v>
      </c>
      <c r="D73" s="239">
        <f t="shared" si="22"/>
        <v>2326</v>
      </c>
      <c r="E73" s="239">
        <f t="shared" si="17"/>
        <v>84640</v>
      </c>
      <c r="F73" s="239">
        <f t="shared" ref="F73:F104" si="23">$B$9+E73</f>
        <v>-116273.70000000001</v>
      </c>
      <c r="G73" s="240">
        <f>Inputs!D$3</f>
        <v>0.37951000000000001</v>
      </c>
      <c r="I73" s="241">
        <f t="shared" si="18"/>
        <v>200913.7</v>
      </c>
      <c r="K73" s="241">
        <f t="shared" ref="K73:K104" si="24">D73</f>
        <v>2326</v>
      </c>
      <c r="L73" s="241">
        <f t="shared" si="19"/>
        <v>84640</v>
      </c>
      <c r="M73" s="241">
        <f t="shared" ref="M73:M104" si="25">K73*G73</f>
        <v>882.74026000000003</v>
      </c>
      <c r="N73" s="241">
        <f t="shared" ref="N73:N104" si="26">M73-J73</f>
        <v>882.74026000000003</v>
      </c>
      <c r="O73" s="241">
        <f t="shared" si="20"/>
        <v>-44127.031886999888</v>
      </c>
      <c r="P73" s="241">
        <f t="shared" si="21"/>
        <v>44127.031886999888</v>
      </c>
      <c r="Q73" s="242"/>
      <c r="R73" s="242"/>
      <c r="S73" s="242"/>
    </row>
    <row r="74" spans="1:19" s="237" customFormat="1">
      <c r="A74" s="236">
        <v>40483</v>
      </c>
      <c r="C74" s="238">
        <v>66</v>
      </c>
      <c r="D74" s="239">
        <f t="shared" si="22"/>
        <v>2326</v>
      </c>
      <c r="E74" s="239">
        <f t="shared" ref="E74:E105" si="27">+E73+D74</f>
        <v>86966</v>
      </c>
      <c r="F74" s="239">
        <f t="shared" si="23"/>
        <v>-113947.70000000001</v>
      </c>
      <c r="G74" s="240">
        <f>Inputs!D$3</f>
        <v>0.37951000000000001</v>
      </c>
      <c r="I74" s="241">
        <f t="shared" ref="I74:I105" si="28">+I73+H74</f>
        <v>200913.7</v>
      </c>
      <c r="K74" s="241">
        <f t="shared" si="24"/>
        <v>2326</v>
      </c>
      <c r="L74" s="241">
        <f t="shared" ref="L74:L105" si="29">+L73+K74</f>
        <v>86966</v>
      </c>
      <c r="M74" s="241">
        <f t="shared" si="25"/>
        <v>882.74026000000003</v>
      </c>
      <c r="N74" s="241">
        <f t="shared" si="26"/>
        <v>882.74026000000003</v>
      </c>
      <c r="O74" s="241">
        <f t="shared" ref="O74:O105" si="30">+O73+N74</f>
        <v>-43244.29162699989</v>
      </c>
      <c r="P74" s="241">
        <f t="shared" ref="P74:P105" si="31">P73-N74</f>
        <v>43244.29162699989</v>
      </c>
      <c r="Q74" s="242"/>
      <c r="R74" s="242"/>
      <c r="S74" s="242"/>
    </row>
    <row r="75" spans="1:19" s="237" customFormat="1">
      <c r="A75" s="243">
        <v>40513</v>
      </c>
      <c r="C75" s="238">
        <v>67</v>
      </c>
      <c r="D75" s="239">
        <f t="shared" si="22"/>
        <v>2326</v>
      </c>
      <c r="E75" s="239">
        <f t="shared" si="27"/>
        <v>89292</v>
      </c>
      <c r="F75" s="239">
        <f t="shared" si="23"/>
        <v>-111621.70000000001</v>
      </c>
      <c r="G75" s="240">
        <f>Inputs!D$3</f>
        <v>0.37951000000000001</v>
      </c>
      <c r="I75" s="241">
        <f t="shared" si="28"/>
        <v>200913.7</v>
      </c>
      <c r="K75" s="241">
        <f t="shared" si="24"/>
        <v>2326</v>
      </c>
      <c r="L75" s="241">
        <f t="shared" si="29"/>
        <v>89292</v>
      </c>
      <c r="M75" s="241">
        <f t="shared" si="25"/>
        <v>882.74026000000003</v>
      </c>
      <c r="N75" s="241">
        <f t="shared" si="26"/>
        <v>882.74026000000003</v>
      </c>
      <c r="O75" s="241">
        <f t="shared" si="30"/>
        <v>-42361.551366999891</v>
      </c>
      <c r="P75" s="241">
        <f t="shared" si="31"/>
        <v>42361.551366999891</v>
      </c>
      <c r="Q75" s="242"/>
      <c r="R75" s="242"/>
      <c r="S75" s="242"/>
    </row>
    <row r="76" spans="1:19" s="237" customFormat="1">
      <c r="A76" s="236">
        <v>40544</v>
      </c>
      <c r="C76" s="238">
        <v>68</v>
      </c>
      <c r="D76" s="239">
        <f t="shared" si="22"/>
        <v>2326</v>
      </c>
      <c r="E76" s="239">
        <f t="shared" si="27"/>
        <v>91618</v>
      </c>
      <c r="F76" s="239">
        <f t="shared" si="23"/>
        <v>-109295.70000000001</v>
      </c>
      <c r="G76" s="240">
        <f>Inputs!D$3</f>
        <v>0.37951000000000001</v>
      </c>
      <c r="I76" s="241">
        <f t="shared" si="28"/>
        <v>200913.7</v>
      </c>
      <c r="K76" s="241">
        <f t="shared" si="24"/>
        <v>2326</v>
      </c>
      <c r="L76" s="241">
        <f t="shared" si="29"/>
        <v>91618</v>
      </c>
      <c r="M76" s="241">
        <f t="shared" si="25"/>
        <v>882.74026000000003</v>
      </c>
      <c r="N76" s="241">
        <f t="shared" si="26"/>
        <v>882.74026000000003</v>
      </c>
      <c r="O76" s="241">
        <f t="shared" si="30"/>
        <v>-41478.811106999892</v>
      </c>
      <c r="P76" s="241">
        <f t="shared" si="31"/>
        <v>41478.811106999892</v>
      </c>
      <c r="Q76" s="242"/>
      <c r="R76" s="242"/>
      <c r="S76" s="242"/>
    </row>
    <row r="77" spans="1:19" s="237" customFormat="1">
      <c r="A77" s="243">
        <v>40575</v>
      </c>
      <c r="C77" s="238">
        <v>69</v>
      </c>
      <c r="D77" s="239">
        <f t="shared" si="22"/>
        <v>2326</v>
      </c>
      <c r="E77" s="239">
        <f t="shared" si="27"/>
        <v>93944</v>
      </c>
      <c r="F77" s="239">
        <f t="shared" si="23"/>
        <v>-106969.70000000001</v>
      </c>
      <c r="G77" s="240">
        <f>Inputs!D$3</f>
        <v>0.37951000000000001</v>
      </c>
      <c r="I77" s="241">
        <f t="shared" si="28"/>
        <v>200913.7</v>
      </c>
      <c r="K77" s="241">
        <f t="shared" si="24"/>
        <v>2326</v>
      </c>
      <c r="L77" s="241">
        <f t="shared" si="29"/>
        <v>93944</v>
      </c>
      <c r="M77" s="241">
        <f t="shared" si="25"/>
        <v>882.74026000000003</v>
      </c>
      <c r="N77" s="241">
        <f t="shared" si="26"/>
        <v>882.74026000000003</v>
      </c>
      <c r="O77" s="241">
        <f t="shared" si="30"/>
        <v>-40596.070846999894</v>
      </c>
      <c r="P77" s="241">
        <f t="shared" si="31"/>
        <v>40596.070846999894</v>
      </c>
      <c r="Q77" s="242"/>
      <c r="R77" s="242"/>
      <c r="S77" s="242"/>
    </row>
    <row r="78" spans="1:19" s="237" customFormat="1">
      <c r="A78" s="236">
        <v>40603</v>
      </c>
      <c r="C78" s="238">
        <v>70</v>
      </c>
      <c r="D78" s="239">
        <f t="shared" si="22"/>
        <v>2326</v>
      </c>
      <c r="E78" s="239">
        <f t="shared" si="27"/>
        <v>96270</v>
      </c>
      <c r="F78" s="239">
        <f t="shared" si="23"/>
        <v>-104643.70000000001</v>
      </c>
      <c r="G78" s="240">
        <f>Inputs!D$3</f>
        <v>0.37951000000000001</v>
      </c>
      <c r="I78" s="241">
        <f t="shared" si="28"/>
        <v>200913.7</v>
      </c>
      <c r="K78" s="241">
        <f t="shared" si="24"/>
        <v>2326</v>
      </c>
      <c r="L78" s="241">
        <f t="shared" si="29"/>
        <v>96270</v>
      </c>
      <c r="M78" s="241">
        <f t="shared" si="25"/>
        <v>882.74026000000003</v>
      </c>
      <c r="N78" s="241">
        <f t="shared" si="26"/>
        <v>882.74026000000003</v>
      </c>
      <c r="O78" s="241">
        <f t="shared" si="30"/>
        <v>-39713.330586999895</v>
      </c>
      <c r="P78" s="241">
        <f t="shared" si="31"/>
        <v>39713.330586999895</v>
      </c>
      <c r="Q78" s="242"/>
      <c r="R78" s="242"/>
      <c r="S78" s="242"/>
    </row>
    <row r="79" spans="1:19" s="237" customFormat="1">
      <c r="A79" s="243">
        <v>40634</v>
      </c>
      <c r="C79" s="238">
        <v>71</v>
      </c>
      <c r="D79" s="239">
        <f t="shared" si="22"/>
        <v>2326</v>
      </c>
      <c r="E79" s="239">
        <f t="shared" si="27"/>
        <v>98596</v>
      </c>
      <c r="F79" s="239">
        <f t="shared" si="23"/>
        <v>-102317.70000000001</v>
      </c>
      <c r="G79" s="240">
        <f>Inputs!D$3</f>
        <v>0.37951000000000001</v>
      </c>
      <c r="I79" s="241">
        <f t="shared" si="28"/>
        <v>200913.7</v>
      </c>
      <c r="K79" s="241">
        <f t="shared" si="24"/>
        <v>2326</v>
      </c>
      <c r="L79" s="241">
        <f t="shared" si="29"/>
        <v>98596</v>
      </c>
      <c r="M79" s="241">
        <f t="shared" si="25"/>
        <v>882.74026000000003</v>
      </c>
      <c r="N79" s="241">
        <f t="shared" si="26"/>
        <v>882.74026000000003</v>
      </c>
      <c r="O79" s="241">
        <f t="shared" si="30"/>
        <v>-38830.590326999896</v>
      </c>
      <c r="P79" s="241">
        <f t="shared" si="31"/>
        <v>38830.590326999896</v>
      </c>
      <c r="Q79" s="242"/>
      <c r="R79" s="242"/>
      <c r="S79" s="242"/>
    </row>
    <row r="80" spans="1:19" s="237" customFormat="1">
      <c r="A80" s="236">
        <v>40664</v>
      </c>
      <c r="C80" s="238">
        <v>72</v>
      </c>
      <c r="D80" s="239">
        <f t="shared" si="22"/>
        <v>2326</v>
      </c>
      <c r="E80" s="239">
        <f t="shared" si="27"/>
        <v>100922</v>
      </c>
      <c r="F80" s="239">
        <f t="shared" si="23"/>
        <v>-99991.700000000012</v>
      </c>
      <c r="G80" s="240">
        <f>Inputs!D$3</f>
        <v>0.37951000000000001</v>
      </c>
      <c r="I80" s="241">
        <f t="shared" si="28"/>
        <v>200913.7</v>
      </c>
      <c r="K80" s="241">
        <f t="shared" si="24"/>
        <v>2326</v>
      </c>
      <c r="L80" s="241">
        <f t="shared" si="29"/>
        <v>100922</v>
      </c>
      <c r="M80" s="241">
        <f t="shared" si="25"/>
        <v>882.74026000000003</v>
      </c>
      <c r="N80" s="241">
        <f t="shared" si="26"/>
        <v>882.74026000000003</v>
      </c>
      <c r="O80" s="241">
        <f t="shared" si="30"/>
        <v>-37947.850066999898</v>
      </c>
      <c r="P80" s="241">
        <f t="shared" si="31"/>
        <v>37947.850066999898</v>
      </c>
      <c r="Q80" s="242"/>
      <c r="R80" s="242"/>
      <c r="S80" s="242"/>
    </row>
    <row r="81" spans="1:19" s="237" customFormat="1">
      <c r="A81" s="243">
        <v>40695</v>
      </c>
      <c r="C81" s="238">
        <v>73</v>
      </c>
      <c r="D81" s="239">
        <f t="shared" si="22"/>
        <v>2326</v>
      </c>
      <c r="E81" s="239">
        <f t="shared" si="27"/>
        <v>103248</v>
      </c>
      <c r="F81" s="239">
        <f t="shared" si="23"/>
        <v>-97665.700000000012</v>
      </c>
      <c r="G81" s="240">
        <f>Inputs!D$3</f>
        <v>0.37951000000000001</v>
      </c>
      <c r="I81" s="241">
        <f t="shared" si="28"/>
        <v>200913.7</v>
      </c>
      <c r="K81" s="241">
        <f t="shared" si="24"/>
        <v>2326</v>
      </c>
      <c r="L81" s="241">
        <f t="shared" si="29"/>
        <v>103248</v>
      </c>
      <c r="M81" s="241">
        <f t="shared" si="25"/>
        <v>882.74026000000003</v>
      </c>
      <c r="N81" s="241">
        <f t="shared" si="26"/>
        <v>882.74026000000003</v>
      </c>
      <c r="O81" s="241">
        <f t="shared" si="30"/>
        <v>-37065.109806999899</v>
      </c>
      <c r="P81" s="241">
        <f t="shared" si="31"/>
        <v>37065.109806999899</v>
      </c>
      <c r="Q81" s="242"/>
      <c r="R81" s="242"/>
      <c r="S81" s="242"/>
    </row>
    <row r="82" spans="1:19" s="237" customFormat="1">
      <c r="A82" s="236">
        <v>40725</v>
      </c>
      <c r="C82" s="238">
        <v>74</v>
      </c>
      <c r="D82" s="239">
        <f t="shared" si="22"/>
        <v>2326</v>
      </c>
      <c r="E82" s="239">
        <f t="shared" si="27"/>
        <v>105574</v>
      </c>
      <c r="F82" s="239">
        <f t="shared" si="23"/>
        <v>-95339.700000000012</v>
      </c>
      <c r="G82" s="240">
        <f>Inputs!D$3</f>
        <v>0.37951000000000001</v>
      </c>
      <c r="I82" s="241">
        <f t="shared" si="28"/>
        <v>200913.7</v>
      </c>
      <c r="K82" s="241">
        <f t="shared" si="24"/>
        <v>2326</v>
      </c>
      <c r="L82" s="241">
        <f t="shared" si="29"/>
        <v>105574</v>
      </c>
      <c r="M82" s="241">
        <f t="shared" si="25"/>
        <v>882.74026000000003</v>
      </c>
      <c r="N82" s="241">
        <f t="shared" si="26"/>
        <v>882.74026000000003</v>
      </c>
      <c r="O82" s="241">
        <f t="shared" si="30"/>
        <v>-36182.3695469999</v>
      </c>
      <c r="P82" s="241">
        <f t="shared" si="31"/>
        <v>36182.3695469999</v>
      </c>
      <c r="Q82" s="242"/>
      <c r="R82" s="242"/>
      <c r="S82" s="242"/>
    </row>
    <row r="83" spans="1:19" s="237" customFormat="1">
      <c r="A83" s="243">
        <v>40756</v>
      </c>
      <c r="C83" s="238">
        <v>75</v>
      </c>
      <c r="D83" s="239">
        <f t="shared" si="22"/>
        <v>2326</v>
      </c>
      <c r="E83" s="239">
        <f t="shared" si="27"/>
        <v>107900</v>
      </c>
      <c r="F83" s="239">
        <f t="shared" si="23"/>
        <v>-93013.700000000012</v>
      </c>
      <c r="G83" s="240">
        <f>Inputs!D$3</f>
        <v>0.37951000000000001</v>
      </c>
      <c r="I83" s="241">
        <f t="shared" si="28"/>
        <v>200913.7</v>
      </c>
      <c r="K83" s="241">
        <f t="shared" si="24"/>
        <v>2326</v>
      </c>
      <c r="L83" s="241">
        <f t="shared" si="29"/>
        <v>107900</v>
      </c>
      <c r="M83" s="241">
        <f t="shared" si="25"/>
        <v>882.74026000000003</v>
      </c>
      <c r="N83" s="241">
        <f t="shared" si="26"/>
        <v>882.74026000000003</v>
      </c>
      <c r="O83" s="241">
        <f t="shared" si="30"/>
        <v>-35299.629286999902</v>
      </c>
      <c r="P83" s="241">
        <f t="shared" si="31"/>
        <v>35299.629286999902</v>
      </c>
      <c r="Q83" s="242"/>
      <c r="R83" s="242"/>
      <c r="S83" s="242"/>
    </row>
    <row r="84" spans="1:19" s="237" customFormat="1">
      <c r="A84" s="236">
        <v>40787</v>
      </c>
      <c r="C84" s="238">
        <v>76</v>
      </c>
      <c r="D84" s="239">
        <f t="shared" si="22"/>
        <v>2326</v>
      </c>
      <c r="E84" s="239">
        <f t="shared" si="27"/>
        <v>110226</v>
      </c>
      <c r="F84" s="239">
        <f t="shared" si="23"/>
        <v>-90687.700000000012</v>
      </c>
      <c r="G84" s="240">
        <f>Inputs!D$3</f>
        <v>0.37951000000000001</v>
      </c>
      <c r="I84" s="241">
        <f t="shared" si="28"/>
        <v>200913.7</v>
      </c>
      <c r="K84" s="241">
        <f t="shared" si="24"/>
        <v>2326</v>
      </c>
      <c r="L84" s="241">
        <f t="shared" si="29"/>
        <v>110226</v>
      </c>
      <c r="M84" s="241">
        <f t="shared" si="25"/>
        <v>882.74026000000003</v>
      </c>
      <c r="N84" s="241">
        <f t="shared" si="26"/>
        <v>882.74026000000003</v>
      </c>
      <c r="O84" s="241">
        <f t="shared" si="30"/>
        <v>-34416.889026999903</v>
      </c>
      <c r="P84" s="241">
        <f t="shared" si="31"/>
        <v>34416.889026999903</v>
      </c>
      <c r="Q84" s="242"/>
      <c r="R84" s="242"/>
      <c r="S84" s="242"/>
    </row>
    <row r="85" spans="1:19" s="237" customFormat="1">
      <c r="A85" s="243">
        <v>40817</v>
      </c>
      <c r="C85" s="238">
        <v>77</v>
      </c>
      <c r="D85" s="239">
        <f t="shared" si="22"/>
        <v>2326</v>
      </c>
      <c r="E85" s="239">
        <f t="shared" si="27"/>
        <v>112552</v>
      </c>
      <c r="F85" s="239">
        <f t="shared" si="23"/>
        <v>-88361.700000000012</v>
      </c>
      <c r="G85" s="240">
        <f>Inputs!D$3</f>
        <v>0.37951000000000001</v>
      </c>
      <c r="I85" s="241">
        <f t="shared" si="28"/>
        <v>200913.7</v>
      </c>
      <c r="K85" s="241">
        <f t="shared" si="24"/>
        <v>2326</v>
      </c>
      <c r="L85" s="241">
        <f t="shared" si="29"/>
        <v>112552</v>
      </c>
      <c r="M85" s="241">
        <f t="shared" si="25"/>
        <v>882.74026000000003</v>
      </c>
      <c r="N85" s="241">
        <f t="shared" si="26"/>
        <v>882.74026000000003</v>
      </c>
      <c r="O85" s="241">
        <f t="shared" si="30"/>
        <v>-33534.148766999904</v>
      </c>
      <c r="P85" s="241">
        <f t="shared" si="31"/>
        <v>33534.148766999904</v>
      </c>
      <c r="Q85" s="242"/>
      <c r="R85" s="242"/>
      <c r="S85" s="242"/>
    </row>
    <row r="86" spans="1:19" s="237" customFormat="1">
      <c r="A86" s="236">
        <v>40848</v>
      </c>
      <c r="C86" s="238">
        <v>78</v>
      </c>
      <c r="D86" s="239">
        <f t="shared" si="22"/>
        <v>2326</v>
      </c>
      <c r="E86" s="239">
        <f t="shared" si="27"/>
        <v>114878</v>
      </c>
      <c r="F86" s="239">
        <f t="shared" si="23"/>
        <v>-86035.700000000012</v>
      </c>
      <c r="G86" s="240">
        <f>Inputs!D$3</f>
        <v>0.37951000000000001</v>
      </c>
      <c r="I86" s="241">
        <f t="shared" si="28"/>
        <v>200913.7</v>
      </c>
      <c r="K86" s="241">
        <f t="shared" si="24"/>
        <v>2326</v>
      </c>
      <c r="L86" s="241">
        <f t="shared" si="29"/>
        <v>114878</v>
      </c>
      <c r="M86" s="241">
        <f t="shared" si="25"/>
        <v>882.74026000000003</v>
      </c>
      <c r="N86" s="241">
        <f t="shared" si="26"/>
        <v>882.74026000000003</v>
      </c>
      <c r="O86" s="241">
        <f t="shared" si="30"/>
        <v>-32651.408506999906</v>
      </c>
      <c r="P86" s="241">
        <f t="shared" si="31"/>
        <v>32651.408506999906</v>
      </c>
      <c r="Q86" s="242"/>
      <c r="R86" s="242"/>
      <c r="S86" s="242"/>
    </row>
    <row r="87" spans="1:19" s="237" customFormat="1">
      <c r="A87" s="243">
        <v>40878</v>
      </c>
      <c r="C87" s="238">
        <v>79</v>
      </c>
      <c r="D87" s="239">
        <f t="shared" si="22"/>
        <v>2326</v>
      </c>
      <c r="E87" s="239">
        <f t="shared" si="27"/>
        <v>117204</v>
      </c>
      <c r="F87" s="239">
        <f t="shared" si="23"/>
        <v>-83709.700000000012</v>
      </c>
      <c r="G87" s="240">
        <f>Inputs!D$3</f>
        <v>0.37951000000000001</v>
      </c>
      <c r="I87" s="241">
        <f t="shared" si="28"/>
        <v>200913.7</v>
      </c>
      <c r="K87" s="241">
        <f t="shared" si="24"/>
        <v>2326</v>
      </c>
      <c r="L87" s="241">
        <f t="shared" si="29"/>
        <v>117204</v>
      </c>
      <c r="M87" s="241">
        <f t="shared" si="25"/>
        <v>882.74026000000003</v>
      </c>
      <c r="N87" s="241">
        <f t="shared" si="26"/>
        <v>882.74026000000003</v>
      </c>
      <c r="O87" s="241">
        <f t="shared" si="30"/>
        <v>-31768.668246999907</v>
      </c>
      <c r="P87" s="241">
        <f t="shared" si="31"/>
        <v>31768.668246999907</v>
      </c>
      <c r="Q87" s="242"/>
      <c r="R87" s="242"/>
      <c r="S87" s="242"/>
    </row>
    <row r="88" spans="1:19" s="237" customFormat="1">
      <c r="A88" s="236">
        <v>40909</v>
      </c>
      <c r="C88" s="238">
        <v>80</v>
      </c>
      <c r="D88" s="239">
        <f t="shared" si="22"/>
        <v>2326</v>
      </c>
      <c r="E88" s="239">
        <f t="shared" si="27"/>
        <v>119530</v>
      </c>
      <c r="F88" s="239">
        <f t="shared" si="23"/>
        <v>-81383.700000000012</v>
      </c>
      <c r="G88" s="240">
        <f>Inputs!D$3</f>
        <v>0.37951000000000001</v>
      </c>
      <c r="I88" s="241">
        <f t="shared" si="28"/>
        <v>200913.7</v>
      </c>
      <c r="K88" s="241">
        <f t="shared" si="24"/>
        <v>2326</v>
      </c>
      <c r="L88" s="241">
        <f t="shared" si="29"/>
        <v>119530</v>
      </c>
      <c r="M88" s="241">
        <f t="shared" si="25"/>
        <v>882.74026000000003</v>
      </c>
      <c r="N88" s="241">
        <f t="shared" si="26"/>
        <v>882.74026000000003</v>
      </c>
      <c r="O88" s="241">
        <f t="shared" si="30"/>
        <v>-30885.927986999908</v>
      </c>
      <c r="P88" s="241">
        <f t="shared" si="31"/>
        <v>30885.927986999908</v>
      </c>
      <c r="Q88" s="242"/>
      <c r="R88" s="242"/>
      <c r="S88" s="242"/>
    </row>
    <row r="89" spans="1:19" s="237" customFormat="1">
      <c r="A89" s="243">
        <v>40940</v>
      </c>
      <c r="C89" s="238">
        <v>81</v>
      </c>
      <c r="D89" s="239">
        <f t="shared" si="22"/>
        <v>2326</v>
      </c>
      <c r="E89" s="239">
        <f t="shared" si="27"/>
        <v>121856</v>
      </c>
      <c r="F89" s="239">
        <f t="shared" si="23"/>
        <v>-79057.700000000012</v>
      </c>
      <c r="G89" s="240">
        <f>Inputs!D$3</f>
        <v>0.37951000000000001</v>
      </c>
      <c r="I89" s="241">
        <f t="shared" si="28"/>
        <v>200913.7</v>
      </c>
      <c r="K89" s="241">
        <f t="shared" si="24"/>
        <v>2326</v>
      </c>
      <c r="L89" s="241">
        <f t="shared" si="29"/>
        <v>121856</v>
      </c>
      <c r="M89" s="241">
        <f t="shared" si="25"/>
        <v>882.74026000000003</v>
      </c>
      <c r="N89" s="241">
        <f t="shared" si="26"/>
        <v>882.74026000000003</v>
      </c>
      <c r="O89" s="241">
        <f t="shared" si="30"/>
        <v>-30003.18772699991</v>
      </c>
      <c r="P89" s="241">
        <f t="shared" si="31"/>
        <v>30003.18772699991</v>
      </c>
      <c r="Q89" s="242"/>
      <c r="R89" s="242"/>
      <c r="S89" s="242"/>
    </row>
    <row r="90" spans="1:19" s="237" customFormat="1">
      <c r="A90" s="236">
        <v>40969</v>
      </c>
      <c r="C90" s="238">
        <v>82</v>
      </c>
      <c r="D90" s="239">
        <f t="shared" si="22"/>
        <v>2326</v>
      </c>
      <c r="E90" s="239">
        <f t="shared" si="27"/>
        <v>124182</v>
      </c>
      <c r="F90" s="239">
        <f t="shared" si="23"/>
        <v>-76731.700000000012</v>
      </c>
      <c r="G90" s="240">
        <f>Inputs!D$3</f>
        <v>0.37951000000000001</v>
      </c>
      <c r="I90" s="241">
        <f t="shared" si="28"/>
        <v>200913.7</v>
      </c>
      <c r="K90" s="241">
        <f t="shared" si="24"/>
        <v>2326</v>
      </c>
      <c r="L90" s="241">
        <f t="shared" si="29"/>
        <v>124182</v>
      </c>
      <c r="M90" s="241">
        <f t="shared" si="25"/>
        <v>882.74026000000003</v>
      </c>
      <c r="N90" s="241">
        <f t="shared" si="26"/>
        <v>882.74026000000003</v>
      </c>
      <c r="O90" s="241">
        <f t="shared" si="30"/>
        <v>-29120.447466999911</v>
      </c>
      <c r="P90" s="241">
        <f t="shared" si="31"/>
        <v>29120.447466999911</v>
      </c>
      <c r="Q90" s="242"/>
      <c r="R90" s="242"/>
      <c r="S90" s="242"/>
    </row>
    <row r="91" spans="1:19" s="237" customFormat="1">
      <c r="A91" s="243">
        <v>41000</v>
      </c>
      <c r="C91" s="238">
        <v>83</v>
      </c>
      <c r="D91" s="239">
        <f t="shared" si="22"/>
        <v>2326</v>
      </c>
      <c r="E91" s="239">
        <f t="shared" si="27"/>
        <v>126508</v>
      </c>
      <c r="F91" s="239">
        <f t="shared" si="23"/>
        <v>-74405.700000000012</v>
      </c>
      <c r="G91" s="240">
        <f>Inputs!D$3</f>
        <v>0.37951000000000001</v>
      </c>
      <c r="I91" s="241">
        <f t="shared" si="28"/>
        <v>200913.7</v>
      </c>
      <c r="K91" s="241">
        <f t="shared" si="24"/>
        <v>2326</v>
      </c>
      <c r="L91" s="241">
        <f t="shared" si="29"/>
        <v>126508</v>
      </c>
      <c r="M91" s="241">
        <f t="shared" si="25"/>
        <v>882.74026000000003</v>
      </c>
      <c r="N91" s="241">
        <f t="shared" si="26"/>
        <v>882.74026000000003</v>
      </c>
      <c r="O91" s="241">
        <f t="shared" si="30"/>
        <v>-28237.707206999912</v>
      </c>
      <c r="P91" s="241">
        <f t="shared" si="31"/>
        <v>28237.707206999912</v>
      </c>
      <c r="Q91" s="242"/>
      <c r="R91" s="242"/>
      <c r="S91" s="242"/>
    </row>
    <row r="92" spans="1:19" s="237" customFormat="1">
      <c r="A92" s="236">
        <v>41030</v>
      </c>
      <c r="C92" s="238">
        <v>84</v>
      </c>
      <c r="D92" s="239">
        <f t="shared" si="22"/>
        <v>2326</v>
      </c>
      <c r="E92" s="239">
        <f t="shared" si="27"/>
        <v>128834</v>
      </c>
      <c r="F92" s="239">
        <f t="shared" si="23"/>
        <v>-72079.700000000012</v>
      </c>
      <c r="G92" s="240">
        <f>Inputs!D$3</f>
        <v>0.37951000000000001</v>
      </c>
      <c r="I92" s="241">
        <f t="shared" si="28"/>
        <v>200913.7</v>
      </c>
      <c r="K92" s="241">
        <f t="shared" si="24"/>
        <v>2326</v>
      </c>
      <c r="L92" s="241">
        <f t="shared" si="29"/>
        <v>128834</v>
      </c>
      <c r="M92" s="241">
        <f t="shared" si="25"/>
        <v>882.74026000000003</v>
      </c>
      <c r="N92" s="241">
        <f t="shared" si="26"/>
        <v>882.74026000000003</v>
      </c>
      <c r="O92" s="241">
        <f t="shared" si="30"/>
        <v>-27354.966946999913</v>
      </c>
      <c r="P92" s="241">
        <f t="shared" si="31"/>
        <v>27354.966946999913</v>
      </c>
      <c r="Q92" s="242"/>
      <c r="R92" s="242"/>
      <c r="S92" s="242"/>
    </row>
    <row r="93" spans="1:19" s="237" customFormat="1">
      <c r="A93" s="243">
        <v>41061</v>
      </c>
      <c r="C93" s="238">
        <v>85</v>
      </c>
      <c r="D93" s="239">
        <f t="shared" si="22"/>
        <v>2326</v>
      </c>
      <c r="E93" s="239">
        <f t="shared" si="27"/>
        <v>131160</v>
      </c>
      <c r="F93" s="239">
        <f t="shared" si="23"/>
        <v>-69753.700000000012</v>
      </c>
      <c r="G93" s="240">
        <f>Inputs!D$3</f>
        <v>0.37951000000000001</v>
      </c>
      <c r="I93" s="241">
        <f t="shared" si="28"/>
        <v>200913.7</v>
      </c>
      <c r="K93" s="241">
        <f t="shared" si="24"/>
        <v>2326</v>
      </c>
      <c r="L93" s="241">
        <f t="shared" si="29"/>
        <v>131160</v>
      </c>
      <c r="M93" s="241">
        <f t="shared" si="25"/>
        <v>882.74026000000003</v>
      </c>
      <c r="N93" s="241">
        <f t="shared" si="26"/>
        <v>882.74026000000003</v>
      </c>
      <c r="O93" s="241">
        <f t="shared" si="30"/>
        <v>-26472.226686999915</v>
      </c>
      <c r="P93" s="241">
        <f t="shared" si="31"/>
        <v>26472.226686999915</v>
      </c>
      <c r="Q93" s="242"/>
      <c r="R93" s="242"/>
      <c r="S93" s="242"/>
    </row>
    <row r="94" spans="1:19" s="237" customFormat="1">
      <c r="A94" s="236">
        <v>41091</v>
      </c>
      <c r="C94" s="238">
        <v>86</v>
      </c>
      <c r="D94" s="239">
        <f t="shared" si="22"/>
        <v>2326</v>
      </c>
      <c r="E94" s="239">
        <f t="shared" si="27"/>
        <v>133486</v>
      </c>
      <c r="F94" s="239">
        <f t="shared" si="23"/>
        <v>-67427.700000000012</v>
      </c>
      <c r="G94" s="240">
        <f>Inputs!D$3</f>
        <v>0.37951000000000001</v>
      </c>
      <c r="I94" s="241">
        <f t="shared" si="28"/>
        <v>200913.7</v>
      </c>
      <c r="K94" s="241">
        <f t="shared" si="24"/>
        <v>2326</v>
      </c>
      <c r="L94" s="241">
        <f t="shared" si="29"/>
        <v>133486</v>
      </c>
      <c r="M94" s="241">
        <f t="shared" si="25"/>
        <v>882.74026000000003</v>
      </c>
      <c r="N94" s="241">
        <f t="shared" si="26"/>
        <v>882.74026000000003</v>
      </c>
      <c r="O94" s="241">
        <f t="shared" si="30"/>
        <v>-25589.486426999916</v>
      </c>
      <c r="P94" s="241">
        <f t="shared" si="31"/>
        <v>25589.486426999916</v>
      </c>
      <c r="Q94" s="242"/>
      <c r="R94" s="242"/>
      <c r="S94" s="242"/>
    </row>
    <row r="95" spans="1:19" s="237" customFormat="1">
      <c r="A95" s="243">
        <v>41122</v>
      </c>
      <c r="C95" s="238">
        <v>87</v>
      </c>
      <c r="D95" s="239">
        <f t="shared" si="22"/>
        <v>2326</v>
      </c>
      <c r="E95" s="239">
        <f t="shared" si="27"/>
        <v>135812</v>
      </c>
      <c r="F95" s="239">
        <f t="shared" si="23"/>
        <v>-65101.700000000012</v>
      </c>
      <c r="G95" s="240">
        <f>Inputs!D$3</f>
        <v>0.37951000000000001</v>
      </c>
      <c r="I95" s="241">
        <f t="shared" si="28"/>
        <v>200913.7</v>
      </c>
      <c r="K95" s="241">
        <f t="shared" si="24"/>
        <v>2326</v>
      </c>
      <c r="L95" s="241">
        <f t="shared" si="29"/>
        <v>135812</v>
      </c>
      <c r="M95" s="241">
        <f t="shared" si="25"/>
        <v>882.74026000000003</v>
      </c>
      <c r="N95" s="241">
        <f t="shared" si="26"/>
        <v>882.74026000000003</v>
      </c>
      <c r="O95" s="241">
        <f t="shared" si="30"/>
        <v>-24706.746166999917</v>
      </c>
      <c r="P95" s="241">
        <f t="shared" si="31"/>
        <v>24706.746166999917</v>
      </c>
      <c r="Q95" s="242"/>
      <c r="R95" s="242"/>
      <c r="S95" s="242"/>
    </row>
    <row r="96" spans="1:19" s="237" customFormat="1">
      <c r="A96" s="236">
        <v>41153</v>
      </c>
      <c r="C96" s="238">
        <v>88</v>
      </c>
      <c r="D96" s="239">
        <f t="shared" si="22"/>
        <v>2326</v>
      </c>
      <c r="E96" s="239">
        <f t="shared" si="27"/>
        <v>138138</v>
      </c>
      <c r="F96" s="239">
        <f t="shared" si="23"/>
        <v>-62775.700000000012</v>
      </c>
      <c r="G96" s="240">
        <f>Inputs!D$3</f>
        <v>0.37951000000000001</v>
      </c>
      <c r="I96" s="241">
        <f t="shared" si="28"/>
        <v>200913.7</v>
      </c>
      <c r="K96" s="241">
        <f t="shared" si="24"/>
        <v>2326</v>
      </c>
      <c r="L96" s="241">
        <f t="shared" si="29"/>
        <v>138138</v>
      </c>
      <c r="M96" s="241">
        <f t="shared" si="25"/>
        <v>882.74026000000003</v>
      </c>
      <c r="N96" s="241">
        <f t="shared" si="26"/>
        <v>882.74026000000003</v>
      </c>
      <c r="O96" s="241">
        <f t="shared" si="30"/>
        <v>-23824.005906999919</v>
      </c>
      <c r="P96" s="241">
        <f t="shared" si="31"/>
        <v>23824.005906999919</v>
      </c>
      <c r="Q96" s="242"/>
      <c r="R96" s="242"/>
      <c r="S96" s="242"/>
    </row>
    <row r="97" spans="1:19" s="237" customFormat="1">
      <c r="A97" s="243">
        <v>41183</v>
      </c>
      <c r="C97" s="238">
        <v>89</v>
      </c>
      <c r="D97" s="239">
        <f t="shared" si="22"/>
        <v>2326</v>
      </c>
      <c r="E97" s="239">
        <f t="shared" si="27"/>
        <v>140464</v>
      </c>
      <c r="F97" s="239">
        <f t="shared" si="23"/>
        <v>-60449.700000000012</v>
      </c>
      <c r="G97" s="240">
        <f>Inputs!D$3</f>
        <v>0.37951000000000001</v>
      </c>
      <c r="I97" s="241">
        <f t="shared" si="28"/>
        <v>200913.7</v>
      </c>
      <c r="K97" s="241">
        <f t="shared" si="24"/>
        <v>2326</v>
      </c>
      <c r="L97" s="241">
        <f t="shared" si="29"/>
        <v>140464</v>
      </c>
      <c r="M97" s="241">
        <f t="shared" si="25"/>
        <v>882.74026000000003</v>
      </c>
      <c r="N97" s="241">
        <f t="shared" si="26"/>
        <v>882.74026000000003</v>
      </c>
      <c r="O97" s="241">
        <f t="shared" si="30"/>
        <v>-22941.26564699992</v>
      </c>
      <c r="P97" s="241">
        <f t="shared" si="31"/>
        <v>22941.26564699992</v>
      </c>
      <c r="Q97" s="242"/>
      <c r="R97" s="242"/>
      <c r="S97" s="242"/>
    </row>
    <row r="98" spans="1:19" s="237" customFormat="1">
      <c r="A98" s="236">
        <v>41214</v>
      </c>
      <c r="C98" s="238">
        <v>90</v>
      </c>
      <c r="D98" s="239">
        <f t="shared" si="22"/>
        <v>2326</v>
      </c>
      <c r="E98" s="239">
        <f t="shared" si="27"/>
        <v>142790</v>
      </c>
      <c r="F98" s="239">
        <f t="shared" si="23"/>
        <v>-58123.700000000012</v>
      </c>
      <c r="G98" s="240">
        <f>Inputs!D$3</f>
        <v>0.37951000000000001</v>
      </c>
      <c r="I98" s="241">
        <f t="shared" si="28"/>
        <v>200913.7</v>
      </c>
      <c r="K98" s="241">
        <f t="shared" si="24"/>
        <v>2326</v>
      </c>
      <c r="L98" s="241">
        <f t="shared" si="29"/>
        <v>142790</v>
      </c>
      <c r="M98" s="241">
        <f t="shared" si="25"/>
        <v>882.74026000000003</v>
      </c>
      <c r="N98" s="241">
        <f t="shared" si="26"/>
        <v>882.74026000000003</v>
      </c>
      <c r="O98" s="241">
        <f t="shared" si="30"/>
        <v>-22058.525386999921</v>
      </c>
      <c r="P98" s="241">
        <f t="shared" si="31"/>
        <v>22058.525386999921</v>
      </c>
      <c r="Q98" s="242"/>
      <c r="R98" s="242"/>
      <c r="S98" s="242"/>
    </row>
    <row r="99" spans="1:19" s="237" customFormat="1">
      <c r="A99" s="243">
        <v>41244</v>
      </c>
      <c r="C99" s="238">
        <v>91</v>
      </c>
      <c r="D99" s="239">
        <f t="shared" si="22"/>
        <v>2326</v>
      </c>
      <c r="E99" s="239">
        <f t="shared" si="27"/>
        <v>145116</v>
      </c>
      <c r="F99" s="239">
        <f t="shared" si="23"/>
        <v>-55797.700000000012</v>
      </c>
      <c r="G99" s="240">
        <f>Inputs!D$3</f>
        <v>0.37951000000000001</v>
      </c>
      <c r="I99" s="241">
        <f t="shared" si="28"/>
        <v>200913.7</v>
      </c>
      <c r="K99" s="241">
        <f t="shared" si="24"/>
        <v>2326</v>
      </c>
      <c r="L99" s="241">
        <f t="shared" si="29"/>
        <v>145116</v>
      </c>
      <c r="M99" s="241">
        <f t="shared" si="25"/>
        <v>882.74026000000003</v>
      </c>
      <c r="N99" s="241">
        <f t="shared" si="26"/>
        <v>882.74026000000003</v>
      </c>
      <c r="O99" s="241">
        <f t="shared" si="30"/>
        <v>-21175.785126999923</v>
      </c>
      <c r="P99" s="241">
        <f t="shared" si="31"/>
        <v>21175.785126999923</v>
      </c>
      <c r="Q99" s="242"/>
      <c r="R99" s="242"/>
      <c r="S99" s="242"/>
    </row>
    <row r="100" spans="1:19" s="237" customFormat="1">
      <c r="A100" s="236">
        <v>41275</v>
      </c>
      <c r="C100" s="238">
        <v>92</v>
      </c>
      <c r="D100" s="239">
        <f t="shared" si="22"/>
        <v>2326</v>
      </c>
      <c r="E100" s="239">
        <f t="shared" si="27"/>
        <v>147442</v>
      </c>
      <c r="F100" s="239">
        <f t="shared" si="23"/>
        <v>-53471.700000000012</v>
      </c>
      <c r="G100" s="240">
        <f>Inputs!D$3</f>
        <v>0.37951000000000001</v>
      </c>
      <c r="I100" s="241">
        <f t="shared" si="28"/>
        <v>200913.7</v>
      </c>
      <c r="K100" s="241">
        <f t="shared" si="24"/>
        <v>2326</v>
      </c>
      <c r="L100" s="241">
        <f t="shared" si="29"/>
        <v>147442</v>
      </c>
      <c r="M100" s="241">
        <f t="shared" si="25"/>
        <v>882.74026000000003</v>
      </c>
      <c r="N100" s="241">
        <f t="shared" si="26"/>
        <v>882.74026000000003</v>
      </c>
      <c r="O100" s="241">
        <f t="shared" si="30"/>
        <v>-20293.044866999924</v>
      </c>
      <c r="P100" s="241">
        <f t="shared" si="31"/>
        <v>20293.044866999924</v>
      </c>
      <c r="Q100" s="242"/>
      <c r="R100" s="242"/>
      <c r="S100" s="242"/>
    </row>
    <row r="101" spans="1:19" s="237" customFormat="1">
      <c r="A101" s="243">
        <v>41306</v>
      </c>
      <c r="C101" s="238">
        <v>93</v>
      </c>
      <c r="D101" s="239">
        <f t="shared" si="22"/>
        <v>2326</v>
      </c>
      <c r="E101" s="239">
        <f t="shared" si="27"/>
        <v>149768</v>
      </c>
      <c r="F101" s="239">
        <f t="shared" si="23"/>
        <v>-51145.700000000012</v>
      </c>
      <c r="G101" s="240">
        <f>Inputs!D$3</f>
        <v>0.37951000000000001</v>
      </c>
      <c r="I101" s="241">
        <f t="shared" si="28"/>
        <v>200913.7</v>
      </c>
      <c r="K101" s="241">
        <f t="shared" si="24"/>
        <v>2326</v>
      </c>
      <c r="L101" s="241">
        <f t="shared" si="29"/>
        <v>149768</v>
      </c>
      <c r="M101" s="241">
        <f t="shared" si="25"/>
        <v>882.74026000000003</v>
      </c>
      <c r="N101" s="241">
        <f t="shared" si="26"/>
        <v>882.74026000000003</v>
      </c>
      <c r="O101" s="241">
        <f t="shared" si="30"/>
        <v>-19410.304606999925</v>
      </c>
      <c r="P101" s="241">
        <f t="shared" si="31"/>
        <v>19410.304606999925</v>
      </c>
      <c r="Q101" s="242"/>
      <c r="R101" s="242"/>
      <c r="S101" s="242"/>
    </row>
    <row r="102" spans="1:19" s="237" customFormat="1">
      <c r="A102" s="236">
        <v>41334</v>
      </c>
      <c r="C102" s="238">
        <v>94</v>
      </c>
      <c r="D102" s="239">
        <f t="shared" si="22"/>
        <v>2326</v>
      </c>
      <c r="E102" s="239">
        <f t="shared" si="27"/>
        <v>152094</v>
      </c>
      <c r="F102" s="239">
        <f t="shared" si="23"/>
        <v>-48819.700000000012</v>
      </c>
      <c r="G102" s="240">
        <f>Inputs!D$3</f>
        <v>0.37951000000000001</v>
      </c>
      <c r="I102" s="241">
        <f t="shared" si="28"/>
        <v>200913.7</v>
      </c>
      <c r="K102" s="241">
        <f t="shared" si="24"/>
        <v>2326</v>
      </c>
      <c r="L102" s="241">
        <f t="shared" si="29"/>
        <v>152094</v>
      </c>
      <c r="M102" s="241">
        <f t="shared" si="25"/>
        <v>882.74026000000003</v>
      </c>
      <c r="N102" s="241">
        <f t="shared" si="26"/>
        <v>882.74026000000003</v>
      </c>
      <c r="O102" s="241">
        <f t="shared" si="30"/>
        <v>-18527.564346999927</v>
      </c>
      <c r="P102" s="241">
        <f t="shared" si="31"/>
        <v>18527.564346999927</v>
      </c>
      <c r="Q102" s="242"/>
      <c r="R102" s="242"/>
      <c r="S102" s="242"/>
    </row>
    <row r="103" spans="1:19" s="237" customFormat="1">
      <c r="A103" s="243">
        <v>41365</v>
      </c>
      <c r="C103" s="238">
        <v>95</v>
      </c>
      <c r="D103" s="239">
        <f t="shared" si="22"/>
        <v>2326</v>
      </c>
      <c r="E103" s="239">
        <f t="shared" si="27"/>
        <v>154420</v>
      </c>
      <c r="F103" s="239">
        <f t="shared" si="23"/>
        <v>-46493.700000000012</v>
      </c>
      <c r="G103" s="240">
        <f>Inputs!D$3</f>
        <v>0.37951000000000001</v>
      </c>
      <c r="I103" s="241">
        <f t="shared" si="28"/>
        <v>200913.7</v>
      </c>
      <c r="K103" s="241">
        <f t="shared" si="24"/>
        <v>2326</v>
      </c>
      <c r="L103" s="241">
        <f t="shared" si="29"/>
        <v>154420</v>
      </c>
      <c r="M103" s="241">
        <f t="shared" si="25"/>
        <v>882.74026000000003</v>
      </c>
      <c r="N103" s="241">
        <f t="shared" si="26"/>
        <v>882.74026000000003</v>
      </c>
      <c r="O103" s="241">
        <f t="shared" si="30"/>
        <v>-17644.824086999928</v>
      </c>
      <c r="P103" s="241">
        <f t="shared" si="31"/>
        <v>17644.824086999928</v>
      </c>
      <c r="Q103" s="242"/>
      <c r="R103" s="242"/>
      <c r="S103" s="242"/>
    </row>
    <row r="104" spans="1:19" s="237" customFormat="1">
      <c r="A104" s="236">
        <v>41395</v>
      </c>
      <c r="C104" s="238">
        <v>96</v>
      </c>
      <c r="D104" s="239">
        <f t="shared" si="22"/>
        <v>2326</v>
      </c>
      <c r="E104" s="239">
        <f t="shared" si="27"/>
        <v>156746</v>
      </c>
      <c r="F104" s="239">
        <f t="shared" si="23"/>
        <v>-44167.700000000012</v>
      </c>
      <c r="G104" s="240">
        <f>Inputs!D$3</f>
        <v>0.37951000000000001</v>
      </c>
      <c r="I104" s="241">
        <f t="shared" si="28"/>
        <v>200913.7</v>
      </c>
      <c r="K104" s="241">
        <f t="shared" si="24"/>
        <v>2326</v>
      </c>
      <c r="L104" s="241">
        <f t="shared" si="29"/>
        <v>156746</v>
      </c>
      <c r="M104" s="241">
        <f t="shared" si="25"/>
        <v>882.74026000000003</v>
      </c>
      <c r="N104" s="241">
        <f t="shared" si="26"/>
        <v>882.74026000000003</v>
      </c>
      <c r="O104" s="241">
        <f t="shared" si="30"/>
        <v>-16762.083826999929</v>
      </c>
      <c r="P104" s="241">
        <f t="shared" si="31"/>
        <v>16762.083826999929</v>
      </c>
      <c r="Q104" s="242"/>
      <c r="R104" s="242"/>
      <c r="S104" s="242"/>
    </row>
    <row r="105" spans="1:19" s="237" customFormat="1">
      <c r="A105" s="243">
        <v>41426</v>
      </c>
      <c r="C105" s="238">
        <v>97</v>
      </c>
      <c r="D105" s="239">
        <f t="shared" si="22"/>
        <v>2326</v>
      </c>
      <c r="E105" s="239">
        <f t="shared" si="27"/>
        <v>159072</v>
      </c>
      <c r="F105" s="239">
        <f t="shared" ref="F105:F123" si="32">$B$9+E105</f>
        <v>-41841.700000000012</v>
      </c>
      <c r="G105" s="240">
        <f>Inputs!D$3</f>
        <v>0.37951000000000001</v>
      </c>
      <c r="I105" s="241">
        <f t="shared" si="28"/>
        <v>200913.7</v>
      </c>
      <c r="K105" s="241">
        <f t="shared" ref="K105:K123" si="33">D105</f>
        <v>2326</v>
      </c>
      <c r="L105" s="241">
        <f t="shared" si="29"/>
        <v>159072</v>
      </c>
      <c r="M105" s="241">
        <f t="shared" ref="M105:M123" si="34">K105*G105</f>
        <v>882.74026000000003</v>
      </c>
      <c r="N105" s="241">
        <f t="shared" ref="N105:N123" si="35">M105-J105</f>
        <v>882.74026000000003</v>
      </c>
      <c r="O105" s="241">
        <f t="shared" si="30"/>
        <v>-15879.343566999929</v>
      </c>
      <c r="P105" s="241">
        <f t="shared" si="31"/>
        <v>15879.343566999929</v>
      </c>
      <c r="Q105" s="242"/>
      <c r="R105" s="242"/>
      <c r="S105" s="242"/>
    </row>
    <row r="106" spans="1:19" s="237" customFormat="1">
      <c r="A106" s="236">
        <v>41456</v>
      </c>
      <c r="C106" s="238">
        <v>98</v>
      </c>
      <c r="D106" s="239">
        <f t="shared" si="22"/>
        <v>2326</v>
      </c>
      <c r="E106" s="239">
        <f t="shared" ref="E106:E123" si="36">+E105+D106</f>
        <v>161398</v>
      </c>
      <c r="F106" s="239">
        <f t="shared" si="32"/>
        <v>-39515.700000000012</v>
      </c>
      <c r="G106" s="240">
        <f>Inputs!D$3</f>
        <v>0.37951000000000001</v>
      </c>
      <c r="I106" s="241">
        <f t="shared" ref="I106:I123" si="37">+I105+H106</f>
        <v>200913.7</v>
      </c>
      <c r="K106" s="241">
        <f t="shared" si="33"/>
        <v>2326</v>
      </c>
      <c r="L106" s="241">
        <f t="shared" ref="L106:L123" si="38">+L105+K106</f>
        <v>161398</v>
      </c>
      <c r="M106" s="241">
        <f t="shared" si="34"/>
        <v>882.74026000000003</v>
      </c>
      <c r="N106" s="241">
        <f t="shared" si="35"/>
        <v>882.74026000000003</v>
      </c>
      <c r="O106" s="241">
        <f t="shared" ref="O106:O123" si="39">+O105+N106</f>
        <v>-14996.603306999928</v>
      </c>
      <c r="P106" s="241">
        <f t="shared" ref="P106:P123" si="40">P105-N106</f>
        <v>14996.603306999928</v>
      </c>
      <c r="Q106" s="242"/>
      <c r="R106" s="242"/>
      <c r="S106" s="242"/>
    </row>
    <row r="107" spans="1:19" s="237" customFormat="1">
      <c r="A107" s="243">
        <v>41487</v>
      </c>
      <c r="C107" s="238">
        <v>99</v>
      </c>
      <c r="D107" s="239">
        <f t="shared" si="22"/>
        <v>2326</v>
      </c>
      <c r="E107" s="239">
        <f t="shared" si="36"/>
        <v>163724</v>
      </c>
      <c r="F107" s="239">
        <f t="shared" si="32"/>
        <v>-37189.700000000012</v>
      </c>
      <c r="G107" s="240">
        <f>Inputs!D$3</f>
        <v>0.37951000000000001</v>
      </c>
      <c r="I107" s="241">
        <f t="shared" si="37"/>
        <v>200913.7</v>
      </c>
      <c r="K107" s="241">
        <f t="shared" si="33"/>
        <v>2326</v>
      </c>
      <c r="L107" s="241">
        <f t="shared" si="38"/>
        <v>163724</v>
      </c>
      <c r="M107" s="241">
        <f t="shared" si="34"/>
        <v>882.74026000000003</v>
      </c>
      <c r="N107" s="241">
        <f t="shared" si="35"/>
        <v>882.74026000000003</v>
      </c>
      <c r="O107" s="241">
        <f t="shared" si="39"/>
        <v>-14113.863046999928</v>
      </c>
      <c r="P107" s="241">
        <f t="shared" si="40"/>
        <v>14113.863046999928</v>
      </c>
      <c r="Q107" s="242"/>
      <c r="R107" s="242"/>
      <c r="S107" s="242"/>
    </row>
    <row r="108" spans="1:19" s="237" customFormat="1">
      <c r="A108" s="236">
        <v>41518</v>
      </c>
      <c r="C108" s="238">
        <v>100</v>
      </c>
      <c r="D108" s="239">
        <f t="shared" si="22"/>
        <v>2326</v>
      </c>
      <c r="E108" s="239">
        <f t="shared" si="36"/>
        <v>166050</v>
      </c>
      <c r="F108" s="239">
        <f t="shared" si="32"/>
        <v>-34863.700000000012</v>
      </c>
      <c r="G108" s="240">
        <f>Inputs!D$3</f>
        <v>0.37951000000000001</v>
      </c>
      <c r="I108" s="241">
        <f t="shared" si="37"/>
        <v>200913.7</v>
      </c>
      <c r="K108" s="241">
        <f t="shared" si="33"/>
        <v>2326</v>
      </c>
      <c r="L108" s="241">
        <f t="shared" si="38"/>
        <v>166050</v>
      </c>
      <c r="M108" s="241">
        <f t="shared" si="34"/>
        <v>882.74026000000003</v>
      </c>
      <c r="N108" s="241">
        <f t="shared" si="35"/>
        <v>882.74026000000003</v>
      </c>
      <c r="O108" s="241">
        <f t="shared" si="39"/>
        <v>-13231.122786999927</v>
      </c>
      <c r="P108" s="241">
        <f t="shared" si="40"/>
        <v>13231.122786999927</v>
      </c>
      <c r="Q108" s="242"/>
      <c r="R108" s="242"/>
      <c r="S108" s="242"/>
    </row>
    <row r="109" spans="1:19" s="237" customFormat="1">
      <c r="A109" s="243">
        <v>41548</v>
      </c>
      <c r="C109" s="238">
        <v>101</v>
      </c>
      <c r="D109" s="239">
        <f t="shared" si="22"/>
        <v>2326</v>
      </c>
      <c r="E109" s="239">
        <f t="shared" si="36"/>
        <v>168376</v>
      </c>
      <c r="F109" s="239">
        <f t="shared" si="32"/>
        <v>-32537.700000000012</v>
      </c>
      <c r="G109" s="240">
        <f>Inputs!D$3</f>
        <v>0.37951000000000001</v>
      </c>
      <c r="I109" s="241">
        <f t="shared" si="37"/>
        <v>200913.7</v>
      </c>
      <c r="K109" s="241">
        <f t="shared" si="33"/>
        <v>2326</v>
      </c>
      <c r="L109" s="241">
        <f t="shared" si="38"/>
        <v>168376</v>
      </c>
      <c r="M109" s="241">
        <f t="shared" si="34"/>
        <v>882.74026000000003</v>
      </c>
      <c r="N109" s="241">
        <f t="shared" si="35"/>
        <v>882.74026000000003</v>
      </c>
      <c r="O109" s="241">
        <f t="shared" si="39"/>
        <v>-12348.382526999927</v>
      </c>
      <c r="P109" s="241">
        <f t="shared" si="40"/>
        <v>12348.382526999927</v>
      </c>
      <c r="Q109" s="242"/>
      <c r="R109" s="242"/>
      <c r="S109" s="242"/>
    </row>
    <row r="110" spans="1:19" s="237" customFormat="1">
      <c r="A110" s="236">
        <v>41579</v>
      </c>
      <c r="C110" s="238">
        <v>102</v>
      </c>
      <c r="D110" s="239">
        <f t="shared" si="22"/>
        <v>2326</v>
      </c>
      <c r="E110" s="239">
        <f t="shared" si="36"/>
        <v>170702</v>
      </c>
      <c r="F110" s="239">
        <f t="shared" si="32"/>
        <v>-30211.700000000012</v>
      </c>
      <c r="G110" s="240">
        <f>Inputs!D$3</f>
        <v>0.37951000000000001</v>
      </c>
      <c r="I110" s="241">
        <f t="shared" si="37"/>
        <v>200913.7</v>
      </c>
      <c r="K110" s="241">
        <f t="shared" si="33"/>
        <v>2326</v>
      </c>
      <c r="L110" s="241">
        <f t="shared" si="38"/>
        <v>170702</v>
      </c>
      <c r="M110" s="241">
        <f t="shared" si="34"/>
        <v>882.74026000000003</v>
      </c>
      <c r="N110" s="241">
        <f t="shared" si="35"/>
        <v>882.74026000000003</v>
      </c>
      <c r="O110" s="241">
        <f t="shared" si="39"/>
        <v>-11465.642266999927</v>
      </c>
      <c r="P110" s="241">
        <f t="shared" si="40"/>
        <v>11465.642266999927</v>
      </c>
      <c r="Q110" s="242"/>
      <c r="R110" s="242"/>
      <c r="S110" s="242"/>
    </row>
    <row r="111" spans="1:19" s="237" customFormat="1">
      <c r="A111" s="243">
        <v>41609</v>
      </c>
      <c r="C111" s="238">
        <v>103</v>
      </c>
      <c r="D111" s="239">
        <f t="shared" si="22"/>
        <v>2326</v>
      </c>
      <c r="E111" s="239">
        <f t="shared" si="36"/>
        <v>173028</v>
      </c>
      <c r="F111" s="239">
        <f t="shared" si="32"/>
        <v>-27885.700000000012</v>
      </c>
      <c r="G111" s="240">
        <f>Inputs!D$3</f>
        <v>0.37951000000000001</v>
      </c>
      <c r="I111" s="241">
        <f t="shared" si="37"/>
        <v>200913.7</v>
      </c>
      <c r="K111" s="241">
        <f t="shared" si="33"/>
        <v>2326</v>
      </c>
      <c r="L111" s="241">
        <f t="shared" si="38"/>
        <v>173028</v>
      </c>
      <c r="M111" s="241">
        <f t="shared" si="34"/>
        <v>882.74026000000003</v>
      </c>
      <c r="N111" s="241">
        <f t="shared" si="35"/>
        <v>882.74026000000003</v>
      </c>
      <c r="O111" s="241">
        <f t="shared" si="39"/>
        <v>-10582.902006999926</v>
      </c>
      <c r="P111" s="241">
        <f t="shared" si="40"/>
        <v>10582.902006999926</v>
      </c>
      <c r="Q111" s="242"/>
      <c r="R111" s="242"/>
      <c r="S111" s="242"/>
    </row>
    <row r="112" spans="1:19" s="237" customFormat="1">
      <c r="A112" s="236">
        <v>41640</v>
      </c>
      <c r="C112" s="238">
        <v>104</v>
      </c>
      <c r="D112" s="239">
        <f t="shared" si="22"/>
        <v>2326</v>
      </c>
      <c r="E112" s="239">
        <f t="shared" si="36"/>
        <v>175354</v>
      </c>
      <c r="F112" s="239">
        <f t="shared" si="32"/>
        <v>-25559.700000000012</v>
      </c>
      <c r="G112" s="240">
        <f>Inputs!D$3</f>
        <v>0.37951000000000001</v>
      </c>
      <c r="I112" s="241">
        <f t="shared" si="37"/>
        <v>200913.7</v>
      </c>
      <c r="K112" s="241">
        <f t="shared" si="33"/>
        <v>2326</v>
      </c>
      <c r="L112" s="241">
        <f t="shared" si="38"/>
        <v>175354</v>
      </c>
      <c r="M112" s="241">
        <f t="shared" si="34"/>
        <v>882.74026000000003</v>
      </c>
      <c r="N112" s="241">
        <f t="shared" si="35"/>
        <v>882.74026000000003</v>
      </c>
      <c r="O112" s="241">
        <f t="shared" si="39"/>
        <v>-9700.1617469999255</v>
      </c>
      <c r="P112" s="241">
        <f t="shared" si="40"/>
        <v>9700.1617469999255</v>
      </c>
      <c r="Q112" s="242"/>
      <c r="R112" s="242"/>
      <c r="S112" s="242"/>
    </row>
    <row r="113" spans="1:20" s="237" customFormat="1">
      <c r="A113" s="243">
        <v>41671</v>
      </c>
      <c r="C113" s="238">
        <v>105</v>
      </c>
      <c r="D113" s="239">
        <f t="shared" si="22"/>
        <v>2326</v>
      </c>
      <c r="E113" s="239">
        <f t="shared" si="36"/>
        <v>177680</v>
      </c>
      <c r="F113" s="239">
        <f t="shared" si="32"/>
        <v>-23233.700000000012</v>
      </c>
      <c r="G113" s="240">
        <f>Inputs!D$3</f>
        <v>0.37951000000000001</v>
      </c>
      <c r="I113" s="241">
        <f t="shared" si="37"/>
        <v>200913.7</v>
      </c>
      <c r="K113" s="241">
        <f t="shared" si="33"/>
        <v>2326</v>
      </c>
      <c r="L113" s="241">
        <f t="shared" si="38"/>
        <v>177680</v>
      </c>
      <c r="M113" s="241">
        <f t="shared" si="34"/>
        <v>882.74026000000003</v>
      </c>
      <c r="N113" s="241">
        <f t="shared" si="35"/>
        <v>882.74026000000003</v>
      </c>
      <c r="O113" s="241">
        <f t="shared" si="39"/>
        <v>-8817.421486999925</v>
      </c>
      <c r="P113" s="241">
        <f t="shared" si="40"/>
        <v>8817.421486999925</v>
      </c>
      <c r="Q113" s="242"/>
      <c r="R113" s="242"/>
      <c r="S113" s="242"/>
    </row>
    <row r="114" spans="1:20" s="237" customFormat="1">
      <c r="A114" s="236">
        <v>41699</v>
      </c>
      <c r="C114" s="238">
        <v>106</v>
      </c>
      <c r="D114" s="239">
        <f t="shared" si="22"/>
        <v>2326</v>
      </c>
      <c r="E114" s="239">
        <f t="shared" si="36"/>
        <v>180006</v>
      </c>
      <c r="F114" s="239">
        <f t="shared" si="32"/>
        <v>-20907.700000000012</v>
      </c>
      <c r="G114" s="240">
        <f>Inputs!D$3</f>
        <v>0.37951000000000001</v>
      </c>
      <c r="I114" s="241">
        <f t="shared" si="37"/>
        <v>200913.7</v>
      </c>
      <c r="K114" s="241">
        <f t="shared" si="33"/>
        <v>2326</v>
      </c>
      <c r="L114" s="241">
        <f t="shared" si="38"/>
        <v>180006</v>
      </c>
      <c r="M114" s="241">
        <f t="shared" si="34"/>
        <v>882.74026000000003</v>
      </c>
      <c r="N114" s="241">
        <f t="shared" si="35"/>
        <v>882.74026000000003</v>
      </c>
      <c r="O114" s="241">
        <f t="shared" si="39"/>
        <v>-7934.6812269999245</v>
      </c>
      <c r="P114" s="241">
        <f t="shared" si="40"/>
        <v>7934.6812269999245</v>
      </c>
      <c r="Q114" s="242"/>
      <c r="R114" s="242"/>
      <c r="S114" s="242"/>
    </row>
    <row r="115" spans="1:20" s="237" customFormat="1">
      <c r="A115" s="243">
        <v>41730</v>
      </c>
      <c r="C115" s="238">
        <v>107</v>
      </c>
      <c r="D115" s="239">
        <f t="shared" si="22"/>
        <v>2326</v>
      </c>
      <c r="E115" s="239">
        <f t="shared" si="36"/>
        <v>182332</v>
      </c>
      <c r="F115" s="239">
        <f t="shared" si="32"/>
        <v>-18581.700000000012</v>
      </c>
      <c r="G115" s="240">
        <f>Inputs!D$3</f>
        <v>0.37951000000000001</v>
      </c>
      <c r="I115" s="241">
        <f t="shared" si="37"/>
        <v>200913.7</v>
      </c>
      <c r="K115" s="241">
        <f t="shared" si="33"/>
        <v>2326</v>
      </c>
      <c r="L115" s="241">
        <f t="shared" si="38"/>
        <v>182332</v>
      </c>
      <c r="M115" s="241">
        <f t="shared" si="34"/>
        <v>882.74026000000003</v>
      </c>
      <c r="N115" s="241">
        <f t="shared" si="35"/>
        <v>882.74026000000003</v>
      </c>
      <c r="O115" s="241">
        <f t="shared" si="39"/>
        <v>-7051.9409669999241</v>
      </c>
      <c r="P115" s="241">
        <f t="shared" si="40"/>
        <v>7051.9409669999241</v>
      </c>
      <c r="Q115" s="242"/>
      <c r="R115" s="242"/>
      <c r="S115" s="242"/>
    </row>
    <row r="116" spans="1:20" s="237" customFormat="1">
      <c r="A116" s="236">
        <v>41760</v>
      </c>
      <c r="C116" s="238">
        <v>108</v>
      </c>
      <c r="D116" s="239">
        <f t="shared" si="22"/>
        <v>2326</v>
      </c>
      <c r="E116" s="239">
        <f t="shared" si="36"/>
        <v>184658</v>
      </c>
      <c r="F116" s="239">
        <f t="shared" si="32"/>
        <v>-16255.700000000012</v>
      </c>
      <c r="G116" s="240">
        <f>Inputs!D$3</f>
        <v>0.37951000000000001</v>
      </c>
      <c r="I116" s="241">
        <f t="shared" si="37"/>
        <v>200913.7</v>
      </c>
      <c r="K116" s="241">
        <f t="shared" si="33"/>
        <v>2326</v>
      </c>
      <c r="L116" s="241">
        <f t="shared" si="38"/>
        <v>184658</v>
      </c>
      <c r="M116" s="241">
        <f t="shared" si="34"/>
        <v>882.74026000000003</v>
      </c>
      <c r="N116" s="241">
        <f t="shared" si="35"/>
        <v>882.74026000000003</v>
      </c>
      <c r="O116" s="241">
        <f t="shared" si="39"/>
        <v>-6169.2007069999236</v>
      </c>
      <c r="P116" s="241">
        <f t="shared" si="40"/>
        <v>6169.2007069999236</v>
      </c>
      <c r="Q116" s="242"/>
      <c r="R116" s="242"/>
      <c r="S116" s="242"/>
    </row>
    <row r="117" spans="1:20" s="237" customFormat="1">
      <c r="A117" s="243">
        <v>41791</v>
      </c>
      <c r="C117" s="238">
        <v>109</v>
      </c>
      <c r="D117" s="239">
        <f t="shared" si="22"/>
        <v>2326</v>
      </c>
      <c r="E117" s="239">
        <f t="shared" si="36"/>
        <v>186984</v>
      </c>
      <c r="F117" s="239">
        <f t="shared" si="32"/>
        <v>-13929.700000000012</v>
      </c>
      <c r="G117" s="240">
        <f>Inputs!D$3</f>
        <v>0.37951000000000001</v>
      </c>
      <c r="I117" s="241">
        <f t="shared" si="37"/>
        <v>200913.7</v>
      </c>
      <c r="K117" s="241">
        <f t="shared" si="33"/>
        <v>2326</v>
      </c>
      <c r="L117" s="241">
        <f t="shared" si="38"/>
        <v>186984</v>
      </c>
      <c r="M117" s="241">
        <f t="shared" si="34"/>
        <v>882.74026000000003</v>
      </c>
      <c r="N117" s="241">
        <f t="shared" si="35"/>
        <v>882.74026000000003</v>
      </c>
      <c r="O117" s="241">
        <f t="shared" si="39"/>
        <v>-5286.4604469999231</v>
      </c>
      <c r="P117" s="241">
        <f t="shared" si="40"/>
        <v>5286.4604469999231</v>
      </c>
      <c r="Q117" s="242"/>
      <c r="R117" s="242"/>
      <c r="S117" s="242"/>
    </row>
    <row r="118" spans="1:20" s="237" customFormat="1">
      <c r="A118" s="236">
        <v>41821</v>
      </c>
      <c r="C118" s="238">
        <v>110</v>
      </c>
      <c r="D118" s="239">
        <f t="shared" si="22"/>
        <v>2326</v>
      </c>
      <c r="E118" s="239">
        <f t="shared" si="36"/>
        <v>189310</v>
      </c>
      <c r="F118" s="239">
        <f t="shared" si="32"/>
        <v>-11603.700000000012</v>
      </c>
      <c r="G118" s="240">
        <f>Inputs!D$3</f>
        <v>0.37951000000000001</v>
      </c>
      <c r="I118" s="241">
        <f t="shared" si="37"/>
        <v>200913.7</v>
      </c>
      <c r="K118" s="241">
        <f t="shared" si="33"/>
        <v>2326</v>
      </c>
      <c r="L118" s="241">
        <f t="shared" si="38"/>
        <v>189310</v>
      </c>
      <c r="M118" s="241">
        <f t="shared" si="34"/>
        <v>882.74026000000003</v>
      </c>
      <c r="N118" s="241">
        <f t="shared" si="35"/>
        <v>882.74026000000003</v>
      </c>
      <c r="O118" s="241">
        <f t="shared" si="39"/>
        <v>-4403.7201869999226</v>
      </c>
      <c r="P118" s="241">
        <f t="shared" si="40"/>
        <v>4403.7201869999226</v>
      </c>
      <c r="Q118" s="242"/>
      <c r="R118" s="242"/>
      <c r="S118" s="242"/>
    </row>
    <row r="119" spans="1:20" s="237" customFormat="1">
      <c r="A119" s="243">
        <v>41852</v>
      </c>
      <c r="C119" s="238">
        <v>111</v>
      </c>
      <c r="D119" s="239">
        <f t="shared" si="22"/>
        <v>2326</v>
      </c>
      <c r="E119" s="239">
        <f t="shared" si="36"/>
        <v>191636</v>
      </c>
      <c r="F119" s="239">
        <f t="shared" si="32"/>
        <v>-9277.7000000000116</v>
      </c>
      <c r="G119" s="240">
        <f>Inputs!D$3</f>
        <v>0.37951000000000001</v>
      </c>
      <c r="I119" s="241">
        <f t="shared" si="37"/>
        <v>200913.7</v>
      </c>
      <c r="K119" s="241">
        <f t="shared" si="33"/>
        <v>2326</v>
      </c>
      <c r="L119" s="241">
        <f t="shared" si="38"/>
        <v>191636</v>
      </c>
      <c r="M119" s="241">
        <f t="shared" si="34"/>
        <v>882.74026000000003</v>
      </c>
      <c r="N119" s="241">
        <f t="shared" si="35"/>
        <v>882.74026000000003</v>
      </c>
      <c r="O119" s="241">
        <f t="shared" si="39"/>
        <v>-3520.9799269999226</v>
      </c>
      <c r="P119" s="241">
        <f t="shared" si="40"/>
        <v>3520.9799269999226</v>
      </c>
      <c r="Q119" s="242"/>
      <c r="R119" s="242"/>
      <c r="S119" s="242"/>
    </row>
    <row r="120" spans="1:20" s="237" customFormat="1">
      <c r="A120" s="236">
        <v>41883</v>
      </c>
      <c r="C120" s="238">
        <v>112</v>
      </c>
      <c r="D120" s="239">
        <f t="shared" si="22"/>
        <v>2326</v>
      </c>
      <c r="E120" s="239">
        <f t="shared" si="36"/>
        <v>193962</v>
      </c>
      <c r="F120" s="239">
        <f t="shared" si="32"/>
        <v>-6951.7000000000116</v>
      </c>
      <c r="G120" s="240">
        <f>Inputs!D$3</f>
        <v>0.37951000000000001</v>
      </c>
      <c r="I120" s="241">
        <f t="shared" si="37"/>
        <v>200913.7</v>
      </c>
      <c r="K120" s="241">
        <f t="shared" si="33"/>
        <v>2326</v>
      </c>
      <c r="L120" s="241">
        <f t="shared" si="38"/>
        <v>193962</v>
      </c>
      <c r="M120" s="241">
        <f t="shared" si="34"/>
        <v>882.74026000000003</v>
      </c>
      <c r="N120" s="241">
        <f t="shared" si="35"/>
        <v>882.74026000000003</v>
      </c>
      <c r="O120" s="241">
        <f t="shared" si="39"/>
        <v>-2638.2396669999225</v>
      </c>
      <c r="P120" s="241">
        <f t="shared" si="40"/>
        <v>2638.2396669999225</v>
      </c>
      <c r="Q120" s="242"/>
      <c r="R120" s="242"/>
      <c r="S120" s="242"/>
    </row>
    <row r="121" spans="1:20" s="237" customFormat="1">
      <c r="A121" s="243">
        <v>41913</v>
      </c>
      <c r="C121" s="238">
        <v>113</v>
      </c>
      <c r="D121" s="239">
        <f t="shared" si="22"/>
        <v>2326</v>
      </c>
      <c r="E121" s="239">
        <f t="shared" si="36"/>
        <v>196288</v>
      </c>
      <c r="F121" s="239">
        <f t="shared" si="32"/>
        <v>-4625.7000000000116</v>
      </c>
      <c r="G121" s="240">
        <f>Inputs!D$3</f>
        <v>0.37951000000000001</v>
      </c>
      <c r="I121" s="241">
        <f t="shared" si="37"/>
        <v>200913.7</v>
      </c>
      <c r="K121" s="241">
        <f t="shared" si="33"/>
        <v>2326</v>
      </c>
      <c r="L121" s="241">
        <f t="shared" si="38"/>
        <v>196288</v>
      </c>
      <c r="M121" s="241">
        <f t="shared" si="34"/>
        <v>882.74026000000003</v>
      </c>
      <c r="N121" s="241">
        <f t="shared" si="35"/>
        <v>882.74026000000003</v>
      </c>
      <c r="O121" s="241">
        <f t="shared" si="39"/>
        <v>-1755.4994069999225</v>
      </c>
      <c r="P121" s="241">
        <f t="shared" si="40"/>
        <v>1755.4994069999225</v>
      </c>
      <c r="Q121" s="242"/>
      <c r="R121" s="242"/>
      <c r="S121" s="242"/>
    </row>
    <row r="122" spans="1:20" s="237" customFormat="1">
      <c r="A122" s="236">
        <v>41944</v>
      </c>
      <c r="C122" s="238">
        <v>114</v>
      </c>
      <c r="D122" s="239">
        <f t="shared" si="22"/>
        <v>2326</v>
      </c>
      <c r="E122" s="239">
        <f t="shared" si="36"/>
        <v>198614</v>
      </c>
      <c r="F122" s="239">
        <f t="shared" si="32"/>
        <v>-2299.7000000000116</v>
      </c>
      <c r="G122" s="240">
        <f>Inputs!D$3</f>
        <v>0.37951000000000001</v>
      </c>
      <c r="I122" s="241">
        <f t="shared" si="37"/>
        <v>200913.7</v>
      </c>
      <c r="K122" s="241">
        <f t="shared" si="33"/>
        <v>2326</v>
      </c>
      <c r="L122" s="241">
        <f t="shared" si="38"/>
        <v>198614</v>
      </c>
      <c r="M122" s="241">
        <f t="shared" si="34"/>
        <v>882.74026000000003</v>
      </c>
      <c r="N122" s="241">
        <f t="shared" si="35"/>
        <v>882.74026000000003</v>
      </c>
      <c r="O122" s="241">
        <f t="shared" si="39"/>
        <v>-872.75914699992245</v>
      </c>
      <c r="P122" s="241">
        <f t="shared" si="40"/>
        <v>872.75914699992245</v>
      </c>
      <c r="Q122" s="242"/>
      <c r="R122" s="242"/>
      <c r="S122" s="242"/>
    </row>
    <row r="123" spans="1:20" s="237" customFormat="1">
      <c r="A123" s="243">
        <v>41974</v>
      </c>
      <c r="C123" s="238">
        <v>115</v>
      </c>
      <c r="D123" s="239">
        <f>-F122</f>
        <v>2299.7000000000116</v>
      </c>
      <c r="E123" s="239">
        <f t="shared" si="36"/>
        <v>200913.7</v>
      </c>
      <c r="F123" s="239">
        <f t="shared" si="32"/>
        <v>0</v>
      </c>
      <c r="G123" s="240">
        <f>Inputs!D$3</f>
        <v>0.37951000000000001</v>
      </c>
      <c r="I123" s="241">
        <f t="shared" si="37"/>
        <v>200913.7</v>
      </c>
      <c r="K123" s="241">
        <f t="shared" si="33"/>
        <v>2299.7000000000116</v>
      </c>
      <c r="L123" s="241">
        <f t="shared" si="38"/>
        <v>200913.7</v>
      </c>
      <c r="M123" s="241">
        <f t="shared" si="34"/>
        <v>872.75914700000442</v>
      </c>
      <c r="N123" s="241">
        <f t="shared" si="35"/>
        <v>872.75914700000442</v>
      </c>
      <c r="O123" s="241">
        <f t="shared" si="39"/>
        <v>8.1968209997285157E-11</v>
      </c>
      <c r="P123" s="241">
        <f t="shared" si="40"/>
        <v>-8.1968209997285157E-11</v>
      </c>
      <c r="Q123" s="242"/>
      <c r="R123" s="242"/>
      <c r="S123" s="242"/>
    </row>
    <row r="124" spans="1:20">
      <c r="A124" s="30"/>
      <c r="G124" s="28"/>
    </row>
    <row r="125" spans="1:20">
      <c r="A125" s="8" t="s">
        <v>43</v>
      </c>
      <c r="B125" s="33">
        <f>SUM(B9:B124)</f>
        <v>-200913.7</v>
      </c>
      <c r="D125" s="33">
        <f>SUM(D9:D124)</f>
        <v>200913.7</v>
      </c>
      <c r="G125" s="28"/>
      <c r="H125" s="33">
        <f>SUM(H9:H124)</f>
        <v>200913.7</v>
      </c>
      <c r="I125" s="33"/>
      <c r="J125" s="33">
        <f>SUM(J9:J124)</f>
        <v>76248.758287000004</v>
      </c>
      <c r="K125" s="33">
        <f>SUM(K9:K124)</f>
        <v>200913.7</v>
      </c>
      <c r="L125" s="33"/>
      <c r="M125" s="33">
        <f>SUM(M9:M124)</f>
        <v>76248.758287000019</v>
      </c>
      <c r="N125" s="33">
        <f>SUM(N9:N124)</f>
        <v>8.1968209997285157E-11</v>
      </c>
      <c r="O125" s="33">
        <f>SUM(O9:O124)</f>
        <v>-5103302.0139179872</v>
      </c>
      <c r="P125" s="33">
        <f>SUM(P9:P124)</f>
        <v>5103302.0139179872</v>
      </c>
    </row>
    <row r="126" spans="1:20">
      <c r="G126" s="28"/>
    </row>
    <row r="127" spans="1:20">
      <c r="A127" s="4" t="s">
        <v>61</v>
      </c>
      <c r="B127" s="4" t="s">
        <v>61</v>
      </c>
      <c r="C127" s="4" t="s">
        <v>61</v>
      </c>
      <c r="D127" s="4" t="s">
        <v>61</v>
      </c>
      <c r="F127" s="4" t="s">
        <v>61</v>
      </c>
      <c r="G127" s="28" t="s">
        <v>61</v>
      </c>
      <c r="H127" s="4" t="s">
        <v>61</v>
      </c>
      <c r="J127" s="4" t="s">
        <v>61</v>
      </c>
      <c r="K127" s="4" t="s">
        <v>61</v>
      </c>
      <c r="M127" s="4" t="s">
        <v>61</v>
      </c>
      <c r="N127" s="4" t="s">
        <v>61</v>
      </c>
      <c r="P127" s="4" t="s">
        <v>61</v>
      </c>
      <c r="Q127" s="8" t="s">
        <v>61</v>
      </c>
      <c r="R127" s="8" t="s">
        <v>61</v>
      </c>
      <c r="S127" s="8" t="s">
        <v>61</v>
      </c>
      <c r="T127" s="4" t="s">
        <v>61</v>
      </c>
    </row>
    <row r="128" spans="1:20">
      <c r="G128" s="28"/>
    </row>
    <row r="131" spans="1:2">
      <c r="A131" s="4" t="s">
        <v>14</v>
      </c>
      <c r="B131" s="4">
        <v>533263.38</v>
      </c>
    </row>
    <row r="132" spans="1:2">
      <c r="A132" s="4" t="s">
        <v>145</v>
      </c>
      <c r="B132" s="4">
        <v>29051.360000000001</v>
      </c>
    </row>
    <row r="133" spans="1:2">
      <c r="A133" s="4" t="s">
        <v>146</v>
      </c>
      <c r="B133" s="4">
        <v>10828.81</v>
      </c>
    </row>
    <row r="134" spans="1:2">
      <c r="A134" s="4" t="s">
        <v>147</v>
      </c>
      <c r="B134" s="4">
        <v>2461.8200000000002</v>
      </c>
    </row>
    <row r="135" spans="1:2">
      <c r="B135" s="94">
        <f>SUM(B131:B134)</f>
        <v>575605.37</v>
      </c>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6.xml><?xml version="1.0" encoding="utf-8"?>
<worksheet xmlns="http://schemas.openxmlformats.org/spreadsheetml/2006/main" xmlns:r="http://schemas.openxmlformats.org/officeDocument/2006/relationships">
  <sheetPr transitionEvaluation="1" codeName="Sheet69">
    <pageSetUpPr autoPageBreaks="0" fitToPage="1"/>
  </sheetPr>
  <dimension ref="A1:AE129"/>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10.664062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10.109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154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38687</v>
      </c>
      <c r="B9" s="32">
        <f>-7667050-6291450</f>
        <v>-13958500</v>
      </c>
      <c r="C9" s="6">
        <v>1</v>
      </c>
      <c r="D9" s="29">
        <f t="shared" ref="D9:D40" si="0">ROUND(-(+$B$9/180)*1,0)</f>
        <v>77547</v>
      </c>
      <c r="E9" s="29">
        <f>+D9</f>
        <v>77547</v>
      </c>
      <c r="F9" s="29">
        <f t="shared" ref="F9:F40" si="1">$B$9+E9</f>
        <v>-13880953</v>
      </c>
      <c r="G9" s="34">
        <f>Inputs!D$3</f>
        <v>0.37951000000000001</v>
      </c>
      <c r="H9" s="27">
        <f>-B9</f>
        <v>13958500</v>
      </c>
      <c r="I9" s="27">
        <f>+H9</f>
        <v>13958500</v>
      </c>
      <c r="J9" s="27">
        <f>H9*G9</f>
        <v>5297390.335</v>
      </c>
      <c r="K9" s="27">
        <f t="shared" ref="K9:K40" si="2">D9</f>
        <v>77547</v>
      </c>
      <c r="L9" s="27">
        <f>+K9</f>
        <v>77547</v>
      </c>
      <c r="M9" s="27">
        <f t="shared" ref="M9:M40" si="3">K9*G9</f>
        <v>29429.861970000002</v>
      </c>
      <c r="N9" s="27">
        <f t="shared" ref="N9:N40" si="4">M9-J9</f>
        <v>-5267960.47303</v>
      </c>
      <c r="O9" s="27">
        <f>+N9</f>
        <v>-5267960.47303</v>
      </c>
      <c r="P9" s="27">
        <f>-SUM(N9)</f>
        <v>5267960.47303</v>
      </c>
      <c r="Q9" s="38">
        <f>VLOOKUP(Q$8,$A$9:$P$117,5)</f>
        <v>3799803</v>
      </c>
      <c r="R9" s="38">
        <f>VLOOKUP(R$8,$A$9:$P$117,5)</f>
        <v>5831547</v>
      </c>
      <c r="S9" s="38">
        <f>+R9-Q9</f>
        <v>2031744</v>
      </c>
      <c r="T9" s="35" t="s">
        <v>64</v>
      </c>
      <c r="U9" s="145">
        <f t="shared" ref="U9:AE9" si="5">-IF(TYPE(VLOOKUP(U8,$A$9:$P$117,6,FALSE))=16,0,VLOOKUP(U8,$A$9:$P$117,6,FALSE))</f>
        <v>9989385</v>
      </c>
      <c r="V9" s="145">
        <f t="shared" si="5"/>
        <v>9820073</v>
      </c>
      <c r="W9" s="145">
        <f t="shared" si="5"/>
        <v>9650761</v>
      </c>
      <c r="X9" s="145">
        <f t="shared" si="5"/>
        <v>9481449</v>
      </c>
      <c r="Y9" s="145">
        <f t="shared" si="5"/>
        <v>9312137</v>
      </c>
      <c r="Z9" s="145">
        <f t="shared" si="5"/>
        <v>9142825</v>
      </c>
      <c r="AA9" s="145">
        <f t="shared" si="5"/>
        <v>8973513</v>
      </c>
      <c r="AB9" s="145">
        <f t="shared" si="5"/>
        <v>8804201</v>
      </c>
      <c r="AC9" s="145">
        <f t="shared" si="5"/>
        <v>8634889</v>
      </c>
      <c r="AD9" s="145">
        <f t="shared" si="5"/>
        <v>8465577</v>
      </c>
      <c r="AE9" s="145">
        <f t="shared" si="5"/>
        <v>8296265</v>
      </c>
    </row>
    <row r="10" spans="1:31">
      <c r="A10" s="30">
        <v>38718</v>
      </c>
      <c r="B10" s="9"/>
      <c r="C10" s="6">
        <v>2</v>
      </c>
      <c r="D10" s="29">
        <f t="shared" si="0"/>
        <v>77547</v>
      </c>
      <c r="E10" s="29">
        <f t="shared" ref="E10:E41" si="6">+E9+D10</f>
        <v>155094</v>
      </c>
      <c r="F10" s="29">
        <f t="shared" si="1"/>
        <v>-13803406</v>
      </c>
      <c r="G10" s="34">
        <f>Inputs!D$3</f>
        <v>0.37951000000000001</v>
      </c>
      <c r="H10" s="2"/>
      <c r="I10" s="27">
        <f t="shared" ref="I10:I41" si="7">+I9+H10</f>
        <v>13958500</v>
      </c>
      <c r="J10" s="27"/>
      <c r="K10" s="27">
        <f t="shared" si="2"/>
        <v>77547</v>
      </c>
      <c r="L10" s="27">
        <f t="shared" ref="L10:L41" si="8">+L9+K10</f>
        <v>155094</v>
      </c>
      <c r="M10" s="27">
        <f t="shared" si="3"/>
        <v>29429.861970000002</v>
      </c>
      <c r="N10" s="27">
        <f t="shared" si="4"/>
        <v>29429.861970000002</v>
      </c>
      <c r="O10" s="27">
        <f t="shared" ref="O10:O41" si="9">+O9+N10</f>
        <v>-5238530.61106</v>
      </c>
      <c r="P10" s="27">
        <f t="shared" ref="P10:P41" si="10">P9-N10</f>
        <v>5238530.61106</v>
      </c>
      <c r="Q10" s="38">
        <f>VLOOKUP(Q$8,$A$9:$P$117,15)</f>
        <v>-3855327.0984700015</v>
      </c>
      <c r="R10" s="38">
        <f>VLOOKUP(R$8,$A$9:$P$117,15)</f>
        <v>-3084259.9330300009</v>
      </c>
      <c r="S10" s="38">
        <f>+R10-Q10</f>
        <v>771067.16544000059</v>
      </c>
      <c r="T10" s="36" t="s">
        <v>69</v>
      </c>
      <c r="V10" s="2"/>
      <c r="W10" s="2"/>
      <c r="X10" s="7"/>
      <c r="Y10" s="2"/>
      <c r="Z10" s="7"/>
    </row>
    <row r="11" spans="1:31">
      <c r="A11" s="31">
        <v>38749</v>
      </c>
      <c r="B11" s="5"/>
      <c r="C11" s="6">
        <v>3</v>
      </c>
      <c r="D11" s="29">
        <f t="shared" si="0"/>
        <v>77547</v>
      </c>
      <c r="E11" s="29">
        <f t="shared" si="6"/>
        <v>232641</v>
      </c>
      <c r="F11" s="29">
        <f t="shared" si="1"/>
        <v>-13725859</v>
      </c>
      <c r="G11" s="34">
        <f>Inputs!D$3</f>
        <v>0.37951000000000001</v>
      </c>
      <c r="H11" s="2"/>
      <c r="I11" s="27">
        <f t="shared" si="7"/>
        <v>13958500</v>
      </c>
      <c r="J11" s="27"/>
      <c r="K11" s="27">
        <f t="shared" si="2"/>
        <v>77547</v>
      </c>
      <c r="L11" s="27">
        <f t="shared" si="8"/>
        <v>232641</v>
      </c>
      <c r="M11" s="27">
        <f t="shared" si="3"/>
        <v>29429.861970000002</v>
      </c>
      <c r="N11" s="27">
        <f t="shared" si="4"/>
        <v>29429.861970000002</v>
      </c>
      <c r="O11" s="27">
        <f t="shared" si="9"/>
        <v>-5209100.7490900001</v>
      </c>
      <c r="P11" s="27">
        <f t="shared" si="10"/>
        <v>5209100.7490900001</v>
      </c>
      <c r="Q11" s="38">
        <f>+VLOOKUP(Q$8,$A$9:$P$117,16)</f>
        <v>3855327.0984700015</v>
      </c>
      <c r="R11" s="38">
        <f>+VLOOKUP(R$8,$A$9:$P$117,16)</f>
        <v>3084259.9330300009</v>
      </c>
      <c r="S11" s="38">
        <f>(+Q11+R11)/2</f>
        <v>3469793.5157500012</v>
      </c>
      <c r="T11" s="36" t="s">
        <v>113</v>
      </c>
      <c r="U11" s="145">
        <f t="shared" ref="U11:AE11" si="11">IF(TYPE(VLOOKUP(U8,$A$9:$P$117,16,FALSE))=16,0,VLOOKUP(U8,$A$9:$P$117,16,FALSE))</f>
        <v>3791071.5013500014</v>
      </c>
      <c r="V11" s="145">
        <f t="shared" si="11"/>
        <v>3726815.9042300014</v>
      </c>
      <c r="W11" s="145">
        <f t="shared" si="11"/>
        <v>3662560.3071100013</v>
      </c>
      <c r="X11" s="145">
        <f t="shared" si="11"/>
        <v>3598304.7099900013</v>
      </c>
      <c r="Y11" s="145">
        <f t="shared" si="11"/>
        <v>3534049.1128700012</v>
      </c>
      <c r="Z11" s="145">
        <f t="shared" si="11"/>
        <v>3469793.5157500012</v>
      </c>
      <c r="AA11" s="145">
        <f t="shared" si="11"/>
        <v>3405537.9186300011</v>
      </c>
      <c r="AB11" s="145">
        <f t="shared" si="11"/>
        <v>3341282.3215100011</v>
      </c>
      <c r="AC11" s="145">
        <f t="shared" si="11"/>
        <v>3277026.724390001</v>
      </c>
      <c r="AD11" s="145">
        <f t="shared" si="11"/>
        <v>3212771.127270001</v>
      </c>
      <c r="AE11" s="145">
        <f t="shared" si="11"/>
        <v>3148515.5301500009</v>
      </c>
    </row>
    <row r="12" spans="1:31">
      <c r="A12" s="30">
        <v>38777</v>
      </c>
      <c r="B12" s="3"/>
      <c r="C12" s="6">
        <v>4</v>
      </c>
      <c r="D12" s="29">
        <f t="shared" si="0"/>
        <v>77547</v>
      </c>
      <c r="E12" s="29">
        <f t="shared" si="6"/>
        <v>310188</v>
      </c>
      <c r="F12" s="29">
        <f t="shared" si="1"/>
        <v>-13648312</v>
      </c>
      <c r="G12" s="34">
        <f>Inputs!D$3</f>
        <v>0.37951000000000001</v>
      </c>
      <c r="H12" s="2"/>
      <c r="I12" s="27">
        <f t="shared" si="7"/>
        <v>13958500</v>
      </c>
      <c r="J12" s="27"/>
      <c r="K12" s="27">
        <f t="shared" si="2"/>
        <v>77547</v>
      </c>
      <c r="L12" s="27">
        <f t="shared" si="8"/>
        <v>310188</v>
      </c>
      <c r="M12" s="27">
        <f t="shared" si="3"/>
        <v>29429.861970000002</v>
      </c>
      <c r="N12" s="27">
        <f t="shared" si="4"/>
        <v>29429.861970000002</v>
      </c>
      <c r="O12" s="27">
        <f t="shared" si="9"/>
        <v>-5179670.8871200001</v>
      </c>
      <c r="P12" s="27">
        <f t="shared" si="10"/>
        <v>5179670.8871200001</v>
      </c>
      <c r="Q12" s="40"/>
      <c r="R12" s="40"/>
      <c r="S12" s="40"/>
      <c r="T12" s="36"/>
    </row>
    <row r="13" spans="1:31">
      <c r="A13" s="31">
        <v>38808</v>
      </c>
      <c r="B13" s="3"/>
      <c r="C13" s="6">
        <v>5</v>
      </c>
      <c r="D13" s="29">
        <f t="shared" si="0"/>
        <v>77547</v>
      </c>
      <c r="E13" s="29">
        <f t="shared" si="6"/>
        <v>387735</v>
      </c>
      <c r="F13" s="29">
        <f t="shared" si="1"/>
        <v>-13570765</v>
      </c>
      <c r="G13" s="34">
        <f>Inputs!D$3</f>
        <v>0.37951000000000001</v>
      </c>
      <c r="H13" s="2"/>
      <c r="I13" s="27">
        <f t="shared" si="7"/>
        <v>13958500</v>
      </c>
      <c r="J13" s="27"/>
      <c r="K13" s="27">
        <f t="shared" si="2"/>
        <v>77547</v>
      </c>
      <c r="L13" s="27">
        <f t="shared" si="8"/>
        <v>387735</v>
      </c>
      <c r="M13" s="27">
        <f t="shared" si="3"/>
        <v>29429.861970000002</v>
      </c>
      <c r="N13" s="27">
        <f t="shared" si="4"/>
        <v>29429.861970000002</v>
      </c>
      <c r="O13" s="27">
        <f t="shared" si="9"/>
        <v>-5150241.0251500001</v>
      </c>
      <c r="P13" s="27">
        <f t="shared" si="10"/>
        <v>5150241.0251500001</v>
      </c>
      <c r="Q13" s="38">
        <f>VLOOKUP(Q$8,$A$9:$P$117,9)</f>
        <v>13958500</v>
      </c>
      <c r="R13" s="38">
        <f>VLOOKUP(R$8,$A$9:$P$117,9)</f>
        <v>13958500</v>
      </c>
      <c r="S13" s="38">
        <f>+R13-Q13</f>
        <v>0</v>
      </c>
      <c r="T13" s="36" t="s">
        <v>70</v>
      </c>
    </row>
    <row r="14" spans="1:31">
      <c r="A14" s="30">
        <v>38838</v>
      </c>
      <c r="B14" s="3"/>
      <c r="C14" s="6">
        <v>6</v>
      </c>
      <c r="D14" s="29">
        <f t="shared" si="0"/>
        <v>77547</v>
      </c>
      <c r="E14" s="29">
        <f t="shared" si="6"/>
        <v>465282</v>
      </c>
      <c r="F14" s="29">
        <f t="shared" si="1"/>
        <v>-13493218</v>
      </c>
      <c r="G14" s="34">
        <f>Inputs!D$3</f>
        <v>0.37951000000000001</v>
      </c>
      <c r="H14" s="2"/>
      <c r="I14" s="27">
        <f t="shared" si="7"/>
        <v>13958500</v>
      </c>
      <c r="J14" s="27"/>
      <c r="K14" s="27">
        <f t="shared" si="2"/>
        <v>77547</v>
      </c>
      <c r="L14" s="27">
        <f t="shared" si="8"/>
        <v>465282</v>
      </c>
      <c r="M14" s="27">
        <f t="shared" si="3"/>
        <v>29429.861970000002</v>
      </c>
      <c r="N14" s="27">
        <f t="shared" si="4"/>
        <v>29429.861970000002</v>
      </c>
      <c r="O14" s="27">
        <f t="shared" si="9"/>
        <v>-5120811.1631800001</v>
      </c>
      <c r="P14" s="27">
        <f t="shared" si="10"/>
        <v>5120811.1631800001</v>
      </c>
      <c r="Q14" s="105">
        <f>VLOOKUP(Q$8,$A$9:$P$117,12)</f>
        <v>3799803</v>
      </c>
      <c r="R14" s="105">
        <f>VLOOKUP(R$8,$A$9:$P$117,12)</f>
        <v>5831547</v>
      </c>
      <c r="S14" s="105">
        <f>+R14-Q14</f>
        <v>2031744</v>
      </c>
      <c r="T14" s="36" t="s">
        <v>93</v>
      </c>
    </row>
    <row r="15" spans="1:31">
      <c r="A15" s="31">
        <v>38869</v>
      </c>
      <c r="B15" s="3"/>
      <c r="C15" s="6">
        <v>7</v>
      </c>
      <c r="D15" s="29">
        <f t="shared" si="0"/>
        <v>77547</v>
      </c>
      <c r="E15" s="29">
        <f t="shared" si="6"/>
        <v>542829</v>
      </c>
      <c r="F15" s="29">
        <f t="shared" si="1"/>
        <v>-13415671</v>
      </c>
      <c r="G15" s="34">
        <f>Inputs!D$3</f>
        <v>0.37951000000000001</v>
      </c>
      <c r="H15" s="2"/>
      <c r="I15" s="27">
        <f t="shared" si="7"/>
        <v>13958500</v>
      </c>
      <c r="J15" s="27"/>
      <c r="K15" s="27">
        <f t="shared" si="2"/>
        <v>77547</v>
      </c>
      <c r="L15" s="27">
        <f t="shared" si="8"/>
        <v>542829</v>
      </c>
      <c r="M15" s="27">
        <f t="shared" si="3"/>
        <v>29429.861970000002</v>
      </c>
      <c r="N15" s="27">
        <f t="shared" si="4"/>
        <v>29429.861970000002</v>
      </c>
      <c r="O15" s="27">
        <f t="shared" si="9"/>
        <v>-5091381.3012100002</v>
      </c>
      <c r="P15" s="27">
        <f t="shared" si="10"/>
        <v>5091381.3012100002</v>
      </c>
      <c r="Q15" s="97"/>
      <c r="R15" s="97"/>
      <c r="S15" s="97"/>
      <c r="T15" s="98"/>
    </row>
    <row r="16" spans="1:31">
      <c r="A16" s="30">
        <v>38899</v>
      </c>
      <c r="B16" s="3"/>
      <c r="C16" s="6">
        <v>8</v>
      </c>
      <c r="D16" s="29">
        <f t="shared" si="0"/>
        <v>77547</v>
      </c>
      <c r="E16" s="29">
        <f t="shared" si="6"/>
        <v>620376</v>
      </c>
      <c r="F16" s="29">
        <f t="shared" si="1"/>
        <v>-13338124</v>
      </c>
      <c r="G16" s="34">
        <f>Inputs!D$3</f>
        <v>0.37951000000000001</v>
      </c>
      <c r="H16" s="2"/>
      <c r="I16" s="27">
        <f t="shared" si="7"/>
        <v>13958500</v>
      </c>
      <c r="J16" s="27"/>
      <c r="K16" s="27">
        <f t="shared" si="2"/>
        <v>77547</v>
      </c>
      <c r="L16" s="27">
        <f t="shared" si="8"/>
        <v>620376</v>
      </c>
      <c r="M16" s="27">
        <f t="shared" si="3"/>
        <v>29429.861970000002</v>
      </c>
      <c r="N16" s="27">
        <f t="shared" si="4"/>
        <v>29429.861970000002</v>
      </c>
      <c r="O16" s="27">
        <f t="shared" si="9"/>
        <v>-5061951.4392400002</v>
      </c>
      <c r="P16" s="27">
        <f t="shared" si="10"/>
        <v>5061951.4392400002</v>
      </c>
      <c r="Q16" s="4"/>
      <c r="R16" s="4"/>
      <c r="S16" s="4"/>
    </row>
    <row r="17" spans="1:19">
      <c r="A17" s="31">
        <v>38930</v>
      </c>
      <c r="B17" s="3"/>
      <c r="C17" s="6">
        <v>9</v>
      </c>
      <c r="D17" s="29">
        <f t="shared" si="0"/>
        <v>77547</v>
      </c>
      <c r="E17" s="29">
        <f t="shared" si="6"/>
        <v>697923</v>
      </c>
      <c r="F17" s="29">
        <f t="shared" si="1"/>
        <v>-13260577</v>
      </c>
      <c r="G17" s="34">
        <f>Inputs!D$3</f>
        <v>0.37951000000000001</v>
      </c>
      <c r="H17" s="2"/>
      <c r="I17" s="27">
        <f t="shared" si="7"/>
        <v>13958500</v>
      </c>
      <c r="J17" s="27"/>
      <c r="K17" s="27">
        <f t="shared" si="2"/>
        <v>77547</v>
      </c>
      <c r="L17" s="27">
        <f t="shared" si="8"/>
        <v>697923</v>
      </c>
      <c r="M17" s="27">
        <f t="shared" si="3"/>
        <v>29429.861970000002</v>
      </c>
      <c r="N17" s="27">
        <f t="shared" si="4"/>
        <v>29429.861970000002</v>
      </c>
      <c r="O17" s="27">
        <f t="shared" si="9"/>
        <v>-5032521.5772700002</v>
      </c>
      <c r="P17" s="27">
        <f t="shared" si="10"/>
        <v>5032521.5772700002</v>
      </c>
      <c r="Q17" s="4"/>
      <c r="R17" s="4"/>
      <c r="S17" s="4"/>
    </row>
    <row r="18" spans="1:19">
      <c r="A18" s="30">
        <v>38961</v>
      </c>
      <c r="B18" s="3"/>
      <c r="C18" s="6">
        <v>10</v>
      </c>
      <c r="D18" s="29">
        <f t="shared" si="0"/>
        <v>77547</v>
      </c>
      <c r="E18" s="29">
        <f t="shared" si="6"/>
        <v>775470</v>
      </c>
      <c r="F18" s="29">
        <f t="shared" si="1"/>
        <v>-13183030</v>
      </c>
      <c r="G18" s="34">
        <f>Inputs!D$3</f>
        <v>0.37951000000000001</v>
      </c>
      <c r="H18" s="2"/>
      <c r="I18" s="27">
        <f t="shared" si="7"/>
        <v>13958500</v>
      </c>
      <c r="J18" s="27"/>
      <c r="K18" s="27">
        <f t="shared" si="2"/>
        <v>77547</v>
      </c>
      <c r="L18" s="27">
        <f t="shared" si="8"/>
        <v>775470</v>
      </c>
      <c r="M18" s="27">
        <f t="shared" si="3"/>
        <v>29429.861970000002</v>
      </c>
      <c r="N18" s="27">
        <f t="shared" si="4"/>
        <v>29429.861970000002</v>
      </c>
      <c r="O18" s="27">
        <f t="shared" si="9"/>
        <v>-5003091.7153000003</v>
      </c>
      <c r="P18" s="27">
        <f t="shared" si="10"/>
        <v>5003091.7153000003</v>
      </c>
      <c r="Q18" s="4"/>
      <c r="R18" s="4"/>
      <c r="S18" s="4"/>
    </row>
    <row r="19" spans="1:19">
      <c r="A19" s="31">
        <v>38991</v>
      </c>
      <c r="B19" s="3"/>
      <c r="C19" s="6">
        <v>11</v>
      </c>
      <c r="D19" s="29">
        <f t="shared" si="0"/>
        <v>77547</v>
      </c>
      <c r="E19" s="29">
        <f t="shared" si="6"/>
        <v>853017</v>
      </c>
      <c r="F19" s="29">
        <f t="shared" si="1"/>
        <v>-13105483</v>
      </c>
      <c r="G19" s="34">
        <f>Inputs!D$3</f>
        <v>0.37951000000000001</v>
      </c>
      <c r="H19" s="2"/>
      <c r="I19" s="27">
        <f t="shared" si="7"/>
        <v>13958500</v>
      </c>
      <c r="J19" s="27"/>
      <c r="K19" s="27">
        <f t="shared" si="2"/>
        <v>77547</v>
      </c>
      <c r="L19" s="27">
        <f t="shared" si="8"/>
        <v>853017</v>
      </c>
      <c r="M19" s="27">
        <f t="shared" si="3"/>
        <v>29429.861970000002</v>
      </c>
      <c r="N19" s="27">
        <f t="shared" si="4"/>
        <v>29429.861970000002</v>
      </c>
      <c r="O19" s="27">
        <f t="shared" si="9"/>
        <v>-4973661.8533300003</v>
      </c>
      <c r="P19" s="27">
        <f t="shared" si="10"/>
        <v>4973661.8533300003</v>
      </c>
      <c r="Q19" s="4"/>
      <c r="R19" s="4"/>
      <c r="S19" s="4"/>
    </row>
    <row r="20" spans="1:19">
      <c r="A20" s="30">
        <v>39022</v>
      </c>
      <c r="B20" s="3"/>
      <c r="C20" s="6">
        <v>12</v>
      </c>
      <c r="D20" s="29">
        <f t="shared" si="0"/>
        <v>77547</v>
      </c>
      <c r="E20" s="29">
        <f t="shared" si="6"/>
        <v>930564</v>
      </c>
      <c r="F20" s="29">
        <f t="shared" si="1"/>
        <v>-13027936</v>
      </c>
      <c r="G20" s="34">
        <f>Inputs!D$3</f>
        <v>0.37951000000000001</v>
      </c>
      <c r="H20" s="2"/>
      <c r="I20" s="27">
        <f t="shared" si="7"/>
        <v>13958500</v>
      </c>
      <c r="J20" s="27"/>
      <c r="K20" s="27">
        <f t="shared" si="2"/>
        <v>77547</v>
      </c>
      <c r="L20" s="27">
        <f t="shared" si="8"/>
        <v>930564</v>
      </c>
      <c r="M20" s="27">
        <f t="shared" si="3"/>
        <v>29429.861970000002</v>
      </c>
      <c r="N20" s="27">
        <f t="shared" si="4"/>
        <v>29429.861970000002</v>
      </c>
      <c r="O20" s="27">
        <f t="shared" si="9"/>
        <v>-4944231.9913600003</v>
      </c>
      <c r="P20" s="27">
        <f t="shared" si="10"/>
        <v>4944231.9913600003</v>
      </c>
      <c r="Q20" s="4"/>
      <c r="R20" s="4"/>
      <c r="S20" s="4"/>
    </row>
    <row r="21" spans="1:19">
      <c r="A21" s="31">
        <v>39052</v>
      </c>
      <c r="B21" s="3"/>
      <c r="C21" s="6">
        <v>13</v>
      </c>
      <c r="D21" s="29">
        <f t="shared" si="0"/>
        <v>77547</v>
      </c>
      <c r="E21" s="29">
        <f t="shared" si="6"/>
        <v>1008111</v>
      </c>
      <c r="F21" s="29">
        <f t="shared" si="1"/>
        <v>-12950389</v>
      </c>
      <c r="G21" s="34">
        <f>Inputs!D$3</f>
        <v>0.37951000000000001</v>
      </c>
      <c r="H21" s="2"/>
      <c r="I21" s="27">
        <f t="shared" si="7"/>
        <v>13958500</v>
      </c>
      <c r="J21" s="27"/>
      <c r="K21" s="27">
        <f t="shared" si="2"/>
        <v>77547</v>
      </c>
      <c r="L21" s="27">
        <f t="shared" si="8"/>
        <v>1008111</v>
      </c>
      <c r="M21" s="27">
        <f t="shared" si="3"/>
        <v>29429.861970000002</v>
      </c>
      <c r="N21" s="27">
        <f t="shared" si="4"/>
        <v>29429.861970000002</v>
      </c>
      <c r="O21" s="27">
        <f t="shared" si="9"/>
        <v>-4914802.1293900004</v>
      </c>
      <c r="P21" s="27">
        <f t="shared" si="10"/>
        <v>4914802.1293900004</v>
      </c>
      <c r="Q21" s="4"/>
      <c r="R21" s="4"/>
      <c r="S21" s="4"/>
    </row>
    <row r="22" spans="1:19">
      <c r="A22" s="30">
        <v>39083</v>
      </c>
      <c r="B22" s="3"/>
      <c r="C22" s="6">
        <v>14</v>
      </c>
      <c r="D22" s="29">
        <f t="shared" si="0"/>
        <v>77547</v>
      </c>
      <c r="E22" s="29">
        <f t="shared" si="6"/>
        <v>1085658</v>
      </c>
      <c r="F22" s="29">
        <f t="shared" si="1"/>
        <v>-12872842</v>
      </c>
      <c r="G22" s="34">
        <f>Inputs!D$3</f>
        <v>0.37951000000000001</v>
      </c>
      <c r="H22" s="2"/>
      <c r="I22" s="27">
        <f t="shared" si="7"/>
        <v>13958500</v>
      </c>
      <c r="J22" s="27"/>
      <c r="K22" s="27">
        <f t="shared" si="2"/>
        <v>77547</v>
      </c>
      <c r="L22" s="27">
        <f t="shared" si="8"/>
        <v>1085658</v>
      </c>
      <c r="M22" s="27">
        <f t="shared" si="3"/>
        <v>29429.861970000002</v>
      </c>
      <c r="N22" s="27">
        <f t="shared" si="4"/>
        <v>29429.861970000002</v>
      </c>
      <c r="O22" s="27">
        <f t="shared" si="9"/>
        <v>-4885372.2674200004</v>
      </c>
      <c r="P22" s="27">
        <f t="shared" si="10"/>
        <v>4885372.2674200004</v>
      </c>
      <c r="Q22" s="4"/>
      <c r="R22" s="4"/>
      <c r="S22" s="4"/>
    </row>
    <row r="23" spans="1:19">
      <c r="A23" s="31">
        <v>39114</v>
      </c>
      <c r="B23" s="3"/>
      <c r="C23" s="6">
        <v>15</v>
      </c>
      <c r="D23" s="29">
        <f t="shared" si="0"/>
        <v>77547</v>
      </c>
      <c r="E23" s="29">
        <f t="shared" si="6"/>
        <v>1163205</v>
      </c>
      <c r="F23" s="29">
        <f t="shared" si="1"/>
        <v>-12795295</v>
      </c>
      <c r="G23" s="34">
        <f>Inputs!D$3</f>
        <v>0.37951000000000001</v>
      </c>
      <c r="H23" s="2"/>
      <c r="I23" s="27">
        <f t="shared" si="7"/>
        <v>13958500</v>
      </c>
      <c r="J23" s="27"/>
      <c r="K23" s="27">
        <f t="shared" si="2"/>
        <v>77547</v>
      </c>
      <c r="L23" s="27">
        <f t="shared" si="8"/>
        <v>1163205</v>
      </c>
      <c r="M23" s="27">
        <f t="shared" si="3"/>
        <v>29429.861970000002</v>
      </c>
      <c r="N23" s="27">
        <f t="shared" si="4"/>
        <v>29429.861970000002</v>
      </c>
      <c r="O23" s="27">
        <f t="shared" si="9"/>
        <v>-4855942.4054500004</v>
      </c>
      <c r="P23" s="27">
        <f t="shared" si="10"/>
        <v>4855942.4054500004</v>
      </c>
      <c r="Q23" s="4"/>
      <c r="R23" s="4"/>
      <c r="S23" s="4"/>
    </row>
    <row r="24" spans="1:19">
      <c r="A24" s="30">
        <v>39142</v>
      </c>
      <c r="B24" s="3"/>
      <c r="C24" s="6">
        <v>16</v>
      </c>
      <c r="D24" s="29">
        <f t="shared" si="0"/>
        <v>77547</v>
      </c>
      <c r="E24" s="29">
        <f t="shared" si="6"/>
        <v>1240752</v>
      </c>
      <c r="F24" s="29">
        <f t="shared" si="1"/>
        <v>-12717748</v>
      </c>
      <c r="G24" s="34">
        <f>Inputs!D$3</f>
        <v>0.37951000000000001</v>
      </c>
      <c r="H24" s="2"/>
      <c r="I24" s="27">
        <f t="shared" si="7"/>
        <v>13958500</v>
      </c>
      <c r="J24" s="27"/>
      <c r="K24" s="27">
        <f t="shared" si="2"/>
        <v>77547</v>
      </c>
      <c r="L24" s="27">
        <f t="shared" si="8"/>
        <v>1240752</v>
      </c>
      <c r="M24" s="27">
        <f t="shared" si="3"/>
        <v>29429.861970000002</v>
      </c>
      <c r="N24" s="27">
        <f t="shared" si="4"/>
        <v>29429.861970000002</v>
      </c>
      <c r="O24" s="27">
        <f t="shared" si="9"/>
        <v>-4826512.5434800005</v>
      </c>
      <c r="P24" s="27">
        <f t="shared" si="10"/>
        <v>4826512.5434800005</v>
      </c>
      <c r="Q24" s="4"/>
      <c r="R24" s="4"/>
      <c r="S24" s="4"/>
    </row>
    <row r="25" spans="1:19">
      <c r="A25" s="31">
        <v>39173</v>
      </c>
      <c r="B25" s="3"/>
      <c r="C25" s="6">
        <v>17</v>
      </c>
      <c r="D25" s="29">
        <f t="shared" si="0"/>
        <v>77547</v>
      </c>
      <c r="E25" s="29">
        <f t="shared" si="6"/>
        <v>1318299</v>
      </c>
      <c r="F25" s="29">
        <f t="shared" si="1"/>
        <v>-12640201</v>
      </c>
      <c r="G25" s="34">
        <f>Inputs!D$3</f>
        <v>0.37951000000000001</v>
      </c>
      <c r="H25" s="2"/>
      <c r="I25" s="27">
        <f t="shared" si="7"/>
        <v>13958500</v>
      </c>
      <c r="J25" s="27"/>
      <c r="K25" s="27">
        <f t="shared" si="2"/>
        <v>77547</v>
      </c>
      <c r="L25" s="27">
        <f t="shared" si="8"/>
        <v>1318299</v>
      </c>
      <c r="M25" s="27">
        <f t="shared" si="3"/>
        <v>29429.861970000002</v>
      </c>
      <c r="N25" s="27">
        <f t="shared" si="4"/>
        <v>29429.861970000002</v>
      </c>
      <c r="O25" s="27">
        <f t="shared" si="9"/>
        <v>-4797082.6815100005</v>
      </c>
      <c r="P25" s="27">
        <f t="shared" si="10"/>
        <v>4797082.6815100005</v>
      </c>
      <c r="Q25" s="4"/>
      <c r="R25" s="4"/>
      <c r="S25" s="4"/>
    </row>
    <row r="26" spans="1:19">
      <c r="A26" s="30">
        <v>39203</v>
      </c>
      <c r="B26" s="3"/>
      <c r="C26" s="6">
        <v>18</v>
      </c>
      <c r="D26" s="29">
        <f t="shared" si="0"/>
        <v>77547</v>
      </c>
      <c r="E26" s="29">
        <f t="shared" si="6"/>
        <v>1395846</v>
      </c>
      <c r="F26" s="29">
        <f t="shared" si="1"/>
        <v>-12562654</v>
      </c>
      <c r="G26" s="34">
        <f>Inputs!D$3</f>
        <v>0.37951000000000001</v>
      </c>
      <c r="H26" s="2"/>
      <c r="I26" s="27">
        <f t="shared" si="7"/>
        <v>13958500</v>
      </c>
      <c r="J26" s="27"/>
      <c r="K26" s="27">
        <f t="shared" si="2"/>
        <v>77547</v>
      </c>
      <c r="L26" s="27">
        <f t="shared" si="8"/>
        <v>1395846</v>
      </c>
      <c r="M26" s="27">
        <f t="shared" si="3"/>
        <v>29429.861970000002</v>
      </c>
      <c r="N26" s="27">
        <f t="shared" si="4"/>
        <v>29429.861970000002</v>
      </c>
      <c r="O26" s="27">
        <f t="shared" si="9"/>
        <v>-4767652.8195400005</v>
      </c>
      <c r="P26" s="27">
        <f t="shared" si="10"/>
        <v>4767652.8195400005</v>
      </c>
      <c r="Q26" s="4"/>
      <c r="R26" s="4"/>
      <c r="S26" s="4"/>
    </row>
    <row r="27" spans="1:19">
      <c r="A27" s="31">
        <v>39234</v>
      </c>
      <c r="B27" s="3"/>
      <c r="C27" s="6">
        <v>19</v>
      </c>
      <c r="D27" s="29">
        <f t="shared" si="0"/>
        <v>77547</v>
      </c>
      <c r="E27" s="29">
        <f t="shared" si="6"/>
        <v>1473393</v>
      </c>
      <c r="F27" s="29">
        <f t="shared" si="1"/>
        <v>-12485107</v>
      </c>
      <c r="G27" s="34">
        <f>Inputs!D$3</f>
        <v>0.37951000000000001</v>
      </c>
      <c r="H27" s="2"/>
      <c r="I27" s="27">
        <f t="shared" si="7"/>
        <v>13958500</v>
      </c>
      <c r="J27" s="27"/>
      <c r="K27" s="27">
        <f t="shared" si="2"/>
        <v>77547</v>
      </c>
      <c r="L27" s="27">
        <f t="shared" si="8"/>
        <v>1473393</v>
      </c>
      <c r="M27" s="27">
        <f t="shared" si="3"/>
        <v>29429.861970000002</v>
      </c>
      <c r="N27" s="27">
        <f t="shared" si="4"/>
        <v>29429.861970000002</v>
      </c>
      <c r="O27" s="27">
        <f t="shared" si="9"/>
        <v>-4738222.9575700006</v>
      </c>
      <c r="P27" s="27">
        <f t="shared" si="10"/>
        <v>4738222.9575700006</v>
      </c>
      <c r="Q27" s="4"/>
      <c r="R27" s="4"/>
      <c r="S27" s="4"/>
    </row>
    <row r="28" spans="1:19">
      <c r="A28" s="30">
        <v>39264</v>
      </c>
      <c r="B28" s="3"/>
      <c r="C28" s="6">
        <v>20</v>
      </c>
      <c r="D28" s="29">
        <f t="shared" si="0"/>
        <v>77547</v>
      </c>
      <c r="E28" s="29">
        <f t="shared" si="6"/>
        <v>1550940</v>
      </c>
      <c r="F28" s="29">
        <f t="shared" si="1"/>
        <v>-12407560</v>
      </c>
      <c r="G28" s="34">
        <f>Inputs!D$3</f>
        <v>0.37951000000000001</v>
      </c>
      <c r="H28" s="2"/>
      <c r="I28" s="27">
        <f t="shared" si="7"/>
        <v>13958500</v>
      </c>
      <c r="J28" s="27"/>
      <c r="K28" s="27">
        <f t="shared" si="2"/>
        <v>77547</v>
      </c>
      <c r="L28" s="27">
        <f t="shared" si="8"/>
        <v>1550940</v>
      </c>
      <c r="M28" s="27">
        <f t="shared" si="3"/>
        <v>29429.861970000002</v>
      </c>
      <c r="N28" s="27">
        <f t="shared" si="4"/>
        <v>29429.861970000002</v>
      </c>
      <c r="O28" s="27">
        <f t="shared" si="9"/>
        <v>-4708793.0956000006</v>
      </c>
      <c r="P28" s="27">
        <f t="shared" si="10"/>
        <v>4708793.0956000006</v>
      </c>
      <c r="Q28" s="4"/>
      <c r="R28" s="4"/>
      <c r="S28" s="4"/>
    </row>
    <row r="29" spans="1:19">
      <c r="A29" s="31">
        <v>39295</v>
      </c>
      <c r="B29" s="3"/>
      <c r="C29" s="6">
        <v>21</v>
      </c>
      <c r="D29" s="29">
        <f t="shared" si="0"/>
        <v>77547</v>
      </c>
      <c r="E29" s="29">
        <f t="shared" si="6"/>
        <v>1628487</v>
      </c>
      <c r="F29" s="29">
        <f t="shared" si="1"/>
        <v>-12330013</v>
      </c>
      <c r="G29" s="34">
        <f>Inputs!D$3</f>
        <v>0.37951000000000001</v>
      </c>
      <c r="H29" s="2"/>
      <c r="I29" s="27">
        <f t="shared" si="7"/>
        <v>13958500</v>
      </c>
      <c r="J29" s="27"/>
      <c r="K29" s="27">
        <f t="shared" si="2"/>
        <v>77547</v>
      </c>
      <c r="L29" s="27">
        <f t="shared" si="8"/>
        <v>1628487</v>
      </c>
      <c r="M29" s="27">
        <f t="shared" si="3"/>
        <v>29429.861970000002</v>
      </c>
      <c r="N29" s="27">
        <f t="shared" si="4"/>
        <v>29429.861970000002</v>
      </c>
      <c r="O29" s="27">
        <f t="shared" si="9"/>
        <v>-4679363.2336300006</v>
      </c>
      <c r="P29" s="27">
        <f t="shared" si="10"/>
        <v>4679363.2336300006</v>
      </c>
      <c r="Q29" s="4"/>
      <c r="R29" s="4"/>
      <c r="S29" s="4"/>
    </row>
    <row r="30" spans="1:19">
      <c r="A30" s="30">
        <v>39326</v>
      </c>
      <c r="B30" s="3"/>
      <c r="C30" s="6">
        <v>22</v>
      </c>
      <c r="D30" s="29">
        <f t="shared" si="0"/>
        <v>77547</v>
      </c>
      <c r="E30" s="29">
        <f t="shared" si="6"/>
        <v>1706034</v>
      </c>
      <c r="F30" s="29">
        <f t="shared" si="1"/>
        <v>-12252466</v>
      </c>
      <c r="G30" s="34">
        <f>Inputs!D$3</f>
        <v>0.37951000000000001</v>
      </c>
      <c r="H30" s="2"/>
      <c r="I30" s="27">
        <f t="shared" si="7"/>
        <v>13958500</v>
      </c>
      <c r="J30" s="27"/>
      <c r="K30" s="27">
        <f t="shared" si="2"/>
        <v>77547</v>
      </c>
      <c r="L30" s="27">
        <f t="shared" si="8"/>
        <v>1706034</v>
      </c>
      <c r="M30" s="27">
        <f t="shared" si="3"/>
        <v>29429.861970000002</v>
      </c>
      <c r="N30" s="27">
        <f t="shared" si="4"/>
        <v>29429.861970000002</v>
      </c>
      <c r="O30" s="27">
        <f t="shared" si="9"/>
        <v>-4649933.3716600006</v>
      </c>
      <c r="P30" s="27">
        <f t="shared" si="10"/>
        <v>4649933.3716600006</v>
      </c>
      <c r="Q30" s="95"/>
    </row>
    <row r="31" spans="1:19">
      <c r="A31" s="31">
        <v>39356</v>
      </c>
      <c r="B31" s="3"/>
      <c r="C31" s="6">
        <v>23</v>
      </c>
      <c r="D31" s="29">
        <f t="shared" si="0"/>
        <v>77547</v>
      </c>
      <c r="E31" s="29">
        <f t="shared" si="6"/>
        <v>1783581</v>
      </c>
      <c r="F31" s="29">
        <f t="shared" si="1"/>
        <v>-12174919</v>
      </c>
      <c r="G31" s="34">
        <f>Inputs!D$3</f>
        <v>0.37951000000000001</v>
      </c>
      <c r="H31" s="2"/>
      <c r="I31" s="27">
        <f t="shared" si="7"/>
        <v>13958500</v>
      </c>
      <c r="J31" s="27"/>
      <c r="K31" s="27">
        <f t="shared" si="2"/>
        <v>77547</v>
      </c>
      <c r="L31" s="27">
        <f t="shared" si="8"/>
        <v>1783581</v>
      </c>
      <c r="M31" s="27">
        <f t="shared" si="3"/>
        <v>29429.861970000002</v>
      </c>
      <c r="N31" s="27">
        <f t="shared" si="4"/>
        <v>29429.861970000002</v>
      </c>
      <c r="O31" s="27">
        <f t="shared" si="9"/>
        <v>-4620503.5096900007</v>
      </c>
      <c r="P31" s="27">
        <f t="shared" si="10"/>
        <v>4620503.5096900007</v>
      </c>
      <c r="Q31" s="95"/>
    </row>
    <row r="32" spans="1:19">
      <c r="A32" s="30">
        <v>39387</v>
      </c>
      <c r="B32" s="3"/>
      <c r="C32" s="6">
        <v>24</v>
      </c>
      <c r="D32" s="29">
        <f t="shared" si="0"/>
        <v>77547</v>
      </c>
      <c r="E32" s="29">
        <f t="shared" si="6"/>
        <v>1861128</v>
      </c>
      <c r="F32" s="29">
        <f t="shared" si="1"/>
        <v>-12097372</v>
      </c>
      <c r="G32" s="34">
        <f>Inputs!D$3</f>
        <v>0.37951000000000001</v>
      </c>
      <c r="H32" s="2"/>
      <c r="I32" s="27">
        <f t="shared" si="7"/>
        <v>13958500</v>
      </c>
      <c r="J32" s="27"/>
      <c r="K32" s="27">
        <f t="shared" si="2"/>
        <v>77547</v>
      </c>
      <c r="L32" s="27">
        <f t="shared" si="8"/>
        <v>1861128</v>
      </c>
      <c r="M32" s="27">
        <f t="shared" si="3"/>
        <v>29429.861970000002</v>
      </c>
      <c r="N32" s="27">
        <f t="shared" si="4"/>
        <v>29429.861970000002</v>
      </c>
      <c r="O32" s="27">
        <f t="shared" si="9"/>
        <v>-4591073.6477200007</v>
      </c>
      <c r="P32" s="27">
        <f t="shared" si="10"/>
        <v>4591073.6477200007</v>
      </c>
      <c r="Q32" s="95"/>
    </row>
    <row r="33" spans="1:21">
      <c r="A33" s="31">
        <v>39417</v>
      </c>
      <c r="B33" s="3"/>
      <c r="C33" s="6">
        <v>25</v>
      </c>
      <c r="D33" s="29">
        <f t="shared" si="0"/>
        <v>77547</v>
      </c>
      <c r="E33" s="29">
        <f t="shared" si="6"/>
        <v>1938675</v>
      </c>
      <c r="F33" s="29">
        <f t="shared" si="1"/>
        <v>-12019825</v>
      </c>
      <c r="G33" s="34">
        <f>Inputs!D$3</f>
        <v>0.37951000000000001</v>
      </c>
      <c r="H33" s="2"/>
      <c r="I33" s="27">
        <f t="shared" si="7"/>
        <v>13958500</v>
      </c>
      <c r="J33" s="27"/>
      <c r="K33" s="27">
        <f t="shared" si="2"/>
        <v>77547</v>
      </c>
      <c r="L33" s="27">
        <f t="shared" si="8"/>
        <v>1938675</v>
      </c>
      <c r="M33" s="27">
        <f t="shared" si="3"/>
        <v>29429.861970000002</v>
      </c>
      <c r="N33" s="27">
        <f t="shared" si="4"/>
        <v>29429.861970000002</v>
      </c>
      <c r="O33" s="27">
        <f t="shared" si="9"/>
        <v>-4561643.7857500007</v>
      </c>
      <c r="P33" s="27">
        <f t="shared" si="10"/>
        <v>4561643.7857500007</v>
      </c>
      <c r="Q33" s="95"/>
    </row>
    <row r="34" spans="1:21">
      <c r="A34" s="30">
        <v>39448</v>
      </c>
      <c r="B34" s="3"/>
      <c r="C34" s="6">
        <v>26</v>
      </c>
      <c r="D34" s="29">
        <f t="shared" si="0"/>
        <v>77547</v>
      </c>
      <c r="E34" s="29">
        <f t="shared" si="6"/>
        <v>2016222</v>
      </c>
      <c r="F34" s="29">
        <f t="shared" si="1"/>
        <v>-11942278</v>
      </c>
      <c r="G34" s="34">
        <f>Inputs!D$3</f>
        <v>0.37951000000000001</v>
      </c>
      <c r="H34" s="2"/>
      <c r="I34" s="27">
        <f t="shared" si="7"/>
        <v>13958500</v>
      </c>
      <c r="J34" s="27"/>
      <c r="K34" s="27">
        <f t="shared" si="2"/>
        <v>77547</v>
      </c>
      <c r="L34" s="27">
        <f t="shared" si="8"/>
        <v>2016222</v>
      </c>
      <c r="M34" s="27">
        <f t="shared" si="3"/>
        <v>29429.861970000002</v>
      </c>
      <c r="N34" s="27">
        <f t="shared" si="4"/>
        <v>29429.861970000002</v>
      </c>
      <c r="O34" s="27">
        <f t="shared" si="9"/>
        <v>-4532213.9237800008</v>
      </c>
      <c r="P34" s="27">
        <f t="shared" si="10"/>
        <v>4532213.9237800008</v>
      </c>
      <c r="Q34" s="95"/>
    </row>
    <row r="35" spans="1:21">
      <c r="A35" s="31">
        <v>39479</v>
      </c>
      <c r="B35" s="3"/>
      <c r="C35" s="6">
        <v>27</v>
      </c>
      <c r="D35" s="29">
        <f t="shared" si="0"/>
        <v>77547</v>
      </c>
      <c r="E35" s="29">
        <f t="shared" si="6"/>
        <v>2093769</v>
      </c>
      <c r="F35" s="29">
        <f t="shared" si="1"/>
        <v>-11864731</v>
      </c>
      <c r="G35" s="34">
        <f>Inputs!D$3</f>
        <v>0.37951000000000001</v>
      </c>
      <c r="H35" s="2"/>
      <c r="I35" s="27">
        <f t="shared" si="7"/>
        <v>13958500</v>
      </c>
      <c r="J35" s="27"/>
      <c r="K35" s="27">
        <f t="shared" si="2"/>
        <v>77547</v>
      </c>
      <c r="L35" s="27">
        <f t="shared" si="8"/>
        <v>2093769</v>
      </c>
      <c r="M35" s="27">
        <f t="shared" si="3"/>
        <v>29429.861970000002</v>
      </c>
      <c r="N35" s="27">
        <f t="shared" si="4"/>
        <v>29429.861970000002</v>
      </c>
      <c r="O35" s="27">
        <f t="shared" si="9"/>
        <v>-4502784.0618100008</v>
      </c>
      <c r="P35" s="27">
        <f t="shared" si="10"/>
        <v>4502784.0618100008</v>
      </c>
    </row>
    <row r="36" spans="1:21">
      <c r="A36" s="30">
        <v>39508</v>
      </c>
      <c r="B36" s="3"/>
      <c r="C36" s="6">
        <v>28</v>
      </c>
      <c r="D36" s="29">
        <f t="shared" si="0"/>
        <v>77547</v>
      </c>
      <c r="E36" s="29">
        <f t="shared" si="6"/>
        <v>2171316</v>
      </c>
      <c r="F36" s="29">
        <f t="shared" si="1"/>
        <v>-11787184</v>
      </c>
      <c r="G36" s="34">
        <f>Inputs!D$3</f>
        <v>0.37951000000000001</v>
      </c>
      <c r="H36" s="2"/>
      <c r="I36" s="27">
        <f t="shared" si="7"/>
        <v>13958500</v>
      </c>
      <c r="J36" s="27"/>
      <c r="K36" s="27">
        <f t="shared" si="2"/>
        <v>77547</v>
      </c>
      <c r="L36" s="27">
        <f t="shared" si="8"/>
        <v>2171316</v>
      </c>
      <c r="M36" s="27">
        <f t="shared" si="3"/>
        <v>29429.861970000002</v>
      </c>
      <c r="N36" s="27">
        <f t="shared" si="4"/>
        <v>29429.861970000002</v>
      </c>
      <c r="O36" s="27">
        <f t="shared" si="9"/>
        <v>-4473354.1998400008</v>
      </c>
      <c r="P36" s="27">
        <f t="shared" si="10"/>
        <v>4473354.1998400008</v>
      </c>
    </row>
    <row r="37" spans="1:21">
      <c r="A37" s="31">
        <v>39539</v>
      </c>
      <c r="B37" s="3"/>
      <c r="C37" s="6">
        <v>29</v>
      </c>
      <c r="D37" s="29">
        <f t="shared" si="0"/>
        <v>77547</v>
      </c>
      <c r="E37" s="29">
        <f t="shared" si="6"/>
        <v>2248863</v>
      </c>
      <c r="F37" s="29">
        <f t="shared" si="1"/>
        <v>-11709637</v>
      </c>
      <c r="G37" s="34">
        <f>Inputs!D$3</f>
        <v>0.37951000000000001</v>
      </c>
      <c r="H37" s="2"/>
      <c r="I37" s="27">
        <f t="shared" si="7"/>
        <v>13958500</v>
      </c>
      <c r="J37" s="27"/>
      <c r="K37" s="27">
        <f t="shared" si="2"/>
        <v>77547</v>
      </c>
      <c r="L37" s="27">
        <f t="shared" si="8"/>
        <v>2248863</v>
      </c>
      <c r="M37" s="27">
        <f t="shared" si="3"/>
        <v>29429.861970000002</v>
      </c>
      <c r="N37" s="27">
        <f t="shared" si="4"/>
        <v>29429.861970000002</v>
      </c>
      <c r="O37" s="27">
        <f t="shared" si="9"/>
        <v>-4443924.3378700009</v>
      </c>
      <c r="P37" s="27">
        <f t="shared" si="10"/>
        <v>4443924.3378700009</v>
      </c>
    </row>
    <row r="38" spans="1:21">
      <c r="A38" s="30">
        <v>39569</v>
      </c>
      <c r="B38" s="3"/>
      <c r="C38" s="6">
        <v>30</v>
      </c>
      <c r="D38" s="29">
        <f t="shared" si="0"/>
        <v>77547</v>
      </c>
      <c r="E38" s="29">
        <f t="shared" si="6"/>
        <v>2326410</v>
      </c>
      <c r="F38" s="29">
        <f t="shared" si="1"/>
        <v>-11632090</v>
      </c>
      <c r="G38" s="34">
        <f>Inputs!D$3</f>
        <v>0.37951000000000001</v>
      </c>
      <c r="H38" s="2"/>
      <c r="I38" s="27">
        <f t="shared" si="7"/>
        <v>13958500</v>
      </c>
      <c r="J38" s="27"/>
      <c r="K38" s="27">
        <f t="shared" si="2"/>
        <v>77547</v>
      </c>
      <c r="L38" s="27">
        <f t="shared" si="8"/>
        <v>2326410</v>
      </c>
      <c r="M38" s="27">
        <f t="shared" si="3"/>
        <v>29429.861970000002</v>
      </c>
      <c r="N38" s="27">
        <f t="shared" si="4"/>
        <v>29429.861970000002</v>
      </c>
      <c r="O38" s="27">
        <f t="shared" si="9"/>
        <v>-4414494.4759000009</v>
      </c>
      <c r="P38" s="27">
        <f t="shared" si="10"/>
        <v>4414494.4759000009</v>
      </c>
    </row>
    <row r="39" spans="1:21">
      <c r="A39" s="31">
        <v>39600</v>
      </c>
      <c r="B39" s="2"/>
      <c r="C39" s="6">
        <v>31</v>
      </c>
      <c r="D39" s="29">
        <f t="shared" si="0"/>
        <v>77547</v>
      </c>
      <c r="E39" s="29">
        <f t="shared" si="6"/>
        <v>2403957</v>
      </c>
      <c r="F39" s="29">
        <f t="shared" si="1"/>
        <v>-11554543</v>
      </c>
      <c r="G39" s="34">
        <f>Inputs!D$3</f>
        <v>0.37951000000000001</v>
      </c>
      <c r="H39" s="2"/>
      <c r="I39" s="27">
        <f t="shared" si="7"/>
        <v>13958500</v>
      </c>
      <c r="J39" s="27"/>
      <c r="K39" s="27">
        <f t="shared" si="2"/>
        <v>77547</v>
      </c>
      <c r="L39" s="27">
        <f t="shared" si="8"/>
        <v>2403957</v>
      </c>
      <c r="M39" s="27">
        <f t="shared" si="3"/>
        <v>29429.861970000002</v>
      </c>
      <c r="N39" s="27">
        <f t="shared" si="4"/>
        <v>29429.861970000002</v>
      </c>
      <c r="O39" s="27">
        <f t="shared" si="9"/>
        <v>-4385064.6139300009</v>
      </c>
      <c r="P39" s="27">
        <f t="shared" si="10"/>
        <v>4385064.6139300009</v>
      </c>
    </row>
    <row r="40" spans="1:21">
      <c r="A40" s="30">
        <v>39630</v>
      </c>
      <c r="B40" s="2"/>
      <c r="C40" s="6">
        <v>32</v>
      </c>
      <c r="D40" s="29">
        <f t="shared" si="0"/>
        <v>77547</v>
      </c>
      <c r="E40" s="29">
        <f t="shared" si="6"/>
        <v>2481504</v>
      </c>
      <c r="F40" s="29">
        <f t="shared" si="1"/>
        <v>-11476996</v>
      </c>
      <c r="G40" s="34">
        <f>Inputs!D$3</f>
        <v>0.37951000000000001</v>
      </c>
      <c r="H40" s="2"/>
      <c r="I40" s="27">
        <f t="shared" si="7"/>
        <v>13958500</v>
      </c>
      <c r="J40" s="2"/>
      <c r="K40" s="27">
        <f t="shared" si="2"/>
        <v>77547</v>
      </c>
      <c r="L40" s="27">
        <f t="shared" si="8"/>
        <v>2481504</v>
      </c>
      <c r="M40" s="27">
        <f t="shared" si="3"/>
        <v>29429.861970000002</v>
      </c>
      <c r="N40" s="27">
        <f t="shared" si="4"/>
        <v>29429.861970000002</v>
      </c>
      <c r="O40" s="27">
        <f t="shared" si="9"/>
        <v>-4355634.751960001</v>
      </c>
      <c r="P40" s="27">
        <f t="shared" si="10"/>
        <v>4355634.751960001</v>
      </c>
    </row>
    <row r="41" spans="1:21">
      <c r="A41" s="31">
        <v>39661</v>
      </c>
      <c r="C41" s="6">
        <v>33</v>
      </c>
      <c r="D41" s="29">
        <f t="shared" ref="D41:D57" si="12">ROUND(-(+$B$9/180)*1,0)</f>
        <v>77547</v>
      </c>
      <c r="E41" s="29">
        <f t="shared" si="6"/>
        <v>2559051</v>
      </c>
      <c r="F41" s="29">
        <f t="shared" ref="F41:F72" si="13">$B$9+E41</f>
        <v>-11399449</v>
      </c>
      <c r="G41" s="34">
        <f>Inputs!D$3</f>
        <v>0.37951000000000001</v>
      </c>
      <c r="I41" s="27">
        <f t="shared" si="7"/>
        <v>13958500</v>
      </c>
      <c r="K41" s="27">
        <f t="shared" ref="K41:K72" si="14">D41</f>
        <v>77547</v>
      </c>
      <c r="L41" s="27">
        <f t="shared" si="8"/>
        <v>2559051</v>
      </c>
      <c r="M41" s="27">
        <f t="shared" ref="M41:M72" si="15">K41*G41</f>
        <v>29429.861970000002</v>
      </c>
      <c r="N41" s="27">
        <f t="shared" ref="N41:N72" si="16">M41-J41</f>
        <v>29429.861970000002</v>
      </c>
      <c r="O41" s="27">
        <f t="shared" si="9"/>
        <v>-4326204.889990001</v>
      </c>
      <c r="P41" s="27">
        <f t="shared" si="10"/>
        <v>4326204.889990001</v>
      </c>
    </row>
    <row r="42" spans="1:21">
      <c r="A42" s="30">
        <v>39692</v>
      </c>
      <c r="C42" s="6">
        <v>34</v>
      </c>
      <c r="D42" s="29">
        <f t="shared" si="12"/>
        <v>77547</v>
      </c>
      <c r="E42" s="29">
        <f t="shared" ref="E42:E73" si="17">+E41+D42</f>
        <v>2636598</v>
      </c>
      <c r="F42" s="29">
        <f t="shared" si="13"/>
        <v>-11321902</v>
      </c>
      <c r="G42" s="34">
        <f>Inputs!D$3</f>
        <v>0.37951000000000001</v>
      </c>
      <c r="I42" s="27">
        <f t="shared" ref="I42:I73" si="18">+I41+H42</f>
        <v>13958500</v>
      </c>
      <c r="K42" s="27">
        <f t="shared" si="14"/>
        <v>77547</v>
      </c>
      <c r="L42" s="27">
        <f t="shared" ref="L42:L73" si="19">+L41+K42</f>
        <v>2636598</v>
      </c>
      <c r="M42" s="27">
        <f t="shared" si="15"/>
        <v>29429.861970000002</v>
      </c>
      <c r="N42" s="27">
        <f t="shared" si="16"/>
        <v>29429.861970000002</v>
      </c>
      <c r="O42" s="27">
        <f t="shared" ref="O42:O73" si="20">+O41+N42</f>
        <v>-4296775.028020001</v>
      </c>
      <c r="P42" s="27">
        <f t="shared" ref="P42:P73" si="21">P41-N42</f>
        <v>4296775.028020001</v>
      </c>
    </row>
    <row r="43" spans="1:21">
      <c r="A43" s="31">
        <v>39722</v>
      </c>
      <c r="C43" s="6">
        <v>35</v>
      </c>
      <c r="D43" s="29">
        <f t="shared" si="12"/>
        <v>77547</v>
      </c>
      <c r="E43" s="29">
        <f t="shared" si="17"/>
        <v>2714145</v>
      </c>
      <c r="F43" s="29">
        <f t="shared" si="13"/>
        <v>-11244355</v>
      </c>
      <c r="G43" s="34">
        <f>Inputs!D$3</f>
        <v>0.37951000000000001</v>
      </c>
      <c r="I43" s="27">
        <f t="shared" si="18"/>
        <v>13958500</v>
      </c>
      <c r="K43" s="27">
        <f t="shared" si="14"/>
        <v>77547</v>
      </c>
      <c r="L43" s="27">
        <f t="shared" si="19"/>
        <v>2714145</v>
      </c>
      <c r="M43" s="27">
        <f t="shared" si="15"/>
        <v>29429.861970000002</v>
      </c>
      <c r="N43" s="27">
        <f t="shared" si="16"/>
        <v>29429.861970000002</v>
      </c>
      <c r="O43" s="27">
        <f t="shared" si="20"/>
        <v>-4267345.166050001</v>
      </c>
      <c r="P43" s="27">
        <f t="shared" si="21"/>
        <v>4267345.166050001</v>
      </c>
    </row>
    <row r="44" spans="1:21">
      <c r="A44" s="30">
        <v>39753</v>
      </c>
      <c r="C44" s="6">
        <v>36</v>
      </c>
      <c r="D44" s="29">
        <f t="shared" si="12"/>
        <v>77547</v>
      </c>
      <c r="E44" s="29">
        <f t="shared" si="17"/>
        <v>2791692</v>
      </c>
      <c r="F44" s="29">
        <f t="shared" si="13"/>
        <v>-11166808</v>
      </c>
      <c r="G44" s="34">
        <f>Inputs!D$3</f>
        <v>0.37951000000000001</v>
      </c>
      <c r="I44" s="27">
        <f t="shared" si="18"/>
        <v>13958500</v>
      </c>
      <c r="K44" s="27">
        <f t="shared" si="14"/>
        <v>77547</v>
      </c>
      <c r="L44" s="27">
        <f t="shared" si="19"/>
        <v>2791692</v>
      </c>
      <c r="M44" s="27">
        <f t="shared" si="15"/>
        <v>29429.861970000002</v>
      </c>
      <c r="N44" s="27">
        <f t="shared" si="16"/>
        <v>29429.861970000002</v>
      </c>
      <c r="O44" s="27">
        <f t="shared" si="20"/>
        <v>-4237915.3040800011</v>
      </c>
      <c r="P44" s="27">
        <f t="shared" si="21"/>
        <v>4237915.3040800011</v>
      </c>
      <c r="U44" s="98"/>
    </row>
    <row r="45" spans="1:21">
      <c r="A45" s="31">
        <v>39783</v>
      </c>
      <c r="C45" s="6">
        <v>37</v>
      </c>
      <c r="D45" s="29">
        <f t="shared" si="12"/>
        <v>77547</v>
      </c>
      <c r="E45" s="29">
        <f t="shared" si="17"/>
        <v>2869239</v>
      </c>
      <c r="F45" s="29">
        <f t="shared" si="13"/>
        <v>-11089261</v>
      </c>
      <c r="G45" s="34">
        <f>Inputs!D$3</f>
        <v>0.37951000000000001</v>
      </c>
      <c r="I45" s="27">
        <f t="shared" si="18"/>
        <v>13958500</v>
      </c>
      <c r="K45" s="27">
        <f t="shared" si="14"/>
        <v>77547</v>
      </c>
      <c r="L45" s="27">
        <f t="shared" si="19"/>
        <v>2869239</v>
      </c>
      <c r="M45" s="27">
        <f t="shared" si="15"/>
        <v>29429.861970000002</v>
      </c>
      <c r="N45" s="27">
        <f t="shared" si="16"/>
        <v>29429.861970000002</v>
      </c>
      <c r="O45" s="27">
        <f t="shared" si="20"/>
        <v>-4208485.4421100011</v>
      </c>
      <c r="P45" s="27">
        <f t="shared" si="21"/>
        <v>4208485.4421100011</v>
      </c>
      <c r="U45" s="98"/>
    </row>
    <row r="46" spans="1:21">
      <c r="A46" s="30">
        <v>39814</v>
      </c>
      <c r="C46" s="6">
        <v>38</v>
      </c>
      <c r="D46" s="29">
        <f t="shared" si="12"/>
        <v>77547</v>
      </c>
      <c r="E46" s="29">
        <f t="shared" si="17"/>
        <v>2946786</v>
      </c>
      <c r="F46" s="29">
        <f t="shared" si="13"/>
        <v>-11011714</v>
      </c>
      <c r="G46" s="34">
        <f>Inputs!D$3</f>
        <v>0.37951000000000001</v>
      </c>
      <c r="I46" s="27">
        <f t="shared" si="18"/>
        <v>13958500</v>
      </c>
      <c r="K46" s="27">
        <f t="shared" si="14"/>
        <v>77547</v>
      </c>
      <c r="L46" s="27">
        <f t="shared" si="19"/>
        <v>2946786</v>
      </c>
      <c r="M46" s="27">
        <f t="shared" si="15"/>
        <v>29429.861970000002</v>
      </c>
      <c r="N46" s="27">
        <f t="shared" si="16"/>
        <v>29429.861970000002</v>
      </c>
      <c r="O46" s="27">
        <f t="shared" si="20"/>
        <v>-4179055.5801400011</v>
      </c>
      <c r="P46" s="27">
        <f t="shared" si="21"/>
        <v>4179055.5801400011</v>
      </c>
      <c r="U46" s="98"/>
    </row>
    <row r="47" spans="1:21">
      <c r="A47" s="31">
        <v>39845</v>
      </c>
      <c r="C47" s="6">
        <v>39</v>
      </c>
      <c r="D47" s="29">
        <f t="shared" si="12"/>
        <v>77547</v>
      </c>
      <c r="E47" s="29">
        <f t="shared" si="17"/>
        <v>3024333</v>
      </c>
      <c r="F47" s="29">
        <f t="shared" si="13"/>
        <v>-10934167</v>
      </c>
      <c r="G47" s="34">
        <f>Inputs!D$3</f>
        <v>0.37951000000000001</v>
      </c>
      <c r="I47" s="27">
        <f t="shared" si="18"/>
        <v>13958500</v>
      </c>
      <c r="K47" s="27">
        <f t="shared" si="14"/>
        <v>77547</v>
      </c>
      <c r="L47" s="27">
        <f t="shared" si="19"/>
        <v>3024333</v>
      </c>
      <c r="M47" s="27">
        <f t="shared" si="15"/>
        <v>29429.861970000002</v>
      </c>
      <c r="N47" s="27">
        <f t="shared" si="16"/>
        <v>29429.861970000002</v>
      </c>
      <c r="O47" s="27">
        <f t="shared" si="20"/>
        <v>-4149625.7181700012</v>
      </c>
      <c r="P47" s="27">
        <f t="shared" si="21"/>
        <v>4149625.7181700012</v>
      </c>
      <c r="U47" s="98"/>
    </row>
    <row r="48" spans="1:21">
      <c r="A48" s="30">
        <v>39873</v>
      </c>
      <c r="C48" s="6">
        <v>40</v>
      </c>
      <c r="D48" s="29">
        <f t="shared" si="12"/>
        <v>77547</v>
      </c>
      <c r="E48" s="29">
        <f t="shared" si="17"/>
        <v>3101880</v>
      </c>
      <c r="F48" s="29">
        <f t="shared" si="13"/>
        <v>-10856620</v>
      </c>
      <c r="G48" s="34">
        <f>Inputs!D$3</f>
        <v>0.37951000000000001</v>
      </c>
      <c r="I48" s="27">
        <f t="shared" si="18"/>
        <v>13958500</v>
      </c>
      <c r="K48" s="27">
        <f t="shared" si="14"/>
        <v>77547</v>
      </c>
      <c r="L48" s="27">
        <f t="shared" si="19"/>
        <v>3101880</v>
      </c>
      <c r="M48" s="27">
        <f t="shared" si="15"/>
        <v>29429.861970000002</v>
      </c>
      <c r="N48" s="27">
        <f t="shared" si="16"/>
        <v>29429.861970000002</v>
      </c>
      <c r="O48" s="27">
        <f t="shared" si="20"/>
        <v>-4120195.8562000012</v>
      </c>
      <c r="P48" s="27">
        <f t="shared" si="21"/>
        <v>4120195.8562000012</v>
      </c>
      <c r="U48" s="98"/>
    </row>
    <row r="49" spans="1:21">
      <c r="A49" s="31">
        <v>39904</v>
      </c>
      <c r="C49" s="6">
        <v>41</v>
      </c>
      <c r="D49" s="29">
        <f t="shared" si="12"/>
        <v>77547</v>
      </c>
      <c r="E49" s="29">
        <f t="shared" si="17"/>
        <v>3179427</v>
      </c>
      <c r="F49" s="29">
        <f t="shared" si="13"/>
        <v>-10779073</v>
      </c>
      <c r="G49" s="34">
        <f>Inputs!D$3</f>
        <v>0.37951000000000001</v>
      </c>
      <c r="I49" s="27">
        <f t="shared" si="18"/>
        <v>13958500</v>
      </c>
      <c r="K49" s="27">
        <f t="shared" si="14"/>
        <v>77547</v>
      </c>
      <c r="L49" s="27">
        <f t="shared" si="19"/>
        <v>3179427</v>
      </c>
      <c r="M49" s="27">
        <f t="shared" si="15"/>
        <v>29429.861970000002</v>
      </c>
      <c r="N49" s="27">
        <f t="shared" si="16"/>
        <v>29429.861970000002</v>
      </c>
      <c r="O49" s="27">
        <f t="shared" si="20"/>
        <v>-4090765.9942300012</v>
      </c>
      <c r="P49" s="27">
        <f t="shared" si="21"/>
        <v>4090765.9942300012</v>
      </c>
      <c r="U49" s="98"/>
    </row>
    <row r="50" spans="1:21">
      <c r="A50" s="30">
        <v>39934</v>
      </c>
      <c r="C50" s="6">
        <v>42</v>
      </c>
      <c r="D50" s="29">
        <f t="shared" si="12"/>
        <v>77547</v>
      </c>
      <c r="E50" s="29">
        <f t="shared" si="17"/>
        <v>3256974</v>
      </c>
      <c r="F50" s="29">
        <f t="shared" si="13"/>
        <v>-10701526</v>
      </c>
      <c r="G50" s="34">
        <f>Inputs!D$3</f>
        <v>0.37951000000000001</v>
      </c>
      <c r="I50" s="27">
        <f t="shared" si="18"/>
        <v>13958500</v>
      </c>
      <c r="K50" s="27">
        <f t="shared" si="14"/>
        <v>77547</v>
      </c>
      <c r="L50" s="27">
        <f t="shared" si="19"/>
        <v>3256974</v>
      </c>
      <c r="M50" s="27">
        <f t="shared" si="15"/>
        <v>29429.861970000002</v>
      </c>
      <c r="N50" s="27">
        <f t="shared" si="16"/>
        <v>29429.861970000002</v>
      </c>
      <c r="O50" s="27">
        <f t="shared" si="20"/>
        <v>-4061336.1322600013</v>
      </c>
      <c r="P50" s="27">
        <f t="shared" si="21"/>
        <v>4061336.1322600013</v>
      </c>
      <c r="U50" s="98"/>
    </row>
    <row r="51" spans="1:21">
      <c r="A51" s="31">
        <v>39965</v>
      </c>
      <c r="C51" s="6">
        <v>43</v>
      </c>
      <c r="D51" s="29">
        <f t="shared" si="12"/>
        <v>77547</v>
      </c>
      <c r="E51" s="29">
        <f t="shared" si="17"/>
        <v>3334521</v>
      </c>
      <c r="F51" s="29">
        <f t="shared" si="13"/>
        <v>-10623979</v>
      </c>
      <c r="G51" s="34">
        <f>Inputs!D$3</f>
        <v>0.37951000000000001</v>
      </c>
      <c r="I51" s="27">
        <f t="shared" si="18"/>
        <v>13958500</v>
      </c>
      <c r="K51" s="27">
        <f t="shared" si="14"/>
        <v>77547</v>
      </c>
      <c r="L51" s="27">
        <f t="shared" si="19"/>
        <v>3334521</v>
      </c>
      <c r="M51" s="27">
        <f t="shared" si="15"/>
        <v>29429.861970000002</v>
      </c>
      <c r="N51" s="27">
        <f t="shared" si="16"/>
        <v>29429.861970000002</v>
      </c>
      <c r="O51" s="27">
        <f t="shared" si="20"/>
        <v>-4031906.2702900013</v>
      </c>
      <c r="P51" s="27">
        <f t="shared" si="21"/>
        <v>4031906.2702900013</v>
      </c>
      <c r="U51" s="98"/>
    </row>
    <row r="52" spans="1:21">
      <c r="A52" s="30">
        <v>39995</v>
      </c>
      <c r="C52" s="6">
        <v>44</v>
      </c>
      <c r="D52" s="29">
        <f t="shared" si="12"/>
        <v>77547</v>
      </c>
      <c r="E52" s="29">
        <f t="shared" si="17"/>
        <v>3412068</v>
      </c>
      <c r="F52" s="29">
        <f t="shared" si="13"/>
        <v>-10546432</v>
      </c>
      <c r="G52" s="34">
        <f>Inputs!D$3</f>
        <v>0.37951000000000001</v>
      </c>
      <c r="I52" s="27">
        <f t="shared" si="18"/>
        <v>13958500</v>
      </c>
      <c r="K52" s="27">
        <f t="shared" si="14"/>
        <v>77547</v>
      </c>
      <c r="L52" s="27">
        <f t="shared" si="19"/>
        <v>3412068</v>
      </c>
      <c r="M52" s="27">
        <f t="shared" si="15"/>
        <v>29429.861970000002</v>
      </c>
      <c r="N52" s="27">
        <f t="shared" si="16"/>
        <v>29429.861970000002</v>
      </c>
      <c r="O52" s="27">
        <f t="shared" si="20"/>
        <v>-4002476.4083200013</v>
      </c>
      <c r="P52" s="27">
        <f t="shared" si="21"/>
        <v>4002476.4083200013</v>
      </c>
      <c r="U52" s="98"/>
    </row>
    <row r="53" spans="1:21">
      <c r="A53" s="31">
        <v>40026</v>
      </c>
      <c r="C53" s="6">
        <v>45</v>
      </c>
      <c r="D53" s="29">
        <f t="shared" si="12"/>
        <v>77547</v>
      </c>
      <c r="E53" s="29">
        <f t="shared" si="17"/>
        <v>3489615</v>
      </c>
      <c r="F53" s="29">
        <f t="shared" si="13"/>
        <v>-10468885</v>
      </c>
      <c r="G53" s="34">
        <f>Inputs!D$3</f>
        <v>0.37951000000000001</v>
      </c>
      <c r="I53" s="27">
        <f t="shared" si="18"/>
        <v>13958500</v>
      </c>
      <c r="K53" s="27">
        <f t="shared" si="14"/>
        <v>77547</v>
      </c>
      <c r="L53" s="27">
        <f t="shared" si="19"/>
        <v>3489615</v>
      </c>
      <c r="M53" s="27">
        <f t="shared" si="15"/>
        <v>29429.861970000002</v>
      </c>
      <c r="N53" s="27">
        <f t="shared" si="16"/>
        <v>29429.861970000002</v>
      </c>
      <c r="O53" s="27">
        <f t="shared" si="20"/>
        <v>-3973046.5463500014</v>
      </c>
      <c r="P53" s="27">
        <f t="shared" si="21"/>
        <v>3973046.5463500014</v>
      </c>
      <c r="U53" s="98"/>
    </row>
    <row r="54" spans="1:21">
      <c r="A54" s="30">
        <v>40057</v>
      </c>
      <c r="C54" s="6">
        <v>46</v>
      </c>
      <c r="D54" s="29">
        <f t="shared" si="12"/>
        <v>77547</v>
      </c>
      <c r="E54" s="29">
        <f t="shared" si="17"/>
        <v>3567162</v>
      </c>
      <c r="F54" s="29">
        <f t="shared" si="13"/>
        <v>-10391338</v>
      </c>
      <c r="G54" s="34">
        <f>Inputs!D$3</f>
        <v>0.37951000000000001</v>
      </c>
      <c r="I54" s="27">
        <f t="shared" si="18"/>
        <v>13958500</v>
      </c>
      <c r="K54" s="27">
        <f t="shared" si="14"/>
        <v>77547</v>
      </c>
      <c r="L54" s="27">
        <f t="shared" si="19"/>
        <v>3567162</v>
      </c>
      <c r="M54" s="27">
        <f t="shared" si="15"/>
        <v>29429.861970000002</v>
      </c>
      <c r="N54" s="27">
        <f t="shared" si="16"/>
        <v>29429.861970000002</v>
      </c>
      <c r="O54" s="27">
        <f t="shared" si="20"/>
        <v>-3943616.6843800014</v>
      </c>
      <c r="P54" s="27">
        <f t="shared" si="21"/>
        <v>3943616.6843800014</v>
      </c>
      <c r="U54" s="98"/>
    </row>
    <row r="55" spans="1:21">
      <c r="A55" s="31">
        <v>40087</v>
      </c>
      <c r="C55" s="6">
        <v>47</v>
      </c>
      <c r="D55" s="29">
        <f t="shared" si="12"/>
        <v>77547</v>
      </c>
      <c r="E55" s="29">
        <f t="shared" si="17"/>
        <v>3644709</v>
      </c>
      <c r="F55" s="29">
        <f t="shared" si="13"/>
        <v>-10313791</v>
      </c>
      <c r="G55" s="34">
        <f>Inputs!D$3</f>
        <v>0.37951000000000001</v>
      </c>
      <c r="I55" s="27">
        <f t="shared" si="18"/>
        <v>13958500</v>
      </c>
      <c r="K55" s="27">
        <f t="shared" si="14"/>
        <v>77547</v>
      </c>
      <c r="L55" s="27">
        <f t="shared" si="19"/>
        <v>3644709</v>
      </c>
      <c r="M55" s="27">
        <f t="shared" si="15"/>
        <v>29429.861970000002</v>
      </c>
      <c r="N55" s="27">
        <f t="shared" si="16"/>
        <v>29429.861970000002</v>
      </c>
      <c r="O55" s="27">
        <f t="shared" si="20"/>
        <v>-3914186.8224100014</v>
      </c>
      <c r="P55" s="27">
        <f t="shared" si="21"/>
        <v>3914186.8224100014</v>
      </c>
      <c r="U55" s="98"/>
    </row>
    <row r="56" spans="1:21">
      <c r="A56" s="30">
        <v>40118</v>
      </c>
      <c r="C56" s="6">
        <v>48</v>
      </c>
      <c r="D56" s="29">
        <f t="shared" si="12"/>
        <v>77547</v>
      </c>
      <c r="E56" s="29">
        <f t="shared" si="17"/>
        <v>3722256</v>
      </c>
      <c r="F56" s="29">
        <f t="shared" si="13"/>
        <v>-10236244</v>
      </c>
      <c r="G56" s="34">
        <f>Inputs!D$3</f>
        <v>0.37951000000000001</v>
      </c>
      <c r="I56" s="27">
        <f t="shared" si="18"/>
        <v>13958500</v>
      </c>
      <c r="K56" s="27">
        <f t="shared" si="14"/>
        <v>77547</v>
      </c>
      <c r="L56" s="27">
        <f t="shared" si="19"/>
        <v>3722256</v>
      </c>
      <c r="M56" s="27">
        <f t="shared" si="15"/>
        <v>29429.861970000002</v>
      </c>
      <c r="N56" s="27">
        <f t="shared" si="16"/>
        <v>29429.861970000002</v>
      </c>
      <c r="O56" s="27">
        <f t="shared" si="20"/>
        <v>-3884756.9604400015</v>
      </c>
      <c r="P56" s="27">
        <f t="shared" si="21"/>
        <v>3884756.9604400015</v>
      </c>
    </row>
    <row r="57" spans="1:21">
      <c r="A57" s="31">
        <v>40148</v>
      </c>
      <c r="C57" s="6">
        <v>49</v>
      </c>
      <c r="D57" s="29">
        <f t="shared" si="12"/>
        <v>77547</v>
      </c>
      <c r="E57" s="29">
        <f t="shared" si="17"/>
        <v>3799803</v>
      </c>
      <c r="F57" s="29">
        <f t="shared" si="13"/>
        <v>-10158697</v>
      </c>
      <c r="G57" s="34">
        <f>Inputs!D$3</f>
        <v>0.37951000000000001</v>
      </c>
      <c r="I57" s="27">
        <f t="shared" si="18"/>
        <v>13958500</v>
      </c>
      <c r="K57" s="27">
        <f t="shared" si="14"/>
        <v>77547</v>
      </c>
      <c r="L57" s="27">
        <f t="shared" si="19"/>
        <v>3799803</v>
      </c>
      <c r="M57" s="27">
        <f t="shared" si="15"/>
        <v>29429.861970000002</v>
      </c>
      <c r="N57" s="27">
        <f t="shared" si="16"/>
        <v>29429.861970000002</v>
      </c>
      <c r="O57" s="27">
        <f t="shared" si="20"/>
        <v>-3855327.0984700015</v>
      </c>
      <c r="P57" s="27">
        <f t="shared" si="21"/>
        <v>3855327.0984700015</v>
      </c>
    </row>
    <row r="58" spans="1:21" s="237" customFormat="1">
      <c r="A58" s="236">
        <v>40179</v>
      </c>
      <c r="C58" s="238">
        <v>50</v>
      </c>
      <c r="D58" s="239">
        <f>ROUND(-(+$F$57/60)*1,0)</f>
        <v>169312</v>
      </c>
      <c r="E58" s="239">
        <f t="shared" si="17"/>
        <v>3969115</v>
      </c>
      <c r="F58" s="239">
        <f t="shared" si="13"/>
        <v>-9989385</v>
      </c>
      <c r="G58" s="240">
        <f>Inputs!D$3</f>
        <v>0.37951000000000001</v>
      </c>
      <c r="I58" s="241">
        <f t="shared" si="18"/>
        <v>13958500</v>
      </c>
      <c r="K58" s="241">
        <f t="shared" si="14"/>
        <v>169312</v>
      </c>
      <c r="L58" s="241">
        <f t="shared" si="19"/>
        <v>3969115</v>
      </c>
      <c r="M58" s="241">
        <f t="shared" si="15"/>
        <v>64255.597120000006</v>
      </c>
      <c r="N58" s="241">
        <f t="shared" si="16"/>
        <v>64255.597120000006</v>
      </c>
      <c r="O58" s="241">
        <f t="shared" si="20"/>
        <v>-3791071.5013500014</v>
      </c>
      <c r="P58" s="241">
        <f t="shared" si="21"/>
        <v>3791071.5013500014</v>
      </c>
      <c r="Q58" s="242"/>
      <c r="R58" s="242"/>
      <c r="S58" s="242"/>
    </row>
    <row r="59" spans="1:21" s="237" customFormat="1">
      <c r="A59" s="243">
        <v>40210</v>
      </c>
      <c r="C59" s="238">
        <v>51</v>
      </c>
      <c r="D59" s="239">
        <f t="shared" ref="D59:D116" si="22">ROUND(-(+$F$57/60)*1,0)</f>
        <v>169312</v>
      </c>
      <c r="E59" s="239">
        <f t="shared" si="17"/>
        <v>4138427</v>
      </c>
      <c r="F59" s="239">
        <f t="shared" si="13"/>
        <v>-9820073</v>
      </c>
      <c r="G59" s="240">
        <f>Inputs!D$3</f>
        <v>0.37951000000000001</v>
      </c>
      <c r="I59" s="241">
        <f t="shared" si="18"/>
        <v>13958500</v>
      </c>
      <c r="K59" s="241">
        <f t="shared" si="14"/>
        <v>169312</v>
      </c>
      <c r="L59" s="241">
        <f t="shared" si="19"/>
        <v>4138427</v>
      </c>
      <c r="M59" s="241">
        <f t="shared" si="15"/>
        <v>64255.597120000006</v>
      </c>
      <c r="N59" s="241">
        <f t="shared" si="16"/>
        <v>64255.597120000006</v>
      </c>
      <c r="O59" s="241">
        <f t="shared" si="20"/>
        <v>-3726815.9042300014</v>
      </c>
      <c r="P59" s="241">
        <f t="shared" si="21"/>
        <v>3726815.9042300014</v>
      </c>
      <c r="Q59" s="242"/>
      <c r="R59" s="242"/>
      <c r="S59" s="242"/>
    </row>
    <row r="60" spans="1:21" s="237" customFormat="1">
      <c r="A60" s="236">
        <v>40238</v>
      </c>
      <c r="C60" s="238">
        <v>52</v>
      </c>
      <c r="D60" s="239">
        <f t="shared" si="22"/>
        <v>169312</v>
      </c>
      <c r="E60" s="239">
        <f t="shared" si="17"/>
        <v>4307739</v>
      </c>
      <c r="F60" s="239">
        <f t="shared" si="13"/>
        <v>-9650761</v>
      </c>
      <c r="G60" s="240">
        <f>Inputs!D$3</f>
        <v>0.37951000000000001</v>
      </c>
      <c r="I60" s="241">
        <f t="shared" si="18"/>
        <v>13958500</v>
      </c>
      <c r="K60" s="241">
        <f t="shared" si="14"/>
        <v>169312</v>
      </c>
      <c r="L60" s="241">
        <f t="shared" si="19"/>
        <v>4307739</v>
      </c>
      <c r="M60" s="241">
        <f t="shared" si="15"/>
        <v>64255.597120000006</v>
      </c>
      <c r="N60" s="241">
        <f t="shared" si="16"/>
        <v>64255.597120000006</v>
      </c>
      <c r="O60" s="241">
        <f t="shared" si="20"/>
        <v>-3662560.3071100013</v>
      </c>
      <c r="P60" s="241">
        <f t="shared" si="21"/>
        <v>3662560.3071100013</v>
      </c>
      <c r="Q60" s="242"/>
      <c r="R60" s="242"/>
      <c r="S60" s="242"/>
    </row>
    <row r="61" spans="1:21" s="237" customFormat="1">
      <c r="A61" s="243">
        <v>40269</v>
      </c>
      <c r="C61" s="238">
        <v>53</v>
      </c>
      <c r="D61" s="239">
        <f t="shared" si="22"/>
        <v>169312</v>
      </c>
      <c r="E61" s="239">
        <f t="shared" si="17"/>
        <v>4477051</v>
      </c>
      <c r="F61" s="239">
        <f t="shared" si="13"/>
        <v>-9481449</v>
      </c>
      <c r="G61" s="240">
        <f>Inputs!D$3</f>
        <v>0.37951000000000001</v>
      </c>
      <c r="I61" s="241">
        <f t="shared" si="18"/>
        <v>13958500</v>
      </c>
      <c r="K61" s="241">
        <f t="shared" si="14"/>
        <v>169312</v>
      </c>
      <c r="L61" s="241">
        <f t="shared" si="19"/>
        <v>4477051</v>
      </c>
      <c r="M61" s="241">
        <f t="shared" si="15"/>
        <v>64255.597120000006</v>
      </c>
      <c r="N61" s="241">
        <f t="shared" si="16"/>
        <v>64255.597120000006</v>
      </c>
      <c r="O61" s="241">
        <f t="shared" si="20"/>
        <v>-3598304.7099900013</v>
      </c>
      <c r="P61" s="241">
        <f t="shared" si="21"/>
        <v>3598304.7099900013</v>
      </c>
      <c r="Q61" s="242"/>
      <c r="R61" s="242"/>
      <c r="S61" s="242"/>
    </row>
    <row r="62" spans="1:21" s="237" customFormat="1">
      <c r="A62" s="236">
        <v>40299</v>
      </c>
      <c r="C62" s="238">
        <v>54</v>
      </c>
      <c r="D62" s="239">
        <f t="shared" si="22"/>
        <v>169312</v>
      </c>
      <c r="E62" s="239">
        <f t="shared" si="17"/>
        <v>4646363</v>
      </c>
      <c r="F62" s="239">
        <f t="shared" si="13"/>
        <v>-9312137</v>
      </c>
      <c r="G62" s="240">
        <f>Inputs!D$3</f>
        <v>0.37951000000000001</v>
      </c>
      <c r="I62" s="241">
        <f t="shared" si="18"/>
        <v>13958500</v>
      </c>
      <c r="K62" s="241">
        <f t="shared" si="14"/>
        <v>169312</v>
      </c>
      <c r="L62" s="241">
        <f t="shared" si="19"/>
        <v>4646363</v>
      </c>
      <c r="M62" s="241">
        <f t="shared" si="15"/>
        <v>64255.597120000006</v>
      </c>
      <c r="N62" s="241">
        <f t="shared" si="16"/>
        <v>64255.597120000006</v>
      </c>
      <c r="O62" s="241">
        <f t="shared" si="20"/>
        <v>-3534049.1128700012</v>
      </c>
      <c r="P62" s="241">
        <f t="shared" si="21"/>
        <v>3534049.1128700012</v>
      </c>
      <c r="Q62" s="242"/>
      <c r="R62" s="242"/>
      <c r="S62" s="242"/>
    </row>
    <row r="63" spans="1:21" s="237" customFormat="1">
      <c r="A63" s="243">
        <v>40330</v>
      </c>
      <c r="C63" s="238">
        <v>55</v>
      </c>
      <c r="D63" s="239">
        <f t="shared" si="22"/>
        <v>169312</v>
      </c>
      <c r="E63" s="239">
        <f t="shared" si="17"/>
        <v>4815675</v>
      </c>
      <c r="F63" s="239">
        <f t="shared" si="13"/>
        <v>-9142825</v>
      </c>
      <c r="G63" s="240">
        <f>Inputs!D$3</f>
        <v>0.37951000000000001</v>
      </c>
      <c r="I63" s="241">
        <f t="shared" si="18"/>
        <v>13958500</v>
      </c>
      <c r="K63" s="241">
        <f t="shared" si="14"/>
        <v>169312</v>
      </c>
      <c r="L63" s="241">
        <f t="shared" si="19"/>
        <v>4815675</v>
      </c>
      <c r="M63" s="241">
        <f t="shared" si="15"/>
        <v>64255.597120000006</v>
      </c>
      <c r="N63" s="241">
        <f t="shared" si="16"/>
        <v>64255.597120000006</v>
      </c>
      <c r="O63" s="241">
        <f t="shared" si="20"/>
        <v>-3469793.5157500012</v>
      </c>
      <c r="P63" s="241">
        <f t="shared" si="21"/>
        <v>3469793.5157500012</v>
      </c>
      <c r="Q63" s="242"/>
      <c r="R63" s="242"/>
      <c r="S63" s="242"/>
    </row>
    <row r="64" spans="1:21" s="237" customFormat="1">
      <c r="A64" s="236">
        <v>40360</v>
      </c>
      <c r="C64" s="238">
        <v>56</v>
      </c>
      <c r="D64" s="239">
        <f t="shared" si="22"/>
        <v>169312</v>
      </c>
      <c r="E64" s="239">
        <f t="shared" si="17"/>
        <v>4984987</v>
      </c>
      <c r="F64" s="239">
        <f t="shared" si="13"/>
        <v>-8973513</v>
      </c>
      <c r="G64" s="240">
        <f>Inputs!D$3</f>
        <v>0.37951000000000001</v>
      </c>
      <c r="I64" s="241">
        <f t="shared" si="18"/>
        <v>13958500</v>
      </c>
      <c r="K64" s="241">
        <f t="shared" si="14"/>
        <v>169312</v>
      </c>
      <c r="L64" s="241">
        <f t="shared" si="19"/>
        <v>4984987</v>
      </c>
      <c r="M64" s="241">
        <f t="shared" si="15"/>
        <v>64255.597120000006</v>
      </c>
      <c r="N64" s="241">
        <f t="shared" si="16"/>
        <v>64255.597120000006</v>
      </c>
      <c r="O64" s="241">
        <f t="shared" si="20"/>
        <v>-3405537.9186300011</v>
      </c>
      <c r="P64" s="241">
        <f t="shared" si="21"/>
        <v>3405537.9186300011</v>
      </c>
      <c r="Q64" s="242"/>
      <c r="R64" s="242"/>
      <c r="S64" s="242"/>
    </row>
    <row r="65" spans="1:19" s="237" customFormat="1">
      <c r="A65" s="243">
        <v>40391</v>
      </c>
      <c r="C65" s="238">
        <v>57</v>
      </c>
      <c r="D65" s="239">
        <f t="shared" si="22"/>
        <v>169312</v>
      </c>
      <c r="E65" s="239">
        <f t="shared" si="17"/>
        <v>5154299</v>
      </c>
      <c r="F65" s="239">
        <f t="shared" si="13"/>
        <v>-8804201</v>
      </c>
      <c r="G65" s="240">
        <f>Inputs!D$3</f>
        <v>0.37951000000000001</v>
      </c>
      <c r="I65" s="241">
        <f t="shared" si="18"/>
        <v>13958500</v>
      </c>
      <c r="K65" s="241">
        <f t="shared" si="14"/>
        <v>169312</v>
      </c>
      <c r="L65" s="241">
        <f t="shared" si="19"/>
        <v>5154299</v>
      </c>
      <c r="M65" s="241">
        <f t="shared" si="15"/>
        <v>64255.597120000006</v>
      </c>
      <c r="N65" s="241">
        <f t="shared" si="16"/>
        <v>64255.597120000006</v>
      </c>
      <c r="O65" s="241">
        <f t="shared" si="20"/>
        <v>-3341282.3215100011</v>
      </c>
      <c r="P65" s="241">
        <f t="shared" si="21"/>
        <v>3341282.3215100011</v>
      </c>
      <c r="Q65" s="242"/>
      <c r="R65" s="242"/>
      <c r="S65" s="242"/>
    </row>
    <row r="66" spans="1:19" s="237" customFormat="1">
      <c r="A66" s="236">
        <v>40422</v>
      </c>
      <c r="C66" s="238">
        <v>58</v>
      </c>
      <c r="D66" s="239">
        <f t="shared" si="22"/>
        <v>169312</v>
      </c>
      <c r="E66" s="239">
        <f t="shared" si="17"/>
        <v>5323611</v>
      </c>
      <c r="F66" s="239">
        <f t="shared" si="13"/>
        <v>-8634889</v>
      </c>
      <c r="G66" s="240">
        <f>Inputs!D$3</f>
        <v>0.37951000000000001</v>
      </c>
      <c r="I66" s="241">
        <f t="shared" si="18"/>
        <v>13958500</v>
      </c>
      <c r="K66" s="241">
        <f t="shared" si="14"/>
        <v>169312</v>
      </c>
      <c r="L66" s="241">
        <f t="shared" si="19"/>
        <v>5323611</v>
      </c>
      <c r="M66" s="241">
        <f t="shared" si="15"/>
        <v>64255.597120000006</v>
      </c>
      <c r="N66" s="241">
        <f t="shared" si="16"/>
        <v>64255.597120000006</v>
      </c>
      <c r="O66" s="241">
        <f t="shared" si="20"/>
        <v>-3277026.724390001</v>
      </c>
      <c r="P66" s="241">
        <f t="shared" si="21"/>
        <v>3277026.724390001</v>
      </c>
      <c r="Q66" s="242"/>
      <c r="R66" s="242"/>
      <c r="S66" s="242"/>
    </row>
    <row r="67" spans="1:19" s="237" customFormat="1">
      <c r="A67" s="243">
        <v>40452</v>
      </c>
      <c r="C67" s="238">
        <v>59</v>
      </c>
      <c r="D67" s="239">
        <f t="shared" si="22"/>
        <v>169312</v>
      </c>
      <c r="E67" s="239">
        <f t="shared" si="17"/>
        <v>5492923</v>
      </c>
      <c r="F67" s="239">
        <f t="shared" si="13"/>
        <v>-8465577</v>
      </c>
      <c r="G67" s="240">
        <f>Inputs!D$3</f>
        <v>0.37951000000000001</v>
      </c>
      <c r="I67" s="241">
        <f t="shared" si="18"/>
        <v>13958500</v>
      </c>
      <c r="K67" s="241">
        <f t="shared" si="14"/>
        <v>169312</v>
      </c>
      <c r="L67" s="241">
        <f t="shared" si="19"/>
        <v>5492923</v>
      </c>
      <c r="M67" s="241">
        <f t="shared" si="15"/>
        <v>64255.597120000006</v>
      </c>
      <c r="N67" s="241">
        <f t="shared" si="16"/>
        <v>64255.597120000006</v>
      </c>
      <c r="O67" s="241">
        <f t="shared" si="20"/>
        <v>-3212771.127270001</v>
      </c>
      <c r="P67" s="241">
        <f t="shared" si="21"/>
        <v>3212771.127270001</v>
      </c>
      <c r="Q67" s="242"/>
      <c r="R67" s="242"/>
      <c r="S67" s="242"/>
    </row>
    <row r="68" spans="1:19" s="237" customFormat="1">
      <c r="A68" s="236">
        <v>40483</v>
      </c>
      <c r="C68" s="238">
        <v>60</v>
      </c>
      <c r="D68" s="239">
        <f t="shared" si="22"/>
        <v>169312</v>
      </c>
      <c r="E68" s="239">
        <f t="shared" si="17"/>
        <v>5662235</v>
      </c>
      <c r="F68" s="239">
        <f t="shared" si="13"/>
        <v>-8296265</v>
      </c>
      <c r="G68" s="240">
        <f>Inputs!D$3</f>
        <v>0.37951000000000001</v>
      </c>
      <c r="I68" s="241">
        <f t="shared" si="18"/>
        <v>13958500</v>
      </c>
      <c r="K68" s="241">
        <f t="shared" si="14"/>
        <v>169312</v>
      </c>
      <c r="L68" s="241">
        <f t="shared" si="19"/>
        <v>5662235</v>
      </c>
      <c r="M68" s="241">
        <f t="shared" si="15"/>
        <v>64255.597120000006</v>
      </c>
      <c r="N68" s="241">
        <f t="shared" si="16"/>
        <v>64255.597120000006</v>
      </c>
      <c r="O68" s="241">
        <f t="shared" si="20"/>
        <v>-3148515.5301500009</v>
      </c>
      <c r="P68" s="241">
        <f t="shared" si="21"/>
        <v>3148515.5301500009</v>
      </c>
      <c r="Q68" s="242"/>
      <c r="R68" s="242"/>
      <c r="S68" s="242"/>
    </row>
    <row r="69" spans="1:19" s="237" customFormat="1">
      <c r="A69" s="243">
        <v>40513</v>
      </c>
      <c r="C69" s="238">
        <v>61</v>
      </c>
      <c r="D69" s="239">
        <f t="shared" si="22"/>
        <v>169312</v>
      </c>
      <c r="E69" s="239">
        <f t="shared" si="17"/>
        <v>5831547</v>
      </c>
      <c r="F69" s="239">
        <f t="shared" si="13"/>
        <v>-8126953</v>
      </c>
      <c r="G69" s="240">
        <f>Inputs!D$3</f>
        <v>0.37951000000000001</v>
      </c>
      <c r="I69" s="241">
        <f t="shared" si="18"/>
        <v>13958500</v>
      </c>
      <c r="K69" s="241">
        <f t="shared" si="14"/>
        <v>169312</v>
      </c>
      <c r="L69" s="241">
        <f t="shared" si="19"/>
        <v>5831547</v>
      </c>
      <c r="M69" s="241">
        <f t="shared" si="15"/>
        <v>64255.597120000006</v>
      </c>
      <c r="N69" s="241">
        <f t="shared" si="16"/>
        <v>64255.597120000006</v>
      </c>
      <c r="O69" s="241">
        <f t="shared" si="20"/>
        <v>-3084259.9330300009</v>
      </c>
      <c r="P69" s="241">
        <f t="shared" si="21"/>
        <v>3084259.9330300009</v>
      </c>
      <c r="Q69" s="242"/>
      <c r="R69" s="242"/>
      <c r="S69" s="242"/>
    </row>
    <row r="70" spans="1:19" s="237" customFormat="1">
      <c r="A70" s="236">
        <v>40544</v>
      </c>
      <c r="C70" s="238">
        <v>62</v>
      </c>
      <c r="D70" s="239">
        <f t="shared" si="22"/>
        <v>169312</v>
      </c>
      <c r="E70" s="239">
        <f t="shared" si="17"/>
        <v>6000859</v>
      </c>
      <c r="F70" s="239">
        <f t="shared" si="13"/>
        <v>-7957641</v>
      </c>
      <c r="G70" s="240">
        <f>Inputs!D$3</f>
        <v>0.37951000000000001</v>
      </c>
      <c r="I70" s="241">
        <f t="shared" si="18"/>
        <v>13958500</v>
      </c>
      <c r="K70" s="241">
        <f t="shared" si="14"/>
        <v>169312</v>
      </c>
      <c r="L70" s="241">
        <f t="shared" si="19"/>
        <v>6000859</v>
      </c>
      <c r="M70" s="241">
        <f t="shared" si="15"/>
        <v>64255.597120000006</v>
      </c>
      <c r="N70" s="241">
        <f t="shared" si="16"/>
        <v>64255.597120000006</v>
      </c>
      <c r="O70" s="241">
        <f t="shared" si="20"/>
        <v>-3020004.3359100008</v>
      </c>
      <c r="P70" s="241">
        <f t="shared" si="21"/>
        <v>3020004.3359100008</v>
      </c>
      <c r="Q70" s="242"/>
      <c r="R70" s="242"/>
      <c r="S70" s="242"/>
    </row>
    <row r="71" spans="1:19" s="237" customFormat="1">
      <c r="A71" s="243">
        <v>40575</v>
      </c>
      <c r="C71" s="238">
        <v>63</v>
      </c>
      <c r="D71" s="239">
        <f t="shared" si="22"/>
        <v>169312</v>
      </c>
      <c r="E71" s="239">
        <f t="shared" si="17"/>
        <v>6170171</v>
      </c>
      <c r="F71" s="239">
        <f t="shared" si="13"/>
        <v>-7788329</v>
      </c>
      <c r="G71" s="240">
        <f>Inputs!D$3</f>
        <v>0.37951000000000001</v>
      </c>
      <c r="I71" s="241">
        <f t="shared" si="18"/>
        <v>13958500</v>
      </c>
      <c r="K71" s="241">
        <f t="shared" si="14"/>
        <v>169312</v>
      </c>
      <c r="L71" s="241">
        <f t="shared" si="19"/>
        <v>6170171</v>
      </c>
      <c r="M71" s="241">
        <f t="shared" si="15"/>
        <v>64255.597120000006</v>
      </c>
      <c r="N71" s="241">
        <f t="shared" si="16"/>
        <v>64255.597120000006</v>
      </c>
      <c r="O71" s="241">
        <f t="shared" si="20"/>
        <v>-2955748.7387900008</v>
      </c>
      <c r="P71" s="241">
        <f t="shared" si="21"/>
        <v>2955748.7387900008</v>
      </c>
      <c r="Q71" s="242"/>
      <c r="R71" s="242"/>
      <c r="S71" s="242"/>
    </row>
    <row r="72" spans="1:19" s="237" customFormat="1">
      <c r="A72" s="236">
        <v>40603</v>
      </c>
      <c r="C72" s="238">
        <v>64</v>
      </c>
      <c r="D72" s="239">
        <f t="shared" si="22"/>
        <v>169312</v>
      </c>
      <c r="E72" s="239">
        <f t="shared" si="17"/>
        <v>6339483</v>
      </c>
      <c r="F72" s="239">
        <f t="shared" si="13"/>
        <v>-7619017</v>
      </c>
      <c r="G72" s="240">
        <f>Inputs!D$3</f>
        <v>0.37951000000000001</v>
      </c>
      <c r="I72" s="241">
        <f t="shared" si="18"/>
        <v>13958500</v>
      </c>
      <c r="K72" s="241">
        <f t="shared" si="14"/>
        <v>169312</v>
      </c>
      <c r="L72" s="241">
        <f t="shared" si="19"/>
        <v>6339483</v>
      </c>
      <c r="M72" s="241">
        <f t="shared" si="15"/>
        <v>64255.597120000006</v>
      </c>
      <c r="N72" s="241">
        <f t="shared" si="16"/>
        <v>64255.597120000006</v>
      </c>
      <c r="O72" s="241">
        <f t="shared" si="20"/>
        <v>-2891493.1416700007</v>
      </c>
      <c r="P72" s="241">
        <f t="shared" si="21"/>
        <v>2891493.1416700007</v>
      </c>
      <c r="Q72" s="242"/>
      <c r="R72" s="242"/>
      <c r="S72" s="242"/>
    </row>
    <row r="73" spans="1:19" s="237" customFormat="1">
      <c r="A73" s="243">
        <v>40634</v>
      </c>
      <c r="C73" s="238">
        <v>65</v>
      </c>
      <c r="D73" s="239">
        <f t="shared" si="22"/>
        <v>169312</v>
      </c>
      <c r="E73" s="239">
        <f t="shared" si="17"/>
        <v>6508795</v>
      </c>
      <c r="F73" s="239">
        <f t="shared" ref="F73:F104" si="23">$B$9+E73</f>
        <v>-7449705</v>
      </c>
      <c r="G73" s="240">
        <f>Inputs!D$3</f>
        <v>0.37951000000000001</v>
      </c>
      <c r="I73" s="241">
        <f t="shared" si="18"/>
        <v>13958500</v>
      </c>
      <c r="K73" s="241">
        <f t="shared" ref="K73:K104" si="24">D73</f>
        <v>169312</v>
      </c>
      <c r="L73" s="241">
        <f t="shared" si="19"/>
        <v>6508795</v>
      </c>
      <c r="M73" s="241">
        <f t="shared" ref="M73:M104" si="25">K73*G73</f>
        <v>64255.597120000006</v>
      </c>
      <c r="N73" s="241">
        <f t="shared" ref="N73:N104" si="26">M73-J73</f>
        <v>64255.597120000006</v>
      </c>
      <c r="O73" s="241">
        <f t="shared" si="20"/>
        <v>-2827237.5445500007</v>
      </c>
      <c r="P73" s="241">
        <f t="shared" si="21"/>
        <v>2827237.5445500007</v>
      </c>
      <c r="Q73" s="242"/>
      <c r="R73" s="242"/>
      <c r="S73" s="242"/>
    </row>
    <row r="74" spans="1:19" s="237" customFormat="1">
      <c r="A74" s="236">
        <v>40664</v>
      </c>
      <c r="C74" s="238">
        <v>66</v>
      </c>
      <c r="D74" s="239">
        <f t="shared" si="22"/>
        <v>169312</v>
      </c>
      <c r="E74" s="239">
        <f t="shared" ref="E74:E105" si="27">+E73+D74</f>
        <v>6678107</v>
      </c>
      <c r="F74" s="239">
        <f t="shared" si="23"/>
        <v>-7280393</v>
      </c>
      <c r="G74" s="240">
        <f>Inputs!D$3</f>
        <v>0.37951000000000001</v>
      </c>
      <c r="I74" s="241">
        <f t="shared" ref="I74:I105" si="28">+I73+H74</f>
        <v>13958500</v>
      </c>
      <c r="K74" s="241">
        <f t="shared" si="24"/>
        <v>169312</v>
      </c>
      <c r="L74" s="241">
        <f t="shared" ref="L74:L105" si="29">+L73+K74</f>
        <v>6678107</v>
      </c>
      <c r="M74" s="241">
        <f t="shared" si="25"/>
        <v>64255.597120000006</v>
      </c>
      <c r="N74" s="241">
        <f t="shared" si="26"/>
        <v>64255.597120000006</v>
      </c>
      <c r="O74" s="241">
        <f t="shared" ref="O74:O105" si="30">+O73+N74</f>
        <v>-2762981.9474300006</v>
      </c>
      <c r="P74" s="241">
        <f t="shared" ref="P74:P105" si="31">P73-N74</f>
        <v>2762981.9474300006</v>
      </c>
      <c r="Q74" s="242"/>
      <c r="R74" s="242"/>
      <c r="S74" s="242"/>
    </row>
    <row r="75" spans="1:19" s="237" customFormat="1">
      <c r="A75" s="243">
        <v>40695</v>
      </c>
      <c r="C75" s="238">
        <v>67</v>
      </c>
      <c r="D75" s="239">
        <f t="shared" si="22"/>
        <v>169312</v>
      </c>
      <c r="E75" s="239">
        <f t="shared" si="27"/>
        <v>6847419</v>
      </c>
      <c r="F75" s="239">
        <f t="shared" si="23"/>
        <v>-7111081</v>
      </c>
      <c r="G75" s="240">
        <f>Inputs!D$3</f>
        <v>0.37951000000000001</v>
      </c>
      <c r="I75" s="241">
        <f t="shared" si="28"/>
        <v>13958500</v>
      </c>
      <c r="K75" s="241">
        <f t="shared" si="24"/>
        <v>169312</v>
      </c>
      <c r="L75" s="241">
        <f t="shared" si="29"/>
        <v>6847419</v>
      </c>
      <c r="M75" s="241">
        <f t="shared" si="25"/>
        <v>64255.597120000006</v>
      </c>
      <c r="N75" s="241">
        <f t="shared" si="26"/>
        <v>64255.597120000006</v>
      </c>
      <c r="O75" s="241">
        <f t="shared" si="30"/>
        <v>-2698726.3503100006</v>
      </c>
      <c r="P75" s="241">
        <f t="shared" si="31"/>
        <v>2698726.3503100006</v>
      </c>
      <c r="Q75" s="242"/>
      <c r="R75" s="242"/>
      <c r="S75" s="242"/>
    </row>
    <row r="76" spans="1:19" s="237" customFormat="1">
      <c r="A76" s="236">
        <v>40725</v>
      </c>
      <c r="C76" s="238">
        <v>68</v>
      </c>
      <c r="D76" s="239">
        <f t="shared" si="22"/>
        <v>169312</v>
      </c>
      <c r="E76" s="239">
        <f t="shared" si="27"/>
        <v>7016731</v>
      </c>
      <c r="F76" s="239">
        <f t="shared" si="23"/>
        <v>-6941769</v>
      </c>
      <c r="G76" s="240">
        <f>Inputs!D$3</f>
        <v>0.37951000000000001</v>
      </c>
      <c r="I76" s="241">
        <f t="shared" si="28"/>
        <v>13958500</v>
      </c>
      <c r="K76" s="241">
        <f t="shared" si="24"/>
        <v>169312</v>
      </c>
      <c r="L76" s="241">
        <f t="shared" si="29"/>
        <v>7016731</v>
      </c>
      <c r="M76" s="241">
        <f t="shared" si="25"/>
        <v>64255.597120000006</v>
      </c>
      <c r="N76" s="241">
        <f t="shared" si="26"/>
        <v>64255.597120000006</v>
      </c>
      <c r="O76" s="241">
        <f t="shared" si="30"/>
        <v>-2634470.7531900005</v>
      </c>
      <c r="P76" s="241">
        <f t="shared" si="31"/>
        <v>2634470.7531900005</v>
      </c>
      <c r="Q76" s="242"/>
      <c r="R76" s="242"/>
      <c r="S76" s="242"/>
    </row>
    <row r="77" spans="1:19" s="237" customFormat="1">
      <c r="A77" s="243">
        <v>40756</v>
      </c>
      <c r="C77" s="238">
        <v>69</v>
      </c>
      <c r="D77" s="239">
        <f t="shared" si="22"/>
        <v>169312</v>
      </c>
      <c r="E77" s="239">
        <f t="shared" si="27"/>
        <v>7186043</v>
      </c>
      <c r="F77" s="239">
        <f t="shared" si="23"/>
        <v>-6772457</v>
      </c>
      <c r="G77" s="240">
        <f>Inputs!D$3</f>
        <v>0.37951000000000001</v>
      </c>
      <c r="I77" s="241">
        <f t="shared" si="28"/>
        <v>13958500</v>
      </c>
      <c r="K77" s="241">
        <f t="shared" si="24"/>
        <v>169312</v>
      </c>
      <c r="L77" s="241">
        <f t="shared" si="29"/>
        <v>7186043</v>
      </c>
      <c r="M77" s="241">
        <f t="shared" si="25"/>
        <v>64255.597120000006</v>
      </c>
      <c r="N77" s="241">
        <f t="shared" si="26"/>
        <v>64255.597120000006</v>
      </c>
      <c r="O77" s="241">
        <f t="shared" si="30"/>
        <v>-2570215.1560700005</v>
      </c>
      <c r="P77" s="241">
        <f t="shared" si="31"/>
        <v>2570215.1560700005</v>
      </c>
      <c r="Q77" s="242"/>
      <c r="R77" s="242"/>
      <c r="S77" s="242"/>
    </row>
    <row r="78" spans="1:19" s="237" customFormat="1">
      <c r="A78" s="236">
        <v>40787</v>
      </c>
      <c r="C78" s="238">
        <v>70</v>
      </c>
      <c r="D78" s="239">
        <f t="shared" si="22"/>
        <v>169312</v>
      </c>
      <c r="E78" s="239">
        <f t="shared" si="27"/>
        <v>7355355</v>
      </c>
      <c r="F78" s="239">
        <f t="shared" si="23"/>
        <v>-6603145</v>
      </c>
      <c r="G78" s="240">
        <f>Inputs!D$3</f>
        <v>0.37951000000000001</v>
      </c>
      <c r="I78" s="241">
        <f t="shared" si="28"/>
        <v>13958500</v>
      </c>
      <c r="K78" s="241">
        <f t="shared" si="24"/>
        <v>169312</v>
      </c>
      <c r="L78" s="241">
        <f t="shared" si="29"/>
        <v>7355355</v>
      </c>
      <c r="M78" s="241">
        <f t="shared" si="25"/>
        <v>64255.597120000006</v>
      </c>
      <c r="N78" s="241">
        <f t="shared" si="26"/>
        <v>64255.597120000006</v>
      </c>
      <c r="O78" s="241">
        <f t="shared" si="30"/>
        <v>-2505959.5589500004</v>
      </c>
      <c r="P78" s="241">
        <f t="shared" si="31"/>
        <v>2505959.5589500004</v>
      </c>
      <c r="Q78" s="242"/>
      <c r="R78" s="242"/>
      <c r="S78" s="242"/>
    </row>
    <row r="79" spans="1:19" s="237" customFormat="1">
      <c r="A79" s="243">
        <v>40817</v>
      </c>
      <c r="C79" s="238">
        <v>71</v>
      </c>
      <c r="D79" s="239">
        <f t="shared" si="22"/>
        <v>169312</v>
      </c>
      <c r="E79" s="239">
        <f t="shared" si="27"/>
        <v>7524667</v>
      </c>
      <c r="F79" s="239">
        <f t="shared" si="23"/>
        <v>-6433833</v>
      </c>
      <c r="G79" s="240">
        <f>Inputs!D$3</f>
        <v>0.37951000000000001</v>
      </c>
      <c r="I79" s="241">
        <f t="shared" si="28"/>
        <v>13958500</v>
      </c>
      <c r="K79" s="241">
        <f t="shared" si="24"/>
        <v>169312</v>
      </c>
      <c r="L79" s="241">
        <f t="shared" si="29"/>
        <v>7524667</v>
      </c>
      <c r="M79" s="241">
        <f t="shared" si="25"/>
        <v>64255.597120000006</v>
      </c>
      <c r="N79" s="241">
        <f t="shared" si="26"/>
        <v>64255.597120000006</v>
      </c>
      <c r="O79" s="241">
        <f t="shared" si="30"/>
        <v>-2441703.9618300004</v>
      </c>
      <c r="P79" s="241">
        <f t="shared" si="31"/>
        <v>2441703.9618300004</v>
      </c>
      <c r="Q79" s="242"/>
      <c r="R79" s="242"/>
      <c r="S79" s="242"/>
    </row>
    <row r="80" spans="1:19" s="237" customFormat="1">
      <c r="A80" s="236">
        <v>40848</v>
      </c>
      <c r="C80" s="238">
        <v>72</v>
      </c>
      <c r="D80" s="239">
        <f t="shared" si="22"/>
        <v>169312</v>
      </c>
      <c r="E80" s="239">
        <f t="shared" si="27"/>
        <v>7693979</v>
      </c>
      <c r="F80" s="239">
        <f t="shared" si="23"/>
        <v>-6264521</v>
      </c>
      <c r="G80" s="240">
        <f>Inputs!D$3</f>
        <v>0.37951000000000001</v>
      </c>
      <c r="I80" s="241">
        <f t="shared" si="28"/>
        <v>13958500</v>
      </c>
      <c r="K80" s="241">
        <f t="shared" si="24"/>
        <v>169312</v>
      </c>
      <c r="L80" s="241">
        <f t="shared" si="29"/>
        <v>7693979</v>
      </c>
      <c r="M80" s="241">
        <f t="shared" si="25"/>
        <v>64255.597120000006</v>
      </c>
      <c r="N80" s="241">
        <f t="shared" si="26"/>
        <v>64255.597120000006</v>
      </c>
      <c r="O80" s="241">
        <f t="shared" si="30"/>
        <v>-2377448.3647100003</v>
      </c>
      <c r="P80" s="241">
        <f t="shared" si="31"/>
        <v>2377448.3647100003</v>
      </c>
      <c r="Q80" s="242"/>
      <c r="R80" s="242"/>
      <c r="S80" s="242"/>
    </row>
    <row r="81" spans="1:19" s="237" customFormat="1">
      <c r="A81" s="243">
        <v>40878</v>
      </c>
      <c r="C81" s="238">
        <v>73</v>
      </c>
      <c r="D81" s="239">
        <f t="shared" si="22"/>
        <v>169312</v>
      </c>
      <c r="E81" s="239">
        <f t="shared" si="27"/>
        <v>7863291</v>
      </c>
      <c r="F81" s="239">
        <f t="shared" si="23"/>
        <v>-6095209</v>
      </c>
      <c r="G81" s="240">
        <f>Inputs!D$3</f>
        <v>0.37951000000000001</v>
      </c>
      <c r="I81" s="241">
        <f t="shared" si="28"/>
        <v>13958500</v>
      </c>
      <c r="K81" s="241">
        <f t="shared" si="24"/>
        <v>169312</v>
      </c>
      <c r="L81" s="241">
        <f t="shared" si="29"/>
        <v>7863291</v>
      </c>
      <c r="M81" s="241">
        <f t="shared" si="25"/>
        <v>64255.597120000006</v>
      </c>
      <c r="N81" s="241">
        <f t="shared" si="26"/>
        <v>64255.597120000006</v>
      </c>
      <c r="O81" s="241">
        <f t="shared" si="30"/>
        <v>-2313192.7675900003</v>
      </c>
      <c r="P81" s="241">
        <f t="shared" si="31"/>
        <v>2313192.7675900003</v>
      </c>
      <c r="Q81" s="242"/>
      <c r="R81" s="242"/>
      <c r="S81" s="242"/>
    </row>
    <row r="82" spans="1:19" s="237" customFormat="1">
      <c r="A82" s="236">
        <v>40909</v>
      </c>
      <c r="C82" s="238">
        <v>74</v>
      </c>
      <c r="D82" s="239">
        <f t="shared" si="22"/>
        <v>169312</v>
      </c>
      <c r="E82" s="239">
        <f t="shared" si="27"/>
        <v>8032603</v>
      </c>
      <c r="F82" s="239">
        <f t="shared" si="23"/>
        <v>-5925897</v>
      </c>
      <c r="G82" s="240">
        <f>Inputs!D$3</f>
        <v>0.37951000000000001</v>
      </c>
      <c r="I82" s="241">
        <f t="shared" si="28"/>
        <v>13958500</v>
      </c>
      <c r="K82" s="241">
        <f t="shared" si="24"/>
        <v>169312</v>
      </c>
      <c r="L82" s="241">
        <f t="shared" si="29"/>
        <v>8032603</v>
      </c>
      <c r="M82" s="241">
        <f t="shared" si="25"/>
        <v>64255.597120000006</v>
      </c>
      <c r="N82" s="241">
        <f t="shared" si="26"/>
        <v>64255.597120000006</v>
      </c>
      <c r="O82" s="241">
        <f t="shared" si="30"/>
        <v>-2248937.1704700002</v>
      </c>
      <c r="P82" s="241">
        <f t="shared" si="31"/>
        <v>2248937.1704700002</v>
      </c>
      <c r="Q82" s="242"/>
      <c r="R82" s="242"/>
      <c r="S82" s="242"/>
    </row>
    <row r="83" spans="1:19" s="237" customFormat="1">
      <c r="A83" s="243">
        <v>40940</v>
      </c>
      <c r="C83" s="238">
        <v>75</v>
      </c>
      <c r="D83" s="239">
        <f t="shared" si="22"/>
        <v>169312</v>
      </c>
      <c r="E83" s="239">
        <f t="shared" si="27"/>
        <v>8201915</v>
      </c>
      <c r="F83" s="239">
        <f t="shared" si="23"/>
        <v>-5756585</v>
      </c>
      <c r="G83" s="240">
        <f>Inputs!D$3</f>
        <v>0.37951000000000001</v>
      </c>
      <c r="I83" s="241">
        <f t="shared" si="28"/>
        <v>13958500</v>
      </c>
      <c r="K83" s="241">
        <f t="shared" si="24"/>
        <v>169312</v>
      </c>
      <c r="L83" s="241">
        <f t="shared" si="29"/>
        <v>8201915</v>
      </c>
      <c r="M83" s="241">
        <f t="shared" si="25"/>
        <v>64255.597120000006</v>
      </c>
      <c r="N83" s="241">
        <f t="shared" si="26"/>
        <v>64255.597120000006</v>
      </c>
      <c r="O83" s="241">
        <f t="shared" si="30"/>
        <v>-2184681.5733500002</v>
      </c>
      <c r="P83" s="241">
        <f t="shared" si="31"/>
        <v>2184681.5733500002</v>
      </c>
      <c r="Q83" s="242"/>
      <c r="R83" s="242"/>
      <c r="S83" s="242"/>
    </row>
    <row r="84" spans="1:19" s="237" customFormat="1">
      <c r="A84" s="236">
        <v>40969</v>
      </c>
      <c r="C84" s="238">
        <v>76</v>
      </c>
      <c r="D84" s="239">
        <f t="shared" si="22"/>
        <v>169312</v>
      </c>
      <c r="E84" s="239">
        <f t="shared" si="27"/>
        <v>8371227</v>
      </c>
      <c r="F84" s="239">
        <f t="shared" si="23"/>
        <v>-5587273</v>
      </c>
      <c r="G84" s="240">
        <f>Inputs!D$3</f>
        <v>0.37951000000000001</v>
      </c>
      <c r="I84" s="241">
        <f t="shared" si="28"/>
        <v>13958500</v>
      </c>
      <c r="K84" s="241">
        <f t="shared" si="24"/>
        <v>169312</v>
      </c>
      <c r="L84" s="241">
        <f t="shared" si="29"/>
        <v>8371227</v>
      </c>
      <c r="M84" s="241">
        <f t="shared" si="25"/>
        <v>64255.597120000006</v>
      </c>
      <c r="N84" s="241">
        <f t="shared" si="26"/>
        <v>64255.597120000006</v>
      </c>
      <c r="O84" s="241">
        <f t="shared" si="30"/>
        <v>-2120425.9762300001</v>
      </c>
      <c r="P84" s="241">
        <f t="shared" si="31"/>
        <v>2120425.9762300001</v>
      </c>
      <c r="Q84" s="242"/>
      <c r="R84" s="242"/>
      <c r="S84" s="242"/>
    </row>
    <row r="85" spans="1:19" s="237" customFormat="1">
      <c r="A85" s="243">
        <v>41000</v>
      </c>
      <c r="C85" s="238">
        <v>77</v>
      </c>
      <c r="D85" s="239">
        <f t="shared" si="22"/>
        <v>169312</v>
      </c>
      <c r="E85" s="239">
        <f t="shared" si="27"/>
        <v>8540539</v>
      </c>
      <c r="F85" s="239">
        <f t="shared" si="23"/>
        <v>-5417961</v>
      </c>
      <c r="G85" s="240">
        <f>Inputs!D$3</f>
        <v>0.37951000000000001</v>
      </c>
      <c r="I85" s="241">
        <f t="shared" si="28"/>
        <v>13958500</v>
      </c>
      <c r="K85" s="241">
        <f t="shared" si="24"/>
        <v>169312</v>
      </c>
      <c r="L85" s="241">
        <f t="shared" si="29"/>
        <v>8540539</v>
      </c>
      <c r="M85" s="241">
        <f t="shared" si="25"/>
        <v>64255.597120000006</v>
      </c>
      <c r="N85" s="241">
        <f t="shared" si="26"/>
        <v>64255.597120000006</v>
      </c>
      <c r="O85" s="241">
        <f t="shared" si="30"/>
        <v>-2056170.3791100001</v>
      </c>
      <c r="P85" s="241">
        <f t="shared" si="31"/>
        <v>2056170.3791100001</v>
      </c>
      <c r="Q85" s="242"/>
      <c r="R85" s="242"/>
      <c r="S85" s="242"/>
    </row>
    <row r="86" spans="1:19" s="237" customFormat="1">
      <c r="A86" s="236">
        <v>41030</v>
      </c>
      <c r="C86" s="238">
        <v>78</v>
      </c>
      <c r="D86" s="239">
        <f t="shared" si="22"/>
        <v>169312</v>
      </c>
      <c r="E86" s="239">
        <f t="shared" si="27"/>
        <v>8709851</v>
      </c>
      <c r="F86" s="239">
        <f t="shared" si="23"/>
        <v>-5248649</v>
      </c>
      <c r="G86" s="240">
        <f>Inputs!D$3</f>
        <v>0.37951000000000001</v>
      </c>
      <c r="I86" s="241">
        <f t="shared" si="28"/>
        <v>13958500</v>
      </c>
      <c r="K86" s="241">
        <f t="shared" si="24"/>
        <v>169312</v>
      </c>
      <c r="L86" s="241">
        <f t="shared" si="29"/>
        <v>8709851</v>
      </c>
      <c r="M86" s="241">
        <f t="shared" si="25"/>
        <v>64255.597120000006</v>
      </c>
      <c r="N86" s="241">
        <f t="shared" si="26"/>
        <v>64255.597120000006</v>
      </c>
      <c r="O86" s="241">
        <f t="shared" si="30"/>
        <v>-1991914.78199</v>
      </c>
      <c r="P86" s="241">
        <f t="shared" si="31"/>
        <v>1991914.78199</v>
      </c>
      <c r="Q86" s="242"/>
      <c r="R86" s="242"/>
      <c r="S86" s="242"/>
    </row>
    <row r="87" spans="1:19" s="237" customFormat="1">
      <c r="A87" s="243">
        <v>41061</v>
      </c>
      <c r="C87" s="238">
        <v>79</v>
      </c>
      <c r="D87" s="239">
        <f t="shared" si="22"/>
        <v>169312</v>
      </c>
      <c r="E87" s="239">
        <f t="shared" si="27"/>
        <v>8879163</v>
      </c>
      <c r="F87" s="239">
        <f t="shared" si="23"/>
        <v>-5079337</v>
      </c>
      <c r="G87" s="240">
        <f>Inputs!D$3</f>
        <v>0.37951000000000001</v>
      </c>
      <c r="I87" s="241">
        <f t="shared" si="28"/>
        <v>13958500</v>
      </c>
      <c r="K87" s="241">
        <f t="shared" si="24"/>
        <v>169312</v>
      </c>
      <c r="L87" s="241">
        <f t="shared" si="29"/>
        <v>8879163</v>
      </c>
      <c r="M87" s="241">
        <f t="shared" si="25"/>
        <v>64255.597120000006</v>
      </c>
      <c r="N87" s="241">
        <f t="shared" si="26"/>
        <v>64255.597120000006</v>
      </c>
      <c r="O87" s="241">
        <f t="shared" si="30"/>
        <v>-1927659.18487</v>
      </c>
      <c r="P87" s="241">
        <f t="shared" si="31"/>
        <v>1927659.18487</v>
      </c>
      <c r="Q87" s="242"/>
      <c r="R87" s="242"/>
      <c r="S87" s="242"/>
    </row>
    <row r="88" spans="1:19" s="237" customFormat="1">
      <c r="A88" s="236">
        <v>41091</v>
      </c>
      <c r="C88" s="238">
        <v>80</v>
      </c>
      <c r="D88" s="239">
        <f t="shared" si="22"/>
        <v>169312</v>
      </c>
      <c r="E88" s="239">
        <f t="shared" si="27"/>
        <v>9048475</v>
      </c>
      <c r="F88" s="239">
        <f t="shared" si="23"/>
        <v>-4910025</v>
      </c>
      <c r="G88" s="240">
        <f>Inputs!D$3</f>
        <v>0.37951000000000001</v>
      </c>
      <c r="I88" s="241">
        <f t="shared" si="28"/>
        <v>13958500</v>
      </c>
      <c r="K88" s="241">
        <f t="shared" si="24"/>
        <v>169312</v>
      </c>
      <c r="L88" s="241">
        <f t="shared" si="29"/>
        <v>9048475</v>
      </c>
      <c r="M88" s="241">
        <f t="shared" si="25"/>
        <v>64255.597120000006</v>
      </c>
      <c r="N88" s="241">
        <f t="shared" si="26"/>
        <v>64255.597120000006</v>
      </c>
      <c r="O88" s="241">
        <f t="shared" si="30"/>
        <v>-1863403.5877499999</v>
      </c>
      <c r="P88" s="241">
        <f t="shared" si="31"/>
        <v>1863403.5877499999</v>
      </c>
      <c r="Q88" s="242"/>
      <c r="R88" s="242"/>
      <c r="S88" s="242"/>
    </row>
    <row r="89" spans="1:19" s="237" customFormat="1">
      <c r="A89" s="243">
        <v>41122</v>
      </c>
      <c r="C89" s="238">
        <v>81</v>
      </c>
      <c r="D89" s="239">
        <f t="shared" si="22"/>
        <v>169312</v>
      </c>
      <c r="E89" s="239">
        <f t="shared" si="27"/>
        <v>9217787</v>
      </c>
      <c r="F89" s="239">
        <f t="shared" si="23"/>
        <v>-4740713</v>
      </c>
      <c r="G89" s="240">
        <f>Inputs!D$3</f>
        <v>0.37951000000000001</v>
      </c>
      <c r="I89" s="241">
        <f t="shared" si="28"/>
        <v>13958500</v>
      </c>
      <c r="K89" s="241">
        <f t="shared" si="24"/>
        <v>169312</v>
      </c>
      <c r="L89" s="241">
        <f t="shared" si="29"/>
        <v>9217787</v>
      </c>
      <c r="M89" s="241">
        <f t="shared" si="25"/>
        <v>64255.597120000006</v>
      </c>
      <c r="N89" s="241">
        <f t="shared" si="26"/>
        <v>64255.597120000006</v>
      </c>
      <c r="O89" s="241">
        <f t="shared" si="30"/>
        <v>-1799147.9906299999</v>
      </c>
      <c r="P89" s="241">
        <f t="shared" si="31"/>
        <v>1799147.9906299999</v>
      </c>
      <c r="Q89" s="242"/>
      <c r="R89" s="242"/>
      <c r="S89" s="242"/>
    </row>
    <row r="90" spans="1:19" s="237" customFormat="1">
      <c r="A90" s="236">
        <v>41153</v>
      </c>
      <c r="C90" s="238">
        <v>82</v>
      </c>
      <c r="D90" s="239">
        <f t="shared" si="22"/>
        <v>169312</v>
      </c>
      <c r="E90" s="239">
        <f t="shared" si="27"/>
        <v>9387099</v>
      </c>
      <c r="F90" s="239">
        <f t="shared" si="23"/>
        <v>-4571401</v>
      </c>
      <c r="G90" s="240">
        <f>Inputs!D$3</f>
        <v>0.37951000000000001</v>
      </c>
      <c r="I90" s="241">
        <f t="shared" si="28"/>
        <v>13958500</v>
      </c>
      <c r="K90" s="241">
        <f t="shared" si="24"/>
        <v>169312</v>
      </c>
      <c r="L90" s="241">
        <f t="shared" si="29"/>
        <v>9387099</v>
      </c>
      <c r="M90" s="241">
        <f t="shared" si="25"/>
        <v>64255.597120000006</v>
      </c>
      <c r="N90" s="241">
        <f t="shared" si="26"/>
        <v>64255.597120000006</v>
      </c>
      <c r="O90" s="241">
        <f t="shared" si="30"/>
        <v>-1734892.3935099998</v>
      </c>
      <c r="P90" s="241">
        <f t="shared" si="31"/>
        <v>1734892.3935099998</v>
      </c>
      <c r="Q90" s="242"/>
      <c r="R90" s="242"/>
      <c r="S90" s="242"/>
    </row>
    <row r="91" spans="1:19" s="237" customFormat="1">
      <c r="A91" s="243">
        <v>41183</v>
      </c>
      <c r="C91" s="238">
        <v>83</v>
      </c>
      <c r="D91" s="239">
        <f t="shared" si="22"/>
        <v>169312</v>
      </c>
      <c r="E91" s="239">
        <f t="shared" si="27"/>
        <v>9556411</v>
      </c>
      <c r="F91" s="239">
        <f t="shared" si="23"/>
        <v>-4402089</v>
      </c>
      <c r="G91" s="240">
        <f>Inputs!D$3</f>
        <v>0.37951000000000001</v>
      </c>
      <c r="I91" s="241">
        <f t="shared" si="28"/>
        <v>13958500</v>
      </c>
      <c r="K91" s="241">
        <f t="shared" si="24"/>
        <v>169312</v>
      </c>
      <c r="L91" s="241">
        <f t="shared" si="29"/>
        <v>9556411</v>
      </c>
      <c r="M91" s="241">
        <f t="shared" si="25"/>
        <v>64255.597120000006</v>
      </c>
      <c r="N91" s="241">
        <f t="shared" si="26"/>
        <v>64255.597120000006</v>
      </c>
      <c r="O91" s="241">
        <f t="shared" si="30"/>
        <v>-1670636.7963899998</v>
      </c>
      <c r="P91" s="241">
        <f t="shared" si="31"/>
        <v>1670636.7963899998</v>
      </c>
      <c r="Q91" s="242"/>
      <c r="R91" s="242"/>
      <c r="S91" s="242"/>
    </row>
    <row r="92" spans="1:19" s="237" customFormat="1">
      <c r="A92" s="236">
        <v>41214</v>
      </c>
      <c r="C92" s="238">
        <v>84</v>
      </c>
      <c r="D92" s="239">
        <f t="shared" si="22"/>
        <v>169312</v>
      </c>
      <c r="E92" s="239">
        <f t="shared" si="27"/>
        <v>9725723</v>
      </c>
      <c r="F92" s="239">
        <f t="shared" si="23"/>
        <v>-4232777</v>
      </c>
      <c r="G92" s="240">
        <f>Inputs!D$3</f>
        <v>0.37951000000000001</v>
      </c>
      <c r="I92" s="241">
        <f t="shared" si="28"/>
        <v>13958500</v>
      </c>
      <c r="K92" s="241">
        <f t="shared" si="24"/>
        <v>169312</v>
      </c>
      <c r="L92" s="241">
        <f t="shared" si="29"/>
        <v>9725723</v>
      </c>
      <c r="M92" s="241">
        <f t="shared" si="25"/>
        <v>64255.597120000006</v>
      </c>
      <c r="N92" s="241">
        <f t="shared" si="26"/>
        <v>64255.597120000006</v>
      </c>
      <c r="O92" s="241">
        <f t="shared" si="30"/>
        <v>-1606381.1992699997</v>
      </c>
      <c r="P92" s="241">
        <f t="shared" si="31"/>
        <v>1606381.1992699997</v>
      </c>
      <c r="Q92" s="242"/>
      <c r="R92" s="242"/>
      <c r="S92" s="242"/>
    </row>
    <row r="93" spans="1:19" s="237" customFormat="1">
      <c r="A93" s="243">
        <v>41244</v>
      </c>
      <c r="C93" s="238">
        <v>85</v>
      </c>
      <c r="D93" s="239">
        <f t="shared" si="22"/>
        <v>169312</v>
      </c>
      <c r="E93" s="239">
        <f t="shared" si="27"/>
        <v>9895035</v>
      </c>
      <c r="F93" s="239">
        <f t="shared" si="23"/>
        <v>-4063465</v>
      </c>
      <c r="G93" s="240">
        <f>Inputs!D$3</f>
        <v>0.37951000000000001</v>
      </c>
      <c r="I93" s="241">
        <f t="shared" si="28"/>
        <v>13958500</v>
      </c>
      <c r="K93" s="241">
        <f t="shared" si="24"/>
        <v>169312</v>
      </c>
      <c r="L93" s="241">
        <f t="shared" si="29"/>
        <v>9895035</v>
      </c>
      <c r="M93" s="241">
        <f t="shared" si="25"/>
        <v>64255.597120000006</v>
      </c>
      <c r="N93" s="241">
        <f t="shared" si="26"/>
        <v>64255.597120000006</v>
      </c>
      <c r="O93" s="241">
        <f t="shared" si="30"/>
        <v>-1542125.6021499997</v>
      </c>
      <c r="P93" s="241">
        <f t="shared" si="31"/>
        <v>1542125.6021499997</v>
      </c>
      <c r="Q93" s="242"/>
      <c r="R93" s="242"/>
      <c r="S93" s="242"/>
    </row>
    <row r="94" spans="1:19" s="237" customFormat="1">
      <c r="A94" s="236">
        <v>41275</v>
      </c>
      <c r="C94" s="238">
        <v>86</v>
      </c>
      <c r="D94" s="239">
        <f t="shared" si="22"/>
        <v>169312</v>
      </c>
      <c r="E94" s="239">
        <f t="shared" si="27"/>
        <v>10064347</v>
      </c>
      <c r="F94" s="239">
        <f t="shared" si="23"/>
        <v>-3894153</v>
      </c>
      <c r="G94" s="240">
        <f>Inputs!D$3</f>
        <v>0.37951000000000001</v>
      </c>
      <c r="I94" s="241">
        <f t="shared" si="28"/>
        <v>13958500</v>
      </c>
      <c r="K94" s="241">
        <f t="shared" si="24"/>
        <v>169312</v>
      </c>
      <c r="L94" s="241">
        <f t="shared" si="29"/>
        <v>10064347</v>
      </c>
      <c r="M94" s="241">
        <f t="shared" si="25"/>
        <v>64255.597120000006</v>
      </c>
      <c r="N94" s="241">
        <f t="shared" si="26"/>
        <v>64255.597120000006</v>
      </c>
      <c r="O94" s="241">
        <f t="shared" si="30"/>
        <v>-1477870.0050299997</v>
      </c>
      <c r="P94" s="241">
        <f t="shared" si="31"/>
        <v>1477870.0050299997</v>
      </c>
      <c r="Q94" s="242"/>
      <c r="R94" s="242"/>
      <c r="S94" s="242"/>
    </row>
    <row r="95" spans="1:19" s="237" customFormat="1">
      <c r="A95" s="243">
        <v>41306</v>
      </c>
      <c r="C95" s="238">
        <v>87</v>
      </c>
      <c r="D95" s="239">
        <f t="shared" si="22"/>
        <v>169312</v>
      </c>
      <c r="E95" s="239">
        <f t="shared" si="27"/>
        <v>10233659</v>
      </c>
      <c r="F95" s="239">
        <f t="shared" si="23"/>
        <v>-3724841</v>
      </c>
      <c r="G95" s="240">
        <f>Inputs!D$3</f>
        <v>0.37951000000000001</v>
      </c>
      <c r="I95" s="241">
        <f t="shared" si="28"/>
        <v>13958500</v>
      </c>
      <c r="K95" s="241">
        <f t="shared" si="24"/>
        <v>169312</v>
      </c>
      <c r="L95" s="241">
        <f t="shared" si="29"/>
        <v>10233659</v>
      </c>
      <c r="M95" s="241">
        <f t="shared" si="25"/>
        <v>64255.597120000006</v>
      </c>
      <c r="N95" s="241">
        <f t="shared" si="26"/>
        <v>64255.597120000006</v>
      </c>
      <c r="O95" s="241">
        <f t="shared" si="30"/>
        <v>-1413614.4079099996</v>
      </c>
      <c r="P95" s="241">
        <f t="shared" si="31"/>
        <v>1413614.4079099996</v>
      </c>
      <c r="Q95" s="242"/>
      <c r="R95" s="242"/>
      <c r="S95" s="242"/>
    </row>
    <row r="96" spans="1:19" s="237" customFormat="1">
      <c r="A96" s="236">
        <v>41334</v>
      </c>
      <c r="C96" s="238">
        <v>88</v>
      </c>
      <c r="D96" s="239">
        <f t="shared" si="22"/>
        <v>169312</v>
      </c>
      <c r="E96" s="239">
        <f t="shared" si="27"/>
        <v>10402971</v>
      </c>
      <c r="F96" s="239">
        <f t="shared" si="23"/>
        <v>-3555529</v>
      </c>
      <c r="G96" s="240">
        <f>Inputs!D$3</f>
        <v>0.37951000000000001</v>
      </c>
      <c r="I96" s="241">
        <f t="shared" si="28"/>
        <v>13958500</v>
      </c>
      <c r="K96" s="241">
        <f t="shared" si="24"/>
        <v>169312</v>
      </c>
      <c r="L96" s="241">
        <f t="shared" si="29"/>
        <v>10402971</v>
      </c>
      <c r="M96" s="241">
        <f t="shared" si="25"/>
        <v>64255.597120000006</v>
      </c>
      <c r="N96" s="241">
        <f t="shared" si="26"/>
        <v>64255.597120000006</v>
      </c>
      <c r="O96" s="241">
        <f t="shared" si="30"/>
        <v>-1349358.8107899996</v>
      </c>
      <c r="P96" s="241">
        <f t="shared" si="31"/>
        <v>1349358.8107899996</v>
      </c>
      <c r="Q96" s="242"/>
      <c r="R96" s="242"/>
      <c r="S96" s="242"/>
    </row>
    <row r="97" spans="1:19" s="237" customFormat="1">
      <c r="A97" s="243">
        <v>41365</v>
      </c>
      <c r="C97" s="238">
        <v>89</v>
      </c>
      <c r="D97" s="239">
        <f t="shared" si="22"/>
        <v>169312</v>
      </c>
      <c r="E97" s="239">
        <f t="shared" si="27"/>
        <v>10572283</v>
      </c>
      <c r="F97" s="239">
        <f t="shared" si="23"/>
        <v>-3386217</v>
      </c>
      <c r="G97" s="240">
        <f>Inputs!D$3</f>
        <v>0.37951000000000001</v>
      </c>
      <c r="I97" s="241">
        <f t="shared" si="28"/>
        <v>13958500</v>
      </c>
      <c r="K97" s="241">
        <f t="shared" si="24"/>
        <v>169312</v>
      </c>
      <c r="L97" s="241">
        <f t="shared" si="29"/>
        <v>10572283</v>
      </c>
      <c r="M97" s="241">
        <f t="shared" si="25"/>
        <v>64255.597120000006</v>
      </c>
      <c r="N97" s="241">
        <f t="shared" si="26"/>
        <v>64255.597120000006</v>
      </c>
      <c r="O97" s="241">
        <f t="shared" si="30"/>
        <v>-1285103.2136699995</v>
      </c>
      <c r="P97" s="241">
        <f t="shared" si="31"/>
        <v>1285103.2136699995</v>
      </c>
      <c r="Q97" s="242"/>
      <c r="R97" s="242"/>
      <c r="S97" s="242"/>
    </row>
    <row r="98" spans="1:19" s="237" customFormat="1">
      <c r="A98" s="236">
        <v>41395</v>
      </c>
      <c r="C98" s="238">
        <v>90</v>
      </c>
      <c r="D98" s="239">
        <f t="shared" si="22"/>
        <v>169312</v>
      </c>
      <c r="E98" s="239">
        <f t="shared" si="27"/>
        <v>10741595</v>
      </c>
      <c r="F98" s="239">
        <f t="shared" si="23"/>
        <v>-3216905</v>
      </c>
      <c r="G98" s="240">
        <f>Inputs!D$3</f>
        <v>0.37951000000000001</v>
      </c>
      <c r="I98" s="241">
        <f t="shared" si="28"/>
        <v>13958500</v>
      </c>
      <c r="K98" s="241">
        <f t="shared" si="24"/>
        <v>169312</v>
      </c>
      <c r="L98" s="241">
        <f t="shared" si="29"/>
        <v>10741595</v>
      </c>
      <c r="M98" s="241">
        <f t="shared" si="25"/>
        <v>64255.597120000006</v>
      </c>
      <c r="N98" s="241">
        <f t="shared" si="26"/>
        <v>64255.597120000006</v>
      </c>
      <c r="O98" s="241">
        <f t="shared" si="30"/>
        <v>-1220847.6165499995</v>
      </c>
      <c r="P98" s="241">
        <f t="shared" si="31"/>
        <v>1220847.6165499995</v>
      </c>
      <c r="Q98" s="242"/>
      <c r="R98" s="242"/>
      <c r="S98" s="242"/>
    </row>
    <row r="99" spans="1:19" s="237" customFormat="1">
      <c r="A99" s="243">
        <v>41426</v>
      </c>
      <c r="C99" s="238">
        <v>91</v>
      </c>
      <c r="D99" s="239">
        <f t="shared" si="22"/>
        <v>169312</v>
      </c>
      <c r="E99" s="239">
        <f t="shared" si="27"/>
        <v>10910907</v>
      </c>
      <c r="F99" s="239">
        <f t="shared" si="23"/>
        <v>-3047593</v>
      </c>
      <c r="G99" s="240">
        <f>Inputs!D$3</f>
        <v>0.37951000000000001</v>
      </c>
      <c r="I99" s="241">
        <f t="shared" si="28"/>
        <v>13958500</v>
      </c>
      <c r="K99" s="241">
        <f t="shared" si="24"/>
        <v>169312</v>
      </c>
      <c r="L99" s="241">
        <f t="shared" si="29"/>
        <v>10910907</v>
      </c>
      <c r="M99" s="241">
        <f t="shared" si="25"/>
        <v>64255.597120000006</v>
      </c>
      <c r="N99" s="241">
        <f t="shared" si="26"/>
        <v>64255.597120000006</v>
      </c>
      <c r="O99" s="241">
        <f t="shared" si="30"/>
        <v>-1156592.0194299994</v>
      </c>
      <c r="P99" s="241">
        <f t="shared" si="31"/>
        <v>1156592.0194299994</v>
      </c>
      <c r="Q99" s="242"/>
      <c r="R99" s="242"/>
      <c r="S99" s="242"/>
    </row>
    <row r="100" spans="1:19" s="237" customFormat="1">
      <c r="A100" s="236">
        <v>41456</v>
      </c>
      <c r="C100" s="238">
        <v>92</v>
      </c>
      <c r="D100" s="239">
        <f t="shared" si="22"/>
        <v>169312</v>
      </c>
      <c r="E100" s="239">
        <f t="shared" si="27"/>
        <v>11080219</v>
      </c>
      <c r="F100" s="239">
        <f t="shared" si="23"/>
        <v>-2878281</v>
      </c>
      <c r="G100" s="240">
        <f>Inputs!D$3</f>
        <v>0.37951000000000001</v>
      </c>
      <c r="I100" s="241">
        <f t="shared" si="28"/>
        <v>13958500</v>
      </c>
      <c r="K100" s="241">
        <f t="shared" si="24"/>
        <v>169312</v>
      </c>
      <c r="L100" s="241">
        <f t="shared" si="29"/>
        <v>11080219</v>
      </c>
      <c r="M100" s="241">
        <f t="shared" si="25"/>
        <v>64255.597120000006</v>
      </c>
      <c r="N100" s="241">
        <f t="shared" si="26"/>
        <v>64255.597120000006</v>
      </c>
      <c r="O100" s="241">
        <f t="shared" si="30"/>
        <v>-1092336.4223099994</v>
      </c>
      <c r="P100" s="241">
        <f t="shared" si="31"/>
        <v>1092336.4223099994</v>
      </c>
      <c r="Q100" s="242"/>
      <c r="R100" s="242"/>
      <c r="S100" s="242"/>
    </row>
    <row r="101" spans="1:19" s="237" customFormat="1">
      <c r="A101" s="243">
        <v>41487</v>
      </c>
      <c r="C101" s="238">
        <v>93</v>
      </c>
      <c r="D101" s="239">
        <f t="shared" si="22"/>
        <v>169312</v>
      </c>
      <c r="E101" s="239">
        <f t="shared" si="27"/>
        <v>11249531</v>
      </c>
      <c r="F101" s="239">
        <f t="shared" si="23"/>
        <v>-2708969</v>
      </c>
      <c r="G101" s="240">
        <f>Inputs!D$3</f>
        <v>0.37951000000000001</v>
      </c>
      <c r="I101" s="241">
        <f t="shared" si="28"/>
        <v>13958500</v>
      </c>
      <c r="K101" s="241">
        <f t="shared" si="24"/>
        <v>169312</v>
      </c>
      <c r="L101" s="241">
        <f t="shared" si="29"/>
        <v>11249531</v>
      </c>
      <c r="M101" s="241">
        <f t="shared" si="25"/>
        <v>64255.597120000006</v>
      </c>
      <c r="N101" s="241">
        <f t="shared" si="26"/>
        <v>64255.597120000006</v>
      </c>
      <c r="O101" s="241">
        <f t="shared" si="30"/>
        <v>-1028080.8251899993</v>
      </c>
      <c r="P101" s="241">
        <f t="shared" si="31"/>
        <v>1028080.8251899993</v>
      </c>
      <c r="Q101" s="242"/>
      <c r="R101" s="242"/>
      <c r="S101" s="242"/>
    </row>
    <row r="102" spans="1:19" s="237" customFormat="1">
      <c r="A102" s="236">
        <v>41518</v>
      </c>
      <c r="C102" s="238">
        <v>94</v>
      </c>
      <c r="D102" s="239">
        <f t="shared" si="22"/>
        <v>169312</v>
      </c>
      <c r="E102" s="239">
        <f t="shared" si="27"/>
        <v>11418843</v>
      </c>
      <c r="F102" s="239">
        <f t="shared" si="23"/>
        <v>-2539657</v>
      </c>
      <c r="G102" s="240">
        <f>Inputs!D$3</f>
        <v>0.37951000000000001</v>
      </c>
      <c r="I102" s="241">
        <f t="shared" si="28"/>
        <v>13958500</v>
      </c>
      <c r="K102" s="241">
        <f t="shared" si="24"/>
        <v>169312</v>
      </c>
      <c r="L102" s="241">
        <f t="shared" si="29"/>
        <v>11418843</v>
      </c>
      <c r="M102" s="241">
        <f t="shared" si="25"/>
        <v>64255.597120000006</v>
      </c>
      <c r="N102" s="241">
        <f t="shared" si="26"/>
        <v>64255.597120000006</v>
      </c>
      <c r="O102" s="241">
        <f t="shared" si="30"/>
        <v>-963825.22806999926</v>
      </c>
      <c r="P102" s="241">
        <f t="shared" si="31"/>
        <v>963825.22806999926</v>
      </c>
      <c r="Q102" s="242"/>
      <c r="R102" s="242"/>
      <c r="S102" s="242"/>
    </row>
    <row r="103" spans="1:19" s="237" customFormat="1">
      <c r="A103" s="243">
        <v>41548</v>
      </c>
      <c r="C103" s="238">
        <v>95</v>
      </c>
      <c r="D103" s="239">
        <f t="shared" si="22"/>
        <v>169312</v>
      </c>
      <c r="E103" s="239">
        <f t="shared" si="27"/>
        <v>11588155</v>
      </c>
      <c r="F103" s="239">
        <f t="shared" si="23"/>
        <v>-2370345</v>
      </c>
      <c r="G103" s="240">
        <f>Inputs!D$3</f>
        <v>0.37951000000000001</v>
      </c>
      <c r="I103" s="241">
        <f t="shared" si="28"/>
        <v>13958500</v>
      </c>
      <c r="K103" s="241">
        <f t="shared" si="24"/>
        <v>169312</v>
      </c>
      <c r="L103" s="241">
        <f t="shared" si="29"/>
        <v>11588155</v>
      </c>
      <c r="M103" s="241">
        <f t="shared" si="25"/>
        <v>64255.597120000006</v>
      </c>
      <c r="N103" s="241">
        <f t="shared" si="26"/>
        <v>64255.597120000006</v>
      </c>
      <c r="O103" s="241">
        <f t="shared" si="30"/>
        <v>-899569.63094999921</v>
      </c>
      <c r="P103" s="241">
        <f t="shared" si="31"/>
        <v>899569.63094999921</v>
      </c>
      <c r="Q103" s="242"/>
      <c r="R103" s="242"/>
      <c r="S103" s="242"/>
    </row>
    <row r="104" spans="1:19" s="237" customFormat="1">
      <c r="A104" s="236">
        <v>41579</v>
      </c>
      <c r="C104" s="238">
        <v>96</v>
      </c>
      <c r="D104" s="239">
        <f t="shared" si="22"/>
        <v>169312</v>
      </c>
      <c r="E104" s="239">
        <f t="shared" si="27"/>
        <v>11757467</v>
      </c>
      <c r="F104" s="239">
        <f t="shared" si="23"/>
        <v>-2201033</v>
      </c>
      <c r="G104" s="240">
        <f>Inputs!D$3</f>
        <v>0.37951000000000001</v>
      </c>
      <c r="I104" s="241">
        <f t="shared" si="28"/>
        <v>13958500</v>
      </c>
      <c r="K104" s="241">
        <f t="shared" si="24"/>
        <v>169312</v>
      </c>
      <c r="L104" s="241">
        <f t="shared" si="29"/>
        <v>11757467</v>
      </c>
      <c r="M104" s="241">
        <f t="shared" si="25"/>
        <v>64255.597120000006</v>
      </c>
      <c r="N104" s="241">
        <f t="shared" si="26"/>
        <v>64255.597120000006</v>
      </c>
      <c r="O104" s="241">
        <f t="shared" si="30"/>
        <v>-835314.03382999916</v>
      </c>
      <c r="P104" s="241">
        <f t="shared" si="31"/>
        <v>835314.03382999916</v>
      </c>
      <c r="Q104" s="242"/>
      <c r="R104" s="242"/>
      <c r="S104" s="242"/>
    </row>
    <row r="105" spans="1:19" s="237" customFormat="1">
      <c r="A105" s="243">
        <v>41609</v>
      </c>
      <c r="C105" s="238">
        <v>97</v>
      </c>
      <c r="D105" s="239">
        <f t="shared" si="22"/>
        <v>169312</v>
      </c>
      <c r="E105" s="239">
        <f t="shared" si="27"/>
        <v>11926779</v>
      </c>
      <c r="F105" s="239">
        <f t="shared" ref="F105:F117" si="32">$B$9+E105</f>
        <v>-2031721</v>
      </c>
      <c r="G105" s="240">
        <f>Inputs!D$3</f>
        <v>0.37951000000000001</v>
      </c>
      <c r="I105" s="241">
        <f t="shared" si="28"/>
        <v>13958500</v>
      </c>
      <c r="K105" s="241">
        <f t="shared" ref="K105:K117" si="33">D105</f>
        <v>169312</v>
      </c>
      <c r="L105" s="241">
        <f t="shared" si="29"/>
        <v>11926779</v>
      </c>
      <c r="M105" s="241">
        <f t="shared" ref="M105:M117" si="34">K105*G105</f>
        <v>64255.597120000006</v>
      </c>
      <c r="N105" s="241">
        <f t="shared" ref="N105:N117" si="35">M105-J105</f>
        <v>64255.597120000006</v>
      </c>
      <c r="O105" s="241">
        <f t="shared" si="30"/>
        <v>-771058.43670999911</v>
      </c>
      <c r="P105" s="241">
        <f t="shared" si="31"/>
        <v>771058.43670999911</v>
      </c>
      <c r="Q105" s="242"/>
      <c r="R105" s="242"/>
      <c r="S105" s="242"/>
    </row>
    <row r="106" spans="1:19" s="237" customFormat="1">
      <c r="A106" s="236">
        <v>41640</v>
      </c>
      <c r="C106" s="238">
        <v>98</v>
      </c>
      <c r="D106" s="239">
        <f t="shared" si="22"/>
        <v>169312</v>
      </c>
      <c r="E106" s="239">
        <f t="shared" ref="E106:E117" si="36">+E105+D106</f>
        <v>12096091</v>
      </c>
      <c r="F106" s="239">
        <f t="shared" si="32"/>
        <v>-1862409</v>
      </c>
      <c r="G106" s="240">
        <f>Inputs!D$3</f>
        <v>0.37951000000000001</v>
      </c>
      <c r="I106" s="241">
        <f t="shared" ref="I106:I117" si="37">+I105+H106</f>
        <v>13958500</v>
      </c>
      <c r="K106" s="241">
        <f t="shared" si="33"/>
        <v>169312</v>
      </c>
      <c r="L106" s="241">
        <f t="shared" ref="L106:L117" si="38">+L105+K106</f>
        <v>12096091</v>
      </c>
      <c r="M106" s="241">
        <f t="shared" si="34"/>
        <v>64255.597120000006</v>
      </c>
      <c r="N106" s="241">
        <f t="shared" si="35"/>
        <v>64255.597120000006</v>
      </c>
      <c r="O106" s="241">
        <f t="shared" ref="O106:O117" si="39">+O105+N106</f>
        <v>-706802.83958999906</v>
      </c>
      <c r="P106" s="241">
        <f t="shared" ref="P106:P117" si="40">P105-N106</f>
        <v>706802.83958999906</v>
      </c>
      <c r="Q106" s="242"/>
      <c r="R106" s="242"/>
      <c r="S106" s="242"/>
    </row>
    <row r="107" spans="1:19" s="237" customFormat="1">
      <c r="A107" s="243">
        <v>41671</v>
      </c>
      <c r="C107" s="238">
        <v>99</v>
      </c>
      <c r="D107" s="239">
        <f t="shared" si="22"/>
        <v>169312</v>
      </c>
      <c r="E107" s="239">
        <f t="shared" si="36"/>
        <v>12265403</v>
      </c>
      <c r="F107" s="239">
        <f t="shared" si="32"/>
        <v>-1693097</v>
      </c>
      <c r="G107" s="240">
        <f>Inputs!D$3</f>
        <v>0.37951000000000001</v>
      </c>
      <c r="I107" s="241">
        <f t="shared" si="37"/>
        <v>13958500</v>
      </c>
      <c r="K107" s="241">
        <f t="shared" si="33"/>
        <v>169312</v>
      </c>
      <c r="L107" s="241">
        <f t="shared" si="38"/>
        <v>12265403</v>
      </c>
      <c r="M107" s="241">
        <f t="shared" si="34"/>
        <v>64255.597120000006</v>
      </c>
      <c r="N107" s="241">
        <f t="shared" si="35"/>
        <v>64255.597120000006</v>
      </c>
      <c r="O107" s="241">
        <f t="shared" si="39"/>
        <v>-642547.24246999901</v>
      </c>
      <c r="P107" s="241">
        <f t="shared" si="40"/>
        <v>642547.24246999901</v>
      </c>
      <c r="Q107" s="242"/>
      <c r="R107" s="242"/>
      <c r="S107" s="242"/>
    </row>
    <row r="108" spans="1:19" s="237" customFormat="1">
      <c r="A108" s="236">
        <v>41699</v>
      </c>
      <c r="C108" s="238">
        <v>100</v>
      </c>
      <c r="D108" s="239">
        <f t="shared" si="22"/>
        <v>169312</v>
      </c>
      <c r="E108" s="239">
        <f t="shared" si="36"/>
        <v>12434715</v>
      </c>
      <c r="F108" s="239">
        <f t="shared" si="32"/>
        <v>-1523785</v>
      </c>
      <c r="G108" s="240">
        <f>Inputs!D$3</f>
        <v>0.37951000000000001</v>
      </c>
      <c r="I108" s="241">
        <f t="shared" si="37"/>
        <v>13958500</v>
      </c>
      <c r="K108" s="241">
        <f t="shared" si="33"/>
        <v>169312</v>
      </c>
      <c r="L108" s="241">
        <f t="shared" si="38"/>
        <v>12434715</v>
      </c>
      <c r="M108" s="241">
        <f t="shared" si="34"/>
        <v>64255.597120000006</v>
      </c>
      <c r="N108" s="241">
        <f t="shared" si="35"/>
        <v>64255.597120000006</v>
      </c>
      <c r="O108" s="241">
        <f t="shared" si="39"/>
        <v>-578291.64534999896</v>
      </c>
      <c r="P108" s="241">
        <f t="shared" si="40"/>
        <v>578291.64534999896</v>
      </c>
      <c r="Q108" s="242"/>
      <c r="R108" s="242"/>
      <c r="S108" s="242"/>
    </row>
    <row r="109" spans="1:19" s="237" customFormat="1">
      <c r="A109" s="243">
        <v>41730</v>
      </c>
      <c r="C109" s="238">
        <v>101</v>
      </c>
      <c r="D109" s="239">
        <f t="shared" si="22"/>
        <v>169312</v>
      </c>
      <c r="E109" s="239">
        <f t="shared" si="36"/>
        <v>12604027</v>
      </c>
      <c r="F109" s="239">
        <f t="shared" si="32"/>
        <v>-1354473</v>
      </c>
      <c r="G109" s="240">
        <f>Inputs!D$3</f>
        <v>0.37951000000000001</v>
      </c>
      <c r="I109" s="241">
        <f t="shared" si="37"/>
        <v>13958500</v>
      </c>
      <c r="K109" s="241">
        <f t="shared" si="33"/>
        <v>169312</v>
      </c>
      <c r="L109" s="241">
        <f t="shared" si="38"/>
        <v>12604027</v>
      </c>
      <c r="M109" s="241">
        <f t="shared" si="34"/>
        <v>64255.597120000006</v>
      </c>
      <c r="N109" s="241">
        <f t="shared" si="35"/>
        <v>64255.597120000006</v>
      </c>
      <c r="O109" s="241">
        <f t="shared" si="39"/>
        <v>-514036.04822999897</v>
      </c>
      <c r="P109" s="241">
        <f t="shared" si="40"/>
        <v>514036.04822999897</v>
      </c>
      <c r="Q109" s="242"/>
      <c r="R109" s="242"/>
      <c r="S109" s="242"/>
    </row>
    <row r="110" spans="1:19" s="237" customFormat="1">
      <c r="A110" s="236">
        <v>41760</v>
      </c>
      <c r="C110" s="238">
        <v>102</v>
      </c>
      <c r="D110" s="239">
        <f t="shared" si="22"/>
        <v>169312</v>
      </c>
      <c r="E110" s="239">
        <f t="shared" si="36"/>
        <v>12773339</v>
      </c>
      <c r="F110" s="239">
        <f t="shared" si="32"/>
        <v>-1185161</v>
      </c>
      <c r="G110" s="240">
        <f>Inputs!D$3</f>
        <v>0.37951000000000001</v>
      </c>
      <c r="I110" s="241">
        <f t="shared" si="37"/>
        <v>13958500</v>
      </c>
      <c r="K110" s="241">
        <f t="shared" si="33"/>
        <v>169312</v>
      </c>
      <c r="L110" s="241">
        <f t="shared" si="38"/>
        <v>12773339</v>
      </c>
      <c r="M110" s="241">
        <f t="shared" si="34"/>
        <v>64255.597120000006</v>
      </c>
      <c r="N110" s="241">
        <f t="shared" si="35"/>
        <v>64255.597120000006</v>
      </c>
      <c r="O110" s="241">
        <f t="shared" si="39"/>
        <v>-449780.45110999898</v>
      </c>
      <c r="P110" s="241">
        <f t="shared" si="40"/>
        <v>449780.45110999898</v>
      </c>
      <c r="Q110" s="242"/>
      <c r="R110" s="242"/>
      <c r="S110" s="242"/>
    </row>
    <row r="111" spans="1:19" s="237" customFormat="1">
      <c r="A111" s="243">
        <v>41791</v>
      </c>
      <c r="C111" s="238">
        <v>103</v>
      </c>
      <c r="D111" s="239">
        <f t="shared" si="22"/>
        <v>169312</v>
      </c>
      <c r="E111" s="239">
        <f t="shared" si="36"/>
        <v>12942651</v>
      </c>
      <c r="F111" s="239">
        <f t="shared" si="32"/>
        <v>-1015849</v>
      </c>
      <c r="G111" s="240">
        <f>Inputs!D$3</f>
        <v>0.37951000000000001</v>
      </c>
      <c r="I111" s="241">
        <f t="shared" si="37"/>
        <v>13958500</v>
      </c>
      <c r="K111" s="241">
        <f t="shared" si="33"/>
        <v>169312</v>
      </c>
      <c r="L111" s="241">
        <f t="shared" si="38"/>
        <v>12942651</v>
      </c>
      <c r="M111" s="241">
        <f t="shared" si="34"/>
        <v>64255.597120000006</v>
      </c>
      <c r="N111" s="241">
        <f t="shared" si="35"/>
        <v>64255.597120000006</v>
      </c>
      <c r="O111" s="241">
        <f t="shared" si="39"/>
        <v>-385524.85398999898</v>
      </c>
      <c r="P111" s="241">
        <f t="shared" si="40"/>
        <v>385524.85398999898</v>
      </c>
      <c r="Q111" s="242"/>
      <c r="R111" s="242"/>
      <c r="S111" s="242"/>
    </row>
    <row r="112" spans="1:19" s="237" customFormat="1">
      <c r="A112" s="236">
        <v>41821</v>
      </c>
      <c r="C112" s="238">
        <v>104</v>
      </c>
      <c r="D112" s="239">
        <f t="shared" si="22"/>
        <v>169312</v>
      </c>
      <c r="E112" s="239">
        <f t="shared" si="36"/>
        <v>13111963</v>
      </c>
      <c r="F112" s="239">
        <f t="shared" si="32"/>
        <v>-846537</v>
      </c>
      <c r="G112" s="240">
        <f>Inputs!D$3</f>
        <v>0.37951000000000001</v>
      </c>
      <c r="I112" s="241">
        <f t="shared" si="37"/>
        <v>13958500</v>
      </c>
      <c r="K112" s="241">
        <f t="shared" si="33"/>
        <v>169312</v>
      </c>
      <c r="L112" s="241">
        <f t="shared" si="38"/>
        <v>13111963</v>
      </c>
      <c r="M112" s="241">
        <f t="shared" si="34"/>
        <v>64255.597120000006</v>
      </c>
      <c r="N112" s="241">
        <f t="shared" si="35"/>
        <v>64255.597120000006</v>
      </c>
      <c r="O112" s="241">
        <f t="shared" si="39"/>
        <v>-321269.25686999899</v>
      </c>
      <c r="P112" s="241">
        <f t="shared" si="40"/>
        <v>321269.25686999899</v>
      </c>
      <c r="Q112" s="242"/>
      <c r="R112" s="242"/>
      <c r="S112" s="242"/>
    </row>
    <row r="113" spans="1:20" s="237" customFormat="1">
      <c r="A113" s="243">
        <v>41852</v>
      </c>
      <c r="C113" s="238">
        <v>105</v>
      </c>
      <c r="D113" s="239">
        <f t="shared" si="22"/>
        <v>169312</v>
      </c>
      <c r="E113" s="239">
        <f t="shared" si="36"/>
        <v>13281275</v>
      </c>
      <c r="F113" s="239">
        <f t="shared" si="32"/>
        <v>-677225</v>
      </c>
      <c r="G113" s="240">
        <f>Inputs!D$3</f>
        <v>0.37951000000000001</v>
      </c>
      <c r="I113" s="241">
        <f t="shared" si="37"/>
        <v>13958500</v>
      </c>
      <c r="K113" s="241">
        <f t="shared" si="33"/>
        <v>169312</v>
      </c>
      <c r="L113" s="241">
        <f t="shared" si="38"/>
        <v>13281275</v>
      </c>
      <c r="M113" s="241">
        <f t="shared" si="34"/>
        <v>64255.597120000006</v>
      </c>
      <c r="N113" s="241">
        <f t="shared" si="35"/>
        <v>64255.597120000006</v>
      </c>
      <c r="O113" s="241">
        <f t="shared" si="39"/>
        <v>-257013.659749999</v>
      </c>
      <c r="P113" s="241">
        <f t="shared" si="40"/>
        <v>257013.659749999</v>
      </c>
      <c r="Q113" s="242"/>
      <c r="R113" s="242"/>
      <c r="S113" s="242"/>
    </row>
    <row r="114" spans="1:20" s="237" customFormat="1">
      <c r="A114" s="236">
        <v>41883</v>
      </c>
      <c r="C114" s="238">
        <v>106</v>
      </c>
      <c r="D114" s="239">
        <f t="shared" si="22"/>
        <v>169312</v>
      </c>
      <c r="E114" s="239">
        <f t="shared" si="36"/>
        <v>13450587</v>
      </c>
      <c r="F114" s="239">
        <f t="shared" si="32"/>
        <v>-507913</v>
      </c>
      <c r="G114" s="240">
        <f>Inputs!D$3</f>
        <v>0.37951000000000001</v>
      </c>
      <c r="I114" s="241">
        <f t="shared" si="37"/>
        <v>13958500</v>
      </c>
      <c r="K114" s="241">
        <f t="shared" si="33"/>
        <v>169312</v>
      </c>
      <c r="L114" s="241">
        <f t="shared" si="38"/>
        <v>13450587</v>
      </c>
      <c r="M114" s="241">
        <f t="shared" si="34"/>
        <v>64255.597120000006</v>
      </c>
      <c r="N114" s="241">
        <f t="shared" si="35"/>
        <v>64255.597120000006</v>
      </c>
      <c r="O114" s="241">
        <f t="shared" si="39"/>
        <v>-192758.06262999901</v>
      </c>
      <c r="P114" s="241">
        <f t="shared" si="40"/>
        <v>192758.06262999901</v>
      </c>
      <c r="Q114" s="242"/>
      <c r="R114" s="242"/>
      <c r="S114" s="242"/>
    </row>
    <row r="115" spans="1:20" s="237" customFormat="1">
      <c r="A115" s="243">
        <v>41913</v>
      </c>
      <c r="C115" s="238">
        <v>107</v>
      </c>
      <c r="D115" s="239">
        <f t="shared" si="22"/>
        <v>169312</v>
      </c>
      <c r="E115" s="239">
        <f t="shared" si="36"/>
        <v>13619899</v>
      </c>
      <c r="F115" s="239">
        <f t="shared" si="32"/>
        <v>-338601</v>
      </c>
      <c r="G115" s="240">
        <f>Inputs!D$3</f>
        <v>0.37951000000000001</v>
      </c>
      <c r="I115" s="241">
        <f t="shared" si="37"/>
        <v>13958500</v>
      </c>
      <c r="K115" s="241">
        <f t="shared" si="33"/>
        <v>169312</v>
      </c>
      <c r="L115" s="241">
        <f t="shared" si="38"/>
        <v>13619899</v>
      </c>
      <c r="M115" s="241">
        <f t="shared" si="34"/>
        <v>64255.597120000006</v>
      </c>
      <c r="N115" s="241">
        <f t="shared" si="35"/>
        <v>64255.597120000006</v>
      </c>
      <c r="O115" s="241">
        <f t="shared" si="39"/>
        <v>-128502.46550999901</v>
      </c>
      <c r="P115" s="241">
        <f t="shared" si="40"/>
        <v>128502.46550999901</v>
      </c>
      <c r="Q115" s="242"/>
      <c r="R115" s="242"/>
      <c r="S115" s="242"/>
    </row>
    <row r="116" spans="1:20" s="237" customFormat="1">
      <c r="A116" s="236">
        <v>41944</v>
      </c>
      <c r="C116" s="238">
        <v>108</v>
      </c>
      <c r="D116" s="239">
        <f t="shared" si="22"/>
        <v>169312</v>
      </c>
      <c r="E116" s="239">
        <f t="shared" si="36"/>
        <v>13789211</v>
      </c>
      <c r="F116" s="239">
        <f t="shared" si="32"/>
        <v>-169289</v>
      </c>
      <c r="G116" s="240">
        <f>Inputs!D$3</f>
        <v>0.37951000000000001</v>
      </c>
      <c r="I116" s="241">
        <f t="shared" si="37"/>
        <v>13958500</v>
      </c>
      <c r="K116" s="241">
        <f t="shared" si="33"/>
        <v>169312</v>
      </c>
      <c r="L116" s="241">
        <f t="shared" si="38"/>
        <v>13789211</v>
      </c>
      <c r="M116" s="241">
        <f t="shared" si="34"/>
        <v>64255.597120000006</v>
      </c>
      <c r="N116" s="241">
        <f t="shared" si="35"/>
        <v>64255.597120000006</v>
      </c>
      <c r="O116" s="241">
        <f t="shared" si="39"/>
        <v>-64246.868389998999</v>
      </c>
      <c r="P116" s="241">
        <f t="shared" si="40"/>
        <v>64246.868389998999</v>
      </c>
      <c r="Q116" s="242"/>
      <c r="R116" s="242"/>
      <c r="S116" s="242"/>
    </row>
    <row r="117" spans="1:20" s="237" customFormat="1">
      <c r="A117" s="243">
        <v>41974</v>
      </c>
      <c r="C117" s="238">
        <v>109</v>
      </c>
      <c r="D117" s="239">
        <f>-F116</f>
        <v>169289</v>
      </c>
      <c r="E117" s="239">
        <f t="shared" si="36"/>
        <v>13958500</v>
      </c>
      <c r="F117" s="239">
        <f t="shared" si="32"/>
        <v>0</v>
      </c>
      <c r="G117" s="240">
        <f>Inputs!D$3</f>
        <v>0.37951000000000001</v>
      </c>
      <c r="I117" s="241">
        <f t="shared" si="37"/>
        <v>13958500</v>
      </c>
      <c r="K117" s="241">
        <f t="shared" si="33"/>
        <v>169289</v>
      </c>
      <c r="L117" s="241">
        <f t="shared" si="38"/>
        <v>13958500</v>
      </c>
      <c r="M117" s="241">
        <f t="shared" si="34"/>
        <v>64246.868390000003</v>
      </c>
      <c r="N117" s="241">
        <f t="shared" si="35"/>
        <v>64246.868390000003</v>
      </c>
      <c r="O117" s="241">
        <f t="shared" si="39"/>
        <v>1.0040821507573128E-9</v>
      </c>
      <c r="P117" s="241">
        <f t="shared" si="40"/>
        <v>-1.0040821507573128E-9</v>
      </c>
      <c r="Q117" s="242"/>
      <c r="R117" s="242"/>
      <c r="S117" s="242"/>
    </row>
    <row r="118" spans="1:20">
      <c r="A118" s="30"/>
      <c r="G118" s="28"/>
    </row>
    <row r="119" spans="1:20">
      <c r="A119" s="8" t="s">
        <v>43</v>
      </c>
      <c r="B119" s="33">
        <f>SUM(B9:B118)</f>
        <v>-13958500</v>
      </c>
      <c r="D119" s="33">
        <f>SUM(D9:D118)</f>
        <v>13958500</v>
      </c>
      <c r="G119" s="28"/>
      <c r="H119" s="33">
        <f>SUM(H9:H118)</f>
        <v>13958500</v>
      </c>
      <c r="I119" s="33"/>
      <c r="J119" s="33">
        <f>SUM(J9:J118)</f>
        <v>5297390.335</v>
      </c>
      <c r="K119" s="33">
        <f>SUM(K9:K118)</f>
        <v>13958500</v>
      </c>
      <c r="L119" s="33"/>
      <c r="M119" s="33">
        <f>SUM(M9:M118)</f>
        <v>5297390.3350000028</v>
      </c>
      <c r="N119" s="33">
        <f>SUM(N9:N118)</f>
        <v>1.0040821507573128E-9</v>
      </c>
      <c r="O119" s="33">
        <f>SUM(O9:O118)</f>
        <v>-337252437.40907997</v>
      </c>
      <c r="P119" s="33">
        <f>SUM(P9:P118)</f>
        <v>337252437.40907997</v>
      </c>
    </row>
    <row r="120" spans="1:20">
      <c r="G120" s="28"/>
    </row>
    <row r="121" spans="1:20">
      <c r="A121" s="4" t="s">
        <v>61</v>
      </c>
      <c r="B121" s="4" t="s">
        <v>61</v>
      </c>
      <c r="C121" s="4" t="s">
        <v>61</v>
      </c>
      <c r="D121" s="4" t="s">
        <v>61</v>
      </c>
      <c r="F121" s="4" t="s">
        <v>61</v>
      </c>
      <c r="G121" s="28" t="s">
        <v>61</v>
      </c>
      <c r="H121" s="4" t="s">
        <v>61</v>
      </c>
      <c r="J121" s="4" t="s">
        <v>61</v>
      </c>
      <c r="K121" s="4" t="s">
        <v>61</v>
      </c>
      <c r="M121" s="4" t="s">
        <v>61</v>
      </c>
      <c r="N121" s="4" t="s">
        <v>61</v>
      </c>
      <c r="P121" s="4" t="s">
        <v>61</v>
      </c>
      <c r="Q121" s="8" t="s">
        <v>61</v>
      </c>
      <c r="R121" s="8" t="s">
        <v>61</v>
      </c>
      <c r="S121" s="8" t="s">
        <v>61</v>
      </c>
      <c r="T121" s="4" t="s">
        <v>61</v>
      </c>
    </row>
    <row r="122" spans="1:20">
      <c r="G122" s="28"/>
    </row>
    <row r="125" spans="1:20">
      <c r="A125" s="4" t="s">
        <v>14</v>
      </c>
      <c r="B125" s="4">
        <v>533263.38</v>
      </c>
    </row>
    <row r="126" spans="1:20">
      <c r="A126" s="4" t="s">
        <v>145</v>
      </c>
      <c r="B126" s="4">
        <v>29051.360000000001</v>
      </c>
    </row>
    <row r="127" spans="1:20">
      <c r="A127" s="4" t="s">
        <v>146</v>
      </c>
      <c r="B127" s="4">
        <v>10828.81</v>
      </c>
    </row>
    <row r="128" spans="1:20">
      <c r="A128" s="4" t="s">
        <v>147</v>
      </c>
      <c r="B128" s="4">
        <v>2461.8200000000002</v>
      </c>
    </row>
    <row r="129" spans="2:2">
      <c r="B129" s="94">
        <f>SUM(B125:B128)</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67.xml><?xml version="1.0" encoding="utf-8"?>
<worksheet xmlns="http://schemas.openxmlformats.org/spreadsheetml/2006/main" xmlns:r="http://schemas.openxmlformats.org/officeDocument/2006/relationships">
  <sheetPr transitionEvaluation="1" codeName="Sheet70">
    <pageSetUpPr autoPageBreaks="0" fitToPage="1"/>
  </sheetPr>
  <dimension ref="A1:AE128"/>
  <sheetViews>
    <sheetView defaultGridColor="0" colorId="22" zoomScale="60" zoomScaleNormal="100" workbookViewId="0">
      <pane ySplit="8" topLeftCell="A9" activePane="bottomLeft" state="frozen"/>
      <selection activeCell="U11" sqref="U11:AE11"/>
      <selection pane="bottomLeft" activeCell="A4" sqref="A4"/>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10.664062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154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38749</v>
      </c>
      <c r="B9" s="32">
        <v>-12995000</v>
      </c>
      <c r="C9" s="6">
        <v>1</v>
      </c>
      <c r="D9" s="29">
        <f t="shared" ref="D9:D40" si="0">ROUND(-(+$B$9/180)*1,0)</f>
        <v>72194</v>
      </c>
      <c r="E9" s="29">
        <f>+D9</f>
        <v>72194</v>
      </c>
      <c r="F9" s="29">
        <f t="shared" ref="F9:F40" si="1">$B$9+E9</f>
        <v>-12922806</v>
      </c>
      <c r="G9" s="34">
        <f>Inputs!D$3</f>
        <v>0.37951000000000001</v>
      </c>
      <c r="H9" s="27">
        <f>-B9</f>
        <v>12995000</v>
      </c>
      <c r="I9" s="27">
        <f>+H9</f>
        <v>12995000</v>
      </c>
      <c r="J9" s="27">
        <f>H9*G9</f>
        <v>4931732.45</v>
      </c>
      <c r="K9" s="27">
        <f t="shared" ref="K9:K40" si="2">D9</f>
        <v>72194</v>
      </c>
      <c r="L9" s="27">
        <f>+K9</f>
        <v>72194</v>
      </c>
      <c r="M9" s="27">
        <f t="shared" ref="M9:M40" si="3">K9*G9</f>
        <v>27398.344940000003</v>
      </c>
      <c r="N9" s="27">
        <f t="shared" ref="N9:N40" si="4">M9-J9</f>
        <v>-4904334.10506</v>
      </c>
      <c r="O9" s="27">
        <f>+N9</f>
        <v>-4904334.10506</v>
      </c>
      <c r="P9" s="27">
        <f>-SUM(N9)</f>
        <v>4904334.10506</v>
      </c>
      <c r="Q9" s="38">
        <f>VLOOKUP(Q$8,$A$9:$P$116,5)</f>
        <v>3393118</v>
      </c>
      <c r="R9" s="38">
        <f>VLOOKUP(R$8,$A$9:$P$116,5)</f>
        <v>5313490</v>
      </c>
      <c r="S9" s="38">
        <f>+R9-Q9</f>
        <v>1920372</v>
      </c>
      <c r="T9" s="35" t="s">
        <v>64</v>
      </c>
      <c r="U9" s="145">
        <f t="shared" ref="U9:AE9" si="5">-IF(TYPE(VLOOKUP(U8,$A$9:$P$116,6,FALSE))=16,0,VLOOKUP(U8,$A$9:$P$116,6,FALSE))</f>
        <v>9441851</v>
      </c>
      <c r="V9" s="145">
        <f t="shared" si="5"/>
        <v>9281820</v>
      </c>
      <c r="W9" s="145">
        <f t="shared" si="5"/>
        <v>9121789</v>
      </c>
      <c r="X9" s="145">
        <f t="shared" si="5"/>
        <v>8961758</v>
      </c>
      <c r="Y9" s="145">
        <f t="shared" si="5"/>
        <v>8801727</v>
      </c>
      <c r="Z9" s="145">
        <f t="shared" si="5"/>
        <v>8641696</v>
      </c>
      <c r="AA9" s="145">
        <f t="shared" si="5"/>
        <v>8481665</v>
      </c>
      <c r="AB9" s="145">
        <f t="shared" si="5"/>
        <v>8321634</v>
      </c>
      <c r="AC9" s="145">
        <f t="shared" si="5"/>
        <v>8161603</v>
      </c>
      <c r="AD9" s="145">
        <f t="shared" si="5"/>
        <v>8001572</v>
      </c>
      <c r="AE9" s="145">
        <f t="shared" si="5"/>
        <v>7841541</v>
      </c>
    </row>
    <row r="10" spans="1:31">
      <c r="A10" s="30">
        <v>38777</v>
      </c>
      <c r="B10" s="9"/>
      <c r="C10" s="6">
        <v>2</v>
      </c>
      <c r="D10" s="29">
        <f t="shared" si="0"/>
        <v>72194</v>
      </c>
      <c r="E10" s="29">
        <f t="shared" ref="E10:E41" si="6">+E9+D10</f>
        <v>144388</v>
      </c>
      <c r="F10" s="29">
        <f t="shared" si="1"/>
        <v>-12850612</v>
      </c>
      <c r="G10" s="34">
        <f>Inputs!D$3</f>
        <v>0.37951000000000001</v>
      </c>
      <c r="H10" s="2"/>
      <c r="I10" s="27">
        <f t="shared" ref="I10:I41" si="7">+I9+H10</f>
        <v>12995000</v>
      </c>
      <c r="J10" s="27"/>
      <c r="K10" s="27">
        <f t="shared" si="2"/>
        <v>72194</v>
      </c>
      <c r="L10" s="27">
        <f t="shared" ref="L10:L41" si="8">+L9+K10</f>
        <v>144388</v>
      </c>
      <c r="M10" s="27">
        <f t="shared" si="3"/>
        <v>27398.344940000003</v>
      </c>
      <c r="N10" s="27">
        <f t="shared" si="4"/>
        <v>27398.344940000003</v>
      </c>
      <c r="O10" s="27">
        <f t="shared" ref="O10:O41" si="9">+O9+N10</f>
        <v>-4876935.7601199998</v>
      </c>
      <c r="P10" s="27">
        <f t="shared" ref="P10:P41" si="10">P9-N10</f>
        <v>4876935.7601199998</v>
      </c>
      <c r="Q10" s="38">
        <f>VLOOKUP(Q$8,$A$9:$P$116,15)</f>
        <v>-3644010.2378199901</v>
      </c>
      <c r="R10" s="38">
        <f>VLOOKUP(R$8,$A$9:$P$116,15)</f>
        <v>-2915209.8600999881</v>
      </c>
      <c r="S10" s="38">
        <f>+R10-Q10</f>
        <v>728800.37772000208</v>
      </c>
      <c r="T10" s="36" t="s">
        <v>69</v>
      </c>
      <c r="V10" s="2"/>
      <c r="W10" s="2"/>
      <c r="X10" s="7"/>
      <c r="Y10" s="2"/>
      <c r="Z10" s="7"/>
    </row>
    <row r="11" spans="1:31">
      <c r="A11" s="31">
        <v>38808</v>
      </c>
      <c r="B11" s="5"/>
      <c r="C11" s="6">
        <v>3</v>
      </c>
      <c r="D11" s="29">
        <f t="shared" si="0"/>
        <v>72194</v>
      </c>
      <c r="E11" s="29">
        <f t="shared" si="6"/>
        <v>216582</v>
      </c>
      <c r="F11" s="29">
        <f t="shared" si="1"/>
        <v>-12778418</v>
      </c>
      <c r="G11" s="34">
        <f>Inputs!D$3</f>
        <v>0.37951000000000001</v>
      </c>
      <c r="H11" s="2"/>
      <c r="I11" s="27">
        <f t="shared" si="7"/>
        <v>12995000</v>
      </c>
      <c r="J11" s="27"/>
      <c r="K11" s="27">
        <f t="shared" si="2"/>
        <v>72194</v>
      </c>
      <c r="L11" s="27">
        <f t="shared" si="8"/>
        <v>216582</v>
      </c>
      <c r="M11" s="27">
        <f t="shared" si="3"/>
        <v>27398.344940000003</v>
      </c>
      <c r="N11" s="27">
        <f t="shared" si="4"/>
        <v>27398.344940000003</v>
      </c>
      <c r="O11" s="27">
        <f t="shared" si="9"/>
        <v>-4849537.4151799995</v>
      </c>
      <c r="P11" s="27">
        <f t="shared" si="10"/>
        <v>4849537.4151799995</v>
      </c>
      <c r="Q11" s="38">
        <f>+VLOOKUP(Q$8,$A$9:$P$116,16)</f>
        <v>3644010.2378199901</v>
      </c>
      <c r="R11" s="38">
        <f>+VLOOKUP(R$8,$A$9:$P$116,16)</f>
        <v>2915209.8600999881</v>
      </c>
      <c r="S11" s="38">
        <f>(+Q11+R11)/2</f>
        <v>3279610.0489599891</v>
      </c>
      <c r="T11" s="36" t="s">
        <v>113</v>
      </c>
      <c r="U11" s="145">
        <f t="shared" ref="U11:AE11" si="11">IF(TYPE(VLOOKUP(U8,$A$9:$P$116,16,FALSE))=16,0,VLOOKUP(U8,$A$9:$P$116,16,FALSE))</f>
        <v>3583276.87300999</v>
      </c>
      <c r="V11" s="145">
        <f t="shared" si="11"/>
        <v>3522543.5081999898</v>
      </c>
      <c r="W11" s="145">
        <f t="shared" si="11"/>
        <v>3461810.1433899896</v>
      </c>
      <c r="X11" s="145">
        <f t="shared" si="11"/>
        <v>3401076.7785799894</v>
      </c>
      <c r="Y11" s="145">
        <f t="shared" si="11"/>
        <v>3340343.4137699893</v>
      </c>
      <c r="Z11" s="145">
        <f t="shared" si="11"/>
        <v>3279610.0489599891</v>
      </c>
      <c r="AA11" s="145">
        <f t="shared" si="11"/>
        <v>3218876.6841499889</v>
      </c>
      <c r="AB11" s="145">
        <f t="shared" si="11"/>
        <v>3158143.3193399888</v>
      </c>
      <c r="AC11" s="145">
        <f t="shared" si="11"/>
        <v>3097409.9545299886</v>
      </c>
      <c r="AD11" s="145">
        <f t="shared" si="11"/>
        <v>3036676.5897199884</v>
      </c>
      <c r="AE11" s="145">
        <f t="shared" si="11"/>
        <v>2975943.2249099882</v>
      </c>
    </row>
    <row r="12" spans="1:31">
      <c r="A12" s="30">
        <v>38838</v>
      </c>
      <c r="B12" s="3"/>
      <c r="C12" s="6">
        <v>4</v>
      </c>
      <c r="D12" s="29">
        <f t="shared" si="0"/>
        <v>72194</v>
      </c>
      <c r="E12" s="29">
        <f t="shared" si="6"/>
        <v>288776</v>
      </c>
      <c r="F12" s="29">
        <f t="shared" si="1"/>
        <v>-12706224</v>
      </c>
      <c r="G12" s="34">
        <f>Inputs!D$3</f>
        <v>0.37951000000000001</v>
      </c>
      <c r="H12" s="2"/>
      <c r="I12" s="27">
        <f t="shared" si="7"/>
        <v>12995000</v>
      </c>
      <c r="J12" s="27"/>
      <c r="K12" s="27">
        <f t="shared" si="2"/>
        <v>72194</v>
      </c>
      <c r="L12" s="27">
        <f t="shared" si="8"/>
        <v>288776</v>
      </c>
      <c r="M12" s="27">
        <f t="shared" si="3"/>
        <v>27398.344940000003</v>
      </c>
      <c r="N12" s="27">
        <f t="shared" si="4"/>
        <v>27398.344940000003</v>
      </c>
      <c r="O12" s="27">
        <f t="shared" si="9"/>
        <v>-4822139.0702399993</v>
      </c>
      <c r="P12" s="27">
        <f t="shared" si="10"/>
        <v>4822139.0702399993</v>
      </c>
      <c r="Q12" s="40"/>
      <c r="R12" s="40"/>
      <c r="S12" s="40"/>
      <c r="T12" s="36"/>
    </row>
    <row r="13" spans="1:31">
      <c r="A13" s="31">
        <v>38869</v>
      </c>
      <c r="B13" s="3"/>
      <c r="C13" s="6">
        <v>5</v>
      </c>
      <c r="D13" s="29">
        <f t="shared" si="0"/>
        <v>72194</v>
      </c>
      <c r="E13" s="29">
        <f t="shared" si="6"/>
        <v>360970</v>
      </c>
      <c r="F13" s="29">
        <f t="shared" si="1"/>
        <v>-12634030</v>
      </c>
      <c r="G13" s="34">
        <f>Inputs!D$3</f>
        <v>0.37951000000000001</v>
      </c>
      <c r="H13" s="2"/>
      <c r="I13" s="27">
        <f t="shared" si="7"/>
        <v>12995000</v>
      </c>
      <c r="J13" s="27"/>
      <c r="K13" s="27">
        <f t="shared" si="2"/>
        <v>72194</v>
      </c>
      <c r="L13" s="27">
        <f t="shared" si="8"/>
        <v>360970</v>
      </c>
      <c r="M13" s="27">
        <f t="shared" si="3"/>
        <v>27398.344940000003</v>
      </c>
      <c r="N13" s="27">
        <f t="shared" si="4"/>
        <v>27398.344940000003</v>
      </c>
      <c r="O13" s="27">
        <f t="shared" si="9"/>
        <v>-4794740.7252999991</v>
      </c>
      <c r="P13" s="27">
        <f t="shared" si="10"/>
        <v>4794740.7252999991</v>
      </c>
      <c r="Q13" s="38">
        <f>VLOOKUP(Q$8,$A$9:$P$116,9)</f>
        <v>12995000</v>
      </c>
      <c r="R13" s="38">
        <f>VLOOKUP(R$8,$A$9:$P$116,9)</f>
        <v>12995000</v>
      </c>
      <c r="S13" s="38">
        <f>+R13-Q13</f>
        <v>0</v>
      </c>
      <c r="T13" s="36" t="s">
        <v>70</v>
      </c>
    </row>
    <row r="14" spans="1:31">
      <c r="A14" s="30">
        <v>38899</v>
      </c>
      <c r="B14" s="3"/>
      <c r="C14" s="6">
        <v>6</v>
      </c>
      <c r="D14" s="29">
        <f t="shared" si="0"/>
        <v>72194</v>
      </c>
      <c r="E14" s="29">
        <f t="shared" si="6"/>
        <v>433164</v>
      </c>
      <c r="F14" s="29">
        <f t="shared" si="1"/>
        <v>-12561836</v>
      </c>
      <c r="G14" s="34">
        <f>Inputs!D$3</f>
        <v>0.37951000000000001</v>
      </c>
      <c r="H14" s="2"/>
      <c r="I14" s="27">
        <f t="shared" si="7"/>
        <v>12995000</v>
      </c>
      <c r="J14" s="27"/>
      <c r="K14" s="27">
        <f t="shared" si="2"/>
        <v>72194</v>
      </c>
      <c r="L14" s="27">
        <f t="shared" si="8"/>
        <v>433164</v>
      </c>
      <c r="M14" s="27">
        <f t="shared" si="3"/>
        <v>27398.344940000003</v>
      </c>
      <c r="N14" s="27">
        <f t="shared" si="4"/>
        <v>27398.344940000003</v>
      </c>
      <c r="O14" s="27">
        <f t="shared" si="9"/>
        <v>-4767342.3803599989</v>
      </c>
      <c r="P14" s="27">
        <f t="shared" si="10"/>
        <v>4767342.3803599989</v>
      </c>
      <c r="Q14" s="105">
        <f>VLOOKUP(Q$8,$A$9:$P$116,12)</f>
        <v>3393118</v>
      </c>
      <c r="R14" s="105">
        <f>VLOOKUP(R$8,$A$9:$P$116,12)</f>
        <v>5313490</v>
      </c>
      <c r="S14" s="105">
        <f>+R14-Q14</f>
        <v>1920372</v>
      </c>
      <c r="T14" s="36" t="s">
        <v>93</v>
      </c>
    </row>
    <row r="15" spans="1:31">
      <c r="A15" s="31">
        <v>38930</v>
      </c>
      <c r="B15" s="3"/>
      <c r="C15" s="6">
        <v>7</v>
      </c>
      <c r="D15" s="29">
        <f t="shared" si="0"/>
        <v>72194</v>
      </c>
      <c r="E15" s="29">
        <f t="shared" si="6"/>
        <v>505358</v>
      </c>
      <c r="F15" s="29">
        <f t="shared" si="1"/>
        <v>-12489642</v>
      </c>
      <c r="G15" s="34">
        <f>Inputs!D$3</f>
        <v>0.37951000000000001</v>
      </c>
      <c r="H15" s="2"/>
      <c r="I15" s="27">
        <f t="shared" si="7"/>
        <v>12995000</v>
      </c>
      <c r="J15" s="27"/>
      <c r="K15" s="27">
        <f t="shared" si="2"/>
        <v>72194</v>
      </c>
      <c r="L15" s="27">
        <f t="shared" si="8"/>
        <v>505358</v>
      </c>
      <c r="M15" s="27">
        <f t="shared" si="3"/>
        <v>27398.344940000003</v>
      </c>
      <c r="N15" s="27">
        <f t="shared" si="4"/>
        <v>27398.344940000003</v>
      </c>
      <c r="O15" s="27">
        <f t="shared" si="9"/>
        <v>-4739944.0354199987</v>
      </c>
      <c r="P15" s="27">
        <f t="shared" si="10"/>
        <v>4739944.0354199987</v>
      </c>
      <c r="Q15" s="97"/>
      <c r="R15" s="97"/>
      <c r="S15" s="97"/>
      <c r="T15" s="98"/>
    </row>
    <row r="16" spans="1:31">
      <c r="A16" s="30">
        <v>38961</v>
      </c>
      <c r="B16" s="3"/>
      <c r="C16" s="6">
        <v>8</v>
      </c>
      <c r="D16" s="29">
        <f t="shared" si="0"/>
        <v>72194</v>
      </c>
      <c r="E16" s="29">
        <f t="shared" si="6"/>
        <v>577552</v>
      </c>
      <c r="F16" s="29">
        <f t="shared" si="1"/>
        <v>-12417448</v>
      </c>
      <c r="G16" s="34">
        <f>Inputs!D$3</f>
        <v>0.37951000000000001</v>
      </c>
      <c r="H16" s="2"/>
      <c r="I16" s="27">
        <f t="shared" si="7"/>
        <v>12995000</v>
      </c>
      <c r="J16" s="27"/>
      <c r="K16" s="27">
        <f t="shared" si="2"/>
        <v>72194</v>
      </c>
      <c r="L16" s="27">
        <f t="shared" si="8"/>
        <v>577552</v>
      </c>
      <c r="M16" s="27">
        <f t="shared" si="3"/>
        <v>27398.344940000003</v>
      </c>
      <c r="N16" s="27">
        <f t="shared" si="4"/>
        <v>27398.344940000003</v>
      </c>
      <c r="O16" s="27">
        <f t="shared" si="9"/>
        <v>-4712545.6904799985</v>
      </c>
      <c r="P16" s="27">
        <f t="shared" si="10"/>
        <v>4712545.6904799985</v>
      </c>
      <c r="Q16" s="4"/>
      <c r="R16" s="4"/>
      <c r="S16" s="4"/>
    </row>
    <row r="17" spans="1:19">
      <c r="A17" s="31">
        <v>38991</v>
      </c>
      <c r="B17" s="3"/>
      <c r="C17" s="6">
        <v>9</v>
      </c>
      <c r="D17" s="29">
        <f t="shared" si="0"/>
        <v>72194</v>
      </c>
      <c r="E17" s="29">
        <f t="shared" si="6"/>
        <v>649746</v>
      </c>
      <c r="F17" s="29">
        <f t="shared" si="1"/>
        <v>-12345254</v>
      </c>
      <c r="G17" s="34">
        <f>Inputs!D$3</f>
        <v>0.37951000000000001</v>
      </c>
      <c r="H17" s="2"/>
      <c r="I17" s="27">
        <f t="shared" si="7"/>
        <v>12995000</v>
      </c>
      <c r="J17" s="27"/>
      <c r="K17" s="27">
        <f t="shared" si="2"/>
        <v>72194</v>
      </c>
      <c r="L17" s="27">
        <f t="shared" si="8"/>
        <v>649746</v>
      </c>
      <c r="M17" s="27">
        <f t="shared" si="3"/>
        <v>27398.344940000003</v>
      </c>
      <c r="N17" s="27">
        <f t="shared" si="4"/>
        <v>27398.344940000003</v>
      </c>
      <c r="O17" s="27">
        <f t="shared" si="9"/>
        <v>-4685147.3455399983</v>
      </c>
      <c r="P17" s="27">
        <f t="shared" si="10"/>
        <v>4685147.3455399983</v>
      </c>
      <c r="Q17" s="4"/>
      <c r="R17" s="4"/>
      <c r="S17" s="4"/>
    </row>
    <row r="18" spans="1:19">
      <c r="A18" s="30">
        <v>39022</v>
      </c>
      <c r="B18" s="3"/>
      <c r="C18" s="6">
        <v>10</v>
      </c>
      <c r="D18" s="29">
        <f t="shared" si="0"/>
        <v>72194</v>
      </c>
      <c r="E18" s="29">
        <f t="shared" si="6"/>
        <v>721940</v>
      </c>
      <c r="F18" s="29">
        <f t="shared" si="1"/>
        <v>-12273060</v>
      </c>
      <c r="G18" s="34">
        <f>Inputs!D$3</f>
        <v>0.37951000000000001</v>
      </c>
      <c r="H18" s="2"/>
      <c r="I18" s="27">
        <f t="shared" si="7"/>
        <v>12995000</v>
      </c>
      <c r="J18" s="27"/>
      <c r="K18" s="27">
        <f t="shared" si="2"/>
        <v>72194</v>
      </c>
      <c r="L18" s="27">
        <f t="shared" si="8"/>
        <v>721940</v>
      </c>
      <c r="M18" s="27">
        <f t="shared" si="3"/>
        <v>27398.344940000003</v>
      </c>
      <c r="N18" s="27">
        <f t="shared" si="4"/>
        <v>27398.344940000003</v>
      </c>
      <c r="O18" s="27">
        <f t="shared" si="9"/>
        <v>-4657749.000599998</v>
      </c>
      <c r="P18" s="27">
        <f t="shared" si="10"/>
        <v>4657749.000599998</v>
      </c>
      <c r="Q18" s="4"/>
      <c r="R18" s="4"/>
      <c r="S18" s="4"/>
    </row>
    <row r="19" spans="1:19">
      <c r="A19" s="31">
        <v>39052</v>
      </c>
      <c r="B19" s="3"/>
      <c r="C19" s="6">
        <v>11</v>
      </c>
      <c r="D19" s="29">
        <f t="shared" si="0"/>
        <v>72194</v>
      </c>
      <c r="E19" s="29">
        <f t="shared" si="6"/>
        <v>794134</v>
      </c>
      <c r="F19" s="29">
        <f t="shared" si="1"/>
        <v>-12200866</v>
      </c>
      <c r="G19" s="34">
        <f>Inputs!D$3</f>
        <v>0.37951000000000001</v>
      </c>
      <c r="H19" s="2"/>
      <c r="I19" s="27">
        <f t="shared" si="7"/>
        <v>12995000</v>
      </c>
      <c r="J19" s="27"/>
      <c r="K19" s="27">
        <f t="shared" si="2"/>
        <v>72194</v>
      </c>
      <c r="L19" s="27">
        <f t="shared" si="8"/>
        <v>794134</v>
      </c>
      <c r="M19" s="27">
        <f t="shared" si="3"/>
        <v>27398.344940000003</v>
      </c>
      <c r="N19" s="27">
        <f t="shared" si="4"/>
        <v>27398.344940000003</v>
      </c>
      <c r="O19" s="27">
        <f t="shared" si="9"/>
        <v>-4630350.6556599978</v>
      </c>
      <c r="P19" s="27">
        <f t="shared" si="10"/>
        <v>4630350.6556599978</v>
      </c>
      <c r="Q19" s="4"/>
      <c r="R19" s="4"/>
      <c r="S19" s="4"/>
    </row>
    <row r="20" spans="1:19">
      <c r="A20" s="30">
        <v>39083</v>
      </c>
      <c r="B20" s="3"/>
      <c r="C20" s="6">
        <v>12</v>
      </c>
      <c r="D20" s="29">
        <f t="shared" si="0"/>
        <v>72194</v>
      </c>
      <c r="E20" s="29">
        <f t="shared" si="6"/>
        <v>866328</v>
      </c>
      <c r="F20" s="29">
        <f t="shared" si="1"/>
        <v>-12128672</v>
      </c>
      <c r="G20" s="34">
        <f>Inputs!D$3</f>
        <v>0.37951000000000001</v>
      </c>
      <c r="H20" s="2"/>
      <c r="I20" s="27">
        <f t="shared" si="7"/>
        <v>12995000</v>
      </c>
      <c r="J20" s="27"/>
      <c r="K20" s="27">
        <f t="shared" si="2"/>
        <v>72194</v>
      </c>
      <c r="L20" s="27">
        <f t="shared" si="8"/>
        <v>866328</v>
      </c>
      <c r="M20" s="27">
        <f t="shared" si="3"/>
        <v>27398.344940000003</v>
      </c>
      <c r="N20" s="27">
        <f t="shared" si="4"/>
        <v>27398.344940000003</v>
      </c>
      <c r="O20" s="27">
        <f t="shared" si="9"/>
        <v>-4602952.3107199976</v>
      </c>
      <c r="P20" s="27">
        <f t="shared" si="10"/>
        <v>4602952.3107199976</v>
      </c>
      <c r="Q20" s="4"/>
      <c r="R20" s="4"/>
      <c r="S20" s="4"/>
    </row>
    <row r="21" spans="1:19">
      <c r="A21" s="31">
        <v>39114</v>
      </c>
      <c r="B21" s="3"/>
      <c r="C21" s="6">
        <v>13</v>
      </c>
      <c r="D21" s="29">
        <f t="shared" si="0"/>
        <v>72194</v>
      </c>
      <c r="E21" s="29">
        <f t="shared" si="6"/>
        <v>938522</v>
      </c>
      <c r="F21" s="29">
        <f t="shared" si="1"/>
        <v>-12056478</v>
      </c>
      <c r="G21" s="34">
        <f>Inputs!D$3</f>
        <v>0.37951000000000001</v>
      </c>
      <c r="H21" s="2"/>
      <c r="I21" s="27">
        <f t="shared" si="7"/>
        <v>12995000</v>
      </c>
      <c r="J21" s="27"/>
      <c r="K21" s="27">
        <f t="shared" si="2"/>
        <v>72194</v>
      </c>
      <c r="L21" s="27">
        <f t="shared" si="8"/>
        <v>938522</v>
      </c>
      <c r="M21" s="27">
        <f t="shared" si="3"/>
        <v>27398.344940000003</v>
      </c>
      <c r="N21" s="27">
        <f t="shared" si="4"/>
        <v>27398.344940000003</v>
      </c>
      <c r="O21" s="27">
        <f t="shared" si="9"/>
        <v>-4575553.9657799974</v>
      </c>
      <c r="P21" s="27">
        <f t="shared" si="10"/>
        <v>4575553.9657799974</v>
      </c>
      <c r="Q21" s="4"/>
      <c r="R21" s="4"/>
      <c r="S21" s="4"/>
    </row>
    <row r="22" spans="1:19">
      <c r="A22" s="30">
        <v>39142</v>
      </c>
      <c r="B22" s="3"/>
      <c r="C22" s="6">
        <v>14</v>
      </c>
      <c r="D22" s="29">
        <f t="shared" si="0"/>
        <v>72194</v>
      </c>
      <c r="E22" s="29">
        <f t="shared" si="6"/>
        <v>1010716</v>
      </c>
      <c r="F22" s="29">
        <f t="shared" si="1"/>
        <v>-11984284</v>
      </c>
      <c r="G22" s="34">
        <f>Inputs!D$3</f>
        <v>0.37951000000000001</v>
      </c>
      <c r="H22" s="2"/>
      <c r="I22" s="27">
        <f t="shared" si="7"/>
        <v>12995000</v>
      </c>
      <c r="J22" s="27"/>
      <c r="K22" s="27">
        <f t="shared" si="2"/>
        <v>72194</v>
      </c>
      <c r="L22" s="27">
        <f t="shared" si="8"/>
        <v>1010716</v>
      </c>
      <c r="M22" s="27">
        <f t="shared" si="3"/>
        <v>27398.344940000003</v>
      </c>
      <c r="N22" s="27">
        <f t="shared" si="4"/>
        <v>27398.344940000003</v>
      </c>
      <c r="O22" s="27">
        <f t="shared" si="9"/>
        <v>-4548155.6208399972</v>
      </c>
      <c r="P22" s="27">
        <f t="shared" si="10"/>
        <v>4548155.6208399972</v>
      </c>
      <c r="Q22" s="4"/>
      <c r="R22" s="4"/>
      <c r="S22" s="4"/>
    </row>
    <row r="23" spans="1:19">
      <c r="A23" s="31">
        <v>39173</v>
      </c>
      <c r="B23" s="3"/>
      <c r="C23" s="6">
        <v>15</v>
      </c>
      <c r="D23" s="29">
        <f t="shared" si="0"/>
        <v>72194</v>
      </c>
      <c r="E23" s="29">
        <f t="shared" si="6"/>
        <v>1082910</v>
      </c>
      <c r="F23" s="29">
        <f t="shared" si="1"/>
        <v>-11912090</v>
      </c>
      <c r="G23" s="34">
        <f>Inputs!D$3</f>
        <v>0.37951000000000001</v>
      </c>
      <c r="H23" s="2"/>
      <c r="I23" s="27">
        <f t="shared" si="7"/>
        <v>12995000</v>
      </c>
      <c r="J23" s="27"/>
      <c r="K23" s="27">
        <f t="shared" si="2"/>
        <v>72194</v>
      </c>
      <c r="L23" s="27">
        <f t="shared" si="8"/>
        <v>1082910</v>
      </c>
      <c r="M23" s="27">
        <f t="shared" si="3"/>
        <v>27398.344940000003</v>
      </c>
      <c r="N23" s="27">
        <f t="shared" si="4"/>
        <v>27398.344940000003</v>
      </c>
      <c r="O23" s="27">
        <f t="shared" si="9"/>
        <v>-4520757.275899997</v>
      </c>
      <c r="P23" s="27">
        <f t="shared" si="10"/>
        <v>4520757.275899997</v>
      </c>
      <c r="Q23" s="4"/>
      <c r="R23" s="4"/>
      <c r="S23" s="4"/>
    </row>
    <row r="24" spans="1:19">
      <c r="A24" s="30">
        <v>39203</v>
      </c>
      <c r="B24" s="3"/>
      <c r="C24" s="6">
        <v>16</v>
      </c>
      <c r="D24" s="29">
        <f t="shared" si="0"/>
        <v>72194</v>
      </c>
      <c r="E24" s="29">
        <f t="shared" si="6"/>
        <v>1155104</v>
      </c>
      <c r="F24" s="29">
        <f t="shared" si="1"/>
        <v>-11839896</v>
      </c>
      <c r="G24" s="34">
        <f>Inputs!D$3</f>
        <v>0.37951000000000001</v>
      </c>
      <c r="H24" s="2"/>
      <c r="I24" s="27">
        <f t="shared" si="7"/>
        <v>12995000</v>
      </c>
      <c r="J24" s="27"/>
      <c r="K24" s="27">
        <f t="shared" si="2"/>
        <v>72194</v>
      </c>
      <c r="L24" s="27">
        <f t="shared" si="8"/>
        <v>1155104</v>
      </c>
      <c r="M24" s="27">
        <f t="shared" si="3"/>
        <v>27398.344940000003</v>
      </c>
      <c r="N24" s="27">
        <f t="shared" si="4"/>
        <v>27398.344940000003</v>
      </c>
      <c r="O24" s="27">
        <f t="shared" si="9"/>
        <v>-4493358.9309599968</v>
      </c>
      <c r="P24" s="27">
        <f t="shared" si="10"/>
        <v>4493358.9309599968</v>
      </c>
      <c r="Q24" s="4"/>
      <c r="R24" s="4"/>
      <c r="S24" s="4"/>
    </row>
    <row r="25" spans="1:19">
      <c r="A25" s="31">
        <v>39234</v>
      </c>
      <c r="B25" s="3"/>
      <c r="C25" s="6">
        <v>17</v>
      </c>
      <c r="D25" s="29">
        <f t="shared" si="0"/>
        <v>72194</v>
      </c>
      <c r="E25" s="29">
        <f t="shared" si="6"/>
        <v>1227298</v>
      </c>
      <c r="F25" s="29">
        <f t="shared" si="1"/>
        <v>-11767702</v>
      </c>
      <c r="G25" s="34">
        <f>Inputs!D$3</f>
        <v>0.37951000000000001</v>
      </c>
      <c r="H25" s="2"/>
      <c r="I25" s="27">
        <f t="shared" si="7"/>
        <v>12995000</v>
      </c>
      <c r="J25" s="27"/>
      <c r="K25" s="27">
        <f t="shared" si="2"/>
        <v>72194</v>
      </c>
      <c r="L25" s="27">
        <f t="shared" si="8"/>
        <v>1227298</v>
      </c>
      <c r="M25" s="27">
        <f t="shared" si="3"/>
        <v>27398.344940000003</v>
      </c>
      <c r="N25" s="27">
        <f t="shared" si="4"/>
        <v>27398.344940000003</v>
      </c>
      <c r="O25" s="27">
        <f t="shared" si="9"/>
        <v>-4465960.5860199966</v>
      </c>
      <c r="P25" s="27">
        <f t="shared" si="10"/>
        <v>4465960.5860199966</v>
      </c>
      <c r="Q25" s="4"/>
      <c r="R25" s="4"/>
      <c r="S25" s="4"/>
    </row>
    <row r="26" spans="1:19">
      <c r="A26" s="30">
        <v>39264</v>
      </c>
      <c r="B26" s="3"/>
      <c r="C26" s="6">
        <v>18</v>
      </c>
      <c r="D26" s="29">
        <f t="shared" si="0"/>
        <v>72194</v>
      </c>
      <c r="E26" s="29">
        <f t="shared" si="6"/>
        <v>1299492</v>
      </c>
      <c r="F26" s="29">
        <f t="shared" si="1"/>
        <v>-11695508</v>
      </c>
      <c r="G26" s="34">
        <f>Inputs!D$3</f>
        <v>0.37951000000000001</v>
      </c>
      <c r="H26" s="2"/>
      <c r="I26" s="27">
        <f t="shared" si="7"/>
        <v>12995000</v>
      </c>
      <c r="J26" s="27"/>
      <c r="K26" s="27">
        <f t="shared" si="2"/>
        <v>72194</v>
      </c>
      <c r="L26" s="27">
        <f t="shared" si="8"/>
        <v>1299492</v>
      </c>
      <c r="M26" s="27">
        <f t="shared" si="3"/>
        <v>27398.344940000003</v>
      </c>
      <c r="N26" s="27">
        <f t="shared" si="4"/>
        <v>27398.344940000003</v>
      </c>
      <c r="O26" s="27">
        <f t="shared" si="9"/>
        <v>-4438562.2410799963</v>
      </c>
      <c r="P26" s="27">
        <f t="shared" si="10"/>
        <v>4438562.2410799963</v>
      </c>
      <c r="Q26" s="4"/>
      <c r="R26" s="4"/>
      <c r="S26" s="4"/>
    </row>
    <row r="27" spans="1:19">
      <c r="A27" s="31">
        <v>39295</v>
      </c>
      <c r="B27" s="3"/>
      <c r="C27" s="6">
        <v>19</v>
      </c>
      <c r="D27" s="29">
        <f t="shared" si="0"/>
        <v>72194</v>
      </c>
      <c r="E27" s="29">
        <f t="shared" si="6"/>
        <v>1371686</v>
      </c>
      <c r="F27" s="29">
        <f t="shared" si="1"/>
        <v>-11623314</v>
      </c>
      <c r="G27" s="34">
        <f>Inputs!D$3</f>
        <v>0.37951000000000001</v>
      </c>
      <c r="H27" s="2"/>
      <c r="I27" s="27">
        <f t="shared" si="7"/>
        <v>12995000</v>
      </c>
      <c r="J27" s="27"/>
      <c r="K27" s="27">
        <f t="shared" si="2"/>
        <v>72194</v>
      </c>
      <c r="L27" s="27">
        <f t="shared" si="8"/>
        <v>1371686</v>
      </c>
      <c r="M27" s="27">
        <f t="shared" si="3"/>
        <v>27398.344940000003</v>
      </c>
      <c r="N27" s="27">
        <f t="shared" si="4"/>
        <v>27398.344940000003</v>
      </c>
      <c r="O27" s="27">
        <f t="shared" si="9"/>
        <v>-4411163.8961399961</v>
      </c>
      <c r="P27" s="27">
        <f t="shared" si="10"/>
        <v>4411163.8961399961</v>
      </c>
      <c r="Q27" s="4"/>
      <c r="R27" s="4"/>
      <c r="S27" s="4"/>
    </row>
    <row r="28" spans="1:19">
      <c r="A28" s="30">
        <v>39326</v>
      </c>
      <c r="B28" s="3"/>
      <c r="C28" s="6">
        <v>20</v>
      </c>
      <c r="D28" s="29">
        <f t="shared" si="0"/>
        <v>72194</v>
      </c>
      <c r="E28" s="29">
        <f t="shared" si="6"/>
        <v>1443880</v>
      </c>
      <c r="F28" s="29">
        <f t="shared" si="1"/>
        <v>-11551120</v>
      </c>
      <c r="G28" s="34">
        <f>Inputs!D$3</f>
        <v>0.37951000000000001</v>
      </c>
      <c r="H28" s="2"/>
      <c r="I28" s="27">
        <f t="shared" si="7"/>
        <v>12995000</v>
      </c>
      <c r="J28" s="27"/>
      <c r="K28" s="27">
        <f t="shared" si="2"/>
        <v>72194</v>
      </c>
      <c r="L28" s="27">
        <f t="shared" si="8"/>
        <v>1443880</v>
      </c>
      <c r="M28" s="27">
        <f t="shared" si="3"/>
        <v>27398.344940000003</v>
      </c>
      <c r="N28" s="27">
        <f t="shared" si="4"/>
        <v>27398.344940000003</v>
      </c>
      <c r="O28" s="27">
        <f t="shared" si="9"/>
        <v>-4383765.5511999959</v>
      </c>
      <c r="P28" s="27">
        <f t="shared" si="10"/>
        <v>4383765.5511999959</v>
      </c>
      <c r="Q28" s="4"/>
      <c r="R28" s="4"/>
      <c r="S28" s="4"/>
    </row>
    <row r="29" spans="1:19">
      <c r="A29" s="31">
        <v>39356</v>
      </c>
      <c r="B29" s="3"/>
      <c r="C29" s="6">
        <v>21</v>
      </c>
      <c r="D29" s="29">
        <f t="shared" si="0"/>
        <v>72194</v>
      </c>
      <c r="E29" s="29">
        <f t="shared" si="6"/>
        <v>1516074</v>
      </c>
      <c r="F29" s="29">
        <f t="shared" si="1"/>
        <v>-11478926</v>
      </c>
      <c r="G29" s="34">
        <f>Inputs!D$3</f>
        <v>0.37951000000000001</v>
      </c>
      <c r="H29" s="2"/>
      <c r="I29" s="27">
        <f t="shared" si="7"/>
        <v>12995000</v>
      </c>
      <c r="J29" s="27"/>
      <c r="K29" s="27">
        <f t="shared" si="2"/>
        <v>72194</v>
      </c>
      <c r="L29" s="27">
        <f t="shared" si="8"/>
        <v>1516074</v>
      </c>
      <c r="M29" s="27">
        <f t="shared" si="3"/>
        <v>27398.344940000003</v>
      </c>
      <c r="N29" s="27">
        <f t="shared" si="4"/>
        <v>27398.344940000003</v>
      </c>
      <c r="O29" s="27">
        <f t="shared" si="9"/>
        <v>-4356367.2062599957</v>
      </c>
      <c r="P29" s="27">
        <f t="shared" si="10"/>
        <v>4356367.2062599957</v>
      </c>
      <c r="Q29" s="4"/>
      <c r="R29" s="4"/>
      <c r="S29" s="4"/>
    </row>
    <row r="30" spans="1:19">
      <c r="A30" s="30">
        <v>39387</v>
      </c>
      <c r="B30" s="3"/>
      <c r="C30" s="6">
        <v>22</v>
      </c>
      <c r="D30" s="29">
        <f t="shared" si="0"/>
        <v>72194</v>
      </c>
      <c r="E30" s="29">
        <f t="shared" si="6"/>
        <v>1588268</v>
      </c>
      <c r="F30" s="29">
        <f t="shared" si="1"/>
        <v>-11406732</v>
      </c>
      <c r="G30" s="34">
        <f>Inputs!D$3</f>
        <v>0.37951000000000001</v>
      </c>
      <c r="H30" s="2"/>
      <c r="I30" s="27">
        <f t="shared" si="7"/>
        <v>12995000</v>
      </c>
      <c r="J30" s="27"/>
      <c r="K30" s="27">
        <f t="shared" si="2"/>
        <v>72194</v>
      </c>
      <c r="L30" s="27">
        <f t="shared" si="8"/>
        <v>1588268</v>
      </c>
      <c r="M30" s="27">
        <f t="shared" si="3"/>
        <v>27398.344940000003</v>
      </c>
      <c r="N30" s="27">
        <f t="shared" si="4"/>
        <v>27398.344940000003</v>
      </c>
      <c r="O30" s="27">
        <f t="shared" si="9"/>
        <v>-4328968.8613199955</v>
      </c>
      <c r="P30" s="27">
        <f t="shared" si="10"/>
        <v>4328968.8613199955</v>
      </c>
      <c r="Q30" s="95"/>
    </row>
    <row r="31" spans="1:19">
      <c r="A31" s="31">
        <v>39417</v>
      </c>
      <c r="B31" s="3"/>
      <c r="C31" s="6">
        <v>23</v>
      </c>
      <c r="D31" s="29">
        <f t="shared" si="0"/>
        <v>72194</v>
      </c>
      <c r="E31" s="29">
        <f t="shared" si="6"/>
        <v>1660462</v>
      </c>
      <c r="F31" s="29">
        <f t="shared" si="1"/>
        <v>-11334538</v>
      </c>
      <c r="G31" s="34">
        <f>Inputs!D$3</f>
        <v>0.37951000000000001</v>
      </c>
      <c r="H31" s="2"/>
      <c r="I31" s="27">
        <f t="shared" si="7"/>
        <v>12995000</v>
      </c>
      <c r="J31" s="27"/>
      <c r="K31" s="27">
        <f t="shared" si="2"/>
        <v>72194</v>
      </c>
      <c r="L31" s="27">
        <f t="shared" si="8"/>
        <v>1660462</v>
      </c>
      <c r="M31" s="27">
        <f t="shared" si="3"/>
        <v>27398.344940000003</v>
      </c>
      <c r="N31" s="27">
        <f t="shared" si="4"/>
        <v>27398.344940000003</v>
      </c>
      <c r="O31" s="27">
        <f t="shared" si="9"/>
        <v>-4301570.5163799953</v>
      </c>
      <c r="P31" s="27">
        <f t="shared" si="10"/>
        <v>4301570.5163799953</v>
      </c>
      <c r="Q31" s="95"/>
    </row>
    <row r="32" spans="1:19">
      <c r="A32" s="30">
        <v>39448</v>
      </c>
      <c r="B32" s="3"/>
      <c r="C32" s="6">
        <v>24</v>
      </c>
      <c r="D32" s="29">
        <f t="shared" si="0"/>
        <v>72194</v>
      </c>
      <c r="E32" s="29">
        <f t="shared" si="6"/>
        <v>1732656</v>
      </c>
      <c r="F32" s="29">
        <f t="shared" si="1"/>
        <v>-11262344</v>
      </c>
      <c r="G32" s="34">
        <f>Inputs!D$3</f>
        <v>0.37951000000000001</v>
      </c>
      <c r="H32" s="2"/>
      <c r="I32" s="27">
        <f t="shared" si="7"/>
        <v>12995000</v>
      </c>
      <c r="J32" s="27"/>
      <c r="K32" s="27">
        <f t="shared" si="2"/>
        <v>72194</v>
      </c>
      <c r="L32" s="27">
        <f t="shared" si="8"/>
        <v>1732656</v>
      </c>
      <c r="M32" s="27">
        <f t="shared" si="3"/>
        <v>27398.344940000003</v>
      </c>
      <c r="N32" s="27">
        <f t="shared" si="4"/>
        <v>27398.344940000003</v>
      </c>
      <c r="O32" s="27">
        <f t="shared" si="9"/>
        <v>-4274172.1714399951</v>
      </c>
      <c r="P32" s="27">
        <f t="shared" si="10"/>
        <v>4274172.1714399951</v>
      </c>
      <c r="Q32" s="95"/>
    </row>
    <row r="33" spans="1:21">
      <c r="A33" s="31">
        <v>39479</v>
      </c>
      <c r="B33" s="3"/>
      <c r="C33" s="6">
        <v>25</v>
      </c>
      <c r="D33" s="29">
        <f t="shared" si="0"/>
        <v>72194</v>
      </c>
      <c r="E33" s="29">
        <f t="shared" si="6"/>
        <v>1804850</v>
      </c>
      <c r="F33" s="29">
        <f t="shared" si="1"/>
        <v>-11190150</v>
      </c>
      <c r="G33" s="34">
        <f>Inputs!D$3</f>
        <v>0.37951000000000001</v>
      </c>
      <c r="H33" s="2"/>
      <c r="I33" s="27">
        <f t="shared" si="7"/>
        <v>12995000</v>
      </c>
      <c r="J33" s="27"/>
      <c r="K33" s="27">
        <f t="shared" si="2"/>
        <v>72194</v>
      </c>
      <c r="L33" s="27">
        <f t="shared" si="8"/>
        <v>1804850</v>
      </c>
      <c r="M33" s="27">
        <f t="shared" si="3"/>
        <v>27398.344940000003</v>
      </c>
      <c r="N33" s="27">
        <f t="shared" si="4"/>
        <v>27398.344940000003</v>
      </c>
      <c r="O33" s="27">
        <f t="shared" si="9"/>
        <v>-4246773.8264999948</v>
      </c>
      <c r="P33" s="27">
        <f t="shared" si="10"/>
        <v>4246773.8264999948</v>
      </c>
      <c r="Q33" s="95"/>
    </row>
    <row r="34" spans="1:21">
      <c r="A34" s="30">
        <v>39508</v>
      </c>
      <c r="B34" s="3"/>
      <c r="C34" s="6">
        <v>26</v>
      </c>
      <c r="D34" s="29">
        <f t="shared" si="0"/>
        <v>72194</v>
      </c>
      <c r="E34" s="29">
        <f t="shared" si="6"/>
        <v>1877044</v>
      </c>
      <c r="F34" s="29">
        <f t="shared" si="1"/>
        <v>-11117956</v>
      </c>
      <c r="G34" s="34">
        <f>Inputs!D$3</f>
        <v>0.37951000000000001</v>
      </c>
      <c r="H34" s="2"/>
      <c r="I34" s="27">
        <f t="shared" si="7"/>
        <v>12995000</v>
      </c>
      <c r="J34" s="27"/>
      <c r="K34" s="27">
        <f t="shared" si="2"/>
        <v>72194</v>
      </c>
      <c r="L34" s="27">
        <f t="shared" si="8"/>
        <v>1877044</v>
      </c>
      <c r="M34" s="27">
        <f t="shared" si="3"/>
        <v>27398.344940000003</v>
      </c>
      <c r="N34" s="27">
        <f t="shared" si="4"/>
        <v>27398.344940000003</v>
      </c>
      <c r="O34" s="27">
        <f t="shared" si="9"/>
        <v>-4219375.4815599946</v>
      </c>
      <c r="P34" s="27">
        <f t="shared" si="10"/>
        <v>4219375.4815599946</v>
      </c>
      <c r="Q34" s="95"/>
    </row>
    <row r="35" spans="1:21">
      <c r="A35" s="31">
        <v>39539</v>
      </c>
      <c r="B35" s="3"/>
      <c r="C35" s="6">
        <v>27</v>
      </c>
      <c r="D35" s="29">
        <f t="shared" si="0"/>
        <v>72194</v>
      </c>
      <c r="E35" s="29">
        <f t="shared" si="6"/>
        <v>1949238</v>
      </c>
      <c r="F35" s="29">
        <f t="shared" si="1"/>
        <v>-11045762</v>
      </c>
      <c r="G35" s="34">
        <f>Inputs!D$3</f>
        <v>0.37951000000000001</v>
      </c>
      <c r="H35" s="2"/>
      <c r="I35" s="27">
        <f t="shared" si="7"/>
        <v>12995000</v>
      </c>
      <c r="J35" s="27"/>
      <c r="K35" s="27">
        <f t="shared" si="2"/>
        <v>72194</v>
      </c>
      <c r="L35" s="27">
        <f t="shared" si="8"/>
        <v>1949238</v>
      </c>
      <c r="M35" s="27">
        <f t="shared" si="3"/>
        <v>27398.344940000003</v>
      </c>
      <c r="N35" s="27">
        <f t="shared" si="4"/>
        <v>27398.344940000003</v>
      </c>
      <c r="O35" s="27">
        <f t="shared" si="9"/>
        <v>-4191977.1366199944</v>
      </c>
      <c r="P35" s="27">
        <f t="shared" si="10"/>
        <v>4191977.1366199944</v>
      </c>
    </row>
    <row r="36" spans="1:21">
      <c r="A36" s="30">
        <v>39569</v>
      </c>
      <c r="B36" s="3"/>
      <c r="C36" s="6">
        <v>28</v>
      </c>
      <c r="D36" s="29">
        <f t="shared" si="0"/>
        <v>72194</v>
      </c>
      <c r="E36" s="29">
        <f t="shared" si="6"/>
        <v>2021432</v>
      </c>
      <c r="F36" s="29">
        <f t="shared" si="1"/>
        <v>-10973568</v>
      </c>
      <c r="G36" s="34">
        <f>Inputs!D$3</f>
        <v>0.37951000000000001</v>
      </c>
      <c r="H36" s="2"/>
      <c r="I36" s="27">
        <f t="shared" si="7"/>
        <v>12995000</v>
      </c>
      <c r="J36" s="27"/>
      <c r="K36" s="27">
        <f t="shared" si="2"/>
        <v>72194</v>
      </c>
      <c r="L36" s="27">
        <f t="shared" si="8"/>
        <v>2021432</v>
      </c>
      <c r="M36" s="27">
        <f t="shared" si="3"/>
        <v>27398.344940000003</v>
      </c>
      <c r="N36" s="27">
        <f t="shared" si="4"/>
        <v>27398.344940000003</v>
      </c>
      <c r="O36" s="27">
        <f t="shared" si="9"/>
        <v>-4164578.7916799942</v>
      </c>
      <c r="P36" s="27">
        <f t="shared" si="10"/>
        <v>4164578.7916799942</v>
      </c>
    </row>
    <row r="37" spans="1:21">
      <c r="A37" s="31">
        <v>39600</v>
      </c>
      <c r="B37" s="3"/>
      <c r="C37" s="6">
        <v>29</v>
      </c>
      <c r="D37" s="29">
        <f t="shared" si="0"/>
        <v>72194</v>
      </c>
      <c r="E37" s="29">
        <f t="shared" si="6"/>
        <v>2093626</v>
      </c>
      <c r="F37" s="29">
        <f t="shared" si="1"/>
        <v>-10901374</v>
      </c>
      <c r="G37" s="34">
        <f>Inputs!D$3</f>
        <v>0.37951000000000001</v>
      </c>
      <c r="H37" s="2"/>
      <c r="I37" s="27">
        <f t="shared" si="7"/>
        <v>12995000</v>
      </c>
      <c r="J37" s="27"/>
      <c r="K37" s="27">
        <f t="shared" si="2"/>
        <v>72194</v>
      </c>
      <c r="L37" s="27">
        <f t="shared" si="8"/>
        <v>2093626</v>
      </c>
      <c r="M37" s="27">
        <f t="shared" si="3"/>
        <v>27398.344940000003</v>
      </c>
      <c r="N37" s="27">
        <f t="shared" si="4"/>
        <v>27398.344940000003</v>
      </c>
      <c r="O37" s="27">
        <f t="shared" si="9"/>
        <v>-4137180.446739994</v>
      </c>
      <c r="P37" s="27">
        <f t="shared" si="10"/>
        <v>4137180.446739994</v>
      </c>
    </row>
    <row r="38" spans="1:21">
      <c r="A38" s="30">
        <v>39630</v>
      </c>
      <c r="B38" s="3"/>
      <c r="C38" s="6">
        <v>30</v>
      </c>
      <c r="D38" s="29">
        <f t="shared" si="0"/>
        <v>72194</v>
      </c>
      <c r="E38" s="29">
        <f t="shared" si="6"/>
        <v>2165820</v>
      </c>
      <c r="F38" s="29">
        <f t="shared" si="1"/>
        <v>-10829180</v>
      </c>
      <c r="G38" s="34">
        <f>Inputs!D$3</f>
        <v>0.37951000000000001</v>
      </c>
      <c r="H38" s="2"/>
      <c r="I38" s="27">
        <f t="shared" si="7"/>
        <v>12995000</v>
      </c>
      <c r="J38" s="27"/>
      <c r="K38" s="27">
        <f t="shared" si="2"/>
        <v>72194</v>
      </c>
      <c r="L38" s="27">
        <f t="shared" si="8"/>
        <v>2165820</v>
      </c>
      <c r="M38" s="27">
        <f t="shared" si="3"/>
        <v>27398.344940000003</v>
      </c>
      <c r="N38" s="27">
        <f t="shared" si="4"/>
        <v>27398.344940000003</v>
      </c>
      <c r="O38" s="27">
        <f t="shared" si="9"/>
        <v>-4109782.1017999938</v>
      </c>
      <c r="P38" s="27">
        <f t="shared" si="10"/>
        <v>4109782.1017999938</v>
      </c>
    </row>
    <row r="39" spans="1:21">
      <c r="A39" s="31">
        <v>39661</v>
      </c>
      <c r="B39" s="2"/>
      <c r="C39" s="6">
        <v>31</v>
      </c>
      <c r="D39" s="29">
        <f t="shared" si="0"/>
        <v>72194</v>
      </c>
      <c r="E39" s="29">
        <f t="shared" si="6"/>
        <v>2238014</v>
      </c>
      <c r="F39" s="29">
        <f t="shared" si="1"/>
        <v>-10756986</v>
      </c>
      <c r="G39" s="34">
        <f>Inputs!D$3</f>
        <v>0.37951000000000001</v>
      </c>
      <c r="H39" s="2"/>
      <c r="I39" s="27">
        <f t="shared" si="7"/>
        <v>12995000</v>
      </c>
      <c r="J39" s="27"/>
      <c r="K39" s="27">
        <f t="shared" si="2"/>
        <v>72194</v>
      </c>
      <c r="L39" s="27">
        <f t="shared" si="8"/>
        <v>2238014</v>
      </c>
      <c r="M39" s="27">
        <f t="shared" si="3"/>
        <v>27398.344940000003</v>
      </c>
      <c r="N39" s="27">
        <f t="shared" si="4"/>
        <v>27398.344940000003</v>
      </c>
      <c r="O39" s="27">
        <f t="shared" si="9"/>
        <v>-4082383.7568599936</v>
      </c>
      <c r="P39" s="27">
        <f t="shared" si="10"/>
        <v>4082383.7568599936</v>
      </c>
    </row>
    <row r="40" spans="1:21">
      <c r="A40" s="30">
        <v>39692</v>
      </c>
      <c r="B40" s="2"/>
      <c r="C40" s="6">
        <v>32</v>
      </c>
      <c r="D40" s="29">
        <f t="shared" si="0"/>
        <v>72194</v>
      </c>
      <c r="E40" s="29">
        <f t="shared" si="6"/>
        <v>2310208</v>
      </c>
      <c r="F40" s="29">
        <f t="shared" si="1"/>
        <v>-10684792</v>
      </c>
      <c r="G40" s="34">
        <f>Inputs!D$3</f>
        <v>0.37951000000000001</v>
      </c>
      <c r="H40" s="2"/>
      <c r="I40" s="27">
        <f t="shared" si="7"/>
        <v>12995000</v>
      </c>
      <c r="J40" s="2"/>
      <c r="K40" s="27">
        <f t="shared" si="2"/>
        <v>72194</v>
      </c>
      <c r="L40" s="27">
        <f t="shared" si="8"/>
        <v>2310208</v>
      </c>
      <c r="M40" s="27">
        <f t="shared" si="3"/>
        <v>27398.344940000003</v>
      </c>
      <c r="N40" s="27">
        <f t="shared" si="4"/>
        <v>27398.344940000003</v>
      </c>
      <c r="O40" s="27">
        <f t="shared" si="9"/>
        <v>-4054985.4119199933</v>
      </c>
      <c r="P40" s="27">
        <f t="shared" si="10"/>
        <v>4054985.4119199933</v>
      </c>
    </row>
    <row r="41" spans="1:21">
      <c r="A41" s="31">
        <v>39722</v>
      </c>
      <c r="C41" s="6">
        <v>33</v>
      </c>
      <c r="D41" s="29">
        <f t="shared" ref="D41:D55" si="12">ROUND(-(+$B$9/180)*1,0)</f>
        <v>72194</v>
      </c>
      <c r="E41" s="29">
        <f t="shared" si="6"/>
        <v>2382402</v>
      </c>
      <c r="F41" s="29">
        <f t="shared" ref="F41:F72" si="13">$B$9+E41</f>
        <v>-10612598</v>
      </c>
      <c r="G41" s="34">
        <f>Inputs!D$3</f>
        <v>0.37951000000000001</v>
      </c>
      <c r="I41" s="27">
        <f t="shared" si="7"/>
        <v>12995000</v>
      </c>
      <c r="K41" s="27">
        <f t="shared" ref="K41:K72" si="14">D41</f>
        <v>72194</v>
      </c>
      <c r="L41" s="27">
        <f t="shared" si="8"/>
        <v>2382402</v>
      </c>
      <c r="M41" s="27">
        <f t="shared" ref="M41:M72" si="15">K41*G41</f>
        <v>27398.344940000003</v>
      </c>
      <c r="N41" s="27">
        <f t="shared" ref="N41:N72" si="16">M41-J41</f>
        <v>27398.344940000003</v>
      </c>
      <c r="O41" s="27">
        <f t="shared" si="9"/>
        <v>-4027587.0669799931</v>
      </c>
      <c r="P41" s="27">
        <f t="shared" si="10"/>
        <v>4027587.0669799931</v>
      </c>
    </row>
    <row r="42" spans="1:21">
      <c r="A42" s="30">
        <v>39753</v>
      </c>
      <c r="C42" s="6">
        <v>34</v>
      </c>
      <c r="D42" s="29">
        <f t="shared" si="12"/>
        <v>72194</v>
      </c>
      <c r="E42" s="29">
        <f t="shared" ref="E42:E73" si="17">+E41+D42</f>
        <v>2454596</v>
      </c>
      <c r="F42" s="29">
        <f t="shared" si="13"/>
        <v>-10540404</v>
      </c>
      <c r="G42" s="34">
        <f>Inputs!D$3</f>
        <v>0.37951000000000001</v>
      </c>
      <c r="I42" s="27">
        <f t="shared" ref="I42:I73" si="18">+I41+H42</f>
        <v>12995000</v>
      </c>
      <c r="K42" s="27">
        <f t="shared" si="14"/>
        <v>72194</v>
      </c>
      <c r="L42" s="27">
        <f t="shared" ref="L42:L73" si="19">+L41+K42</f>
        <v>2454596</v>
      </c>
      <c r="M42" s="27">
        <f t="shared" si="15"/>
        <v>27398.344940000003</v>
      </c>
      <c r="N42" s="27">
        <f t="shared" si="16"/>
        <v>27398.344940000003</v>
      </c>
      <c r="O42" s="27">
        <f t="shared" ref="O42:O73" si="20">+O41+N42</f>
        <v>-4000188.7220399929</v>
      </c>
      <c r="P42" s="27">
        <f t="shared" ref="P42:P73" si="21">P41-N42</f>
        <v>4000188.7220399929</v>
      </c>
    </row>
    <row r="43" spans="1:21">
      <c r="A43" s="31">
        <v>39783</v>
      </c>
      <c r="C43" s="6">
        <v>35</v>
      </c>
      <c r="D43" s="29">
        <f t="shared" si="12"/>
        <v>72194</v>
      </c>
      <c r="E43" s="29">
        <f t="shared" si="17"/>
        <v>2526790</v>
      </c>
      <c r="F43" s="29">
        <f t="shared" si="13"/>
        <v>-10468210</v>
      </c>
      <c r="G43" s="34">
        <f>Inputs!D$3</f>
        <v>0.37951000000000001</v>
      </c>
      <c r="I43" s="27">
        <f t="shared" si="18"/>
        <v>12995000</v>
      </c>
      <c r="K43" s="27">
        <f t="shared" si="14"/>
        <v>72194</v>
      </c>
      <c r="L43" s="27">
        <f t="shared" si="19"/>
        <v>2526790</v>
      </c>
      <c r="M43" s="27">
        <f t="shared" si="15"/>
        <v>27398.344940000003</v>
      </c>
      <c r="N43" s="27">
        <f t="shared" si="16"/>
        <v>27398.344940000003</v>
      </c>
      <c r="O43" s="27">
        <f t="shared" si="20"/>
        <v>-3972790.3770999927</v>
      </c>
      <c r="P43" s="27">
        <f t="shared" si="21"/>
        <v>3972790.3770999927</v>
      </c>
    </row>
    <row r="44" spans="1:21">
      <c r="A44" s="30">
        <v>39814</v>
      </c>
      <c r="C44" s="6">
        <v>36</v>
      </c>
      <c r="D44" s="29">
        <f t="shared" si="12"/>
        <v>72194</v>
      </c>
      <c r="E44" s="29">
        <f t="shared" si="17"/>
        <v>2598984</v>
      </c>
      <c r="F44" s="29">
        <f t="shared" si="13"/>
        <v>-10396016</v>
      </c>
      <c r="G44" s="34">
        <f>Inputs!D$3</f>
        <v>0.37951000000000001</v>
      </c>
      <c r="I44" s="27">
        <f t="shared" si="18"/>
        <v>12995000</v>
      </c>
      <c r="K44" s="27">
        <f t="shared" si="14"/>
        <v>72194</v>
      </c>
      <c r="L44" s="27">
        <f t="shared" si="19"/>
        <v>2598984</v>
      </c>
      <c r="M44" s="27">
        <f t="shared" si="15"/>
        <v>27398.344940000003</v>
      </c>
      <c r="N44" s="27">
        <f t="shared" si="16"/>
        <v>27398.344940000003</v>
      </c>
      <c r="O44" s="27">
        <f t="shared" si="20"/>
        <v>-3945392.0321599925</v>
      </c>
      <c r="P44" s="27">
        <f t="shared" si="21"/>
        <v>3945392.0321599925</v>
      </c>
      <c r="U44" s="98"/>
    </row>
    <row r="45" spans="1:21">
      <c r="A45" s="31">
        <v>39845</v>
      </c>
      <c r="C45" s="6">
        <v>37</v>
      </c>
      <c r="D45" s="29">
        <f t="shared" si="12"/>
        <v>72194</v>
      </c>
      <c r="E45" s="29">
        <f t="shared" si="17"/>
        <v>2671178</v>
      </c>
      <c r="F45" s="29">
        <f t="shared" si="13"/>
        <v>-10323822</v>
      </c>
      <c r="G45" s="34">
        <f>Inputs!D$3</f>
        <v>0.37951000000000001</v>
      </c>
      <c r="I45" s="27">
        <f t="shared" si="18"/>
        <v>12995000</v>
      </c>
      <c r="K45" s="27">
        <f t="shared" si="14"/>
        <v>72194</v>
      </c>
      <c r="L45" s="27">
        <f t="shared" si="19"/>
        <v>2671178</v>
      </c>
      <c r="M45" s="27">
        <f t="shared" si="15"/>
        <v>27398.344940000003</v>
      </c>
      <c r="N45" s="27">
        <f t="shared" si="16"/>
        <v>27398.344940000003</v>
      </c>
      <c r="O45" s="27">
        <f t="shared" si="20"/>
        <v>-3917993.6872199923</v>
      </c>
      <c r="P45" s="27">
        <f t="shared" si="21"/>
        <v>3917993.6872199923</v>
      </c>
      <c r="U45" s="98"/>
    </row>
    <row r="46" spans="1:21">
      <c r="A46" s="30">
        <v>39873</v>
      </c>
      <c r="C46" s="6">
        <v>38</v>
      </c>
      <c r="D46" s="29">
        <f t="shared" si="12"/>
        <v>72194</v>
      </c>
      <c r="E46" s="29">
        <f t="shared" si="17"/>
        <v>2743372</v>
      </c>
      <c r="F46" s="29">
        <f t="shared" si="13"/>
        <v>-10251628</v>
      </c>
      <c r="G46" s="34">
        <f>Inputs!D$3</f>
        <v>0.37951000000000001</v>
      </c>
      <c r="I46" s="27">
        <f t="shared" si="18"/>
        <v>12995000</v>
      </c>
      <c r="K46" s="27">
        <f t="shared" si="14"/>
        <v>72194</v>
      </c>
      <c r="L46" s="27">
        <f t="shared" si="19"/>
        <v>2743372</v>
      </c>
      <c r="M46" s="27">
        <f t="shared" si="15"/>
        <v>27398.344940000003</v>
      </c>
      <c r="N46" s="27">
        <f t="shared" si="16"/>
        <v>27398.344940000003</v>
      </c>
      <c r="O46" s="27">
        <f t="shared" si="20"/>
        <v>-3890595.3422799921</v>
      </c>
      <c r="P46" s="27">
        <f t="shared" si="21"/>
        <v>3890595.3422799921</v>
      </c>
      <c r="U46" s="98"/>
    </row>
    <row r="47" spans="1:21">
      <c r="A47" s="31">
        <v>39904</v>
      </c>
      <c r="C47" s="6">
        <v>39</v>
      </c>
      <c r="D47" s="29">
        <f t="shared" si="12"/>
        <v>72194</v>
      </c>
      <c r="E47" s="29">
        <f t="shared" si="17"/>
        <v>2815566</v>
      </c>
      <c r="F47" s="29">
        <f t="shared" si="13"/>
        <v>-10179434</v>
      </c>
      <c r="G47" s="34">
        <f>Inputs!D$3</f>
        <v>0.37951000000000001</v>
      </c>
      <c r="I47" s="27">
        <f t="shared" si="18"/>
        <v>12995000</v>
      </c>
      <c r="K47" s="27">
        <f t="shared" si="14"/>
        <v>72194</v>
      </c>
      <c r="L47" s="27">
        <f t="shared" si="19"/>
        <v>2815566</v>
      </c>
      <c r="M47" s="27">
        <f t="shared" si="15"/>
        <v>27398.344940000003</v>
      </c>
      <c r="N47" s="27">
        <f t="shared" si="16"/>
        <v>27398.344940000003</v>
      </c>
      <c r="O47" s="27">
        <f t="shared" si="20"/>
        <v>-3863196.9973399919</v>
      </c>
      <c r="P47" s="27">
        <f t="shared" si="21"/>
        <v>3863196.9973399919</v>
      </c>
      <c r="U47" s="98"/>
    </row>
    <row r="48" spans="1:21">
      <c r="A48" s="30">
        <v>39934</v>
      </c>
      <c r="C48" s="6">
        <v>40</v>
      </c>
      <c r="D48" s="29">
        <f t="shared" si="12"/>
        <v>72194</v>
      </c>
      <c r="E48" s="29">
        <f t="shared" si="17"/>
        <v>2887760</v>
      </c>
      <c r="F48" s="29">
        <f t="shared" si="13"/>
        <v>-10107240</v>
      </c>
      <c r="G48" s="34">
        <f>Inputs!D$3</f>
        <v>0.37951000000000001</v>
      </c>
      <c r="I48" s="27">
        <f t="shared" si="18"/>
        <v>12995000</v>
      </c>
      <c r="K48" s="27">
        <f t="shared" si="14"/>
        <v>72194</v>
      </c>
      <c r="L48" s="27">
        <f t="shared" si="19"/>
        <v>2887760</v>
      </c>
      <c r="M48" s="27">
        <f t="shared" si="15"/>
        <v>27398.344940000003</v>
      </c>
      <c r="N48" s="27">
        <f t="shared" si="16"/>
        <v>27398.344940000003</v>
      </c>
      <c r="O48" s="27">
        <f t="shared" si="20"/>
        <v>-3835798.6523999916</v>
      </c>
      <c r="P48" s="27">
        <f t="shared" si="21"/>
        <v>3835798.6523999916</v>
      </c>
      <c r="U48" s="98"/>
    </row>
    <row r="49" spans="1:21">
      <c r="A49" s="31">
        <v>39965</v>
      </c>
      <c r="C49" s="6">
        <v>41</v>
      </c>
      <c r="D49" s="29">
        <f t="shared" si="12"/>
        <v>72194</v>
      </c>
      <c r="E49" s="29">
        <f t="shared" si="17"/>
        <v>2959954</v>
      </c>
      <c r="F49" s="29">
        <f t="shared" si="13"/>
        <v>-10035046</v>
      </c>
      <c r="G49" s="34">
        <f>Inputs!D$3</f>
        <v>0.37951000000000001</v>
      </c>
      <c r="I49" s="27">
        <f t="shared" si="18"/>
        <v>12995000</v>
      </c>
      <c r="K49" s="27">
        <f t="shared" si="14"/>
        <v>72194</v>
      </c>
      <c r="L49" s="27">
        <f t="shared" si="19"/>
        <v>2959954</v>
      </c>
      <c r="M49" s="27">
        <f t="shared" si="15"/>
        <v>27398.344940000003</v>
      </c>
      <c r="N49" s="27">
        <f t="shared" si="16"/>
        <v>27398.344940000003</v>
      </c>
      <c r="O49" s="27">
        <f t="shared" si="20"/>
        <v>-3808400.3074599914</v>
      </c>
      <c r="P49" s="27">
        <f t="shared" si="21"/>
        <v>3808400.3074599914</v>
      </c>
      <c r="U49" s="98"/>
    </row>
    <row r="50" spans="1:21">
      <c r="A50" s="30">
        <v>39995</v>
      </c>
      <c r="C50" s="6">
        <v>42</v>
      </c>
      <c r="D50" s="29">
        <f t="shared" si="12"/>
        <v>72194</v>
      </c>
      <c r="E50" s="29">
        <f t="shared" si="17"/>
        <v>3032148</v>
      </c>
      <c r="F50" s="29">
        <f t="shared" si="13"/>
        <v>-9962852</v>
      </c>
      <c r="G50" s="34">
        <f>Inputs!D$3</f>
        <v>0.37951000000000001</v>
      </c>
      <c r="I50" s="27">
        <f t="shared" si="18"/>
        <v>12995000</v>
      </c>
      <c r="K50" s="27">
        <f t="shared" si="14"/>
        <v>72194</v>
      </c>
      <c r="L50" s="27">
        <f t="shared" si="19"/>
        <v>3032148</v>
      </c>
      <c r="M50" s="27">
        <f t="shared" si="15"/>
        <v>27398.344940000003</v>
      </c>
      <c r="N50" s="27">
        <f t="shared" si="16"/>
        <v>27398.344940000003</v>
      </c>
      <c r="O50" s="27">
        <f t="shared" si="20"/>
        <v>-3781001.9625199912</v>
      </c>
      <c r="P50" s="27">
        <f t="shared" si="21"/>
        <v>3781001.9625199912</v>
      </c>
      <c r="U50" s="98"/>
    </row>
    <row r="51" spans="1:21">
      <c r="A51" s="31">
        <v>40026</v>
      </c>
      <c r="C51" s="6">
        <v>43</v>
      </c>
      <c r="D51" s="29">
        <f t="shared" si="12"/>
        <v>72194</v>
      </c>
      <c r="E51" s="29">
        <f t="shared" si="17"/>
        <v>3104342</v>
      </c>
      <c r="F51" s="29">
        <f t="shared" si="13"/>
        <v>-9890658</v>
      </c>
      <c r="G51" s="34">
        <f>Inputs!D$3</f>
        <v>0.37951000000000001</v>
      </c>
      <c r="I51" s="27">
        <f t="shared" si="18"/>
        <v>12995000</v>
      </c>
      <c r="K51" s="27">
        <f t="shared" si="14"/>
        <v>72194</v>
      </c>
      <c r="L51" s="27">
        <f t="shared" si="19"/>
        <v>3104342</v>
      </c>
      <c r="M51" s="27">
        <f t="shared" si="15"/>
        <v>27398.344940000003</v>
      </c>
      <c r="N51" s="27">
        <f t="shared" si="16"/>
        <v>27398.344940000003</v>
      </c>
      <c r="O51" s="27">
        <f t="shared" si="20"/>
        <v>-3753603.617579991</v>
      </c>
      <c r="P51" s="27">
        <f t="shared" si="21"/>
        <v>3753603.617579991</v>
      </c>
      <c r="U51" s="98"/>
    </row>
    <row r="52" spans="1:21">
      <c r="A52" s="30">
        <v>40057</v>
      </c>
      <c r="C52" s="6">
        <v>44</v>
      </c>
      <c r="D52" s="29">
        <f t="shared" si="12"/>
        <v>72194</v>
      </c>
      <c r="E52" s="29">
        <f t="shared" si="17"/>
        <v>3176536</v>
      </c>
      <c r="F52" s="29">
        <f t="shared" si="13"/>
        <v>-9818464</v>
      </c>
      <c r="G52" s="34">
        <f>Inputs!D$3</f>
        <v>0.37951000000000001</v>
      </c>
      <c r="I52" s="27">
        <f t="shared" si="18"/>
        <v>12995000</v>
      </c>
      <c r="K52" s="27">
        <f t="shared" si="14"/>
        <v>72194</v>
      </c>
      <c r="L52" s="27">
        <f t="shared" si="19"/>
        <v>3176536</v>
      </c>
      <c r="M52" s="27">
        <f t="shared" si="15"/>
        <v>27398.344940000003</v>
      </c>
      <c r="N52" s="27">
        <f t="shared" si="16"/>
        <v>27398.344940000003</v>
      </c>
      <c r="O52" s="27">
        <f t="shared" si="20"/>
        <v>-3726205.2726399908</v>
      </c>
      <c r="P52" s="27">
        <f t="shared" si="21"/>
        <v>3726205.2726399908</v>
      </c>
      <c r="U52" s="98"/>
    </row>
    <row r="53" spans="1:21">
      <c r="A53" s="31">
        <v>40087</v>
      </c>
      <c r="C53" s="6">
        <v>45</v>
      </c>
      <c r="D53" s="29">
        <f t="shared" si="12"/>
        <v>72194</v>
      </c>
      <c r="E53" s="29">
        <f t="shared" si="17"/>
        <v>3248730</v>
      </c>
      <c r="F53" s="29">
        <f t="shared" si="13"/>
        <v>-9746270</v>
      </c>
      <c r="G53" s="34">
        <f>Inputs!D$3</f>
        <v>0.37951000000000001</v>
      </c>
      <c r="I53" s="27">
        <f t="shared" si="18"/>
        <v>12995000</v>
      </c>
      <c r="K53" s="27">
        <f t="shared" si="14"/>
        <v>72194</v>
      </c>
      <c r="L53" s="27">
        <f t="shared" si="19"/>
        <v>3248730</v>
      </c>
      <c r="M53" s="27">
        <f t="shared" si="15"/>
        <v>27398.344940000003</v>
      </c>
      <c r="N53" s="27">
        <f t="shared" si="16"/>
        <v>27398.344940000003</v>
      </c>
      <c r="O53" s="27">
        <f t="shared" si="20"/>
        <v>-3698806.9276999906</v>
      </c>
      <c r="P53" s="27">
        <f t="shared" si="21"/>
        <v>3698806.9276999906</v>
      </c>
      <c r="U53" s="98"/>
    </row>
    <row r="54" spans="1:21">
      <c r="A54" s="30">
        <v>40118</v>
      </c>
      <c r="C54" s="6">
        <v>46</v>
      </c>
      <c r="D54" s="29">
        <f t="shared" si="12"/>
        <v>72194</v>
      </c>
      <c r="E54" s="29">
        <f t="shared" si="17"/>
        <v>3320924</v>
      </c>
      <c r="F54" s="29">
        <f t="shared" si="13"/>
        <v>-9674076</v>
      </c>
      <c r="G54" s="34">
        <f>Inputs!D$3</f>
        <v>0.37951000000000001</v>
      </c>
      <c r="I54" s="27">
        <f t="shared" si="18"/>
        <v>12995000</v>
      </c>
      <c r="K54" s="27">
        <f t="shared" si="14"/>
        <v>72194</v>
      </c>
      <c r="L54" s="27">
        <f t="shared" si="19"/>
        <v>3320924</v>
      </c>
      <c r="M54" s="27">
        <f t="shared" si="15"/>
        <v>27398.344940000003</v>
      </c>
      <c r="N54" s="27">
        <f t="shared" si="16"/>
        <v>27398.344940000003</v>
      </c>
      <c r="O54" s="27">
        <f t="shared" si="20"/>
        <v>-3671408.5827599904</v>
      </c>
      <c r="P54" s="27">
        <f t="shared" si="21"/>
        <v>3671408.5827599904</v>
      </c>
      <c r="U54" s="98"/>
    </row>
    <row r="55" spans="1:21">
      <c r="A55" s="31">
        <v>40148</v>
      </c>
      <c r="C55" s="6">
        <v>47</v>
      </c>
      <c r="D55" s="29">
        <f t="shared" si="12"/>
        <v>72194</v>
      </c>
      <c r="E55" s="29">
        <f t="shared" si="17"/>
        <v>3393118</v>
      </c>
      <c r="F55" s="29">
        <f t="shared" si="13"/>
        <v>-9601882</v>
      </c>
      <c r="G55" s="34">
        <f>Inputs!D$3</f>
        <v>0.37951000000000001</v>
      </c>
      <c r="I55" s="27">
        <f t="shared" si="18"/>
        <v>12995000</v>
      </c>
      <c r="K55" s="27">
        <f t="shared" si="14"/>
        <v>72194</v>
      </c>
      <c r="L55" s="27">
        <f t="shared" si="19"/>
        <v>3393118</v>
      </c>
      <c r="M55" s="27">
        <f t="shared" si="15"/>
        <v>27398.344940000003</v>
      </c>
      <c r="N55" s="27">
        <f t="shared" si="16"/>
        <v>27398.344940000003</v>
      </c>
      <c r="O55" s="27">
        <f t="shared" si="20"/>
        <v>-3644010.2378199901</v>
      </c>
      <c r="P55" s="27">
        <f t="shared" si="21"/>
        <v>3644010.2378199901</v>
      </c>
      <c r="U55" s="98"/>
    </row>
    <row r="56" spans="1:21" s="237" customFormat="1">
      <c r="A56" s="236">
        <v>40179</v>
      </c>
      <c r="C56" s="238">
        <v>48</v>
      </c>
      <c r="D56" s="239">
        <f>ROUND(-(+$F$55/60)*1,0)</f>
        <v>160031</v>
      </c>
      <c r="E56" s="239">
        <f t="shared" si="17"/>
        <v>3553149</v>
      </c>
      <c r="F56" s="239">
        <f t="shared" si="13"/>
        <v>-9441851</v>
      </c>
      <c r="G56" s="240">
        <f>Inputs!D$3</f>
        <v>0.37951000000000001</v>
      </c>
      <c r="I56" s="241">
        <f t="shared" si="18"/>
        <v>12995000</v>
      </c>
      <c r="K56" s="241">
        <f t="shared" si="14"/>
        <v>160031</v>
      </c>
      <c r="L56" s="241">
        <f t="shared" si="19"/>
        <v>3553149</v>
      </c>
      <c r="M56" s="241">
        <f t="shared" si="15"/>
        <v>60733.364809999999</v>
      </c>
      <c r="N56" s="241">
        <f t="shared" si="16"/>
        <v>60733.364809999999</v>
      </c>
      <c r="O56" s="241">
        <f t="shared" si="20"/>
        <v>-3583276.87300999</v>
      </c>
      <c r="P56" s="241">
        <f t="shared" si="21"/>
        <v>3583276.87300999</v>
      </c>
      <c r="Q56" s="242"/>
      <c r="R56" s="242"/>
      <c r="S56" s="242"/>
    </row>
    <row r="57" spans="1:21" s="237" customFormat="1">
      <c r="A57" s="243">
        <v>40210</v>
      </c>
      <c r="C57" s="238">
        <v>49</v>
      </c>
      <c r="D57" s="239">
        <f t="shared" ref="D57:D115" si="22">ROUND(-(+$F$55/60)*1,0)</f>
        <v>160031</v>
      </c>
      <c r="E57" s="239">
        <f t="shared" si="17"/>
        <v>3713180</v>
      </c>
      <c r="F57" s="239">
        <f t="shared" si="13"/>
        <v>-9281820</v>
      </c>
      <c r="G57" s="240">
        <f>Inputs!D$3</f>
        <v>0.37951000000000001</v>
      </c>
      <c r="I57" s="241">
        <f t="shared" si="18"/>
        <v>12995000</v>
      </c>
      <c r="K57" s="241">
        <f t="shared" si="14"/>
        <v>160031</v>
      </c>
      <c r="L57" s="241">
        <f t="shared" si="19"/>
        <v>3713180</v>
      </c>
      <c r="M57" s="241">
        <f t="shared" si="15"/>
        <v>60733.364809999999</v>
      </c>
      <c r="N57" s="241">
        <f t="shared" si="16"/>
        <v>60733.364809999999</v>
      </c>
      <c r="O57" s="241">
        <f t="shared" si="20"/>
        <v>-3522543.5081999898</v>
      </c>
      <c r="P57" s="241">
        <f t="shared" si="21"/>
        <v>3522543.5081999898</v>
      </c>
      <c r="Q57" s="242"/>
      <c r="R57" s="242"/>
      <c r="S57" s="242"/>
    </row>
    <row r="58" spans="1:21" s="237" customFormat="1">
      <c r="A58" s="236">
        <v>40238</v>
      </c>
      <c r="C58" s="238">
        <v>50</v>
      </c>
      <c r="D58" s="239">
        <f t="shared" si="22"/>
        <v>160031</v>
      </c>
      <c r="E58" s="239">
        <f t="shared" si="17"/>
        <v>3873211</v>
      </c>
      <c r="F58" s="239">
        <f t="shared" si="13"/>
        <v>-9121789</v>
      </c>
      <c r="G58" s="240">
        <f>Inputs!D$3</f>
        <v>0.37951000000000001</v>
      </c>
      <c r="I58" s="241">
        <f t="shared" si="18"/>
        <v>12995000</v>
      </c>
      <c r="K58" s="241">
        <f t="shared" si="14"/>
        <v>160031</v>
      </c>
      <c r="L58" s="241">
        <f t="shared" si="19"/>
        <v>3873211</v>
      </c>
      <c r="M58" s="241">
        <f t="shared" si="15"/>
        <v>60733.364809999999</v>
      </c>
      <c r="N58" s="241">
        <f t="shared" si="16"/>
        <v>60733.364809999999</v>
      </c>
      <c r="O58" s="241">
        <f t="shared" si="20"/>
        <v>-3461810.1433899896</v>
      </c>
      <c r="P58" s="241">
        <f t="shared" si="21"/>
        <v>3461810.1433899896</v>
      </c>
      <c r="Q58" s="242"/>
      <c r="R58" s="242"/>
      <c r="S58" s="242"/>
    </row>
    <row r="59" spans="1:21" s="237" customFormat="1">
      <c r="A59" s="243">
        <v>40269</v>
      </c>
      <c r="C59" s="238">
        <v>51</v>
      </c>
      <c r="D59" s="239">
        <f t="shared" si="22"/>
        <v>160031</v>
      </c>
      <c r="E59" s="239">
        <f t="shared" si="17"/>
        <v>4033242</v>
      </c>
      <c r="F59" s="239">
        <f t="shared" si="13"/>
        <v>-8961758</v>
      </c>
      <c r="G59" s="240">
        <f>Inputs!D$3</f>
        <v>0.37951000000000001</v>
      </c>
      <c r="I59" s="241">
        <f t="shared" si="18"/>
        <v>12995000</v>
      </c>
      <c r="K59" s="241">
        <f t="shared" si="14"/>
        <v>160031</v>
      </c>
      <c r="L59" s="241">
        <f t="shared" si="19"/>
        <v>4033242</v>
      </c>
      <c r="M59" s="241">
        <f t="shared" si="15"/>
        <v>60733.364809999999</v>
      </c>
      <c r="N59" s="241">
        <f t="shared" si="16"/>
        <v>60733.364809999999</v>
      </c>
      <c r="O59" s="241">
        <f t="shared" si="20"/>
        <v>-3401076.7785799894</v>
      </c>
      <c r="P59" s="241">
        <f t="shared" si="21"/>
        <v>3401076.7785799894</v>
      </c>
      <c r="Q59" s="242"/>
      <c r="R59" s="242"/>
      <c r="S59" s="242"/>
    </row>
    <row r="60" spans="1:21" s="237" customFormat="1">
      <c r="A60" s="236">
        <v>40299</v>
      </c>
      <c r="C60" s="238">
        <v>52</v>
      </c>
      <c r="D60" s="239">
        <f t="shared" si="22"/>
        <v>160031</v>
      </c>
      <c r="E60" s="239">
        <f t="shared" si="17"/>
        <v>4193273</v>
      </c>
      <c r="F60" s="239">
        <f t="shared" si="13"/>
        <v>-8801727</v>
      </c>
      <c r="G60" s="240">
        <f>Inputs!D$3</f>
        <v>0.37951000000000001</v>
      </c>
      <c r="I60" s="241">
        <f t="shared" si="18"/>
        <v>12995000</v>
      </c>
      <c r="K60" s="241">
        <f t="shared" si="14"/>
        <v>160031</v>
      </c>
      <c r="L60" s="241">
        <f t="shared" si="19"/>
        <v>4193273</v>
      </c>
      <c r="M60" s="241">
        <f t="shared" si="15"/>
        <v>60733.364809999999</v>
      </c>
      <c r="N60" s="241">
        <f t="shared" si="16"/>
        <v>60733.364809999999</v>
      </c>
      <c r="O60" s="241">
        <f t="shared" si="20"/>
        <v>-3340343.4137699893</v>
      </c>
      <c r="P60" s="241">
        <f t="shared" si="21"/>
        <v>3340343.4137699893</v>
      </c>
      <c r="Q60" s="242"/>
      <c r="R60" s="242"/>
      <c r="S60" s="242"/>
    </row>
    <row r="61" spans="1:21" s="237" customFormat="1">
      <c r="A61" s="243">
        <v>40330</v>
      </c>
      <c r="C61" s="238">
        <v>53</v>
      </c>
      <c r="D61" s="239">
        <f t="shared" si="22"/>
        <v>160031</v>
      </c>
      <c r="E61" s="239">
        <f t="shared" si="17"/>
        <v>4353304</v>
      </c>
      <c r="F61" s="239">
        <f t="shared" si="13"/>
        <v>-8641696</v>
      </c>
      <c r="G61" s="240">
        <f>Inputs!D$3</f>
        <v>0.37951000000000001</v>
      </c>
      <c r="I61" s="241">
        <f t="shared" si="18"/>
        <v>12995000</v>
      </c>
      <c r="K61" s="241">
        <f t="shared" si="14"/>
        <v>160031</v>
      </c>
      <c r="L61" s="241">
        <f t="shared" si="19"/>
        <v>4353304</v>
      </c>
      <c r="M61" s="241">
        <f t="shared" si="15"/>
        <v>60733.364809999999</v>
      </c>
      <c r="N61" s="241">
        <f t="shared" si="16"/>
        <v>60733.364809999999</v>
      </c>
      <c r="O61" s="241">
        <f t="shared" si="20"/>
        <v>-3279610.0489599891</v>
      </c>
      <c r="P61" s="241">
        <f t="shared" si="21"/>
        <v>3279610.0489599891</v>
      </c>
      <c r="Q61" s="242"/>
      <c r="R61" s="242"/>
      <c r="S61" s="242"/>
    </row>
    <row r="62" spans="1:21" s="237" customFormat="1">
      <c r="A62" s="236">
        <v>40360</v>
      </c>
      <c r="C62" s="238">
        <v>54</v>
      </c>
      <c r="D62" s="239">
        <f t="shared" si="22"/>
        <v>160031</v>
      </c>
      <c r="E62" s="239">
        <f t="shared" si="17"/>
        <v>4513335</v>
      </c>
      <c r="F62" s="239">
        <f t="shared" si="13"/>
        <v>-8481665</v>
      </c>
      <c r="G62" s="240">
        <f>Inputs!D$3</f>
        <v>0.37951000000000001</v>
      </c>
      <c r="I62" s="241">
        <f t="shared" si="18"/>
        <v>12995000</v>
      </c>
      <c r="K62" s="241">
        <f t="shared" si="14"/>
        <v>160031</v>
      </c>
      <c r="L62" s="241">
        <f t="shared" si="19"/>
        <v>4513335</v>
      </c>
      <c r="M62" s="241">
        <f t="shared" si="15"/>
        <v>60733.364809999999</v>
      </c>
      <c r="N62" s="241">
        <f t="shared" si="16"/>
        <v>60733.364809999999</v>
      </c>
      <c r="O62" s="241">
        <f t="shared" si="20"/>
        <v>-3218876.6841499889</v>
      </c>
      <c r="P62" s="241">
        <f t="shared" si="21"/>
        <v>3218876.6841499889</v>
      </c>
      <c r="Q62" s="242"/>
      <c r="R62" s="242"/>
      <c r="S62" s="242"/>
    </row>
    <row r="63" spans="1:21" s="237" customFormat="1">
      <c r="A63" s="243">
        <v>40391</v>
      </c>
      <c r="C63" s="238">
        <v>55</v>
      </c>
      <c r="D63" s="239">
        <f t="shared" si="22"/>
        <v>160031</v>
      </c>
      <c r="E63" s="239">
        <f t="shared" si="17"/>
        <v>4673366</v>
      </c>
      <c r="F63" s="239">
        <f t="shared" si="13"/>
        <v>-8321634</v>
      </c>
      <c r="G63" s="240">
        <f>Inputs!D$3</f>
        <v>0.37951000000000001</v>
      </c>
      <c r="I63" s="241">
        <f t="shared" si="18"/>
        <v>12995000</v>
      </c>
      <c r="K63" s="241">
        <f t="shared" si="14"/>
        <v>160031</v>
      </c>
      <c r="L63" s="241">
        <f t="shared" si="19"/>
        <v>4673366</v>
      </c>
      <c r="M63" s="241">
        <f t="shared" si="15"/>
        <v>60733.364809999999</v>
      </c>
      <c r="N63" s="241">
        <f t="shared" si="16"/>
        <v>60733.364809999999</v>
      </c>
      <c r="O63" s="241">
        <f t="shared" si="20"/>
        <v>-3158143.3193399888</v>
      </c>
      <c r="P63" s="241">
        <f t="shared" si="21"/>
        <v>3158143.3193399888</v>
      </c>
      <c r="Q63" s="242"/>
      <c r="R63" s="242"/>
      <c r="S63" s="242"/>
    </row>
    <row r="64" spans="1:21" s="237" customFormat="1">
      <c r="A64" s="236">
        <v>40422</v>
      </c>
      <c r="C64" s="238">
        <v>56</v>
      </c>
      <c r="D64" s="239">
        <f t="shared" si="22"/>
        <v>160031</v>
      </c>
      <c r="E64" s="239">
        <f t="shared" si="17"/>
        <v>4833397</v>
      </c>
      <c r="F64" s="239">
        <f t="shared" si="13"/>
        <v>-8161603</v>
      </c>
      <c r="G64" s="240">
        <f>Inputs!D$3</f>
        <v>0.37951000000000001</v>
      </c>
      <c r="I64" s="241">
        <f t="shared" si="18"/>
        <v>12995000</v>
      </c>
      <c r="K64" s="241">
        <f t="shared" si="14"/>
        <v>160031</v>
      </c>
      <c r="L64" s="241">
        <f t="shared" si="19"/>
        <v>4833397</v>
      </c>
      <c r="M64" s="241">
        <f t="shared" si="15"/>
        <v>60733.364809999999</v>
      </c>
      <c r="N64" s="241">
        <f t="shared" si="16"/>
        <v>60733.364809999999</v>
      </c>
      <c r="O64" s="241">
        <f t="shared" si="20"/>
        <v>-3097409.9545299886</v>
      </c>
      <c r="P64" s="241">
        <f t="shared" si="21"/>
        <v>3097409.9545299886</v>
      </c>
      <c r="Q64" s="242"/>
      <c r="R64" s="242"/>
      <c r="S64" s="242"/>
    </row>
    <row r="65" spans="1:19" s="237" customFormat="1">
      <c r="A65" s="243">
        <v>40452</v>
      </c>
      <c r="C65" s="238">
        <v>57</v>
      </c>
      <c r="D65" s="239">
        <f t="shared" si="22"/>
        <v>160031</v>
      </c>
      <c r="E65" s="239">
        <f t="shared" si="17"/>
        <v>4993428</v>
      </c>
      <c r="F65" s="239">
        <f t="shared" si="13"/>
        <v>-8001572</v>
      </c>
      <c r="G65" s="240">
        <f>Inputs!D$3</f>
        <v>0.37951000000000001</v>
      </c>
      <c r="I65" s="241">
        <f t="shared" si="18"/>
        <v>12995000</v>
      </c>
      <c r="K65" s="241">
        <f t="shared" si="14"/>
        <v>160031</v>
      </c>
      <c r="L65" s="241">
        <f t="shared" si="19"/>
        <v>4993428</v>
      </c>
      <c r="M65" s="241">
        <f t="shared" si="15"/>
        <v>60733.364809999999</v>
      </c>
      <c r="N65" s="241">
        <f t="shared" si="16"/>
        <v>60733.364809999999</v>
      </c>
      <c r="O65" s="241">
        <f t="shared" si="20"/>
        <v>-3036676.5897199884</v>
      </c>
      <c r="P65" s="241">
        <f t="shared" si="21"/>
        <v>3036676.5897199884</v>
      </c>
      <c r="Q65" s="242"/>
      <c r="R65" s="242"/>
      <c r="S65" s="242"/>
    </row>
    <row r="66" spans="1:19" s="237" customFormat="1">
      <c r="A66" s="236">
        <v>40483</v>
      </c>
      <c r="C66" s="238">
        <v>58</v>
      </c>
      <c r="D66" s="239">
        <f t="shared" si="22"/>
        <v>160031</v>
      </c>
      <c r="E66" s="239">
        <f t="shared" si="17"/>
        <v>5153459</v>
      </c>
      <c r="F66" s="239">
        <f t="shared" si="13"/>
        <v>-7841541</v>
      </c>
      <c r="G66" s="240">
        <f>Inputs!D$3</f>
        <v>0.37951000000000001</v>
      </c>
      <c r="I66" s="241">
        <f t="shared" si="18"/>
        <v>12995000</v>
      </c>
      <c r="K66" s="241">
        <f t="shared" si="14"/>
        <v>160031</v>
      </c>
      <c r="L66" s="241">
        <f t="shared" si="19"/>
        <v>5153459</v>
      </c>
      <c r="M66" s="241">
        <f t="shared" si="15"/>
        <v>60733.364809999999</v>
      </c>
      <c r="N66" s="241">
        <f t="shared" si="16"/>
        <v>60733.364809999999</v>
      </c>
      <c r="O66" s="241">
        <f t="shared" si="20"/>
        <v>-2975943.2249099882</v>
      </c>
      <c r="P66" s="241">
        <f t="shared" si="21"/>
        <v>2975943.2249099882</v>
      </c>
      <c r="Q66" s="242"/>
      <c r="R66" s="242"/>
      <c r="S66" s="242"/>
    </row>
    <row r="67" spans="1:19" s="237" customFormat="1">
      <c r="A67" s="243">
        <v>40513</v>
      </c>
      <c r="C67" s="238">
        <v>59</v>
      </c>
      <c r="D67" s="239">
        <f t="shared" si="22"/>
        <v>160031</v>
      </c>
      <c r="E67" s="239">
        <f t="shared" si="17"/>
        <v>5313490</v>
      </c>
      <c r="F67" s="239">
        <f t="shared" si="13"/>
        <v>-7681510</v>
      </c>
      <c r="G67" s="240">
        <f>Inputs!D$3</f>
        <v>0.37951000000000001</v>
      </c>
      <c r="I67" s="241">
        <f t="shared" si="18"/>
        <v>12995000</v>
      </c>
      <c r="K67" s="241">
        <f t="shared" si="14"/>
        <v>160031</v>
      </c>
      <c r="L67" s="241">
        <f t="shared" si="19"/>
        <v>5313490</v>
      </c>
      <c r="M67" s="241">
        <f t="shared" si="15"/>
        <v>60733.364809999999</v>
      </c>
      <c r="N67" s="241">
        <f t="shared" si="16"/>
        <v>60733.364809999999</v>
      </c>
      <c r="O67" s="241">
        <f t="shared" si="20"/>
        <v>-2915209.8600999881</v>
      </c>
      <c r="P67" s="241">
        <f t="shared" si="21"/>
        <v>2915209.8600999881</v>
      </c>
      <c r="Q67" s="242"/>
      <c r="R67" s="242"/>
      <c r="S67" s="242"/>
    </row>
    <row r="68" spans="1:19" s="237" customFormat="1">
      <c r="A68" s="236">
        <v>40544</v>
      </c>
      <c r="C68" s="238">
        <v>60</v>
      </c>
      <c r="D68" s="239">
        <f t="shared" si="22"/>
        <v>160031</v>
      </c>
      <c r="E68" s="239">
        <f t="shared" si="17"/>
        <v>5473521</v>
      </c>
      <c r="F68" s="239">
        <f t="shared" si="13"/>
        <v>-7521479</v>
      </c>
      <c r="G68" s="240">
        <f>Inputs!D$3</f>
        <v>0.37951000000000001</v>
      </c>
      <c r="I68" s="241">
        <f t="shared" si="18"/>
        <v>12995000</v>
      </c>
      <c r="K68" s="241">
        <f t="shared" si="14"/>
        <v>160031</v>
      </c>
      <c r="L68" s="241">
        <f t="shared" si="19"/>
        <v>5473521</v>
      </c>
      <c r="M68" s="241">
        <f t="shared" si="15"/>
        <v>60733.364809999999</v>
      </c>
      <c r="N68" s="241">
        <f t="shared" si="16"/>
        <v>60733.364809999999</v>
      </c>
      <c r="O68" s="241">
        <f t="shared" si="20"/>
        <v>-2854476.4952899879</v>
      </c>
      <c r="P68" s="241">
        <f t="shared" si="21"/>
        <v>2854476.4952899879</v>
      </c>
      <c r="Q68" s="242"/>
      <c r="R68" s="242"/>
      <c r="S68" s="242"/>
    </row>
    <row r="69" spans="1:19" s="237" customFormat="1">
      <c r="A69" s="243">
        <v>40575</v>
      </c>
      <c r="C69" s="238">
        <v>61</v>
      </c>
      <c r="D69" s="239">
        <f t="shared" si="22"/>
        <v>160031</v>
      </c>
      <c r="E69" s="239">
        <f t="shared" si="17"/>
        <v>5633552</v>
      </c>
      <c r="F69" s="239">
        <f t="shared" si="13"/>
        <v>-7361448</v>
      </c>
      <c r="G69" s="240">
        <f>Inputs!D$3</f>
        <v>0.37951000000000001</v>
      </c>
      <c r="I69" s="241">
        <f t="shared" si="18"/>
        <v>12995000</v>
      </c>
      <c r="K69" s="241">
        <f t="shared" si="14"/>
        <v>160031</v>
      </c>
      <c r="L69" s="241">
        <f t="shared" si="19"/>
        <v>5633552</v>
      </c>
      <c r="M69" s="241">
        <f t="shared" si="15"/>
        <v>60733.364809999999</v>
      </c>
      <c r="N69" s="241">
        <f t="shared" si="16"/>
        <v>60733.364809999999</v>
      </c>
      <c r="O69" s="241">
        <f t="shared" si="20"/>
        <v>-2793743.1304799877</v>
      </c>
      <c r="P69" s="241">
        <f t="shared" si="21"/>
        <v>2793743.1304799877</v>
      </c>
      <c r="Q69" s="242"/>
      <c r="R69" s="242"/>
      <c r="S69" s="242"/>
    </row>
    <row r="70" spans="1:19" s="237" customFormat="1">
      <c r="A70" s="236">
        <v>40603</v>
      </c>
      <c r="C70" s="238">
        <v>62</v>
      </c>
      <c r="D70" s="239">
        <f t="shared" si="22"/>
        <v>160031</v>
      </c>
      <c r="E70" s="239">
        <f t="shared" si="17"/>
        <v>5793583</v>
      </c>
      <c r="F70" s="239">
        <f t="shared" si="13"/>
        <v>-7201417</v>
      </c>
      <c r="G70" s="240">
        <f>Inputs!D$3</f>
        <v>0.37951000000000001</v>
      </c>
      <c r="I70" s="241">
        <f t="shared" si="18"/>
        <v>12995000</v>
      </c>
      <c r="K70" s="241">
        <f t="shared" si="14"/>
        <v>160031</v>
      </c>
      <c r="L70" s="241">
        <f t="shared" si="19"/>
        <v>5793583</v>
      </c>
      <c r="M70" s="241">
        <f t="shared" si="15"/>
        <v>60733.364809999999</v>
      </c>
      <c r="N70" s="241">
        <f t="shared" si="16"/>
        <v>60733.364809999999</v>
      </c>
      <c r="O70" s="241">
        <f t="shared" si="20"/>
        <v>-2733009.7656699875</v>
      </c>
      <c r="P70" s="241">
        <f t="shared" si="21"/>
        <v>2733009.7656699875</v>
      </c>
      <c r="Q70" s="242"/>
      <c r="R70" s="242"/>
      <c r="S70" s="242"/>
    </row>
    <row r="71" spans="1:19" s="237" customFormat="1">
      <c r="A71" s="243">
        <v>40634</v>
      </c>
      <c r="C71" s="238">
        <v>63</v>
      </c>
      <c r="D71" s="239">
        <f t="shared" si="22"/>
        <v>160031</v>
      </c>
      <c r="E71" s="239">
        <f t="shared" si="17"/>
        <v>5953614</v>
      </c>
      <c r="F71" s="239">
        <f t="shared" si="13"/>
        <v>-7041386</v>
      </c>
      <c r="G71" s="240">
        <f>Inputs!D$3</f>
        <v>0.37951000000000001</v>
      </c>
      <c r="I71" s="241">
        <f t="shared" si="18"/>
        <v>12995000</v>
      </c>
      <c r="K71" s="241">
        <f t="shared" si="14"/>
        <v>160031</v>
      </c>
      <c r="L71" s="241">
        <f t="shared" si="19"/>
        <v>5953614</v>
      </c>
      <c r="M71" s="241">
        <f t="shared" si="15"/>
        <v>60733.364809999999</v>
      </c>
      <c r="N71" s="241">
        <f t="shared" si="16"/>
        <v>60733.364809999999</v>
      </c>
      <c r="O71" s="241">
        <f t="shared" si="20"/>
        <v>-2672276.4008599874</v>
      </c>
      <c r="P71" s="241">
        <f t="shared" si="21"/>
        <v>2672276.4008599874</v>
      </c>
      <c r="Q71" s="242"/>
      <c r="R71" s="242"/>
      <c r="S71" s="242"/>
    </row>
    <row r="72" spans="1:19" s="237" customFormat="1">
      <c r="A72" s="236">
        <v>40664</v>
      </c>
      <c r="C72" s="238">
        <v>64</v>
      </c>
      <c r="D72" s="239">
        <f t="shared" si="22"/>
        <v>160031</v>
      </c>
      <c r="E72" s="239">
        <f t="shared" si="17"/>
        <v>6113645</v>
      </c>
      <c r="F72" s="239">
        <f t="shared" si="13"/>
        <v>-6881355</v>
      </c>
      <c r="G72" s="240">
        <f>Inputs!D$3</f>
        <v>0.37951000000000001</v>
      </c>
      <c r="I72" s="241">
        <f t="shared" si="18"/>
        <v>12995000</v>
      </c>
      <c r="K72" s="241">
        <f t="shared" si="14"/>
        <v>160031</v>
      </c>
      <c r="L72" s="241">
        <f t="shared" si="19"/>
        <v>6113645</v>
      </c>
      <c r="M72" s="241">
        <f t="shared" si="15"/>
        <v>60733.364809999999</v>
      </c>
      <c r="N72" s="241">
        <f t="shared" si="16"/>
        <v>60733.364809999999</v>
      </c>
      <c r="O72" s="241">
        <f t="shared" si="20"/>
        <v>-2611543.0360499872</v>
      </c>
      <c r="P72" s="241">
        <f t="shared" si="21"/>
        <v>2611543.0360499872</v>
      </c>
      <c r="Q72" s="242"/>
      <c r="R72" s="242"/>
      <c r="S72" s="242"/>
    </row>
    <row r="73" spans="1:19" s="237" customFormat="1">
      <c r="A73" s="243">
        <v>40695</v>
      </c>
      <c r="C73" s="238">
        <v>65</v>
      </c>
      <c r="D73" s="239">
        <f t="shared" si="22"/>
        <v>160031</v>
      </c>
      <c r="E73" s="239">
        <f t="shared" si="17"/>
        <v>6273676</v>
      </c>
      <c r="F73" s="239">
        <f t="shared" ref="F73:F104" si="23">$B$9+E73</f>
        <v>-6721324</v>
      </c>
      <c r="G73" s="240">
        <f>Inputs!D$3</f>
        <v>0.37951000000000001</v>
      </c>
      <c r="I73" s="241">
        <f t="shared" si="18"/>
        <v>12995000</v>
      </c>
      <c r="K73" s="241">
        <f t="shared" ref="K73:K104" si="24">D73</f>
        <v>160031</v>
      </c>
      <c r="L73" s="241">
        <f t="shared" si="19"/>
        <v>6273676</v>
      </c>
      <c r="M73" s="241">
        <f t="shared" ref="M73:M104" si="25">K73*G73</f>
        <v>60733.364809999999</v>
      </c>
      <c r="N73" s="241">
        <f t="shared" ref="N73:N104" si="26">M73-J73</f>
        <v>60733.364809999999</v>
      </c>
      <c r="O73" s="241">
        <f t="shared" si="20"/>
        <v>-2550809.671239987</v>
      </c>
      <c r="P73" s="241">
        <f t="shared" si="21"/>
        <v>2550809.671239987</v>
      </c>
      <c r="Q73" s="242"/>
      <c r="R73" s="242"/>
      <c r="S73" s="242"/>
    </row>
    <row r="74" spans="1:19" s="237" customFormat="1">
      <c r="A74" s="236">
        <v>40725</v>
      </c>
      <c r="C74" s="238">
        <v>66</v>
      </c>
      <c r="D74" s="239">
        <f t="shared" si="22"/>
        <v>160031</v>
      </c>
      <c r="E74" s="239">
        <f t="shared" ref="E74:E105" si="27">+E73+D74</f>
        <v>6433707</v>
      </c>
      <c r="F74" s="239">
        <f t="shared" si="23"/>
        <v>-6561293</v>
      </c>
      <c r="G74" s="240">
        <f>Inputs!D$3</f>
        <v>0.37951000000000001</v>
      </c>
      <c r="I74" s="241">
        <f t="shared" ref="I74:I105" si="28">+I73+H74</f>
        <v>12995000</v>
      </c>
      <c r="K74" s="241">
        <f t="shared" si="24"/>
        <v>160031</v>
      </c>
      <c r="L74" s="241">
        <f t="shared" ref="L74:L105" si="29">+L73+K74</f>
        <v>6433707</v>
      </c>
      <c r="M74" s="241">
        <f t="shared" si="25"/>
        <v>60733.364809999999</v>
      </c>
      <c r="N74" s="241">
        <f t="shared" si="26"/>
        <v>60733.364809999999</v>
      </c>
      <c r="O74" s="241">
        <f t="shared" ref="O74:O105" si="30">+O73+N74</f>
        <v>-2490076.3064299868</v>
      </c>
      <c r="P74" s="241">
        <f t="shared" ref="P74:P105" si="31">P73-N74</f>
        <v>2490076.3064299868</v>
      </c>
      <c r="Q74" s="242"/>
      <c r="R74" s="242"/>
      <c r="S74" s="242"/>
    </row>
    <row r="75" spans="1:19" s="237" customFormat="1">
      <c r="A75" s="243">
        <v>40756</v>
      </c>
      <c r="C75" s="238">
        <v>67</v>
      </c>
      <c r="D75" s="239">
        <f t="shared" si="22"/>
        <v>160031</v>
      </c>
      <c r="E75" s="239">
        <f t="shared" si="27"/>
        <v>6593738</v>
      </c>
      <c r="F75" s="239">
        <f t="shared" si="23"/>
        <v>-6401262</v>
      </c>
      <c r="G75" s="240">
        <f>Inputs!D$3</f>
        <v>0.37951000000000001</v>
      </c>
      <c r="I75" s="241">
        <f t="shared" si="28"/>
        <v>12995000</v>
      </c>
      <c r="K75" s="241">
        <f t="shared" si="24"/>
        <v>160031</v>
      </c>
      <c r="L75" s="241">
        <f t="shared" si="29"/>
        <v>6593738</v>
      </c>
      <c r="M75" s="241">
        <f t="shared" si="25"/>
        <v>60733.364809999999</v>
      </c>
      <c r="N75" s="241">
        <f t="shared" si="26"/>
        <v>60733.364809999999</v>
      </c>
      <c r="O75" s="241">
        <f t="shared" si="30"/>
        <v>-2429342.9416199867</v>
      </c>
      <c r="P75" s="241">
        <f t="shared" si="31"/>
        <v>2429342.9416199867</v>
      </c>
      <c r="Q75" s="242"/>
      <c r="R75" s="242"/>
      <c r="S75" s="242"/>
    </row>
    <row r="76" spans="1:19" s="237" customFormat="1">
      <c r="A76" s="236">
        <v>40787</v>
      </c>
      <c r="C76" s="238">
        <v>68</v>
      </c>
      <c r="D76" s="239">
        <f t="shared" si="22"/>
        <v>160031</v>
      </c>
      <c r="E76" s="239">
        <f t="shared" si="27"/>
        <v>6753769</v>
      </c>
      <c r="F76" s="239">
        <f t="shared" si="23"/>
        <v>-6241231</v>
      </c>
      <c r="G76" s="240">
        <f>Inputs!D$3</f>
        <v>0.37951000000000001</v>
      </c>
      <c r="I76" s="241">
        <f t="shared" si="28"/>
        <v>12995000</v>
      </c>
      <c r="K76" s="241">
        <f t="shared" si="24"/>
        <v>160031</v>
      </c>
      <c r="L76" s="241">
        <f t="shared" si="29"/>
        <v>6753769</v>
      </c>
      <c r="M76" s="241">
        <f t="shared" si="25"/>
        <v>60733.364809999999</v>
      </c>
      <c r="N76" s="241">
        <f t="shared" si="26"/>
        <v>60733.364809999999</v>
      </c>
      <c r="O76" s="241">
        <f t="shared" si="30"/>
        <v>-2368609.5768099865</v>
      </c>
      <c r="P76" s="241">
        <f t="shared" si="31"/>
        <v>2368609.5768099865</v>
      </c>
      <c r="Q76" s="242"/>
      <c r="R76" s="242"/>
      <c r="S76" s="242"/>
    </row>
    <row r="77" spans="1:19" s="237" customFormat="1">
      <c r="A77" s="243">
        <v>40817</v>
      </c>
      <c r="C77" s="238">
        <v>69</v>
      </c>
      <c r="D77" s="239">
        <f t="shared" si="22"/>
        <v>160031</v>
      </c>
      <c r="E77" s="239">
        <f t="shared" si="27"/>
        <v>6913800</v>
      </c>
      <c r="F77" s="239">
        <f t="shared" si="23"/>
        <v>-6081200</v>
      </c>
      <c r="G77" s="240">
        <f>Inputs!D$3</f>
        <v>0.37951000000000001</v>
      </c>
      <c r="I77" s="241">
        <f t="shared" si="28"/>
        <v>12995000</v>
      </c>
      <c r="K77" s="241">
        <f t="shared" si="24"/>
        <v>160031</v>
      </c>
      <c r="L77" s="241">
        <f t="shared" si="29"/>
        <v>6913800</v>
      </c>
      <c r="M77" s="241">
        <f t="shared" si="25"/>
        <v>60733.364809999999</v>
      </c>
      <c r="N77" s="241">
        <f t="shared" si="26"/>
        <v>60733.364809999999</v>
      </c>
      <c r="O77" s="241">
        <f t="shared" si="30"/>
        <v>-2307876.2119999863</v>
      </c>
      <c r="P77" s="241">
        <f t="shared" si="31"/>
        <v>2307876.2119999863</v>
      </c>
      <c r="Q77" s="242"/>
      <c r="R77" s="242"/>
      <c r="S77" s="242"/>
    </row>
    <row r="78" spans="1:19" s="237" customFormat="1">
      <c r="A78" s="236">
        <v>40848</v>
      </c>
      <c r="C78" s="238">
        <v>70</v>
      </c>
      <c r="D78" s="239">
        <f t="shared" si="22"/>
        <v>160031</v>
      </c>
      <c r="E78" s="239">
        <f t="shared" si="27"/>
        <v>7073831</v>
      </c>
      <c r="F78" s="239">
        <f t="shared" si="23"/>
        <v>-5921169</v>
      </c>
      <c r="G78" s="240">
        <f>Inputs!D$3</f>
        <v>0.37951000000000001</v>
      </c>
      <c r="I78" s="241">
        <f t="shared" si="28"/>
        <v>12995000</v>
      </c>
      <c r="K78" s="241">
        <f t="shared" si="24"/>
        <v>160031</v>
      </c>
      <c r="L78" s="241">
        <f t="shared" si="29"/>
        <v>7073831</v>
      </c>
      <c r="M78" s="241">
        <f t="shared" si="25"/>
        <v>60733.364809999999</v>
      </c>
      <c r="N78" s="241">
        <f t="shared" si="26"/>
        <v>60733.364809999999</v>
      </c>
      <c r="O78" s="241">
        <f t="shared" si="30"/>
        <v>-2247142.8471899861</v>
      </c>
      <c r="P78" s="241">
        <f t="shared" si="31"/>
        <v>2247142.8471899861</v>
      </c>
      <c r="Q78" s="242"/>
      <c r="R78" s="242"/>
      <c r="S78" s="242"/>
    </row>
    <row r="79" spans="1:19" s="237" customFormat="1">
      <c r="A79" s="243">
        <v>40878</v>
      </c>
      <c r="C79" s="238">
        <v>71</v>
      </c>
      <c r="D79" s="239">
        <f t="shared" si="22"/>
        <v>160031</v>
      </c>
      <c r="E79" s="239">
        <f t="shared" si="27"/>
        <v>7233862</v>
      </c>
      <c r="F79" s="239">
        <f t="shared" si="23"/>
        <v>-5761138</v>
      </c>
      <c r="G79" s="240">
        <f>Inputs!D$3</f>
        <v>0.37951000000000001</v>
      </c>
      <c r="I79" s="241">
        <f t="shared" si="28"/>
        <v>12995000</v>
      </c>
      <c r="K79" s="241">
        <f t="shared" si="24"/>
        <v>160031</v>
      </c>
      <c r="L79" s="241">
        <f t="shared" si="29"/>
        <v>7233862</v>
      </c>
      <c r="M79" s="241">
        <f t="shared" si="25"/>
        <v>60733.364809999999</v>
      </c>
      <c r="N79" s="241">
        <f t="shared" si="26"/>
        <v>60733.364809999999</v>
      </c>
      <c r="O79" s="241">
        <f t="shared" si="30"/>
        <v>-2186409.482379986</v>
      </c>
      <c r="P79" s="241">
        <f t="shared" si="31"/>
        <v>2186409.482379986</v>
      </c>
      <c r="Q79" s="242"/>
      <c r="R79" s="242"/>
      <c r="S79" s="242"/>
    </row>
    <row r="80" spans="1:19" s="237" customFormat="1">
      <c r="A80" s="236">
        <v>40909</v>
      </c>
      <c r="C80" s="238">
        <v>72</v>
      </c>
      <c r="D80" s="239">
        <f t="shared" si="22"/>
        <v>160031</v>
      </c>
      <c r="E80" s="239">
        <f t="shared" si="27"/>
        <v>7393893</v>
      </c>
      <c r="F80" s="239">
        <f t="shared" si="23"/>
        <v>-5601107</v>
      </c>
      <c r="G80" s="240">
        <f>Inputs!D$3</f>
        <v>0.37951000000000001</v>
      </c>
      <c r="I80" s="241">
        <f t="shared" si="28"/>
        <v>12995000</v>
      </c>
      <c r="K80" s="241">
        <f t="shared" si="24"/>
        <v>160031</v>
      </c>
      <c r="L80" s="241">
        <f t="shared" si="29"/>
        <v>7393893</v>
      </c>
      <c r="M80" s="241">
        <f t="shared" si="25"/>
        <v>60733.364809999999</v>
      </c>
      <c r="N80" s="241">
        <f t="shared" si="26"/>
        <v>60733.364809999999</v>
      </c>
      <c r="O80" s="241">
        <f t="shared" si="30"/>
        <v>-2125676.1175699858</v>
      </c>
      <c r="P80" s="241">
        <f t="shared" si="31"/>
        <v>2125676.1175699858</v>
      </c>
      <c r="Q80" s="242"/>
      <c r="R80" s="242"/>
      <c r="S80" s="242"/>
    </row>
    <row r="81" spans="1:19" s="237" customFormat="1">
      <c r="A81" s="243">
        <v>40940</v>
      </c>
      <c r="C81" s="238">
        <v>73</v>
      </c>
      <c r="D81" s="239">
        <f t="shared" si="22"/>
        <v>160031</v>
      </c>
      <c r="E81" s="239">
        <f t="shared" si="27"/>
        <v>7553924</v>
      </c>
      <c r="F81" s="239">
        <f t="shared" si="23"/>
        <v>-5441076</v>
      </c>
      <c r="G81" s="240">
        <f>Inputs!D$3</f>
        <v>0.37951000000000001</v>
      </c>
      <c r="I81" s="241">
        <f t="shared" si="28"/>
        <v>12995000</v>
      </c>
      <c r="K81" s="241">
        <f t="shared" si="24"/>
        <v>160031</v>
      </c>
      <c r="L81" s="241">
        <f t="shared" si="29"/>
        <v>7553924</v>
      </c>
      <c r="M81" s="241">
        <f t="shared" si="25"/>
        <v>60733.364809999999</v>
      </c>
      <c r="N81" s="241">
        <f t="shared" si="26"/>
        <v>60733.364809999999</v>
      </c>
      <c r="O81" s="241">
        <f t="shared" si="30"/>
        <v>-2064942.7527599859</v>
      </c>
      <c r="P81" s="241">
        <f t="shared" si="31"/>
        <v>2064942.7527599859</v>
      </c>
      <c r="Q81" s="242"/>
      <c r="R81" s="242"/>
      <c r="S81" s="242"/>
    </row>
    <row r="82" spans="1:19" s="237" customFormat="1">
      <c r="A82" s="236">
        <v>40969</v>
      </c>
      <c r="C82" s="238">
        <v>74</v>
      </c>
      <c r="D82" s="239">
        <f t="shared" si="22"/>
        <v>160031</v>
      </c>
      <c r="E82" s="239">
        <f t="shared" si="27"/>
        <v>7713955</v>
      </c>
      <c r="F82" s="239">
        <f t="shared" si="23"/>
        <v>-5281045</v>
      </c>
      <c r="G82" s="240">
        <f>Inputs!D$3</f>
        <v>0.37951000000000001</v>
      </c>
      <c r="I82" s="241">
        <f t="shared" si="28"/>
        <v>12995000</v>
      </c>
      <c r="K82" s="241">
        <f t="shared" si="24"/>
        <v>160031</v>
      </c>
      <c r="L82" s="241">
        <f t="shared" si="29"/>
        <v>7713955</v>
      </c>
      <c r="M82" s="241">
        <f t="shared" si="25"/>
        <v>60733.364809999999</v>
      </c>
      <c r="N82" s="241">
        <f t="shared" si="26"/>
        <v>60733.364809999999</v>
      </c>
      <c r="O82" s="241">
        <f t="shared" si="30"/>
        <v>-2004209.3879499859</v>
      </c>
      <c r="P82" s="241">
        <f t="shared" si="31"/>
        <v>2004209.3879499859</v>
      </c>
      <c r="Q82" s="242"/>
      <c r="R82" s="242"/>
      <c r="S82" s="242"/>
    </row>
    <row r="83" spans="1:19" s="237" customFormat="1">
      <c r="A83" s="243">
        <v>41000</v>
      </c>
      <c r="C83" s="238">
        <v>75</v>
      </c>
      <c r="D83" s="239">
        <f t="shared" si="22"/>
        <v>160031</v>
      </c>
      <c r="E83" s="239">
        <f t="shared" si="27"/>
        <v>7873986</v>
      </c>
      <c r="F83" s="239">
        <f t="shared" si="23"/>
        <v>-5121014</v>
      </c>
      <c r="G83" s="240">
        <f>Inputs!D$3</f>
        <v>0.37951000000000001</v>
      </c>
      <c r="I83" s="241">
        <f t="shared" si="28"/>
        <v>12995000</v>
      </c>
      <c r="K83" s="241">
        <f t="shared" si="24"/>
        <v>160031</v>
      </c>
      <c r="L83" s="241">
        <f t="shared" si="29"/>
        <v>7873986</v>
      </c>
      <c r="M83" s="241">
        <f t="shared" si="25"/>
        <v>60733.364809999999</v>
      </c>
      <c r="N83" s="241">
        <f t="shared" si="26"/>
        <v>60733.364809999999</v>
      </c>
      <c r="O83" s="241">
        <f t="shared" si="30"/>
        <v>-1943476.023139986</v>
      </c>
      <c r="P83" s="241">
        <f t="shared" si="31"/>
        <v>1943476.023139986</v>
      </c>
      <c r="Q83" s="242"/>
      <c r="R83" s="242"/>
      <c r="S83" s="242"/>
    </row>
    <row r="84" spans="1:19" s="237" customFormat="1">
      <c r="A84" s="236">
        <v>41030</v>
      </c>
      <c r="C84" s="238">
        <v>76</v>
      </c>
      <c r="D84" s="239">
        <f t="shared" si="22"/>
        <v>160031</v>
      </c>
      <c r="E84" s="239">
        <f t="shared" si="27"/>
        <v>8034017</v>
      </c>
      <c r="F84" s="239">
        <f t="shared" si="23"/>
        <v>-4960983</v>
      </c>
      <c r="G84" s="240">
        <f>Inputs!D$3</f>
        <v>0.37951000000000001</v>
      </c>
      <c r="I84" s="241">
        <f t="shared" si="28"/>
        <v>12995000</v>
      </c>
      <c r="K84" s="241">
        <f t="shared" si="24"/>
        <v>160031</v>
      </c>
      <c r="L84" s="241">
        <f t="shared" si="29"/>
        <v>8034017</v>
      </c>
      <c r="M84" s="241">
        <f t="shared" si="25"/>
        <v>60733.364809999999</v>
      </c>
      <c r="N84" s="241">
        <f t="shared" si="26"/>
        <v>60733.364809999999</v>
      </c>
      <c r="O84" s="241">
        <f t="shared" si="30"/>
        <v>-1882742.658329986</v>
      </c>
      <c r="P84" s="241">
        <f t="shared" si="31"/>
        <v>1882742.658329986</v>
      </c>
      <c r="Q84" s="242"/>
      <c r="R84" s="242"/>
      <c r="S84" s="242"/>
    </row>
    <row r="85" spans="1:19" s="237" customFormat="1">
      <c r="A85" s="243">
        <v>41061</v>
      </c>
      <c r="C85" s="238">
        <v>77</v>
      </c>
      <c r="D85" s="239">
        <f t="shared" si="22"/>
        <v>160031</v>
      </c>
      <c r="E85" s="239">
        <f t="shared" si="27"/>
        <v>8194048</v>
      </c>
      <c r="F85" s="239">
        <f t="shared" si="23"/>
        <v>-4800952</v>
      </c>
      <c r="G85" s="240">
        <f>Inputs!D$3</f>
        <v>0.37951000000000001</v>
      </c>
      <c r="I85" s="241">
        <f t="shared" si="28"/>
        <v>12995000</v>
      </c>
      <c r="K85" s="241">
        <f t="shared" si="24"/>
        <v>160031</v>
      </c>
      <c r="L85" s="241">
        <f t="shared" si="29"/>
        <v>8194048</v>
      </c>
      <c r="M85" s="241">
        <f t="shared" si="25"/>
        <v>60733.364809999999</v>
      </c>
      <c r="N85" s="241">
        <f t="shared" si="26"/>
        <v>60733.364809999999</v>
      </c>
      <c r="O85" s="241">
        <f t="shared" si="30"/>
        <v>-1822009.2935199861</v>
      </c>
      <c r="P85" s="241">
        <f t="shared" si="31"/>
        <v>1822009.2935199861</v>
      </c>
      <c r="Q85" s="242"/>
      <c r="R85" s="242"/>
      <c r="S85" s="242"/>
    </row>
    <row r="86" spans="1:19" s="237" customFormat="1">
      <c r="A86" s="236">
        <v>41091</v>
      </c>
      <c r="C86" s="238">
        <v>78</v>
      </c>
      <c r="D86" s="239">
        <f t="shared" si="22"/>
        <v>160031</v>
      </c>
      <c r="E86" s="239">
        <f t="shared" si="27"/>
        <v>8354079</v>
      </c>
      <c r="F86" s="239">
        <f t="shared" si="23"/>
        <v>-4640921</v>
      </c>
      <c r="G86" s="240">
        <f>Inputs!D$3</f>
        <v>0.37951000000000001</v>
      </c>
      <c r="I86" s="241">
        <f t="shared" si="28"/>
        <v>12995000</v>
      </c>
      <c r="K86" s="241">
        <f t="shared" si="24"/>
        <v>160031</v>
      </c>
      <c r="L86" s="241">
        <f t="shared" si="29"/>
        <v>8354079</v>
      </c>
      <c r="M86" s="241">
        <f t="shared" si="25"/>
        <v>60733.364809999999</v>
      </c>
      <c r="N86" s="241">
        <f t="shared" si="26"/>
        <v>60733.364809999999</v>
      </c>
      <c r="O86" s="241">
        <f t="shared" si="30"/>
        <v>-1761275.9287099862</v>
      </c>
      <c r="P86" s="241">
        <f t="shared" si="31"/>
        <v>1761275.9287099862</v>
      </c>
      <c r="Q86" s="242"/>
      <c r="R86" s="242"/>
      <c r="S86" s="242"/>
    </row>
    <row r="87" spans="1:19" s="237" customFormat="1">
      <c r="A87" s="243">
        <v>41122</v>
      </c>
      <c r="C87" s="238">
        <v>79</v>
      </c>
      <c r="D87" s="239">
        <f t="shared" si="22"/>
        <v>160031</v>
      </c>
      <c r="E87" s="239">
        <f t="shared" si="27"/>
        <v>8514110</v>
      </c>
      <c r="F87" s="239">
        <f t="shared" si="23"/>
        <v>-4480890</v>
      </c>
      <c r="G87" s="240">
        <f>Inputs!D$3</f>
        <v>0.37951000000000001</v>
      </c>
      <c r="I87" s="241">
        <f t="shared" si="28"/>
        <v>12995000</v>
      </c>
      <c r="K87" s="241">
        <f t="shared" si="24"/>
        <v>160031</v>
      </c>
      <c r="L87" s="241">
        <f t="shared" si="29"/>
        <v>8514110</v>
      </c>
      <c r="M87" s="241">
        <f t="shared" si="25"/>
        <v>60733.364809999999</v>
      </c>
      <c r="N87" s="241">
        <f t="shared" si="26"/>
        <v>60733.364809999999</v>
      </c>
      <c r="O87" s="241">
        <f t="shared" si="30"/>
        <v>-1700542.5638999862</v>
      </c>
      <c r="P87" s="241">
        <f t="shared" si="31"/>
        <v>1700542.5638999862</v>
      </c>
      <c r="Q87" s="242"/>
      <c r="R87" s="242"/>
      <c r="S87" s="242"/>
    </row>
    <row r="88" spans="1:19" s="237" customFormat="1">
      <c r="A88" s="236">
        <v>41153</v>
      </c>
      <c r="C88" s="238">
        <v>80</v>
      </c>
      <c r="D88" s="239">
        <f t="shared" si="22"/>
        <v>160031</v>
      </c>
      <c r="E88" s="239">
        <f t="shared" si="27"/>
        <v>8674141</v>
      </c>
      <c r="F88" s="239">
        <f t="shared" si="23"/>
        <v>-4320859</v>
      </c>
      <c r="G88" s="240">
        <f>Inputs!D$3</f>
        <v>0.37951000000000001</v>
      </c>
      <c r="I88" s="241">
        <f t="shared" si="28"/>
        <v>12995000</v>
      </c>
      <c r="K88" s="241">
        <f t="shared" si="24"/>
        <v>160031</v>
      </c>
      <c r="L88" s="241">
        <f t="shared" si="29"/>
        <v>8674141</v>
      </c>
      <c r="M88" s="241">
        <f t="shared" si="25"/>
        <v>60733.364809999999</v>
      </c>
      <c r="N88" s="241">
        <f t="shared" si="26"/>
        <v>60733.364809999999</v>
      </c>
      <c r="O88" s="241">
        <f t="shared" si="30"/>
        <v>-1639809.1990899863</v>
      </c>
      <c r="P88" s="241">
        <f t="shared" si="31"/>
        <v>1639809.1990899863</v>
      </c>
      <c r="Q88" s="242"/>
      <c r="R88" s="242"/>
      <c r="S88" s="242"/>
    </row>
    <row r="89" spans="1:19" s="237" customFormat="1">
      <c r="A89" s="243">
        <v>41183</v>
      </c>
      <c r="C89" s="238">
        <v>81</v>
      </c>
      <c r="D89" s="239">
        <f t="shared" si="22"/>
        <v>160031</v>
      </c>
      <c r="E89" s="239">
        <f t="shared" si="27"/>
        <v>8834172</v>
      </c>
      <c r="F89" s="239">
        <f t="shared" si="23"/>
        <v>-4160828</v>
      </c>
      <c r="G89" s="240">
        <f>Inputs!D$3</f>
        <v>0.37951000000000001</v>
      </c>
      <c r="I89" s="241">
        <f t="shared" si="28"/>
        <v>12995000</v>
      </c>
      <c r="K89" s="241">
        <f t="shared" si="24"/>
        <v>160031</v>
      </c>
      <c r="L89" s="241">
        <f t="shared" si="29"/>
        <v>8834172</v>
      </c>
      <c r="M89" s="241">
        <f t="shared" si="25"/>
        <v>60733.364809999999</v>
      </c>
      <c r="N89" s="241">
        <f t="shared" si="26"/>
        <v>60733.364809999999</v>
      </c>
      <c r="O89" s="241">
        <f t="shared" si="30"/>
        <v>-1579075.8342799863</v>
      </c>
      <c r="P89" s="241">
        <f t="shared" si="31"/>
        <v>1579075.8342799863</v>
      </c>
      <c r="Q89" s="242"/>
      <c r="R89" s="242"/>
      <c r="S89" s="242"/>
    </row>
    <row r="90" spans="1:19" s="237" customFormat="1">
      <c r="A90" s="236">
        <v>41214</v>
      </c>
      <c r="C90" s="238">
        <v>82</v>
      </c>
      <c r="D90" s="239">
        <f t="shared" si="22"/>
        <v>160031</v>
      </c>
      <c r="E90" s="239">
        <f t="shared" si="27"/>
        <v>8994203</v>
      </c>
      <c r="F90" s="239">
        <f t="shared" si="23"/>
        <v>-4000797</v>
      </c>
      <c r="G90" s="240">
        <f>Inputs!D$3</f>
        <v>0.37951000000000001</v>
      </c>
      <c r="I90" s="241">
        <f t="shared" si="28"/>
        <v>12995000</v>
      </c>
      <c r="K90" s="241">
        <f t="shared" si="24"/>
        <v>160031</v>
      </c>
      <c r="L90" s="241">
        <f t="shared" si="29"/>
        <v>8994203</v>
      </c>
      <c r="M90" s="241">
        <f t="shared" si="25"/>
        <v>60733.364809999999</v>
      </c>
      <c r="N90" s="241">
        <f t="shared" si="26"/>
        <v>60733.364809999999</v>
      </c>
      <c r="O90" s="241">
        <f t="shared" si="30"/>
        <v>-1518342.4694699864</v>
      </c>
      <c r="P90" s="241">
        <f t="shared" si="31"/>
        <v>1518342.4694699864</v>
      </c>
      <c r="Q90" s="242"/>
      <c r="R90" s="242"/>
      <c r="S90" s="242"/>
    </row>
    <row r="91" spans="1:19" s="237" customFormat="1">
      <c r="A91" s="243">
        <v>41244</v>
      </c>
      <c r="C91" s="238">
        <v>83</v>
      </c>
      <c r="D91" s="239">
        <f t="shared" si="22"/>
        <v>160031</v>
      </c>
      <c r="E91" s="239">
        <f t="shared" si="27"/>
        <v>9154234</v>
      </c>
      <c r="F91" s="239">
        <f t="shared" si="23"/>
        <v>-3840766</v>
      </c>
      <c r="G91" s="240">
        <f>Inputs!D$3</f>
        <v>0.37951000000000001</v>
      </c>
      <c r="I91" s="241">
        <f t="shared" si="28"/>
        <v>12995000</v>
      </c>
      <c r="K91" s="241">
        <f t="shared" si="24"/>
        <v>160031</v>
      </c>
      <c r="L91" s="241">
        <f t="shared" si="29"/>
        <v>9154234</v>
      </c>
      <c r="M91" s="241">
        <f t="shared" si="25"/>
        <v>60733.364809999999</v>
      </c>
      <c r="N91" s="241">
        <f t="shared" si="26"/>
        <v>60733.364809999999</v>
      </c>
      <c r="O91" s="241">
        <f t="shared" si="30"/>
        <v>-1457609.1046599864</v>
      </c>
      <c r="P91" s="241">
        <f t="shared" si="31"/>
        <v>1457609.1046599864</v>
      </c>
      <c r="Q91" s="242"/>
      <c r="R91" s="242"/>
      <c r="S91" s="242"/>
    </row>
    <row r="92" spans="1:19" s="237" customFormat="1">
      <c r="A92" s="236">
        <v>41275</v>
      </c>
      <c r="C92" s="238">
        <v>84</v>
      </c>
      <c r="D92" s="239">
        <f t="shared" si="22"/>
        <v>160031</v>
      </c>
      <c r="E92" s="239">
        <f t="shared" si="27"/>
        <v>9314265</v>
      </c>
      <c r="F92" s="239">
        <f t="shared" si="23"/>
        <v>-3680735</v>
      </c>
      <c r="G92" s="240">
        <f>Inputs!D$3</f>
        <v>0.37951000000000001</v>
      </c>
      <c r="I92" s="241">
        <f t="shared" si="28"/>
        <v>12995000</v>
      </c>
      <c r="K92" s="241">
        <f t="shared" si="24"/>
        <v>160031</v>
      </c>
      <c r="L92" s="241">
        <f t="shared" si="29"/>
        <v>9314265</v>
      </c>
      <c r="M92" s="241">
        <f t="shared" si="25"/>
        <v>60733.364809999999</v>
      </c>
      <c r="N92" s="241">
        <f t="shared" si="26"/>
        <v>60733.364809999999</v>
      </c>
      <c r="O92" s="241">
        <f t="shared" si="30"/>
        <v>-1396875.7398499865</v>
      </c>
      <c r="P92" s="241">
        <f t="shared" si="31"/>
        <v>1396875.7398499865</v>
      </c>
      <c r="Q92" s="242"/>
      <c r="R92" s="242"/>
      <c r="S92" s="242"/>
    </row>
    <row r="93" spans="1:19" s="237" customFormat="1">
      <c r="A93" s="243">
        <v>41306</v>
      </c>
      <c r="C93" s="238">
        <v>85</v>
      </c>
      <c r="D93" s="239">
        <f t="shared" si="22"/>
        <v>160031</v>
      </c>
      <c r="E93" s="239">
        <f t="shared" si="27"/>
        <v>9474296</v>
      </c>
      <c r="F93" s="239">
        <f t="shared" si="23"/>
        <v>-3520704</v>
      </c>
      <c r="G93" s="240">
        <f>Inputs!D$3</f>
        <v>0.37951000000000001</v>
      </c>
      <c r="I93" s="241">
        <f t="shared" si="28"/>
        <v>12995000</v>
      </c>
      <c r="K93" s="241">
        <f t="shared" si="24"/>
        <v>160031</v>
      </c>
      <c r="L93" s="241">
        <f t="shared" si="29"/>
        <v>9474296</v>
      </c>
      <c r="M93" s="241">
        <f t="shared" si="25"/>
        <v>60733.364809999999</v>
      </c>
      <c r="N93" s="241">
        <f t="shared" si="26"/>
        <v>60733.364809999999</v>
      </c>
      <c r="O93" s="241">
        <f t="shared" si="30"/>
        <v>-1336142.3750399866</v>
      </c>
      <c r="P93" s="241">
        <f t="shared" si="31"/>
        <v>1336142.3750399866</v>
      </c>
      <c r="Q93" s="242"/>
      <c r="R93" s="242"/>
      <c r="S93" s="242"/>
    </row>
    <row r="94" spans="1:19" s="237" customFormat="1">
      <c r="A94" s="236">
        <v>41334</v>
      </c>
      <c r="C94" s="238">
        <v>86</v>
      </c>
      <c r="D94" s="239">
        <f t="shared" si="22"/>
        <v>160031</v>
      </c>
      <c r="E94" s="239">
        <f t="shared" si="27"/>
        <v>9634327</v>
      </c>
      <c r="F94" s="239">
        <f t="shared" si="23"/>
        <v>-3360673</v>
      </c>
      <c r="G94" s="240">
        <f>Inputs!D$3</f>
        <v>0.37951000000000001</v>
      </c>
      <c r="I94" s="241">
        <f t="shared" si="28"/>
        <v>12995000</v>
      </c>
      <c r="K94" s="241">
        <f t="shared" si="24"/>
        <v>160031</v>
      </c>
      <c r="L94" s="241">
        <f t="shared" si="29"/>
        <v>9634327</v>
      </c>
      <c r="M94" s="241">
        <f t="shared" si="25"/>
        <v>60733.364809999999</v>
      </c>
      <c r="N94" s="241">
        <f t="shared" si="26"/>
        <v>60733.364809999999</v>
      </c>
      <c r="O94" s="241">
        <f t="shared" si="30"/>
        <v>-1275409.0102299866</v>
      </c>
      <c r="P94" s="241">
        <f t="shared" si="31"/>
        <v>1275409.0102299866</v>
      </c>
      <c r="Q94" s="242"/>
      <c r="R94" s="242"/>
      <c r="S94" s="242"/>
    </row>
    <row r="95" spans="1:19" s="237" customFormat="1">
      <c r="A95" s="243">
        <v>41365</v>
      </c>
      <c r="C95" s="238">
        <v>87</v>
      </c>
      <c r="D95" s="239">
        <f t="shared" si="22"/>
        <v>160031</v>
      </c>
      <c r="E95" s="239">
        <f t="shared" si="27"/>
        <v>9794358</v>
      </c>
      <c r="F95" s="239">
        <f t="shared" si="23"/>
        <v>-3200642</v>
      </c>
      <c r="G95" s="240">
        <f>Inputs!D$3</f>
        <v>0.37951000000000001</v>
      </c>
      <c r="I95" s="241">
        <f t="shared" si="28"/>
        <v>12995000</v>
      </c>
      <c r="K95" s="241">
        <f t="shared" si="24"/>
        <v>160031</v>
      </c>
      <c r="L95" s="241">
        <f t="shared" si="29"/>
        <v>9794358</v>
      </c>
      <c r="M95" s="241">
        <f t="shared" si="25"/>
        <v>60733.364809999999</v>
      </c>
      <c r="N95" s="241">
        <f t="shared" si="26"/>
        <v>60733.364809999999</v>
      </c>
      <c r="O95" s="241">
        <f t="shared" si="30"/>
        <v>-1214675.6454199867</v>
      </c>
      <c r="P95" s="241">
        <f t="shared" si="31"/>
        <v>1214675.6454199867</v>
      </c>
      <c r="Q95" s="242"/>
      <c r="R95" s="242"/>
      <c r="S95" s="242"/>
    </row>
    <row r="96" spans="1:19" s="237" customFormat="1">
      <c r="A96" s="236">
        <v>41395</v>
      </c>
      <c r="C96" s="238">
        <v>88</v>
      </c>
      <c r="D96" s="239">
        <f t="shared" si="22"/>
        <v>160031</v>
      </c>
      <c r="E96" s="239">
        <f t="shared" si="27"/>
        <v>9954389</v>
      </c>
      <c r="F96" s="239">
        <f t="shared" si="23"/>
        <v>-3040611</v>
      </c>
      <c r="G96" s="240">
        <f>Inputs!D$3</f>
        <v>0.37951000000000001</v>
      </c>
      <c r="I96" s="241">
        <f t="shared" si="28"/>
        <v>12995000</v>
      </c>
      <c r="K96" s="241">
        <f t="shared" si="24"/>
        <v>160031</v>
      </c>
      <c r="L96" s="241">
        <f t="shared" si="29"/>
        <v>9954389</v>
      </c>
      <c r="M96" s="241">
        <f t="shared" si="25"/>
        <v>60733.364809999999</v>
      </c>
      <c r="N96" s="241">
        <f t="shared" si="26"/>
        <v>60733.364809999999</v>
      </c>
      <c r="O96" s="241">
        <f t="shared" si="30"/>
        <v>-1153942.2806099867</v>
      </c>
      <c r="P96" s="241">
        <f t="shared" si="31"/>
        <v>1153942.2806099867</v>
      </c>
      <c r="Q96" s="242"/>
      <c r="R96" s="242"/>
      <c r="S96" s="242"/>
    </row>
    <row r="97" spans="1:19" s="237" customFormat="1">
      <c r="A97" s="243">
        <v>41426</v>
      </c>
      <c r="C97" s="238">
        <v>89</v>
      </c>
      <c r="D97" s="239">
        <f t="shared" si="22"/>
        <v>160031</v>
      </c>
      <c r="E97" s="239">
        <f t="shared" si="27"/>
        <v>10114420</v>
      </c>
      <c r="F97" s="239">
        <f t="shared" si="23"/>
        <v>-2880580</v>
      </c>
      <c r="G97" s="240">
        <f>Inputs!D$3</f>
        <v>0.37951000000000001</v>
      </c>
      <c r="I97" s="241">
        <f t="shared" si="28"/>
        <v>12995000</v>
      </c>
      <c r="K97" s="241">
        <f t="shared" si="24"/>
        <v>160031</v>
      </c>
      <c r="L97" s="241">
        <f t="shared" si="29"/>
        <v>10114420</v>
      </c>
      <c r="M97" s="241">
        <f t="shared" si="25"/>
        <v>60733.364809999999</v>
      </c>
      <c r="N97" s="241">
        <f t="shared" si="26"/>
        <v>60733.364809999999</v>
      </c>
      <c r="O97" s="241">
        <f t="shared" si="30"/>
        <v>-1093208.9157999868</v>
      </c>
      <c r="P97" s="241">
        <f t="shared" si="31"/>
        <v>1093208.9157999868</v>
      </c>
      <c r="Q97" s="242"/>
      <c r="R97" s="242"/>
      <c r="S97" s="242"/>
    </row>
    <row r="98" spans="1:19" s="237" customFormat="1">
      <c r="A98" s="236">
        <v>41456</v>
      </c>
      <c r="C98" s="238">
        <v>90</v>
      </c>
      <c r="D98" s="239">
        <f t="shared" si="22"/>
        <v>160031</v>
      </c>
      <c r="E98" s="239">
        <f t="shared" si="27"/>
        <v>10274451</v>
      </c>
      <c r="F98" s="239">
        <f t="shared" si="23"/>
        <v>-2720549</v>
      </c>
      <c r="G98" s="240">
        <f>Inputs!D$3</f>
        <v>0.37951000000000001</v>
      </c>
      <c r="I98" s="241">
        <f t="shared" si="28"/>
        <v>12995000</v>
      </c>
      <c r="K98" s="241">
        <f t="shared" si="24"/>
        <v>160031</v>
      </c>
      <c r="L98" s="241">
        <f t="shared" si="29"/>
        <v>10274451</v>
      </c>
      <c r="M98" s="241">
        <f t="shared" si="25"/>
        <v>60733.364809999999</v>
      </c>
      <c r="N98" s="241">
        <f t="shared" si="26"/>
        <v>60733.364809999999</v>
      </c>
      <c r="O98" s="241">
        <f t="shared" si="30"/>
        <v>-1032475.5509899869</v>
      </c>
      <c r="P98" s="241">
        <f t="shared" si="31"/>
        <v>1032475.5509899869</v>
      </c>
      <c r="Q98" s="242"/>
      <c r="R98" s="242"/>
      <c r="S98" s="242"/>
    </row>
    <row r="99" spans="1:19" s="237" customFormat="1">
      <c r="A99" s="243">
        <v>41487</v>
      </c>
      <c r="C99" s="238">
        <v>91</v>
      </c>
      <c r="D99" s="239">
        <f t="shared" si="22"/>
        <v>160031</v>
      </c>
      <c r="E99" s="239">
        <f t="shared" si="27"/>
        <v>10434482</v>
      </c>
      <c r="F99" s="239">
        <f t="shared" si="23"/>
        <v>-2560518</v>
      </c>
      <c r="G99" s="240">
        <f>Inputs!D$3</f>
        <v>0.37951000000000001</v>
      </c>
      <c r="I99" s="241">
        <f t="shared" si="28"/>
        <v>12995000</v>
      </c>
      <c r="K99" s="241">
        <f t="shared" si="24"/>
        <v>160031</v>
      </c>
      <c r="L99" s="241">
        <f t="shared" si="29"/>
        <v>10434482</v>
      </c>
      <c r="M99" s="241">
        <f t="shared" si="25"/>
        <v>60733.364809999999</v>
      </c>
      <c r="N99" s="241">
        <f t="shared" si="26"/>
        <v>60733.364809999999</v>
      </c>
      <c r="O99" s="241">
        <f t="shared" si="30"/>
        <v>-971742.18617998692</v>
      </c>
      <c r="P99" s="241">
        <f t="shared" si="31"/>
        <v>971742.18617998692</v>
      </c>
      <c r="Q99" s="242"/>
      <c r="R99" s="242"/>
      <c r="S99" s="242"/>
    </row>
    <row r="100" spans="1:19" s="237" customFormat="1">
      <c r="A100" s="236">
        <v>41518</v>
      </c>
      <c r="C100" s="238">
        <v>92</v>
      </c>
      <c r="D100" s="239">
        <f t="shared" si="22"/>
        <v>160031</v>
      </c>
      <c r="E100" s="239">
        <f t="shared" si="27"/>
        <v>10594513</v>
      </c>
      <c r="F100" s="239">
        <f t="shared" si="23"/>
        <v>-2400487</v>
      </c>
      <c r="G100" s="240">
        <f>Inputs!D$3</f>
        <v>0.37951000000000001</v>
      </c>
      <c r="I100" s="241">
        <f t="shared" si="28"/>
        <v>12995000</v>
      </c>
      <c r="K100" s="241">
        <f t="shared" si="24"/>
        <v>160031</v>
      </c>
      <c r="L100" s="241">
        <f t="shared" si="29"/>
        <v>10594513</v>
      </c>
      <c r="M100" s="241">
        <f t="shared" si="25"/>
        <v>60733.364809999999</v>
      </c>
      <c r="N100" s="241">
        <f t="shared" si="26"/>
        <v>60733.364809999999</v>
      </c>
      <c r="O100" s="241">
        <f t="shared" si="30"/>
        <v>-911008.82136998698</v>
      </c>
      <c r="P100" s="241">
        <f t="shared" si="31"/>
        <v>911008.82136998698</v>
      </c>
      <c r="Q100" s="242"/>
      <c r="R100" s="242"/>
      <c r="S100" s="242"/>
    </row>
    <row r="101" spans="1:19" s="237" customFormat="1">
      <c r="A101" s="243">
        <v>41548</v>
      </c>
      <c r="C101" s="238">
        <v>93</v>
      </c>
      <c r="D101" s="239">
        <f t="shared" si="22"/>
        <v>160031</v>
      </c>
      <c r="E101" s="239">
        <f t="shared" si="27"/>
        <v>10754544</v>
      </c>
      <c r="F101" s="239">
        <f t="shared" si="23"/>
        <v>-2240456</v>
      </c>
      <c r="G101" s="240">
        <f>Inputs!D$3</f>
        <v>0.37951000000000001</v>
      </c>
      <c r="I101" s="241">
        <f t="shared" si="28"/>
        <v>12995000</v>
      </c>
      <c r="K101" s="241">
        <f t="shared" si="24"/>
        <v>160031</v>
      </c>
      <c r="L101" s="241">
        <f t="shared" si="29"/>
        <v>10754544</v>
      </c>
      <c r="M101" s="241">
        <f t="shared" si="25"/>
        <v>60733.364809999999</v>
      </c>
      <c r="N101" s="241">
        <f t="shared" si="26"/>
        <v>60733.364809999999</v>
      </c>
      <c r="O101" s="241">
        <f t="shared" si="30"/>
        <v>-850275.45655998704</v>
      </c>
      <c r="P101" s="241">
        <f t="shared" si="31"/>
        <v>850275.45655998704</v>
      </c>
      <c r="Q101" s="242"/>
      <c r="R101" s="242"/>
      <c r="S101" s="242"/>
    </row>
    <row r="102" spans="1:19" s="237" customFormat="1">
      <c r="A102" s="236">
        <v>41579</v>
      </c>
      <c r="C102" s="238">
        <v>94</v>
      </c>
      <c r="D102" s="239">
        <f t="shared" si="22"/>
        <v>160031</v>
      </c>
      <c r="E102" s="239">
        <f t="shared" si="27"/>
        <v>10914575</v>
      </c>
      <c r="F102" s="239">
        <f t="shared" si="23"/>
        <v>-2080425</v>
      </c>
      <c r="G102" s="240">
        <f>Inputs!D$3</f>
        <v>0.37951000000000001</v>
      </c>
      <c r="I102" s="241">
        <f t="shared" si="28"/>
        <v>12995000</v>
      </c>
      <c r="K102" s="241">
        <f t="shared" si="24"/>
        <v>160031</v>
      </c>
      <c r="L102" s="241">
        <f t="shared" si="29"/>
        <v>10914575</v>
      </c>
      <c r="M102" s="241">
        <f t="shared" si="25"/>
        <v>60733.364809999999</v>
      </c>
      <c r="N102" s="241">
        <f t="shared" si="26"/>
        <v>60733.364809999999</v>
      </c>
      <c r="O102" s="241">
        <f t="shared" si="30"/>
        <v>-789542.0917499871</v>
      </c>
      <c r="P102" s="241">
        <f t="shared" si="31"/>
        <v>789542.0917499871</v>
      </c>
      <c r="Q102" s="242"/>
      <c r="R102" s="242"/>
      <c r="S102" s="242"/>
    </row>
    <row r="103" spans="1:19" s="237" customFormat="1">
      <c r="A103" s="243">
        <v>41609</v>
      </c>
      <c r="C103" s="238">
        <v>95</v>
      </c>
      <c r="D103" s="239">
        <f t="shared" si="22"/>
        <v>160031</v>
      </c>
      <c r="E103" s="239">
        <f t="shared" si="27"/>
        <v>11074606</v>
      </c>
      <c r="F103" s="239">
        <f t="shared" si="23"/>
        <v>-1920394</v>
      </c>
      <c r="G103" s="240">
        <f>Inputs!D$3</f>
        <v>0.37951000000000001</v>
      </c>
      <c r="I103" s="241">
        <f t="shared" si="28"/>
        <v>12995000</v>
      </c>
      <c r="K103" s="241">
        <f t="shared" si="24"/>
        <v>160031</v>
      </c>
      <c r="L103" s="241">
        <f t="shared" si="29"/>
        <v>11074606</v>
      </c>
      <c r="M103" s="241">
        <f t="shared" si="25"/>
        <v>60733.364809999999</v>
      </c>
      <c r="N103" s="241">
        <f t="shared" si="26"/>
        <v>60733.364809999999</v>
      </c>
      <c r="O103" s="241">
        <f t="shared" si="30"/>
        <v>-728808.72693998716</v>
      </c>
      <c r="P103" s="241">
        <f t="shared" si="31"/>
        <v>728808.72693998716</v>
      </c>
      <c r="Q103" s="242"/>
      <c r="R103" s="242"/>
      <c r="S103" s="242"/>
    </row>
    <row r="104" spans="1:19" s="237" customFormat="1">
      <c r="A104" s="236">
        <v>41640</v>
      </c>
      <c r="C104" s="238">
        <v>96</v>
      </c>
      <c r="D104" s="239">
        <f t="shared" si="22"/>
        <v>160031</v>
      </c>
      <c r="E104" s="239">
        <f t="shared" si="27"/>
        <v>11234637</v>
      </c>
      <c r="F104" s="239">
        <f t="shared" si="23"/>
        <v>-1760363</v>
      </c>
      <c r="G104" s="240">
        <f>Inputs!D$3</f>
        <v>0.37951000000000001</v>
      </c>
      <c r="I104" s="241">
        <f t="shared" si="28"/>
        <v>12995000</v>
      </c>
      <c r="K104" s="241">
        <f t="shared" si="24"/>
        <v>160031</v>
      </c>
      <c r="L104" s="241">
        <f t="shared" si="29"/>
        <v>11234637</v>
      </c>
      <c r="M104" s="241">
        <f t="shared" si="25"/>
        <v>60733.364809999999</v>
      </c>
      <c r="N104" s="241">
        <f t="shared" si="26"/>
        <v>60733.364809999999</v>
      </c>
      <c r="O104" s="241">
        <f t="shared" si="30"/>
        <v>-668075.36212998722</v>
      </c>
      <c r="P104" s="241">
        <f t="shared" si="31"/>
        <v>668075.36212998722</v>
      </c>
      <c r="Q104" s="242"/>
      <c r="R104" s="242"/>
      <c r="S104" s="242"/>
    </row>
    <row r="105" spans="1:19" s="237" customFormat="1">
      <c r="A105" s="243">
        <v>41671</v>
      </c>
      <c r="C105" s="238">
        <v>97</v>
      </c>
      <c r="D105" s="239">
        <f t="shared" si="22"/>
        <v>160031</v>
      </c>
      <c r="E105" s="239">
        <f t="shared" si="27"/>
        <v>11394668</v>
      </c>
      <c r="F105" s="239">
        <f t="shared" ref="F105:F116" si="32">$B$9+E105</f>
        <v>-1600332</v>
      </c>
      <c r="G105" s="240">
        <f>Inputs!D$3</f>
        <v>0.37951000000000001</v>
      </c>
      <c r="I105" s="241">
        <f t="shared" si="28"/>
        <v>12995000</v>
      </c>
      <c r="K105" s="241">
        <f t="shared" ref="K105:K116" si="33">D105</f>
        <v>160031</v>
      </c>
      <c r="L105" s="241">
        <f t="shared" si="29"/>
        <v>11394668</v>
      </c>
      <c r="M105" s="241">
        <f t="shared" ref="M105:M116" si="34">K105*G105</f>
        <v>60733.364809999999</v>
      </c>
      <c r="N105" s="241">
        <f t="shared" ref="N105:N116" si="35">M105-J105</f>
        <v>60733.364809999999</v>
      </c>
      <c r="O105" s="241">
        <f t="shared" si="30"/>
        <v>-607341.99731998728</v>
      </c>
      <c r="P105" s="241">
        <f t="shared" si="31"/>
        <v>607341.99731998728</v>
      </c>
      <c r="Q105" s="242"/>
      <c r="R105" s="242"/>
      <c r="S105" s="242"/>
    </row>
    <row r="106" spans="1:19" s="237" customFormat="1">
      <c r="A106" s="236">
        <v>41699</v>
      </c>
      <c r="C106" s="238">
        <v>98</v>
      </c>
      <c r="D106" s="239">
        <f t="shared" si="22"/>
        <v>160031</v>
      </c>
      <c r="E106" s="239">
        <f t="shared" ref="E106:E116" si="36">+E105+D106</f>
        <v>11554699</v>
      </c>
      <c r="F106" s="239">
        <f t="shared" si="32"/>
        <v>-1440301</v>
      </c>
      <c r="G106" s="240">
        <f>Inputs!D$3</f>
        <v>0.37951000000000001</v>
      </c>
      <c r="I106" s="241">
        <f t="shared" ref="I106:I116" si="37">+I105+H106</f>
        <v>12995000</v>
      </c>
      <c r="K106" s="241">
        <f t="shared" si="33"/>
        <v>160031</v>
      </c>
      <c r="L106" s="241">
        <f t="shared" ref="L106:L116" si="38">+L105+K106</f>
        <v>11554699</v>
      </c>
      <c r="M106" s="241">
        <f t="shared" si="34"/>
        <v>60733.364809999999</v>
      </c>
      <c r="N106" s="241">
        <f t="shared" si="35"/>
        <v>60733.364809999999</v>
      </c>
      <c r="O106" s="241">
        <f t="shared" ref="O106:O116" si="39">+O105+N106</f>
        <v>-546608.63250998734</v>
      </c>
      <c r="P106" s="241">
        <f t="shared" ref="P106:P116" si="40">P105-N106</f>
        <v>546608.63250998734</v>
      </c>
      <c r="Q106" s="242"/>
      <c r="R106" s="242"/>
      <c r="S106" s="242"/>
    </row>
    <row r="107" spans="1:19" s="237" customFormat="1">
      <c r="A107" s="243">
        <v>41730</v>
      </c>
      <c r="C107" s="238">
        <v>99</v>
      </c>
      <c r="D107" s="239">
        <f t="shared" si="22"/>
        <v>160031</v>
      </c>
      <c r="E107" s="239">
        <f t="shared" si="36"/>
        <v>11714730</v>
      </c>
      <c r="F107" s="239">
        <f t="shared" si="32"/>
        <v>-1280270</v>
      </c>
      <c r="G107" s="240">
        <f>Inputs!D$3</f>
        <v>0.37951000000000001</v>
      </c>
      <c r="I107" s="241">
        <f t="shared" si="37"/>
        <v>12995000</v>
      </c>
      <c r="K107" s="241">
        <f t="shared" si="33"/>
        <v>160031</v>
      </c>
      <c r="L107" s="241">
        <f t="shared" si="38"/>
        <v>11714730</v>
      </c>
      <c r="M107" s="241">
        <f t="shared" si="34"/>
        <v>60733.364809999999</v>
      </c>
      <c r="N107" s="241">
        <f t="shared" si="35"/>
        <v>60733.364809999999</v>
      </c>
      <c r="O107" s="241">
        <f t="shared" si="39"/>
        <v>-485875.26769998734</v>
      </c>
      <c r="P107" s="241">
        <f t="shared" si="40"/>
        <v>485875.26769998734</v>
      </c>
      <c r="Q107" s="242"/>
      <c r="R107" s="242"/>
      <c r="S107" s="242"/>
    </row>
    <row r="108" spans="1:19" s="237" customFormat="1">
      <c r="A108" s="236">
        <v>41760</v>
      </c>
      <c r="C108" s="238">
        <v>100</v>
      </c>
      <c r="D108" s="239">
        <f t="shared" si="22"/>
        <v>160031</v>
      </c>
      <c r="E108" s="239">
        <f t="shared" si="36"/>
        <v>11874761</v>
      </c>
      <c r="F108" s="239">
        <f t="shared" si="32"/>
        <v>-1120239</v>
      </c>
      <c r="G108" s="240">
        <f>Inputs!D$3</f>
        <v>0.37951000000000001</v>
      </c>
      <c r="I108" s="241">
        <f t="shared" si="37"/>
        <v>12995000</v>
      </c>
      <c r="K108" s="241">
        <f t="shared" si="33"/>
        <v>160031</v>
      </c>
      <c r="L108" s="241">
        <f t="shared" si="38"/>
        <v>11874761</v>
      </c>
      <c r="M108" s="241">
        <f t="shared" si="34"/>
        <v>60733.364809999999</v>
      </c>
      <c r="N108" s="241">
        <f t="shared" si="35"/>
        <v>60733.364809999999</v>
      </c>
      <c r="O108" s="241">
        <f t="shared" si="39"/>
        <v>-425141.90288998734</v>
      </c>
      <c r="P108" s="241">
        <f t="shared" si="40"/>
        <v>425141.90288998734</v>
      </c>
      <c r="Q108" s="242"/>
      <c r="R108" s="242"/>
      <c r="S108" s="242"/>
    </row>
    <row r="109" spans="1:19" s="237" customFormat="1">
      <c r="A109" s="243">
        <v>41791</v>
      </c>
      <c r="C109" s="238">
        <v>101</v>
      </c>
      <c r="D109" s="239">
        <f t="shared" si="22"/>
        <v>160031</v>
      </c>
      <c r="E109" s="239">
        <f t="shared" si="36"/>
        <v>12034792</v>
      </c>
      <c r="F109" s="239">
        <f t="shared" si="32"/>
        <v>-960208</v>
      </c>
      <c r="G109" s="240">
        <f>Inputs!D$3</f>
        <v>0.37951000000000001</v>
      </c>
      <c r="I109" s="241">
        <f t="shared" si="37"/>
        <v>12995000</v>
      </c>
      <c r="K109" s="241">
        <f t="shared" si="33"/>
        <v>160031</v>
      </c>
      <c r="L109" s="241">
        <f t="shared" si="38"/>
        <v>12034792</v>
      </c>
      <c r="M109" s="241">
        <f t="shared" si="34"/>
        <v>60733.364809999999</v>
      </c>
      <c r="N109" s="241">
        <f t="shared" si="35"/>
        <v>60733.364809999999</v>
      </c>
      <c r="O109" s="241">
        <f t="shared" si="39"/>
        <v>-364408.53807998734</v>
      </c>
      <c r="P109" s="241">
        <f t="shared" si="40"/>
        <v>364408.53807998734</v>
      </c>
      <c r="Q109" s="242"/>
      <c r="R109" s="242"/>
      <c r="S109" s="242"/>
    </row>
    <row r="110" spans="1:19" s="237" customFormat="1">
      <c r="A110" s="236">
        <v>41821</v>
      </c>
      <c r="C110" s="238">
        <v>102</v>
      </c>
      <c r="D110" s="239">
        <f t="shared" si="22"/>
        <v>160031</v>
      </c>
      <c r="E110" s="239">
        <f t="shared" si="36"/>
        <v>12194823</v>
      </c>
      <c r="F110" s="239">
        <f t="shared" si="32"/>
        <v>-800177</v>
      </c>
      <c r="G110" s="240">
        <f>Inputs!D$3</f>
        <v>0.37951000000000001</v>
      </c>
      <c r="I110" s="241">
        <f t="shared" si="37"/>
        <v>12995000</v>
      </c>
      <c r="K110" s="241">
        <f t="shared" si="33"/>
        <v>160031</v>
      </c>
      <c r="L110" s="241">
        <f t="shared" si="38"/>
        <v>12194823</v>
      </c>
      <c r="M110" s="241">
        <f t="shared" si="34"/>
        <v>60733.364809999999</v>
      </c>
      <c r="N110" s="241">
        <f t="shared" si="35"/>
        <v>60733.364809999999</v>
      </c>
      <c r="O110" s="241">
        <f t="shared" si="39"/>
        <v>-303675.17326998734</v>
      </c>
      <c r="P110" s="241">
        <f t="shared" si="40"/>
        <v>303675.17326998734</v>
      </c>
      <c r="Q110" s="242"/>
      <c r="R110" s="242"/>
      <c r="S110" s="242"/>
    </row>
    <row r="111" spans="1:19" s="237" customFormat="1">
      <c r="A111" s="243">
        <v>41852</v>
      </c>
      <c r="C111" s="238">
        <v>103</v>
      </c>
      <c r="D111" s="239">
        <f t="shared" si="22"/>
        <v>160031</v>
      </c>
      <c r="E111" s="239">
        <f t="shared" si="36"/>
        <v>12354854</v>
      </c>
      <c r="F111" s="239">
        <f t="shared" si="32"/>
        <v>-640146</v>
      </c>
      <c r="G111" s="240">
        <f>Inputs!D$3</f>
        <v>0.37951000000000001</v>
      </c>
      <c r="I111" s="241">
        <f t="shared" si="37"/>
        <v>12995000</v>
      </c>
      <c r="K111" s="241">
        <f t="shared" si="33"/>
        <v>160031</v>
      </c>
      <c r="L111" s="241">
        <f t="shared" si="38"/>
        <v>12354854</v>
      </c>
      <c r="M111" s="241">
        <f t="shared" si="34"/>
        <v>60733.364809999999</v>
      </c>
      <c r="N111" s="241">
        <f t="shared" si="35"/>
        <v>60733.364809999999</v>
      </c>
      <c r="O111" s="241">
        <f t="shared" si="39"/>
        <v>-242941.80845998734</v>
      </c>
      <c r="P111" s="241">
        <f t="shared" si="40"/>
        <v>242941.80845998734</v>
      </c>
      <c r="Q111" s="242"/>
      <c r="R111" s="242"/>
      <c r="S111" s="242"/>
    </row>
    <row r="112" spans="1:19" s="237" customFormat="1">
      <c r="A112" s="236">
        <v>41883</v>
      </c>
      <c r="C112" s="238">
        <v>104</v>
      </c>
      <c r="D112" s="239">
        <f t="shared" si="22"/>
        <v>160031</v>
      </c>
      <c r="E112" s="239">
        <f t="shared" si="36"/>
        <v>12514885</v>
      </c>
      <c r="F112" s="239">
        <f t="shared" si="32"/>
        <v>-480115</v>
      </c>
      <c r="G112" s="240">
        <f>Inputs!D$3</f>
        <v>0.37951000000000001</v>
      </c>
      <c r="I112" s="241">
        <f t="shared" si="37"/>
        <v>12995000</v>
      </c>
      <c r="K112" s="241">
        <f t="shared" si="33"/>
        <v>160031</v>
      </c>
      <c r="L112" s="241">
        <f t="shared" si="38"/>
        <v>12514885</v>
      </c>
      <c r="M112" s="241">
        <f t="shared" si="34"/>
        <v>60733.364809999999</v>
      </c>
      <c r="N112" s="241">
        <f t="shared" si="35"/>
        <v>60733.364809999999</v>
      </c>
      <c r="O112" s="241">
        <f t="shared" si="39"/>
        <v>-182208.44364998734</v>
      </c>
      <c r="P112" s="241">
        <f t="shared" si="40"/>
        <v>182208.44364998734</v>
      </c>
      <c r="Q112" s="242"/>
      <c r="R112" s="242"/>
      <c r="S112" s="242"/>
    </row>
    <row r="113" spans="1:20" s="237" customFormat="1">
      <c r="A113" s="243">
        <v>41913</v>
      </c>
      <c r="C113" s="238">
        <v>105</v>
      </c>
      <c r="D113" s="239">
        <f t="shared" si="22"/>
        <v>160031</v>
      </c>
      <c r="E113" s="239">
        <f t="shared" si="36"/>
        <v>12674916</v>
      </c>
      <c r="F113" s="239">
        <f t="shared" si="32"/>
        <v>-320084</v>
      </c>
      <c r="G113" s="240">
        <f>Inputs!D$3</f>
        <v>0.37951000000000001</v>
      </c>
      <c r="I113" s="241">
        <f t="shared" si="37"/>
        <v>12995000</v>
      </c>
      <c r="K113" s="241">
        <f t="shared" si="33"/>
        <v>160031</v>
      </c>
      <c r="L113" s="241">
        <f t="shared" si="38"/>
        <v>12674916</v>
      </c>
      <c r="M113" s="241">
        <f t="shared" si="34"/>
        <v>60733.364809999999</v>
      </c>
      <c r="N113" s="241">
        <f t="shared" si="35"/>
        <v>60733.364809999999</v>
      </c>
      <c r="O113" s="241">
        <f t="shared" si="39"/>
        <v>-121475.07883998734</v>
      </c>
      <c r="P113" s="241">
        <f t="shared" si="40"/>
        <v>121475.07883998734</v>
      </c>
      <c r="Q113" s="242"/>
      <c r="R113" s="242"/>
      <c r="S113" s="242"/>
    </row>
    <row r="114" spans="1:20" s="237" customFormat="1">
      <c r="A114" s="236">
        <v>41944</v>
      </c>
      <c r="C114" s="238">
        <v>106</v>
      </c>
      <c r="D114" s="239">
        <f t="shared" si="22"/>
        <v>160031</v>
      </c>
      <c r="E114" s="239">
        <f t="shared" si="36"/>
        <v>12834947</v>
      </c>
      <c r="F114" s="239">
        <f t="shared" si="32"/>
        <v>-160053</v>
      </c>
      <c r="G114" s="240">
        <f>Inputs!D$3</f>
        <v>0.37951000000000001</v>
      </c>
      <c r="I114" s="241">
        <f t="shared" si="37"/>
        <v>12995000</v>
      </c>
      <c r="K114" s="241">
        <f t="shared" si="33"/>
        <v>160031</v>
      </c>
      <c r="L114" s="241">
        <f t="shared" si="38"/>
        <v>12834947</v>
      </c>
      <c r="M114" s="241">
        <f t="shared" si="34"/>
        <v>60733.364809999999</v>
      </c>
      <c r="N114" s="241">
        <f t="shared" si="35"/>
        <v>60733.364809999999</v>
      </c>
      <c r="O114" s="241">
        <f t="shared" si="39"/>
        <v>-60741.714029987343</v>
      </c>
      <c r="P114" s="241">
        <f t="shared" si="40"/>
        <v>60741.714029987343</v>
      </c>
      <c r="Q114" s="242"/>
      <c r="R114" s="242"/>
      <c r="S114" s="242"/>
    </row>
    <row r="115" spans="1:20" s="237" customFormat="1">
      <c r="A115" s="243">
        <v>41974</v>
      </c>
      <c r="C115" s="238">
        <v>107</v>
      </c>
      <c r="D115" s="239">
        <f t="shared" si="22"/>
        <v>160031</v>
      </c>
      <c r="E115" s="239">
        <f t="shared" si="36"/>
        <v>12994978</v>
      </c>
      <c r="F115" s="239">
        <f t="shared" si="32"/>
        <v>-22</v>
      </c>
      <c r="G115" s="240">
        <f>Inputs!D$3</f>
        <v>0.37951000000000001</v>
      </c>
      <c r="I115" s="241">
        <f t="shared" si="37"/>
        <v>12995000</v>
      </c>
      <c r="K115" s="241">
        <f t="shared" si="33"/>
        <v>160031</v>
      </c>
      <c r="L115" s="241">
        <f t="shared" si="38"/>
        <v>12994978</v>
      </c>
      <c r="M115" s="241">
        <f t="shared" si="34"/>
        <v>60733.364809999999</v>
      </c>
      <c r="N115" s="241">
        <f t="shared" si="35"/>
        <v>60733.364809999999</v>
      </c>
      <c r="O115" s="241">
        <f t="shared" si="39"/>
        <v>-8.3492199873435311</v>
      </c>
      <c r="P115" s="241">
        <f t="shared" si="40"/>
        <v>8.3492199873435311</v>
      </c>
      <c r="Q115" s="242"/>
      <c r="R115" s="242"/>
      <c r="S115" s="242"/>
    </row>
    <row r="116" spans="1:20" s="237" customFormat="1">
      <c r="A116" s="236">
        <v>42005</v>
      </c>
      <c r="C116" s="238">
        <v>108</v>
      </c>
      <c r="D116" s="239">
        <f>-F115</f>
        <v>22</v>
      </c>
      <c r="E116" s="239">
        <f t="shared" si="36"/>
        <v>12995000</v>
      </c>
      <c r="F116" s="239">
        <f t="shared" si="32"/>
        <v>0</v>
      </c>
      <c r="G116" s="240">
        <f>Inputs!D$3</f>
        <v>0.37951000000000001</v>
      </c>
      <c r="I116" s="241">
        <f t="shared" si="37"/>
        <v>12995000</v>
      </c>
      <c r="K116" s="241">
        <f t="shared" si="33"/>
        <v>22</v>
      </c>
      <c r="L116" s="241">
        <f t="shared" si="38"/>
        <v>12995000</v>
      </c>
      <c r="M116" s="241">
        <f t="shared" si="34"/>
        <v>8.3492200000000008</v>
      </c>
      <c r="N116" s="241">
        <f t="shared" si="35"/>
        <v>8.3492200000000008</v>
      </c>
      <c r="O116" s="241">
        <f t="shared" si="39"/>
        <v>1.2656469650096369E-8</v>
      </c>
      <c r="P116" s="241">
        <f t="shared" si="40"/>
        <v>-1.2656469650096369E-8</v>
      </c>
      <c r="Q116" s="242"/>
      <c r="R116" s="242"/>
      <c r="S116" s="242"/>
    </row>
    <row r="117" spans="1:20">
      <c r="A117" s="30"/>
      <c r="G117" s="28"/>
    </row>
    <row r="118" spans="1:20">
      <c r="A118" s="8" t="s">
        <v>43</v>
      </c>
      <c r="B118" s="33">
        <f>SUM(B9:B117)</f>
        <v>-12995000</v>
      </c>
      <c r="D118" s="33">
        <f>SUM(D9:D117)</f>
        <v>12995000</v>
      </c>
      <c r="G118" s="28"/>
      <c r="H118" s="33">
        <f>SUM(H9:H117)</f>
        <v>12995000</v>
      </c>
      <c r="I118" s="33"/>
      <c r="J118" s="33">
        <f>SUM(J9:J117)</f>
        <v>4931732.45</v>
      </c>
      <c r="K118" s="33">
        <f>SUM(K9:K117)</f>
        <v>12995000</v>
      </c>
      <c r="L118" s="33"/>
      <c r="M118" s="33">
        <f>SUM(M9:M117)</f>
        <v>4931732.4500000067</v>
      </c>
      <c r="N118" s="33">
        <f>SUM(N9:N117)</f>
        <v>1.2656469650096369E-8</v>
      </c>
      <c r="O118" s="33">
        <f>SUM(O9:O117)</f>
        <v>-308384648.7245791</v>
      </c>
      <c r="P118" s="33">
        <f>SUM(P9:P117)</f>
        <v>308384648.7245791</v>
      </c>
    </row>
    <row r="119" spans="1:20">
      <c r="G119" s="28"/>
    </row>
    <row r="120" spans="1:20">
      <c r="A120" s="4" t="s">
        <v>61</v>
      </c>
      <c r="B120" s="4" t="s">
        <v>61</v>
      </c>
      <c r="C120" s="4" t="s">
        <v>61</v>
      </c>
      <c r="D120" s="4" t="s">
        <v>61</v>
      </c>
      <c r="F120" s="4" t="s">
        <v>61</v>
      </c>
      <c r="G120" s="28" t="s">
        <v>61</v>
      </c>
      <c r="H120" s="4" t="s">
        <v>61</v>
      </c>
      <c r="J120" s="4" t="s">
        <v>61</v>
      </c>
      <c r="K120" s="4" t="s">
        <v>61</v>
      </c>
      <c r="M120" s="4" t="s">
        <v>61</v>
      </c>
      <c r="N120" s="4" t="s">
        <v>61</v>
      </c>
      <c r="P120" s="4" t="s">
        <v>61</v>
      </c>
      <c r="Q120" s="8" t="s">
        <v>61</v>
      </c>
      <c r="R120" s="8" t="s">
        <v>61</v>
      </c>
      <c r="S120" s="8" t="s">
        <v>61</v>
      </c>
      <c r="T120" s="4" t="s">
        <v>61</v>
      </c>
    </row>
    <row r="121" spans="1:20">
      <c r="G121" s="28"/>
    </row>
    <row r="124" spans="1:20">
      <c r="A124" s="4" t="s">
        <v>14</v>
      </c>
      <c r="B124" s="4">
        <v>533263.38</v>
      </c>
    </row>
    <row r="125" spans="1:20">
      <c r="A125" s="4" t="s">
        <v>145</v>
      </c>
      <c r="B125" s="4">
        <v>29051.360000000001</v>
      </c>
    </row>
    <row r="126" spans="1:20">
      <c r="A126" s="4" t="s">
        <v>146</v>
      </c>
      <c r="B126" s="4">
        <v>10828.81</v>
      </c>
    </row>
    <row r="127" spans="1:20">
      <c r="A127" s="4" t="s">
        <v>147</v>
      </c>
      <c r="B127" s="4">
        <v>2461.8200000000002</v>
      </c>
    </row>
    <row r="128" spans="1:20">
      <c r="B128" s="94">
        <f>SUM(B124:B127)</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68.xml><?xml version="1.0" encoding="utf-8"?>
<worksheet xmlns="http://schemas.openxmlformats.org/spreadsheetml/2006/main" xmlns:r="http://schemas.openxmlformats.org/officeDocument/2006/relationships">
  <sheetPr transitionEvaluation="1" codeName="Sheet72">
    <pageSetUpPr autoPageBreaks="0" fitToPage="1"/>
  </sheetPr>
  <dimension ref="A1:AE124"/>
  <sheetViews>
    <sheetView defaultGridColor="0"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38838</v>
      </c>
      <c r="B9" s="32">
        <v>-2392408.19</v>
      </c>
      <c r="C9" s="6">
        <v>1</v>
      </c>
      <c r="D9" s="29">
        <f t="shared" ref="D9:D40" si="0">ROUND(-(+$B$9/180)*1,0)</f>
        <v>13291</v>
      </c>
      <c r="E9" s="29">
        <f>+D9</f>
        <v>13291</v>
      </c>
      <c r="F9" s="29">
        <f t="shared" ref="F9:F40" si="1">$B$9+E9</f>
        <v>-2379117.19</v>
      </c>
      <c r="G9" s="34">
        <f>Inputs!D$3</f>
        <v>0.37951000000000001</v>
      </c>
      <c r="H9" s="27">
        <f>-B9</f>
        <v>2392408.19</v>
      </c>
      <c r="I9" s="27">
        <f>+H9</f>
        <v>2392408.19</v>
      </c>
      <c r="J9" s="27">
        <f>H9*G9</f>
        <v>907942.83218689996</v>
      </c>
      <c r="K9" s="27">
        <f t="shared" ref="K9:K40" si="2">D9</f>
        <v>13291</v>
      </c>
      <c r="L9" s="27">
        <f>+K9</f>
        <v>13291</v>
      </c>
      <c r="M9" s="27">
        <f t="shared" ref="M9:M40" si="3">K9*G9</f>
        <v>5044.0674100000006</v>
      </c>
      <c r="N9" s="27">
        <f t="shared" ref="N9:N40" si="4">M9-J9</f>
        <v>-902898.76477689994</v>
      </c>
      <c r="O9" s="27">
        <f>+N9</f>
        <v>-902898.76477689994</v>
      </c>
      <c r="P9" s="27">
        <f>-SUM(N9)</f>
        <v>902898.76477689994</v>
      </c>
      <c r="Q9" s="38">
        <f>VLOOKUP(Q$8,$A$9:$P$112,5)</f>
        <v>584804</v>
      </c>
      <c r="R9" s="38">
        <f>VLOOKUP(R$8,$A$9:$P$112,5)</f>
        <v>946328</v>
      </c>
      <c r="S9" s="38">
        <f>+R9-Q9</f>
        <v>361524</v>
      </c>
      <c r="T9" s="35" t="s">
        <v>64</v>
      </c>
      <c r="U9" s="145">
        <f t="shared" ref="U9:AE9" si="5">-IF(TYPE(VLOOKUP(U8,$A$9:$P$112,6,FALSE))=16,0,VLOOKUP(U8,$A$9:$P$112,6,FALSE))</f>
        <v>1777477.19</v>
      </c>
      <c r="V9" s="145">
        <f t="shared" si="5"/>
        <v>1747350.19</v>
      </c>
      <c r="W9" s="145">
        <f t="shared" si="5"/>
        <v>1717223.19</v>
      </c>
      <c r="X9" s="145">
        <f t="shared" si="5"/>
        <v>1687096.19</v>
      </c>
      <c r="Y9" s="145">
        <f t="shared" si="5"/>
        <v>1656969.19</v>
      </c>
      <c r="Z9" s="145">
        <f t="shared" si="5"/>
        <v>1626842.19</v>
      </c>
      <c r="AA9" s="145">
        <f t="shared" si="5"/>
        <v>1596715.19</v>
      </c>
      <c r="AB9" s="145">
        <f t="shared" si="5"/>
        <v>1566588.19</v>
      </c>
      <c r="AC9" s="145">
        <f t="shared" si="5"/>
        <v>1536461.19</v>
      </c>
      <c r="AD9" s="145">
        <f t="shared" si="5"/>
        <v>1506334.19</v>
      </c>
      <c r="AE9" s="145">
        <f t="shared" si="5"/>
        <v>1476207.19</v>
      </c>
    </row>
    <row r="10" spans="1:31">
      <c r="A10" s="30">
        <v>38869</v>
      </c>
      <c r="B10" s="9"/>
      <c r="C10" s="6">
        <v>2</v>
      </c>
      <c r="D10" s="29">
        <f t="shared" si="0"/>
        <v>13291</v>
      </c>
      <c r="E10" s="29">
        <f t="shared" ref="E10:E41" si="6">+E9+D10</f>
        <v>26582</v>
      </c>
      <c r="F10" s="29">
        <f t="shared" si="1"/>
        <v>-2365826.19</v>
      </c>
      <c r="G10" s="34">
        <f>Inputs!D$3</f>
        <v>0.37951000000000001</v>
      </c>
      <c r="H10" s="2"/>
      <c r="I10" s="27">
        <f t="shared" ref="I10:I41" si="7">+I9+H10</f>
        <v>2392408.19</v>
      </c>
      <c r="J10" s="27"/>
      <c r="K10" s="27">
        <f t="shared" si="2"/>
        <v>13291</v>
      </c>
      <c r="L10" s="27">
        <f t="shared" ref="L10:L41" si="8">+L9+K10</f>
        <v>26582</v>
      </c>
      <c r="M10" s="27">
        <f t="shared" si="3"/>
        <v>5044.0674100000006</v>
      </c>
      <c r="N10" s="27">
        <f t="shared" si="4"/>
        <v>5044.0674100000006</v>
      </c>
      <c r="O10" s="27">
        <f t="shared" ref="O10:O41" si="9">+O9+N10</f>
        <v>-897854.69736689993</v>
      </c>
      <c r="P10" s="27">
        <f t="shared" ref="P10:P41" si="10">P9-N10</f>
        <v>897854.69736689993</v>
      </c>
      <c r="Q10" s="38">
        <f>VLOOKUP(Q$8,$A$9:$P$112,15)</f>
        <v>-686003.86614689918</v>
      </c>
      <c r="R10" s="38">
        <f>VLOOKUP(R$8,$A$9:$P$112,15)</f>
        <v>-548801.89290689898</v>
      </c>
      <c r="S10" s="38">
        <f>+R10-Q10</f>
        <v>137201.9732400002</v>
      </c>
      <c r="T10" s="36" t="s">
        <v>69</v>
      </c>
      <c r="V10" s="2"/>
      <c r="W10" s="2"/>
      <c r="X10" s="7"/>
      <c r="Y10" s="2"/>
      <c r="Z10" s="7"/>
    </row>
    <row r="11" spans="1:31">
      <c r="A11" s="31">
        <v>38899</v>
      </c>
      <c r="B11" s="5"/>
      <c r="C11" s="6">
        <v>3</v>
      </c>
      <c r="D11" s="29">
        <f t="shared" si="0"/>
        <v>13291</v>
      </c>
      <c r="E11" s="29">
        <f t="shared" si="6"/>
        <v>39873</v>
      </c>
      <c r="F11" s="29">
        <f t="shared" si="1"/>
        <v>-2352535.19</v>
      </c>
      <c r="G11" s="34">
        <f>Inputs!D$3</f>
        <v>0.37951000000000001</v>
      </c>
      <c r="H11" s="2"/>
      <c r="I11" s="27">
        <f t="shared" si="7"/>
        <v>2392408.19</v>
      </c>
      <c r="J11" s="27"/>
      <c r="K11" s="27">
        <f t="shared" si="2"/>
        <v>13291</v>
      </c>
      <c r="L11" s="27">
        <f t="shared" si="8"/>
        <v>39873</v>
      </c>
      <c r="M11" s="27">
        <f t="shared" si="3"/>
        <v>5044.0674100000006</v>
      </c>
      <c r="N11" s="27">
        <f t="shared" si="4"/>
        <v>5044.0674100000006</v>
      </c>
      <c r="O11" s="27">
        <f t="shared" si="9"/>
        <v>-892810.62995689991</v>
      </c>
      <c r="P11" s="27">
        <f t="shared" si="10"/>
        <v>892810.62995689991</v>
      </c>
      <c r="Q11" s="38">
        <f>+VLOOKUP(Q$8,$A$9:$P$112,16)</f>
        <v>686003.86614689918</v>
      </c>
      <c r="R11" s="38">
        <f>+VLOOKUP(R$8,$A$9:$P$112,16)</f>
        <v>548801.89290689898</v>
      </c>
      <c r="S11" s="38">
        <f>(+Q11+R11)/2</f>
        <v>617402.87952689908</v>
      </c>
      <c r="T11" s="36" t="s">
        <v>113</v>
      </c>
      <c r="U11" s="145">
        <f t="shared" ref="U11:AE11" si="11">IF(TYPE(VLOOKUP(U8,$A$9:$P$112,16,FALSE))=16,0,VLOOKUP(U8,$A$9:$P$112,16,FALSE))</f>
        <v>674570.36837689916</v>
      </c>
      <c r="V11" s="145">
        <f t="shared" si="11"/>
        <v>663136.87060689915</v>
      </c>
      <c r="W11" s="145">
        <f t="shared" si="11"/>
        <v>651703.37283689913</v>
      </c>
      <c r="X11" s="145">
        <f t="shared" si="11"/>
        <v>640269.87506689911</v>
      </c>
      <c r="Y11" s="145">
        <f t="shared" si="11"/>
        <v>628836.3772968991</v>
      </c>
      <c r="Z11" s="145">
        <f t="shared" si="11"/>
        <v>617402.87952689908</v>
      </c>
      <c r="AA11" s="145">
        <f t="shared" si="11"/>
        <v>605969.38175689906</v>
      </c>
      <c r="AB11" s="145">
        <f t="shared" si="11"/>
        <v>594535.88398689905</v>
      </c>
      <c r="AC11" s="145">
        <f t="shared" si="11"/>
        <v>583102.38621689903</v>
      </c>
      <c r="AD11" s="145">
        <f t="shared" si="11"/>
        <v>571668.88844689901</v>
      </c>
      <c r="AE11" s="145">
        <f t="shared" si="11"/>
        <v>560235.390676899</v>
      </c>
    </row>
    <row r="12" spans="1:31">
      <c r="A12" s="30">
        <v>38930</v>
      </c>
      <c r="B12" s="3"/>
      <c r="C12" s="6">
        <v>4</v>
      </c>
      <c r="D12" s="29">
        <f t="shared" si="0"/>
        <v>13291</v>
      </c>
      <c r="E12" s="29">
        <f t="shared" si="6"/>
        <v>53164</v>
      </c>
      <c r="F12" s="29">
        <f t="shared" si="1"/>
        <v>-2339244.19</v>
      </c>
      <c r="G12" s="34">
        <f>Inputs!D$3</f>
        <v>0.37951000000000001</v>
      </c>
      <c r="H12" s="2"/>
      <c r="I12" s="27">
        <f t="shared" si="7"/>
        <v>2392408.19</v>
      </c>
      <c r="J12" s="27"/>
      <c r="K12" s="27">
        <f t="shared" si="2"/>
        <v>13291</v>
      </c>
      <c r="L12" s="27">
        <f t="shared" si="8"/>
        <v>53164</v>
      </c>
      <c r="M12" s="27">
        <f t="shared" si="3"/>
        <v>5044.0674100000006</v>
      </c>
      <c r="N12" s="27">
        <f t="shared" si="4"/>
        <v>5044.0674100000006</v>
      </c>
      <c r="O12" s="27">
        <f t="shared" si="9"/>
        <v>-887766.56254689989</v>
      </c>
      <c r="P12" s="27">
        <f t="shared" si="10"/>
        <v>887766.56254689989</v>
      </c>
      <c r="Q12" s="40"/>
      <c r="R12" s="40"/>
      <c r="S12" s="40"/>
      <c r="T12" s="36"/>
    </row>
    <row r="13" spans="1:31">
      <c r="A13" s="31">
        <v>38961</v>
      </c>
      <c r="B13" s="3"/>
      <c r="C13" s="6">
        <v>5</v>
      </c>
      <c r="D13" s="29">
        <f t="shared" si="0"/>
        <v>13291</v>
      </c>
      <c r="E13" s="29">
        <f t="shared" si="6"/>
        <v>66455</v>
      </c>
      <c r="F13" s="29">
        <f t="shared" si="1"/>
        <v>-2325953.19</v>
      </c>
      <c r="G13" s="34">
        <f>Inputs!D$3</f>
        <v>0.37951000000000001</v>
      </c>
      <c r="H13" s="2"/>
      <c r="I13" s="27">
        <f t="shared" si="7"/>
        <v>2392408.19</v>
      </c>
      <c r="J13" s="27"/>
      <c r="K13" s="27">
        <f t="shared" si="2"/>
        <v>13291</v>
      </c>
      <c r="L13" s="27">
        <f t="shared" si="8"/>
        <v>66455</v>
      </c>
      <c r="M13" s="27">
        <f t="shared" si="3"/>
        <v>5044.0674100000006</v>
      </c>
      <c r="N13" s="27">
        <f t="shared" si="4"/>
        <v>5044.0674100000006</v>
      </c>
      <c r="O13" s="27">
        <f t="shared" si="9"/>
        <v>-882722.49513689987</v>
      </c>
      <c r="P13" s="27">
        <f t="shared" si="10"/>
        <v>882722.49513689987</v>
      </c>
      <c r="Q13" s="38">
        <f>VLOOKUP(Q$8,$A$9:$P$112,9)</f>
        <v>2392408.19</v>
      </c>
      <c r="R13" s="38">
        <f>VLOOKUP(R$8,$A$9:$P$112,9)</f>
        <v>2392408.19</v>
      </c>
      <c r="S13" s="38">
        <f>+R13-Q13</f>
        <v>0</v>
      </c>
      <c r="T13" s="36" t="s">
        <v>70</v>
      </c>
    </row>
    <row r="14" spans="1:31">
      <c r="A14" s="30">
        <v>38991</v>
      </c>
      <c r="B14" s="3"/>
      <c r="C14" s="6">
        <v>6</v>
      </c>
      <c r="D14" s="29">
        <f t="shared" si="0"/>
        <v>13291</v>
      </c>
      <c r="E14" s="29">
        <f t="shared" si="6"/>
        <v>79746</v>
      </c>
      <c r="F14" s="29">
        <f t="shared" si="1"/>
        <v>-2312662.19</v>
      </c>
      <c r="G14" s="34">
        <f>Inputs!D$3</f>
        <v>0.37951000000000001</v>
      </c>
      <c r="H14" s="2"/>
      <c r="I14" s="27">
        <f t="shared" si="7"/>
        <v>2392408.19</v>
      </c>
      <c r="J14" s="27"/>
      <c r="K14" s="27">
        <f t="shared" si="2"/>
        <v>13291</v>
      </c>
      <c r="L14" s="27">
        <f t="shared" si="8"/>
        <v>79746</v>
      </c>
      <c r="M14" s="27">
        <f t="shared" si="3"/>
        <v>5044.0674100000006</v>
      </c>
      <c r="N14" s="27">
        <f t="shared" si="4"/>
        <v>5044.0674100000006</v>
      </c>
      <c r="O14" s="27">
        <f t="shared" si="9"/>
        <v>-877678.42772689986</v>
      </c>
      <c r="P14" s="27">
        <f t="shared" si="10"/>
        <v>877678.42772689986</v>
      </c>
      <c r="Q14" s="105">
        <f>VLOOKUP(Q$8,$A$9:$P$112,12)</f>
        <v>584804</v>
      </c>
      <c r="R14" s="105">
        <f>VLOOKUP(R$8,$A$9:$P$112,12)</f>
        <v>946328</v>
      </c>
      <c r="S14" s="105">
        <f>+R14-Q14</f>
        <v>361524</v>
      </c>
      <c r="T14" s="36" t="s">
        <v>93</v>
      </c>
    </row>
    <row r="15" spans="1:31">
      <c r="A15" s="31">
        <v>39022</v>
      </c>
      <c r="B15" s="3"/>
      <c r="C15" s="6">
        <v>7</v>
      </c>
      <c r="D15" s="29">
        <f t="shared" si="0"/>
        <v>13291</v>
      </c>
      <c r="E15" s="29">
        <f t="shared" si="6"/>
        <v>93037</v>
      </c>
      <c r="F15" s="29">
        <f t="shared" si="1"/>
        <v>-2299371.19</v>
      </c>
      <c r="G15" s="34">
        <f>Inputs!D$3</f>
        <v>0.37951000000000001</v>
      </c>
      <c r="H15" s="2"/>
      <c r="I15" s="27">
        <f t="shared" si="7"/>
        <v>2392408.19</v>
      </c>
      <c r="J15" s="27"/>
      <c r="K15" s="27">
        <f t="shared" si="2"/>
        <v>13291</v>
      </c>
      <c r="L15" s="27">
        <f t="shared" si="8"/>
        <v>93037</v>
      </c>
      <c r="M15" s="27">
        <f t="shared" si="3"/>
        <v>5044.0674100000006</v>
      </c>
      <c r="N15" s="27">
        <f t="shared" si="4"/>
        <v>5044.0674100000006</v>
      </c>
      <c r="O15" s="27">
        <f t="shared" si="9"/>
        <v>-872634.36031689984</v>
      </c>
      <c r="P15" s="27">
        <f t="shared" si="10"/>
        <v>872634.36031689984</v>
      </c>
      <c r="Q15" s="97"/>
      <c r="R15" s="97"/>
      <c r="S15" s="97"/>
      <c r="T15" s="98"/>
    </row>
    <row r="16" spans="1:31">
      <c r="A16" s="30">
        <v>39052</v>
      </c>
      <c r="B16" s="3"/>
      <c r="C16" s="6">
        <v>8</v>
      </c>
      <c r="D16" s="29">
        <f t="shared" si="0"/>
        <v>13291</v>
      </c>
      <c r="E16" s="29">
        <f t="shared" si="6"/>
        <v>106328</v>
      </c>
      <c r="F16" s="29">
        <f t="shared" si="1"/>
        <v>-2286080.19</v>
      </c>
      <c r="G16" s="34">
        <f>Inputs!D$3</f>
        <v>0.37951000000000001</v>
      </c>
      <c r="H16" s="2"/>
      <c r="I16" s="27">
        <f t="shared" si="7"/>
        <v>2392408.19</v>
      </c>
      <c r="J16" s="27"/>
      <c r="K16" s="27">
        <f t="shared" si="2"/>
        <v>13291</v>
      </c>
      <c r="L16" s="27">
        <f t="shared" si="8"/>
        <v>106328</v>
      </c>
      <c r="M16" s="27">
        <f t="shared" si="3"/>
        <v>5044.0674100000006</v>
      </c>
      <c r="N16" s="27">
        <f t="shared" si="4"/>
        <v>5044.0674100000006</v>
      </c>
      <c r="O16" s="27">
        <f t="shared" si="9"/>
        <v>-867590.29290689982</v>
      </c>
      <c r="P16" s="27">
        <f t="shared" si="10"/>
        <v>867590.29290689982</v>
      </c>
      <c r="Q16" s="4"/>
      <c r="R16" s="4"/>
      <c r="S16" s="4"/>
    </row>
    <row r="17" spans="1:19">
      <c r="A17" s="31">
        <v>39083</v>
      </c>
      <c r="B17" s="3"/>
      <c r="C17" s="6">
        <v>9</v>
      </c>
      <c r="D17" s="29">
        <f t="shared" si="0"/>
        <v>13291</v>
      </c>
      <c r="E17" s="29">
        <f t="shared" si="6"/>
        <v>119619</v>
      </c>
      <c r="F17" s="29">
        <f t="shared" si="1"/>
        <v>-2272789.19</v>
      </c>
      <c r="G17" s="34">
        <f>Inputs!D$3</f>
        <v>0.37951000000000001</v>
      </c>
      <c r="H17" s="2"/>
      <c r="I17" s="27">
        <f t="shared" si="7"/>
        <v>2392408.19</v>
      </c>
      <c r="J17" s="27"/>
      <c r="K17" s="27">
        <f t="shared" si="2"/>
        <v>13291</v>
      </c>
      <c r="L17" s="27">
        <f t="shared" si="8"/>
        <v>119619</v>
      </c>
      <c r="M17" s="27">
        <f t="shared" si="3"/>
        <v>5044.0674100000006</v>
      </c>
      <c r="N17" s="27">
        <f t="shared" si="4"/>
        <v>5044.0674100000006</v>
      </c>
      <c r="O17" s="27">
        <f t="shared" si="9"/>
        <v>-862546.2254968998</v>
      </c>
      <c r="P17" s="27">
        <f t="shared" si="10"/>
        <v>862546.2254968998</v>
      </c>
      <c r="Q17" s="4"/>
      <c r="R17" s="4"/>
      <c r="S17" s="4"/>
    </row>
    <row r="18" spans="1:19">
      <c r="A18" s="30">
        <v>39114</v>
      </c>
      <c r="B18" s="3"/>
      <c r="C18" s="6">
        <v>10</v>
      </c>
      <c r="D18" s="29">
        <f t="shared" si="0"/>
        <v>13291</v>
      </c>
      <c r="E18" s="29">
        <f t="shared" si="6"/>
        <v>132910</v>
      </c>
      <c r="F18" s="29">
        <f t="shared" si="1"/>
        <v>-2259498.19</v>
      </c>
      <c r="G18" s="34">
        <f>Inputs!D$3</f>
        <v>0.37951000000000001</v>
      </c>
      <c r="H18" s="2"/>
      <c r="I18" s="27">
        <f t="shared" si="7"/>
        <v>2392408.19</v>
      </c>
      <c r="J18" s="27"/>
      <c r="K18" s="27">
        <f t="shared" si="2"/>
        <v>13291</v>
      </c>
      <c r="L18" s="27">
        <f t="shared" si="8"/>
        <v>132910</v>
      </c>
      <c r="M18" s="27">
        <f t="shared" si="3"/>
        <v>5044.0674100000006</v>
      </c>
      <c r="N18" s="27">
        <f t="shared" si="4"/>
        <v>5044.0674100000006</v>
      </c>
      <c r="O18" s="27">
        <f t="shared" si="9"/>
        <v>-857502.15808689978</v>
      </c>
      <c r="P18" s="27">
        <f t="shared" si="10"/>
        <v>857502.15808689978</v>
      </c>
      <c r="Q18" s="4"/>
      <c r="R18" s="4"/>
      <c r="S18" s="4"/>
    </row>
    <row r="19" spans="1:19">
      <c r="A19" s="31">
        <v>39142</v>
      </c>
      <c r="B19" s="3"/>
      <c r="C19" s="6">
        <v>11</v>
      </c>
      <c r="D19" s="29">
        <f t="shared" si="0"/>
        <v>13291</v>
      </c>
      <c r="E19" s="29">
        <f t="shared" si="6"/>
        <v>146201</v>
      </c>
      <c r="F19" s="29">
        <f t="shared" si="1"/>
        <v>-2246207.19</v>
      </c>
      <c r="G19" s="34">
        <f>Inputs!D$3</f>
        <v>0.37951000000000001</v>
      </c>
      <c r="H19" s="2"/>
      <c r="I19" s="27">
        <f t="shared" si="7"/>
        <v>2392408.19</v>
      </c>
      <c r="J19" s="27"/>
      <c r="K19" s="27">
        <f t="shared" si="2"/>
        <v>13291</v>
      </c>
      <c r="L19" s="27">
        <f t="shared" si="8"/>
        <v>146201</v>
      </c>
      <c r="M19" s="27">
        <f t="shared" si="3"/>
        <v>5044.0674100000006</v>
      </c>
      <c r="N19" s="27">
        <f t="shared" si="4"/>
        <v>5044.0674100000006</v>
      </c>
      <c r="O19" s="27">
        <f t="shared" si="9"/>
        <v>-852458.09067689977</v>
      </c>
      <c r="P19" s="27">
        <f t="shared" si="10"/>
        <v>852458.09067689977</v>
      </c>
      <c r="Q19" s="4"/>
      <c r="R19" s="4"/>
      <c r="S19" s="4"/>
    </row>
    <row r="20" spans="1:19">
      <c r="A20" s="30">
        <v>39173</v>
      </c>
      <c r="B20" s="3"/>
      <c r="C20" s="6">
        <v>12</v>
      </c>
      <c r="D20" s="29">
        <f t="shared" si="0"/>
        <v>13291</v>
      </c>
      <c r="E20" s="29">
        <f t="shared" si="6"/>
        <v>159492</v>
      </c>
      <c r="F20" s="29">
        <f t="shared" si="1"/>
        <v>-2232916.19</v>
      </c>
      <c r="G20" s="34">
        <f>Inputs!D$3</f>
        <v>0.37951000000000001</v>
      </c>
      <c r="H20" s="2"/>
      <c r="I20" s="27">
        <f t="shared" si="7"/>
        <v>2392408.19</v>
      </c>
      <c r="J20" s="27"/>
      <c r="K20" s="27">
        <f t="shared" si="2"/>
        <v>13291</v>
      </c>
      <c r="L20" s="27">
        <f t="shared" si="8"/>
        <v>159492</v>
      </c>
      <c r="M20" s="27">
        <f t="shared" si="3"/>
        <v>5044.0674100000006</v>
      </c>
      <c r="N20" s="27">
        <f t="shared" si="4"/>
        <v>5044.0674100000006</v>
      </c>
      <c r="O20" s="27">
        <f t="shared" si="9"/>
        <v>-847414.02326689975</v>
      </c>
      <c r="P20" s="27">
        <f t="shared" si="10"/>
        <v>847414.02326689975</v>
      </c>
      <c r="Q20" s="4"/>
      <c r="R20" s="4"/>
      <c r="S20" s="4"/>
    </row>
    <row r="21" spans="1:19">
      <c r="A21" s="31">
        <v>39203</v>
      </c>
      <c r="B21" s="3"/>
      <c r="C21" s="6">
        <v>13</v>
      </c>
      <c r="D21" s="29">
        <f t="shared" si="0"/>
        <v>13291</v>
      </c>
      <c r="E21" s="29">
        <f t="shared" si="6"/>
        <v>172783</v>
      </c>
      <c r="F21" s="29">
        <f t="shared" si="1"/>
        <v>-2219625.19</v>
      </c>
      <c r="G21" s="34">
        <f>Inputs!D$3</f>
        <v>0.37951000000000001</v>
      </c>
      <c r="H21" s="2"/>
      <c r="I21" s="27">
        <f t="shared" si="7"/>
        <v>2392408.19</v>
      </c>
      <c r="J21" s="27"/>
      <c r="K21" s="27">
        <f t="shared" si="2"/>
        <v>13291</v>
      </c>
      <c r="L21" s="27">
        <f t="shared" si="8"/>
        <v>172783</v>
      </c>
      <c r="M21" s="27">
        <f t="shared" si="3"/>
        <v>5044.0674100000006</v>
      </c>
      <c r="N21" s="27">
        <f t="shared" si="4"/>
        <v>5044.0674100000006</v>
      </c>
      <c r="O21" s="27">
        <f t="shared" si="9"/>
        <v>-842369.95585689973</v>
      </c>
      <c r="P21" s="27">
        <f t="shared" si="10"/>
        <v>842369.95585689973</v>
      </c>
      <c r="Q21" s="4"/>
      <c r="R21" s="4"/>
      <c r="S21" s="4"/>
    </row>
    <row r="22" spans="1:19">
      <c r="A22" s="30">
        <v>39234</v>
      </c>
      <c r="B22" s="3"/>
      <c r="C22" s="6">
        <v>14</v>
      </c>
      <c r="D22" s="29">
        <f t="shared" si="0"/>
        <v>13291</v>
      </c>
      <c r="E22" s="29">
        <f t="shared" si="6"/>
        <v>186074</v>
      </c>
      <c r="F22" s="29">
        <f t="shared" si="1"/>
        <v>-2206334.19</v>
      </c>
      <c r="G22" s="34">
        <f>Inputs!D$3</f>
        <v>0.37951000000000001</v>
      </c>
      <c r="H22" s="2"/>
      <c r="I22" s="27">
        <f t="shared" si="7"/>
        <v>2392408.19</v>
      </c>
      <c r="J22" s="27"/>
      <c r="K22" s="27">
        <f t="shared" si="2"/>
        <v>13291</v>
      </c>
      <c r="L22" s="27">
        <f t="shared" si="8"/>
        <v>186074</v>
      </c>
      <c r="M22" s="27">
        <f t="shared" si="3"/>
        <v>5044.0674100000006</v>
      </c>
      <c r="N22" s="27">
        <f t="shared" si="4"/>
        <v>5044.0674100000006</v>
      </c>
      <c r="O22" s="27">
        <f t="shared" si="9"/>
        <v>-837325.88844689971</v>
      </c>
      <c r="P22" s="27">
        <f t="shared" si="10"/>
        <v>837325.88844689971</v>
      </c>
      <c r="Q22" s="4"/>
      <c r="R22" s="4"/>
      <c r="S22" s="4"/>
    </row>
    <row r="23" spans="1:19">
      <c r="A23" s="31">
        <v>39264</v>
      </c>
      <c r="B23" s="3"/>
      <c r="C23" s="6">
        <v>15</v>
      </c>
      <c r="D23" s="29">
        <f t="shared" si="0"/>
        <v>13291</v>
      </c>
      <c r="E23" s="29">
        <f t="shared" si="6"/>
        <v>199365</v>
      </c>
      <c r="F23" s="29">
        <f t="shared" si="1"/>
        <v>-2193043.19</v>
      </c>
      <c r="G23" s="34">
        <f>Inputs!D$3</f>
        <v>0.37951000000000001</v>
      </c>
      <c r="H23" s="2"/>
      <c r="I23" s="27">
        <f t="shared" si="7"/>
        <v>2392408.19</v>
      </c>
      <c r="J23" s="27"/>
      <c r="K23" s="27">
        <f t="shared" si="2"/>
        <v>13291</v>
      </c>
      <c r="L23" s="27">
        <f t="shared" si="8"/>
        <v>199365</v>
      </c>
      <c r="M23" s="27">
        <f t="shared" si="3"/>
        <v>5044.0674100000006</v>
      </c>
      <c r="N23" s="27">
        <f t="shared" si="4"/>
        <v>5044.0674100000006</v>
      </c>
      <c r="O23" s="27">
        <f t="shared" si="9"/>
        <v>-832281.8210368997</v>
      </c>
      <c r="P23" s="27">
        <f t="shared" si="10"/>
        <v>832281.8210368997</v>
      </c>
      <c r="Q23" s="4"/>
      <c r="R23" s="4"/>
      <c r="S23" s="4"/>
    </row>
    <row r="24" spans="1:19">
      <c r="A24" s="30">
        <v>39295</v>
      </c>
      <c r="B24" s="3"/>
      <c r="C24" s="6">
        <v>16</v>
      </c>
      <c r="D24" s="29">
        <f t="shared" si="0"/>
        <v>13291</v>
      </c>
      <c r="E24" s="29">
        <f t="shared" si="6"/>
        <v>212656</v>
      </c>
      <c r="F24" s="29">
        <f t="shared" si="1"/>
        <v>-2179752.19</v>
      </c>
      <c r="G24" s="34">
        <f>Inputs!D$3</f>
        <v>0.37951000000000001</v>
      </c>
      <c r="H24" s="2"/>
      <c r="I24" s="27">
        <f t="shared" si="7"/>
        <v>2392408.19</v>
      </c>
      <c r="J24" s="27"/>
      <c r="K24" s="27">
        <f t="shared" si="2"/>
        <v>13291</v>
      </c>
      <c r="L24" s="27">
        <f t="shared" si="8"/>
        <v>212656</v>
      </c>
      <c r="M24" s="27">
        <f t="shared" si="3"/>
        <v>5044.0674100000006</v>
      </c>
      <c r="N24" s="27">
        <f t="shared" si="4"/>
        <v>5044.0674100000006</v>
      </c>
      <c r="O24" s="27">
        <f t="shared" si="9"/>
        <v>-827237.75362689968</v>
      </c>
      <c r="P24" s="27">
        <f t="shared" si="10"/>
        <v>827237.75362689968</v>
      </c>
      <c r="Q24" s="4"/>
      <c r="R24" s="4"/>
      <c r="S24" s="4"/>
    </row>
    <row r="25" spans="1:19">
      <c r="A25" s="31">
        <v>39326</v>
      </c>
      <c r="B25" s="3"/>
      <c r="C25" s="6">
        <v>17</v>
      </c>
      <c r="D25" s="29">
        <f t="shared" si="0"/>
        <v>13291</v>
      </c>
      <c r="E25" s="29">
        <f t="shared" si="6"/>
        <v>225947</v>
      </c>
      <c r="F25" s="29">
        <f t="shared" si="1"/>
        <v>-2166461.19</v>
      </c>
      <c r="G25" s="34">
        <f>Inputs!D$3</f>
        <v>0.37951000000000001</v>
      </c>
      <c r="H25" s="2"/>
      <c r="I25" s="27">
        <f t="shared" si="7"/>
        <v>2392408.19</v>
      </c>
      <c r="J25" s="27"/>
      <c r="K25" s="27">
        <f t="shared" si="2"/>
        <v>13291</v>
      </c>
      <c r="L25" s="27">
        <f t="shared" si="8"/>
        <v>225947</v>
      </c>
      <c r="M25" s="27">
        <f t="shared" si="3"/>
        <v>5044.0674100000006</v>
      </c>
      <c r="N25" s="27">
        <f t="shared" si="4"/>
        <v>5044.0674100000006</v>
      </c>
      <c r="O25" s="27">
        <f t="shared" si="9"/>
        <v>-822193.68621689966</v>
      </c>
      <c r="P25" s="27">
        <f t="shared" si="10"/>
        <v>822193.68621689966</v>
      </c>
      <c r="Q25" s="4"/>
      <c r="R25" s="4"/>
      <c r="S25" s="4"/>
    </row>
    <row r="26" spans="1:19">
      <c r="A26" s="30">
        <v>39356</v>
      </c>
      <c r="B26" s="3"/>
      <c r="C26" s="6">
        <v>18</v>
      </c>
      <c r="D26" s="29">
        <f t="shared" si="0"/>
        <v>13291</v>
      </c>
      <c r="E26" s="29">
        <f t="shared" si="6"/>
        <v>239238</v>
      </c>
      <c r="F26" s="29">
        <f t="shared" si="1"/>
        <v>-2153170.19</v>
      </c>
      <c r="G26" s="34">
        <f>Inputs!D$3</f>
        <v>0.37951000000000001</v>
      </c>
      <c r="H26" s="2"/>
      <c r="I26" s="27">
        <f t="shared" si="7"/>
        <v>2392408.19</v>
      </c>
      <c r="J26" s="27"/>
      <c r="K26" s="27">
        <f t="shared" si="2"/>
        <v>13291</v>
      </c>
      <c r="L26" s="27">
        <f t="shared" si="8"/>
        <v>239238</v>
      </c>
      <c r="M26" s="27">
        <f t="shared" si="3"/>
        <v>5044.0674100000006</v>
      </c>
      <c r="N26" s="27">
        <f t="shared" si="4"/>
        <v>5044.0674100000006</v>
      </c>
      <c r="O26" s="27">
        <f t="shared" si="9"/>
        <v>-817149.61880689964</v>
      </c>
      <c r="P26" s="27">
        <f t="shared" si="10"/>
        <v>817149.61880689964</v>
      </c>
      <c r="Q26" s="4"/>
      <c r="R26" s="4"/>
      <c r="S26" s="4"/>
    </row>
    <row r="27" spans="1:19">
      <c r="A27" s="31">
        <v>39387</v>
      </c>
      <c r="B27" s="3"/>
      <c r="C27" s="6">
        <v>19</v>
      </c>
      <c r="D27" s="29">
        <f t="shared" si="0"/>
        <v>13291</v>
      </c>
      <c r="E27" s="29">
        <f t="shared" si="6"/>
        <v>252529</v>
      </c>
      <c r="F27" s="29">
        <f t="shared" si="1"/>
        <v>-2139879.19</v>
      </c>
      <c r="G27" s="34">
        <f>Inputs!D$3</f>
        <v>0.37951000000000001</v>
      </c>
      <c r="H27" s="2"/>
      <c r="I27" s="27">
        <f t="shared" si="7"/>
        <v>2392408.19</v>
      </c>
      <c r="J27" s="27"/>
      <c r="K27" s="27">
        <f t="shared" si="2"/>
        <v>13291</v>
      </c>
      <c r="L27" s="27">
        <f t="shared" si="8"/>
        <v>252529</v>
      </c>
      <c r="M27" s="27">
        <f t="shared" si="3"/>
        <v>5044.0674100000006</v>
      </c>
      <c r="N27" s="27">
        <f t="shared" si="4"/>
        <v>5044.0674100000006</v>
      </c>
      <c r="O27" s="27">
        <f t="shared" si="9"/>
        <v>-812105.55139689962</v>
      </c>
      <c r="P27" s="27">
        <f t="shared" si="10"/>
        <v>812105.55139689962</v>
      </c>
      <c r="Q27" s="4"/>
      <c r="R27" s="4"/>
      <c r="S27" s="4"/>
    </row>
    <row r="28" spans="1:19">
      <c r="A28" s="30">
        <v>39417</v>
      </c>
      <c r="B28" s="3"/>
      <c r="C28" s="6">
        <v>20</v>
      </c>
      <c r="D28" s="29">
        <f t="shared" si="0"/>
        <v>13291</v>
      </c>
      <c r="E28" s="29">
        <f t="shared" si="6"/>
        <v>265820</v>
      </c>
      <c r="F28" s="29">
        <f t="shared" si="1"/>
        <v>-2126588.19</v>
      </c>
      <c r="G28" s="34">
        <f>Inputs!D$3</f>
        <v>0.37951000000000001</v>
      </c>
      <c r="H28" s="2"/>
      <c r="I28" s="27">
        <f t="shared" si="7"/>
        <v>2392408.19</v>
      </c>
      <c r="J28" s="27"/>
      <c r="K28" s="27">
        <f t="shared" si="2"/>
        <v>13291</v>
      </c>
      <c r="L28" s="27">
        <f t="shared" si="8"/>
        <v>265820</v>
      </c>
      <c r="M28" s="27">
        <f t="shared" si="3"/>
        <v>5044.0674100000006</v>
      </c>
      <c r="N28" s="27">
        <f t="shared" si="4"/>
        <v>5044.0674100000006</v>
      </c>
      <c r="O28" s="27">
        <f t="shared" si="9"/>
        <v>-807061.48398689961</v>
      </c>
      <c r="P28" s="27">
        <f t="shared" si="10"/>
        <v>807061.48398689961</v>
      </c>
      <c r="Q28" s="4"/>
      <c r="R28" s="4"/>
      <c r="S28" s="4"/>
    </row>
    <row r="29" spans="1:19">
      <c r="A29" s="31">
        <v>39448</v>
      </c>
      <c r="B29" s="3"/>
      <c r="C29" s="6">
        <v>21</v>
      </c>
      <c r="D29" s="29">
        <f t="shared" si="0"/>
        <v>13291</v>
      </c>
      <c r="E29" s="29">
        <f t="shared" si="6"/>
        <v>279111</v>
      </c>
      <c r="F29" s="29">
        <f t="shared" si="1"/>
        <v>-2113297.19</v>
      </c>
      <c r="G29" s="34">
        <f>Inputs!D$3</f>
        <v>0.37951000000000001</v>
      </c>
      <c r="H29" s="2"/>
      <c r="I29" s="27">
        <f t="shared" si="7"/>
        <v>2392408.19</v>
      </c>
      <c r="J29" s="27"/>
      <c r="K29" s="27">
        <f t="shared" si="2"/>
        <v>13291</v>
      </c>
      <c r="L29" s="27">
        <f t="shared" si="8"/>
        <v>279111</v>
      </c>
      <c r="M29" s="27">
        <f t="shared" si="3"/>
        <v>5044.0674100000006</v>
      </c>
      <c r="N29" s="27">
        <f t="shared" si="4"/>
        <v>5044.0674100000006</v>
      </c>
      <c r="O29" s="27">
        <f t="shared" si="9"/>
        <v>-802017.41657689959</v>
      </c>
      <c r="P29" s="27">
        <f t="shared" si="10"/>
        <v>802017.41657689959</v>
      </c>
      <c r="Q29" s="4"/>
      <c r="R29" s="4"/>
      <c r="S29" s="4"/>
    </row>
    <row r="30" spans="1:19">
      <c r="A30" s="30">
        <v>39479</v>
      </c>
      <c r="B30" s="3"/>
      <c r="C30" s="6">
        <v>22</v>
      </c>
      <c r="D30" s="29">
        <f t="shared" si="0"/>
        <v>13291</v>
      </c>
      <c r="E30" s="29">
        <f t="shared" si="6"/>
        <v>292402</v>
      </c>
      <c r="F30" s="29">
        <f t="shared" si="1"/>
        <v>-2100006.19</v>
      </c>
      <c r="G30" s="34">
        <f>Inputs!D$3</f>
        <v>0.37951000000000001</v>
      </c>
      <c r="H30" s="2"/>
      <c r="I30" s="27">
        <f t="shared" si="7"/>
        <v>2392408.19</v>
      </c>
      <c r="J30" s="27"/>
      <c r="K30" s="27">
        <f t="shared" si="2"/>
        <v>13291</v>
      </c>
      <c r="L30" s="27">
        <f t="shared" si="8"/>
        <v>292402</v>
      </c>
      <c r="M30" s="27">
        <f t="shared" si="3"/>
        <v>5044.0674100000006</v>
      </c>
      <c r="N30" s="27">
        <f t="shared" si="4"/>
        <v>5044.0674100000006</v>
      </c>
      <c r="O30" s="27">
        <f t="shared" si="9"/>
        <v>-796973.34916689957</v>
      </c>
      <c r="P30" s="27">
        <f t="shared" si="10"/>
        <v>796973.34916689957</v>
      </c>
      <c r="Q30" s="95"/>
    </row>
    <row r="31" spans="1:19">
      <c r="A31" s="31">
        <v>39508</v>
      </c>
      <c r="B31" s="3"/>
      <c r="C31" s="6">
        <v>23</v>
      </c>
      <c r="D31" s="29">
        <f t="shared" si="0"/>
        <v>13291</v>
      </c>
      <c r="E31" s="29">
        <f t="shared" si="6"/>
        <v>305693</v>
      </c>
      <c r="F31" s="29">
        <f t="shared" si="1"/>
        <v>-2086715.19</v>
      </c>
      <c r="G31" s="34">
        <f>Inputs!D$3</f>
        <v>0.37951000000000001</v>
      </c>
      <c r="H31" s="2"/>
      <c r="I31" s="27">
        <f t="shared" si="7"/>
        <v>2392408.19</v>
      </c>
      <c r="J31" s="27"/>
      <c r="K31" s="27">
        <f t="shared" si="2"/>
        <v>13291</v>
      </c>
      <c r="L31" s="27">
        <f t="shared" si="8"/>
        <v>305693</v>
      </c>
      <c r="M31" s="27">
        <f t="shared" si="3"/>
        <v>5044.0674100000006</v>
      </c>
      <c r="N31" s="27">
        <f t="shared" si="4"/>
        <v>5044.0674100000006</v>
      </c>
      <c r="O31" s="27">
        <f t="shared" si="9"/>
        <v>-791929.28175689955</v>
      </c>
      <c r="P31" s="27">
        <f t="shared" si="10"/>
        <v>791929.28175689955</v>
      </c>
      <c r="Q31" s="95"/>
    </row>
    <row r="32" spans="1:19">
      <c r="A32" s="30">
        <v>39539</v>
      </c>
      <c r="B32" s="3"/>
      <c r="C32" s="6">
        <v>24</v>
      </c>
      <c r="D32" s="29">
        <f t="shared" si="0"/>
        <v>13291</v>
      </c>
      <c r="E32" s="29">
        <f t="shared" si="6"/>
        <v>318984</v>
      </c>
      <c r="F32" s="29">
        <f t="shared" si="1"/>
        <v>-2073424.19</v>
      </c>
      <c r="G32" s="34">
        <f>Inputs!D$3</f>
        <v>0.37951000000000001</v>
      </c>
      <c r="H32" s="2"/>
      <c r="I32" s="27">
        <f t="shared" si="7"/>
        <v>2392408.19</v>
      </c>
      <c r="J32" s="27"/>
      <c r="K32" s="27">
        <f t="shared" si="2"/>
        <v>13291</v>
      </c>
      <c r="L32" s="27">
        <f t="shared" si="8"/>
        <v>318984</v>
      </c>
      <c r="M32" s="27">
        <f t="shared" si="3"/>
        <v>5044.0674100000006</v>
      </c>
      <c r="N32" s="27">
        <f t="shared" si="4"/>
        <v>5044.0674100000006</v>
      </c>
      <c r="O32" s="27">
        <f t="shared" si="9"/>
        <v>-786885.21434689953</v>
      </c>
      <c r="P32" s="27">
        <f t="shared" si="10"/>
        <v>786885.21434689953</v>
      </c>
      <c r="Q32" s="95"/>
    </row>
    <row r="33" spans="1:21">
      <c r="A33" s="31">
        <v>39569</v>
      </c>
      <c r="B33" s="3"/>
      <c r="C33" s="6">
        <v>25</v>
      </c>
      <c r="D33" s="29">
        <f t="shared" si="0"/>
        <v>13291</v>
      </c>
      <c r="E33" s="29">
        <f t="shared" si="6"/>
        <v>332275</v>
      </c>
      <c r="F33" s="29">
        <f t="shared" si="1"/>
        <v>-2060133.19</v>
      </c>
      <c r="G33" s="34">
        <f>Inputs!D$3</f>
        <v>0.37951000000000001</v>
      </c>
      <c r="H33" s="2"/>
      <c r="I33" s="27">
        <f t="shared" si="7"/>
        <v>2392408.19</v>
      </c>
      <c r="J33" s="27"/>
      <c r="K33" s="27">
        <f t="shared" si="2"/>
        <v>13291</v>
      </c>
      <c r="L33" s="27">
        <f t="shared" si="8"/>
        <v>332275</v>
      </c>
      <c r="M33" s="27">
        <f t="shared" si="3"/>
        <v>5044.0674100000006</v>
      </c>
      <c r="N33" s="27">
        <f t="shared" si="4"/>
        <v>5044.0674100000006</v>
      </c>
      <c r="O33" s="27">
        <f t="shared" si="9"/>
        <v>-781841.14693689952</v>
      </c>
      <c r="P33" s="27">
        <f t="shared" si="10"/>
        <v>781841.14693689952</v>
      </c>
      <c r="Q33" s="95"/>
    </row>
    <row r="34" spans="1:21">
      <c r="A34" s="30">
        <v>39600</v>
      </c>
      <c r="B34" s="3"/>
      <c r="C34" s="6">
        <v>26</v>
      </c>
      <c r="D34" s="29">
        <f t="shared" si="0"/>
        <v>13291</v>
      </c>
      <c r="E34" s="29">
        <f t="shared" si="6"/>
        <v>345566</v>
      </c>
      <c r="F34" s="29">
        <f t="shared" si="1"/>
        <v>-2046842.19</v>
      </c>
      <c r="G34" s="34">
        <f>Inputs!D$3</f>
        <v>0.37951000000000001</v>
      </c>
      <c r="H34" s="2"/>
      <c r="I34" s="27">
        <f t="shared" si="7"/>
        <v>2392408.19</v>
      </c>
      <c r="J34" s="27"/>
      <c r="K34" s="27">
        <f t="shared" si="2"/>
        <v>13291</v>
      </c>
      <c r="L34" s="27">
        <f t="shared" si="8"/>
        <v>345566</v>
      </c>
      <c r="M34" s="27">
        <f t="shared" si="3"/>
        <v>5044.0674100000006</v>
      </c>
      <c r="N34" s="27">
        <f t="shared" si="4"/>
        <v>5044.0674100000006</v>
      </c>
      <c r="O34" s="27">
        <f t="shared" si="9"/>
        <v>-776797.0795268995</v>
      </c>
      <c r="P34" s="27">
        <f t="shared" si="10"/>
        <v>776797.0795268995</v>
      </c>
      <c r="Q34" s="95"/>
    </row>
    <row r="35" spans="1:21">
      <c r="A35" s="31">
        <v>39630</v>
      </c>
      <c r="B35" s="3"/>
      <c r="C35" s="6">
        <v>27</v>
      </c>
      <c r="D35" s="29">
        <f t="shared" si="0"/>
        <v>13291</v>
      </c>
      <c r="E35" s="29">
        <f t="shared" si="6"/>
        <v>358857</v>
      </c>
      <c r="F35" s="29">
        <f t="shared" si="1"/>
        <v>-2033551.19</v>
      </c>
      <c r="G35" s="34">
        <f>Inputs!D$3</f>
        <v>0.37951000000000001</v>
      </c>
      <c r="H35" s="2"/>
      <c r="I35" s="27">
        <f t="shared" si="7"/>
        <v>2392408.19</v>
      </c>
      <c r="J35" s="27"/>
      <c r="K35" s="27">
        <f t="shared" si="2"/>
        <v>13291</v>
      </c>
      <c r="L35" s="27">
        <f t="shared" si="8"/>
        <v>358857</v>
      </c>
      <c r="M35" s="27">
        <f t="shared" si="3"/>
        <v>5044.0674100000006</v>
      </c>
      <c r="N35" s="27">
        <f t="shared" si="4"/>
        <v>5044.0674100000006</v>
      </c>
      <c r="O35" s="27">
        <f t="shared" si="9"/>
        <v>-771753.01211689948</v>
      </c>
      <c r="P35" s="27">
        <f t="shared" si="10"/>
        <v>771753.01211689948</v>
      </c>
    </row>
    <row r="36" spans="1:21">
      <c r="A36" s="30">
        <v>39661</v>
      </c>
      <c r="B36" s="3"/>
      <c r="C36" s="6">
        <v>28</v>
      </c>
      <c r="D36" s="29">
        <f t="shared" si="0"/>
        <v>13291</v>
      </c>
      <c r="E36" s="29">
        <f t="shared" si="6"/>
        <v>372148</v>
      </c>
      <c r="F36" s="29">
        <f t="shared" si="1"/>
        <v>-2020260.19</v>
      </c>
      <c r="G36" s="34">
        <f>Inputs!D$3</f>
        <v>0.37951000000000001</v>
      </c>
      <c r="H36" s="2"/>
      <c r="I36" s="27">
        <f t="shared" si="7"/>
        <v>2392408.19</v>
      </c>
      <c r="J36" s="27"/>
      <c r="K36" s="27">
        <f t="shared" si="2"/>
        <v>13291</v>
      </c>
      <c r="L36" s="27">
        <f t="shared" si="8"/>
        <v>372148</v>
      </c>
      <c r="M36" s="27">
        <f t="shared" si="3"/>
        <v>5044.0674100000006</v>
      </c>
      <c r="N36" s="27">
        <f t="shared" si="4"/>
        <v>5044.0674100000006</v>
      </c>
      <c r="O36" s="27">
        <f t="shared" si="9"/>
        <v>-766708.94470689946</v>
      </c>
      <c r="P36" s="27">
        <f t="shared" si="10"/>
        <v>766708.94470689946</v>
      </c>
    </row>
    <row r="37" spans="1:21">
      <c r="A37" s="31">
        <v>39692</v>
      </c>
      <c r="B37" s="3"/>
      <c r="C37" s="6">
        <v>29</v>
      </c>
      <c r="D37" s="29">
        <f t="shared" si="0"/>
        <v>13291</v>
      </c>
      <c r="E37" s="29">
        <f t="shared" si="6"/>
        <v>385439</v>
      </c>
      <c r="F37" s="29">
        <f t="shared" si="1"/>
        <v>-2006969.19</v>
      </c>
      <c r="G37" s="34">
        <f>Inputs!D$3</f>
        <v>0.37951000000000001</v>
      </c>
      <c r="H37" s="2"/>
      <c r="I37" s="27">
        <f t="shared" si="7"/>
        <v>2392408.19</v>
      </c>
      <c r="J37" s="27"/>
      <c r="K37" s="27">
        <f t="shared" si="2"/>
        <v>13291</v>
      </c>
      <c r="L37" s="27">
        <f t="shared" si="8"/>
        <v>385439</v>
      </c>
      <c r="M37" s="27">
        <f t="shared" si="3"/>
        <v>5044.0674100000006</v>
      </c>
      <c r="N37" s="27">
        <f t="shared" si="4"/>
        <v>5044.0674100000006</v>
      </c>
      <c r="O37" s="27">
        <f t="shared" si="9"/>
        <v>-761664.87729689945</v>
      </c>
      <c r="P37" s="27">
        <f t="shared" si="10"/>
        <v>761664.87729689945</v>
      </c>
    </row>
    <row r="38" spans="1:21">
      <c r="A38" s="30">
        <v>39722</v>
      </c>
      <c r="B38" s="3"/>
      <c r="C38" s="6">
        <v>30</v>
      </c>
      <c r="D38" s="29">
        <f t="shared" si="0"/>
        <v>13291</v>
      </c>
      <c r="E38" s="29">
        <f t="shared" si="6"/>
        <v>398730</v>
      </c>
      <c r="F38" s="29">
        <f t="shared" si="1"/>
        <v>-1993678.19</v>
      </c>
      <c r="G38" s="34">
        <f>Inputs!D$3</f>
        <v>0.37951000000000001</v>
      </c>
      <c r="H38" s="2"/>
      <c r="I38" s="27">
        <f t="shared" si="7"/>
        <v>2392408.19</v>
      </c>
      <c r="J38" s="27"/>
      <c r="K38" s="27">
        <f t="shared" si="2"/>
        <v>13291</v>
      </c>
      <c r="L38" s="27">
        <f t="shared" si="8"/>
        <v>398730</v>
      </c>
      <c r="M38" s="27">
        <f t="shared" si="3"/>
        <v>5044.0674100000006</v>
      </c>
      <c r="N38" s="27">
        <f t="shared" si="4"/>
        <v>5044.0674100000006</v>
      </c>
      <c r="O38" s="27">
        <f t="shared" si="9"/>
        <v>-756620.80988689943</v>
      </c>
      <c r="P38" s="27">
        <f t="shared" si="10"/>
        <v>756620.80988689943</v>
      </c>
    </row>
    <row r="39" spans="1:21">
      <c r="A39" s="31">
        <v>39753</v>
      </c>
      <c r="B39" s="2"/>
      <c r="C39" s="6">
        <v>31</v>
      </c>
      <c r="D39" s="29">
        <f t="shared" si="0"/>
        <v>13291</v>
      </c>
      <c r="E39" s="29">
        <f t="shared" si="6"/>
        <v>412021</v>
      </c>
      <c r="F39" s="29">
        <f t="shared" si="1"/>
        <v>-1980387.19</v>
      </c>
      <c r="G39" s="34">
        <f>Inputs!D$3</f>
        <v>0.37951000000000001</v>
      </c>
      <c r="H39" s="2"/>
      <c r="I39" s="27">
        <f t="shared" si="7"/>
        <v>2392408.19</v>
      </c>
      <c r="J39" s="27"/>
      <c r="K39" s="27">
        <f t="shared" si="2"/>
        <v>13291</v>
      </c>
      <c r="L39" s="27">
        <f t="shared" si="8"/>
        <v>412021</v>
      </c>
      <c r="M39" s="27">
        <f t="shared" si="3"/>
        <v>5044.0674100000006</v>
      </c>
      <c r="N39" s="27">
        <f t="shared" si="4"/>
        <v>5044.0674100000006</v>
      </c>
      <c r="O39" s="27">
        <f t="shared" si="9"/>
        <v>-751576.74247689941</v>
      </c>
      <c r="P39" s="27">
        <f t="shared" si="10"/>
        <v>751576.74247689941</v>
      </c>
    </row>
    <row r="40" spans="1:21">
      <c r="A40" s="30">
        <v>39783</v>
      </c>
      <c r="B40" s="2"/>
      <c r="C40" s="6">
        <v>32</v>
      </c>
      <c r="D40" s="29">
        <f t="shared" si="0"/>
        <v>13291</v>
      </c>
      <c r="E40" s="29">
        <f t="shared" si="6"/>
        <v>425312</v>
      </c>
      <c r="F40" s="29">
        <f t="shared" si="1"/>
        <v>-1967096.19</v>
      </c>
      <c r="G40" s="34">
        <f>Inputs!D$3</f>
        <v>0.37951000000000001</v>
      </c>
      <c r="H40" s="2"/>
      <c r="I40" s="27">
        <f t="shared" si="7"/>
        <v>2392408.19</v>
      </c>
      <c r="J40" s="2"/>
      <c r="K40" s="27">
        <f t="shared" si="2"/>
        <v>13291</v>
      </c>
      <c r="L40" s="27">
        <f t="shared" si="8"/>
        <v>425312</v>
      </c>
      <c r="M40" s="27">
        <f t="shared" si="3"/>
        <v>5044.0674100000006</v>
      </c>
      <c r="N40" s="27">
        <f t="shared" si="4"/>
        <v>5044.0674100000006</v>
      </c>
      <c r="O40" s="27">
        <f t="shared" si="9"/>
        <v>-746532.67506689939</v>
      </c>
      <c r="P40" s="27">
        <f t="shared" si="10"/>
        <v>746532.67506689939</v>
      </c>
    </row>
    <row r="41" spans="1:21">
      <c r="A41" s="31">
        <v>39814</v>
      </c>
      <c r="C41" s="6">
        <v>33</v>
      </c>
      <c r="D41" s="29">
        <f t="shared" ref="D41:D52" si="12">ROUND(-(+$B$9/180)*1,0)</f>
        <v>13291</v>
      </c>
      <c r="E41" s="29">
        <f t="shared" si="6"/>
        <v>438603</v>
      </c>
      <c r="F41" s="29">
        <f t="shared" ref="F41:F72" si="13">$B$9+E41</f>
        <v>-1953805.19</v>
      </c>
      <c r="G41" s="34">
        <f>Inputs!D$3</f>
        <v>0.37951000000000001</v>
      </c>
      <c r="I41" s="27">
        <f t="shared" si="7"/>
        <v>2392408.19</v>
      </c>
      <c r="K41" s="27">
        <f t="shared" ref="K41:K72" si="14">D41</f>
        <v>13291</v>
      </c>
      <c r="L41" s="27">
        <f t="shared" si="8"/>
        <v>438603</v>
      </c>
      <c r="M41" s="27">
        <f t="shared" ref="M41:M72" si="15">K41*G41</f>
        <v>5044.0674100000006</v>
      </c>
      <c r="N41" s="27">
        <f t="shared" ref="N41:N72" si="16">M41-J41</f>
        <v>5044.0674100000006</v>
      </c>
      <c r="O41" s="27">
        <f t="shared" si="9"/>
        <v>-741488.60765689937</v>
      </c>
      <c r="P41" s="27">
        <f t="shared" si="10"/>
        <v>741488.60765689937</v>
      </c>
    </row>
    <row r="42" spans="1:21">
      <c r="A42" s="30">
        <v>39845</v>
      </c>
      <c r="C42" s="6">
        <v>34</v>
      </c>
      <c r="D42" s="29">
        <f t="shared" si="12"/>
        <v>13291</v>
      </c>
      <c r="E42" s="29">
        <f t="shared" ref="E42:E73" si="17">+E41+D42</f>
        <v>451894</v>
      </c>
      <c r="F42" s="29">
        <f t="shared" si="13"/>
        <v>-1940514.19</v>
      </c>
      <c r="G42" s="34">
        <f>Inputs!D$3</f>
        <v>0.37951000000000001</v>
      </c>
      <c r="I42" s="27">
        <f t="shared" ref="I42:I73" si="18">+I41+H42</f>
        <v>2392408.19</v>
      </c>
      <c r="K42" s="27">
        <f t="shared" si="14"/>
        <v>13291</v>
      </c>
      <c r="L42" s="27">
        <f t="shared" ref="L42:L73" si="19">+L41+K42</f>
        <v>451894</v>
      </c>
      <c r="M42" s="27">
        <f t="shared" si="15"/>
        <v>5044.0674100000006</v>
      </c>
      <c r="N42" s="27">
        <f t="shared" si="16"/>
        <v>5044.0674100000006</v>
      </c>
      <c r="O42" s="27">
        <f t="shared" ref="O42:O73" si="20">+O41+N42</f>
        <v>-736444.54024689936</v>
      </c>
      <c r="P42" s="27">
        <f t="shared" ref="P42:P73" si="21">P41-N42</f>
        <v>736444.54024689936</v>
      </c>
    </row>
    <row r="43" spans="1:21">
      <c r="A43" s="31">
        <v>39873</v>
      </c>
      <c r="C43" s="6">
        <v>35</v>
      </c>
      <c r="D43" s="29">
        <f t="shared" si="12"/>
        <v>13291</v>
      </c>
      <c r="E43" s="29">
        <f t="shared" si="17"/>
        <v>465185</v>
      </c>
      <c r="F43" s="29">
        <f t="shared" si="13"/>
        <v>-1927223.19</v>
      </c>
      <c r="G43" s="34">
        <f>Inputs!D$3</f>
        <v>0.37951000000000001</v>
      </c>
      <c r="I43" s="27">
        <f t="shared" si="18"/>
        <v>2392408.19</v>
      </c>
      <c r="K43" s="27">
        <f t="shared" si="14"/>
        <v>13291</v>
      </c>
      <c r="L43" s="27">
        <f t="shared" si="19"/>
        <v>465185</v>
      </c>
      <c r="M43" s="27">
        <f t="shared" si="15"/>
        <v>5044.0674100000006</v>
      </c>
      <c r="N43" s="27">
        <f t="shared" si="16"/>
        <v>5044.0674100000006</v>
      </c>
      <c r="O43" s="27">
        <f t="shared" si="20"/>
        <v>-731400.47283689934</v>
      </c>
      <c r="P43" s="27">
        <f t="shared" si="21"/>
        <v>731400.47283689934</v>
      </c>
    </row>
    <row r="44" spans="1:21">
      <c r="A44" s="30">
        <v>39904</v>
      </c>
      <c r="C44" s="6">
        <v>36</v>
      </c>
      <c r="D44" s="29">
        <f t="shared" si="12"/>
        <v>13291</v>
      </c>
      <c r="E44" s="29">
        <f t="shared" si="17"/>
        <v>478476</v>
      </c>
      <c r="F44" s="29">
        <f t="shared" si="13"/>
        <v>-1913932.19</v>
      </c>
      <c r="G44" s="34">
        <f>Inputs!D$3</f>
        <v>0.37951000000000001</v>
      </c>
      <c r="I44" s="27">
        <f t="shared" si="18"/>
        <v>2392408.19</v>
      </c>
      <c r="K44" s="27">
        <f t="shared" si="14"/>
        <v>13291</v>
      </c>
      <c r="L44" s="27">
        <f t="shared" si="19"/>
        <v>478476</v>
      </c>
      <c r="M44" s="27">
        <f t="shared" si="15"/>
        <v>5044.0674100000006</v>
      </c>
      <c r="N44" s="27">
        <f t="shared" si="16"/>
        <v>5044.0674100000006</v>
      </c>
      <c r="O44" s="27">
        <f t="shared" si="20"/>
        <v>-726356.40542689932</v>
      </c>
      <c r="P44" s="27">
        <f t="shared" si="21"/>
        <v>726356.40542689932</v>
      </c>
      <c r="U44" s="98"/>
    </row>
    <row r="45" spans="1:21">
      <c r="A45" s="31">
        <v>39934</v>
      </c>
      <c r="C45" s="6">
        <v>37</v>
      </c>
      <c r="D45" s="29">
        <f t="shared" si="12"/>
        <v>13291</v>
      </c>
      <c r="E45" s="29">
        <f t="shared" si="17"/>
        <v>491767</v>
      </c>
      <c r="F45" s="29">
        <f t="shared" si="13"/>
        <v>-1900641.19</v>
      </c>
      <c r="G45" s="34">
        <f>Inputs!D$3</f>
        <v>0.37951000000000001</v>
      </c>
      <c r="I45" s="27">
        <f t="shared" si="18"/>
        <v>2392408.19</v>
      </c>
      <c r="K45" s="27">
        <f t="shared" si="14"/>
        <v>13291</v>
      </c>
      <c r="L45" s="27">
        <f t="shared" si="19"/>
        <v>491767</v>
      </c>
      <c r="M45" s="27">
        <f t="shared" si="15"/>
        <v>5044.0674100000006</v>
      </c>
      <c r="N45" s="27">
        <f t="shared" si="16"/>
        <v>5044.0674100000006</v>
      </c>
      <c r="O45" s="27">
        <f t="shared" si="20"/>
        <v>-721312.3380168993</v>
      </c>
      <c r="P45" s="27">
        <f t="shared" si="21"/>
        <v>721312.3380168993</v>
      </c>
      <c r="U45" s="98"/>
    </row>
    <row r="46" spans="1:21">
      <c r="A46" s="30">
        <v>39965</v>
      </c>
      <c r="C46" s="6">
        <v>38</v>
      </c>
      <c r="D46" s="29">
        <f t="shared" si="12"/>
        <v>13291</v>
      </c>
      <c r="E46" s="29">
        <f t="shared" si="17"/>
        <v>505058</v>
      </c>
      <c r="F46" s="29">
        <f t="shared" si="13"/>
        <v>-1887350.19</v>
      </c>
      <c r="G46" s="34">
        <f>Inputs!D$3</f>
        <v>0.37951000000000001</v>
      </c>
      <c r="I46" s="27">
        <f t="shared" si="18"/>
        <v>2392408.19</v>
      </c>
      <c r="K46" s="27">
        <f t="shared" si="14"/>
        <v>13291</v>
      </c>
      <c r="L46" s="27">
        <f t="shared" si="19"/>
        <v>505058</v>
      </c>
      <c r="M46" s="27">
        <f t="shared" si="15"/>
        <v>5044.0674100000006</v>
      </c>
      <c r="N46" s="27">
        <f t="shared" si="16"/>
        <v>5044.0674100000006</v>
      </c>
      <c r="O46" s="27">
        <f t="shared" si="20"/>
        <v>-716268.27060689928</v>
      </c>
      <c r="P46" s="27">
        <f t="shared" si="21"/>
        <v>716268.27060689928</v>
      </c>
      <c r="U46" s="98"/>
    </row>
    <row r="47" spans="1:21">
      <c r="A47" s="31">
        <v>39995</v>
      </c>
      <c r="C47" s="6">
        <v>39</v>
      </c>
      <c r="D47" s="29">
        <f t="shared" si="12"/>
        <v>13291</v>
      </c>
      <c r="E47" s="29">
        <f t="shared" si="17"/>
        <v>518349</v>
      </c>
      <c r="F47" s="29">
        <f t="shared" si="13"/>
        <v>-1874059.19</v>
      </c>
      <c r="G47" s="34">
        <f>Inputs!D$3</f>
        <v>0.37951000000000001</v>
      </c>
      <c r="I47" s="27">
        <f t="shared" si="18"/>
        <v>2392408.19</v>
      </c>
      <c r="K47" s="27">
        <f t="shared" si="14"/>
        <v>13291</v>
      </c>
      <c r="L47" s="27">
        <f t="shared" si="19"/>
        <v>518349</v>
      </c>
      <c r="M47" s="27">
        <f t="shared" si="15"/>
        <v>5044.0674100000006</v>
      </c>
      <c r="N47" s="27">
        <f t="shared" si="16"/>
        <v>5044.0674100000006</v>
      </c>
      <c r="O47" s="27">
        <f t="shared" si="20"/>
        <v>-711224.20319689927</v>
      </c>
      <c r="P47" s="27">
        <f t="shared" si="21"/>
        <v>711224.20319689927</v>
      </c>
      <c r="U47" s="98"/>
    </row>
    <row r="48" spans="1:21">
      <c r="A48" s="30">
        <v>40026</v>
      </c>
      <c r="C48" s="6">
        <v>40</v>
      </c>
      <c r="D48" s="29">
        <f t="shared" si="12"/>
        <v>13291</v>
      </c>
      <c r="E48" s="29">
        <f t="shared" si="17"/>
        <v>531640</v>
      </c>
      <c r="F48" s="29">
        <f t="shared" si="13"/>
        <v>-1860768.19</v>
      </c>
      <c r="G48" s="34">
        <f>Inputs!D$3</f>
        <v>0.37951000000000001</v>
      </c>
      <c r="I48" s="27">
        <f t="shared" si="18"/>
        <v>2392408.19</v>
      </c>
      <c r="K48" s="27">
        <f t="shared" si="14"/>
        <v>13291</v>
      </c>
      <c r="L48" s="27">
        <f t="shared" si="19"/>
        <v>531640</v>
      </c>
      <c r="M48" s="27">
        <f t="shared" si="15"/>
        <v>5044.0674100000006</v>
      </c>
      <c r="N48" s="27">
        <f t="shared" si="16"/>
        <v>5044.0674100000006</v>
      </c>
      <c r="O48" s="27">
        <f t="shared" si="20"/>
        <v>-706180.13578689925</v>
      </c>
      <c r="P48" s="27">
        <f t="shared" si="21"/>
        <v>706180.13578689925</v>
      </c>
      <c r="U48" s="98"/>
    </row>
    <row r="49" spans="1:21">
      <c r="A49" s="31">
        <v>40057</v>
      </c>
      <c r="C49" s="6">
        <v>41</v>
      </c>
      <c r="D49" s="29">
        <f t="shared" si="12"/>
        <v>13291</v>
      </c>
      <c r="E49" s="29">
        <f t="shared" si="17"/>
        <v>544931</v>
      </c>
      <c r="F49" s="29">
        <f t="shared" si="13"/>
        <v>-1847477.19</v>
      </c>
      <c r="G49" s="34">
        <f>Inputs!D$3</f>
        <v>0.37951000000000001</v>
      </c>
      <c r="I49" s="27">
        <f t="shared" si="18"/>
        <v>2392408.19</v>
      </c>
      <c r="K49" s="27">
        <f t="shared" si="14"/>
        <v>13291</v>
      </c>
      <c r="L49" s="27">
        <f t="shared" si="19"/>
        <v>544931</v>
      </c>
      <c r="M49" s="27">
        <f t="shared" si="15"/>
        <v>5044.0674100000006</v>
      </c>
      <c r="N49" s="27">
        <f t="shared" si="16"/>
        <v>5044.0674100000006</v>
      </c>
      <c r="O49" s="27">
        <f t="shared" si="20"/>
        <v>-701136.06837689923</v>
      </c>
      <c r="P49" s="27">
        <f t="shared" si="21"/>
        <v>701136.06837689923</v>
      </c>
      <c r="U49" s="98"/>
    </row>
    <row r="50" spans="1:21">
      <c r="A50" s="30">
        <v>40087</v>
      </c>
      <c r="C50" s="6">
        <v>42</v>
      </c>
      <c r="D50" s="29">
        <f t="shared" si="12"/>
        <v>13291</v>
      </c>
      <c r="E50" s="29">
        <f t="shared" si="17"/>
        <v>558222</v>
      </c>
      <c r="F50" s="29">
        <f t="shared" si="13"/>
        <v>-1834186.19</v>
      </c>
      <c r="G50" s="34">
        <f>Inputs!D$3</f>
        <v>0.37951000000000001</v>
      </c>
      <c r="I50" s="27">
        <f t="shared" si="18"/>
        <v>2392408.19</v>
      </c>
      <c r="K50" s="27">
        <f t="shared" si="14"/>
        <v>13291</v>
      </c>
      <c r="L50" s="27">
        <f t="shared" si="19"/>
        <v>558222</v>
      </c>
      <c r="M50" s="27">
        <f t="shared" si="15"/>
        <v>5044.0674100000006</v>
      </c>
      <c r="N50" s="27">
        <f t="shared" si="16"/>
        <v>5044.0674100000006</v>
      </c>
      <c r="O50" s="27">
        <f t="shared" si="20"/>
        <v>-696092.00096689921</v>
      </c>
      <c r="P50" s="27">
        <f t="shared" si="21"/>
        <v>696092.00096689921</v>
      </c>
      <c r="U50" s="98"/>
    </row>
    <row r="51" spans="1:21">
      <c r="A51" s="31">
        <v>40118</v>
      </c>
      <c r="C51" s="6">
        <v>43</v>
      </c>
      <c r="D51" s="29">
        <f t="shared" si="12"/>
        <v>13291</v>
      </c>
      <c r="E51" s="29">
        <f t="shared" si="17"/>
        <v>571513</v>
      </c>
      <c r="F51" s="29">
        <f t="shared" si="13"/>
        <v>-1820895.19</v>
      </c>
      <c r="G51" s="34">
        <f>Inputs!D$3</f>
        <v>0.37951000000000001</v>
      </c>
      <c r="I51" s="27">
        <f t="shared" si="18"/>
        <v>2392408.19</v>
      </c>
      <c r="K51" s="27">
        <f t="shared" si="14"/>
        <v>13291</v>
      </c>
      <c r="L51" s="27">
        <f t="shared" si="19"/>
        <v>571513</v>
      </c>
      <c r="M51" s="27">
        <f t="shared" si="15"/>
        <v>5044.0674100000006</v>
      </c>
      <c r="N51" s="27">
        <f t="shared" si="16"/>
        <v>5044.0674100000006</v>
      </c>
      <c r="O51" s="27">
        <f t="shared" si="20"/>
        <v>-691047.9335568992</v>
      </c>
      <c r="P51" s="27">
        <f t="shared" si="21"/>
        <v>691047.9335568992</v>
      </c>
      <c r="U51" s="98"/>
    </row>
    <row r="52" spans="1:21">
      <c r="A52" s="30">
        <v>40148</v>
      </c>
      <c r="C52" s="6">
        <v>44</v>
      </c>
      <c r="D52" s="29">
        <f t="shared" si="12"/>
        <v>13291</v>
      </c>
      <c r="E52" s="29">
        <f t="shared" si="17"/>
        <v>584804</v>
      </c>
      <c r="F52" s="29">
        <f t="shared" si="13"/>
        <v>-1807604.19</v>
      </c>
      <c r="G52" s="34">
        <f>Inputs!D$3</f>
        <v>0.37951000000000001</v>
      </c>
      <c r="I52" s="27">
        <f t="shared" si="18"/>
        <v>2392408.19</v>
      </c>
      <c r="K52" s="27">
        <f t="shared" si="14"/>
        <v>13291</v>
      </c>
      <c r="L52" s="27">
        <f t="shared" si="19"/>
        <v>584804</v>
      </c>
      <c r="M52" s="27">
        <f t="shared" si="15"/>
        <v>5044.0674100000006</v>
      </c>
      <c r="N52" s="27">
        <f t="shared" si="16"/>
        <v>5044.0674100000006</v>
      </c>
      <c r="O52" s="27">
        <f t="shared" si="20"/>
        <v>-686003.86614689918</v>
      </c>
      <c r="P52" s="27">
        <f t="shared" si="21"/>
        <v>686003.86614689918</v>
      </c>
      <c r="U52" s="98"/>
    </row>
    <row r="53" spans="1:21" s="237" customFormat="1">
      <c r="A53" s="243">
        <v>40179</v>
      </c>
      <c r="C53" s="238">
        <v>45</v>
      </c>
      <c r="D53" s="239">
        <f>ROUND(-(+$F$52/60)*1,0)</f>
        <v>30127</v>
      </c>
      <c r="E53" s="239">
        <f t="shared" si="17"/>
        <v>614931</v>
      </c>
      <c r="F53" s="239">
        <f t="shared" si="13"/>
        <v>-1777477.19</v>
      </c>
      <c r="G53" s="240">
        <f>Inputs!D$3</f>
        <v>0.37951000000000001</v>
      </c>
      <c r="I53" s="241">
        <f t="shared" si="18"/>
        <v>2392408.19</v>
      </c>
      <c r="K53" s="241">
        <f t="shared" si="14"/>
        <v>30127</v>
      </c>
      <c r="L53" s="241">
        <f t="shared" si="19"/>
        <v>614931</v>
      </c>
      <c r="M53" s="241">
        <f t="shared" si="15"/>
        <v>11433.49777</v>
      </c>
      <c r="N53" s="241">
        <f t="shared" si="16"/>
        <v>11433.49777</v>
      </c>
      <c r="O53" s="241">
        <f t="shared" si="20"/>
        <v>-674570.36837689916</v>
      </c>
      <c r="P53" s="241">
        <f t="shared" si="21"/>
        <v>674570.36837689916</v>
      </c>
      <c r="Q53" s="242"/>
      <c r="R53" s="242"/>
      <c r="S53" s="242"/>
      <c r="U53" s="256"/>
    </row>
    <row r="54" spans="1:21" s="237" customFormat="1">
      <c r="A54" s="236">
        <v>40210</v>
      </c>
      <c r="C54" s="238">
        <v>46</v>
      </c>
      <c r="D54" s="239">
        <f t="shared" ref="D54:D111" si="22">ROUND(-(+$F$52/60)*1,0)</f>
        <v>30127</v>
      </c>
      <c r="E54" s="239">
        <f t="shared" si="17"/>
        <v>645058</v>
      </c>
      <c r="F54" s="239">
        <f t="shared" si="13"/>
        <v>-1747350.19</v>
      </c>
      <c r="G54" s="240">
        <f>Inputs!D$3</f>
        <v>0.37951000000000001</v>
      </c>
      <c r="I54" s="241">
        <f t="shared" si="18"/>
        <v>2392408.19</v>
      </c>
      <c r="K54" s="241">
        <f t="shared" si="14"/>
        <v>30127</v>
      </c>
      <c r="L54" s="241">
        <f t="shared" si="19"/>
        <v>645058</v>
      </c>
      <c r="M54" s="241">
        <f t="shared" si="15"/>
        <v>11433.49777</v>
      </c>
      <c r="N54" s="241">
        <f t="shared" si="16"/>
        <v>11433.49777</v>
      </c>
      <c r="O54" s="241">
        <f t="shared" si="20"/>
        <v>-663136.87060689915</v>
      </c>
      <c r="P54" s="241">
        <f t="shared" si="21"/>
        <v>663136.87060689915</v>
      </c>
      <c r="Q54" s="242"/>
      <c r="R54" s="242"/>
      <c r="S54" s="242"/>
      <c r="U54" s="256"/>
    </row>
    <row r="55" spans="1:21" s="237" customFormat="1">
      <c r="A55" s="243">
        <v>40238</v>
      </c>
      <c r="C55" s="238">
        <v>47</v>
      </c>
      <c r="D55" s="239">
        <f t="shared" si="22"/>
        <v>30127</v>
      </c>
      <c r="E55" s="239">
        <f t="shared" si="17"/>
        <v>675185</v>
      </c>
      <c r="F55" s="239">
        <f t="shared" si="13"/>
        <v>-1717223.19</v>
      </c>
      <c r="G55" s="240">
        <f>Inputs!D$3</f>
        <v>0.37951000000000001</v>
      </c>
      <c r="I55" s="241">
        <f t="shared" si="18"/>
        <v>2392408.19</v>
      </c>
      <c r="K55" s="241">
        <f t="shared" si="14"/>
        <v>30127</v>
      </c>
      <c r="L55" s="241">
        <f t="shared" si="19"/>
        <v>675185</v>
      </c>
      <c r="M55" s="241">
        <f t="shared" si="15"/>
        <v>11433.49777</v>
      </c>
      <c r="N55" s="241">
        <f t="shared" si="16"/>
        <v>11433.49777</v>
      </c>
      <c r="O55" s="241">
        <f t="shared" si="20"/>
        <v>-651703.37283689913</v>
      </c>
      <c r="P55" s="241">
        <f t="shared" si="21"/>
        <v>651703.37283689913</v>
      </c>
      <c r="Q55" s="242"/>
      <c r="R55" s="242"/>
      <c r="S55" s="242"/>
      <c r="U55" s="256"/>
    </row>
    <row r="56" spans="1:21" s="237" customFormat="1">
      <c r="A56" s="236">
        <v>40269</v>
      </c>
      <c r="C56" s="238">
        <v>48</v>
      </c>
      <c r="D56" s="239">
        <f t="shared" si="22"/>
        <v>30127</v>
      </c>
      <c r="E56" s="239">
        <f t="shared" si="17"/>
        <v>705312</v>
      </c>
      <c r="F56" s="239">
        <f t="shared" si="13"/>
        <v>-1687096.19</v>
      </c>
      <c r="G56" s="240">
        <f>Inputs!D$3</f>
        <v>0.37951000000000001</v>
      </c>
      <c r="I56" s="241">
        <f t="shared" si="18"/>
        <v>2392408.19</v>
      </c>
      <c r="K56" s="241">
        <f t="shared" si="14"/>
        <v>30127</v>
      </c>
      <c r="L56" s="241">
        <f t="shared" si="19"/>
        <v>705312</v>
      </c>
      <c r="M56" s="241">
        <f t="shared" si="15"/>
        <v>11433.49777</v>
      </c>
      <c r="N56" s="241">
        <f t="shared" si="16"/>
        <v>11433.49777</v>
      </c>
      <c r="O56" s="241">
        <f t="shared" si="20"/>
        <v>-640269.87506689911</v>
      </c>
      <c r="P56" s="241">
        <f t="shared" si="21"/>
        <v>640269.87506689911</v>
      </c>
      <c r="Q56" s="242"/>
      <c r="R56" s="242"/>
      <c r="S56" s="242"/>
    </row>
    <row r="57" spans="1:21" s="237" customFormat="1">
      <c r="A57" s="243">
        <v>40299</v>
      </c>
      <c r="C57" s="238">
        <v>49</v>
      </c>
      <c r="D57" s="239">
        <f t="shared" si="22"/>
        <v>30127</v>
      </c>
      <c r="E57" s="239">
        <f t="shared" si="17"/>
        <v>735439</v>
      </c>
      <c r="F57" s="239">
        <f t="shared" si="13"/>
        <v>-1656969.19</v>
      </c>
      <c r="G57" s="240">
        <f>Inputs!D$3</f>
        <v>0.37951000000000001</v>
      </c>
      <c r="I57" s="241">
        <f t="shared" si="18"/>
        <v>2392408.19</v>
      </c>
      <c r="K57" s="241">
        <f t="shared" si="14"/>
        <v>30127</v>
      </c>
      <c r="L57" s="241">
        <f t="shared" si="19"/>
        <v>735439</v>
      </c>
      <c r="M57" s="241">
        <f t="shared" si="15"/>
        <v>11433.49777</v>
      </c>
      <c r="N57" s="241">
        <f t="shared" si="16"/>
        <v>11433.49777</v>
      </c>
      <c r="O57" s="241">
        <f t="shared" si="20"/>
        <v>-628836.3772968991</v>
      </c>
      <c r="P57" s="241">
        <f t="shared" si="21"/>
        <v>628836.3772968991</v>
      </c>
      <c r="Q57" s="242"/>
      <c r="R57" s="242"/>
      <c r="S57" s="242"/>
    </row>
    <row r="58" spans="1:21" s="237" customFormat="1">
      <c r="A58" s="236">
        <v>40330</v>
      </c>
      <c r="C58" s="238">
        <v>50</v>
      </c>
      <c r="D58" s="239">
        <f t="shared" si="22"/>
        <v>30127</v>
      </c>
      <c r="E58" s="239">
        <f t="shared" si="17"/>
        <v>765566</v>
      </c>
      <c r="F58" s="239">
        <f t="shared" si="13"/>
        <v>-1626842.19</v>
      </c>
      <c r="G58" s="240">
        <f>Inputs!D$3</f>
        <v>0.37951000000000001</v>
      </c>
      <c r="I58" s="241">
        <f t="shared" si="18"/>
        <v>2392408.19</v>
      </c>
      <c r="K58" s="241">
        <f t="shared" si="14"/>
        <v>30127</v>
      </c>
      <c r="L58" s="241">
        <f t="shared" si="19"/>
        <v>765566</v>
      </c>
      <c r="M58" s="241">
        <f t="shared" si="15"/>
        <v>11433.49777</v>
      </c>
      <c r="N58" s="241">
        <f t="shared" si="16"/>
        <v>11433.49777</v>
      </c>
      <c r="O58" s="241">
        <f t="shared" si="20"/>
        <v>-617402.87952689908</v>
      </c>
      <c r="P58" s="241">
        <f t="shared" si="21"/>
        <v>617402.87952689908</v>
      </c>
      <c r="Q58" s="242"/>
      <c r="R58" s="242"/>
      <c r="S58" s="242"/>
    </row>
    <row r="59" spans="1:21" s="237" customFormat="1">
      <c r="A59" s="243">
        <v>40360</v>
      </c>
      <c r="C59" s="238">
        <v>51</v>
      </c>
      <c r="D59" s="239">
        <f t="shared" si="22"/>
        <v>30127</v>
      </c>
      <c r="E59" s="239">
        <f t="shared" si="17"/>
        <v>795693</v>
      </c>
      <c r="F59" s="239">
        <f t="shared" si="13"/>
        <v>-1596715.19</v>
      </c>
      <c r="G59" s="240">
        <f>Inputs!D$3</f>
        <v>0.37951000000000001</v>
      </c>
      <c r="I59" s="241">
        <f t="shared" si="18"/>
        <v>2392408.19</v>
      </c>
      <c r="K59" s="241">
        <f t="shared" si="14"/>
        <v>30127</v>
      </c>
      <c r="L59" s="241">
        <f t="shared" si="19"/>
        <v>795693</v>
      </c>
      <c r="M59" s="241">
        <f t="shared" si="15"/>
        <v>11433.49777</v>
      </c>
      <c r="N59" s="241">
        <f t="shared" si="16"/>
        <v>11433.49777</v>
      </c>
      <c r="O59" s="241">
        <f t="shared" si="20"/>
        <v>-605969.38175689906</v>
      </c>
      <c r="P59" s="241">
        <f t="shared" si="21"/>
        <v>605969.38175689906</v>
      </c>
      <c r="Q59" s="242"/>
      <c r="R59" s="242"/>
      <c r="S59" s="242"/>
    </row>
    <row r="60" spans="1:21" s="237" customFormat="1">
      <c r="A60" s="236">
        <v>40391</v>
      </c>
      <c r="C60" s="238">
        <v>52</v>
      </c>
      <c r="D60" s="239">
        <f t="shared" si="22"/>
        <v>30127</v>
      </c>
      <c r="E60" s="239">
        <f t="shared" si="17"/>
        <v>825820</v>
      </c>
      <c r="F60" s="239">
        <f t="shared" si="13"/>
        <v>-1566588.19</v>
      </c>
      <c r="G60" s="240">
        <f>Inputs!D$3</f>
        <v>0.37951000000000001</v>
      </c>
      <c r="I60" s="241">
        <f t="shared" si="18"/>
        <v>2392408.19</v>
      </c>
      <c r="K60" s="241">
        <f t="shared" si="14"/>
        <v>30127</v>
      </c>
      <c r="L60" s="241">
        <f t="shared" si="19"/>
        <v>825820</v>
      </c>
      <c r="M60" s="241">
        <f t="shared" si="15"/>
        <v>11433.49777</v>
      </c>
      <c r="N60" s="241">
        <f t="shared" si="16"/>
        <v>11433.49777</v>
      </c>
      <c r="O60" s="241">
        <f t="shared" si="20"/>
        <v>-594535.88398689905</v>
      </c>
      <c r="P60" s="241">
        <f t="shared" si="21"/>
        <v>594535.88398689905</v>
      </c>
      <c r="Q60" s="242"/>
      <c r="R60" s="242"/>
      <c r="S60" s="242"/>
    </row>
    <row r="61" spans="1:21" s="237" customFormat="1">
      <c r="A61" s="243">
        <v>40422</v>
      </c>
      <c r="C61" s="238">
        <v>53</v>
      </c>
      <c r="D61" s="239">
        <f t="shared" si="22"/>
        <v>30127</v>
      </c>
      <c r="E61" s="239">
        <f t="shared" si="17"/>
        <v>855947</v>
      </c>
      <c r="F61" s="239">
        <f t="shared" si="13"/>
        <v>-1536461.19</v>
      </c>
      <c r="G61" s="240">
        <f>Inputs!D$3</f>
        <v>0.37951000000000001</v>
      </c>
      <c r="I61" s="241">
        <f t="shared" si="18"/>
        <v>2392408.19</v>
      </c>
      <c r="K61" s="241">
        <f t="shared" si="14"/>
        <v>30127</v>
      </c>
      <c r="L61" s="241">
        <f t="shared" si="19"/>
        <v>855947</v>
      </c>
      <c r="M61" s="241">
        <f t="shared" si="15"/>
        <v>11433.49777</v>
      </c>
      <c r="N61" s="241">
        <f t="shared" si="16"/>
        <v>11433.49777</v>
      </c>
      <c r="O61" s="241">
        <f t="shared" si="20"/>
        <v>-583102.38621689903</v>
      </c>
      <c r="P61" s="241">
        <f t="shared" si="21"/>
        <v>583102.38621689903</v>
      </c>
      <c r="Q61" s="242"/>
      <c r="R61" s="242"/>
      <c r="S61" s="242"/>
    </row>
    <row r="62" spans="1:21" s="237" customFormat="1">
      <c r="A62" s="236">
        <v>40452</v>
      </c>
      <c r="C62" s="238">
        <v>54</v>
      </c>
      <c r="D62" s="239">
        <f t="shared" si="22"/>
        <v>30127</v>
      </c>
      <c r="E62" s="239">
        <f t="shared" si="17"/>
        <v>886074</v>
      </c>
      <c r="F62" s="239">
        <f t="shared" si="13"/>
        <v>-1506334.19</v>
      </c>
      <c r="G62" s="240">
        <f>Inputs!D$3</f>
        <v>0.37951000000000001</v>
      </c>
      <c r="I62" s="241">
        <f t="shared" si="18"/>
        <v>2392408.19</v>
      </c>
      <c r="K62" s="241">
        <f t="shared" si="14"/>
        <v>30127</v>
      </c>
      <c r="L62" s="241">
        <f t="shared" si="19"/>
        <v>886074</v>
      </c>
      <c r="M62" s="241">
        <f t="shared" si="15"/>
        <v>11433.49777</v>
      </c>
      <c r="N62" s="241">
        <f t="shared" si="16"/>
        <v>11433.49777</v>
      </c>
      <c r="O62" s="241">
        <f t="shared" si="20"/>
        <v>-571668.88844689901</v>
      </c>
      <c r="P62" s="241">
        <f t="shared" si="21"/>
        <v>571668.88844689901</v>
      </c>
      <c r="Q62" s="242"/>
      <c r="R62" s="242"/>
      <c r="S62" s="242"/>
    </row>
    <row r="63" spans="1:21" s="237" customFormat="1">
      <c r="A63" s="243">
        <v>40483</v>
      </c>
      <c r="C63" s="238">
        <v>55</v>
      </c>
      <c r="D63" s="239">
        <f t="shared" si="22"/>
        <v>30127</v>
      </c>
      <c r="E63" s="239">
        <f t="shared" si="17"/>
        <v>916201</v>
      </c>
      <c r="F63" s="239">
        <f t="shared" si="13"/>
        <v>-1476207.19</v>
      </c>
      <c r="G63" s="240">
        <f>Inputs!D$3</f>
        <v>0.37951000000000001</v>
      </c>
      <c r="I63" s="241">
        <f t="shared" si="18"/>
        <v>2392408.19</v>
      </c>
      <c r="K63" s="241">
        <f t="shared" si="14"/>
        <v>30127</v>
      </c>
      <c r="L63" s="241">
        <f t="shared" si="19"/>
        <v>916201</v>
      </c>
      <c r="M63" s="241">
        <f t="shared" si="15"/>
        <v>11433.49777</v>
      </c>
      <c r="N63" s="241">
        <f t="shared" si="16"/>
        <v>11433.49777</v>
      </c>
      <c r="O63" s="241">
        <f t="shared" si="20"/>
        <v>-560235.390676899</v>
      </c>
      <c r="P63" s="241">
        <f t="shared" si="21"/>
        <v>560235.390676899</v>
      </c>
      <c r="Q63" s="242"/>
      <c r="R63" s="242"/>
      <c r="S63" s="242"/>
    </row>
    <row r="64" spans="1:21" s="237" customFormat="1">
      <c r="A64" s="236">
        <v>40513</v>
      </c>
      <c r="C64" s="238">
        <v>56</v>
      </c>
      <c r="D64" s="239">
        <f t="shared" si="22"/>
        <v>30127</v>
      </c>
      <c r="E64" s="239">
        <f t="shared" si="17"/>
        <v>946328</v>
      </c>
      <c r="F64" s="239">
        <f t="shared" si="13"/>
        <v>-1446080.19</v>
      </c>
      <c r="G64" s="240">
        <f>Inputs!D$3</f>
        <v>0.37951000000000001</v>
      </c>
      <c r="I64" s="241">
        <f t="shared" si="18"/>
        <v>2392408.19</v>
      </c>
      <c r="K64" s="241">
        <f t="shared" si="14"/>
        <v>30127</v>
      </c>
      <c r="L64" s="241">
        <f t="shared" si="19"/>
        <v>946328</v>
      </c>
      <c r="M64" s="241">
        <f t="shared" si="15"/>
        <v>11433.49777</v>
      </c>
      <c r="N64" s="241">
        <f t="shared" si="16"/>
        <v>11433.49777</v>
      </c>
      <c r="O64" s="241">
        <f t="shared" si="20"/>
        <v>-548801.89290689898</v>
      </c>
      <c r="P64" s="241">
        <f t="shared" si="21"/>
        <v>548801.89290689898</v>
      </c>
      <c r="Q64" s="242"/>
      <c r="R64" s="242"/>
      <c r="S64" s="242"/>
    </row>
    <row r="65" spans="1:19" s="237" customFormat="1">
      <c r="A65" s="243">
        <v>40544</v>
      </c>
      <c r="C65" s="238">
        <v>57</v>
      </c>
      <c r="D65" s="239">
        <f t="shared" si="22"/>
        <v>30127</v>
      </c>
      <c r="E65" s="239">
        <f t="shared" si="17"/>
        <v>976455</v>
      </c>
      <c r="F65" s="239">
        <f t="shared" si="13"/>
        <v>-1415953.19</v>
      </c>
      <c r="G65" s="240">
        <f>Inputs!D$3</f>
        <v>0.37951000000000001</v>
      </c>
      <c r="I65" s="241">
        <f t="shared" si="18"/>
        <v>2392408.19</v>
      </c>
      <c r="K65" s="241">
        <f t="shared" si="14"/>
        <v>30127</v>
      </c>
      <c r="L65" s="241">
        <f t="shared" si="19"/>
        <v>976455</v>
      </c>
      <c r="M65" s="241">
        <f t="shared" si="15"/>
        <v>11433.49777</v>
      </c>
      <c r="N65" s="241">
        <f t="shared" si="16"/>
        <v>11433.49777</v>
      </c>
      <c r="O65" s="241">
        <f t="shared" si="20"/>
        <v>-537368.39513689897</v>
      </c>
      <c r="P65" s="241">
        <f t="shared" si="21"/>
        <v>537368.39513689897</v>
      </c>
      <c r="Q65" s="242"/>
      <c r="R65" s="242"/>
      <c r="S65" s="242"/>
    </row>
    <row r="66" spans="1:19" s="237" customFormat="1">
      <c r="A66" s="236">
        <v>40575</v>
      </c>
      <c r="C66" s="238">
        <v>58</v>
      </c>
      <c r="D66" s="239">
        <f t="shared" si="22"/>
        <v>30127</v>
      </c>
      <c r="E66" s="239">
        <f t="shared" si="17"/>
        <v>1006582</v>
      </c>
      <c r="F66" s="239">
        <f t="shared" si="13"/>
        <v>-1385826.19</v>
      </c>
      <c r="G66" s="240">
        <f>Inputs!D$3</f>
        <v>0.37951000000000001</v>
      </c>
      <c r="I66" s="241">
        <f t="shared" si="18"/>
        <v>2392408.19</v>
      </c>
      <c r="K66" s="241">
        <f t="shared" si="14"/>
        <v>30127</v>
      </c>
      <c r="L66" s="241">
        <f t="shared" si="19"/>
        <v>1006582</v>
      </c>
      <c r="M66" s="241">
        <f t="shared" si="15"/>
        <v>11433.49777</v>
      </c>
      <c r="N66" s="241">
        <f t="shared" si="16"/>
        <v>11433.49777</v>
      </c>
      <c r="O66" s="241">
        <f t="shared" si="20"/>
        <v>-525934.89736689895</v>
      </c>
      <c r="P66" s="241">
        <f t="shared" si="21"/>
        <v>525934.89736689895</v>
      </c>
      <c r="Q66" s="242"/>
      <c r="R66" s="242"/>
      <c r="S66" s="242"/>
    </row>
    <row r="67" spans="1:19" s="237" customFormat="1">
      <c r="A67" s="243">
        <v>40603</v>
      </c>
      <c r="C67" s="238">
        <v>59</v>
      </c>
      <c r="D67" s="239">
        <f t="shared" si="22"/>
        <v>30127</v>
      </c>
      <c r="E67" s="239">
        <f t="shared" si="17"/>
        <v>1036709</v>
      </c>
      <c r="F67" s="239">
        <f t="shared" si="13"/>
        <v>-1355699.19</v>
      </c>
      <c r="G67" s="240">
        <f>Inputs!D$3</f>
        <v>0.37951000000000001</v>
      </c>
      <c r="I67" s="241">
        <f t="shared" si="18"/>
        <v>2392408.19</v>
      </c>
      <c r="K67" s="241">
        <f t="shared" si="14"/>
        <v>30127</v>
      </c>
      <c r="L67" s="241">
        <f t="shared" si="19"/>
        <v>1036709</v>
      </c>
      <c r="M67" s="241">
        <f t="shared" si="15"/>
        <v>11433.49777</v>
      </c>
      <c r="N67" s="241">
        <f t="shared" si="16"/>
        <v>11433.49777</v>
      </c>
      <c r="O67" s="241">
        <f t="shared" si="20"/>
        <v>-514501.39959689893</v>
      </c>
      <c r="P67" s="241">
        <f t="shared" si="21"/>
        <v>514501.39959689893</v>
      </c>
      <c r="Q67" s="242"/>
      <c r="R67" s="242"/>
      <c r="S67" s="242"/>
    </row>
    <row r="68" spans="1:19" s="237" customFormat="1">
      <c r="A68" s="236">
        <v>40634</v>
      </c>
      <c r="C68" s="238">
        <v>60</v>
      </c>
      <c r="D68" s="239">
        <f t="shared" si="22"/>
        <v>30127</v>
      </c>
      <c r="E68" s="239">
        <f t="shared" si="17"/>
        <v>1066836</v>
      </c>
      <c r="F68" s="239">
        <f t="shared" si="13"/>
        <v>-1325572.19</v>
      </c>
      <c r="G68" s="240">
        <f>Inputs!D$3</f>
        <v>0.37951000000000001</v>
      </c>
      <c r="I68" s="241">
        <f t="shared" si="18"/>
        <v>2392408.19</v>
      </c>
      <c r="K68" s="241">
        <f t="shared" si="14"/>
        <v>30127</v>
      </c>
      <c r="L68" s="241">
        <f t="shared" si="19"/>
        <v>1066836</v>
      </c>
      <c r="M68" s="241">
        <f t="shared" si="15"/>
        <v>11433.49777</v>
      </c>
      <c r="N68" s="241">
        <f t="shared" si="16"/>
        <v>11433.49777</v>
      </c>
      <c r="O68" s="241">
        <f t="shared" si="20"/>
        <v>-503067.90182689892</v>
      </c>
      <c r="P68" s="241">
        <f t="shared" si="21"/>
        <v>503067.90182689892</v>
      </c>
      <c r="Q68" s="242"/>
      <c r="R68" s="242"/>
      <c r="S68" s="242"/>
    </row>
    <row r="69" spans="1:19" s="237" customFormat="1">
      <c r="A69" s="243">
        <v>40664</v>
      </c>
      <c r="C69" s="238">
        <v>61</v>
      </c>
      <c r="D69" s="239">
        <f t="shared" si="22"/>
        <v>30127</v>
      </c>
      <c r="E69" s="239">
        <f t="shared" si="17"/>
        <v>1096963</v>
      </c>
      <c r="F69" s="239">
        <f t="shared" si="13"/>
        <v>-1295445.19</v>
      </c>
      <c r="G69" s="240">
        <f>Inputs!D$3</f>
        <v>0.37951000000000001</v>
      </c>
      <c r="I69" s="241">
        <f t="shared" si="18"/>
        <v>2392408.19</v>
      </c>
      <c r="K69" s="241">
        <f t="shared" si="14"/>
        <v>30127</v>
      </c>
      <c r="L69" s="241">
        <f t="shared" si="19"/>
        <v>1096963</v>
      </c>
      <c r="M69" s="241">
        <f t="shared" si="15"/>
        <v>11433.49777</v>
      </c>
      <c r="N69" s="241">
        <f t="shared" si="16"/>
        <v>11433.49777</v>
      </c>
      <c r="O69" s="241">
        <f t="shared" si="20"/>
        <v>-491634.4040568989</v>
      </c>
      <c r="P69" s="241">
        <f t="shared" si="21"/>
        <v>491634.4040568989</v>
      </c>
      <c r="Q69" s="242"/>
      <c r="R69" s="242"/>
      <c r="S69" s="242"/>
    </row>
    <row r="70" spans="1:19" s="237" customFormat="1">
      <c r="A70" s="236">
        <v>40695</v>
      </c>
      <c r="C70" s="238">
        <v>62</v>
      </c>
      <c r="D70" s="239">
        <f t="shared" si="22"/>
        <v>30127</v>
      </c>
      <c r="E70" s="239">
        <f t="shared" si="17"/>
        <v>1127090</v>
      </c>
      <c r="F70" s="239">
        <f t="shared" si="13"/>
        <v>-1265318.19</v>
      </c>
      <c r="G70" s="240">
        <f>Inputs!D$3</f>
        <v>0.37951000000000001</v>
      </c>
      <c r="I70" s="241">
        <f t="shared" si="18"/>
        <v>2392408.19</v>
      </c>
      <c r="K70" s="241">
        <f t="shared" si="14"/>
        <v>30127</v>
      </c>
      <c r="L70" s="241">
        <f t="shared" si="19"/>
        <v>1127090</v>
      </c>
      <c r="M70" s="241">
        <f t="shared" si="15"/>
        <v>11433.49777</v>
      </c>
      <c r="N70" s="241">
        <f t="shared" si="16"/>
        <v>11433.49777</v>
      </c>
      <c r="O70" s="241">
        <f t="shared" si="20"/>
        <v>-480200.90628689888</v>
      </c>
      <c r="P70" s="241">
        <f t="shared" si="21"/>
        <v>480200.90628689888</v>
      </c>
      <c r="Q70" s="242"/>
      <c r="R70" s="242"/>
      <c r="S70" s="242"/>
    </row>
    <row r="71" spans="1:19" s="237" customFormat="1">
      <c r="A71" s="243">
        <v>40725</v>
      </c>
      <c r="C71" s="238">
        <v>63</v>
      </c>
      <c r="D71" s="239">
        <f t="shared" si="22"/>
        <v>30127</v>
      </c>
      <c r="E71" s="239">
        <f t="shared" si="17"/>
        <v>1157217</v>
      </c>
      <c r="F71" s="239">
        <f t="shared" si="13"/>
        <v>-1235191.19</v>
      </c>
      <c r="G71" s="240">
        <f>Inputs!D$3</f>
        <v>0.37951000000000001</v>
      </c>
      <c r="I71" s="241">
        <f t="shared" si="18"/>
        <v>2392408.19</v>
      </c>
      <c r="K71" s="241">
        <f t="shared" si="14"/>
        <v>30127</v>
      </c>
      <c r="L71" s="241">
        <f t="shared" si="19"/>
        <v>1157217</v>
      </c>
      <c r="M71" s="241">
        <f t="shared" si="15"/>
        <v>11433.49777</v>
      </c>
      <c r="N71" s="241">
        <f t="shared" si="16"/>
        <v>11433.49777</v>
      </c>
      <c r="O71" s="241">
        <f t="shared" si="20"/>
        <v>-468767.40851689887</v>
      </c>
      <c r="P71" s="241">
        <f t="shared" si="21"/>
        <v>468767.40851689887</v>
      </c>
      <c r="Q71" s="242"/>
      <c r="R71" s="242"/>
      <c r="S71" s="242"/>
    </row>
    <row r="72" spans="1:19" s="237" customFormat="1">
      <c r="A72" s="236">
        <v>40756</v>
      </c>
      <c r="C72" s="238">
        <v>64</v>
      </c>
      <c r="D72" s="239">
        <f t="shared" si="22"/>
        <v>30127</v>
      </c>
      <c r="E72" s="239">
        <f t="shared" si="17"/>
        <v>1187344</v>
      </c>
      <c r="F72" s="239">
        <f t="shared" si="13"/>
        <v>-1205064.19</v>
      </c>
      <c r="G72" s="240">
        <f>Inputs!D$3</f>
        <v>0.37951000000000001</v>
      </c>
      <c r="I72" s="241">
        <f t="shared" si="18"/>
        <v>2392408.19</v>
      </c>
      <c r="K72" s="241">
        <f t="shared" si="14"/>
        <v>30127</v>
      </c>
      <c r="L72" s="241">
        <f t="shared" si="19"/>
        <v>1187344</v>
      </c>
      <c r="M72" s="241">
        <f t="shared" si="15"/>
        <v>11433.49777</v>
      </c>
      <c r="N72" s="241">
        <f t="shared" si="16"/>
        <v>11433.49777</v>
      </c>
      <c r="O72" s="241">
        <f t="shared" si="20"/>
        <v>-457333.91074689885</v>
      </c>
      <c r="P72" s="241">
        <f t="shared" si="21"/>
        <v>457333.91074689885</v>
      </c>
      <c r="Q72" s="242"/>
      <c r="R72" s="242"/>
      <c r="S72" s="242"/>
    </row>
    <row r="73" spans="1:19" s="237" customFormat="1">
      <c r="A73" s="243">
        <v>40787</v>
      </c>
      <c r="C73" s="238">
        <v>65</v>
      </c>
      <c r="D73" s="239">
        <f t="shared" si="22"/>
        <v>30127</v>
      </c>
      <c r="E73" s="239">
        <f t="shared" si="17"/>
        <v>1217471</v>
      </c>
      <c r="F73" s="239">
        <f t="shared" ref="F73:F104" si="23">$B$9+E73</f>
        <v>-1174937.19</v>
      </c>
      <c r="G73" s="240">
        <f>Inputs!D$3</f>
        <v>0.37951000000000001</v>
      </c>
      <c r="I73" s="241">
        <f t="shared" si="18"/>
        <v>2392408.19</v>
      </c>
      <c r="K73" s="241">
        <f t="shared" ref="K73:K104" si="24">D73</f>
        <v>30127</v>
      </c>
      <c r="L73" s="241">
        <f t="shared" si="19"/>
        <v>1217471</v>
      </c>
      <c r="M73" s="241">
        <f t="shared" ref="M73:M104" si="25">K73*G73</f>
        <v>11433.49777</v>
      </c>
      <c r="N73" s="241">
        <f t="shared" ref="N73:N104" si="26">M73-J73</f>
        <v>11433.49777</v>
      </c>
      <c r="O73" s="241">
        <f t="shared" si="20"/>
        <v>-445900.41297689884</v>
      </c>
      <c r="P73" s="241">
        <f t="shared" si="21"/>
        <v>445900.41297689884</v>
      </c>
      <c r="Q73" s="242"/>
      <c r="R73" s="242"/>
      <c r="S73" s="242"/>
    </row>
    <row r="74" spans="1:19" s="237" customFormat="1">
      <c r="A74" s="236">
        <v>40817</v>
      </c>
      <c r="C74" s="238">
        <v>66</v>
      </c>
      <c r="D74" s="239">
        <f t="shared" si="22"/>
        <v>30127</v>
      </c>
      <c r="E74" s="239">
        <f t="shared" ref="E74:E105" si="27">+E73+D74</f>
        <v>1247598</v>
      </c>
      <c r="F74" s="239">
        <f t="shared" si="23"/>
        <v>-1144810.19</v>
      </c>
      <c r="G74" s="240">
        <f>Inputs!D$3</f>
        <v>0.37951000000000001</v>
      </c>
      <c r="I74" s="241">
        <f t="shared" ref="I74:I105" si="28">+I73+H74</f>
        <v>2392408.19</v>
      </c>
      <c r="K74" s="241">
        <f t="shared" si="24"/>
        <v>30127</v>
      </c>
      <c r="L74" s="241">
        <f t="shared" ref="L74:L105" si="29">+L73+K74</f>
        <v>1247598</v>
      </c>
      <c r="M74" s="241">
        <f t="shared" si="25"/>
        <v>11433.49777</v>
      </c>
      <c r="N74" s="241">
        <f t="shared" si="26"/>
        <v>11433.49777</v>
      </c>
      <c r="O74" s="241">
        <f t="shared" ref="O74:O105" si="30">+O73+N74</f>
        <v>-434466.91520689882</v>
      </c>
      <c r="P74" s="241">
        <f t="shared" ref="P74:P105" si="31">P73-N74</f>
        <v>434466.91520689882</v>
      </c>
      <c r="Q74" s="242"/>
      <c r="R74" s="242"/>
      <c r="S74" s="242"/>
    </row>
    <row r="75" spans="1:19" s="237" customFormat="1">
      <c r="A75" s="243">
        <v>40848</v>
      </c>
      <c r="C75" s="238">
        <v>67</v>
      </c>
      <c r="D75" s="239">
        <f t="shared" si="22"/>
        <v>30127</v>
      </c>
      <c r="E75" s="239">
        <f t="shared" si="27"/>
        <v>1277725</v>
      </c>
      <c r="F75" s="239">
        <f t="shared" si="23"/>
        <v>-1114683.19</v>
      </c>
      <c r="G75" s="240">
        <f>Inputs!D$3</f>
        <v>0.37951000000000001</v>
      </c>
      <c r="I75" s="241">
        <f t="shared" si="28"/>
        <v>2392408.19</v>
      </c>
      <c r="K75" s="241">
        <f t="shared" si="24"/>
        <v>30127</v>
      </c>
      <c r="L75" s="241">
        <f t="shared" si="29"/>
        <v>1277725</v>
      </c>
      <c r="M75" s="241">
        <f t="shared" si="25"/>
        <v>11433.49777</v>
      </c>
      <c r="N75" s="241">
        <f t="shared" si="26"/>
        <v>11433.49777</v>
      </c>
      <c r="O75" s="241">
        <f t="shared" si="30"/>
        <v>-423033.4174368988</v>
      </c>
      <c r="P75" s="241">
        <f t="shared" si="31"/>
        <v>423033.4174368988</v>
      </c>
      <c r="Q75" s="242"/>
      <c r="R75" s="242"/>
      <c r="S75" s="242"/>
    </row>
    <row r="76" spans="1:19" s="237" customFormat="1">
      <c r="A76" s="236">
        <v>40878</v>
      </c>
      <c r="C76" s="238">
        <v>68</v>
      </c>
      <c r="D76" s="239">
        <f t="shared" si="22"/>
        <v>30127</v>
      </c>
      <c r="E76" s="239">
        <f t="shared" si="27"/>
        <v>1307852</v>
      </c>
      <c r="F76" s="239">
        <f t="shared" si="23"/>
        <v>-1084556.19</v>
      </c>
      <c r="G76" s="240">
        <f>Inputs!D$3</f>
        <v>0.37951000000000001</v>
      </c>
      <c r="I76" s="241">
        <f t="shared" si="28"/>
        <v>2392408.19</v>
      </c>
      <c r="K76" s="241">
        <f t="shared" si="24"/>
        <v>30127</v>
      </c>
      <c r="L76" s="241">
        <f t="shared" si="29"/>
        <v>1307852</v>
      </c>
      <c r="M76" s="241">
        <f t="shared" si="25"/>
        <v>11433.49777</v>
      </c>
      <c r="N76" s="241">
        <f t="shared" si="26"/>
        <v>11433.49777</v>
      </c>
      <c r="O76" s="241">
        <f t="shared" si="30"/>
        <v>-411599.91966689879</v>
      </c>
      <c r="P76" s="241">
        <f t="shared" si="31"/>
        <v>411599.91966689879</v>
      </c>
      <c r="Q76" s="242"/>
      <c r="R76" s="242"/>
      <c r="S76" s="242"/>
    </row>
    <row r="77" spans="1:19" s="237" customFormat="1">
      <c r="A77" s="243">
        <v>40909</v>
      </c>
      <c r="C77" s="238">
        <v>69</v>
      </c>
      <c r="D77" s="239">
        <f t="shared" si="22"/>
        <v>30127</v>
      </c>
      <c r="E77" s="239">
        <f t="shared" si="27"/>
        <v>1337979</v>
      </c>
      <c r="F77" s="239">
        <f t="shared" si="23"/>
        <v>-1054429.19</v>
      </c>
      <c r="G77" s="240">
        <f>Inputs!D$3</f>
        <v>0.37951000000000001</v>
      </c>
      <c r="I77" s="241">
        <f t="shared" si="28"/>
        <v>2392408.19</v>
      </c>
      <c r="K77" s="241">
        <f t="shared" si="24"/>
        <v>30127</v>
      </c>
      <c r="L77" s="241">
        <f t="shared" si="29"/>
        <v>1337979</v>
      </c>
      <c r="M77" s="241">
        <f t="shared" si="25"/>
        <v>11433.49777</v>
      </c>
      <c r="N77" s="241">
        <f t="shared" si="26"/>
        <v>11433.49777</v>
      </c>
      <c r="O77" s="241">
        <f t="shared" si="30"/>
        <v>-400166.42189689877</v>
      </c>
      <c r="P77" s="241">
        <f t="shared" si="31"/>
        <v>400166.42189689877</v>
      </c>
      <c r="Q77" s="242"/>
      <c r="R77" s="242"/>
      <c r="S77" s="242"/>
    </row>
    <row r="78" spans="1:19" s="237" customFormat="1">
      <c r="A78" s="236">
        <v>40940</v>
      </c>
      <c r="C78" s="238">
        <v>70</v>
      </c>
      <c r="D78" s="239">
        <f t="shared" si="22"/>
        <v>30127</v>
      </c>
      <c r="E78" s="239">
        <f t="shared" si="27"/>
        <v>1368106</v>
      </c>
      <c r="F78" s="239">
        <f t="shared" si="23"/>
        <v>-1024302.19</v>
      </c>
      <c r="G78" s="240">
        <f>Inputs!D$3</f>
        <v>0.37951000000000001</v>
      </c>
      <c r="I78" s="241">
        <f t="shared" si="28"/>
        <v>2392408.19</v>
      </c>
      <c r="K78" s="241">
        <f t="shared" si="24"/>
        <v>30127</v>
      </c>
      <c r="L78" s="241">
        <f t="shared" si="29"/>
        <v>1368106</v>
      </c>
      <c r="M78" s="241">
        <f t="shared" si="25"/>
        <v>11433.49777</v>
      </c>
      <c r="N78" s="241">
        <f t="shared" si="26"/>
        <v>11433.49777</v>
      </c>
      <c r="O78" s="241">
        <f t="shared" si="30"/>
        <v>-388732.92412689875</v>
      </c>
      <c r="P78" s="241">
        <f t="shared" si="31"/>
        <v>388732.92412689875</v>
      </c>
      <c r="Q78" s="242"/>
      <c r="R78" s="242"/>
      <c r="S78" s="242"/>
    </row>
    <row r="79" spans="1:19" s="237" customFormat="1">
      <c r="A79" s="243">
        <v>40969</v>
      </c>
      <c r="C79" s="238">
        <v>71</v>
      </c>
      <c r="D79" s="239">
        <f t="shared" si="22"/>
        <v>30127</v>
      </c>
      <c r="E79" s="239">
        <f t="shared" si="27"/>
        <v>1398233</v>
      </c>
      <c r="F79" s="239">
        <f t="shared" si="23"/>
        <v>-994175.19</v>
      </c>
      <c r="G79" s="240">
        <f>Inputs!D$3</f>
        <v>0.37951000000000001</v>
      </c>
      <c r="I79" s="241">
        <f t="shared" si="28"/>
        <v>2392408.19</v>
      </c>
      <c r="K79" s="241">
        <f t="shared" si="24"/>
        <v>30127</v>
      </c>
      <c r="L79" s="241">
        <f t="shared" si="29"/>
        <v>1398233</v>
      </c>
      <c r="M79" s="241">
        <f t="shared" si="25"/>
        <v>11433.49777</v>
      </c>
      <c r="N79" s="241">
        <f t="shared" si="26"/>
        <v>11433.49777</v>
      </c>
      <c r="O79" s="241">
        <f t="shared" si="30"/>
        <v>-377299.42635689874</v>
      </c>
      <c r="P79" s="241">
        <f t="shared" si="31"/>
        <v>377299.42635689874</v>
      </c>
      <c r="Q79" s="242"/>
      <c r="R79" s="242"/>
      <c r="S79" s="242"/>
    </row>
    <row r="80" spans="1:19" s="237" customFormat="1">
      <c r="A80" s="236">
        <v>41000</v>
      </c>
      <c r="C80" s="238">
        <v>72</v>
      </c>
      <c r="D80" s="239">
        <f t="shared" si="22"/>
        <v>30127</v>
      </c>
      <c r="E80" s="239">
        <f t="shared" si="27"/>
        <v>1428360</v>
      </c>
      <c r="F80" s="239">
        <f t="shared" si="23"/>
        <v>-964048.19</v>
      </c>
      <c r="G80" s="240">
        <f>Inputs!D$3</f>
        <v>0.37951000000000001</v>
      </c>
      <c r="I80" s="241">
        <f t="shared" si="28"/>
        <v>2392408.19</v>
      </c>
      <c r="K80" s="241">
        <f t="shared" si="24"/>
        <v>30127</v>
      </c>
      <c r="L80" s="241">
        <f t="shared" si="29"/>
        <v>1428360</v>
      </c>
      <c r="M80" s="241">
        <f t="shared" si="25"/>
        <v>11433.49777</v>
      </c>
      <c r="N80" s="241">
        <f t="shared" si="26"/>
        <v>11433.49777</v>
      </c>
      <c r="O80" s="241">
        <f t="shared" si="30"/>
        <v>-365865.92858689872</v>
      </c>
      <c r="P80" s="241">
        <f t="shared" si="31"/>
        <v>365865.92858689872</v>
      </c>
      <c r="Q80" s="242"/>
      <c r="R80" s="242"/>
      <c r="S80" s="242"/>
    </row>
    <row r="81" spans="1:19" s="237" customFormat="1">
      <c r="A81" s="243">
        <v>41030</v>
      </c>
      <c r="C81" s="238">
        <v>73</v>
      </c>
      <c r="D81" s="239">
        <f t="shared" si="22"/>
        <v>30127</v>
      </c>
      <c r="E81" s="239">
        <f t="shared" si="27"/>
        <v>1458487</v>
      </c>
      <c r="F81" s="239">
        <f t="shared" si="23"/>
        <v>-933921.19</v>
      </c>
      <c r="G81" s="240">
        <f>Inputs!D$3</f>
        <v>0.37951000000000001</v>
      </c>
      <c r="I81" s="241">
        <f t="shared" si="28"/>
        <v>2392408.19</v>
      </c>
      <c r="K81" s="241">
        <f t="shared" si="24"/>
        <v>30127</v>
      </c>
      <c r="L81" s="241">
        <f t="shared" si="29"/>
        <v>1458487</v>
      </c>
      <c r="M81" s="241">
        <f t="shared" si="25"/>
        <v>11433.49777</v>
      </c>
      <c r="N81" s="241">
        <f t="shared" si="26"/>
        <v>11433.49777</v>
      </c>
      <c r="O81" s="241">
        <f t="shared" si="30"/>
        <v>-354432.4308168987</v>
      </c>
      <c r="P81" s="241">
        <f t="shared" si="31"/>
        <v>354432.4308168987</v>
      </c>
      <c r="Q81" s="242"/>
      <c r="R81" s="242"/>
      <c r="S81" s="242"/>
    </row>
    <row r="82" spans="1:19" s="237" customFormat="1">
      <c r="A82" s="236">
        <v>41061</v>
      </c>
      <c r="C82" s="238">
        <v>74</v>
      </c>
      <c r="D82" s="239">
        <f t="shared" si="22"/>
        <v>30127</v>
      </c>
      <c r="E82" s="239">
        <f t="shared" si="27"/>
        <v>1488614</v>
      </c>
      <c r="F82" s="239">
        <f t="shared" si="23"/>
        <v>-903794.19</v>
      </c>
      <c r="G82" s="240">
        <f>Inputs!D$3</f>
        <v>0.37951000000000001</v>
      </c>
      <c r="I82" s="241">
        <f t="shared" si="28"/>
        <v>2392408.19</v>
      </c>
      <c r="K82" s="241">
        <f t="shared" si="24"/>
        <v>30127</v>
      </c>
      <c r="L82" s="241">
        <f t="shared" si="29"/>
        <v>1488614</v>
      </c>
      <c r="M82" s="241">
        <f t="shared" si="25"/>
        <v>11433.49777</v>
      </c>
      <c r="N82" s="241">
        <f t="shared" si="26"/>
        <v>11433.49777</v>
      </c>
      <c r="O82" s="241">
        <f t="shared" si="30"/>
        <v>-342998.93304689869</v>
      </c>
      <c r="P82" s="241">
        <f t="shared" si="31"/>
        <v>342998.93304689869</v>
      </c>
      <c r="Q82" s="242"/>
      <c r="R82" s="242"/>
      <c r="S82" s="242"/>
    </row>
    <row r="83" spans="1:19" s="237" customFormat="1">
      <c r="A83" s="243">
        <v>41091</v>
      </c>
      <c r="C83" s="238">
        <v>75</v>
      </c>
      <c r="D83" s="239">
        <f t="shared" si="22"/>
        <v>30127</v>
      </c>
      <c r="E83" s="239">
        <f t="shared" si="27"/>
        <v>1518741</v>
      </c>
      <c r="F83" s="239">
        <f t="shared" si="23"/>
        <v>-873667.19</v>
      </c>
      <c r="G83" s="240">
        <f>Inputs!D$3</f>
        <v>0.37951000000000001</v>
      </c>
      <c r="I83" s="241">
        <f t="shared" si="28"/>
        <v>2392408.19</v>
      </c>
      <c r="K83" s="241">
        <f t="shared" si="24"/>
        <v>30127</v>
      </c>
      <c r="L83" s="241">
        <f t="shared" si="29"/>
        <v>1518741</v>
      </c>
      <c r="M83" s="241">
        <f t="shared" si="25"/>
        <v>11433.49777</v>
      </c>
      <c r="N83" s="241">
        <f t="shared" si="26"/>
        <v>11433.49777</v>
      </c>
      <c r="O83" s="241">
        <f t="shared" si="30"/>
        <v>-331565.43527689867</v>
      </c>
      <c r="P83" s="241">
        <f t="shared" si="31"/>
        <v>331565.43527689867</v>
      </c>
      <c r="Q83" s="242"/>
      <c r="R83" s="242"/>
      <c r="S83" s="242"/>
    </row>
    <row r="84" spans="1:19" s="237" customFormat="1">
      <c r="A84" s="236">
        <v>41122</v>
      </c>
      <c r="C84" s="238">
        <v>76</v>
      </c>
      <c r="D84" s="239">
        <f t="shared" si="22"/>
        <v>30127</v>
      </c>
      <c r="E84" s="239">
        <f t="shared" si="27"/>
        <v>1548868</v>
      </c>
      <c r="F84" s="239">
        <f t="shared" si="23"/>
        <v>-843540.19</v>
      </c>
      <c r="G84" s="240">
        <f>Inputs!D$3</f>
        <v>0.37951000000000001</v>
      </c>
      <c r="I84" s="241">
        <f t="shared" si="28"/>
        <v>2392408.19</v>
      </c>
      <c r="K84" s="241">
        <f t="shared" si="24"/>
        <v>30127</v>
      </c>
      <c r="L84" s="241">
        <f t="shared" si="29"/>
        <v>1548868</v>
      </c>
      <c r="M84" s="241">
        <f t="shared" si="25"/>
        <v>11433.49777</v>
      </c>
      <c r="N84" s="241">
        <f t="shared" si="26"/>
        <v>11433.49777</v>
      </c>
      <c r="O84" s="241">
        <f t="shared" si="30"/>
        <v>-320131.93750689866</v>
      </c>
      <c r="P84" s="241">
        <f t="shared" si="31"/>
        <v>320131.93750689866</v>
      </c>
      <c r="Q84" s="242"/>
      <c r="R84" s="242"/>
      <c r="S84" s="242"/>
    </row>
    <row r="85" spans="1:19" s="237" customFormat="1">
      <c r="A85" s="243">
        <v>41153</v>
      </c>
      <c r="C85" s="238">
        <v>77</v>
      </c>
      <c r="D85" s="239">
        <f t="shared" si="22"/>
        <v>30127</v>
      </c>
      <c r="E85" s="239">
        <f t="shared" si="27"/>
        <v>1578995</v>
      </c>
      <c r="F85" s="239">
        <f t="shared" si="23"/>
        <v>-813413.19</v>
      </c>
      <c r="G85" s="240">
        <f>Inputs!D$3</f>
        <v>0.37951000000000001</v>
      </c>
      <c r="I85" s="241">
        <f t="shared" si="28"/>
        <v>2392408.19</v>
      </c>
      <c r="K85" s="241">
        <f t="shared" si="24"/>
        <v>30127</v>
      </c>
      <c r="L85" s="241">
        <f t="shared" si="29"/>
        <v>1578995</v>
      </c>
      <c r="M85" s="241">
        <f t="shared" si="25"/>
        <v>11433.49777</v>
      </c>
      <c r="N85" s="241">
        <f t="shared" si="26"/>
        <v>11433.49777</v>
      </c>
      <c r="O85" s="241">
        <f t="shared" si="30"/>
        <v>-308698.43973689864</v>
      </c>
      <c r="P85" s="241">
        <f t="shared" si="31"/>
        <v>308698.43973689864</v>
      </c>
      <c r="Q85" s="242"/>
      <c r="R85" s="242"/>
      <c r="S85" s="242"/>
    </row>
    <row r="86" spans="1:19" s="237" customFormat="1">
      <c r="A86" s="236">
        <v>41183</v>
      </c>
      <c r="C86" s="238">
        <v>78</v>
      </c>
      <c r="D86" s="239">
        <f t="shared" si="22"/>
        <v>30127</v>
      </c>
      <c r="E86" s="239">
        <f t="shared" si="27"/>
        <v>1609122</v>
      </c>
      <c r="F86" s="239">
        <f t="shared" si="23"/>
        <v>-783286.19</v>
      </c>
      <c r="G86" s="240">
        <f>Inputs!D$3</f>
        <v>0.37951000000000001</v>
      </c>
      <c r="I86" s="241">
        <f t="shared" si="28"/>
        <v>2392408.19</v>
      </c>
      <c r="K86" s="241">
        <f t="shared" si="24"/>
        <v>30127</v>
      </c>
      <c r="L86" s="241">
        <f t="shared" si="29"/>
        <v>1609122</v>
      </c>
      <c r="M86" s="241">
        <f t="shared" si="25"/>
        <v>11433.49777</v>
      </c>
      <c r="N86" s="241">
        <f t="shared" si="26"/>
        <v>11433.49777</v>
      </c>
      <c r="O86" s="241">
        <f t="shared" si="30"/>
        <v>-297264.94196689862</v>
      </c>
      <c r="P86" s="241">
        <f t="shared" si="31"/>
        <v>297264.94196689862</v>
      </c>
      <c r="Q86" s="242"/>
      <c r="R86" s="242"/>
      <c r="S86" s="242"/>
    </row>
    <row r="87" spans="1:19" s="237" customFormat="1">
      <c r="A87" s="243">
        <v>41214</v>
      </c>
      <c r="C87" s="238">
        <v>79</v>
      </c>
      <c r="D87" s="239">
        <f t="shared" si="22"/>
        <v>30127</v>
      </c>
      <c r="E87" s="239">
        <f t="shared" si="27"/>
        <v>1639249</v>
      </c>
      <c r="F87" s="239">
        <f t="shared" si="23"/>
        <v>-753159.19</v>
      </c>
      <c r="G87" s="240">
        <f>Inputs!D$3</f>
        <v>0.37951000000000001</v>
      </c>
      <c r="I87" s="241">
        <f t="shared" si="28"/>
        <v>2392408.19</v>
      </c>
      <c r="K87" s="241">
        <f t="shared" si="24"/>
        <v>30127</v>
      </c>
      <c r="L87" s="241">
        <f t="shared" si="29"/>
        <v>1639249</v>
      </c>
      <c r="M87" s="241">
        <f t="shared" si="25"/>
        <v>11433.49777</v>
      </c>
      <c r="N87" s="241">
        <f t="shared" si="26"/>
        <v>11433.49777</v>
      </c>
      <c r="O87" s="241">
        <f t="shared" si="30"/>
        <v>-285831.44419689861</v>
      </c>
      <c r="P87" s="241">
        <f t="shared" si="31"/>
        <v>285831.44419689861</v>
      </c>
      <c r="Q87" s="242"/>
      <c r="R87" s="242"/>
      <c r="S87" s="242"/>
    </row>
    <row r="88" spans="1:19" s="237" customFormat="1">
      <c r="A88" s="236">
        <v>41244</v>
      </c>
      <c r="C88" s="238">
        <v>80</v>
      </c>
      <c r="D88" s="239">
        <f t="shared" si="22"/>
        <v>30127</v>
      </c>
      <c r="E88" s="239">
        <f t="shared" si="27"/>
        <v>1669376</v>
      </c>
      <c r="F88" s="239">
        <f t="shared" si="23"/>
        <v>-723032.19</v>
      </c>
      <c r="G88" s="240">
        <f>Inputs!D$3</f>
        <v>0.37951000000000001</v>
      </c>
      <c r="I88" s="241">
        <f t="shared" si="28"/>
        <v>2392408.19</v>
      </c>
      <c r="K88" s="241">
        <f t="shared" si="24"/>
        <v>30127</v>
      </c>
      <c r="L88" s="241">
        <f t="shared" si="29"/>
        <v>1669376</v>
      </c>
      <c r="M88" s="241">
        <f t="shared" si="25"/>
        <v>11433.49777</v>
      </c>
      <c r="N88" s="241">
        <f t="shared" si="26"/>
        <v>11433.49777</v>
      </c>
      <c r="O88" s="241">
        <f t="shared" si="30"/>
        <v>-274397.94642689859</v>
      </c>
      <c r="P88" s="241">
        <f t="shared" si="31"/>
        <v>274397.94642689859</v>
      </c>
      <c r="Q88" s="242"/>
      <c r="R88" s="242"/>
      <c r="S88" s="242"/>
    </row>
    <row r="89" spans="1:19" s="237" customFormat="1">
      <c r="A89" s="243">
        <v>41275</v>
      </c>
      <c r="C89" s="238">
        <v>81</v>
      </c>
      <c r="D89" s="239">
        <f t="shared" si="22"/>
        <v>30127</v>
      </c>
      <c r="E89" s="239">
        <f t="shared" si="27"/>
        <v>1699503</v>
      </c>
      <c r="F89" s="239">
        <f t="shared" si="23"/>
        <v>-692905.19</v>
      </c>
      <c r="G89" s="240">
        <f>Inputs!D$3</f>
        <v>0.37951000000000001</v>
      </c>
      <c r="I89" s="241">
        <f t="shared" si="28"/>
        <v>2392408.19</v>
      </c>
      <c r="K89" s="241">
        <f t="shared" si="24"/>
        <v>30127</v>
      </c>
      <c r="L89" s="241">
        <f t="shared" si="29"/>
        <v>1699503</v>
      </c>
      <c r="M89" s="241">
        <f t="shared" si="25"/>
        <v>11433.49777</v>
      </c>
      <c r="N89" s="241">
        <f t="shared" si="26"/>
        <v>11433.49777</v>
      </c>
      <c r="O89" s="241">
        <f t="shared" si="30"/>
        <v>-262964.44865689857</v>
      </c>
      <c r="P89" s="241">
        <f t="shared" si="31"/>
        <v>262964.44865689857</v>
      </c>
      <c r="Q89" s="242"/>
      <c r="R89" s="242"/>
      <c r="S89" s="242"/>
    </row>
    <row r="90" spans="1:19" s="237" customFormat="1">
      <c r="A90" s="236">
        <v>41306</v>
      </c>
      <c r="C90" s="238">
        <v>82</v>
      </c>
      <c r="D90" s="239">
        <f t="shared" si="22"/>
        <v>30127</v>
      </c>
      <c r="E90" s="239">
        <f t="shared" si="27"/>
        <v>1729630</v>
      </c>
      <c r="F90" s="239">
        <f t="shared" si="23"/>
        <v>-662778.18999999994</v>
      </c>
      <c r="G90" s="240">
        <f>Inputs!D$3</f>
        <v>0.37951000000000001</v>
      </c>
      <c r="I90" s="241">
        <f t="shared" si="28"/>
        <v>2392408.19</v>
      </c>
      <c r="K90" s="241">
        <f t="shared" si="24"/>
        <v>30127</v>
      </c>
      <c r="L90" s="241">
        <f t="shared" si="29"/>
        <v>1729630</v>
      </c>
      <c r="M90" s="241">
        <f t="shared" si="25"/>
        <v>11433.49777</v>
      </c>
      <c r="N90" s="241">
        <f t="shared" si="26"/>
        <v>11433.49777</v>
      </c>
      <c r="O90" s="241">
        <f t="shared" si="30"/>
        <v>-251530.95088689859</v>
      </c>
      <c r="P90" s="241">
        <f t="shared" si="31"/>
        <v>251530.95088689859</v>
      </c>
      <c r="Q90" s="242"/>
      <c r="R90" s="242"/>
      <c r="S90" s="242"/>
    </row>
    <row r="91" spans="1:19" s="237" customFormat="1">
      <c r="A91" s="243">
        <v>41334</v>
      </c>
      <c r="C91" s="238">
        <v>83</v>
      </c>
      <c r="D91" s="239">
        <f t="shared" si="22"/>
        <v>30127</v>
      </c>
      <c r="E91" s="239">
        <f t="shared" si="27"/>
        <v>1759757</v>
      </c>
      <c r="F91" s="239">
        <f t="shared" si="23"/>
        <v>-632651.18999999994</v>
      </c>
      <c r="G91" s="240">
        <f>Inputs!D$3</f>
        <v>0.37951000000000001</v>
      </c>
      <c r="I91" s="241">
        <f t="shared" si="28"/>
        <v>2392408.19</v>
      </c>
      <c r="K91" s="241">
        <f t="shared" si="24"/>
        <v>30127</v>
      </c>
      <c r="L91" s="241">
        <f t="shared" si="29"/>
        <v>1759757</v>
      </c>
      <c r="M91" s="241">
        <f t="shared" si="25"/>
        <v>11433.49777</v>
      </c>
      <c r="N91" s="241">
        <f t="shared" si="26"/>
        <v>11433.49777</v>
      </c>
      <c r="O91" s="241">
        <f t="shared" si="30"/>
        <v>-240097.4531168986</v>
      </c>
      <c r="P91" s="241">
        <f t="shared" si="31"/>
        <v>240097.4531168986</v>
      </c>
      <c r="Q91" s="242"/>
      <c r="R91" s="242"/>
      <c r="S91" s="242"/>
    </row>
    <row r="92" spans="1:19" s="237" customFormat="1">
      <c r="A92" s="236">
        <v>41365</v>
      </c>
      <c r="C92" s="238">
        <v>84</v>
      </c>
      <c r="D92" s="239">
        <f t="shared" si="22"/>
        <v>30127</v>
      </c>
      <c r="E92" s="239">
        <f t="shared" si="27"/>
        <v>1789884</v>
      </c>
      <c r="F92" s="239">
        <f t="shared" si="23"/>
        <v>-602524.18999999994</v>
      </c>
      <c r="G92" s="240">
        <f>Inputs!D$3</f>
        <v>0.37951000000000001</v>
      </c>
      <c r="I92" s="241">
        <f t="shared" si="28"/>
        <v>2392408.19</v>
      </c>
      <c r="K92" s="241">
        <f t="shared" si="24"/>
        <v>30127</v>
      </c>
      <c r="L92" s="241">
        <f t="shared" si="29"/>
        <v>1789884</v>
      </c>
      <c r="M92" s="241">
        <f t="shared" si="25"/>
        <v>11433.49777</v>
      </c>
      <c r="N92" s="241">
        <f t="shared" si="26"/>
        <v>11433.49777</v>
      </c>
      <c r="O92" s="241">
        <f t="shared" si="30"/>
        <v>-228663.95534689861</v>
      </c>
      <c r="P92" s="241">
        <f t="shared" si="31"/>
        <v>228663.95534689861</v>
      </c>
      <c r="Q92" s="242"/>
      <c r="R92" s="242"/>
      <c r="S92" s="242"/>
    </row>
    <row r="93" spans="1:19" s="237" customFormat="1">
      <c r="A93" s="243">
        <v>41395</v>
      </c>
      <c r="C93" s="238">
        <v>85</v>
      </c>
      <c r="D93" s="239">
        <f t="shared" si="22"/>
        <v>30127</v>
      </c>
      <c r="E93" s="239">
        <f t="shared" si="27"/>
        <v>1820011</v>
      </c>
      <c r="F93" s="239">
        <f t="shared" si="23"/>
        <v>-572397.18999999994</v>
      </c>
      <c r="G93" s="240">
        <f>Inputs!D$3</f>
        <v>0.37951000000000001</v>
      </c>
      <c r="I93" s="241">
        <f t="shared" si="28"/>
        <v>2392408.19</v>
      </c>
      <c r="K93" s="241">
        <f t="shared" si="24"/>
        <v>30127</v>
      </c>
      <c r="L93" s="241">
        <f t="shared" si="29"/>
        <v>1820011</v>
      </c>
      <c r="M93" s="241">
        <f t="shared" si="25"/>
        <v>11433.49777</v>
      </c>
      <c r="N93" s="241">
        <f t="shared" si="26"/>
        <v>11433.49777</v>
      </c>
      <c r="O93" s="241">
        <f t="shared" si="30"/>
        <v>-217230.45757689863</v>
      </c>
      <c r="P93" s="241">
        <f t="shared" si="31"/>
        <v>217230.45757689863</v>
      </c>
      <c r="Q93" s="242"/>
      <c r="R93" s="242"/>
      <c r="S93" s="242"/>
    </row>
    <row r="94" spans="1:19" s="237" customFormat="1">
      <c r="A94" s="236">
        <v>41426</v>
      </c>
      <c r="C94" s="238">
        <v>86</v>
      </c>
      <c r="D94" s="239">
        <f t="shared" si="22"/>
        <v>30127</v>
      </c>
      <c r="E94" s="239">
        <f t="shared" si="27"/>
        <v>1850138</v>
      </c>
      <c r="F94" s="239">
        <f t="shared" si="23"/>
        <v>-542270.18999999994</v>
      </c>
      <c r="G94" s="240">
        <f>Inputs!D$3</f>
        <v>0.37951000000000001</v>
      </c>
      <c r="I94" s="241">
        <f t="shared" si="28"/>
        <v>2392408.19</v>
      </c>
      <c r="K94" s="241">
        <f t="shared" si="24"/>
        <v>30127</v>
      </c>
      <c r="L94" s="241">
        <f t="shared" si="29"/>
        <v>1850138</v>
      </c>
      <c r="M94" s="241">
        <f t="shared" si="25"/>
        <v>11433.49777</v>
      </c>
      <c r="N94" s="241">
        <f t="shared" si="26"/>
        <v>11433.49777</v>
      </c>
      <c r="O94" s="241">
        <f t="shared" si="30"/>
        <v>-205796.95980689864</v>
      </c>
      <c r="P94" s="241">
        <f t="shared" si="31"/>
        <v>205796.95980689864</v>
      </c>
      <c r="Q94" s="242"/>
      <c r="R94" s="242"/>
      <c r="S94" s="242"/>
    </row>
    <row r="95" spans="1:19" s="237" customFormat="1">
      <c r="A95" s="243">
        <v>41456</v>
      </c>
      <c r="C95" s="238">
        <v>87</v>
      </c>
      <c r="D95" s="239">
        <f t="shared" si="22"/>
        <v>30127</v>
      </c>
      <c r="E95" s="239">
        <f t="shared" si="27"/>
        <v>1880265</v>
      </c>
      <c r="F95" s="239">
        <f t="shared" si="23"/>
        <v>-512143.18999999994</v>
      </c>
      <c r="G95" s="240">
        <f>Inputs!D$3</f>
        <v>0.37951000000000001</v>
      </c>
      <c r="I95" s="241">
        <f t="shared" si="28"/>
        <v>2392408.19</v>
      </c>
      <c r="K95" s="241">
        <f t="shared" si="24"/>
        <v>30127</v>
      </c>
      <c r="L95" s="241">
        <f t="shared" si="29"/>
        <v>1880265</v>
      </c>
      <c r="M95" s="241">
        <f t="shared" si="25"/>
        <v>11433.49777</v>
      </c>
      <c r="N95" s="241">
        <f t="shared" si="26"/>
        <v>11433.49777</v>
      </c>
      <c r="O95" s="241">
        <f t="shared" si="30"/>
        <v>-194363.46203689865</v>
      </c>
      <c r="P95" s="241">
        <f t="shared" si="31"/>
        <v>194363.46203689865</v>
      </c>
      <c r="Q95" s="242"/>
      <c r="R95" s="242"/>
      <c r="S95" s="242"/>
    </row>
    <row r="96" spans="1:19" s="237" customFormat="1">
      <c r="A96" s="236">
        <v>41487</v>
      </c>
      <c r="C96" s="238">
        <v>88</v>
      </c>
      <c r="D96" s="239">
        <f t="shared" si="22"/>
        <v>30127</v>
      </c>
      <c r="E96" s="239">
        <f t="shared" si="27"/>
        <v>1910392</v>
      </c>
      <c r="F96" s="239">
        <f t="shared" si="23"/>
        <v>-482016.18999999994</v>
      </c>
      <c r="G96" s="240">
        <f>Inputs!D$3</f>
        <v>0.37951000000000001</v>
      </c>
      <c r="I96" s="241">
        <f t="shared" si="28"/>
        <v>2392408.19</v>
      </c>
      <c r="K96" s="241">
        <f t="shared" si="24"/>
        <v>30127</v>
      </c>
      <c r="L96" s="241">
        <f t="shared" si="29"/>
        <v>1910392</v>
      </c>
      <c r="M96" s="241">
        <f t="shared" si="25"/>
        <v>11433.49777</v>
      </c>
      <c r="N96" s="241">
        <f t="shared" si="26"/>
        <v>11433.49777</v>
      </c>
      <c r="O96" s="241">
        <f t="shared" si="30"/>
        <v>-182929.96426689866</v>
      </c>
      <c r="P96" s="241">
        <f t="shared" si="31"/>
        <v>182929.96426689866</v>
      </c>
      <c r="Q96" s="242"/>
      <c r="R96" s="242"/>
      <c r="S96" s="242"/>
    </row>
    <row r="97" spans="1:19" s="237" customFormat="1">
      <c r="A97" s="243">
        <v>41518</v>
      </c>
      <c r="C97" s="238">
        <v>89</v>
      </c>
      <c r="D97" s="239">
        <f t="shared" si="22"/>
        <v>30127</v>
      </c>
      <c r="E97" s="239">
        <f t="shared" si="27"/>
        <v>1940519</v>
      </c>
      <c r="F97" s="239">
        <f t="shared" si="23"/>
        <v>-451889.18999999994</v>
      </c>
      <c r="G97" s="240">
        <f>Inputs!D$3</f>
        <v>0.37951000000000001</v>
      </c>
      <c r="I97" s="241">
        <f t="shared" si="28"/>
        <v>2392408.19</v>
      </c>
      <c r="K97" s="241">
        <f t="shared" si="24"/>
        <v>30127</v>
      </c>
      <c r="L97" s="241">
        <f t="shared" si="29"/>
        <v>1940519</v>
      </c>
      <c r="M97" s="241">
        <f t="shared" si="25"/>
        <v>11433.49777</v>
      </c>
      <c r="N97" s="241">
        <f t="shared" si="26"/>
        <v>11433.49777</v>
      </c>
      <c r="O97" s="241">
        <f t="shared" si="30"/>
        <v>-171496.46649689868</v>
      </c>
      <c r="P97" s="241">
        <f t="shared" si="31"/>
        <v>171496.46649689868</v>
      </c>
      <c r="Q97" s="242"/>
      <c r="R97" s="242"/>
      <c r="S97" s="242"/>
    </row>
    <row r="98" spans="1:19" s="237" customFormat="1">
      <c r="A98" s="236">
        <v>41548</v>
      </c>
      <c r="C98" s="238">
        <v>90</v>
      </c>
      <c r="D98" s="239">
        <f t="shared" si="22"/>
        <v>30127</v>
      </c>
      <c r="E98" s="239">
        <f t="shared" si="27"/>
        <v>1970646</v>
      </c>
      <c r="F98" s="239">
        <f t="shared" si="23"/>
        <v>-421762.18999999994</v>
      </c>
      <c r="G98" s="240">
        <f>Inputs!D$3</f>
        <v>0.37951000000000001</v>
      </c>
      <c r="I98" s="241">
        <f t="shared" si="28"/>
        <v>2392408.19</v>
      </c>
      <c r="K98" s="241">
        <f t="shared" si="24"/>
        <v>30127</v>
      </c>
      <c r="L98" s="241">
        <f t="shared" si="29"/>
        <v>1970646</v>
      </c>
      <c r="M98" s="241">
        <f t="shared" si="25"/>
        <v>11433.49777</v>
      </c>
      <c r="N98" s="241">
        <f t="shared" si="26"/>
        <v>11433.49777</v>
      </c>
      <c r="O98" s="241">
        <f t="shared" si="30"/>
        <v>-160062.96872689869</v>
      </c>
      <c r="P98" s="241">
        <f t="shared" si="31"/>
        <v>160062.96872689869</v>
      </c>
      <c r="Q98" s="242"/>
      <c r="R98" s="242"/>
      <c r="S98" s="242"/>
    </row>
    <row r="99" spans="1:19" s="237" customFormat="1">
      <c r="A99" s="243">
        <v>41579</v>
      </c>
      <c r="C99" s="238">
        <v>91</v>
      </c>
      <c r="D99" s="239">
        <f t="shared" si="22"/>
        <v>30127</v>
      </c>
      <c r="E99" s="239">
        <f t="shared" si="27"/>
        <v>2000773</v>
      </c>
      <c r="F99" s="239">
        <f t="shared" si="23"/>
        <v>-391635.18999999994</v>
      </c>
      <c r="G99" s="240">
        <f>Inputs!D$3</f>
        <v>0.37951000000000001</v>
      </c>
      <c r="I99" s="241">
        <f t="shared" si="28"/>
        <v>2392408.19</v>
      </c>
      <c r="K99" s="241">
        <f t="shared" si="24"/>
        <v>30127</v>
      </c>
      <c r="L99" s="241">
        <f t="shared" si="29"/>
        <v>2000773</v>
      </c>
      <c r="M99" s="241">
        <f t="shared" si="25"/>
        <v>11433.49777</v>
      </c>
      <c r="N99" s="241">
        <f t="shared" si="26"/>
        <v>11433.49777</v>
      </c>
      <c r="O99" s="241">
        <f t="shared" si="30"/>
        <v>-148629.4709568987</v>
      </c>
      <c r="P99" s="241">
        <f t="shared" si="31"/>
        <v>148629.4709568987</v>
      </c>
      <c r="Q99" s="242"/>
      <c r="R99" s="242"/>
      <c r="S99" s="242"/>
    </row>
    <row r="100" spans="1:19" s="237" customFormat="1">
      <c r="A100" s="236">
        <v>41609</v>
      </c>
      <c r="C100" s="238">
        <v>92</v>
      </c>
      <c r="D100" s="239">
        <f t="shared" si="22"/>
        <v>30127</v>
      </c>
      <c r="E100" s="239">
        <f t="shared" si="27"/>
        <v>2030900</v>
      </c>
      <c r="F100" s="239">
        <f t="shared" si="23"/>
        <v>-361508.18999999994</v>
      </c>
      <c r="G100" s="240">
        <f>Inputs!D$3</f>
        <v>0.37951000000000001</v>
      </c>
      <c r="I100" s="241">
        <f t="shared" si="28"/>
        <v>2392408.19</v>
      </c>
      <c r="K100" s="241">
        <f t="shared" si="24"/>
        <v>30127</v>
      </c>
      <c r="L100" s="241">
        <f t="shared" si="29"/>
        <v>2030900</v>
      </c>
      <c r="M100" s="241">
        <f t="shared" si="25"/>
        <v>11433.49777</v>
      </c>
      <c r="N100" s="241">
        <f t="shared" si="26"/>
        <v>11433.49777</v>
      </c>
      <c r="O100" s="241">
        <f t="shared" si="30"/>
        <v>-137195.97318689871</v>
      </c>
      <c r="P100" s="241">
        <f t="shared" si="31"/>
        <v>137195.97318689871</v>
      </c>
      <c r="Q100" s="242"/>
      <c r="R100" s="242"/>
      <c r="S100" s="242"/>
    </row>
    <row r="101" spans="1:19" s="237" customFormat="1">
      <c r="A101" s="243">
        <v>41640</v>
      </c>
      <c r="C101" s="238">
        <v>93</v>
      </c>
      <c r="D101" s="239">
        <f t="shared" si="22"/>
        <v>30127</v>
      </c>
      <c r="E101" s="239">
        <f t="shared" si="27"/>
        <v>2061027</v>
      </c>
      <c r="F101" s="239">
        <f t="shared" si="23"/>
        <v>-331381.18999999994</v>
      </c>
      <c r="G101" s="240">
        <f>Inputs!D$3</f>
        <v>0.37951000000000001</v>
      </c>
      <c r="I101" s="241">
        <f t="shared" si="28"/>
        <v>2392408.19</v>
      </c>
      <c r="K101" s="241">
        <f t="shared" si="24"/>
        <v>30127</v>
      </c>
      <c r="L101" s="241">
        <f t="shared" si="29"/>
        <v>2061027</v>
      </c>
      <c r="M101" s="241">
        <f t="shared" si="25"/>
        <v>11433.49777</v>
      </c>
      <c r="N101" s="241">
        <f t="shared" si="26"/>
        <v>11433.49777</v>
      </c>
      <c r="O101" s="241">
        <f t="shared" si="30"/>
        <v>-125762.47541689871</v>
      </c>
      <c r="P101" s="241">
        <f t="shared" si="31"/>
        <v>125762.47541689871</v>
      </c>
      <c r="Q101" s="242"/>
      <c r="R101" s="242"/>
      <c r="S101" s="242"/>
    </row>
    <row r="102" spans="1:19" s="237" customFormat="1">
      <c r="A102" s="236">
        <v>41671</v>
      </c>
      <c r="C102" s="238">
        <v>94</v>
      </c>
      <c r="D102" s="239">
        <f t="shared" si="22"/>
        <v>30127</v>
      </c>
      <c r="E102" s="239">
        <f t="shared" si="27"/>
        <v>2091154</v>
      </c>
      <c r="F102" s="239">
        <f t="shared" si="23"/>
        <v>-301254.18999999994</v>
      </c>
      <c r="G102" s="240">
        <f>Inputs!D$3</f>
        <v>0.37951000000000001</v>
      </c>
      <c r="I102" s="241">
        <f t="shared" si="28"/>
        <v>2392408.19</v>
      </c>
      <c r="K102" s="241">
        <f t="shared" si="24"/>
        <v>30127</v>
      </c>
      <c r="L102" s="241">
        <f t="shared" si="29"/>
        <v>2091154</v>
      </c>
      <c r="M102" s="241">
        <f t="shared" si="25"/>
        <v>11433.49777</v>
      </c>
      <c r="N102" s="241">
        <f t="shared" si="26"/>
        <v>11433.49777</v>
      </c>
      <c r="O102" s="241">
        <f t="shared" si="30"/>
        <v>-114328.97764689871</v>
      </c>
      <c r="P102" s="241">
        <f t="shared" si="31"/>
        <v>114328.97764689871</v>
      </c>
      <c r="Q102" s="242"/>
      <c r="R102" s="242"/>
      <c r="S102" s="242"/>
    </row>
    <row r="103" spans="1:19" s="237" customFormat="1">
      <c r="A103" s="243">
        <v>41699</v>
      </c>
      <c r="C103" s="238">
        <v>95</v>
      </c>
      <c r="D103" s="239">
        <f t="shared" si="22"/>
        <v>30127</v>
      </c>
      <c r="E103" s="239">
        <f t="shared" si="27"/>
        <v>2121281</v>
      </c>
      <c r="F103" s="239">
        <f t="shared" si="23"/>
        <v>-271127.18999999994</v>
      </c>
      <c r="G103" s="240">
        <f>Inputs!D$3</f>
        <v>0.37951000000000001</v>
      </c>
      <c r="I103" s="241">
        <f t="shared" si="28"/>
        <v>2392408.19</v>
      </c>
      <c r="K103" s="241">
        <f t="shared" si="24"/>
        <v>30127</v>
      </c>
      <c r="L103" s="241">
        <f t="shared" si="29"/>
        <v>2121281</v>
      </c>
      <c r="M103" s="241">
        <f t="shared" si="25"/>
        <v>11433.49777</v>
      </c>
      <c r="N103" s="241">
        <f t="shared" si="26"/>
        <v>11433.49777</v>
      </c>
      <c r="O103" s="241">
        <f t="shared" si="30"/>
        <v>-102895.47987689871</v>
      </c>
      <c r="P103" s="241">
        <f t="shared" si="31"/>
        <v>102895.47987689871</v>
      </c>
      <c r="Q103" s="242"/>
      <c r="R103" s="242"/>
      <c r="S103" s="242"/>
    </row>
    <row r="104" spans="1:19" s="237" customFormat="1">
      <c r="A104" s="236">
        <v>41730</v>
      </c>
      <c r="C104" s="238">
        <v>96</v>
      </c>
      <c r="D104" s="239">
        <f t="shared" si="22"/>
        <v>30127</v>
      </c>
      <c r="E104" s="239">
        <f t="shared" si="27"/>
        <v>2151408</v>
      </c>
      <c r="F104" s="239">
        <f t="shared" si="23"/>
        <v>-241000.18999999994</v>
      </c>
      <c r="G104" s="240">
        <f>Inputs!D$3</f>
        <v>0.37951000000000001</v>
      </c>
      <c r="I104" s="241">
        <f t="shared" si="28"/>
        <v>2392408.19</v>
      </c>
      <c r="K104" s="241">
        <f t="shared" si="24"/>
        <v>30127</v>
      </c>
      <c r="L104" s="241">
        <f t="shared" si="29"/>
        <v>2151408</v>
      </c>
      <c r="M104" s="241">
        <f t="shared" si="25"/>
        <v>11433.49777</v>
      </c>
      <c r="N104" s="241">
        <f t="shared" si="26"/>
        <v>11433.49777</v>
      </c>
      <c r="O104" s="241">
        <f t="shared" si="30"/>
        <v>-91461.982106898708</v>
      </c>
      <c r="P104" s="241">
        <f t="shared" si="31"/>
        <v>91461.982106898708</v>
      </c>
      <c r="Q104" s="242"/>
      <c r="R104" s="242"/>
      <c r="S104" s="242"/>
    </row>
    <row r="105" spans="1:19" s="237" customFormat="1">
      <c r="A105" s="243">
        <v>41760</v>
      </c>
      <c r="C105" s="238">
        <v>97</v>
      </c>
      <c r="D105" s="239">
        <f t="shared" si="22"/>
        <v>30127</v>
      </c>
      <c r="E105" s="239">
        <f t="shared" si="27"/>
        <v>2181535</v>
      </c>
      <c r="F105" s="239">
        <f t="shared" ref="F105:F112" si="32">$B$9+E105</f>
        <v>-210873.18999999994</v>
      </c>
      <c r="G105" s="240">
        <f>Inputs!D$3</f>
        <v>0.37951000000000001</v>
      </c>
      <c r="I105" s="241">
        <f t="shared" si="28"/>
        <v>2392408.19</v>
      </c>
      <c r="K105" s="241">
        <f t="shared" ref="K105:K112" si="33">D105</f>
        <v>30127</v>
      </c>
      <c r="L105" s="241">
        <f t="shared" si="29"/>
        <v>2181535</v>
      </c>
      <c r="M105" s="241">
        <f t="shared" ref="M105:M112" si="34">K105*G105</f>
        <v>11433.49777</v>
      </c>
      <c r="N105" s="241">
        <f t="shared" ref="N105:N112" si="35">M105-J105</f>
        <v>11433.49777</v>
      </c>
      <c r="O105" s="241">
        <f t="shared" si="30"/>
        <v>-80028.484336898706</v>
      </c>
      <c r="P105" s="241">
        <f t="shared" si="31"/>
        <v>80028.484336898706</v>
      </c>
      <c r="Q105" s="242"/>
      <c r="R105" s="242"/>
      <c r="S105" s="242"/>
    </row>
    <row r="106" spans="1:19" s="237" customFormat="1">
      <c r="A106" s="236">
        <v>41791</v>
      </c>
      <c r="C106" s="238">
        <v>98</v>
      </c>
      <c r="D106" s="239">
        <f t="shared" si="22"/>
        <v>30127</v>
      </c>
      <c r="E106" s="239">
        <f t="shared" ref="E106:E112" si="36">+E105+D106</f>
        <v>2211662</v>
      </c>
      <c r="F106" s="239">
        <f t="shared" si="32"/>
        <v>-180746.18999999994</v>
      </c>
      <c r="G106" s="240">
        <f>Inputs!D$3</f>
        <v>0.37951000000000001</v>
      </c>
      <c r="I106" s="241">
        <f t="shared" ref="I106:I112" si="37">+I105+H106</f>
        <v>2392408.19</v>
      </c>
      <c r="K106" s="241">
        <f t="shared" si="33"/>
        <v>30127</v>
      </c>
      <c r="L106" s="241">
        <f t="shared" ref="L106:L112" si="38">+L105+K106</f>
        <v>2211662</v>
      </c>
      <c r="M106" s="241">
        <f t="shared" si="34"/>
        <v>11433.49777</v>
      </c>
      <c r="N106" s="241">
        <f t="shared" si="35"/>
        <v>11433.49777</v>
      </c>
      <c r="O106" s="241">
        <f t="shared" ref="O106:O112" si="39">+O105+N106</f>
        <v>-68594.986566898704</v>
      </c>
      <c r="P106" s="241">
        <f t="shared" ref="P106:P112" si="40">P105-N106</f>
        <v>68594.986566898704</v>
      </c>
      <c r="Q106" s="242"/>
      <c r="R106" s="242"/>
      <c r="S106" s="242"/>
    </row>
    <row r="107" spans="1:19" s="237" customFormat="1">
      <c r="A107" s="243">
        <v>41821</v>
      </c>
      <c r="C107" s="238">
        <v>99</v>
      </c>
      <c r="D107" s="239">
        <f t="shared" si="22"/>
        <v>30127</v>
      </c>
      <c r="E107" s="239">
        <f t="shared" si="36"/>
        <v>2241789</v>
      </c>
      <c r="F107" s="239">
        <f t="shared" si="32"/>
        <v>-150619.18999999994</v>
      </c>
      <c r="G107" s="240">
        <f>Inputs!D$3</f>
        <v>0.37951000000000001</v>
      </c>
      <c r="I107" s="241">
        <f t="shared" si="37"/>
        <v>2392408.19</v>
      </c>
      <c r="K107" s="241">
        <f t="shared" si="33"/>
        <v>30127</v>
      </c>
      <c r="L107" s="241">
        <f t="shared" si="38"/>
        <v>2241789</v>
      </c>
      <c r="M107" s="241">
        <f t="shared" si="34"/>
        <v>11433.49777</v>
      </c>
      <c r="N107" s="241">
        <f t="shared" si="35"/>
        <v>11433.49777</v>
      </c>
      <c r="O107" s="241">
        <f t="shared" si="39"/>
        <v>-57161.488796898702</v>
      </c>
      <c r="P107" s="241">
        <f t="shared" si="40"/>
        <v>57161.488796898702</v>
      </c>
      <c r="Q107" s="242"/>
      <c r="R107" s="242"/>
      <c r="S107" s="242"/>
    </row>
    <row r="108" spans="1:19" s="237" customFormat="1">
      <c r="A108" s="236">
        <v>41852</v>
      </c>
      <c r="C108" s="238">
        <v>100</v>
      </c>
      <c r="D108" s="239">
        <f t="shared" si="22"/>
        <v>30127</v>
      </c>
      <c r="E108" s="239">
        <f t="shared" si="36"/>
        <v>2271916</v>
      </c>
      <c r="F108" s="239">
        <f t="shared" si="32"/>
        <v>-120492.18999999994</v>
      </c>
      <c r="G108" s="240">
        <f>Inputs!D$3</f>
        <v>0.37951000000000001</v>
      </c>
      <c r="I108" s="241">
        <f t="shared" si="37"/>
        <v>2392408.19</v>
      </c>
      <c r="K108" s="241">
        <f t="shared" si="33"/>
        <v>30127</v>
      </c>
      <c r="L108" s="241">
        <f t="shared" si="38"/>
        <v>2271916</v>
      </c>
      <c r="M108" s="241">
        <f t="shared" si="34"/>
        <v>11433.49777</v>
      </c>
      <c r="N108" s="241">
        <f t="shared" si="35"/>
        <v>11433.49777</v>
      </c>
      <c r="O108" s="241">
        <f t="shared" si="39"/>
        <v>-45727.991026898701</v>
      </c>
      <c r="P108" s="241">
        <f t="shared" si="40"/>
        <v>45727.991026898701</v>
      </c>
      <c r="Q108" s="242"/>
      <c r="R108" s="242"/>
      <c r="S108" s="242"/>
    </row>
    <row r="109" spans="1:19" s="237" customFormat="1">
      <c r="A109" s="243">
        <v>41883</v>
      </c>
      <c r="C109" s="238">
        <v>101</v>
      </c>
      <c r="D109" s="239">
        <f t="shared" si="22"/>
        <v>30127</v>
      </c>
      <c r="E109" s="239">
        <f t="shared" si="36"/>
        <v>2302043</v>
      </c>
      <c r="F109" s="239">
        <f t="shared" si="32"/>
        <v>-90365.189999999944</v>
      </c>
      <c r="G109" s="240">
        <f>Inputs!D$3</f>
        <v>0.37951000000000001</v>
      </c>
      <c r="I109" s="241">
        <f t="shared" si="37"/>
        <v>2392408.19</v>
      </c>
      <c r="K109" s="241">
        <f t="shared" si="33"/>
        <v>30127</v>
      </c>
      <c r="L109" s="241">
        <f t="shared" si="38"/>
        <v>2302043</v>
      </c>
      <c r="M109" s="241">
        <f t="shared" si="34"/>
        <v>11433.49777</v>
      </c>
      <c r="N109" s="241">
        <f t="shared" si="35"/>
        <v>11433.49777</v>
      </c>
      <c r="O109" s="241">
        <f t="shared" si="39"/>
        <v>-34294.493256898699</v>
      </c>
      <c r="P109" s="241">
        <f t="shared" si="40"/>
        <v>34294.493256898699</v>
      </c>
      <c r="Q109" s="242"/>
      <c r="R109" s="242"/>
      <c r="S109" s="242"/>
    </row>
    <row r="110" spans="1:19" s="237" customFormat="1">
      <c r="A110" s="236">
        <v>41913</v>
      </c>
      <c r="C110" s="238">
        <v>102</v>
      </c>
      <c r="D110" s="239">
        <f t="shared" si="22"/>
        <v>30127</v>
      </c>
      <c r="E110" s="239">
        <f t="shared" si="36"/>
        <v>2332170</v>
      </c>
      <c r="F110" s="239">
        <f t="shared" si="32"/>
        <v>-60238.189999999944</v>
      </c>
      <c r="G110" s="240">
        <f>Inputs!D$3</f>
        <v>0.37951000000000001</v>
      </c>
      <c r="I110" s="241">
        <f t="shared" si="37"/>
        <v>2392408.19</v>
      </c>
      <c r="K110" s="241">
        <f t="shared" si="33"/>
        <v>30127</v>
      </c>
      <c r="L110" s="241">
        <f t="shared" si="38"/>
        <v>2332170</v>
      </c>
      <c r="M110" s="241">
        <f t="shared" si="34"/>
        <v>11433.49777</v>
      </c>
      <c r="N110" s="241">
        <f t="shared" si="35"/>
        <v>11433.49777</v>
      </c>
      <c r="O110" s="241">
        <f t="shared" si="39"/>
        <v>-22860.995486898697</v>
      </c>
      <c r="P110" s="241">
        <f t="shared" si="40"/>
        <v>22860.995486898697</v>
      </c>
      <c r="Q110" s="242"/>
      <c r="R110" s="242"/>
      <c r="S110" s="242"/>
    </row>
    <row r="111" spans="1:19" s="237" customFormat="1">
      <c r="A111" s="243">
        <v>41944</v>
      </c>
      <c r="C111" s="238">
        <v>103</v>
      </c>
      <c r="D111" s="239">
        <f t="shared" si="22"/>
        <v>30127</v>
      </c>
      <c r="E111" s="239">
        <f t="shared" si="36"/>
        <v>2362297</v>
      </c>
      <c r="F111" s="239">
        <f t="shared" si="32"/>
        <v>-30111.189999999944</v>
      </c>
      <c r="G111" s="240">
        <f>Inputs!D$3</f>
        <v>0.37951000000000001</v>
      </c>
      <c r="I111" s="241">
        <f t="shared" si="37"/>
        <v>2392408.19</v>
      </c>
      <c r="K111" s="241">
        <f t="shared" si="33"/>
        <v>30127</v>
      </c>
      <c r="L111" s="241">
        <f t="shared" si="38"/>
        <v>2362297</v>
      </c>
      <c r="M111" s="241">
        <f t="shared" si="34"/>
        <v>11433.49777</v>
      </c>
      <c r="N111" s="241">
        <f t="shared" si="35"/>
        <v>11433.49777</v>
      </c>
      <c r="O111" s="241">
        <f t="shared" si="39"/>
        <v>-11427.497716898697</v>
      </c>
      <c r="P111" s="241">
        <f t="shared" si="40"/>
        <v>11427.497716898697</v>
      </c>
      <c r="Q111" s="242"/>
      <c r="R111" s="242"/>
      <c r="S111" s="242"/>
    </row>
    <row r="112" spans="1:19" s="237" customFormat="1">
      <c r="A112" s="236">
        <v>41974</v>
      </c>
      <c r="C112" s="238">
        <v>104</v>
      </c>
      <c r="D112" s="239">
        <f>-F111</f>
        <v>30111.189999999944</v>
      </c>
      <c r="E112" s="239">
        <f t="shared" si="36"/>
        <v>2392408.19</v>
      </c>
      <c r="F112" s="239">
        <f t="shared" si="32"/>
        <v>0</v>
      </c>
      <c r="G112" s="240">
        <f>Inputs!D$3</f>
        <v>0.37951000000000001</v>
      </c>
      <c r="I112" s="241">
        <f t="shared" si="37"/>
        <v>2392408.19</v>
      </c>
      <c r="K112" s="241">
        <f t="shared" si="33"/>
        <v>30111.189999999944</v>
      </c>
      <c r="L112" s="241">
        <f t="shared" si="38"/>
        <v>2392408.19</v>
      </c>
      <c r="M112" s="241">
        <f t="shared" si="34"/>
        <v>11427.497716899979</v>
      </c>
      <c r="N112" s="241">
        <f t="shared" si="35"/>
        <v>11427.497716899979</v>
      </c>
      <c r="O112" s="241">
        <f t="shared" si="39"/>
        <v>1.2823875294998288E-9</v>
      </c>
      <c r="P112" s="241">
        <f t="shared" si="40"/>
        <v>-1.2823875294998288E-9</v>
      </c>
      <c r="Q112" s="242"/>
      <c r="R112" s="242"/>
      <c r="S112" s="242"/>
    </row>
    <row r="113" spans="1:20">
      <c r="A113" s="30"/>
      <c r="G113" s="28"/>
    </row>
    <row r="114" spans="1:20">
      <c r="A114" s="8" t="s">
        <v>43</v>
      </c>
      <c r="B114" s="33">
        <f>SUM(B9:B113)</f>
        <v>-2392408.19</v>
      </c>
      <c r="D114" s="33">
        <f>SUM(D9:D113)</f>
        <v>2392408.19</v>
      </c>
      <c r="G114" s="28"/>
      <c r="H114" s="33">
        <f>SUM(H9:H113)</f>
        <v>2392408.19</v>
      </c>
      <c r="I114" s="33"/>
      <c r="J114" s="33">
        <f>SUM(J9:J113)</f>
        <v>907942.83218689996</v>
      </c>
      <c r="K114" s="33">
        <f>SUM(K9:K113)</f>
        <v>2392408.19</v>
      </c>
      <c r="L114" s="33"/>
      <c r="M114" s="33">
        <f>SUM(M9:M113)</f>
        <v>907942.83218690066</v>
      </c>
      <c r="N114" s="33">
        <f>SUM(N9:N113)</f>
        <v>1.2823875294998288E-9</v>
      </c>
      <c r="O114" s="33">
        <f>SUM(O9:O113)</f>
        <v>-55192794.930090614</v>
      </c>
      <c r="P114" s="33">
        <f>SUM(P9:P113)</f>
        <v>55192794.930090614</v>
      </c>
    </row>
    <row r="115" spans="1:20">
      <c r="G115" s="28"/>
    </row>
    <row r="116" spans="1:20">
      <c r="A116" s="4" t="s">
        <v>61</v>
      </c>
      <c r="B116" s="4" t="s">
        <v>61</v>
      </c>
      <c r="C116" s="4" t="s">
        <v>61</v>
      </c>
      <c r="D116" s="4" t="s">
        <v>61</v>
      </c>
      <c r="F116" s="4" t="s">
        <v>61</v>
      </c>
      <c r="G116" s="28" t="s">
        <v>61</v>
      </c>
      <c r="H116" s="4" t="s">
        <v>61</v>
      </c>
      <c r="J116" s="4" t="s">
        <v>61</v>
      </c>
      <c r="K116" s="4" t="s">
        <v>61</v>
      </c>
      <c r="M116" s="4" t="s">
        <v>61</v>
      </c>
      <c r="N116" s="4" t="s">
        <v>61</v>
      </c>
      <c r="P116" s="4" t="s">
        <v>61</v>
      </c>
      <c r="Q116" s="8" t="s">
        <v>61</v>
      </c>
      <c r="R116" s="8" t="s">
        <v>61</v>
      </c>
      <c r="S116" s="8" t="s">
        <v>61</v>
      </c>
      <c r="T116" s="4" t="s">
        <v>61</v>
      </c>
    </row>
    <row r="117" spans="1:20">
      <c r="G117" s="28"/>
    </row>
    <row r="120" spans="1:20">
      <c r="A120" s="4" t="s">
        <v>14</v>
      </c>
      <c r="B120" s="4">
        <v>533263.38</v>
      </c>
    </row>
    <row r="121" spans="1:20">
      <c r="A121" s="4" t="s">
        <v>145</v>
      </c>
      <c r="B121" s="4">
        <v>29051.360000000001</v>
      </c>
    </row>
    <row r="122" spans="1:20">
      <c r="A122" s="4" t="s">
        <v>146</v>
      </c>
      <c r="B122" s="4">
        <v>10828.81</v>
      </c>
    </row>
    <row r="123" spans="1:20">
      <c r="A123" s="4" t="s">
        <v>147</v>
      </c>
      <c r="B123" s="4">
        <v>2461.8200000000002</v>
      </c>
    </row>
    <row r="124" spans="1:20">
      <c r="B124" s="94">
        <f>SUM(B120:B123)</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69.xml><?xml version="1.0" encoding="utf-8"?>
<worksheet xmlns="http://schemas.openxmlformats.org/spreadsheetml/2006/main" xmlns:r="http://schemas.openxmlformats.org/officeDocument/2006/relationships">
  <sheetPr transitionEvaluation="1" codeName="Sheet73">
    <pageSetUpPr autoPageBreaks="0" fitToPage="1"/>
  </sheetPr>
  <dimension ref="A1:AE124"/>
  <sheetViews>
    <sheetView defaultGridColor="0" colorId="22" zoomScale="70" zoomScaleNormal="7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96"/>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0">
        <v>38869</v>
      </c>
      <c r="B9" s="32">
        <v>-232244.21</v>
      </c>
      <c r="C9" s="6">
        <v>1</v>
      </c>
      <c r="D9" s="29">
        <f t="shared" ref="D9:D40" si="0">ROUND(-(+$B$9/180)*1,0)</f>
        <v>1290</v>
      </c>
      <c r="E9" s="29">
        <f>+D9</f>
        <v>1290</v>
      </c>
      <c r="F9" s="29">
        <f t="shared" ref="F9:F40" si="1">$B$9+E9</f>
        <v>-230954.21</v>
      </c>
      <c r="G9" s="34">
        <f>Inputs!D$3</f>
        <v>0.37951000000000001</v>
      </c>
      <c r="H9" s="27">
        <f>-B9</f>
        <v>232244.21</v>
      </c>
      <c r="I9" s="27">
        <f>+H9</f>
        <v>232244.21</v>
      </c>
      <c r="J9" s="27">
        <f>H9*G9</f>
        <v>88139.000137099996</v>
      </c>
      <c r="K9" s="27">
        <f t="shared" ref="K9:K40" si="2">D9</f>
        <v>1290</v>
      </c>
      <c r="L9" s="27">
        <f>+K9</f>
        <v>1290</v>
      </c>
      <c r="M9" s="27">
        <f t="shared" ref="M9:M40" si="3">K9*G9</f>
        <v>489.56790000000001</v>
      </c>
      <c r="N9" s="27">
        <f t="shared" ref="N9:N40" si="4">M9-J9</f>
        <v>-87649.432237100002</v>
      </c>
      <c r="O9" s="27">
        <f>+N9</f>
        <v>-87649.432237100002</v>
      </c>
      <c r="P9" s="27">
        <f>-SUM(N9)</f>
        <v>87649.432237100002</v>
      </c>
      <c r="Q9" s="38">
        <f>VLOOKUP(Q$8,$A$9:$P$112,5)</f>
        <v>55470</v>
      </c>
      <c r="R9" s="38">
        <f>VLOOKUP(R$8,$A$9:$P$112,5)</f>
        <v>90822</v>
      </c>
      <c r="S9" s="38">
        <f>+R9-Q9</f>
        <v>35352</v>
      </c>
      <c r="T9" s="35" t="s">
        <v>64</v>
      </c>
      <c r="U9" s="145">
        <f t="shared" ref="U9:AE9" si="5">-IF(TYPE(VLOOKUP(U8,$A$9:$P$112,6,FALSE))=16,0,VLOOKUP(U8,$A$9:$P$112,6,FALSE))</f>
        <v>173828.21</v>
      </c>
      <c r="V9" s="145">
        <f t="shared" si="5"/>
        <v>170882.21</v>
      </c>
      <c r="W9" s="145">
        <f t="shared" si="5"/>
        <v>167936.21</v>
      </c>
      <c r="X9" s="145">
        <f t="shared" si="5"/>
        <v>164990.21</v>
      </c>
      <c r="Y9" s="145">
        <f t="shared" si="5"/>
        <v>162044.21</v>
      </c>
      <c r="Z9" s="145">
        <f t="shared" si="5"/>
        <v>159098.21</v>
      </c>
      <c r="AA9" s="145">
        <f t="shared" si="5"/>
        <v>156152.21</v>
      </c>
      <c r="AB9" s="145">
        <f t="shared" si="5"/>
        <v>153206.21</v>
      </c>
      <c r="AC9" s="145">
        <f t="shared" si="5"/>
        <v>150260.21</v>
      </c>
      <c r="AD9" s="145">
        <f t="shared" si="5"/>
        <v>147314.21</v>
      </c>
      <c r="AE9" s="145">
        <f t="shared" si="5"/>
        <v>144368.21</v>
      </c>
    </row>
    <row r="10" spans="1:31">
      <c r="A10" s="31">
        <v>38899</v>
      </c>
      <c r="B10" s="9"/>
      <c r="C10" s="6">
        <v>2</v>
      </c>
      <c r="D10" s="29">
        <f t="shared" si="0"/>
        <v>1290</v>
      </c>
      <c r="E10" s="29">
        <f t="shared" ref="E10:E41" si="6">+E9+D10</f>
        <v>2580</v>
      </c>
      <c r="F10" s="29">
        <f t="shared" si="1"/>
        <v>-229664.21</v>
      </c>
      <c r="G10" s="34">
        <f>Inputs!D$3</f>
        <v>0.37951000000000001</v>
      </c>
      <c r="H10" s="2"/>
      <c r="I10" s="27">
        <f t="shared" ref="I10:I41" si="7">+I9+H10</f>
        <v>232244.21</v>
      </c>
      <c r="J10" s="27"/>
      <c r="K10" s="27">
        <f t="shared" si="2"/>
        <v>1290</v>
      </c>
      <c r="L10" s="27">
        <f t="shared" ref="L10:L41" si="8">+L9+K10</f>
        <v>2580</v>
      </c>
      <c r="M10" s="27">
        <f t="shared" si="3"/>
        <v>489.56790000000001</v>
      </c>
      <c r="N10" s="27">
        <f t="shared" si="4"/>
        <v>489.56790000000001</v>
      </c>
      <c r="O10" s="27">
        <f t="shared" ref="O10:O41" si="9">+O9+N10</f>
        <v>-87159.864337100007</v>
      </c>
      <c r="P10" s="27">
        <f t="shared" ref="P10:P41" si="10">P9-N10</f>
        <v>87159.864337100007</v>
      </c>
      <c r="Q10" s="38">
        <f>VLOOKUP(Q$8,$A$9:$P$112,15)</f>
        <v>-67087.58043710023</v>
      </c>
      <c r="R10" s="38">
        <f>VLOOKUP(R$8,$A$9:$P$112,15)</f>
        <v>-53671.142917100195</v>
      </c>
      <c r="S10" s="38">
        <f>+R10-Q10</f>
        <v>13416.437520000036</v>
      </c>
      <c r="T10" s="36" t="s">
        <v>69</v>
      </c>
      <c r="V10" s="2"/>
      <c r="W10" s="2"/>
      <c r="X10" s="7"/>
      <c r="Y10" s="2"/>
      <c r="Z10" s="7"/>
    </row>
    <row r="11" spans="1:31">
      <c r="A11" s="30">
        <v>38930</v>
      </c>
      <c r="B11" s="5"/>
      <c r="C11" s="6">
        <v>3</v>
      </c>
      <c r="D11" s="29">
        <f t="shared" si="0"/>
        <v>1290</v>
      </c>
      <c r="E11" s="29">
        <f t="shared" si="6"/>
        <v>3870</v>
      </c>
      <c r="F11" s="29">
        <f t="shared" si="1"/>
        <v>-228374.21</v>
      </c>
      <c r="G11" s="34">
        <f>Inputs!D$3</f>
        <v>0.37951000000000001</v>
      </c>
      <c r="H11" s="2"/>
      <c r="I11" s="27">
        <f t="shared" si="7"/>
        <v>232244.21</v>
      </c>
      <c r="J11" s="27"/>
      <c r="K11" s="27">
        <f t="shared" si="2"/>
        <v>1290</v>
      </c>
      <c r="L11" s="27">
        <f t="shared" si="8"/>
        <v>3870</v>
      </c>
      <c r="M11" s="27">
        <f t="shared" si="3"/>
        <v>489.56790000000001</v>
      </c>
      <c r="N11" s="27">
        <f t="shared" si="4"/>
        <v>489.56790000000001</v>
      </c>
      <c r="O11" s="27">
        <f t="shared" si="9"/>
        <v>-86670.296437100013</v>
      </c>
      <c r="P11" s="27">
        <f t="shared" si="10"/>
        <v>86670.296437100013</v>
      </c>
      <c r="Q11" s="38">
        <f>+VLOOKUP(Q$8,$A$9:$P$112,16)</f>
        <v>67087.58043710023</v>
      </c>
      <c r="R11" s="38">
        <f>+VLOOKUP(R$8,$A$9:$P$112,16)</f>
        <v>53671.142917100195</v>
      </c>
      <c r="S11" s="38">
        <f>(+Q11+R11)/2</f>
        <v>60379.361677100213</v>
      </c>
      <c r="T11" s="36" t="s">
        <v>113</v>
      </c>
      <c r="U11" s="145">
        <f t="shared" ref="U11:AE11" si="11">IF(TYPE(VLOOKUP(U8,$A$9:$P$112,16,FALSE))=16,0,VLOOKUP(U8,$A$9:$P$112,16,FALSE))</f>
        <v>65969.543977100227</v>
      </c>
      <c r="V11" s="145">
        <f t="shared" si="11"/>
        <v>64851.507517100225</v>
      </c>
      <c r="W11" s="145">
        <f t="shared" si="11"/>
        <v>63733.471057100222</v>
      </c>
      <c r="X11" s="145">
        <f t="shared" si="11"/>
        <v>62615.434597100219</v>
      </c>
      <c r="Y11" s="145">
        <f t="shared" si="11"/>
        <v>61497.398137100216</v>
      </c>
      <c r="Z11" s="145">
        <f t="shared" si="11"/>
        <v>60379.361677100213</v>
      </c>
      <c r="AA11" s="145">
        <f t="shared" si="11"/>
        <v>59261.32521710021</v>
      </c>
      <c r="AB11" s="145">
        <f t="shared" si="11"/>
        <v>58143.288757100207</v>
      </c>
      <c r="AC11" s="145">
        <f t="shared" si="11"/>
        <v>57025.252297100204</v>
      </c>
      <c r="AD11" s="145">
        <f t="shared" si="11"/>
        <v>55907.215837100201</v>
      </c>
      <c r="AE11" s="145">
        <f t="shared" si="11"/>
        <v>54789.179377100198</v>
      </c>
    </row>
    <row r="12" spans="1:31">
      <c r="A12" s="31">
        <v>38961</v>
      </c>
      <c r="B12" s="3"/>
      <c r="C12" s="6">
        <v>4</v>
      </c>
      <c r="D12" s="29">
        <f t="shared" si="0"/>
        <v>1290</v>
      </c>
      <c r="E12" s="29">
        <f t="shared" si="6"/>
        <v>5160</v>
      </c>
      <c r="F12" s="29">
        <f t="shared" si="1"/>
        <v>-227084.21</v>
      </c>
      <c r="G12" s="34">
        <f>Inputs!D$3</f>
        <v>0.37951000000000001</v>
      </c>
      <c r="H12" s="2"/>
      <c r="I12" s="27">
        <f t="shared" si="7"/>
        <v>232244.21</v>
      </c>
      <c r="J12" s="27"/>
      <c r="K12" s="27">
        <f t="shared" si="2"/>
        <v>1290</v>
      </c>
      <c r="L12" s="27">
        <f t="shared" si="8"/>
        <v>5160</v>
      </c>
      <c r="M12" s="27">
        <f t="shared" si="3"/>
        <v>489.56790000000001</v>
      </c>
      <c r="N12" s="27">
        <f t="shared" si="4"/>
        <v>489.56790000000001</v>
      </c>
      <c r="O12" s="27">
        <f t="shared" si="9"/>
        <v>-86180.728537100018</v>
      </c>
      <c r="P12" s="27">
        <f t="shared" si="10"/>
        <v>86180.728537100018</v>
      </c>
      <c r="Q12" s="40"/>
      <c r="R12" s="40"/>
      <c r="S12" s="40"/>
      <c r="T12" s="36"/>
    </row>
    <row r="13" spans="1:31">
      <c r="A13" s="30">
        <v>38991</v>
      </c>
      <c r="B13" s="3"/>
      <c r="C13" s="6">
        <v>5</v>
      </c>
      <c r="D13" s="29">
        <f t="shared" si="0"/>
        <v>1290</v>
      </c>
      <c r="E13" s="29">
        <f t="shared" si="6"/>
        <v>6450</v>
      </c>
      <c r="F13" s="29">
        <f t="shared" si="1"/>
        <v>-225794.21</v>
      </c>
      <c r="G13" s="34">
        <f>Inputs!D$3</f>
        <v>0.37951000000000001</v>
      </c>
      <c r="H13" s="2"/>
      <c r="I13" s="27">
        <f t="shared" si="7"/>
        <v>232244.21</v>
      </c>
      <c r="J13" s="27"/>
      <c r="K13" s="27">
        <f t="shared" si="2"/>
        <v>1290</v>
      </c>
      <c r="L13" s="27">
        <f t="shared" si="8"/>
        <v>6450</v>
      </c>
      <c r="M13" s="27">
        <f t="shared" si="3"/>
        <v>489.56790000000001</v>
      </c>
      <c r="N13" s="27">
        <f t="shared" si="4"/>
        <v>489.56790000000001</v>
      </c>
      <c r="O13" s="27">
        <f t="shared" si="9"/>
        <v>-85691.160637100023</v>
      </c>
      <c r="P13" s="27">
        <f t="shared" si="10"/>
        <v>85691.160637100023</v>
      </c>
      <c r="Q13" s="38">
        <f>VLOOKUP(Q$8,$A$9:$P$112,9)</f>
        <v>232244.21</v>
      </c>
      <c r="R13" s="38">
        <f>VLOOKUP(R$8,$A$9:$P$112,9)</f>
        <v>232244.21</v>
      </c>
      <c r="S13" s="38">
        <f>+R13-Q13</f>
        <v>0</v>
      </c>
      <c r="T13" s="36" t="s">
        <v>70</v>
      </c>
    </row>
    <row r="14" spans="1:31">
      <c r="A14" s="31">
        <v>39022</v>
      </c>
      <c r="B14" s="3"/>
      <c r="C14" s="6">
        <v>6</v>
      </c>
      <c r="D14" s="29">
        <f t="shared" si="0"/>
        <v>1290</v>
      </c>
      <c r="E14" s="29">
        <f t="shared" si="6"/>
        <v>7740</v>
      </c>
      <c r="F14" s="29">
        <f t="shared" si="1"/>
        <v>-224504.21</v>
      </c>
      <c r="G14" s="34">
        <f>Inputs!D$3</f>
        <v>0.37951000000000001</v>
      </c>
      <c r="H14" s="2"/>
      <c r="I14" s="27">
        <f t="shared" si="7"/>
        <v>232244.21</v>
      </c>
      <c r="J14" s="27"/>
      <c r="K14" s="27">
        <f t="shared" si="2"/>
        <v>1290</v>
      </c>
      <c r="L14" s="27">
        <f t="shared" si="8"/>
        <v>7740</v>
      </c>
      <c r="M14" s="27">
        <f t="shared" si="3"/>
        <v>489.56790000000001</v>
      </c>
      <c r="N14" s="27">
        <f t="shared" si="4"/>
        <v>489.56790000000001</v>
      </c>
      <c r="O14" s="27">
        <f t="shared" si="9"/>
        <v>-85201.592737100029</v>
      </c>
      <c r="P14" s="27">
        <f t="shared" si="10"/>
        <v>85201.592737100029</v>
      </c>
      <c r="Q14" s="105">
        <f>VLOOKUP(Q$8,$A$9:$P$112,12)</f>
        <v>55470</v>
      </c>
      <c r="R14" s="105">
        <f>VLOOKUP(R$8,$A$9:$P$112,12)</f>
        <v>90822</v>
      </c>
      <c r="S14" s="105">
        <f>+R14-Q14</f>
        <v>35352</v>
      </c>
      <c r="T14" s="36" t="s">
        <v>93</v>
      </c>
    </row>
    <row r="15" spans="1:31">
      <c r="A15" s="30">
        <v>39052</v>
      </c>
      <c r="B15" s="3"/>
      <c r="C15" s="6">
        <v>7</v>
      </c>
      <c r="D15" s="29">
        <f t="shared" si="0"/>
        <v>1290</v>
      </c>
      <c r="E15" s="29">
        <f t="shared" si="6"/>
        <v>9030</v>
      </c>
      <c r="F15" s="29">
        <f t="shared" si="1"/>
        <v>-223214.21</v>
      </c>
      <c r="G15" s="34">
        <f>Inputs!D$3</f>
        <v>0.37951000000000001</v>
      </c>
      <c r="H15" s="2"/>
      <c r="I15" s="27">
        <f t="shared" si="7"/>
        <v>232244.21</v>
      </c>
      <c r="J15" s="27"/>
      <c r="K15" s="27">
        <f t="shared" si="2"/>
        <v>1290</v>
      </c>
      <c r="L15" s="27">
        <f t="shared" si="8"/>
        <v>9030</v>
      </c>
      <c r="M15" s="27">
        <f t="shared" si="3"/>
        <v>489.56790000000001</v>
      </c>
      <c r="N15" s="27">
        <f t="shared" si="4"/>
        <v>489.56790000000001</v>
      </c>
      <c r="O15" s="27">
        <f t="shared" si="9"/>
        <v>-84712.024837100034</v>
      </c>
      <c r="P15" s="27">
        <f t="shared" si="10"/>
        <v>84712.024837100034</v>
      </c>
      <c r="Q15" s="97"/>
      <c r="R15" s="97"/>
      <c r="S15" s="97"/>
      <c r="T15" s="98"/>
    </row>
    <row r="16" spans="1:31">
      <c r="A16" s="31">
        <v>39083</v>
      </c>
      <c r="B16" s="3"/>
      <c r="C16" s="6">
        <v>8</v>
      </c>
      <c r="D16" s="29">
        <f t="shared" si="0"/>
        <v>1290</v>
      </c>
      <c r="E16" s="29">
        <f t="shared" si="6"/>
        <v>10320</v>
      </c>
      <c r="F16" s="29">
        <f t="shared" si="1"/>
        <v>-221924.21</v>
      </c>
      <c r="G16" s="34">
        <f>Inputs!D$3</f>
        <v>0.37951000000000001</v>
      </c>
      <c r="H16" s="2"/>
      <c r="I16" s="27">
        <f t="shared" si="7"/>
        <v>232244.21</v>
      </c>
      <c r="J16" s="27"/>
      <c r="K16" s="27">
        <f t="shared" si="2"/>
        <v>1290</v>
      </c>
      <c r="L16" s="27">
        <f t="shared" si="8"/>
        <v>10320</v>
      </c>
      <c r="M16" s="27">
        <f t="shared" si="3"/>
        <v>489.56790000000001</v>
      </c>
      <c r="N16" s="27">
        <f t="shared" si="4"/>
        <v>489.56790000000001</v>
      </c>
      <c r="O16" s="27">
        <f t="shared" si="9"/>
        <v>-84222.45693710004</v>
      </c>
      <c r="P16" s="27">
        <f t="shared" si="10"/>
        <v>84222.45693710004</v>
      </c>
      <c r="Q16" s="4"/>
      <c r="R16" s="4"/>
      <c r="S16" s="4"/>
    </row>
    <row r="17" spans="1:19">
      <c r="A17" s="30">
        <v>39114</v>
      </c>
      <c r="B17" s="3"/>
      <c r="C17" s="6">
        <v>9</v>
      </c>
      <c r="D17" s="29">
        <f t="shared" si="0"/>
        <v>1290</v>
      </c>
      <c r="E17" s="29">
        <f t="shared" si="6"/>
        <v>11610</v>
      </c>
      <c r="F17" s="29">
        <f t="shared" si="1"/>
        <v>-220634.21</v>
      </c>
      <c r="G17" s="34">
        <f>Inputs!D$3</f>
        <v>0.37951000000000001</v>
      </c>
      <c r="H17" s="2"/>
      <c r="I17" s="27">
        <f t="shared" si="7"/>
        <v>232244.21</v>
      </c>
      <c r="J17" s="27"/>
      <c r="K17" s="27">
        <f t="shared" si="2"/>
        <v>1290</v>
      </c>
      <c r="L17" s="27">
        <f t="shared" si="8"/>
        <v>11610</v>
      </c>
      <c r="M17" s="27">
        <f t="shared" si="3"/>
        <v>489.56790000000001</v>
      </c>
      <c r="N17" s="27">
        <f t="shared" si="4"/>
        <v>489.56790000000001</v>
      </c>
      <c r="O17" s="27">
        <f t="shared" si="9"/>
        <v>-83732.889037100045</v>
      </c>
      <c r="P17" s="27">
        <f t="shared" si="10"/>
        <v>83732.889037100045</v>
      </c>
      <c r="Q17" s="4"/>
      <c r="R17" s="4"/>
      <c r="S17" s="4"/>
    </row>
    <row r="18" spans="1:19">
      <c r="A18" s="31">
        <v>39142</v>
      </c>
      <c r="B18" s="3"/>
      <c r="C18" s="6">
        <v>10</v>
      </c>
      <c r="D18" s="29">
        <f t="shared" si="0"/>
        <v>1290</v>
      </c>
      <c r="E18" s="29">
        <f t="shared" si="6"/>
        <v>12900</v>
      </c>
      <c r="F18" s="29">
        <f t="shared" si="1"/>
        <v>-219344.21</v>
      </c>
      <c r="G18" s="34">
        <f>Inputs!D$3</f>
        <v>0.37951000000000001</v>
      </c>
      <c r="H18" s="2"/>
      <c r="I18" s="27">
        <f t="shared" si="7"/>
        <v>232244.21</v>
      </c>
      <c r="J18" s="27"/>
      <c r="K18" s="27">
        <f t="shared" si="2"/>
        <v>1290</v>
      </c>
      <c r="L18" s="27">
        <f t="shared" si="8"/>
        <v>12900</v>
      </c>
      <c r="M18" s="27">
        <f t="shared" si="3"/>
        <v>489.56790000000001</v>
      </c>
      <c r="N18" s="27">
        <f t="shared" si="4"/>
        <v>489.56790000000001</v>
      </c>
      <c r="O18" s="27">
        <f t="shared" si="9"/>
        <v>-83243.321137100051</v>
      </c>
      <c r="P18" s="27">
        <f t="shared" si="10"/>
        <v>83243.321137100051</v>
      </c>
      <c r="Q18" s="4"/>
      <c r="R18" s="4"/>
      <c r="S18" s="4"/>
    </row>
    <row r="19" spans="1:19">
      <c r="A19" s="30">
        <v>39173</v>
      </c>
      <c r="B19" s="3"/>
      <c r="C19" s="6">
        <v>11</v>
      </c>
      <c r="D19" s="29">
        <f t="shared" si="0"/>
        <v>1290</v>
      </c>
      <c r="E19" s="29">
        <f t="shared" si="6"/>
        <v>14190</v>
      </c>
      <c r="F19" s="29">
        <f t="shared" si="1"/>
        <v>-218054.21</v>
      </c>
      <c r="G19" s="34">
        <f>Inputs!D$3</f>
        <v>0.37951000000000001</v>
      </c>
      <c r="H19" s="2"/>
      <c r="I19" s="27">
        <f t="shared" si="7"/>
        <v>232244.21</v>
      </c>
      <c r="J19" s="27"/>
      <c r="K19" s="27">
        <f t="shared" si="2"/>
        <v>1290</v>
      </c>
      <c r="L19" s="27">
        <f t="shared" si="8"/>
        <v>14190</v>
      </c>
      <c r="M19" s="27">
        <f t="shared" si="3"/>
        <v>489.56790000000001</v>
      </c>
      <c r="N19" s="27">
        <f t="shared" si="4"/>
        <v>489.56790000000001</v>
      </c>
      <c r="O19" s="27">
        <f t="shared" si="9"/>
        <v>-82753.753237100056</v>
      </c>
      <c r="P19" s="27">
        <f t="shared" si="10"/>
        <v>82753.753237100056</v>
      </c>
      <c r="Q19" s="4"/>
      <c r="R19" s="4"/>
      <c r="S19" s="4"/>
    </row>
    <row r="20" spans="1:19">
      <c r="A20" s="31">
        <v>39203</v>
      </c>
      <c r="B20" s="3"/>
      <c r="C20" s="6">
        <v>12</v>
      </c>
      <c r="D20" s="29">
        <f t="shared" si="0"/>
        <v>1290</v>
      </c>
      <c r="E20" s="29">
        <f t="shared" si="6"/>
        <v>15480</v>
      </c>
      <c r="F20" s="29">
        <f t="shared" si="1"/>
        <v>-216764.21</v>
      </c>
      <c r="G20" s="34">
        <f>Inputs!D$3</f>
        <v>0.37951000000000001</v>
      </c>
      <c r="H20" s="2"/>
      <c r="I20" s="27">
        <f t="shared" si="7"/>
        <v>232244.21</v>
      </c>
      <c r="J20" s="27"/>
      <c r="K20" s="27">
        <f t="shared" si="2"/>
        <v>1290</v>
      </c>
      <c r="L20" s="27">
        <f t="shared" si="8"/>
        <v>15480</v>
      </c>
      <c r="M20" s="27">
        <f t="shared" si="3"/>
        <v>489.56790000000001</v>
      </c>
      <c r="N20" s="27">
        <f t="shared" si="4"/>
        <v>489.56790000000001</v>
      </c>
      <c r="O20" s="27">
        <f t="shared" si="9"/>
        <v>-82264.185337100062</v>
      </c>
      <c r="P20" s="27">
        <f t="shared" si="10"/>
        <v>82264.185337100062</v>
      </c>
      <c r="Q20" s="4"/>
      <c r="R20" s="4"/>
      <c r="S20" s="4"/>
    </row>
    <row r="21" spans="1:19">
      <c r="A21" s="30">
        <v>39234</v>
      </c>
      <c r="B21" s="3"/>
      <c r="C21" s="6">
        <v>13</v>
      </c>
      <c r="D21" s="29">
        <f t="shared" si="0"/>
        <v>1290</v>
      </c>
      <c r="E21" s="29">
        <f t="shared" si="6"/>
        <v>16770</v>
      </c>
      <c r="F21" s="29">
        <f t="shared" si="1"/>
        <v>-215474.21</v>
      </c>
      <c r="G21" s="34">
        <f>Inputs!D$3</f>
        <v>0.37951000000000001</v>
      </c>
      <c r="H21" s="2"/>
      <c r="I21" s="27">
        <f t="shared" si="7"/>
        <v>232244.21</v>
      </c>
      <c r="J21" s="27"/>
      <c r="K21" s="27">
        <f t="shared" si="2"/>
        <v>1290</v>
      </c>
      <c r="L21" s="27">
        <f t="shared" si="8"/>
        <v>16770</v>
      </c>
      <c r="M21" s="27">
        <f t="shared" si="3"/>
        <v>489.56790000000001</v>
      </c>
      <c r="N21" s="27">
        <f t="shared" si="4"/>
        <v>489.56790000000001</v>
      </c>
      <c r="O21" s="27">
        <f t="shared" si="9"/>
        <v>-81774.617437100067</v>
      </c>
      <c r="P21" s="27">
        <f t="shared" si="10"/>
        <v>81774.617437100067</v>
      </c>
      <c r="Q21" s="4"/>
      <c r="R21" s="4"/>
      <c r="S21" s="4"/>
    </row>
    <row r="22" spans="1:19">
      <c r="A22" s="31">
        <v>39264</v>
      </c>
      <c r="B22" s="3"/>
      <c r="C22" s="6">
        <v>14</v>
      </c>
      <c r="D22" s="29">
        <f t="shared" si="0"/>
        <v>1290</v>
      </c>
      <c r="E22" s="29">
        <f t="shared" si="6"/>
        <v>18060</v>
      </c>
      <c r="F22" s="29">
        <f t="shared" si="1"/>
        <v>-214184.21</v>
      </c>
      <c r="G22" s="34">
        <f>Inputs!D$3</f>
        <v>0.37951000000000001</v>
      </c>
      <c r="H22" s="2"/>
      <c r="I22" s="27">
        <f t="shared" si="7"/>
        <v>232244.21</v>
      </c>
      <c r="J22" s="27"/>
      <c r="K22" s="27">
        <f t="shared" si="2"/>
        <v>1290</v>
      </c>
      <c r="L22" s="27">
        <f t="shared" si="8"/>
        <v>18060</v>
      </c>
      <c r="M22" s="27">
        <f t="shared" si="3"/>
        <v>489.56790000000001</v>
      </c>
      <c r="N22" s="27">
        <f t="shared" si="4"/>
        <v>489.56790000000001</v>
      </c>
      <c r="O22" s="27">
        <f t="shared" si="9"/>
        <v>-81285.049537100072</v>
      </c>
      <c r="P22" s="27">
        <f t="shared" si="10"/>
        <v>81285.049537100072</v>
      </c>
      <c r="Q22" s="4"/>
      <c r="R22" s="4"/>
      <c r="S22" s="4"/>
    </row>
    <row r="23" spans="1:19">
      <c r="A23" s="30">
        <v>39295</v>
      </c>
      <c r="B23" s="3"/>
      <c r="C23" s="6">
        <v>15</v>
      </c>
      <c r="D23" s="29">
        <f t="shared" si="0"/>
        <v>1290</v>
      </c>
      <c r="E23" s="29">
        <f t="shared" si="6"/>
        <v>19350</v>
      </c>
      <c r="F23" s="29">
        <f t="shared" si="1"/>
        <v>-212894.21</v>
      </c>
      <c r="G23" s="34">
        <f>Inputs!D$3</f>
        <v>0.37951000000000001</v>
      </c>
      <c r="H23" s="2"/>
      <c r="I23" s="27">
        <f t="shared" si="7"/>
        <v>232244.21</v>
      </c>
      <c r="J23" s="27"/>
      <c r="K23" s="27">
        <f t="shared" si="2"/>
        <v>1290</v>
      </c>
      <c r="L23" s="27">
        <f t="shared" si="8"/>
        <v>19350</v>
      </c>
      <c r="M23" s="27">
        <f t="shared" si="3"/>
        <v>489.56790000000001</v>
      </c>
      <c r="N23" s="27">
        <f t="shared" si="4"/>
        <v>489.56790000000001</v>
      </c>
      <c r="O23" s="27">
        <f t="shared" si="9"/>
        <v>-80795.481637100078</v>
      </c>
      <c r="P23" s="27">
        <f t="shared" si="10"/>
        <v>80795.481637100078</v>
      </c>
      <c r="Q23" s="4"/>
      <c r="R23" s="4"/>
      <c r="S23" s="4"/>
    </row>
    <row r="24" spans="1:19">
      <c r="A24" s="31">
        <v>39326</v>
      </c>
      <c r="B24" s="3"/>
      <c r="C24" s="6">
        <v>16</v>
      </c>
      <c r="D24" s="29">
        <f t="shared" si="0"/>
        <v>1290</v>
      </c>
      <c r="E24" s="29">
        <f t="shared" si="6"/>
        <v>20640</v>
      </c>
      <c r="F24" s="29">
        <f t="shared" si="1"/>
        <v>-211604.21</v>
      </c>
      <c r="G24" s="34">
        <f>Inputs!D$3</f>
        <v>0.37951000000000001</v>
      </c>
      <c r="H24" s="2"/>
      <c r="I24" s="27">
        <f t="shared" si="7"/>
        <v>232244.21</v>
      </c>
      <c r="J24" s="27"/>
      <c r="K24" s="27">
        <f t="shared" si="2"/>
        <v>1290</v>
      </c>
      <c r="L24" s="27">
        <f t="shared" si="8"/>
        <v>20640</v>
      </c>
      <c r="M24" s="27">
        <f t="shared" si="3"/>
        <v>489.56790000000001</v>
      </c>
      <c r="N24" s="27">
        <f t="shared" si="4"/>
        <v>489.56790000000001</v>
      </c>
      <c r="O24" s="27">
        <f t="shared" si="9"/>
        <v>-80305.913737100083</v>
      </c>
      <c r="P24" s="27">
        <f t="shared" si="10"/>
        <v>80305.913737100083</v>
      </c>
      <c r="Q24" s="4"/>
      <c r="R24" s="4"/>
      <c r="S24" s="4"/>
    </row>
    <row r="25" spans="1:19">
      <c r="A25" s="30">
        <v>39356</v>
      </c>
      <c r="B25" s="3"/>
      <c r="C25" s="6">
        <v>17</v>
      </c>
      <c r="D25" s="29">
        <f t="shared" si="0"/>
        <v>1290</v>
      </c>
      <c r="E25" s="29">
        <f t="shared" si="6"/>
        <v>21930</v>
      </c>
      <c r="F25" s="29">
        <f t="shared" si="1"/>
        <v>-210314.21</v>
      </c>
      <c r="G25" s="34">
        <f>Inputs!D$3</f>
        <v>0.37951000000000001</v>
      </c>
      <c r="H25" s="2"/>
      <c r="I25" s="27">
        <f t="shared" si="7"/>
        <v>232244.21</v>
      </c>
      <c r="J25" s="27"/>
      <c r="K25" s="27">
        <f t="shared" si="2"/>
        <v>1290</v>
      </c>
      <c r="L25" s="27">
        <f t="shared" si="8"/>
        <v>21930</v>
      </c>
      <c r="M25" s="27">
        <f t="shared" si="3"/>
        <v>489.56790000000001</v>
      </c>
      <c r="N25" s="27">
        <f t="shared" si="4"/>
        <v>489.56790000000001</v>
      </c>
      <c r="O25" s="27">
        <f t="shared" si="9"/>
        <v>-79816.345837100089</v>
      </c>
      <c r="P25" s="27">
        <f t="shared" si="10"/>
        <v>79816.345837100089</v>
      </c>
      <c r="Q25" s="4"/>
      <c r="R25" s="4"/>
      <c r="S25" s="4"/>
    </row>
    <row r="26" spans="1:19">
      <c r="A26" s="31">
        <v>39387</v>
      </c>
      <c r="B26" s="3"/>
      <c r="C26" s="6">
        <v>18</v>
      </c>
      <c r="D26" s="29">
        <f t="shared" si="0"/>
        <v>1290</v>
      </c>
      <c r="E26" s="29">
        <f t="shared" si="6"/>
        <v>23220</v>
      </c>
      <c r="F26" s="29">
        <f t="shared" si="1"/>
        <v>-209024.21</v>
      </c>
      <c r="G26" s="34">
        <f>Inputs!D$3</f>
        <v>0.37951000000000001</v>
      </c>
      <c r="H26" s="2"/>
      <c r="I26" s="27">
        <f t="shared" si="7"/>
        <v>232244.21</v>
      </c>
      <c r="J26" s="27"/>
      <c r="K26" s="27">
        <f t="shared" si="2"/>
        <v>1290</v>
      </c>
      <c r="L26" s="27">
        <f t="shared" si="8"/>
        <v>23220</v>
      </c>
      <c r="M26" s="27">
        <f t="shared" si="3"/>
        <v>489.56790000000001</v>
      </c>
      <c r="N26" s="27">
        <f t="shared" si="4"/>
        <v>489.56790000000001</v>
      </c>
      <c r="O26" s="27">
        <f t="shared" si="9"/>
        <v>-79326.777937100094</v>
      </c>
      <c r="P26" s="27">
        <f t="shared" si="10"/>
        <v>79326.777937100094</v>
      </c>
      <c r="Q26" s="4"/>
      <c r="R26" s="4"/>
      <c r="S26" s="4"/>
    </row>
    <row r="27" spans="1:19">
      <c r="A27" s="30">
        <v>39417</v>
      </c>
      <c r="B27" s="3"/>
      <c r="C27" s="6">
        <v>19</v>
      </c>
      <c r="D27" s="29">
        <f t="shared" si="0"/>
        <v>1290</v>
      </c>
      <c r="E27" s="29">
        <f t="shared" si="6"/>
        <v>24510</v>
      </c>
      <c r="F27" s="29">
        <f t="shared" si="1"/>
        <v>-207734.21</v>
      </c>
      <c r="G27" s="34">
        <f>Inputs!D$3</f>
        <v>0.37951000000000001</v>
      </c>
      <c r="H27" s="2"/>
      <c r="I27" s="27">
        <f t="shared" si="7"/>
        <v>232244.21</v>
      </c>
      <c r="J27" s="27"/>
      <c r="K27" s="27">
        <f t="shared" si="2"/>
        <v>1290</v>
      </c>
      <c r="L27" s="27">
        <f t="shared" si="8"/>
        <v>24510</v>
      </c>
      <c r="M27" s="27">
        <f t="shared" si="3"/>
        <v>489.56790000000001</v>
      </c>
      <c r="N27" s="27">
        <f t="shared" si="4"/>
        <v>489.56790000000001</v>
      </c>
      <c r="O27" s="27">
        <f t="shared" si="9"/>
        <v>-78837.2100371001</v>
      </c>
      <c r="P27" s="27">
        <f t="shared" si="10"/>
        <v>78837.2100371001</v>
      </c>
      <c r="Q27" s="4"/>
      <c r="R27" s="4"/>
      <c r="S27" s="4"/>
    </row>
    <row r="28" spans="1:19">
      <c r="A28" s="31">
        <v>39448</v>
      </c>
      <c r="B28" s="3"/>
      <c r="C28" s="6">
        <v>20</v>
      </c>
      <c r="D28" s="29">
        <f t="shared" si="0"/>
        <v>1290</v>
      </c>
      <c r="E28" s="29">
        <f t="shared" si="6"/>
        <v>25800</v>
      </c>
      <c r="F28" s="29">
        <f t="shared" si="1"/>
        <v>-206444.21</v>
      </c>
      <c r="G28" s="34">
        <f>Inputs!D$3</f>
        <v>0.37951000000000001</v>
      </c>
      <c r="H28" s="2"/>
      <c r="I28" s="27">
        <f t="shared" si="7"/>
        <v>232244.21</v>
      </c>
      <c r="J28" s="27"/>
      <c r="K28" s="27">
        <f t="shared" si="2"/>
        <v>1290</v>
      </c>
      <c r="L28" s="27">
        <f t="shared" si="8"/>
        <v>25800</v>
      </c>
      <c r="M28" s="27">
        <f t="shared" si="3"/>
        <v>489.56790000000001</v>
      </c>
      <c r="N28" s="27">
        <f t="shared" si="4"/>
        <v>489.56790000000001</v>
      </c>
      <c r="O28" s="27">
        <f t="shared" si="9"/>
        <v>-78347.642137100105</v>
      </c>
      <c r="P28" s="27">
        <f t="shared" si="10"/>
        <v>78347.642137100105</v>
      </c>
      <c r="Q28" s="4"/>
      <c r="R28" s="4"/>
      <c r="S28" s="4"/>
    </row>
    <row r="29" spans="1:19">
      <c r="A29" s="30">
        <v>39479</v>
      </c>
      <c r="B29" s="3"/>
      <c r="C29" s="6">
        <v>21</v>
      </c>
      <c r="D29" s="29">
        <f t="shared" si="0"/>
        <v>1290</v>
      </c>
      <c r="E29" s="29">
        <f t="shared" si="6"/>
        <v>27090</v>
      </c>
      <c r="F29" s="29">
        <f t="shared" si="1"/>
        <v>-205154.21</v>
      </c>
      <c r="G29" s="34">
        <f>Inputs!D$3</f>
        <v>0.37951000000000001</v>
      </c>
      <c r="H29" s="2"/>
      <c r="I29" s="27">
        <f t="shared" si="7"/>
        <v>232244.21</v>
      </c>
      <c r="J29" s="27"/>
      <c r="K29" s="27">
        <f t="shared" si="2"/>
        <v>1290</v>
      </c>
      <c r="L29" s="27">
        <f t="shared" si="8"/>
        <v>27090</v>
      </c>
      <c r="M29" s="27">
        <f t="shared" si="3"/>
        <v>489.56790000000001</v>
      </c>
      <c r="N29" s="27">
        <f t="shared" si="4"/>
        <v>489.56790000000001</v>
      </c>
      <c r="O29" s="27">
        <f t="shared" si="9"/>
        <v>-77858.074237100111</v>
      </c>
      <c r="P29" s="27">
        <f t="shared" si="10"/>
        <v>77858.074237100111</v>
      </c>
      <c r="Q29" s="4"/>
      <c r="R29" s="4"/>
      <c r="S29" s="4"/>
    </row>
    <row r="30" spans="1:19">
      <c r="A30" s="31">
        <v>39508</v>
      </c>
      <c r="B30" s="3"/>
      <c r="C30" s="6">
        <v>22</v>
      </c>
      <c r="D30" s="29">
        <f t="shared" si="0"/>
        <v>1290</v>
      </c>
      <c r="E30" s="29">
        <f t="shared" si="6"/>
        <v>28380</v>
      </c>
      <c r="F30" s="29">
        <f t="shared" si="1"/>
        <v>-203864.21</v>
      </c>
      <c r="G30" s="34">
        <f>Inputs!D$3</f>
        <v>0.37951000000000001</v>
      </c>
      <c r="H30" s="2"/>
      <c r="I30" s="27">
        <f t="shared" si="7"/>
        <v>232244.21</v>
      </c>
      <c r="J30" s="27"/>
      <c r="K30" s="27">
        <f t="shared" si="2"/>
        <v>1290</v>
      </c>
      <c r="L30" s="27">
        <f t="shared" si="8"/>
        <v>28380</v>
      </c>
      <c r="M30" s="27">
        <f t="shared" si="3"/>
        <v>489.56790000000001</v>
      </c>
      <c r="N30" s="27">
        <f t="shared" si="4"/>
        <v>489.56790000000001</v>
      </c>
      <c r="O30" s="27">
        <f t="shared" si="9"/>
        <v>-77368.506337100116</v>
      </c>
      <c r="P30" s="27">
        <f t="shared" si="10"/>
        <v>77368.506337100116</v>
      </c>
      <c r="Q30" s="95"/>
    </row>
    <row r="31" spans="1:19">
      <c r="A31" s="30">
        <v>39539</v>
      </c>
      <c r="B31" s="3"/>
      <c r="C31" s="6">
        <v>23</v>
      </c>
      <c r="D31" s="29">
        <f t="shared" si="0"/>
        <v>1290</v>
      </c>
      <c r="E31" s="29">
        <f t="shared" si="6"/>
        <v>29670</v>
      </c>
      <c r="F31" s="29">
        <f t="shared" si="1"/>
        <v>-202574.21</v>
      </c>
      <c r="G31" s="34">
        <f>Inputs!D$3</f>
        <v>0.37951000000000001</v>
      </c>
      <c r="H31" s="2"/>
      <c r="I31" s="27">
        <f t="shared" si="7"/>
        <v>232244.21</v>
      </c>
      <c r="J31" s="27"/>
      <c r="K31" s="27">
        <f t="shared" si="2"/>
        <v>1290</v>
      </c>
      <c r="L31" s="27">
        <f t="shared" si="8"/>
        <v>29670</v>
      </c>
      <c r="M31" s="27">
        <f t="shared" si="3"/>
        <v>489.56790000000001</v>
      </c>
      <c r="N31" s="27">
        <f t="shared" si="4"/>
        <v>489.56790000000001</v>
      </c>
      <c r="O31" s="27">
        <f t="shared" si="9"/>
        <v>-76878.938437100122</v>
      </c>
      <c r="P31" s="27">
        <f t="shared" si="10"/>
        <v>76878.938437100122</v>
      </c>
      <c r="Q31" s="95"/>
    </row>
    <row r="32" spans="1:19">
      <c r="A32" s="31">
        <v>39569</v>
      </c>
      <c r="B32" s="3"/>
      <c r="C32" s="6">
        <v>24</v>
      </c>
      <c r="D32" s="29">
        <f t="shared" si="0"/>
        <v>1290</v>
      </c>
      <c r="E32" s="29">
        <f t="shared" si="6"/>
        <v>30960</v>
      </c>
      <c r="F32" s="29">
        <f t="shared" si="1"/>
        <v>-201284.21</v>
      </c>
      <c r="G32" s="34">
        <f>Inputs!D$3</f>
        <v>0.37951000000000001</v>
      </c>
      <c r="H32" s="2"/>
      <c r="I32" s="27">
        <f t="shared" si="7"/>
        <v>232244.21</v>
      </c>
      <c r="J32" s="27"/>
      <c r="K32" s="27">
        <f t="shared" si="2"/>
        <v>1290</v>
      </c>
      <c r="L32" s="27">
        <f t="shared" si="8"/>
        <v>30960</v>
      </c>
      <c r="M32" s="27">
        <f t="shared" si="3"/>
        <v>489.56790000000001</v>
      </c>
      <c r="N32" s="27">
        <f t="shared" si="4"/>
        <v>489.56790000000001</v>
      </c>
      <c r="O32" s="27">
        <f t="shared" si="9"/>
        <v>-76389.370537100127</v>
      </c>
      <c r="P32" s="27">
        <f t="shared" si="10"/>
        <v>76389.370537100127</v>
      </c>
      <c r="Q32" s="95"/>
    </row>
    <row r="33" spans="1:21">
      <c r="A33" s="30">
        <v>39600</v>
      </c>
      <c r="B33" s="3"/>
      <c r="C33" s="6">
        <v>25</v>
      </c>
      <c r="D33" s="29">
        <f t="shared" si="0"/>
        <v>1290</v>
      </c>
      <c r="E33" s="29">
        <f t="shared" si="6"/>
        <v>32250</v>
      </c>
      <c r="F33" s="29">
        <f t="shared" si="1"/>
        <v>-199994.21</v>
      </c>
      <c r="G33" s="34">
        <f>Inputs!D$3</f>
        <v>0.37951000000000001</v>
      </c>
      <c r="H33" s="2"/>
      <c r="I33" s="27">
        <f t="shared" si="7"/>
        <v>232244.21</v>
      </c>
      <c r="J33" s="27"/>
      <c r="K33" s="27">
        <f t="shared" si="2"/>
        <v>1290</v>
      </c>
      <c r="L33" s="27">
        <f t="shared" si="8"/>
        <v>32250</v>
      </c>
      <c r="M33" s="27">
        <f t="shared" si="3"/>
        <v>489.56790000000001</v>
      </c>
      <c r="N33" s="27">
        <f t="shared" si="4"/>
        <v>489.56790000000001</v>
      </c>
      <c r="O33" s="27">
        <f t="shared" si="9"/>
        <v>-75899.802637100132</v>
      </c>
      <c r="P33" s="27">
        <f t="shared" si="10"/>
        <v>75899.802637100132</v>
      </c>
      <c r="Q33" s="95"/>
    </row>
    <row r="34" spans="1:21">
      <c r="A34" s="31">
        <v>39630</v>
      </c>
      <c r="B34" s="3"/>
      <c r="C34" s="6">
        <v>26</v>
      </c>
      <c r="D34" s="29">
        <f t="shared" si="0"/>
        <v>1290</v>
      </c>
      <c r="E34" s="29">
        <f t="shared" si="6"/>
        <v>33540</v>
      </c>
      <c r="F34" s="29">
        <f t="shared" si="1"/>
        <v>-198704.21</v>
      </c>
      <c r="G34" s="34">
        <f>Inputs!D$3</f>
        <v>0.37951000000000001</v>
      </c>
      <c r="H34" s="2"/>
      <c r="I34" s="27">
        <f t="shared" si="7"/>
        <v>232244.21</v>
      </c>
      <c r="J34" s="27"/>
      <c r="K34" s="27">
        <f t="shared" si="2"/>
        <v>1290</v>
      </c>
      <c r="L34" s="27">
        <f t="shared" si="8"/>
        <v>33540</v>
      </c>
      <c r="M34" s="27">
        <f t="shared" si="3"/>
        <v>489.56790000000001</v>
      </c>
      <c r="N34" s="27">
        <f t="shared" si="4"/>
        <v>489.56790000000001</v>
      </c>
      <c r="O34" s="27">
        <f t="shared" si="9"/>
        <v>-75410.234737100138</v>
      </c>
      <c r="P34" s="27">
        <f t="shared" si="10"/>
        <v>75410.234737100138</v>
      </c>
      <c r="Q34" s="95"/>
    </row>
    <row r="35" spans="1:21">
      <c r="A35" s="30">
        <v>39661</v>
      </c>
      <c r="B35" s="3"/>
      <c r="C35" s="6">
        <v>27</v>
      </c>
      <c r="D35" s="29">
        <f t="shared" si="0"/>
        <v>1290</v>
      </c>
      <c r="E35" s="29">
        <f t="shared" si="6"/>
        <v>34830</v>
      </c>
      <c r="F35" s="29">
        <f t="shared" si="1"/>
        <v>-197414.21</v>
      </c>
      <c r="G35" s="34">
        <f>Inputs!D$3</f>
        <v>0.37951000000000001</v>
      </c>
      <c r="H35" s="2"/>
      <c r="I35" s="27">
        <f t="shared" si="7"/>
        <v>232244.21</v>
      </c>
      <c r="J35" s="27"/>
      <c r="K35" s="27">
        <f t="shared" si="2"/>
        <v>1290</v>
      </c>
      <c r="L35" s="27">
        <f t="shared" si="8"/>
        <v>34830</v>
      </c>
      <c r="M35" s="27">
        <f t="shared" si="3"/>
        <v>489.56790000000001</v>
      </c>
      <c r="N35" s="27">
        <f t="shared" si="4"/>
        <v>489.56790000000001</v>
      </c>
      <c r="O35" s="27">
        <f t="shared" si="9"/>
        <v>-74920.666837100143</v>
      </c>
      <c r="P35" s="27">
        <f t="shared" si="10"/>
        <v>74920.666837100143</v>
      </c>
    </row>
    <row r="36" spans="1:21">
      <c r="A36" s="31">
        <v>39692</v>
      </c>
      <c r="B36" s="3"/>
      <c r="C36" s="6">
        <v>28</v>
      </c>
      <c r="D36" s="29">
        <f t="shared" si="0"/>
        <v>1290</v>
      </c>
      <c r="E36" s="29">
        <f t="shared" si="6"/>
        <v>36120</v>
      </c>
      <c r="F36" s="29">
        <f t="shared" si="1"/>
        <v>-196124.21</v>
      </c>
      <c r="G36" s="34">
        <f>Inputs!D$3</f>
        <v>0.37951000000000001</v>
      </c>
      <c r="H36" s="2"/>
      <c r="I36" s="27">
        <f t="shared" si="7"/>
        <v>232244.21</v>
      </c>
      <c r="J36" s="27"/>
      <c r="K36" s="27">
        <f t="shared" si="2"/>
        <v>1290</v>
      </c>
      <c r="L36" s="27">
        <f t="shared" si="8"/>
        <v>36120</v>
      </c>
      <c r="M36" s="27">
        <f t="shared" si="3"/>
        <v>489.56790000000001</v>
      </c>
      <c r="N36" s="27">
        <f t="shared" si="4"/>
        <v>489.56790000000001</v>
      </c>
      <c r="O36" s="27">
        <f t="shared" si="9"/>
        <v>-74431.098937100149</v>
      </c>
      <c r="P36" s="27">
        <f t="shared" si="10"/>
        <v>74431.098937100149</v>
      </c>
    </row>
    <row r="37" spans="1:21">
      <c r="A37" s="30">
        <v>39722</v>
      </c>
      <c r="B37" s="3"/>
      <c r="C37" s="6">
        <v>29</v>
      </c>
      <c r="D37" s="29">
        <f t="shared" si="0"/>
        <v>1290</v>
      </c>
      <c r="E37" s="29">
        <f t="shared" si="6"/>
        <v>37410</v>
      </c>
      <c r="F37" s="29">
        <f t="shared" si="1"/>
        <v>-194834.21</v>
      </c>
      <c r="G37" s="34">
        <f>Inputs!D$3</f>
        <v>0.37951000000000001</v>
      </c>
      <c r="H37" s="2"/>
      <c r="I37" s="27">
        <f t="shared" si="7"/>
        <v>232244.21</v>
      </c>
      <c r="J37" s="27"/>
      <c r="K37" s="27">
        <f t="shared" si="2"/>
        <v>1290</v>
      </c>
      <c r="L37" s="27">
        <f t="shared" si="8"/>
        <v>37410</v>
      </c>
      <c r="M37" s="27">
        <f t="shared" si="3"/>
        <v>489.56790000000001</v>
      </c>
      <c r="N37" s="27">
        <f t="shared" si="4"/>
        <v>489.56790000000001</v>
      </c>
      <c r="O37" s="27">
        <f t="shared" si="9"/>
        <v>-73941.531037100154</v>
      </c>
      <c r="P37" s="27">
        <f t="shared" si="10"/>
        <v>73941.531037100154</v>
      </c>
    </row>
    <row r="38" spans="1:21">
      <c r="A38" s="31">
        <v>39753</v>
      </c>
      <c r="B38" s="3"/>
      <c r="C38" s="6">
        <v>30</v>
      </c>
      <c r="D38" s="29">
        <f t="shared" si="0"/>
        <v>1290</v>
      </c>
      <c r="E38" s="29">
        <f t="shared" si="6"/>
        <v>38700</v>
      </c>
      <c r="F38" s="29">
        <f t="shared" si="1"/>
        <v>-193544.21</v>
      </c>
      <c r="G38" s="34">
        <f>Inputs!D$3</f>
        <v>0.37951000000000001</v>
      </c>
      <c r="H38" s="2"/>
      <c r="I38" s="27">
        <f t="shared" si="7"/>
        <v>232244.21</v>
      </c>
      <c r="J38" s="27"/>
      <c r="K38" s="27">
        <f t="shared" si="2"/>
        <v>1290</v>
      </c>
      <c r="L38" s="27">
        <f t="shared" si="8"/>
        <v>38700</v>
      </c>
      <c r="M38" s="27">
        <f t="shared" si="3"/>
        <v>489.56790000000001</v>
      </c>
      <c r="N38" s="27">
        <f t="shared" si="4"/>
        <v>489.56790000000001</v>
      </c>
      <c r="O38" s="27">
        <f t="shared" si="9"/>
        <v>-73451.96313710016</v>
      </c>
      <c r="P38" s="27">
        <f t="shared" si="10"/>
        <v>73451.96313710016</v>
      </c>
    </row>
    <row r="39" spans="1:21">
      <c r="A39" s="30">
        <v>39783</v>
      </c>
      <c r="B39" s="2"/>
      <c r="C39" s="6">
        <v>31</v>
      </c>
      <c r="D39" s="29">
        <f t="shared" si="0"/>
        <v>1290</v>
      </c>
      <c r="E39" s="29">
        <f t="shared" si="6"/>
        <v>39990</v>
      </c>
      <c r="F39" s="29">
        <f t="shared" si="1"/>
        <v>-192254.21</v>
      </c>
      <c r="G39" s="34">
        <f>Inputs!D$3</f>
        <v>0.37951000000000001</v>
      </c>
      <c r="H39" s="2"/>
      <c r="I39" s="27">
        <f t="shared" si="7"/>
        <v>232244.21</v>
      </c>
      <c r="J39" s="27"/>
      <c r="K39" s="27">
        <f t="shared" si="2"/>
        <v>1290</v>
      </c>
      <c r="L39" s="27">
        <f t="shared" si="8"/>
        <v>39990</v>
      </c>
      <c r="M39" s="27">
        <f t="shared" si="3"/>
        <v>489.56790000000001</v>
      </c>
      <c r="N39" s="27">
        <f t="shared" si="4"/>
        <v>489.56790000000001</v>
      </c>
      <c r="O39" s="27">
        <f t="shared" si="9"/>
        <v>-72962.395237100165</v>
      </c>
      <c r="P39" s="27">
        <f t="shared" si="10"/>
        <v>72962.395237100165</v>
      </c>
    </row>
    <row r="40" spans="1:21">
      <c r="A40" s="31">
        <v>39814</v>
      </c>
      <c r="B40" s="2"/>
      <c r="C40" s="6">
        <v>32</v>
      </c>
      <c r="D40" s="29">
        <f t="shared" si="0"/>
        <v>1290</v>
      </c>
      <c r="E40" s="29">
        <f t="shared" si="6"/>
        <v>41280</v>
      </c>
      <c r="F40" s="29">
        <f t="shared" si="1"/>
        <v>-190964.21</v>
      </c>
      <c r="G40" s="34">
        <f>Inputs!D$3</f>
        <v>0.37951000000000001</v>
      </c>
      <c r="H40" s="2"/>
      <c r="I40" s="27">
        <f t="shared" si="7"/>
        <v>232244.21</v>
      </c>
      <c r="J40" s="2"/>
      <c r="K40" s="27">
        <f t="shared" si="2"/>
        <v>1290</v>
      </c>
      <c r="L40" s="27">
        <f t="shared" si="8"/>
        <v>41280</v>
      </c>
      <c r="M40" s="27">
        <f t="shared" si="3"/>
        <v>489.56790000000001</v>
      </c>
      <c r="N40" s="27">
        <f t="shared" si="4"/>
        <v>489.56790000000001</v>
      </c>
      <c r="O40" s="27">
        <f t="shared" si="9"/>
        <v>-72472.827337100171</v>
      </c>
      <c r="P40" s="27">
        <f t="shared" si="10"/>
        <v>72472.827337100171</v>
      </c>
    </row>
    <row r="41" spans="1:21">
      <c r="A41" s="30">
        <v>39845</v>
      </c>
      <c r="C41" s="6">
        <v>33</v>
      </c>
      <c r="D41" s="29">
        <f t="shared" ref="D41:D51" si="12">ROUND(-(+$B$9/180)*1,0)</f>
        <v>1290</v>
      </c>
      <c r="E41" s="29">
        <f t="shared" si="6"/>
        <v>42570</v>
      </c>
      <c r="F41" s="29">
        <f t="shared" ref="F41:F72" si="13">$B$9+E41</f>
        <v>-189674.21</v>
      </c>
      <c r="G41" s="34">
        <f>Inputs!D$3</f>
        <v>0.37951000000000001</v>
      </c>
      <c r="I41" s="27">
        <f t="shared" si="7"/>
        <v>232244.21</v>
      </c>
      <c r="K41" s="27">
        <f t="shared" ref="K41:K72" si="14">D41</f>
        <v>1290</v>
      </c>
      <c r="L41" s="27">
        <f t="shared" si="8"/>
        <v>42570</v>
      </c>
      <c r="M41" s="27">
        <f t="shared" ref="M41:M72" si="15">K41*G41</f>
        <v>489.56790000000001</v>
      </c>
      <c r="N41" s="27">
        <f t="shared" ref="N41:N72" si="16">M41-J41</f>
        <v>489.56790000000001</v>
      </c>
      <c r="O41" s="27">
        <f t="shared" si="9"/>
        <v>-71983.259437100176</v>
      </c>
      <c r="P41" s="27">
        <f t="shared" si="10"/>
        <v>71983.259437100176</v>
      </c>
    </row>
    <row r="42" spans="1:21">
      <c r="A42" s="31">
        <v>39873</v>
      </c>
      <c r="C42" s="6">
        <v>34</v>
      </c>
      <c r="D42" s="29">
        <f t="shared" si="12"/>
        <v>1290</v>
      </c>
      <c r="E42" s="29">
        <f t="shared" ref="E42:E73" si="17">+E41+D42</f>
        <v>43860</v>
      </c>
      <c r="F42" s="29">
        <f t="shared" si="13"/>
        <v>-188384.21</v>
      </c>
      <c r="G42" s="34">
        <f>Inputs!D$3</f>
        <v>0.37951000000000001</v>
      </c>
      <c r="I42" s="27">
        <f t="shared" ref="I42:I73" si="18">+I41+H42</f>
        <v>232244.21</v>
      </c>
      <c r="K42" s="27">
        <f t="shared" si="14"/>
        <v>1290</v>
      </c>
      <c r="L42" s="27">
        <f t="shared" ref="L42:L73" si="19">+L41+K42</f>
        <v>43860</v>
      </c>
      <c r="M42" s="27">
        <f t="shared" si="15"/>
        <v>489.56790000000001</v>
      </c>
      <c r="N42" s="27">
        <f t="shared" si="16"/>
        <v>489.56790000000001</v>
      </c>
      <c r="O42" s="27">
        <f t="shared" ref="O42:O73" si="20">+O41+N42</f>
        <v>-71493.691537100181</v>
      </c>
      <c r="P42" s="27">
        <f t="shared" ref="P42:P73" si="21">P41-N42</f>
        <v>71493.691537100181</v>
      </c>
    </row>
    <row r="43" spans="1:21">
      <c r="A43" s="30">
        <v>39904</v>
      </c>
      <c r="C43" s="6">
        <v>35</v>
      </c>
      <c r="D43" s="29">
        <f t="shared" si="12"/>
        <v>1290</v>
      </c>
      <c r="E43" s="29">
        <f t="shared" si="17"/>
        <v>45150</v>
      </c>
      <c r="F43" s="29">
        <f t="shared" si="13"/>
        <v>-187094.21</v>
      </c>
      <c r="G43" s="34">
        <f>Inputs!D$3</f>
        <v>0.37951000000000001</v>
      </c>
      <c r="I43" s="27">
        <f t="shared" si="18"/>
        <v>232244.21</v>
      </c>
      <c r="K43" s="27">
        <f t="shared" si="14"/>
        <v>1290</v>
      </c>
      <c r="L43" s="27">
        <f t="shared" si="19"/>
        <v>45150</v>
      </c>
      <c r="M43" s="27">
        <f t="shared" si="15"/>
        <v>489.56790000000001</v>
      </c>
      <c r="N43" s="27">
        <f t="shared" si="16"/>
        <v>489.56790000000001</v>
      </c>
      <c r="O43" s="27">
        <f t="shared" si="20"/>
        <v>-71004.123637100187</v>
      </c>
      <c r="P43" s="27">
        <f t="shared" si="21"/>
        <v>71004.123637100187</v>
      </c>
    </row>
    <row r="44" spans="1:21">
      <c r="A44" s="31">
        <v>39934</v>
      </c>
      <c r="C44" s="6">
        <v>36</v>
      </c>
      <c r="D44" s="29">
        <f t="shared" si="12"/>
        <v>1290</v>
      </c>
      <c r="E44" s="29">
        <f t="shared" si="17"/>
        <v>46440</v>
      </c>
      <c r="F44" s="29">
        <f t="shared" si="13"/>
        <v>-185804.21</v>
      </c>
      <c r="G44" s="34">
        <f>Inputs!D$3</f>
        <v>0.37951000000000001</v>
      </c>
      <c r="I44" s="27">
        <f t="shared" si="18"/>
        <v>232244.21</v>
      </c>
      <c r="K44" s="27">
        <f t="shared" si="14"/>
        <v>1290</v>
      </c>
      <c r="L44" s="27">
        <f t="shared" si="19"/>
        <v>46440</v>
      </c>
      <c r="M44" s="27">
        <f t="shared" si="15"/>
        <v>489.56790000000001</v>
      </c>
      <c r="N44" s="27">
        <f t="shared" si="16"/>
        <v>489.56790000000001</v>
      </c>
      <c r="O44" s="27">
        <f t="shared" si="20"/>
        <v>-70514.555737100192</v>
      </c>
      <c r="P44" s="27">
        <f t="shared" si="21"/>
        <v>70514.555737100192</v>
      </c>
      <c r="U44" s="98"/>
    </row>
    <row r="45" spans="1:21">
      <c r="A45" s="30">
        <v>39965</v>
      </c>
      <c r="C45" s="6">
        <v>37</v>
      </c>
      <c r="D45" s="29">
        <f t="shared" si="12"/>
        <v>1290</v>
      </c>
      <c r="E45" s="29">
        <f t="shared" si="17"/>
        <v>47730</v>
      </c>
      <c r="F45" s="29">
        <f t="shared" si="13"/>
        <v>-184514.21</v>
      </c>
      <c r="G45" s="34">
        <f>Inputs!D$3</f>
        <v>0.37951000000000001</v>
      </c>
      <c r="I45" s="27">
        <f t="shared" si="18"/>
        <v>232244.21</v>
      </c>
      <c r="K45" s="27">
        <f t="shared" si="14"/>
        <v>1290</v>
      </c>
      <c r="L45" s="27">
        <f t="shared" si="19"/>
        <v>47730</v>
      </c>
      <c r="M45" s="27">
        <f t="shared" si="15"/>
        <v>489.56790000000001</v>
      </c>
      <c r="N45" s="27">
        <f t="shared" si="16"/>
        <v>489.56790000000001</v>
      </c>
      <c r="O45" s="27">
        <f t="shared" si="20"/>
        <v>-70024.987837100198</v>
      </c>
      <c r="P45" s="27">
        <f t="shared" si="21"/>
        <v>70024.987837100198</v>
      </c>
      <c r="U45" s="98"/>
    </row>
    <row r="46" spans="1:21">
      <c r="A46" s="31">
        <v>39995</v>
      </c>
      <c r="C46" s="6">
        <v>38</v>
      </c>
      <c r="D46" s="29">
        <f t="shared" si="12"/>
        <v>1290</v>
      </c>
      <c r="E46" s="29">
        <f t="shared" si="17"/>
        <v>49020</v>
      </c>
      <c r="F46" s="29">
        <f t="shared" si="13"/>
        <v>-183224.21</v>
      </c>
      <c r="G46" s="34">
        <f>Inputs!D$3</f>
        <v>0.37951000000000001</v>
      </c>
      <c r="I46" s="27">
        <f t="shared" si="18"/>
        <v>232244.21</v>
      </c>
      <c r="K46" s="27">
        <f t="shared" si="14"/>
        <v>1290</v>
      </c>
      <c r="L46" s="27">
        <f t="shared" si="19"/>
        <v>49020</v>
      </c>
      <c r="M46" s="27">
        <f t="shared" si="15"/>
        <v>489.56790000000001</v>
      </c>
      <c r="N46" s="27">
        <f t="shared" si="16"/>
        <v>489.56790000000001</v>
      </c>
      <c r="O46" s="27">
        <f t="shared" si="20"/>
        <v>-69535.419937100203</v>
      </c>
      <c r="P46" s="27">
        <f t="shared" si="21"/>
        <v>69535.419937100203</v>
      </c>
      <c r="U46" s="98"/>
    </row>
    <row r="47" spans="1:21">
      <c r="A47" s="30">
        <v>40026</v>
      </c>
      <c r="C47" s="6">
        <v>39</v>
      </c>
      <c r="D47" s="29">
        <f t="shared" si="12"/>
        <v>1290</v>
      </c>
      <c r="E47" s="29">
        <f t="shared" si="17"/>
        <v>50310</v>
      </c>
      <c r="F47" s="29">
        <f t="shared" si="13"/>
        <v>-181934.21</v>
      </c>
      <c r="G47" s="34">
        <f>Inputs!D$3</f>
        <v>0.37951000000000001</v>
      </c>
      <c r="I47" s="27">
        <f t="shared" si="18"/>
        <v>232244.21</v>
      </c>
      <c r="K47" s="27">
        <f t="shared" si="14"/>
        <v>1290</v>
      </c>
      <c r="L47" s="27">
        <f t="shared" si="19"/>
        <v>50310</v>
      </c>
      <c r="M47" s="27">
        <f t="shared" si="15"/>
        <v>489.56790000000001</v>
      </c>
      <c r="N47" s="27">
        <f t="shared" si="16"/>
        <v>489.56790000000001</v>
      </c>
      <c r="O47" s="27">
        <f t="shared" si="20"/>
        <v>-69045.852037100209</v>
      </c>
      <c r="P47" s="27">
        <f t="shared" si="21"/>
        <v>69045.852037100209</v>
      </c>
      <c r="U47" s="98"/>
    </row>
    <row r="48" spans="1:21">
      <c r="A48" s="31">
        <v>40057</v>
      </c>
      <c r="C48" s="6">
        <v>40</v>
      </c>
      <c r="D48" s="29">
        <f t="shared" si="12"/>
        <v>1290</v>
      </c>
      <c r="E48" s="29">
        <f t="shared" si="17"/>
        <v>51600</v>
      </c>
      <c r="F48" s="29">
        <f t="shared" si="13"/>
        <v>-180644.21</v>
      </c>
      <c r="G48" s="34">
        <f>Inputs!D$3</f>
        <v>0.37951000000000001</v>
      </c>
      <c r="I48" s="27">
        <f t="shared" si="18"/>
        <v>232244.21</v>
      </c>
      <c r="K48" s="27">
        <f t="shared" si="14"/>
        <v>1290</v>
      </c>
      <c r="L48" s="27">
        <f t="shared" si="19"/>
        <v>51600</v>
      </c>
      <c r="M48" s="27">
        <f t="shared" si="15"/>
        <v>489.56790000000001</v>
      </c>
      <c r="N48" s="27">
        <f t="shared" si="16"/>
        <v>489.56790000000001</v>
      </c>
      <c r="O48" s="27">
        <f t="shared" si="20"/>
        <v>-68556.284137100214</v>
      </c>
      <c r="P48" s="27">
        <f t="shared" si="21"/>
        <v>68556.284137100214</v>
      </c>
      <c r="U48" s="98"/>
    </row>
    <row r="49" spans="1:21">
      <c r="A49" s="30">
        <v>40087</v>
      </c>
      <c r="C49" s="6">
        <v>41</v>
      </c>
      <c r="D49" s="29">
        <f t="shared" si="12"/>
        <v>1290</v>
      </c>
      <c r="E49" s="29">
        <f t="shared" si="17"/>
        <v>52890</v>
      </c>
      <c r="F49" s="29">
        <f t="shared" si="13"/>
        <v>-179354.21</v>
      </c>
      <c r="G49" s="34">
        <f>Inputs!D$3</f>
        <v>0.37951000000000001</v>
      </c>
      <c r="I49" s="27">
        <f t="shared" si="18"/>
        <v>232244.21</v>
      </c>
      <c r="K49" s="27">
        <f t="shared" si="14"/>
        <v>1290</v>
      </c>
      <c r="L49" s="27">
        <f t="shared" si="19"/>
        <v>52890</v>
      </c>
      <c r="M49" s="27">
        <f t="shared" si="15"/>
        <v>489.56790000000001</v>
      </c>
      <c r="N49" s="27">
        <f t="shared" si="16"/>
        <v>489.56790000000001</v>
      </c>
      <c r="O49" s="27">
        <f t="shared" si="20"/>
        <v>-68066.71623710022</v>
      </c>
      <c r="P49" s="27">
        <f t="shared" si="21"/>
        <v>68066.71623710022</v>
      </c>
      <c r="U49" s="98"/>
    </row>
    <row r="50" spans="1:21">
      <c r="A50" s="31">
        <v>40118</v>
      </c>
      <c r="C50" s="6">
        <v>42</v>
      </c>
      <c r="D50" s="29">
        <f t="shared" si="12"/>
        <v>1290</v>
      </c>
      <c r="E50" s="29">
        <f t="shared" si="17"/>
        <v>54180</v>
      </c>
      <c r="F50" s="29">
        <f t="shared" si="13"/>
        <v>-178064.21</v>
      </c>
      <c r="G50" s="34">
        <f>Inputs!D$3</f>
        <v>0.37951000000000001</v>
      </c>
      <c r="I50" s="27">
        <f t="shared" si="18"/>
        <v>232244.21</v>
      </c>
      <c r="K50" s="27">
        <f t="shared" si="14"/>
        <v>1290</v>
      </c>
      <c r="L50" s="27">
        <f t="shared" si="19"/>
        <v>54180</v>
      </c>
      <c r="M50" s="27">
        <f t="shared" si="15"/>
        <v>489.56790000000001</v>
      </c>
      <c r="N50" s="27">
        <f t="shared" si="16"/>
        <v>489.56790000000001</v>
      </c>
      <c r="O50" s="27">
        <f t="shared" si="20"/>
        <v>-67577.148337100225</v>
      </c>
      <c r="P50" s="27">
        <f t="shared" si="21"/>
        <v>67577.148337100225</v>
      </c>
      <c r="U50" s="98"/>
    </row>
    <row r="51" spans="1:21">
      <c r="A51" s="30">
        <v>40148</v>
      </c>
      <c r="C51" s="6">
        <v>43</v>
      </c>
      <c r="D51" s="29">
        <f t="shared" si="12"/>
        <v>1290</v>
      </c>
      <c r="E51" s="29">
        <f t="shared" si="17"/>
        <v>55470</v>
      </c>
      <c r="F51" s="29">
        <f t="shared" si="13"/>
        <v>-176774.21</v>
      </c>
      <c r="G51" s="34">
        <f>Inputs!D$3</f>
        <v>0.37951000000000001</v>
      </c>
      <c r="I51" s="27">
        <f t="shared" si="18"/>
        <v>232244.21</v>
      </c>
      <c r="K51" s="27">
        <f t="shared" si="14"/>
        <v>1290</v>
      </c>
      <c r="L51" s="27">
        <f t="shared" si="19"/>
        <v>55470</v>
      </c>
      <c r="M51" s="27">
        <f t="shared" si="15"/>
        <v>489.56790000000001</v>
      </c>
      <c r="N51" s="27">
        <f t="shared" si="16"/>
        <v>489.56790000000001</v>
      </c>
      <c r="O51" s="27">
        <f t="shared" si="20"/>
        <v>-67087.58043710023</v>
      </c>
      <c r="P51" s="27">
        <f t="shared" si="21"/>
        <v>67087.58043710023</v>
      </c>
      <c r="U51" s="98"/>
    </row>
    <row r="52" spans="1:21" s="237" customFormat="1">
      <c r="A52" s="243">
        <v>40179</v>
      </c>
      <c r="C52" s="238">
        <v>44</v>
      </c>
      <c r="D52" s="239">
        <f>ROUND(-(+$F$51/60)*1,0)</f>
        <v>2946</v>
      </c>
      <c r="E52" s="239">
        <f t="shared" si="17"/>
        <v>58416</v>
      </c>
      <c r="F52" s="239">
        <f t="shared" si="13"/>
        <v>-173828.21</v>
      </c>
      <c r="G52" s="240">
        <f>Inputs!D$3</f>
        <v>0.37951000000000001</v>
      </c>
      <c r="I52" s="241">
        <f t="shared" si="18"/>
        <v>232244.21</v>
      </c>
      <c r="K52" s="241">
        <f t="shared" si="14"/>
        <v>2946</v>
      </c>
      <c r="L52" s="241">
        <f t="shared" si="19"/>
        <v>58416</v>
      </c>
      <c r="M52" s="241">
        <f t="shared" si="15"/>
        <v>1118.03646</v>
      </c>
      <c r="N52" s="241">
        <f t="shared" si="16"/>
        <v>1118.03646</v>
      </c>
      <c r="O52" s="241">
        <f t="shared" si="20"/>
        <v>-65969.543977100227</v>
      </c>
      <c r="P52" s="241">
        <f t="shared" si="21"/>
        <v>65969.543977100227</v>
      </c>
      <c r="Q52" s="242"/>
      <c r="R52" s="242"/>
      <c r="S52" s="242"/>
      <c r="U52" s="256"/>
    </row>
    <row r="53" spans="1:21" s="237" customFormat="1">
      <c r="A53" s="236">
        <v>40210</v>
      </c>
      <c r="C53" s="238">
        <v>45</v>
      </c>
      <c r="D53" s="239">
        <f t="shared" ref="D53:D111" si="22">ROUND(-(+$F$51/60)*1,0)</f>
        <v>2946</v>
      </c>
      <c r="E53" s="239">
        <f t="shared" si="17"/>
        <v>61362</v>
      </c>
      <c r="F53" s="239">
        <f t="shared" si="13"/>
        <v>-170882.21</v>
      </c>
      <c r="G53" s="240">
        <f>Inputs!D$3</f>
        <v>0.37951000000000001</v>
      </c>
      <c r="I53" s="241">
        <f t="shared" si="18"/>
        <v>232244.21</v>
      </c>
      <c r="K53" s="241">
        <f t="shared" si="14"/>
        <v>2946</v>
      </c>
      <c r="L53" s="241">
        <f t="shared" si="19"/>
        <v>61362</v>
      </c>
      <c r="M53" s="241">
        <f t="shared" si="15"/>
        <v>1118.03646</v>
      </c>
      <c r="N53" s="241">
        <f t="shared" si="16"/>
        <v>1118.03646</v>
      </c>
      <c r="O53" s="241">
        <f t="shared" si="20"/>
        <v>-64851.507517100225</v>
      </c>
      <c r="P53" s="241">
        <f t="shared" si="21"/>
        <v>64851.507517100225</v>
      </c>
      <c r="Q53" s="242"/>
      <c r="R53" s="242"/>
      <c r="S53" s="242"/>
      <c r="U53" s="256"/>
    </row>
    <row r="54" spans="1:21" s="237" customFormat="1">
      <c r="A54" s="243">
        <v>40238</v>
      </c>
      <c r="C54" s="238">
        <v>46</v>
      </c>
      <c r="D54" s="239">
        <f t="shared" si="22"/>
        <v>2946</v>
      </c>
      <c r="E54" s="239">
        <f t="shared" si="17"/>
        <v>64308</v>
      </c>
      <c r="F54" s="239">
        <f t="shared" si="13"/>
        <v>-167936.21</v>
      </c>
      <c r="G54" s="240">
        <f>Inputs!D$3</f>
        <v>0.37951000000000001</v>
      </c>
      <c r="I54" s="241">
        <f t="shared" si="18"/>
        <v>232244.21</v>
      </c>
      <c r="K54" s="241">
        <f t="shared" si="14"/>
        <v>2946</v>
      </c>
      <c r="L54" s="241">
        <f t="shared" si="19"/>
        <v>64308</v>
      </c>
      <c r="M54" s="241">
        <f t="shared" si="15"/>
        <v>1118.03646</v>
      </c>
      <c r="N54" s="241">
        <f t="shared" si="16"/>
        <v>1118.03646</v>
      </c>
      <c r="O54" s="241">
        <f t="shared" si="20"/>
        <v>-63733.471057100222</v>
      </c>
      <c r="P54" s="241">
        <f t="shared" si="21"/>
        <v>63733.471057100222</v>
      </c>
      <c r="Q54" s="242"/>
      <c r="R54" s="242"/>
      <c r="S54" s="242"/>
      <c r="U54" s="256"/>
    </row>
    <row r="55" spans="1:21" s="237" customFormat="1">
      <c r="A55" s="236">
        <v>40269</v>
      </c>
      <c r="C55" s="238">
        <v>47</v>
      </c>
      <c r="D55" s="239">
        <f t="shared" si="22"/>
        <v>2946</v>
      </c>
      <c r="E55" s="239">
        <f t="shared" si="17"/>
        <v>67254</v>
      </c>
      <c r="F55" s="239">
        <f t="shared" si="13"/>
        <v>-164990.21</v>
      </c>
      <c r="G55" s="240">
        <f>Inputs!D$3</f>
        <v>0.37951000000000001</v>
      </c>
      <c r="I55" s="241">
        <f t="shared" si="18"/>
        <v>232244.21</v>
      </c>
      <c r="K55" s="241">
        <f t="shared" si="14"/>
        <v>2946</v>
      </c>
      <c r="L55" s="241">
        <f t="shared" si="19"/>
        <v>67254</v>
      </c>
      <c r="M55" s="241">
        <f t="shared" si="15"/>
        <v>1118.03646</v>
      </c>
      <c r="N55" s="241">
        <f t="shared" si="16"/>
        <v>1118.03646</v>
      </c>
      <c r="O55" s="241">
        <f t="shared" si="20"/>
        <v>-62615.434597100219</v>
      </c>
      <c r="P55" s="241">
        <f t="shared" si="21"/>
        <v>62615.434597100219</v>
      </c>
      <c r="Q55" s="242"/>
      <c r="R55" s="242"/>
      <c r="S55" s="242"/>
      <c r="U55" s="256"/>
    </row>
    <row r="56" spans="1:21" s="237" customFormat="1">
      <c r="A56" s="243">
        <v>40299</v>
      </c>
      <c r="C56" s="238">
        <v>48</v>
      </c>
      <c r="D56" s="239">
        <f t="shared" si="22"/>
        <v>2946</v>
      </c>
      <c r="E56" s="239">
        <f t="shared" si="17"/>
        <v>70200</v>
      </c>
      <c r="F56" s="239">
        <f t="shared" si="13"/>
        <v>-162044.21</v>
      </c>
      <c r="G56" s="240">
        <f>Inputs!D$3</f>
        <v>0.37951000000000001</v>
      </c>
      <c r="I56" s="241">
        <f t="shared" si="18"/>
        <v>232244.21</v>
      </c>
      <c r="K56" s="241">
        <f t="shared" si="14"/>
        <v>2946</v>
      </c>
      <c r="L56" s="241">
        <f t="shared" si="19"/>
        <v>70200</v>
      </c>
      <c r="M56" s="241">
        <f t="shared" si="15"/>
        <v>1118.03646</v>
      </c>
      <c r="N56" s="241">
        <f t="shared" si="16"/>
        <v>1118.03646</v>
      </c>
      <c r="O56" s="241">
        <f t="shared" si="20"/>
        <v>-61497.398137100216</v>
      </c>
      <c r="P56" s="241">
        <f t="shared" si="21"/>
        <v>61497.398137100216</v>
      </c>
      <c r="Q56" s="242"/>
      <c r="R56" s="242"/>
      <c r="S56" s="242"/>
    </row>
    <row r="57" spans="1:21" s="237" customFormat="1">
      <c r="A57" s="236">
        <v>40330</v>
      </c>
      <c r="C57" s="238">
        <v>49</v>
      </c>
      <c r="D57" s="239">
        <f t="shared" si="22"/>
        <v>2946</v>
      </c>
      <c r="E57" s="239">
        <f t="shared" si="17"/>
        <v>73146</v>
      </c>
      <c r="F57" s="239">
        <f t="shared" si="13"/>
        <v>-159098.21</v>
      </c>
      <c r="G57" s="240">
        <f>Inputs!D$3</f>
        <v>0.37951000000000001</v>
      </c>
      <c r="I57" s="241">
        <f t="shared" si="18"/>
        <v>232244.21</v>
      </c>
      <c r="K57" s="241">
        <f t="shared" si="14"/>
        <v>2946</v>
      </c>
      <c r="L57" s="241">
        <f t="shared" si="19"/>
        <v>73146</v>
      </c>
      <c r="M57" s="241">
        <f t="shared" si="15"/>
        <v>1118.03646</v>
      </c>
      <c r="N57" s="241">
        <f t="shared" si="16"/>
        <v>1118.03646</v>
      </c>
      <c r="O57" s="241">
        <f t="shared" si="20"/>
        <v>-60379.361677100213</v>
      </c>
      <c r="P57" s="241">
        <f t="shared" si="21"/>
        <v>60379.361677100213</v>
      </c>
      <c r="Q57" s="242"/>
      <c r="R57" s="242"/>
      <c r="S57" s="242"/>
    </row>
    <row r="58" spans="1:21" s="237" customFormat="1">
      <c r="A58" s="243">
        <v>40360</v>
      </c>
      <c r="C58" s="238">
        <v>50</v>
      </c>
      <c r="D58" s="239">
        <f t="shared" si="22"/>
        <v>2946</v>
      </c>
      <c r="E58" s="239">
        <f t="shared" si="17"/>
        <v>76092</v>
      </c>
      <c r="F58" s="239">
        <f t="shared" si="13"/>
        <v>-156152.21</v>
      </c>
      <c r="G58" s="240">
        <f>Inputs!D$3</f>
        <v>0.37951000000000001</v>
      </c>
      <c r="I58" s="241">
        <f t="shared" si="18"/>
        <v>232244.21</v>
      </c>
      <c r="K58" s="241">
        <f t="shared" si="14"/>
        <v>2946</v>
      </c>
      <c r="L58" s="241">
        <f t="shared" si="19"/>
        <v>76092</v>
      </c>
      <c r="M58" s="241">
        <f t="shared" si="15"/>
        <v>1118.03646</v>
      </c>
      <c r="N58" s="241">
        <f t="shared" si="16"/>
        <v>1118.03646</v>
      </c>
      <c r="O58" s="241">
        <f t="shared" si="20"/>
        <v>-59261.32521710021</v>
      </c>
      <c r="P58" s="241">
        <f t="shared" si="21"/>
        <v>59261.32521710021</v>
      </c>
      <c r="Q58" s="242"/>
      <c r="R58" s="242"/>
      <c r="S58" s="242"/>
    </row>
    <row r="59" spans="1:21" s="237" customFormat="1">
      <c r="A59" s="236">
        <v>40391</v>
      </c>
      <c r="C59" s="238">
        <v>51</v>
      </c>
      <c r="D59" s="239">
        <f t="shared" si="22"/>
        <v>2946</v>
      </c>
      <c r="E59" s="239">
        <f t="shared" si="17"/>
        <v>79038</v>
      </c>
      <c r="F59" s="239">
        <f t="shared" si="13"/>
        <v>-153206.21</v>
      </c>
      <c r="G59" s="240">
        <f>Inputs!D$3</f>
        <v>0.37951000000000001</v>
      </c>
      <c r="I59" s="241">
        <f t="shared" si="18"/>
        <v>232244.21</v>
      </c>
      <c r="K59" s="241">
        <f t="shared" si="14"/>
        <v>2946</v>
      </c>
      <c r="L59" s="241">
        <f t="shared" si="19"/>
        <v>79038</v>
      </c>
      <c r="M59" s="241">
        <f t="shared" si="15"/>
        <v>1118.03646</v>
      </c>
      <c r="N59" s="241">
        <f t="shared" si="16"/>
        <v>1118.03646</v>
      </c>
      <c r="O59" s="241">
        <f t="shared" si="20"/>
        <v>-58143.288757100207</v>
      </c>
      <c r="P59" s="241">
        <f t="shared" si="21"/>
        <v>58143.288757100207</v>
      </c>
      <c r="Q59" s="242"/>
      <c r="R59" s="242"/>
      <c r="S59" s="242"/>
    </row>
    <row r="60" spans="1:21" s="237" customFormat="1">
      <c r="A60" s="243">
        <v>40422</v>
      </c>
      <c r="C60" s="238">
        <v>52</v>
      </c>
      <c r="D60" s="239">
        <f t="shared" si="22"/>
        <v>2946</v>
      </c>
      <c r="E60" s="239">
        <f t="shared" si="17"/>
        <v>81984</v>
      </c>
      <c r="F60" s="239">
        <f t="shared" si="13"/>
        <v>-150260.21</v>
      </c>
      <c r="G60" s="240">
        <f>Inputs!D$3</f>
        <v>0.37951000000000001</v>
      </c>
      <c r="I60" s="241">
        <f t="shared" si="18"/>
        <v>232244.21</v>
      </c>
      <c r="K60" s="241">
        <f t="shared" si="14"/>
        <v>2946</v>
      </c>
      <c r="L60" s="241">
        <f t="shared" si="19"/>
        <v>81984</v>
      </c>
      <c r="M60" s="241">
        <f t="shared" si="15"/>
        <v>1118.03646</v>
      </c>
      <c r="N60" s="241">
        <f t="shared" si="16"/>
        <v>1118.03646</v>
      </c>
      <c r="O60" s="241">
        <f t="shared" si="20"/>
        <v>-57025.252297100204</v>
      </c>
      <c r="P60" s="241">
        <f t="shared" si="21"/>
        <v>57025.252297100204</v>
      </c>
      <c r="Q60" s="242"/>
      <c r="R60" s="242"/>
      <c r="S60" s="242"/>
    </row>
    <row r="61" spans="1:21" s="237" customFormat="1">
      <c r="A61" s="236">
        <v>40452</v>
      </c>
      <c r="C61" s="238">
        <v>53</v>
      </c>
      <c r="D61" s="239">
        <f t="shared" si="22"/>
        <v>2946</v>
      </c>
      <c r="E61" s="239">
        <f t="shared" si="17"/>
        <v>84930</v>
      </c>
      <c r="F61" s="239">
        <f t="shared" si="13"/>
        <v>-147314.21</v>
      </c>
      <c r="G61" s="240">
        <f>Inputs!D$3</f>
        <v>0.37951000000000001</v>
      </c>
      <c r="I61" s="241">
        <f t="shared" si="18"/>
        <v>232244.21</v>
      </c>
      <c r="K61" s="241">
        <f t="shared" si="14"/>
        <v>2946</v>
      </c>
      <c r="L61" s="241">
        <f t="shared" si="19"/>
        <v>84930</v>
      </c>
      <c r="M61" s="241">
        <f t="shared" si="15"/>
        <v>1118.03646</v>
      </c>
      <c r="N61" s="241">
        <f t="shared" si="16"/>
        <v>1118.03646</v>
      </c>
      <c r="O61" s="241">
        <f t="shared" si="20"/>
        <v>-55907.215837100201</v>
      </c>
      <c r="P61" s="241">
        <f t="shared" si="21"/>
        <v>55907.215837100201</v>
      </c>
      <c r="Q61" s="242"/>
      <c r="R61" s="242"/>
      <c r="S61" s="242"/>
    </row>
    <row r="62" spans="1:21" s="237" customFormat="1">
      <c r="A62" s="243">
        <v>40483</v>
      </c>
      <c r="C62" s="238">
        <v>54</v>
      </c>
      <c r="D62" s="239">
        <f t="shared" si="22"/>
        <v>2946</v>
      </c>
      <c r="E62" s="239">
        <f t="shared" si="17"/>
        <v>87876</v>
      </c>
      <c r="F62" s="239">
        <f t="shared" si="13"/>
        <v>-144368.21</v>
      </c>
      <c r="G62" s="240">
        <f>Inputs!D$3</f>
        <v>0.37951000000000001</v>
      </c>
      <c r="I62" s="241">
        <f t="shared" si="18"/>
        <v>232244.21</v>
      </c>
      <c r="K62" s="241">
        <f t="shared" si="14"/>
        <v>2946</v>
      </c>
      <c r="L62" s="241">
        <f t="shared" si="19"/>
        <v>87876</v>
      </c>
      <c r="M62" s="241">
        <f t="shared" si="15"/>
        <v>1118.03646</v>
      </c>
      <c r="N62" s="241">
        <f t="shared" si="16"/>
        <v>1118.03646</v>
      </c>
      <c r="O62" s="241">
        <f t="shared" si="20"/>
        <v>-54789.179377100198</v>
      </c>
      <c r="P62" s="241">
        <f t="shared" si="21"/>
        <v>54789.179377100198</v>
      </c>
      <c r="Q62" s="242"/>
      <c r="R62" s="242"/>
      <c r="S62" s="242"/>
    </row>
    <row r="63" spans="1:21" s="237" customFormat="1">
      <c r="A63" s="236">
        <v>40513</v>
      </c>
      <c r="C63" s="238">
        <v>55</v>
      </c>
      <c r="D63" s="239">
        <f t="shared" si="22"/>
        <v>2946</v>
      </c>
      <c r="E63" s="239">
        <f t="shared" si="17"/>
        <v>90822</v>
      </c>
      <c r="F63" s="239">
        <f t="shared" si="13"/>
        <v>-141422.21</v>
      </c>
      <c r="G63" s="240">
        <f>Inputs!D$3</f>
        <v>0.37951000000000001</v>
      </c>
      <c r="I63" s="241">
        <f t="shared" si="18"/>
        <v>232244.21</v>
      </c>
      <c r="K63" s="241">
        <f t="shared" si="14"/>
        <v>2946</v>
      </c>
      <c r="L63" s="241">
        <f t="shared" si="19"/>
        <v>90822</v>
      </c>
      <c r="M63" s="241">
        <f t="shared" si="15"/>
        <v>1118.03646</v>
      </c>
      <c r="N63" s="241">
        <f t="shared" si="16"/>
        <v>1118.03646</v>
      </c>
      <c r="O63" s="241">
        <f t="shared" si="20"/>
        <v>-53671.142917100195</v>
      </c>
      <c r="P63" s="241">
        <f t="shared" si="21"/>
        <v>53671.142917100195</v>
      </c>
      <c r="Q63" s="242"/>
      <c r="R63" s="242"/>
      <c r="S63" s="242"/>
    </row>
    <row r="64" spans="1:21" s="237" customFormat="1">
      <c r="A64" s="243">
        <v>40544</v>
      </c>
      <c r="C64" s="238">
        <v>56</v>
      </c>
      <c r="D64" s="239">
        <f t="shared" si="22"/>
        <v>2946</v>
      </c>
      <c r="E64" s="239">
        <f t="shared" si="17"/>
        <v>93768</v>
      </c>
      <c r="F64" s="239">
        <f t="shared" si="13"/>
        <v>-138476.21</v>
      </c>
      <c r="G64" s="240">
        <f>Inputs!D$3</f>
        <v>0.37951000000000001</v>
      </c>
      <c r="I64" s="241">
        <f t="shared" si="18"/>
        <v>232244.21</v>
      </c>
      <c r="K64" s="241">
        <f t="shared" si="14"/>
        <v>2946</v>
      </c>
      <c r="L64" s="241">
        <f t="shared" si="19"/>
        <v>93768</v>
      </c>
      <c r="M64" s="241">
        <f t="shared" si="15"/>
        <v>1118.03646</v>
      </c>
      <c r="N64" s="241">
        <f t="shared" si="16"/>
        <v>1118.03646</v>
      </c>
      <c r="O64" s="241">
        <f t="shared" si="20"/>
        <v>-52553.106457100192</v>
      </c>
      <c r="P64" s="241">
        <f t="shared" si="21"/>
        <v>52553.106457100192</v>
      </c>
      <c r="Q64" s="242"/>
      <c r="R64" s="242"/>
      <c r="S64" s="242"/>
    </row>
    <row r="65" spans="1:19" s="237" customFormat="1">
      <c r="A65" s="236">
        <v>40575</v>
      </c>
      <c r="C65" s="238">
        <v>57</v>
      </c>
      <c r="D65" s="239">
        <f t="shared" si="22"/>
        <v>2946</v>
      </c>
      <c r="E65" s="239">
        <f t="shared" si="17"/>
        <v>96714</v>
      </c>
      <c r="F65" s="239">
        <f t="shared" si="13"/>
        <v>-135530.21</v>
      </c>
      <c r="G65" s="240">
        <f>Inputs!D$3</f>
        <v>0.37951000000000001</v>
      </c>
      <c r="I65" s="241">
        <f t="shared" si="18"/>
        <v>232244.21</v>
      </c>
      <c r="K65" s="241">
        <f t="shared" si="14"/>
        <v>2946</v>
      </c>
      <c r="L65" s="241">
        <f t="shared" si="19"/>
        <v>96714</v>
      </c>
      <c r="M65" s="241">
        <f t="shared" si="15"/>
        <v>1118.03646</v>
      </c>
      <c r="N65" s="241">
        <f t="shared" si="16"/>
        <v>1118.03646</v>
      </c>
      <c r="O65" s="241">
        <f t="shared" si="20"/>
        <v>-51435.069997100189</v>
      </c>
      <c r="P65" s="241">
        <f t="shared" si="21"/>
        <v>51435.069997100189</v>
      </c>
      <c r="Q65" s="242"/>
      <c r="R65" s="242"/>
      <c r="S65" s="242"/>
    </row>
    <row r="66" spans="1:19" s="237" customFormat="1">
      <c r="A66" s="243">
        <v>40603</v>
      </c>
      <c r="C66" s="238">
        <v>58</v>
      </c>
      <c r="D66" s="239">
        <f t="shared" si="22"/>
        <v>2946</v>
      </c>
      <c r="E66" s="239">
        <f t="shared" si="17"/>
        <v>99660</v>
      </c>
      <c r="F66" s="239">
        <f t="shared" si="13"/>
        <v>-132584.21</v>
      </c>
      <c r="G66" s="240">
        <f>Inputs!D$3</f>
        <v>0.37951000000000001</v>
      </c>
      <c r="I66" s="241">
        <f t="shared" si="18"/>
        <v>232244.21</v>
      </c>
      <c r="K66" s="241">
        <f t="shared" si="14"/>
        <v>2946</v>
      </c>
      <c r="L66" s="241">
        <f t="shared" si="19"/>
        <v>99660</v>
      </c>
      <c r="M66" s="241">
        <f t="shared" si="15"/>
        <v>1118.03646</v>
      </c>
      <c r="N66" s="241">
        <f t="shared" si="16"/>
        <v>1118.03646</v>
      </c>
      <c r="O66" s="241">
        <f t="shared" si="20"/>
        <v>-50317.033537100186</v>
      </c>
      <c r="P66" s="241">
        <f t="shared" si="21"/>
        <v>50317.033537100186</v>
      </c>
      <c r="Q66" s="242"/>
      <c r="R66" s="242"/>
      <c r="S66" s="242"/>
    </row>
    <row r="67" spans="1:19" s="237" customFormat="1">
      <c r="A67" s="236">
        <v>40634</v>
      </c>
      <c r="C67" s="238">
        <v>59</v>
      </c>
      <c r="D67" s="239">
        <f t="shared" si="22"/>
        <v>2946</v>
      </c>
      <c r="E67" s="239">
        <f t="shared" si="17"/>
        <v>102606</v>
      </c>
      <c r="F67" s="239">
        <f t="shared" si="13"/>
        <v>-129638.20999999999</v>
      </c>
      <c r="G67" s="240">
        <f>Inputs!D$3</f>
        <v>0.37951000000000001</v>
      </c>
      <c r="I67" s="241">
        <f t="shared" si="18"/>
        <v>232244.21</v>
      </c>
      <c r="K67" s="241">
        <f t="shared" si="14"/>
        <v>2946</v>
      </c>
      <c r="L67" s="241">
        <f t="shared" si="19"/>
        <v>102606</v>
      </c>
      <c r="M67" s="241">
        <f t="shared" si="15"/>
        <v>1118.03646</v>
      </c>
      <c r="N67" s="241">
        <f t="shared" si="16"/>
        <v>1118.03646</v>
      </c>
      <c r="O67" s="241">
        <f t="shared" si="20"/>
        <v>-49198.997077100183</v>
      </c>
      <c r="P67" s="241">
        <f t="shared" si="21"/>
        <v>49198.997077100183</v>
      </c>
      <c r="Q67" s="242"/>
      <c r="R67" s="242"/>
      <c r="S67" s="242"/>
    </row>
    <row r="68" spans="1:19" s="237" customFormat="1">
      <c r="A68" s="243">
        <v>40664</v>
      </c>
      <c r="C68" s="238">
        <v>60</v>
      </c>
      <c r="D68" s="239">
        <f t="shared" si="22"/>
        <v>2946</v>
      </c>
      <c r="E68" s="239">
        <f t="shared" si="17"/>
        <v>105552</v>
      </c>
      <c r="F68" s="239">
        <f t="shared" si="13"/>
        <v>-126692.20999999999</v>
      </c>
      <c r="G68" s="240">
        <f>Inputs!D$3</f>
        <v>0.37951000000000001</v>
      </c>
      <c r="I68" s="241">
        <f t="shared" si="18"/>
        <v>232244.21</v>
      </c>
      <c r="K68" s="241">
        <f t="shared" si="14"/>
        <v>2946</v>
      </c>
      <c r="L68" s="241">
        <f t="shared" si="19"/>
        <v>105552</v>
      </c>
      <c r="M68" s="241">
        <f t="shared" si="15"/>
        <v>1118.03646</v>
      </c>
      <c r="N68" s="241">
        <f t="shared" si="16"/>
        <v>1118.03646</v>
      </c>
      <c r="O68" s="241">
        <f t="shared" si="20"/>
        <v>-48080.96061710018</v>
      </c>
      <c r="P68" s="241">
        <f t="shared" si="21"/>
        <v>48080.96061710018</v>
      </c>
      <c r="Q68" s="242"/>
      <c r="R68" s="242"/>
      <c r="S68" s="242"/>
    </row>
    <row r="69" spans="1:19" s="237" customFormat="1">
      <c r="A69" s="236">
        <v>40695</v>
      </c>
      <c r="C69" s="238">
        <v>61</v>
      </c>
      <c r="D69" s="239">
        <f t="shared" si="22"/>
        <v>2946</v>
      </c>
      <c r="E69" s="239">
        <f t="shared" si="17"/>
        <v>108498</v>
      </c>
      <c r="F69" s="239">
        <f t="shared" si="13"/>
        <v>-123746.20999999999</v>
      </c>
      <c r="G69" s="240">
        <f>Inputs!D$3</f>
        <v>0.37951000000000001</v>
      </c>
      <c r="I69" s="241">
        <f t="shared" si="18"/>
        <v>232244.21</v>
      </c>
      <c r="K69" s="241">
        <f t="shared" si="14"/>
        <v>2946</v>
      </c>
      <c r="L69" s="241">
        <f t="shared" si="19"/>
        <v>108498</v>
      </c>
      <c r="M69" s="241">
        <f t="shared" si="15"/>
        <v>1118.03646</v>
      </c>
      <c r="N69" s="241">
        <f t="shared" si="16"/>
        <v>1118.03646</v>
      </c>
      <c r="O69" s="241">
        <f t="shared" si="20"/>
        <v>-46962.924157100177</v>
      </c>
      <c r="P69" s="241">
        <f t="shared" si="21"/>
        <v>46962.924157100177</v>
      </c>
      <c r="Q69" s="242"/>
      <c r="R69" s="242"/>
      <c r="S69" s="242"/>
    </row>
    <row r="70" spans="1:19" s="237" customFormat="1">
      <c r="A70" s="243">
        <v>40725</v>
      </c>
      <c r="C70" s="238">
        <v>62</v>
      </c>
      <c r="D70" s="239">
        <f t="shared" si="22"/>
        <v>2946</v>
      </c>
      <c r="E70" s="239">
        <f t="shared" si="17"/>
        <v>111444</v>
      </c>
      <c r="F70" s="239">
        <f t="shared" si="13"/>
        <v>-120800.20999999999</v>
      </c>
      <c r="G70" s="240">
        <f>Inputs!D$3</f>
        <v>0.37951000000000001</v>
      </c>
      <c r="I70" s="241">
        <f t="shared" si="18"/>
        <v>232244.21</v>
      </c>
      <c r="K70" s="241">
        <f t="shared" si="14"/>
        <v>2946</v>
      </c>
      <c r="L70" s="241">
        <f t="shared" si="19"/>
        <v>111444</v>
      </c>
      <c r="M70" s="241">
        <f t="shared" si="15"/>
        <v>1118.03646</v>
      </c>
      <c r="N70" s="241">
        <f t="shared" si="16"/>
        <v>1118.03646</v>
      </c>
      <c r="O70" s="241">
        <f t="shared" si="20"/>
        <v>-45844.887697100174</v>
      </c>
      <c r="P70" s="241">
        <f t="shared" si="21"/>
        <v>45844.887697100174</v>
      </c>
      <c r="Q70" s="242"/>
      <c r="R70" s="242"/>
      <c r="S70" s="242"/>
    </row>
    <row r="71" spans="1:19" s="237" customFormat="1">
      <c r="A71" s="236">
        <v>40756</v>
      </c>
      <c r="C71" s="238">
        <v>63</v>
      </c>
      <c r="D71" s="239">
        <f t="shared" si="22"/>
        <v>2946</v>
      </c>
      <c r="E71" s="239">
        <f t="shared" si="17"/>
        <v>114390</v>
      </c>
      <c r="F71" s="239">
        <f t="shared" si="13"/>
        <v>-117854.20999999999</v>
      </c>
      <c r="G71" s="240">
        <f>Inputs!D$3</f>
        <v>0.37951000000000001</v>
      </c>
      <c r="I71" s="241">
        <f t="shared" si="18"/>
        <v>232244.21</v>
      </c>
      <c r="K71" s="241">
        <f t="shared" si="14"/>
        <v>2946</v>
      </c>
      <c r="L71" s="241">
        <f t="shared" si="19"/>
        <v>114390</v>
      </c>
      <c r="M71" s="241">
        <f t="shared" si="15"/>
        <v>1118.03646</v>
      </c>
      <c r="N71" s="241">
        <f t="shared" si="16"/>
        <v>1118.03646</v>
      </c>
      <c r="O71" s="241">
        <f t="shared" si="20"/>
        <v>-44726.851237100171</v>
      </c>
      <c r="P71" s="241">
        <f t="shared" si="21"/>
        <v>44726.851237100171</v>
      </c>
      <c r="Q71" s="242"/>
      <c r="R71" s="242"/>
      <c r="S71" s="242"/>
    </row>
    <row r="72" spans="1:19" s="237" customFormat="1">
      <c r="A72" s="243">
        <v>40787</v>
      </c>
      <c r="C72" s="238">
        <v>64</v>
      </c>
      <c r="D72" s="239">
        <f t="shared" si="22"/>
        <v>2946</v>
      </c>
      <c r="E72" s="239">
        <f t="shared" si="17"/>
        <v>117336</v>
      </c>
      <c r="F72" s="239">
        <f t="shared" si="13"/>
        <v>-114908.20999999999</v>
      </c>
      <c r="G72" s="240">
        <f>Inputs!D$3</f>
        <v>0.37951000000000001</v>
      </c>
      <c r="I72" s="241">
        <f t="shared" si="18"/>
        <v>232244.21</v>
      </c>
      <c r="K72" s="241">
        <f t="shared" si="14"/>
        <v>2946</v>
      </c>
      <c r="L72" s="241">
        <f t="shared" si="19"/>
        <v>117336</v>
      </c>
      <c r="M72" s="241">
        <f t="shared" si="15"/>
        <v>1118.03646</v>
      </c>
      <c r="N72" s="241">
        <f t="shared" si="16"/>
        <v>1118.03646</v>
      </c>
      <c r="O72" s="241">
        <f t="shared" si="20"/>
        <v>-43608.814777100168</v>
      </c>
      <c r="P72" s="241">
        <f t="shared" si="21"/>
        <v>43608.814777100168</v>
      </c>
      <c r="Q72" s="242"/>
      <c r="R72" s="242"/>
      <c r="S72" s="242"/>
    </row>
    <row r="73" spans="1:19" s="237" customFormat="1">
      <c r="A73" s="236">
        <v>40817</v>
      </c>
      <c r="C73" s="238">
        <v>65</v>
      </c>
      <c r="D73" s="239">
        <f t="shared" si="22"/>
        <v>2946</v>
      </c>
      <c r="E73" s="239">
        <f t="shared" si="17"/>
        <v>120282</v>
      </c>
      <c r="F73" s="239">
        <f t="shared" ref="F73:F104" si="23">$B$9+E73</f>
        <v>-111962.20999999999</v>
      </c>
      <c r="G73" s="240">
        <f>Inputs!D$3</f>
        <v>0.37951000000000001</v>
      </c>
      <c r="I73" s="241">
        <f t="shared" si="18"/>
        <v>232244.21</v>
      </c>
      <c r="K73" s="241">
        <f t="shared" ref="K73:K104" si="24">D73</f>
        <v>2946</v>
      </c>
      <c r="L73" s="241">
        <f t="shared" si="19"/>
        <v>120282</v>
      </c>
      <c r="M73" s="241">
        <f t="shared" ref="M73:M104" si="25">K73*G73</f>
        <v>1118.03646</v>
      </c>
      <c r="N73" s="241">
        <f t="shared" ref="N73:N104" si="26">M73-J73</f>
        <v>1118.03646</v>
      </c>
      <c r="O73" s="241">
        <f t="shared" si="20"/>
        <v>-42490.778317100165</v>
      </c>
      <c r="P73" s="241">
        <f t="shared" si="21"/>
        <v>42490.778317100165</v>
      </c>
      <c r="Q73" s="242"/>
      <c r="R73" s="242"/>
      <c r="S73" s="242"/>
    </row>
    <row r="74" spans="1:19" s="237" customFormat="1">
      <c r="A74" s="243">
        <v>40848</v>
      </c>
      <c r="C74" s="238">
        <v>66</v>
      </c>
      <c r="D74" s="239">
        <f t="shared" si="22"/>
        <v>2946</v>
      </c>
      <c r="E74" s="239">
        <f t="shared" ref="E74:E105" si="27">+E73+D74</f>
        <v>123228</v>
      </c>
      <c r="F74" s="239">
        <f t="shared" si="23"/>
        <v>-109016.20999999999</v>
      </c>
      <c r="G74" s="240">
        <f>Inputs!D$3</f>
        <v>0.37951000000000001</v>
      </c>
      <c r="I74" s="241">
        <f t="shared" ref="I74:I105" si="28">+I73+H74</f>
        <v>232244.21</v>
      </c>
      <c r="K74" s="241">
        <f t="shared" si="24"/>
        <v>2946</v>
      </c>
      <c r="L74" s="241">
        <f t="shared" ref="L74:L105" si="29">+L73+K74</f>
        <v>123228</v>
      </c>
      <c r="M74" s="241">
        <f t="shared" si="25"/>
        <v>1118.03646</v>
      </c>
      <c r="N74" s="241">
        <f t="shared" si="26"/>
        <v>1118.03646</v>
      </c>
      <c r="O74" s="241">
        <f t="shared" ref="O74:O105" si="30">+O73+N74</f>
        <v>-41372.741857100162</v>
      </c>
      <c r="P74" s="241">
        <f t="shared" ref="P74:P105" si="31">P73-N74</f>
        <v>41372.741857100162</v>
      </c>
      <c r="Q74" s="242"/>
      <c r="R74" s="242"/>
      <c r="S74" s="242"/>
    </row>
    <row r="75" spans="1:19" s="237" customFormat="1">
      <c r="A75" s="236">
        <v>40878</v>
      </c>
      <c r="C75" s="238">
        <v>67</v>
      </c>
      <c r="D75" s="239">
        <f t="shared" si="22"/>
        <v>2946</v>
      </c>
      <c r="E75" s="239">
        <f t="shared" si="27"/>
        <v>126174</v>
      </c>
      <c r="F75" s="239">
        <f t="shared" si="23"/>
        <v>-106070.20999999999</v>
      </c>
      <c r="G75" s="240">
        <f>Inputs!D$3</f>
        <v>0.37951000000000001</v>
      </c>
      <c r="I75" s="241">
        <f t="shared" si="28"/>
        <v>232244.21</v>
      </c>
      <c r="K75" s="241">
        <f t="shared" si="24"/>
        <v>2946</v>
      </c>
      <c r="L75" s="241">
        <f t="shared" si="29"/>
        <v>126174</v>
      </c>
      <c r="M75" s="241">
        <f t="shared" si="25"/>
        <v>1118.03646</v>
      </c>
      <c r="N75" s="241">
        <f t="shared" si="26"/>
        <v>1118.03646</v>
      </c>
      <c r="O75" s="241">
        <f t="shared" si="30"/>
        <v>-40254.705397100159</v>
      </c>
      <c r="P75" s="241">
        <f t="shared" si="31"/>
        <v>40254.705397100159</v>
      </c>
      <c r="Q75" s="242"/>
      <c r="R75" s="242"/>
      <c r="S75" s="242"/>
    </row>
    <row r="76" spans="1:19" s="237" customFormat="1">
      <c r="A76" s="243">
        <v>40909</v>
      </c>
      <c r="C76" s="238">
        <v>68</v>
      </c>
      <c r="D76" s="239">
        <f t="shared" si="22"/>
        <v>2946</v>
      </c>
      <c r="E76" s="239">
        <f t="shared" si="27"/>
        <v>129120</v>
      </c>
      <c r="F76" s="239">
        <f t="shared" si="23"/>
        <v>-103124.20999999999</v>
      </c>
      <c r="G76" s="240">
        <f>Inputs!D$3</f>
        <v>0.37951000000000001</v>
      </c>
      <c r="I76" s="241">
        <f t="shared" si="28"/>
        <v>232244.21</v>
      </c>
      <c r="K76" s="241">
        <f t="shared" si="24"/>
        <v>2946</v>
      </c>
      <c r="L76" s="241">
        <f t="shared" si="29"/>
        <v>129120</v>
      </c>
      <c r="M76" s="241">
        <f t="shared" si="25"/>
        <v>1118.03646</v>
      </c>
      <c r="N76" s="241">
        <f t="shared" si="26"/>
        <v>1118.03646</v>
      </c>
      <c r="O76" s="241">
        <f t="shared" si="30"/>
        <v>-39136.668937100156</v>
      </c>
      <c r="P76" s="241">
        <f t="shared" si="31"/>
        <v>39136.668937100156</v>
      </c>
      <c r="Q76" s="242"/>
      <c r="R76" s="242"/>
      <c r="S76" s="242"/>
    </row>
    <row r="77" spans="1:19" s="237" customFormat="1">
      <c r="A77" s="236">
        <v>40940</v>
      </c>
      <c r="C77" s="238">
        <v>69</v>
      </c>
      <c r="D77" s="239">
        <f t="shared" si="22"/>
        <v>2946</v>
      </c>
      <c r="E77" s="239">
        <f t="shared" si="27"/>
        <v>132066</v>
      </c>
      <c r="F77" s="239">
        <f t="shared" si="23"/>
        <v>-100178.20999999999</v>
      </c>
      <c r="G77" s="240">
        <f>Inputs!D$3</f>
        <v>0.37951000000000001</v>
      </c>
      <c r="I77" s="241">
        <f t="shared" si="28"/>
        <v>232244.21</v>
      </c>
      <c r="K77" s="241">
        <f t="shared" si="24"/>
        <v>2946</v>
      </c>
      <c r="L77" s="241">
        <f t="shared" si="29"/>
        <v>132066</v>
      </c>
      <c r="M77" s="241">
        <f t="shared" si="25"/>
        <v>1118.03646</v>
      </c>
      <c r="N77" s="241">
        <f t="shared" si="26"/>
        <v>1118.03646</v>
      </c>
      <c r="O77" s="241">
        <f t="shared" si="30"/>
        <v>-38018.632477100153</v>
      </c>
      <c r="P77" s="241">
        <f t="shared" si="31"/>
        <v>38018.632477100153</v>
      </c>
      <c r="Q77" s="242"/>
      <c r="R77" s="242"/>
      <c r="S77" s="242"/>
    </row>
    <row r="78" spans="1:19" s="237" customFormat="1">
      <c r="A78" s="243">
        <v>40969</v>
      </c>
      <c r="C78" s="238">
        <v>70</v>
      </c>
      <c r="D78" s="239">
        <f t="shared" si="22"/>
        <v>2946</v>
      </c>
      <c r="E78" s="239">
        <f t="shared" si="27"/>
        <v>135012</v>
      </c>
      <c r="F78" s="239">
        <f t="shared" si="23"/>
        <v>-97232.209999999992</v>
      </c>
      <c r="G78" s="240">
        <f>Inputs!D$3</f>
        <v>0.37951000000000001</v>
      </c>
      <c r="I78" s="241">
        <f t="shared" si="28"/>
        <v>232244.21</v>
      </c>
      <c r="K78" s="241">
        <f t="shared" si="24"/>
        <v>2946</v>
      </c>
      <c r="L78" s="241">
        <f t="shared" si="29"/>
        <v>135012</v>
      </c>
      <c r="M78" s="241">
        <f t="shared" si="25"/>
        <v>1118.03646</v>
      </c>
      <c r="N78" s="241">
        <f t="shared" si="26"/>
        <v>1118.03646</v>
      </c>
      <c r="O78" s="241">
        <f t="shared" si="30"/>
        <v>-36900.59601710015</v>
      </c>
      <c r="P78" s="241">
        <f t="shared" si="31"/>
        <v>36900.59601710015</v>
      </c>
      <c r="Q78" s="242"/>
      <c r="R78" s="242"/>
      <c r="S78" s="242"/>
    </row>
    <row r="79" spans="1:19" s="237" customFormat="1">
      <c r="A79" s="236">
        <v>41000</v>
      </c>
      <c r="C79" s="238">
        <v>71</v>
      </c>
      <c r="D79" s="239">
        <f t="shared" si="22"/>
        <v>2946</v>
      </c>
      <c r="E79" s="239">
        <f t="shared" si="27"/>
        <v>137958</v>
      </c>
      <c r="F79" s="239">
        <f t="shared" si="23"/>
        <v>-94286.209999999992</v>
      </c>
      <c r="G79" s="240">
        <f>Inputs!D$3</f>
        <v>0.37951000000000001</v>
      </c>
      <c r="I79" s="241">
        <f t="shared" si="28"/>
        <v>232244.21</v>
      </c>
      <c r="K79" s="241">
        <f t="shared" si="24"/>
        <v>2946</v>
      </c>
      <c r="L79" s="241">
        <f t="shared" si="29"/>
        <v>137958</v>
      </c>
      <c r="M79" s="241">
        <f t="shared" si="25"/>
        <v>1118.03646</v>
      </c>
      <c r="N79" s="241">
        <f t="shared" si="26"/>
        <v>1118.03646</v>
      </c>
      <c r="O79" s="241">
        <f t="shared" si="30"/>
        <v>-35782.559557100147</v>
      </c>
      <c r="P79" s="241">
        <f t="shared" si="31"/>
        <v>35782.559557100147</v>
      </c>
      <c r="Q79" s="242"/>
      <c r="R79" s="242"/>
      <c r="S79" s="242"/>
    </row>
    <row r="80" spans="1:19" s="237" customFormat="1">
      <c r="A80" s="243">
        <v>41030</v>
      </c>
      <c r="C80" s="238">
        <v>72</v>
      </c>
      <c r="D80" s="239">
        <f t="shared" si="22"/>
        <v>2946</v>
      </c>
      <c r="E80" s="239">
        <f t="shared" si="27"/>
        <v>140904</v>
      </c>
      <c r="F80" s="239">
        <f t="shared" si="23"/>
        <v>-91340.209999999992</v>
      </c>
      <c r="G80" s="240">
        <f>Inputs!D$3</f>
        <v>0.37951000000000001</v>
      </c>
      <c r="I80" s="241">
        <f t="shared" si="28"/>
        <v>232244.21</v>
      </c>
      <c r="K80" s="241">
        <f t="shared" si="24"/>
        <v>2946</v>
      </c>
      <c r="L80" s="241">
        <f t="shared" si="29"/>
        <v>140904</v>
      </c>
      <c r="M80" s="241">
        <f t="shared" si="25"/>
        <v>1118.03646</v>
      </c>
      <c r="N80" s="241">
        <f t="shared" si="26"/>
        <v>1118.03646</v>
      </c>
      <c r="O80" s="241">
        <f t="shared" si="30"/>
        <v>-34664.523097100144</v>
      </c>
      <c r="P80" s="241">
        <f t="shared" si="31"/>
        <v>34664.523097100144</v>
      </c>
      <c r="Q80" s="242"/>
      <c r="R80" s="242"/>
      <c r="S80" s="242"/>
    </row>
    <row r="81" spans="1:19" s="237" customFormat="1">
      <c r="A81" s="236">
        <v>41061</v>
      </c>
      <c r="C81" s="238">
        <v>73</v>
      </c>
      <c r="D81" s="239">
        <f t="shared" si="22"/>
        <v>2946</v>
      </c>
      <c r="E81" s="239">
        <f t="shared" si="27"/>
        <v>143850</v>
      </c>
      <c r="F81" s="239">
        <f t="shared" si="23"/>
        <v>-88394.209999999992</v>
      </c>
      <c r="G81" s="240">
        <f>Inputs!D$3</f>
        <v>0.37951000000000001</v>
      </c>
      <c r="I81" s="241">
        <f t="shared" si="28"/>
        <v>232244.21</v>
      </c>
      <c r="K81" s="241">
        <f t="shared" si="24"/>
        <v>2946</v>
      </c>
      <c r="L81" s="241">
        <f t="shared" si="29"/>
        <v>143850</v>
      </c>
      <c r="M81" s="241">
        <f t="shared" si="25"/>
        <v>1118.03646</v>
      </c>
      <c r="N81" s="241">
        <f t="shared" si="26"/>
        <v>1118.03646</v>
      </c>
      <c r="O81" s="241">
        <f t="shared" si="30"/>
        <v>-33546.486637100141</v>
      </c>
      <c r="P81" s="241">
        <f t="shared" si="31"/>
        <v>33546.486637100141</v>
      </c>
      <c r="Q81" s="242"/>
      <c r="R81" s="242"/>
      <c r="S81" s="242"/>
    </row>
    <row r="82" spans="1:19" s="237" customFormat="1">
      <c r="A82" s="243">
        <v>41091</v>
      </c>
      <c r="C82" s="238">
        <v>74</v>
      </c>
      <c r="D82" s="239">
        <f t="shared" si="22"/>
        <v>2946</v>
      </c>
      <c r="E82" s="239">
        <f t="shared" si="27"/>
        <v>146796</v>
      </c>
      <c r="F82" s="239">
        <f t="shared" si="23"/>
        <v>-85448.209999999992</v>
      </c>
      <c r="G82" s="240">
        <f>Inputs!D$3</f>
        <v>0.37951000000000001</v>
      </c>
      <c r="I82" s="241">
        <f t="shared" si="28"/>
        <v>232244.21</v>
      </c>
      <c r="K82" s="241">
        <f t="shared" si="24"/>
        <v>2946</v>
      </c>
      <c r="L82" s="241">
        <f t="shared" si="29"/>
        <v>146796</v>
      </c>
      <c r="M82" s="241">
        <f t="shared" si="25"/>
        <v>1118.03646</v>
      </c>
      <c r="N82" s="241">
        <f t="shared" si="26"/>
        <v>1118.03646</v>
      </c>
      <c r="O82" s="241">
        <f t="shared" si="30"/>
        <v>-32428.450177100141</v>
      </c>
      <c r="P82" s="241">
        <f t="shared" si="31"/>
        <v>32428.450177100141</v>
      </c>
      <c r="Q82" s="242"/>
      <c r="R82" s="242"/>
      <c r="S82" s="242"/>
    </row>
    <row r="83" spans="1:19" s="237" customFormat="1">
      <c r="A83" s="236">
        <v>41122</v>
      </c>
      <c r="C83" s="238">
        <v>75</v>
      </c>
      <c r="D83" s="239">
        <f t="shared" si="22"/>
        <v>2946</v>
      </c>
      <c r="E83" s="239">
        <f t="shared" si="27"/>
        <v>149742</v>
      </c>
      <c r="F83" s="239">
        <f t="shared" si="23"/>
        <v>-82502.209999999992</v>
      </c>
      <c r="G83" s="240">
        <f>Inputs!D$3</f>
        <v>0.37951000000000001</v>
      </c>
      <c r="I83" s="241">
        <f t="shared" si="28"/>
        <v>232244.21</v>
      </c>
      <c r="K83" s="241">
        <f t="shared" si="24"/>
        <v>2946</v>
      </c>
      <c r="L83" s="241">
        <f t="shared" si="29"/>
        <v>149742</v>
      </c>
      <c r="M83" s="241">
        <f t="shared" si="25"/>
        <v>1118.03646</v>
      </c>
      <c r="N83" s="241">
        <f t="shared" si="26"/>
        <v>1118.03646</v>
      </c>
      <c r="O83" s="241">
        <f t="shared" si="30"/>
        <v>-31310.413717100142</v>
      </c>
      <c r="P83" s="241">
        <f t="shared" si="31"/>
        <v>31310.413717100142</v>
      </c>
      <c r="Q83" s="242"/>
      <c r="R83" s="242"/>
      <c r="S83" s="242"/>
    </row>
    <row r="84" spans="1:19" s="237" customFormat="1">
      <c r="A84" s="243">
        <v>41153</v>
      </c>
      <c r="C84" s="238">
        <v>76</v>
      </c>
      <c r="D84" s="239">
        <f t="shared" si="22"/>
        <v>2946</v>
      </c>
      <c r="E84" s="239">
        <f t="shared" si="27"/>
        <v>152688</v>
      </c>
      <c r="F84" s="239">
        <f t="shared" si="23"/>
        <v>-79556.209999999992</v>
      </c>
      <c r="G84" s="240">
        <f>Inputs!D$3</f>
        <v>0.37951000000000001</v>
      </c>
      <c r="I84" s="241">
        <f t="shared" si="28"/>
        <v>232244.21</v>
      </c>
      <c r="K84" s="241">
        <f t="shared" si="24"/>
        <v>2946</v>
      </c>
      <c r="L84" s="241">
        <f t="shared" si="29"/>
        <v>152688</v>
      </c>
      <c r="M84" s="241">
        <f t="shared" si="25"/>
        <v>1118.03646</v>
      </c>
      <c r="N84" s="241">
        <f t="shared" si="26"/>
        <v>1118.03646</v>
      </c>
      <c r="O84" s="241">
        <f t="shared" si="30"/>
        <v>-30192.377257100143</v>
      </c>
      <c r="P84" s="241">
        <f t="shared" si="31"/>
        <v>30192.377257100143</v>
      </c>
      <c r="Q84" s="242"/>
      <c r="R84" s="242"/>
      <c r="S84" s="242"/>
    </row>
    <row r="85" spans="1:19" s="237" customFormat="1">
      <c r="A85" s="236">
        <v>41183</v>
      </c>
      <c r="C85" s="238">
        <v>77</v>
      </c>
      <c r="D85" s="239">
        <f t="shared" si="22"/>
        <v>2946</v>
      </c>
      <c r="E85" s="239">
        <f t="shared" si="27"/>
        <v>155634</v>
      </c>
      <c r="F85" s="239">
        <f t="shared" si="23"/>
        <v>-76610.209999999992</v>
      </c>
      <c r="G85" s="240">
        <f>Inputs!D$3</f>
        <v>0.37951000000000001</v>
      </c>
      <c r="I85" s="241">
        <f t="shared" si="28"/>
        <v>232244.21</v>
      </c>
      <c r="K85" s="241">
        <f t="shared" si="24"/>
        <v>2946</v>
      </c>
      <c r="L85" s="241">
        <f t="shared" si="29"/>
        <v>155634</v>
      </c>
      <c r="M85" s="241">
        <f t="shared" si="25"/>
        <v>1118.03646</v>
      </c>
      <c r="N85" s="241">
        <f t="shared" si="26"/>
        <v>1118.03646</v>
      </c>
      <c r="O85" s="241">
        <f t="shared" si="30"/>
        <v>-29074.340797100143</v>
      </c>
      <c r="P85" s="241">
        <f t="shared" si="31"/>
        <v>29074.340797100143</v>
      </c>
      <c r="Q85" s="242"/>
      <c r="R85" s="242"/>
      <c r="S85" s="242"/>
    </row>
    <row r="86" spans="1:19" s="237" customFormat="1">
      <c r="A86" s="243">
        <v>41214</v>
      </c>
      <c r="C86" s="238">
        <v>78</v>
      </c>
      <c r="D86" s="239">
        <f t="shared" si="22"/>
        <v>2946</v>
      </c>
      <c r="E86" s="239">
        <f t="shared" si="27"/>
        <v>158580</v>
      </c>
      <c r="F86" s="239">
        <f t="shared" si="23"/>
        <v>-73664.209999999992</v>
      </c>
      <c r="G86" s="240">
        <f>Inputs!D$3</f>
        <v>0.37951000000000001</v>
      </c>
      <c r="I86" s="241">
        <f t="shared" si="28"/>
        <v>232244.21</v>
      </c>
      <c r="K86" s="241">
        <f t="shared" si="24"/>
        <v>2946</v>
      </c>
      <c r="L86" s="241">
        <f t="shared" si="29"/>
        <v>158580</v>
      </c>
      <c r="M86" s="241">
        <f t="shared" si="25"/>
        <v>1118.03646</v>
      </c>
      <c r="N86" s="241">
        <f t="shared" si="26"/>
        <v>1118.03646</v>
      </c>
      <c r="O86" s="241">
        <f t="shared" si="30"/>
        <v>-27956.304337100144</v>
      </c>
      <c r="P86" s="241">
        <f t="shared" si="31"/>
        <v>27956.304337100144</v>
      </c>
      <c r="Q86" s="242"/>
      <c r="R86" s="242"/>
      <c r="S86" s="242"/>
    </row>
    <row r="87" spans="1:19" s="237" customFormat="1">
      <c r="A87" s="236">
        <v>41244</v>
      </c>
      <c r="C87" s="238">
        <v>79</v>
      </c>
      <c r="D87" s="239">
        <f t="shared" si="22"/>
        <v>2946</v>
      </c>
      <c r="E87" s="239">
        <f t="shared" si="27"/>
        <v>161526</v>
      </c>
      <c r="F87" s="239">
        <f t="shared" si="23"/>
        <v>-70718.209999999992</v>
      </c>
      <c r="G87" s="240">
        <f>Inputs!D$3</f>
        <v>0.37951000000000001</v>
      </c>
      <c r="I87" s="241">
        <f t="shared" si="28"/>
        <v>232244.21</v>
      </c>
      <c r="K87" s="241">
        <f t="shared" si="24"/>
        <v>2946</v>
      </c>
      <c r="L87" s="241">
        <f t="shared" si="29"/>
        <v>161526</v>
      </c>
      <c r="M87" s="241">
        <f t="shared" si="25"/>
        <v>1118.03646</v>
      </c>
      <c r="N87" s="241">
        <f t="shared" si="26"/>
        <v>1118.03646</v>
      </c>
      <c r="O87" s="241">
        <f t="shared" si="30"/>
        <v>-26838.267877100145</v>
      </c>
      <c r="P87" s="241">
        <f t="shared" si="31"/>
        <v>26838.267877100145</v>
      </c>
      <c r="Q87" s="242"/>
      <c r="R87" s="242"/>
      <c r="S87" s="242"/>
    </row>
    <row r="88" spans="1:19" s="237" customFormat="1">
      <c r="A88" s="243">
        <v>41275</v>
      </c>
      <c r="C88" s="238">
        <v>80</v>
      </c>
      <c r="D88" s="239">
        <f t="shared" si="22"/>
        <v>2946</v>
      </c>
      <c r="E88" s="239">
        <f t="shared" si="27"/>
        <v>164472</v>
      </c>
      <c r="F88" s="239">
        <f t="shared" si="23"/>
        <v>-67772.209999999992</v>
      </c>
      <c r="G88" s="240">
        <f>Inputs!D$3</f>
        <v>0.37951000000000001</v>
      </c>
      <c r="I88" s="241">
        <f t="shared" si="28"/>
        <v>232244.21</v>
      </c>
      <c r="K88" s="241">
        <f t="shared" si="24"/>
        <v>2946</v>
      </c>
      <c r="L88" s="241">
        <f t="shared" si="29"/>
        <v>164472</v>
      </c>
      <c r="M88" s="241">
        <f t="shared" si="25"/>
        <v>1118.03646</v>
      </c>
      <c r="N88" s="241">
        <f t="shared" si="26"/>
        <v>1118.03646</v>
      </c>
      <c r="O88" s="241">
        <f t="shared" si="30"/>
        <v>-25720.231417100145</v>
      </c>
      <c r="P88" s="241">
        <f t="shared" si="31"/>
        <v>25720.231417100145</v>
      </c>
      <c r="Q88" s="242"/>
      <c r="R88" s="242"/>
      <c r="S88" s="242"/>
    </row>
    <row r="89" spans="1:19" s="237" customFormat="1">
      <c r="A89" s="236">
        <v>41306</v>
      </c>
      <c r="C89" s="238">
        <v>81</v>
      </c>
      <c r="D89" s="239">
        <f t="shared" si="22"/>
        <v>2946</v>
      </c>
      <c r="E89" s="239">
        <f t="shared" si="27"/>
        <v>167418</v>
      </c>
      <c r="F89" s="239">
        <f t="shared" si="23"/>
        <v>-64826.209999999992</v>
      </c>
      <c r="G89" s="240">
        <f>Inputs!D$3</f>
        <v>0.37951000000000001</v>
      </c>
      <c r="I89" s="241">
        <f t="shared" si="28"/>
        <v>232244.21</v>
      </c>
      <c r="K89" s="241">
        <f t="shared" si="24"/>
        <v>2946</v>
      </c>
      <c r="L89" s="241">
        <f t="shared" si="29"/>
        <v>167418</v>
      </c>
      <c r="M89" s="241">
        <f t="shared" si="25"/>
        <v>1118.03646</v>
      </c>
      <c r="N89" s="241">
        <f t="shared" si="26"/>
        <v>1118.03646</v>
      </c>
      <c r="O89" s="241">
        <f t="shared" si="30"/>
        <v>-24602.194957100146</v>
      </c>
      <c r="P89" s="241">
        <f t="shared" si="31"/>
        <v>24602.194957100146</v>
      </c>
      <c r="Q89" s="242"/>
      <c r="R89" s="242"/>
      <c r="S89" s="242"/>
    </row>
    <row r="90" spans="1:19" s="237" customFormat="1">
      <c r="A90" s="243">
        <v>41334</v>
      </c>
      <c r="C90" s="238">
        <v>82</v>
      </c>
      <c r="D90" s="239">
        <f t="shared" si="22"/>
        <v>2946</v>
      </c>
      <c r="E90" s="239">
        <f t="shared" si="27"/>
        <v>170364</v>
      </c>
      <c r="F90" s="239">
        <f t="shared" si="23"/>
        <v>-61880.209999999992</v>
      </c>
      <c r="G90" s="240">
        <f>Inputs!D$3</f>
        <v>0.37951000000000001</v>
      </c>
      <c r="I90" s="241">
        <f t="shared" si="28"/>
        <v>232244.21</v>
      </c>
      <c r="K90" s="241">
        <f t="shared" si="24"/>
        <v>2946</v>
      </c>
      <c r="L90" s="241">
        <f t="shared" si="29"/>
        <v>170364</v>
      </c>
      <c r="M90" s="241">
        <f t="shared" si="25"/>
        <v>1118.03646</v>
      </c>
      <c r="N90" s="241">
        <f t="shared" si="26"/>
        <v>1118.03646</v>
      </c>
      <c r="O90" s="241">
        <f t="shared" si="30"/>
        <v>-23484.158497100147</v>
      </c>
      <c r="P90" s="241">
        <f t="shared" si="31"/>
        <v>23484.158497100147</v>
      </c>
      <c r="Q90" s="242"/>
      <c r="R90" s="242"/>
      <c r="S90" s="242"/>
    </row>
    <row r="91" spans="1:19" s="237" customFormat="1">
      <c r="A91" s="236">
        <v>41365</v>
      </c>
      <c r="C91" s="238">
        <v>83</v>
      </c>
      <c r="D91" s="239">
        <f t="shared" si="22"/>
        <v>2946</v>
      </c>
      <c r="E91" s="239">
        <f t="shared" si="27"/>
        <v>173310</v>
      </c>
      <c r="F91" s="239">
        <f t="shared" si="23"/>
        <v>-58934.209999999992</v>
      </c>
      <c r="G91" s="240">
        <f>Inputs!D$3</f>
        <v>0.37951000000000001</v>
      </c>
      <c r="I91" s="241">
        <f t="shared" si="28"/>
        <v>232244.21</v>
      </c>
      <c r="K91" s="241">
        <f t="shared" si="24"/>
        <v>2946</v>
      </c>
      <c r="L91" s="241">
        <f t="shared" si="29"/>
        <v>173310</v>
      </c>
      <c r="M91" s="241">
        <f t="shared" si="25"/>
        <v>1118.03646</v>
      </c>
      <c r="N91" s="241">
        <f t="shared" si="26"/>
        <v>1118.03646</v>
      </c>
      <c r="O91" s="241">
        <f t="shared" si="30"/>
        <v>-22366.122037100147</v>
      </c>
      <c r="P91" s="241">
        <f t="shared" si="31"/>
        <v>22366.122037100147</v>
      </c>
      <c r="Q91" s="242"/>
      <c r="R91" s="242"/>
      <c r="S91" s="242"/>
    </row>
    <row r="92" spans="1:19" s="237" customFormat="1">
      <c r="A92" s="243">
        <v>41395</v>
      </c>
      <c r="C92" s="238">
        <v>84</v>
      </c>
      <c r="D92" s="239">
        <f t="shared" si="22"/>
        <v>2946</v>
      </c>
      <c r="E92" s="239">
        <f t="shared" si="27"/>
        <v>176256</v>
      </c>
      <c r="F92" s="239">
        <f t="shared" si="23"/>
        <v>-55988.209999999992</v>
      </c>
      <c r="G92" s="240">
        <f>Inputs!D$3</f>
        <v>0.37951000000000001</v>
      </c>
      <c r="I92" s="241">
        <f t="shared" si="28"/>
        <v>232244.21</v>
      </c>
      <c r="K92" s="241">
        <f t="shared" si="24"/>
        <v>2946</v>
      </c>
      <c r="L92" s="241">
        <f t="shared" si="29"/>
        <v>176256</v>
      </c>
      <c r="M92" s="241">
        <f t="shared" si="25"/>
        <v>1118.03646</v>
      </c>
      <c r="N92" s="241">
        <f t="shared" si="26"/>
        <v>1118.03646</v>
      </c>
      <c r="O92" s="241">
        <f t="shared" si="30"/>
        <v>-21248.085577100148</v>
      </c>
      <c r="P92" s="241">
        <f t="shared" si="31"/>
        <v>21248.085577100148</v>
      </c>
      <c r="Q92" s="242"/>
      <c r="R92" s="242"/>
      <c r="S92" s="242"/>
    </row>
    <row r="93" spans="1:19" s="237" customFormat="1">
      <c r="A93" s="236">
        <v>41426</v>
      </c>
      <c r="C93" s="238">
        <v>85</v>
      </c>
      <c r="D93" s="239">
        <f t="shared" si="22"/>
        <v>2946</v>
      </c>
      <c r="E93" s="239">
        <f t="shared" si="27"/>
        <v>179202</v>
      </c>
      <c r="F93" s="239">
        <f t="shared" si="23"/>
        <v>-53042.209999999992</v>
      </c>
      <c r="G93" s="240">
        <f>Inputs!D$3</f>
        <v>0.37951000000000001</v>
      </c>
      <c r="I93" s="241">
        <f t="shared" si="28"/>
        <v>232244.21</v>
      </c>
      <c r="K93" s="241">
        <f t="shared" si="24"/>
        <v>2946</v>
      </c>
      <c r="L93" s="241">
        <f t="shared" si="29"/>
        <v>179202</v>
      </c>
      <c r="M93" s="241">
        <f t="shared" si="25"/>
        <v>1118.03646</v>
      </c>
      <c r="N93" s="241">
        <f t="shared" si="26"/>
        <v>1118.03646</v>
      </c>
      <c r="O93" s="241">
        <f t="shared" si="30"/>
        <v>-20130.049117100149</v>
      </c>
      <c r="P93" s="241">
        <f t="shared" si="31"/>
        <v>20130.049117100149</v>
      </c>
      <c r="Q93" s="242"/>
      <c r="R93" s="242"/>
      <c r="S93" s="242"/>
    </row>
    <row r="94" spans="1:19" s="237" customFormat="1">
      <c r="A94" s="243">
        <v>41456</v>
      </c>
      <c r="C94" s="238">
        <v>86</v>
      </c>
      <c r="D94" s="239">
        <f t="shared" si="22"/>
        <v>2946</v>
      </c>
      <c r="E94" s="239">
        <f t="shared" si="27"/>
        <v>182148</v>
      </c>
      <c r="F94" s="239">
        <f t="shared" si="23"/>
        <v>-50096.209999999992</v>
      </c>
      <c r="G94" s="240">
        <f>Inputs!D$3</f>
        <v>0.37951000000000001</v>
      </c>
      <c r="I94" s="241">
        <f t="shared" si="28"/>
        <v>232244.21</v>
      </c>
      <c r="K94" s="241">
        <f t="shared" si="24"/>
        <v>2946</v>
      </c>
      <c r="L94" s="241">
        <f t="shared" si="29"/>
        <v>182148</v>
      </c>
      <c r="M94" s="241">
        <f t="shared" si="25"/>
        <v>1118.03646</v>
      </c>
      <c r="N94" s="241">
        <f t="shared" si="26"/>
        <v>1118.03646</v>
      </c>
      <c r="O94" s="241">
        <f t="shared" si="30"/>
        <v>-19012.012657100149</v>
      </c>
      <c r="P94" s="241">
        <f t="shared" si="31"/>
        <v>19012.012657100149</v>
      </c>
      <c r="Q94" s="242"/>
      <c r="R94" s="242"/>
      <c r="S94" s="242"/>
    </row>
    <row r="95" spans="1:19" s="237" customFormat="1">
      <c r="A95" s="236">
        <v>41487</v>
      </c>
      <c r="C95" s="238">
        <v>87</v>
      </c>
      <c r="D95" s="239">
        <f t="shared" si="22"/>
        <v>2946</v>
      </c>
      <c r="E95" s="239">
        <f t="shared" si="27"/>
        <v>185094</v>
      </c>
      <c r="F95" s="239">
        <f t="shared" si="23"/>
        <v>-47150.209999999992</v>
      </c>
      <c r="G95" s="240">
        <f>Inputs!D$3</f>
        <v>0.37951000000000001</v>
      </c>
      <c r="I95" s="241">
        <f t="shared" si="28"/>
        <v>232244.21</v>
      </c>
      <c r="K95" s="241">
        <f t="shared" si="24"/>
        <v>2946</v>
      </c>
      <c r="L95" s="241">
        <f t="shared" si="29"/>
        <v>185094</v>
      </c>
      <c r="M95" s="241">
        <f t="shared" si="25"/>
        <v>1118.03646</v>
      </c>
      <c r="N95" s="241">
        <f t="shared" si="26"/>
        <v>1118.03646</v>
      </c>
      <c r="O95" s="241">
        <f t="shared" si="30"/>
        <v>-17893.97619710015</v>
      </c>
      <c r="P95" s="241">
        <f t="shared" si="31"/>
        <v>17893.97619710015</v>
      </c>
      <c r="Q95" s="242"/>
      <c r="R95" s="242"/>
      <c r="S95" s="242"/>
    </row>
    <row r="96" spans="1:19" s="237" customFormat="1">
      <c r="A96" s="243">
        <v>41518</v>
      </c>
      <c r="C96" s="238">
        <v>88</v>
      </c>
      <c r="D96" s="239">
        <f t="shared" si="22"/>
        <v>2946</v>
      </c>
      <c r="E96" s="239">
        <f t="shared" si="27"/>
        <v>188040</v>
      </c>
      <c r="F96" s="239">
        <f t="shared" si="23"/>
        <v>-44204.209999999992</v>
      </c>
      <c r="G96" s="240">
        <f>Inputs!D$3</f>
        <v>0.37951000000000001</v>
      </c>
      <c r="I96" s="241">
        <f t="shared" si="28"/>
        <v>232244.21</v>
      </c>
      <c r="K96" s="241">
        <f t="shared" si="24"/>
        <v>2946</v>
      </c>
      <c r="L96" s="241">
        <f t="shared" si="29"/>
        <v>188040</v>
      </c>
      <c r="M96" s="241">
        <f t="shared" si="25"/>
        <v>1118.03646</v>
      </c>
      <c r="N96" s="241">
        <f t="shared" si="26"/>
        <v>1118.03646</v>
      </c>
      <c r="O96" s="241">
        <f t="shared" si="30"/>
        <v>-16775.939737100151</v>
      </c>
      <c r="P96" s="241">
        <f t="shared" si="31"/>
        <v>16775.939737100151</v>
      </c>
      <c r="Q96" s="242"/>
      <c r="R96" s="242"/>
      <c r="S96" s="242"/>
    </row>
    <row r="97" spans="1:19" s="237" customFormat="1">
      <c r="A97" s="236">
        <v>41548</v>
      </c>
      <c r="C97" s="238">
        <v>89</v>
      </c>
      <c r="D97" s="239">
        <f t="shared" si="22"/>
        <v>2946</v>
      </c>
      <c r="E97" s="239">
        <f t="shared" si="27"/>
        <v>190986</v>
      </c>
      <c r="F97" s="239">
        <f t="shared" si="23"/>
        <v>-41258.209999999992</v>
      </c>
      <c r="G97" s="240">
        <f>Inputs!D$3</f>
        <v>0.37951000000000001</v>
      </c>
      <c r="I97" s="241">
        <f t="shared" si="28"/>
        <v>232244.21</v>
      </c>
      <c r="K97" s="241">
        <f t="shared" si="24"/>
        <v>2946</v>
      </c>
      <c r="L97" s="241">
        <f t="shared" si="29"/>
        <v>190986</v>
      </c>
      <c r="M97" s="241">
        <f t="shared" si="25"/>
        <v>1118.03646</v>
      </c>
      <c r="N97" s="241">
        <f t="shared" si="26"/>
        <v>1118.03646</v>
      </c>
      <c r="O97" s="241">
        <f t="shared" si="30"/>
        <v>-15657.903277100151</v>
      </c>
      <c r="P97" s="241">
        <f t="shared" si="31"/>
        <v>15657.903277100151</v>
      </c>
      <c r="Q97" s="242"/>
      <c r="R97" s="242"/>
      <c r="S97" s="242"/>
    </row>
    <row r="98" spans="1:19" s="237" customFormat="1">
      <c r="A98" s="243">
        <v>41579</v>
      </c>
      <c r="C98" s="238">
        <v>90</v>
      </c>
      <c r="D98" s="239">
        <f t="shared" si="22"/>
        <v>2946</v>
      </c>
      <c r="E98" s="239">
        <f t="shared" si="27"/>
        <v>193932</v>
      </c>
      <c r="F98" s="239">
        <f t="shared" si="23"/>
        <v>-38312.209999999992</v>
      </c>
      <c r="G98" s="240">
        <f>Inputs!D$3</f>
        <v>0.37951000000000001</v>
      </c>
      <c r="I98" s="241">
        <f t="shared" si="28"/>
        <v>232244.21</v>
      </c>
      <c r="K98" s="241">
        <f t="shared" si="24"/>
        <v>2946</v>
      </c>
      <c r="L98" s="241">
        <f t="shared" si="29"/>
        <v>193932</v>
      </c>
      <c r="M98" s="241">
        <f t="shared" si="25"/>
        <v>1118.03646</v>
      </c>
      <c r="N98" s="241">
        <f t="shared" si="26"/>
        <v>1118.03646</v>
      </c>
      <c r="O98" s="241">
        <f t="shared" si="30"/>
        <v>-14539.866817100152</v>
      </c>
      <c r="P98" s="241">
        <f t="shared" si="31"/>
        <v>14539.866817100152</v>
      </c>
      <c r="Q98" s="242"/>
      <c r="R98" s="242"/>
      <c r="S98" s="242"/>
    </row>
    <row r="99" spans="1:19" s="237" customFormat="1">
      <c r="A99" s="236">
        <v>41609</v>
      </c>
      <c r="C99" s="238">
        <v>91</v>
      </c>
      <c r="D99" s="239">
        <f t="shared" si="22"/>
        <v>2946</v>
      </c>
      <c r="E99" s="239">
        <f t="shared" si="27"/>
        <v>196878</v>
      </c>
      <c r="F99" s="239">
        <f t="shared" si="23"/>
        <v>-35366.209999999992</v>
      </c>
      <c r="G99" s="240">
        <f>Inputs!D$3</f>
        <v>0.37951000000000001</v>
      </c>
      <c r="I99" s="241">
        <f t="shared" si="28"/>
        <v>232244.21</v>
      </c>
      <c r="K99" s="241">
        <f t="shared" si="24"/>
        <v>2946</v>
      </c>
      <c r="L99" s="241">
        <f t="shared" si="29"/>
        <v>196878</v>
      </c>
      <c r="M99" s="241">
        <f t="shared" si="25"/>
        <v>1118.03646</v>
      </c>
      <c r="N99" s="241">
        <f t="shared" si="26"/>
        <v>1118.03646</v>
      </c>
      <c r="O99" s="241">
        <f t="shared" si="30"/>
        <v>-13421.830357100152</v>
      </c>
      <c r="P99" s="241">
        <f t="shared" si="31"/>
        <v>13421.830357100152</v>
      </c>
      <c r="Q99" s="242"/>
      <c r="R99" s="242"/>
      <c r="S99" s="242"/>
    </row>
    <row r="100" spans="1:19" s="237" customFormat="1">
      <c r="A100" s="243">
        <v>41640</v>
      </c>
      <c r="C100" s="238">
        <v>92</v>
      </c>
      <c r="D100" s="239">
        <f t="shared" si="22"/>
        <v>2946</v>
      </c>
      <c r="E100" s="239">
        <f t="shared" si="27"/>
        <v>199824</v>
      </c>
      <c r="F100" s="239">
        <f t="shared" si="23"/>
        <v>-32420.209999999992</v>
      </c>
      <c r="G100" s="240">
        <f>Inputs!D$3</f>
        <v>0.37951000000000001</v>
      </c>
      <c r="I100" s="241">
        <f t="shared" si="28"/>
        <v>232244.21</v>
      </c>
      <c r="K100" s="241">
        <f t="shared" si="24"/>
        <v>2946</v>
      </c>
      <c r="L100" s="241">
        <f t="shared" si="29"/>
        <v>199824</v>
      </c>
      <c r="M100" s="241">
        <f t="shared" si="25"/>
        <v>1118.03646</v>
      </c>
      <c r="N100" s="241">
        <f t="shared" si="26"/>
        <v>1118.03646</v>
      </c>
      <c r="O100" s="241">
        <f t="shared" si="30"/>
        <v>-12303.793897100153</v>
      </c>
      <c r="P100" s="241">
        <f t="shared" si="31"/>
        <v>12303.793897100153</v>
      </c>
      <c r="Q100" s="242"/>
      <c r="R100" s="242"/>
      <c r="S100" s="242"/>
    </row>
    <row r="101" spans="1:19" s="237" customFormat="1">
      <c r="A101" s="236">
        <v>41671</v>
      </c>
      <c r="C101" s="238">
        <v>93</v>
      </c>
      <c r="D101" s="239">
        <f t="shared" si="22"/>
        <v>2946</v>
      </c>
      <c r="E101" s="239">
        <f t="shared" si="27"/>
        <v>202770</v>
      </c>
      <c r="F101" s="239">
        <f t="shared" si="23"/>
        <v>-29474.209999999992</v>
      </c>
      <c r="G101" s="240">
        <f>Inputs!D$3</f>
        <v>0.37951000000000001</v>
      </c>
      <c r="I101" s="241">
        <f t="shared" si="28"/>
        <v>232244.21</v>
      </c>
      <c r="K101" s="241">
        <f t="shared" si="24"/>
        <v>2946</v>
      </c>
      <c r="L101" s="241">
        <f t="shared" si="29"/>
        <v>202770</v>
      </c>
      <c r="M101" s="241">
        <f t="shared" si="25"/>
        <v>1118.03646</v>
      </c>
      <c r="N101" s="241">
        <f t="shared" si="26"/>
        <v>1118.03646</v>
      </c>
      <c r="O101" s="241">
        <f t="shared" si="30"/>
        <v>-11185.757437100154</v>
      </c>
      <c r="P101" s="241">
        <f t="shared" si="31"/>
        <v>11185.757437100154</v>
      </c>
      <c r="Q101" s="242"/>
      <c r="R101" s="242"/>
      <c r="S101" s="242"/>
    </row>
    <row r="102" spans="1:19" s="237" customFormat="1">
      <c r="A102" s="243">
        <v>41699</v>
      </c>
      <c r="C102" s="238">
        <v>94</v>
      </c>
      <c r="D102" s="239">
        <f t="shared" si="22"/>
        <v>2946</v>
      </c>
      <c r="E102" s="239">
        <f t="shared" si="27"/>
        <v>205716</v>
      </c>
      <c r="F102" s="239">
        <f t="shared" si="23"/>
        <v>-26528.209999999992</v>
      </c>
      <c r="G102" s="240">
        <f>Inputs!D$3</f>
        <v>0.37951000000000001</v>
      </c>
      <c r="I102" s="241">
        <f t="shared" si="28"/>
        <v>232244.21</v>
      </c>
      <c r="K102" s="241">
        <f t="shared" si="24"/>
        <v>2946</v>
      </c>
      <c r="L102" s="241">
        <f t="shared" si="29"/>
        <v>205716</v>
      </c>
      <c r="M102" s="241">
        <f t="shared" si="25"/>
        <v>1118.03646</v>
      </c>
      <c r="N102" s="241">
        <f t="shared" si="26"/>
        <v>1118.03646</v>
      </c>
      <c r="O102" s="241">
        <f t="shared" si="30"/>
        <v>-10067.720977100154</v>
      </c>
      <c r="P102" s="241">
        <f t="shared" si="31"/>
        <v>10067.720977100154</v>
      </c>
      <c r="Q102" s="242"/>
      <c r="R102" s="242"/>
      <c r="S102" s="242"/>
    </row>
    <row r="103" spans="1:19" s="237" customFormat="1">
      <c r="A103" s="236">
        <v>41730</v>
      </c>
      <c r="C103" s="238">
        <v>95</v>
      </c>
      <c r="D103" s="239">
        <f t="shared" si="22"/>
        <v>2946</v>
      </c>
      <c r="E103" s="239">
        <f t="shared" si="27"/>
        <v>208662</v>
      </c>
      <c r="F103" s="239">
        <f t="shared" si="23"/>
        <v>-23582.209999999992</v>
      </c>
      <c r="G103" s="240">
        <f>Inputs!D$3</f>
        <v>0.37951000000000001</v>
      </c>
      <c r="I103" s="241">
        <f t="shared" si="28"/>
        <v>232244.21</v>
      </c>
      <c r="K103" s="241">
        <f t="shared" si="24"/>
        <v>2946</v>
      </c>
      <c r="L103" s="241">
        <f t="shared" si="29"/>
        <v>208662</v>
      </c>
      <c r="M103" s="241">
        <f t="shared" si="25"/>
        <v>1118.03646</v>
      </c>
      <c r="N103" s="241">
        <f t="shared" si="26"/>
        <v>1118.03646</v>
      </c>
      <c r="O103" s="241">
        <f t="shared" si="30"/>
        <v>-8949.6845171001551</v>
      </c>
      <c r="P103" s="241">
        <f t="shared" si="31"/>
        <v>8949.6845171001551</v>
      </c>
      <c r="Q103" s="242"/>
      <c r="R103" s="242"/>
      <c r="S103" s="242"/>
    </row>
    <row r="104" spans="1:19" s="237" customFormat="1">
      <c r="A104" s="243">
        <v>41760</v>
      </c>
      <c r="C104" s="238">
        <v>96</v>
      </c>
      <c r="D104" s="239">
        <f t="shared" si="22"/>
        <v>2946</v>
      </c>
      <c r="E104" s="239">
        <f t="shared" si="27"/>
        <v>211608</v>
      </c>
      <c r="F104" s="239">
        <f t="shared" si="23"/>
        <v>-20636.209999999992</v>
      </c>
      <c r="G104" s="240">
        <f>Inputs!D$3</f>
        <v>0.37951000000000001</v>
      </c>
      <c r="I104" s="241">
        <f t="shared" si="28"/>
        <v>232244.21</v>
      </c>
      <c r="K104" s="241">
        <f t="shared" si="24"/>
        <v>2946</v>
      </c>
      <c r="L104" s="241">
        <f t="shared" si="29"/>
        <v>211608</v>
      </c>
      <c r="M104" s="241">
        <f t="shared" si="25"/>
        <v>1118.03646</v>
      </c>
      <c r="N104" s="241">
        <f t="shared" si="26"/>
        <v>1118.03646</v>
      </c>
      <c r="O104" s="241">
        <f t="shared" si="30"/>
        <v>-7831.6480571001548</v>
      </c>
      <c r="P104" s="241">
        <f t="shared" si="31"/>
        <v>7831.6480571001548</v>
      </c>
      <c r="Q104" s="242"/>
      <c r="R104" s="242"/>
      <c r="S104" s="242"/>
    </row>
    <row r="105" spans="1:19" s="237" customFormat="1">
      <c r="A105" s="236">
        <v>41791</v>
      </c>
      <c r="C105" s="238">
        <v>97</v>
      </c>
      <c r="D105" s="239">
        <f t="shared" si="22"/>
        <v>2946</v>
      </c>
      <c r="E105" s="239">
        <f t="shared" si="27"/>
        <v>214554</v>
      </c>
      <c r="F105" s="239">
        <f t="shared" ref="F105:F112" si="32">$B$9+E105</f>
        <v>-17690.209999999992</v>
      </c>
      <c r="G105" s="240">
        <f>Inputs!D$3</f>
        <v>0.37951000000000001</v>
      </c>
      <c r="I105" s="241">
        <f t="shared" si="28"/>
        <v>232244.21</v>
      </c>
      <c r="K105" s="241">
        <f t="shared" ref="K105:K112" si="33">D105</f>
        <v>2946</v>
      </c>
      <c r="L105" s="241">
        <f t="shared" si="29"/>
        <v>214554</v>
      </c>
      <c r="M105" s="241">
        <f t="shared" ref="M105:M112" si="34">K105*G105</f>
        <v>1118.03646</v>
      </c>
      <c r="N105" s="241">
        <f t="shared" ref="N105:N112" si="35">M105-J105</f>
        <v>1118.03646</v>
      </c>
      <c r="O105" s="241">
        <f t="shared" si="30"/>
        <v>-6713.6115971001545</v>
      </c>
      <c r="P105" s="241">
        <f t="shared" si="31"/>
        <v>6713.6115971001545</v>
      </c>
      <c r="Q105" s="242"/>
      <c r="R105" s="242"/>
      <c r="S105" s="242"/>
    </row>
    <row r="106" spans="1:19" s="237" customFormat="1">
      <c r="A106" s="243">
        <v>41821</v>
      </c>
      <c r="C106" s="238">
        <v>98</v>
      </c>
      <c r="D106" s="239">
        <f t="shared" si="22"/>
        <v>2946</v>
      </c>
      <c r="E106" s="239">
        <f t="shared" ref="E106:E112" si="36">+E105+D106</f>
        <v>217500</v>
      </c>
      <c r="F106" s="239">
        <f t="shared" si="32"/>
        <v>-14744.209999999992</v>
      </c>
      <c r="G106" s="240">
        <f>Inputs!D$3</f>
        <v>0.37951000000000001</v>
      </c>
      <c r="I106" s="241">
        <f t="shared" ref="I106:I112" si="37">+I105+H106</f>
        <v>232244.21</v>
      </c>
      <c r="K106" s="241">
        <f t="shared" si="33"/>
        <v>2946</v>
      </c>
      <c r="L106" s="241">
        <f t="shared" ref="L106:L112" si="38">+L105+K106</f>
        <v>217500</v>
      </c>
      <c r="M106" s="241">
        <f t="shared" si="34"/>
        <v>1118.03646</v>
      </c>
      <c r="N106" s="241">
        <f t="shared" si="35"/>
        <v>1118.03646</v>
      </c>
      <c r="O106" s="241">
        <f t="shared" ref="O106:O112" si="39">+O105+N106</f>
        <v>-5595.5751371001543</v>
      </c>
      <c r="P106" s="241">
        <f t="shared" ref="P106:P112" si="40">P105-N106</f>
        <v>5595.5751371001543</v>
      </c>
      <c r="Q106" s="242"/>
      <c r="R106" s="242"/>
      <c r="S106" s="242"/>
    </row>
    <row r="107" spans="1:19" s="237" customFormat="1">
      <c r="A107" s="236">
        <v>41852</v>
      </c>
      <c r="C107" s="238">
        <v>99</v>
      </c>
      <c r="D107" s="239">
        <f t="shared" si="22"/>
        <v>2946</v>
      </c>
      <c r="E107" s="239">
        <f t="shared" si="36"/>
        <v>220446</v>
      </c>
      <c r="F107" s="239">
        <f t="shared" si="32"/>
        <v>-11798.209999999992</v>
      </c>
      <c r="G107" s="240">
        <f>Inputs!D$3</f>
        <v>0.37951000000000001</v>
      </c>
      <c r="I107" s="241">
        <f t="shared" si="37"/>
        <v>232244.21</v>
      </c>
      <c r="K107" s="241">
        <f t="shared" si="33"/>
        <v>2946</v>
      </c>
      <c r="L107" s="241">
        <f t="shared" si="38"/>
        <v>220446</v>
      </c>
      <c r="M107" s="241">
        <f t="shared" si="34"/>
        <v>1118.03646</v>
      </c>
      <c r="N107" s="241">
        <f t="shared" si="35"/>
        <v>1118.03646</v>
      </c>
      <c r="O107" s="241">
        <f t="shared" si="39"/>
        <v>-4477.538677100154</v>
      </c>
      <c r="P107" s="241">
        <f t="shared" si="40"/>
        <v>4477.538677100154</v>
      </c>
      <c r="Q107" s="242"/>
      <c r="R107" s="242"/>
      <c r="S107" s="242"/>
    </row>
    <row r="108" spans="1:19" s="237" customFormat="1">
      <c r="A108" s="243">
        <v>41883</v>
      </c>
      <c r="C108" s="238">
        <v>100</v>
      </c>
      <c r="D108" s="239">
        <f t="shared" si="22"/>
        <v>2946</v>
      </c>
      <c r="E108" s="239">
        <f t="shared" si="36"/>
        <v>223392</v>
      </c>
      <c r="F108" s="239">
        <f t="shared" si="32"/>
        <v>-8852.2099999999919</v>
      </c>
      <c r="G108" s="240">
        <f>Inputs!D$3</f>
        <v>0.37951000000000001</v>
      </c>
      <c r="I108" s="241">
        <f t="shared" si="37"/>
        <v>232244.21</v>
      </c>
      <c r="K108" s="241">
        <f t="shared" si="33"/>
        <v>2946</v>
      </c>
      <c r="L108" s="241">
        <f t="shared" si="38"/>
        <v>223392</v>
      </c>
      <c r="M108" s="241">
        <f t="shared" si="34"/>
        <v>1118.03646</v>
      </c>
      <c r="N108" s="241">
        <f t="shared" si="35"/>
        <v>1118.03646</v>
      </c>
      <c r="O108" s="241">
        <f t="shared" si="39"/>
        <v>-3359.5022171001538</v>
      </c>
      <c r="P108" s="241">
        <f t="shared" si="40"/>
        <v>3359.5022171001538</v>
      </c>
      <c r="Q108" s="242"/>
      <c r="R108" s="242"/>
      <c r="S108" s="242"/>
    </row>
    <row r="109" spans="1:19" s="237" customFormat="1">
      <c r="A109" s="236">
        <v>41913</v>
      </c>
      <c r="C109" s="238">
        <v>101</v>
      </c>
      <c r="D109" s="239">
        <f t="shared" si="22"/>
        <v>2946</v>
      </c>
      <c r="E109" s="239">
        <f t="shared" si="36"/>
        <v>226338</v>
      </c>
      <c r="F109" s="239">
        <f t="shared" si="32"/>
        <v>-5906.2099999999919</v>
      </c>
      <c r="G109" s="240">
        <f>Inputs!D$3</f>
        <v>0.37951000000000001</v>
      </c>
      <c r="I109" s="241">
        <f t="shared" si="37"/>
        <v>232244.21</v>
      </c>
      <c r="K109" s="241">
        <f t="shared" si="33"/>
        <v>2946</v>
      </c>
      <c r="L109" s="241">
        <f t="shared" si="38"/>
        <v>226338</v>
      </c>
      <c r="M109" s="241">
        <f t="shared" si="34"/>
        <v>1118.03646</v>
      </c>
      <c r="N109" s="241">
        <f t="shared" si="35"/>
        <v>1118.03646</v>
      </c>
      <c r="O109" s="241">
        <f t="shared" si="39"/>
        <v>-2241.4657571001535</v>
      </c>
      <c r="P109" s="241">
        <f t="shared" si="40"/>
        <v>2241.4657571001535</v>
      </c>
      <c r="Q109" s="242"/>
      <c r="R109" s="242"/>
      <c r="S109" s="242"/>
    </row>
    <row r="110" spans="1:19" s="237" customFormat="1">
      <c r="A110" s="243">
        <v>41944</v>
      </c>
      <c r="C110" s="238">
        <v>102</v>
      </c>
      <c r="D110" s="239">
        <f t="shared" si="22"/>
        <v>2946</v>
      </c>
      <c r="E110" s="239">
        <f t="shared" si="36"/>
        <v>229284</v>
      </c>
      <c r="F110" s="239">
        <f t="shared" si="32"/>
        <v>-2960.2099999999919</v>
      </c>
      <c r="G110" s="240">
        <f>Inputs!D$3</f>
        <v>0.37951000000000001</v>
      </c>
      <c r="I110" s="241">
        <f t="shared" si="37"/>
        <v>232244.21</v>
      </c>
      <c r="K110" s="241">
        <f t="shared" si="33"/>
        <v>2946</v>
      </c>
      <c r="L110" s="241">
        <f t="shared" si="38"/>
        <v>229284</v>
      </c>
      <c r="M110" s="241">
        <f t="shared" si="34"/>
        <v>1118.03646</v>
      </c>
      <c r="N110" s="241">
        <f t="shared" si="35"/>
        <v>1118.03646</v>
      </c>
      <c r="O110" s="241">
        <f t="shared" si="39"/>
        <v>-1123.4292971001535</v>
      </c>
      <c r="P110" s="241">
        <f t="shared" si="40"/>
        <v>1123.4292971001535</v>
      </c>
      <c r="Q110" s="242"/>
      <c r="R110" s="242"/>
      <c r="S110" s="242"/>
    </row>
    <row r="111" spans="1:19" s="237" customFormat="1">
      <c r="A111" s="236">
        <v>41974</v>
      </c>
      <c r="C111" s="238">
        <v>103</v>
      </c>
      <c r="D111" s="239">
        <f t="shared" si="22"/>
        <v>2946</v>
      </c>
      <c r="E111" s="239">
        <f t="shared" si="36"/>
        <v>232230</v>
      </c>
      <c r="F111" s="239">
        <f t="shared" si="32"/>
        <v>-14.209999999991851</v>
      </c>
      <c r="G111" s="240">
        <f>Inputs!D$3</f>
        <v>0.37951000000000001</v>
      </c>
      <c r="I111" s="241">
        <f t="shared" si="37"/>
        <v>232244.21</v>
      </c>
      <c r="K111" s="241">
        <f t="shared" si="33"/>
        <v>2946</v>
      </c>
      <c r="L111" s="241">
        <f t="shared" si="38"/>
        <v>232230</v>
      </c>
      <c r="M111" s="241">
        <f t="shared" si="34"/>
        <v>1118.03646</v>
      </c>
      <c r="N111" s="241">
        <f t="shared" si="35"/>
        <v>1118.03646</v>
      </c>
      <c r="O111" s="241">
        <f t="shared" si="39"/>
        <v>-5.3928371001534288</v>
      </c>
      <c r="P111" s="241">
        <f t="shared" si="40"/>
        <v>5.3928371001534288</v>
      </c>
      <c r="Q111" s="242"/>
      <c r="R111" s="242"/>
      <c r="S111" s="242"/>
    </row>
    <row r="112" spans="1:19" s="237" customFormat="1">
      <c r="A112" s="243">
        <v>42005</v>
      </c>
      <c r="C112" s="238">
        <v>104</v>
      </c>
      <c r="D112" s="239">
        <f>-F111</f>
        <v>14.209999999991851</v>
      </c>
      <c r="E112" s="239">
        <f t="shared" si="36"/>
        <v>232244.21</v>
      </c>
      <c r="F112" s="239">
        <f t="shared" si="32"/>
        <v>0</v>
      </c>
      <c r="G112" s="240">
        <f>Inputs!D$3</f>
        <v>0.37951000000000001</v>
      </c>
      <c r="I112" s="241">
        <f t="shared" si="37"/>
        <v>232244.21</v>
      </c>
      <c r="K112" s="241">
        <f t="shared" si="33"/>
        <v>14.209999999991851</v>
      </c>
      <c r="L112" s="241">
        <f t="shared" si="38"/>
        <v>232244.21</v>
      </c>
      <c r="M112" s="241">
        <f t="shared" si="34"/>
        <v>5.3928370999969077</v>
      </c>
      <c r="N112" s="241">
        <f t="shared" si="35"/>
        <v>5.3928370999969077</v>
      </c>
      <c r="O112" s="241">
        <f t="shared" si="39"/>
        <v>-1.5652101836849397E-10</v>
      </c>
      <c r="P112" s="241">
        <f t="shared" si="40"/>
        <v>1.5652101836849397E-10</v>
      </c>
      <c r="Q112" s="242"/>
      <c r="R112" s="242"/>
      <c r="S112" s="242"/>
    </row>
    <row r="113" spans="1:20">
      <c r="A113" s="30"/>
      <c r="G113" s="28"/>
    </row>
    <row r="114" spans="1:20">
      <c r="A114" s="8" t="s">
        <v>43</v>
      </c>
      <c r="B114" s="33">
        <f>SUM(B9:B113)</f>
        <v>-232244.21</v>
      </c>
      <c r="D114" s="33">
        <f>SUM(D9:D113)</f>
        <v>232244.21</v>
      </c>
      <c r="G114" s="28"/>
      <c r="H114" s="33">
        <f>SUM(H9:H113)</f>
        <v>232244.21</v>
      </c>
      <c r="I114" s="33"/>
      <c r="J114" s="33">
        <f>SUM(J9:J113)</f>
        <v>88139.000137099996</v>
      </c>
      <c r="K114" s="33">
        <f>SUM(K9:K113)</f>
        <v>232244.21</v>
      </c>
      <c r="L114" s="33"/>
      <c r="M114" s="33">
        <f>SUM(M9:M113)</f>
        <v>88139.000137100142</v>
      </c>
      <c r="N114" s="33">
        <f>SUM(N9:N113)</f>
        <v>-1.5652101836849397E-10</v>
      </c>
      <c r="O114" s="33">
        <f>SUM(O9:O113)</f>
        <v>-5306093.8769213138</v>
      </c>
      <c r="P114" s="33">
        <f>SUM(P9:P113)</f>
        <v>5306093.8769213138</v>
      </c>
    </row>
    <row r="115" spans="1:20">
      <c r="G115" s="28"/>
    </row>
    <row r="116" spans="1:20">
      <c r="A116" s="4" t="s">
        <v>61</v>
      </c>
      <c r="B116" s="4" t="s">
        <v>61</v>
      </c>
      <c r="C116" s="4" t="s">
        <v>61</v>
      </c>
      <c r="D116" s="4" t="s">
        <v>61</v>
      </c>
      <c r="F116" s="4" t="s">
        <v>61</v>
      </c>
      <c r="G116" s="28" t="s">
        <v>61</v>
      </c>
      <c r="H116" s="4" t="s">
        <v>61</v>
      </c>
      <c r="J116" s="4" t="s">
        <v>61</v>
      </c>
      <c r="K116" s="4" t="s">
        <v>61</v>
      </c>
      <c r="M116" s="4" t="s">
        <v>61</v>
      </c>
      <c r="N116" s="4" t="s">
        <v>61</v>
      </c>
      <c r="P116" s="4" t="s">
        <v>61</v>
      </c>
      <c r="Q116" s="8" t="s">
        <v>61</v>
      </c>
      <c r="R116" s="8" t="s">
        <v>61</v>
      </c>
      <c r="S116" s="8" t="s">
        <v>61</v>
      </c>
      <c r="T116" s="4" t="s">
        <v>61</v>
      </c>
    </row>
    <row r="117" spans="1:20">
      <c r="G117" s="28"/>
    </row>
    <row r="120" spans="1:20">
      <c r="A120" s="4" t="s">
        <v>14</v>
      </c>
      <c r="B120" s="4">
        <v>533263.38</v>
      </c>
    </row>
    <row r="121" spans="1:20">
      <c r="A121" s="4" t="s">
        <v>145</v>
      </c>
      <c r="B121" s="4">
        <v>29051.360000000001</v>
      </c>
    </row>
    <row r="122" spans="1:20">
      <c r="A122" s="4" t="s">
        <v>146</v>
      </c>
      <c r="B122" s="4">
        <v>10828.81</v>
      </c>
    </row>
    <row r="123" spans="1:20">
      <c r="A123" s="4" t="s">
        <v>147</v>
      </c>
      <c r="B123" s="4">
        <v>2461.8200000000002</v>
      </c>
    </row>
    <row r="124" spans="1:20">
      <c r="B124" s="94">
        <f>SUM(B120:B123)</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sheetPr transitionEvaluation="1" codeName="Sheet10">
    <pageSetUpPr autoPageBreaks="0" fitToPage="1"/>
  </sheetPr>
  <dimension ref="A1:AE193"/>
  <sheetViews>
    <sheetView defaultGridColor="0" colorId="22" zoomScale="60" zoomScaleNormal="100" workbookViewId="0">
      <pane ySplit="8" topLeftCell="A9" activePane="bottomLeft" state="frozen"/>
      <selection activeCell="V9" activeCellId="1" sqref="V9 V9"/>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55468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140</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34578</v>
      </c>
      <c r="B9" s="32">
        <v>-9284419</v>
      </c>
      <c r="C9" s="6">
        <v>1</v>
      </c>
      <c r="D9" s="29">
        <f>ROUND(-(+$B$9/180)*1,0)</f>
        <v>51580</v>
      </c>
      <c r="E9" s="29">
        <f>+D9</f>
        <v>51580</v>
      </c>
      <c r="F9" s="29">
        <f t="shared" ref="F9:F72" si="0">$B$9+E9</f>
        <v>-9232839</v>
      </c>
      <c r="G9" s="34">
        <f>+Inputs!$D$2</f>
        <v>0.3795</v>
      </c>
      <c r="H9" s="27">
        <f>-B9</f>
        <v>9284419</v>
      </c>
      <c r="I9" s="27">
        <f>+H9</f>
        <v>9284419</v>
      </c>
      <c r="J9" s="27">
        <f>H9*G9</f>
        <v>3523437.0104999999</v>
      </c>
      <c r="K9" s="27">
        <f t="shared" ref="K9:K56" si="1">D9</f>
        <v>51580</v>
      </c>
      <c r="L9" s="27">
        <f>+K9</f>
        <v>51580</v>
      </c>
      <c r="M9" s="27">
        <f t="shared" ref="M9:M56" si="2">K9*G9</f>
        <v>19574.61</v>
      </c>
      <c r="N9" s="27">
        <f t="shared" ref="N9:N56" si="3">M9-J9</f>
        <v>-3503862.4005</v>
      </c>
      <c r="O9" s="27">
        <f>+N9</f>
        <v>-3503862.4005</v>
      </c>
      <c r="P9" s="27">
        <f>-SUM(N9)</f>
        <v>3503862.4005</v>
      </c>
      <c r="Q9" s="38">
        <f>VLOOKUP(Q8,A9:P188,5)</f>
        <v>9284419</v>
      </c>
      <c r="R9" s="38">
        <f>VLOOKUP(R8,A9:P188,5)</f>
        <v>9284419</v>
      </c>
      <c r="S9" s="38">
        <f>+R9-Q9</f>
        <v>0</v>
      </c>
      <c r="T9" s="35" t="s">
        <v>64</v>
      </c>
      <c r="U9" s="145">
        <f>-IF(TYPE(VLOOKUP(U8,$A$9:$P$188,6,FALSE))=16,0,VLOOKUP(U8,$A$9:$P$188,6,FALSE))</f>
        <v>0</v>
      </c>
      <c r="V9" s="145">
        <f>-IF(TYPE(VLOOKUP(V8,$A$9:$P$188,6,FALSE))=16,0,VLOOKUP(V8,$A$9:$P$188,6,FALSE))</f>
        <v>0</v>
      </c>
      <c r="W9" s="145">
        <f t="shared" ref="W9:AE9" si="4">-IF(TYPE(VLOOKUP(W8,$A$9:$P$188,6,FALSE))=16,0,VLOOKUP(W8,$A$9:$P$188,6,FALSE))</f>
        <v>0</v>
      </c>
      <c r="X9" s="145">
        <f t="shared" si="4"/>
        <v>0</v>
      </c>
      <c r="Y9" s="145">
        <f t="shared" si="4"/>
        <v>0</v>
      </c>
      <c r="Z9" s="145">
        <f t="shared" si="4"/>
        <v>0</v>
      </c>
      <c r="AA9" s="145">
        <f t="shared" si="4"/>
        <v>0</v>
      </c>
      <c r="AB9" s="145">
        <f t="shared" si="4"/>
        <v>0</v>
      </c>
      <c r="AC9" s="145">
        <f t="shared" si="4"/>
        <v>0</v>
      </c>
      <c r="AD9" s="145">
        <f t="shared" si="4"/>
        <v>0</v>
      </c>
      <c r="AE9" s="145">
        <f t="shared" si="4"/>
        <v>0</v>
      </c>
    </row>
    <row r="10" spans="1:31">
      <c r="A10" s="30">
        <v>34608</v>
      </c>
      <c r="B10" s="9"/>
      <c r="C10" s="6">
        <v>2</v>
      </c>
      <c r="D10" s="29">
        <f t="shared" ref="D10:D73" si="5">ROUND(-(+$B$9/180)*1,0)</f>
        <v>51580</v>
      </c>
      <c r="E10" s="29">
        <f t="shared" ref="E10:E56" si="6">+E9+D10</f>
        <v>103160</v>
      </c>
      <c r="F10" s="29">
        <f t="shared" si="0"/>
        <v>-9181259</v>
      </c>
      <c r="G10" s="34">
        <f>+Inputs!$D$2</f>
        <v>0.3795</v>
      </c>
      <c r="H10" s="2"/>
      <c r="I10" s="27">
        <f t="shared" ref="I10:I73" si="7">+I9+H10</f>
        <v>9284419</v>
      </c>
      <c r="J10" s="27"/>
      <c r="K10" s="27">
        <f t="shared" si="1"/>
        <v>51580</v>
      </c>
      <c r="L10" s="27">
        <f t="shared" ref="L10:L56" si="8">+L9+K10</f>
        <v>103160</v>
      </c>
      <c r="M10" s="27">
        <f t="shared" si="2"/>
        <v>19574.61</v>
      </c>
      <c r="N10" s="27">
        <f t="shared" si="3"/>
        <v>19574.61</v>
      </c>
      <c r="O10" s="27">
        <f t="shared" ref="O10:O56" si="9">+O9+N10</f>
        <v>-3484287.7905000001</v>
      </c>
      <c r="P10" s="27">
        <f t="shared" ref="P10:P56" si="10">P9-N10</f>
        <v>3484287.7905000001</v>
      </c>
      <c r="Q10" s="38">
        <f>VLOOKUP(Q8,A9:P188,15)</f>
        <v>39.200989995726559</v>
      </c>
      <c r="R10" s="38">
        <f>VLOOKUP(R8,A9:P188,15)</f>
        <v>39.200989995726559</v>
      </c>
      <c r="S10" s="38">
        <f>+R10-Q10</f>
        <v>0</v>
      </c>
      <c r="T10" s="36" t="s">
        <v>69</v>
      </c>
    </row>
    <row r="11" spans="1:31">
      <c r="A11" s="31">
        <v>34639</v>
      </c>
      <c r="B11" s="5"/>
      <c r="C11" s="6">
        <v>3</v>
      </c>
      <c r="D11" s="29">
        <f t="shared" si="5"/>
        <v>51580</v>
      </c>
      <c r="E11" s="29">
        <f t="shared" si="6"/>
        <v>154740</v>
      </c>
      <c r="F11" s="29">
        <f t="shared" si="0"/>
        <v>-9129679</v>
      </c>
      <c r="G11" s="34">
        <f>+Inputs!$D$2</f>
        <v>0.3795</v>
      </c>
      <c r="H11" s="2"/>
      <c r="I11" s="27">
        <f t="shared" si="7"/>
        <v>9284419</v>
      </c>
      <c r="J11" s="27"/>
      <c r="K11" s="27">
        <f t="shared" si="1"/>
        <v>51580</v>
      </c>
      <c r="L11" s="27">
        <f t="shared" si="8"/>
        <v>154740</v>
      </c>
      <c r="M11" s="27">
        <f t="shared" si="2"/>
        <v>19574.61</v>
      </c>
      <c r="N11" s="27">
        <f t="shared" si="3"/>
        <v>19574.61</v>
      </c>
      <c r="O11" s="27">
        <f t="shared" si="9"/>
        <v>-3464713.1805000002</v>
      </c>
      <c r="P11" s="27">
        <f t="shared" si="10"/>
        <v>3464713.1805000002</v>
      </c>
      <c r="Q11" s="38">
        <f>+VLOOKUP(Q8,A9:P188,16)</f>
        <v>-39.200989995726559</v>
      </c>
      <c r="R11" s="38">
        <f>+VLOOKUP(R8,A9:P188,16)</f>
        <v>-39.200989995726559</v>
      </c>
      <c r="S11" s="38">
        <f>(+Q11+R11)/2</f>
        <v>-39.200989995726559</v>
      </c>
      <c r="T11" s="36" t="s">
        <v>113</v>
      </c>
      <c r="U11" s="145">
        <f>IF(TYPE(VLOOKUP(U8,$A$9:$P$188,16,FALSE))=16,0,VLOOKUP(U8,$A$9:$P$188,16,FALSE))</f>
        <v>0</v>
      </c>
      <c r="V11" s="145">
        <f t="shared" ref="V11:AE11" si="11">IF(TYPE(VLOOKUP(V8,$A$9:$P$188,16,FALSE))=16,0,VLOOKUP(V8,$A$9:$P$188,16,FALSE))</f>
        <v>0</v>
      </c>
      <c r="W11" s="145">
        <f t="shared" si="11"/>
        <v>0</v>
      </c>
      <c r="X11" s="145">
        <f t="shared" si="11"/>
        <v>0</v>
      </c>
      <c r="Y11" s="145">
        <f t="shared" si="11"/>
        <v>0</v>
      </c>
      <c r="Z11" s="145">
        <f t="shared" si="11"/>
        <v>0</v>
      </c>
      <c r="AA11" s="145">
        <f t="shared" si="11"/>
        <v>0</v>
      </c>
      <c r="AB11" s="145">
        <f t="shared" si="11"/>
        <v>0</v>
      </c>
      <c r="AC11" s="145">
        <f t="shared" si="11"/>
        <v>0</v>
      </c>
      <c r="AD11" s="145">
        <f t="shared" si="11"/>
        <v>0</v>
      </c>
      <c r="AE11" s="145">
        <f t="shared" si="11"/>
        <v>0</v>
      </c>
    </row>
    <row r="12" spans="1:31">
      <c r="A12" s="30">
        <v>34669</v>
      </c>
      <c r="B12" s="3"/>
      <c r="C12" s="6">
        <v>4</v>
      </c>
      <c r="D12" s="29">
        <f t="shared" si="5"/>
        <v>51580</v>
      </c>
      <c r="E12" s="29">
        <f t="shared" si="6"/>
        <v>206320</v>
      </c>
      <c r="F12" s="29">
        <f t="shared" si="0"/>
        <v>-9078099</v>
      </c>
      <c r="G12" s="34">
        <f>+Inputs!$D$2</f>
        <v>0.3795</v>
      </c>
      <c r="H12" s="2"/>
      <c r="I12" s="27">
        <f t="shared" si="7"/>
        <v>9284419</v>
      </c>
      <c r="J12" s="27"/>
      <c r="K12" s="27">
        <f t="shared" si="1"/>
        <v>51580</v>
      </c>
      <c r="L12" s="27">
        <f t="shared" si="8"/>
        <v>206320</v>
      </c>
      <c r="M12" s="27">
        <f t="shared" si="2"/>
        <v>19574.61</v>
      </c>
      <c r="N12" s="27">
        <f t="shared" si="3"/>
        <v>19574.61</v>
      </c>
      <c r="O12" s="27">
        <f t="shared" si="9"/>
        <v>-3445138.5705000004</v>
      </c>
      <c r="P12" s="27">
        <f t="shared" si="10"/>
        <v>3445138.5705000004</v>
      </c>
      <c r="Q12" s="39"/>
      <c r="R12" s="40"/>
      <c r="S12" s="40"/>
      <c r="T12" s="36"/>
    </row>
    <row r="13" spans="1:31">
      <c r="A13" s="31">
        <v>34700</v>
      </c>
      <c r="B13" s="3"/>
      <c r="C13" s="6">
        <v>5</v>
      </c>
      <c r="D13" s="29">
        <f t="shared" si="5"/>
        <v>51580</v>
      </c>
      <c r="E13" s="29">
        <f t="shared" si="6"/>
        <v>257900</v>
      </c>
      <c r="F13" s="29">
        <f t="shared" si="0"/>
        <v>-9026519</v>
      </c>
      <c r="G13" s="34">
        <f>+Inputs!$D$2</f>
        <v>0.3795</v>
      </c>
      <c r="H13" s="2"/>
      <c r="I13" s="27">
        <f t="shared" si="7"/>
        <v>9284419</v>
      </c>
      <c r="J13" s="27"/>
      <c r="K13" s="27">
        <f t="shared" si="1"/>
        <v>51580</v>
      </c>
      <c r="L13" s="27">
        <f t="shared" si="8"/>
        <v>257900</v>
      </c>
      <c r="M13" s="27">
        <f t="shared" si="2"/>
        <v>19574.61</v>
      </c>
      <c r="N13" s="27">
        <f t="shared" si="3"/>
        <v>19574.61</v>
      </c>
      <c r="O13" s="27">
        <f t="shared" si="9"/>
        <v>-3425563.9605000005</v>
      </c>
      <c r="P13" s="27">
        <f t="shared" si="10"/>
        <v>3425563.9605000005</v>
      </c>
      <c r="Q13" s="38">
        <f>VLOOKUP(Q8,A9:P188,9)</f>
        <v>9284419</v>
      </c>
      <c r="R13" s="38">
        <f>VLOOKUP(R8,A9:P188,9)</f>
        <v>9284419</v>
      </c>
      <c r="S13" s="38">
        <f>+R13-Q13</f>
        <v>0</v>
      </c>
      <c r="T13" s="36" t="s">
        <v>70</v>
      </c>
    </row>
    <row r="14" spans="1:31">
      <c r="A14" s="30">
        <v>34731</v>
      </c>
      <c r="B14" s="3"/>
      <c r="C14" s="6">
        <v>6</v>
      </c>
      <c r="D14" s="29">
        <f t="shared" si="5"/>
        <v>51580</v>
      </c>
      <c r="E14" s="29">
        <f t="shared" si="6"/>
        <v>309480</v>
      </c>
      <c r="F14" s="29">
        <f t="shared" si="0"/>
        <v>-8974939</v>
      </c>
      <c r="G14" s="34">
        <f>+Inputs!$D$2</f>
        <v>0.3795</v>
      </c>
      <c r="H14" s="2"/>
      <c r="I14" s="27">
        <f t="shared" si="7"/>
        <v>9284419</v>
      </c>
      <c r="J14" s="27"/>
      <c r="K14" s="27">
        <f t="shared" si="1"/>
        <v>51580</v>
      </c>
      <c r="L14" s="27">
        <f t="shared" si="8"/>
        <v>309480</v>
      </c>
      <c r="M14" s="27">
        <f t="shared" si="2"/>
        <v>19574.61</v>
      </c>
      <c r="N14" s="27">
        <f t="shared" si="3"/>
        <v>19574.61</v>
      </c>
      <c r="O14" s="27">
        <f t="shared" si="9"/>
        <v>-3405989.3505000006</v>
      </c>
      <c r="P14" s="27">
        <f t="shared" si="10"/>
        <v>3405989.3505000006</v>
      </c>
      <c r="Q14" s="38">
        <f>VLOOKUP(Q8,A9:P188,12)</f>
        <v>9284419</v>
      </c>
      <c r="R14" s="38">
        <f>VLOOKUP(R8,A9:P188,12)</f>
        <v>9284419</v>
      </c>
      <c r="S14" s="38">
        <f>+R14-Q14</f>
        <v>0</v>
      </c>
      <c r="T14" s="37" t="s">
        <v>93</v>
      </c>
    </row>
    <row r="15" spans="1:31">
      <c r="A15" s="31">
        <v>34759</v>
      </c>
      <c r="B15" s="3"/>
      <c r="C15" s="6">
        <v>7</v>
      </c>
      <c r="D15" s="29">
        <f t="shared" si="5"/>
        <v>51580</v>
      </c>
      <c r="E15" s="29">
        <f t="shared" si="6"/>
        <v>361060</v>
      </c>
      <c r="F15" s="29">
        <f t="shared" si="0"/>
        <v>-8923359</v>
      </c>
      <c r="G15" s="34">
        <f>+Inputs!$D$2</f>
        <v>0.3795</v>
      </c>
      <c r="H15" s="2"/>
      <c r="I15" s="27">
        <f t="shared" si="7"/>
        <v>9284419</v>
      </c>
      <c r="J15" s="27"/>
      <c r="K15" s="27">
        <f t="shared" si="1"/>
        <v>51580</v>
      </c>
      <c r="L15" s="27">
        <f t="shared" si="8"/>
        <v>361060</v>
      </c>
      <c r="M15" s="27">
        <f t="shared" si="2"/>
        <v>19574.61</v>
      </c>
      <c r="N15" s="27">
        <f t="shared" si="3"/>
        <v>19574.61</v>
      </c>
      <c r="O15" s="27">
        <f t="shared" si="9"/>
        <v>-3386414.7405000008</v>
      </c>
      <c r="P15" s="27">
        <f t="shared" si="10"/>
        <v>3386414.7405000008</v>
      </c>
    </row>
    <row r="16" spans="1:31">
      <c r="A16" s="30">
        <v>34790</v>
      </c>
      <c r="B16" s="3"/>
      <c r="C16" s="6">
        <v>8</v>
      </c>
      <c r="D16" s="29">
        <f t="shared" si="5"/>
        <v>51580</v>
      </c>
      <c r="E16" s="29">
        <f t="shared" si="6"/>
        <v>412640</v>
      </c>
      <c r="F16" s="29">
        <f t="shared" si="0"/>
        <v>-8871779</v>
      </c>
      <c r="G16" s="34">
        <f>+Inputs!$D$2</f>
        <v>0.3795</v>
      </c>
      <c r="H16" s="2"/>
      <c r="I16" s="27">
        <f t="shared" si="7"/>
        <v>9284419</v>
      </c>
      <c r="J16" s="27"/>
      <c r="K16" s="27">
        <f t="shared" si="1"/>
        <v>51580</v>
      </c>
      <c r="L16" s="27">
        <f t="shared" si="8"/>
        <v>412640</v>
      </c>
      <c r="M16" s="27">
        <f t="shared" si="2"/>
        <v>19574.61</v>
      </c>
      <c r="N16" s="27">
        <f t="shared" si="3"/>
        <v>19574.61</v>
      </c>
      <c r="O16" s="27">
        <f t="shared" si="9"/>
        <v>-3366840.1305000009</v>
      </c>
      <c r="P16" s="27">
        <f t="shared" si="10"/>
        <v>3366840.1305000009</v>
      </c>
      <c r="Q16" s="4"/>
      <c r="R16" s="4"/>
      <c r="S16" s="4"/>
    </row>
    <row r="17" spans="1:19">
      <c r="A17" s="31">
        <v>34820</v>
      </c>
      <c r="B17" s="3"/>
      <c r="C17" s="6">
        <v>9</v>
      </c>
      <c r="D17" s="29">
        <f t="shared" si="5"/>
        <v>51580</v>
      </c>
      <c r="E17" s="29">
        <f t="shared" si="6"/>
        <v>464220</v>
      </c>
      <c r="F17" s="29">
        <f t="shared" si="0"/>
        <v>-8820199</v>
      </c>
      <c r="G17" s="34">
        <f>+Inputs!$D$2</f>
        <v>0.3795</v>
      </c>
      <c r="H17" s="2"/>
      <c r="I17" s="27">
        <f t="shared" si="7"/>
        <v>9284419</v>
      </c>
      <c r="J17" s="27"/>
      <c r="K17" s="27">
        <f t="shared" si="1"/>
        <v>51580</v>
      </c>
      <c r="L17" s="27">
        <f t="shared" si="8"/>
        <v>464220</v>
      </c>
      <c r="M17" s="27">
        <f t="shared" si="2"/>
        <v>19574.61</v>
      </c>
      <c r="N17" s="27">
        <f t="shared" si="3"/>
        <v>19574.61</v>
      </c>
      <c r="O17" s="27">
        <f t="shared" si="9"/>
        <v>-3347265.520500001</v>
      </c>
      <c r="P17" s="27">
        <f t="shared" si="10"/>
        <v>3347265.520500001</v>
      </c>
      <c r="Q17" s="4"/>
      <c r="R17" s="4"/>
      <c r="S17" s="4"/>
    </row>
    <row r="18" spans="1:19">
      <c r="A18" s="30">
        <v>34851</v>
      </c>
      <c r="B18" s="3"/>
      <c r="C18" s="6">
        <v>10</v>
      </c>
      <c r="D18" s="29">
        <f t="shared" si="5"/>
        <v>51580</v>
      </c>
      <c r="E18" s="29">
        <f t="shared" si="6"/>
        <v>515800</v>
      </c>
      <c r="F18" s="29">
        <f t="shared" si="0"/>
        <v>-8768619</v>
      </c>
      <c r="G18" s="34">
        <f>+Inputs!$D$2</f>
        <v>0.3795</v>
      </c>
      <c r="H18" s="2"/>
      <c r="I18" s="27">
        <f t="shared" si="7"/>
        <v>9284419</v>
      </c>
      <c r="J18" s="27"/>
      <c r="K18" s="27">
        <f t="shared" si="1"/>
        <v>51580</v>
      </c>
      <c r="L18" s="27">
        <f t="shared" si="8"/>
        <v>515800</v>
      </c>
      <c r="M18" s="27">
        <f t="shared" si="2"/>
        <v>19574.61</v>
      </c>
      <c r="N18" s="27">
        <f t="shared" si="3"/>
        <v>19574.61</v>
      </c>
      <c r="O18" s="27">
        <f t="shared" si="9"/>
        <v>-3327690.9105000012</v>
      </c>
      <c r="P18" s="27">
        <f t="shared" si="10"/>
        <v>3327690.9105000012</v>
      </c>
      <c r="Q18" s="4"/>
      <c r="R18" s="4"/>
      <c r="S18" s="4"/>
    </row>
    <row r="19" spans="1:19">
      <c r="A19" s="31">
        <v>34881</v>
      </c>
      <c r="B19" s="3"/>
      <c r="C19" s="6">
        <v>11</v>
      </c>
      <c r="D19" s="29">
        <f t="shared" si="5"/>
        <v>51580</v>
      </c>
      <c r="E19" s="29">
        <f t="shared" si="6"/>
        <v>567380</v>
      </c>
      <c r="F19" s="29">
        <f t="shared" si="0"/>
        <v>-8717039</v>
      </c>
      <c r="G19" s="34">
        <f>+Inputs!$D$2</f>
        <v>0.3795</v>
      </c>
      <c r="H19" s="2"/>
      <c r="I19" s="27">
        <f t="shared" si="7"/>
        <v>9284419</v>
      </c>
      <c r="J19" s="27"/>
      <c r="K19" s="27">
        <f t="shared" si="1"/>
        <v>51580</v>
      </c>
      <c r="L19" s="27">
        <f t="shared" si="8"/>
        <v>567380</v>
      </c>
      <c r="M19" s="27">
        <f t="shared" si="2"/>
        <v>19574.61</v>
      </c>
      <c r="N19" s="27">
        <f t="shared" si="3"/>
        <v>19574.61</v>
      </c>
      <c r="O19" s="27">
        <f t="shared" si="9"/>
        <v>-3308116.3005000013</v>
      </c>
      <c r="P19" s="27">
        <f t="shared" si="10"/>
        <v>3308116.3005000013</v>
      </c>
      <c r="Q19" s="4"/>
      <c r="R19" s="4"/>
      <c r="S19" s="4"/>
    </row>
    <row r="20" spans="1:19">
      <c r="A20" s="30">
        <v>34912</v>
      </c>
      <c r="B20" s="3"/>
      <c r="C20" s="6">
        <v>12</v>
      </c>
      <c r="D20" s="29">
        <f t="shared" si="5"/>
        <v>51580</v>
      </c>
      <c r="E20" s="29">
        <f t="shared" si="6"/>
        <v>618960</v>
      </c>
      <c r="F20" s="29">
        <f t="shared" si="0"/>
        <v>-8665459</v>
      </c>
      <c r="G20" s="34">
        <f>+Inputs!$D$2</f>
        <v>0.3795</v>
      </c>
      <c r="H20" s="2"/>
      <c r="I20" s="27">
        <f t="shared" si="7"/>
        <v>9284419</v>
      </c>
      <c r="J20" s="27"/>
      <c r="K20" s="27">
        <f t="shared" si="1"/>
        <v>51580</v>
      </c>
      <c r="L20" s="27">
        <f t="shared" si="8"/>
        <v>618960</v>
      </c>
      <c r="M20" s="27">
        <f t="shared" si="2"/>
        <v>19574.61</v>
      </c>
      <c r="N20" s="27">
        <f t="shared" si="3"/>
        <v>19574.61</v>
      </c>
      <c r="O20" s="27">
        <f t="shared" si="9"/>
        <v>-3288541.6905000014</v>
      </c>
      <c r="P20" s="27">
        <f t="shared" si="10"/>
        <v>3288541.6905000014</v>
      </c>
      <c r="Q20" s="4"/>
      <c r="R20" s="4"/>
      <c r="S20" s="4"/>
    </row>
    <row r="21" spans="1:19">
      <c r="A21" s="31">
        <v>34943</v>
      </c>
      <c r="B21" s="3"/>
      <c r="C21" s="6">
        <v>13</v>
      </c>
      <c r="D21" s="29">
        <f t="shared" si="5"/>
        <v>51580</v>
      </c>
      <c r="E21" s="29">
        <f t="shared" si="6"/>
        <v>670540</v>
      </c>
      <c r="F21" s="29">
        <f t="shared" si="0"/>
        <v>-8613879</v>
      </c>
      <c r="G21" s="34">
        <f>+Inputs!$D$2</f>
        <v>0.3795</v>
      </c>
      <c r="H21" s="2"/>
      <c r="I21" s="27">
        <f t="shared" si="7"/>
        <v>9284419</v>
      </c>
      <c r="J21" s="27"/>
      <c r="K21" s="27">
        <f t="shared" si="1"/>
        <v>51580</v>
      </c>
      <c r="L21" s="27">
        <f t="shared" si="8"/>
        <v>670540</v>
      </c>
      <c r="M21" s="27">
        <f t="shared" si="2"/>
        <v>19574.61</v>
      </c>
      <c r="N21" s="27">
        <f t="shared" si="3"/>
        <v>19574.61</v>
      </c>
      <c r="O21" s="27">
        <f t="shared" si="9"/>
        <v>-3268967.0805000016</v>
      </c>
      <c r="P21" s="27">
        <f t="shared" si="10"/>
        <v>3268967.0805000016</v>
      </c>
      <c r="Q21" s="4"/>
      <c r="R21" s="4"/>
      <c r="S21" s="4"/>
    </row>
    <row r="22" spans="1:19">
      <c r="A22" s="30">
        <v>34973</v>
      </c>
      <c r="B22" s="3"/>
      <c r="C22" s="6">
        <v>14</v>
      </c>
      <c r="D22" s="29">
        <f t="shared" si="5"/>
        <v>51580</v>
      </c>
      <c r="E22" s="29">
        <f t="shared" si="6"/>
        <v>722120</v>
      </c>
      <c r="F22" s="29">
        <f t="shared" si="0"/>
        <v>-8562299</v>
      </c>
      <c r="G22" s="34">
        <f>+Inputs!$D$2</f>
        <v>0.3795</v>
      </c>
      <c r="H22" s="2"/>
      <c r="I22" s="27">
        <f t="shared" si="7"/>
        <v>9284419</v>
      </c>
      <c r="J22" s="27"/>
      <c r="K22" s="27">
        <f t="shared" si="1"/>
        <v>51580</v>
      </c>
      <c r="L22" s="27">
        <f t="shared" si="8"/>
        <v>722120</v>
      </c>
      <c r="M22" s="27">
        <f t="shared" si="2"/>
        <v>19574.61</v>
      </c>
      <c r="N22" s="27">
        <f t="shared" si="3"/>
        <v>19574.61</v>
      </c>
      <c r="O22" s="27">
        <f t="shared" si="9"/>
        <v>-3249392.4705000017</v>
      </c>
      <c r="P22" s="27">
        <f t="shared" si="10"/>
        <v>3249392.4705000017</v>
      </c>
      <c r="Q22" s="4"/>
      <c r="R22" s="4"/>
      <c r="S22" s="4"/>
    </row>
    <row r="23" spans="1:19">
      <c r="A23" s="31">
        <v>35004</v>
      </c>
      <c r="B23" s="3"/>
      <c r="C23" s="6">
        <v>15</v>
      </c>
      <c r="D23" s="29">
        <f t="shared" si="5"/>
        <v>51580</v>
      </c>
      <c r="E23" s="29">
        <f t="shared" si="6"/>
        <v>773700</v>
      </c>
      <c r="F23" s="29">
        <f t="shared" si="0"/>
        <v>-8510719</v>
      </c>
      <c r="G23" s="34">
        <f>+Inputs!$D$2</f>
        <v>0.3795</v>
      </c>
      <c r="H23" s="2"/>
      <c r="I23" s="27">
        <f t="shared" si="7"/>
        <v>9284419</v>
      </c>
      <c r="J23" s="27"/>
      <c r="K23" s="27">
        <f t="shared" si="1"/>
        <v>51580</v>
      </c>
      <c r="L23" s="27">
        <f t="shared" si="8"/>
        <v>773700</v>
      </c>
      <c r="M23" s="27">
        <f t="shared" si="2"/>
        <v>19574.61</v>
      </c>
      <c r="N23" s="27">
        <f t="shared" si="3"/>
        <v>19574.61</v>
      </c>
      <c r="O23" s="27">
        <f t="shared" si="9"/>
        <v>-3229817.8605000018</v>
      </c>
      <c r="P23" s="27">
        <f t="shared" si="10"/>
        <v>3229817.8605000018</v>
      </c>
      <c r="Q23" s="4"/>
      <c r="R23" s="4"/>
      <c r="S23" s="4"/>
    </row>
    <row r="24" spans="1:19">
      <c r="A24" s="30">
        <v>35034</v>
      </c>
      <c r="B24" s="3"/>
      <c r="C24" s="6">
        <v>16</v>
      </c>
      <c r="D24" s="29">
        <f t="shared" si="5"/>
        <v>51580</v>
      </c>
      <c r="E24" s="29">
        <f t="shared" si="6"/>
        <v>825280</v>
      </c>
      <c r="F24" s="29">
        <f t="shared" si="0"/>
        <v>-8459139</v>
      </c>
      <c r="G24" s="34">
        <f>+Inputs!$D$2</f>
        <v>0.3795</v>
      </c>
      <c r="H24" s="2"/>
      <c r="I24" s="27">
        <f t="shared" si="7"/>
        <v>9284419</v>
      </c>
      <c r="J24" s="27"/>
      <c r="K24" s="27">
        <f t="shared" si="1"/>
        <v>51580</v>
      </c>
      <c r="L24" s="27">
        <f t="shared" si="8"/>
        <v>825280</v>
      </c>
      <c r="M24" s="27">
        <f t="shared" si="2"/>
        <v>19574.61</v>
      </c>
      <c r="N24" s="27">
        <f t="shared" si="3"/>
        <v>19574.61</v>
      </c>
      <c r="O24" s="27">
        <f t="shared" si="9"/>
        <v>-3210243.2505000019</v>
      </c>
      <c r="P24" s="27">
        <f t="shared" si="10"/>
        <v>3210243.2505000019</v>
      </c>
      <c r="Q24" s="4"/>
      <c r="R24" s="4"/>
      <c r="S24" s="4"/>
    </row>
    <row r="25" spans="1:19">
      <c r="A25" s="31">
        <v>35065</v>
      </c>
      <c r="B25" s="3"/>
      <c r="C25" s="6">
        <v>17</v>
      </c>
      <c r="D25" s="29">
        <f t="shared" si="5"/>
        <v>51580</v>
      </c>
      <c r="E25" s="29">
        <f t="shared" si="6"/>
        <v>876860</v>
      </c>
      <c r="F25" s="29">
        <f t="shared" si="0"/>
        <v>-8407559</v>
      </c>
      <c r="G25" s="34">
        <f>+Inputs!$D$2</f>
        <v>0.3795</v>
      </c>
      <c r="H25" s="2"/>
      <c r="I25" s="27">
        <f t="shared" si="7"/>
        <v>9284419</v>
      </c>
      <c r="J25" s="27"/>
      <c r="K25" s="27">
        <f t="shared" si="1"/>
        <v>51580</v>
      </c>
      <c r="L25" s="27">
        <f t="shared" si="8"/>
        <v>876860</v>
      </c>
      <c r="M25" s="27">
        <f t="shared" si="2"/>
        <v>19574.61</v>
      </c>
      <c r="N25" s="27">
        <f t="shared" si="3"/>
        <v>19574.61</v>
      </c>
      <c r="O25" s="27">
        <f t="shared" si="9"/>
        <v>-3190668.6405000021</v>
      </c>
      <c r="P25" s="27">
        <f t="shared" si="10"/>
        <v>3190668.6405000021</v>
      </c>
      <c r="Q25" s="4"/>
      <c r="R25" s="4"/>
      <c r="S25" s="4"/>
    </row>
    <row r="26" spans="1:19">
      <c r="A26" s="30">
        <v>35096</v>
      </c>
      <c r="B26" s="3"/>
      <c r="C26" s="6">
        <v>18</v>
      </c>
      <c r="D26" s="29">
        <f t="shared" si="5"/>
        <v>51580</v>
      </c>
      <c r="E26" s="29">
        <f t="shared" si="6"/>
        <v>928440</v>
      </c>
      <c r="F26" s="29">
        <f t="shared" si="0"/>
        <v>-8355979</v>
      </c>
      <c r="G26" s="34">
        <f>+Inputs!$D$2</f>
        <v>0.3795</v>
      </c>
      <c r="H26" s="2"/>
      <c r="I26" s="27">
        <f t="shared" si="7"/>
        <v>9284419</v>
      </c>
      <c r="J26" s="27"/>
      <c r="K26" s="27">
        <f t="shared" si="1"/>
        <v>51580</v>
      </c>
      <c r="L26" s="27">
        <f t="shared" si="8"/>
        <v>928440</v>
      </c>
      <c r="M26" s="27">
        <f t="shared" si="2"/>
        <v>19574.61</v>
      </c>
      <c r="N26" s="27">
        <f t="shared" si="3"/>
        <v>19574.61</v>
      </c>
      <c r="O26" s="27">
        <f t="shared" si="9"/>
        <v>-3171094.0305000022</v>
      </c>
      <c r="P26" s="27">
        <f t="shared" si="10"/>
        <v>3171094.0305000022</v>
      </c>
      <c r="Q26" s="4"/>
      <c r="R26" s="4"/>
      <c r="S26" s="4"/>
    </row>
    <row r="27" spans="1:19">
      <c r="A27" s="31">
        <v>35125</v>
      </c>
      <c r="B27" s="3"/>
      <c r="C27" s="6">
        <v>19</v>
      </c>
      <c r="D27" s="29">
        <f t="shared" si="5"/>
        <v>51580</v>
      </c>
      <c r="E27" s="29">
        <f t="shared" si="6"/>
        <v>980020</v>
      </c>
      <c r="F27" s="29">
        <f t="shared" si="0"/>
        <v>-8304399</v>
      </c>
      <c r="G27" s="34">
        <f>+Inputs!$D$2</f>
        <v>0.3795</v>
      </c>
      <c r="H27" s="2"/>
      <c r="I27" s="27">
        <f t="shared" si="7"/>
        <v>9284419</v>
      </c>
      <c r="J27" s="27"/>
      <c r="K27" s="27">
        <f t="shared" si="1"/>
        <v>51580</v>
      </c>
      <c r="L27" s="27">
        <f t="shared" si="8"/>
        <v>980020</v>
      </c>
      <c r="M27" s="27">
        <f t="shared" si="2"/>
        <v>19574.61</v>
      </c>
      <c r="N27" s="27">
        <f t="shared" si="3"/>
        <v>19574.61</v>
      </c>
      <c r="O27" s="27">
        <f t="shared" si="9"/>
        <v>-3151519.4205000023</v>
      </c>
      <c r="P27" s="27">
        <f t="shared" si="10"/>
        <v>3151519.4205000023</v>
      </c>
      <c r="Q27" s="4"/>
      <c r="R27" s="4"/>
      <c r="S27" s="4"/>
    </row>
    <row r="28" spans="1:19">
      <c r="A28" s="30">
        <v>35156</v>
      </c>
      <c r="B28" s="3"/>
      <c r="C28" s="6">
        <v>20</v>
      </c>
      <c r="D28" s="29">
        <f t="shared" si="5"/>
        <v>51580</v>
      </c>
      <c r="E28" s="29">
        <f t="shared" si="6"/>
        <v>1031600</v>
      </c>
      <c r="F28" s="29">
        <f t="shared" si="0"/>
        <v>-8252819</v>
      </c>
      <c r="G28" s="34">
        <f>+Inputs!$D$2</f>
        <v>0.3795</v>
      </c>
      <c r="H28" s="2"/>
      <c r="I28" s="27">
        <f t="shared" si="7"/>
        <v>9284419</v>
      </c>
      <c r="J28" s="27"/>
      <c r="K28" s="27">
        <f t="shared" si="1"/>
        <v>51580</v>
      </c>
      <c r="L28" s="27">
        <f t="shared" si="8"/>
        <v>1031600</v>
      </c>
      <c r="M28" s="27">
        <f t="shared" si="2"/>
        <v>19574.61</v>
      </c>
      <c r="N28" s="27">
        <f t="shared" si="3"/>
        <v>19574.61</v>
      </c>
      <c r="O28" s="27">
        <f t="shared" si="9"/>
        <v>-3131944.8105000025</v>
      </c>
      <c r="P28" s="27">
        <f t="shared" si="10"/>
        <v>3131944.8105000025</v>
      </c>
      <c r="Q28" s="4"/>
      <c r="R28" s="4"/>
      <c r="S28" s="4"/>
    </row>
    <row r="29" spans="1:19">
      <c r="A29" s="31">
        <v>35186</v>
      </c>
      <c r="B29" s="3"/>
      <c r="C29" s="6">
        <v>21</v>
      </c>
      <c r="D29" s="29">
        <f t="shared" si="5"/>
        <v>51580</v>
      </c>
      <c r="E29" s="29">
        <f t="shared" si="6"/>
        <v>1083180</v>
      </c>
      <c r="F29" s="29">
        <f t="shared" si="0"/>
        <v>-8201239</v>
      </c>
      <c r="G29" s="34">
        <f>+Inputs!$D$2</f>
        <v>0.3795</v>
      </c>
      <c r="H29" s="2"/>
      <c r="I29" s="27">
        <f t="shared" si="7"/>
        <v>9284419</v>
      </c>
      <c r="J29" s="27"/>
      <c r="K29" s="27">
        <f t="shared" si="1"/>
        <v>51580</v>
      </c>
      <c r="L29" s="27">
        <f t="shared" si="8"/>
        <v>1083180</v>
      </c>
      <c r="M29" s="27">
        <f t="shared" si="2"/>
        <v>19574.61</v>
      </c>
      <c r="N29" s="27">
        <f t="shared" si="3"/>
        <v>19574.61</v>
      </c>
      <c r="O29" s="27">
        <f t="shared" si="9"/>
        <v>-3112370.2005000026</v>
      </c>
      <c r="P29" s="27">
        <f t="shared" si="10"/>
        <v>3112370.2005000026</v>
      </c>
      <c r="Q29" s="4"/>
      <c r="R29" s="4"/>
      <c r="S29" s="4"/>
    </row>
    <row r="30" spans="1:19">
      <c r="A30" s="30">
        <v>35217</v>
      </c>
      <c r="B30" s="3"/>
      <c r="C30" s="6">
        <v>22</v>
      </c>
      <c r="D30" s="29">
        <f t="shared" si="5"/>
        <v>51580</v>
      </c>
      <c r="E30" s="29">
        <f t="shared" si="6"/>
        <v>1134760</v>
      </c>
      <c r="F30" s="29">
        <f t="shared" si="0"/>
        <v>-8149659</v>
      </c>
      <c r="G30" s="34">
        <f>+Inputs!$D$2</f>
        <v>0.3795</v>
      </c>
      <c r="H30" s="2"/>
      <c r="I30" s="27">
        <f t="shared" si="7"/>
        <v>9284419</v>
      </c>
      <c r="J30" s="27"/>
      <c r="K30" s="27">
        <f t="shared" si="1"/>
        <v>51580</v>
      </c>
      <c r="L30" s="27">
        <f t="shared" si="8"/>
        <v>1134760</v>
      </c>
      <c r="M30" s="27">
        <f t="shared" si="2"/>
        <v>19574.61</v>
      </c>
      <c r="N30" s="27">
        <f t="shared" si="3"/>
        <v>19574.61</v>
      </c>
      <c r="O30" s="27">
        <f t="shared" si="9"/>
        <v>-3092795.5905000027</v>
      </c>
      <c r="P30" s="27">
        <f t="shared" si="10"/>
        <v>3092795.5905000027</v>
      </c>
      <c r="Q30" s="112"/>
    </row>
    <row r="31" spans="1:19">
      <c r="A31" s="31">
        <v>35247</v>
      </c>
      <c r="B31" s="3"/>
      <c r="C31" s="6">
        <v>23</v>
      </c>
      <c r="D31" s="29">
        <f t="shared" si="5"/>
        <v>51580</v>
      </c>
      <c r="E31" s="29">
        <f t="shared" si="6"/>
        <v>1186340</v>
      </c>
      <c r="F31" s="29">
        <f t="shared" si="0"/>
        <v>-8098079</v>
      </c>
      <c r="G31" s="34">
        <f>+Inputs!$D$2</f>
        <v>0.3795</v>
      </c>
      <c r="H31" s="2"/>
      <c r="I31" s="27">
        <f t="shared" si="7"/>
        <v>9284419</v>
      </c>
      <c r="J31" s="27"/>
      <c r="K31" s="27">
        <f t="shared" si="1"/>
        <v>51580</v>
      </c>
      <c r="L31" s="27">
        <f t="shared" si="8"/>
        <v>1186340</v>
      </c>
      <c r="M31" s="27">
        <f t="shared" si="2"/>
        <v>19574.61</v>
      </c>
      <c r="N31" s="27">
        <f t="shared" si="3"/>
        <v>19574.61</v>
      </c>
      <c r="O31" s="27">
        <f t="shared" si="9"/>
        <v>-3073220.9805000029</v>
      </c>
      <c r="P31" s="27">
        <f t="shared" si="10"/>
        <v>3073220.9805000029</v>
      </c>
      <c r="Q31" s="112"/>
    </row>
    <row r="32" spans="1:19">
      <c r="A32" s="30">
        <v>35278</v>
      </c>
      <c r="B32" s="3"/>
      <c r="C32" s="6">
        <v>24</v>
      </c>
      <c r="D32" s="29">
        <f t="shared" si="5"/>
        <v>51580</v>
      </c>
      <c r="E32" s="29">
        <f t="shared" si="6"/>
        <v>1237920</v>
      </c>
      <c r="F32" s="29">
        <f t="shared" si="0"/>
        <v>-8046499</v>
      </c>
      <c r="G32" s="34">
        <f>+Inputs!$D$2</f>
        <v>0.3795</v>
      </c>
      <c r="H32" s="2"/>
      <c r="I32" s="27">
        <f t="shared" si="7"/>
        <v>9284419</v>
      </c>
      <c r="J32" s="27"/>
      <c r="K32" s="27">
        <f t="shared" si="1"/>
        <v>51580</v>
      </c>
      <c r="L32" s="27">
        <f t="shared" si="8"/>
        <v>1237920</v>
      </c>
      <c r="M32" s="27">
        <f t="shared" si="2"/>
        <v>19574.61</v>
      </c>
      <c r="N32" s="27">
        <f t="shared" si="3"/>
        <v>19574.61</v>
      </c>
      <c r="O32" s="27">
        <f t="shared" si="9"/>
        <v>-3053646.370500003</v>
      </c>
      <c r="P32" s="27">
        <f t="shared" si="10"/>
        <v>3053646.370500003</v>
      </c>
      <c r="Q32" s="112"/>
    </row>
    <row r="33" spans="1:21">
      <c r="A33" s="31">
        <v>35309</v>
      </c>
      <c r="B33" s="3"/>
      <c r="C33" s="6">
        <v>25</v>
      </c>
      <c r="D33" s="29">
        <f t="shared" si="5"/>
        <v>51580</v>
      </c>
      <c r="E33" s="29">
        <f t="shared" si="6"/>
        <v>1289500</v>
      </c>
      <c r="F33" s="29">
        <f t="shared" si="0"/>
        <v>-7994919</v>
      </c>
      <c r="G33" s="34">
        <f>+Inputs!$D$2</f>
        <v>0.3795</v>
      </c>
      <c r="H33" s="2"/>
      <c r="I33" s="27">
        <f t="shared" si="7"/>
        <v>9284419</v>
      </c>
      <c r="J33" s="27"/>
      <c r="K33" s="27">
        <f t="shared" si="1"/>
        <v>51580</v>
      </c>
      <c r="L33" s="27">
        <f t="shared" si="8"/>
        <v>1289500</v>
      </c>
      <c r="M33" s="27">
        <f t="shared" si="2"/>
        <v>19574.61</v>
      </c>
      <c r="N33" s="27">
        <f t="shared" si="3"/>
        <v>19574.61</v>
      </c>
      <c r="O33" s="27">
        <f t="shared" si="9"/>
        <v>-3034071.7605000031</v>
      </c>
      <c r="P33" s="27">
        <f t="shared" si="10"/>
        <v>3034071.7605000031</v>
      </c>
      <c r="Q33" s="112"/>
    </row>
    <row r="34" spans="1:21">
      <c r="A34" s="30">
        <v>35339</v>
      </c>
      <c r="B34" s="3"/>
      <c r="C34" s="6">
        <v>26</v>
      </c>
      <c r="D34" s="29">
        <f t="shared" si="5"/>
        <v>51580</v>
      </c>
      <c r="E34" s="29">
        <f t="shared" si="6"/>
        <v>1341080</v>
      </c>
      <c r="F34" s="29">
        <f t="shared" si="0"/>
        <v>-7943339</v>
      </c>
      <c r="G34" s="34">
        <f>+Inputs!$D$2</f>
        <v>0.3795</v>
      </c>
      <c r="H34" s="2"/>
      <c r="I34" s="27">
        <f t="shared" si="7"/>
        <v>9284419</v>
      </c>
      <c r="J34" s="27"/>
      <c r="K34" s="27">
        <f t="shared" si="1"/>
        <v>51580</v>
      </c>
      <c r="L34" s="27">
        <f t="shared" si="8"/>
        <v>1341080</v>
      </c>
      <c r="M34" s="27">
        <f t="shared" si="2"/>
        <v>19574.61</v>
      </c>
      <c r="N34" s="27">
        <f t="shared" si="3"/>
        <v>19574.61</v>
      </c>
      <c r="O34" s="27">
        <f t="shared" si="9"/>
        <v>-3014497.1505000032</v>
      </c>
      <c r="P34" s="27">
        <f t="shared" si="10"/>
        <v>3014497.1505000032</v>
      </c>
      <c r="Q34" s="112"/>
    </row>
    <row r="35" spans="1:21">
      <c r="A35" s="31">
        <v>35370</v>
      </c>
      <c r="B35" s="3"/>
      <c r="C35" s="6">
        <v>27</v>
      </c>
      <c r="D35" s="29">
        <f t="shared" si="5"/>
        <v>51580</v>
      </c>
      <c r="E35" s="29">
        <f t="shared" si="6"/>
        <v>1392660</v>
      </c>
      <c r="F35" s="29">
        <f t="shared" si="0"/>
        <v>-7891759</v>
      </c>
      <c r="G35" s="34">
        <f>+Inputs!$D$2</f>
        <v>0.3795</v>
      </c>
      <c r="H35" s="2"/>
      <c r="I35" s="27">
        <f t="shared" si="7"/>
        <v>9284419</v>
      </c>
      <c r="J35" s="27"/>
      <c r="K35" s="27">
        <f t="shared" si="1"/>
        <v>51580</v>
      </c>
      <c r="L35" s="27">
        <f t="shared" si="8"/>
        <v>1392660</v>
      </c>
      <c r="M35" s="27">
        <f t="shared" si="2"/>
        <v>19574.61</v>
      </c>
      <c r="N35" s="27">
        <f t="shared" si="3"/>
        <v>19574.61</v>
      </c>
      <c r="O35" s="27">
        <f t="shared" si="9"/>
        <v>-2994922.5405000034</v>
      </c>
      <c r="P35" s="27">
        <f t="shared" si="10"/>
        <v>2994922.5405000034</v>
      </c>
    </row>
    <row r="36" spans="1:21">
      <c r="A36" s="30">
        <v>35400</v>
      </c>
      <c r="B36" s="3"/>
      <c r="C36" s="6">
        <v>28</v>
      </c>
      <c r="D36" s="29">
        <f t="shared" si="5"/>
        <v>51580</v>
      </c>
      <c r="E36" s="29">
        <f t="shared" si="6"/>
        <v>1444240</v>
      </c>
      <c r="F36" s="29">
        <f t="shared" si="0"/>
        <v>-7840179</v>
      </c>
      <c r="G36" s="34">
        <f>+Inputs!$D$2</f>
        <v>0.3795</v>
      </c>
      <c r="H36" s="2"/>
      <c r="I36" s="27">
        <f t="shared" si="7"/>
        <v>9284419</v>
      </c>
      <c r="J36" s="27"/>
      <c r="K36" s="27">
        <f t="shared" si="1"/>
        <v>51580</v>
      </c>
      <c r="L36" s="27">
        <f t="shared" si="8"/>
        <v>1444240</v>
      </c>
      <c r="M36" s="27">
        <f t="shared" si="2"/>
        <v>19574.61</v>
      </c>
      <c r="N36" s="27">
        <f t="shared" si="3"/>
        <v>19574.61</v>
      </c>
      <c r="O36" s="27">
        <f t="shared" si="9"/>
        <v>-2975347.9305000035</v>
      </c>
      <c r="P36" s="27">
        <f t="shared" si="10"/>
        <v>2975347.9305000035</v>
      </c>
    </row>
    <row r="37" spans="1:21">
      <c r="A37" s="31">
        <v>35431</v>
      </c>
      <c r="B37" s="3"/>
      <c r="C37" s="6">
        <v>29</v>
      </c>
      <c r="D37" s="29">
        <f t="shared" si="5"/>
        <v>51580</v>
      </c>
      <c r="E37" s="29">
        <f t="shared" si="6"/>
        <v>1495820</v>
      </c>
      <c r="F37" s="29">
        <f t="shared" si="0"/>
        <v>-7788599</v>
      </c>
      <c r="G37" s="34">
        <f>+Inputs!$D$2</f>
        <v>0.3795</v>
      </c>
      <c r="H37" s="2"/>
      <c r="I37" s="27">
        <f t="shared" si="7"/>
        <v>9284419</v>
      </c>
      <c r="J37" s="27"/>
      <c r="K37" s="27">
        <f t="shared" si="1"/>
        <v>51580</v>
      </c>
      <c r="L37" s="27">
        <f t="shared" si="8"/>
        <v>1495820</v>
      </c>
      <c r="M37" s="27">
        <f t="shared" si="2"/>
        <v>19574.61</v>
      </c>
      <c r="N37" s="27">
        <f t="shared" si="3"/>
        <v>19574.61</v>
      </c>
      <c r="O37" s="27">
        <f t="shared" si="9"/>
        <v>-2955773.3205000036</v>
      </c>
      <c r="P37" s="27">
        <f t="shared" si="10"/>
        <v>2955773.3205000036</v>
      </c>
    </row>
    <row r="38" spans="1:21">
      <c r="A38" s="30">
        <v>35462</v>
      </c>
      <c r="B38" s="3"/>
      <c r="C38" s="6">
        <v>30</v>
      </c>
      <c r="D38" s="29">
        <f t="shared" si="5"/>
        <v>51580</v>
      </c>
      <c r="E38" s="29">
        <f t="shared" si="6"/>
        <v>1547400</v>
      </c>
      <c r="F38" s="29">
        <f t="shared" si="0"/>
        <v>-7737019</v>
      </c>
      <c r="G38" s="34">
        <f>+Inputs!$D$2</f>
        <v>0.3795</v>
      </c>
      <c r="H38" s="2"/>
      <c r="I38" s="27">
        <f t="shared" si="7"/>
        <v>9284419</v>
      </c>
      <c r="J38" s="27"/>
      <c r="K38" s="27">
        <f t="shared" si="1"/>
        <v>51580</v>
      </c>
      <c r="L38" s="27">
        <f t="shared" si="8"/>
        <v>1547400</v>
      </c>
      <c r="M38" s="27">
        <f t="shared" si="2"/>
        <v>19574.61</v>
      </c>
      <c r="N38" s="27">
        <f t="shared" si="3"/>
        <v>19574.61</v>
      </c>
      <c r="O38" s="27">
        <f t="shared" si="9"/>
        <v>-2936198.7105000038</v>
      </c>
      <c r="P38" s="27">
        <f t="shared" si="10"/>
        <v>2936198.7105000038</v>
      </c>
    </row>
    <row r="39" spans="1:21">
      <c r="A39" s="31">
        <v>35490</v>
      </c>
      <c r="B39" s="2"/>
      <c r="C39" s="6">
        <v>31</v>
      </c>
      <c r="D39" s="29">
        <f t="shared" si="5"/>
        <v>51580</v>
      </c>
      <c r="E39" s="29">
        <f t="shared" si="6"/>
        <v>1598980</v>
      </c>
      <c r="F39" s="29">
        <f t="shared" si="0"/>
        <v>-7685439</v>
      </c>
      <c r="G39" s="34">
        <f>+Inputs!$D$2</f>
        <v>0.3795</v>
      </c>
      <c r="H39" s="2"/>
      <c r="I39" s="27">
        <f t="shared" si="7"/>
        <v>9284419</v>
      </c>
      <c r="J39" s="27"/>
      <c r="K39" s="27">
        <f t="shared" si="1"/>
        <v>51580</v>
      </c>
      <c r="L39" s="27">
        <f t="shared" si="8"/>
        <v>1598980</v>
      </c>
      <c r="M39" s="27">
        <f t="shared" si="2"/>
        <v>19574.61</v>
      </c>
      <c r="N39" s="27">
        <f t="shared" si="3"/>
        <v>19574.61</v>
      </c>
      <c r="O39" s="27">
        <f t="shared" si="9"/>
        <v>-2916624.1005000039</v>
      </c>
      <c r="P39" s="27">
        <f t="shared" si="10"/>
        <v>2916624.1005000039</v>
      </c>
    </row>
    <row r="40" spans="1:21">
      <c r="A40" s="30">
        <v>35521</v>
      </c>
      <c r="B40" s="2"/>
      <c r="C40" s="6">
        <v>32</v>
      </c>
      <c r="D40" s="29">
        <f t="shared" si="5"/>
        <v>51580</v>
      </c>
      <c r="E40" s="29">
        <f t="shared" si="6"/>
        <v>1650560</v>
      </c>
      <c r="F40" s="29">
        <f t="shared" si="0"/>
        <v>-7633859</v>
      </c>
      <c r="G40" s="34">
        <f>+Inputs!$D$2</f>
        <v>0.3795</v>
      </c>
      <c r="H40" s="2"/>
      <c r="I40" s="27">
        <f t="shared" si="7"/>
        <v>9284419</v>
      </c>
      <c r="J40" s="2"/>
      <c r="K40" s="27">
        <f t="shared" si="1"/>
        <v>51580</v>
      </c>
      <c r="L40" s="27">
        <f t="shared" si="8"/>
        <v>1650560</v>
      </c>
      <c r="M40" s="27">
        <f t="shared" si="2"/>
        <v>19574.61</v>
      </c>
      <c r="N40" s="27">
        <f t="shared" si="3"/>
        <v>19574.61</v>
      </c>
      <c r="O40" s="27">
        <f t="shared" si="9"/>
        <v>-2897049.490500004</v>
      </c>
      <c r="P40" s="27">
        <f t="shared" si="10"/>
        <v>2897049.490500004</v>
      </c>
    </row>
    <row r="41" spans="1:21">
      <c r="A41" s="31">
        <v>35551</v>
      </c>
      <c r="C41" s="6">
        <v>33</v>
      </c>
      <c r="D41" s="29">
        <f t="shared" si="5"/>
        <v>51580</v>
      </c>
      <c r="E41" s="29">
        <f t="shared" si="6"/>
        <v>1702140</v>
      </c>
      <c r="F41" s="29">
        <f t="shared" si="0"/>
        <v>-7582279</v>
      </c>
      <c r="G41" s="34">
        <f>+Inputs!$D$2</f>
        <v>0.3795</v>
      </c>
      <c r="I41" s="27">
        <f t="shared" si="7"/>
        <v>9284419</v>
      </c>
      <c r="K41" s="27">
        <f t="shared" si="1"/>
        <v>51580</v>
      </c>
      <c r="L41" s="27">
        <f t="shared" si="8"/>
        <v>1702140</v>
      </c>
      <c r="M41" s="27">
        <f t="shared" si="2"/>
        <v>19574.61</v>
      </c>
      <c r="N41" s="27">
        <f t="shared" si="3"/>
        <v>19574.61</v>
      </c>
      <c r="O41" s="27">
        <f t="shared" si="9"/>
        <v>-2877474.8805000042</v>
      </c>
      <c r="P41" s="27">
        <f t="shared" si="10"/>
        <v>2877474.8805000042</v>
      </c>
    </row>
    <row r="42" spans="1:21">
      <c r="A42" s="30">
        <v>35582</v>
      </c>
      <c r="C42" s="6">
        <v>34</v>
      </c>
      <c r="D42" s="29">
        <f t="shared" si="5"/>
        <v>51580</v>
      </c>
      <c r="E42" s="29">
        <f t="shared" si="6"/>
        <v>1753720</v>
      </c>
      <c r="F42" s="29">
        <f t="shared" si="0"/>
        <v>-7530699</v>
      </c>
      <c r="G42" s="34">
        <f>+Inputs!$D$2</f>
        <v>0.3795</v>
      </c>
      <c r="I42" s="27">
        <f t="shared" si="7"/>
        <v>9284419</v>
      </c>
      <c r="K42" s="27">
        <f t="shared" si="1"/>
        <v>51580</v>
      </c>
      <c r="L42" s="27">
        <f t="shared" si="8"/>
        <v>1753720</v>
      </c>
      <c r="M42" s="27">
        <f t="shared" si="2"/>
        <v>19574.61</v>
      </c>
      <c r="N42" s="27">
        <f t="shared" si="3"/>
        <v>19574.61</v>
      </c>
      <c r="O42" s="27">
        <f t="shared" si="9"/>
        <v>-2857900.2705000043</v>
      </c>
      <c r="P42" s="27">
        <f t="shared" si="10"/>
        <v>2857900.2705000043</v>
      </c>
    </row>
    <row r="43" spans="1:21">
      <c r="A43" s="31">
        <v>35612</v>
      </c>
      <c r="C43" s="6">
        <v>35</v>
      </c>
      <c r="D43" s="29">
        <f t="shared" si="5"/>
        <v>51580</v>
      </c>
      <c r="E43" s="29">
        <f t="shared" si="6"/>
        <v>1805300</v>
      </c>
      <c r="F43" s="29">
        <f t="shared" si="0"/>
        <v>-7479119</v>
      </c>
      <c r="G43" s="34">
        <f>+Inputs!$D$2</f>
        <v>0.3795</v>
      </c>
      <c r="I43" s="27">
        <f t="shared" si="7"/>
        <v>9284419</v>
      </c>
      <c r="K43" s="27">
        <f t="shared" si="1"/>
        <v>51580</v>
      </c>
      <c r="L43" s="27">
        <f t="shared" si="8"/>
        <v>1805300</v>
      </c>
      <c r="M43" s="27">
        <f t="shared" si="2"/>
        <v>19574.61</v>
      </c>
      <c r="N43" s="27">
        <f t="shared" si="3"/>
        <v>19574.61</v>
      </c>
      <c r="O43" s="27">
        <f t="shared" si="9"/>
        <v>-2838325.6605000044</v>
      </c>
      <c r="P43" s="27">
        <f t="shared" si="10"/>
        <v>2838325.6605000044</v>
      </c>
    </row>
    <row r="44" spans="1:21">
      <c r="A44" s="30">
        <v>35643</v>
      </c>
      <c r="C44" s="6">
        <v>36</v>
      </c>
      <c r="D44" s="29">
        <f t="shared" si="5"/>
        <v>51580</v>
      </c>
      <c r="E44" s="29">
        <f t="shared" si="6"/>
        <v>1856880</v>
      </c>
      <c r="F44" s="29">
        <f t="shared" si="0"/>
        <v>-7427539</v>
      </c>
      <c r="G44" s="34">
        <f>+Inputs!$D$2</f>
        <v>0.3795</v>
      </c>
      <c r="I44" s="27">
        <f t="shared" si="7"/>
        <v>9284419</v>
      </c>
      <c r="K44" s="27">
        <f t="shared" si="1"/>
        <v>51580</v>
      </c>
      <c r="L44" s="27">
        <f t="shared" si="8"/>
        <v>1856880</v>
      </c>
      <c r="M44" s="27">
        <f t="shared" si="2"/>
        <v>19574.61</v>
      </c>
      <c r="N44" s="27">
        <f t="shared" si="3"/>
        <v>19574.61</v>
      </c>
      <c r="O44" s="27">
        <f t="shared" si="9"/>
        <v>-2818751.0505000046</v>
      </c>
      <c r="P44" s="27">
        <f t="shared" si="10"/>
        <v>2818751.0505000046</v>
      </c>
      <c r="U44" s="98"/>
    </row>
    <row r="45" spans="1:21">
      <c r="A45" s="31">
        <v>35674</v>
      </c>
      <c r="C45" s="6">
        <v>37</v>
      </c>
      <c r="D45" s="29">
        <f t="shared" si="5"/>
        <v>51580</v>
      </c>
      <c r="E45" s="29">
        <f t="shared" si="6"/>
        <v>1908460</v>
      </c>
      <c r="F45" s="29">
        <f t="shared" si="0"/>
        <v>-7375959</v>
      </c>
      <c r="G45" s="34">
        <f>+Inputs!$D$2</f>
        <v>0.3795</v>
      </c>
      <c r="I45" s="27">
        <f t="shared" si="7"/>
        <v>9284419</v>
      </c>
      <c r="K45" s="27">
        <f t="shared" si="1"/>
        <v>51580</v>
      </c>
      <c r="L45" s="27">
        <f t="shared" si="8"/>
        <v>1908460</v>
      </c>
      <c r="M45" s="27">
        <f t="shared" si="2"/>
        <v>19574.61</v>
      </c>
      <c r="N45" s="27">
        <f t="shared" si="3"/>
        <v>19574.61</v>
      </c>
      <c r="O45" s="27">
        <f t="shared" si="9"/>
        <v>-2799176.4405000047</v>
      </c>
      <c r="P45" s="27">
        <f t="shared" si="10"/>
        <v>2799176.4405000047</v>
      </c>
      <c r="U45" s="98"/>
    </row>
    <row r="46" spans="1:21">
      <c r="A46" s="30">
        <v>35704</v>
      </c>
      <c r="C46" s="6">
        <v>38</v>
      </c>
      <c r="D46" s="29">
        <f t="shared" si="5"/>
        <v>51580</v>
      </c>
      <c r="E46" s="29">
        <f t="shared" si="6"/>
        <v>1960040</v>
      </c>
      <c r="F46" s="29">
        <f t="shared" si="0"/>
        <v>-7324379</v>
      </c>
      <c r="G46" s="34">
        <f>+Inputs!$D$2</f>
        <v>0.3795</v>
      </c>
      <c r="I46" s="27">
        <f t="shared" si="7"/>
        <v>9284419</v>
      </c>
      <c r="K46" s="27">
        <f t="shared" si="1"/>
        <v>51580</v>
      </c>
      <c r="L46" s="27">
        <f t="shared" si="8"/>
        <v>1960040</v>
      </c>
      <c r="M46" s="27">
        <f t="shared" si="2"/>
        <v>19574.61</v>
      </c>
      <c r="N46" s="27">
        <f t="shared" si="3"/>
        <v>19574.61</v>
      </c>
      <c r="O46" s="27">
        <f t="shared" si="9"/>
        <v>-2779601.8305000048</v>
      </c>
      <c r="P46" s="27">
        <f t="shared" si="10"/>
        <v>2779601.8305000048</v>
      </c>
      <c r="U46" s="98"/>
    </row>
    <row r="47" spans="1:21">
      <c r="A47" s="31">
        <v>35735</v>
      </c>
      <c r="C47" s="6">
        <v>39</v>
      </c>
      <c r="D47" s="29">
        <f t="shared" si="5"/>
        <v>51580</v>
      </c>
      <c r="E47" s="29">
        <f t="shared" si="6"/>
        <v>2011620</v>
      </c>
      <c r="F47" s="29">
        <f t="shared" si="0"/>
        <v>-7272799</v>
      </c>
      <c r="G47" s="34">
        <f>+Inputs!$D$2</f>
        <v>0.3795</v>
      </c>
      <c r="I47" s="27">
        <f t="shared" si="7"/>
        <v>9284419</v>
      </c>
      <c r="K47" s="27">
        <f t="shared" si="1"/>
        <v>51580</v>
      </c>
      <c r="L47" s="27">
        <f t="shared" si="8"/>
        <v>2011620</v>
      </c>
      <c r="M47" s="27">
        <f t="shared" si="2"/>
        <v>19574.61</v>
      </c>
      <c r="N47" s="27">
        <f t="shared" si="3"/>
        <v>19574.61</v>
      </c>
      <c r="O47" s="27">
        <f t="shared" si="9"/>
        <v>-2760027.2205000049</v>
      </c>
      <c r="P47" s="27">
        <f t="shared" si="10"/>
        <v>2760027.2205000049</v>
      </c>
      <c r="U47" s="98"/>
    </row>
    <row r="48" spans="1:21">
      <c r="A48" s="30">
        <v>35765</v>
      </c>
      <c r="C48" s="6">
        <v>40</v>
      </c>
      <c r="D48" s="29">
        <f t="shared" si="5"/>
        <v>51580</v>
      </c>
      <c r="E48" s="29">
        <f t="shared" si="6"/>
        <v>2063200</v>
      </c>
      <c r="F48" s="29">
        <f t="shared" si="0"/>
        <v>-7221219</v>
      </c>
      <c r="G48" s="34">
        <f>+Inputs!$D$2</f>
        <v>0.3795</v>
      </c>
      <c r="I48" s="27">
        <f t="shared" si="7"/>
        <v>9284419</v>
      </c>
      <c r="K48" s="27">
        <f t="shared" si="1"/>
        <v>51580</v>
      </c>
      <c r="L48" s="27">
        <f t="shared" si="8"/>
        <v>2063200</v>
      </c>
      <c r="M48" s="27">
        <f t="shared" si="2"/>
        <v>19574.61</v>
      </c>
      <c r="N48" s="27">
        <f t="shared" si="3"/>
        <v>19574.61</v>
      </c>
      <c r="O48" s="27">
        <f t="shared" si="9"/>
        <v>-2740452.6105000051</v>
      </c>
      <c r="P48" s="27">
        <f t="shared" si="10"/>
        <v>2740452.6105000051</v>
      </c>
      <c r="U48" s="98"/>
    </row>
    <row r="49" spans="1:21">
      <c r="A49" s="31">
        <v>35796</v>
      </c>
      <c r="C49" s="6">
        <v>41</v>
      </c>
      <c r="D49" s="29">
        <f t="shared" si="5"/>
        <v>51580</v>
      </c>
      <c r="E49" s="29">
        <f t="shared" si="6"/>
        <v>2114780</v>
      </c>
      <c r="F49" s="29">
        <f t="shared" si="0"/>
        <v>-7169639</v>
      </c>
      <c r="G49" s="34">
        <f>+Inputs!$D$2</f>
        <v>0.3795</v>
      </c>
      <c r="I49" s="27">
        <f t="shared" si="7"/>
        <v>9284419</v>
      </c>
      <c r="K49" s="27">
        <f t="shared" si="1"/>
        <v>51580</v>
      </c>
      <c r="L49" s="27">
        <f t="shared" si="8"/>
        <v>2114780</v>
      </c>
      <c r="M49" s="27">
        <f t="shared" si="2"/>
        <v>19574.61</v>
      </c>
      <c r="N49" s="27">
        <f t="shared" si="3"/>
        <v>19574.61</v>
      </c>
      <c r="O49" s="27">
        <f t="shared" si="9"/>
        <v>-2720878.0005000052</v>
      </c>
      <c r="P49" s="27">
        <f t="shared" si="10"/>
        <v>2720878.0005000052</v>
      </c>
      <c r="U49" s="98"/>
    </row>
    <row r="50" spans="1:21">
      <c r="A50" s="30">
        <v>35827</v>
      </c>
      <c r="C50" s="6">
        <v>42</v>
      </c>
      <c r="D50" s="29">
        <f t="shared" si="5"/>
        <v>51580</v>
      </c>
      <c r="E50" s="29">
        <f t="shared" si="6"/>
        <v>2166360</v>
      </c>
      <c r="F50" s="29">
        <f t="shared" si="0"/>
        <v>-7118059</v>
      </c>
      <c r="G50" s="34">
        <f>+Inputs!$D$2</f>
        <v>0.3795</v>
      </c>
      <c r="I50" s="27">
        <f t="shared" si="7"/>
        <v>9284419</v>
      </c>
      <c r="K50" s="27">
        <f t="shared" si="1"/>
        <v>51580</v>
      </c>
      <c r="L50" s="27">
        <f t="shared" si="8"/>
        <v>2166360</v>
      </c>
      <c r="M50" s="27">
        <f t="shared" si="2"/>
        <v>19574.61</v>
      </c>
      <c r="N50" s="27">
        <f t="shared" si="3"/>
        <v>19574.61</v>
      </c>
      <c r="O50" s="27">
        <f t="shared" si="9"/>
        <v>-2701303.3905000053</v>
      </c>
      <c r="P50" s="27">
        <f t="shared" si="10"/>
        <v>2701303.3905000053</v>
      </c>
      <c r="U50" s="98"/>
    </row>
    <row r="51" spans="1:21">
      <c r="A51" s="31">
        <v>35855</v>
      </c>
      <c r="C51" s="6">
        <v>43</v>
      </c>
      <c r="D51" s="29">
        <f t="shared" si="5"/>
        <v>51580</v>
      </c>
      <c r="E51" s="29">
        <f t="shared" si="6"/>
        <v>2217940</v>
      </c>
      <c r="F51" s="29">
        <f t="shared" si="0"/>
        <v>-7066479</v>
      </c>
      <c r="G51" s="34">
        <f>+Inputs!$D$2</f>
        <v>0.3795</v>
      </c>
      <c r="I51" s="27">
        <f t="shared" si="7"/>
        <v>9284419</v>
      </c>
      <c r="K51" s="27">
        <f t="shared" si="1"/>
        <v>51580</v>
      </c>
      <c r="L51" s="27">
        <f t="shared" si="8"/>
        <v>2217940</v>
      </c>
      <c r="M51" s="27">
        <f t="shared" si="2"/>
        <v>19574.61</v>
      </c>
      <c r="N51" s="27">
        <f t="shared" si="3"/>
        <v>19574.61</v>
      </c>
      <c r="O51" s="27">
        <f t="shared" si="9"/>
        <v>-2681728.7805000055</v>
      </c>
      <c r="P51" s="27">
        <f t="shared" si="10"/>
        <v>2681728.7805000055</v>
      </c>
      <c r="U51" s="98"/>
    </row>
    <row r="52" spans="1:21">
      <c r="A52" s="30">
        <v>35886</v>
      </c>
      <c r="C52" s="6">
        <v>44</v>
      </c>
      <c r="D52" s="29">
        <f t="shared" si="5"/>
        <v>51580</v>
      </c>
      <c r="E52" s="29">
        <f t="shared" si="6"/>
        <v>2269520</v>
      </c>
      <c r="F52" s="29">
        <f t="shared" si="0"/>
        <v>-7014899</v>
      </c>
      <c r="G52" s="34">
        <f>+Inputs!$D$2</f>
        <v>0.3795</v>
      </c>
      <c r="I52" s="27">
        <f t="shared" si="7"/>
        <v>9284419</v>
      </c>
      <c r="K52" s="27">
        <f t="shared" si="1"/>
        <v>51580</v>
      </c>
      <c r="L52" s="27">
        <f t="shared" si="8"/>
        <v>2269520</v>
      </c>
      <c r="M52" s="27">
        <f t="shared" si="2"/>
        <v>19574.61</v>
      </c>
      <c r="N52" s="27">
        <f t="shared" si="3"/>
        <v>19574.61</v>
      </c>
      <c r="O52" s="27">
        <f t="shared" si="9"/>
        <v>-2662154.1705000056</v>
      </c>
      <c r="P52" s="27">
        <f t="shared" si="10"/>
        <v>2662154.1705000056</v>
      </c>
      <c r="U52" s="98"/>
    </row>
    <row r="53" spans="1:21">
      <c r="A53" s="31">
        <v>35916</v>
      </c>
      <c r="C53" s="6">
        <v>45</v>
      </c>
      <c r="D53" s="29">
        <f t="shared" si="5"/>
        <v>51580</v>
      </c>
      <c r="E53" s="29">
        <f t="shared" si="6"/>
        <v>2321100</v>
      </c>
      <c r="F53" s="29">
        <f t="shared" si="0"/>
        <v>-6963319</v>
      </c>
      <c r="G53" s="34">
        <f>+Inputs!$D$2</f>
        <v>0.3795</v>
      </c>
      <c r="I53" s="27">
        <f t="shared" si="7"/>
        <v>9284419</v>
      </c>
      <c r="K53" s="27">
        <f t="shared" si="1"/>
        <v>51580</v>
      </c>
      <c r="L53" s="27">
        <f t="shared" si="8"/>
        <v>2321100</v>
      </c>
      <c r="M53" s="27">
        <f t="shared" si="2"/>
        <v>19574.61</v>
      </c>
      <c r="N53" s="27">
        <f t="shared" si="3"/>
        <v>19574.61</v>
      </c>
      <c r="O53" s="27">
        <f t="shared" si="9"/>
        <v>-2642579.5605000057</v>
      </c>
      <c r="P53" s="27">
        <f t="shared" si="10"/>
        <v>2642579.5605000057</v>
      </c>
      <c r="U53" s="98"/>
    </row>
    <row r="54" spans="1:21">
      <c r="A54" s="30">
        <v>35947</v>
      </c>
      <c r="C54" s="6">
        <v>46</v>
      </c>
      <c r="D54" s="29">
        <f t="shared" si="5"/>
        <v>51580</v>
      </c>
      <c r="E54" s="29">
        <f t="shared" si="6"/>
        <v>2372680</v>
      </c>
      <c r="F54" s="29">
        <f t="shared" si="0"/>
        <v>-6911739</v>
      </c>
      <c r="G54" s="34">
        <f>+Inputs!$D$2</f>
        <v>0.3795</v>
      </c>
      <c r="I54" s="27">
        <f t="shared" si="7"/>
        <v>9284419</v>
      </c>
      <c r="K54" s="27">
        <f t="shared" si="1"/>
        <v>51580</v>
      </c>
      <c r="L54" s="27">
        <f t="shared" si="8"/>
        <v>2372680</v>
      </c>
      <c r="M54" s="27">
        <f t="shared" si="2"/>
        <v>19574.61</v>
      </c>
      <c r="N54" s="27">
        <f t="shared" si="3"/>
        <v>19574.61</v>
      </c>
      <c r="O54" s="27">
        <f t="shared" si="9"/>
        <v>-2623004.9505000059</v>
      </c>
      <c r="P54" s="27">
        <f t="shared" si="10"/>
        <v>2623004.9505000059</v>
      </c>
      <c r="U54" s="98"/>
    </row>
    <row r="55" spans="1:21">
      <c r="A55" s="31">
        <v>35977</v>
      </c>
      <c r="C55" s="6">
        <v>47</v>
      </c>
      <c r="D55" s="29">
        <f t="shared" si="5"/>
        <v>51580</v>
      </c>
      <c r="E55" s="29">
        <f t="shared" si="6"/>
        <v>2424260</v>
      </c>
      <c r="F55" s="29">
        <f t="shared" si="0"/>
        <v>-6860159</v>
      </c>
      <c r="G55" s="34">
        <f>+Inputs!$D$2</f>
        <v>0.3795</v>
      </c>
      <c r="I55" s="27">
        <f t="shared" si="7"/>
        <v>9284419</v>
      </c>
      <c r="K55" s="27">
        <f t="shared" si="1"/>
        <v>51580</v>
      </c>
      <c r="L55" s="27">
        <f t="shared" si="8"/>
        <v>2424260</v>
      </c>
      <c r="M55" s="27">
        <f t="shared" si="2"/>
        <v>19574.61</v>
      </c>
      <c r="N55" s="27">
        <f t="shared" si="3"/>
        <v>19574.61</v>
      </c>
      <c r="O55" s="27">
        <f t="shared" si="9"/>
        <v>-2603430.340500006</v>
      </c>
      <c r="P55" s="27">
        <f t="shared" si="10"/>
        <v>2603430.340500006</v>
      </c>
      <c r="U55" s="98"/>
    </row>
    <row r="56" spans="1:21">
      <c r="A56" s="30">
        <v>36008</v>
      </c>
      <c r="C56" s="6">
        <v>48</v>
      </c>
      <c r="D56" s="29">
        <f t="shared" si="5"/>
        <v>51580</v>
      </c>
      <c r="E56" s="29">
        <f t="shared" si="6"/>
        <v>2475840</v>
      </c>
      <c r="F56" s="29">
        <f t="shared" si="0"/>
        <v>-6808579</v>
      </c>
      <c r="G56" s="34">
        <f>+Inputs!$D$2</f>
        <v>0.3795</v>
      </c>
      <c r="I56" s="27">
        <f t="shared" si="7"/>
        <v>9284419</v>
      </c>
      <c r="K56" s="27">
        <f t="shared" si="1"/>
        <v>51580</v>
      </c>
      <c r="L56" s="27">
        <f t="shared" si="8"/>
        <v>2475840</v>
      </c>
      <c r="M56" s="27">
        <f t="shared" si="2"/>
        <v>19574.61</v>
      </c>
      <c r="N56" s="27">
        <f t="shared" si="3"/>
        <v>19574.61</v>
      </c>
      <c r="O56" s="27">
        <f t="shared" si="9"/>
        <v>-2583855.7305000061</v>
      </c>
      <c r="P56" s="27">
        <f t="shared" si="10"/>
        <v>2583855.7305000061</v>
      </c>
    </row>
    <row r="57" spans="1:21">
      <c r="A57" s="31">
        <v>36039</v>
      </c>
      <c r="C57" s="6">
        <v>49</v>
      </c>
      <c r="D57" s="29">
        <f t="shared" si="5"/>
        <v>51580</v>
      </c>
      <c r="E57" s="29">
        <f t="shared" ref="E57:E120" si="12">+E56+D57</f>
        <v>2527420</v>
      </c>
      <c r="F57" s="29">
        <f t="shared" si="0"/>
        <v>-6756999</v>
      </c>
      <c r="G57" s="34">
        <f>+Inputs!$D$2</f>
        <v>0.3795</v>
      </c>
      <c r="I57" s="27">
        <f t="shared" si="7"/>
        <v>9284419</v>
      </c>
      <c r="K57" s="27">
        <f t="shared" ref="K57:K120" si="13">D57</f>
        <v>51580</v>
      </c>
      <c r="L57" s="27">
        <f t="shared" ref="L57:L120" si="14">+L56+K57</f>
        <v>2527420</v>
      </c>
      <c r="M57" s="27">
        <f t="shared" ref="M57:M120" si="15">K57*G57</f>
        <v>19574.61</v>
      </c>
      <c r="N57" s="27">
        <f t="shared" ref="N57:N120" si="16">M57-J57</f>
        <v>19574.61</v>
      </c>
      <c r="O57" s="27">
        <f t="shared" ref="O57:O120" si="17">+O56+N57</f>
        <v>-2564281.1205000062</v>
      </c>
      <c r="P57" s="27">
        <f t="shared" ref="P57:P120" si="18">P56-N57</f>
        <v>2564281.1205000062</v>
      </c>
    </row>
    <row r="58" spans="1:21">
      <c r="A58" s="30">
        <v>36069</v>
      </c>
      <c r="C58" s="6">
        <v>50</v>
      </c>
      <c r="D58" s="29">
        <f t="shared" si="5"/>
        <v>51580</v>
      </c>
      <c r="E58" s="29">
        <f t="shared" si="12"/>
        <v>2579000</v>
      </c>
      <c r="F58" s="29">
        <f t="shared" si="0"/>
        <v>-6705419</v>
      </c>
      <c r="G58" s="34">
        <f>+Inputs!$D$2</f>
        <v>0.3795</v>
      </c>
      <c r="I58" s="27">
        <f t="shared" si="7"/>
        <v>9284419</v>
      </c>
      <c r="K58" s="27">
        <f t="shared" si="13"/>
        <v>51580</v>
      </c>
      <c r="L58" s="27">
        <f t="shared" si="14"/>
        <v>2579000</v>
      </c>
      <c r="M58" s="27">
        <f t="shared" si="15"/>
        <v>19574.61</v>
      </c>
      <c r="N58" s="27">
        <f t="shared" si="16"/>
        <v>19574.61</v>
      </c>
      <c r="O58" s="27">
        <f t="shared" si="17"/>
        <v>-2544706.5105000064</v>
      </c>
      <c r="P58" s="27">
        <f t="shared" si="18"/>
        <v>2544706.5105000064</v>
      </c>
    </row>
    <row r="59" spans="1:21">
      <c r="A59" s="31">
        <v>36100</v>
      </c>
      <c r="C59" s="6">
        <v>51</v>
      </c>
      <c r="D59" s="29">
        <f t="shared" si="5"/>
        <v>51580</v>
      </c>
      <c r="E59" s="29">
        <f t="shared" si="12"/>
        <v>2630580</v>
      </c>
      <c r="F59" s="29">
        <f t="shared" si="0"/>
        <v>-6653839</v>
      </c>
      <c r="G59" s="34">
        <f>+Inputs!$D$2</f>
        <v>0.3795</v>
      </c>
      <c r="I59" s="27">
        <f t="shared" si="7"/>
        <v>9284419</v>
      </c>
      <c r="K59" s="27">
        <f t="shared" si="13"/>
        <v>51580</v>
      </c>
      <c r="L59" s="27">
        <f t="shared" si="14"/>
        <v>2630580</v>
      </c>
      <c r="M59" s="27">
        <f t="shared" si="15"/>
        <v>19574.61</v>
      </c>
      <c r="N59" s="27">
        <f t="shared" si="16"/>
        <v>19574.61</v>
      </c>
      <c r="O59" s="27">
        <f t="shared" si="17"/>
        <v>-2525131.9005000065</v>
      </c>
      <c r="P59" s="27">
        <f t="shared" si="18"/>
        <v>2525131.9005000065</v>
      </c>
    </row>
    <row r="60" spans="1:21">
      <c r="A60" s="30">
        <v>36130</v>
      </c>
      <c r="C60" s="6">
        <v>52</v>
      </c>
      <c r="D60" s="29">
        <f t="shared" si="5"/>
        <v>51580</v>
      </c>
      <c r="E60" s="29">
        <f t="shared" si="12"/>
        <v>2682160</v>
      </c>
      <c r="F60" s="29">
        <f t="shared" si="0"/>
        <v>-6602259</v>
      </c>
      <c r="G60" s="34">
        <f>+Inputs!$D$2</f>
        <v>0.3795</v>
      </c>
      <c r="I60" s="27">
        <f t="shared" si="7"/>
        <v>9284419</v>
      </c>
      <c r="K60" s="27">
        <f t="shared" si="13"/>
        <v>51580</v>
      </c>
      <c r="L60" s="27">
        <f t="shared" si="14"/>
        <v>2682160</v>
      </c>
      <c r="M60" s="27">
        <f t="shared" si="15"/>
        <v>19574.61</v>
      </c>
      <c r="N60" s="27">
        <f t="shared" si="16"/>
        <v>19574.61</v>
      </c>
      <c r="O60" s="27">
        <f t="shared" si="17"/>
        <v>-2505557.2905000066</v>
      </c>
      <c r="P60" s="27">
        <f t="shared" si="18"/>
        <v>2505557.2905000066</v>
      </c>
    </row>
    <row r="61" spans="1:21">
      <c r="A61" s="31">
        <v>36161</v>
      </c>
      <c r="C61" s="6">
        <v>53</v>
      </c>
      <c r="D61" s="29">
        <f t="shared" si="5"/>
        <v>51580</v>
      </c>
      <c r="E61" s="29">
        <f t="shared" si="12"/>
        <v>2733740</v>
      </c>
      <c r="F61" s="29">
        <f t="shared" si="0"/>
        <v>-6550679</v>
      </c>
      <c r="G61" s="34">
        <f>+Inputs!$D$2</f>
        <v>0.3795</v>
      </c>
      <c r="I61" s="27">
        <f t="shared" si="7"/>
        <v>9284419</v>
      </c>
      <c r="K61" s="27">
        <f t="shared" si="13"/>
        <v>51580</v>
      </c>
      <c r="L61" s="27">
        <f t="shared" si="14"/>
        <v>2733740</v>
      </c>
      <c r="M61" s="27">
        <f t="shared" si="15"/>
        <v>19574.61</v>
      </c>
      <c r="N61" s="27">
        <f t="shared" si="16"/>
        <v>19574.61</v>
      </c>
      <c r="O61" s="27">
        <f t="shared" si="17"/>
        <v>-2485982.6805000068</v>
      </c>
      <c r="P61" s="27">
        <f t="shared" si="18"/>
        <v>2485982.6805000068</v>
      </c>
    </row>
    <row r="62" spans="1:21">
      <c r="A62" s="30">
        <v>36192</v>
      </c>
      <c r="C62" s="6">
        <v>54</v>
      </c>
      <c r="D62" s="29">
        <f t="shared" si="5"/>
        <v>51580</v>
      </c>
      <c r="E62" s="29">
        <f t="shared" si="12"/>
        <v>2785320</v>
      </c>
      <c r="F62" s="29">
        <f t="shared" si="0"/>
        <v>-6499099</v>
      </c>
      <c r="G62" s="34">
        <f>+Inputs!$D$2</f>
        <v>0.3795</v>
      </c>
      <c r="I62" s="27">
        <f t="shared" si="7"/>
        <v>9284419</v>
      </c>
      <c r="K62" s="27">
        <f t="shared" si="13"/>
        <v>51580</v>
      </c>
      <c r="L62" s="27">
        <f t="shared" si="14"/>
        <v>2785320</v>
      </c>
      <c r="M62" s="27">
        <f t="shared" si="15"/>
        <v>19574.61</v>
      </c>
      <c r="N62" s="27">
        <f t="shared" si="16"/>
        <v>19574.61</v>
      </c>
      <c r="O62" s="27">
        <f t="shared" si="17"/>
        <v>-2466408.0705000069</v>
      </c>
      <c r="P62" s="27">
        <f t="shared" si="18"/>
        <v>2466408.0705000069</v>
      </c>
    </row>
    <row r="63" spans="1:21">
      <c r="A63" s="31">
        <v>36220</v>
      </c>
      <c r="C63" s="6">
        <v>55</v>
      </c>
      <c r="D63" s="29">
        <f t="shared" si="5"/>
        <v>51580</v>
      </c>
      <c r="E63" s="29">
        <f t="shared" si="12"/>
        <v>2836900</v>
      </c>
      <c r="F63" s="29">
        <f t="shared" si="0"/>
        <v>-6447519</v>
      </c>
      <c r="G63" s="34">
        <f>+Inputs!$D$2</f>
        <v>0.3795</v>
      </c>
      <c r="I63" s="27">
        <f t="shared" si="7"/>
        <v>9284419</v>
      </c>
      <c r="K63" s="27">
        <f t="shared" si="13"/>
        <v>51580</v>
      </c>
      <c r="L63" s="27">
        <f t="shared" si="14"/>
        <v>2836900</v>
      </c>
      <c r="M63" s="27">
        <f t="shared" si="15"/>
        <v>19574.61</v>
      </c>
      <c r="N63" s="27">
        <f t="shared" si="16"/>
        <v>19574.61</v>
      </c>
      <c r="O63" s="27">
        <f t="shared" si="17"/>
        <v>-2446833.460500007</v>
      </c>
      <c r="P63" s="27">
        <f t="shared" si="18"/>
        <v>2446833.460500007</v>
      </c>
    </row>
    <row r="64" spans="1:21">
      <c r="A64" s="30">
        <v>36251</v>
      </c>
      <c r="C64" s="6">
        <v>56</v>
      </c>
      <c r="D64" s="29">
        <f t="shared" si="5"/>
        <v>51580</v>
      </c>
      <c r="E64" s="29">
        <f t="shared" si="12"/>
        <v>2888480</v>
      </c>
      <c r="F64" s="29">
        <f t="shared" si="0"/>
        <v>-6395939</v>
      </c>
      <c r="G64" s="34">
        <f>+Inputs!$D$2</f>
        <v>0.3795</v>
      </c>
      <c r="I64" s="27">
        <f t="shared" si="7"/>
        <v>9284419</v>
      </c>
      <c r="K64" s="27">
        <f t="shared" si="13"/>
        <v>51580</v>
      </c>
      <c r="L64" s="27">
        <f t="shared" si="14"/>
        <v>2888480</v>
      </c>
      <c r="M64" s="27">
        <f t="shared" si="15"/>
        <v>19574.61</v>
      </c>
      <c r="N64" s="27">
        <f t="shared" si="16"/>
        <v>19574.61</v>
      </c>
      <c r="O64" s="27">
        <f t="shared" si="17"/>
        <v>-2427258.8505000072</v>
      </c>
      <c r="P64" s="27">
        <f t="shared" si="18"/>
        <v>2427258.8505000072</v>
      </c>
    </row>
    <row r="65" spans="1:16">
      <c r="A65" s="31">
        <v>36281</v>
      </c>
      <c r="C65" s="6">
        <v>57</v>
      </c>
      <c r="D65" s="29">
        <f t="shared" si="5"/>
        <v>51580</v>
      </c>
      <c r="E65" s="29">
        <f t="shared" si="12"/>
        <v>2940060</v>
      </c>
      <c r="F65" s="29">
        <f t="shared" si="0"/>
        <v>-6344359</v>
      </c>
      <c r="G65" s="34">
        <f>+Inputs!$D$2</f>
        <v>0.3795</v>
      </c>
      <c r="I65" s="27">
        <f t="shared" si="7"/>
        <v>9284419</v>
      </c>
      <c r="K65" s="27">
        <f t="shared" si="13"/>
        <v>51580</v>
      </c>
      <c r="L65" s="27">
        <f t="shared" si="14"/>
        <v>2940060</v>
      </c>
      <c r="M65" s="27">
        <f t="shared" si="15"/>
        <v>19574.61</v>
      </c>
      <c r="N65" s="27">
        <f t="shared" si="16"/>
        <v>19574.61</v>
      </c>
      <c r="O65" s="27">
        <f t="shared" si="17"/>
        <v>-2407684.2405000073</v>
      </c>
      <c r="P65" s="27">
        <f t="shared" si="18"/>
        <v>2407684.2405000073</v>
      </c>
    </row>
    <row r="66" spans="1:16">
      <c r="A66" s="30">
        <v>36312</v>
      </c>
      <c r="C66" s="6">
        <v>58</v>
      </c>
      <c r="D66" s="29">
        <f t="shared" si="5"/>
        <v>51580</v>
      </c>
      <c r="E66" s="29">
        <f t="shared" si="12"/>
        <v>2991640</v>
      </c>
      <c r="F66" s="29">
        <f t="shared" si="0"/>
        <v>-6292779</v>
      </c>
      <c r="G66" s="34">
        <f>+Inputs!$D$2</f>
        <v>0.3795</v>
      </c>
      <c r="I66" s="27">
        <f t="shared" si="7"/>
        <v>9284419</v>
      </c>
      <c r="K66" s="27">
        <f t="shared" si="13"/>
        <v>51580</v>
      </c>
      <c r="L66" s="27">
        <f t="shared" si="14"/>
        <v>2991640</v>
      </c>
      <c r="M66" s="27">
        <f t="shared" si="15"/>
        <v>19574.61</v>
      </c>
      <c r="N66" s="27">
        <f t="shared" si="16"/>
        <v>19574.61</v>
      </c>
      <c r="O66" s="27">
        <f t="shared" si="17"/>
        <v>-2388109.6305000074</v>
      </c>
      <c r="P66" s="27">
        <f t="shared" si="18"/>
        <v>2388109.6305000074</v>
      </c>
    </row>
    <row r="67" spans="1:16">
      <c r="A67" s="31">
        <v>36342</v>
      </c>
      <c r="C67" s="6">
        <v>59</v>
      </c>
      <c r="D67" s="29">
        <f t="shared" si="5"/>
        <v>51580</v>
      </c>
      <c r="E67" s="29">
        <f t="shared" si="12"/>
        <v>3043220</v>
      </c>
      <c r="F67" s="29">
        <f t="shared" si="0"/>
        <v>-6241199</v>
      </c>
      <c r="G67" s="34">
        <f>+Inputs!$D$2</f>
        <v>0.3795</v>
      </c>
      <c r="I67" s="27">
        <f t="shared" si="7"/>
        <v>9284419</v>
      </c>
      <c r="K67" s="27">
        <f t="shared" si="13"/>
        <v>51580</v>
      </c>
      <c r="L67" s="27">
        <f t="shared" si="14"/>
        <v>3043220</v>
      </c>
      <c r="M67" s="27">
        <f t="shared" si="15"/>
        <v>19574.61</v>
      </c>
      <c r="N67" s="27">
        <f t="shared" si="16"/>
        <v>19574.61</v>
      </c>
      <c r="O67" s="27">
        <f t="shared" si="17"/>
        <v>-2368535.0205000076</v>
      </c>
      <c r="P67" s="27">
        <f t="shared" si="18"/>
        <v>2368535.0205000076</v>
      </c>
    </row>
    <row r="68" spans="1:16">
      <c r="A68" s="30">
        <v>36373</v>
      </c>
      <c r="C68" s="6">
        <v>60</v>
      </c>
      <c r="D68" s="29">
        <f t="shared" si="5"/>
        <v>51580</v>
      </c>
      <c r="E68" s="29">
        <f t="shared" si="12"/>
        <v>3094800</v>
      </c>
      <c r="F68" s="29">
        <f t="shared" si="0"/>
        <v>-6189619</v>
      </c>
      <c r="G68" s="34">
        <f>+Inputs!$D$2</f>
        <v>0.3795</v>
      </c>
      <c r="I68" s="27">
        <f t="shared" si="7"/>
        <v>9284419</v>
      </c>
      <c r="K68" s="27">
        <f t="shared" si="13"/>
        <v>51580</v>
      </c>
      <c r="L68" s="27">
        <f t="shared" si="14"/>
        <v>3094800</v>
      </c>
      <c r="M68" s="27">
        <f t="shared" si="15"/>
        <v>19574.61</v>
      </c>
      <c r="N68" s="27">
        <f t="shared" si="16"/>
        <v>19574.61</v>
      </c>
      <c r="O68" s="27">
        <f t="shared" si="17"/>
        <v>-2348960.4105000077</v>
      </c>
      <c r="P68" s="27">
        <f t="shared" si="18"/>
        <v>2348960.4105000077</v>
      </c>
    </row>
    <row r="69" spans="1:16">
      <c r="A69" s="31">
        <v>36404</v>
      </c>
      <c r="C69" s="6">
        <v>61</v>
      </c>
      <c r="D69" s="29">
        <f t="shared" si="5"/>
        <v>51580</v>
      </c>
      <c r="E69" s="29">
        <f t="shared" si="12"/>
        <v>3146380</v>
      </c>
      <c r="F69" s="29">
        <f t="shared" si="0"/>
        <v>-6138039</v>
      </c>
      <c r="G69" s="34">
        <f>+Inputs!$D$2</f>
        <v>0.3795</v>
      </c>
      <c r="I69" s="27">
        <f t="shared" si="7"/>
        <v>9284419</v>
      </c>
      <c r="K69" s="27">
        <f t="shared" si="13"/>
        <v>51580</v>
      </c>
      <c r="L69" s="27">
        <f t="shared" si="14"/>
        <v>3146380</v>
      </c>
      <c r="M69" s="27">
        <f t="shared" si="15"/>
        <v>19574.61</v>
      </c>
      <c r="N69" s="27">
        <f t="shared" si="16"/>
        <v>19574.61</v>
      </c>
      <c r="O69" s="27">
        <f t="shared" si="17"/>
        <v>-2329385.8005000078</v>
      </c>
      <c r="P69" s="27">
        <f t="shared" si="18"/>
        <v>2329385.8005000078</v>
      </c>
    </row>
    <row r="70" spans="1:16">
      <c r="A70" s="30">
        <v>36434</v>
      </c>
      <c r="C70" s="6">
        <v>62</v>
      </c>
      <c r="D70" s="29">
        <f t="shared" si="5"/>
        <v>51580</v>
      </c>
      <c r="E70" s="29">
        <f t="shared" si="12"/>
        <v>3197960</v>
      </c>
      <c r="F70" s="29">
        <f t="shared" si="0"/>
        <v>-6086459</v>
      </c>
      <c r="G70" s="34">
        <f>+Inputs!$D$2</f>
        <v>0.3795</v>
      </c>
      <c r="I70" s="27">
        <f t="shared" si="7"/>
        <v>9284419</v>
      </c>
      <c r="K70" s="27">
        <f t="shared" si="13"/>
        <v>51580</v>
      </c>
      <c r="L70" s="27">
        <f t="shared" si="14"/>
        <v>3197960</v>
      </c>
      <c r="M70" s="27">
        <f t="shared" si="15"/>
        <v>19574.61</v>
      </c>
      <c r="N70" s="27">
        <f t="shared" si="16"/>
        <v>19574.61</v>
      </c>
      <c r="O70" s="27">
        <f t="shared" si="17"/>
        <v>-2309811.1905000079</v>
      </c>
      <c r="P70" s="27">
        <f t="shared" si="18"/>
        <v>2309811.1905000079</v>
      </c>
    </row>
    <row r="71" spans="1:16">
      <c r="A71" s="31">
        <v>36465</v>
      </c>
      <c r="C71" s="6">
        <v>63</v>
      </c>
      <c r="D71" s="29">
        <f t="shared" si="5"/>
        <v>51580</v>
      </c>
      <c r="E71" s="29">
        <f t="shared" si="12"/>
        <v>3249540</v>
      </c>
      <c r="F71" s="29">
        <f t="shared" si="0"/>
        <v>-6034879</v>
      </c>
      <c r="G71" s="34">
        <f>+Inputs!$D$2</f>
        <v>0.3795</v>
      </c>
      <c r="I71" s="27">
        <f t="shared" si="7"/>
        <v>9284419</v>
      </c>
      <c r="K71" s="27">
        <f t="shared" si="13"/>
        <v>51580</v>
      </c>
      <c r="L71" s="27">
        <f t="shared" si="14"/>
        <v>3249540</v>
      </c>
      <c r="M71" s="27">
        <f t="shared" si="15"/>
        <v>19574.61</v>
      </c>
      <c r="N71" s="27">
        <f t="shared" si="16"/>
        <v>19574.61</v>
      </c>
      <c r="O71" s="27">
        <f t="shared" si="17"/>
        <v>-2290236.5805000081</v>
      </c>
      <c r="P71" s="27">
        <f t="shared" si="18"/>
        <v>2290236.5805000081</v>
      </c>
    </row>
    <row r="72" spans="1:16">
      <c r="A72" s="30">
        <v>36495</v>
      </c>
      <c r="C72" s="6">
        <v>64</v>
      </c>
      <c r="D72" s="29">
        <f t="shared" si="5"/>
        <v>51580</v>
      </c>
      <c r="E72" s="29">
        <f t="shared" si="12"/>
        <v>3301120</v>
      </c>
      <c r="F72" s="29">
        <f t="shared" si="0"/>
        <v>-5983299</v>
      </c>
      <c r="G72" s="34">
        <f>+Inputs!$D$2</f>
        <v>0.3795</v>
      </c>
      <c r="I72" s="27">
        <f t="shared" si="7"/>
        <v>9284419</v>
      </c>
      <c r="K72" s="27">
        <f t="shared" si="13"/>
        <v>51580</v>
      </c>
      <c r="L72" s="27">
        <f t="shared" si="14"/>
        <v>3301120</v>
      </c>
      <c r="M72" s="27">
        <f t="shared" si="15"/>
        <v>19574.61</v>
      </c>
      <c r="N72" s="27">
        <f t="shared" si="16"/>
        <v>19574.61</v>
      </c>
      <c r="O72" s="27">
        <f t="shared" si="17"/>
        <v>-2270661.9705000082</v>
      </c>
      <c r="P72" s="27">
        <f t="shared" si="18"/>
        <v>2270661.9705000082</v>
      </c>
    </row>
    <row r="73" spans="1:16">
      <c r="A73" s="31">
        <v>36526</v>
      </c>
      <c r="C73" s="6">
        <v>65</v>
      </c>
      <c r="D73" s="29">
        <f t="shared" si="5"/>
        <v>51580</v>
      </c>
      <c r="E73" s="29">
        <f t="shared" si="12"/>
        <v>3352700</v>
      </c>
      <c r="F73" s="29">
        <f t="shared" ref="F73:F136" si="19">$B$9+E73</f>
        <v>-5931719</v>
      </c>
      <c r="G73" s="34">
        <f>+Inputs!$D$2</f>
        <v>0.3795</v>
      </c>
      <c r="I73" s="27">
        <f t="shared" si="7"/>
        <v>9284419</v>
      </c>
      <c r="K73" s="27">
        <f t="shared" si="13"/>
        <v>51580</v>
      </c>
      <c r="L73" s="27">
        <f t="shared" si="14"/>
        <v>3352700</v>
      </c>
      <c r="M73" s="27">
        <f t="shared" si="15"/>
        <v>19574.61</v>
      </c>
      <c r="N73" s="27">
        <f t="shared" si="16"/>
        <v>19574.61</v>
      </c>
      <c r="O73" s="27">
        <f t="shared" si="17"/>
        <v>-2251087.3605000083</v>
      </c>
      <c r="P73" s="27">
        <f t="shared" si="18"/>
        <v>2251087.3605000083</v>
      </c>
    </row>
    <row r="74" spans="1:16">
      <c r="A74" s="30">
        <v>36557</v>
      </c>
      <c r="C74" s="6">
        <v>66</v>
      </c>
      <c r="D74" s="29">
        <f t="shared" ref="D74:D137" si="20">ROUND(-(+$B$9/180)*1,0)</f>
        <v>51580</v>
      </c>
      <c r="E74" s="29">
        <f t="shared" si="12"/>
        <v>3404280</v>
      </c>
      <c r="F74" s="29">
        <f t="shared" si="19"/>
        <v>-5880139</v>
      </c>
      <c r="G74" s="34">
        <f>+Inputs!$D$2</f>
        <v>0.3795</v>
      </c>
      <c r="I74" s="27">
        <f t="shared" ref="I74:I137" si="21">+I73+H74</f>
        <v>9284419</v>
      </c>
      <c r="K74" s="27">
        <f t="shared" si="13"/>
        <v>51580</v>
      </c>
      <c r="L74" s="27">
        <f t="shared" si="14"/>
        <v>3404280</v>
      </c>
      <c r="M74" s="27">
        <f t="shared" si="15"/>
        <v>19574.61</v>
      </c>
      <c r="N74" s="27">
        <f t="shared" si="16"/>
        <v>19574.61</v>
      </c>
      <c r="O74" s="27">
        <f t="shared" si="17"/>
        <v>-2231512.7505000085</v>
      </c>
      <c r="P74" s="27">
        <f t="shared" si="18"/>
        <v>2231512.7505000085</v>
      </c>
    </row>
    <row r="75" spans="1:16">
      <c r="A75" s="31">
        <v>36586</v>
      </c>
      <c r="C75" s="6">
        <v>67</v>
      </c>
      <c r="D75" s="29">
        <f t="shared" si="20"/>
        <v>51580</v>
      </c>
      <c r="E75" s="29">
        <f t="shared" si="12"/>
        <v>3455860</v>
      </c>
      <c r="F75" s="29">
        <f t="shared" si="19"/>
        <v>-5828559</v>
      </c>
      <c r="G75" s="34">
        <f>+Inputs!$D$2</f>
        <v>0.3795</v>
      </c>
      <c r="I75" s="27">
        <f t="shared" si="21"/>
        <v>9284419</v>
      </c>
      <c r="K75" s="27">
        <f t="shared" si="13"/>
        <v>51580</v>
      </c>
      <c r="L75" s="27">
        <f t="shared" si="14"/>
        <v>3455860</v>
      </c>
      <c r="M75" s="27">
        <f t="shared" si="15"/>
        <v>19574.61</v>
      </c>
      <c r="N75" s="27">
        <f t="shared" si="16"/>
        <v>19574.61</v>
      </c>
      <c r="O75" s="27">
        <f t="shared" si="17"/>
        <v>-2211938.1405000086</v>
      </c>
      <c r="P75" s="27">
        <f t="shared" si="18"/>
        <v>2211938.1405000086</v>
      </c>
    </row>
    <row r="76" spans="1:16">
      <c r="A76" s="30">
        <v>36617</v>
      </c>
      <c r="C76" s="6">
        <v>68</v>
      </c>
      <c r="D76" s="29">
        <f t="shared" si="20"/>
        <v>51580</v>
      </c>
      <c r="E76" s="29">
        <f t="shared" si="12"/>
        <v>3507440</v>
      </c>
      <c r="F76" s="29">
        <f t="shared" si="19"/>
        <v>-5776979</v>
      </c>
      <c r="G76" s="34">
        <f>+Inputs!$D$2</f>
        <v>0.3795</v>
      </c>
      <c r="I76" s="27">
        <f t="shared" si="21"/>
        <v>9284419</v>
      </c>
      <c r="K76" s="27">
        <f t="shared" si="13"/>
        <v>51580</v>
      </c>
      <c r="L76" s="27">
        <f t="shared" si="14"/>
        <v>3507440</v>
      </c>
      <c r="M76" s="27">
        <f t="shared" si="15"/>
        <v>19574.61</v>
      </c>
      <c r="N76" s="27">
        <f t="shared" si="16"/>
        <v>19574.61</v>
      </c>
      <c r="O76" s="27">
        <f t="shared" si="17"/>
        <v>-2192363.5305000087</v>
      </c>
      <c r="P76" s="27">
        <f t="shared" si="18"/>
        <v>2192363.5305000087</v>
      </c>
    </row>
    <row r="77" spans="1:16">
      <c r="A77" s="31">
        <v>36647</v>
      </c>
      <c r="C77" s="6">
        <v>69</v>
      </c>
      <c r="D77" s="29">
        <f t="shared" si="20"/>
        <v>51580</v>
      </c>
      <c r="E77" s="29">
        <f t="shared" si="12"/>
        <v>3559020</v>
      </c>
      <c r="F77" s="29">
        <f t="shared" si="19"/>
        <v>-5725399</v>
      </c>
      <c r="G77" s="34">
        <f>+Inputs!$D$2</f>
        <v>0.3795</v>
      </c>
      <c r="I77" s="27">
        <f t="shared" si="21"/>
        <v>9284419</v>
      </c>
      <c r="K77" s="27">
        <f t="shared" si="13"/>
        <v>51580</v>
      </c>
      <c r="L77" s="27">
        <f t="shared" si="14"/>
        <v>3559020</v>
      </c>
      <c r="M77" s="27">
        <f t="shared" si="15"/>
        <v>19574.61</v>
      </c>
      <c r="N77" s="27">
        <f t="shared" si="16"/>
        <v>19574.61</v>
      </c>
      <c r="O77" s="27">
        <f t="shared" si="17"/>
        <v>-2172788.9205000089</v>
      </c>
      <c r="P77" s="27">
        <f t="shared" si="18"/>
        <v>2172788.9205000089</v>
      </c>
    </row>
    <row r="78" spans="1:16">
      <c r="A78" s="30">
        <v>36678</v>
      </c>
      <c r="C78" s="6">
        <v>70</v>
      </c>
      <c r="D78" s="29">
        <f t="shared" si="20"/>
        <v>51580</v>
      </c>
      <c r="E78" s="29">
        <f t="shared" si="12"/>
        <v>3610600</v>
      </c>
      <c r="F78" s="29">
        <f t="shared" si="19"/>
        <v>-5673819</v>
      </c>
      <c r="G78" s="34">
        <f>+Inputs!$D$2</f>
        <v>0.3795</v>
      </c>
      <c r="I78" s="27">
        <f t="shared" si="21"/>
        <v>9284419</v>
      </c>
      <c r="K78" s="27">
        <f t="shared" si="13"/>
        <v>51580</v>
      </c>
      <c r="L78" s="27">
        <f t="shared" si="14"/>
        <v>3610600</v>
      </c>
      <c r="M78" s="27">
        <f t="shared" si="15"/>
        <v>19574.61</v>
      </c>
      <c r="N78" s="27">
        <f t="shared" si="16"/>
        <v>19574.61</v>
      </c>
      <c r="O78" s="27">
        <f t="shared" si="17"/>
        <v>-2153214.310500009</v>
      </c>
      <c r="P78" s="27">
        <f t="shared" si="18"/>
        <v>2153214.310500009</v>
      </c>
    </row>
    <row r="79" spans="1:16">
      <c r="A79" s="31">
        <v>36708</v>
      </c>
      <c r="C79" s="6">
        <v>71</v>
      </c>
      <c r="D79" s="29">
        <f t="shared" si="20"/>
        <v>51580</v>
      </c>
      <c r="E79" s="29">
        <f t="shared" si="12"/>
        <v>3662180</v>
      </c>
      <c r="F79" s="29">
        <f t="shared" si="19"/>
        <v>-5622239</v>
      </c>
      <c r="G79" s="34">
        <f>+Inputs!$D$2</f>
        <v>0.3795</v>
      </c>
      <c r="I79" s="27">
        <f t="shared" si="21"/>
        <v>9284419</v>
      </c>
      <c r="K79" s="27">
        <f t="shared" si="13"/>
        <v>51580</v>
      </c>
      <c r="L79" s="27">
        <f t="shared" si="14"/>
        <v>3662180</v>
      </c>
      <c r="M79" s="27">
        <f t="shared" si="15"/>
        <v>19574.61</v>
      </c>
      <c r="N79" s="27">
        <f t="shared" si="16"/>
        <v>19574.61</v>
      </c>
      <c r="O79" s="27">
        <f t="shared" si="17"/>
        <v>-2133639.7005000091</v>
      </c>
      <c r="P79" s="27">
        <f t="shared" si="18"/>
        <v>2133639.7005000091</v>
      </c>
    </row>
    <row r="80" spans="1:16">
      <c r="A80" s="30">
        <v>36739</v>
      </c>
      <c r="C80" s="6">
        <v>72</v>
      </c>
      <c r="D80" s="29">
        <f t="shared" si="20"/>
        <v>51580</v>
      </c>
      <c r="E80" s="29">
        <f t="shared" si="12"/>
        <v>3713760</v>
      </c>
      <c r="F80" s="29">
        <f t="shared" si="19"/>
        <v>-5570659</v>
      </c>
      <c r="G80" s="34">
        <f>+Inputs!$D$2</f>
        <v>0.3795</v>
      </c>
      <c r="I80" s="27">
        <f t="shared" si="21"/>
        <v>9284419</v>
      </c>
      <c r="K80" s="27">
        <f t="shared" si="13"/>
        <v>51580</v>
      </c>
      <c r="L80" s="27">
        <f t="shared" si="14"/>
        <v>3713760</v>
      </c>
      <c r="M80" s="27">
        <f t="shared" si="15"/>
        <v>19574.61</v>
      </c>
      <c r="N80" s="27">
        <f t="shared" si="16"/>
        <v>19574.61</v>
      </c>
      <c r="O80" s="27">
        <f t="shared" si="17"/>
        <v>-2114065.0905000092</v>
      </c>
      <c r="P80" s="27">
        <f t="shared" si="18"/>
        <v>2114065.0905000092</v>
      </c>
    </row>
    <row r="81" spans="1:16">
      <c r="A81" s="31">
        <v>36770</v>
      </c>
      <c r="C81" s="6">
        <v>73</v>
      </c>
      <c r="D81" s="29">
        <f t="shared" si="20"/>
        <v>51580</v>
      </c>
      <c r="E81" s="29">
        <f t="shared" si="12"/>
        <v>3765340</v>
      </c>
      <c r="F81" s="29">
        <f t="shared" si="19"/>
        <v>-5519079</v>
      </c>
      <c r="G81" s="34">
        <f>+Inputs!$D$2</f>
        <v>0.3795</v>
      </c>
      <c r="I81" s="27">
        <f t="shared" si="21"/>
        <v>9284419</v>
      </c>
      <c r="K81" s="27">
        <f t="shared" si="13"/>
        <v>51580</v>
      </c>
      <c r="L81" s="27">
        <f t="shared" si="14"/>
        <v>3765340</v>
      </c>
      <c r="M81" s="27">
        <f t="shared" si="15"/>
        <v>19574.61</v>
      </c>
      <c r="N81" s="27">
        <f t="shared" si="16"/>
        <v>19574.61</v>
      </c>
      <c r="O81" s="27">
        <f t="shared" si="17"/>
        <v>-2094490.4805000091</v>
      </c>
      <c r="P81" s="27">
        <f t="shared" si="18"/>
        <v>2094490.4805000091</v>
      </c>
    </row>
    <row r="82" spans="1:16">
      <c r="A82" s="30">
        <v>36800</v>
      </c>
      <c r="C82" s="6">
        <v>74</v>
      </c>
      <c r="D82" s="29">
        <f t="shared" si="20"/>
        <v>51580</v>
      </c>
      <c r="E82" s="29">
        <f t="shared" si="12"/>
        <v>3816920</v>
      </c>
      <c r="F82" s="29">
        <f t="shared" si="19"/>
        <v>-5467499</v>
      </c>
      <c r="G82" s="34">
        <f>+Inputs!$D$2</f>
        <v>0.3795</v>
      </c>
      <c r="I82" s="27">
        <f t="shared" si="21"/>
        <v>9284419</v>
      </c>
      <c r="K82" s="27">
        <f t="shared" si="13"/>
        <v>51580</v>
      </c>
      <c r="L82" s="27">
        <f t="shared" si="14"/>
        <v>3816920</v>
      </c>
      <c r="M82" s="27">
        <f t="shared" si="15"/>
        <v>19574.61</v>
      </c>
      <c r="N82" s="27">
        <f t="shared" si="16"/>
        <v>19574.61</v>
      </c>
      <c r="O82" s="27">
        <f t="shared" si="17"/>
        <v>-2074915.870500009</v>
      </c>
      <c r="P82" s="27">
        <f t="shared" si="18"/>
        <v>2074915.870500009</v>
      </c>
    </row>
    <row r="83" spans="1:16">
      <c r="A83" s="31">
        <v>36831</v>
      </c>
      <c r="C83" s="6">
        <v>75</v>
      </c>
      <c r="D83" s="29">
        <f t="shared" si="20"/>
        <v>51580</v>
      </c>
      <c r="E83" s="29">
        <f t="shared" si="12"/>
        <v>3868500</v>
      </c>
      <c r="F83" s="29">
        <f t="shared" si="19"/>
        <v>-5415919</v>
      </c>
      <c r="G83" s="34">
        <f>+Inputs!$D$2</f>
        <v>0.3795</v>
      </c>
      <c r="I83" s="27">
        <f t="shared" si="21"/>
        <v>9284419</v>
      </c>
      <c r="K83" s="27">
        <f t="shared" si="13"/>
        <v>51580</v>
      </c>
      <c r="L83" s="27">
        <f t="shared" si="14"/>
        <v>3868500</v>
      </c>
      <c r="M83" s="27">
        <f t="shared" si="15"/>
        <v>19574.61</v>
      </c>
      <c r="N83" s="27">
        <f t="shared" si="16"/>
        <v>19574.61</v>
      </c>
      <c r="O83" s="27">
        <f t="shared" si="17"/>
        <v>-2055341.2605000089</v>
      </c>
      <c r="P83" s="27">
        <f t="shared" si="18"/>
        <v>2055341.2605000089</v>
      </c>
    </row>
    <row r="84" spans="1:16">
      <c r="A84" s="30">
        <v>36861</v>
      </c>
      <c r="C84" s="6">
        <v>76</v>
      </c>
      <c r="D84" s="29">
        <f t="shared" si="20"/>
        <v>51580</v>
      </c>
      <c r="E84" s="29">
        <f t="shared" si="12"/>
        <v>3920080</v>
      </c>
      <c r="F84" s="29">
        <f t="shared" si="19"/>
        <v>-5364339</v>
      </c>
      <c r="G84" s="34">
        <f>+Inputs!$D$2</f>
        <v>0.3795</v>
      </c>
      <c r="I84" s="27">
        <f t="shared" si="21"/>
        <v>9284419</v>
      </c>
      <c r="K84" s="27">
        <f t="shared" si="13"/>
        <v>51580</v>
      </c>
      <c r="L84" s="27">
        <f t="shared" si="14"/>
        <v>3920080</v>
      </c>
      <c r="M84" s="27">
        <f t="shared" si="15"/>
        <v>19574.61</v>
      </c>
      <c r="N84" s="27">
        <f t="shared" si="16"/>
        <v>19574.61</v>
      </c>
      <c r="O84" s="27">
        <f t="shared" si="17"/>
        <v>-2035766.6505000088</v>
      </c>
      <c r="P84" s="27">
        <f t="shared" si="18"/>
        <v>2035766.6505000088</v>
      </c>
    </row>
    <row r="85" spans="1:16">
      <c r="A85" s="31">
        <v>36892</v>
      </c>
      <c r="C85" s="6">
        <v>77</v>
      </c>
      <c r="D85" s="29">
        <f t="shared" si="20"/>
        <v>51580</v>
      </c>
      <c r="E85" s="29">
        <f t="shared" si="12"/>
        <v>3971660</v>
      </c>
      <c r="F85" s="29">
        <f t="shared" si="19"/>
        <v>-5312759</v>
      </c>
      <c r="G85" s="34">
        <f>+Inputs!$D$2</f>
        <v>0.3795</v>
      </c>
      <c r="I85" s="27">
        <f t="shared" si="21"/>
        <v>9284419</v>
      </c>
      <c r="K85" s="27">
        <f t="shared" si="13"/>
        <v>51580</v>
      </c>
      <c r="L85" s="27">
        <f t="shared" si="14"/>
        <v>3971660</v>
      </c>
      <c r="M85" s="27">
        <f t="shared" si="15"/>
        <v>19574.61</v>
      </c>
      <c r="N85" s="27">
        <f t="shared" si="16"/>
        <v>19574.61</v>
      </c>
      <c r="O85" s="27">
        <f t="shared" si="17"/>
        <v>-2016192.0405000087</v>
      </c>
      <c r="P85" s="27">
        <f t="shared" si="18"/>
        <v>2016192.0405000087</v>
      </c>
    </row>
    <row r="86" spans="1:16">
      <c r="A86" s="30">
        <v>36923</v>
      </c>
      <c r="C86" s="6">
        <v>78</v>
      </c>
      <c r="D86" s="29">
        <f t="shared" si="20"/>
        <v>51580</v>
      </c>
      <c r="E86" s="29">
        <f t="shared" si="12"/>
        <v>4023240</v>
      </c>
      <c r="F86" s="29">
        <f t="shared" si="19"/>
        <v>-5261179</v>
      </c>
      <c r="G86" s="34">
        <f>+Inputs!$D$2</f>
        <v>0.3795</v>
      </c>
      <c r="I86" s="27">
        <f t="shared" si="21"/>
        <v>9284419</v>
      </c>
      <c r="K86" s="27">
        <f t="shared" si="13"/>
        <v>51580</v>
      </c>
      <c r="L86" s="27">
        <f t="shared" si="14"/>
        <v>4023240</v>
      </c>
      <c r="M86" s="27">
        <f t="shared" si="15"/>
        <v>19574.61</v>
      </c>
      <c r="N86" s="27">
        <f t="shared" si="16"/>
        <v>19574.61</v>
      </c>
      <c r="O86" s="27">
        <f t="shared" si="17"/>
        <v>-1996617.4305000086</v>
      </c>
      <c r="P86" s="27">
        <f t="shared" si="18"/>
        <v>1996617.4305000086</v>
      </c>
    </row>
    <row r="87" spans="1:16">
      <c r="A87" s="31">
        <v>36951</v>
      </c>
      <c r="C87" s="6">
        <v>79</v>
      </c>
      <c r="D87" s="29">
        <f t="shared" si="20"/>
        <v>51580</v>
      </c>
      <c r="E87" s="29">
        <f t="shared" si="12"/>
        <v>4074820</v>
      </c>
      <c r="F87" s="29">
        <f t="shared" si="19"/>
        <v>-5209599</v>
      </c>
      <c r="G87" s="34">
        <f>+Inputs!$D$2</f>
        <v>0.3795</v>
      </c>
      <c r="I87" s="27">
        <f t="shared" si="21"/>
        <v>9284419</v>
      </c>
      <c r="K87" s="27">
        <f t="shared" si="13"/>
        <v>51580</v>
      </c>
      <c r="L87" s="27">
        <f t="shared" si="14"/>
        <v>4074820</v>
      </c>
      <c r="M87" s="27">
        <f t="shared" si="15"/>
        <v>19574.61</v>
      </c>
      <c r="N87" s="27">
        <f t="shared" si="16"/>
        <v>19574.61</v>
      </c>
      <c r="O87" s="27">
        <f t="shared" si="17"/>
        <v>-1977042.8205000085</v>
      </c>
      <c r="P87" s="27">
        <f t="shared" si="18"/>
        <v>1977042.8205000085</v>
      </c>
    </row>
    <row r="88" spans="1:16">
      <c r="A88" s="30">
        <v>36982</v>
      </c>
      <c r="C88" s="6">
        <v>80</v>
      </c>
      <c r="D88" s="29">
        <f t="shared" si="20"/>
        <v>51580</v>
      </c>
      <c r="E88" s="29">
        <f t="shared" si="12"/>
        <v>4126400</v>
      </c>
      <c r="F88" s="29">
        <f t="shared" si="19"/>
        <v>-5158019</v>
      </c>
      <c r="G88" s="34">
        <f>+Inputs!$D$2</f>
        <v>0.3795</v>
      </c>
      <c r="I88" s="27">
        <f t="shared" si="21"/>
        <v>9284419</v>
      </c>
      <c r="K88" s="27">
        <f t="shared" si="13"/>
        <v>51580</v>
      </c>
      <c r="L88" s="27">
        <f t="shared" si="14"/>
        <v>4126400</v>
      </c>
      <c r="M88" s="27">
        <f t="shared" si="15"/>
        <v>19574.61</v>
      </c>
      <c r="N88" s="27">
        <f t="shared" si="16"/>
        <v>19574.61</v>
      </c>
      <c r="O88" s="27">
        <f t="shared" si="17"/>
        <v>-1957468.2105000084</v>
      </c>
      <c r="P88" s="27">
        <f t="shared" si="18"/>
        <v>1957468.2105000084</v>
      </c>
    </row>
    <row r="89" spans="1:16">
      <c r="A89" s="31">
        <v>37012</v>
      </c>
      <c r="C89" s="6">
        <v>81</v>
      </c>
      <c r="D89" s="29">
        <f t="shared" si="20"/>
        <v>51580</v>
      </c>
      <c r="E89" s="29">
        <f t="shared" si="12"/>
        <v>4177980</v>
      </c>
      <c r="F89" s="29">
        <f t="shared" si="19"/>
        <v>-5106439</v>
      </c>
      <c r="G89" s="34">
        <f>+Inputs!$D$2</f>
        <v>0.3795</v>
      </c>
      <c r="I89" s="27">
        <f t="shared" si="21"/>
        <v>9284419</v>
      </c>
      <c r="K89" s="27">
        <f t="shared" si="13"/>
        <v>51580</v>
      </c>
      <c r="L89" s="27">
        <f t="shared" si="14"/>
        <v>4177980</v>
      </c>
      <c r="M89" s="27">
        <f t="shared" si="15"/>
        <v>19574.61</v>
      </c>
      <c r="N89" s="27">
        <f t="shared" si="16"/>
        <v>19574.61</v>
      </c>
      <c r="O89" s="27">
        <f t="shared" si="17"/>
        <v>-1937893.6005000083</v>
      </c>
      <c r="P89" s="27">
        <f t="shared" si="18"/>
        <v>1937893.6005000083</v>
      </c>
    </row>
    <row r="90" spans="1:16">
      <c r="A90" s="30">
        <v>37043</v>
      </c>
      <c r="C90" s="6">
        <v>82</v>
      </c>
      <c r="D90" s="29">
        <f t="shared" si="20"/>
        <v>51580</v>
      </c>
      <c r="E90" s="29">
        <f t="shared" si="12"/>
        <v>4229560</v>
      </c>
      <c r="F90" s="29">
        <f t="shared" si="19"/>
        <v>-5054859</v>
      </c>
      <c r="G90" s="34">
        <f>+Inputs!$D$2</f>
        <v>0.3795</v>
      </c>
      <c r="I90" s="27">
        <f t="shared" si="21"/>
        <v>9284419</v>
      </c>
      <c r="K90" s="27">
        <f t="shared" si="13"/>
        <v>51580</v>
      </c>
      <c r="L90" s="27">
        <f t="shared" si="14"/>
        <v>4229560</v>
      </c>
      <c r="M90" s="27">
        <f t="shared" si="15"/>
        <v>19574.61</v>
      </c>
      <c r="N90" s="27">
        <f t="shared" si="16"/>
        <v>19574.61</v>
      </c>
      <c r="O90" s="27">
        <f t="shared" si="17"/>
        <v>-1918318.9905000082</v>
      </c>
      <c r="P90" s="27">
        <f t="shared" si="18"/>
        <v>1918318.9905000082</v>
      </c>
    </row>
    <row r="91" spans="1:16">
      <c r="A91" s="31">
        <v>37073</v>
      </c>
      <c r="C91" s="6">
        <v>83</v>
      </c>
      <c r="D91" s="29">
        <f t="shared" si="20"/>
        <v>51580</v>
      </c>
      <c r="E91" s="29">
        <f t="shared" si="12"/>
        <v>4281140</v>
      </c>
      <c r="F91" s="29">
        <f t="shared" si="19"/>
        <v>-5003279</v>
      </c>
      <c r="G91" s="34">
        <f>+Inputs!$D$2</f>
        <v>0.3795</v>
      </c>
      <c r="I91" s="27">
        <f t="shared" si="21"/>
        <v>9284419</v>
      </c>
      <c r="K91" s="27">
        <f t="shared" si="13"/>
        <v>51580</v>
      </c>
      <c r="L91" s="27">
        <f t="shared" si="14"/>
        <v>4281140</v>
      </c>
      <c r="M91" s="27">
        <f t="shared" si="15"/>
        <v>19574.61</v>
      </c>
      <c r="N91" s="27">
        <f t="shared" si="16"/>
        <v>19574.61</v>
      </c>
      <c r="O91" s="27">
        <f t="shared" si="17"/>
        <v>-1898744.3805000081</v>
      </c>
      <c r="P91" s="27">
        <f t="shared" si="18"/>
        <v>1898744.3805000081</v>
      </c>
    </row>
    <row r="92" spans="1:16">
      <c r="A92" s="30">
        <v>37104</v>
      </c>
      <c r="C92" s="6">
        <v>84</v>
      </c>
      <c r="D92" s="29">
        <f t="shared" si="20"/>
        <v>51580</v>
      </c>
      <c r="E92" s="29">
        <f t="shared" si="12"/>
        <v>4332720</v>
      </c>
      <c r="F92" s="29">
        <f t="shared" si="19"/>
        <v>-4951699</v>
      </c>
      <c r="G92" s="34">
        <f>+Inputs!$D$2</f>
        <v>0.3795</v>
      </c>
      <c r="I92" s="27">
        <f t="shared" si="21"/>
        <v>9284419</v>
      </c>
      <c r="K92" s="27">
        <f t="shared" si="13"/>
        <v>51580</v>
      </c>
      <c r="L92" s="27">
        <f t="shared" si="14"/>
        <v>4332720</v>
      </c>
      <c r="M92" s="27">
        <f t="shared" si="15"/>
        <v>19574.61</v>
      </c>
      <c r="N92" s="27">
        <f t="shared" si="16"/>
        <v>19574.61</v>
      </c>
      <c r="O92" s="27">
        <f t="shared" si="17"/>
        <v>-1879169.770500008</v>
      </c>
      <c r="P92" s="27">
        <f t="shared" si="18"/>
        <v>1879169.770500008</v>
      </c>
    </row>
    <row r="93" spans="1:16">
      <c r="A93" s="31">
        <v>37135</v>
      </c>
      <c r="C93" s="6">
        <v>85</v>
      </c>
      <c r="D93" s="29">
        <f t="shared" si="20"/>
        <v>51580</v>
      </c>
      <c r="E93" s="29">
        <f t="shared" si="12"/>
        <v>4384300</v>
      </c>
      <c r="F93" s="29">
        <f t="shared" si="19"/>
        <v>-4900119</v>
      </c>
      <c r="G93" s="34">
        <f>+Inputs!$D$2</f>
        <v>0.3795</v>
      </c>
      <c r="I93" s="27">
        <f t="shared" si="21"/>
        <v>9284419</v>
      </c>
      <c r="K93" s="27">
        <f t="shared" si="13"/>
        <v>51580</v>
      </c>
      <c r="L93" s="27">
        <f t="shared" si="14"/>
        <v>4384300</v>
      </c>
      <c r="M93" s="27">
        <f t="shared" si="15"/>
        <v>19574.61</v>
      </c>
      <c r="N93" s="27">
        <f t="shared" si="16"/>
        <v>19574.61</v>
      </c>
      <c r="O93" s="27">
        <f t="shared" si="17"/>
        <v>-1859595.1605000079</v>
      </c>
      <c r="P93" s="27">
        <f t="shared" si="18"/>
        <v>1859595.1605000079</v>
      </c>
    </row>
    <row r="94" spans="1:16">
      <c r="A94" s="30">
        <v>37165</v>
      </c>
      <c r="C94" s="6">
        <v>86</v>
      </c>
      <c r="D94" s="29">
        <f t="shared" si="20"/>
        <v>51580</v>
      </c>
      <c r="E94" s="29">
        <f t="shared" si="12"/>
        <v>4435880</v>
      </c>
      <c r="F94" s="29">
        <f t="shared" si="19"/>
        <v>-4848539</v>
      </c>
      <c r="G94" s="34">
        <f>+Inputs!$D$2</f>
        <v>0.3795</v>
      </c>
      <c r="I94" s="27">
        <f t="shared" si="21"/>
        <v>9284419</v>
      </c>
      <c r="K94" s="27">
        <f t="shared" si="13"/>
        <v>51580</v>
      </c>
      <c r="L94" s="27">
        <f t="shared" si="14"/>
        <v>4435880</v>
      </c>
      <c r="M94" s="27">
        <f t="shared" si="15"/>
        <v>19574.61</v>
      </c>
      <c r="N94" s="27">
        <f t="shared" si="16"/>
        <v>19574.61</v>
      </c>
      <c r="O94" s="27">
        <f t="shared" si="17"/>
        <v>-1840020.5505000078</v>
      </c>
      <c r="P94" s="27">
        <f t="shared" si="18"/>
        <v>1840020.5505000078</v>
      </c>
    </row>
    <row r="95" spans="1:16">
      <c r="A95" s="31">
        <v>37196</v>
      </c>
      <c r="C95" s="6">
        <v>87</v>
      </c>
      <c r="D95" s="29">
        <f t="shared" si="20"/>
        <v>51580</v>
      </c>
      <c r="E95" s="29">
        <f t="shared" si="12"/>
        <v>4487460</v>
      </c>
      <c r="F95" s="29">
        <f t="shared" si="19"/>
        <v>-4796959</v>
      </c>
      <c r="G95" s="34">
        <f>+Inputs!$D$2</f>
        <v>0.3795</v>
      </c>
      <c r="I95" s="27">
        <f t="shared" si="21"/>
        <v>9284419</v>
      </c>
      <c r="K95" s="27">
        <f t="shared" si="13"/>
        <v>51580</v>
      </c>
      <c r="L95" s="27">
        <f t="shared" si="14"/>
        <v>4487460</v>
      </c>
      <c r="M95" s="27">
        <f t="shared" si="15"/>
        <v>19574.61</v>
      </c>
      <c r="N95" s="27">
        <f t="shared" si="16"/>
        <v>19574.61</v>
      </c>
      <c r="O95" s="27">
        <f t="shared" si="17"/>
        <v>-1820445.9405000077</v>
      </c>
      <c r="P95" s="27">
        <f t="shared" si="18"/>
        <v>1820445.9405000077</v>
      </c>
    </row>
    <row r="96" spans="1:16">
      <c r="A96" s="30">
        <v>37226</v>
      </c>
      <c r="C96" s="6">
        <v>88</v>
      </c>
      <c r="D96" s="29">
        <f t="shared" si="20"/>
        <v>51580</v>
      </c>
      <c r="E96" s="29">
        <f t="shared" si="12"/>
        <v>4539040</v>
      </c>
      <c r="F96" s="29">
        <f t="shared" si="19"/>
        <v>-4745379</v>
      </c>
      <c r="G96" s="34">
        <f>+Inputs!$D$2</f>
        <v>0.3795</v>
      </c>
      <c r="I96" s="27">
        <f t="shared" si="21"/>
        <v>9284419</v>
      </c>
      <c r="K96" s="27">
        <f t="shared" si="13"/>
        <v>51580</v>
      </c>
      <c r="L96" s="27">
        <f t="shared" si="14"/>
        <v>4539040</v>
      </c>
      <c r="M96" s="27">
        <f t="shared" si="15"/>
        <v>19574.61</v>
      </c>
      <c r="N96" s="27">
        <f t="shared" si="16"/>
        <v>19574.61</v>
      </c>
      <c r="O96" s="27">
        <f t="shared" si="17"/>
        <v>-1800871.3305000076</v>
      </c>
      <c r="P96" s="27">
        <f t="shared" si="18"/>
        <v>1800871.3305000076</v>
      </c>
    </row>
    <row r="97" spans="1:16">
      <c r="A97" s="31">
        <v>37257</v>
      </c>
      <c r="C97" s="6">
        <v>89</v>
      </c>
      <c r="D97" s="29">
        <f t="shared" si="20"/>
        <v>51580</v>
      </c>
      <c r="E97" s="29">
        <f t="shared" si="12"/>
        <v>4590620</v>
      </c>
      <c r="F97" s="29">
        <f t="shared" si="19"/>
        <v>-4693799</v>
      </c>
      <c r="G97" s="34">
        <f>+Inputs!$D$2</f>
        <v>0.3795</v>
      </c>
      <c r="I97" s="27">
        <f t="shared" si="21"/>
        <v>9284419</v>
      </c>
      <c r="K97" s="27">
        <f t="shared" si="13"/>
        <v>51580</v>
      </c>
      <c r="L97" s="27">
        <f t="shared" si="14"/>
        <v>4590620</v>
      </c>
      <c r="M97" s="27">
        <f t="shared" si="15"/>
        <v>19574.61</v>
      </c>
      <c r="N97" s="27">
        <f t="shared" si="16"/>
        <v>19574.61</v>
      </c>
      <c r="O97" s="27">
        <f t="shared" si="17"/>
        <v>-1781296.7205000075</v>
      </c>
      <c r="P97" s="27">
        <f t="shared" si="18"/>
        <v>1781296.7205000075</v>
      </c>
    </row>
    <row r="98" spans="1:16">
      <c r="A98" s="30">
        <v>37288</v>
      </c>
      <c r="C98" s="6">
        <v>90</v>
      </c>
      <c r="D98" s="29">
        <f t="shared" si="20"/>
        <v>51580</v>
      </c>
      <c r="E98" s="29">
        <f t="shared" si="12"/>
        <v>4642200</v>
      </c>
      <c r="F98" s="29">
        <f t="shared" si="19"/>
        <v>-4642219</v>
      </c>
      <c r="G98" s="34">
        <f>+Inputs!$D$2</f>
        <v>0.3795</v>
      </c>
      <c r="I98" s="27">
        <f t="shared" si="21"/>
        <v>9284419</v>
      </c>
      <c r="K98" s="27">
        <f t="shared" si="13"/>
        <v>51580</v>
      </c>
      <c r="L98" s="27">
        <f t="shared" si="14"/>
        <v>4642200</v>
      </c>
      <c r="M98" s="27">
        <f t="shared" si="15"/>
        <v>19574.61</v>
      </c>
      <c r="N98" s="27">
        <f t="shared" si="16"/>
        <v>19574.61</v>
      </c>
      <c r="O98" s="27">
        <f t="shared" si="17"/>
        <v>-1761722.1105000074</v>
      </c>
      <c r="P98" s="27">
        <f t="shared" si="18"/>
        <v>1761722.1105000074</v>
      </c>
    </row>
    <row r="99" spans="1:16">
      <c r="A99" s="31">
        <v>37316</v>
      </c>
      <c r="C99" s="6">
        <v>91</v>
      </c>
      <c r="D99" s="29">
        <f t="shared" si="20"/>
        <v>51580</v>
      </c>
      <c r="E99" s="29">
        <f t="shared" si="12"/>
        <v>4693780</v>
      </c>
      <c r="F99" s="29">
        <f t="shared" si="19"/>
        <v>-4590639</v>
      </c>
      <c r="G99" s="34">
        <f>+Inputs!$D$2</f>
        <v>0.3795</v>
      </c>
      <c r="I99" s="27">
        <f t="shared" si="21"/>
        <v>9284419</v>
      </c>
      <c r="K99" s="27">
        <f t="shared" si="13"/>
        <v>51580</v>
      </c>
      <c r="L99" s="27">
        <f t="shared" si="14"/>
        <v>4693780</v>
      </c>
      <c r="M99" s="27">
        <f t="shared" si="15"/>
        <v>19574.61</v>
      </c>
      <c r="N99" s="27">
        <f t="shared" si="16"/>
        <v>19574.61</v>
      </c>
      <c r="O99" s="27">
        <f t="shared" si="17"/>
        <v>-1742147.5005000073</v>
      </c>
      <c r="P99" s="27">
        <f t="shared" si="18"/>
        <v>1742147.5005000073</v>
      </c>
    </row>
    <row r="100" spans="1:16">
      <c r="A100" s="30">
        <v>37347</v>
      </c>
      <c r="C100" s="6">
        <v>92</v>
      </c>
      <c r="D100" s="29">
        <f t="shared" si="20"/>
        <v>51580</v>
      </c>
      <c r="E100" s="29">
        <f t="shared" si="12"/>
        <v>4745360</v>
      </c>
      <c r="F100" s="29">
        <f t="shared" si="19"/>
        <v>-4539059</v>
      </c>
      <c r="G100" s="34">
        <f>+Inputs!$D$2</f>
        <v>0.3795</v>
      </c>
      <c r="I100" s="27">
        <f t="shared" si="21"/>
        <v>9284419</v>
      </c>
      <c r="K100" s="27">
        <f t="shared" si="13"/>
        <v>51580</v>
      </c>
      <c r="L100" s="27">
        <f t="shared" si="14"/>
        <v>4745360</v>
      </c>
      <c r="M100" s="27">
        <f t="shared" si="15"/>
        <v>19574.61</v>
      </c>
      <c r="N100" s="27">
        <f t="shared" si="16"/>
        <v>19574.61</v>
      </c>
      <c r="O100" s="27">
        <f t="shared" si="17"/>
        <v>-1722572.8905000072</v>
      </c>
      <c r="P100" s="27">
        <f t="shared" si="18"/>
        <v>1722572.8905000072</v>
      </c>
    </row>
    <row r="101" spans="1:16">
      <c r="A101" s="31">
        <v>37377</v>
      </c>
      <c r="C101" s="6">
        <v>93</v>
      </c>
      <c r="D101" s="29">
        <f t="shared" si="20"/>
        <v>51580</v>
      </c>
      <c r="E101" s="29">
        <f t="shared" si="12"/>
        <v>4796940</v>
      </c>
      <c r="F101" s="29">
        <f t="shared" si="19"/>
        <v>-4487479</v>
      </c>
      <c r="G101" s="34">
        <f>+Inputs!$D$2</f>
        <v>0.3795</v>
      </c>
      <c r="I101" s="27">
        <f t="shared" si="21"/>
        <v>9284419</v>
      </c>
      <c r="K101" s="27">
        <f t="shared" si="13"/>
        <v>51580</v>
      </c>
      <c r="L101" s="27">
        <f t="shared" si="14"/>
        <v>4796940</v>
      </c>
      <c r="M101" s="27">
        <f t="shared" si="15"/>
        <v>19574.61</v>
      </c>
      <c r="N101" s="27">
        <f t="shared" si="16"/>
        <v>19574.61</v>
      </c>
      <c r="O101" s="27">
        <f t="shared" si="17"/>
        <v>-1702998.2805000071</v>
      </c>
      <c r="P101" s="27">
        <f t="shared" si="18"/>
        <v>1702998.2805000071</v>
      </c>
    </row>
    <row r="102" spans="1:16">
      <c r="A102" s="30">
        <v>37408</v>
      </c>
      <c r="C102" s="6">
        <v>94</v>
      </c>
      <c r="D102" s="29">
        <f t="shared" si="20"/>
        <v>51580</v>
      </c>
      <c r="E102" s="29">
        <f t="shared" si="12"/>
        <v>4848520</v>
      </c>
      <c r="F102" s="29">
        <f t="shared" si="19"/>
        <v>-4435899</v>
      </c>
      <c r="G102" s="34">
        <f>+Inputs!$D$2</f>
        <v>0.3795</v>
      </c>
      <c r="I102" s="27">
        <f t="shared" si="21"/>
        <v>9284419</v>
      </c>
      <c r="K102" s="27">
        <f t="shared" si="13"/>
        <v>51580</v>
      </c>
      <c r="L102" s="27">
        <f t="shared" si="14"/>
        <v>4848520</v>
      </c>
      <c r="M102" s="27">
        <f t="shared" si="15"/>
        <v>19574.61</v>
      </c>
      <c r="N102" s="27">
        <f t="shared" si="16"/>
        <v>19574.61</v>
      </c>
      <c r="O102" s="27">
        <f t="shared" si="17"/>
        <v>-1683423.670500007</v>
      </c>
      <c r="P102" s="27">
        <f t="shared" si="18"/>
        <v>1683423.670500007</v>
      </c>
    </row>
    <row r="103" spans="1:16">
      <c r="A103" s="31">
        <v>37438</v>
      </c>
      <c r="C103" s="6">
        <v>95</v>
      </c>
      <c r="D103" s="29">
        <f t="shared" si="20"/>
        <v>51580</v>
      </c>
      <c r="E103" s="29">
        <f t="shared" si="12"/>
        <v>4900100</v>
      </c>
      <c r="F103" s="29">
        <f t="shared" si="19"/>
        <v>-4384319</v>
      </c>
      <c r="G103" s="34">
        <f>+Inputs!$D$2</f>
        <v>0.3795</v>
      </c>
      <c r="I103" s="27">
        <f t="shared" si="21"/>
        <v>9284419</v>
      </c>
      <c r="K103" s="27">
        <f t="shared" si="13"/>
        <v>51580</v>
      </c>
      <c r="L103" s="27">
        <f t="shared" si="14"/>
        <v>4900100</v>
      </c>
      <c r="M103" s="27">
        <f t="shared" si="15"/>
        <v>19574.61</v>
      </c>
      <c r="N103" s="27">
        <f t="shared" si="16"/>
        <v>19574.61</v>
      </c>
      <c r="O103" s="27">
        <f t="shared" si="17"/>
        <v>-1663849.0605000069</v>
      </c>
      <c r="P103" s="27">
        <f t="shared" si="18"/>
        <v>1663849.0605000069</v>
      </c>
    </row>
    <row r="104" spans="1:16">
      <c r="A104" s="30">
        <v>37469</v>
      </c>
      <c r="C104" s="6">
        <v>96</v>
      </c>
      <c r="D104" s="29">
        <f t="shared" si="20"/>
        <v>51580</v>
      </c>
      <c r="E104" s="29">
        <f t="shared" si="12"/>
        <v>4951680</v>
      </c>
      <c r="F104" s="29">
        <f t="shared" si="19"/>
        <v>-4332739</v>
      </c>
      <c r="G104" s="34">
        <f>+Inputs!$D$2</f>
        <v>0.3795</v>
      </c>
      <c r="I104" s="27">
        <f t="shared" si="21"/>
        <v>9284419</v>
      </c>
      <c r="K104" s="27">
        <f t="shared" si="13"/>
        <v>51580</v>
      </c>
      <c r="L104" s="27">
        <f t="shared" si="14"/>
        <v>4951680</v>
      </c>
      <c r="M104" s="27">
        <f t="shared" si="15"/>
        <v>19574.61</v>
      </c>
      <c r="N104" s="27">
        <f t="shared" si="16"/>
        <v>19574.61</v>
      </c>
      <c r="O104" s="27">
        <f t="shared" si="17"/>
        <v>-1644274.4505000068</v>
      </c>
      <c r="P104" s="27">
        <f t="shared" si="18"/>
        <v>1644274.4505000068</v>
      </c>
    </row>
    <row r="105" spans="1:16">
      <c r="A105" s="31">
        <v>37500</v>
      </c>
      <c r="C105" s="6">
        <v>97</v>
      </c>
      <c r="D105" s="29">
        <f t="shared" si="20"/>
        <v>51580</v>
      </c>
      <c r="E105" s="29">
        <f t="shared" si="12"/>
        <v>5003260</v>
      </c>
      <c r="F105" s="29">
        <f t="shared" si="19"/>
        <v>-4281159</v>
      </c>
      <c r="G105" s="34">
        <f>+Inputs!$D$2</f>
        <v>0.3795</v>
      </c>
      <c r="I105" s="27">
        <f t="shared" si="21"/>
        <v>9284419</v>
      </c>
      <c r="K105" s="27">
        <f t="shared" si="13"/>
        <v>51580</v>
      </c>
      <c r="L105" s="27">
        <f t="shared" si="14"/>
        <v>5003260</v>
      </c>
      <c r="M105" s="27">
        <f t="shared" si="15"/>
        <v>19574.61</v>
      </c>
      <c r="N105" s="27">
        <f t="shared" si="16"/>
        <v>19574.61</v>
      </c>
      <c r="O105" s="27">
        <f t="shared" si="17"/>
        <v>-1624699.8405000067</v>
      </c>
      <c r="P105" s="27">
        <f t="shared" si="18"/>
        <v>1624699.8405000067</v>
      </c>
    </row>
    <row r="106" spans="1:16">
      <c r="A106" s="30">
        <v>37530</v>
      </c>
      <c r="C106" s="6">
        <v>98</v>
      </c>
      <c r="D106" s="29">
        <f t="shared" si="20"/>
        <v>51580</v>
      </c>
      <c r="E106" s="29">
        <f t="shared" si="12"/>
        <v>5054840</v>
      </c>
      <c r="F106" s="29">
        <f t="shared" si="19"/>
        <v>-4229579</v>
      </c>
      <c r="G106" s="34">
        <f>+Inputs!$D$2</f>
        <v>0.3795</v>
      </c>
      <c r="I106" s="27">
        <f t="shared" si="21"/>
        <v>9284419</v>
      </c>
      <c r="K106" s="27">
        <f t="shared" si="13"/>
        <v>51580</v>
      </c>
      <c r="L106" s="27">
        <f t="shared" si="14"/>
        <v>5054840</v>
      </c>
      <c r="M106" s="27">
        <f t="shared" si="15"/>
        <v>19574.61</v>
      </c>
      <c r="N106" s="27">
        <f t="shared" si="16"/>
        <v>19574.61</v>
      </c>
      <c r="O106" s="27">
        <f t="shared" si="17"/>
        <v>-1605125.2305000066</v>
      </c>
      <c r="P106" s="27">
        <f t="shared" si="18"/>
        <v>1605125.2305000066</v>
      </c>
    </row>
    <row r="107" spans="1:16">
      <c r="A107" s="31">
        <v>37561</v>
      </c>
      <c r="C107" s="6">
        <v>99</v>
      </c>
      <c r="D107" s="29">
        <f t="shared" si="20"/>
        <v>51580</v>
      </c>
      <c r="E107" s="29">
        <f t="shared" si="12"/>
        <v>5106420</v>
      </c>
      <c r="F107" s="29">
        <f t="shared" si="19"/>
        <v>-4177999</v>
      </c>
      <c r="G107" s="34">
        <f>+Inputs!$D$2</f>
        <v>0.3795</v>
      </c>
      <c r="I107" s="27">
        <f t="shared" si="21"/>
        <v>9284419</v>
      </c>
      <c r="K107" s="27">
        <f t="shared" si="13"/>
        <v>51580</v>
      </c>
      <c r="L107" s="27">
        <f t="shared" si="14"/>
        <v>5106420</v>
      </c>
      <c r="M107" s="27">
        <f t="shared" si="15"/>
        <v>19574.61</v>
      </c>
      <c r="N107" s="27">
        <f t="shared" si="16"/>
        <v>19574.61</v>
      </c>
      <c r="O107" s="27">
        <f t="shared" si="17"/>
        <v>-1585550.6205000065</v>
      </c>
      <c r="P107" s="27">
        <f t="shared" si="18"/>
        <v>1585550.6205000065</v>
      </c>
    </row>
    <row r="108" spans="1:16">
      <c r="A108" s="30">
        <v>37591</v>
      </c>
      <c r="C108" s="6">
        <v>100</v>
      </c>
      <c r="D108" s="29">
        <f t="shared" si="20"/>
        <v>51580</v>
      </c>
      <c r="E108" s="29">
        <f t="shared" si="12"/>
        <v>5158000</v>
      </c>
      <c r="F108" s="29">
        <f t="shared" si="19"/>
        <v>-4126419</v>
      </c>
      <c r="G108" s="34">
        <f>+Inputs!$D$2</f>
        <v>0.3795</v>
      </c>
      <c r="I108" s="27">
        <f t="shared" si="21"/>
        <v>9284419</v>
      </c>
      <c r="K108" s="27">
        <f t="shared" si="13"/>
        <v>51580</v>
      </c>
      <c r="L108" s="27">
        <f t="shared" si="14"/>
        <v>5158000</v>
      </c>
      <c r="M108" s="27">
        <f t="shared" si="15"/>
        <v>19574.61</v>
      </c>
      <c r="N108" s="27">
        <f t="shared" si="16"/>
        <v>19574.61</v>
      </c>
      <c r="O108" s="27">
        <f t="shared" si="17"/>
        <v>-1565976.0105000064</v>
      </c>
      <c r="P108" s="27">
        <f t="shared" si="18"/>
        <v>1565976.0105000064</v>
      </c>
    </row>
    <row r="109" spans="1:16">
      <c r="A109" s="31">
        <v>37622</v>
      </c>
      <c r="C109" s="6">
        <v>101</v>
      </c>
      <c r="D109" s="29">
        <f t="shared" si="20"/>
        <v>51580</v>
      </c>
      <c r="E109" s="29">
        <f t="shared" si="12"/>
        <v>5209580</v>
      </c>
      <c r="F109" s="29">
        <f t="shared" si="19"/>
        <v>-4074839</v>
      </c>
      <c r="G109" s="34">
        <f>+Inputs!$D$2</f>
        <v>0.3795</v>
      </c>
      <c r="I109" s="27">
        <f t="shared" si="21"/>
        <v>9284419</v>
      </c>
      <c r="K109" s="27">
        <f t="shared" si="13"/>
        <v>51580</v>
      </c>
      <c r="L109" s="27">
        <f t="shared" si="14"/>
        <v>5209580</v>
      </c>
      <c r="M109" s="27">
        <f t="shared" si="15"/>
        <v>19574.61</v>
      </c>
      <c r="N109" s="27">
        <f t="shared" si="16"/>
        <v>19574.61</v>
      </c>
      <c r="O109" s="27">
        <f t="shared" si="17"/>
        <v>-1546401.4005000063</v>
      </c>
      <c r="P109" s="27">
        <f t="shared" si="18"/>
        <v>1546401.4005000063</v>
      </c>
    </row>
    <row r="110" spans="1:16">
      <c r="A110" s="30">
        <v>37653</v>
      </c>
      <c r="C110" s="6">
        <v>102</v>
      </c>
      <c r="D110" s="29">
        <f t="shared" si="20"/>
        <v>51580</v>
      </c>
      <c r="E110" s="29">
        <f t="shared" si="12"/>
        <v>5261160</v>
      </c>
      <c r="F110" s="29">
        <f t="shared" si="19"/>
        <v>-4023259</v>
      </c>
      <c r="G110" s="34">
        <f>+Inputs!$D$2</f>
        <v>0.3795</v>
      </c>
      <c r="I110" s="27">
        <f t="shared" si="21"/>
        <v>9284419</v>
      </c>
      <c r="K110" s="27">
        <f t="shared" si="13"/>
        <v>51580</v>
      </c>
      <c r="L110" s="27">
        <f t="shared" si="14"/>
        <v>5261160</v>
      </c>
      <c r="M110" s="27">
        <f t="shared" si="15"/>
        <v>19574.61</v>
      </c>
      <c r="N110" s="27">
        <f t="shared" si="16"/>
        <v>19574.61</v>
      </c>
      <c r="O110" s="27">
        <f t="shared" si="17"/>
        <v>-1526826.7905000062</v>
      </c>
      <c r="P110" s="27">
        <f t="shared" si="18"/>
        <v>1526826.7905000062</v>
      </c>
    </row>
    <row r="111" spans="1:16">
      <c r="A111" s="31">
        <v>37681</v>
      </c>
      <c r="C111" s="6">
        <v>103</v>
      </c>
      <c r="D111" s="29">
        <f t="shared" si="20"/>
        <v>51580</v>
      </c>
      <c r="E111" s="29">
        <f t="shared" si="12"/>
        <v>5312740</v>
      </c>
      <c r="F111" s="29">
        <f t="shared" si="19"/>
        <v>-3971679</v>
      </c>
      <c r="G111" s="34">
        <f>+Inputs!$D$2</f>
        <v>0.3795</v>
      </c>
      <c r="I111" s="27">
        <f t="shared" si="21"/>
        <v>9284419</v>
      </c>
      <c r="K111" s="27">
        <f t="shared" si="13"/>
        <v>51580</v>
      </c>
      <c r="L111" s="27">
        <f t="shared" si="14"/>
        <v>5312740</v>
      </c>
      <c r="M111" s="27">
        <f t="shared" si="15"/>
        <v>19574.61</v>
      </c>
      <c r="N111" s="27">
        <f t="shared" si="16"/>
        <v>19574.61</v>
      </c>
      <c r="O111" s="27">
        <f t="shared" si="17"/>
        <v>-1507252.1805000061</v>
      </c>
      <c r="P111" s="27">
        <f t="shared" si="18"/>
        <v>1507252.1805000061</v>
      </c>
    </row>
    <row r="112" spans="1:16">
      <c r="A112" s="30">
        <v>37712</v>
      </c>
      <c r="C112" s="6">
        <v>104</v>
      </c>
      <c r="D112" s="29">
        <f t="shared" si="20"/>
        <v>51580</v>
      </c>
      <c r="E112" s="29">
        <f t="shared" si="12"/>
        <v>5364320</v>
      </c>
      <c r="F112" s="29">
        <f t="shared" si="19"/>
        <v>-3920099</v>
      </c>
      <c r="G112" s="34">
        <f>+Inputs!$D$2</f>
        <v>0.3795</v>
      </c>
      <c r="I112" s="27">
        <f t="shared" si="21"/>
        <v>9284419</v>
      </c>
      <c r="K112" s="27">
        <f t="shared" si="13"/>
        <v>51580</v>
      </c>
      <c r="L112" s="27">
        <f t="shared" si="14"/>
        <v>5364320</v>
      </c>
      <c r="M112" s="27">
        <f t="shared" si="15"/>
        <v>19574.61</v>
      </c>
      <c r="N112" s="27">
        <f t="shared" si="16"/>
        <v>19574.61</v>
      </c>
      <c r="O112" s="27">
        <f t="shared" si="17"/>
        <v>-1487677.570500006</v>
      </c>
      <c r="P112" s="27">
        <f t="shared" si="18"/>
        <v>1487677.570500006</v>
      </c>
    </row>
    <row r="113" spans="1:16">
      <c r="A113" s="31">
        <v>37742</v>
      </c>
      <c r="C113" s="6">
        <v>105</v>
      </c>
      <c r="D113" s="29">
        <f t="shared" si="20"/>
        <v>51580</v>
      </c>
      <c r="E113" s="29">
        <f t="shared" si="12"/>
        <v>5415900</v>
      </c>
      <c r="F113" s="29">
        <f t="shared" si="19"/>
        <v>-3868519</v>
      </c>
      <c r="G113" s="34">
        <f>+Inputs!$D$3</f>
        <v>0.37951000000000001</v>
      </c>
      <c r="I113" s="27">
        <f t="shared" si="21"/>
        <v>9284419</v>
      </c>
      <c r="K113" s="27">
        <f t="shared" si="13"/>
        <v>51580</v>
      </c>
      <c r="L113" s="27">
        <f t="shared" si="14"/>
        <v>5415900</v>
      </c>
      <c r="M113" s="27">
        <f t="shared" si="15"/>
        <v>19575.125800000002</v>
      </c>
      <c r="N113" s="27">
        <f t="shared" si="16"/>
        <v>19575.125800000002</v>
      </c>
      <c r="O113" s="27">
        <f t="shared" si="17"/>
        <v>-1468102.4447000059</v>
      </c>
      <c r="P113" s="27">
        <f t="shared" si="18"/>
        <v>1468102.4447000059</v>
      </c>
    </row>
    <row r="114" spans="1:16">
      <c r="A114" s="30">
        <v>37773</v>
      </c>
      <c r="C114" s="6">
        <v>106</v>
      </c>
      <c r="D114" s="29">
        <f t="shared" si="20"/>
        <v>51580</v>
      </c>
      <c r="E114" s="29">
        <f t="shared" si="12"/>
        <v>5467480</v>
      </c>
      <c r="F114" s="29">
        <f t="shared" si="19"/>
        <v>-3816939</v>
      </c>
      <c r="G114" s="34">
        <f>+Inputs!$D$3</f>
        <v>0.37951000000000001</v>
      </c>
      <c r="I114" s="27">
        <f t="shared" si="21"/>
        <v>9284419</v>
      </c>
      <c r="K114" s="27">
        <f t="shared" si="13"/>
        <v>51580</v>
      </c>
      <c r="L114" s="27">
        <f t="shared" si="14"/>
        <v>5467480</v>
      </c>
      <c r="M114" s="27">
        <f t="shared" si="15"/>
        <v>19575.125800000002</v>
      </c>
      <c r="N114" s="27">
        <f t="shared" si="16"/>
        <v>19575.125800000002</v>
      </c>
      <c r="O114" s="27">
        <f t="shared" si="17"/>
        <v>-1448527.3189000059</v>
      </c>
      <c r="P114" s="27">
        <f t="shared" si="18"/>
        <v>1448527.3189000059</v>
      </c>
    </row>
    <row r="115" spans="1:16">
      <c r="A115" s="31">
        <v>37803</v>
      </c>
      <c r="C115" s="6">
        <v>107</v>
      </c>
      <c r="D115" s="29">
        <f t="shared" si="20"/>
        <v>51580</v>
      </c>
      <c r="E115" s="29">
        <f t="shared" si="12"/>
        <v>5519060</v>
      </c>
      <c r="F115" s="29">
        <f t="shared" si="19"/>
        <v>-3765359</v>
      </c>
      <c r="G115" s="34">
        <f>+Inputs!$D$3</f>
        <v>0.37951000000000001</v>
      </c>
      <c r="I115" s="27">
        <f t="shared" si="21"/>
        <v>9284419</v>
      </c>
      <c r="K115" s="27">
        <f t="shared" si="13"/>
        <v>51580</v>
      </c>
      <c r="L115" s="27">
        <f t="shared" si="14"/>
        <v>5519060</v>
      </c>
      <c r="M115" s="27">
        <f t="shared" si="15"/>
        <v>19575.125800000002</v>
      </c>
      <c r="N115" s="27">
        <f t="shared" si="16"/>
        <v>19575.125800000002</v>
      </c>
      <c r="O115" s="27">
        <f t="shared" si="17"/>
        <v>-1428952.1931000059</v>
      </c>
      <c r="P115" s="27">
        <f t="shared" si="18"/>
        <v>1428952.1931000059</v>
      </c>
    </row>
    <row r="116" spans="1:16">
      <c r="A116" s="30">
        <v>37834</v>
      </c>
      <c r="C116" s="6">
        <v>108</v>
      </c>
      <c r="D116" s="29">
        <f t="shared" si="20"/>
        <v>51580</v>
      </c>
      <c r="E116" s="29">
        <f t="shared" si="12"/>
        <v>5570640</v>
      </c>
      <c r="F116" s="29">
        <f t="shared" si="19"/>
        <v>-3713779</v>
      </c>
      <c r="G116" s="34">
        <f>+Inputs!$D$3</f>
        <v>0.37951000000000001</v>
      </c>
      <c r="I116" s="27">
        <f t="shared" si="21"/>
        <v>9284419</v>
      </c>
      <c r="K116" s="27">
        <f t="shared" si="13"/>
        <v>51580</v>
      </c>
      <c r="L116" s="27">
        <f t="shared" si="14"/>
        <v>5570640</v>
      </c>
      <c r="M116" s="27">
        <f t="shared" si="15"/>
        <v>19575.125800000002</v>
      </c>
      <c r="N116" s="27">
        <f t="shared" si="16"/>
        <v>19575.125800000002</v>
      </c>
      <c r="O116" s="27">
        <f t="shared" si="17"/>
        <v>-1409377.0673000058</v>
      </c>
      <c r="P116" s="27">
        <f t="shared" si="18"/>
        <v>1409377.0673000058</v>
      </c>
    </row>
    <row r="117" spans="1:16">
      <c r="A117" s="31">
        <v>37865</v>
      </c>
      <c r="C117" s="6">
        <v>109</v>
      </c>
      <c r="D117" s="29">
        <f t="shared" si="20"/>
        <v>51580</v>
      </c>
      <c r="E117" s="29">
        <f t="shared" si="12"/>
        <v>5622220</v>
      </c>
      <c r="F117" s="29">
        <f t="shared" si="19"/>
        <v>-3662199</v>
      </c>
      <c r="G117" s="34">
        <f>+Inputs!$D$3</f>
        <v>0.37951000000000001</v>
      </c>
      <c r="I117" s="27">
        <f t="shared" si="21"/>
        <v>9284419</v>
      </c>
      <c r="K117" s="27">
        <f t="shared" si="13"/>
        <v>51580</v>
      </c>
      <c r="L117" s="27">
        <f t="shared" si="14"/>
        <v>5622220</v>
      </c>
      <c r="M117" s="27">
        <f t="shared" si="15"/>
        <v>19575.125800000002</v>
      </c>
      <c r="N117" s="27">
        <f t="shared" si="16"/>
        <v>19575.125800000002</v>
      </c>
      <c r="O117" s="27">
        <f t="shared" si="17"/>
        <v>-1389801.9415000058</v>
      </c>
      <c r="P117" s="27">
        <f t="shared" si="18"/>
        <v>1389801.9415000058</v>
      </c>
    </row>
    <row r="118" spans="1:16">
      <c r="A118" s="30">
        <v>37895</v>
      </c>
      <c r="C118" s="6">
        <v>110</v>
      </c>
      <c r="D118" s="29">
        <f t="shared" si="20"/>
        <v>51580</v>
      </c>
      <c r="E118" s="29">
        <f t="shared" si="12"/>
        <v>5673800</v>
      </c>
      <c r="F118" s="29">
        <f t="shared" si="19"/>
        <v>-3610619</v>
      </c>
      <c r="G118" s="34">
        <f>+Inputs!$D$3</f>
        <v>0.37951000000000001</v>
      </c>
      <c r="I118" s="27">
        <f t="shared" si="21"/>
        <v>9284419</v>
      </c>
      <c r="K118" s="27">
        <f t="shared" si="13"/>
        <v>51580</v>
      </c>
      <c r="L118" s="27">
        <f t="shared" si="14"/>
        <v>5673800</v>
      </c>
      <c r="M118" s="27">
        <f t="shared" si="15"/>
        <v>19575.125800000002</v>
      </c>
      <c r="N118" s="27">
        <f t="shared" si="16"/>
        <v>19575.125800000002</v>
      </c>
      <c r="O118" s="27">
        <f t="shared" si="17"/>
        <v>-1370226.8157000057</v>
      </c>
      <c r="P118" s="27">
        <f t="shared" si="18"/>
        <v>1370226.8157000057</v>
      </c>
    </row>
    <row r="119" spans="1:16">
      <c r="A119" s="31">
        <v>37926</v>
      </c>
      <c r="C119" s="6">
        <v>111</v>
      </c>
      <c r="D119" s="29">
        <f t="shared" si="20"/>
        <v>51580</v>
      </c>
      <c r="E119" s="29">
        <f t="shared" si="12"/>
        <v>5725380</v>
      </c>
      <c r="F119" s="29">
        <f t="shared" si="19"/>
        <v>-3559039</v>
      </c>
      <c r="G119" s="34">
        <f>+Inputs!$D$3</f>
        <v>0.37951000000000001</v>
      </c>
      <c r="I119" s="27">
        <f t="shared" si="21"/>
        <v>9284419</v>
      </c>
      <c r="K119" s="27">
        <f t="shared" si="13"/>
        <v>51580</v>
      </c>
      <c r="L119" s="27">
        <f t="shared" si="14"/>
        <v>5725380</v>
      </c>
      <c r="M119" s="27">
        <f t="shared" si="15"/>
        <v>19575.125800000002</v>
      </c>
      <c r="N119" s="27">
        <f t="shared" si="16"/>
        <v>19575.125800000002</v>
      </c>
      <c r="O119" s="27">
        <f t="shared" si="17"/>
        <v>-1350651.6899000057</v>
      </c>
      <c r="P119" s="27">
        <f t="shared" si="18"/>
        <v>1350651.6899000057</v>
      </c>
    </row>
    <row r="120" spans="1:16">
      <c r="A120" s="30">
        <v>37956</v>
      </c>
      <c r="C120" s="6">
        <v>112</v>
      </c>
      <c r="D120" s="29">
        <f t="shared" si="20"/>
        <v>51580</v>
      </c>
      <c r="E120" s="29">
        <f t="shared" si="12"/>
        <v>5776960</v>
      </c>
      <c r="F120" s="29">
        <f t="shared" si="19"/>
        <v>-3507459</v>
      </c>
      <c r="G120" s="34">
        <f>+Inputs!$D$3</f>
        <v>0.37951000000000001</v>
      </c>
      <c r="I120" s="27">
        <f t="shared" si="21"/>
        <v>9284419</v>
      </c>
      <c r="K120" s="27">
        <f t="shared" si="13"/>
        <v>51580</v>
      </c>
      <c r="L120" s="27">
        <f t="shared" si="14"/>
        <v>5776960</v>
      </c>
      <c r="M120" s="27">
        <f t="shared" si="15"/>
        <v>19575.125800000002</v>
      </c>
      <c r="N120" s="27">
        <f t="shared" si="16"/>
        <v>19575.125800000002</v>
      </c>
      <c r="O120" s="27">
        <f t="shared" si="17"/>
        <v>-1331076.5641000057</v>
      </c>
      <c r="P120" s="27">
        <f t="shared" si="18"/>
        <v>1331076.5641000057</v>
      </c>
    </row>
    <row r="121" spans="1:16">
      <c r="A121" s="31">
        <v>37987</v>
      </c>
      <c r="C121" s="6">
        <v>113</v>
      </c>
      <c r="D121" s="29">
        <f t="shared" si="20"/>
        <v>51580</v>
      </c>
      <c r="E121" s="29">
        <f t="shared" ref="E121:E184" si="22">+E120+D121</f>
        <v>5828540</v>
      </c>
      <c r="F121" s="29">
        <f t="shared" si="19"/>
        <v>-3455879</v>
      </c>
      <c r="G121" s="34">
        <f>+Inputs!$D$3</f>
        <v>0.37951000000000001</v>
      </c>
      <c r="I121" s="27">
        <f t="shared" si="21"/>
        <v>9284419</v>
      </c>
      <c r="K121" s="27">
        <f t="shared" ref="K121:K184" si="23">D121</f>
        <v>51580</v>
      </c>
      <c r="L121" s="27">
        <f t="shared" ref="L121:L184" si="24">+L120+K121</f>
        <v>5828540</v>
      </c>
      <c r="M121" s="27">
        <f t="shared" ref="M121:M184" si="25">K121*G121</f>
        <v>19575.125800000002</v>
      </c>
      <c r="N121" s="27">
        <f t="shared" ref="N121:N184" si="26">M121-J121</f>
        <v>19575.125800000002</v>
      </c>
      <c r="O121" s="27">
        <f t="shared" ref="O121:O184" si="27">+O120+N121</f>
        <v>-1311501.4383000056</v>
      </c>
      <c r="P121" s="27">
        <f t="shared" ref="P121:P184" si="28">P120-N121</f>
        <v>1311501.4383000056</v>
      </c>
    </row>
    <row r="122" spans="1:16">
      <c r="A122" s="30">
        <v>38018</v>
      </c>
      <c r="C122" s="6">
        <v>114</v>
      </c>
      <c r="D122" s="29">
        <f t="shared" si="20"/>
        <v>51580</v>
      </c>
      <c r="E122" s="29">
        <f t="shared" si="22"/>
        <v>5880120</v>
      </c>
      <c r="F122" s="29">
        <f t="shared" si="19"/>
        <v>-3404299</v>
      </c>
      <c r="G122" s="34">
        <f>+Inputs!$D$3</f>
        <v>0.37951000000000001</v>
      </c>
      <c r="I122" s="27">
        <f t="shared" si="21"/>
        <v>9284419</v>
      </c>
      <c r="K122" s="27">
        <f t="shared" si="23"/>
        <v>51580</v>
      </c>
      <c r="L122" s="27">
        <f t="shared" si="24"/>
        <v>5880120</v>
      </c>
      <c r="M122" s="27">
        <f t="shared" si="25"/>
        <v>19575.125800000002</v>
      </c>
      <c r="N122" s="27">
        <f t="shared" si="26"/>
        <v>19575.125800000002</v>
      </c>
      <c r="O122" s="27">
        <f t="shared" si="27"/>
        <v>-1291926.3125000056</v>
      </c>
      <c r="P122" s="27">
        <f t="shared" si="28"/>
        <v>1291926.3125000056</v>
      </c>
    </row>
    <row r="123" spans="1:16">
      <c r="A123" s="31">
        <v>38047</v>
      </c>
      <c r="C123" s="6">
        <v>115</v>
      </c>
      <c r="D123" s="29">
        <f t="shared" si="20"/>
        <v>51580</v>
      </c>
      <c r="E123" s="29">
        <f t="shared" si="22"/>
        <v>5931700</v>
      </c>
      <c r="F123" s="29">
        <f t="shared" si="19"/>
        <v>-3352719</v>
      </c>
      <c r="G123" s="34">
        <f>+Inputs!$D$3</f>
        <v>0.37951000000000001</v>
      </c>
      <c r="I123" s="27">
        <f t="shared" si="21"/>
        <v>9284419</v>
      </c>
      <c r="K123" s="27">
        <f t="shared" si="23"/>
        <v>51580</v>
      </c>
      <c r="L123" s="27">
        <f t="shared" si="24"/>
        <v>5931700</v>
      </c>
      <c r="M123" s="27">
        <f t="shared" si="25"/>
        <v>19575.125800000002</v>
      </c>
      <c r="N123" s="27">
        <f t="shared" si="26"/>
        <v>19575.125800000002</v>
      </c>
      <c r="O123" s="27">
        <f t="shared" si="27"/>
        <v>-1272351.1867000055</v>
      </c>
      <c r="P123" s="27">
        <f t="shared" si="28"/>
        <v>1272351.1867000055</v>
      </c>
    </row>
    <row r="124" spans="1:16">
      <c r="A124" s="30">
        <v>38078</v>
      </c>
      <c r="C124" s="6">
        <v>116</v>
      </c>
      <c r="D124" s="29">
        <f t="shared" si="20"/>
        <v>51580</v>
      </c>
      <c r="E124" s="29">
        <f t="shared" si="22"/>
        <v>5983280</v>
      </c>
      <c r="F124" s="29">
        <f t="shared" si="19"/>
        <v>-3301139</v>
      </c>
      <c r="G124" s="34">
        <f>+Inputs!$D$3</f>
        <v>0.37951000000000001</v>
      </c>
      <c r="I124" s="27">
        <f t="shared" si="21"/>
        <v>9284419</v>
      </c>
      <c r="K124" s="27">
        <f t="shared" si="23"/>
        <v>51580</v>
      </c>
      <c r="L124" s="27">
        <f t="shared" si="24"/>
        <v>5983280</v>
      </c>
      <c r="M124" s="27">
        <f t="shared" si="25"/>
        <v>19575.125800000002</v>
      </c>
      <c r="N124" s="27">
        <f t="shared" si="26"/>
        <v>19575.125800000002</v>
      </c>
      <c r="O124" s="27">
        <f t="shared" si="27"/>
        <v>-1252776.0609000055</v>
      </c>
      <c r="P124" s="27">
        <f t="shared" si="28"/>
        <v>1252776.0609000055</v>
      </c>
    </row>
    <row r="125" spans="1:16">
      <c r="A125" s="31">
        <v>38108</v>
      </c>
      <c r="C125" s="6">
        <v>117</v>
      </c>
      <c r="D125" s="29">
        <f t="shared" si="20"/>
        <v>51580</v>
      </c>
      <c r="E125" s="29">
        <f t="shared" si="22"/>
        <v>6034860</v>
      </c>
      <c r="F125" s="29">
        <f t="shared" si="19"/>
        <v>-3249559</v>
      </c>
      <c r="G125" s="34">
        <f>+Inputs!$D$3</f>
        <v>0.37951000000000001</v>
      </c>
      <c r="I125" s="27">
        <f t="shared" si="21"/>
        <v>9284419</v>
      </c>
      <c r="K125" s="27">
        <f t="shared" si="23"/>
        <v>51580</v>
      </c>
      <c r="L125" s="27">
        <f t="shared" si="24"/>
        <v>6034860</v>
      </c>
      <c r="M125" s="27">
        <f t="shared" si="25"/>
        <v>19575.125800000002</v>
      </c>
      <c r="N125" s="27">
        <f t="shared" si="26"/>
        <v>19575.125800000002</v>
      </c>
      <c r="O125" s="27">
        <f t="shared" si="27"/>
        <v>-1233200.9351000055</v>
      </c>
      <c r="P125" s="27">
        <f t="shared" si="28"/>
        <v>1233200.9351000055</v>
      </c>
    </row>
    <row r="126" spans="1:16">
      <c r="A126" s="30">
        <v>38139</v>
      </c>
      <c r="C126" s="6">
        <v>118</v>
      </c>
      <c r="D126" s="29">
        <f t="shared" si="20"/>
        <v>51580</v>
      </c>
      <c r="E126" s="29">
        <f t="shared" si="22"/>
        <v>6086440</v>
      </c>
      <c r="F126" s="29">
        <f t="shared" si="19"/>
        <v>-3197979</v>
      </c>
      <c r="G126" s="34">
        <f>+Inputs!$D$3</f>
        <v>0.37951000000000001</v>
      </c>
      <c r="I126" s="27">
        <f t="shared" si="21"/>
        <v>9284419</v>
      </c>
      <c r="K126" s="27">
        <f t="shared" si="23"/>
        <v>51580</v>
      </c>
      <c r="L126" s="27">
        <f t="shared" si="24"/>
        <v>6086440</v>
      </c>
      <c r="M126" s="27">
        <f t="shared" si="25"/>
        <v>19575.125800000002</v>
      </c>
      <c r="N126" s="27">
        <f t="shared" si="26"/>
        <v>19575.125800000002</v>
      </c>
      <c r="O126" s="27">
        <f t="shared" si="27"/>
        <v>-1213625.8093000054</v>
      </c>
      <c r="P126" s="27">
        <f t="shared" si="28"/>
        <v>1213625.8093000054</v>
      </c>
    </row>
    <row r="127" spans="1:16">
      <c r="A127" s="31">
        <v>38169</v>
      </c>
      <c r="C127" s="6">
        <v>119</v>
      </c>
      <c r="D127" s="29">
        <f t="shared" si="20"/>
        <v>51580</v>
      </c>
      <c r="E127" s="29">
        <f t="shared" si="22"/>
        <v>6138020</v>
      </c>
      <c r="F127" s="29">
        <f t="shared" si="19"/>
        <v>-3146399</v>
      </c>
      <c r="G127" s="34">
        <f>+Inputs!$D$3</f>
        <v>0.37951000000000001</v>
      </c>
      <c r="I127" s="27">
        <f t="shared" si="21"/>
        <v>9284419</v>
      </c>
      <c r="K127" s="27">
        <f t="shared" si="23"/>
        <v>51580</v>
      </c>
      <c r="L127" s="27">
        <f t="shared" si="24"/>
        <v>6138020</v>
      </c>
      <c r="M127" s="27">
        <f t="shared" si="25"/>
        <v>19575.125800000002</v>
      </c>
      <c r="N127" s="27">
        <f t="shared" si="26"/>
        <v>19575.125800000002</v>
      </c>
      <c r="O127" s="27">
        <f t="shared" si="27"/>
        <v>-1194050.6835000054</v>
      </c>
      <c r="P127" s="27">
        <f t="shared" si="28"/>
        <v>1194050.6835000054</v>
      </c>
    </row>
    <row r="128" spans="1:16">
      <c r="A128" s="30">
        <v>38200</v>
      </c>
      <c r="C128" s="6">
        <v>120</v>
      </c>
      <c r="D128" s="29">
        <f t="shared" si="20"/>
        <v>51580</v>
      </c>
      <c r="E128" s="29">
        <f t="shared" si="22"/>
        <v>6189600</v>
      </c>
      <c r="F128" s="29">
        <f t="shared" si="19"/>
        <v>-3094819</v>
      </c>
      <c r="G128" s="34">
        <f>+Inputs!$D$3</f>
        <v>0.37951000000000001</v>
      </c>
      <c r="I128" s="27">
        <f t="shared" si="21"/>
        <v>9284419</v>
      </c>
      <c r="K128" s="27">
        <f t="shared" si="23"/>
        <v>51580</v>
      </c>
      <c r="L128" s="27">
        <f t="shared" si="24"/>
        <v>6189600</v>
      </c>
      <c r="M128" s="27">
        <f t="shared" si="25"/>
        <v>19575.125800000002</v>
      </c>
      <c r="N128" s="27">
        <f t="shared" si="26"/>
        <v>19575.125800000002</v>
      </c>
      <c r="O128" s="27">
        <f t="shared" si="27"/>
        <v>-1174475.5577000054</v>
      </c>
      <c r="P128" s="27">
        <f t="shared" si="28"/>
        <v>1174475.5577000054</v>
      </c>
    </row>
    <row r="129" spans="1:16">
      <c r="A129" s="31">
        <v>38231</v>
      </c>
      <c r="C129" s="6">
        <v>121</v>
      </c>
      <c r="D129" s="29">
        <f t="shared" si="20"/>
        <v>51580</v>
      </c>
      <c r="E129" s="29">
        <f t="shared" si="22"/>
        <v>6241180</v>
      </c>
      <c r="F129" s="29">
        <f t="shared" si="19"/>
        <v>-3043239</v>
      </c>
      <c r="G129" s="34">
        <f>+Inputs!$D$3</f>
        <v>0.37951000000000001</v>
      </c>
      <c r="I129" s="27">
        <f t="shared" si="21"/>
        <v>9284419</v>
      </c>
      <c r="K129" s="27">
        <f t="shared" si="23"/>
        <v>51580</v>
      </c>
      <c r="L129" s="27">
        <f t="shared" si="24"/>
        <v>6241180</v>
      </c>
      <c r="M129" s="27">
        <f t="shared" si="25"/>
        <v>19575.125800000002</v>
      </c>
      <c r="N129" s="27">
        <f t="shared" si="26"/>
        <v>19575.125800000002</v>
      </c>
      <c r="O129" s="27">
        <f t="shared" si="27"/>
        <v>-1154900.4319000053</v>
      </c>
      <c r="P129" s="27">
        <f t="shared" si="28"/>
        <v>1154900.4319000053</v>
      </c>
    </row>
    <row r="130" spans="1:16">
      <c r="A130" s="30">
        <v>38261</v>
      </c>
      <c r="C130" s="6">
        <v>122</v>
      </c>
      <c r="D130" s="29">
        <f t="shared" si="20"/>
        <v>51580</v>
      </c>
      <c r="E130" s="29">
        <f t="shared" si="22"/>
        <v>6292760</v>
      </c>
      <c r="F130" s="29">
        <f t="shared" si="19"/>
        <v>-2991659</v>
      </c>
      <c r="G130" s="34">
        <f>+Inputs!$D$3</f>
        <v>0.37951000000000001</v>
      </c>
      <c r="I130" s="27">
        <f t="shared" si="21"/>
        <v>9284419</v>
      </c>
      <c r="K130" s="27">
        <f t="shared" si="23"/>
        <v>51580</v>
      </c>
      <c r="L130" s="27">
        <f t="shared" si="24"/>
        <v>6292760</v>
      </c>
      <c r="M130" s="27">
        <f t="shared" si="25"/>
        <v>19575.125800000002</v>
      </c>
      <c r="N130" s="27">
        <f t="shared" si="26"/>
        <v>19575.125800000002</v>
      </c>
      <c r="O130" s="27">
        <f t="shared" si="27"/>
        <v>-1135325.3061000053</v>
      </c>
      <c r="P130" s="27">
        <f t="shared" si="28"/>
        <v>1135325.3061000053</v>
      </c>
    </row>
    <row r="131" spans="1:16">
      <c r="A131" s="31">
        <v>38292</v>
      </c>
      <c r="C131" s="6">
        <v>123</v>
      </c>
      <c r="D131" s="29">
        <f t="shared" si="20"/>
        <v>51580</v>
      </c>
      <c r="E131" s="29">
        <f t="shared" si="22"/>
        <v>6344340</v>
      </c>
      <c r="F131" s="29">
        <f t="shared" si="19"/>
        <v>-2940079</v>
      </c>
      <c r="G131" s="34">
        <f>+Inputs!$D$3</f>
        <v>0.37951000000000001</v>
      </c>
      <c r="I131" s="27">
        <f t="shared" si="21"/>
        <v>9284419</v>
      </c>
      <c r="K131" s="27">
        <f t="shared" si="23"/>
        <v>51580</v>
      </c>
      <c r="L131" s="27">
        <f t="shared" si="24"/>
        <v>6344340</v>
      </c>
      <c r="M131" s="27">
        <f t="shared" si="25"/>
        <v>19575.125800000002</v>
      </c>
      <c r="N131" s="27">
        <f t="shared" si="26"/>
        <v>19575.125800000002</v>
      </c>
      <c r="O131" s="27">
        <f t="shared" si="27"/>
        <v>-1115750.1803000052</v>
      </c>
      <c r="P131" s="27">
        <f t="shared" si="28"/>
        <v>1115750.1803000052</v>
      </c>
    </row>
    <row r="132" spans="1:16">
      <c r="A132" s="30">
        <v>38322</v>
      </c>
      <c r="C132" s="6">
        <v>124</v>
      </c>
      <c r="D132" s="29">
        <f t="shared" si="20"/>
        <v>51580</v>
      </c>
      <c r="E132" s="29">
        <f t="shared" si="22"/>
        <v>6395920</v>
      </c>
      <c r="F132" s="29">
        <f t="shared" si="19"/>
        <v>-2888499</v>
      </c>
      <c r="G132" s="34">
        <f>+Inputs!$D$3</f>
        <v>0.37951000000000001</v>
      </c>
      <c r="I132" s="27">
        <f t="shared" si="21"/>
        <v>9284419</v>
      </c>
      <c r="K132" s="27">
        <f t="shared" si="23"/>
        <v>51580</v>
      </c>
      <c r="L132" s="27">
        <f t="shared" si="24"/>
        <v>6395920</v>
      </c>
      <c r="M132" s="27">
        <f t="shared" si="25"/>
        <v>19575.125800000002</v>
      </c>
      <c r="N132" s="27">
        <f t="shared" si="26"/>
        <v>19575.125800000002</v>
      </c>
      <c r="O132" s="27">
        <f t="shared" si="27"/>
        <v>-1096175.0545000052</v>
      </c>
      <c r="P132" s="27">
        <f t="shared" si="28"/>
        <v>1096175.0545000052</v>
      </c>
    </row>
    <row r="133" spans="1:16">
      <c r="A133" s="31">
        <v>38353</v>
      </c>
      <c r="C133" s="6">
        <v>125</v>
      </c>
      <c r="D133" s="29">
        <f t="shared" si="20"/>
        <v>51580</v>
      </c>
      <c r="E133" s="29">
        <f t="shared" si="22"/>
        <v>6447500</v>
      </c>
      <c r="F133" s="29">
        <f t="shared" si="19"/>
        <v>-2836919</v>
      </c>
      <c r="G133" s="34">
        <f>+Inputs!$D$3</f>
        <v>0.37951000000000001</v>
      </c>
      <c r="I133" s="27">
        <f t="shared" si="21"/>
        <v>9284419</v>
      </c>
      <c r="K133" s="27">
        <f t="shared" si="23"/>
        <v>51580</v>
      </c>
      <c r="L133" s="27">
        <f t="shared" si="24"/>
        <v>6447500</v>
      </c>
      <c r="M133" s="27">
        <f t="shared" si="25"/>
        <v>19575.125800000002</v>
      </c>
      <c r="N133" s="27">
        <f t="shared" si="26"/>
        <v>19575.125800000002</v>
      </c>
      <c r="O133" s="27">
        <f t="shared" si="27"/>
        <v>-1076599.9287000052</v>
      </c>
      <c r="P133" s="27">
        <f t="shared" si="28"/>
        <v>1076599.9287000052</v>
      </c>
    </row>
    <row r="134" spans="1:16">
      <c r="A134" s="30">
        <v>38384</v>
      </c>
      <c r="C134" s="6">
        <v>126</v>
      </c>
      <c r="D134" s="29">
        <f t="shared" si="20"/>
        <v>51580</v>
      </c>
      <c r="E134" s="29">
        <f t="shared" si="22"/>
        <v>6499080</v>
      </c>
      <c r="F134" s="29">
        <f t="shared" si="19"/>
        <v>-2785339</v>
      </c>
      <c r="G134" s="34">
        <f>+Inputs!$D$3</f>
        <v>0.37951000000000001</v>
      </c>
      <c r="I134" s="27">
        <f t="shared" si="21"/>
        <v>9284419</v>
      </c>
      <c r="K134" s="27">
        <f t="shared" si="23"/>
        <v>51580</v>
      </c>
      <c r="L134" s="27">
        <f t="shared" si="24"/>
        <v>6499080</v>
      </c>
      <c r="M134" s="27">
        <f t="shared" si="25"/>
        <v>19575.125800000002</v>
      </c>
      <c r="N134" s="27">
        <f t="shared" si="26"/>
        <v>19575.125800000002</v>
      </c>
      <c r="O134" s="27">
        <f t="shared" si="27"/>
        <v>-1057024.8029000051</v>
      </c>
      <c r="P134" s="27">
        <f t="shared" si="28"/>
        <v>1057024.8029000051</v>
      </c>
    </row>
    <row r="135" spans="1:16">
      <c r="A135" s="31">
        <v>38412</v>
      </c>
      <c r="C135" s="6">
        <v>127</v>
      </c>
      <c r="D135" s="29">
        <f t="shared" si="20"/>
        <v>51580</v>
      </c>
      <c r="E135" s="29">
        <f t="shared" si="22"/>
        <v>6550660</v>
      </c>
      <c r="F135" s="29">
        <f t="shared" si="19"/>
        <v>-2733759</v>
      </c>
      <c r="G135" s="34">
        <f>+Inputs!$D$3</f>
        <v>0.37951000000000001</v>
      </c>
      <c r="I135" s="27">
        <f t="shared" si="21"/>
        <v>9284419</v>
      </c>
      <c r="K135" s="27">
        <f t="shared" si="23"/>
        <v>51580</v>
      </c>
      <c r="L135" s="27">
        <f t="shared" si="24"/>
        <v>6550660</v>
      </c>
      <c r="M135" s="27">
        <f t="shared" si="25"/>
        <v>19575.125800000002</v>
      </c>
      <c r="N135" s="27">
        <f t="shared" si="26"/>
        <v>19575.125800000002</v>
      </c>
      <c r="O135" s="27">
        <f t="shared" si="27"/>
        <v>-1037449.6771000051</v>
      </c>
      <c r="P135" s="27">
        <f t="shared" si="28"/>
        <v>1037449.6771000051</v>
      </c>
    </row>
    <row r="136" spans="1:16">
      <c r="A136" s="30">
        <v>38443</v>
      </c>
      <c r="C136" s="6">
        <v>128</v>
      </c>
      <c r="D136" s="29">
        <f t="shared" si="20"/>
        <v>51580</v>
      </c>
      <c r="E136" s="29">
        <f t="shared" si="22"/>
        <v>6602240</v>
      </c>
      <c r="F136" s="29">
        <f t="shared" si="19"/>
        <v>-2682179</v>
      </c>
      <c r="G136" s="34">
        <f>+Inputs!$D$3</f>
        <v>0.37951000000000001</v>
      </c>
      <c r="I136" s="27">
        <f t="shared" si="21"/>
        <v>9284419</v>
      </c>
      <c r="K136" s="27">
        <f t="shared" si="23"/>
        <v>51580</v>
      </c>
      <c r="L136" s="27">
        <f t="shared" si="24"/>
        <v>6602240</v>
      </c>
      <c r="M136" s="27">
        <f t="shared" si="25"/>
        <v>19575.125800000002</v>
      </c>
      <c r="N136" s="27">
        <f t="shared" si="26"/>
        <v>19575.125800000002</v>
      </c>
      <c r="O136" s="27">
        <f t="shared" si="27"/>
        <v>-1017874.5513000051</v>
      </c>
      <c r="P136" s="27">
        <f t="shared" si="28"/>
        <v>1017874.5513000051</v>
      </c>
    </row>
    <row r="137" spans="1:16">
      <c r="A137" s="31">
        <v>38473</v>
      </c>
      <c r="C137" s="6">
        <v>129</v>
      </c>
      <c r="D137" s="29">
        <f t="shared" si="20"/>
        <v>51580</v>
      </c>
      <c r="E137" s="29">
        <f t="shared" si="22"/>
        <v>6653820</v>
      </c>
      <c r="F137" s="29">
        <f t="shared" ref="F137:F188" si="29">$B$9+E137</f>
        <v>-2630599</v>
      </c>
      <c r="G137" s="34">
        <f>+Inputs!$D$3</f>
        <v>0.37951000000000001</v>
      </c>
      <c r="I137" s="27">
        <f t="shared" si="21"/>
        <v>9284419</v>
      </c>
      <c r="K137" s="27">
        <f t="shared" si="23"/>
        <v>51580</v>
      </c>
      <c r="L137" s="27">
        <f t="shared" si="24"/>
        <v>6653820</v>
      </c>
      <c r="M137" s="27">
        <f t="shared" si="25"/>
        <v>19575.125800000002</v>
      </c>
      <c r="N137" s="27">
        <f t="shared" si="26"/>
        <v>19575.125800000002</v>
      </c>
      <c r="O137" s="27">
        <f t="shared" si="27"/>
        <v>-998299.42550000502</v>
      </c>
      <c r="P137" s="27">
        <f t="shared" si="28"/>
        <v>998299.42550000502</v>
      </c>
    </row>
    <row r="138" spans="1:16">
      <c r="A138" s="30">
        <v>38504</v>
      </c>
      <c r="C138" s="6">
        <v>130</v>
      </c>
      <c r="D138" s="29">
        <f t="shared" ref="D138:D187" si="30">ROUND(-(+$B$9/180)*1,0)</f>
        <v>51580</v>
      </c>
      <c r="E138" s="29">
        <f t="shared" si="22"/>
        <v>6705400</v>
      </c>
      <c r="F138" s="29">
        <f t="shared" si="29"/>
        <v>-2579019</v>
      </c>
      <c r="G138" s="34">
        <f>+Inputs!$D$3</f>
        <v>0.37951000000000001</v>
      </c>
      <c r="I138" s="27">
        <f t="shared" ref="I138:I188" si="31">+I137+H138</f>
        <v>9284419</v>
      </c>
      <c r="K138" s="27">
        <f t="shared" si="23"/>
        <v>51580</v>
      </c>
      <c r="L138" s="27">
        <f t="shared" si="24"/>
        <v>6705400</v>
      </c>
      <c r="M138" s="27">
        <f t="shared" si="25"/>
        <v>19575.125800000002</v>
      </c>
      <c r="N138" s="27">
        <f t="shared" si="26"/>
        <v>19575.125800000002</v>
      </c>
      <c r="O138" s="27">
        <f t="shared" si="27"/>
        <v>-978724.29970000498</v>
      </c>
      <c r="P138" s="27">
        <f t="shared" si="28"/>
        <v>978724.29970000498</v>
      </c>
    </row>
    <row r="139" spans="1:16">
      <c r="A139" s="31">
        <v>38534</v>
      </c>
      <c r="C139" s="6">
        <v>131</v>
      </c>
      <c r="D139" s="29">
        <f t="shared" si="30"/>
        <v>51580</v>
      </c>
      <c r="E139" s="29">
        <f t="shared" si="22"/>
        <v>6756980</v>
      </c>
      <c r="F139" s="29">
        <f t="shared" si="29"/>
        <v>-2527439</v>
      </c>
      <c r="G139" s="34">
        <f>+Inputs!$D$3</f>
        <v>0.37951000000000001</v>
      </c>
      <c r="I139" s="27">
        <f t="shared" si="31"/>
        <v>9284419</v>
      </c>
      <c r="K139" s="27">
        <f t="shared" si="23"/>
        <v>51580</v>
      </c>
      <c r="L139" s="27">
        <f t="shared" si="24"/>
        <v>6756980</v>
      </c>
      <c r="M139" s="27">
        <f t="shared" si="25"/>
        <v>19575.125800000002</v>
      </c>
      <c r="N139" s="27">
        <f t="shared" si="26"/>
        <v>19575.125800000002</v>
      </c>
      <c r="O139" s="27">
        <f t="shared" si="27"/>
        <v>-959149.17390000494</v>
      </c>
      <c r="P139" s="27">
        <f t="shared" si="28"/>
        <v>959149.17390000494</v>
      </c>
    </row>
    <row r="140" spans="1:16">
      <c r="A140" s="30">
        <v>38565</v>
      </c>
      <c r="C140" s="6">
        <v>132</v>
      </c>
      <c r="D140" s="29">
        <f t="shared" si="30"/>
        <v>51580</v>
      </c>
      <c r="E140" s="29">
        <f t="shared" si="22"/>
        <v>6808560</v>
      </c>
      <c r="F140" s="29">
        <f t="shared" si="29"/>
        <v>-2475859</v>
      </c>
      <c r="G140" s="34">
        <f>+Inputs!$D$3</f>
        <v>0.37951000000000001</v>
      </c>
      <c r="I140" s="27">
        <f t="shared" si="31"/>
        <v>9284419</v>
      </c>
      <c r="K140" s="27">
        <f t="shared" si="23"/>
        <v>51580</v>
      </c>
      <c r="L140" s="27">
        <f t="shared" si="24"/>
        <v>6808560</v>
      </c>
      <c r="M140" s="27">
        <f t="shared" si="25"/>
        <v>19575.125800000002</v>
      </c>
      <c r="N140" s="27">
        <f t="shared" si="26"/>
        <v>19575.125800000002</v>
      </c>
      <c r="O140" s="27">
        <f t="shared" si="27"/>
        <v>-939574.0481000049</v>
      </c>
      <c r="P140" s="27">
        <f t="shared" si="28"/>
        <v>939574.0481000049</v>
      </c>
    </row>
    <row r="141" spans="1:16">
      <c r="A141" s="31">
        <v>38596</v>
      </c>
      <c r="C141" s="6">
        <v>133</v>
      </c>
      <c r="D141" s="29">
        <f t="shared" si="30"/>
        <v>51580</v>
      </c>
      <c r="E141" s="29">
        <f t="shared" si="22"/>
        <v>6860140</v>
      </c>
      <c r="F141" s="29">
        <f t="shared" si="29"/>
        <v>-2424279</v>
      </c>
      <c r="G141" s="34">
        <f>+Inputs!$D$3</f>
        <v>0.37951000000000001</v>
      </c>
      <c r="I141" s="27">
        <f t="shared" si="31"/>
        <v>9284419</v>
      </c>
      <c r="K141" s="27">
        <f t="shared" si="23"/>
        <v>51580</v>
      </c>
      <c r="L141" s="27">
        <f t="shared" si="24"/>
        <v>6860140</v>
      </c>
      <c r="M141" s="27">
        <f t="shared" si="25"/>
        <v>19575.125800000002</v>
      </c>
      <c r="N141" s="27">
        <f t="shared" si="26"/>
        <v>19575.125800000002</v>
      </c>
      <c r="O141" s="27">
        <f t="shared" si="27"/>
        <v>-919998.92230000487</v>
      </c>
      <c r="P141" s="27">
        <f t="shared" si="28"/>
        <v>919998.92230000487</v>
      </c>
    </row>
    <row r="142" spans="1:16">
      <c r="A142" s="30">
        <v>38626</v>
      </c>
      <c r="C142" s="6">
        <v>134</v>
      </c>
      <c r="D142" s="29">
        <f t="shared" si="30"/>
        <v>51580</v>
      </c>
      <c r="E142" s="29">
        <f t="shared" si="22"/>
        <v>6911720</v>
      </c>
      <c r="F142" s="29">
        <f t="shared" si="29"/>
        <v>-2372699</v>
      </c>
      <c r="G142" s="34">
        <f>+Inputs!$D$3</f>
        <v>0.37951000000000001</v>
      </c>
      <c r="I142" s="27">
        <f t="shared" si="31"/>
        <v>9284419</v>
      </c>
      <c r="K142" s="27">
        <f t="shared" si="23"/>
        <v>51580</v>
      </c>
      <c r="L142" s="27">
        <f t="shared" si="24"/>
        <v>6911720</v>
      </c>
      <c r="M142" s="27">
        <f t="shared" si="25"/>
        <v>19575.125800000002</v>
      </c>
      <c r="N142" s="27">
        <f t="shared" si="26"/>
        <v>19575.125800000002</v>
      </c>
      <c r="O142" s="27">
        <f t="shared" si="27"/>
        <v>-900423.79650000483</v>
      </c>
      <c r="P142" s="27">
        <f t="shared" si="28"/>
        <v>900423.79650000483</v>
      </c>
    </row>
    <row r="143" spans="1:16">
      <c r="A143" s="31">
        <v>38657</v>
      </c>
      <c r="C143" s="6">
        <v>135</v>
      </c>
      <c r="D143" s="29">
        <f t="shared" si="30"/>
        <v>51580</v>
      </c>
      <c r="E143" s="29">
        <f t="shared" si="22"/>
        <v>6963300</v>
      </c>
      <c r="F143" s="29">
        <f t="shared" si="29"/>
        <v>-2321119</v>
      </c>
      <c r="G143" s="34">
        <f>+Inputs!$D$3</f>
        <v>0.37951000000000001</v>
      </c>
      <c r="I143" s="27">
        <f t="shared" si="31"/>
        <v>9284419</v>
      </c>
      <c r="K143" s="27">
        <f t="shared" si="23"/>
        <v>51580</v>
      </c>
      <c r="L143" s="27">
        <f t="shared" si="24"/>
        <v>6963300</v>
      </c>
      <c r="M143" s="27">
        <f t="shared" si="25"/>
        <v>19575.125800000002</v>
      </c>
      <c r="N143" s="27">
        <f t="shared" si="26"/>
        <v>19575.125800000002</v>
      </c>
      <c r="O143" s="27">
        <f t="shared" si="27"/>
        <v>-880848.67070000479</v>
      </c>
      <c r="P143" s="27">
        <f t="shared" si="28"/>
        <v>880848.67070000479</v>
      </c>
    </row>
    <row r="144" spans="1:16">
      <c r="A144" s="30">
        <v>38687</v>
      </c>
      <c r="C144" s="6">
        <v>136</v>
      </c>
      <c r="D144" s="29">
        <f t="shared" si="30"/>
        <v>51580</v>
      </c>
      <c r="E144" s="29">
        <f t="shared" si="22"/>
        <v>7014880</v>
      </c>
      <c r="F144" s="29">
        <f t="shared" si="29"/>
        <v>-2269539</v>
      </c>
      <c r="G144" s="34">
        <f>+Inputs!$D$3</f>
        <v>0.37951000000000001</v>
      </c>
      <c r="I144" s="27">
        <f t="shared" si="31"/>
        <v>9284419</v>
      </c>
      <c r="K144" s="27">
        <f t="shared" si="23"/>
        <v>51580</v>
      </c>
      <c r="L144" s="27">
        <f t="shared" si="24"/>
        <v>7014880</v>
      </c>
      <c r="M144" s="27">
        <f t="shared" si="25"/>
        <v>19575.125800000002</v>
      </c>
      <c r="N144" s="27">
        <f t="shared" si="26"/>
        <v>19575.125800000002</v>
      </c>
      <c r="O144" s="27">
        <f t="shared" si="27"/>
        <v>-861273.54490000475</v>
      </c>
      <c r="P144" s="27">
        <f t="shared" si="28"/>
        <v>861273.54490000475</v>
      </c>
    </row>
    <row r="145" spans="1:16">
      <c r="A145" s="31">
        <v>38718</v>
      </c>
      <c r="C145" s="6">
        <v>137</v>
      </c>
      <c r="D145" s="29">
        <f t="shared" si="30"/>
        <v>51580</v>
      </c>
      <c r="E145" s="29">
        <f t="shared" si="22"/>
        <v>7066460</v>
      </c>
      <c r="F145" s="29">
        <f t="shared" si="29"/>
        <v>-2217959</v>
      </c>
      <c r="G145" s="34">
        <f>+Inputs!$D$3</f>
        <v>0.37951000000000001</v>
      </c>
      <c r="I145" s="27">
        <f t="shared" si="31"/>
        <v>9284419</v>
      </c>
      <c r="K145" s="27">
        <f t="shared" si="23"/>
        <v>51580</v>
      </c>
      <c r="L145" s="27">
        <f t="shared" si="24"/>
        <v>7066460</v>
      </c>
      <c r="M145" s="27">
        <f t="shared" si="25"/>
        <v>19575.125800000002</v>
      </c>
      <c r="N145" s="27">
        <f t="shared" si="26"/>
        <v>19575.125800000002</v>
      </c>
      <c r="O145" s="27">
        <f t="shared" si="27"/>
        <v>-841698.41910000471</v>
      </c>
      <c r="P145" s="27">
        <f t="shared" si="28"/>
        <v>841698.41910000471</v>
      </c>
    </row>
    <row r="146" spans="1:16">
      <c r="A146" s="30">
        <v>38749</v>
      </c>
      <c r="C146" s="6">
        <v>138</v>
      </c>
      <c r="D146" s="29">
        <f t="shared" si="30"/>
        <v>51580</v>
      </c>
      <c r="E146" s="29">
        <f t="shared" si="22"/>
        <v>7118040</v>
      </c>
      <c r="F146" s="29">
        <f t="shared" si="29"/>
        <v>-2166379</v>
      </c>
      <c r="G146" s="34">
        <f>+Inputs!$D$3</f>
        <v>0.37951000000000001</v>
      </c>
      <c r="I146" s="27">
        <f t="shared" si="31"/>
        <v>9284419</v>
      </c>
      <c r="K146" s="27">
        <f t="shared" si="23"/>
        <v>51580</v>
      </c>
      <c r="L146" s="27">
        <f t="shared" si="24"/>
        <v>7118040</v>
      </c>
      <c r="M146" s="27">
        <f t="shared" si="25"/>
        <v>19575.125800000002</v>
      </c>
      <c r="N146" s="27">
        <f t="shared" si="26"/>
        <v>19575.125800000002</v>
      </c>
      <c r="O146" s="27">
        <f t="shared" si="27"/>
        <v>-822123.29330000468</v>
      </c>
      <c r="P146" s="27">
        <f t="shared" si="28"/>
        <v>822123.29330000468</v>
      </c>
    </row>
    <row r="147" spans="1:16">
      <c r="A147" s="31">
        <v>38777</v>
      </c>
      <c r="C147" s="6">
        <v>139</v>
      </c>
      <c r="D147" s="29">
        <f t="shared" si="30"/>
        <v>51580</v>
      </c>
      <c r="E147" s="29">
        <f t="shared" si="22"/>
        <v>7169620</v>
      </c>
      <c r="F147" s="29">
        <f t="shared" si="29"/>
        <v>-2114799</v>
      </c>
      <c r="G147" s="34">
        <f>+Inputs!$D$3</f>
        <v>0.37951000000000001</v>
      </c>
      <c r="I147" s="27">
        <f t="shared" si="31"/>
        <v>9284419</v>
      </c>
      <c r="K147" s="27">
        <f t="shared" si="23"/>
        <v>51580</v>
      </c>
      <c r="L147" s="27">
        <f t="shared" si="24"/>
        <v>7169620</v>
      </c>
      <c r="M147" s="27">
        <f t="shared" si="25"/>
        <v>19575.125800000002</v>
      </c>
      <c r="N147" s="27">
        <f t="shared" si="26"/>
        <v>19575.125800000002</v>
      </c>
      <c r="O147" s="27">
        <f t="shared" si="27"/>
        <v>-802548.16750000464</v>
      </c>
      <c r="P147" s="27">
        <f t="shared" si="28"/>
        <v>802548.16750000464</v>
      </c>
    </row>
    <row r="148" spans="1:16">
      <c r="A148" s="30">
        <v>38808</v>
      </c>
      <c r="C148" s="6">
        <v>140</v>
      </c>
      <c r="D148" s="29">
        <f t="shared" si="30"/>
        <v>51580</v>
      </c>
      <c r="E148" s="29">
        <f t="shared" si="22"/>
        <v>7221200</v>
      </c>
      <c r="F148" s="29">
        <f t="shared" si="29"/>
        <v>-2063219</v>
      </c>
      <c r="G148" s="34">
        <f>+Inputs!$D$3</f>
        <v>0.37951000000000001</v>
      </c>
      <c r="I148" s="27">
        <f t="shared" si="31"/>
        <v>9284419</v>
      </c>
      <c r="K148" s="27">
        <f t="shared" si="23"/>
        <v>51580</v>
      </c>
      <c r="L148" s="27">
        <f t="shared" si="24"/>
        <v>7221200</v>
      </c>
      <c r="M148" s="27">
        <f t="shared" si="25"/>
        <v>19575.125800000002</v>
      </c>
      <c r="N148" s="27">
        <f t="shared" si="26"/>
        <v>19575.125800000002</v>
      </c>
      <c r="O148" s="27">
        <f t="shared" si="27"/>
        <v>-782973.0417000046</v>
      </c>
      <c r="P148" s="27">
        <f t="shared" si="28"/>
        <v>782973.0417000046</v>
      </c>
    </row>
    <row r="149" spans="1:16">
      <c r="A149" s="31">
        <v>38838</v>
      </c>
      <c r="C149" s="6">
        <v>141</v>
      </c>
      <c r="D149" s="29">
        <f t="shared" si="30"/>
        <v>51580</v>
      </c>
      <c r="E149" s="29">
        <f t="shared" si="22"/>
        <v>7272780</v>
      </c>
      <c r="F149" s="29">
        <f t="shared" si="29"/>
        <v>-2011639</v>
      </c>
      <c r="G149" s="34">
        <f>+Inputs!$D$3</f>
        <v>0.37951000000000001</v>
      </c>
      <c r="I149" s="27">
        <f t="shared" si="31"/>
        <v>9284419</v>
      </c>
      <c r="K149" s="27">
        <f t="shared" si="23"/>
        <v>51580</v>
      </c>
      <c r="L149" s="27">
        <f t="shared" si="24"/>
        <v>7272780</v>
      </c>
      <c r="M149" s="27">
        <f t="shared" si="25"/>
        <v>19575.125800000002</v>
      </c>
      <c r="N149" s="27">
        <f t="shared" si="26"/>
        <v>19575.125800000002</v>
      </c>
      <c r="O149" s="27">
        <f t="shared" si="27"/>
        <v>-763397.91590000456</v>
      </c>
      <c r="P149" s="27">
        <f t="shared" si="28"/>
        <v>763397.91590000456</v>
      </c>
    </row>
    <row r="150" spans="1:16">
      <c r="A150" s="30">
        <v>38869</v>
      </c>
      <c r="C150" s="6">
        <v>142</v>
      </c>
      <c r="D150" s="29">
        <f t="shared" si="30"/>
        <v>51580</v>
      </c>
      <c r="E150" s="29">
        <f t="shared" si="22"/>
        <v>7324360</v>
      </c>
      <c r="F150" s="29">
        <f t="shared" si="29"/>
        <v>-1960059</v>
      </c>
      <c r="G150" s="34">
        <f>+Inputs!$D$3</f>
        <v>0.37951000000000001</v>
      </c>
      <c r="I150" s="27">
        <f t="shared" si="31"/>
        <v>9284419</v>
      </c>
      <c r="K150" s="27">
        <f t="shared" si="23"/>
        <v>51580</v>
      </c>
      <c r="L150" s="27">
        <f t="shared" si="24"/>
        <v>7324360</v>
      </c>
      <c r="M150" s="27">
        <f t="shared" si="25"/>
        <v>19575.125800000002</v>
      </c>
      <c r="N150" s="27">
        <f t="shared" si="26"/>
        <v>19575.125800000002</v>
      </c>
      <c r="O150" s="27">
        <f t="shared" si="27"/>
        <v>-743822.79010000452</v>
      </c>
      <c r="P150" s="27">
        <f t="shared" si="28"/>
        <v>743822.79010000452</v>
      </c>
    </row>
    <row r="151" spans="1:16">
      <c r="A151" s="31">
        <v>38899</v>
      </c>
      <c r="C151" s="6">
        <v>143</v>
      </c>
      <c r="D151" s="29">
        <f t="shared" si="30"/>
        <v>51580</v>
      </c>
      <c r="E151" s="29">
        <f t="shared" si="22"/>
        <v>7375940</v>
      </c>
      <c r="F151" s="29">
        <f t="shared" si="29"/>
        <v>-1908479</v>
      </c>
      <c r="G151" s="34">
        <f>+Inputs!$D$3</f>
        <v>0.37951000000000001</v>
      </c>
      <c r="I151" s="27">
        <f t="shared" si="31"/>
        <v>9284419</v>
      </c>
      <c r="K151" s="27">
        <f t="shared" si="23"/>
        <v>51580</v>
      </c>
      <c r="L151" s="27">
        <f t="shared" si="24"/>
        <v>7375940</v>
      </c>
      <c r="M151" s="27">
        <f t="shared" si="25"/>
        <v>19575.125800000002</v>
      </c>
      <c r="N151" s="27">
        <f t="shared" si="26"/>
        <v>19575.125800000002</v>
      </c>
      <c r="O151" s="27">
        <f t="shared" si="27"/>
        <v>-724247.66430000449</v>
      </c>
      <c r="P151" s="27">
        <f t="shared" si="28"/>
        <v>724247.66430000449</v>
      </c>
    </row>
    <row r="152" spans="1:16">
      <c r="A152" s="30">
        <v>38930</v>
      </c>
      <c r="C152" s="6">
        <v>144</v>
      </c>
      <c r="D152" s="29">
        <f t="shared" si="30"/>
        <v>51580</v>
      </c>
      <c r="E152" s="29">
        <f t="shared" si="22"/>
        <v>7427520</v>
      </c>
      <c r="F152" s="29">
        <f t="shared" si="29"/>
        <v>-1856899</v>
      </c>
      <c r="G152" s="34">
        <f>+Inputs!$D$3</f>
        <v>0.37951000000000001</v>
      </c>
      <c r="I152" s="27">
        <f t="shared" si="31"/>
        <v>9284419</v>
      </c>
      <c r="K152" s="27">
        <f t="shared" si="23"/>
        <v>51580</v>
      </c>
      <c r="L152" s="27">
        <f t="shared" si="24"/>
        <v>7427520</v>
      </c>
      <c r="M152" s="27">
        <f t="shared" si="25"/>
        <v>19575.125800000002</v>
      </c>
      <c r="N152" s="27">
        <f t="shared" si="26"/>
        <v>19575.125800000002</v>
      </c>
      <c r="O152" s="27">
        <f t="shared" si="27"/>
        <v>-704672.53850000445</v>
      </c>
      <c r="P152" s="27">
        <f t="shared" si="28"/>
        <v>704672.53850000445</v>
      </c>
    </row>
    <row r="153" spans="1:16">
      <c r="A153" s="31">
        <v>38961</v>
      </c>
      <c r="C153" s="6">
        <v>145</v>
      </c>
      <c r="D153" s="29">
        <f t="shared" si="30"/>
        <v>51580</v>
      </c>
      <c r="E153" s="29">
        <f t="shared" si="22"/>
        <v>7479100</v>
      </c>
      <c r="F153" s="29">
        <f t="shared" si="29"/>
        <v>-1805319</v>
      </c>
      <c r="G153" s="34">
        <f>+Inputs!$D$3</f>
        <v>0.37951000000000001</v>
      </c>
      <c r="I153" s="27">
        <f t="shared" si="31"/>
        <v>9284419</v>
      </c>
      <c r="K153" s="27">
        <f t="shared" si="23"/>
        <v>51580</v>
      </c>
      <c r="L153" s="27">
        <f t="shared" si="24"/>
        <v>7479100</v>
      </c>
      <c r="M153" s="27">
        <f t="shared" si="25"/>
        <v>19575.125800000002</v>
      </c>
      <c r="N153" s="27">
        <f t="shared" si="26"/>
        <v>19575.125800000002</v>
      </c>
      <c r="O153" s="27">
        <f t="shared" si="27"/>
        <v>-685097.41270000441</v>
      </c>
      <c r="P153" s="27">
        <f t="shared" si="28"/>
        <v>685097.41270000441</v>
      </c>
    </row>
    <row r="154" spans="1:16">
      <c r="A154" s="30">
        <v>38991</v>
      </c>
      <c r="C154" s="6">
        <v>146</v>
      </c>
      <c r="D154" s="29">
        <f t="shared" si="30"/>
        <v>51580</v>
      </c>
      <c r="E154" s="29">
        <f t="shared" si="22"/>
        <v>7530680</v>
      </c>
      <c r="F154" s="29">
        <f t="shared" si="29"/>
        <v>-1753739</v>
      </c>
      <c r="G154" s="34">
        <f>+Inputs!$D$3</f>
        <v>0.37951000000000001</v>
      </c>
      <c r="I154" s="27">
        <f t="shared" si="31"/>
        <v>9284419</v>
      </c>
      <c r="K154" s="27">
        <f t="shared" si="23"/>
        <v>51580</v>
      </c>
      <c r="L154" s="27">
        <f t="shared" si="24"/>
        <v>7530680</v>
      </c>
      <c r="M154" s="27">
        <f t="shared" si="25"/>
        <v>19575.125800000002</v>
      </c>
      <c r="N154" s="27">
        <f t="shared" si="26"/>
        <v>19575.125800000002</v>
      </c>
      <c r="O154" s="27">
        <f t="shared" si="27"/>
        <v>-665522.28690000437</v>
      </c>
      <c r="P154" s="27">
        <f t="shared" si="28"/>
        <v>665522.28690000437</v>
      </c>
    </row>
    <row r="155" spans="1:16">
      <c r="A155" s="31">
        <v>39022</v>
      </c>
      <c r="C155" s="6">
        <v>147</v>
      </c>
      <c r="D155" s="29">
        <f t="shared" si="30"/>
        <v>51580</v>
      </c>
      <c r="E155" s="29">
        <f t="shared" si="22"/>
        <v>7582260</v>
      </c>
      <c r="F155" s="29">
        <f t="shared" si="29"/>
        <v>-1702159</v>
      </c>
      <c r="G155" s="34">
        <f>+Inputs!$D$3</f>
        <v>0.37951000000000001</v>
      </c>
      <c r="I155" s="27">
        <f t="shared" si="31"/>
        <v>9284419</v>
      </c>
      <c r="K155" s="27">
        <f t="shared" si="23"/>
        <v>51580</v>
      </c>
      <c r="L155" s="27">
        <f t="shared" si="24"/>
        <v>7582260</v>
      </c>
      <c r="M155" s="27">
        <f t="shared" si="25"/>
        <v>19575.125800000002</v>
      </c>
      <c r="N155" s="27">
        <f t="shared" si="26"/>
        <v>19575.125800000002</v>
      </c>
      <c r="O155" s="27">
        <f t="shared" si="27"/>
        <v>-645947.16110000433</v>
      </c>
      <c r="P155" s="27">
        <f t="shared" si="28"/>
        <v>645947.16110000433</v>
      </c>
    </row>
    <row r="156" spans="1:16">
      <c r="A156" s="30">
        <v>39052</v>
      </c>
      <c r="C156" s="6">
        <v>148</v>
      </c>
      <c r="D156" s="29">
        <f t="shared" si="30"/>
        <v>51580</v>
      </c>
      <c r="E156" s="29">
        <f t="shared" si="22"/>
        <v>7633840</v>
      </c>
      <c r="F156" s="29">
        <f t="shared" si="29"/>
        <v>-1650579</v>
      </c>
      <c r="G156" s="34">
        <f>+Inputs!$D$3</f>
        <v>0.37951000000000001</v>
      </c>
      <c r="I156" s="27">
        <f t="shared" si="31"/>
        <v>9284419</v>
      </c>
      <c r="K156" s="27">
        <f t="shared" si="23"/>
        <v>51580</v>
      </c>
      <c r="L156" s="27">
        <f t="shared" si="24"/>
        <v>7633840</v>
      </c>
      <c r="M156" s="27">
        <f t="shared" si="25"/>
        <v>19575.125800000002</v>
      </c>
      <c r="N156" s="27">
        <f t="shared" si="26"/>
        <v>19575.125800000002</v>
      </c>
      <c r="O156" s="27">
        <f t="shared" si="27"/>
        <v>-626372.0353000043</v>
      </c>
      <c r="P156" s="27">
        <f t="shared" si="28"/>
        <v>626372.0353000043</v>
      </c>
    </row>
    <row r="157" spans="1:16">
      <c r="A157" s="31">
        <v>39083</v>
      </c>
      <c r="C157" s="6">
        <v>149</v>
      </c>
      <c r="D157" s="29">
        <f t="shared" si="30"/>
        <v>51580</v>
      </c>
      <c r="E157" s="29">
        <f t="shared" si="22"/>
        <v>7685420</v>
      </c>
      <c r="F157" s="29">
        <f t="shared" si="29"/>
        <v>-1598999</v>
      </c>
      <c r="G157" s="34">
        <f>+Inputs!$D$3</f>
        <v>0.37951000000000001</v>
      </c>
      <c r="I157" s="27">
        <f t="shared" si="31"/>
        <v>9284419</v>
      </c>
      <c r="K157" s="27">
        <f t="shared" si="23"/>
        <v>51580</v>
      </c>
      <c r="L157" s="27">
        <f t="shared" si="24"/>
        <v>7685420</v>
      </c>
      <c r="M157" s="27">
        <f t="shared" si="25"/>
        <v>19575.125800000002</v>
      </c>
      <c r="N157" s="27">
        <f t="shared" si="26"/>
        <v>19575.125800000002</v>
      </c>
      <c r="O157" s="27">
        <f t="shared" si="27"/>
        <v>-606796.90950000426</v>
      </c>
      <c r="P157" s="27">
        <f t="shared" si="28"/>
        <v>606796.90950000426</v>
      </c>
    </row>
    <row r="158" spans="1:16">
      <c r="A158" s="30">
        <v>39114</v>
      </c>
      <c r="C158" s="6">
        <v>150</v>
      </c>
      <c r="D158" s="29">
        <f t="shared" si="30"/>
        <v>51580</v>
      </c>
      <c r="E158" s="29">
        <f t="shared" si="22"/>
        <v>7737000</v>
      </c>
      <c r="F158" s="29">
        <f t="shared" si="29"/>
        <v>-1547419</v>
      </c>
      <c r="G158" s="34">
        <f>+Inputs!$D$3</f>
        <v>0.37951000000000001</v>
      </c>
      <c r="I158" s="27">
        <f t="shared" si="31"/>
        <v>9284419</v>
      </c>
      <c r="K158" s="27">
        <f t="shared" si="23"/>
        <v>51580</v>
      </c>
      <c r="L158" s="27">
        <f t="shared" si="24"/>
        <v>7737000</v>
      </c>
      <c r="M158" s="27">
        <f t="shared" si="25"/>
        <v>19575.125800000002</v>
      </c>
      <c r="N158" s="27">
        <f t="shared" si="26"/>
        <v>19575.125800000002</v>
      </c>
      <c r="O158" s="27">
        <f t="shared" si="27"/>
        <v>-587221.78370000422</v>
      </c>
      <c r="P158" s="27">
        <f t="shared" si="28"/>
        <v>587221.78370000422</v>
      </c>
    </row>
    <row r="159" spans="1:16">
      <c r="A159" s="31">
        <v>39142</v>
      </c>
      <c r="C159" s="6">
        <v>151</v>
      </c>
      <c r="D159" s="29">
        <f t="shared" si="30"/>
        <v>51580</v>
      </c>
      <c r="E159" s="29">
        <f t="shared" si="22"/>
        <v>7788580</v>
      </c>
      <c r="F159" s="29">
        <f t="shared" si="29"/>
        <v>-1495839</v>
      </c>
      <c r="G159" s="34">
        <f>+Inputs!$D$3</f>
        <v>0.37951000000000001</v>
      </c>
      <c r="I159" s="27">
        <f t="shared" si="31"/>
        <v>9284419</v>
      </c>
      <c r="K159" s="27">
        <f t="shared" si="23"/>
        <v>51580</v>
      </c>
      <c r="L159" s="27">
        <f t="shared" si="24"/>
        <v>7788580</v>
      </c>
      <c r="M159" s="27">
        <f t="shared" si="25"/>
        <v>19575.125800000002</v>
      </c>
      <c r="N159" s="27">
        <f t="shared" si="26"/>
        <v>19575.125800000002</v>
      </c>
      <c r="O159" s="27">
        <f t="shared" si="27"/>
        <v>-567646.65790000418</v>
      </c>
      <c r="P159" s="27">
        <f t="shared" si="28"/>
        <v>567646.65790000418</v>
      </c>
    </row>
    <row r="160" spans="1:16">
      <c r="A160" s="30">
        <v>39173</v>
      </c>
      <c r="C160" s="6">
        <v>152</v>
      </c>
      <c r="D160" s="29">
        <f t="shared" si="30"/>
        <v>51580</v>
      </c>
      <c r="E160" s="29">
        <f t="shared" si="22"/>
        <v>7840160</v>
      </c>
      <c r="F160" s="29">
        <f t="shared" si="29"/>
        <v>-1444259</v>
      </c>
      <c r="G160" s="34">
        <f>+Inputs!$D$3</f>
        <v>0.37951000000000001</v>
      </c>
      <c r="I160" s="27">
        <f t="shared" si="31"/>
        <v>9284419</v>
      </c>
      <c r="K160" s="27">
        <f t="shared" si="23"/>
        <v>51580</v>
      </c>
      <c r="L160" s="27">
        <f t="shared" si="24"/>
        <v>7840160</v>
      </c>
      <c r="M160" s="27">
        <f t="shared" si="25"/>
        <v>19575.125800000002</v>
      </c>
      <c r="N160" s="27">
        <f t="shared" si="26"/>
        <v>19575.125800000002</v>
      </c>
      <c r="O160" s="27">
        <f t="shared" si="27"/>
        <v>-548071.53210000414</v>
      </c>
      <c r="P160" s="27">
        <f t="shared" si="28"/>
        <v>548071.53210000414</v>
      </c>
    </row>
    <row r="161" spans="1:16">
      <c r="A161" s="31">
        <v>39203</v>
      </c>
      <c r="C161" s="6">
        <v>153</v>
      </c>
      <c r="D161" s="29">
        <f t="shared" si="30"/>
        <v>51580</v>
      </c>
      <c r="E161" s="29">
        <f t="shared" si="22"/>
        <v>7891740</v>
      </c>
      <c r="F161" s="29">
        <f t="shared" si="29"/>
        <v>-1392679</v>
      </c>
      <c r="G161" s="34">
        <f>+Inputs!$D$3</f>
        <v>0.37951000000000001</v>
      </c>
      <c r="I161" s="27">
        <f t="shared" si="31"/>
        <v>9284419</v>
      </c>
      <c r="K161" s="27">
        <f t="shared" si="23"/>
        <v>51580</v>
      </c>
      <c r="L161" s="27">
        <f t="shared" si="24"/>
        <v>7891740</v>
      </c>
      <c r="M161" s="27">
        <f t="shared" si="25"/>
        <v>19575.125800000002</v>
      </c>
      <c r="N161" s="27">
        <f t="shared" si="26"/>
        <v>19575.125800000002</v>
      </c>
      <c r="O161" s="27">
        <f t="shared" si="27"/>
        <v>-528496.40630000411</v>
      </c>
      <c r="P161" s="27">
        <f t="shared" si="28"/>
        <v>528496.40630000411</v>
      </c>
    </row>
    <row r="162" spans="1:16">
      <c r="A162" s="30">
        <v>39234</v>
      </c>
      <c r="C162" s="6">
        <v>154</v>
      </c>
      <c r="D162" s="29">
        <f t="shared" si="30"/>
        <v>51580</v>
      </c>
      <c r="E162" s="29">
        <f t="shared" si="22"/>
        <v>7943320</v>
      </c>
      <c r="F162" s="29">
        <f t="shared" si="29"/>
        <v>-1341099</v>
      </c>
      <c r="G162" s="34">
        <f>+Inputs!$D$3</f>
        <v>0.37951000000000001</v>
      </c>
      <c r="I162" s="27">
        <f t="shared" si="31"/>
        <v>9284419</v>
      </c>
      <c r="K162" s="27">
        <f t="shared" si="23"/>
        <v>51580</v>
      </c>
      <c r="L162" s="27">
        <f t="shared" si="24"/>
        <v>7943320</v>
      </c>
      <c r="M162" s="27">
        <f t="shared" si="25"/>
        <v>19575.125800000002</v>
      </c>
      <c r="N162" s="27">
        <f t="shared" si="26"/>
        <v>19575.125800000002</v>
      </c>
      <c r="O162" s="27">
        <f t="shared" si="27"/>
        <v>-508921.28050000413</v>
      </c>
      <c r="P162" s="27">
        <f t="shared" si="28"/>
        <v>508921.28050000413</v>
      </c>
    </row>
    <row r="163" spans="1:16">
      <c r="A163" s="31">
        <v>39264</v>
      </c>
      <c r="C163" s="6">
        <v>155</v>
      </c>
      <c r="D163" s="29">
        <f t="shared" si="30"/>
        <v>51580</v>
      </c>
      <c r="E163" s="29">
        <f t="shared" si="22"/>
        <v>7994900</v>
      </c>
      <c r="F163" s="29">
        <f t="shared" si="29"/>
        <v>-1289519</v>
      </c>
      <c r="G163" s="34">
        <f>+Inputs!$D$3</f>
        <v>0.37951000000000001</v>
      </c>
      <c r="I163" s="27">
        <f t="shared" si="31"/>
        <v>9284419</v>
      </c>
      <c r="K163" s="27">
        <f t="shared" si="23"/>
        <v>51580</v>
      </c>
      <c r="L163" s="27">
        <f t="shared" si="24"/>
        <v>7994900</v>
      </c>
      <c r="M163" s="27">
        <f t="shared" si="25"/>
        <v>19575.125800000002</v>
      </c>
      <c r="N163" s="27">
        <f t="shared" si="26"/>
        <v>19575.125800000002</v>
      </c>
      <c r="O163" s="27">
        <f t="shared" si="27"/>
        <v>-489346.15470000415</v>
      </c>
      <c r="P163" s="27">
        <f t="shared" si="28"/>
        <v>489346.15470000415</v>
      </c>
    </row>
    <row r="164" spans="1:16">
      <c r="A164" s="30">
        <v>39295</v>
      </c>
      <c r="C164" s="6">
        <v>156</v>
      </c>
      <c r="D164" s="29">
        <f t="shared" si="30"/>
        <v>51580</v>
      </c>
      <c r="E164" s="29">
        <f t="shared" si="22"/>
        <v>8046480</v>
      </c>
      <c r="F164" s="29">
        <f t="shared" si="29"/>
        <v>-1237939</v>
      </c>
      <c r="G164" s="34">
        <f>+Inputs!$D$3</f>
        <v>0.37951000000000001</v>
      </c>
      <c r="I164" s="27">
        <f t="shared" si="31"/>
        <v>9284419</v>
      </c>
      <c r="K164" s="27">
        <f t="shared" si="23"/>
        <v>51580</v>
      </c>
      <c r="L164" s="27">
        <f t="shared" si="24"/>
        <v>8046480</v>
      </c>
      <c r="M164" s="27">
        <f t="shared" si="25"/>
        <v>19575.125800000002</v>
      </c>
      <c r="N164" s="27">
        <f t="shared" si="26"/>
        <v>19575.125800000002</v>
      </c>
      <c r="O164" s="27">
        <f t="shared" si="27"/>
        <v>-469771.02890000417</v>
      </c>
      <c r="P164" s="27">
        <f t="shared" si="28"/>
        <v>469771.02890000417</v>
      </c>
    </row>
    <row r="165" spans="1:16">
      <c r="A165" s="31">
        <v>39326</v>
      </c>
      <c r="C165" s="6">
        <v>157</v>
      </c>
      <c r="D165" s="29">
        <f t="shared" si="30"/>
        <v>51580</v>
      </c>
      <c r="E165" s="29">
        <f t="shared" si="22"/>
        <v>8098060</v>
      </c>
      <c r="F165" s="29">
        <f t="shared" si="29"/>
        <v>-1186359</v>
      </c>
      <c r="G165" s="34">
        <f>+Inputs!$D$3</f>
        <v>0.37951000000000001</v>
      </c>
      <c r="I165" s="27">
        <f t="shared" si="31"/>
        <v>9284419</v>
      </c>
      <c r="K165" s="27">
        <f t="shared" si="23"/>
        <v>51580</v>
      </c>
      <c r="L165" s="27">
        <f t="shared" si="24"/>
        <v>8098060</v>
      </c>
      <c r="M165" s="27">
        <f t="shared" si="25"/>
        <v>19575.125800000002</v>
      </c>
      <c r="N165" s="27">
        <f t="shared" si="26"/>
        <v>19575.125800000002</v>
      </c>
      <c r="O165" s="27">
        <f t="shared" si="27"/>
        <v>-450195.90310000419</v>
      </c>
      <c r="P165" s="27">
        <f t="shared" si="28"/>
        <v>450195.90310000419</v>
      </c>
    </row>
    <row r="166" spans="1:16">
      <c r="A166" s="30">
        <v>39356</v>
      </c>
      <c r="C166" s="6">
        <v>158</v>
      </c>
      <c r="D166" s="29">
        <f t="shared" si="30"/>
        <v>51580</v>
      </c>
      <c r="E166" s="29">
        <f t="shared" si="22"/>
        <v>8149640</v>
      </c>
      <c r="F166" s="29">
        <f t="shared" si="29"/>
        <v>-1134779</v>
      </c>
      <c r="G166" s="34">
        <f>+Inputs!$D$3</f>
        <v>0.37951000000000001</v>
      </c>
      <c r="I166" s="27">
        <f t="shared" si="31"/>
        <v>9284419</v>
      </c>
      <c r="K166" s="27">
        <f t="shared" si="23"/>
        <v>51580</v>
      </c>
      <c r="L166" s="27">
        <f t="shared" si="24"/>
        <v>8149640</v>
      </c>
      <c r="M166" s="27">
        <f t="shared" si="25"/>
        <v>19575.125800000002</v>
      </c>
      <c r="N166" s="27">
        <f t="shared" si="26"/>
        <v>19575.125800000002</v>
      </c>
      <c r="O166" s="27">
        <f t="shared" si="27"/>
        <v>-430620.77730000421</v>
      </c>
      <c r="P166" s="27">
        <f t="shared" si="28"/>
        <v>430620.77730000421</v>
      </c>
    </row>
    <row r="167" spans="1:16">
      <c r="A167" s="31">
        <v>39387</v>
      </c>
      <c r="C167" s="6">
        <v>159</v>
      </c>
      <c r="D167" s="29">
        <f t="shared" si="30"/>
        <v>51580</v>
      </c>
      <c r="E167" s="29">
        <f t="shared" si="22"/>
        <v>8201220</v>
      </c>
      <c r="F167" s="29">
        <f t="shared" si="29"/>
        <v>-1083199</v>
      </c>
      <c r="G167" s="34">
        <f>+Inputs!$D$3</f>
        <v>0.37951000000000001</v>
      </c>
      <c r="I167" s="27">
        <f t="shared" si="31"/>
        <v>9284419</v>
      </c>
      <c r="K167" s="27">
        <f t="shared" si="23"/>
        <v>51580</v>
      </c>
      <c r="L167" s="27">
        <f t="shared" si="24"/>
        <v>8201220</v>
      </c>
      <c r="M167" s="27">
        <f t="shared" si="25"/>
        <v>19575.125800000002</v>
      </c>
      <c r="N167" s="27">
        <f t="shared" si="26"/>
        <v>19575.125800000002</v>
      </c>
      <c r="O167" s="27">
        <f t="shared" si="27"/>
        <v>-411045.65150000423</v>
      </c>
      <c r="P167" s="27">
        <f t="shared" si="28"/>
        <v>411045.65150000423</v>
      </c>
    </row>
    <row r="168" spans="1:16">
      <c r="A168" s="30">
        <v>39417</v>
      </c>
      <c r="C168" s="6">
        <v>160</v>
      </c>
      <c r="D168" s="29">
        <f t="shared" si="30"/>
        <v>51580</v>
      </c>
      <c r="E168" s="29">
        <f t="shared" si="22"/>
        <v>8252800</v>
      </c>
      <c r="F168" s="29">
        <f t="shared" si="29"/>
        <v>-1031619</v>
      </c>
      <c r="G168" s="34">
        <f>+Inputs!$D$3</f>
        <v>0.37951000000000001</v>
      </c>
      <c r="I168" s="27">
        <f t="shared" si="31"/>
        <v>9284419</v>
      </c>
      <c r="K168" s="27">
        <f t="shared" si="23"/>
        <v>51580</v>
      </c>
      <c r="L168" s="27">
        <f t="shared" si="24"/>
        <v>8252800</v>
      </c>
      <c r="M168" s="27">
        <f t="shared" si="25"/>
        <v>19575.125800000002</v>
      </c>
      <c r="N168" s="27">
        <f t="shared" si="26"/>
        <v>19575.125800000002</v>
      </c>
      <c r="O168" s="27">
        <f t="shared" si="27"/>
        <v>-391470.52570000425</v>
      </c>
      <c r="P168" s="27">
        <f t="shared" si="28"/>
        <v>391470.52570000425</v>
      </c>
    </row>
    <row r="169" spans="1:16">
      <c r="A169" s="31">
        <v>39448</v>
      </c>
      <c r="C169" s="6">
        <v>161</v>
      </c>
      <c r="D169" s="29">
        <f t="shared" si="30"/>
        <v>51580</v>
      </c>
      <c r="E169" s="29">
        <f t="shared" si="22"/>
        <v>8304380</v>
      </c>
      <c r="F169" s="29">
        <f t="shared" si="29"/>
        <v>-980039</v>
      </c>
      <c r="G169" s="34">
        <f>+Inputs!$D$3</f>
        <v>0.37951000000000001</v>
      </c>
      <c r="I169" s="27">
        <f t="shared" si="31"/>
        <v>9284419</v>
      </c>
      <c r="K169" s="27">
        <f t="shared" si="23"/>
        <v>51580</v>
      </c>
      <c r="L169" s="27">
        <f t="shared" si="24"/>
        <v>8304380</v>
      </c>
      <c r="M169" s="27">
        <f t="shared" si="25"/>
        <v>19575.125800000002</v>
      </c>
      <c r="N169" s="27">
        <f t="shared" si="26"/>
        <v>19575.125800000002</v>
      </c>
      <c r="O169" s="27">
        <f t="shared" si="27"/>
        <v>-371895.39990000427</v>
      </c>
      <c r="P169" s="27">
        <f t="shared" si="28"/>
        <v>371895.39990000427</v>
      </c>
    </row>
    <row r="170" spans="1:16">
      <c r="A170" s="30">
        <v>39479</v>
      </c>
      <c r="C170" s="6">
        <v>162</v>
      </c>
      <c r="D170" s="29">
        <f t="shared" si="30"/>
        <v>51580</v>
      </c>
      <c r="E170" s="29">
        <f t="shared" si="22"/>
        <v>8355960</v>
      </c>
      <c r="F170" s="29">
        <f t="shared" si="29"/>
        <v>-928459</v>
      </c>
      <c r="G170" s="34">
        <f>+Inputs!$D$3</f>
        <v>0.37951000000000001</v>
      </c>
      <c r="I170" s="27">
        <f t="shared" si="31"/>
        <v>9284419</v>
      </c>
      <c r="K170" s="27">
        <f t="shared" si="23"/>
        <v>51580</v>
      </c>
      <c r="L170" s="27">
        <f t="shared" si="24"/>
        <v>8355960</v>
      </c>
      <c r="M170" s="27">
        <f t="shared" si="25"/>
        <v>19575.125800000002</v>
      </c>
      <c r="N170" s="27">
        <f t="shared" si="26"/>
        <v>19575.125800000002</v>
      </c>
      <c r="O170" s="27">
        <f t="shared" si="27"/>
        <v>-352320.27410000429</v>
      </c>
      <c r="P170" s="27">
        <f t="shared" si="28"/>
        <v>352320.27410000429</v>
      </c>
    </row>
    <row r="171" spans="1:16">
      <c r="A171" s="31">
        <v>39508</v>
      </c>
      <c r="C171" s="6">
        <v>163</v>
      </c>
      <c r="D171" s="29">
        <f t="shared" si="30"/>
        <v>51580</v>
      </c>
      <c r="E171" s="29">
        <f t="shared" si="22"/>
        <v>8407540</v>
      </c>
      <c r="F171" s="29">
        <f t="shared" si="29"/>
        <v>-876879</v>
      </c>
      <c r="G171" s="34">
        <f>+Inputs!$D$3</f>
        <v>0.37951000000000001</v>
      </c>
      <c r="I171" s="27">
        <f t="shared" si="31"/>
        <v>9284419</v>
      </c>
      <c r="K171" s="27">
        <f t="shared" si="23"/>
        <v>51580</v>
      </c>
      <c r="L171" s="27">
        <f t="shared" si="24"/>
        <v>8407540</v>
      </c>
      <c r="M171" s="27">
        <f t="shared" si="25"/>
        <v>19575.125800000002</v>
      </c>
      <c r="N171" s="27">
        <f t="shared" si="26"/>
        <v>19575.125800000002</v>
      </c>
      <c r="O171" s="27">
        <f t="shared" si="27"/>
        <v>-332745.14830000431</v>
      </c>
      <c r="P171" s="27">
        <f t="shared" si="28"/>
        <v>332745.14830000431</v>
      </c>
    </row>
    <row r="172" spans="1:16">
      <c r="A172" s="30">
        <v>39539</v>
      </c>
      <c r="C172" s="6">
        <v>164</v>
      </c>
      <c r="D172" s="29">
        <f t="shared" si="30"/>
        <v>51580</v>
      </c>
      <c r="E172" s="29">
        <f t="shared" si="22"/>
        <v>8459120</v>
      </c>
      <c r="F172" s="29">
        <f t="shared" si="29"/>
        <v>-825299</v>
      </c>
      <c r="G172" s="34">
        <f>+Inputs!$D$3</f>
        <v>0.37951000000000001</v>
      </c>
      <c r="I172" s="27">
        <f t="shared" si="31"/>
        <v>9284419</v>
      </c>
      <c r="K172" s="27">
        <f t="shared" si="23"/>
        <v>51580</v>
      </c>
      <c r="L172" s="27">
        <f t="shared" si="24"/>
        <v>8459120</v>
      </c>
      <c r="M172" s="27">
        <f t="shared" si="25"/>
        <v>19575.125800000002</v>
      </c>
      <c r="N172" s="27">
        <f t="shared" si="26"/>
        <v>19575.125800000002</v>
      </c>
      <c r="O172" s="27">
        <f t="shared" si="27"/>
        <v>-313170.02250000433</v>
      </c>
      <c r="P172" s="27">
        <f t="shared" si="28"/>
        <v>313170.02250000433</v>
      </c>
    </row>
    <row r="173" spans="1:16">
      <c r="A173" s="31">
        <v>39569</v>
      </c>
      <c r="C173" s="6">
        <v>165</v>
      </c>
      <c r="D173" s="29">
        <f t="shared" si="30"/>
        <v>51580</v>
      </c>
      <c r="E173" s="29">
        <f t="shared" si="22"/>
        <v>8510700</v>
      </c>
      <c r="F173" s="29">
        <f t="shared" si="29"/>
        <v>-773719</v>
      </c>
      <c r="G173" s="34">
        <f>+Inputs!$D$3</f>
        <v>0.37951000000000001</v>
      </c>
      <c r="I173" s="27">
        <f t="shared" si="31"/>
        <v>9284419</v>
      </c>
      <c r="K173" s="27">
        <f t="shared" si="23"/>
        <v>51580</v>
      </c>
      <c r="L173" s="27">
        <f t="shared" si="24"/>
        <v>8510700</v>
      </c>
      <c r="M173" s="27">
        <f t="shared" si="25"/>
        <v>19575.125800000002</v>
      </c>
      <c r="N173" s="27">
        <f t="shared" si="26"/>
        <v>19575.125800000002</v>
      </c>
      <c r="O173" s="27">
        <f t="shared" si="27"/>
        <v>-293594.89670000435</v>
      </c>
      <c r="P173" s="27">
        <f t="shared" si="28"/>
        <v>293594.89670000435</v>
      </c>
    </row>
    <row r="174" spans="1:16">
      <c r="A174" s="30">
        <v>39600</v>
      </c>
      <c r="C174" s="6">
        <v>166</v>
      </c>
      <c r="D174" s="29">
        <f t="shared" si="30"/>
        <v>51580</v>
      </c>
      <c r="E174" s="29">
        <f t="shared" si="22"/>
        <v>8562280</v>
      </c>
      <c r="F174" s="29">
        <f t="shared" si="29"/>
        <v>-722139</v>
      </c>
      <c r="G174" s="34">
        <f>+Inputs!$D$3</f>
        <v>0.37951000000000001</v>
      </c>
      <c r="I174" s="27">
        <f t="shared" si="31"/>
        <v>9284419</v>
      </c>
      <c r="K174" s="27">
        <f t="shared" si="23"/>
        <v>51580</v>
      </c>
      <c r="L174" s="27">
        <f t="shared" si="24"/>
        <v>8562280</v>
      </c>
      <c r="M174" s="27">
        <f t="shared" si="25"/>
        <v>19575.125800000002</v>
      </c>
      <c r="N174" s="27">
        <f t="shared" si="26"/>
        <v>19575.125800000002</v>
      </c>
      <c r="O174" s="27">
        <f t="shared" si="27"/>
        <v>-274019.77090000437</v>
      </c>
      <c r="P174" s="27">
        <f t="shared" si="28"/>
        <v>274019.77090000437</v>
      </c>
    </row>
    <row r="175" spans="1:16">
      <c r="A175" s="31">
        <v>39630</v>
      </c>
      <c r="C175" s="6">
        <v>167</v>
      </c>
      <c r="D175" s="29">
        <f t="shared" si="30"/>
        <v>51580</v>
      </c>
      <c r="E175" s="29">
        <f t="shared" si="22"/>
        <v>8613860</v>
      </c>
      <c r="F175" s="29">
        <f t="shared" si="29"/>
        <v>-670559</v>
      </c>
      <c r="G175" s="34">
        <f>+Inputs!$D$3</f>
        <v>0.37951000000000001</v>
      </c>
      <c r="I175" s="27">
        <f t="shared" si="31"/>
        <v>9284419</v>
      </c>
      <c r="K175" s="27">
        <f t="shared" si="23"/>
        <v>51580</v>
      </c>
      <c r="L175" s="27">
        <f t="shared" si="24"/>
        <v>8613860</v>
      </c>
      <c r="M175" s="27">
        <f t="shared" si="25"/>
        <v>19575.125800000002</v>
      </c>
      <c r="N175" s="27">
        <f t="shared" si="26"/>
        <v>19575.125800000002</v>
      </c>
      <c r="O175" s="27">
        <f t="shared" si="27"/>
        <v>-254444.64510000436</v>
      </c>
      <c r="P175" s="27">
        <f t="shared" si="28"/>
        <v>254444.64510000436</v>
      </c>
    </row>
    <row r="176" spans="1:16">
      <c r="A176" s="30">
        <v>39661</v>
      </c>
      <c r="C176" s="6">
        <v>168</v>
      </c>
      <c r="D176" s="29">
        <f t="shared" si="30"/>
        <v>51580</v>
      </c>
      <c r="E176" s="29">
        <f t="shared" si="22"/>
        <v>8665440</v>
      </c>
      <c r="F176" s="29">
        <f t="shared" si="29"/>
        <v>-618979</v>
      </c>
      <c r="G176" s="34">
        <f>+Inputs!$D$3</f>
        <v>0.37951000000000001</v>
      </c>
      <c r="I176" s="27">
        <f t="shared" si="31"/>
        <v>9284419</v>
      </c>
      <c r="K176" s="27">
        <f t="shared" si="23"/>
        <v>51580</v>
      </c>
      <c r="L176" s="27">
        <f t="shared" si="24"/>
        <v>8665440</v>
      </c>
      <c r="M176" s="27">
        <f t="shared" si="25"/>
        <v>19575.125800000002</v>
      </c>
      <c r="N176" s="27">
        <f t="shared" si="26"/>
        <v>19575.125800000002</v>
      </c>
      <c r="O176" s="27">
        <f t="shared" si="27"/>
        <v>-234869.51930000435</v>
      </c>
      <c r="P176" s="27">
        <f t="shared" si="28"/>
        <v>234869.51930000435</v>
      </c>
    </row>
    <row r="177" spans="1:20">
      <c r="A177" s="31">
        <v>39692</v>
      </c>
      <c r="C177" s="6">
        <v>169</v>
      </c>
      <c r="D177" s="29">
        <f t="shared" si="30"/>
        <v>51580</v>
      </c>
      <c r="E177" s="29">
        <f t="shared" si="22"/>
        <v>8717020</v>
      </c>
      <c r="F177" s="29">
        <f t="shared" si="29"/>
        <v>-567399</v>
      </c>
      <c r="G177" s="34">
        <f>+Inputs!$D$3</f>
        <v>0.37951000000000001</v>
      </c>
      <c r="I177" s="27">
        <f t="shared" si="31"/>
        <v>9284419</v>
      </c>
      <c r="K177" s="27">
        <f t="shared" si="23"/>
        <v>51580</v>
      </c>
      <c r="L177" s="27">
        <f t="shared" si="24"/>
        <v>8717020</v>
      </c>
      <c r="M177" s="27">
        <f t="shared" si="25"/>
        <v>19575.125800000002</v>
      </c>
      <c r="N177" s="27">
        <f t="shared" si="26"/>
        <v>19575.125800000002</v>
      </c>
      <c r="O177" s="27">
        <f t="shared" si="27"/>
        <v>-215294.39350000434</v>
      </c>
      <c r="P177" s="27">
        <f t="shared" si="28"/>
        <v>215294.39350000434</v>
      </c>
    </row>
    <row r="178" spans="1:20">
      <c r="A178" s="30">
        <v>39722</v>
      </c>
      <c r="C178" s="6">
        <v>170</v>
      </c>
      <c r="D178" s="29">
        <f t="shared" si="30"/>
        <v>51580</v>
      </c>
      <c r="E178" s="29">
        <f t="shared" si="22"/>
        <v>8768600</v>
      </c>
      <c r="F178" s="29">
        <f t="shared" si="29"/>
        <v>-515819</v>
      </c>
      <c r="G178" s="34">
        <f>+Inputs!$D$3</f>
        <v>0.37951000000000001</v>
      </c>
      <c r="I178" s="27">
        <f t="shared" si="31"/>
        <v>9284419</v>
      </c>
      <c r="K178" s="27">
        <f t="shared" si="23"/>
        <v>51580</v>
      </c>
      <c r="L178" s="27">
        <f t="shared" si="24"/>
        <v>8768600</v>
      </c>
      <c r="M178" s="27">
        <f t="shared" si="25"/>
        <v>19575.125800000002</v>
      </c>
      <c r="N178" s="27">
        <f t="shared" si="26"/>
        <v>19575.125800000002</v>
      </c>
      <c r="O178" s="27">
        <f t="shared" si="27"/>
        <v>-195719.26770000433</v>
      </c>
      <c r="P178" s="27">
        <f t="shared" si="28"/>
        <v>195719.26770000433</v>
      </c>
    </row>
    <row r="179" spans="1:20">
      <c r="A179" s="31">
        <v>39753</v>
      </c>
      <c r="C179" s="6">
        <v>171</v>
      </c>
      <c r="D179" s="29">
        <f t="shared" si="30"/>
        <v>51580</v>
      </c>
      <c r="E179" s="29">
        <f t="shared" si="22"/>
        <v>8820180</v>
      </c>
      <c r="F179" s="29">
        <f t="shared" si="29"/>
        <v>-464239</v>
      </c>
      <c r="G179" s="34">
        <f>+Inputs!$D$3</f>
        <v>0.37951000000000001</v>
      </c>
      <c r="I179" s="27">
        <f t="shared" si="31"/>
        <v>9284419</v>
      </c>
      <c r="K179" s="27">
        <f t="shared" si="23"/>
        <v>51580</v>
      </c>
      <c r="L179" s="27">
        <f t="shared" si="24"/>
        <v>8820180</v>
      </c>
      <c r="M179" s="27">
        <f t="shared" si="25"/>
        <v>19575.125800000002</v>
      </c>
      <c r="N179" s="27">
        <f t="shared" si="26"/>
        <v>19575.125800000002</v>
      </c>
      <c r="O179" s="27">
        <f t="shared" si="27"/>
        <v>-176144.14190000432</v>
      </c>
      <c r="P179" s="27">
        <f t="shared" si="28"/>
        <v>176144.14190000432</v>
      </c>
    </row>
    <row r="180" spans="1:20">
      <c r="A180" s="30">
        <v>39783</v>
      </c>
      <c r="C180" s="6">
        <v>172</v>
      </c>
      <c r="D180" s="29">
        <f t="shared" si="30"/>
        <v>51580</v>
      </c>
      <c r="E180" s="29">
        <f t="shared" si="22"/>
        <v>8871760</v>
      </c>
      <c r="F180" s="29">
        <f t="shared" si="29"/>
        <v>-412659</v>
      </c>
      <c r="G180" s="34">
        <f>+Inputs!$D$3</f>
        <v>0.37951000000000001</v>
      </c>
      <c r="I180" s="27">
        <f t="shared" si="31"/>
        <v>9284419</v>
      </c>
      <c r="K180" s="27">
        <f t="shared" si="23"/>
        <v>51580</v>
      </c>
      <c r="L180" s="27">
        <f t="shared" si="24"/>
        <v>8871760</v>
      </c>
      <c r="M180" s="27">
        <f t="shared" si="25"/>
        <v>19575.125800000002</v>
      </c>
      <c r="N180" s="27">
        <f t="shared" si="26"/>
        <v>19575.125800000002</v>
      </c>
      <c r="O180" s="27">
        <f t="shared" si="27"/>
        <v>-156569.01610000432</v>
      </c>
      <c r="P180" s="27">
        <f t="shared" si="28"/>
        <v>156569.01610000432</v>
      </c>
    </row>
    <row r="181" spans="1:20">
      <c r="A181" s="31">
        <v>39814</v>
      </c>
      <c r="C181" s="6">
        <v>173</v>
      </c>
      <c r="D181" s="29">
        <f t="shared" si="30"/>
        <v>51580</v>
      </c>
      <c r="E181" s="29">
        <f t="shared" si="22"/>
        <v>8923340</v>
      </c>
      <c r="F181" s="29">
        <f t="shared" si="29"/>
        <v>-361079</v>
      </c>
      <c r="G181" s="34">
        <f>+Inputs!$D$3</f>
        <v>0.37951000000000001</v>
      </c>
      <c r="I181" s="27">
        <f t="shared" si="31"/>
        <v>9284419</v>
      </c>
      <c r="K181" s="27">
        <f t="shared" si="23"/>
        <v>51580</v>
      </c>
      <c r="L181" s="27">
        <f t="shared" si="24"/>
        <v>8923340</v>
      </c>
      <c r="M181" s="27">
        <f t="shared" si="25"/>
        <v>19575.125800000002</v>
      </c>
      <c r="N181" s="27">
        <f t="shared" si="26"/>
        <v>19575.125800000002</v>
      </c>
      <c r="O181" s="27">
        <f t="shared" si="27"/>
        <v>-136993.89030000431</v>
      </c>
      <c r="P181" s="27">
        <f t="shared" si="28"/>
        <v>136993.89030000431</v>
      </c>
    </row>
    <row r="182" spans="1:20">
      <c r="A182" s="30">
        <v>39845</v>
      </c>
      <c r="C182" s="6">
        <v>174</v>
      </c>
      <c r="D182" s="29">
        <f t="shared" si="30"/>
        <v>51580</v>
      </c>
      <c r="E182" s="29">
        <f t="shared" si="22"/>
        <v>8974920</v>
      </c>
      <c r="F182" s="29">
        <f t="shared" si="29"/>
        <v>-309499</v>
      </c>
      <c r="G182" s="34">
        <f>+Inputs!$D$3</f>
        <v>0.37951000000000001</v>
      </c>
      <c r="I182" s="27">
        <f t="shared" si="31"/>
        <v>9284419</v>
      </c>
      <c r="K182" s="27">
        <f t="shared" si="23"/>
        <v>51580</v>
      </c>
      <c r="L182" s="27">
        <f t="shared" si="24"/>
        <v>8974920</v>
      </c>
      <c r="M182" s="27">
        <f t="shared" si="25"/>
        <v>19575.125800000002</v>
      </c>
      <c r="N182" s="27">
        <f t="shared" si="26"/>
        <v>19575.125800000002</v>
      </c>
      <c r="O182" s="27">
        <f t="shared" si="27"/>
        <v>-117418.7645000043</v>
      </c>
      <c r="P182" s="27">
        <f t="shared" si="28"/>
        <v>117418.7645000043</v>
      </c>
    </row>
    <row r="183" spans="1:20">
      <c r="A183" s="31">
        <v>39873</v>
      </c>
      <c r="C183" s="6">
        <v>175</v>
      </c>
      <c r="D183" s="29">
        <f t="shared" si="30"/>
        <v>51580</v>
      </c>
      <c r="E183" s="29">
        <f t="shared" si="22"/>
        <v>9026500</v>
      </c>
      <c r="F183" s="29">
        <f t="shared" si="29"/>
        <v>-257919</v>
      </c>
      <c r="G183" s="34">
        <f>+Inputs!$D$3</f>
        <v>0.37951000000000001</v>
      </c>
      <c r="I183" s="27">
        <f t="shared" si="31"/>
        <v>9284419</v>
      </c>
      <c r="K183" s="27">
        <f t="shared" si="23"/>
        <v>51580</v>
      </c>
      <c r="L183" s="27">
        <f t="shared" si="24"/>
        <v>9026500</v>
      </c>
      <c r="M183" s="27">
        <f t="shared" si="25"/>
        <v>19575.125800000002</v>
      </c>
      <c r="N183" s="27">
        <f t="shared" si="26"/>
        <v>19575.125800000002</v>
      </c>
      <c r="O183" s="27">
        <f t="shared" si="27"/>
        <v>-97843.638700004289</v>
      </c>
      <c r="P183" s="27">
        <f t="shared" si="28"/>
        <v>97843.638700004289</v>
      </c>
    </row>
    <row r="184" spans="1:20">
      <c r="A184" s="30">
        <v>39904</v>
      </c>
      <c r="C184" s="6">
        <v>176</v>
      </c>
      <c r="D184" s="29">
        <f t="shared" si="30"/>
        <v>51580</v>
      </c>
      <c r="E184" s="29">
        <f t="shared" si="22"/>
        <v>9078080</v>
      </c>
      <c r="F184" s="29">
        <f t="shared" si="29"/>
        <v>-206339</v>
      </c>
      <c r="G184" s="34">
        <f>+Inputs!$D$3</f>
        <v>0.37951000000000001</v>
      </c>
      <c r="I184" s="27">
        <f t="shared" si="31"/>
        <v>9284419</v>
      </c>
      <c r="K184" s="27">
        <f t="shared" si="23"/>
        <v>51580</v>
      </c>
      <c r="L184" s="27">
        <f t="shared" si="24"/>
        <v>9078080</v>
      </c>
      <c r="M184" s="27">
        <f t="shared" si="25"/>
        <v>19575.125800000002</v>
      </c>
      <c r="N184" s="27">
        <f t="shared" si="26"/>
        <v>19575.125800000002</v>
      </c>
      <c r="O184" s="27">
        <f t="shared" si="27"/>
        <v>-78268.51290000428</v>
      </c>
      <c r="P184" s="27">
        <f t="shared" si="28"/>
        <v>78268.51290000428</v>
      </c>
    </row>
    <row r="185" spans="1:20">
      <c r="A185" s="31">
        <v>39934</v>
      </c>
      <c r="C185" s="6">
        <v>177</v>
      </c>
      <c r="D185" s="29">
        <f t="shared" si="30"/>
        <v>51580</v>
      </c>
      <c r="E185" s="29">
        <f>+E184+D185</f>
        <v>9129660</v>
      </c>
      <c r="F185" s="29">
        <f t="shared" si="29"/>
        <v>-154759</v>
      </c>
      <c r="G185" s="34">
        <f>+Inputs!$D$3</f>
        <v>0.37951000000000001</v>
      </c>
      <c r="I185" s="27">
        <f t="shared" si="31"/>
        <v>9284419</v>
      </c>
      <c r="K185" s="27">
        <f>D185</f>
        <v>51580</v>
      </c>
      <c r="L185" s="27">
        <f>+L184+K185</f>
        <v>9129660</v>
      </c>
      <c r="M185" s="27">
        <f>K185*G185</f>
        <v>19575.125800000002</v>
      </c>
      <c r="N185" s="27">
        <f>M185-J185</f>
        <v>19575.125800000002</v>
      </c>
      <c r="O185" s="27">
        <f>+O184+N185</f>
        <v>-58693.387100004278</v>
      </c>
      <c r="P185" s="27">
        <f>P184-N185</f>
        <v>58693.387100004278</v>
      </c>
    </row>
    <row r="186" spans="1:20">
      <c r="A186" s="30">
        <v>39965</v>
      </c>
      <c r="C186" s="6">
        <v>178</v>
      </c>
      <c r="D186" s="29">
        <f t="shared" si="30"/>
        <v>51580</v>
      </c>
      <c r="E186" s="29">
        <f>+E185+D186</f>
        <v>9181240</v>
      </c>
      <c r="F186" s="29">
        <f t="shared" si="29"/>
        <v>-103179</v>
      </c>
      <c r="G186" s="34">
        <f>+Inputs!$D$3</f>
        <v>0.37951000000000001</v>
      </c>
      <c r="I186" s="27">
        <f t="shared" si="31"/>
        <v>9284419</v>
      </c>
      <c r="K186" s="27">
        <f>D186</f>
        <v>51580</v>
      </c>
      <c r="L186" s="27">
        <f>+L185+K186</f>
        <v>9181240</v>
      </c>
      <c r="M186" s="27">
        <f>K186*G186</f>
        <v>19575.125800000002</v>
      </c>
      <c r="N186" s="27">
        <f>M186-J186</f>
        <v>19575.125800000002</v>
      </c>
      <c r="O186" s="27">
        <f>+O185+N186</f>
        <v>-39118.261300004277</v>
      </c>
      <c r="P186" s="27">
        <f>P185-N186</f>
        <v>39118.261300004277</v>
      </c>
    </row>
    <row r="187" spans="1:20">
      <c r="A187" s="31">
        <v>39995</v>
      </c>
      <c r="C187" s="6">
        <v>179</v>
      </c>
      <c r="D187" s="29">
        <f t="shared" si="30"/>
        <v>51580</v>
      </c>
      <c r="E187" s="29">
        <f>+E186+D187</f>
        <v>9232820</v>
      </c>
      <c r="F187" s="29">
        <f t="shared" si="29"/>
        <v>-51599</v>
      </c>
      <c r="G187" s="34">
        <f>+Inputs!$D$3</f>
        <v>0.37951000000000001</v>
      </c>
      <c r="I187" s="27">
        <f t="shared" si="31"/>
        <v>9284419</v>
      </c>
      <c r="K187" s="27">
        <f>D187</f>
        <v>51580</v>
      </c>
      <c r="L187" s="27">
        <f>+L186+K187</f>
        <v>9232820</v>
      </c>
      <c r="M187" s="27">
        <f>K187*G187</f>
        <v>19575.125800000002</v>
      </c>
      <c r="N187" s="27">
        <f>M187-J187</f>
        <v>19575.125800000002</v>
      </c>
      <c r="O187" s="27">
        <f>+O186+N187</f>
        <v>-19543.135500004275</v>
      </c>
      <c r="P187" s="27">
        <f>P186-N187</f>
        <v>19543.135500004275</v>
      </c>
    </row>
    <row r="188" spans="1:20">
      <c r="A188" s="30">
        <v>40026</v>
      </c>
      <c r="C188" s="6">
        <v>180</v>
      </c>
      <c r="D188" s="29">
        <f>-F187</f>
        <v>51599</v>
      </c>
      <c r="E188" s="29">
        <f>+E187+D188</f>
        <v>9284419</v>
      </c>
      <c r="F188" s="29">
        <f t="shared" si="29"/>
        <v>0</v>
      </c>
      <c r="G188" s="34">
        <f>+Inputs!$D$3</f>
        <v>0.37951000000000001</v>
      </c>
      <c r="I188" s="27">
        <f t="shared" si="31"/>
        <v>9284419</v>
      </c>
      <c r="K188" s="27">
        <f>D188</f>
        <v>51599</v>
      </c>
      <c r="L188" s="27">
        <f>+L187+K188</f>
        <v>9284419</v>
      </c>
      <c r="M188" s="27">
        <f>K188*G188</f>
        <v>19582.336490000002</v>
      </c>
      <c r="N188" s="27">
        <f>M188-J188</f>
        <v>19582.336490000002</v>
      </c>
      <c r="O188" s="27">
        <f>+O187+N188</f>
        <v>39.200989995726559</v>
      </c>
      <c r="P188" s="27">
        <f>P187-N188</f>
        <v>-39.200989995726559</v>
      </c>
    </row>
    <row r="189" spans="1:20">
      <c r="A189" s="30"/>
      <c r="G189" s="28"/>
    </row>
    <row r="190" spans="1:20">
      <c r="A190" s="8" t="s">
        <v>43</v>
      </c>
      <c r="B190" s="33">
        <f>SUM(B9:B189)</f>
        <v>-9284419</v>
      </c>
      <c r="D190" s="33">
        <f>SUM(D9:D189)</f>
        <v>9284419</v>
      </c>
      <c r="G190" s="28"/>
      <c r="H190" s="33">
        <f>SUM(H9:H189)</f>
        <v>9284419</v>
      </c>
      <c r="I190" s="33"/>
      <c r="J190" s="33">
        <f>SUM(J9:J189)</f>
        <v>3523437.0104999999</v>
      </c>
      <c r="K190" s="33">
        <f>SUM(K9:K189)</f>
        <v>9284419</v>
      </c>
      <c r="L190" s="33"/>
      <c r="M190" s="33">
        <f>SUM(M9:M189)</f>
        <v>3523476.2114900076</v>
      </c>
      <c r="N190" s="33">
        <f>SUM(N9:N189)</f>
        <v>39.200989995726559</v>
      </c>
      <c r="O190" s="33">
        <f>SUM(O9:O189)</f>
        <v>-315346748.54851085</v>
      </c>
      <c r="P190" s="33">
        <f>SUM(P9:P189)</f>
        <v>315346748.54851085</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70.xml><?xml version="1.0" encoding="utf-8"?>
<worksheet xmlns="http://schemas.openxmlformats.org/spreadsheetml/2006/main" xmlns:r="http://schemas.openxmlformats.org/officeDocument/2006/relationships">
  <dimension ref="A1:AE106"/>
  <sheetViews>
    <sheetView zoomScale="70" zoomScaleNormal="70" workbookViewId="0"/>
  </sheetViews>
  <sheetFormatPr defaultRowHeight="15"/>
  <cols>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186</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39142</v>
      </c>
      <c r="B9" s="137">
        <v>-2322500</v>
      </c>
      <c r="C9" s="6">
        <v>1</v>
      </c>
      <c r="D9" s="29">
        <f t="shared" ref="D9:D42" si="0">ROUND(-(+$B$9/180)*1,0)</f>
        <v>12903</v>
      </c>
      <c r="E9" s="29">
        <f>+D9</f>
        <v>12903</v>
      </c>
      <c r="F9" s="29">
        <f t="shared" ref="F9:F72" si="1">$B$9+E9</f>
        <v>-2309597</v>
      </c>
      <c r="G9" s="34">
        <f>+Inputs!$D$3</f>
        <v>0.37951000000000001</v>
      </c>
      <c r="H9" s="27">
        <f>-B9</f>
        <v>2322500</v>
      </c>
      <c r="I9" s="27">
        <f>+H9</f>
        <v>2322500</v>
      </c>
      <c r="J9" s="27">
        <f>H9*G9</f>
        <v>881411.97499999998</v>
      </c>
      <c r="K9" s="27">
        <f t="shared" ref="K9:K72" si="2">D9</f>
        <v>12903</v>
      </c>
      <c r="L9" s="27">
        <f>+K9</f>
        <v>12903</v>
      </c>
      <c r="M9" s="27">
        <f t="shared" ref="M9:M72" si="3">K9*G9</f>
        <v>4896.8175300000003</v>
      </c>
      <c r="N9" s="27">
        <f t="shared" ref="N9:N72" si="4">M9-J9</f>
        <v>-876515.15746999998</v>
      </c>
      <c r="O9" s="27">
        <f>+N9</f>
        <v>-876515.15746999998</v>
      </c>
      <c r="P9" s="27">
        <f>-SUM(N9)</f>
        <v>876515.15746999998</v>
      </c>
      <c r="Q9" s="38">
        <f>VLOOKUP(Q$8,$A$9:$P$102,5)</f>
        <v>438702</v>
      </c>
      <c r="R9" s="38">
        <f>VLOOKUP(R$8,$A$9:$P$102,5)</f>
        <v>815466</v>
      </c>
      <c r="S9" s="38">
        <f>+R9-Q9</f>
        <v>376764</v>
      </c>
      <c r="T9" s="35" t="s">
        <v>189</v>
      </c>
      <c r="U9" s="145">
        <f t="shared" ref="U9:AE9" si="5">-IF(TYPE(VLOOKUP(U8,$A$9:$P$102,6,FALSE))=16,0,VLOOKUP(U8,$A$9:$P$102,6,FALSE))</f>
        <v>1852401</v>
      </c>
      <c r="V9" s="145">
        <f t="shared" si="5"/>
        <v>1821004</v>
      </c>
      <c r="W9" s="145">
        <f t="shared" si="5"/>
        <v>1789607</v>
      </c>
      <c r="X9" s="145">
        <f t="shared" si="5"/>
        <v>1758210</v>
      </c>
      <c r="Y9" s="145">
        <f t="shared" si="5"/>
        <v>1726813</v>
      </c>
      <c r="Z9" s="145">
        <f t="shared" si="5"/>
        <v>1695416</v>
      </c>
      <c r="AA9" s="145">
        <f t="shared" si="5"/>
        <v>1664019</v>
      </c>
      <c r="AB9" s="145">
        <f t="shared" si="5"/>
        <v>1632622</v>
      </c>
      <c r="AC9" s="145">
        <f t="shared" si="5"/>
        <v>1601225</v>
      </c>
      <c r="AD9" s="145">
        <f t="shared" si="5"/>
        <v>1569828</v>
      </c>
      <c r="AE9" s="145">
        <f t="shared" si="5"/>
        <v>1538431</v>
      </c>
    </row>
    <row r="10" spans="1:31">
      <c r="A10" s="31">
        <v>39173</v>
      </c>
      <c r="B10" s="137" t="s">
        <v>45</v>
      </c>
      <c r="C10" s="6">
        <v>2</v>
      </c>
      <c r="D10" s="29">
        <f t="shared" si="0"/>
        <v>12903</v>
      </c>
      <c r="E10" s="29">
        <f t="shared" ref="E10:E73" si="6">+E9+D10</f>
        <v>25806</v>
      </c>
      <c r="F10" s="29">
        <f t="shared" si="1"/>
        <v>-2296694</v>
      </c>
      <c r="G10" s="34">
        <f>+Inputs!$D$3</f>
        <v>0.37951000000000001</v>
      </c>
      <c r="H10" s="2"/>
      <c r="I10" s="27">
        <f t="shared" ref="I10:I73" si="7">+I9+H10</f>
        <v>2322500</v>
      </c>
      <c r="J10" s="27"/>
      <c r="K10" s="27">
        <f t="shared" si="2"/>
        <v>12903</v>
      </c>
      <c r="L10" s="27">
        <f t="shared" ref="L10:L73" si="8">+L9+K10</f>
        <v>25806</v>
      </c>
      <c r="M10" s="27">
        <f t="shared" si="3"/>
        <v>4896.8175300000003</v>
      </c>
      <c r="N10" s="27">
        <f t="shared" si="4"/>
        <v>4896.8175300000003</v>
      </c>
      <c r="O10" s="27">
        <f t="shared" ref="O10:O73" si="9">+O9+N10</f>
        <v>-871618.33993999998</v>
      </c>
      <c r="P10" s="27">
        <f t="shared" ref="P10:P73" si="10">P9-N10</f>
        <v>871618.33993999998</v>
      </c>
      <c r="Q10" s="38">
        <f>VLOOKUP(Q$8,$A$9:$P$102,15)</f>
        <v>-714920.17897999997</v>
      </c>
      <c r="R10" s="38">
        <f>VLOOKUP(R$8,$A$9:$P$102,15)</f>
        <v>-571934.47334000061</v>
      </c>
      <c r="S10" s="38">
        <f>+R10-Q10</f>
        <v>142985.70563999936</v>
      </c>
      <c r="T10" s="36" t="s">
        <v>69</v>
      </c>
    </row>
    <row r="11" spans="1:31">
      <c r="A11" s="31">
        <v>39203</v>
      </c>
      <c r="B11" s="5"/>
      <c r="C11" s="6">
        <v>3</v>
      </c>
      <c r="D11" s="29">
        <f t="shared" si="0"/>
        <v>12903</v>
      </c>
      <c r="E11" s="29">
        <f t="shared" si="6"/>
        <v>38709</v>
      </c>
      <c r="F11" s="29">
        <f t="shared" si="1"/>
        <v>-2283791</v>
      </c>
      <c r="G11" s="34">
        <f>+Inputs!$D$3</f>
        <v>0.37951000000000001</v>
      </c>
      <c r="H11" s="2"/>
      <c r="I11" s="27">
        <f t="shared" si="7"/>
        <v>2322500</v>
      </c>
      <c r="J11" s="27"/>
      <c r="K11" s="27">
        <f t="shared" si="2"/>
        <v>12903</v>
      </c>
      <c r="L11" s="27">
        <f t="shared" si="8"/>
        <v>38709</v>
      </c>
      <c r="M11" s="27">
        <f t="shared" si="3"/>
        <v>4896.8175300000003</v>
      </c>
      <c r="N11" s="27">
        <f t="shared" si="4"/>
        <v>4896.8175300000003</v>
      </c>
      <c r="O11" s="27">
        <f t="shared" si="9"/>
        <v>-866721.52240999998</v>
      </c>
      <c r="P11" s="27">
        <f t="shared" si="10"/>
        <v>866721.52240999998</v>
      </c>
      <c r="Q11" s="38">
        <f>+VLOOKUP(Q$8,$A$9:$P$102,16)</f>
        <v>714920.17897999997</v>
      </c>
      <c r="R11" s="38">
        <f>+VLOOKUP(R$8,$A$9:$P$102,16)</f>
        <v>571934.47334000061</v>
      </c>
      <c r="S11" s="38">
        <f>(+Q11+R11)/2</f>
        <v>643427.32616000029</v>
      </c>
      <c r="T11" s="36" t="s">
        <v>113</v>
      </c>
      <c r="U11" s="145">
        <f t="shared" ref="U11:AE11" si="11">IF(TYPE(VLOOKUP(U8,$A$9:$P$102,16,FALSE))=16,0,VLOOKUP(U8,$A$9:$P$102,16,FALSE))</f>
        <v>703004.70351000002</v>
      </c>
      <c r="V11" s="145">
        <f t="shared" si="11"/>
        <v>691089.22804000007</v>
      </c>
      <c r="W11" s="145">
        <f t="shared" si="11"/>
        <v>679173.75257000013</v>
      </c>
      <c r="X11" s="145">
        <f t="shared" si="11"/>
        <v>667258.27710000018</v>
      </c>
      <c r="Y11" s="145">
        <f t="shared" si="11"/>
        <v>655342.80163000023</v>
      </c>
      <c r="Z11" s="145">
        <f t="shared" si="11"/>
        <v>643427.32616000029</v>
      </c>
      <c r="AA11" s="145">
        <f t="shared" si="11"/>
        <v>631511.85069000034</v>
      </c>
      <c r="AB11" s="145">
        <f t="shared" si="11"/>
        <v>619596.37522000039</v>
      </c>
      <c r="AC11" s="145">
        <f t="shared" si="11"/>
        <v>607680.89975000045</v>
      </c>
      <c r="AD11" s="145">
        <f t="shared" si="11"/>
        <v>595765.4242800005</v>
      </c>
      <c r="AE11" s="145">
        <f t="shared" si="11"/>
        <v>583849.94881000055</v>
      </c>
    </row>
    <row r="12" spans="1:31">
      <c r="A12" s="31">
        <v>39234</v>
      </c>
      <c r="B12" s="3"/>
      <c r="C12" s="6">
        <v>4</v>
      </c>
      <c r="D12" s="29">
        <f t="shared" si="0"/>
        <v>12903</v>
      </c>
      <c r="E12" s="29">
        <f t="shared" si="6"/>
        <v>51612</v>
      </c>
      <c r="F12" s="29">
        <f t="shared" si="1"/>
        <v>-2270888</v>
      </c>
      <c r="G12" s="34">
        <f>+Inputs!$D$3</f>
        <v>0.37951000000000001</v>
      </c>
      <c r="H12" s="2"/>
      <c r="I12" s="27">
        <f t="shared" si="7"/>
        <v>2322500</v>
      </c>
      <c r="J12" s="27"/>
      <c r="K12" s="27">
        <f t="shared" si="2"/>
        <v>12903</v>
      </c>
      <c r="L12" s="27">
        <f t="shared" si="8"/>
        <v>51612</v>
      </c>
      <c r="M12" s="27">
        <f t="shared" si="3"/>
        <v>4896.8175300000003</v>
      </c>
      <c r="N12" s="27">
        <f t="shared" si="4"/>
        <v>4896.8175300000003</v>
      </c>
      <c r="O12" s="27">
        <f t="shared" si="9"/>
        <v>-861824.70487999998</v>
      </c>
      <c r="P12" s="27">
        <f t="shared" si="10"/>
        <v>861824.70487999998</v>
      </c>
      <c r="Q12" s="39"/>
      <c r="R12" s="40"/>
      <c r="S12" s="40"/>
      <c r="T12" s="36"/>
    </row>
    <row r="13" spans="1:31">
      <c r="A13" s="31">
        <v>39264</v>
      </c>
      <c r="B13" s="3"/>
      <c r="C13" s="6">
        <v>5</v>
      </c>
      <c r="D13" s="29">
        <f t="shared" si="0"/>
        <v>12903</v>
      </c>
      <c r="E13" s="29">
        <f t="shared" si="6"/>
        <v>64515</v>
      </c>
      <c r="F13" s="29">
        <f t="shared" si="1"/>
        <v>-2257985</v>
      </c>
      <c r="G13" s="34">
        <f>+Inputs!$D$3</f>
        <v>0.37951000000000001</v>
      </c>
      <c r="H13" s="2"/>
      <c r="I13" s="27">
        <f t="shared" si="7"/>
        <v>2322500</v>
      </c>
      <c r="J13" s="27"/>
      <c r="K13" s="27">
        <f t="shared" si="2"/>
        <v>12903</v>
      </c>
      <c r="L13" s="27">
        <f t="shared" si="8"/>
        <v>64515</v>
      </c>
      <c r="M13" s="27">
        <f t="shared" si="3"/>
        <v>4896.8175300000003</v>
      </c>
      <c r="N13" s="27">
        <f t="shared" si="4"/>
        <v>4896.8175300000003</v>
      </c>
      <c r="O13" s="27">
        <f t="shared" si="9"/>
        <v>-856927.88734999998</v>
      </c>
      <c r="P13" s="27">
        <f t="shared" si="10"/>
        <v>856927.88734999998</v>
      </c>
      <c r="Q13" s="38">
        <f>VLOOKUP(Q$8,$A$9:$P$102,9)</f>
        <v>2322500</v>
      </c>
      <c r="R13" s="38">
        <f>VLOOKUP(R$8,$A$9:$P$102,9)</f>
        <v>2322500</v>
      </c>
      <c r="S13" s="38">
        <f>+R13-Q13</f>
        <v>0</v>
      </c>
      <c r="T13" s="36" t="s">
        <v>190</v>
      </c>
    </row>
    <row r="14" spans="1:31">
      <c r="A14" s="31">
        <v>39295</v>
      </c>
      <c r="B14" s="3"/>
      <c r="C14" s="6">
        <v>6</v>
      </c>
      <c r="D14" s="29">
        <f t="shared" si="0"/>
        <v>12903</v>
      </c>
      <c r="E14" s="29">
        <f t="shared" si="6"/>
        <v>77418</v>
      </c>
      <c r="F14" s="29">
        <f t="shared" si="1"/>
        <v>-2245082</v>
      </c>
      <c r="G14" s="34">
        <f>+Inputs!$D$3</f>
        <v>0.37951000000000001</v>
      </c>
      <c r="H14" s="2"/>
      <c r="I14" s="27">
        <f t="shared" si="7"/>
        <v>2322500</v>
      </c>
      <c r="J14" s="27"/>
      <c r="K14" s="27">
        <f t="shared" si="2"/>
        <v>12903</v>
      </c>
      <c r="L14" s="27">
        <f t="shared" si="8"/>
        <v>77418</v>
      </c>
      <c r="M14" s="27">
        <f t="shared" si="3"/>
        <v>4896.8175300000003</v>
      </c>
      <c r="N14" s="27">
        <f t="shared" si="4"/>
        <v>4896.8175300000003</v>
      </c>
      <c r="O14" s="27">
        <f t="shared" si="9"/>
        <v>-852031.06981999998</v>
      </c>
      <c r="P14" s="27">
        <f t="shared" si="10"/>
        <v>852031.06981999998</v>
      </c>
      <c r="Q14" s="38">
        <f>VLOOKUP(Q$8,$A$9:$P$102,12)</f>
        <v>438702</v>
      </c>
      <c r="R14" s="38">
        <f>VLOOKUP(R$8,$A$9:$P$102,12)</f>
        <v>815466</v>
      </c>
      <c r="S14" s="38">
        <f>+R14-Q14</f>
        <v>376764</v>
      </c>
      <c r="T14" s="37" t="s">
        <v>191</v>
      </c>
    </row>
    <row r="15" spans="1:31">
      <c r="A15" s="31">
        <v>39326</v>
      </c>
      <c r="B15" s="3"/>
      <c r="C15" s="6">
        <v>7</v>
      </c>
      <c r="D15" s="29">
        <f t="shared" si="0"/>
        <v>12903</v>
      </c>
      <c r="E15" s="29">
        <f t="shared" si="6"/>
        <v>90321</v>
      </c>
      <c r="F15" s="29">
        <f t="shared" si="1"/>
        <v>-2232179</v>
      </c>
      <c r="G15" s="34">
        <f>+Inputs!$D$3</f>
        <v>0.37951000000000001</v>
      </c>
      <c r="H15" s="2"/>
      <c r="I15" s="27">
        <f t="shared" si="7"/>
        <v>2322500</v>
      </c>
      <c r="J15" s="27"/>
      <c r="K15" s="27">
        <f t="shared" si="2"/>
        <v>12903</v>
      </c>
      <c r="L15" s="27">
        <f t="shared" si="8"/>
        <v>90321</v>
      </c>
      <c r="M15" s="27">
        <f t="shared" si="3"/>
        <v>4896.8175300000003</v>
      </c>
      <c r="N15" s="27">
        <f t="shared" si="4"/>
        <v>4896.8175300000003</v>
      </c>
      <c r="O15" s="27">
        <f t="shared" si="9"/>
        <v>-847134.25228999997</v>
      </c>
      <c r="P15" s="27">
        <f t="shared" si="10"/>
        <v>847134.25228999997</v>
      </c>
      <c r="Q15" s="8"/>
      <c r="R15" s="8"/>
      <c r="S15" s="8"/>
      <c r="T15" s="98"/>
    </row>
    <row r="16" spans="1:31">
      <c r="A16" s="31">
        <v>39356</v>
      </c>
      <c r="B16" s="3"/>
      <c r="C16" s="6">
        <v>8</v>
      </c>
      <c r="D16" s="29">
        <f t="shared" si="0"/>
        <v>12903</v>
      </c>
      <c r="E16" s="29">
        <f t="shared" si="6"/>
        <v>103224</v>
      </c>
      <c r="F16" s="29">
        <f t="shared" si="1"/>
        <v>-2219276</v>
      </c>
      <c r="G16" s="34">
        <f>+Inputs!$D$3</f>
        <v>0.37951000000000001</v>
      </c>
      <c r="H16" s="2"/>
      <c r="I16" s="27">
        <f t="shared" si="7"/>
        <v>2322500</v>
      </c>
      <c r="J16" s="27"/>
      <c r="K16" s="27">
        <f t="shared" si="2"/>
        <v>12903</v>
      </c>
      <c r="L16" s="27">
        <f t="shared" si="8"/>
        <v>103224</v>
      </c>
      <c r="M16" s="27">
        <f t="shared" si="3"/>
        <v>4896.8175300000003</v>
      </c>
      <c r="N16" s="27">
        <f t="shared" si="4"/>
        <v>4896.8175300000003</v>
      </c>
      <c r="O16" s="27">
        <f t="shared" si="9"/>
        <v>-842237.43475999997</v>
      </c>
      <c r="P16" s="27">
        <f t="shared" si="10"/>
        <v>842237.43475999997</v>
      </c>
      <c r="Q16" s="8"/>
      <c r="R16" s="8"/>
      <c r="S16" s="8"/>
      <c r="T16" s="4"/>
    </row>
    <row r="17" spans="1:20">
      <c r="A17" s="31">
        <v>39387</v>
      </c>
      <c r="B17" s="3"/>
      <c r="C17" s="6">
        <v>9</v>
      </c>
      <c r="D17" s="29">
        <f t="shared" si="0"/>
        <v>12903</v>
      </c>
      <c r="E17" s="29">
        <f t="shared" si="6"/>
        <v>116127</v>
      </c>
      <c r="F17" s="29">
        <f t="shared" si="1"/>
        <v>-2206373</v>
      </c>
      <c r="G17" s="34">
        <f>+Inputs!$D$3</f>
        <v>0.37951000000000001</v>
      </c>
      <c r="H17" s="2"/>
      <c r="I17" s="27">
        <f t="shared" si="7"/>
        <v>2322500</v>
      </c>
      <c r="J17" s="27"/>
      <c r="K17" s="27">
        <f t="shared" si="2"/>
        <v>12903</v>
      </c>
      <c r="L17" s="27">
        <f t="shared" si="8"/>
        <v>116127</v>
      </c>
      <c r="M17" s="27">
        <f t="shared" si="3"/>
        <v>4896.8175300000003</v>
      </c>
      <c r="N17" s="27">
        <f t="shared" si="4"/>
        <v>4896.8175300000003</v>
      </c>
      <c r="O17" s="27">
        <f t="shared" si="9"/>
        <v>-837340.61722999997</v>
      </c>
      <c r="P17" s="27">
        <f t="shared" si="10"/>
        <v>837340.61722999997</v>
      </c>
      <c r="Q17" s="8"/>
      <c r="R17" s="8"/>
      <c r="S17" s="8"/>
      <c r="T17" s="4"/>
    </row>
    <row r="18" spans="1:20">
      <c r="A18" s="31">
        <v>39417</v>
      </c>
      <c r="B18" s="138"/>
      <c r="C18" s="139">
        <v>10</v>
      </c>
      <c r="D18" s="140">
        <f t="shared" si="0"/>
        <v>12903</v>
      </c>
      <c r="E18" s="140">
        <f t="shared" si="6"/>
        <v>129030</v>
      </c>
      <c r="F18" s="140">
        <f t="shared" si="1"/>
        <v>-2193470</v>
      </c>
      <c r="G18" s="34">
        <f>+Inputs!$D$3</f>
        <v>0.37951000000000001</v>
      </c>
      <c r="H18" s="141"/>
      <c r="I18" s="142">
        <f t="shared" si="7"/>
        <v>2322500</v>
      </c>
      <c r="J18" s="142"/>
      <c r="K18" s="142">
        <f t="shared" si="2"/>
        <v>12903</v>
      </c>
      <c r="L18" s="142">
        <f t="shared" si="8"/>
        <v>129030</v>
      </c>
      <c r="M18" s="142">
        <f t="shared" si="3"/>
        <v>4896.8175300000003</v>
      </c>
      <c r="N18" s="142">
        <f t="shared" si="4"/>
        <v>4896.8175300000003</v>
      </c>
      <c r="O18" s="142">
        <f t="shared" si="9"/>
        <v>-832443.79969999997</v>
      </c>
      <c r="P18" s="142">
        <f t="shared" si="10"/>
        <v>832443.79969999997</v>
      </c>
      <c r="Q18" s="8"/>
      <c r="R18" s="8"/>
      <c r="S18" s="8"/>
      <c r="T18" s="4"/>
    </row>
    <row r="19" spans="1:20">
      <c r="A19" s="31">
        <v>39448</v>
      </c>
      <c r="B19" s="138"/>
      <c r="C19" s="139">
        <v>11</v>
      </c>
      <c r="D19" s="140">
        <f t="shared" si="0"/>
        <v>12903</v>
      </c>
      <c r="E19" s="140">
        <f t="shared" si="6"/>
        <v>141933</v>
      </c>
      <c r="F19" s="140">
        <f t="shared" si="1"/>
        <v>-2180567</v>
      </c>
      <c r="G19" s="34">
        <f>+Inputs!$D$3</f>
        <v>0.37951000000000001</v>
      </c>
      <c r="H19" s="141"/>
      <c r="I19" s="142">
        <f t="shared" si="7"/>
        <v>2322500</v>
      </c>
      <c r="J19" s="142"/>
      <c r="K19" s="142">
        <f t="shared" si="2"/>
        <v>12903</v>
      </c>
      <c r="L19" s="142">
        <f t="shared" si="8"/>
        <v>141933</v>
      </c>
      <c r="M19" s="142">
        <f t="shared" si="3"/>
        <v>4896.8175300000003</v>
      </c>
      <c r="N19" s="142">
        <f t="shared" si="4"/>
        <v>4896.8175300000003</v>
      </c>
      <c r="O19" s="142">
        <f t="shared" si="9"/>
        <v>-827546.98216999997</v>
      </c>
      <c r="P19" s="142">
        <f t="shared" si="10"/>
        <v>827546.98216999997</v>
      </c>
      <c r="Q19" s="8"/>
      <c r="R19" s="8"/>
      <c r="S19" s="8"/>
      <c r="T19" s="4"/>
    </row>
    <row r="20" spans="1:20">
      <c r="A20" s="31">
        <v>39479</v>
      </c>
      <c r="B20" s="3"/>
      <c r="C20" s="6">
        <v>12</v>
      </c>
      <c r="D20" s="29">
        <f t="shared" si="0"/>
        <v>12903</v>
      </c>
      <c r="E20" s="29">
        <f t="shared" si="6"/>
        <v>154836</v>
      </c>
      <c r="F20" s="29">
        <f t="shared" si="1"/>
        <v>-2167664</v>
      </c>
      <c r="G20" s="34">
        <f>+Inputs!$D$3</f>
        <v>0.37951000000000001</v>
      </c>
      <c r="H20" s="2"/>
      <c r="I20" s="27">
        <f t="shared" si="7"/>
        <v>2322500</v>
      </c>
      <c r="J20" s="27"/>
      <c r="K20" s="27">
        <f t="shared" si="2"/>
        <v>12903</v>
      </c>
      <c r="L20" s="27">
        <f t="shared" si="8"/>
        <v>154836</v>
      </c>
      <c r="M20" s="27">
        <f t="shared" si="3"/>
        <v>4896.8175300000003</v>
      </c>
      <c r="N20" s="27">
        <f t="shared" si="4"/>
        <v>4896.8175300000003</v>
      </c>
      <c r="O20" s="27">
        <f t="shared" si="9"/>
        <v>-822650.16463999997</v>
      </c>
      <c r="P20" s="27">
        <f t="shared" si="10"/>
        <v>822650.16463999997</v>
      </c>
      <c r="Q20" s="8"/>
      <c r="R20" s="8"/>
      <c r="S20" s="8"/>
      <c r="T20" s="4"/>
    </row>
    <row r="21" spans="1:20">
      <c r="A21" s="31">
        <v>39508</v>
      </c>
      <c r="B21" s="3"/>
      <c r="C21" s="6">
        <v>13</v>
      </c>
      <c r="D21" s="29">
        <f t="shared" si="0"/>
        <v>12903</v>
      </c>
      <c r="E21" s="29">
        <f t="shared" si="6"/>
        <v>167739</v>
      </c>
      <c r="F21" s="29">
        <f t="shared" si="1"/>
        <v>-2154761</v>
      </c>
      <c r="G21" s="34">
        <f>+Inputs!$D$3</f>
        <v>0.37951000000000001</v>
      </c>
      <c r="H21" s="2"/>
      <c r="I21" s="27">
        <f t="shared" si="7"/>
        <v>2322500</v>
      </c>
      <c r="J21" s="27"/>
      <c r="K21" s="27">
        <f t="shared" si="2"/>
        <v>12903</v>
      </c>
      <c r="L21" s="27">
        <f t="shared" si="8"/>
        <v>167739</v>
      </c>
      <c r="M21" s="27">
        <f t="shared" si="3"/>
        <v>4896.8175300000003</v>
      </c>
      <c r="N21" s="27">
        <f t="shared" si="4"/>
        <v>4896.8175300000003</v>
      </c>
      <c r="O21" s="27">
        <f t="shared" si="9"/>
        <v>-817753.34710999997</v>
      </c>
      <c r="P21" s="27">
        <f t="shared" si="10"/>
        <v>817753.34710999997</v>
      </c>
      <c r="Q21" s="8"/>
      <c r="R21" s="8"/>
      <c r="S21" s="8"/>
      <c r="T21" s="4"/>
    </row>
    <row r="22" spans="1:20">
      <c r="A22" s="31">
        <v>39539</v>
      </c>
      <c r="B22" s="3"/>
      <c r="C22" s="6">
        <v>14</v>
      </c>
      <c r="D22" s="29">
        <f t="shared" si="0"/>
        <v>12903</v>
      </c>
      <c r="E22" s="29">
        <f t="shared" si="6"/>
        <v>180642</v>
      </c>
      <c r="F22" s="29">
        <f t="shared" si="1"/>
        <v>-2141858</v>
      </c>
      <c r="G22" s="34">
        <f>+Inputs!$D$3</f>
        <v>0.37951000000000001</v>
      </c>
      <c r="H22" s="2"/>
      <c r="I22" s="27">
        <f t="shared" si="7"/>
        <v>2322500</v>
      </c>
      <c r="J22" s="27"/>
      <c r="K22" s="27">
        <f t="shared" si="2"/>
        <v>12903</v>
      </c>
      <c r="L22" s="27">
        <f t="shared" si="8"/>
        <v>180642</v>
      </c>
      <c r="M22" s="27">
        <f t="shared" si="3"/>
        <v>4896.8175300000003</v>
      </c>
      <c r="N22" s="27">
        <f t="shared" si="4"/>
        <v>4896.8175300000003</v>
      </c>
      <c r="O22" s="27">
        <f t="shared" si="9"/>
        <v>-812856.52957999997</v>
      </c>
      <c r="P22" s="27">
        <f t="shared" si="10"/>
        <v>812856.52957999997</v>
      </c>
      <c r="Q22" s="8"/>
      <c r="R22" s="8"/>
      <c r="S22" s="8"/>
      <c r="T22" s="4"/>
    </row>
    <row r="23" spans="1:20">
      <c r="A23" s="31">
        <v>39569</v>
      </c>
      <c r="B23" s="3"/>
      <c r="C23" s="6">
        <v>15</v>
      </c>
      <c r="D23" s="29">
        <f t="shared" si="0"/>
        <v>12903</v>
      </c>
      <c r="E23" s="29">
        <f t="shared" si="6"/>
        <v>193545</v>
      </c>
      <c r="F23" s="29">
        <f t="shared" si="1"/>
        <v>-2128955</v>
      </c>
      <c r="G23" s="34">
        <f>+Inputs!$D$3</f>
        <v>0.37951000000000001</v>
      </c>
      <c r="H23" s="2"/>
      <c r="I23" s="27">
        <f t="shared" si="7"/>
        <v>2322500</v>
      </c>
      <c r="J23" s="27"/>
      <c r="K23" s="27">
        <f t="shared" si="2"/>
        <v>12903</v>
      </c>
      <c r="L23" s="27">
        <f t="shared" si="8"/>
        <v>193545</v>
      </c>
      <c r="M23" s="27">
        <f t="shared" si="3"/>
        <v>4896.8175300000003</v>
      </c>
      <c r="N23" s="27">
        <f t="shared" si="4"/>
        <v>4896.8175300000003</v>
      </c>
      <c r="O23" s="27">
        <f t="shared" si="9"/>
        <v>-807959.71204999997</v>
      </c>
      <c r="P23" s="27">
        <f t="shared" si="10"/>
        <v>807959.71204999997</v>
      </c>
      <c r="Q23" s="8"/>
      <c r="R23" s="8"/>
      <c r="S23" s="8"/>
      <c r="T23" s="4"/>
    </row>
    <row r="24" spans="1:20">
      <c r="A24" s="31">
        <v>39600</v>
      </c>
      <c r="B24" s="3"/>
      <c r="C24" s="6">
        <v>16</v>
      </c>
      <c r="D24" s="29">
        <f t="shared" si="0"/>
        <v>12903</v>
      </c>
      <c r="E24" s="29">
        <f t="shared" si="6"/>
        <v>206448</v>
      </c>
      <c r="F24" s="29">
        <f t="shared" si="1"/>
        <v>-2116052</v>
      </c>
      <c r="G24" s="34">
        <f>+Inputs!$D$3</f>
        <v>0.37951000000000001</v>
      </c>
      <c r="H24" s="2"/>
      <c r="I24" s="27">
        <f t="shared" si="7"/>
        <v>2322500</v>
      </c>
      <c r="J24" s="27"/>
      <c r="K24" s="27">
        <f t="shared" si="2"/>
        <v>12903</v>
      </c>
      <c r="L24" s="27">
        <f t="shared" si="8"/>
        <v>206448</v>
      </c>
      <c r="M24" s="27">
        <f t="shared" si="3"/>
        <v>4896.8175300000003</v>
      </c>
      <c r="N24" s="27">
        <f t="shared" si="4"/>
        <v>4896.8175300000003</v>
      </c>
      <c r="O24" s="27">
        <f t="shared" si="9"/>
        <v>-803062.89451999997</v>
      </c>
      <c r="P24" s="27">
        <f t="shared" si="10"/>
        <v>803062.89451999997</v>
      </c>
      <c r="Q24" s="8"/>
      <c r="R24" s="8"/>
      <c r="S24" s="8"/>
      <c r="T24" s="4"/>
    </row>
    <row r="25" spans="1:20">
      <c r="A25" s="31">
        <v>39630</v>
      </c>
      <c r="B25" s="3"/>
      <c r="C25" s="6">
        <v>17</v>
      </c>
      <c r="D25" s="29">
        <f t="shared" si="0"/>
        <v>12903</v>
      </c>
      <c r="E25" s="29">
        <f t="shared" si="6"/>
        <v>219351</v>
      </c>
      <c r="F25" s="29">
        <f t="shared" si="1"/>
        <v>-2103149</v>
      </c>
      <c r="G25" s="34">
        <f>+Inputs!$D$3</f>
        <v>0.37951000000000001</v>
      </c>
      <c r="H25" s="2"/>
      <c r="I25" s="27">
        <f t="shared" si="7"/>
        <v>2322500</v>
      </c>
      <c r="J25" s="27"/>
      <c r="K25" s="27">
        <f t="shared" si="2"/>
        <v>12903</v>
      </c>
      <c r="L25" s="27">
        <f t="shared" si="8"/>
        <v>219351</v>
      </c>
      <c r="M25" s="27">
        <f t="shared" si="3"/>
        <v>4896.8175300000003</v>
      </c>
      <c r="N25" s="27">
        <f t="shared" si="4"/>
        <v>4896.8175300000003</v>
      </c>
      <c r="O25" s="27">
        <f t="shared" si="9"/>
        <v>-798166.07698999997</v>
      </c>
      <c r="P25" s="27">
        <f t="shared" si="10"/>
        <v>798166.07698999997</v>
      </c>
      <c r="Q25" s="8"/>
      <c r="R25" s="8"/>
      <c r="S25" s="8"/>
      <c r="T25" s="4"/>
    </row>
    <row r="26" spans="1:20">
      <c r="A26" s="31">
        <v>39661</v>
      </c>
      <c r="B26" s="3"/>
      <c r="C26" s="6">
        <v>18</v>
      </c>
      <c r="D26" s="29">
        <f t="shared" si="0"/>
        <v>12903</v>
      </c>
      <c r="E26" s="29">
        <f t="shared" si="6"/>
        <v>232254</v>
      </c>
      <c r="F26" s="29">
        <f t="shared" si="1"/>
        <v>-2090246</v>
      </c>
      <c r="G26" s="34">
        <f>+Inputs!$D$3</f>
        <v>0.37951000000000001</v>
      </c>
      <c r="H26" s="2"/>
      <c r="I26" s="27">
        <f t="shared" si="7"/>
        <v>2322500</v>
      </c>
      <c r="J26" s="27"/>
      <c r="K26" s="27">
        <f t="shared" si="2"/>
        <v>12903</v>
      </c>
      <c r="L26" s="27">
        <f t="shared" si="8"/>
        <v>232254</v>
      </c>
      <c r="M26" s="27">
        <f t="shared" si="3"/>
        <v>4896.8175300000003</v>
      </c>
      <c r="N26" s="27">
        <f t="shared" si="4"/>
        <v>4896.8175300000003</v>
      </c>
      <c r="O26" s="27">
        <f t="shared" si="9"/>
        <v>-793269.25945999997</v>
      </c>
      <c r="P26" s="27">
        <f t="shared" si="10"/>
        <v>793269.25945999997</v>
      </c>
      <c r="Q26" s="8"/>
      <c r="R26" s="8"/>
      <c r="S26" s="8"/>
      <c r="T26" s="4"/>
    </row>
    <row r="27" spans="1:20">
      <c r="A27" s="31">
        <v>39692</v>
      </c>
      <c r="B27" s="3"/>
      <c r="C27" s="6">
        <v>19</v>
      </c>
      <c r="D27" s="29">
        <f t="shared" si="0"/>
        <v>12903</v>
      </c>
      <c r="E27" s="29">
        <f t="shared" si="6"/>
        <v>245157</v>
      </c>
      <c r="F27" s="29">
        <f t="shared" si="1"/>
        <v>-2077343</v>
      </c>
      <c r="G27" s="34">
        <f>+Inputs!$D$3</f>
        <v>0.37951000000000001</v>
      </c>
      <c r="H27" s="2"/>
      <c r="I27" s="27">
        <f t="shared" si="7"/>
        <v>2322500</v>
      </c>
      <c r="J27" s="27"/>
      <c r="K27" s="27">
        <f t="shared" si="2"/>
        <v>12903</v>
      </c>
      <c r="L27" s="27">
        <f t="shared" si="8"/>
        <v>245157</v>
      </c>
      <c r="M27" s="27">
        <f t="shared" si="3"/>
        <v>4896.8175300000003</v>
      </c>
      <c r="N27" s="27">
        <f t="shared" si="4"/>
        <v>4896.8175300000003</v>
      </c>
      <c r="O27" s="27">
        <f t="shared" si="9"/>
        <v>-788372.44192999997</v>
      </c>
      <c r="P27" s="27">
        <f t="shared" si="10"/>
        <v>788372.44192999997</v>
      </c>
      <c r="Q27" s="8"/>
      <c r="R27" s="8"/>
      <c r="S27" s="8"/>
      <c r="T27" s="4"/>
    </row>
    <row r="28" spans="1:20">
      <c r="A28" s="31">
        <v>39722</v>
      </c>
      <c r="B28" s="3"/>
      <c r="C28" s="6">
        <v>20</v>
      </c>
      <c r="D28" s="29">
        <f t="shared" si="0"/>
        <v>12903</v>
      </c>
      <c r="E28" s="29">
        <f t="shared" si="6"/>
        <v>258060</v>
      </c>
      <c r="F28" s="29">
        <f t="shared" si="1"/>
        <v>-2064440</v>
      </c>
      <c r="G28" s="34">
        <f>+Inputs!$D$3</f>
        <v>0.37951000000000001</v>
      </c>
      <c r="H28" s="2"/>
      <c r="I28" s="27">
        <f t="shared" si="7"/>
        <v>2322500</v>
      </c>
      <c r="J28" s="27"/>
      <c r="K28" s="27">
        <f t="shared" si="2"/>
        <v>12903</v>
      </c>
      <c r="L28" s="27">
        <f t="shared" si="8"/>
        <v>258060</v>
      </c>
      <c r="M28" s="27">
        <f t="shared" si="3"/>
        <v>4896.8175300000003</v>
      </c>
      <c r="N28" s="27">
        <f t="shared" si="4"/>
        <v>4896.8175300000003</v>
      </c>
      <c r="O28" s="27">
        <f t="shared" si="9"/>
        <v>-783475.62439999997</v>
      </c>
      <c r="P28" s="27">
        <f t="shared" si="10"/>
        <v>783475.62439999997</v>
      </c>
      <c r="Q28" s="8"/>
      <c r="R28" s="8"/>
      <c r="S28" s="8"/>
      <c r="T28" s="4"/>
    </row>
    <row r="29" spans="1:20">
      <c r="A29" s="31">
        <v>39753</v>
      </c>
      <c r="B29" s="3"/>
      <c r="C29" s="6">
        <v>21</v>
      </c>
      <c r="D29" s="29">
        <f t="shared" si="0"/>
        <v>12903</v>
      </c>
      <c r="E29" s="29">
        <f t="shared" si="6"/>
        <v>270963</v>
      </c>
      <c r="F29" s="29">
        <f t="shared" si="1"/>
        <v>-2051537</v>
      </c>
      <c r="G29" s="34">
        <f>+Inputs!$D$3</f>
        <v>0.37951000000000001</v>
      </c>
      <c r="H29" s="2"/>
      <c r="I29" s="27">
        <f t="shared" si="7"/>
        <v>2322500</v>
      </c>
      <c r="J29" s="27"/>
      <c r="K29" s="27">
        <f t="shared" si="2"/>
        <v>12903</v>
      </c>
      <c r="L29" s="27">
        <f t="shared" si="8"/>
        <v>270963</v>
      </c>
      <c r="M29" s="27">
        <f t="shared" si="3"/>
        <v>4896.8175300000003</v>
      </c>
      <c r="N29" s="27">
        <f t="shared" si="4"/>
        <v>4896.8175300000003</v>
      </c>
      <c r="O29" s="27">
        <f t="shared" si="9"/>
        <v>-778578.80686999997</v>
      </c>
      <c r="P29" s="27">
        <f t="shared" si="10"/>
        <v>778578.80686999997</v>
      </c>
      <c r="Q29" s="8"/>
      <c r="R29" s="8"/>
      <c r="S29" s="8"/>
      <c r="T29" s="4"/>
    </row>
    <row r="30" spans="1:20">
      <c r="A30" s="31">
        <v>39783</v>
      </c>
      <c r="B30" s="3"/>
      <c r="C30" s="6">
        <v>22</v>
      </c>
      <c r="D30" s="29">
        <f t="shared" si="0"/>
        <v>12903</v>
      </c>
      <c r="E30" s="29">
        <f t="shared" si="6"/>
        <v>283866</v>
      </c>
      <c r="F30" s="29">
        <f t="shared" si="1"/>
        <v>-2038634</v>
      </c>
      <c r="G30" s="34">
        <f>+Inputs!$D$3</f>
        <v>0.37951000000000001</v>
      </c>
      <c r="H30" s="2"/>
      <c r="I30" s="27">
        <f t="shared" si="7"/>
        <v>2322500</v>
      </c>
      <c r="J30" s="27"/>
      <c r="K30" s="27">
        <f t="shared" si="2"/>
        <v>12903</v>
      </c>
      <c r="L30" s="27">
        <f t="shared" si="8"/>
        <v>283866</v>
      </c>
      <c r="M30" s="27">
        <f t="shared" si="3"/>
        <v>4896.8175300000003</v>
      </c>
      <c r="N30" s="27">
        <f t="shared" si="4"/>
        <v>4896.8175300000003</v>
      </c>
      <c r="O30" s="27">
        <f t="shared" si="9"/>
        <v>-773681.98933999997</v>
      </c>
      <c r="P30" s="27">
        <f t="shared" si="10"/>
        <v>773681.98933999997</v>
      </c>
      <c r="Q30" s="8"/>
      <c r="R30" s="8"/>
      <c r="S30" s="8"/>
      <c r="T30" s="4"/>
    </row>
    <row r="31" spans="1:20">
      <c r="A31" s="31">
        <v>39814</v>
      </c>
      <c r="B31" s="3"/>
      <c r="C31" s="6">
        <v>23</v>
      </c>
      <c r="D31" s="29">
        <f t="shared" si="0"/>
        <v>12903</v>
      </c>
      <c r="E31" s="29">
        <f t="shared" si="6"/>
        <v>296769</v>
      </c>
      <c r="F31" s="29">
        <f t="shared" si="1"/>
        <v>-2025731</v>
      </c>
      <c r="G31" s="34">
        <f>+Inputs!$D$3</f>
        <v>0.37951000000000001</v>
      </c>
      <c r="H31" s="2"/>
      <c r="I31" s="27">
        <f t="shared" si="7"/>
        <v>2322500</v>
      </c>
      <c r="J31" s="27"/>
      <c r="K31" s="27">
        <f t="shared" si="2"/>
        <v>12903</v>
      </c>
      <c r="L31" s="27">
        <f t="shared" si="8"/>
        <v>296769</v>
      </c>
      <c r="M31" s="27">
        <f t="shared" si="3"/>
        <v>4896.8175300000003</v>
      </c>
      <c r="N31" s="27">
        <f t="shared" si="4"/>
        <v>4896.8175300000003</v>
      </c>
      <c r="O31" s="27">
        <f t="shared" si="9"/>
        <v>-768785.17180999997</v>
      </c>
      <c r="P31" s="27">
        <f t="shared" si="10"/>
        <v>768785.17180999997</v>
      </c>
      <c r="Q31" s="8"/>
      <c r="R31" s="8"/>
      <c r="S31" s="8"/>
      <c r="T31" s="4"/>
    </row>
    <row r="32" spans="1:20">
      <c r="A32" s="31">
        <v>39845</v>
      </c>
      <c r="B32" s="3"/>
      <c r="C32" s="6">
        <v>24</v>
      </c>
      <c r="D32" s="29">
        <f t="shared" si="0"/>
        <v>12903</v>
      </c>
      <c r="E32" s="29">
        <f t="shared" si="6"/>
        <v>309672</v>
      </c>
      <c r="F32" s="29">
        <f t="shared" si="1"/>
        <v>-2012828</v>
      </c>
      <c r="G32" s="34">
        <f>+Inputs!$D$3</f>
        <v>0.37951000000000001</v>
      </c>
      <c r="H32" s="2"/>
      <c r="I32" s="27">
        <f t="shared" si="7"/>
        <v>2322500</v>
      </c>
      <c r="J32" s="27"/>
      <c r="K32" s="27">
        <f t="shared" si="2"/>
        <v>12903</v>
      </c>
      <c r="L32" s="27">
        <f t="shared" si="8"/>
        <v>309672</v>
      </c>
      <c r="M32" s="27">
        <f t="shared" si="3"/>
        <v>4896.8175300000003</v>
      </c>
      <c r="N32" s="27">
        <f t="shared" si="4"/>
        <v>4896.8175300000003</v>
      </c>
      <c r="O32" s="27">
        <f t="shared" si="9"/>
        <v>-763888.35427999997</v>
      </c>
      <c r="P32" s="27">
        <f t="shared" si="10"/>
        <v>763888.35427999997</v>
      </c>
      <c r="Q32" s="8"/>
      <c r="R32" s="8"/>
      <c r="S32" s="8"/>
      <c r="T32" s="4"/>
    </row>
    <row r="33" spans="1:20">
      <c r="A33" s="31">
        <v>39873</v>
      </c>
      <c r="B33" s="3"/>
      <c r="C33" s="6">
        <v>25</v>
      </c>
      <c r="D33" s="29">
        <f t="shared" si="0"/>
        <v>12903</v>
      </c>
      <c r="E33" s="29">
        <f t="shared" si="6"/>
        <v>322575</v>
      </c>
      <c r="F33" s="29">
        <f t="shared" si="1"/>
        <v>-1999925</v>
      </c>
      <c r="G33" s="34">
        <f>+Inputs!$D$3</f>
        <v>0.37951000000000001</v>
      </c>
      <c r="H33" s="2"/>
      <c r="I33" s="27">
        <f t="shared" si="7"/>
        <v>2322500</v>
      </c>
      <c r="J33" s="27"/>
      <c r="K33" s="27">
        <f t="shared" si="2"/>
        <v>12903</v>
      </c>
      <c r="L33" s="27">
        <f t="shared" si="8"/>
        <v>322575</v>
      </c>
      <c r="M33" s="27">
        <f t="shared" si="3"/>
        <v>4896.8175300000003</v>
      </c>
      <c r="N33" s="27">
        <f t="shared" si="4"/>
        <v>4896.8175300000003</v>
      </c>
      <c r="O33" s="27">
        <f t="shared" si="9"/>
        <v>-758991.53674999997</v>
      </c>
      <c r="P33" s="27">
        <f t="shared" si="10"/>
        <v>758991.53674999997</v>
      </c>
      <c r="Q33" s="8"/>
      <c r="R33" s="8"/>
      <c r="S33" s="8"/>
      <c r="T33" s="4"/>
    </row>
    <row r="34" spans="1:20">
      <c r="A34" s="31">
        <v>39904</v>
      </c>
      <c r="B34" s="3"/>
      <c r="C34" s="6">
        <v>26</v>
      </c>
      <c r="D34" s="29">
        <f t="shared" si="0"/>
        <v>12903</v>
      </c>
      <c r="E34" s="29">
        <f t="shared" si="6"/>
        <v>335478</v>
      </c>
      <c r="F34" s="29">
        <f t="shared" si="1"/>
        <v>-1987022</v>
      </c>
      <c r="G34" s="34">
        <f>+Inputs!$D$3</f>
        <v>0.37951000000000001</v>
      </c>
      <c r="H34" s="2"/>
      <c r="I34" s="27">
        <f t="shared" si="7"/>
        <v>2322500</v>
      </c>
      <c r="J34" s="27"/>
      <c r="K34" s="27">
        <f t="shared" si="2"/>
        <v>12903</v>
      </c>
      <c r="L34" s="27">
        <f t="shared" si="8"/>
        <v>335478</v>
      </c>
      <c r="M34" s="27">
        <f t="shared" si="3"/>
        <v>4896.8175300000003</v>
      </c>
      <c r="N34" s="27">
        <f t="shared" si="4"/>
        <v>4896.8175300000003</v>
      </c>
      <c r="O34" s="27">
        <f t="shared" si="9"/>
        <v>-754094.71921999997</v>
      </c>
      <c r="P34" s="27">
        <f t="shared" si="10"/>
        <v>754094.71921999997</v>
      </c>
      <c r="Q34" s="8"/>
      <c r="R34" s="8"/>
      <c r="S34" s="8"/>
      <c r="T34" s="4"/>
    </row>
    <row r="35" spans="1:20">
      <c r="A35" s="31">
        <v>39934</v>
      </c>
      <c r="B35" s="3"/>
      <c r="C35" s="6">
        <v>27</v>
      </c>
      <c r="D35" s="29">
        <f t="shared" si="0"/>
        <v>12903</v>
      </c>
      <c r="E35" s="29">
        <f t="shared" si="6"/>
        <v>348381</v>
      </c>
      <c r="F35" s="29">
        <f t="shared" si="1"/>
        <v>-1974119</v>
      </c>
      <c r="G35" s="34">
        <f>+Inputs!$D$3</f>
        <v>0.37951000000000001</v>
      </c>
      <c r="H35" s="2"/>
      <c r="I35" s="27">
        <f t="shared" si="7"/>
        <v>2322500</v>
      </c>
      <c r="J35" s="27"/>
      <c r="K35" s="27">
        <f t="shared" si="2"/>
        <v>12903</v>
      </c>
      <c r="L35" s="27">
        <f t="shared" si="8"/>
        <v>348381</v>
      </c>
      <c r="M35" s="27">
        <f t="shared" si="3"/>
        <v>4896.8175300000003</v>
      </c>
      <c r="N35" s="27">
        <f t="shared" si="4"/>
        <v>4896.8175300000003</v>
      </c>
      <c r="O35" s="27">
        <f t="shared" si="9"/>
        <v>-749197.90168999997</v>
      </c>
      <c r="P35" s="27">
        <f t="shared" si="10"/>
        <v>749197.90168999997</v>
      </c>
      <c r="Q35" s="8"/>
      <c r="R35" s="8"/>
      <c r="S35" s="8"/>
      <c r="T35" s="4"/>
    </row>
    <row r="36" spans="1:20">
      <c r="A36" s="31">
        <v>39965</v>
      </c>
      <c r="B36" s="3"/>
      <c r="C36" s="6">
        <v>28</v>
      </c>
      <c r="D36" s="29">
        <f t="shared" si="0"/>
        <v>12903</v>
      </c>
      <c r="E36" s="29">
        <f t="shared" si="6"/>
        <v>361284</v>
      </c>
      <c r="F36" s="29">
        <f t="shared" si="1"/>
        <v>-1961216</v>
      </c>
      <c r="G36" s="34">
        <f>+Inputs!$D$3</f>
        <v>0.37951000000000001</v>
      </c>
      <c r="H36" s="2"/>
      <c r="I36" s="27">
        <f t="shared" si="7"/>
        <v>2322500</v>
      </c>
      <c r="J36" s="27"/>
      <c r="K36" s="27">
        <f t="shared" si="2"/>
        <v>12903</v>
      </c>
      <c r="L36" s="27">
        <f t="shared" si="8"/>
        <v>361284</v>
      </c>
      <c r="M36" s="27">
        <f t="shared" si="3"/>
        <v>4896.8175300000003</v>
      </c>
      <c r="N36" s="27">
        <f t="shared" si="4"/>
        <v>4896.8175300000003</v>
      </c>
      <c r="O36" s="27">
        <f t="shared" si="9"/>
        <v>-744301.08415999997</v>
      </c>
      <c r="P36" s="27">
        <f t="shared" si="10"/>
        <v>744301.08415999997</v>
      </c>
      <c r="Q36" s="8"/>
      <c r="R36" s="8"/>
      <c r="S36" s="8"/>
      <c r="T36" s="4"/>
    </row>
    <row r="37" spans="1:20">
      <c r="A37" s="31">
        <v>39995</v>
      </c>
      <c r="B37" s="3"/>
      <c r="C37" s="6">
        <v>29</v>
      </c>
      <c r="D37" s="29">
        <f t="shared" si="0"/>
        <v>12903</v>
      </c>
      <c r="E37" s="29">
        <f t="shared" si="6"/>
        <v>374187</v>
      </c>
      <c r="F37" s="29">
        <f t="shared" si="1"/>
        <v>-1948313</v>
      </c>
      <c r="G37" s="34">
        <f>+Inputs!$D$3</f>
        <v>0.37951000000000001</v>
      </c>
      <c r="H37" s="2"/>
      <c r="I37" s="27">
        <f t="shared" si="7"/>
        <v>2322500</v>
      </c>
      <c r="J37" s="27"/>
      <c r="K37" s="27">
        <f t="shared" si="2"/>
        <v>12903</v>
      </c>
      <c r="L37" s="27">
        <f t="shared" si="8"/>
        <v>374187</v>
      </c>
      <c r="M37" s="27">
        <f t="shared" si="3"/>
        <v>4896.8175300000003</v>
      </c>
      <c r="N37" s="27">
        <f t="shared" si="4"/>
        <v>4896.8175300000003</v>
      </c>
      <c r="O37" s="27">
        <f t="shared" si="9"/>
        <v>-739404.26662999997</v>
      </c>
      <c r="P37" s="27">
        <f t="shared" si="10"/>
        <v>739404.26662999997</v>
      </c>
      <c r="Q37" s="8"/>
      <c r="R37" s="8"/>
      <c r="S37" s="8"/>
      <c r="T37" s="4"/>
    </row>
    <row r="38" spans="1:20">
      <c r="A38" s="31">
        <v>40026</v>
      </c>
      <c r="B38" s="3"/>
      <c r="C38" s="6">
        <v>30</v>
      </c>
      <c r="D38" s="29">
        <f t="shared" si="0"/>
        <v>12903</v>
      </c>
      <c r="E38" s="29">
        <f t="shared" si="6"/>
        <v>387090</v>
      </c>
      <c r="F38" s="29">
        <f t="shared" si="1"/>
        <v>-1935410</v>
      </c>
      <c r="G38" s="34">
        <f>+Inputs!$D$3</f>
        <v>0.37951000000000001</v>
      </c>
      <c r="H38" s="2"/>
      <c r="I38" s="27">
        <f t="shared" si="7"/>
        <v>2322500</v>
      </c>
      <c r="J38" s="27"/>
      <c r="K38" s="27">
        <f t="shared" si="2"/>
        <v>12903</v>
      </c>
      <c r="L38" s="27">
        <f t="shared" si="8"/>
        <v>387090</v>
      </c>
      <c r="M38" s="27">
        <f t="shared" si="3"/>
        <v>4896.8175300000003</v>
      </c>
      <c r="N38" s="27">
        <f t="shared" si="4"/>
        <v>4896.8175300000003</v>
      </c>
      <c r="O38" s="27">
        <f t="shared" si="9"/>
        <v>-734507.44909999997</v>
      </c>
      <c r="P38" s="27">
        <f t="shared" si="10"/>
        <v>734507.44909999997</v>
      </c>
      <c r="Q38" s="8"/>
      <c r="R38" s="8"/>
      <c r="S38" s="8"/>
      <c r="T38" s="4"/>
    </row>
    <row r="39" spans="1:20">
      <c r="A39" s="31">
        <v>40057</v>
      </c>
      <c r="B39" s="2"/>
      <c r="C39" s="6">
        <v>31</v>
      </c>
      <c r="D39" s="29">
        <f t="shared" si="0"/>
        <v>12903</v>
      </c>
      <c r="E39" s="29">
        <f t="shared" si="6"/>
        <v>399993</v>
      </c>
      <c r="F39" s="29">
        <f t="shared" si="1"/>
        <v>-1922507</v>
      </c>
      <c r="G39" s="34">
        <f>+Inputs!$D$3</f>
        <v>0.37951000000000001</v>
      </c>
      <c r="H39" s="2"/>
      <c r="I39" s="27">
        <f t="shared" si="7"/>
        <v>2322500</v>
      </c>
      <c r="J39" s="27"/>
      <c r="K39" s="27">
        <f t="shared" si="2"/>
        <v>12903</v>
      </c>
      <c r="L39" s="27">
        <f t="shared" si="8"/>
        <v>399993</v>
      </c>
      <c r="M39" s="27">
        <f t="shared" si="3"/>
        <v>4896.8175300000003</v>
      </c>
      <c r="N39" s="27">
        <f t="shared" si="4"/>
        <v>4896.8175300000003</v>
      </c>
      <c r="O39" s="27">
        <f t="shared" si="9"/>
        <v>-729610.63156999997</v>
      </c>
      <c r="P39" s="27">
        <f t="shared" si="10"/>
        <v>729610.63156999997</v>
      </c>
      <c r="Q39" s="8"/>
      <c r="R39" s="8"/>
      <c r="S39" s="8"/>
      <c r="T39" s="4"/>
    </row>
    <row r="40" spans="1:20">
      <c r="A40" s="31">
        <v>40087</v>
      </c>
      <c r="B40" s="2"/>
      <c r="C40" s="6">
        <v>32</v>
      </c>
      <c r="D40" s="29">
        <f t="shared" si="0"/>
        <v>12903</v>
      </c>
      <c r="E40" s="29">
        <f t="shared" si="6"/>
        <v>412896</v>
      </c>
      <c r="F40" s="29">
        <f t="shared" si="1"/>
        <v>-1909604</v>
      </c>
      <c r="G40" s="34">
        <f>+Inputs!$D$3</f>
        <v>0.37951000000000001</v>
      </c>
      <c r="H40" s="2"/>
      <c r="I40" s="27">
        <f t="shared" si="7"/>
        <v>2322500</v>
      </c>
      <c r="J40" s="2"/>
      <c r="K40" s="27">
        <f t="shared" si="2"/>
        <v>12903</v>
      </c>
      <c r="L40" s="27">
        <f t="shared" si="8"/>
        <v>412896</v>
      </c>
      <c r="M40" s="27">
        <f t="shared" si="3"/>
        <v>4896.8175300000003</v>
      </c>
      <c r="N40" s="27">
        <f t="shared" si="4"/>
        <v>4896.8175300000003</v>
      </c>
      <c r="O40" s="27">
        <f t="shared" si="9"/>
        <v>-724713.81403999997</v>
      </c>
      <c r="P40" s="27">
        <f t="shared" si="10"/>
        <v>724713.81403999997</v>
      </c>
      <c r="Q40" s="8"/>
      <c r="R40" s="8"/>
      <c r="S40" s="8"/>
      <c r="T40" s="4"/>
    </row>
    <row r="41" spans="1:20">
      <c r="A41" s="31">
        <v>40118</v>
      </c>
      <c r="B41" s="4"/>
      <c r="C41" s="6">
        <v>33</v>
      </c>
      <c r="D41" s="29">
        <f t="shared" si="0"/>
        <v>12903</v>
      </c>
      <c r="E41" s="29">
        <f t="shared" si="6"/>
        <v>425799</v>
      </c>
      <c r="F41" s="29">
        <f t="shared" si="1"/>
        <v>-1896701</v>
      </c>
      <c r="G41" s="34">
        <f>+Inputs!$D$3</f>
        <v>0.37951000000000001</v>
      </c>
      <c r="H41" s="4"/>
      <c r="I41" s="27">
        <f t="shared" si="7"/>
        <v>2322500</v>
      </c>
      <c r="J41" s="4"/>
      <c r="K41" s="27">
        <f t="shared" si="2"/>
        <v>12903</v>
      </c>
      <c r="L41" s="27">
        <f t="shared" si="8"/>
        <v>425799</v>
      </c>
      <c r="M41" s="27">
        <f t="shared" si="3"/>
        <v>4896.8175300000003</v>
      </c>
      <c r="N41" s="27">
        <f t="shared" si="4"/>
        <v>4896.8175300000003</v>
      </c>
      <c r="O41" s="27">
        <f t="shared" si="9"/>
        <v>-719816.99650999997</v>
      </c>
      <c r="P41" s="27">
        <f t="shared" si="10"/>
        <v>719816.99650999997</v>
      </c>
      <c r="Q41" s="8"/>
      <c r="R41" s="8"/>
      <c r="S41" s="8"/>
      <c r="T41" s="4"/>
    </row>
    <row r="42" spans="1:20">
      <c r="A42" s="31">
        <v>40148</v>
      </c>
      <c r="B42" s="4"/>
      <c r="C42" s="6">
        <v>34</v>
      </c>
      <c r="D42" s="29">
        <f t="shared" si="0"/>
        <v>12903</v>
      </c>
      <c r="E42" s="29">
        <f t="shared" si="6"/>
        <v>438702</v>
      </c>
      <c r="F42" s="29">
        <f t="shared" si="1"/>
        <v>-1883798</v>
      </c>
      <c r="G42" s="34">
        <f>+Inputs!$D$3</f>
        <v>0.37951000000000001</v>
      </c>
      <c r="H42" s="4"/>
      <c r="I42" s="27">
        <f t="shared" si="7"/>
        <v>2322500</v>
      </c>
      <c r="J42" s="4"/>
      <c r="K42" s="27">
        <f t="shared" si="2"/>
        <v>12903</v>
      </c>
      <c r="L42" s="27">
        <f t="shared" si="8"/>
        <v>438702</v>
      </c>
      <c r="M42" s="27">
        <f t="shared" si="3"/>
        <v>4896.8175300000003</v>
      </c>
      <c r="N42" s="27">
        <f t="shared" si="4"/>
        <v>4896.8175300000003</v>
      </c>
      <c r="O42" s="27">
        <f t="shared" si="9"/>
        <v>-714920.17897999997</v>
      </c>
      <c r="P42" s="27">
        <f t="shared" si="10"/>
        <v>714920.17897999997</v>
      </c>
      <c r="Q42" s="8"/>
      <c r="R42" s="8"/>
      <c r="S42" s="8"/>
      <c r="T42" s="4"/>
    </row>
    <row r="43" spans="1:20" s="248" customFormat="1">
      <c r="A43" s="243">
        <v>40179</v>
      </c>
      <c r="B43" s="237"/>
      <c r="C43" s="238">
        <v>35</v>
      </c>
      <c r="D43" s="239">
        <f>ROUND(-(+$F$42/60)*1,0)</f>
        <v>31397</v>
      </c>
      <c r="E43" s="239">
        <f t="shared" si="6"/>
        <v>470099</v>
      </c>
      <c r="F43" s="239">
        <f t="shared" si="1"/>
        <v>-1852401</v>
      </c>
      <c r="G43" s="240">
        <f>+Inputs!$D$3</f>
        <v>0.37951000000000001</v>
      </c>
      <c r="H43" s="237"/>
      <c r="I43" s="241">
        <f t="shared" si="7"/>
        <v>2322500</v>
      </c>
      <c r="J43" s="237"/>
      <c r="K43" s="241">
        <f t="shared" si="2"/>
        <v>31397</v>
      </c>
      <c r="L43" s="241">
        <f t="shared" si="8"/>
        <v>470099</v>
      </c>
      <c r="M43" s="241">
        <f t="shared" si="3"/>
        <v>11915.475470000001</v>
      </c>
      <c r="N43" s="241">
        <f t="shared" si="4"/>
        <v>11915.475470000001</v>
      </c>
      <c r="O43" s="241">
        <f t="shared" si="9"/>
        <v>-703004.70351000002</v>
      </c>
      <c r="P43" s="241">
        <f t="shared" si="10"/>
        <v>703004.70351000002</v>
      </c>
      <c r="Q43" s="242"/>
      <c r="R43" s="242"/>
      <c r="S43" s="242"/>
      <c r="T43" s="237"/>
    </row>
    <row r="44" spans="1:20" s="248" customFormat="1">
      <c r="A44" s="243">
        <v>40210</v>
      </c>
      <c r="B44" s="237"/>
      <c r="C44" s="238">
        <v>36</v>
      </c>
      <c r="D44" s="239">
        <f t="shared" ref="D44:D101" si="12">ROUND(-(+$F$42/60)*1,0)</f>
        <v>31397</v>
      </c>
      <c r="E44" s="239">
        <f t="shared" si="6"/>
        <v>501496</v>
      </c>
      <c r="F44" s="239">
        <f t="shared" si="1"/>
        <v>-1821004</v>
      </c>
      <c r="G44" s="240">
        <f>+Inputs!$D$3</f>
        <v>0.37951000000000001</v>
      </c>
      <c r="H44" s="237"/>
      <c r="I44" s="241">
        <f t="shared" si="7"/>
        <v>2322500</v>
      </c>
      <c r="J44" s="237"/>
      <c r="K44" s="241">
        <f t="shared" si="2"/>
        <v>31397</v>
      </c>
      <c r="L44" s="241">
        <f t="shared" si="8"/>
        <v>501496</v>
      </c>
      <c r="M44" s="241">
        <f t="shared" si="3"/>
        <v>11915.475470000001</v>
      </c>
      <c r="N44" s="241">
        <f t="shared" si="4"/>
        <v>11915.475470000001</v>
      </c>
      <c r="O44" s="241">
        <f t="shared" si="9"/>
        <v>-691089.22804000007</v>
      </c>
      <c r="P44" s="241">
        <f t="shared" si="10"/>
        <v>691089.22804000007</v>
      </c>
      <c r="Q44" s="242"/>
      <c r="R44" s="242"/>
      <c r="S44" s="242"/>
      <c r="T44" s="237"/>
    </row>
    <row r="45" spans="1:20" s="248" customFormat="1">
      <c r="A45" s="243">
        <v>40238</v>
      </c>
      <c r="B45" s="237"/>
      <c r="C45" s="238">
        <v>37</v>
      </c>
      <c r="D45" s="239">
        <f t="shared" si="12"/>
        <v>31397</v>
      </c>
      <c r="E45" s="239">
        <f t="shared" si="6"/>
        <v>532893</v>
      </c>
      <c r="F45" s="239">
        <f t="shared" si="1"/>
        <v>-1789607</v>
      </c>
      <c r="G45" s="240">
        <f>+Inputs!$D$3</f>
        <v>0.37951000000000001</v>
      </c>
      <c r="H45" s="237"/>
      <c r="I45" s="241">
        <f t="shared" si="7"/>
        <v>2322500</v>
      </c>
      <c r="J45" s="237"/>
      <c r="K45" s="241">
        <f t="shared" si="2"/>
        <v>31397</v>
      </c>
      <c r="L45" s="241">
        <f t="shared" si="8"/>
        <v>532893</v>
      </c>
      <c r="M45" s="241">
        <f t="shared" si="3"/>
        <v>11915.475470000001</v>
      </c>
      <c r="N45" s="241">
        <f t="shared" si="4"/>
        <v>11915.475470000001</v>
      </c>
      <c r="O45" s="241">
        <f t="shared" si="9"/>
        <v>-679173.75257000013</v>
      </c>
      <c r="P45" s="241">
        <f t="shared" si="10"/>
        <v>679173.75257000013</v>
      </c>
      <c r="Q45" s="242"/>
      <c r="R45" s="242"/>
      <c r="S45" s="242"/>
      <c r="T45" s="237"/>
    </row>
    <row r="46" spans="1:20" s="248" customFormat="1">
      <c r="A46" s="243">
        <v>40269</v>
      </c>
      <c r="B46" s="237"/>
      <c r="C46" s="238">
        <v>38</v>
      </c>
      <c r="D46" s="239">
        <f t="shared" si="12"/>
        <v>31397</v>
      </c>
      <c r="E46" s="239">
        <f t="shared" si="6"/>
        <v>564290</v>
      </c>
      <c r="F46" s="239">
        <f t="shared" si="1"/>
        <v>-1758210</v>
      </c>
      <c r="G46" s="240">
        <f>+Inputs!$D$3</f>
        <v>0.37951000000000001</v>
      </c>
      <c r="H46" s="237"/>
      <c r="I46" s="241">
        <f t="shared" si="7"/>
        <v>2322500</v>
      </c>
      <c r="J46" s="237"/>
      <c r="K46" s="241">
        <f t="shared" si="2"/>
        <v>31397</v>
      </c>
      <c r="L46" s="241">
        <f t="shared" si="8"/>
        <v>564290</v>
      </c>
      <c r="M46" s="241">
        <f t="shared" si="3"/>
        <v>11915.475470000001</v>
      </c>
      <c r="N46" s="241">
        <f t="shared" si="4"/>
        <v>11915.475470000001</v>
      </c>
      <c r="O46" s="241">
        <f t="shared" si="9"/>
        <v>-667258.27710000018</v>
      </c>
      <c r="P46" s="241">
        <f t="shared" si="10"/>
        <v>667258.27710000018</v>
      </c>
      <c r="Q46" s="242"/>
      <c r="R46" s="242"/>
      <c r="S46" s="242"/>
      <c r="T46" s="237"/>
    </row>
    <row r="47" spans="1:20" s="248" customFormat="1">
      <c r="A47" s="243">
        <v>40299</v>
      </c>
      <c r="B47" s="237"/>
      <c r="C47" s="238">
        <v>39</v>
      </c>
      <c r="D47" s="239">
        <f t="shared" si="12"/>
        <v>31397</v>
      </c>
      <c r="E47" s="239">
        <f t="shared" si="6"/>
        <v>595687</v>
      </c>
      <c r="F47" s="239">
        <f t="shared" si="1"/>
        <v>-1726813</v>
      </c>
      <c r="G47" s="240">
        <f>+Inputs!$D$3</f>
        <v>0.37951000000000001</v>
      </c>
      <c r="H47" s="237"/>
      <c r="I47" s="241">
        <f t="shared" si="7"/>
        <v>2322500</v>
      </c>
      <c r="J47" s="237"/>
      <c r="K47" s="241">
        <f t="shared" si="2"/>
        <v>31397</v>
      </c>
      <c r="L47" s="241">
        <f t="shared" si="8"/>
        <v>595687</v>
      </c>
      <c r="M47" s="241">
        <f t="shared" si="3"/>
        <v>11915.475470000001</v>
      </c>
      <c r="N47" s="241">
        <f t="shared" si="4"/>
        <v>11915.475470000001</v>
      </c>
      <c r="O47" s="241">
        <f t="shared" si="9"/>
        <v>-655342.80163000023</v>
      </c>
      <c r="P47" s="241">
        <f t="shared" si="10"/>
        <v>655342.80163000023</v>
      </c>
      <c r="Q47" s="242"/>
      <c r="R47" s="242"/>
      <c r="S47" s="242"/>
      <c r="T47" s="237"/>
    </row>
    <row r="48" spans="1:20" s="248" customFormat="1">
      <c r="A48" s="243">
        <v>40330</v>
      </c>
      <c r="B48" s="237"/>
      <c r="C48" s="238">
        <v>40</v>
      </c>
      <c r="D48" s="239">
        <f t="shared" si="12"/>
        <v>31397</v>
      </c>
      <c r="E48" s="239">
        <f t="shared" si="6"/>
        <v>627084</v>
      </c>
      <c r="F48" s="239">
        <f t="shared" si="1"/>
        <v>-1695416</v>
      </c>
      <c r="G48" s="240">
        <f>+Inputs!$D$3</f>
        <v>0.37951000000000001</v>
      </c>
      <c r="H48" s="237"/>
      <c r="I48" s="241">
        <f t="shared" si="7"/>
        <v>2322500</v>
      </c>
      <c r="J48" s="237"/>
      <c r="K48" s="241">
        <f t="shared" si="2"/>
        <v>31397</v>
      </c>
      <c r="L48" s="241">
        <f t="shared" si="8"/>
        <v>627084</v>
      </c>
      <c r="M48" s="241">
        <f t="shared" si="3"/>
        <v>11915.475470000001</v>
      </c>
      <c r="N48" s="241">
        <f t="shared" si="4"/>
        <v>11915.475470000001</v>
      </c>
      <c r="O48" s="241">
        <f t="shared" si="9"/>
        <v>-643427.32616000029</v>
      </c>
      <c r="P48" s="241">
        <f t="shared" si="10"/>
        <v>643427.32616000029</v>
      </c>
      <c r="Q48" s="242"/>
      <c r="R48" s="242"/>
      <c r="S48" s="242"/>
      <c r="T48" s="237"/>
    </row>
    <row r="49" spans="1:20" s="248" customFormat="1">
      <c r="A49" s="243">
        <v>40360</v>
      </c>
      <c r="B49" s="237"/>
      <c r="C49" s="238">
        <v>41</v>
      </c>
      <c r="D49" s="239">
        <f t="shared" si="12"/>
        <v>31397</v>
      </c>
      <c r="E49" s="239">
        <f t="shared" si="6"/>
        <v>658481</v>
      </c>
      <c r="F49" s="239">
        <f t="shared" si="1"/>
        <v>-1664019</v>
      </c>
      <c r="G49" s="240">
        <f>+Inputs!$D$3</f>
        <v>0.37951000000000001</v>
      </c>
      <c r="H49" s="237"/>
      <c r="I49" s="241">
        <f t="shared" si="7"/>
        <v>2322500</v>
      </c>
      <c r="J49" s="237"/>
      <c r="K49" s="241">
        <f t="shared" si="2"/>
        <v>31397</v>
      </c>
      <c r="L49" s="241">
        <f t="shared" si="8"/>
        <v>658481</v>
      </c>
      <c r="M49" s="241">
        <f t="shared" si="3"/>
        <v>11915.475470000001</v>
      </c>
      <c r="N49" s="241">
        <f t="shared" si="4"/>
        <v>11915.475470000001</v>
      </c>
      <c r="O49" s="241">
        <f t="shared" si="9"/>
        <v>-631511.85069000034</v>
      </c>
      <c r="P49" s="241">
        <f t="shared" si="10"/>
        <v>631511.85069000034</v>
      </c>
      <c r="Q49" s="242"/>
      <c r="R49" s="242"/>
      <c r="S49" s="242"/>
      <c r="T49" s="237"/>
    </row>
    <row r="50" spans="1:20" s="248" customFormat="1">
      <c r="A50" s="243">
        <v>40391</v>
      </c>
      <c r="B50" s="237"/>
      <c r="C50" s="238">
        <v>42</v>
      </c>
      <c r="D50" s="239">
        <f t="shared" si="12"/>
        <v>31397</v>
      </c>
      <c r="E50" s="239">
        <f t="shared" si="6"/>
        <v>689878</v>
      </c>
      <c r="F50" s="239">
        <f t="shared" si="1"/>
        <v>-1632622</v>
      </c>
      <c r="G50" s="240">
        <f>+Inputs!$D$3</f>
        <v>0.37951000000000001</v>
      </c>
      <c r="H50" s="237"/>
      <c r="I50" s="241">
        <f t="shared" si="7"/>
        <v>2322500</v>
      </c>
      <c r="J50" s="237"/>
      <c r="K50" s="241">
        <f t="shared" si="2"/>
        <v>31397</v>
      </c>
      <c r="L50" s="241">
        <f t="shared" si="8"/>
        <v>689878</v>
      </c>
      <c r="M50" s="241">
        <f t="shared" si="3"/>
        <v>11915.475470000001</v>
      </c>
      <c r="N50" s="241">
        <f t="shared" si="4"/>
        <v>11915.475470000001</v>
      </c>
      <c r="O50" s="241">
        <f t="shared" si="9"/>
        <v>-619596.37522000039</v>
      </c>
      <c r="P50" s="241">
        <f t="shared" si="10"/>
        <v>619596.37522000039</v>
      </c>
      <c r="Q50" s="242"/>
      <c r="R50" s="242"/>
      <c r="S50" s="242"/>
      <c r="T50" s="237"/>
    </row>
    <row r="51" spans="1:20" s="248" customFormat="1">
      <c r="A51" s="243">
        <v>40422</v>
      </c>
      <c r="B51" s="237"/>
      <c r="C51" s="238">
        <v>43</v>
      </c>
      <c r="D51" s="239">
        <f t="shared" si="12"/>
        <v>31397</v>
      </c>
      <c r="E51" s="239">
        <f t="shared" si="6"/>
        <v>721275</v>
      </c>
      <c r="F51" s="239">
        <f t="shared" si="1"/>
        <v>-1601225</v>
      </c>
      <c r="G51" s="240">
        <f>+Inputs!$D$3</f>
        <v>0.37951000000000001</v>
      </c>
      <c r="H51" s="237"/>
      <c r="I51" s="241">
        <f t="shared" si="7"/>
        <v>2322500</v>
      </c>
      <c r="J51" s="237"/>
      <c r="K51" s="241">
        <f t="shared" si="2"/>
        <v>31397</v>
      </c>
      <c r="L51" s="241">
        <f t="shared" si="8"/>
        <v>721275</v>
      </c>
      <c r="M51" s="241">
        <f t="shared" si="3"/>
        <v>11915.475470000001</v>
      </c>
      <c r="N51" s="241">
        <f t="shared" si="4"/>
        <v>11915.475470000001</v>
      </c>
      <c r="O51" s="241">
        <f t="shared" si="9"/>
        <v>-607680.89975000045</v>
      </c>
      <c r="P51" s="241">
        <f t="shared" si="10"/>
        <v>607680.89975000045</v>
      </c>
      <c r="Q51" s="242"/>
      <c r="R51" s="242"/>
      <c r="S51" s="242"/>
      <c r="T51" s="237"/>
    </row>
    <row r="52" spans="1:20" s="248" customFormat="1">
      <c r="A52" s="243">
        <v>40452</v>
      </c>
      <c r="B52" s="237"/>
      <c r="C52" s="238">
        <v>44</v>
      </c>
      <c r="D52" s="239">
        <f t="shared" si="12"/>
        <v>31397</v>
      </c>
      <c r="E52" s="239">
        <f t="shared" si="6"/>
        <v>752672</v>
      </c>
      <c r="F52" s="239">
        <f t="shared" si="1"/>
        <v>-1569828</v>
      </c>
      <c r="G52" s="240">
        <f>+Inputs!$D$3</f>
        <v>0.37951000000000001</v>
      </c>
      <c r="H52" s="237"/>
      <c r="I52" s="241">
        <f t="shared" si="7"/>
        <v>2322500</v>
      </c>
      <c r="J52" s="237"/>
      <c r="K52" s="241">
        <f t="shared" si="2"/>
        <v>31397</v>
      </c>
      <c r="L52" s="241">
        <f t="shared" si="8"/>
        <v>752672</v>
      </c>
      <c r="M52" s="241">
        <f t="shared" si="3"/>
        <v>11915.475470000001</v>
      </c>
      <c r="N52" s="241">
        <f t="shared" si="4"/>
        <v>11915.475470000001</v>
      </c>
      <c r="O52" s="241">
        <f t="shared" si="9"/>
        <v>-595765.4242800005</v>
      </c>
      <c r="P52" s="241">
        <f t="shared" si="10"/>
        <v>595765.4242800005</v>
      </c>
      <c r="Q52" s="242"/>
      <c r="R52" s="242"/>
      <c r="S52" s="242"/>
      <c r="T52" s="237"/>
    </row>
    <row r="53" spans="1:20" s="248" customFormat="1">
      <c r="A53" s="243">
        <v>40483</v>
      </c>
      <c r="B53" s="237"/>
      <c r="C53" s="238">
        <v>45</v>
      </c>
      <c r="D53" s="239">
        <f t="shared" si="12"/>
        <v>31397</v>
      </c>
      <c r="E53" s="239">
        <f t="shared" si="6"/>
        <v>784069</v>
      </c>
      <c r="F53" s="239">
        <f t="shared" si="1"/>
        <v>-1538431</v>
      </c>
      <c r="G53" s="240">
        <f>+Inputs!$D$3</f>
        <v>0.37951000000000001</v>
      </c>
      <c r="H53" s="237"/>
      <c r="I53" s="241">
        <f t="shared" si="7"/>
        <v>2322500</v>
      </c>
      <c r="J53" s="237"/>
      <c r="K53" s="241">
        <f t="shared" si="2"/>
        <v>31397</v>
      </c>
      <c r="L53" s="241">
        <f t="shared" si="8"/>
        <v>784069</v>
      </c>
      <c r="M53" s="241">
        <f t="shared" si="3"/>
        <v>11915.475470000001</v>
      </c>
      <c r="N53" s="241">
        <f t="shared" si="4"/>
        <v>11915.475470000001</v>
      </c>
      <c r="O53" s="241">
        <f t="shared" si="9"/>
        <v>-583849.94881000055</v>
      </c>
      <c r="P53" s="241">
        <f t="shared" si="10"/>
        <v>583849.94881000055</v>
      </c>
      <c r="Q53" s="242"/>
      <c r="R53" s="242"/>
      <c r="S53" s="242"/>
      <c r="T53" s="237"/>
    </row>
    <row r="54" spans="1:20" s="248" customFormat="1">
      <c r="A54" s="243">
        <v>40513</v>
      </c>
      <c r="B54" s="237"/>
      <c r="C54" s="238">
        <v>46</v>
      </c>
      <c r="D54" s="239">
        <f t="shared" si="12"/>
        <v>31397</v>
      </c>
      <c r="E54" s="239">
        <f t="shared" si="6"/>
        <v>815466</v>
      </c>
      <c r="F54" s="239">
        <f t="shared" si="1"/>
        <v>-1507034</v>
      </c>
      <c r="G54" s="240">
        <f>+Inputs!$D$3</f>
        <v>0.37951000000000001</v>
      </c>
      <c r="H54" s="237"/>
      <c r="I54" s="241">
        <f t="shared" si="7"/>
        <v>2322500</v>
      </c>
      <c r="J54" s="237"/>
      <c r="K54" s="241">
        <f t="shared" si="2"/>
        <v>31397</v>
      </c>
      <c r="L54" s="241">
        <f t="shared" si="8"/>
        <v>815466</v>
      </c>
      <c r="M54" s="241">
        <f t="shared" si="3"/>
        <v>11915.475470000001</v>
      </c>
      <c r="N54" s="241">
        <f t="shared" si="4"/>
        <v>11915.475470000001</v>
      </c>
      <c r="O54" s="241">
        <f t="shared" si="9"/>
        <v>-571934.47334000061</v>
      </c>
      <c r="P54" s="241">
        <f t="shared" si="10"/>
        <v>571934.47334000061</v>
      </c>
      <c r="Q54" s="242"/>
      <c r="R54" s="242"/>
      <c r="S54" s="242"/>
      <c r="T54" s="237"/>
    </row>
    <row r="55" spans="1:20" s="248" customFormat="1">
      <c r="A55" s="243">
        <v>40544</v>
      </c>
      <c r="B55" s="237"/>
      <c r="C55" s="238">
        <v>47</v>
      </c>
      <c r="D55" s="239">
        <f t="shared" si="12"/>
        <v>31397</v>
      </c>
      <c r="E55" s="239">
        <f t="shared" si="6"/>
        <v>846863</v>
      </c>
      <c r="F55" s="239">
        <f t="shared" si="1"/>
        <v>-1475637</v>
      </c>
      <c r="G55" s="240">
        <f>+Inputs!$D$3</f>
        <v>0.37951000000000001</v>
      </c>
      <c r="H55" s="237"/>
      <c r="I55" s="241">
        <f t="shared" si="7"/>
        <v>2322500</v>
      </c>
      <c r="J55" s="237"/>
      <c r="K55" s="241">
        <f t="shared" si="2"/>
        <v>31397</v>
      </c>
      <c r="L55" s="241">
        <f t="shared" si="8"/>
        <v>846863</v>
      </c>
      <c r="M55" s="241">
        <f t="shared" si="3"/>
        <v>11915.475470000001</v>
      </c>
      <c r="N55" s="241">
        <f t="shared" si="4"/>
        <v>11915.475470000001</v>
      </c>
      <c r="O55" s="241">
        <f t="shared" si="9"/>
        <v>-560018.99787000066</v>
      </c>
      <c r="P55" s="241">
        <f t="shared" si="10"/>
        <v>560018.99787000066</v>
      </c>
      <c r="Q55" s="242"/>
      <c r="R55" s="242"/>
      <c r="S55" s="242"/>
      <c r="T55" s="237"/>
    </row>
    <row r="56" spans="1:20" s="248" customFormat="1">
      <c r="A56" s="243">
        <v>40575</v>
      </c>
      <c r="B56" s="237"/>
      <c r="C56" s="238">
        <v>48</v>
      </c>
      <c r="D56" s="239">
        <f t="shared" si="12"/>
        <v>31397</v>
      </c>
      <c r="E56" s="239">
        <f t="shared" si="6"/>
        <v>878260</v>
      </c>
      <c r="F56" s="239">
        <f t="shared" si="1"/>
        <v>-1444240</v>
      </c>
      <c r="G56" s="240">
        <f>+Inputs!$D$3</f>
        <v>0.37951000000000001</v>
      </c>
      <c r="H56" s="237"/>
      <c r="I56" s="241">
        <f t="shared" si="7"/>
        <v>2322500</v>
      </c>
      <c r="J56" s="237"/>
      <c r="K56" s="241">
        <f t="shared" si="2"/>
        <v>31397</v>
      </c>
      <c r="L56" s="241">
        <f t="shared" si="8"/>
        <v>878260</v>
      </c>
      <c r="M56" s="241">
        <f t="shared" si="3"/>
        <v>11915.475470000001</v>
      </c>
      <c r="N56" s="241">
        <f t="shared" si="4"/>
        <v>11915.475470000001</v>
      </c>
      <c r="O56" s="241">
        <f t="shared" si="9"/>
        <v>-548103.52240000071</v>
      </c>
      <c r="P56" s="241">
        <f t="shared" si="10"/>
        <v>548103.52240000071</v>
      </c>
      <c r="Q56" s="242"/>
      <c r="R56" s="242"/>
      <c r="S56" s="242"/>
      <c r="T56" s="237"/>
    </row>
    <row r="57" spans="1:20" s="248" customFormat="1">
      <c r="A57" s="243">
        <v>40603</v>
      </c>
      <c r="B57" s="237"/>
      <c r="C57" s="238">
        <v>49</v>
      </c>
      <c r="D57" s="239">
        <f t="shared" si="12"/>
        <v>31397</v>
      </c>
      <c r="E57" s="239">
        <f t="shared" si="6"/>
        <v>909657</v>
      </c>
      <c r="F57" s="239">
        <f t="shared" si="1"/>
        <v>-1412843</v>
      </c>
      <c r="G57" s="240">
        <f>+Inputs!$D$3</f>
        <v>0.37951000000000001</v>
      </c>
      <c r="H57" s="237"/>
      <c r="I57" s="241">
        <f t="shared" si="7"/>
        <v>2322500</v>
      </c>
      <c r="J57" s="237"/>
      <c r="K57" s="241">
        <f t="shared" si="2"/>
        <v>31397</v>
      </c>
      <c r="L57" s="241">
        <f t="shared" si="8"/>
        <v>909657</v>
      </c>
      <c r="M57" s="241">
        <f t="shared" si="3"/>
        <v>11915.475470000001</v>
      </c>
      <c r="N57" s="241">
        <f t="shared" si="4"/>
        <v>11915.475470000001</v>
      </c>
      <c r="O57" s="241">
        <f t="shared" si="9"/>
        <v>-536188.04693000077</v>
      </c>
      <c r="P57" s="241">
        <f t="shared" si="10"/>
        <v>536188.04693000077</v>
      </c>
      <c r="Q57" s="242"/>
      <c r="R57" s="242"/>
      <c r="S57" s="242"/>
      <c r="T57" s="237"/>
    </row>
    <row r="58" spans="1:20" s="248" customFormat="1">
      <c r="A58" s="243">
        <v>40634</v>
      </c>
      <c r="B58" s="237"/>
      <c r="C58" s="238">
        <v>50</v>
      </c>
      <c r="D58" s="239">
        <f t="shared" si="12"/>
        <v>31397</v>
      </c>
      <c r="E58" s="239">
        <f t="shared" si="6"/>
        <v>941054</v>
      </c>
      <c r="F58" s="239">
        <f t="shared" si="1"/>
        <v>-1381446</v>
      </c>
      <c r="G58" s="240">
        <f>+Inputs!$D$3</f>
        <v>0.37951000000000001</v>
      </c>
      <c r="H58" s="237"/>
      <c r="I58" s="241">
        <f t="shared" si="7"/>
        <v>2322500</v>
      </c>
      <c r="J58" s="237"/>
      <c r="K58" s="241">
        <f t="shared" si="2"/>
        <v>31397</v>
      </c>
      <c r="L58" s="241">
        <f t="shared" si="8"/>
        <v>941054</v>
      </c>
      <c r="M58" s="241">
        <f t="shared" si="3"/>
        <v>11915.475470000001</v>
      </c>
      <c r="N58" s="241">
        <f t="shared" si="4"/>
        <v>11915.475470000001</v>
      </c>
      <c r="O58" s="241">
        <f t="shared" si="9"/>
        <v>-524272.57146000076</v>
      </c>
      <c r="P58" s="241">
        <f t="shared" si="10"/>
        <v>524272.57146000076</v>
      </c>
      <c r="Q58" s="242"/>
      <c r="R58" s="242"/>
      <c r="S58" s="242"/>
      <c r="T58" s="237"/>
    </row>
    <row r="59" spans="1:20" s="248" customFormat="1">
      <c r="A59" s="243">
        <v>40664</v>
      </c>
      <c r="B59" s="237"/>
      <c r="C59" s="238">
        <v>51</v>
      </c>
      <c r="D59" s="239">
        <f t="shared" si="12"/>
        <v>31397</v>
      </c>
      <c r="E59" s="239">
        <f t="shared" si="6"/>
        <v>972451</v>
      </c>
      <c r="F59" s="239">
        <f t="shared" si="1"/>
        <v>-1350049</v>
      </c>
      <c r="G59" s="240">
        <f>+Inputs!$D$3</f>
        <v>0.37951000000000001</v>
      </c>
      <c r="H59" s="237"/>
      <c r="I59" s="241">
        <f t="shared" si="7"/>
        <v>2322500</v>
      </c>
      <c r="J59" s="237"/>
      <c r="K59" s="241">
        <f t="shared" si="2"/>
        <v>31397</v>
      </c>
      <c r="L59" s="241">
        <f t="shared" si="8"/>
        <v>972451</v>
      </c>
      <c r="M59" s="241">
        <f t="shared" si="3"/>
        <v>11915.475470000001</v>
      </c>
      <c r="N59" s="241">
        <f t="shared" si="4"/>
        <v>11915.475470000001</v>
      </c>
      <c r="O59" s="241">
        <f t="shared" si="9"/>
        <v>-512357.09599000076</v>
      </c>
      <c r="P59" s="241">
        <f t="shared" si="10"/>
        <v>512357.09599000076</v>
      </c>
      <c r="Q59" s="242"/>
      <c r="R59" s="242"/>
      <c r="S59" s="242"/>
      <c r="T59" s="237"/>
    </row>
    <row r="60" spans="1:20" s="248" customFormat="1">
      <c r="A60" s="243">
        <v>40695</v>
      </c>
      <c r="B60" s="237"/>
      <c r="C60" s="238">
        <v>52</v>
      </c>
      <c r="D60" s="239">
        <f t="shared" si="12"/>
        <v>31397</v>
      </c>
      <c r="E60" s="239">
        <f t="shared" si="6"/>
        <v>1003848</v>
      </c>
      <c r="F60" s="239">
        <f t="shared" si="1"/>
        <v>-1318652</v>
      </c>
      <c r="G60" s="240">
        <f>+Inputs!$D$3</f>
        <v>0.37951000000000001</v>
      </c>
      <c r="H60" s="237"/>
      <c r="I60" s="241">
        <f t="shared" si="7"/>
        <v>2322500</v>
      </c>
      <c r="J60" s="237"/>
      <c r="K60" s="241">
        <f t="shared" si="2"/>
        <v>31397</v>
      </c>
      <c r="L60" s="241">
        <f t="shared" si="8"/>
        <v>1003848</v>
      </c>
      <c r="M60" s="241">
        <f t="shared" si="3"/>
        <v>11915.475470000001</v>
      </c>
      <c r="N60" s="241">
        <f t="shared" si="4"/>
        <v>11915.475470000001</v>
      </c>
      <c r="O60" s="241">
        <f t="shared" si="9"/>
        <v>-500441.62052000075</v>
      </c>
      <c r="P60" s="241">
        <f t="shared" si="10"/>
        <v>500441.62052000075</v>
      </c>
      <c r="Q60" s="242"/>
      <c r="R60" s="242"/>
      <c r="S60" s="242"/>
      <c r="T60" s="237"/>
    </row>
    <row r="61" spans="1:20" s="248" customFormat="1">
      <c r="A61" s="243">
        <v>40725</v>
      </c>
      <c r="B61" s="237"/>
      <c r="C61" s="238">
        <v>53</v>
      </c>
      <c r="D61" s="239">
        <f t="shared" si="12"/>
        <v>31397</v>
      </c>
      <c r="E61" s="239">
        <f t="shared" si="6"/>
        <v>1035245</v>
      </c>
      <c r="F61" s="239">
        <f t="shared" si="1"/>
        <v>-1287255</v>
      </c>
      <c r="G61" s="240">
        <f>+Inputs!$D$3</f>
        <v>0.37951000000000001</v>
      </c>
      <c r="H61" s="237"/>
      <c r="I61" s="241">
        <f t="shared" si="7"/>
        <v>2322500</v>
      </c>
      <c r="J61" s="237"/>
      <c r="K61" s="241">
        <f t="shared" si="2"/>
        <v>31397</v>
      </c>
      <c r="L61" s="241">
        <f t="shared" si="8"/>
        <v>1035245</v>
      </c>
      <c r="M61" s="241">
        <f t="shared" si="3"/>
        <v>11915.475470000001</v>
      </c>
      <c r="N61" s="241">
        <f t="shared" si="4"/>
        <v>11915.475470000001</v>
      </c>
      <c r="O61" s="241">
        <f t="shared" si="9"/>
        <v>-488526.14505000075</v>
      </c>
      <c r="P61" s="241">
        <f t="shared" si="10"/>
        <v>488526.14505000075</v>
      </c>
      <c r="Q61" s="242"/>
      <c r="R61" s="242"/>
      <c r="S61" s="242"/>
      <c r="T61" s="237"/>
    </row>
    <row r="62" spans="1:20" s="248" customFormat="1">
      <c r="A62" s="243">
        <v>40756</v>
      </c>
      <c r="B62" s="237"/>
      <c r="C62" s="238">
        <v>54</v>
      </c>
      <c r="D62" s="239">
        <f t="shared" si="12"/>
        <v>31397</v>
      </c>
      <c r="E62" s="239">
        <f t="shared" si="6"/>
        <v>1066642</v>
      </c>
      <c r="F62" s="239">
        <f t="shared" si="1"/>
        <v>-1255858</v>
      </c>
      <c r="G62" s="240">
        <f>+Inputs!$D$3</f>
        <v>0.37951000000000001</v>
      </c>
      <c r="H62" s="237"/>
      <c r="I62" s="241">
        <f t="shared" si="7"/>
        <v>2322500</v>
      </c>
      <c r="J62" s="237"/>
      <c r="K62" s="241">
        <f t="shared" si="2"/>
        <v>31397</v>
      </c>
      <c r="L62" s="241">
        <f t="shared" si="8"/>
        <v>1066642</v>
      </c>
      <c r="M62" s="241">
        <f t="shared" si="3"/>
        <v>11915.475470000001</v>
      </c>
      <c r="N62" s="241">
        <f t="shared" si="4"/>
        <v>11915.475470000001</v>
      </c>
      <c r="O62" s="241">
        <f t="shared" si="9"/>
        <v>-476610.66958000074</v>
      </c>
      <c r="P62" s="241">
        <f t="shared" si="10"/>
        <v>476610.66958000074</v>
      </c>
      <c r="Q62" s="242"/>
      <c r="R62" s="242"/>
      <c r="S62" s="242"/>
      <c r="T62" s="237"/>
    </row>
    <row r="63" spans="1:20" s="248" customFormat="1">
      <c r="A63" s="243">
        <v>40787</v>
      </c>
      <c r="B63" s="237"/>
      <c r="C63" s="238">
        <v>55</v>
      </c>
      <c r="D63" s="239">
        <f t="shared" si="12"/>
        <v>31397</v>
      </c>
      <c r="E63" s="239">
        <f t="shared" si="6"/>
        <v>1098039</v>
      </c>
      <c r="F63" s="239">
        <f t="shared" si="1"/>
        <v>-1224461</v>
      </c>
      <c r="G63" s="240">
        <f>+Inputs!$D$3</f>
        <v>0.37951000000000001</v>
      </c>
      <c r="H63" s="237"/>
      <c r="I63" s="241">
        <f t="shared" si="7"/>
        <v>2322500</v>
      </c>
      <c r="J63" s="237"/>
      <c r="K63" s="241">
        <f t="shared" si="2"/>
        <v>31397</v>
      </c>
      <c r="L63" s="241">
        <f t="shared" si="8"/>
        <v>1098039</v>
      </c>
      <c r="M63" s="241">
        <f t="shared" si="3"/>
        <v>11915.475470000001</v>
      </c>
      <c r="N63" s="241">
        <f t="shared" si="4"/>
        <v>11915.475470000001</v>
      </c>
      <c r="O63" s="241">
        <f t="shared" si="9"/>
        <v>-464695.19411000074</v>
      </c>
      <c r="P63" s="241">
        <f t="shared" si="10"/>
        <v>464695.19411000074</v>
      </c>
      <c r="Q63" s="242"/>
      <c r="R63" s="242"/>
      <c r="S63" s="242"/>
      <c r="T63" s="237"/>
    </row>
    <row r="64" spans="1:20" s="248" customFormat="1">
      <c r="A64" s="243">
        <v>40817</v>
      </c>
      <c r="B64" s="237"/>
      <c r="C64" s="238">
        <v>56</v>
      </c>
      <c r="D64" s="239">
        <f t="shared" si="12"/>
        <v>31397</v>
      </c>
      <c r="E64" s="239">
        <f t="shared" si="6"/>
        <v>1129436</v>
      </c>
      <c r="F64" s="239">
        <f t="shared" si="1"/>
        <v>-1193064</v>
      </c>
      <c r="G64" s="240">
        <f>+Inputs!$D$3</f>
        <v>0.37951000000000001</v>
      </c>
      <c r="H64" s="237"/>
      <c r="I64" s="241">
        <f t="shared" si="7"/>
        <v>2322500</v>
      </c>
      <c r="J64" s="237"/>
      <c r="K64" s="241">
        <f t="shared" si="2"/>
        <v>31397</v>
      </c>
      <c r="L64" s="241">
        <f t="shared" si="8"/>
        <v>1129436</v>
      </c>
      <c r="M64" s="241">
        <f t="shared" si="3"/>
        <v>11915.475470000001</v>
      </c>
      <c r="N64" s="241">
        <f t="shared" si="4"/>
        <v>11915.475470000001</v>
      </c>
      <c r="O64" s="241">
        <f t="shared" si="9"/>
        <v>-452779.71864000073</v>
      </c>
      <c r="P64" s="241">
        <f t="shared" si="10"/>
        <v>452779.71864000073</v>
      </c>
      <c r="Q64" s="242"/>
      <c r="R64" s="242"/>
      <c r="S64" s="242"/>
      <c r="T64" s="237"/>
    </row>
    <row r="65" spans="1:20" s="248" customFormat="1">
      <c r="A65" s="243">
        <v>40848</v>
      </c>
      <c r="B65" s="237"/>
      <c r="C65" s="238">
        <v>57</v>
      </c>
      <c r="D65" s="239">
        <f t="shared" si="12"/>
        <v>31397</v>
      </c>
      <c r="E65" s="239">
        <f t="shared" si="6"/>
        <v>1160833</v>
      </c>
      <c r="F65" s="239">
        <f t="shared" si="1"/>
        <v>-1161667</v>
      </c>
      <c r="G65" s="240">
        <f>+Inputs!$D$3</f>
        <v>0.37951000000000001</v>
      </c>
      <c r="H65" s="237"/>
      <c r="I65" s="241">
        <f t="shared" si="7"/>
        <v>2322500</v>
      </c>
      <c r="J65" s="237"/>
      <c r="K65" s="241">
        <f t="shared" si="2"/>
        <v>31397</v>
      </c>
      <c r="L65" s="241">
        <f t="shared" si="8"/>
        <v>1160833</v>
      </c>
      <c r="M65" s="241">
        <f t="shared" si="3"/>
        <v>11915.475470000001</v>
      </c>
      <c r="N65" s="241">
        <f t="shared" si="4"/>
        <v>11915.475470000001</v>
      </c>
      <c r="O65" s="241">
        <f t="shared" si="9"/>
        <v>-440864.24317000073</v>
      </c>
      <c r="P65" s="241">
        <f t="shared" si="10"/>
        <v>440864.24317000073</v>
      </c>
      <c r="Q65" s="242"/>
      <c r="R65" s="242"/>
      <c r="S65" s="242"/>
      <c r="T65" s="237"/>
    </row>
    <row r="66" spans="1:20" s="248" customFormat="1">
      <c r="A66" s="243">
        <v>40878</v>
      </c>
      <c r="B66" s="237"/>
      <c r="C66" s="238">
        <v>58</v>
      </c>
      <c r="D66" s="239">
        <f t="shared" si="12"/>
        <v>31397</v>
      </c>
      <c r="E66" s="239">
        <f t="shared" si="6"/>
        <v>1192230</v>
      </c>
      <c r="F66" s="239">
        <f t="shared" si="1"/>
        <v>-1130270</v>
      </c>
      <c r="G66" s="240">
        <f>+Inputs!$D$3</f>
        <v>0.37951000000000001</v>
      </c>
      <c r="H66" s="237"/>
      <c r="I66" s="241">
        <f t="shared" si="7"/>
        <v>2322500</v>
      </c>
      <c r="J66" s="237"/>
      <c r="K66" s="241">
        <f t="shared" si="2"/>
        <v>31397</v>
      </c>
      <c r="L66" s="241">
        <f t="shared" si="8"/>
        <v>1192230</v>
      </c>
      <c r="M66" s="241">
        <f t="shared" si="3"/>
        <v>11915.475470000001</v>
      </c>
      <c r="N66" s="241">
        <f t="shared" si="4"/>
        <v>11915.475470000001</v>
      </c>
      <c r="O66" s="241">
        <f t="shared" si="9"/>
        <v>-428948.76770000072</v>
      </c>
      <c r="P66" s="241">
        <f t="shared" si="10"/>
        <v>428948.76770000072</v>
      </c>
      <c r="Q66" s="242"/>
      <c r="R66" s="242"/>
      <c r="S66" s="242"/>
      <c r="T66" s="237"/>
    </row>
    <row r="67" spans="1:20" s="248" customFormat="1">
      <c r="A67" s="243">
        <v>40909</v>
      </c>
      <c r="B67" s="237"/>
      <c r="C67" s="238">
        <v>59</v>
      </c>
      <c r="D67" s="239">
        <f t="shared" si="12"/>
        <v>31397</v>
      </c>
      <c r="E67" s="239">
        <f t="shared" si="6"/>
        <v>1223627</v>
      </c>
      <c r="F67" s="239">
        <f t="shared" si="1"/>
        <v>-1098873</v>
      </c>
      <c r="G67" s="240">
        <f>+Inputs!$D$3</f>
        <v>0.37951000000000001</v>
      </c>
      <c r="H67" s="237"/>
      <c r="I67" s="241">
        <f t="shared" si="7"/>
        <v>2322500</v>
      </c>
      <c r="J67" s="237"/>
      <c r="K67" s="241">
        <f t="shared" si="2"/>
        <v>31397</v>
      </c>
      <c r="L67" s="241">
        <f t="shared" si="8"/>
        <v>1223627</v>
      </c>
      <c r="M67" s="241">
        <f t="shared" si="3"/>
        <v>11915.475470000001</v>
      </c>
      <c r="N67" s="241">
        <f t="shared" si="4"/>
        <v>11915.475470000001</v>
      </c>
      <c r="O67" s="241">
        <f t="shared" si="9"/>
        <v>-417033.29223000072</v>
      </c>
      <c r="P67" s="241">
        <f t="shared" si="10"/>
        <v>417033.29223000072</v>
      </c>
      <c r="Q67" s="242"/>
      <c r="R67" s="242"/>
      <c r="S67" s="242"/>
      <c r="T67" s="237"/>
    </row>
    <row r="68" spans="1:20" s="248" customFormat="1">
      <c r="A68" s="243">
        <v>40940</v>
      </c>
      <c r="B68" s="237"/>
      <c r="C68" s="238">
        <v>60</v>
      </c>
      <c r="D68" s="239">
        <f t="shared" si="12"/>
        <v>31397</v>
      </c>
      <c r="E68" s="239">
        <f t="shared" si="6"/>
        <v>1255024</v>
      </c>
      <c r="F68" s="239">
        <f t="shared" si="1"/>
        <v>-1067476</v>
      </c>
      <c r="G68" s="240">
        <f>+Inputs!$D$3</f>
        <v>0.37951000000000001</v>
      </c>
      <c r="H68" s="237"/>
      <c r="I68" s="241">
        <f t="shared" si="7"/>
        <v>2322500</v>
      </c>
      <c r="J68" s="237"/>
      <c r="K68" s="241">
        <f t="shared" si="2"/>
        <v>31397</v>
      </c>
      <c r="L68" s="241">
        <f t="shared" si="8"/>
        <v>1255024</v>
      </c>
      <c r="M68" s="241">
        <f t="shared" si="3"/>
        <v>11915.475470000001</v>
      </c>
      <c r="N68" s="241">
        <f t="shared" si="4"/>
        <v>11915.475470000001</v>
      </c>
      <c r="O68" s="241">
        <f t="shared" si="9"/>
        <v>-405117.81676000071</v>
      </c>
      <c r="P68" s="241">
        <f t="shared" si="10"/>
        <v>405117.81676000071</v>
      </c>
      <c r="Q68" s="242"/>
      <c r="R68" s="242"/>
      <c r="S68" s="242"/>
      <c r="T68" s="237"/>
    </row>
    <row r="69" spans="1:20" s="248" customFormat="1">
      <c r="A69" s="243">
        <v>40969</v>
      </c>
      <c r="B69" s="237"/>
      <c r="C69" s="238">
        <v>61</v>
      </c>
      <c r="D69" s="239">
        <f t="shared" si="12"/>
        <v>31397</v>
      </c>
      <c r="E69" s="239">
        <f t="shared" si="6"/>
        <v>1286421</v>
      </c>
      <c r="F69" s="239">
        <f t="shared" si="1"/>
        <v>-1036079</v>
      </c>
      <c r="G69" s="240">
        <f>+Inputs!$D$3</f>
        <v>0.37951000000000001</v>
      </c>
      <c r="H69" s="237"/>
      <c r="I69" s="241">
        <f t="shared" si="7"/>
        <v>2322500</v>
      </c>
      <c r="J69" s="237"/>
      <c r="K69" s="241">
        <f t="shared" si="2"/>
        <v>31397</v>
      </c>
      <c r="L69" s="241">
        <f t="shared" si="8"/>
        <v>1286421</v>
      </c>
      <c r="M69" s="241">
        <f t="shared" si="3"/>
        <v>11915.475470000001</v>
      </c>
      <c r="N69" s="241">
        <f t="shared" si="4"/>
        <v>11915.475470000001</v>
      </c>
      <c r="O69" s="241">
        <f t="shared" si="9"/>
        <v>-393202.34129000071</v>
      </c>
      <c r="P69" s="241">
        <f t="shared" si="10"/>
        <v>393202.34129000071</v>
      </c>
      <c r="Q69" s="242"/>
      <c r="R69" s="242"/>
      <c r="S69" s="242"/>
      <c r="T69" s="237"/>
    </row>
    <row r="70" spans="1:20" s="248" customFormat="1">
      <c r="A70" s="243">
        <v>41000</v>
      </c>
      <c r="B70" s="237"/>
      <c r="C70" s="238">
        <v>62</v>
      </c>
      <c r="D70" s="239">
        <f t="shared" si="12"/>
        <v>31397</v>
      </c>
      <c r="E70" s="239">
        <f t="shared" si="6"/>
        <v>1317818</v>
      </c>
      <c r="F70" s="239">
        <f t="shared" si="1"/>
        <v>-1004682</v>
      </c>
      <c r="G70" s="240">
        <f>+Inputs!$D$3</f>
        <v>0.37951000000000001</v>
      </c>
      <c r="H70" s="237"/>
      <c r="I70" s="241">
        <f t="shared" si="7"/>
        <v>2322500</v>
      </c>
      <c r="J70" s="237"/>
      <c r="K70" s="241">
        <f t="shared" si="2"/>
        <v>31397</v>
      </c>
      <c r="L70" s="241">
        <f t="shared" si="8"/>
        <v>1317818</v>
      </c>
      <c r="M70" s="241">
        <f t="shared" si="3"/>
        <v>11915.475470000001</v>
      </c>
      <c r="N70" s="241">
        <f t="shared" si="4"/>
        <v>11915.475470000001</v>
      </c>
      <c r="O70" s="241">
        <f t="shared" si="9"/>
        <v>-381286.8658200007</v>
      </c>
      <c r="P70" s="241">
        <f t="shared" si="10"/>
        <v>381286.8658200007</v>
      </c>
      <c r="Q70" s="242"/>
      <c r="R70" s="242"/>
      <c r="S70" s="242"/>
      <c r="T70" s="237"/>
    </row>
    <row r="71" spans="1:20" s="248" customFormat="1">
      <c r="A71" s="243">
        <v>41030</v>
      </c>
      <c r="B71" s="237"/>
      <c r="C71" s="238">
        <v>63</v>
      </c>
      <c r="D71" s="239">
        <f t="shared" si="12"/>
        <v>31397</v>
      </c>
      <c r="E71" s="239">
        <f t="shared" si="6"/>
        <v>1349215</v>
      </c>
      <c r="F71" s="239">
        <f t="shared" si="1"/>
        <v>-973285</v>
      </c>
      <c r="G71" s="240">
        <f>+Inputs!$D$3</f>
        <v>0.37951000000000001</v>
      </c>
      <c r="H71" s="237"/>
      <c r="I71" s="241">
        <f t="shared" si="7"/>
        <v>2322500</v>
      </c>
      <c r="J71" s="237"/>
      <c r="K71" s="241">
        <f t="shared" si="2"/>
        <v>31397</v>
      </c>
      <c r="L71" s="241">
        <f t="shared" si="8"/>
        <v>1349215</v>
      </c>
      <c r="M71" s="241">
        <f t="shared" si="3"/>
        <v>11915.475470000001</v>
      </c>
      <c r="N71" s="241">
        <f t="shared" si="4"/>
        <v>11915.475470000001</v>
      </c>
      <c r="O71" s="241">
        <f t="shared" si="9"/>
        <v>-369371.3903500007</v>
      </c>
      <c r="P71" s="241">
        <f t="shared" si="10"/>
        <v>369371.3903500007</v>
      </c>
      <c r="Q71" s="242"/>
      <c r="R71" s="242"/>
      <c r="S71" s="242"/>
      <c r="T71" s="237"/>
    </row>
    <row r="72" spans="1:20" s="248" customFormat="1">
      <c r="A72" s="243">
        <v>41061</v>
      </c>
      <c r="B72" s="237"/>
      <c r="C72" s="238">
        <v>64</v>
      </c>
      <c r="D72" s="239">
        <f t="shared" si="12"/>
        <v>31397</v>
      </c>
      <c r="E72" s="239">
        <f t="shared" si="6"/>
        <v>1380612</v>
      </c>
      <c r="F72" s="239">
        <f t="shared" si="1"/>
        <v>-941888</v>
      </c>
      <c r="G72" s="240">
        <f>+Inputs!$D$3</f>
        <v>0.37951000000000001</v>
      </c>
      <c r="H72" s="237"/>
      <c r="I72" s="241">
        <f t="shared" si="7"/>
        <v>2322500</v>
      </c>
      <c r="J72" s="237"/>
      <c r="K72" s="241">
        <f t="shared" si="2"/>
        <v>31397</v>
      </c>
      <c r="L72" s="241">
        <f t="shared" si="8"/>
        <v>1380612</v>
      </c>
      <c r="M72" s="241">
        <f t="shared" si="3"/>
        <v>11915.475470000001</v>
      </c>
      <c r="N72" s="241">
        <f t="shared" si="4"/>
        <v>11915.475470000001</v>
      </c>
      <c r="O72" s="241">
        <f t="shared" si="9"/>
        <v>-357455.9148800007</v>
      </c>
      <c r="P72" s="241">
        <f t="shared" si="10"/>
        <v>357455.9148800007</v>
      </c>
      <c r="Q72" s="242"/>
      <c r="R72" s="242"/>
      <c r="S72" s="242"/>
      <c r="T72" s="237"/>
    </row>
    <row r="73" spans="1:20" s="248" customFormat="1">
      <c r="A73" s="243">
        <v>41091</v>
      </c>
      <c r="B73" s="237"/>
      <c r="C73" s="238">
        <v>65</v>
      </c>
      <c r="D73" s="239">
        <f t="shared" si="12"/>
        <v>31397</v>
      </c>
      <c r="E73" s="239">
        <f t="shared" si="6"/>
        <v>1412009</v>
      </c>
      <c r="F73" s="239">
        <f t="shared" ref="F73:F102" si="13">$B$9+E73</f>
        <v>-910491</v>
      </c>
      <c r="G73" s="240">
        <f>+Inputs!$D$3</f>
        <v>0.37951000000000001</v>
      </c>
      <c r="H73" s="237"/>
      <c r="I73" s="241">
        <f t="shared" si="7"/>
        <v>2322500</v>
      </c>
      <c r="J73" s="237"/>
      <c r="K73" s="241">
        <f t="shared" ref="K73:K102" si="14">D73</f>
        <v>31397</v>
      </c>
      <c r="L73" s="241">
        <f t="shared" si="8"/>
        <v>1412009</v>
      </c>
      <c r="M73" s="241">
        <f t="shared" ref="M73:M102" si="15">K73*G73</f>
        <v>11915.475470000001</v>
      </c>
      <c r="N73" s="241">
        <f t="shared" ref="N73:N102" si="16">M73-J73</f>
        <v>11915.475470000001</v>
      </c>
      <c r="O73" s="241">
        <f t="shared" si="9"/>
        <v>-345540.43941000069</v>
      </c>
      <c r="P73" s="241">
        <f t="shared" si="10"/>
        <v>345540.43941000069</v>
      </c>
      <c r="Q73" s="242"/>
      <c r="R73" s="242"/>
      <c r="S73" s="242"/>
      <c r="T73" s="237"/>
    </row>
    <row r="74" spans="1:20" s="248" customFormat="1">
      <c r="A74" s="243">
        <v>41122</v>
      </c>
      <c r="B74" s="237"/>
      <c r="C74" s="238">
        <v>66</v>
      </c>
      <c r="D74" s="239">
        <f t="shared" si="12"/>
        <v>31397</v>
      </c>
      <c r="E74" s="239">
        <f t="shared" ref="E74:E102" si="17">+E73+D74</f>
        <v>1443406</v>
      </c>
      <c r="F74" s="239">
        <f t="shared" si="13"/>
        <v>-879094</v>
      </c>
      <c r="G74" s="240">
        <f>+Inputs!$D$3</f>
        <v>0.37951000000000001</v>
      </c>
      <c r="H74" s="237"/>
      <c r="I74" s="241">
        <f t="shared" ref="I74:I102" si="18">+I73+H74</f>
        <v>2322500</v>
      </c>
      <c r="J74" s="237"/>
      <c r="K74" s="241">
        <f t="shared" si="14"/>
        <v>31397</v>
      </c>
      <c r="L74" s="241">
        <f t="shared" ref="L74:L102" si="19">+L73+K74</f>
        <v>1443406</v>
      </c>
      <c r="M74" s="241">
        <f t="shared" si="15"/>
        <v>11915.475470000001</v>
      </c>
      <c r="N74" s="241">
        <f t="shared" si="16"/>
        <v>11915.475470000001</v>
      </c>
      <c r="O74" s="241">
        <f t="shared" ref="O74:O102" si="20">+O73+N74</f>
        <v>-333624.96394000069</v>
      </c>
      <c r="P74" s="241">
        <f t="shared" ref="P74:P102" si="21">P73-N74</f>
        <v>333624.96394000069</v>
      </c>
      <c r="Q74" s="242"/>
      <c r="R74" s="242"/>
      <c r="S74" s="242"/>
      <c r="T74" s="237"/>
    </row>
    <row r="75" spans="1:20" s="248" customFormat="1">
      <c r="A75" s="243">
        <v>41153</v>
      </c>
      <c r="B75" s="237"/>
      <c r="C75" s="238">
        <v>67</v>
      </c>
      <c r="D75" s="239">
        <f t="shared" si="12"/>
        <v>31397</v>
      </c>
      <c r="E75" s="239">
        <f t="shared" si="17"/>
        <v>1474803</v>
      </c>
      <c r="F75" s="239">
        <f t="shared" si="13"/>
        <v>-847697</v>
      </c>
      <c r="G75" s="240">
        <f>+Inputs!$D$3</f>
        <v>0.37951000000000001</v>
      </c>
      <c r="H75" s="237"/>
      <c r="I75" s="241">
        <f t="shared" si="18"/>
        <v>2322500</v>
      </c>
      <c r="J75" s="237"/>
      <c r="K75" s="241">
        <f t="shared" si="14"/>
        <v>31397</v>
      </c>
      <c r="L75" s="241">
        <f t="shared" si="19"/>
        <v>1474803</v>
      </c>
      <c r="M75" s="241">
        <f t="shared" si="15"/>
        <v>11915.475470000001</v>
      </c>
      <c r="N75" s="241">
        <f t="shared" si="16"/>
        <v>11915.475470000001</v>
      </c>
      <c r="O75" s="241">
        <f t="shared" si="20"/>
        <v>-321709.48847000068</v>
      </c>
      <c r="P75" s="241">
        <f t="shared" si="21"/>
        <v>321709.48847000068</v>
      </c>
      <c r="Q75" s="242"/>
      <c r="R75" s="242"/>
      <c r="S75" s="242"/>
      <c r="T75" s="237"/>
    </row>
    <row r="76" spans="1:20" s="248" customFormat="1">
      <c r="A76" s="243">
        <v>41183</v>
      </c>
      <c r="B76" s="237"/>
      <c r="C76" s="238">
        <v>68</v>
      </c>
      <c r="D76" s="239">
        <f t="shared" si="12"/>
        <v>31397</v>
      </c>
      <c r="E76" s="239">
        <f t="shared" si="17"/>
        <v>1506200</v>
      </c>
      <c r="F76" s="239">
        <f t="shared" si="13"/>
        <v>-816300</v>
      </c>
      <c r="G76" s="240">
        <f>+Inputs!$D$3</f>
        <v>0.37951000000000001</v>
      </c>
      <c r="H76" s="237"/>
      <c r="I76" s="241">
        <f t="shared" si="18"/>
        <v>2322500</v>
      </c>
      <c r="J76" s="237"/>
      <c r="K76" s="241">
        <f t="shared" si="14"/>
        <v>31397</v>
      </c>
      <c r="L76" s="241">
        <f t="shared" si="19"/>
        <v>1506200</v>
      </c>
      <c r="M76" s="241">
        <f t="shared" si="15"/>
        <v>11915.475470000001</v>
      </c>
      <c r="N76" s="241">
        <f t="shared" si="16"/>
        <v>11915.475470000001</v>
      </c>
      <c r="O76" s="241">
        <f t="shared" si="20"/>
        <v>-309794.01300000068</v>
      </c>
      <c r="P76" s="241">
        <f t="shared" si="21"/>
        <v>309794.01300000068</v>
      </c>
      <c r="Q76" s="242"/>
      <c r="R76" s="242"/>
      <c r="S76" s="242"/>
      <c r="T76" s="237"/>
    </row>
    <row r="77" spans="1:20" s="248" customFormat="1">
      <c r="A77" s="243">
        <v>41214</v>
      </c>
      <c r="B77" s="237"/>
      <c r="C77" s="238">
        <v>69</v>
      </c>
      <c r="D77" s="239">
        <f t="shared" si="12"/>
        <v>31397</v>
      </c>
      <c r="E77" s="239">
        <f t="shared" si="17"/>
        <v>1537597</v>
      </c>
      <c r="F77" s="239">
        <f t="shared" si="13"/>
        <v>-784903</v>
      </c>
      <c r="G77" s="240">
        <f>+Inputs!$D$3</f>
        <v>0.37951000000000001</v>
      </c>
      <c r="H77" s="237"/>
      <c r="I77" s="241">
        <f t="shared" si="18"/>
        <v>2322500</v>
      </c>
      <c r="J77" s="237"/>
      <c r="K77" s="241">
        <f t="shared" si="14"/>
        <v>31397</v>
      </c>
      <c r="L77" s="241">
        <f t="shared" si="19"/>
        <v>1537597</v>
      </c>
      <c r="M77" s="241">
        <f t="shared" si="15"/>
        <v>11915.475470000001</v>
      </c>
      <c r="N77" s="241">
        <f t="shared" si="16"/>
        <v>11915.475470000001</v>
      </c>
      <c r="O77" s="241">
        <f t="shared" si="20"/>
        <v>-297878.53753000067</v>
      </c>
      <c r="P77" s="241">
        <f t="shared" si="21"/>
        <v>297878.53753000067</v>
      </c>
      <c r="Q77" s="242"/>
      <c r="R77" s="242"/>
      <c r="S77" s="242"/>
      <c r="T77" s="237"/>
    </row>
    <row r="78" spans="1:20" s="248" customFormat="1">
      <c r="A78" s="243">
        <v>41244</v>
      </c>
      <c r="B78" s="237"/>
      <c r="C78" s="238">
        <v>70</v>
      </c>
      <c r="D78" s="239">
        <f t="shared" si="12"/>
        <v>31397</v>
      </c>
      <c r="E78" s="239">
        <f t="shared" si="17"/>
        <v>1568994</v>
      </c>
      <c r="F78" s="239">
        <f t="shared" si="13"/>
        <v>-753506</v>
      </c>
      <c r="G78" s="240">
        <f>+Inputs!$D$3</f>
        <v>0.37951000000000001</v>
      </c>
      <c r="H78" s="237"/>
      <c r="I78" s="241">
        <f t="shared" si="18"/>
        <v>2322500</v>
      </c>
      <c r="J78" s="237"/>
      <c r="K78" s="241">
        <f t="shared" si="14"/>
        <v>31397</v>
      </c>
      <c r="L78" s="241">
        <f t="shared" si="19"/>
        <v>1568994</v>
      </c>
      <c r="M78" s="241">
        <f t="shared" si="15"/>
        <v>11915.475470000001</v>
      </c>
      <c r="N78" s="241">
        <f t="shared" si="16"/>
        <v>11915.475470000001</v>
      </c>
      <c r="O78" s="241">
        <f t="shared" si="20"/>
        <v>-285963.06206000067</v>
      </c>
      <c r="P78" s="241">
        <f t="shared" si="21"/>
        <v>285963.06206000067</v>
      </c>
      <c r="Q78" s="242"/>
      <c r="R78" s="242"/>
      <c r="S78" s="242"/>
      <c r="T78" s="237"/>
    </row>
    <row r="79" spans="1:20" s="248" customFormat="1">
      <c r="A79" s="243">
        <v>41275</v>
      </c>
      <c r="B79" s="237"/>
      <c r="C79" s="238">
        <v>71</v>
      </c>
      <c r="D79" s="239">
        <f t="shared" si="12"/>
        <v>31397</v>
      </c>
      <c r="E79" s="239">
        <f t="shared" si="17"/>
        <v>1600391</v>
      </c>
      <c r="F79" s="239">
        <f t="shared" si="13"/>
        <v>-722109</v>
      </c>
      <c r="G79" s="240">
        <f>+Inputs!$D$3</f>
        <v>0.37951000000000001</v>
      </c>
      <c r="H79" s="237"/>
      <c r="I79" s="241">
        <f t="shared" si="18"/>
        <v>2322500</v>
      </c>
      <c r="J79" s="237"/>
      <c r="K79" s="241">
        <f t="shared" si="14"/>
        <v>31397</v>
      </c>
      <c r="L79" s="241">
        <f t="shared" si="19"/>
        <v>1600391</v>
      </c>
      <c r="M79" s="241">
        <f t="shared" si="15"/>
        <v>11915.475470000001</v>
      </c>
      <c r="N79" s="241">
        <f t="shared" si="16"/>
        <v>11915.475470000001</v>
      </c>
      <c r="O79" s="241">
        <f t="shared" si="20"/>
        <v>-274047.58659000066</v>
      </c>
      <c r="P79" s="241">
        <f t="shared" si="21"/>
        <v>274047.58659000066</v>
      </c>
      <c r="Q79" s="242"/>
      <c r="R79" s="242"/>
      <c r="S79" s="242"/>
      <c r="T79" s="237"/>
    </row>
    <row r="80" spans="1:20" s="248" customFormat="1">
      <c r="A80" s="243">
        <v>41306</v>
      </c>
      <c r="B80" s="237"/>
      <c r="C80" s="238">
        <v>72</v>
      </c>
      <c r="D80" s="239">
        <f t="shared" si="12"/>
        <v>31397</v>
      </c>
      <c r="E80" s="239">
        <f t="shared" si="17"/>
        <v>1631788</v>
      </c>
      <c r="F80" s="239">
        <f t="shared" si="13"/>
        <v>-690712</v>
      </c>
      <c r="G80" s="240">
        <f>+Inputs!$D$3</f>
        <v>0.37951000000000001</v>
      </c>
      <c r="H80" s="237"/>
      <c r="I80" s="241">
        <f t="shared" si="18"/>
        <v>2322500</v>
      </c>
      <c r="J80" s="237"/>
      <c r="K80" s="241">
        <f t="shared" si="14"/>
        <v>31397</v>
      </c>
      <c r="L80" s="241">
        <f t="shared" si="19"/>
        <v>1631788</v>
      </c>
      <c r="M80" s="241">
        <f t="shared" si="15"/>
        <v>11915.475470000001</v>
      </c>
      <c r="N80" s="241">
        <f t="shared" si="16"/>
        <v>11915.475470000001</v>
      </c>
      <c r="O80" s="241">
        <f t="shared" si="20"/>
        <v>-262132.11112000066</v>
      </c>
      <c r="P80" s="241">
        <f t="shared" si="21"/>
        <v>262132.11112000066</v>
      </c>
      <c r="Q80" s="242"/>
      <c r="R80" s="242"/>
      <c r="S80" s="242"/>
      <c r="T80" s="237"/>
    </row>
    <row r="81" spans="1:20" s="248" customFormat="1">
      <c r="A81" s="243">
        <v>41334</v>
      </c>
      <c r="B81" s="237"/>
      <c r="C81" s="238">
        <v>73</v>
      </c>
      <c r="D81" s="239">
        <f t="shared" si="12"/>
        <v>31397</v>
      </c>
      <c r="E81" s="239">
        <f t="shared" si="17"/>
        <v>1663185</v>
      </c>
      <c r="F81" s="239">
        <f t="shared" si="13"/>
        <v>-659315</v>
      </c>
      <c r="G81" s="240">
        <f>+Inputs!$D$3</f>
        <v>0.37951000000000001</v>
      </c>
      <c r="H81" s="237"/>
      <c r="I81" s="241">
        <f t="shared" si="18"/>
        <v>2322500</v>
      </c>
      <c r="J81" s="237"/>
      <c r="K81" s="241">
        <f t="shared" si="14"/>
        <v>31397</v>
      </c>
      <c r="L81" s="241">
        <f t="shared" si="19"/>
        <v>1663185</v>
      </c>
      <c r="M81" s="241">
        <f t="shared" si="15"/>
        <v>11915.475470000001</v>
      </c>
      <c r="N81" s="241">
        <f t="shared" si="16"/>
        <v>11915.475470000001</v>
      </c>
      <c r="O81" s="241">
        <f t="shared" si="20"/>
        <v>-250216.63565000065</v>
      </c>
      <c r="P81" s="241">
        <f t="shared" si="21"/>
        <v>250216.63565000065</v>
      </c>
      <c r="Q81" s="242"/>
      <c r="R81" s="242"/>
      <c r="S81" s="242"/>
      <c r="T81" s="237"/>
    </row>
    <row r="82" spans="1:20" s="248" customFormat="1">
      <c r="A82" s="243">
        <v>41365</v>
      </c>
      <c r="B82" s="237"/>
      <c r="C82" s="238">
        <v>74</v>
      </c>
      <c r="D82" s="239">
        <f t="shared" si="12"/>
        <v>31397</v>
      </c>
      <c r="E82" s="239">
        <f t="shared" si="17"/>
        <v>1694582</v>
      </c>
      <c r="F82" s="239">
        <f t="shared" si="13"/>
        <v>-627918</v>
      </c>
      <c r="G82" s="240">
        <f>+Inputs!$D$3</f>
        <v>0.37951000000000001</v>
      </c>
      <c r="H82" s="237"/>
      <c r="I82" s="241">
        <f t="shared" si="18"/>
        <v>2322500</v>
      </c>
      <c r="J82" s="237"/>
      <c r="K82" s="241">
        <f t="shared" si="14"/>
        <v>31397</v>
      </c>
      <c r="L82" s="241">
        <f t="shared" si="19"/>
        <v>1694582</v>
      </c>
      <c r="M82" s="241">
        <f t="shared" si="15"/>
        <v>11915.475470000001</v>
      </c>
      <c r="N82" s="241">
        <f t="shared" si="16"/>
        <v>11915.475470000001</v>
      </c>
      <c r="O82" s="241">
        <f t="shared" si="20"/>
        <v>-238301.16018000065</v>
      </c>
      <c r="P82" s="241">
        <f t="shared" si="21"/>
        <v>238301.16018000065</v>
      </c>
      <c r="Q82" s="242"/>
      <c r="R82" s="242"/>
      <c r="S82" s="242"/>
      <c r="T82" s="237"/>
    </row>
    <row r="83" spans="1:20" s="248" customFormat="1">
      <c r="A83" s="243">
        <v>41395</v>
      </c>
      <c r="B83" s="237"/>
      <c r="C83" s="238">
        <v>75</v>
      </c>
      <c r="D83" s="239">
        <f t="shared" si="12"/>
        <v>31397</v>
      </c>
      <c r="E83" s="239">
        <f t="shared" si="17"/>
        <v>1725979</v>
      </c>
      <c r="F83" s="239">
        <f t="shared" si="13"/>
        <v>-596521</v>
      </c>
      <c r="G83" s="240">
        <f>+Inputs!$D$3</f>
        <v>0.37951000000000001</v>
      </c>
      <c r="H83" s="237"/>
      <c r="I83" s="241">
        <f t="shared" si="18"/>
        <v>2322500</v>
      </c>
      <c r="J83" s="237"/>
      <c r="K83" s="241">
        <f t="shared" si="14"/>
        <v>31397</v>
      </c>
      <c r="L83" s="241">
        <f t="shared" si="19"/>
        <v>1725979</v>
      </c>
      <c r="M83" s="241">
        <f t="shared" si="15"/>
        <v>11915.475470000001</v>
      </c>
      <c r="N83" s="241">
        <f t="shared" si="16"/>
        <v>11915.475470000001</v>
      </c>
      <c r="O83" s="241">
        <f t="shared" si="20"/>
        <v>-226385.68471000064</v>
      </c>
      <c r="P83" s="241">
        <f t="shared" si="21"/>
        <v>226385.68471000064</v>
      </c>
      <c r="Q83" s="242"/>
      <c r="R83" s="242"/>
      <c r="S83" s="242"/>
      <c r="T83" s="237"/>
    </row>
    <row r="84" spans="1:20" s="248" customFormat="1">
      <c r="A84" s="243">
        <v>41426</v>
      </c>
      <c r="B84" s="237"/>
      <c r="C84" s="238">
        <v>76</v>
      </c>
      <c r="D84" s="239">
        <f t="shared" si="12"/>
        <v>31397</v>
      </c>
      <c r="E84" s="239">
        <f t="shared" si="17"/>
        <v>1757376</v>
      </c>
      <c r="F84" s="239">
        <f t="shared" si="13"/>
        <v>-565124</v>
      </c>
      <c r="G84" s="240">
        <f>+Inputs!$D$3</f>
        <v>0.37951000000000001</v>
      </c>
      <c r="H84" s="237"/>
      <c r="I84" s="241">
        <f t="shared" si="18"/>
        <v>2322500</v>
      </c>
      <c r="J84" s="237"/>
      <c r="K84" s="241">
        <f t="shared" si="14"/>
        <v>31397</v>
      </c>
      <c r="L84" s="241">
        <f t="shared" si="19"/>
        <v>1757376</v>
      </c>
      <c r="M84" s="241">
        <f t="shared" si="15"/>
        <v>11915.475470000001</v>
      </c>
      <c r="N84" s="241">
        <f t="shared" si="16"/>
        <v>11915.475470000001</v>
      </c>
      <c r="O84" s="241">
        <f t="shared" si="20"/>
        <v>-214470.20924000064</v>
      </c>
      <c r="P84" s="241">
        <f t="shared" si="21"/>
        <v>214470.20924000064</v>
      </c>
      <c r="Q84" s="242"/>
      <c r="R84" s="242"/>
      <c r="S84" s="242"/>
      <c r="T84" s="237"/>
    </row>
    <row r="85" spans="1:20" s="248" customFormat="1">
      <c r="A85" s="243">
        <v>41456</v>
      </c>
      <c r="B85" s="237"/>
      <c r="C85" s="238">
        <v>77</v>
      </c>
      <c r="D85" s="239">
        <f t="shared" si="12"/>
        <v>31397</v>
      </c>
      <c r="E85" s="239">
        <f t="shared" si="17"/>
        <v>1788773</v>
      </c>
      <c r="F85" s="239">
        <f t="shared" si="13"/>
        <v>-533727</v>
      </c>
      <c r="G85" s="240">
        <f>+Inputs!$D$3</f>
        <v>0.37951000000000001</v>
      </c>
      <c r="H85" s="237"/>
      <c r="I85" s="241">
        <f t="shared" si="18"/>
        <v>2322500</v>
      </c>
      <c r="J85" s="237"/>
      <c r="K85" s="241">
        <f t="shared" si="14"/>
        <v>31397</v>
      </c>
      <c r="L85" s="241">
        <f t="shared" si="19"/>
        <v>1788773</v>
      </c>
      <c r="M85" s="241">
        <f t="shared" si="15"/>
        <v>11915.475470000001</v>
      </c>
      <c r="N85" s="241">
        <f t="shared" si="16"/>
        <v>11915.475470000001</v>
      </c>
      <c r="O85" s="241">
        <f t="shared" si="20"/>
        <v>-202554.73377000063</v>
      </c>
      <c r="P85" s="241">
        <f t="shared" si="21"/>
        <v>202554.73377000063</v>
      </c>
      <c r="Q85" s="242"/>
      <c r="R85" s="242"/>
      <c r="S85" s="242"/>
      <c r="T85" s="237"/>
    </row>
    <row r="86" spans="1:20" s="248" customFormat="1">
      <c r="A86" s="243">
        <v>41487</v>
      </c>
      <c r="B86" s="237"/>
      <c r="C86" s="238">
        <v>78</v>
      </c>
      <c r="D86" s="239">
        <f t="shared" si="12"/>
        <v>31397</v>
      </c>
      <c r="E86" s="239">
        <f t="shared" si="17"/>
        <v>1820170</v>
      </c>
      <c r="F86" s="239">
        <f t="shared" si="13"/>
        <v>-502330</v>
      </c>
      <c r="G86" s="240">
        <f>+Inputs!$D$3</f>
        <v>0.37951000000000001</v>
      </c>
      <c r="H86" s="237"/>
      <c r="I86" s="241">
        <f t="shared" si="18"/>
        <v>2322500</v>
      </c>
      <c r="J86" s="237"/>
      <c r="K86" s="241">
        <f t="shared" si="14"/>
        <v>31397</v>
      </c>
      <c r="L86" s="241">
        <f t="shared" si="19"/>
        <v>1820170</v>
      </c>
      <c r="M86" s="241">
        <f t="shared" si="15"/>
        <v>11915.475470000001</v>
      </c>
      <c r="N86" s="241">
        <f t="shared" si="16"/>
        <v>11915.475470000001</v>
      </c>
      <c r="O86" s="241">
        <f t="shared" si="20"/>
        <v>-190639.25830000063</v>
      </c>
      <c r="P86" s="241">
        <f t="shared" si="21"/>
        <v>190639.25830000063</v>
      </c>
      <c r="Q86" s="242"/>
      <c r="R86" s="242"/>
      <c r="S86" s="242"/>
      <c r="T86" s="237"/>
    </row>
    <row r="87" spans="1:20" s="248" customFormat="1">
      <c r="A87" s="243">
        <v>41518</v>
      </c>
      <c r="B87" s="237"/>
      <c r="C87" s="238">
        <v>79</v>
      </c>
      <c r="D87" s="239">
        <f t="shared" si="12"/>
        <v>31397</v>
      </c>
      <c r="E87" s="239">
        <f t="shared" si="17"/>
        <v>1851567</v>
      </c>
      <c r="F87" s="239">
        <f t="shared" si="13"/>
        <v>-470933</v>
      </c>
      <c r="G87" s="240">
        <f>+Inputs!$D$3</f>
        <v>0.37951000000000001</v>
      </c>
      <c r="H87" s="237"/>
      <c r="I87" s="241">
        <f t="shared" si="18"/>
        <v>2322500</v>
      </c>
      <c r="J87" s="237"/>
      <c r="K87" s="241">
        <f t="shared" si="14"/>
        <v>31397</v>
      </c>
      <c r="L87" s="241">
        <f t="shared" si="19"/>
        <v>1851567</v>
      </c>
      <c r="M87" s="241">
        <f t="shared" si="15"/>
        <v>11915.475470000001</v>
      </c>
      <c r="N87" s="241">
        <f t="shared" si="16"/>
        <v>11915.475470000001</v>
      </c>
      <c r="O87" s="241">
        <f t="shared" si="20"/>
        <v>-178723.78283000062</v>
      </c>
      <c r="P87" s="241">
        <f t="shared" si="21"/>
        <v>178723.78283000062</v>
      </c>
      <c r="Q87" s="242"/>
      <c r="R87" s="242"/>
      <c r="S87" s="242"/>
      <c r="T87" s="237"/>
    </row>
    <row r="88" spans="1:20" s="248" customFormat="1">
      <c r="A88" s="243">
        <v>41548</v>
      </c>
      <c r="B88" s="237"/>
      <c r="C88" s="238">
        <v>80</v>
      </c>
      <c r="D88" s="239">
        <f t="shared" si="12"/>
        <v>31397</v>
      </c>
      <c r="E88" s="239">
        <f t="shared" si="17"/>
        <v>1882964</v>
      </c>
      <c r="F88" s="239">
        <f t="shared" si="13"/>
        <v>-439536</v>
      </c>
      <c r="G88" s="240">
        <f>+Inputs!$D$3</f>
        <v>0.37951000000000001</v>
      </c>
      <c r="H88" s="237"/>
      <c r="I88" s="241">
        <f t="shared" si="18"/>
        <v>2322500</v>
      </c>
      <c r="J88" s="237"/>
      <c r="K88" s="241">
        <f t="shared" si="14"/>
        <v>31397</v>
      </c>
      <c r="L88" s="241">
        <f t="shared" si="19"/>
        <v>1882964</v>
      </c>
      <c r="M88" s="241">
        <f t="shared" si="15"/>
        <v>11915.475470000001</v>
      </c>
      <c r="N88" s="241">
        <f t="shared" si="16"/>
        <v>11915.475470000001</v>
      </c>
      <c r="O88" s="241">
        <f t="shared" si="20"/>
        <v>-166808.30736000062</v>
      </c>
      <c r="P88" s="241">
        <f t="shared" si="21"/>
        <v>166808.30736000062</v>
      </c>
      <c r="Q88" s="242"/>
      <c r="R88" s="242"/>
      <c r="S88" s="242"/>
      <c r="T88" s="237"/>
    </row>
    <row r="89" spans="1:20" s="248" customFormat="1">
      <c r="A89" s="243">
        <v>41579</v>
      </c>
      <c r="B89" s="237"/>
      <c r="C89" s="238">
        <v>81</v>
      </c>
      <c r="D89" s="239">
        <f t="shared" si="12"/>
        <v>31397</v>
      </c>
      <c r="E89" s="239">
        <f t="shared" si="17"/>
        <v>1914361</v>
      </c>
      <c r="F89" s="239">
        <f t="shared" si="13"/>
        <v>-408139</v>
      </c>
      <c r="G89" s="240">
        <f>+Inputs!$D$3</f>
        <v>0.37951000000000001</v>
      </c>
      <c r="H89" s="237"/>
      <c r="I89" s="241">
        <f t="shared" si="18"/>
        <v>2322500</v>
      </c>
      <c r="J89" s="237"/>
      <c r="K89" s="241">
        <f t="shared" si="14"/>
        <v>31397</v>
      </c>
      <c r="L89" s="241">
        <f t="shared" si="19"/>
        <v>1914361</v>
      </c>
      <c r="M89" s="241">
        <f t="shared" si="15"/>
        <v>11915.475470000001</v>
      </c>
      <c r="N89" s="241">
        <f t="shared" si="16"/>
        <v>11915.475470000001</v>
      </c>
      <c r="O89" s="241">
        <f t="shared" si="20"/>
        <v>-154892.83189000061</v>
      </c>
      <c r="P89" s="241">
        <f t="shared" si="21"/>
        <v>154892.83189000061</v>
      </c>
      <c r="Q89" s="242"/>
      <c r="R89" s="242"/>
      <c r="S89" s="242"/>
      <c r="T89" s="237"/>
    </row>
    <row r="90" spans="1:20" s="248" customFormat="1">
      <c r="A90" s="243">
        <v>41609</v>
      </c>
      <c r="B90" s="237"/>
      <c r="C90" s="238">
        <v>82</v>
      </c>
      <c r="D90" s="239">
        <f t="shared" si="12"/>
        <v>31397</v>
      </c>
      <c r="E90" s="239">
        <f t="shared" si="17"/>
        <v>1945758</v>
      </c>
      <c r="F90" s="239">
        <f t="shared" si="13"/>
        <v>-376742</v>
      </c>
      <c r="G90" s="240">
        <f>+Inputs!$D$3</f>
        <v>0.37951000000000001</v>
      </c>
      <c r="H90" s="237"/>
      <c r="I90" s="241">
        <f t="shared" si="18"/>
        <v>2322500</v>
      </c>
      <c r="J90" s="237"/>
      <c r="K90" s="241">
        <f t="shared" si="14"/>
        <v>31397</v>
      </c>
      <c r="L90" s="241">
        <f t="shared" si="19"/>
        <v>1945758</v>
      </c>
      <c r="M90" s="241">
        <f t="shared" si="15"/>
        <v>11915.475470000001</v>
      </c>
      <c r="N90" s="241">
        <f t="shared" si="16"/>
        <v>11915.475470000001</v>
      </c>
      <c r="O90" s="241">
        <f t="shared" si="20"/>
        <v>-142977.35642000061</v>
      </c>
      <c r="P90" s="241">
        <f t="shared" si="21"/>
        <v>142977.35642000061</v>
      </c>
      <c r="Q90" s="242"/>
      <c r="R90" s="242"/>
      <c r="S90" s="242"/>
      <c r="T90" s="237"/>
    </row>
    <row r="91" spans="1:20" s="248" customFormat="1">
      <c r="A91" s="243">
        <v>41640</v>
      </c>
      <c r="B91" s="237"/>
      <c r="C91" s="238">
        <v>83</v>
      </c>
      <c r="D91" s="239">
        <f t="shared" si="12"/>
        <v>31397</v>
      </c>
      <c r="E91" s="239">
        <f t="shared" si="17"/>
        <v>1977155</v>
      </c>
      <c r="F91" s="239">
        <f t="shared" si="13"/>
        <v>-345345</v>
      </c>
      <c r="G91" s="240">
        <f>+Inputs!$D$3</f>
        <v>0.37951000000000001</v>
      </c>
      <c r="H91" s="237"/>
      <c r="I91" s="241">
        <f t="shared" si="18"/>
        <v>2322500</v>
      </c>
      <c r="J91" s="237"/>
      <c r="K91" s="241">
        <f t="shared" si="14"/>
        <v>31397</v>
      </c>
      <c r="L91" s="241">
        <f t="shared" si="19"/>
        <v>1977155</v>
      </c>
      <c r="M91" s="241">
        <f t="shared" si="15"/>
        <v>11915.475470000001</v>
      </c>
      <c r="N91" s="241">
        <f t="shared" si="16"/>
        <v>11915.475470000001</v>
      </c>
      <c r="O91" s="241">
        <f t="shared" si="20"/>
        <v>-131061.8809500006</v>
      </c>
      <c r="P91" s="241">
        <f t="shared" si="21"/>
        <v>131061.8809500006</v>
      </c>
      <c r="Q91" s="242"/>
      <c r="R91" s="242"/>
      <c r="S91" s="242"/>
      <c r="T91" s="237"/>
    </row>
    <row r="92" spans="1:20" s="248" customFormat="1">
      <c r="A92" s="243">
        <v>41671</v>
      </c>
      <c r="B92" s="237"/>
      <c r="C92" s="238">
        <v>84</v>
      </c>
      <c r="D92" s="239">
        <f t="shared" si="12"/>
        <v>31397</v>
      </c>
      <c r="E92" s="239">
        <f t="shared" si="17"/>
        <v>2008552</v>
      </c>
      <c r="F92" s="239">
        <f t="shared" si="13"/>
        <v>-313948</v>
      </c>
      <c r="G92" s="240">
        <f>+Inputs!$D$3</f>
        <v>0.37951000000000001</v>
      </c>
      <c r="H92" s="237"/>
      <c r="I92" s="241">
        <f t="shared" si="18"/>
        <v>2322500</v>
      </c>
      <c r="J92" s="237"/>
      <c r="K92" s="241">
        <f t="shared" si="14"/>
        <v>31397</v>
      </c>
      <c r="L92" s="241">
        <f t="shared" si="19"/>
        <v>2008552</v>
      </c>
      <c r="M92" s="241">
        <f t="shared" si="15"/>
        <v>11915.475470000001</v>
      </c>
      <c r="N92" s="241">
        <f t="shared" si="16"/>
        <v>11915.475470000001</v>
      </c>
      <c r="O92" s="241">
        <f t="shared" si="20"/>
        <v>-119146.4054800006</v>
      </c>
      <c r="P92" s="241">
        <f t="shared" si="21"/>
        <v>119146.4054800006</v>
      </c>
      <c r="Q92" s="242"/>
      <c r="R92" s="242"/>
      <c r="S92" s="242"/>
      <c r="T92" s="237"/>
    </row>
    <row r="93" spans="1:20" s="248" customFormat="1">
      <c r="A93" s="243">
        <v>41699</v>
      </c>
      <c r="B93" s="237"/>
      <c r="C93" s="238">
        <v>85</v>
      </c>
      <c r="D93" s="239">
        <f t="shared" si="12"/>
        <v>31397</v>
      </c>
      <c r="E93" s="239">
        <f t="shared" si="17"/>
        <v>2039949</v>
      </c>
      <c r="F93" s="239">
        <f t="shared" si="13"/>
        <v>-282551</v>
      </c>
      <c r="G93" s="240">
        <f>+Inputs!$D$3</f>
        <v>0.37951000000000001</v>
      </c>
      <c r="H93" s="237"/>
      <c r="I93" s="241">
        <f t="shared" si="18"/>
        <v>2322500</v>
      </c>
      <c r="J93" s="237"/>
      <c r="K93" s="241">
        <f t="shared" si="14"/>
        <v>31397</v>
      </c>
      <c r="L93" s="241">
        <f t="shared" si="19"/>
        <v>2039949</v>
      </c>
      <c r="M93" s="241">
        <f t="shared" si="15"/>
        <v>11915.475470000001</v>
      </c>
      <c r="N93" s="241">
        <f t="shared" si="16"/>
        <v>11915.475470000001</v>
      </c>
      <c r="O93" s="241">
        <f t="shared" si="20"/>
        <v>-107230.93001000059</v>
      </c>
      <c r="P93" s="241">
        <f t="shared" si="21"/>
        <v>107230.93001000059</v>
      </c>
      <c r="Q93" s="242"/>
      <c r="R93" s="242"/>
      <c r="S93" s="242"/>
      <c r="T93" s="237"/>
    </row>
    <row r="94" spans="1:20" s="248" customFormat="1">
      <c r="A94" s="243">
        <v>41730</v>
      </c>
      <c r="B94" s="237"/>
      <c r="C94" s="238">
        <v>86</v>
      </c>
      <c r="D94" s="239">
        <f t="shared" si="12"/>
        <v>31397</v>
      </c>
      <c r="E94" s="239">
        <f t="shared" si="17"/>
        <v>2071346</v>
      </c>
      <c r="F94" s="239">
        <f t="shared" si="13"/>
        <v>-251154</v>
      </c>
      <c r="G94" s="240">
        <f>+Inputs!$D$3</f>
        <v>0.37951000000000001</v>
      </c>
      <c r="H94" s="237"/>
      <c r="I94" s="241">
        <f t="shared" si="18"/>
        <v>2322500</v>
      </c>
      <c r="J94" s="237"/>
      <c r="K94" s="241">
        <f t="shared" si="14"/>
        <v>31397</v>
      </c>
      <c r="L94" s="241">
        <f t="shared" si="19"/>
        <v>2071346</v>
      </c>
      <c r="M94" s="241">
        <f t="shared" si="15"/>
        <v>11915.475470000001</v>
      </c>
      <c r="N94" s="241">
        <f t="shared" si="16"/>
        <v>11915.475470000001</v>
      </c>
      <c r="O94" s="241">
        <f t="shared" si="20"/>
        <v>-95315.454540000588</v>
      </c>
      <c r="P94" s="241">
        <f t="shared" si="21"/>
        <v>95315.454540000588</v>
      </c>
      <c r="Q94" s="242"/>
      <c r="R94" s="242"/>
      <c r="S94" s="242"/>
      <c r="T94" s="237"/>
    </row>
    <row r="95" spans="1:20" s="248" customFormat="1">
      <c r="A95" s="243">
        <v>41760</v>
      </c>
      <c r="B95" s="237"/>
      <c r="C95" s="238">
        <v>87</v>
      </c>
      <c r="D95" s="239">
        <f t="shared" si="12"/>
        <v>31397</v>
      </c>
      <c r="E95" s="239">
        <f t="shared" si="17"/>
        <v>2102743</v>
      </c>
      <c r="F95" s="239">
        <f t="shared" si="13"/>
        <v>-219757</v>
      </c>
      <c r="G95" s="240">
        <f>+Inputs!$D$3</f>
        <v>0.37951000000000001</v>
      </c>
      <c r="H95" s="237"/>
      <c r="I95" s="241">
        <f t="shared" si="18"/>
        <v>2322500</v>
      </c>
      <c r="J95" s="237"/>
      <c r="K95" s="241">
        <f t="shared" si="14"/>
        <v>31397</v>
      </c>
      <c r="L95" s="241">
        <f t="shared" si="19"/>
        <v>2102743</v>
      </c>
      <c r="M95" s="241">
        <f t="shared" si="15"/>
        <v>11915.475470000001</v>
      </c>
      <c r="N95" s="241">
        <f t="shared" si="16"/>
        <v>11915.475470000001</v>
      </c>
      <c r="O95" s="241">
        <f t="shared" si="20"/>
        <v>-83399.979070000583</v>
      </c>
      <c r="P95" s="241">
        <f t="shared" si="21"/>
        <v>83399.979070000583</v>
      </c>
      <c r="Q95" s="242"/>
      <c r="R95" s="242"/>
      <c r="S95" s="242"/>
      <c r="T95" s="237"/>
    </row>
    <row r="96" spans="1:20" s="248" customFormat="1">
      <c r="A96" s="243">
        <v>41791</v>
      </c>
      <c r="B96" s="237"/>
      <c r="C96" s="238">
        <v>88</v>
      </c>
      <c r="D96" s="239">
        <f t="shared" si="12"/>
        <v>31397</v>
      </c>
      <c r="E96" s="239">
        <f t="shared" si="17"/>
        <v>2134140</v>
      </c>
      <c r="F96" s="239">
        <f t="shared" si="13"/>
        <v>-188360</v>
      </c>
      <c r="G96" s="240">
        <f>+Inputs!$D$3</f>
        <v>0.37951000000000001</v>
      </c>
      <c r="H96" s="237"/>
      <c r="I96" s="241">
        <f t="shared" si="18"/>
        <v>2322500</v>
      </c>
      <c r="J96" s="237"/>
      <c r="K96" s="241">
        <f t="shared" si="14"/>
        <v>31397</v>
      </c>
      <c r="L96" s="241">
        <f t="shared" si="19"/>
        <v>2134140</v>
      </c>
      <c r="M96" s="241">
        <f t="shared" si="15"/>
        <v>11915.475470000001</v>
      </c>
      <c r="N96" s="241">
        <f t="shared" si="16"/>
        <v>11915.475470000001</v>
      </c>
      <c r="O96" s="241">
        <f t="shared" si="20"/>
        <v>-71484.503600000578</v>
      </c>
      <c r="P96" s="241">
        <f t="shared" si="21"/>
        <v>71484.503600000578</v>
      </c>
      <c r="Q96" s="242"/>
      <c r="R96" s="242"/>
      <c r="S96" s="242"/>
      <c r="T96" s="237"/>
    </row>
    <row r="97" spans="1:20" s="248" customFormat="1">
      <c r="A97" s="243">
        <v>41821</v>
      </c>
      <c r="B97" s="237"/>
      <c r="C97" s="238">
        <v>89</v>
      </c>
      <c r="D97" s="239">
        <f t="shared" si="12"/>
        <v>31397</v>
      </c>
      <c r="E97" s="239">
        <f t="shared" si="17"/>
        <v>2165537</v>
      </c>
      <c r="F97" s="239">
        <f t="shared" si="13"/>
        <v>-156963</v>
      </c>
      <c r="G97" s="240">
        <f>+Inputs!$D$3</f>
        <v>0.37951000000000001</v>
      </c>
      <c r="H97" s="237"/>
      <c r="I97" s="241">
        <f t="shared" si="18"/>
        <v>2322500</v>
      </c>
      <c r="J97" s="237"/>
      <c r="K97" s="241">
        <f t="shared" si="14"/>
        <v>31397</v>
      </c>
      <c r="L97" s="241">
        <f t="shared" si="19"/>
        <v>2165537</v>
      </c>
      <c r="M97" s="241">
        <f t="shared" si="15"/>
        <v>11915.475470000001</v>
      </c>
      <c r="N97" s="241">
        <f t="shared" si="16"/>
        <v>11915.475470000001</v>
      </c>
      <c r="O97" s="241">
        <f t="shared" si="20"/>
        <v>-59569.028130000574</v>
      </c>
      <c r="P97" s="241">
        <f t="shared" si="21"/>
        <v>59569.028130000574</v>
      </c>
      <c r="Q97" s="242"/>
      <c r="R97" s="242"/>
      <c r="S97" s="242"/>
      <c r="T97" s="237"/>
    </row>
    <row r="98" spans="1:20" s="248" customFormat="1">
      <c r="A98" s="243">
        <v>41852</v>
      </c>
      <c r="B98" s="237"/>
      <c r="C98" s="238">
        <v>90</v>
      </c>
      <c r="D98" s="239">
        <f t="shared" si="12"/>
        <v>31397</v>
      </c>
      <c r="E98" s="239">
        <f t="shared" si="17"/>
        <v>2196934</v>
      </c>
      <c r="F98" s="239">
        <f t="shared" si="13"/>
        <v>-125566</v>
      </c>
      <c r="G98" s="240">
        <f>+Inputs!$D$3</f>
        <v>0.37951000000000001</v>
      </c>
      <c r="H98" s="237"/>
      <c r="I98" s="241">
        <f t="shared" si="18"/>
        <v>2322500</v>
      </c>
      <c r="J98" s="237"/>
      <c r="K98" s="241">
        <f t="shared" si="14"/>
        <v>31397</v>
      </c>
      <c r="L98" s="241">
        <f t="shared" si="19"/>
        <v>2196934</v>
      </c>
      <c r="M98" s="241">
        <f t="shared" si="15"/>
        <v>11915.475470000001</v>
      </c>
      <c r="N98" s="241">
        <f t="shared" si="16"/>
        <v>11915.475470000001</v>
      </c>
      <c r="O98" s="241">
        <f t="shared" si="20"/>
        <v>-47653.552660000569</v>
      </c>
      <c r="P98" s="241">
        <f t="shared" si="21"/>
        <v>47653.552660000569</v>
      </c>
      <c r="Q98" s="242"/>
      <c r="R98" s="242"/>
      <c r="S98" s="242"/>
      <c r="T98" s="237"/>
    </row>
    <row r="99" spans="1:20" s="248" customFormat="1">
      <c r="A99" s="243">
        <v>41883</v>
      </c>
      <c r="B99" s="237"/>
      <c r="C99" s="238">
        <v>91</v>
      </c>
      <c r="D99" s="239">
        <f t="shared" si="12"/>
        <v>31397</v>
      </c>
      <c r="E99" s="239">
        <f t="shared" si="17"/>
        <v>2228331</v>
      </c>
      <c r="F99" s="239">
        <f t="shared" si="13"/>
        <v>-94169</v>
      </c>
      <c r="G99" s="240">
        <f>+Inputs!$D$3</f>
        <v>0.37951000000000001</v>
      </c>
      <c r="H99" s="237"/>
      <c r="I99" s="241">
        <f t="shared" si="18"/>
        <v>2322500</v>
      </c>
      <c r="J99" s="237"/>
      <c r="K99" s="241">
        <f t="shared" si="14"/>
        <v>31397</v>
      </c>
      <c r="L99" s="241">
        <f t="shared" si="19"/>
        <v>2228331</v>
      </c>
      <c r="M99" s="241">
        <f t="shared" si="15"/>
        <v>11915.475470000001</v>
      </c>
      <c r="N99" s="241">
        <f t="shared" si="16"/>
        <v>11915.475470000001</v>
      </c>
      <c r="O99" s="241">
        <f t="shared" si="20"/>
        <v>-35738.077190000564</v>
      </c>
      <c r="P99" s="241">
        <f t="shared" si="21"/>
        <v>35738.077190000564</v>
      </c>
      <c r="Q99" s="242"/>
      <c r="R99" s="242"/>
      <c r="S99" s="242"/>
      <c r="T99" s="237"/>
    </row>
    <row r="100" spans="1:20" s="248" customFormat="1">
      <c r="A100" s="243">
        <v>41913</v>
      </c>
      <c r="B100" s="237"/>
      <c r="C100" s="238">
        <v>92</v>
      </c>
      <c r="D100" s="239">
        <f t="shared" si="12"/>
        <v>31397</v>
      </c>
      <c r="E100" s="239">
        <f t="shared" si="17"/>
        <v>2259728</v>
      </c>
      <c r="F100" s="239">
        <f t="shared" si="13"/>
        <v>-62772</v>
      </c>
      <c r="G100" s="240">
        <f>+Inputs!$D$3</f>
        <v>0.37951000000000001</v>
      </c>
      <c r="H100" s="237"/>
      <c r="I100" s="241">
        <f t="shared" si="18"/>
        <v>2322500</v>
      </c>
      <c r="J100" s="237"/>
      <c r="K100" s="241">
        <f t="shared" si="14"/>
        <v>31397</v>
      </c>
      <c r="L100" s="241">
        <f t="shared" si="19"/>
        <v>2259728</v>
      </c>
      <c r="M100" s="241">
        <f t="shared" si="15"/>
        <v>11915.475470000001</v>
      </c>
      <c r="N100" s="241">
        <f t="shared" si="16"/>
        <v>11915.475470000001</v>
      </c>
      <c r="O100" s="241">
        <f t="shared" si="20"/>
        <v>-23822.601720000563</v>
      </c>
      <c r="P100" s="241">
        <f t="shared" si="21"/>
        <v>23822.601720000563</v>
      </c>
      <c r="Q100" s="242"/>
      <c r="R100" s="242"/>
      <c r="S100" s="242"/>
      <c r="T100" s="237"/>
    </row>
    <row r="101" spans="1:20" s="248" customFormat="1">
      <c r="A101" s="243">
        <v>41944</v>
      </c>
      <c r="B101" s="237"/>
      <c r="C101" s="238">
        <v>93</v>
      </c>
      <c r="D101" s="239">
        <f t="shared" si="12"/>
        <v>31397</v>
      </c>
      <c r="E101" s="239">
        <f t="shared" si="17"/>
        <v>2291125</v>
      </c>
      <c r="F101" s="239">
        <f t="shared" si="13"/>
        <v>-31375</v>
      </c>
      <c r="G101" s="240">
        <f>+Inputs!$D$3</f>
        <v>0.37951000000000001</v>
      </c>
      <c r="H101" s="237"/>
      <c r="I101" s="241">
        <f t="shared" si="18"/>
        <v>2322500</v>
      </c>
      <c r="J101" s="237"/>
      <c r="K101" s="241">
        <f t="shared" si="14"/>
        <v>31397</v>
      </c>
      <c r="L101" s="241">
        <f t="shared" si="19"/>
        <v>2291125</v>
      </c>
      <c r="M101" s="241">
        <f t="shared" si="15"/>
        <v>11915.475470000001</v>
      </c>
      <c r="N101" s="241">
        <f t="shared" si="16"/>
        <v>11915.475470000001</v>
      </c>
      <c r="O101" s="241">
        <f t="shared" si="20"/>
        <v>-11907.126250000561</v>
      </c>
      <c r="P101" s="241">
        <f t="shared" si="21"/>
        <v>11907.126250000561</v>
      </c>
      <c r="Q101" s="242"/>
      <c r="R101" s="242"/>
      <c r="S101" s="242"/>
      <c r="T101" s="237"/>
    </row>
    <row r="102" spans="1:20" s="248" customFormat="1">
      <c r="A102" s="243">
        <v>41974</v>
      </c>
      <c r="B102" s="237"/>
      <c r="C102" s="238">
        <v>94</v>
      </c>
      <c r="D102" s="239">
        <f>-F101</f>
        <v>31375</v>
      </c>
      <c r="E102" s="239">
        <f t="shared" si="17"/>
        <v>2322500</v>
      </c>
      <c r="F102" s="239">
        <f t="shared" si="13"/>
        <v>0</v>
      </c>
      <c r="G102" s="240">
        <f>+Inputs!$D$3</f>
        <v>0.37951000000000001</v>
      </c>
      <c r="H102" s="237"/>
      <c r="I102" s="241">
        <f t="shared" si="18"/>
        <v>2322500</v>
      </c>
      <c r="J102" s="237"/>
      <c r="K102" s="241">
        <f t="shared" si="14"/>
        <v>31375</v>
      </c>
      <c r="L102" s="241">
        <f t="shared" si="19"/>
        <v>2322500</v>
      </c>
      <c r="M102" s="241">
        <f t="shared" si="15"/>
        <v>11907.126250000001</v>
      </c>
      <c r="N102" s="241">
        <f t="shared" si="16"/>
        <v>11907.126250000001</v>
      </c>
      <c r="O102" s="241">
        <f t="shared" si="20"/>
        <v>-5.6024873629212379E-10</v>
      </c>
      <c r="P102" s="241">
        <f t="shared" si="21"/>
        <v>5.6024873629212379E-10</v>
      </c>
      <c r="Q102" s="242"/>
      <c r="R102" s="242"/>
      <c r="S102" s="242"/>
      <c r="T102" s="237"/>
    </row>
    <row r="103" spans="1:20">
      <c r="A103" s="30"/>
      <c r="B103" s="4"/>
      <c r="C103" s="4"/>
      <c r="D103" s="4"/>
      <c r="E103" s="4"/>
      <c r="F103" s="4"/>
      <c r="G103" s="28"/>
      <c r="H103" s="4"/>
      <c r="I103" s="4"/>
      <c r="J103" s="4"/>
      <c r="K103" s="4"/>
      <c r="L103" s="4"/>
      <c r="M103" s="4"/>
      <c r="N103" s="4"/>
      <c r="O103" s="4"/>
      <c r="P103" s="4"/>
      <c r="Q103" s="8"/>
      <c r="R103" s="8"/>
      <c r="S103" s="8"/>
      <c r="T103" s="4"/>
    </row>
    <row r="104" spans="1:20">
      <c r="A104" s="8" t="s">
        <v>43</v>
      </c>
      <c r="B104" s="33">
        <f>SUM(B9:B103)</f>
        <v>-2322500</v>
      </c>
      <c r="C104" s="4"/>
      <c r="D104" s="33">
        <f>SUM(D9:D103)</f>
        <v>2322500</v>
      </c>
      <c r="E104" s="4"/>
      <c r="F104" s="4"/>
      <c r="G104" s="28"/>
      <c r="H104" s="33">
        <f>SUM(H9:H103)</f>
        <v>2322500</v>
      </c>
      <c r="I104" s="33"/>
      <c r="J104" s="33">
        <f>SUM(J9:J103)</f>
        <v>881411.97499999998</v>
      </c>
      <c r="K104" s="33">
        <f>SUM(K9:K103)</f>
        <v>2322500</v>
      </c>
      <c r="L104" s="33"/>
      <c r="M104" s="33">
        <f>SUM(M9:M103)</f>
        <v>881411.97499999858</v>
      </c>
      <c r="N104" s="33">
        <f>SUM(N9:N103)</f>
        <v>-5.6024873629212379E-10</v>
      </c>
      <c r="O104" s="143"/>
      <c r="P104" s="143"/>
      <c r="Q104" s="8"/>
      <c r="R104" s="8"/>
      <c r="S104" s="8"/>
      <c r="T104" s="4"/>
    </row>
    <row r="105" spans="1:20">
      <c r="A105" s="4"/>
      <c r="B105" s="4"/>
      <c r="C105" s="4"/>
      <c r="D105" s="4"/>
      <c r="E105" s="4"/>
      <c r="F105" s="4"/>
      <c r="G105" s="28"/>
      <c r="H105" s="4"/>
      <c r="I105" s="4"/>
      <c r="J105" s="4"/>
      <c r="K105" s="4"/>
      <c r="L105" s="4"/>
      <c r="M105" s="4"/>
      <c r="N105" s="4"/>
      <c r="O105" s="4"/>
      <c r="P105" s="4"/>
      <c r="Q105" s="8"/>
      <c r="R105" s="8"/>
      <c r="S105" s="8"/>
      <c r="T105" s="4"/>
    </row>
    <row r="106" spans="1:20">
      <c r="A106" s="4" t="s">
        <v>61</v>
      </c>
      <c r="B106" s="4" t="s">
        <v>61</v>
      </c>
      <c r="C106" s="4" t="s">
        <v>61</v>
      </c>
      <c r="D106" s="4" t="s">
        <v>61</v>
      </c>
      <c r="E106" s="4"/>
      <c r="F106" s="4" t="s">
        <v>61</v>
      </c>
      <c r="G106" s="28" t="s">
        <v>61</v>
      </c>
      <c r="H106" s="4" t="s">
        <v>61</v>
      </c>
      <c r="I106" s="4"/>
      <c r="J106" s="4" t="s">
        <v>61</v>
      </c>
      <c r="K106" s="4" t="s">
        <v>61</v>
      </c>
      <c r="L106" s="4"/>
      <c r="M106" s="4" t="s">
        <v>61</v>
      </c>
      <c r="N106" s="4" t="s">
        <v>61</v>
      </c>
      <c r="O106" s="4"/>
      <c r="P106" s="4" t="s">
        <v>61</v>
      </c>
      <c r="Q106" s="8"/>
      <c r="R106" s="8"/>
      <c r="S106" s="8"/>
      <c r="T106" s="4"/>
    </row>
  </sheetData>
  <phoneticPr fontId="22" type="noConversion"/>
  <pageMargins left="0" right="0" top="0.75" bottom="0.25" header="0.5" footer="0"/>
  <pageSetup scale="50" orientation="landscape" r:id="rId1"/>
  <headerFooter alignWithMargins="0">
    <oddFooter>&amp;C&amp;A</oddFooter>
  </headerFooter>
</worksheet>
</file>

<file path=xl/worksheets/sheet71.xml><?xml version="1.0" encoding="utf-8"?>
<worksheet xmlns="http://schemas.openxmlformats.org/spreadsheetml/2006/main" xmlns:r="http://schemas.openxmlformats.org/officeDocument/2006/relationships">
  <dimension ref="A1:AE105"/>
  <sheetViews>
    <sheetView topLeftCell="A22" zoomScale="70" zoomScaleNormal="70" workbookViewId="0">
      <selection activeCell="D42" sqref="D42"/>
    </sheetView>
  </sheetViews>
  <sheetFormatPr defaultRowHeight="15"/>
  <cols>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192</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39173</v>
      </c>
      <c r="B9" s="137">
        <v>-3727548</v>
      </c>
      <c r="C9" s="6">
        <v>1</v>
      </c>
      <c r="D9" s="29">
        <f t="shared" ref="D9:D41" si="0">ROUND(-(+$B$9/180)*1,0)</f>
        <v>20709</v>
      </c>
      <c r="E9" s="29">
        <f>+D9</f>
        <v>20709</v>
      </c>
      <c r="F9" s="29">
        <f t="shared" ref="F9:F72" si="1">$B$9+E9</f>
        <v>-3706839</v>
      </c>
      <c r="G9" s="34">
        <f>+Inputs!$D$3</f>
        <v>0.37951000000000001</v>
      </c>
      <c r="H9" s="27">
        <f>-B9</f>
        <v>3727548</v>
      </c>
      <c r="I9" s="27">
        <f>+H9</f>
        <v>3727548</v>
      </c>
      <c r="J9" s="27">
        <f>H9*G9</f>
        <v>1414641.7414800001</v>
      </c>
      <c r="K9" s="27">
        <f t="shared" ref="K9:K72" si="2">D9</f>
        <v>20709</v>
      </c>
      <c r="L9" s="27">
        <f>+K9</f>
        <v>20709</v>
      </c>
      <c r="M9" s="27">
        <f t="shared" ref="M9:M72" si="3">K9*G9</f>
        <v>7859.2725900000005</v>
      </c>
      <c r="N9" s="27">
        <f t="shared" ref="N9:N72" si="4">M9-J9</f>
        <v>-1406782.4688900001</v>
      </c>
      <c r="O9" s="27">
        <f>+N9</f>
        <v>-1406782.4688900001</v>
      </c>
      <c r="P9" s="27">
        <f>-SUM(N9)</f>
        <v>1406782.4688900001</v>
      </c>
      <c r="Q9" s="38">
        <f>VLOOKUP(Q$8,$A$9:$P$101,5)</f>
        <v>683397</v>
      </c>
      <c r="R9" s="38">
        <f>VLOOKUP(R$8,$A$9:$P$101,5)</f>
        <v>1292229</v>
      </c>
      <c r="S9" s="38">
        <f>+R9-Q9</f>
        <v>608832</v>
      </c>
      <c r="T9" s="35" t="s">
        <v>189</v>
      </c>
      <c r="U9" s="145">
        <f t="shared" ref="U9:AE9" si="5">-IF(TYPE(VLOOKUP(U8,$A$9:$P$101,6,FALSE))=16,0,VLOOKUP(U8,$A$9:$P$101,6,FALSE))</f>
        <v>2993415</v>
      </c>
      <c r="V9" s="145">
        <f t="shared" si="5"/>
        <v>2942679</v>
      </c>
      <c r="W9" s="145">
        <f t="shared" si="5"/>
        <v>2891943</v>
      </c>
      <c r="X9" s="145">
        <f t="shared" si="5"/>
        <v>2841207</v>
      </c>
      <c r="Y9" s="145">
        <f t="shared" si="5"/>
        <v>2790471</v>
      </c>
      <c r="Z9" s="145">
        <f t="shared" si="5"/>
        <v>2739735</v>
      </c>
      <c r="AA9" s="145">
        <f t="shared" si="5"/>
        <v>2688999</v>
      </c>
      <c r="AB9" s="145">
        <f t="shared" si="5"/>
        <v>2638263</v>
      </c>
      <c r="AC9" s="145">
        <f t="shared" si="5"/>
        <v>2587527</v>
      </c>
      <c r="AD9" s="145">
        <f t="shared" si="5"/>
        <v>2536791</v>
      </c>
      <c r="AE9" s="145">
        <f t="shared" si="5"/>
        <v>2486055</v>
      </c>
    </row>
    <row r="10" spans="1:31">
      <c r="A10" s="31">
        <v>39203</v>
      </c>
      <c r="B10" s="137" t="s">
        <v>45</v>
      </c>
      <c r="C10" s="6">
        <v>2</v>
      </c>
      <c r="D10" s="29">
        <f t="shared" si="0"/>
        <v>20709</v>
      </c>
      <c r="E10" s="29">
        <f t="shared" ref="E10:E73" si="6">+E9+D10</f>
        <v>41418</v>
      </c>
      <c r="F10" s="29">
        <f t="shared" si="1"/>
        <v>-3686130</v>
      </c>
      <c r="G10" s="34">
        <f>+Inputs!$D$3</f>
        <v>0.37951000000000001</v>
      </c>
      <c r="H10" s="2"/>
      <c r="I10" s="27">
        <f t="shared" ref="I10:I73" si="7">+I9+H10</f>
        <v>3727548</v>
      </c>
      <c r="J10" s="27"/>
      <c r="K10" s="27">
        <f t="shared" si="2"/>
        <v>20709</v>
      </c>
      <c r="L10" s="27">
        <f t="shared" ref="L10:L73" si="8">+L9+K10</f>
        <v>41418</v>
      </c>
      <c r="M10" s="27">
        <f t="shared" si="3"/>
        <v>7859.2725900000005</v>
      </c>
      <c r="N10" s="27">
        <f t="shared" si="4"/>
        <v>7859.2725900000005</v>
      </c>
      <c r="O10" s="27">
        <f t="shared" ref="O10:O73" si="9">+O9+N10</f>
        <v>-1398923.1963000002</v>
      </c>
      <c r="P10" s="27">
        <f t="shared" ref="P10:P73" si="10">P9-N10</f>
        <v>1398923.1963000002</v>
      </c>
      <c r="Q10" s="38">
        <f>VLOOKUP(Q$8,$A$9:$P$101,15)</f>
        <v>-1155285.7460100017</v>
      </c>
      <c r="R10" s="38">
        <f>VLOOKUP(R$8,$A$9:$P$101,15)</f>
        <v>-924227.91369000159</v>
      </c>
      <c r="S10" s="38">
        <f>+R10-Q10</f>
        <v>231057.83232000016</v>
      </c>
      <c r="T10" s="36" t="s">
        <v>69</v>
      </c>
    </row>
    <row r="11" spans="1:31">
      <c r="A11" s="31">
        <v>39234</v>
      </c>
      <c r="B11" s="5"/>
      <c r="C11" s="6">
        <v>3</v>
      </c>
      <c r="D11" s="29">
        <f t="shared" si="0"/>
        <v>20709</v>
      </c>
      <c r="E11" s="29">
        <f t="shared" si="6"/>
        <v>62127</v>
      </c>
      <c r="F11" s="29">
        <f t="shared" si="1"/>
        <v>-3665421</v>
      </c>
      <c r="G11" s="34">
        <f>+Inputs!$D$3</f>
        <v>0.37951000000000001</v>
      </c>
      <c r="H11" s="2"/>
      <c r="I11" s="27">
        <f t="shared" si="7"/>
        <v>3727548</v>
      </c>
      <c r="J11" s="27"/>
      <c r="K11" s="27">
        <f t="shared" si="2"/>
        <v>20709</v>
      </c>
      <c r="L11" s="27">
        <f t="shared" si="8"/>
        <v>62127</v>
      </c>
      <c r="M11" s="27">
        <f t="shared" si="3"/>
        <v>7859.2725900000005</v>
      </c>
      <c r="N11" s="27">
        <f t="shared" si="4"/>
        <v>7859.2725900000005</v>
      </c>
      <c r="O11" s="27">
        <f t="shared" si="9"/>
        <v>-1391063.9237100002</v>
      </c>
      <c r="P11" s="27">
        <f t="shared" si="10"/>
        <v>1391063.9237100002</v>
      </c>
      <c r="Q11" s="38">
        <f>+VLOOKUP(Q$8,$A$9:$P$101,16)</f>
        <v>1155285.7460100017</v>
      </c>
      <c r="R11" s="38">
        <f>+VLOOKUP(R$8,$A$9:$P$101,16)</f>
        <v>924227.91369000159</v>
      </c>
      <c r="S11" s="38">
        <f>(+Q11+R11)/2</f>
        <v>1039756.8298500017</v>
      </c>
      <c r="T11" s="36" t="s">
        <v>113</v>
      </c>
      <c r="U11" s="145">
        <f t="shared" ref="U11:AE11" si="11">IF(TYPE(VLOOKUP(U8,$A$9:$P$101,16,FALSE))=16,0,VLOOKUP(U8,$A$9:$P$101,16,FALSE))</f>
        <v>1136030.9266500017</v>
      </c>
      <c r="V11" s="145">
        <f t="shared" si="11"/>
        <v>1116776.1072900016</v>
      </c>
      <c r="W11" s="145">
        <f t="shared" si="11"/>
        <v>1097521.2879300015</v>
      </c>
      <c r="X11" s="145">
        <f t="shared" si="11"/>
        <v>1078266.4685700014</v>
      </c>
      <c r="Y11" s="145">
        <f t="shared" si="11"/>
        <v>1059011.6492100013</v>
      </c>
      <c r="Z11" s="145">
        <f t="shared" si="11"/>
        <v>1039756.8298500014</v>
      </c>
      <c r="AA11" s="145">
        <f t="shared" si="11"/>
        <v>1020502.0104900014</v>
      </c>
      <c r="AB11" s="145">
        <f t="shared" si="11"/>
        <v>1001247.1911300014</v>
      </c>
      <c r="AC11" s="145">
        <f t="shared" si="11"/>
        <v>981992.37177000148</v>
      </c>
      <c r="AD11" s="145">
        <f t="shared" si="11"/>
        <v>962737.55241000152</v>
      </c>
      <c r="AE11" s="145">
        <f t="shared" si="11"/>
        <v>943482.73305000155</v>
      </c>
    </row>
    <row r="12" spans="1:31">
      <c r="A12" s="31">
        <v>39264</v>
      </c>
      <c r="B12" s="3"/>
      <c r="C12" s="6">
        <v>4</v>
      </c>
      <c r="D12" s="29">
        <f t="shared" si="0"/>
        <v>20709</v>
      </c>
      <c r="E12" s="29">
        <f t="shared" si="6"/>
        <v>82836</v>
      </c>
      <c r="F12" s="29">
        <f t="shared" si="1"/>
        <v>-3644712</v>
      </c>
      <c r="G12" s="34">
        <f>+Inputs!$D$3</f>
        <v>0.37951000000000001</v>
      </c>
      <c r="H12" s="2"/>
      <c r="I12" s="27">
        <f t="shared" si="7"/>
        <v>3727548</v>
      </c>
      <c r="J12" s="27"/>
      <c r="K12" s="27">
        <f t="shared" si="2"/>
        <v>20709</v>
      </c>
      <c r="L12" s="27">
        <f t="shared" si="8"/>
        <v>82836</v>
      </c>
      <c r="M12" s="27">
        <f t="shared" si="3"/>
        <v>7859.2725900000005</v>
      </c>
      <c r="N12" s="27">
        <f t="shared" si="4"/>
        <v>7859.2725900000005</v>
      </c>
      <c r="O12" s="27">
        <f t="shared" si="9"/>
        <v>-1383204.6511200003</v>
      </c>
      <c r="P12" s="27">
        <f t="shared" si="10"/>
        <v>1383204.6511200003</v>
      </c>
      <c r="Q12" s="39"/>
      <c r="R12" s="40"/>
      <c r="S12" s="40"/>
      <c r="T12" s="36"/>
    </row>
    <row r="13" spans="1:31">
      <c r="A13" s="31">
        <v>39295</v>
      </c>
      <c r="B13" s="3"/>
      <c r="C13" s="6">
        <v>5</v>
      </c>
      <c r="D13" s="29">
        <f t="shared" si="0"/>
        <v>20709</v>
      </c>
      <c r="E13" s="29">
        <f t="shared" si="6"/>
        <v>103545</v>
      </c>
      <c r="F13" s="29">
        <f t="shared" si="1"/>
        <v>-3624003</v>
      </c>
      <c r="G13" s="34">
        <f>+Inputs!$D$3</f>
        <v>0.37951000000000001</v>
      </c>
      <c r="H13" s="2"/>
      <c r="I13" s="27">
        <f t="shared" si="7"/>
        <v>3727548</v>
      </c>
      <c r="J13" s="27"/>
      <c r="K13" s="27">
        <f t="shared" si="2"/>
        <v>20709</v>
      </c>
      <c r="L13" s="27">
        <f t="shared" si="8"/>
        <v>103545</v>
      </c>
      <c r="M13" s="27">
        <f t="shared" si="3"/>
        <v>7859.2725900000005</v>
      </c>
      <c r="N13" s="27">
        <f t="shared" si="4"/>
        <v>7859.2725900000005</v>
      </c>
      <c r="O13" s="27">
        <f t="shared" si="9"/>
        <v>-1375345.3785300003</v>
      </c>
      <c r="P13" s="27">
        <f t="shared" si="10"/>
        <v>1375345.3785300003</v>
      </c>
      <c r="Q13" s="38">
        <f>VLOOKUP(Q$8,$A$9:$P$101,9)</f>
        <v>3727548</v>
      </c>
      <c r="R13" s="38">
        <f>VLOOKUP(R$8,$A$9:$P$101,9)</f>
        <v>3727548</v>
      </c>
      <c r="S13" s="38">
        <f>+R13-Q13</f>
        <v>0</v>
      </c>
      <c r="T13" s="36" t="s">
        <v>190</v>
      </c>
    </row>
    <row r="14" spans="1:31">
      <c r="A14" s="31">
        <v>39326</v>
      </c>
      <c r="B14" s="3"/>
      <c r="C14" s="6">
        <v>6</v>
      </c>
      <c r="D14" s="29">
        <f t="shared" si="0"/>
        <v>20709</v>
      </c>
      <c r="E14" s="29">
        <f t="shared" si="6"/>
        <v>124254</v>
      </c>
      <c r="F14" s="29">
        <f t="shared" si="1"/>
        <v>-3603294</v>
      </c>
      <c r="G14" s="34">
        <f>+Inputs!$D$3</f>
        <v>0.37951000000000001</v>
      </c>
      <c r="H14" s="2"/>
      <c r="I14" s="27">
        <f t="shared" si="7"/>
        <v>3727548</v>
      </c>
      <c r="J14" s="27"/>
      <c r="K14" s="27">
        <f t="shared" si="2"/>
        <v>20709</v>
      </c>
      <c r="L14" s="27">
        <f t="shared" si="8"/>
        <v>124254</v>
      </c>
      <c r="M14" s="27">
        <f t="shared" si="3"/>
        <v>7859.2725900000005</v>
      </c>
      <c r="N14" s="27">
        <f t="shared" si="4"/>
        <v>7859.2725900000005</v>
      </c>
      <c r="O14" s="27">
        <f t="shared" si="9"/>
        <v>-1367486.1059400004</v>
      </c>
      <c r="P14" s="27">
        <f t="shared" si="10"/>
        <v>1367486.1059400004</v>
      </c>
      <c r="Q14" s="38">
        <f>VLOOKUP(Q$8,$A$9:$P$101,12)</f>
        <v>683397</v>
      </c>
      <c r="R14" s="38">
        <f>VLOOKUP(R$8,$A$9:$P$101,12)</f>
        <v>1292229</v>
      </c>
      <c r="S14" s="38">
        <f>+R14-Q14</f>
        <v>608832</v>
      </c>
      <c r="T14" s="37" t="s">
        <v>191</v>
      </c>
    </row>
    <row r="15" spans="1:31">
      <c r="A15" s="31">
        <v>39356</v>
      </c>
      <c r="B15" s="3"/>
      <c r="C15" s="6">
        <v>7</v>
      </c>
      <c r="D15" s="29">
        <f t="shared" si="0"/>
        <v>20709</v>
      </c>
      <c r="E15" s="29">
        <f t="shared" si="6"/>
        <v>144963</v>
      </c>
      <c r="F15" s="29">
        <f t="shared" si="1"/>
        <v>-3582585</v>
      </c>
      <c r="G15" s="34">
        <f>+Inputs!$D$3</f>
        <v>0.37951000000000001</v>
      </c>
      <c r="H15" s="2"/>
      <c r="I15" s="27">
        <f t="shared" si="7"/>
        <v>3727548</v>
      </c>
      <c r="J15" s="27"/>
      <c r="K15" s="27">
        <f t="shared" si="2"/>
        <v>20709</v>
      </c>
      <c r="L15" s="27">
        <f t="shared" si="8"/>
        <v>144963</v>
      </c>
      <c r="M15" s="27">
        <f t="shared" si="3"/>
        <v>7859.2725900000005</v>
      </c>
      <c r="N15" s="27">
        <f t="shared" si="4"/>
        <v>7859.2725900000005</v>
      </c>
      <c r="O15" s="27">
        <f t="shared" si="9"/>
        <v>-1359626.8333500004</v>
      </c>
      <c r="P15" s="27">
        <f t="shared" si="10"/>
        <v>1359626.8333500004</v>
      </c>
      <c r="Q15" s="8"/>
      <c r="R15" s="8"/>
      <c r="S15" s="8"/>
      <c r="T15" s="98"/>
    </row>
    <row r="16" spans="1:31">
      <c r="A16" s="31">
        <v>39387</v>
      </c>
      <c r="B16" s="3"/>
      <c r="C16" s="6">
        <v>8</v>
      </c>
      <c r="D16" s="29">
        <f t="shared" si="0"/>
        <v>20709</v>
      </c>
      <c r="E16" s="29">
        <f t="shared" si="6"/>
        <v>165672</v>
      </c>
      <c r="F16" s="29">
        <f t="shared" si="1"/>
        <v>-3561876</v>
      </c>
      <c r="G16" s="34">
        <f>+Inputs!$D$3</f>
        <v>0.37951000000000001</v>
      </c>
      <c r="H16" s="2"/>
      <c r="I16" s="27">
        <f t="shared" si="7"/>
        <v>3727548</v>
      </c>
      <c r="J16" s="27"/>
      <c r="K16" s="27">
        <f t="shared" si="2"/>
        <v>20709</v>
      </c>
      <c r="L16" s="27">
        <f t="shared" si="8"/>
        <v>165672</v>
      </c>
      <c r="M16" s="27">
        <f t="shared" si="3"/>
        <v>7859.2725900000005</v>
      </c>
      <c r="N16" s="27">
        <f t="shared" si="4"/>
        <v>7859.2725900000005</v>
      </c>
      <c r="O16" s="27">
        <f t="shared" si="9"/>
        <v>-1351767.5607600005</v>
      </c>
      <c r="P16" s="27">
        <f t="shared" si="10"/>
        <v>1351767.5607600005</v>
      </c>
      <c r="Q16" s="8"/>
      <c r="R16" s="8"/>
      <c r="S16" s="8"/>
      <c r="T16" s="4"/>
    </row>
    <row r="17" spans="1:20">
      <c r="A17" s="31">
        <v>39417</v>
      </c>
      <c r="B17" s="3"/>
      <c r="C17" s="6">
        <v>9</v>
      </c>
      <c r="D17" s="29">
        <f t="shared" si="0"/>
        <v>20709</v>
      </c>
      <c r="E17" s="29">
        <f t="shared" si="6"/>
        <v>186381</v>
      </c>
      <c r="F17" s="29">
        <f t="shared" si="1"/>
        <v>-3541167</v>
      </c>
      <c r="G17" s="34">
        <f>+Inputs!$D$3</f>
        <v>0.37951000000000001</v>
      </c>
      <c r="H17" s="2"/>
      <c r="I17" s="27">
        <f t="shared" si="7"/>
        <v>3727548</v>
      </c>
      <c r="J17" s="27"/>
      <c r="K17" s="27">
        <f t="shared" si="2"/>
        <v>20709</v>
      </c>
      <c r="L17" s="27">
        <f t="shared" si="8"/>
        <v>186381</v>
      </c>
      <c r="M17" s="27">
        <f t="shared" si="3"/>
        <v>7859.2725900000005</v>
      </c>
      <c r="N17" s="27">
        <f t="shared" si="4"/>
        <v>7859.2725900000005</v>
      </c>
      <c r="O17" s="27">
        <f t="shared" si="9"/>
        <v>-1343908.2881700005</v>
      </c>
      <c r="P17" s="27">
        <f t="shared" si="10"/>
        <v>1343908.2881700005</v>
      </c>
      <c r="Q17" s="8"/>
      <c r="R17" s="8"/>
      <c r="S17" s="8"/>
      <c r="T17" s="4"/>
    </row>
    <row r="18" spans="1:20">
      <c r="A18" s="31">
        <v>39448</v>
      </c>
      <c r="B18" s="138"/>
      <c r="C18" s="139">
        <v>10</v>
      </c>
      <c r="D18" s="140">
        <f t="shared" si="0"/>
        <v>20709</v>
      </c>
      <c r="E18" s="140">
        <f t="shared" si="6"/>
        <v>207090</v>
      </c>
      <c r="F18" s="140">
        <f t="shared" si="1"/>
        <v>-3520458</v>
      </c>
      <c r="G18" s="34">
        <f>+Inputs!$D$3</f>
        <v>0.37951000000000001</v>
      </c>
      <c r="H18" s="141"/>
      <c r="I18" s="142">
        <f t="shared" si="7"/>
        <v>3727548</v>
      </c>
      <c r="J18" s="142"/>
      <c r="K18" s="142">
        <f t="shared" si="2"/>
        <v>20709</v>
      </c>
      <c r="L18" s="142">
        <f t="shared" si="8"/>
        <v>207090</v>
      </c>
      <c r="M18" s="142">
        <f t="shared" si="3"/>
        <v>7859.2725900000005</v>
      </c>
      <c r="N18" s="142">
        <f t="shared" si="4"/>
        <v>7859.2725900000005</v>
      </c>
      <c r="O18" s="142">
        <f t="shared" si="9"/>
        <v>-1336049.0155800006</v>
      </c>
      <c r="P18" s="142">
        <f t="shared" si="10"/>
        <v>1336049.0155800006</v>
      </c>
      <c r="Q18" s="8"/>
      <c r="R18" s="8"/>
      <c r="S18" s="8"/>
      <c r="T18" s="4"/>
    </row>
    <row r="19" spans="1:20">
      <c r="A19" s="31">
        <v>39479</v>
      </c>
      <c r="B19" s="138"/>
      <c r="C19" s="139">
        <v>11</v>
      </c>
      <c r="D19" s="140">
        <f t="shared" si="0"/>
        <v>20709</v>
      </c>
      <c r="E19" s="140">
        <f t="shared" si="6"/>
        <v>227799</v>
      </c>
      <c r="F19" s="140">
        <f t="shared" si="1"/>
        <v>-3499749</v>
      </c>
      <c r="G19" s="34">
        <f>+Inputs!$D$3</f>
        <v>0.37951000000000001</v>
      </c>
      <c r="H19" s="141"/>
      <c r="I19" s="142">
        <f t="shared" si="7"/>
        <v>3727548</v>
      </c>
      <c r="J19" s="142"/>
      <c r="K19" s="142">
        <f t="shared" si="2"/>
        <v>20709</v>
      </c>
      <c r="L19" s="142">
        <f t="shared" si="8"/>
        <v>227799</v>
      </c>
      <c r="M19" s="142">
        <f t="shared" si="3"/>
        <v>7859.2725900000005</v>
      </c>
      <c r="N19" s="142">
        <f t="shared" si="4"/>
        <v>7859.2725900000005</v>
      </c>
      <c r="O19" s="142">
        <f t="shared" si="9"/>
        <v>-1328189.7429900006</v>
      </c>
      <c r="P19" s="142">
        <f t="shared" si="10"/>
        <v>1328189.7429900006</v>
      </c>
      <c r="Q19" s="8"/>
      <c r="R19" s="8"/>
      <c r="S19" s="8"/>
      <c r="T19" s="4"/>
    </row>
    <row r="20" spans="1:20">
      <c r="A20" s="31">
        <v>39508</v>
      </c>
      <c r="B20" s="3"/>
      <c r="C20" s="6">
        <v>12</v>
      </c>
      <c r="D20" s="29">
        <f t="shared" si="0"/>
        <v>20709</v>
      </c>
      <c r="E20" s="29">
        <f t="shared" si="6"/>
        <v>248508</v>
      </c>
      <c r="F20" s="29">
        <f t="shared" si="1"/>
        <v>-3479040</v>
      </c>
      <c r="G20" s="34">
        <f>+Inputs!$D$3</f>
        <v>0.37951000000000001</v>
      </c>
      <c r="H20" s="2"/>
      <c r="I20" s="27">
        <f t="shared" si="7"/>
        <v>3727548</v>
      </c>
      <c r="J20" s="27"/>
      <c r="K20" s="27">
        <f t="shared" si="2"/>
        <v>20709</v>
      </c>
      <c r="L20" s="27">
        <f t="shared" si="8"/>
        <v>248508</v>
      </c>
      <c r="M20" s="27">
        <f t="shared" si="3"/>
        <v>7859.2725900000005</v>
      </c>
      <c r="N20" s="27">
        <f t="shared" si="4"/>
        <v>7859.2725900000005</v>
      </c>
      <c r="O20" s="27">
        <f t="shared" si="9"/>
        <v>-1320330.4704000007</v>
      </c>
      <c r="P20" s="27">
        <f t="shared" si="10"/>
        <v>1320330.4704000007</v>
      </c>
      <c r="Q20" s="8"/>
      <c r="R20" s="8"/>
      <c r="S20" s="8"/>
      <c r="T20" s="4"/>
    </row>
    <row r="21" spans="1:20">
      <c r="A21" s="31">
        <v>39539</v>
      </c>
      <c r="B21" s="3"/>
      <c r="C21" s="6">
        <v>13</v>
      </c>
      <c r="D21" s="29">
        <f t="shared" si="0"/>
        <v>20709</v>
      </c>
      <c r="E21" s="29">
        <f t="shared" si="6"/>
        <v>269217</v>
      </c>
      <c r="F21" s="29">
        <f t="shared" si="1"/>
        <v>-3458331</v>
      </c>
      <c r="G21" s="34">
        <f>+Inputs!$D$3</f>
        <v>0.37951000000000001</v>
      </c>
      <c r="H21" s="2"/>
      <c r="I21" s="27">
        <f t="shared" si="7"/>
        <v>3727548</v>
      </c>
      <c r="J21" s="27"/>
      <c r="K21" s="27">
        <f t="shared" si="2"/>
        <v>20709</v>
      </c>
      <c r="L21" s="27">
        <f t="shared" si="8"/>
        <v>269217</v>
      </c>
      <c r="M21" s="27">
        <f t="shared" si="3"/>
        <v>7859.2725900000005</v>
      </c>
      <c r="N21" s="27">
        <f t="shared" si="4"/>
        <v>7859.2725900000005</v>
      </c>
      <c r="O21" s="27">
        <f t="shared" si="9"/>
        <v>-1312471.1978100007</v>
      </c>
      <c r="P21" s="27">
        <f t="shared" si="10"/>
        <v>1312471.1978100007</v>
      </c>
      <c r="Q21" s="8"/>
      <c r="R21" s="8"/>
      <c r="S21" s="8"/>
      <c r="T21" s="4"/>
    </row>
    <row r="22" spans="1:20">
      <c r="A22" s="31">
        <v>39569</v>
      </c>
      <c r="B22" s="3"/>
      <c r="C22" s="6">
        <v>14</v>
      </c>
      <c r="D22" s="29">
        <f t="shared" si="0"/>
        <v>20709</v>
      </c>
      <c r="E22" s="29">
        <f t="shared" si="6"/>
        <v>289926</v>
      </c>
      <c r="F22" s="29">
        <f t="shared" si="1"/>
        <v>-3437622</v>
      </c>
      <c r="G22" s="34">
        <f>+Inputs!$D$3</f>
        <v>0.37951000000000001</v>
      </c>
      <c r="H22" s="2"/>
      <c r="I22" s="27">
        <f t="shared" si="7"/>
        <v>3727548</v>
      </c>
      <c r="J22" s="27"/>
      <c r="K22" s="27">
        <f t="shared" si="2"/>
        <v>20709</v>
      </c>
      <c r="L22" s="27">
        <f t="shared" si="8"/>
        <v>289926</v>
      </c>
      <c r="M22" s="27">
        <f t="shared" si="3"/>
        <v>7859.2725900000005</v>
      </c>
      <c r="N22" s="27">
        <f t="shared" si="4"/>
        <v>7859.2725900000005</v>
      </c>
      <c r="O22" s="27">
        <f t="shared" si="9"/>
        <v>-1304611.9252200008</v>
      </c>
      <c r="P22" s="27">
        <f t="shared" si="10"/>
        <v>1304611.9252200008</v>
      </c>
      <c r="Q22" s="8"/>
      <c r="R22" s="8"/>
      <c r="S22" s="8"/>
      <c r="T22" s="4"/>
    </row>
    <row r="23" spans="1:20">
      <c r="A23" s="31">
        <v>39600</v>
      </c>
      <c r="B23" s="3"/>
      <c r="C23" s="6">
        <v>15</v>
      </c>
      <c r="D23" s="29">
        <f t="shared" si="0"/>
        <v>20709</v>
      </c>
      <c r="E23" s="29">
        <f t="shared" si="6"/>
        <v>310635</v>
      </c>
      <c r="F23" s="29">
        <f t="shared" si="1"/>
        <v>-3416913</v>
      </c>
      <c r="G23" s="34">
        <f>+Inputs!$D$3</f>
        <v>0.37951000000000001</v>
      </c>
      <c r="H23" s="2"/>
      <c r="I23" s="27">
        <f t="shared" si="7"/>
        <v>3727548</v>
      </c>
      <c r="J23" s="27"/>
      <c r="K23" s="27">
        <f t="shared" si="2"/>
        <v>20709</v>
      </c>
      <c r="L23" s="27">
        <f t="shared" si="8"/>
        <v>310635</v>
      </c>
      <c r="M23" s="27">
        <f t="shared" si="3"/>
        <v>7859.2725900000005</v>
      </c>
      <c r="N23" s="27">
        <f t="shared" si="4"/>
        <v>7859.2725900000005</v>
      </c>
      <c r="O23" s="27">
        <f t="shared" si="9"/>
        <v>-1296752.6526300008</v>
      </c>
      <c r="P23" s="27">
        <f t="shared" si="10"/>
        <v>1296752.6526300008</v>
      </c>
      <c r="Q23" s="8"/>
      <c r="R23" s="8"/>
      <c r="S23" s="8"/>
      <c r="T23" s="4"/>
    </row>
    <row r="24" spans="1:20">
      <c r="A24" s="31">
        <v>39630</v>
      </c>
      <c r="B24" s="3"/>
      <c r="C24" s="6">
        <v>16</v>
      </c>
      <c r="D24" s="29">
        <f t="shared" si="0"/>
        <v>20709</v>
      </c>
      <c r="E24" s="29">
        <f t="shared" si="6"/>
        <v>331344</v>
      </c>
      <c r="F24" s="29">
        <f t="shared" si="1"/>
        <v>-3396204</v>
      </c>
      <c r="G24" s="34">
        <f>+Inputs!$D$3</f>
        <v>0.37951000000000001</v>
      </c>
      <c r="H24" s="2"/>
      <c r="I24" s="27">
        <f t="shared" si="7"/>
        <v>3727548</v>
      </c>
      <c r="J24" s="27"/>
      <c r="K24" s="27">
        <f t="shared" si="2"/>
        <v>20709</v>
      </c>
      <c r="L24" s="27">
        <f t="shared" si="8"/>
        <v>331344</v>
      </c>
      <c r="M24" s="27">
        <f t="shared" si="3"/>
        <v>7859.2725900000005</v>
      </c>
      <c r="N24" s="27">
        <f t="shared" si="4"/>
        <v>7859.2725900000005</v>
      </c>
      <c r="O24" s="27">
        <f t="shared" si="9"/>
        <v>-1288893.3800400009</v>
      </c>
      <c r="P24" s="27">
        <f t="shared" si="10"/>
        <v>1288893.3800400009</v>
      </c>
      <c r="Q24" s="8"/>
      <c r="R24" s="8"/>
      <c r="S24" s="8"/>
      <c r="T24" s="4"/>
    </row>
    <row r="25" spans="1:20">
      <c r="A25" s="31">
        <v>39661</v>
      </c>
      <c r="B25" s="3"/>
      <c r="C25" s="6">
        <v>17</v>
      </c>
      <c r="D25" s="29">
        <f t="shared" si="0"/>
        <v>20709</v>
      </c>
      <c r="E25" s="29">
        <f t="shared" si="6"/>
        <v>352053</v>
      </c>
      <c r="F25" s="29">
        <f t="shared" si="1"/>
        <v>-3375495</v>
      </c>
      <c r="G25" s="34">
        <f>+Inputs!$D$3</f>
        <v>0.37951000000000001</v>
      </c>
      <c r="H25" s="2"/>
      <c r="I25" s="27">
        <f t="shared" si="7"/>
        <v>3727548</v>
      </c>
      <c r="J25" s="27"/>
      <c r="K25" s="27">
        <f t="shared" si="2"/>
        <v>20709</v>
      </c>
      <c r="L25" s="27">
        <f t="shared" si="8"/>
        <v>352053</v>
      </c>
      <c r="M25" s="27">
        <f t="shared" si="3"/>
        <v>7859.2725900000005</v>
      </c>
      <c r="N25" s="27">
        <f t="shared" si="4"/>
        <v>7859.2725900000005</v>
      </c>
      <c r="O25" s="27">
        <f t="shared" si="9"/>
        <v>-1281034.1074500009</v>
      </c>
      <c r="P25" s="27">
        <f t="shared" si="10"/>
        <v>1281034.1074500009</v>
      </c>
      <c r="Q25" s="8"/>
      <c r="R25" s="8"/>
      <c r="S25" s="8"/>
      <c r="T25" s="4"/>
    </row>
    <row r="26" spans="1:20">
      <c r="A26" s="31">
        <v>39692</v>
      </c>
      <c r="B26" s="3"/>
      <c r="C26" s="6">
        <v>18</v>
      </c>
      <c r="D26" s="29">
        <f t="shared" si="0"/>
        <v>20709</v>
      </c>
      <c r="E26" s="29">
        <f t="shared" si="6"/>
        <v>372762</v>
      </c>
      <c r="F26" s="29">
        <f t="shared" si="1"/>
        <v>-3354786</v>
      </c>
      <c r="G26" s="34">
        <f>+Inputs!$D$3</f>
        <v>0.37951000000000001</v>
      </c>
      <c r="H26" s="2"/>
      <c r="I26" s="27">
        <f t="shared" si="7"/>
        <v>3727548</v>
      </c>
      <c r="J26" s="27"/>
      <c r="K26" s="27">
        <f t="shared" si="2"/>
        <v>20709</v>
      </c>
      <c r="L26" s="27">
        <f t="shared" si="8"/>
        <v>372762</v>
      </c>
      <c r="M26" s="27">
        <f t="shared" si="3"/>
        <v>7859.2725900000005</v>
      </c>
      <c r="N26" s="27">
        <f t="shared" si="4"/>
        <v>7859.2725900000005</v>
      </c>
      <c r="O26" s="27">
        <f t="shared" si="9"/>
        <v>-1273174.834860001</v>
      </c>
      <c r="P26" s="27">
        <f t="shared" si="10"/>
        <v>1273174.834860001</v>
      </c>
      <c r="Q26" s="8"/>
      <c r="R26" s="8"/>
      <c r="S26" s="8"/>
      <c r="T26" s="4"/>
    </row>
    <row r="27" spans="1:20">
      <c r="A27" s="31">
        <v>39722</v>
      </c>
      <c r="B27" s="3"/>
      <c r="C27" s="6">
        <v>19</v>
      </c>
      <c r="D27" s="29">
        <f t="shared" si="0"/>
        <v>20709</v>
      </c>
      <c r="E27" s="29">
        <f t="shared" si="6"/>
        <v>393471</v>
      </c>
      <c r="F27" s="29">
        <f t="shared" si="1"/>
        <v>-3334077</v>
      </c>
      <c r="G27" s="34">
        <f>+Inputs!$D$3</f>
        <v>0.37951000000000001</v>
      </c>
      <c r="H27" s="2"/>
      <c r="I27" s="27">
        <f t="shared" si="7"/>
        <v>3727548</v>
      </c>
      <c r="J27" s="27"/>
      <c r="K27" s="27">
        <f t="shared" si="2"/>
        <v>20709</v>
      </c>
      <c r="L27" s="27">
        <f t="shared" si="8"/>
        <v>393471</v>
      </c>
      <c r="M27" s="27">
        <f t="shared" si="3"/>
        <v>7859.2725900000005</v>
      </c>
      <c r="N27" s="27">
        <f t="shared" si="4"/>
        <v>7859.2725900000005</v>
      </c>
      <c r="O27" s="27">
        <f t="shared" si="9"/>
        <v>-1265315.562270001</v>
      </c>
      <c r="P27" s="27">
        <f t="shared" si="10"/>
        <v>1265315.562270001</v>
      </c>
      <c r="Q27" s="8"/>
      <c r="R27" s="8"/>
      <c r="S27" s="8"/>
      <c r="T27" s="4"/>
    </row>
    <row r="28" spans="1:20">
      <c r="A28" s="31">
        <v>39753</v>
      </c>
      <c r="B28" s="3"/>
      <c r="C28" s="6">
        <v>20</v>
      </c>
      <c r="D28" s="29">
        <f t="shared" si="0"/>
        <v>20709</v>
      </c>
      <c r="E28" s="29">
        <f t="shared" si="6"/>
        <v>414180</v>
      </c>
      <c r="F28" s="29">
        <f t="shared" si="1"/>
        <v>-3313368</v>
      </c>
      <c r="G28" s="34">
        <f>+Inputs!$D$3</f>
        <v>0.37951000000000001</v>
      </c>
      <c r="H28" s="2"/>
      <c r="I28" s="27">
        <f t="shared" si="7"/>
        <v>3727548</v>
      </c>
      <c r="J28" s="27"/>
      <c r="K28" s="27">
        <f t="shared" si="2"/>
        <v>20709</v>
      </c>
      <c r="L28" s="27">
        <f t="shared" si="8"/>
        <v>414180</v>
      </c>
      <c r="M28" s="27">
        <f t="shared" si="3"/>
        <v>7859.2725900000005</v>
      </c>
      <c r="N28" s="27">
        <f t="shared" si="4"/>
        <v>7859.2725900000005</v>
      </c>
      <c r="O28" s="27">
        <f t="shared" si="9"/>
        <v>-1257456.2896800011</v>
      </c>
      <c r="P28" s="27">
        <f t="shared" si="10"/>
        <v>1257456.2896800011</v>
      </c>
      <c r="Q28" s="8"/>
      <c r="R28" s="8"/>
      <c r="S28" s="8"/>
      <c r="T28" s="4"/>
    </row>
    <row r="29" spans="1:20">
      <c r="A29" s="31">
        <v>39783</v>
      </c>
      <c r="B29" s="3"/>
      <c r="C29" s="6">
        <v>21</v>
      </c>
      <c r="D29" s="29">
        <f t="shared" si="0"/>
        <v>20709</v>
      </c>
      <c r="E29" s="29">
        <f t="shared" si="6"/>
        <v>434889</v>
      </c>
      <c r="F29" s="29">
        <f t="shared" si="1"/>
        <v>-3292659</v>
      </c>
      <c r="G29" s="34">
        <f>+Inputs!$D$3</f>
        <v>0.37951000000000001</v>
      </c>
      <c r="H29" s="2"/>
      <c r="I29" s="27">
        <f t="shared" si="7"/>
        <v>3727548</v>
      </c>
      <c r="J29" s="27"/>
      <c r="K29" s="27">
        <f t="shared" si="2"/>
        <v>20709</v>
      </c>
      <c r="L29" s="27">
        <f t="shared" si="8"/>
        <v>434889</v>
      </c>
      <c r="M29" s="27">
        <f t="shared" si="3"/>
        <v>7859.2725900000005</v>
      </c>
      <c r="N29" s="27">
        <f t="shared" si="4"/>
        <v>7859.2725900000005</v>
      </c>
      <c r="O29" s="27">
        <f t="shared" si="9"/>
        <v>-1249597.0170900011</v>
      </c>
      <c r="P29" s="27">
        <f t="shared" si="10"/>
        <v>1249597.0170900011</v>
      </c>
      <c r="Q29" s="8"/>
      <c r="R29" s="8"/>
      <c r="S29" s="8"/>
      <c r="T29" s="4"/>
    </row>
    <row r="30" spans="1:20">
      <c r="A30" s="31">
        <v>39814</v>
      </c>
      <c r="B30" s="3"/>
      <c r="C30" s="6">
        <v>22</v>
      </c>
      <c r="D30" s="29">
        <f t="shared" si="0"/>
        <v>20709</v>
      </c>
      <c r="E30" s="29">
        <f t="shared" si="6"/>
        <v>455598</v>
      </c>
      <c r="F30" s="29">
        <f t="shared" si="1"/>
        <v>-3271950</v>
      </c>
      <c r="G30" s="34">
        <f>+Inputs!$D$3</f>
        <v>0.37951000000000001</v>
      </c>
      <c r="H30" s="2"/>
      <c r="I30" s="27">
        <f t="shared" si="7"/>
        <v>3727548</v>
      </c>
      <c r="J30" s="27"/>
      <c r="K30" s="27">
        <f t="shared" si="2"/>
        <v>20709</v>
      </c>
      <c r="L30" s="27">
        <f t="shared" si="8"/>
        <v>455598</v>
      </c>
      <c r="M30" s="27">
        <f t="shared" si="3"/>
        <v>7859.2725900000005</v>
      </c>
      <c r="N30" s="27">
        <f t="shared" si="4"/>
        <v>7859.2725900000005</v>
      </c>
      <c r="O30" s="27">
        <f t="shared" si="9"/>
        <v>-1241737.7445000012</v>
      </c>
      <c r="P30" s="27">
        <f t="shared" si="10"/>
        <v>1241737.7445000012</v>
      </c>
      <c r="Q30" s="8"/>
      <c r="R30" s="8"/>
      <c r="S30" s="8"/>
      <c r="T30" s="4"/>
    </row>
    <row r="31" spans="1:20">
      <c r="A31" s="31">
        <v>39845</v>
      </c>
      <c r="B31" s="3"/>
      <c r="C31" s="6">
        <v>23</v>
      </c>
      <c r="D31" s="29">
        <f t="shared" si="0"/>
        <v>20709</v>
      </c>
      <c r="E31" s="29">
        <f t="shared" si="6"/>
        <v>476307</v>
      </c>
      <c r="F31" s="29">
        <f t="shared" si="1"/>
        <v>-3251241</v>
      </c>
      <c r="G31" s="34">
        <f>+Inputs!$D$3</f>
        <v>0.37951000000000001</v>
      </c>
      <c r="H31" s="2"/>
      <c r="I31" s="27">
        <f t="shared" si="7"/>
        <v>3727548</v>
      </c>
      <c r="J31" s="27"/>
      <c r="K31" s="27">
        <f t="shared" si="2"/>
        <v>20709</v>
      </c>
      <c r="L31" s="27">
        <f t="shared" si="8"/>
        <v>476307</v>
      </c>
      <c r="M31" s="27">
        <f t="shared" si="3"/>
        <v>7859.2725900000005</v>
      </c>
      <c r="N31" s="27">
        <f t="shared" si="4"/>
        <v>7859.2725900000005</v>
      </c>
      <c r="O31" s="27">
        <f t="shared" si="9"/>
        <v>-1233878.4719100012</v>
      </c>
      <c r="P31" s="27">
        <f t="shared" si="10"/>
        <v>1233878.4719100012</v>
      </c>
      <c r="Q31" s="8"/>
      <c r="R31" s="8"/>
      <c r="S31" s="8"/>
      <c r="T31" s="4"/>
    </row>
    <row r="32" spans="1:20">
      <c r="A32" s="31">
        <v>39873</v>
      </c>
      <c r="B32" s="3"/>
      <c r="C32" s="6">
        <v>24</v>
      </c>
      <c r="D32" s="29">
        <f t="shared" si="0"/>
        <v>20709</v>
      </c>
      <c r="E32" s="29">
        <f t="shared" si="6"/>
        <v>497016</v>
      </c>
      <c r="F32" s="29">
        <f t="shared" si="1"/>
        <v>-3230532</v>
      </c>
      <c r="G32" s="34">
        <f>+Inputs!$D$3</f>
        <v>0.37951000000000001</v>
      </c>
      <c r="H32" s="2"/>
      <c r="I32" s="27">
        <f t="shared" si="7"/>
        <v>3727548</v>
      </c>
      <c r="J32" s="27"/>
      <c r="K32" s="27">
        <f t="shared" si="2"/>
        <v>20709</v>
      </c>
      <c r="L32" s="27">
        <f t="shared" si="8"/>
        <v>497016</v>
      </c>
      <c r="M32" s="27">
        <f t="shared" si="3"/>
        <v>7859.2725900000005</v>
      </c>
      <c r="N32" s="27">
        <f t="shared" si="4"/>
        <v>7859.2725900000005</v>
      </c>
      <c r="O32" s="27">
        <f t="shared" si="9"/>
        <v>-1226019.1993200013</v>
      </c>
      <c r="P32" s="27">
        <f t="shared" si="10"/>
        <v>1226019.1993200013</v>
      </c>
      <c r="Q32" s="8"/>
      <c r="R32" s="8"/>
      <c r="S32" s="8"/>
      <c r="T32" s="4"/>
    </row>
    <row r="33" spans="1:20">
      <c r="A33" s="31">
        <v>39904</v>
      </c>
      <c r="B33" s="3"/>
      <c r="C33" s="6">
        <v>25</v>
      </c>
      <c r="D33" s="29">
        <f t="shared" si="0"/>
        <v>20709</v>
      </c>
      <c r="E33" s="29">
        <f t="shared" si="6"/>
        <v>517725</v>
      </c>
      <c r="F33" s="29">
        <f t="shared" si="1"/>
        <v>-3209823</v>
      </c>
      <c r="G33" s="34">
        <f>+Inputs!$D$3</f>
        <v>0.37951000000000001</v>
      </c>
      <c r="H33" s="2"/>
      <c r="I33" s="27">
        <f t="shared" si="7"/>
        <v>3727548</v>
      </c>
      <c r="J33" s="27"/>
      <c r="K33" s="27">
        <f t="shared" si="2"/>
        <v>20709</v>
      </c>
      <c r="L33" s="27">
        <f t="shared" si="8"/>
        <v>517725</v>
      </c>
      <c r="M33" s="27">
        <f t="shared" si="3"/>
        <v>7859.2725900000005</v>
      </c>
      <c r="N33" s="27">
        <f t="shared" si="4"/>
        <v>7859.2725900000005</v>
      </c>
      <c r="O33" s="27">
        <f t="shared" si="9"/>
        <v>-1218159.9267300013</v>
      </c>
      <c r="P33" s="27">
        <f t="shared" si="10"/>
        <v>1218159.9267300013</v>
      </c>
      <c r="Q33" s="8"/>
      <c r="R33" s="8"/>
      <c r="S33" s="8"/>
      <c r="T33" s="4"/>
    </row>
    <row r="34" spans="1:20">
      <c r="A34" s="31">
        <v>39934</v>
      </c>
      <c r="B34" s="3"/>
      <c r="C34" s="6">
        <v>26</v>
      </c>
      <c r="D34" s="29">
        <f t="shared" si="0"/>
        <v>20709</v>
      </c>
      <c r="E34" s="29">
        <f t="shared" si="6"/>
        <v>538434</v>
      </c>
      <c r="F34" s="29">
        <f t="shared" si="1"/>
        <v>-3189114</v>
      </c>
      <c r="G34" s="34">
        <f>+Inputs!$D$3</f>
        <v>0.37951000000000001</v>
      </c>
      <c r="H34" s="2"/>
      <c r="I34" s="27">
        <f t="shared" si="7"/>
        <v>3727548</v>
      </c>
      <c r="J34" s="27"/>
      <c r="K34" s="27">
        <f t="shared" si="2"/>
        <v>20709</v>
      </c>
      <c r="L34" s="27">
        <f t="shared" si="8"/>
        <v>538434</v>
      </c>
      <c r="M34" s="27">
        <f t="shared" si="3"/>
        <v>7859.2725900000005</v>
      </c>
      <c r="N34" s="27">
        <f t="shared" si="4"/>
        <v>7859.2725900000005</v>
      </c>
      <c r="O34" s="27">
        <f t="shared" si="9"/>
        <v>-1210300.6541400014</v>
      </c>
      <c r="P34" s="27">
        <f t="shared" si="10"/>
        <v>1210300.6541400014</v>
      </c>
      <c r="Q34" s="8"/>
      <c r="R34" s="8"/>
      <c r="S34" s="8"/>
      <c r="T34" s="4"/>
    </row>
    <row r="35" spans="1:20">
      <c r="A35" s="31">
        <v>39965</v>
      </c>
      <c r="B35" s="3"/>
      <c r="C35" s="6">
        <v>27</v>
      </c>
      <c r="D35" s="29">
        <f t="shared" si="0"/>
        <v>20709</v>
      </c>
      <c r="E35" s="29">
        <f t="shared" si="6"/>
        <v>559143</v>
      </c>
      <c r="F35" s="29">
        <f t="shared" si="1"/>
        <v>-3168405</v>
      </c>
      <c r="G35" s="34">
        <f>+Inputs!$D$3</f>
        <v>0.37951000000000001</v>
      </c>
      <c r="H35" s="2"/>
      <c r="I35" s="27">
        <f t="shared" si="7"/>
        <v>3727548</v>
      </c>
      <c r="J35" s="27"/>
      <c r="K35" s="27">
        <f t="shared" si="2"/>
        <v>20709</v>
      </c>
      <c r="L35" s="27">
        <f t="shared" si="8"/>
        <v>559143</v>
      </c>
      <c r="M35" s="27">
        <f t="shared" si="3"/>
        <v>7859.2725900000005</v>
      </c>
      <c r="N35" s="27">
        <f t="shared" si="4"/>
        <v>7859.2725900000005</v>
      </c>
      <c r="O35" s="27">
        <f t="shared" si="9"/>
        <v>-1202441.3815500014</v>
      </c>
      <c r="P35" s="27">
        <f t="shared" si="10"/>
        <v>1202441.3815500014</v>
      </c>
      <c r="Q35" s="8"/>
      <c r="R35" s="8"/>
      <c r="S35" s="8"/>
      <c r="T35" s="4"/>
    </row>
    <row r="36" spans="1:20">
      <c r="A36" s="31">
        <v>39995</v>
      </c>
      <c r="B36" s="3"/>
      <c r="C36" s="6">
        <v>28</v>
      </c>
      <c r="D36" s="29">
        <f t="shared" si="0"/>
        <v>20709</v>
      </c>
      <c r="E36" s="29">
        <f t="shared" si="6"/>
        <v>579852</v>
      </c>
      <c r="F36" s="29">
        <f t="shared" si="1"/>
        <v>-3147696</v>
      </c>
      <c r="G36" s="34">
        <f>+Inputs!$D$3</f>
        <v>0.37951000000000001</v>
      </c>
      <c r="H36" s="2"/>
      <c r="I36" s="27">
        <f t="shared" si="7"/>
        <v>3727548</v>
      </c>
      <c r="J36" s="27"/>
      <c r="K36" s="27">
        <f t="shared" si="2"/>
        <v>20709</v>
      </c>
      <c r="L36" s="27">
        <f t="shared" si="8"/>
        <v>579852</v>
      </c>
      <c r="M36" s="27">
        <f t="shared" si="3"/>
        <v>7859.2725900000005</v>
      </c>
      <c r="N36" s="27">
        <f t="shared" si="4"/>
        <v>7859.2725900000005</v>
      </c>
      <c r="O36" s="27">
        <f t="shared" si="9"/>
        <v>-1194582.1089600015</v>
      </c>
      <c r="P36" s="27">
        <f t="shared" si="10"/>
        <v>1194582.1089600015</v>
      </c>
      <c r="Q36" s="8"/>
      <c r="R36" s="8"/>
      <c r="S36" s="8"/>
      <c r="T36" s="4"/>
    </row>
    <row r="37" spans="1:20">
      <c r="A37" s="31">
        <v>40026</v>
      </c>
      <c r="B37" s="3"/>
      <c r="C37" s="6">
        <v>29</v>
      </c>
      <c r="D37" s="29">
        <f t="shared" si="0"/>
        <v>20709</v>
      </c>
      <c r="E37" s="29">
        <f t="shared" si="6"/>
        <v>600561</v>
      </c>
      <c r="F37" s="29">
        <f t="shared" si="1"/>
        <v>-3126987</v>
      </c>
      <c r="G37" s="34">
        <f>+Inputs!$D$3</f>
        <v>0.37951000000000001</v>
      </c>
      <c r="H37" s="2"/>
      <c r="I37" s="27">
        <f t="shared" si="7"/>
        <v>3727548</v>
      </c>
      <c r="J37" s="27"/>
      <c r="K37" s="27">
        <f t="shared" si="2"/>
        <v>20709</v>
      </c>
      <c r="L37" s="27">
        <f t="shared" si="8"/>
        <v>600561</v>
      </c>
      <c r="M37" s="27">
        <f t="shared" si="3"/>
        <v>7859.2725900000005</v>
      </c>
      <c r="N37" s="27">
        <f t="shared" si="4"/>
        <v>7859.2725900000005</v>
      </c>
      <c r="O37" s="27">
        <f t="shared" si="9"/>
        <v>-1186722.8363700015</v>
      </c>
      <c r="P37" s="27">
        <f t="shared" si="10"/>
        <v>1186722.8363700015</v>
      </c>
      <c r="Q37" s="8"/>
      <c r="R37" s="8"/>
      <c r="S37" s="8"/>
      <c r="T37" s="4"/>
    </row>
    <row r="38" spans="1:20">
      <c r="A38" s="31">
        <v>40057</v>
      </c>
      <c r="B38" s="3"/>
      <c r="C38" s="6">
        <v>30</v>
      </c>
      <c r="D38" s="29">
        <f t="shared" si="0"/>
        <v>20709</v>
      </c>
      <c r="E38" s="29">
        <f t="shared" si="6"/>
        <v>621270</v>
      </c>
      <c r="F38" s="29">
        <f t="shared" si="1"/>
        <v>-3106278</v>
      </c>
      <c r="G38" s="34">
        <f>+Inputs!$D$3</f>
        <v>0.37951000000000001</v>
      </c>
      <c r="H38" s="2"/>
      <c r="I38" s="27">
        <f t="shared" si="7"/>
        <v>3727548</v>
      </c>
      <c r="J38" s="27"/>
      <c r="K38" s="27">
        <f t="shared" si="2"/>
        <v>20709</v>
      </c>
      <c r="L38" s="27">
        <f t="shared" si="8"/>
        <v>621270</v>
      </c>
      <c r="M38" s="27">
        <f t="shared" si="3"/>
        <v>7859.2725900000005</v>
      </c>
      <c r="N38" s="27">
        <f t="shared" si="4"/>
        <v>7859.2725900000005</v>
      </c>
      <c r="O38" s="27">
        <f t="shared" si="9"/>
        <v>-1178863.5637800016</v>
      </c>
      <c r="P38" s="27">
        <f t="shared" si="10"/>
        <v>1178863.5637800016</v>
      </c>
      <c r="Q38" s="8"/>
      <c r="R38" s="8"/>
      <c r="S38" s="8"/>
      <c r="T38" s="4"/>
    </row>
    <row r="39" spans="1:20">
      <c r="A39" s="31">
        <v>40087</v>
      </c>
      <c r="B39" s="2"/>
      <c r="C39" s="6">
        <v>31</v>
      </c>
      <c r="D39" s="29">
        <f t="shared" si="0"/>
        <v>20709</v>
      </c>
      <c r="E39" s="29">
        <f t="shared" si="6"/>
        <v>641979</v>
      </c>
      <c r="F39" s="29">
        <f t="shared" si="1"/>
        <v>-3085569</v>
      </c>
      <c r="G39" s="34">
        <f>+Inputs!$D$3</f>
        <v>0.37951000000000001</v>
      </c>
      <c r="H39" s="2"/>
      <c r="I39" s="27">
        <f t="shared" si="7"/>
        <v>3727548</v>
      </c>
      <c r="J39" s="27"/>
      <c r="K39" s="27">
        <f t="shared" si="2"/>
        <v>20709</v>
      </c>
      <c r="L39" s="27">
        <f t="shared" si="8"/>
        <v>641979</v>
      </c>
      <c r="M39" s="27">
        <f t="shared" si="3"/>
        <v>7859.2725900000005</v>
      </c>
      <c r="N39" s="27">
        <f t="shared" si="4"/>
        <v>7859.2725900000005</v>
      </c>
      <c r="O39" s="27">
        <f t="shared" si="9"/>
        <v>-1171004.2911900016</v>
      </c>
      <c r="P39" s="27">
        <f t="shared" si="10"/>
        <v>1171004.2911900016</v>
      </c>
      <c r="Q39" s="8"/>
      <c r="R39" s="8"/>
      <c r="S39" s="8"/>
      <c r="T39" s="4"/>
    </row>
    <row r="40" spans="1:20">
      <c r="A40" s="31">
        <v>40118</v>
      </c>
      <c r="B40" s="2"/>
      <c r="C40" s="6">
        <v>32</v>
      </c>
      <c r="D40" s="29">
        <f t="shared" si="0"/>
        <v>20709</v>
      </c>
      <c r="E40" s="29">
        <f t="shared" si="6"/>
        <v>662688</v>
      </c>
      <c r="F40" s="29">
        <f t="shared" si="1"/>
        <v>-3064860</v>
      </c>
      <c r="G40" s="34">
        <f>+Inputs!$D$3</f>
        <v>0.37951000000000001</v>
      </c>
      <c r="H40" s="2"/>
      <c r="I40" s="27">
        <f t="shared" si="7"/>
        <v>3727548</v>
      </c>
      <c r="J40" s="2"/>
      <c r="K40" s="27">
        <f t="shared" si="2"/>
        <v>20709</v>
      </c>
      <c r="L40" s="27">
        <f t="shared" si="8"/>
        <v>662688</v>
      </c>
      <c r="M40" s="27">
        <f t="shared" si="3"/>
        <v>7859.2725900000005</v>
      </c>
      <c r="N40" s="27">
        <f t="shared" si="4"/>
        <v>7859.2725900000005</v>
      </c>
      <c r="O40" s="27">
        <f t="shared" si="9"/>
        <v>-1163145.0186000017</v>
      </c>
      <c r="P40" s="27">
        <f t="shared" si="10"/>
        <v>1163145.0186000017</v>
      </c>
      <c r="Q40" s="8"/>
      <c r="R40" s="8"/>
      <c r="S40" s="8"/>
      <c r="T40" s="4"/>
    </row>
    <row r="41" spans="1:20">
      <c r="A41" s="31">
        <v>40148</v>
      </c>
      <c r="B41" s="4"/>
      <c r="C41" s="6">
        <v>33</v>
      </c>
      <c r="D41" s="29">
        <f t="shared" si="0"/>
        <v>20709</v>
      </c>
      <c r="E41" s="29">
        <f t="shared" si="6"/>
        <v>683397</v>
      </c>
      <c r="F41" s="29">
        <f t="shared" si="1"/>
        <v>-3044151</v>
      </c>
      <c r="G41" s="34">
        <f>+Inputs!$D$3</f>
        <v>0.37951000000000001</v>
      </c>
      <c r="H41" s="4"/>
      <c r="I41" s="27">
        <f t="shared" si="7"/>
        <v>3727548</v>
      </c>
      <c r="J41" s="4"/>
      <c r="K41" s="27">
        <f t="shared" si="2"/>
        <v>20709</v>
      </c>
      <c r="L41" s="27">
        <f t="shared" si="8"/>
        <v>683397</v>
      </c>
      <c r="M41" s="27">
        <f t="shared" si="3"/>
        <v>7859.2725900000005</v>
      </c>
      <c r="N41" s="27">
        <f t="shared" si="4"/>
        <v>7859.2725900000005</v>
      </c>
      <c r="O41" s="27">
        <f t="shared" si="9"/>
        <v>-1155285.7460100017</v>
      </c>
      <c r="P41" s="27">
        <f t="shared" si="10"/>
        <v>1155285.7460100017</v>
      </c>
      <c r="Q41" s="8"/>
      <c r="R41" s="8"/>
      <c r="S41" s="8"/>
      <c r="T41" s="4"/>
    </row>
    <row r="42" spans="1:20" s="248" customFormat="1">
      <c r="A42" s="243">
        <v>40179</v>
      </c>
      <c r="B42" s="237"/>
      <c r="C42" s="238">
        <v>34</v>
      </c>
      <c r="D42" s="239">
        <f>ROUND(-(+$F$41/60)*1,0)</f>
        <v>50736</v>
      </c>
      <c r="E42" s="239">
        <f t="shared" si="6"/>
        <v>734133</v>
      </c>
      <c r="F42" s="239">
        <f t="shared" si="1"/>
        <v>-2993415</v>
      </c>
      <c r="G42" s="240">
        <f>+Inputs!$D$3</f>
        <v>0.37951000000000001</v>
      </c>
      <c r="H42" s="237"/>
      <c r="I42" s="241">
        <f t="shared" si="7"/>
        <v>3727548</v>
      </c>
      <c r="J42" s="237"/>
      <c r="K42" s="241">
        <f t="shared" si="2"/>
        <v>50736</v>
      </c>
      <c r="L42" s="241">
        <f t="shared" si="8"/>
        <v>734133</v>
      </c>
      <c r="M42" s="241">
        <f t="shared" si="3"/>
        <v>19254.819360000001</v>
      </c>
      <c r="N42" s="241">
        <f t="shared" si="4"/>
        <v>19254.819360000001</v>
      </c>
      <c r="O42" s="241">
        <f t="shared" si="9"/>
        <v>-1136030.9266500017</v>
      </c>
      <c r="P42" s="241">
        <f t="shared" si="10"/>
        <v>1136030.9266500017</v>
      </c>
      <c r="Q42" s="242"/>
      <c r="R42" s="242"/>
      <c r="S42" s="242"/>
      <c r="T42" s="237"/>
    </row>
    <row r="43" spans="1:20" s="248" customFormat="1">
      <c r="A43" s="243">
        <v>40210</v>
      </c>
      <c r="B43" s="237"/>
      <c r="C43" s="238">
        <v>35</v>
      </c>
      <c r="D43" s="239">
        <f t="shared" ref="D43:D100" si="12">ROUND(-(+$F$41/60)*1,0)</f>
        <v>50736</v>
      </c>
      <c r="E43" s="239">
        <f t="shared" si="6"/>
        <v>784869</v>
      </c>
      <c r="F43" s="239">
        <f t="shared" si="1"/>
        <v>-2942679</v>
      </c>
      <c r="G43" s="240">
        <f>+Inputs!$D$3</f>
        <v>0.37951000000000001</v>
      </c>
      <c r="H43" s="237"/>
      <c r="I43" s="241">
        <f t="shared" si="7"/>
        <v>3727548</v>
      </c>
      <c r="J43" s="237"/>
      <c r="K43" s="241">
        <f t="shared" si="2"/>
        <v>50736</v>
      </c>
      <c r="L43" s="241">
        <f t="shared" si="8"/>
        <v>784869</v>
      </c>
      <c r="M43" s="241">
        <f t="shared" si="3"/>
        <v>19254.819360000001</v>
      </c>
      <c r="N43" s="241">
        <f t="shared" si="4"/>
        <v>19254.819360000001</v>
      </c>
      <c r="O43" s="241">
        <f t="shared" si="9"/>
        <v>-1116776.1072900016</v>
      </c>
      <c r="P43" s="241">
        <f t="shared" si="10"/>
        <v>1116776.1072900016</v>
      </c>
      <c r="Q43" s="242"/>
      <c r="R43" s="242"/>
      <c r="S43" s="242"/>
      <c r="T43" s="237"/>
    </row>
    <row r="44" spans="1:20" s="248" customFormat="1">
      <c r="A44" s="243">
        <v>40238</v>
      </c>
      <c r="B44" s="237"/>
      <c r="C44" s="238">
        <v>36</v>
      </c>
      <c r="D44" s="239">
        <f t="shared" si="12"/>
        <v>50736</v>
      </c>
      <c r="E44" s="239">
        <f t="shared" si="6"/>
        <v>835605</v>
      </c>
      <c r="F44" s="239">
        <f t="shared" si="1"/>
        <v>-2891943</v>
      </c>
      <c r="G44" s="240">
        <f>+Inputs!$D$3</f>
        <v>0.37951000000000001</v>
      </c>
      <c r="H44" s="237"/>
      <c r="I44" s="241">
        <f t="shared" si="7"/>
        <v>3727548</v>
      </c>
      <c r="J44" s="237"/>
      <c r="K44" s="241">
        <f t="shared" si="2"/>
        <v>50736</v>
      </c>
      <c r="L44" s="241">
        <f t="shared" si="8"/>
        <v>835605</v>
      </c>
      <c r="M44" s="241">
        <f t="shared" si="3"/>
        <v>19254.819360000001</v>
      </c>
      <c r="N44" s="241">
        <f t="shared" si="4"/>
        <v>19254.819360000001</v>
      </c>
      <c r="O44" s="241">
        <f t="shared" si="9"/>
        <v>-1097521.2879300015</v>
      </c>
      <c r="P44" s="241">
        <f t="shared" si="10"/>
        <v>1097521.2879300015</v>
      </c>
      <c r="Q44" s="242"/>
      <c r="R44" s="242"/>
      <c r="S44" s="242"/>
      <c r="T44" s="237"/>
    </row>
    <row r="45" spans="1:20" s="248" customFormat="1">
      <c r="A45" s="243">
        <v>40269</v>
      </c>
      <c r="B45" s="237"/>
      <c r="C45" s="238">
        <v>37</v>
      </c>
      <c r="D45" s="239">
        <f t="shared" si="12"/>
        <v>50736</v>
      </c>
      <c r="E45" s="239">
        <f t="shared" si="6"/>
        <v>886341</v>
      </c>
      <c r="F45" s="239">
        <f t="shared" si="1"/>
        <v>-2841207</v>
      </c>
      <c r="G45" s="240">
        <f>+Inputs!$D$3</f>
        <v>0.37951000000000001</v>
      </c>
      <c r="H45" s="237"/>
      <c r="I45" s="241">
        <f t="shared" si="7"/>
        <v>3727548</v>
      </c>
      <c r="J45" s="237"/>
      <c r="K45" s="241">
        <f t="shared" si="2"/>
        <v>50736</v>
      </c>
      <c r="L45" s="241">
        <f t="shared" si="8"/>
        <v>886341</v>
      </c>
      <c r="M45" s="241">
        <f t="shared" si="3"/>
        <v>19254.819360000001</v>
      </c>
      <c r="N45" s="241">
        <f t="shared" si="4"/>
        <v>19254.819360000001</v>
      </c>
      <c r="O45" s="241">
        <f t="shared" si="9"/>
        <v>-1078266.4685700014</v>
      </c>
      <c r="P45" s="241">
        <f t="shared" si="10"/>
        <v>1078266.4685700014</v>
      </c>
      <c r="Q45" s="242"/>
      <c r="R45" s="242"/>
      <c r="S45" s="242"/>
      <c r="T45" s="237"/>
    </row>
    <row r="46" spans="1:20" s="248" customFormat="1">
      <c r="A46" s="243">
        <v>40299</v>
      </c>
      <c r="B46" s="237"/>
      <c r="C46" s="238">
        <v>38</v>
      </c>
      <c r="D46" s="239">
        <f t="shared" si="12"/>
        <v>50736</v>
      </c>
      <c r="E46" s="239">
        <f t="shared" si="6"/>
        <v>937077</v>
      </c>
      <c r="F46" s="239">
        <f t="shared" si="1"/>
        <v>-2790471</v>
      </c>
      <c r="G46" s="240">
        <f>+Inputs!$D$3</f>
        <v>0.37951000000000001</v>
      </c>
      <c r="H46" s="237"/>
      <c r="I46" s="241">
        <f t="shared" si="7"/>
        <v>3727548</v>
      </c>
      <c r="J46" s="237"/>
      <c r="K46" s="241">
        <f t="shared" si="2"/>
        <v>50736</v>
      </c>
      <c r="L46" s="241">
        <f t="shared" si="8"/>
        <v>937077</v>
      </c>
      <c r="M46" s="241">
        <f t="shared" si="3"/>
        <v>19254.819360000001</v>
      </c>
      <c r="N46" s="241">
        <f t="shared" si="4"/>
        <v>19254.819360000001</v>
      </c>
      <c r="O46" s="241">
        <f t="shared" si="9"/>
        <v>-1059011.6492100013</v>
      </c>
      <c r="P46" s="241">
        <f t="shared" si="10"/>
        <v>1059011.6492100013</v>
      </c>
      <c r="Q46" s="242"/>
      <c r="R46" s="242"/>
      <c r="S46" s="242"/>
      <c r="T46" s="237"/>
    </row>
    <row r="47" spans="1:20" s="248" customFormat="1">
      <c r="A47" s="243">
        <v>40330</v>
      </c>
      <c r="B47" s="237"/>
      <c r="C47" s="238">
        <v>39</v>
      </c>
      <c r="D47" s="239">
        <f t="shared" si="12"/>
        <v>50736</v>
      </c>
      <c r="E47" s="239">
        <f t="shared" si="6"/>
        <v>987813</v>
      </c>
      <c r="F47" s="239">
        <f t="shared" si="1"/>
        <v>-2739735</v>
      </c>
      <c r="G47" s="240">
        <f>+Inputs!$D$3</f>
        <v>0.37951000000000001</v>
      </c>
      <c r="H47" s="237"/>
      <c r="I47" s="241">
        <f t="shared" si="7"/>
        <v>3727548</v>
      </c>
      <c r="J47" s="237"/>
      <c r="K47" s="241">
        <f t="shared" si="2"/>
        <v>50736</v>
      </c>
      <c r="L47" s="241">
        <f t="shared" si="8"/>
        <v>987813</v>
      </c>
      <c r="M47" s="241">
        <f t="shared" si="3"/>
        <v>19254.819360000001</v>
      </c>
      <c r="N47" s="241">
        <f t="shared" si="4"/>
        <v>19254.819360000001</v>
      </c>
      <c r="O47" s="241">
        <f t="shared" si="9"/>
        <v>-1039756.8298500014</v>
      </c>
      <c r="P47" s="241">
        <f t="shared" si="10"/>
        <v>1039756.8298500014</v>
      </c>
      <c r="Q47" s="242"/>
      <c r="R47" s="242"/>
      <c r="S47" s="242"/>
      <c r="T47" s="237"/>
    </row>
    <row r="48" spans="1:20" s="248" customFormat="1">
      <c r="A48" s="243">
        <v>40360</v>
      </c>
      <c r="B48" s="237"/>
      <c r="C48" s="238">
        <v>40</v>
      </c>
      <c r="D48" s="239">
        <f t="shared" si="12"/>
        <v>50736</v>
      </c>
      <c r="E48" s="239">
        <f t="shared" si="6"/>
        <v>1038549</v>
      </c>
      <c r="F48" s="239">
        <f t="shared" si="1"/>
        <v>-2688999</v>
      </c>
      <c r="G48" s="240">
        <f>+Inputs!$D$3</f>
        <v>0.37951000000000001</v>
      </c>
      <c r="H48" s="237"/>
      <c r="I48" s="241">
        <f t="shared" si="7"/>
        <v>3727548</v>
      </c>
      <c r="J48" s="237"/>
      <c r="K48" s="241">
        <f t="shared" si="2"/>
        <v>50736</v>
      </c>
      <c r="L48" s="241">
        <f t="shared" si="8"/>
        <v>1038549</v>
      </c>
      <c r="M48" s="241">
        <f t="shared" si="3"/>
        <v>19254.819360000001</v>
      </c>
      <c r="N48" s="241">
        <f t="shared" si="4"/>
        <v>19254.819360000001</v>
      </c>
      <c r="O48" s="241">
        <f t="shared" si="9"/>
        <v>-1020502.0104900014</v>
      </c>
      <c r="P48" s="241">
        <f t="shared" si="10"/>
        <v>1020502.0104900014</v>
      </c>
      <c r="Q48" s="242"/>
      <c r="R48" s="242"/>
      <c r="S48" s="242"/>
      <c r="T48" s="237"/>
    </row>
    <row r="49" spans="1:20" s="248" customFormat="1">
      <c r="A49" s="243">
        <v>40391</v>
      </c>
      <c r="B49" s="237"/>
      <c r="C49" s="238">
        <v>41</v>
      </c>
      <c r="D49" s="239">
        <f t="shared" si="12"/>
        <v>50736</v>
      </c>
      <c r="E49" s="239">
        <f t="shared" si="6"/>
        <v>1089285</v>
      </c>
      <c r="F49" s="239">
        <f t="shared" si="1"/>
        <v>-2638263</v>
      </c>
      <c r="G49" s="240">
        <f>+Inputs!$D$3</f>
        <v>0.37951000000000001</v>
      </c>
      <c r="H49" s="237"/>
      <c r="I49" s="241">
        <f t="shared" si="7"/>
        <v>3727548</v>
      </c>
      <c r="J49" s="237"/>
      <c r="K49" s="241">
        <f t="shared" si="2"/>
        <v>50736</v>
      </c>
      <c r="L49" s="241">
        <f t="shared" si="8"/>
        <v>1089285</v>
      </c>
      <c r="M49" s="241">
        <f t="shared" si="3"/>
        <v>19254.819360000001</v>
      </c>
      <c r="N49" s="241">
        <f t="shared" si="4"/>
        <v>19254.819360000001</v>
      </c>
      <c r="O49" s="241">
        <f t="shared" si="9"/>
        <v>-1001247.1911300014</v>
      </c>
      <c r="P49" s="241">
        <f t="shared" si="10"/>
        <v>1001247.1911300014</v>
      </c>
      <c r="Q49" s="242"/>
      <c r="R49" s="242"/>
      <c r="S49" s="242"/>
      <c r="T49" s="237"/>
    </row>
    <row r="50" spans="1:20" s="248" customFormat="1">
      <c r="A50" s="243">
        <v>40422</v>
      </c>
      <c r="B50" s="237"/>
      <c r="C50" s="238">
        <v>42</v>
      </c>
      <c r="D50" s="239">
        <f t="shared" si="12"/>
        <v>50736</v>
      </c>
      <c r="E50" s="239">
        <f t="shared" si="6"/>
        <v>1140021</v>
      </c>
      <c r="F50" s="239">
        <f t="shared" si="1"/>
        <v>-2587527</v>
      </c>
      <c r="G50" s="240">
        <f>+Inputs!$D$3</f>
        <v>0.37951000000000001</v>
      </c>
      <c r="H50" s="237"/>
      <c r="I50" s="241">
        <f t="shared" si="7"/>
        <v>3727548</v>
      </c>
      <c r="J50" s="237"/>
      <c r="K50" s="241">
        <f t="shared" si="2"/>
        <v>50736</v>
      </c>
      <c r="L50" s="241">
        <f t="shared" si="8"/>
        <v>1140021</v>
      </c>
      <c r="M50" s="241">
        <f t="shared" si="3"/>
        <v>19254.819360000001</v>
      </c>
      <c r="N50" s="241">
        <f t="shared" si="4"/>
        <v>19254.819360000001</v>
      </c>
      <c r="O50" s="241">
        <f t="shared" si="9"/>
        <v>-981992.37177000148</v>
      </c>
      <c r="P50" s="241">
        <f t="shared" si="10"/>
        <v>981992.37177000148</v>
      </c>
      <c r="Q50" s="242"/>
      <c r="R50" s="242"/>
      <c r="S50" s="242"/>
      <c r="T50" s="237"/>
    </row>
    <row r="51" spans="1:20" s="248" customFormat="1">
      <c r="A51" s="243">
        <v>40452</v>
      </c>
      <c r="B51" s="237"/>
      <c r="C51" s="238">
        <v>43</v>
      </c>
      <c r="D51" s="239">
        <f t="shared" si="12"/>
        <v>50736</v>
      </c>
      <c r="E51" s="239">
        <f t="shared" si="6"/>
        <v>1190757</v>
      </c>
      <c r="F51" s="239">
        <f t="shared" si="1"/>
        <v>-2536791</v>
      </c>
      <c r="G51" s="240">
        <f>+Inputs!$D$3</f>
        <v>0.37951000000000001</v>
      </c>
      <c r="H51" s="237"/>
      <c r="I51" s="241">
        <f t="shared" si="7"/>
        <v>3727548</v>
      </c>
      <c r="J51" s="237"/>
      <c r="K51" s="241">
        <f t="shared" si="2"/>
        <v>50736</v>
      </c>
      <c r="L51" s="241">
        <f t="shared" si="8"/>
        <v>1190757</v>
      </c>
      <c r="M51" s="241">
        <f t="shared" si="3"/>
        <v>19254.819360000001</v>
      </c>
      <c r="N51" s="241">
        <f t="shared" si="4"/>
        <v>19254.819360000001</v>
      </c>
      <c r="O51" s="241">
        <f t="shared" si="9"/>
        <v>-962737.55241000152</v>
      </c>
      <c r="P51" s="241">
        <f t="shared" si="10"/>
        <v>962737.55241000152</v>
      </c>
      <c r="Q51" s="242"/>
      <c r="R51" s="242"/>
      <c r="S51" s="242"/>
      <c r="T51" s="237"/>
    </row>
    <row r="52" spans="1:20" s="248" customFormat="1">
      <c r="A52" s="243">
        <v>40483</v>
      </c>
      <c r="B52" s="237"/>
      <c r="C52" s="238">
        <v>44</v>
      </c>
      <c r="D52" s="239">
        <f t="shared" si="12"/>
        <v>50736</v>
      </c>
      <c r="E52" s="239">
        <f t="shared" si="6"/>
        <v>1241493</v>
      </c>
      <c r="F52" s="239">
        <f t="shared" si="1"/>
        <v>-2486055</v>
      </c>
      <c r="G52" s="240">
        <f>+Inputs!$D$3</f>
        <v>0.37951000000000001</v>
      </c>
      <c r="H52" s="237"/>
      <c r="I52" s="241">
        <f t="shared" si="7"/>
        <v>3727548</v>
      </c>
      <c r="J52" s="237"/>
      <c r="K52" s="241">
        <f t="shared" si="2"/>
        <v>50736</v>
      </c>
      <c r="L52" s="241">
        <f t="shared" si="8"/>
        <v>1241493</v>
      </c>
      <c r="M52" s="241">
        <f t="shared" si="3"/>
        <v>19254.819360000001</v>
      </c>
      <c r="N52" s="241">
        <f t="shared" si="4"/>
        <v>19254.819360000001</v>
      </c>
      <c r="O52" s="241">
        <f t="shared" si="9"/>
        <v>-943482.73305000155</v>
      </c>
      <c r="P52" s="241">
        <f t="shared" si="10"/>
        <v>943482.73305000155</v>
      </c>
      <c r="Q52" s="242"/>
      <c r="R52" s="242"/>
      <c r="S52" s="242"/>
      <c r="T52" s="237"/>
    </row>
    <row r="53" spans="1:20" s="248" customFormat="1">
      <c r="A53" s="243">
        <v>40513</v>
      </c>
      <c r="B53" s="237"/>
      <c r="C53" s="238">
        <v>45</v>
      </c>
      <c r="D53" s="239">
        <f t="shared" si="12"/>
        <v>50736</v>
      </c>
      <c r="E53" s="239">
        <f t="shared" si="6"/>
        <v>1292229</v>
      </c>
      <c r="F53" s="239">
        <f t="shared" si="1"/>
        <v>-2435319</v>
      </c>
      <c r="G53" s="240">
        <f>+Inputs!$D$3</f>
        <v>0.37951000000000001</v>
      </c>
      <c r="H53" s="237"/>
      <c r="I53" s="241">
        <f t="shared" si="7"/>
        <v>3727548</v>
      </c>
      <c r="J53" s="237"/>
      <c r="K53" s="241">
        <f t="shared" si="2"/>
        <v>50736</v>
      </c>
      <c r="L53" s="241">
        <f t="shared" si="8"/>
        <v>1292229</v>
      </c>
      <c r="M53" s="241">
        <f t="shared" si="3"/>
        <v>19254.819360000001</v>
      </c>
      <c r="N53" s="241">
        <f t="shared" si="4"/>
        <v>19254.819360000001</v>
      </c>
      <c r="O53" s="241">
        <f t="shared" si="9"/>
        <v>-924227.91369000159</v>
      </c>
      <c r="P53" s="241">
        <f t="shared" si="10"/>
        <v>924227.91369000159</v>
      </c>
      <c r="Q53" s="242"/>
      <c r="R53" s="242"/>
      <c r="S53" s="242"/>
      <c r="T53" s="237"/>
    </row>
    <row r="54" spans="1:20" s="248" customFormat="1">
      <c r="A54" s="243">
        <v>40544</v>
      </c>
      <c r="B54" s="237"/>
      <c r="C54" s="238">
        <v>46</v>
      </c>
      <c r="D54" s="239">
        <f t="shared" si="12"/>
        <v>50736</v>
      </c>
      <c r="E54" s="239">
        <f t="shared" si="6"/>
        <v>1342965</v>
      </c>
      <c r="F54" s="239">
        <f t="shared" si="1"/>
        <v>-2384583</v>
      </c>
      <c r="G54" s="240">
        <f>+Inputs!$D$3</f>
        <v>0.37951000000000001</v>
      </c>
      <c r="H54" s="237"/>
      <c r="I54" s="241">
        <f t="shared" si="7"/>
        <v>3727548</v>
      </c>
      <c r="J54" s="237"/>
      <c r="K54" s="241">
        <f t="shared" si="2"/>
        <v>50736</v>
      </c>
      <c r="L54" s="241">
        <f t="shared" si="8"/>
        <v>1342965</v>
      </c>
      <c r="M54" s="241">
        <f t="shared" si="3"/>
        <v>19254.819360000001</v>
      </c>
      <c r="N54" s="241">
        <f t="shared" si="4"/>
        <v>19254.819360000001</v>
      </c>
      <c r="O54" s="241">
        <f t="shared" si="9"/>
        <v>-904973.09433000162</v>
      </c>
      <c r="P54" s="241">
        <f t="shared" si="10"/>
        <v>904973.09433000162</v>
      </c>
      <c r="Q54" s="242"/>
      <c r="R54" s="242"/>
      <c r="S54" s="242"/>
      <c r="T54" s="237"/>
    </row>
    <row r="55" spans="1:20" s="248" customFormat="1">
      <c r="A55" s="243">
        <v>40575</v>
      </c>
      <c r="B55" s="237"/>
      <c r="C55" s="238">
        <v>47</v>
      </c>
      <c r="D55" s="239">
        <f t="shared" si="12"/>
        <v>50736</v>
      </c>
      <c r="E55" s="239">
        <f t="shared" si="6"/>
        <v>1393701</v>
      </c>
      <c r="F55" s="239">
        <f t="shared" si="1"/>
        <v>-2333847</v>
      </c>
      <c r="G55" s="240">
        <f>+Inputs!$D$3</f>
        <v>0.37951000000000001</v>
      </c>
      <c r="H55" s="237"/>
      <c r="I55" s="241">
        <f t="shared" si="7"/>
        <v>3727548</v>
      </c>
      <c r="J55" s="237"/>
      <c r="K55" s="241">
        <f t="shared" si="2"/>
        <v>50736</v>
      </c>
      <c r="L55" s="241">
        <f t="shared" si="8"/>
        <v>1393701</v>
      </c>
      <c r="M55" s="241">
        <f t="shared" si="3"/>
        <v>19254.819360000001</v>
      </c>
      <c r="N55" s="241">
        <f t="shared" si="4"/>
        <v>19254.819360000001</v>
      </c>
      <c r="O55" s="241">
        <f t="shared" si="9"/>
        <v>-885718.27497000166</v>
      </c>
      <c r="P55" s="241">
        <f t="shared" si="10"/>
        <v>885718.27497000166</v>
      </c>
      <c r="Q55" s="242"/>
      <c r="R55" s="242"/>
      <c r="S55" s="242"/>
      <c r="T55" s="237"/>
    </row>
    <row r="56" spans="1:20" s="248" customFormat="1">
      <c r="A56" s="243">
        <v>40603</v>
      </c>
      <c r="B56" s="237"/>
      <c r="C56" s="238">
        <v>48</v>
      </c>
      <c r="D56" s="239">
        <f t="shared" si="12"/>
        <v>50736</v>
      </c>
      <c r="E56" s="239">
        <f t="shared" si="6"/>
        <v>1444437</v>
      </c>
      <c r="F56" s="239">
        <f t="shared" si="1"/>
        <v>-2283111</v>
      </c>
      <c r="G56" s="240">
        <f>+Inputs!$D$3</f>
        <v>0.37951000000000001</v>
      </c>
      <c r="H56" s="237"/>
      <c r="I56" s="241">
        <f t="shared" si="7"/>
        <v>3727548</v>
      </c>
      <c r="J56" s="237"/>
      <c r="K56" s="241">
        <f t="shared" si="2"/>
        <v>50736</v>
      </c>
      <c r="L56" s="241">
        <f t="shared" si="8"/>
        <v>1444437</v>
      </c>
      <c r="M56" s="241">
        <f t="shared" si="3"/>
        <v>19254.819360000001</v>
      </c>
      <c r="N56" s="241">
        <f t="shared" si="4"/>
        <v>19254.819360000001</v>
      </c>
      <c r="O56" s="241">
        <f t="shared" si="9"/>
        <v>-866463.45561000169</v>
      </c>
      <c r="P56" s="241">
        <f t="shared" si="10"/>
        <v>866463.45561000169</v>
      </c>
      <c r="Q56" s="242"/>
      <c r="R56" s="242"/>
      <c r="S56" s="242"/>
      <c r="T56" s="237"/>
    </row>
    <row r="57" spans="1:20" s="248" customFormat="1">
      <c r="A57" s="243">
        <v>40634</v>
      </c>
      <c r="B57" s="237"/>
      <c r="C57" s="238">
        <v>49</v>
      </c>
      <c r="D57" s="239">
        <f t="shared" si="12"/>
        <v>50736</v>
      </c>
      <c r="E57" s="239">
        <f t="shared" si="6"/>
        <v>1495173</v>
      </c>
      <c r="F57" s="239">
        <f t="shared" si="1"/>
        <v>-2232375</v>
      </c>
      <c r="G57" s="240">
        <f>+Inputs!$D$3</f>
        <v>0.37951000000000001</v>
      </c>
      <c r="H57" s="237"/>
      <c r="I57" s="241">
        <f t="shared" si="7"/>
        <v>3727548</v>
      </c>
      <c r="J57" s="237"/>
      <c r="K57" s="241">
        <f t="shared" si="2"/>
        <v>50736</v>
      </c>
      <c r="L57" s="241">
        <f t="shared" si="8"/>
        <v>1495173</v>
      </c>
      <c r="M57" s="241">
        <f t="shared" si="3"/>
        <v>19254.819360000001</v>
      </c>
      <c r="N57" s="241">
        <f t="shared" si="4"/>
        <v>19254.819360000001</v>
      </c>
      <c r="O57" s="241">
        <f t="shared" si="9"/>
        <v>-847208.63625000173</v>
      </c>
      <c r="P57" s="241">
        <f t="shared" si="10"/>
        <v>847208.63625000173</v>
      </c>
      <c r="Q57" s="242"/>
      <c r="R57" s="242"/>
      <c r="S57" s="242"/>
      <c r="T57" s="237"/>
    </row>
    <row r="58" spans="1:20" s="248" customFormat="1">
      <c r="A58" s="243">
        <v>40664</v>
      </c>
      <c r="B58" s="237"/>
      <c r="C58" s="238">
        <v>50</v>
      </c>
      <c r="D58" s="239">
        <f t="shared" si="12"/>
        <v>50736</v>
      </c>
      <c r="E58" s="239">
        <f t="shared" si="6"/>
        <v>1545909</v>
      </c>
      <c r="F58" s="239">
        <f t="shared" si="1"/>
        <v>-2181639</v>
      </c>
      <c r="G58" s="240">
        <f>+Inputs!$D$3</f>
        <v>0.37951000000000001</v>
      </c>
      <c r="H58" s="237"/>
      <c r="I58" s="241">
        <f t="shared" si="7"/>
        <v>3727548</v>
      </c>
      <c r="J58" s="237"/>
      <c r="K58" s="241">
        <f t="shared" si="2"/>
        <v>50736</v>
      </c>
      <c r="L58" s="241">
        <f t="shared" si="8"/>
        <v>1545909</v>
      </c>
      <c r="M58" s="241">
        <f t="shared" si="3"/>
        <v>19254.819360000001</v>
      </c>
      <c r="N58" s="241">
        <f t="shared" si="4"/>
        <v>19254.819360000001</v>
      </c>
      <c r="O58" s="241">
        <f t="shared" si="9"/>
        <v>-827953.81689000176</v>
      </c>
      <c r="P58" s="241">
        <f t="shared" si="10"/>
        <v>827953.81689000176</v>
      </c>
      <c r="Q58" s="242"/>
      <c r="R58" s="242"/>
      <c r="S58" s="242"/>
      <c r="T58" s="237"/>
    </row>
    <row r="59" spans="1:20" s="248" customFormat="1">
      <c r="A59" s="243">
        <v>40695</v>
      </c>
      <c r="B59" s="237"/>
      <c r="C59" s="238">
        <v>51</v>
      </c>
      <c r="D59" s="239">
        <f t="shared" si="12"/>
        <v>50736</v>
      </c>
      <c r="E59" s="239">
        <f t="shared" si="6"/>
        <v>1596645</v>
      </c>
      <c r="F59" s="239">
        <f t="shared" si="1"/>
        <v>-2130903</v>
      </c>
      <c r="G59" s="240">
        <f>+Inputs!$D$3</f>
        <v>0.37951000000000001</v>
      </c>
      <c r="H59" s="237"/>
      <c r="I59" s="241">
        <f t="shared" si="7"/>
        <v>3727548</v>
      </c>
      <c r="J59" s="237"/>
      <c r="K59" s="241">
        <f t="shared" si="2"/>
        <v>50736</v>
      </c>
      <c r="L59" s="241">
        <f t="shared" si="8"/>
        <v>1596645</v>
      </c>
      <c r="M59" s="241">
        <f t="shared" si="3"/>
        <v>19254.819360000001</v>
      </c>
      <c r="N59" s="241">
        <f t="shared" si="4"/>
        <v>19254.819360000001</v>
      </c>
      <c r="O59" s="241">
        <f t="shared" si="9"/>
        <v>-808698.9975300018</v>
      </c>
      <c r="P59" s="241">
        <f t="shared" si="10"/>
        <v>808698.9975300018</v>
      </c>
      <c r="Q59" s="242"/>
      <c r="R59" s="242"/>
      <c r="S59" s="242"/>
      <c r="T59" s="237"/>
    </row>
    <row r="60" spans="1:20" s="248" customFormat="1">
      <c r="A60" s="243">
        <v>40725</v>
      </c>
      <c r="B60" s="237"/>
      <c r="C60" s="238">
        <v>52</v>
      </c>
      <c r="D60" s="239">
        <f t="shared" si="12"/>
        <v>50736</v>
      </c>
      <c r="E60" s="239">
        <f t="shared" si="6"/>
        <v>1647381</v>
      </c>
      <c r="F60" s="239">
        <f t="shared" si="1"/>
        <v>-2080167</v>
      </c>
      <c r="G60" s="240">
        <f>+Inputs!$D$3</f>
        <v>0.37951000000000001</v>
      </c>
      <c r="H60" s="237"/>
      <c r="I60" s="241">
        <f t="shared" si="7"/>
        <v>3727548</v>
      </c>
      <c r="J60" s="237"/>
      <c r="K60" s="241">
        <f t="shared" si="2"/>
        <v>50736</v>
      </c>
      <c r="L60" s="241">
        <f t="shared" si="8"/>
        <v>1647381</v>
      </c>
      <c r="M60" s="241">
        <f t="shared" si="3"/>
        <v>19254.819360000001</v>
      </c>
      <c r="N60" s="241">
        <f t="shared" si="4"/>
        <v>19254.819360000001</v>
      </c>
      <c r="O60" s="241">
        <f t="shared" si="9"/>
        <v>-789444.17817000183</v>
      </c>
      <c r="P60" s="241">
        <f t="shared" si="10"/>
        <v>789444.17817000183</v>
      </c>
      <c r="Q60" s="242"/>
      <c r="R60" s="242"/>
      <c r="S60" s="242"/>
      <c r="T60" s="237"/>
    </row>
    <row r="61" spans="1:20" s="248" customFormat="1">
      <c r="A61" s="243">
        <v>40756</v>
      </c>
      <c r="B61" s="237"/>
      <c r="C61" s="238">
        <v>53</v>
      </c>
      <c r="D61" s="239">
        <f t="shared" si="12"/>
        <v>50736</v>
      </c>
      <c r="E61" s="239">
        <f t="shared" si="6"/>
        <v>1698117</v>
      </c>
      <c r="F61" s="239">
        <f t="shared" si="1"/>
        <v>-2029431</v>
      </c>
      <c r="G61" s="240">
        <f>+Inputs!$D$3</f>
        <v>0.37951000000000001</v>
      </c>
      <c r="H61" s="237"/>
      <c r="I61" s="241">
        <f t="shared" si="7"/>
        <v>3727548</v>
      </c>
      <c r="J61" s="237"/>
      <c r="K61" s="241">
        <f t="shared" si="2"/>
        <v>50736</v>
      </c>
      <c r="L61" s="241">
        <f t="shared" si="8"/>
        <v>1698117</v>
      </c>
      <c r="M61" s="241">
        <f t="shared" si="3"/>
        <v>19254.819360000001</v>
      </c>
      <c r="N61" s="241">
        <f t="shared" si="4"/>
        <v>19254.819360000001</v>
      </c>
      <c r="O61" s="241">
        <f t="shared" si="9"/>
        <v>-770189.35881000187</v>
      </c>
      <c r="P61" s="241">
        <f t="shared" si="10"/>
        <v>770189.35881000187</v>
      </c>
      <c r="Q61" s="242"/>
      <c r="R61" s="242"/>
      <c r="S61" s="242"/>
      <c r="T61" s="237"/>
    </row>
    <row r="62" spans="1:20" s="248" customFormat="1">
      <c r="A62" s="243">
        <v>40787</v>
      </c>
      <c r="B62" s="237"/>
      <c r="C62" s="238">
        <v>54</v>
      </c>
      <c r="D62" s="239">
        <f t="shared" si="12"/>
        <v>50736</v>
      </c>
      <c r="E62" s="239">
        <f t="shared" si="6"/>
        <v>1748853</v>
      </c>
      <c r="F62" s="239">
        <f t="shared" si="1"/>
        <v>-1978695</v>
      </c>
      <c r="G62" s="240">
        <f>+Inputs!$D$3</f>
        <v>0.37951000000000001</v>
      </c>
      <c r="H62" s="237"/>
      <c r="I62" s="241">
        <f t="shared" si="7"/>
        <v>3727548</v>
      </c>
      <c r="J62" s="237"/>
      <c r="K62" s="241">
        <f t="shared" si="2"/>
        <v>50736</v>
      </c>
      <c r="L62" s="241">
        <f t="shared" si="8"/>
        <v>1748853</v>
      </c>
      <c r="M62" s="241">
        <f t="shared" si="3"/>
        <v>19254.819360000001</v>
      </c>
      <c r="N62" s="241">
        <f t="shared" si="4"/>
        <v>19254.819360000001</v>
      </c>
      <c r="O62" s="241">
        <f t="shared" si="9"/>
        <v>-750934.5394500019</v>
      </c>
      <c r="P62" s="241">
        <f t="shared" si="10"/>
        <v>750934.5394500019</v>
      </c>
      <c r="Q62" s="242"/>
      <c r="R62" s="242"/>
      <c r="S62" s="242"/>
      <c r="T62" s="237"/>
    </row>
    <row r="63" spans="1:20" s="248" customFormat="1">
      <c r="A63" s="243">
        <v>40817</v>
      </c>
      <c r="B63" s="237"/>
      <c r="C63" s="238">
        <v>55</v>
      </c>
      <c r="D63" s="239">
        <f t="shared" si="12"/>
        <v>50736</v>
      </c>
      <c r="E63" s="239">
        <f t="shared" si="6"/>
        <v>1799589</v>
      </c>
      <c r="F63" s="239">
        <f t="shared" si="1"/>
        <v>-1927959</v>
      </c>
      <c r="G63" s="240">
        <f>+Inputs!$D$3</f>
        <v>0.37951000000000001</v>
      </c>
      <c r="H63" s="237"/>
      <c r="I63" s="241">
        <f t="shared" si="7"/>
        <v>3727548</v>
      </c>
      <c r="J63" s="237"/>
      <c r="K63" s="241">
        <f t="shared" si="2"/>
        <v>50736</v>
      </c>
      <c r="L63" s="241">
        <f t="shared" si="8"/>
        <v>1799589</v>
      </c>
      <c r="M63" s="241">
        <f t="shared" si="3"/>
        <v>19254.819360000001</v>
      </c>
      <c r="N63" s="241">
        <f t="shared" si="4"/>
        <v>19254.819360000001</v>
      </c>
      <c r="O63" s="241">
        <f t="shared" si="9"/>
        <v>-731679.72009000194</v>
      </c>
      <c r="P63" s="241">
        <f t="shared" si="10"/>
        <v>731679.72009000194</v>
      </c>
      <c r="Q63" s="242"/>
      <c r="R63" s="242"/>
      <c r="S63" s="242"/>
      <c r="T63" s="237"/>
    </row>
    <row r="64" spans="1:20" s="248" customFormat="1">
      <c r="A64" s="243">
        <v>40848</v>
      </c>
      <c r="B64" s="237"/>
      <c r="C64" s="238">
        <v>56</v>
      </c>
      <c r="D64" s="239">
        <f t="shared" si="12"/>
        <v>50736</v>
      </c>
      <c r="E64" s="239">
        <f t="shared" si="6"/>
        <v>1850325</v>
      </c>
      <c r="F64" s="239">
        <f t="shared" si="1"/>
        <v>-1877223</v>
      </c>
      <c r="G64" s="240">
        <f>+Inputs!$D$3</f>
        <v>0.37951000000000001</v>
      </c>
      <c r="H64" s="237"/>
      <c r="I64" s="241">
        <f t="shared" si="7"/>
        <v>3727548</v>
      </c>
      <c r="J64" s="237"/>
      <c r="K64" s="241">
        <f t="shared" si="2"/>
        <v>50736</v>
      </c>
      <c r="L64" s="241">
        <f t="shared" si="8"/>
        <v>1850325</v>
      </c>
      <c r="M64" s="241">
        <f t="shared" si="3"/>
        <v>19254.819360000001</v>
      </c>
      <c r="N64" s="241">
        <f t="shared" si="4"/>
        <v>19254.819360000001</v>
      </c>
      <c r="O64" s="241">
        <f t="shared" si="9"/>
        <v>-712424.90073000197</v>
      </c>
      <c r="P64" s="241">
        <f t="shared" si="10"/>
        <v>712424.90073000197</v>
      </c>
      <c r="Q64" s="242"/>
      <c r="R64" s="242"/>
      <c r="S64" s="242"/>
      <c r="T64" s="237"/>
    </row>
    <row r="65" spans="1:20" s="248" customFormat="1">
      <c r="A65" s="243">
        <v>40878</v>
      </c>
      <c r="B65" s="237"/>
      <c r="C65" s="238">
        <v>57</v>
      </c>
      <c r="D65" s="239">
        <f t="shared" si="12"/>
        <v>50736</v>
      </c>
      <c r="E65" s="239">
        <f t="shared" si="6"/>
        <v>1901061</v>
      </c>
      <c r="F65" s="239">
        <f t="shared" si="1"/>
        <v>-1826487</v>
      </c>
      <c r="G65" s="240">
        <f>+Inputs!$D$3</f>
        <v>0.37951000000000001</v>
      </c>
      <c r="H65" s="237"/>
      <c r="I65" s="241">
        <f t="shared" si="7"/>
        <v>3727548</v>
      </c>
      <c r="J65" s="237"/>
      <c r="K65" s="241">
        <f t="shared" si="2"/>
        <v>50736</v>
      </c>
      <c r="L65" s="241">
        <f t="shared" si="8"/>
        <v>1901061</v>
      </c>
      <c r="M65" s="241">
        <f t="shared" si="3"/>
        <v>19254.819360000001</v>
      </c>
      <c r="N65" s="241">
        <f t="shared" si="4"/>
        <v>19254.819360000001</v>
      </c>
      <c r="O65" s="241">
        <f t="shared" si="9"/>
        <v>-693170.08137000201</v>
      </c>
      <c r="P65" s="241">
        <f t="shared" si="10"/>
        <v>693170.08137000201</v>
      </c>
      <c r="Q65" s="242"/>
      <c r="R65" s="242"/>
      <c r="S65" s="242"/>
      <c r="T65" s="237"/>
    </row>
    <row r="66" spans="1:20" s="248" customFormat="1">
      <c r="A66" s="243">
        <v>40909</v>
      </c>
      <c r="B66" s="237"/>
      <c r="C66" s="238">
        <v>58</v>
      </c>
      <c r="D66" s="239">
        <f t="shared" si="12"/>
        <v>50736</v>
      </c>
      <c r="E66" s="239">
        <f t="shared" si="6"/>
        <v>1951797</v>
      </c>
      <c r="F66" s="239">
        <f t="shared" si="1"/>
        <v>-1775751</v>
      </c>
      <c r="G66" s="240">
        <f>+Inputs!$D$3</f>
        <v>0.37951000000000001</v>
      </c>
      <c r="H66" s="237"/>
      <c r="I66" s="241">
        <f t="shared" si="7"/>
        <v>3727548</v>
      </c>
      <c r="J66" s="237"/>
      <c r="K66" s="241">
        <f t="shared" si="2"/>
        <v>50736</v>
      </c>
      <c r="L66" s="241">
        <f t="shared" si="8"/>
        <v>1951797</v>
      </c>
      <c r="M66" s="241">
        <f t="shared" si="3"/>
        <v>19254.819360000001</v>
      </c>
      <c r="N66" s="241">
        <f t="shared" si="4"/>
        <v>19254.819360000001</v>
      </c>
      <c r="O66" s="241">
        <f t="shared" si="9"/>
        <v>-673915.26201000204</v>
      </c>
      <c r="P66" s="241">
        <f t="shared" si="10"/>
        <v>673915.26201000204</v>
      </c>
      <c r="Q66" s="242"/>
      <c r="R66" s="242"/>
      <c r="S66" s="242"/>
      <c r="T66" s="237"/>
    </row>
    <row r="67" spans="1:20" s="248" customFormat="1">
      <c r="A67" s="243">
        <v>40940</v>
      </c>
      <c r="B67" s="237"/>
      <c r="C67" s="238">
        <v>59</v>
      </c>
      <c r="D67" s="239">
        <f t="shared" si="12"/>
        <v>50736</v>
      </c>
      <c r="E67" s="239">
        <f t="shared" si="6"/>
        <v>2002533</v>
      </c>
      <c r="F67" s="239">
        <f t="shared" si="1"/>
        <v>-1725015</v>
      </c>
      <c r="G67" s="240">
        <f>+Inputs!$D$3</f>
        <v>0.37951000000000001</v>
      </c>
      <c r="H67" s="237"/>
      <c r="I67" s="241">
        <f t="shared" si="7"/>
        <v>3727548</v>
      </c>
      <c r="J67" s="237"/>
      <c r="K67" s="241">
        <f t="shared" si="2"/>
        <v>50736</v>
      </c>
      <c r="L67" s="241">
        <f t="shared" si="8"/>
        <v>2002533</v>
      </c>
      <c r="M67" s="241">
        <f t="shared" si="3"/>
        <v>19254.819360000001</v>
      </c>
      <c r="N67" s="241">
        <f t="shared" si="4"/>
        <v>19254.819360000001</v>
      </c>
      <c r="O67" s="241">
        <f t="shared" si="9"/>
        <v>-654660.44265000208</v>
      </c>
      <c r="P67" s="241">
        <f t="shared" si="10"/>
        <v>654660.44265000208</v>
      </c>
      <c r="Q67" s="242"/>
      <c r="R67" s="242"/>
      <c r="S67" s="242"/>
      <c r="T67" s="237"/>
    </row>
    <row r="68" spans="1:20" s="248" customFormat="1">
      <c r="A68" s="243">
        <v>40969</v>
      </c>
      <c r="B68" s="237"/>
      <c r="C68" s="238">
        <v>60</v>
      </c>
      <c r="D68" s="239">
        <f t="shared" si="12"/>
        <v>50736</v>
      </c>
      <c r="E68" s="239">
        <f t="shared" si="6"/>
        <v>2053269</v>
      </c>
      <c r="F68" s="239">
        <f t="shared" si="1"/>
        <v>-1674279</v>
      </c>
      <c r="G68" s="240">
        <f>+Inputs!$D$3</f>
        <v>0.37951000000000001</v>
      </c>
      <c r="H68" s="237"/>
      <c r="I68" s="241">
        <f t="shared" si="7"/>
        <v>3727548</v>
      </c>
      <c r="J68" s="237"/>
      <c r="K68" s="241">
        <f t="shared" si="2"/>
        <v>50736</v>
      </c>
      <c r="L68" s="241">
        <f t="shared" si="8"/>
        <v>2053269</v>
      </c>
      <c r="M68" s="241">
        <f t="shared" si="3"/>
        <v>19254.819360000001</v>
      </c>
      <c r="N68" s="241">
        <f t="shared" si="4"/>
        <v>19254.819360000001</v>
      </c>
      <c r="O68" s="241">
        <f t="shared" si="9"/>
        <v>-635405.62329000211</v>
      </c>
      <c r="P68" s="241">
        <f t="shared" si="10"/>
        <v>635405.62329000211</v>
      </c>
      <c r="Q68" s="242"/>
      <c r="R68" s="242"/>
      <c r="S68" s="242"/>
      <c r="T68" s="237"/>
    </row>
    <row r="69" spans="1:20" s="248" customFormat="1">
      <c r="A69" s="243">
        <v>41000</v>
      </c>
      <c r="B69" s="237"/>
      <c r="C69" s="238">
        <v>61</v>
      </c>
      <c r="D69" s="239">
        <f t="shared" si="12"/>
        <v>50736</v>
      </c>
      <c r="E69" s="239">
        <f t="shared" si="6"/>
        <v>2104005</v>
      </c>
      <c r="F69" s="239">
        <f t="shared" si="1"/>
        <v>-1623543</v>
      </c>
      <c r="G69" s="240">
        <f>+Inputs!$D$3</f>
        <v>0.37951000000000001</v>
      </c>
      <c r="H69" s="237"/>
      <c r="I69" s="241">
        <f t="shared" si="7"/>
        <v>3727548</v>
      </c>
      <c r="J69" s="237"/>
      <c r="K69" s="241">
        <f t="shared" si="2"/>
        <v>50736</v>
      </c>
      <c r="L69" s="241">
        <f t="shared" si="8"/>
        <v>2104005</v>
      </c>
      <c r="M69" s="241">
        <f t="shared" si="3"/>
        <v>19254.819360000001</v>
      </c>
      <c r="N69" s="241">
        <f t="shared" si="4"/>
        <v>19254.819360000001</v>
      </c>
      <c r="O69" s="241">
        <f t="shared" si="9"/>
        <v>-616150.80393000215</v>
      </c>
      <c r="P69" s="241">
        <f t="shared" si="10"/>
        <v>616150.80393000215</v>
      </c>
      <c r="Q69" s="242"/>
      <c r="R69" s="242"/>
      <c r="S69" s="242"/>
      <c r="T69" s="237"/>
    </row>
    <row r="70" spans="1:20" s="248" customFormat="1">
      <c r="A70" s="243">
        <v>41030</v>
      </c>
      <c r="B70" s="237"/>
      <c r="C70" s="238">
        <v>62</v>
      </c>
      <c r="D70" s="239">
        <f t="shared" si="12"/>
        <v>50736</v>
      </c>
      <c r="E70" s="239">
        <f t="shared" si="6"/>
        <v>2154741</v>
      </c>
      <c r="F70" s="239">
        <f t="shared" si="1"/>
        <v>-1572807</v>
      </c>
      <c r="G70" s="240">
        <f>+Inputs!$D$3</f>
        <v>0.37951000000000001</v>
      </c>
      <c r="H70" s="237"/>
      <c r="I70" s="241">
        <f t="shared" si="7"/>
        <v>3727548</v>
      </c>
      <c r="J70" s="237"/>
      <c r="K70" s="241">
        <f t="shared" si="2"/>
        <v>50736</v>
      </c>
      <c r="L70" s="241">
        <f t="shared" si="8"/>
        <v>2154741</v>
      </c>
      <c r="M70" s="241">
        <f t="shared" si="3"/>
        <v>19254.819360000001</v>
      </c>
      <c r="N70" s="241">
        <f t="shared" si="4"/>
        <v>19254.819360000001</v>
      </c>
      <c r="O70" s="241">
        <f t="shared" si="9"/>
        <v>-596895.98457000218</v>
      </c>
      <c r="P70" s="241">
        <f t="shared" si="10"/>
        <v>596895.98457000218</v>
      </c>
      <c r="Q70" s="242"/>
      <c r="R70" s="242"/>
      <c r="S70" s="242"/>
      <c r="T70" s="237"/>
    </row>
    <row r="71" spans="1:20" s="248" customFormat="1">
      <c r="A71" s="243">
        <v>41061</v>
      </c>
      <c r="B71" s="237"/>
      <c r="C71" s="238">
        <v>63</v>
      </c>
      <c r="D71" s="239">
        <f t="shared" si="12"/>
        <v>50736</v>
      </c>
      <c r="E71" s="239">
        <f t="shared" si="6"/>
        <v>2205477</v>
      </c>
      <c r="F71" s="239">
        <f t="shared" si="1"/>
        <v>-1522071</v>
      </c>
      <c r="G71" s="240">
        <f>+Inputs!$D$3</f>
        <v>0.37951000000000001</v>
      </c>
      <c r="H71" s="237"/>
      <c r="I71" s="241">
        <f t="shared" si="7"/>
        <v>3727548</v>
      </c>
      <c r="J71" s="237"/>
      <c r="K71" s="241">
        <f t="shared" si="2"/>
        <v>50736</v>
      </c>
      <c r="L71" s="241">
        <f t="shared" si="8"/>
        <v>2205477</v>
      </c>
      <c r="M71" s="241">
        <f t="shared" si="3"/>
        <v>19254.819360000001</v>
      </c>
      <c r="N71" s="241">
        <f t="shared" si="4"/>
        <v>19254.819360000001</v>
      </c>
      <c r="O71" s="241">
        <f t="shared" si="9"/>
        <v>-577641.16521000222</v>
      </c>
      <c r="P71" s="241">
        <f t="shared" si="10"/>
        <v>577641.16521000222</v>
      </c>
      <c r="Q71" s="242"/>
      <c r="R71" s="242"/>
      <c r="S71" s="242"/>
      <c r="T71" s="237"/>
    </row>
    <row r="72" spans="1:20" s="248" customFormat="1">
      <c r="A72" s="243">
        <v>41091</v>
      </c>
      <c r="B72" s="237"/>
      <c r="C72" s="238">
        <v>64</v>
      </c>
      <c r="D72" s="239">
        <f t="shared" si="12"/>
        <v>50736</v>
      </c>
      <c r="E72" s="239">
        <f t="shared" si="6"/>
        <v>2256213</v>
      </c>
      <c r="F72" s="239">
        <f t="shared" si="1"/>
        <v>-1471335</v>
      </c>
      <c r="G72" s="240">
        <f>+Inputs!$D$3</f>
        <v>0.37951000000000001</v>
      </c>
      <c r="H72" s="237"/>
      <c r="I72" s="241">
        <f t="shared" si="7"/>
        <v>3727548</v>
      </c>
      <c r="J72" s="237"/>
      <c r="K72" s="241">
        <f t="shared" si="2"/>
        <v>50736</v>
      </c>
      <c r="L72" s="241">
        <f t="shared" si="8"/>
        <v>2256213</v>
      </c>
      <c r="M72" s="241">
        <f t="shared" si="3"/>
        <v>19254.819360000001</v>
      </c>
      <c r="N72" s="241">
        <f t="shared" si="4"/>
        <v>19254.819360000001</v>
      </c>
      <c r="O72" s="241">
        <f t="shared" si="9"/>
        <v>-558386.34585000225</v>
      </c>
      <c r="P72" s="241">
        <f t="shared" si="10"/>
        <v>558386.34585000225</v>
      </c>
      <c r="Q72" s="242"/>
      <c r="R72" s="242"/>
      <c r="S72" s="242"/>
      <c r="T72" s="237"/>
    </row>
    <row r="73" spans="1:20" s="248" customFormat="1">
      <c r="A73" s="243">
        <v>41122</v>
      </c>
      <c r="B73" s="237"/>
      <c r="C73" s="238">
        <v>65</v>
      </c>
      <c r="D73" s="239">
        <f t="shared" si="12"/>
        <v>50736</v>
      </c>
      <c r="E73" s="239">
        <f t="shared" si="6"/>
        <v>2306949</v>
      </c>
      <c r="F73" s="239">
        <f t="shared" ref="F73:F101" si="13">$B$9+E73</f>
        <v>-1420599</v>
      </c>
      <c r="G73" s="240">
        <f>+Inputs!$D$3</f>
        <v>0.37951000000000001</v>
      </c>
      <c r="H73" s="237"/>
      <c r="I73" s="241">
        <f t="shared" si="7"/>
        <v>3727548</v>
      </c>
      <c r="J73" s="237"/>
      <c r="K73" s="241">
        <f t="shared" ref="K73:K101" si="14">D73</f>
        <v>50736</v>
      </c>
      <c r="L73" s="241">
        <f t="shared" si="8"/>
        <v>2306949</v>
      </c>
      <c r="M73" s="241">
        <f t="shared" ref="M73:M101" si="15">K73*G73</f>
        <v>19254.819360000001</v>
      </c>
      <c r="N73" s="241">
        <f t="shared" ref="N73:N101" si="16">M73-J73</f>
        <v>19254.819360000001</v>
      </c>
      <c r="O73" s="241">
        <f t="shared" si="9"/>
        <v>-539131.52649000229</v>
      </c>
      <c r="P73" s="241">
        <f t="shared" si="10"/>
        <v>539131.52649000229</v>
      </c>
      <c r="Q73" s="242"/>
      <c r="R73" s="242"/>
      <c r="S73" s="242"/>
      <c r="T73" s="237"/>
    </row>
    <row r="74" spans="1:20" s="248" customFormat="1">
      <c r="A74" s="243">
        <v>41153</v>
      </c>
      <c r="B74" s="237"/>
      <c r="C74" s="238">
        <v>66</v>
      </c>
      <c r="D74" s="239">
        <f t="shared" si="12"/>
        <v>50736</v>
      </c>
      <c r="E74" s="239">
        <f t="shared" ref="E74:E101" si="17">+E73+D74</f>
        <v>2357685</v>
      </c>
      <c r="F74" s="239">
        <f t="shared" si="13"/>
        <v>-1369863</v>
      </c>
      <c r="G74" s="240">
        <f>+Inputs!$D$3</f>
        <v>0.37951000000000001</v>
      </c>
      <c r="H74" s="237"/>
      <c r="I74" s="241">
        <f t="shared" ref="I74:I101" si="18">+I73+H74</f>
        <v>3727548</v>
      </c>
      <c r="J74" s="237"/>
      <c r="K74" s="241">
        <f t="shared" si="14"/>
        <v>50736</v>
      </c>
      <c r="L74" s="241">
        <f t="shared" ref="L74:L101" si="19">+L73+K74</f>
        <v>2357685</v>
      </c>
      <c r="M74" s="241">
        <f t="shared" si="15"/>
        <v>19254.819360000001</v>
      </c>
      <c r="N74" s="241">
        <f t="shared" si="16"/>
        <v>19254.819360000001</v>
      </c>
      <c r="O74" s="241">
        <f t="shared" ref="O74:O101" si="20">+O73+N74</f>
        <v>-519876.70713000227</v>
      </c>
      <c r="P74" s="241">
        <f t="shared" ref="P74:P101" si="21">P73-N74</f>
        <v>519876.70713000227</v>
      </c>
      <c r="Q74" s="242"/>
      <c r="R74" s="242"/>
      <c r="S74" s="242"/>
      <c r="T74" s="237"/>
    </row>
    <row r="75" spans="1:20" s="248" customFormat="1">
      <c r="A75" s="243">
        <v>41183</v>
      </c>
      <c r="B75" s="237"/>
      <c r="C75" s="238">
        <v>67</v>
      </c>
      <c r="D75" s="239">
        <f t="shared" si="12"/>
        <v>50736</v>
      </c>
      <c r="E75" s="239">
        <f t="shared" si="17"/>
        <v>2408421</v>
      </c>
      <c r="F75" s="239">
        <f t="shared" si="13"/>
        <v>-1319127</v>
      </c>
      <c r="G75" s="240">
        <f>+Inputs!$D$3</f>
        <v>0.37951000000000001</v>
      </c>
      <c r="H75" s="237"/>
      <c r="I75" s="241">
        <f t="shared" si="18"/>
        <v>3727548</v>
      </c>
      <c r="J75" s="237"/>
      <c r="K75" s="241">
        <f t="shared" si="14"/>
        <v>50736</v>
      </c>
      <c r="L75" s="241">
        <f t="shared" si="19"/>
        <v>2408421</v>
      </c>
      <c r="M75" s="241">
        <f t="shared" si="15"/>
        <v>19254.819360000001</v>
      </c>
      <c r="N75" s="241">
        <f t="shared" si="16"/>
        <v>19254.819360000001</v>
      </c>
      <c r="O75" s="241">
        <f t="shared" si="20"/>
        <v>-500621.88777000224</v>
      </c>
      <c r="P75" s="241">
        <f t="shared" si="21"/>
        <v>500621.88777000224</v>
      </c>
      <c r="Q75" s="242"/>
      <c r="R75" s="242"/>
      <c r="S75" s="242"/>
      <c r="T75" s="237"/>
    </row>
    <row r="76" spans="1:20" s="248" customFormat="1">
      <c r="A76" s="243">
        <v>41214</v>
      </c>
      <c r="B76" s="237"/>
      <c r="C76" s="238">
        <v>68</v>
      </c>
      <c r="D76" s="239">
        <f t="shared" si="12"/>
        <v>50736</v>
      </c>
      <c r="E76" s="239">
        <f t="shared" si="17"/>
        <v>2459157</v>
      </c>
      <c r="F76" s="239">
        <f t="shared" si="13"/>
        <v>-1268391</v>
      </c>
      <c r="G76" s="240">
        <f>+Inputs!$D$3</f>
        <v>0.37951000000000001</v>
      </c>
      <c r="H76" s="237"/>
      <c r="I76" s="241">
        <f t="shared" si="18"/>
        <v>3727548</v>
      </c>
      <c r="J76" s="237"/>
      <c r="K76" s="241">
        <f t="shared" si="14"/>
        <v>50736</v>
      </c>
      <c r="L76" s="241">
        <f t="shared" si="19"/>
        <v>2459157</v>
      </c>
      <c r="M76" s="241">
        <f t="shared" si="15"/>
        <v>19254.819360000001</v>
      </c>
      <c r="N76" s="241">
        <f t="shared" si="16"/>
        <v>19254.819360000001</v>
      </c>
      <c r="O76" s="241">
        <f t="shared" si="20"/>
        <v>-481367.06841000222</v>
      </c>
      <c r="P76" s="241">
        <f t="shared" si="21"/>
        <v>481367.06841000222</v>
      </c>
      <c r="Q76" s="242"/>
      <c r="R76" s="242"/>
      <c r="S76" s="242"/>
      <c r="T76" s="237"/>
    </row>
    <row r="77" spans="1:20" s="248" customFormat="1">
      <c r="A77" s="243">
        <v>41244</v>
      </c>
      <c r="B77" s="237"/>
      <c r="C77" s="238">
        <v>69</v>
      </c>
      <c r="D77" s="239">
        <f t="shared" si="12"/>
        <v>50736</v>
      </c>
      <c r="E77" s="239">
        <f t="shared" si="17"/>
        <v>2509893</v>
      </c>
      <c r="F77" s="239">
        <f t="shared" si="13"/>
        <v>-1217655</v>
      </c>
      <c r="G77" s="240">
        <f>+Inputs!$D$3</f>
        <v>0.37951000000000001</v>
      </c>
      <c r="H77" s="237"/>
      <c r="I77" s="241">
        <f t="shared" si="18"/>
        <v>3727548</v>
      </c>
      <c r="J77" s="237"/>
      <c r="K77" s="241">
        <f t="shared" si="14"/>
        <v>50736</v>
      </c>
      <c r="L77" s="241">
        <f t="shared" si="19"/>
        <v>2509893</v>
      </c>
      <c r="M77" s="241">
        <f t="shared" si="15"/>
        <v>19254.819360000001</v>
      </c>
      <c r="N77" s="241">
        <f t="shared" si="16"/>
        <v>19254.819360000001</v>
      </c>
      <c r="O77" s="241">
        <f t="shared" si="20"/>
        <v>-462112.2490500022</v>
      </c>
      <c r="P77" s="241">
        <f t="shared" si="21"/>
        <v>462112.2490500022</v>
      </c>
      <c r="Q77" s="242"/>
      <c r="R77" s="242"/>
      <c r="S77" s="242"/>
      <c r="T77" s="237"/>
    </row>
    <row r="78" spans="1:20" s="248" customFormat="1">
      <c r="A78" s="243">
        <v>41275</v>
      </c>
      <c r="B78" s="237"/>
      <c r="C78" s="238">
        <v>70</v>
      </c>
      <c r="D78" s="239">
        <f t="shared" si="12"/>
        <v>50736</v>
      </c>
      <c r="E78" s="239">
        <f t="shared" si="17"/>
        <v>2560629</v>
      </c>
      <c r="F78" s="239">
        <f t="shared" si="13"/>
        <v>-1166919</v>
      </c>
      <c r="G78" s="240">
        <f>+Inputs!$D$3</f>
        <v>0.37951000000000001</v>
      </c>
      <c r="H78" s="237"/>
      <c r="I78" s="241">
        <f t="shared" si="18"/>
        <v>3727548</v>
      </c>
      <c r="J78" s="237"/>
      <c r="K78" s="241">
        <f t="shared" si="14"/>
        <v>50736</v>
      </c>
      <c r="L78" s="241">
        <f t="shared" si="19"/>
        <v>2560629</v>
      </c>
      <c r="M78" s="241">
        <f t="shared" si="15"/>
        <v>19254.819360000001</v>
      </c>
      <c r="N78" s="241">
        <f t="shared" si="16"/>
        <v>19254.819360000001</v>
      </c>
      <c r="O78" s="241">
        <f t="shared" si="20"/>
        <v>-442857.42969000217</v>
      </c>
      <c r="P78" s="241">
        <f t="shared" si="21"/>
        <v>442857.42969000217</v>
      </c>
      <c r="Q78" s="242"/>
      <c r="R78" s="242"/>
      <c r="S78" s="242"/>
      <c r="T78" s="237"/>
    </row>
    <row r="79" spans="1:20" s="248" customFormat="1">
      <c r="A79" s="243">
        <v>41306</v>
      </c>
      <c r="B79" s="237"/>
      <c r="C79" s="238">
        <v>71</v>
      </c>
      <c r="D79" s="239">
        <f t="shared" si="12"/>
        <v>50736</v>
      </c>
      <c r="E79" s="239">
        <f t="shared" si="17"/>
        <v>2611365</v>
      </c>
      <c r="F79" s="239">
        <f t="shared" si="13"/>
        <v>-1116183</v>
      </c>
      <c r="G79" s="240">
        <f>+Inputs!$D$3</f>
        <v>0.37951000000000001</v>
      </c>
      <c r="H79" s="237"/>
      <c r="I79" s="241">
        <f t="shared" si="18"/>
        <v>3727548</v>
      </c>
      <c r="J79" s="237"/>
      <c r="K79" s="241">
        <f t="shared" si="14"/>
        <v>50736</v>
      </c>
      <c r="L79" s="241">
        <f t="shared" si="19"/>
        <v>2611365</v>
      </c>
      <c r="M79" s="241">
        <f t="shared" si="15"/>
        <v>19254.819360000001</v>
      </c>
      <c r="N79" s="241">
        <f t="shared" si="16"/>
        <v>19254.819360000001</v>
      </c>
      <c r="O79" s="241">
        <f t="shared" si="20"/>
        <v>-423602.61033000215</v>
      </c>
      <c r="P79" s="241">
        <f t="shared" si="21"/>
        <v>423602.61033000215</v>
      </c>
      <c r="Q79" s="242"/>
      <c r="R79" s="242"/>
      <c r="S79" s="242"/>
      <c r="T79" s="237"/>
    </row>
    <row r="80" spans="1:20" s="248" customFormat="1">
      <c r="A80" s="243">
        <v>41334</v>
      </c>
      <c r="B80" s="237"/>
      <c r="C80" s="238">
        <v>72</v>
      </c>
      <c r="D80" s="239">
        <f t="shared" si="12"/>
        <v>50736</v>
      </c>
      <c r="E80" s="239">
        <f t="shared" si="17"/>
        <v>2662101</v>
      </c>
      <c r="F80" s="239">
        <f t="shared" si="13"/>
        <v>-1065447</v>
      </c>
      <c r="G80" s="240">
        <f>+Inputs!$D$3</f>
        <v>0.37951000000000001</v>
      </c>
      <c r="H80" s="237"/>
      <c r="I80" s="241">
        <f t="shared" si="18"/>
        <v>3727548</v>
      </c>
      <c r="J80" s="237"/>
      <c r="K80" s="241">
        <f t="shared" si="14"/>
        <v>50736</v>
      </c>
      <c r="L80" s="241">
        <f t="shared" si="19"/>
        <v>2662101</v>
      </c>
      <c r="M80" s="241">
        <f t="shared" si="15"/>
        <v>19254.819360000001</v>
      </c>
      <c r="N80" s="241">
        <f t="shared" si="16"/>
        <v>19254.819360000001</v>
      </c>
      <c r="O80" s="241">
        <f t="shared" si="20"/>
        <v>-404347.79097000213</v>
      </c>
      <c r="P80" s="241">
        <f t="shared" si="21"/>
        <v>404347.79097000213</v>
      </c>
      <c r="Q80" s="242"/>
      <c r="R80" s="242"/>
      <c r="S80" s="242"/>
      <c r="T80" s="237"/>
    </row>
    <row r="81" spans="1:20" s="248" customFormat="1">
      <c r="A81" s="243">
        <v>41365</v>
      </c>
      <c r="B81" s="237"/>
      <c r="C81" s="238">
        <v>73</v>
      </c>
      <c r="D81" s="239">
        <f t="shared" si="12"/>
        <v>50736</v>
      </c>
      <c r="E81" s="239">
        <f t="shared" si="17"/>
        <v>2712837</v>
      </c>
      <c r="F81" s="239">
        <f t="shared" si="13"/>
        <v>-1014711</v>
      </c>
      <c r="G81" s="240">
        <f>+Inputs!$D$3</f>
        <v>0.37951000000000001</v>
      </c>
      <c r="H81" s="237"/>
      <c r="I81" s="241">
        <f t="shared" si="18"/>
        <v>3727548</v>
      </c>
      <c r="J81" s="237"/>
      <c r="K81" s="241">
        <f t="shared" si="14"/>
        <v>50736</v>
      </c>
      <c r="L81" s="241">
        <f t="shared" si="19"/>
        <v>2712837</v>
      </c>
      <c r="M81" s="241">
        <f t="shared" si="15"/>
        <v>19254.819360000001</v>
      </c>
      <c r="N81" s="241">
        <f t="shared" si="16"/>
        <v>19254.819360000001</v>
      </c>
      <c r="O81" s="241">
        <f t="shared" si="20"/>
        <v>-385092.9716100021</v>
      </c>
      <c r="P81" s="241">
        <f t="shared" si="21"/>
        <v>385092.9716100021</v>
      </c>
      <c r="Q81" s="242"/>
      <c r="R81" s="242"/>
      <c r="S81" s="242"/>
      <c r="T81" s="237"/>
    </row>
    <row r="82" spans="1:20" s="248" customFormat="1">
      <c r="A82" s="243">
        <v>41395</v>
      </c>
      <c r="B82" s="237"/>
      <c r="C82" s="238">
        <v>74</v>
      </c>
      <c r="D82" s="239">
        <f t="shared" si="12"/>
        <v>50736</v>
      </c>
      <c r="E82" s="239">
        <f t="shared" si="17"/>
        <v>2763573</v>
      </c>
      <c r="F82" s="239">
        <f t="shared" si="13"/>
        <v>-963975</v>
      </c>
      <c r="G82" s="240">
        <f>+Inputs!$D$3</f>
        <v>0.37951000000000001</v>
      </c>
      <c r="H82" s="237"/>
      <c r="I82" s="241">
        <f t="shared" si="18"/>
        <v>3727548</v>
      </c>
      <c r="J82" s="237"/>
      <c r="K82" s="241">
        <f t="shared" si="14"/>
        <v>50736</v>
      </c>
      <c r="L82" s="241">
        <f t="shared" si="19"/>
        <v>2763573</v>
      </c>
      <c r="M82" s="241">
        <f t="shared" si="15"/>
        <v>19254.819360000001</v>
      </c>
      <c r="N82" s="241">
        <f t="shared" si="16"/>
        <v>19254.819360000001</v>
      </c>
      <c r="O82" s="241">
        <f t="shared" si="20"/>
        <v>-365838.15225000208</v>
      </c>
      <c r="P82" s="241">
        <f t="shared" si="21"/>
        <v>365838.15225000208</v>
      </c>
      <c r="Q82" s="242"/>
      <c r="R82" s="242"/>
      <c r="S82" s="242"/>
      <c r="T82" s="237"/>
    </row>
    <row r="83" spans="1:20" s="248" customFormat="1">
      <c r="A83" s="243">
        <v>41426</v>
      </c>
      <c r="B83" s="237"/>
      <c r="C83" s="238">
        <v>75</v>
      </c>
      <c r="D83" s="239">
        <f t="shared" si="12"/>
        <v>50736</v>
      </c>
      <c r="E83" s="239">
        <f t="shared" si="17"/>
        <v>2814309</v>
      </c>
      <c r="F83" s="239">
        <f t="shared" si="13"/>
        <v>-913239</v>
      </c>
      <c r="G83" s="240">
        <f>+Inputs!$D$3</f>
        <v>0.37951000000000001</v>
      </c>
      <c r="H83" s="237"/>
      <c r="I83" s="241">
        <f t="shared" si="18"/>
        <v>3727548</v>
      </c>
      <c r="J83" s="237"/>
      <c r="K83" s="241">
        <f t="shared" si="14"/>
        <v>50736</v>
      </c>
      <c r="L83" s="241">
        <f t="shared" si="19"/>
        <v>2814309</v>
      </c>
      <c r="M83" s="241">
        <f t="shared" si="15"/>
        <v>19254.819360000001</v>
      </c>
      <c r="N83" s="241">
        <f t="shared" si="16"/>
        <v>19254.819360000001</v>
      </c>
      <c r="O83" s="241">
        <f t="shared" si="20"/>
        <v>-346583.33289000206</v>
      </c>
      <c r="P83" s="241">
        <f t="shared" si="21"/>
        <v>346583.33289000206</v>
      </c>
      <c r="Q83" s="242"/>
      <c r="R83" s="242"/>
      <c r="S83" s="242"/>
      <c r="T83" s="237"/>
    </row>
    <row r="84" spans="1:20" s="248" customFormat="1">
      <c r="A84" s="243">
        <v>41456</v>
      </c>
      <c r="B84" s="237"/>
      <c r="C84" s="238">
        <v>76</v>
      </c>
      <c r="D84" s="239">
        <f t="shared" si="12"/>
        <v>50736</v>
      </c>
      <c r="E84" s="239">
        <f t="shared" si="17"/>
        <v>2865045</v>
      </c>
      <c r="F84" s="239">
        <f t="shared" si="13"/>
        <v>-862503</v>
      </c>
      <c r="G84" s="240">
        <f>+Inputs!$D$3</f>
        <v>0.37951000000000001</v>
      </c>
      <c r="H84" s="237"/>
      <c r="I84" s="241">
        <f t="shared" si="18"/>
        <v>3727548</v>
      </c>
      <c r="J84" s="237"/>
      <c r="K84" s="241">
        <f t="shared" si="14"/>
        <v>50736</v>
      </c>
      <c r="L84" s="241">
        <f t="shared" si="19"/>
        <v>2865045</v>
      </c>
      <c r="M84" s="241">
        <f t="shared" si="15"/>
        <v>19254.819360000001</v>
      </c>
      <c r="N84" s="241">
        <f t="shared" si="16"/>
        <v>19254.819360000001</v>
      </c>
      <c r="O84" s="241">
        <f t="shared" si="20"/>
        <v>-327328.51353000203</v>
      </c>
      <c r="P84" s="241">
        <f t="shared" si="21"/>
        <v>327328.51353000203</v>
      </c>
      <c r="Q84" s="242"/>
      <c r="R84" s="242"/>
      <c r="S84" s="242"/>
      <c r="T84" s="237"/>
    </row>
    <row r="85" spans="1:20" s="248" customFormat="1">
      <c r="A85" s="243">
        <v>41487</v>
      </c>
      <c r="B85" s="237"/>
      <c r="C85" s="238">
        <v>77</v>
      </c>
      <c r="D85" s="239">
        <f t="shared" si="12"/>
        <v>50736</v>
      </c>
      <c r="E85" s="239">
        <f t="shared" si="17"/>
        <v>2915781</v>
      </c>
      <c r="F85" s="239">
        <f t="shared" si="13"/>
        <v>-811767</v>
      </c>
      <c r="G85" s="240">
        <f>+Inputs!$D$3</f>
        <v>0.37951000000000001</v>
      </c>
      <c r="H85" s="237"/>
      <c r="I85" s="241">
        <f t="shared" si="18"/>
        <v>3727548</v>
      </c>
      <c r="J85" s="237"/>
      <c r="K85" s="241">
        <f t="shared" si="14"/>
        <v>50736</v>
      </c>
      <c r="L85" s="241">
        <f t="shared" si="19"/>
        <v>2915781</v>
      </c>
      <c r="M85" s="241">
        <f t="shared" si="15"/>
        <v>19254.819360000001</v>
      </c>
      <c r="N85" s="241">
        <f t="shared" si="16"/>
        <v>19254.819360000001</v>
      </c>
      <c r="O85" s="241">
        <f t="shared" si="20"/>
        <v>-308073.69417000201</v>
      </c>
      <c r="P85" s="241">
        <f t="shared" si="21"/>
        <v>308073.69417000201</v>
      </c>
      <c r="Q85" s="242"/>
      <c r="R85" s="242"/>
      <c r="S85" s="242"/>
      <c r="T85" s="237"/>
    </row>
    <row r="86" spans="1:20" s="248" customFormat="1">
      <c r="A86" s="243">
        <v>41518</v>
      </c>
      <c r="B86" s="237"/>
      <c r="C86" s="238">
        <v>78</v>
      </c>
      <c r="D86" s="239">
        <f t="shared" si="12"/>
        <v>50736</v>
      </c>
      <c r="E86" s="239">
        <f t="shared" si="17"/>
        <v>2966517</v>
      </c>
      <c r="F86" s="239">
        <f t="shared" si="13"/>
        <v>-761031</v>
      </c>
      <c r="G86" s="240">
        <f>+Inputs!$D$3</f>
        <v>0.37951000000000001</v>
      </c>
      <c r="H86" s="237"/>
      <c r="I86" s="241">
        <f t="shared" si="18"/>
        <v>3727548</v>
      </c>
      <c r="J86" s="237"/>
      <c r="K86" s="241">
        <f t="shared" si="14"/>
        <v>50736</v>
      </c>
      <c r="L86" s="241">
        <f t="shared" si="19"/>
        <v>2966517</v>
      </c>
      <c r="M86" s="241">
        <f t="shared" si="15"/>
        <v>19254.819360000001</v>
      </c>
      <c r="N86" s="241">
        <f t="shared" si="16"/>
        <v>19254.819360000001</v>
      </c>
      <c r="O86" s="241">
        <f t="shared" si="20"/>
        <v>-288818.87481000199</v>
      </c>
      <c r="P86" s="241">
        <f t="shared" si="21"/>
        <v>288818.87481000199</v>
      </c>
      <c r="Q86" s="242"/>
      <c r="R86" s="242"/>
      <c r="S86" s="242"/>
      <c r="T86" s="237"/>
    </row>
    <row r="87" spans="1:20" s="248" customFormat="1">
      <c r="A87" s="243">
        <v>41548</v>
      </c>
      <c r="B87" s="237"/>
      <c r="C87" s="238">
        <v>79</v>
      </c>
      <c r="D87" s="239">
        <f t="shared" si="12"/>
        <v>50736</v>
      </c>
      <c r="E87" s="239">
        <f t="shared" si="17"/>
        <v>3017253</v>
      </c>
      <c r="F87" s="239">
        <f t="shared" si="13"/>
        <v>-710295</v>
      </c>
      <c r="G87" s="240">
        <f>+Inputs!$D$3</f>
        <v>0.37951000000000001</v>
      </c>
      <c r="H87" s="237"/>
      <c r="I87" s="241">
        <f t="shared" si="18"/>
        <v>3727548</v>
      </c>
      <c r="J87" s="237"/>
      <c r="K87" s="241">
        <f t="shared" si="14"/>
        <v>50736</v>
      </c>
      <c r="L87" s="241">
        <f t="shared" si="19"/>
        <v>3017253</v>
      </c>
      <c r="M87" s="241">
        <f t="shared" si="15"/>
        <v>19254.819360000001</v>
      </c>
      <c r="N87" s="241">
        <f t="shared" si="16"/>
        <v>19254.819360000001</v>
      </c>
      <c r="O87" s="241">
        <f t="shared" si="20"/>
        <v>-269564.05545000196</v>
      </c>
      <c r="P87" s="241">
        <f t="shared" si="21"/>
        <v>269564.05545000196</v>
      </c>
      <c r="Q87" s="242"/>
      <c r="R87" s="242"/>
      <c r="S87" s="242"/>
      <c r="T87" s="237"/>
    </row>
    <row r="88" spans="1:20" s="248" customFormat="1">
      <c r="A88" s="243">
        <v>41579</v>
      </c>
      <c r="B88" s="237"/>
      <c r="C88" s="238">
        <v>80</v>
      </c>
      <c r="D88" s="239">
        <f t="shared" si="12"/>
        <v>50736</v>
      </c>
      <c r="E88" s="239">
        <f t="shared" si="17"/>
        <v>3067989</v>
      </c>
      <c r="F88" s="239">
        <f t="shared" si="13"/>
        <v>-659559</v>
      </c>
      <c r="G88" s="240">
        <f>+Inputs!$D$3</f>
        <v>0.37951000000000001</v>
      </c>
      <c r="H88" s="237"/>
      <c r="I88" s="241">
        <f t="shared" si="18"/>
        <v>3727548</v>
      </c>
      <c r="J88" s="237"/>
      <c r="K88" s="241">
        <f t="shared" si="14"/>
        <v>50736</v>
      </c>
      <c r="L88" s="241">
        <f t="shared" si="19"/>
        <v>3067989</v>
      </c>
      <c r="M88" s="241">
        <f t="shared" si="15"/>
        <v>19254.819360000001</v>
      </c>
      <c r="N88" s="241">
        <f t="shared" si="16"/>
        <v>19254.819360000001</v>
      </c>
      <c r="O88" s="241">
        <f t="shared" si="20"/>
        <v>-250309.23609000197</v>
      </c>
      <c r="P88" s="241">
        <f t="shared" si="21"/>
        <v>250309.23609000197</v>
      </c>
      <c r="Q88" s="242"/>
      <c r="R88" s="242"/>
      <c r="S88" s="242"/>
      <c r="T88" s="237"/>
    </row>
    <row r="89" spans="1:20" s="248" customFormat="1">
      <c r="A89" s="243">
        <v>41609</v>
      </c>
      <c r="B89" s="237"/>
      <c r="C89" s="238">
        <v>81</v>
      </c>
      <c r="D89" s="239">
        <f t="shared" si="12"/>
        <v>50736</v>
      </c>
      <c r="E89" s="239">
        <f t="shared" si="17"/>
        <v>3118725</v>
      </c>
      <c r="F89" s="239">
        <f t="shared" si="13"/>
        <v>-608823</v>
      </c>
      <c r="G89" s="240">
        <f>+Inputs!$D$3</f>
        <v>0.37951000000000001</v>
      </c>
      <c r="H89" s="237"/>
      <c r="I89" s="241">
        <f t="shared" si="18"/>
        <v>3727548</v>
      </c>
      <c r="J89" s="237"/>
      <c r="K89" s="241">
        <f t="shared" si="14"/>
        <v>50736</v>
      </c>
      <c r="L89" s="241">
        <f t="shared" si="19"/>
        <v>3118725</v>
      </c>
      <c r="M89" s="241">
        <f t="shared" si="15"/>
        <v>19254.819360000001</v>
      </c>
      <c r="N89" s="241">
        <f t="shared" si="16"/>
        <v>19254.819360000001</v>
      </c>
      <c r="O89" s="241">
        <f t="shared" si="20"/>
        <v>-231054.41673000198</v>
      </c>
      <c r="P89" s="241">
        <f t="shared" si="21"/>
        <v>231054.41673000198</v>
      </c>
      <c r="Q89" s="242"/>
      <c r="R89" s="242"/>
      <c r="S89" s="242"/>
      <c r="T89" s="237"/>
    </row>
    <row r="90" spans="1:20" s="248" customFormat="1">
      <c r="A90" s="243">
        <v>41640</v>
      </c>
      <c r="B90" s="237"/>
      <c r="C90" s="238">
        <v>82</v>
      </c>
      <c r="D90" s="239">
        <f t="shared" si="12"/>
        <v>50736</v>
      </c>
      <c r="E90" s="239">
        <f t="shared" si="17"/>
        <v>3169461</v>
      </c>
      <c r="F90" s="239">
        <f t="shared" si="13"/>
        <v>-558087</v>
      </c>
      <c r="G90" s="240">
        <f>+Inputs!$D$3</f>
        <v>0.37951000000000001</v>
      </c>
      <c r="H90" s="237"/>
      <c r="I90" s="241">
        <f t="shared" si="18"/>
        <v>3727548</v>
      </c>
      <c r="J90" s="237"/>
      <c r="K90" s="241">
        <f t="shared" si="14"/>
        <v>50736</v>
      </c>
      <c r="L90" s="241">
        <f t="shared" si="19"/>
        <v>3169461</v>
      </c>
      <c r="M90" s="241">
        <f t="shared" si="15"/>
        <v>19254.819360000001</v>
      </c>
      <c r="N90" s="241">
        <f t="shared" si="16"/>
        <v>19254.819360000001</v>
      </c>
      <c r="O90" s="241">
        <f t="shared" si="20"/>
        <v>-211799.59737000198</v>
      </c>
      <c r="P90" s="241">
        <f t="shared" si="21"/>
        <v>211799.59737000198</v>
      </c>
      <c r="Q90" s="242"/>
      <c r="R90" s="242"/>
      <c r="S90" s="242"/>
      <c r="T90" s="237"/>
    </row>
    <row r="91" spans="1:20" s="248" customFormat="1">
      <c r="A91" s="243">
        <v>41671</v>
      </c>
      <c r="B91" s="237"/>
      <c r="C91" s="238">
        <v>83</v>
      </c>
      <c r="D91" s="239">
        <f t="shared" si="12"/>
        <v>50736</v>
      </c>
      <c r="E91" s="239">
        <f t="shared" si="17"/>
        <v>3220197</v>
      </c>
      <c r="F91" s="239">
        <f t="shared" si="13"/>
        <v>-507351</v>
      </c>
      <c r="G91" s="240">
        <f>+Inputs!$D$3</f>
        <v>0.37951000000000001</v>
      </c>
      <c r="H91" s="237"/>
      <c r="I91" s="241">
        <f t="shared" si="18"/>
        <v>3727548</v>
      </c>
      <c r="J91" s="237"/>
      <c r="K91" s="241">
        <f t="shared" si="14"/>
        <v>50736</v>
      </c>
      <c r="L91" s="241">
        <f t="shared" si="19"/>
        <v>3220197</v>
      </c>
      <c r="M91" s="241">
        <f t="shared" si="15"/>
        <v>19254.819360000001</v>
      </c>
      <c r="N91" s="241">
        <f t="shared" si="16"/>
        <v>19254.819360000001</v>
      </c>
      <c r="O91" s="241">
        <f t="shared" si="20"/>
        <v>-192544.77801000199</v>
      </c>
      <c r="P91" s="241">
        <f t="shared" si="21"/>
        <v>192544.77801000199</v>
      </c>
      <c r="Q91" s="242"/>
      <c r="R91" s="242"/>
      <c r="S91" s="242"/>
      <c r="T91" s="237"/>
    </row>
    <row r="92" spans="1:20" s="248" customFormat="1">
      <c r="A92" s="243">
        <v>41699</v>
      </c>
      <c r="B92" s="237"/>
      <c r="C92" s="238">
        <v>84</v>
      </c>
      <c r="D92" s="239">
        <f t="shared" si="12"/>
        <v>50736</v>
      </c>
      <c r="E92" s="239">
        <f t="shared" si="17"/>
        <v>3270933</v>
      </c>
      <c r="F92" s="239">
        <f t="shared" si="13"/>
        <v>-456615</v>
      </c>
      <c r="G92" s="240">
        <f>+Inputs!$D$3</f>
        <v>0.37951000000000001</v>
      </c>
      <c r="H92" s="237"/>
      <c r="I92" s="241">
        <f t="shared" si="18"/>
        <v>3727548</v>
      </c>
      <c r="J92" s="237"/>
      <c r="K92" s="241">
        <f t="shared" si="14"/>
        <v>50736</v>
      </c>
      <c r="L92" s="241">
        <f t="shared" si="19"/>
        <v>3270933</v>
      </c>
      <c r="M92" s="241">
        <f t="shared" si="15"/>
        <v>19254.819360000001</v>
      </c>
      <c r="N92" s="241">
        <f t="shared" si="16"/>
        <v>19254.819360000001</v>
      </c>
      <c r="O92" s="241">
        <f t="shared" si="20"/>
        <v>-173289.95865000199</v>
      </c>
      <c r="P92" s="241">
        <f t="shared" si="21"/>
        <v>173289.95865000199</v>
      </c>
      <c r="Q92" s="242"/>
      <c r="R92" s="242"/>
      <c r="S92" s="242"/>
      <c r="T92" s="237"/>
    </row>
    <row r="93" spans="1:20" s="248" customFormat="1">
      <c r="A93" s="243">
        <v>41730</v>
      </c>
      <c r="B93" s="237"/>
      <c r="C93" s="238">
        <v>85</v>
      </c>
      <c r="D93" s="239">
        <f t="shared" si="12"/>
        <v>50736</v>
      </c>
      <c r="E93" s="239">
        <f t="shared" si="17"/>
        <v>3321669</v>
      </c>
      <c r="F93" s="239">
        <f t="shared" si="13"/>
        <v>-405879</v>
      </c>
      <c r="G93" s="240">
        <f>+Inputs!$D$3</f>
        <v>0.37951000000000001</v>
      </c>
      <c r="H93" s="237"/>
      <c r="I93" s="241">
        <f t="shared" si="18"/>
        <v>3727548</v>
      </c>
      <c r="J93" s="237"/>
      <c r="K93" s="241">
        <f t="shared" si="14"/>
        <v>50736</v>
      </c>
      <c r="L93" s="241">
        <f t="shared" si="19"/>
        <v>3321669</v>
      </c>
      <c r="M93" s="241">
        <f t="shared" si="15"/>
        <v>19254.819360000001</v>
      </c>
      <c r="N93" s="241">
        <f t="shared" si="16"/>
        <v>19254.819360000001</v>
      </c>
      <c r="O93" s="241">
        <f t="shared" si="20"/>
        <v>-154035.139290002</v>
      </c>
      <c r="P93" s="241">
        <f t="shared" si="21"/>
        <v>154035.139290002</v>
      </c>
      <c r="Q93" s="242"/>
      <c r="R93" s="242"/>
      <c r="S93" s="242"/>
      <c r="T93" s="237"/>
    </row>
    <row r="94" spans="1:20" s="248" customFormat="1">
      <c r="A94" s="243">
        <v>41760</v>
      </c>
      <c r="B94" s="237"/>
      <c r="C94" s="238">
        <v>86</v>
      </c>
      <c r="D94" s="239">
        <f t="shared" si="12"/>
        <v>50736</v>
      </c>
      <c r="E94" s="239">
        <f t="shared" si="17"/>
        <v>3372405</v>
      </c>
      <c r="F94" s="239">
        <f t="shared" si="13"/>
        <v>-355143</v>
      </c>
      <c r="G94" s="240">
        <f>+Inputs!$D$3</f>
        <v>0.37951000000000001</v>
      </c>
      <c r="H94" s="237"/>
      <c r="I94" s="241">
        <f t="shared" si="18"/>
        <v>3727548</v>
      </c>
      <c r="J94" s="237"/>
      <c r="K94" s="241">
        <f t="shared" si="14"/>
        <v>50736</v>
      </c>
      <c r="L94" s="241">
        <f t="shared" si="19"/>
        <v>3372405</v>
      </c>
      <c r="M94" s="241">
        <f t="shared" si="15"/>
        <v>19254.819360000001</v>
      </c>
      <c r="N94" s="241">
        <f t="shared" si="16"/>
        <v>19254.819360000001</v>
      </c>
      <c r="O94" s="241">
        <f t="shared" si="20"/>
        <v>-134780.31993000201</v>
      </c>
      <c r="P94" s="241">
        <f t="shared" si="21"/>
        <v>134780.31993000201</v>
      </c>
      <c r="Q94" s="242"/>
      <c r="R94" s="242"/>
      <c r="S94" s="242"/>
      <c r="T94" s="237"/>
    </row>
    <row r="95" spans="1:20" s="248" customFormat="1">
      <c r="A95" s="243">
        <v>41791</v>
      </c>
      <c r="B95" s="237"/>
      <c r="C95" s="238">
        <v>87</v>
      </c>
      <c r="D95" s="239">
        <f t="shared" si="12"/>
        <v>50736</v>
      </c>
      <c r="E95" s="239">
        <f t="shared" si="17"/>
        <v>3423141</v>
      </c>
      <c r="F95" s="239">
        <f t="shared" si="13"/>
        <v>-304407</v>
      </c>
      <c r="G95" s="240">
        <f>+Inputs!$D$3</f>
        <v>0.37951000000000001</v>
      </c>
      <c r="H95" s="237"/>
      <c r="I95" s="241">
        <f t="shared" si="18"/>
        <v>3727548</v>
      </c>
      <c r="J95" s="237"/>
      <c r="K95" s="241">
        <f t="shared" si="14"/>
        <v>50736</v>
      </c>
      <c r="L95" s="241">
        <f t="shared" si="19"/>
        <v>3423141</v>
      </c>
      <c r="M95" s="241">
        <f t="shared" si="15"/>
        <v>19254.819360000001</v>
      </c>
      <c r="N95" s="241">
        <f t="shared" si="16"/>
        <v>19254.819360000001</v>
      </c>
      <c r="O95" s="241">
        <f t="shared" si="20"/>
        <v>-115525.50057000201</v>
      </c>
      <c r="P95" s="241">
        <f t="shared" si="21"/>
        <v>115525.50057000201</v>
      </c>
      <c r="Q95" s="242"/>
      <c r="R95" s="242"/>
      <c r="S95" s="242"/>
      <c r="T95" s="237"/>
    </row>
    <row r="96" spans="1:20" s="248" customFormat="1">
      <c r="A96" s="243">
        <v>41821</v>
      </c>
      <c r="B96" s="237"/>
      <c r="C96" s="238">
        <v>88</v>
      </c>
      <c r="D96" s="239">
        <f t="shared" si="12"/>
        <v>50736</v>
      </c>
      <c r="E96" s="239">
        <f t="shared" si="17"/>
        <v>3473877</v>
      </c>
      <c r="F96" s="239">
        <f t="shared" si="13"/>
        <v>-253671</v>
      </c>
      <c r="G96" s="240">
        <f>+Inputs!$D$3</f>
        <v>0.37951000000000001</v>
      </c>
      <c r="H96" s="237"/>
      <c r="I96" s="241">
        <f t="shared" si="18"/>
        <v>3727548</v>
      </c>
      <c r="J96" s="237"/>
      <c r="K96" s="241">
        <f t="shared" si="14"/>
        <v>50736</v>
      </c>
      <c r="L96" s="241">
        <f t="shared" si="19"/>
        <v>3473877</v>
      </c>
      <c r="M96" s="241">
        <f t="shared" si="15"/>
        <v>19254.819360000001</v>
      </c>
      <c r="N96" s="241">
        <f t="shared" si="16"/>
        <v>19254.819360000001</v>
      </c>
      <c r="O96" s="241">
        <f t="shared" si="20"/>
        <v>-96270.681210002018</v>
      </c>
      <c r="P96" s="241">
        <f t="shared" si="21"/>
        <v>96270.681210002018</v>
      </c>
      <c r="Q96" s="242"/>
      <c r="R96" s="242"/>
      <c r="S96" s="242"/>
      <c r="T96" s="237"/>
    </row>
    <row r="97" spans="1:20" s="248" customFormat="1">
      <c r="A97" s="243">
        <v>41852</v>
      </c>
      <c r="B97" s="237"/>
      <c r="C97" s="238">
        <v>89</v>
      </c>
      <c r="D97" s="239">
        <f t="shared" si="12"/>
        <v>50736</v>
      </c>
      <c r="E97" s="239">
        <f t="shared" si="17"/>
        <v>3524613</v>
      </c>
      <c r="F97" s="239">
        <f t="shared" si="13"/>
        <v>-202935</v>
      </c>
      <c r="G97" s="240">
        <f>+Inputs!$D$3</f>
        <v>0.37951000000000001</v>
      </c>
      <c r="H97" s="237"/>
      <c r="I97" s="241">
        <f t="shared" si="18"/>
        <v>3727548</v>
      </c>
      <c r="J97" s="237"/>
      <c r="K97" s="241">
        <f t="shared" si="14"/>
        <v>50736</v>
      </c>
      <c r="L97" s="241">
        <f t="shared" si="19"/>
        <v>3524613</v>
      </c>
      <c r="M97" s="241">
        <f t="shared" si="15"/>
        <v>19254.819360000001</v>
      </c>
      <c r="N97" s="241">
        <f t="shared" si="16"/>
        <v>19254.819360000001</v>
      </c>
      <c r="O97" s="241">
        <f t="shared" si="20"/>
        <v>-77015.861850002024</v>
      </c>
      <c r="P97" s="241">
        <f t="shared" si="21"/>
        <v>77015.861850002024</v>
      </c>
      <c r="Q97" s="242"/>
      <c r="R97" s="242"/>
      <c r="S97" s="242"/>
      <c r="T97" s="237"/>
    </row>
    <row r="98" spans="1:20" s="248" customFormat="1">
      <c r="A98" s="243">
        <v>41883</v>
      </c>
      <c r="B98" s="237"/>
      <c r="C98" s="238">
        <v>90</v>
      </c>
      <c r="D98" s="239">
        <f t="shared" si="12"/>
        <v>50736</v>
      </c>
      <c r="E98" s="239">
        <f t="shared" si="17"/>
        <v>3575349</v>
      </c>
      <c r="F98" s="239">
        <f t="shared" si="13"/>
        <v>-152199</v>
      </c>
      <c r="G98" s="240">
        <f>+Inputs!$D$3</f>
        <v>0.37951000000000001</v>
      </c>
      <c r="H98" s="237"/>
      <c r="I98" s="241">
        <f t="shared" si="18"/>
        <v>3727548</v>
      </c>
      <c r="J98" s="237"/>
      <c r="K98" s="241">
        <f t="shared" si="14"/>
        <v>50736</v>
      </c>
      <c r="L98" s="241">
        <f t="shared" si="19"/>
        <v>3575349</v>
      </c>
      <c r="M98" s="241">
        <f t="shared" si="15"/>
        <v>19254.819360000001</v>
      </c>
      <c r="N98" s="241">
        <f t="shared" si="16"/>
        <v>19254.819360000001</v>
      </c>
      <c r="O98" s="241">
        <f t="shared" si="20"/>
        <v>-57761.042490002023</v>
      </c>
      <c r="P98" s="241">
        <f t="shared" si="21"/>
        <v>57761.042490002023</v>
      </c>
      <c r="Q98" s="242"/>
      <c r="R98" s="242"/>
      <c r="S98" s="242"/>
      <c r="T98" s="237"/>
    </row>
    <row r="99" spans="1:20" s="248" customFormat="1">
      <c r="A99" s="243">
        <v>41913</v>
      </c>
      <c r="B99" s="237"/>
      <c r="C99" s="238">
        <v>91</v>
      </c>
      <c r="D99" s="239">
        <f t="shared" si="12"/>
        <v>50736</v>
      </c>
      <c r="E99" s="239">
        <f t="shared" si="17"/>
        <v>3626085</v>
      </c>
      <c r="F99" s="239">
        <f t="shared" si="13"/>
        <v>-101463</v>
      </c>
      <c r="G99" s="240">
        <f>+Inputs!$D$3</f>
        <v>0.37951000000000001</v>
      </c>
      <c r="H99" s="237"/>
      <c r="I99" s="241">
        <f t="shared" si="18"/>
        <v>3727548</v>
      </c>
      <c r="J99" s="237"/>
      <c r="K99" s="241">
        <f t="shared" si="14"/>
        <v>50736</v>
      </c>
      <c r="L99" s="241">
        <f t="shared" si="19"/>
        <v>3626085</v>
      </c>
      <c r="M99" s="241">
        <f t="shared" si="15"/>
        <v>19254.819360000001</v>
      </c>
      <c r="N99" s="241">
        <f t="shared" si="16"/>
        <v>19254.819360000001</v>
      </c>
      <c r="O99" s="241">
        <f t="shared" si="20"/>
        <v>-38506.223130002021</v>
      </c>
      <c r="P99" s="241">
        <f t="shared" si="21"/>
        <v>38506.223130002021</v>
      </c>
      <c r="Q99" s="242"/>
      <c r="R99" s="242"/>
      <c r="S99" s="242"/>
      <c r="T99" s="237"/>
    </row>
    <row r="100" spans="1:20" s="248" customFormat="1">
      <c r="A100" s="243">
        <v>41944</v>
      </c>
      <c r="B100" s="237"/>
      <c r="C100" s="238">
        <v>92</v>
      </c>
      <c r="D100" s="239">
        <f t="shared" si="12"/>
        <v>50736</v>
      </c>
      <c r="E100" s="239">
        <f t="shared" si="17"/>
        <v>3676821</v>
      </c>
      <c r="F100" s="239">
        <f t="shared" si="13"/>
        <v>-50727</v>
      </c>
      <c r="G100" s="240">
        <f>+Inputs!$D$3</f>
        <v>0.37951000000000001</v>
      </c>
      <c r="H100" s="237"/>
      <c r="I100" s="241">
        <f t="shared" si="18"/>
        <v>3727548</v>
      </c>
      <c r="J100" s="237"/>
      <c r="K100" s="241">
        <f t="shared" si="14"/>
        <v>50736</v>
      </c>
      <c r="L100" s="241">
        <f t="shared" si="19"/>
        <v>3676821</v>
      </c>
      <c r="M100" s="241">
        <f t="shared" si="15"/>
        <v>19254.819360000001</v>
      </c>
      <c r="N100" s="241">
        <f t="shared" si="16"/>
        <v>19254.819360000001</v>
      </c>
      <c r="O100" s="241">
        <f t="shared" si="20"/>
        <v>-19251.40377000202</v>
      </c>
      <c r="P100" s="241">
        <f t="shared" si="21"/>
        <v>19251.40377000202</v>
      </c>
      <c r="Q100" s="242"/>
      <c r="R100" s="242"/>
      <c r="S100" s="242"/>
      <c r="T100" s="237"/>
    </row>
    <row r="101" spans="1:20" s="248" customFormat="1">
      <c r="A101" s="243">
        <v>41974</v>
      </c>
      <c r="B101" s="237"/>
      <c r="C101" s="238">
        <v>93</v>
      </c>
      <c r="D101" s="239">
        <f>-F100</f>
        <v>50727</v>
      </c>
      <c r="E101" s="239">
        <f t="shared" si="17"/>
        <v>3727548</v>
      </c>
      <c r="F101" s="239">
        <f t="shared" si="13"/>
        <v>0</v>
      </c>
      <c r="G101" s="240">
        <f>+Inputs!$D$3</f>
        <v>0.37951000000000001</v>
      </c>
      <c r="H101" s="237"/>
      <c r="I101" s="241">
        <f t="shared" si="18"/>
        <v>3727548</v>
      </c>
      <c r="J101" s="237"/>
      <c r="K101" s="241">
        <f t="shared" si="14"/>
        <v>50727</v>
      </c>
      <c r="L101" s="241">
        <f t="shared" si="19"/>
        <v>3727548</v>
      </c>
      <c r="M101" s="241">
        <f t="shared" si="15"/>
        <v>19251.403770000001</v>
      </c>
      <c r="N101" s="241">
        <f t="shared" si="16"/>
        <v>19251.403770000001</v>
      </c>
      <c r="O101" s="241">
        <f t="shared" si="20"/>
        <v>-2.0190782379359007E-9</v>
      </c>
      <c r="P101" s="241">
        <f t="shared" si="21"/>
        <v>2.0190782379359007E-9</v>
      </c>
      <c r="Q101" s="242"/>
      <c r="R101" s="242"/>
      <c r="S101" s="242"/>
      <c r="T101" s="237"/>
    </row>
    <row r="102" spans="1:20">
      <c r="A102" s="30"/>
      <c r="B102" s="4"/>
      <c r="C102" s="4"/>
      <c r="D102" s="4"/>
      <c r="E102" s="4"/>
      <c r="F102" s="4"/>
      <c r="G102" s="28"/>
      <c r="H102" s="4"/>
      <c r="I102" s="4"/>
      <c r="J102" s="4"/>
      <c r="K102" s="4"/>
      <c r="L102" s="4"/>
      <c r="M102" s="4"/>
      <c r="N102" s="4"/>
      <c r="O102" s="4"/>
      <c r="P102" s="4"/>
      <c r="Q102" s="8"/>
      <c r="R102" s="8"/>
      <c r="S102" s="8"/>
      <c r="T102" s="4"/>
    </row>
    <row r="103" spans="1:20">
      <c r="A103" s="8" t="s">
        <v>43</v>
      </c>
      <c r="B103" s="33">
        <f>SUM(B9:B102)</f>
        <v>-3727548</v>
      </c>
      <c r="C103" s="4"/>
      <c r="D103" s="33">
        <f>SUM(D9:D102)</f>
        <v>3727548</v>
      </c>
      <c r="E103" s="4"/>
      <c r="F103" s="4"/>
      <c r="G103" s="28"/>
      <c r="H103" s="33">
        <f>SUM(H9:H102)</f>
        <v>3727548</v>
      </c>
      <c r="I103" s="33"/>
      <c r="J103" s="33">
        <f>SUM(J9:J102)</f>
        <v>1414641.7414800001</v>
      </c>
      <c r="K103" s="33">
        <f>SUM(K9:K102)</f>
        <v>3727548</v>
      </c>
      <c r="L103" s="33"/>
      <c r="M103" s="33">
        <f>SUM(M9:M102)</f>
        <v>1414641.741480001</v>
      </c>
      <c r="N103" s="33">
        <f>SUM(N9:N102)</f>
        <v>-2.0190782379359007E-9</v>
      </c>
      <c r="O103" s="143"/>
      <c r="P103" s="143"/>
      <c r="Q103" s="8"/>
      <c r="R103" s="8"/>
      <c r="S103" s="8"/>
      <c r="T103" s="4"/>
    </row>
    <row r="104" spans="1:20">
      <c r="A104" s="4"/>
      <c r="B104" s="4"/>
      <c r="C104" s="4"/>
      <c r="D104" s="4"/>
      <c r="E104" s="4"/>
      <c r="F104" s="4"/>
      <c r="G104" s="28"/>
      <c r="H104" s="4"/>
      <c r="I104" s="4"/>
      <c r="J104" s="4"/>
      <c r="K104" s="4"/>
      <c r="L104" s="4"/>
      <c r="M104" s="4"/>
      <c r="N104" s="4"/>
      <c r="O104" s="4"/>
      <c r="P104" s="4"/>
      <c r="Q104" s="8"/>
      <c r="R104" s="8"/>
      <c r="S104" s="8"/>
      <c r="T104" s="4"/>
    </row>
    <row r="105" spans="1:20">
      <c r="A105" s="4" t="s">
        <v>61</v>
      </c>
      <c r="B105" s="4" t="s">
        <v>61</v>
      </c>
      <c r="C105" s="4" t="s">
        <v>61</v>
      </c>
      <c r="D105" s="4" t="s">
        <v>61</v>
      </c>
      <c r="E105" s="4"/>
      <c r="F105" s="4" t="s">
        <v>61</v>
      </c>
      <c r="G105" s="28" t="s">
        <v>61</v>
      </c>
      <c r="H105" s="4" t="s">
        <v>61</v>
      </c>
      <c r="I105" s="4"/>
      <c r="J105" s="4" t="s">
        <v>61</v>
      </c>
      <c r="K105" s="4" t="s">
        <v>61</v>
      </c>
      <c r="L105" s="4"/>
      <c r="M105" s="4" t="s">
        <v>61</v>
      </c>
      <c r="N105" s="4" t="s">
        <v>61</v>
      </c>
      <c r="O105" s="4"/>
      <c r="P105" s="4" t="s">
        <v>61</v>
      </c>
      <c r="Q105" s="8"/>
      <c r="R105" s="8"/>
      <c r="S105" s="8"/>
      <c r="T105" s="4"/>
    </row>
  </sheetData>
  <phoneticPr fontId="22" type="noConversion"/>
  <pageMargins left="0" right="0" top="0.75" bottom="0.25" header="0.5" footer="0"/>
  <pageSetup scale="50" orientation="landscape" r:id="rId1"/>
  <headerFooter alignWithMargins="0">
    <oddFooter>&amp;C&amp;A</oddFooter>
  </headerFooter>
</worksheet>
</file>

<file path=xl/worksheets/sheet72.xml><?xml version="1.0" encoding="utf-8"?>
<worksheet xmlns="http://schemas.openxmlformats.org/spreadsheetml/2006/main" xmlns:r="http://schemas.openxmlformats.org/officeDocument/2006/relationships">
  <dimension ref="A1:AE104"/>
  <sheetViews>
    <sheetView topLeftCell="A22" zoomScale="70" zoomScaleNormal="70" workbookViewId="0">
      <selection activeCell="D41" sqref="D41"/>
    </sheetView>
  </sheetViews>
  <sheetFormatPr defaultRowHeight="15"/>
  <cols>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193</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39203</v>
      </c>
      <c r="B9" s="137">
        <v>-2897500</v>
      </c>
      <c r="C9" s="6">
        <v>1</v>
      </c>
      <c r="D9" s="29">
        <f t="shared" ref="D9:D40" si="0">ROUND(-(+$B$9/180)*1,0)</f>
        <v>16097</v>
      </c>
      <c r="E9" s="29">
        <f>+D9</f>
        <v>16097</v>
      </c>
      <c r="F9" s="29">
        <f t="shared" ref="F9:F72" si="1">$B$9+E9</f>
        <v>-2881403</v>
      </c>
      <c r="G9" s="34">
        <f>+Inputs!$D$3</f>
        <v>0.37951000000000001</v>
      </c>
      <c r="H9" s="27">
        <f>-B9</f>
        <v>2897500</v>
      </c>
      <c r="I9" s="27">
        <f>+H9</f>
        <v>2897500</v>
      </c>
      <c r="J9" s="27">
        <f>H9*G9</f>
        <v>1099630.2250000001</v>
      </c>
      <c r="K9" s="27">
        <f t="shared" ref="K9:K72" si="2">D9</f>
        <v>16097</v>
      </c>
      <c r="L9" s="27">
        <f>+K9</f>
        <v>16097</v>
      </c>
      <c r="M9" s="27">
        <f t="shared" ref="M9:M72" si="3">K9*G9</f>
        <v>6108.9724700000006</v>
      </c>
      <c r="N9" s="27">
        <f t="shared" ref="N9:N72" si="4">M9-J9</f>
        <v>-1093521.2525300002</v>
      </c>
      <c r="O9" s="27">
        <f>+N9</f>
        <v>-1093521.2525300002</v>
      </c>
      <c r="P9" s="27">
        <f>-SUM(N9)</f>
        <v>1093521.2525300002</v>
      </c>
      <c r="Q9" s="38">
        <f>VLOOKUP(Q$8,$A$9:$P$100,5)</f>
        <v>515104</v>
      </c>
      <c r="R9" s="38">
        <f>VLOOKUP(R$8,$A$9:$P$100,5)</f>
        <v>991588</v>
      </c>
      <c r="S9" s="38">
        <f>+R9-Q9</f>
        <v>476484</v>
      </c>
      <c r="T9" s="35" t="s">
        <v>189</v>
      </c>
      <c r="U9" s="145">
        <f t="shared" ref="U9:AE9" si="5">-IF(TYPE(VLOOKUP(U8,$A$9:$P$100,6,FALSE))=16,0,VLOOKUP(U8,$A$9:$P$100,6,FALSE))</f>
        <v>2342689</v>
      </c>
      <c r="V9" s="145">
        <f t="shared" si="5"/>
        <v>2302982</v>
      </c>
      <c r="W9" s="145">
        <f t="shared" si="5"/>
        <v>2263275</v>
      </c>
      <c r="X9" s="145">
        <f t="shared" si="5"/>
        <v>2223568</v>
      </c>
      <c r="Y9" s="145">
        <f t="shared" si="5"/>
        <v>2183861</v>
      </c>
      <c r="Z9" s="145">
        <f t="shared" si="5"/>
        <v>2144154</v>
      </c>
      <c r="AA9" s="145">
        <f t="shared" si="5"/>
        <v>2104447</v>
      </c>
      <c r="AB9" s="145">
        <f t="shared" si="5"/>
        <v>2064740</v>
      </c>
      <c r="AC9" s="145">
        <f t="shared" si="5"/>
        <v>2025033</v>
      </c>
      <c r="AD9" s="145">
        <f t="shared" si="5"/>
        <v>1985326</v>
      </c>
      <c r="AE9" s="145">
        <f t="shared" si="5"/>
        <v>1945619</v>
      </c>
    </row>
    <row r="10" spans="1:31">
      <c r="A10" s="31">
        <v>39234</v>
      </c>
      <c r="B10" s="137" t="s">
        <v>45</v>
      </c>
      <c r="C10" s="6">
        <v>2</v>
      </c>
      <c r="D10" s="29">
        <f t="shared" si="0"/>
        <v>16097</v>
      </c>
      <c r="E10" s="29">
        <f t="shared" ref="E10:E73" si="6">+E9+D10</f>
        <v>32194</v>
      </c>
      <c r="F10" s="29">
        <f t="shared" si="1"/>
        <v>-2865306</v>
      </c>
      <c r="G10" s="34">
        <f>+Inputs!$D$3</f>
        <v>0.37951000000000001</v>
      </c>
      <c r="H10" s="2"/>
      <c r="I10" s="27">
        <f t="shared" ref="I10:I73" si="7">+I9+H10</f>
        <v>2897500</v>
      </c>
      <c r="J10" s="27"/>
      <c r="K10" s="27">
        <f t="shared" si="2"/>
        <v>16097</v>
      </c>
      <c r="L10" s="27">
        <f t="shared" ref="L10:L73" si="8">+L9+K10</f>
        <v>32194</v>
      </c>
      <c r="M10" s="27">
        <f t="shared" si="3"/>
        <v>6108.9724700000006</v>
      </c>
      <c r="N10" s="27">
        <f t="shared" si="4"/>
        <v>6108.9724700000006</v>
      </c>
      <c r="O10" s="27">
        <f t="shared" ref="O10:O73" si="9">+O9+N10</f>
        <v>-1087412.2800600003</v>
      </c>
      <c r="P10" s="27">
        <f t="shared" ref="P10:P73" si="10">P9-N10</f>
        <v>1087412.2800600003</v>
      </c>
      <c r="Q10" s="38">
        <f>VLOOKUP(Q$8,$A$9:$P$100,15)</f>
        <v>-904143.10595999984</v>
      </c>
      <c r="R10" s="38">
        <f>VLOOKUP(R$8,$A$9:$P$100,15)</f>
        <v>-723312.66311999969</v>
      </c>
      <c r="S10" s="38">
        <f>+R10-Q10</f>
        <v>180830.44284000015</v>
      </c>
      <c r="T10" s="36" t="s">
        <v>69</v>
      </c>
    </row>
    <row r="11" spans="1:31">
      <c r="A11" s="31">
        <v>39264</v>
      </c>
      <c r="B11" s="5"/>
      <c r="C11" s="6">
        <v>3</v>
      </c>
      <c r="D11" s="29">
        <f t="shared" si="0"/>
        <v>16097</v>
      </c>
      <c r="E11" s="29">
        <f t="shared" si="6"/>
        <v>48291</v>
      </c>
      <c r="F11" s="29">
        <f t="shared" si="1"/>
        <v>-2849209</v>
      </c>
      <c r="G11" s="34">
        <f>+Inputs!$D$3</f>
        <v>0.37951000000000001</v>
      </c>
      <c r="H11" s="2"/>
      <c r="I11" s="27">
        <f t="shared" si="7"/>
        <v>2897500</v>
      </c>
      <c r="J11" s="27"/>
      <c r="K11" s="27">
        <f t="shared" si="2"/>
        <v>16097</v>
      </c>
      <c r="L11" s="27">
        <f t="shared" si="8"/>
        <v>48291</v>
      </c>
      <c r="M11" s="27">
        <f t="shared" si="3"/>
        <v>6108.9724700000006</v>
      </c>
      <c r="N11" s="27">
        <f t="shared" si="4"/>
        <v>6108.9724700000006</v>
      </c>
      <c r="O11" s="27">
        <f t="shared" si="9"/>
        <v>-1081303.3075900003</v>
      </c>
      <c r="P11" s="27">
        <f t="shared" si="10"/>
        <v>1081303.3075900003</v>
      </c>
      <c r="Q11" s="38">
        <f>+VLOOKUP(Q$8,$A$9:$P$100,16)</f>
        <v>904143.10595999984</v>
      </c>
      <c r="R11" s="38">
        <f>+VLOOKUP(R$8,$A$9:$P$100,16)</f>
        <v>723312.66311999969</v>
      </c>
      <c r="S11" s="38">
        <f>(+Q11+R11)/2</f>
        <v>813727.88453999977</v>
      </c>
      <c r="T11" s="36" t="s">
        <v>113</v>
      </c>
      <c r="U11" s="145">
        <f t="shared" ref="U11:AE11" si="11">IF(TYPE(VLOOKUP(U8,$A$9:$P$100,16,FALSE))=16,0,VLOOKUP(U8,$A$9:$P$100,16,FALSE))</f>
        <v>889073.90238999983</v>
      </c>
      <c r="V11" s="145">
        <f t="shared" si="11"/>
        <v>874004.69881999982</v>
      </c>
      <c r="W11" s="145">
        <f t="shared" si="11"/>
        <v>858935.4952499998</v>
      </c>
      <c r="X11" s="145">
        <f t="shared" si="11"/>
        <v>843866.29167999979</v>
      </c>
      <c r="Y11" s="145">
        <f t="shared" si="11"/>
        <v>828797.08810999978</v>
      </c>
      <c r="Z11" s="145">
        <f t="shared" si="11"/>
        <v>813727.88453999977</v>
      </c>
      <c r="AA11" s="145">
        <f t="shared" si="11"/>
        <v>798658.68096999975</v>
      </c>
      <c r="AB11" s="145">
        <f t="shared" si="11"/>
        <v>783589.47739999974</v>
      </c>
      <c r="AC11" s="145">
        <f t="shared" si="11"/>
        <v>768520.27382999973</v>
      </c>
      <c r="AD11" s="145">
        <f t="shared" si="11"/>
        <v>753451.07025999972</v>
      </c>
      <c r="AE11" s="145">
        <f t="shared" si="11"/>
        <v>738381.8666899997</v>
      </c>
    </row>
    <row r="12" spans="1:31">
      <c r="A12" s="31">
        <v>39295</v>
      </c>
      <c r="B12" s="3"/>
      <c r="C12" s="6">
        <v>4</v>
      </c>
      <c r="D12" s="29">
        <f t="shared" si="0"/>
        <v>16097</v>
      </c>
      <c r="E12" s="29">
        <f t="shared" si="6"/>
        <v>64388</v>
      </c>
      <c r="F12" s="29">
        <f t="shared" si="1"/>
        <v>-2833112</v>
      </c>
      <c r="G12" s="34">
        <f>+Inputs!$D$3</f>
        <v>0.37951000000000001</v>
      </c>
      <c r="H12" s="2"/>
      <c r="I12" s="27">
        <f t="shared" si="7"/>
        <v>2897500</v>
      </c>
      <c r="J12" s="27"/>
      <c r="K12" s="27">
        <f t="shared" si="2"/>
        <v>16097</v>
      </c>
      <c r="L12" s="27">
        <f t="shared" si="8"/>
        <v>64388</v>
      </c>
      <c r="M12" s="27">
        <f t="shared" si="3"/>
        <v>6108.9724700000006</v>
      </c>
      <c r="N12" s="27">
        <f t="shared" si="4"/>
        <v>6108.9724700000006</v>
      </c>
      <c r="O12" s="27">
        <f t="shared" si="9"/>
        <v>-1075194.3351200004</v>
      </c>
      <c r="P12" s="27">
        <f t="shared" si="10"/>
        <v>1075194.3351200004</v>
      </c>
      <c r="Q12" s="39"/>
      <c r="R12" s="40"/>
      <c r="S12" s="40"/>
      <c r="T12" s="36"/>
    </row>
    <row r="13" spans="1:31">
      <c r="A13" s="31">
        <v>39326</v>
      </c>
      <c r="B13" s="3"/>
      <c r="C13" s="6">
        <v>5</v>
      </c>
      <c r="D13" s="29">
        <f t="shared" si="0"/>
        <v>16097</v>
      </c>
      <c r="E13" s="29">
        <f t="shared" si="6"/>
        <v>80485</v>
      </c>
      <c r="F13" s="29">
        <f t="shared" si="1"/>
        <v>-2817015</v>
      </c>
      <c r="G13" s="34">
        <f>+Inputs!$D$3</f>
        <v>0.37951000000000001</v>
      </c>
      <c r="H13" s="2"/>
      <c r="I13" s="27">
        <f t="shared" si="7"/>
        <v>2897500</v>
      </c>
      <c r="J13" s="27"/>
      <c r="K13" s="27">
        <f t="shared" si="2"/>
        <v>16097</v>
      </c>
      <c r="L13" s="27">
        <f t="shared" si="8"/>
        <v>80485</v>
      </c>
      <c r="M13" s="27">
        <f t="shared" si="3"/>
        <v>6108.9724700000006</v>
      </c>
      <c r="N13" s="27">
        <f t="shared" si="4"/>
        <v>6108.9724700000006</v>
      </c>
      <c r="O13" s="27">
        <f t="shared" si="9"/>
        <v>-1069085.3626500005</v>
      </c>
      <c r="P13" s="27">
        <f t="shared" si="10"/>
        <v>1069085.3626500005</v>
      </c>
      <c r="Q13" s="38">
        <f>VLOOKUP(Q$8,$A$9:$P$100,9)</f>
        <v>2897500</v>
      </c>
      <c r="R13" s="38">
        <f>VLOOKUP(R$8,$A$9:$P$100,9)</f>
        <v>2897500</v>
      </c>
      <c r="S13" s="38">
        <f>+R13-Q13</f>
        <v>0</v>
      </c>
      <c r="T13" s="36" t="s">
        <v>190</v>
      </c>
    </row>
    <row r="14" spans="1:31">
      <c r="A14" s="31">
        <v>39356</v>
      </c>
      <c r="B14" s="3"/>
      <c r="C14" s="6">
        <v>6</v>
      </c>
      <c r="D14" s="29">
        <f t="shared" si="0"/>
        <v>16097</v>
      </c>
      <c r="E14" s="29">
        <f t="shared" si="6"/>
        <v>96582</v>
      </c>
      <c r="F14" s="29">
        <f t="shared" si="1"/>
        <v>-2800918</v>
      </c>
      <c r="G14" s="34">
        <f>+Inputs!$D$3</f>
        <v>0.37951000000000001</v>
      </c>
      <c r="H14" s="2"/>
      <c r="I14" s="27">
        <f t="shared" si="7"/>
        <v>2897500</v>
      </c>
      <c r="J14" s="27"/>
      <c r="K14" s="27">
        <f t="shared" si="2"/>
        <v>16097</v>
      </c>
      <c r="L14" s="27">
        <f t="shared" si="8"/>
        <v>96582</v>
      </c>
      <c r="M14" s="27">
        <f t="shared" si="3"/>
        <v>6108.9724700000006</v>
      </c>
      <c r="N14" s="27">
        <f t="shared" si="4"/>
        <v>6108.9724700000006</v>
      </c>
      <c r="O14" s="27">
        <f t="shared" si="9"/>
        <v>-1062976.3901800006</v>
      </c>
      <c r="P14" s="27">
        <f t="shared" si="10"/>
        <v>1062976.3901800006</v>
      </c>
      <c r="Q14" s="38">
        <f>VLOOKUP(Q$8,$A$9:$P$100,12)</f>
        <v>515104</v>
      </c>
      <c r="R14" s="38">
        <f>VLOOKUP(R$8,$A$9:$P$100,12)</f>
        <v>991588</v>
      </c>
      <c r="S14" s="38">
        <f>+R14-Q14</f>
        <v>476484</v>
      </c>
      <c r="T14" s="37" t="s">
        <v>191</v>
      </c>
    </row>
    <row r="15" spans="1:31">
      <c r="A15" s="31">
        <v>39387</v>
      </c>
      <c r="B15" s="3"/>
      <c r="C15" s="6">
        <v>7</v>
      </c>
      <c r="D15" s="29">
        <f t="shared" si="0"/>
        <v>16097</v>
      </c>
      <c r="E15" s="29">
        <f t="shared" si="6"/>
        <v>112679</v>
      </c>
      <c r="F15" s="29">
        <f t="shared" si="1"/>
        <v>-2784821</v>
      </c>
      <c r="G15" s="34">
        <f>+Inputs!$D$3</f>
        <v>0.37951000000000001</v>
      </c>
      <c r="H15" s="2"/>
      <c r="I15" s="27">
        <f t="shared" si="7"/>
        <v>2897500</v>
      </c>
      <c r="J15" s="27"/>
      <c r="K15" s="27">
        <f t="shared" si="2"/>
        <v>16097</v>
      </c>
      <c r="L15" s="27">
        <f t="shared" si="8"/>
        <v>112679</v>
      </c>
      <c r="M15" s="27">
        <f t="shared" si="3"/>
        <v>6108.9724700000006</v>
      </c>
      <c r="N15" s="27">
        <f t="shared" si="4"/>
        <v>6108.9724700000006</v>
      </c>
      <c r="O15" s="27">
        <f t="shared" si="9"/>
        <v>-1056867.4177100006</v>
      </c>
      <c r="P15" s="27">
        <f t="shared" si="10"/>
        <v>1056867.4177100006</v>
      </c>
      <c r="Q15" s="8"/>
      <c r="R15" s="8"/>
      <c r="S15" s="8"/>
      <c r="T15" s="98"/>
    </row>
    <row r="16" spans="1:31">
      <c r="A16" s="31">
        <v>39417</v>
      </c>
      <c r="B16" s="3"/>
      <c r="C16" s="6">
        <v>8</v>
      </c>
      <c r="D16" s="29">
        <f t="shared" si="0"/>
        <v>16097</v>
      </c>
      <c r="E16" s="29">
        <f t="shared" si="6"/>
        <v>128776</v>
      </c>
      <c r="F16" s="29">
        <f t="shared" si="1"/>
        <v>-2768724</v>
      </c>
      <c r="G16" s="34">
        <f>+Inputs!$D$3</f>
        <v>0.37951000000000001</v>
      </c>
      <c r="H16" s="2"/>
      <c r="I16" s="27">
        <f t="shared" si="7"/>
        <v>2897500</v>
      </c>
      <c r="J16" s="27"/>
      <c r="K16" s="27">
        <f t="shared" si="2"/>
        <v>16097</v>
      </c>
      <c r="L16" s="27">
        <f t="shared" si="8"/>
        <v>128776</v>
      </c>
      <c r="M16" s="27">
        <f t="shared" si="3"/>
        <v>6108.9724700000006</v>
      </c>
      <c r="N16" s="27">
        <f t="shared" si="4"/>
        <v>6108.9724700000006</v>
      </c>
      <c r="O16" s="27">
        <f t="shared" si="9"/>
        <v>-1050758.4452400007</v>
      </c>
      <c r="P16" s="27">
        <f t="shared" si="10"/>
        <v>1050758.4452400007</v>
      </c>
      <c r="Q16" s="8"/>
      <c r="R16" s="8"/>
      <c r="S16" s="8"/>
      <c r="T16" s="4"/>
    </row>
    <row r="17" spans="1:20">
      <c r="A17" s="31">
        <v>39448</v>
      </c>
      <c r="B17" s="3"/>
      <c r="C17" s="6">
        <v>9</v>
      </c>
      <c r="D17" s="29">
        <f t="shared" si="0"/>
        <v>16097</v>
      </c>
      <c r="E17" s="29">
        <f t="shared" si="6"/>
        <v>144873</v>
      </c>
      <c r="F17" s="29">
        <f t="shared" si="1"/>
        <v>-2752627</v>
      </c>
      <c r="G17" s="34">
        <f>+Inputs!$D$3</f>
        <v>0.37951000000000001</v>
      </c>
      <c r="H17" s="2"/>
      <c r="I17" s="27">
        <f t="shared" si="7"/>
        <v>2897500</v>
      </c>
      <c r="J17" s="27"/>
      <c r="K17" s="27">
        <f t="shared" si="2"/>
        <v>16097</v>
      </c>
      <c r="L17" s="27">
        <f t="shared" si="8"/>
        <v>144873</v>
      </c>
      <c r="M17" s="27">
        <f t="shared" si="3"/>
        <v>6108.9724700000006</v>
      </c>
      <c r="N17" s="27">
        <f t="shared" si="4"/>
        <v>6108.9724700000006</v>
      </c>
      <c r="O17" s="27">
        <f t="shared" si="9"/>
        <v>-1044649.4727700007</v>
      </c>
      <c r="P17" s="27">
        <f t="shared" si="10"/>
        <v>1044649.4727700007</v>
      </c>
      <c r="Q17" s="8"/>
      <c r="R17" s="8"/>
      <c r="S17" s="8"/>
      <c r="T17" s="4"/>
    </row>
    <row r="18" spans="1:20">
      <c r="A18" s="31">
        <v>39479</v>
      </c>
      <c r="B18" s="138"/>
      <c r="C18" s="139">
        <v>10</v>
      </c>
      <c r="D18" s="140">
        <f t="shared" si="0"/>
        <v>16097</v>
      </c>
      <c r="E18" s="140">
        <f t="shared" si="6"/>
        <v>160970</v>
      </c>
      <c r="F18" s="140">
        <f t="shared" si="1"/>
        <v>-2736530</v>
      </c>
      <c r="G18" s="34">
        <f>+Inputs!$D$3</f>
        <v>0.37951000000000001</v>
      </c>
      <c r="H18" s="141"/>
      <c r="I18" s="142">
        <f t="shared" si="7"/>
        <v>2897500</v>
      </c>
      <c r="J18" s="142"/>
      <c r="K18" s="142">
        <f t="shared" si="2"/>
        <v>16097</v>
      </c>
      <c r="L18" s="142">
        <f t="shared" si="8"/>
        <v>160970</v>
      </c>
      <c r="M18" s="142">
        <f t="shared" si="3"/>
        <v>6108.9724700000006</v>
      </c>
      <c r="N18" s="142">
        <f t="shared" si="4"/>
        <v>6108.9724700000006</v>
      </c>
      <c r="O18" s="142">
        <f t="shared" si="9"/>
        <v>-1038540.5003000007</v>
      </c>
      <c r="P18" s="142">
        <f t="shared" si="10"/>
        <v>1038540.5003000007</v>
      </c>
      <c r="Q18" s="8"/>
      <c r="R18" s="8"/>
      <c r="S18" s="8"/>
      <c r="T18" s="4"/>
    </row>
    <row r="19" spans="1:20">
      <c r="A19" s="31">
        <v>39508</v>
      </c>
      <c r="B19" s="138"/>
      <c r="C19" s="139">
        <v>11</v>
      </c>
      <c r="D19" s="140">
        <f t="shared" si="0"/>
        <v>16097</v>
      </c>
      <c r="E19" s="140">
        <f t="shared" si="6"/>
        <v>177067</v>
      </c>
      <c r="F19" s="140">
        <f t="shared" si="1"/>
        <v>-2720433</v>
      </c>
      <c r="G19" s="34">
        <f>+Inputs!$D$3</f>
        <v>0.37951000000000001</v>
      </c>
      <c r="H19" s="141"/>
      <c r="I19" s="142">
        <f t="shared" si="7"/>
        <v>2897500</v>
      </c>
      <c r="J19" s="142"/>
      <c r="K19" s="142">
        <f t="shared" si="2"/>
        <v>16097</v>
      </c>
      <c r="L19" s="142">
        <f t="shared" si="8"/>
        <v>177067</v>
      </c>
      <c r="M19" s="142">
        <f t="shared" si="3"/>
        <v>6108.9724700000006</v>
      </c>
      <c r="N19" s="142">
        <f t="shared" si="4"/>
        <v>6108.9724700000006</v>
      </c>
      <c r="O19" s="142">
        <f t="shared" si="9"/>
        <v>-1032431.5278300006</v>
      </c>
      <c r="P19" s="142">
        <f t="shared" si="10"/>
        <v>1032431.5278300006</v>
      </c>
      <c r="Q19" s="8"/>
      <c r="R19" s="8"/>
      <c r="S19" s="8"/>
      <c r="T19" s="4"/>
    </row>
    <row r="20" spans="1:20">
      <c r="A20" s="31">
        <v>39539</v>
      </c>
      <c r="B20" s="3"/>
      <c r="C20" s="6">
        <v>12</v>
      </c>
      <c r="D20" s="29">
        <f t="shared" si="0"/>
        <v>16097</v>
      </c>
      <c r="E20" s="29">
        <f t="shared" si="6"/>
        <v>193164</v>
      </c>
      <c r="F20" s="29">
        <f t="shared" si="1"/>
        <v>-2704336</v>
      </c>
      <c r="G20" s="34">
        <f>+Inputs!$D$3</f>
        <v>0.37951000000000001</v>
      </c>
      <c r="H20" s="2"/>
      <c r="I20" s="27">
        <f t="shared" si="7"/>
        <v>2897500</v>
      </c>
      <c r="J20" s="27"/>
      <c r="K20" s="27">
        <f t="shared" si="2"/>
        <v>16097</v>
      </c>
      <c r="L20" s="27">
        <f t="shared" si="8"/>
        <v>193164</v>
      </c>
      <c r="M20" s="27">
        <f t="shared" si="3"/>
        <v>6108.9724700000006</v>
      </c>
      <c r="N20" s="27">
        <f t="shared" si="4"/>
        <v>6108.9724700000006</v>
      </c>
      <c r="O20" s="27">
        <f t="shared" si="9"/>
        <v>-1026322.5553600006</v>
      </c>
      <c r="P20" s="27">
        <f t="shared" si="10"/>
        <v>1026322.5553600006</v>
      </c>
      <c r="Q20" s="8"/>
      <c r="R20" s="8"/>
      <c r="S20" s="8"/>
      <c r="T20" s="4"/>
    </row>
    <row r="21" spans="1:20">
      <c r="A21" s="31">
        <v>39569</v>
      </c>
      <c r="B21" s="3"/>
      <c r="C21" s="6">
        <v>13</v>
      </c>
      <c r="D21" s="29">
        <f t="shared" si="0"/>
        <v>16097</v>
      </c>
      <c r="E21" s="29">
        <f t="shared" si="6"/>
        <v>209261</v>
      </c>
      <c r="F21" s="29">
        <f t="shared" si="1"/>
        <v>-2688239</v>
      </c>
      <c r="G21" s="34">
        <f>+Inputs!$D$3</f>
        <v>0.37951000000000001</v>
      </c>
      <c r="H21" s="2"/>
      <c r="I21" s="27">
        <f t="shared" si="7"/>
        <v>2897500</v>
      </c>
      <c r="J21" s="27"/>
      <c r="K21" s="27">
        <f t="shared" si="2"/>
        <v>16097</v>
      </c>
      <c r="L21" s="27">
        <f t="shared" si="8"/>
        <v>209261</v>
      </c>
      <c r="M21" s="27">
        <f t="shared" si="3"/>
        <v>6108.9724700000006</v>
      </c>
      <c r="N21" s="27">
        <f t="shared" si="4"/>
        <v>6108.9724700000006</v>
      </c>
      <c r="O21" s="27">
        <f t="shared" si="9"/>
        <v>-1020213.5828900005</v>
      </c>
      <c r="P21" s="27">
        <f t="shared" si="10"/>
        <v>1020213.5828900005</v>
      </c>
      <c r="Q21" s="8"/>
      <c r="R21" s="8"/>
      <c r="S21" s="8"/>
      <c r="T21" s="4"/>
    </row>
    <row r="22" spans="1:20">
      <c r="A22" s="31">
        <v>39600</v>
      </c>
      <c r="B22" s="3"/>
      <c r="C22" s="6">
        <v>14</v>
      </c>
      <c r="D22" s="29">
        <f t="shared" si="0"/>
        <v>16097</v>
      </c>
      <c r="E22" s="29">
        <f t="shared" si="6"/>
        <v>225358</v>
      </c>
      <c r="F22" s="29">
        <f t="shared" si="1"/>
        <v>-2672142</v>
      </c>
      <c r="G22" s="34">
        <f>+Inputs!$D$3</f>
        <v>0.37951000000000001</v>
      </c>
      <c r="H22" s="2"/>
      <c r="I22" s="27">
        <f t="shared" si="7"/>
        <v>2897500</v>
      </c>
      <c r="J22" s="27"/>
      <c r="K22" s="27">
        <f t="shared" si="2"/>
        <v>16097</v>
      </c>
      <c r="L22" s="27">
        <f t="shared" si="8"/>
        <v>225358</v>
      </c>
      <c r="M22" s="27">
        <f t="shared" si="3"/>
        <v>6108.9724700000006</v>
      </c>
      <c r="N22" s="27">
        <f t="shared" si="4"/>
        <v>6108.9724700000006</v>
      </c>
      <c r="O22" s="27">
        <f t="shared" si="9"/>
        <v>-1014104.6104200005</v>
      </c>
      <c r="P22" s="27">
        <f t="shared" si="10"/>
        <v>1014104.6104200005</v>
      </c>
      <c r="Q22" s="8"/>
      <c r="R22" s="8"/>
      <c r="S22" s="8"/>
      <c r="T22" s="4"/>
    </row>
    <row r="23" spans="1:20">
      <c r="A23" s="31">
        <v>39630</v>
      </c>
      <c r="B23" s="3"/>
      <c r="C23" s="6">
        <v>15</v>
      </c>
      <c r="D23" s="29">
        <f t="shared" si="0"/>
        <v>16097</v>
      </c>
      <c r="E23" s="29">
        <f t="shared" si="6"/>
        <v>241455</v>
      </c>
      <c r="F23" s="29">
        <f t="shared" si="1"/>
        <v>-2656045</v>
      </c>
      <c r="G23" s="34">
        <f>+Inputs!$D$3</f>
        <v>0.37951000000000001</v>
      </c>
      <c r="H23" s="2"/>
      <c r="I23" s="27">
        <f t="shared" si="7"/>
        <v>2897500</v>
      </c>
      <c r="J23" s="27"/>
      <c r="K23" s="27">
        <f t="shared" si="2"/>
        <v>16097</v>
      </c>
      <c r="L23" s="27">
        <f t="shared" si="8"/>
        <v>241455</v>
      </c>
      <c r="M23" s="27">
        <f t="shared" si="3"/>
        <v>6108.9724700000006</v>
      </c>
      <c r="N23" s="27">
        <f t="shared" si="4"/>
        <v>6108.9724700000006</v>
      </c>
      <c r="O23" s="27">
        <f t="shared" si="9"/>
        <v>-1007995.6379500005</v>
      </c>
      <c r="P23" s="27">
        <f t="shared" si="10"/>
        <v>1007995.6379500005</v>
      </c>
      <c r="Q23" s="8"/>
      <c r="R23" s="8"/>
      <c r="S23" s="8"/>
      <c r="T23" s="4"/>
    </row>
    <row r="24" spans="1:20">
      <c r="A24" s="31">
        <v>39661</v>
      </c>
      <c r="B24" s="3"/>
      <c r="C24" s="6">
        <v>16</v>
      </c>
      <c r="D24" s="29">
        <f t="shared" si="0"/>
        <v>16097</v>
      </c>
      <c r="E24" s="29">
        <f t="shared" si="6"/>
        <v>257552</v>
      </c>
      <c r="F24" s="29">
        <f t="shared" si="1"/>
        <v>-2639948</v>
      </c>
      <c r="G24" s="34">
        <f>+Inputs!$D$3</f>
        <v>0.37951000000000001</v>
      </c>
      <c r="H24" s="2"/>
      <c r="I24" s="27">
        <f t="shared" si="7"/>
        <v>2897500</v>
      </c>
      <c r="J24" s="27"/>
      <c r="K24" s="27">
        <f t="shared" si="2"/>
        <v>16097</v>
      </c>
      <c r="L24" s="27">
        <f t="shared" si="8"/>
        <v>257552</v>
      </c>
      <c r="M24" s="27">
        <f t="shared" si="3"/>
        <v>6108.9724700000006</v>
      </c>
      <c r="N24" s="27">
        <f t="shared" si="4"/>
        <v>6108.9724700000006</v>
      </c>
      <c r="O24" s="27">
        <f t="shared" si="9"/>
        <v>-1001886.6654800004</v>
      </c>
      <c r="P24" s="27">
        <f t="shared" si="10"/>
        <v>1001886.6654800004</v>
      </c>
      <c r="Q24" s="8"/>
      <c r="R24" s="8"/>
      <c r="S24" s="8"/>
      <c r="T24" s="4"/>
    </row>
    <row r="25" spans="1:20">
      <c r="A25" s="31">
        <v>39692</v>
      </c>
      <c r="B25" s="3"/>
      <c r="C25" s="6">
        <v>17</v>
      </c>
      <c r="D25" s="29">
        <f t="shared" si="0"/>
        <v>16097</v>
      </c>
      <c r="E25" s="29">
        <f t="shared" si="6"/>
        <v>273649</v>
      </c>
      <c r="F25" s="29">
        <f t="shared" si="1"/>
        <v>-2623851</v>
      </c>
      <c r="G25" s="34">
        <f>+Inputs!$D$3</f>
        <v>0.37951000000000001</v>
      </c>
      <c r="H25" s="2"/>
      <c r="I25" s="27">
        <f t="shared" si="7"/>
        <v>2897500</v>
      </c>
      <c r="J25" s="27"/>
      <c r="K25" s="27">
        <f t="shared" si="2"/>
        <v>16097</v>
      </c>
      <c r="L25" s="27">
        <f t="shared" si="8"/>
        <v>273649</v>
      </c>
      <c r="M25" s="27">
        <f t="shared" si="3"/>
        <v>6108.9724700000006</v>
      </c>
      <c r="N25" s="27">
        <f t="shared" si="4"/>
        <v>6108.9724700000006</v>
      </c>
      <c r="O25" s="27">
        <f t="shared" si="9"/>
        <v>-995777.6930100004</v>
      </c>
      <c r="P25" s="27">
        <f t="shared" si="10"/>
        <v>995777.6930100004</v>
      </c>
      <c r="Q25" s="8"/>
      <c r="R25" s="8"/>
      <c r="S25" s="8"/>
      <c r="T25" s="4"/>
    </row>
    <row r="26" spans="1:20">
      <c r="A26" s="31">
        <v>39722</v>
      </c>
      <c r="B26" s="3"/>
      <c r="C26" s="6">
        <v>18</v>
      </c>
      <c r="D26" s="29">
        <f t="shared" si="0"/>
        <v>16097</v>
      </c>
      <c r="E26" s="29">
        <f t="shared" si="6"/>
        <v>289746</v>
      </c>
      <c r="F26" s="29">
        <f t="shared" si="1"/>
        <v>-2607754</v>
      </c>
      <c r="G26" s="34">
        <f>+Inputs!$D$3</f>
        <v>0.37951000000000001</v>
      </c>
      <c r="H26" s="2"/>
      <c r="I26" s="27">
        <f t="shared" si="7"/>
        <v>2897500</v>
      </c>
      <c r="J26" s="27"/>
      <c r="K26" s="27">
        <f t="shared" si="2"/>
        <v>16097</v>
      </c>
      <c r="L26" s="27">
        <f t="shared" si="8"/>
        <v>289746</v>
      </c>
      <c r="M26" s="27">
        <f t="shared" si="3"/>
        <v>6108.9724700000006</v>
      </c>
      <c r="N26" s="27">
        <f t="shared" si="4"/>
        <v>6108.9724700000006</v>
      </c>
      <c r="O26" s="27">
        <f t="shared" si="9"/>
        <v>-989668.72054000036</v>
      </c>
      <c r="P26" s="27">
        <f t="shared" si="10"/>
        <v>989668.72054000036</v>
      </c>
      <c r="Q26" s="8"/>
      <c r="R26" s="8"/>
      <c r="S26" s="8"/>
      <c r="T26" s="4"/>
    </row>
    <row r="27" spans="1:20">
      <c r="A27" s="31">
        <v>39753</v>
      </c>
      <c r="B27" s="3"/>
      <c r="C27" s="6">
        <v>19</v>
      </c>
      <c r="D27" s="29">
        <f t="shared" si="0"/>
        <v>16097</v>
      </c>
      <c r="E27" s="29">
        <f t="shared" si="6"/>
        <v>305843</v>
      </c>
      <c r="F27" s="29">
        <f t="shared" si="1"/>
        <v>-2591657</v>
      </c>
      <c r="G27" s="34">
        <f>+Inputs!$D$3</f>
        <v>0.37951000000000001</v>
      </c>
      <c r="H27" s="2"/>
      <c r="I27" s="27">
        <f t="shared" si="7"/>
        <v>2897500</v>
      </c>
      <c r="J27" s="27"/>
      <c r="K27" s="27">
        <f t="shared" si="2"/>
        <v>16097</v>
      </c>
      <c r="L27" s="27">
        <f t="shared" si="8"/>
        <v>305843</v>
      </c>
      <c r="M27" s="27">
        <f t="shared" si="3"/>
        <v>6108.9724700000006</v>
      </c>
      <c r="N27" s="27">
        <f t="shared" si="4"/>
        <v>6108.9724700000006</v>
      </c>
      <c r="O27" s="27">
        <f t="shared" si="9"/>
        <v>-983559.74807000032</v>
      </c>
      <c r="P27" s="27">
        <f t="shared" si="10"/>
        <v>983559.74807000032</v>
      </c>
      <c r="Q27" s="8"/>
      <c r="R27" s="8"/>
      <c r="S27" s="8"/>
      <c r="T27" s="4"/>
    </row>
    <row r="28" spans="1:20">
      <c r="A28" s="31">
        <v>39783</v>
      </c>
      <c r="B28" s="3"/>
      <c r="C28" s="6">
        <v>20</v>
      </c>
      <c r="D28" s="29">
        <f t="shared" si="0"/>
        <v>16097</v>
      </c>
      <c r="E28" s="29">
        <f t="shared" si="6"/>
        <v>321940</v>
      </c>
      <c r="F28" s="29">
        <f t="shared" si="1"/>
        <v>-2575560</v>
      </c>
      <c r="G28" s="34">
        <f>+Inputs!$D$3</f>
        <v>0.37951000000000001</v>
      </c>
      <c r="H28" s="2"/>
      <c r="I28" s="27">
        <f t="shared" si="7"/>
        <v>2897500</v>
      </c>
      <c r="J28" s="27"/>
      <c r="K28" s="27">
        <f t="shared" si="2"/>
        <v>16097</v>
      </c>
      <c r="L28" s="27">
        <f t="shared" si="8"/>
        <v>321940</v>
      </c>
      <c r="M28" s="27">
        <f t="shared" si="3"/>
        <v>6108.9724700000006</v>
      </c>
      <c r="N28" s="27">
        <f t="shared" si="4"/>
        <v>6108.9724700000006</v>
      </c>
      <c r="O28" s="27">
        <f t="shared" si="9"/>
        <v>-977450.77560000028</v>
      </c>
      <c r="P28" s="27">
        <f t="shared" si="10"/>
        <v>977450.77560000028</v>
      </c>
      <c r="Q28" s="8"/>
      <c r="R28" s="8"/>
      <c r="S28" s="8"/>
      <c r="T28" s="4"/>
    </row>
    <row r="29" spans="1:20">
      <c r="A29" s="31">
        <v>39814</v>
      </c>
      <c r="B29" s="3"/>
      <c r="C29" s="6">
        <v>21</v>
      </c>
      <c r="D29" s="29">
        <f t="shared" si="0"/>
        <v>16097</v>
      </c>
      <c r="E29" s="29">
        <f t="shared" si="6"/>
        <v>338037</v>
      </c>
      <c r="F29" s="29">
        <f t="shared" si="1"/>
        <v>-2559463</v>
      </c>
      <c r="G29" s="34">
        <f>+Inputs!$D$3</f>
        <v>0.37951000000000001</v>
      </c>
      <c r="H29" s="2"/>
      <c r="I29" s="27">
        <f t="shared" si="7"/>
        <v>2897500</v>
      </c>
      <c r="J29" s="27"/>
      <c r="K29" s="27">
        <f t="shared" si="2"/>
        <v>16097</v>
      </c>
      <c r="L29" s="27">
        <f t="shared" si="8"/>
        <v>338037</v>
      </c>
      <c r="M29" s="27">
        <f t="shared" si="3"/>
        <v>6108.9724700000006</v>
      </c>
      <c r="N29" s="27">
        <f t="shared" si="4"/>
        <v>6108.9724700000006</v>
      </c>
      <c r="O29" s="27">
        <f t="shared" si="9"/>
        <v>-971341.80313000025</v>
      </c>
      <c r="P29" s="27">
        <f t="shared" si="10"/>
        <v>971341.80313000025</v>
      </c>
      <c r="Q29" s="8"/>
      <c r="R29" s="8"/>
      <c r="S29" s="8"/>
      <c r="T29" s="4"/>
    </row>
    <row r="30" spans="1:20">
      <c r="A30" s="31">
        <v>39845</v>
      </c>
      <c r="B30" s="3"/>
      <c r="C30" s="6">
        <v>22</v>
      </c>
      <c r="D30" s="29">
        <f t="shared" si="0"/>
        <v>16097</v>
      </c>
      <c r="E30" s="29">
        <f t="shared" si="6"/>
        <v>354134</v>
      </c>
      <c r="F30" s="29">
        <f t="shared" si="1"/>
        <v>-2543366</v>
      </c>
      <c r="G30" s="34">
        <f>+Inputs!$D$3</f>
        <v>0.37951000000000001</v>
      </c>
      <c r="H30" s="2"/>
      <c r="I30" s="27">
        <f t="shared" si="7"/>
        <v>2897500</v>
      </c>
      <c r="J30" s="27"/>
      <c r="K30" s="27">
        <f t="shared" si="2"/>
        <v>16097</v>
      </c>
      <c r="L30" s="27">
        <f t="shared" si="8"/>
        <v>354134</v>
      </c>
      <c r="M30" s="27">
        <f t="shared" si="3"/>
        <v>6108.9724700000006</v>
      </c>
      <c r="N30" s="27">
        <f t="shared" si="4"/>
        <v>6108.9724700000006</v>
      </c>
      <c r="O30" s="27">
        <f t="shared" si="9"/>
        <v>-965232.83066000021</v>
      </c>
      <c r="P30" s="27">
        <f t="shared" si="10"/>
        <v>965232.83066000021</v>
      </c>
      <c r="Q30" s="8"/>
      <c r="R30" s="8"/>
      <c r="S30" s="8"/>
      <c r="T30" s="4"/>
    </row>
    <row r="31" spans="1:20">
      <c r="A31" s="31">
        <v>39873</v>
      </c>
      <c r="B31" s="3"/>
      <c r="C31" s="6">
        <v>23</v>
      </c>
      <c r="D31" s="29">
        <f t="shared" si="0"/>
        <v>16097</v>
      </c>
      <c r="E31" s="29">
        <f t="shared" si="6"/>
        <v>370231</v>
      </c>
      <c r="F31" s="29">
        <f t="shared" si="1"/>
        <v>-2527269</v>
      </c>
      <c r="G31" s="34">
        <f>+Inputs!$D$3</f>
        <v>0.37951000000000001</v>
      </c>
      <c r="H31" s="2"/>
      <c r="I31" s="27">
        <f t="shared" si="7"/>
        <v>2897500</v>
      </c>
      <c r="J31" s="27"/>
      <c r="K31" s="27">
        <f t="shared" si="2"/>
        <v>16097</v>
      </c>
      <c r="L31" s="27">
        <f t="shared" si="8"/>
        <v>370231</v>
      </c>
      <c r="M31" s="27">
        <f t="shared" si="3"/>
        <v>6108.9724700000006</v>
      </c>
      <c r="N31" s="27">
        <f t="shared" si="4"/>
        <v>6108.9724700000006</v>
      </c>
      <c r="O31" s="27">
        <f t="shared" si="9"/>
        <v>-959123.85819000017</v>
      </c>
      <c r="P31" s="27">
        <f t="shared" si="10"/>
        <v>959123.85819000017</v>
      </c>
      <c r="Q31" s="8"/>
      <c r="R31" s="8"/>
      <c r="S31" s="8"/>
      <c r="T31" s="4"/>
    </row>
    <row r="32" spans="1:20">
      <c r="A32" s="31">
        <v>39904</v>
      </c>
      <c r="B32" s="3"/>
      <c r="C32" s="6">
        <v>24</v>
      </c>
      <c r="D32" s="29">
        <f t="shared" si="0"/>
        <v>16097</v>
      </c>
      <c r="E32" s="29">
        <f t="shared" si="6"/>
        <v>386328</v>
      </c>
      <c r="F32" s="29">
        <f t="shared" si="1"/>
        <v>-2511172</v>
      </c>
      <c r="G32" s="34">
        <f>+Inputs!$D$3</f>
        <v>0.37951000000000001</v>
      </c>
      <c r="H32" s="2"/>
      <c r="I32" s="27">
        <f t="shared" si="7"/>
        <v>2897500</v>
      </c>
      <c r="J32" s="27"/>
      <c r="K32" s="27">
        <f t="shared" si="2"/>
        <v>16097</v>
      </c>
      <c r="L32" s="27">
        <f t="shared" si="8"/>
        <v>386328</v>
      </c>
      <c r="M32" s="27">
        <f t="shared" si="3"/>
        <v>6108.9724700000006</v>
      </c>
      <c r="N32" s="27">
        <f t="shared" si="4"/>
        <v>6108.9724700000006</v>
      </c>
      <c r="O32" s="27">
        <f t="shared" si="9"/>
        <v>-953014.88572000014</v>
      </c>
      <c r="P32" s="27">
        <f t="shared" si="10"/>
        <v>953014.88572000014</v>
      </c>
      <c r="Q32" s="8"/>
      <c r="R32" s="8"/>
      <c r="S32" s="8"/>
      <c r="T32" s="4"/>
    </row>
    <row r="33" spans="1:20">
      <c r="A33" s="31">
        <v>39934</v>
      </c>
      <c r="B33" s="3"/>
      <c r="C33" s="6">
        <v>25</v>
      </c>
      <c r="D33" s="29">
        <f t="shared" si="0"/>
        <v>16097</v>
      </c>
      <c r="E33" s="29">
        <f t="shared" si="6"/>
        <v>402425</v>
      </c>
      <c r="F33" s="29">
        <f t="shared" si="1"/>
        <v>-2495075</v>
      </c>
      <c r="G33" s="34">
        <f>+Inputs!$D$3</f>
        <v>0.37951000000000001</v>
      </c>
      <c r="H33" s="2"/>
      <c r="I33" s="27">
        <f t="shared" si="7"/>
        <v>2897500</v>
      </c>
      <c r="J33" s="27"/>
      <c r="K33" s="27">
        <f t="shared" si="2"/>
        <v>16097</v>
      </c>
      <c r="L33" s="27">
        <f t="shared" si="8"/>
        <v>402425</v>
      </c>
      <c r="M33" s="27">
        <f t="shared" si="3"/>
        <v>6108.9724700000006</v>
      </c>
      <c r="N33" s="27">
        <f t="shared" si="4"/>
        <v>6108.9724700000006</v>
      </c>
      <c r="O33" s="27">
        <f t="shared" si="9"/>
        <v>-946905.9132500001</v>
      </c>
      <c r="P33" s="27">
        <f t="shared" si="10"/>
        <v>946905.9132500001</v>
      </c>
      <c r="Q33" s="8"/>
      <c r="R33" s="8"/>
      <c r="S33" s="8"/>
      <c r="T33" s="4"/>
    </row>
    <row r="34" spans="1:20">
      <c r="A34" s="31">
        <v>39965</v>
      </c>
      <c r="B34" s="3"/>
      <c r="C34" s="6">
        <v>26</v>
      </c>
      <c r="D34" s="29">
        <f t="shared" si="0"/>
        <v>16097</v>
      </c>
      <c r="E34" s="29">
        <f t="shared" si="6"/>
        <v>418522</v>
      </c>
      <c r="F34" s="29">
        <f t="shared" si="1"/>
        <v>-2478978</v>
      </c>
      <c r="G34" s="34">
        <f>+Inputs!$D$3</f>
        <v>0.37951000000000001</v>
      </c>
      <c r="H34" s="2"/>
      <c r="I34" s="27">
        <f t="shared" si="7"/>
        <v>2897500</v>
      </c>
      <c r="J34" s="27"/>
      <c r="K34" s="27">
        <f t="shared" si="2"/>
        <v>16097</v>
      </c>
      <c r="L34" s="27">
        <f t="shared" si="8"/>
        <v>418522</v>
      </c>
      <c r="M34" s="27">
        <f t="shared" si="3"/>
        <v>6108.9724700000006</v>
      </c>
      <c r="N34" s="27">
        <f t="shared" si="4"/>
        <v>6108.9724700000006</v>
      </c>
      <c r="O34" s="27">
        <f t="shared" si="9"/>
        <v>-940796.94078000006</v>
      </c>
      <c r="P34" s="27">
        <f t="shared" si="10"/>
        <v>940796.94078000006</v>
      </c>
      <c r="Q34" s="8"/>
      <c r="R34" s="8"/>
      <c r="S34" s="8"/>
      <c r="T34" s="4"/>
    </row>
    <row r="35" spans="1:20">
      <c r="A35" s="31">
        <v>39995</v>
      </c>
      <c r="B35" s="3"/>
      <c r="C35" s="6">
        <v>27</v>
      </c>
      <c r="D35" s="29">
        <f t="shared" si="0"/>
        <v>16097</v>
      </c>
      <c r="E35" s="29">
        <f t="shared" si="6"/>
        <v>434619</v>
      </c>
      <c r="F35" s="29">
        <f t="shared" si="1"/>
        <v>-2462881</v>
      </c>
      <c r="G35" s="34">
        <f>+Inputs!$D$3</f>
        <v>0.37951000000000001</v>
      </c>
      <c r="H35" s="2"/>
      <c r="I35" s="27">
        <f t="shared" si="7"/>
        <v>2897500</v>
      </c>
      <c r="J35" s="27"/>
      <c r="K35" s="27">
        <f t="shared" si="2"/>
        <v>16097</v>
      </c>
      <c r="L35" s="27">
        <f t="shared" si="8"/>
        <v>434619</v>
      </c>
      <c r="M35" s="27">
        <f t="shared" si="3"/>
        <v>6108.9724700000006</v>
      </c>
      <c r="N35" s="27">
        <f t="shared" si="4"/>
        <v>6108.9724700000006</v>
      </c>
      <c r="O35" s="27">
        <f t="shared" si="9"/>
        <v>-934687.96831000003</v>
      </c>
      <c r="P35" s="27">
        <f t="shared" si="10"/>
        <v>934687.96831000003</v>
      </c>
      <c r="Q35" s="8"/>
      <c r="R35" s="8"/>
      <c r="S35" s="8"/>
      <c r="T35" s="4"/>
    </row>
    <row r="36" spans="1:20">
      <c r="A36" s="31">
        <v>40026</v>
      </c>
      <c r="B36" s="3"/>
      <c r="C36" s="6">
        <v>28</v>
      </c>
      <c r="D36" s="29">
        <f t="shared" si="0"/>
        <v>16097</v>
      </c>
      <c r="E36" s="29">
        <f t="shared" si="6"/>
        <v>450716</v>
      </c>
      <c r="F36" s="29">
        <f t="shared" si="1"/>
        <v>-2446784</v>
      </c>
      <c r="G36" s="34">
        <f>+Inputs!$D$3</f>
        <v>0.37951000000000001</v>
      </c>
      <c r="H36" s="2"/>
      <c r="I36" s="27">
        <f t="shared" si="7"/>
        <v>2897500</v>
      </c>
      <c r="J36" s="27"/>
      <c r="K36" s="27">
        <f t="shared" si="2"/>
        <v>16097</v>
      </c>
      <c r="L36" s="27">
        <f t="shared" si="8"/>
        <v>450716</v>
      </c>
      <c r="M36" s="27">
        <f t="shared" si="3"/>
        <v>6108.9724700000006</v>
      </c>
      <c r="N36" s="27">
        <f t="shared" si="4"/>
        <v>6108.9724700000006</v>
      </c>
      <c r="O36" s="27">
        <f t="shared" si="9"/>
        <v>-928578.99583999999</v>
      </c>
      <c r="P36" s="27">
        <f t="shared" si="10"/>
        <v>928578.99583999999</v>
      </c>
      <c r="Q36" s="8"/>
      <c r="R36" s="8"/>
      <c r="S36" s="8"/>
      <c r="T36" s="4"/>
    </row>
    <row r="37" spans="1:20">
      <c r="A37" s="31">
        <v>40057</v>
      </c>
      <c r="B37" s="3"/>
      <c r="C37" s="6">
        <v>29</v>
      </c>
      <c r="D37" s="29">
        <f t="shared" si="0"/>
        <v>16097</v>
      </c>
      <c r="E37" s="29">
        <f t="shared" si="6"/>
        <v>466813</v>
      </c>
      <c r="F37" s="29">
        <f t="shared" si="1"/>
        <v>-2430687</v>
      </c>
      <c r="G37" s="34">
        <f>+Inputs!$D$3</f>
        <v>0.37951000000000001</v>
      </c>
      <c r="H37" s="2"/>
      <c r="I37" s="27">
        <f t="shared" si="7"/>
        <v>2897500</v>
      </c>
      <c r="J37" s="27"/>
      <c r="K37" s="27">
        <f t="shared" si="2"/>
        <v>16097</v>
      </c>
      <c r="L37" s="27">
        <f t="shared" si="8"/>
        <v>466813</v>
      </c>
      <c r="M37" s="27">
        <f t="shared" si="3"/>
        <v>6108.9724700000006</v>
      </c>
      <c r="N37" s="27">
        <f t="shared" si="4"/>
        <v>6108.9724700000006</v>
      </c>
      <c r="O37" s="27">
        <f t="shared" si="9"/>
        <v>-922470.02336999995</v>
      </c>
      <c r="P37" s="27">
        <f t="shared" si="10"/>
        <v>922470.02336999995</v>
      </c>
      <c r="Q37" s="8"/>
      <c r="R37" s="8"/>
      <c r="S37" s="8"/>
      <c r="T37" s="4"/>
    </row>
    <row r="38" spans="1:20">
      <c r="A38" s="31">
        <v>40087</v>
      </c>
      <c r="B38" s="3"/>
      <c r="C38" s="6">
        <v>30</v>
      </c>
      <c r="D38" s="29">
        <f t="shared" si="0"/>
        <v>16097</v>
      </c>
      <c r="E38" s="29">
        <f t="shared" si="6"/>
        <v>482910</v>
      </c>
      <c r="F38" s="29">
        <f t="shared" si="1"/>
        <v>-2414590</v>
      </c>
      <c r="G38" s="34">
        <f>+Inputs!$D$3</f>
        <v>0.37951000000000001</v>
      </c>
      <c r="H38" s="2"/>
      <c r="I38" s="27">
        <f t="shared" si="7"/>
        <v>2897500</v>
      </c>
      <c r="J38" s="27"/>
      <c r="K38" s="27">
        <f t="shared" si="2"/>
        <v>16097</v>
      </c>
      <c r="L38" s="27">
        <f t="shared" si="8"/>
        <v>482910</v>
      </c>
      <c r="M38" s="27">
        <f t="shared" si="3"/>
        <v>6108.9724700000006</v>
      </c>
      <c r="N38" s="27">
        <f t="shared" si="4"/>
        <v>6108.9724700000006</v>
      </c>
      <c r="O38" s="27">
        <f t="shared" si="9"/>
        <v>-916361.05089999991</v>
      </c>
      <c r="P38" s="27">
        <f t="shared" si="10"/>
        <v>916361.05089999991</v>
      </c>
      <c r="Q38" s="8"/>
      <c r="R38" s="8"/>
      <c r="S38" s="8"/>
      <c r="T38" s="4"/>
    </row>
    <row r="39" spans="1:20">
      <c r="A39" s="31">
        <v>40118</v>
      </c>
      <c r="B39" s="2"/>
      <c r="C39" s="6">
        <v>31</v>
      </c>
      <c r="D39" s="29">
        <f t="shared" si="0"/>
        <v>16097</v>
      </c>
      <c r="E39" s="29">
        <f t="shared" si="6"/>
        <v>499007</v>
      </c>
      <c r="F39" s="29">
        <f t="shared" si="1"/>
        <v>-2398493</v>
      </c>
      <c r="G39" s="34">
        <f>+Inputs!$D$3</f>
        <v>0.37951000000000001</v>
      </c>
      <c r="H39" s="2"/>
      <c r="I39" s="27">
        <f t="shared" si="7"/>
        <v>2897500</v>
      </c>
      <c r="J39" s="27"/>
      <c r="K39" s="27">
        <f t="shared" si="2"/>
        <v>16097</v>
      </c>
      <c r="L39" s="27">
        <f t="shared" si="8"/>
        <v>499007</v>
      </c>
      <c r="M39" s="27">
        <f t="shared" si="3"/>
        <v>6108.9724700000006</v>
      </c>
      <c r="N39" s="27">
        <f t="shared" si="4"/>
        <v>6108.9724700000006</v>
      </c>
      <c r="O39" s="27">
        <f t="shared" si="9"/>
        <v>-910252.07842999988</v>
      </c>
      <c r="P39" s="27">
        <f t="shared" si="10"/>
        <v>910252.07842999988</v>
      </c>
      <c r="Q39" s="8"/>
      <c r="R39" s="8"/>
      <c r="S39" s="8"/>
      <c r="T39" s="4"/>
    </row>
    <row r="40" spans="1:20">
      <c r="A40" s="31">
        <v>40148</v>
      </c>
      <c r="B40" s="2"/>
      <c r="C40" s="6">
        <v>32</v>
      </c>
      <c r="D40" s="29">
        <f t="shared" si="0"/>
        <v>16097</v>
      </c>
      <c r="E40" s="29">
        <f t="shared" si="6"/>
        <v>515104</v>
      </c>
      <c r="F40" s="29">
        <f t="shared" si="1"/>
        <v>-2382396</v>
      </c>
      <c r="G40" s="34">
        <f>+Inputs!$D$3</f>
        <v>0.37951000000000001</v>
      </c>
      <c r="H40" s="2"/>
      <c r="I40" s="27">
        <f t="shared" si="7"/>
        <v>2897500</v>
      </c>
      <c r="J40" s="2"/>
      <c r="K40" s="27">
        <f t="shared" si="2"/>
        <v>16097</v>
      </c>
      <c r="L40" s="27">
        <f t="shared" si="8"/>
        <v>515104</v>
      </c>
      <c r="M40" s="27">
        <f t="shared" si="3"/>
        <v>6108.9724700000006</v>
      </c>
      <c r="N40" s="27">
        <f t="shared" si="4"/>
        <v>6108.9724700000006</v>
      </c>
      <c r="O40" s="27">
        <f t="shared" si="9"/>
        <v>-904143.10595999984</v>
      </c>
      <c r="P40" s="27">
        <f t="shared" si="10"/>
        <v>904143.10595999984</v>
      </c>
      <c r="Q40" s="8"/>
      <c r="R40" s="8"/>
      <c r="S40" s="8"/>
      <c r="T40" s="4"/>
    </row>
    <row r="41" spans="1:20" s="248" customFormat="1">
      <c r="A41" s="243">
        <v>40179</v>
      </c>
      <c r="B41" s="237"/>
      <c r="C41" s="238">
        <v>33</v>
      </c>
      <c r="D41" s="239">
        <f>ROUND(-(+$F$40/60)*1,0)</f>
        <v>39707</v>
      </c>
      <c r="E41" s="239">
        <f t="shared" si="6"/>
        <v>554811</v>
      </c>
      <c r="F41" s="239">
        <f t="shared" si="1"/>
        <v>-2342689</v>
      </c>
      <c r="G41" s="240">
        <f>+Inputs!$D$3</f>
        <v>0.37951000000000001</v>
      </c>
      <c r="H41" s="237"/>
      <c r="I41" s="241">
        <f t="shared" si="7"/>
        <v>2897500</v>
      </c>
      <c r="J41" s="237"/>
      <c r="K41" s="241">
        <f t="shared" si="2"/>
        <v>39707</v>
      </c>
      <c r="L41" s="241">
        <f t="shared" si="8"/>
        <v>554811</v>
      </c>
      <c r="M41" s="241">
        <f t="shared" si="3"/>
        <v>15069.20357</v>
      </c>
      <c r="N41" s="241">
        <f t="shared" si="4"/>
        <v>15069.20357</v>
      </c>
      <c r="O41" s="241">
        <f t="shared" si="9"/>
        <v>-889073.90238999983</v>
      </c>
      <c r="P41" s="241">
        <f t="shared" si="10"/>
        <v>889073.90238999983</v>
      </c>
      <c r="Q41" s="242"/>
      <c r="R41" s="242"/>
      <c r="S41" s="242"/>
      <c r="T41" s="237"/>
    </row>
    <row r="42" spans="1:20" s="248" customFormat="1">
      <c r="A42" s="243">
        <v>40210</v>
      </c>
      <c r="B42" s="237"/>
      <c r="C42" s="238">
        <v>34</v>
      </c>
      <c r="D42" s="239">
        <f t="shared" ref="D42:D99" si="12">ROUND(-(+$F$40/60)*1,0)</f>
        <v>39707</v>
      </c>
      <c r="E42" s="239">
        <f t="shared" si="6"/>
        <v>594518</v>
      </c>
      <c r="F42" s="239">
        <f t="shared" si="1"/>
        <v>-2302982</v>
      </c>
      <c r="G42" s="240">
        <f>+Inputs!$D$3</f>
        <v>0.37951000000000001</v>
      </c>
      <c r="H42" s="237"/>
      <c r="I42" s="241">
        <f t="shared" si="7"/>
        <v>2897500</v>
      </c>
      <c r="J42" s="237"/>
      <c r="K42" s="241">
        <f t="shared" si="2"/>
        <v>39707</v>
      </c>
      <c r="L42" s="241">
        <f t="shared" si="8"/>
        <v>594518</v>
      </c>
      <c r="M42" s="241">
        <f t="shared" si="3"/>
        <v>15069.20357</v>
      </c>
      <c r="N42" s="241">
        <f t="shared" si="4"/>
        <v>15069.20357</v>
      </c>
      <c r="O42" s="241">
        <f t="shared" si="9"/>
        <v>-874004.69881999982</v>
      </c>
      <c r="P42" s="241">
        <f t="shared" si="10"/>
        <v>874004.69881999982</v>
      </c>
      <c r="Q42" s="242"/>
      <c r="R42" s="242"/>
      <c r="S42" s="242"/>
      <c r="T42" s="237"/>
    </row>
    <row r="43" spans="1:20" s="248" customFormat="1">
      <c r="A43" s="243">
        <v>40238</v>
      </c>
      <c r="B43" s="237"/>
      <c r="C43" s="238">
        <v>35</v>
      </c>
      <c r="D43" s="239">
        <f t="shared" si="12"/>
        <v>39707</v>
      </c>
      <c r="E43" s="239">
        <f t="shared" si="6"/>
        <v>634225</v>
      </c>
      <c r="F43" s="239">
        <f t="shared" si="1"/>
        <v>-2263275</v>
      </c>
      <c r="G43" s="240">
        <f>+Inputs!$D$3</f>
        <v>0.37951000000000001</v>
      </c>
      <c r="H43" s="237"/>
      <c r="I43" s="241">
        <f t="shared" si="7"/>
        <v>2897500</v>
      </c>
      <c r="J43" s="237"/>
      <c r="K43" s="241">
        <f t="shared" si="2"/>
        <v>39707</v>
      </c>
      <c r="L43" s="241">
        <f t="shared" si="8"/>
        <v>634225</v>
      </c>
      <c r="M43" s="241">
        <f t="shared" si="3"/>
        <v>15069.20357</v>
      </c>
      <c r="N43" s="241">
        <f t="shared" si="4"/>
        <v>15069.20357</v>
      </c>
      <c r="O43" s="241">
        <f t="shared" si="9"/>
        <v>-858935.4952499998</v>
      </c>
      <c r="P43" s="241">
        <f t="shared" si="10"/>
        <v>858935.4952499998</v>
      </c>
      <c r="Q43" s="242"/>
      <c r="R43" s="242"/>
      <c r="S43" s="242"/>
      <c r="T43" s="237"/>
    </row>
    <row r="44" spans="1:20" s="248" customFormat="1">
      <c r="A44" s="243">
        <v>40269</v>
      </c>
      <c r="B44" s="237"/>
      <c r="C44" s="238">
        <v>36</v>
      </c>
      <c r="D44" s="239">
        <f t="shared" si="12"/>
        <v>39707</v>
      </c>
      <c r="E44" s="239">
        <f t="shared" si="6"/>
        <v>673932</v>
      </c>
      <c r="F44" s="239">
        <f t="shared" si="1"/>
        <v>-2223568</v>
      </c>
      <c r="G44" s="240">
        <f>+Inputs!$D$3</f>
        <v>0.37951000000000001</v>
      </c>
      <c r="H44" s="237"/>
      <c r="I44" s="241">
        <f t="shared" si="7"/>
        <v>2897500</v>
      </c>
      <c r="J44" s="237"/>
      <c r="K44" s="241">
        <f t="shared" si="2"/>
        <v>39707</v>
      </c>
      <c r="L44" s="241">
        <f t="shared" si="8"/>
        <v>673932</v>
      </c>
      <c r="M44" s="241">
        <f t="shared" si="3"/>
        <v>15069.20357</v>
      </c>
      <c r="N44" s="241">
        <f t="shared" si="4"/>
        <v>15069.20357</v>
      </c>
      <c r="O44" s="241">
        <f t="shared" si="9"/>
        <v>-843866.29167999979</v>
      </c>
      <c r="P44" s="241">
        <f t="shared" si="10"/>
        <v>843866.29167999979</v>
      </c>
      <c r="Q44" s="242"/>
      <c r="R44" s="242"/>
      <c r="S44" s="242"/>
      <c r="T44" s="237"/>
    </row>
    <row r="45" spans="1:20" s="248" customFormat="1">
      <c r="A45" s="243">
        <v>40299</v>
      </c>
      <c r="B45" s="237"/>
      <c r="C45" s="238">
        <v>37</v>
      </c>
      <c r="D45" s="239">
        <f t="shared" si="12"/>
        <v>39707</v>
      </c>
      <c r="E45" s="239">
        <f t="shared" si="6"/>
        <v>713639</v>
      </c>
      <c r="F45" s="239">
        <f t="shared" si="1"/>
        <v>-2183861</v>
      </c>
      <c r="G45" s="240">
        <f>+Inputs!$D$3</f>
        <v>0.37951000000000001</v>
      </c>
      <c r="H45" s="237"/>
      <c r="I45" s="241">
        <f t="shared" si="7"/>
        <v>2897500</v>
      </c>
      <c r="J45" s="237"/>
      <c r="K45" s="241">
        <f t="shared" si="2"/>
        <v>39707</v>
      </c>
      <c r="L45" s="241">
        <f t="shared" si="8"/>
        <v>713639</v>
      </c>
      <c r="M45" s="241">
        <f t="shared" si="3"/>
        <v>15069.20357</v>
      </c>
      <c r="N45" s="241">
        <f t="shared" si="4"/>
        <v>15069.20357</v>
      </c>
      <c r="O45" s="241">
        <f t="shared" si="9"/>
        <v>-828797.08810999978</v>
      </c>
      <c r="P45" s="241">
        <f t="shared" si="10"/>
        <v>828797.08810999978</v>
      </c>
      <c r="Q45" s="242"/>
      <c r="R45" s="242"/>
      <c r="S45" s="242"/>
      <c r="T45" s="237"/>
    </row>
    <row r="46" spans="1:20" s="248" customFormat="1">
      <c r="A46" s="243">
        <v>40330</v>
      </c>
      <c r="B46" s="237"/>
      <c r="C46" s="238">
        <v>38</v>
      </c>
      <c r="D46" s="239">
        <f t="shared" si="12"/>
        <v>39707</v>
      </c>
      <c r="E46" s="239">
        <f t="shared" si="6"/>
        <v>753346</v>
      </c>
      <c r="F46" s="239">
        <f t="shared" si="1"/>
        <v>-2144154</v>
      </c>
      <c r="G46" s="240">
        <f>+Inputs!$D$3</f>
        <v>0.37951000000000001</v>
      </c>
      <c r="H46" s="237"/>
      <c r="I46" s="241">
        <f t="shared" si="7"/>
        <v>2897500</v>
      </c>
      <c r="J46" s="237"/>
      <c r="K46" s="241">
        <f t="shared" si="2"/>
        <v>39707</v>
      </c>
      <c r="L46" s="241">
        <f t="shared" si="8"/>
        <v>753346</v>
      </c>
      <c r="M46" s="241">
        <f t="shared" si="3"/>
        <v>15069.20357</v>
      </c>
      <c r="N46" s="241">
        <f t="shared" si="4"/>
        <v>15069.20357</v>
      </c>
      <c r="O46" s="241">
        <f t="shared" si="9"/>
        <v>-813727.88453999977</v>
      </c>
      <c r="P46" s="241">
        <f t="shared" si="10"/>
        <v>813727.88453999977</v>
      </c>
      <c r="Q46" s="242"/>
      <c r="R46" s="242"/>
      <c r="S46" s="242"/>
      <c r="T46" s="237"/>
    </row>
    <row r="47" spans="1:20" s="248" customFormat="1">
      <c r="A47" s="243">
        <v>40360</v>
      </c>
      <c r="B47" s="237"/>
      <c r="C47" s="238">
        <v>39</v>
      </c>
      <c r="D47" s="239">
        <f t="shared" si="12"/>
        <v>39707</v>
      </c>
      <c r="E47" s="239">
        <f t="shared" si="6"/>
        <v>793053</v>
      </c>
      <c r="F47" s="239">
        <f t="shared" si="1"/>
        <v>-2104447</v>
      </c>
      <c r="G47" s="240">
        <f>+Inputs!$D$3</f>
        <v>0.37951000000000001</v>
      </c>
      <c r="H47" s="237"/>
      <c r="I47" s="241">
        <f t="shared" si="7"/>
        <v>2897500</v>
      </c>
      <c r="J47" s="237"/>
      <c r="K47" s="241">
        <f t="shared" si="2"/>
        <v>39707</v>
      </c>
      <c r="L47" s="241">
        <f t="shared" si="8"/>
        <v>793053</v>
      </c>
      <c r="M47" s="241">
        <f t="shared" si="3"/>
        <v>15069.20357</v>
      </c>
      <c r="N47" s="241">
        <f t="shared" si="4"/>
        <v>15069.20357</v>
      </c>
      <c r="O47" s="241">
        <f t="shared" si="9"/>
        <v>-798658.68096999975</v>
      </c>
      <c r="P47" s="241">
        <f t="shared" si="10"/>
        <v>798658.68096999975</v>
      </c>
      <c r="Q47" s="242"/>
      <c r="R47" s="242"/>
      <c r="S47" s="242"/>
      <c r="T47" s="237"/>
    </row>
    <row r="48" spans="1:20" s="248" customFormat="1">
      <c r="A48" s="243">
        <v>40391</v>
      </c>
      <c r="B48" s="237"/>
      <c r="C48" s="238">
        <v>40</v>
      </c>
      <c r="D48" s="239">
        <f t="shared" si="12"/>
        <v>39707</v>
      </c>
      <c r="E48" s="239">
        <f t="shared" si="6"/>
        <v>832760</v>
      </c>
      <c r="F48" s="239">
        <f t="shared" si="1"/>
        <v>-2064740</v>
      </c>
      <c r="G48" s="240">
        <f>+Inputs!$D$3</f>
        <v>0.37951000000000001</v>
      </c>
      <c r="H48" s="237"/>
      <c r="I48" s="241">
        <f t="shared" si="7"/>
        <v>2897500</v>
      </c>
      <c r="J48" s="237"/>
      <c r="K48" s="241">
        <f t="shared" si="2"/>
        <v>39707</v>
      </c>
      <c r="L48" s="241">
        <f t="shared" si="8"/>
        <v>832760</v>
      </c>
      <c r="M48" s="241">
        <f t="shared" si="3"/>
        <v>15069.20357</v>
      </c>
      <c r="N48" s="241">
        <f t="shared" si="4"/>
        <v>15069.20357</v>
      </c>
      <c r="O48" s="241">
        <f t="shared" si="9"/>
        <v>-783589.47739999974</v>
      </c>
      <c r="P48" s="241">
        <f t="shared" si="10"/>
        <v>783589.47739999974</v>
      </c>
      <c r="Q48" s="242"/>
      <c r="R48" s="242"/>
      <c r="S48" s="242"/>
      <c r="T48" s="237"/>
    </row>
    <row r="49" spans="1:20" s="248" customFormat="1">
      <c r="A49" s="243">
        <v>40422</v>
      </c>
      <c r="B49" s="237"/>
      <c r="C49" s="238">
        <v>41</v>
      </c>
      <c r="D49" s="239">
        <f t="shared" si="12"/>
        <v>39707</v>
      </c>
      <c r="E49" s="239">
        <f t="shared" si="6"/>
        <v>872467</v>
      </c>
      <c r="F49" s="239">
        <f t="shared" si="1"/>
        <v>-2025033</v>
      </c>
      <c r="G49" s="240">
        <f>+Inputs!$D$3</f>
        <v>0.37951000000000001</v>
      </c>
      <c r="H49" s="237"/>
      <c r="I49" s="241">
        <f t="shared" si="7"/>
        <v>2897500</v>
      </c>
      <c r="J49" s="237"/>
      <c r="K49" s="241">
        <f t="shared" si="2"/>
        <v>39707</v>
      </c>
      <c r="L49" s="241">
        <f t="shared" si="8"/>
        <v>872467</v>
      </c>
      <c r="M49" s="241">
        <f t="shared" si="3"/>
        <v>15069.20357</v>
      </c>
      <c r="N49" s="241">
        <f t="shared" si="4"/>
        <v>15069.20357</v>
      </c>
      <c r="O49" s="241">
        <f t="shared" si="9"/>
        <v>-768520.27382999973</v>
      </c>
      <c r="P49" s="241">
        <f t="shared" si="10"/>
        <v>768520.27382999973</v>
      </c>
      <c r="Q49" s="242"/>
      <c r="R49" s="242"/>
      <c r="S49" s="242"/>
      <c r="T49" s="237"/>
    </row>
    <row r="50" spans="1:20" s="248" customFormat="1">
      <c r="A50" s="243">
        <v>40452</v>
      </c>
      <c r="B50" s="237"/>
      <c r="C50" s="238">
        <v>42</v>
      </c>
      <c r="D50" s="239">
        <f t="shared" si="12"/>
        <v>39707</v>
      </c>
      <c r="E50" s="239">
        <f t="shared" si="6"/>
        <v>912174</v>
      </c>
      <c r="F50" s="239">
        <f t="shared" si="1"/>
        <v>-1985326</v>
      </c>
      <c r="G50" s="240">
        <f>+Inputs!$D$3</f>
        <v>0.37951000000000001</v>
      </c>
      <c r="H50" s="237"/>
      <c r="I50" s="241">
        <f t="shared" si="7"/>
        <v>2897500</v>
      </c>
      <c r="J50" s="237"/>
      <c r="K50" s="241">
        <f t="shared" si="2"/>
        <v>39707</v>
      </c>
      <c r="L50" s="241">
        <f t="shared" si="8"/>
        <v>912174</v>
      </c>
      <c r="M50" s="241">
        <f t="shared" si="3"/>
        <v>15069.20357</v>
      </c>
      <c r="N50" s="241">
        <f t="shared" si="4"/>
        <v>15069.20357</v>
      </c>
      <c r="O50" s="241">
        <f t="shared" si="9"/>
        <v>-753451.07025999972</v>
      </c>
      <c r="P50" s="241">
        <f t="shared" si="10"/>
        <v>753451.07025999972</v>
      </c>
      <c r="Q50" s="242"/>
      <c r="R50" s="242"/>
      <c r="S50" s="242"/>
      <c r="T50" s="237"/>
    </row>
    <row r="51" spans="1:20" s="248" customFormat="1">
      <c r="A51" s="243">
        <v>40483</v>
      </c>
      <c r="B51" s="237"/>
      <c r="C51" s="238">
        <v>43</v>
      </c>
      <c r="D51" s="239">
        <f t="shared" si="12"/>
        <v>39707</v>
      </c>
      <c r="E51" s="239">
        <f t="shared" si="6"/>
        <v>951881</v>
      </c>
      <c r="F51" s="239">
        <f t="shared" si="1"/>
        <v>-1945619</v>
      </c>
      <c r="G51" s="240">
        <f>+Inputs!$D$3</f>
        <v>0.37951000000000001</v>
      </c>
      <c r="H51" s="237"/>
      <c r="I51" s="241">
        <f t="shared" si="7"/>
        <v>2897500</v>
      </c>
      <c r="J51" s="237"/>
      <c r="K51" s="241">
        <f t="shared" si="2"/>
        <v>39707</v>
      </c>
      <c r="L51" s="241">
        <f t="shared" si="8"/>
        <v>951881</v>
      </c>
      <c r="M51" s="241">
        <f t="shared" si="3"/>
        <v>15069.20357</v>
      </c>
      <c r="N51" s="241">
        <f t="shared" si="4"/>
        <v>15069.20357</v>
      </c>
      <c r="O51" s="241">
        <f t="shared" si="9"/>
        <v>-738381.8666899997</v>
      </c>
      <c r="P51" s="241">
        <f t="shared" si="10"/>
        <v>738381.8666899997</v>
      </c>
      <c r="Q51" s="242"/>
      <c r="R51" s="242"/>
      <c r="S51" s="242"/>
      <c r="T51" s="237"/>
    </row>
    <row r="52" spans="1:20" s="248" customFormat="1">
      <c r="A52" s="243">
        <v>40513</v>
      </c>
      <c r="B52" s="237"/>
      <c r="C52" s="238">
        <v>44</v>
      </c>
      <c r="D52" s="239">
        <f t="shared" si="12"/>
        <v>39707</v>
      </c>
      <c r="E52" s="239">
        <f t="shared" si="6"/>
        <v>991588</v>
      </c>
      <c r="F52" s="239">
        <f t="shared" si="1"/>
        <v>-1905912</v>
      </c>
      <c r="G52" s="240">
        <f>+Inputs!$D$3</f>
        <v>0.37951000000000001</v>
      </c>
      <c r="H52" s="237"/>
      <c r="I52" s="241">
        <f t="shared" si="7"/>
        <v>2897500</v>
      </c>
      <c r="J52" s="237"/>
      <c r="K52" s="241">
        <f t="shared" si="2"/>
        <v>39707</v>
      </c>
      <c r="L52" s="241">
        <f t="shared" si="8"/>
        <v>991588</v>
      </c>
      <c r="M52" s="241">
        <f t="shared" si="3"/>
        <v>15069.20357</v>
      </c>
      <c r="N52" s="241">
        <f t="shared" si="4"/>
        <v>15069.20357</v>
      </c>
      <c r="O52" s="241">
        <f t="shared" si="9"/>
        <v>-723312.66311999969</v>
      </c>
      <c r="P52" s="241">
        <f t="shared" si="10"/>
        <v>723312.66311999969</v>
      </c>
      <c r="Q52" s="242"/>
      <c r="R52" s="242"/>
      <c r="S52" s="242"/>
      <c r="T52" s="237"/>
    </row>
    <row r="53" spans="1:20" s="248" customFormat="1">
      <c r="A53" s="243">
        <v>40544</v>
      </c>
      <c r="B53" s="237"/>
      <c r="C53" s="238">
        <v>45</v>
      </c>
      <c r="D53" s="239">
        <f t="shared" si="12"/>
        <v>39707</v>
      </c>
      <c r="E53" s="239">
        <f t="shared" si="6"/>
        <v>1031295</v>
      </c>
      <c r="F53" s="239">
        <f t="shared" si="1"/>
        <v>-1866205</v>
      </c>
      <c r="G53" s="240">
        <f>+Inputs!$D$3</f>
        <v>0.37951000000000001</v>
      </c>
      <c r="H53" s="237"/>
      <c r="I53" s="241">
        <f t="shared" si="7"/>
        <v>2897500</v>
      </c>
      <c r="J53" s="237"/>
      <c r="K53" s="241">
        <f t="shared" si="2"/>
        <v>39707</v>
      </c>
      <c r="L53" s="241">
        <f t="shared" si="8"/>
        <v>1031295</v>
      </c>
      <c r="M53" s="241">
        <f t="shared" si="3"/>
        <v>15069.20357</v>
      </c>
      <c r="N53" s="241">
        <f t="shared" si="4"/>
        <v>15069.20357</v>
      </c>
      <c r="O53" s="241">
        <f t="shared" si="9"/>
        <v>-708243.45954999968</v>
      </c>
      <c r="P53" s="241">
        <f t="shared" si="10"/>
        <v>708243.45954999968</v>
      </c>
      <c r="Q53" s="242"/>
      <c r="R53" s="242"/>
      <c r="S53" s="242"/>
      <c r="T53" s="237"/>
    </row>
    <row r="54" spans="1:20" s="248" customFormat="1">
      <c r="A54" s="243">
        <v>40575</v>
      </c>
      <c r="B54" s="237"/>
      <c r="C54" s="238">
        <v>46</v>
      </c>
      <c r="D54" s="239">
        <f t="shared" si="12"/>
        <v>39707</v>
      </c>
      <c r="E54" s="239">
        <f t="shared" si="6"/>
        <v>1071002</v>
      </c>
      <c r="F54" s="239">
        <f t="shared" si="1"/>
        <v>-1826498</v>
      </c>
      <c r="G54" s="240">
        <f>+Inputs!$D$3</f>
        <v>0.37951000000000001</v>
      </c>
      <c r="H54" s="237"/>
      <c r="I54" s="241">
        <f t="shared" si="7"/>
        <v>2897500</v>
      </c>
      <c r="J54" s="237"/>
      <c r="K54" s="241">
        <f t="shared" si="2"/>
        <v>39707</v>
      </c>
      <c r="L54" s="241">
        <f t="shared" si="8"/>
        <v>1071002</v>
      </c>
      <c r="M54" s="241">
        <f t="shared" si="3"/>
        <v>15069.20357</v>
      </c>
      <c r="N54" s="241">
        <f t="shared" si="4"/>
        <v>15069.20357</v>
      </c>
      <c r="O54" s="241">
        <f t="shared" si="9"/>
        <v>-693174.25597999967</v>
      </c>
      <c r="P54" s="241">
        <f t="shared" si="10"/>
        <v>693174.25597999967</v>
      </c>
      <c r="Q54" s="242"/>
      <c r="R54" s="242"/>
      <c r="S54" s="242"/>
      <c r="T54" s="237"/>
    </row>
    <row r="55" spans="1:20" s="248" customFormat="1">
      <c r="A55" s="243">
        <v>40603</v>
      </c>
      <c r="B55" s="237"/>
      <c r="C55" s="238">
        <v>47</v>
      </c>
      <c r="D55" s="239">
        <f t="shared" si="12"/>
        <v>39707</v>
      </c>
      <c r="E55" s="239">
        <f t="shared" si="6"/>
        <v>1110709</v>
      </c>
      <c r="F55" s="239">
        <f t="shared" si="1"/>
        <v>-1786791</v>
      </c>
      <c r="G55" s="240">
        <f>+Inputs!$D$3</f>
        <v>0.37951000000000001</v>
      </c>
      <c r="H55" s="237"/>
      <c r="I55" s="241">
        <f t="shared" si="7"/>
        <v>2897500</v>
      </c>
      <c r="J55" s="237"/>
      <c r="K55" s="241">
        <f t="shared" si="2"/>
        <v>39707</v>
      </c>
      <c r="L55" s="241">
        <f t="shared" si="8"/>
        <v>1110709</v>
      </c>
      <c r="M55" s="241">
        <f t="shared" si="3"/>
        <v>15069.20357</v>
      </c>
      <c r="N55" s="241">
        <f t="shared" si="4"/>
        <v>15069.20357</v>
      </c>
      <c r="O55" s="241">
        <f t="shared" si="9"/>
        <v>-678105.05240999965</v>
      </c>
      <c r="P55" s="241">
        <f t="shared" si="10"/>
        <v>678105.05240999965</v>
      </c>
      <c r="Q55" s="242"/>
      <c r="R55" s="242"/>
      <c r="S55" s="242"/>
      <c r="T55" s="237"/>
    </row>
    <row r="56" spans="1:20" s="248" customFormat="1">
      <c r="A56" s="243">
        <v>40634</v>
      </c>
      <c r="B56" s="237"/>
      <c r="C56" s="238">
        <v>48</v>
      </c>
      <c r="D56" s="239">
        <f t="shared" si="12"/>
        <v>39707</v>
      </c>
      <c r="E56" s="239">
        <f t="shared" si="6"/>
        <v>1150416</v>
      </c>
      <c r="F56" s="239">
        <f t="shared" si="1"/>
        <v>-1747084</v>
      </c>
      <c r="G56" s="240">
        <f>+Inputs!$D$3</f>
        <v>0.37951000000000001</v>
      </c>
      <c r="H56" s="237"/>
      <c r="I56" s="241">
        <f t="shared" si="7"/>
        <v>2897500</v>
      </c>
      <c r="J56" s="237"/>
      <c r="K56" s="241">
        <f t="shared" si="2"/>
        <v>39707</v>
      </c>
      <c r="L56" s="241">
        <f t="shared" si="8"/>
        <v>1150416</v>
      </c>
      <c r="M56" s="241">
        <f t="shared" si="3"/>
        <v>15069.20357</v>
      </c>
      <c r="N56" s="241">
        <f t="shared" si="4"/>
        <v>15069.20357</v>
      </c>
      <c r="O56" s="241">
        <f t="shared" si="9"/>
        <v>-663035.84883999964</v>
      </c>
      <c r="P56" s="241">
        <f t="shared" si="10"/>
        <v>663035.84883999964</v>
      </c>
      <c r="Q56" s="242"/>
      <c r="R56" s="242"/>
      <c r="S56" s="242"/>
      <c r="T56" s="237"/>
    </row>
    <row r="57" spans="1:20" s="248" customFormat="1">
      <c r="A57" s="243">
        <v>40664</v>
      </c>
      <c r="B57" s="237"/>
      <c r="C57" s="238">
        <v>49</v>
      </c>
      <c r="D57" s="239">
        <f t="shared" si="12"/>
        <v>39707</v>
      </c>
      <c r="E57" s="239">
        <f t="shared" si="6"/>
        <v>1190123</v>
      </c>
      <c r="F57" s="239">
        <f t="shared" si="1"/>
        <v>-1707377</v>
      </c>
      <c r="G57" s="240">
        <f>+Inputs!$D$3</f>
        <v>0.37951000000000001</v>
      </c>
      <c r="H57" s="237"/>
      <c r="I57" s="241">
        <f t="shared" si="7"/>
        <v>2897500</v>
      </c>
      <c r="J57" s="237"/>
      <c r="K57" s="241">
        <f t="shared" si="2"/>
        <v>39707</v>
      </c>
      <c r="L57" s="241">
        <f t="shared" si="8"/>
        <v>1190123</v>
      </c>
      <c r="M57" s="241">
        <f t="shared" si="3"/>
        <v>15069.20357</v>
      </c>
      <c r="N57" s="241">
        <f t="shared" si="4"/>
        <v>15069.20357</v>
      </c>
      <c r="O57" s="241">
        <f t="shared" si="9"/>
        <v>-647966.64526999963</v>
      </c>
      <c r="P57" s="241">
        <f t="shared" si="10"/>
        <v>647966.64526999963</v>
      </c>
      <c r="Q57" s="242"/>
      <c r="R57" s="242"/>
      <c r="S57" s="242"/>
      <c r="T57" s="237"/>
    </row>
    <row r="58" spans="1:20" s="248" customFormat="1">
      <c r="A58" s="243">
        <v>40695</v>
      </c>
      <c r="B58" s="237"/>
      <c r="C58" s="238">
        <v>50</v>
      </c>
      <c r="D58" s="239">
        <f t="shared" si="12"/>
        <v>39707</v>
      </c>
      <c r="E58" s="239">
        <f t="shared" si="6"/>
        <v>1229830</v>
      </c>
      <c r="F58" s="239">
        <f t="shared" si="1"/>
        <v>-1667670</v>
      </c>
      <c r="G58" s="240">
        <f>+Inputs!$D$3</f>
        <v>0.37951000000000001</v>
      </c>
      <c r="H58" s="237"/>
      <c r="I58" s="241">
        <f t="shared" si="7"/>
        <v>2897500</v>
      </c>
      <c r="J58" s="237"/>
      <c r="K58" s="241">
        <f t="shared" si="2"/>
        <v>39707</v>
      </c>
      <c r="L58" s="241">
        <f t="shared" si="8"/>
        <v>1229830</v>
      </c>
      <c r="M58" s="241">
        <f t="shared" si="3"/>
        <v>15069.20357</v>
      </c>
      <c r="N58" s="241">
        <f t="shared" si="4"/>
        <v>15069.20357</v>
      </c>
      <c r="O58" s="241">
        <f t="shared" si="9"/>
        <v>-632897.44169999962</v>
      </c>
      <c r="P58" s="241">
        <f t="shared" si="10"/>
        <v>632897.44169999962</v>
      </c>
      <c r="Q58" s="242"/>
      <c r="R58" s="242"/>
      <c r="S58" s="242"/>
      <c r="T58" s="237"/>
    </row>
    <row r="59" spans="1:20" s="248" customFormat="1">
      <c r="A59" s="243">
        <v>40725</v>
      </c>
      <c r="B59" s="237"/>
      <c r="C59" s="238">
        <v>51</v>
      </c>
      <c r="D59" s="239">
        <f t="shared" si="12"/>
        <v>39707</v>
      </c>
      <c r="E59" s="239">
        <f t="shared" si="6"/>
        <v>1269537</v>
      </c>
      <c r="F59" s="239">
        <f t="shared" si="1"/>
        <v>-1627963</v>
      </c>
      <c r="G59" s="240">
        <f>+Inputs!$D$3</f>
        <v>0.37951000000000001</v>
      </c>
      <c r="H59" s="237"/>
      <c r="I59" s="241">
        <f t="shared" si="7"/>
        <v>2897500</v>
      </c>
      <c r="J59" s="237"/>
      <c r="K59" s="241">
        <f t="shared" si="2"/>
        <v>39707</v>
      </c>
      <c r="L59" s="241">
        <f t="shared" si="8"/>
        <v>1269537</v>
      </c>
      <c r="M59" s="241">
        <f t="shared" si="3"/>
        <v>15069.20357</v>
      </c>
      <c r="N59" s="241">
        <f t="shared" si="4"/>
        <v>15069.20357</v>
      </c>
      <c r="O59" s="241">
        <f t="shared" si="9"/>
        <v>-617828.23812999961</v>
      </c>
      <c r="P59" s="241">
        <f t="shared" si="10"/>
        <v>617828.23812999961</v>
      </c>
      <c r="Q59" s="242"/>
      <c r="R59" s="242"/>
      <c r="S59" s="242"/>
      <c r="T59" s="237"/>
    </row>
    <row r="60" spans="1:20" s="248" customFormat="1">
      <c r="A60" s="243">
        <v>40756</v>
      </c>
      <c r="B60" s="237"/>
      <c r="C60" s="238">
        <v>52</v>
      </c>
      <c r="D60" s="239">
        <f t="shared" si="12"/>
        <v>39707</v>
      </c>
      <c r="E60" s="239">
        <f t="shared" si="6"/>
        <v>1309244</v>
      </c>
      <c r="F60" s="239">
        <f t="shared" si="1"/>
        <v>-1588256</v>
      </c>
      <c r="G60" s="240">
        <f>+Inputs!$D$3</f>
        <v>0.37951000000000001</v>
      </c>
      <c r="H60" s="237"/>
      <c r="I60" s="241">
        <f t="shared" si="7"/>
        <v>2897500</v>
      </c>
      <c r="J60" s="237"/>
      <c r="K60" s="241">
        <f t="shared" si="2"/>
        <v>39707</v>
      </c>
      <c r="L60" s="241">
        <f t="shared" si="8"/>
        <v>1309244</v>
      </c>
      <c r="M60" s="241">
        <f t="shared" si="3"/>
        <v>15069.20357</v>
      </c>
      <c r="N60" s="241">
        <f t="shared" si="4"/>
        <v>15069.20357</v>
      </c>
      <c r="O60" s="241">
        <f t="shared" si="9"/>
        <v>-602759.03455999959</v>
      </c>
      <c r="P60" s="241">
        <f t="shared" si="10"/>
        <v>602759.03455999959</v>
      </c>
      <c r="Q60" s="242"/>
      <c r="R60" s="242"/>
      <c r="S60" s="242"/>
      <c r="T60" s="237"/>
    </row>
    <row r="61" spans="1:20" s="248" customFormat="1">
      <c r="A61" s="243">
        <v>40787</v>
      </c>
      <c r="B61" s="237"/>
      <c r="C61" s="238">
        <v>53</v>
      </c>
      <c r="D61" s="239">
        <f t="shared" si="12"/>
        <v>39707</v>
      </c>
      <c r="E61" s="239">
        <f t="shared" si="6"/>
        <v>1348951</v>
      </c>
      <c r="F61" s="239">
        <f t="shared" si="1"/>
        <v>-1548549</v>
      </c>
      <c r="G61" s="240">
        <f>+Inputs!$D$3</f>
        <v>0.37951000000000001</v>
      </c>
      <c r="H61" s="237"/>
      <c r="I61" s="241">
        <f t="shared" si="7"/>
        <v>2897500</v>
      </c>
      <c r="J61" s="237"/>
      <c r="K61" s="241">
        <f t="shared" si="2"/>
        <v>39707</v>
      </c>
      <c r="L61" s="241">
        <f t="shared" si="8"/>
        <v>1348951</v>
      </c>
      <c r="M61" s="241">
        <f t="shared" si="3"/>
        <v>15069.20357</v>
      </c>
      <c r="N61" s="241">
        <f t="shared" si="4"/>
        <v>15069.20357</v>
      </c>
      <c r="O61" s="241">
        <f t="shared" si="9"/>
        <v>-587689.83098999958</v>
      </c>
      <c r="P61" s="241">
        <f t="shared" si="10"/>
        <v>587689.83098999958</v>
      </c>
      <c r="Q61" s="242"/>
      <c r="R61" s="242"/>
      <c r="S61" s="242"/>
      <c r="T61" s="237"/>
    </row>
    <row r="62" spans="1:20" s="248" customFormat="1">
      <c r="A62" s="243">
        <v>40817</v>
      </c>
      <c r="B62" s="237"/>
      <c r="C62" s="238">
        <v>54</v>
      </c>
      <c r="D62" s="239">
        <f t="shared" si="12"/>
        <v>39707</v>
      </c>
      <c r="E62" s="239">
        <f t="shared" si="6"/>
        <v>1388658</v>
      </c>
      <c r="F62" s="239">
        <f t="shared" si="1"/>
        <v>-1508842</v>
      </c>
      <c r="G62" s="240">
        <f>+Inputs!$D$3</f>
        <v>0.37951000000000001</v>
      </c>
      <c r="H62" s="237"/>
      <c r="I62" s="241">
        <f t="shared" si="7"/>
        <v>2897500</v>
      </c>
      <c r="J62" s="237"/>
      <c r="K62" s="241">
        <f t="shared" si="2"/>
        <v>39707</v>
      </c>
      <c r="L62" s="241">
        <f t="shared" si="8"/>
        <v>1388658</v>
      </c>
      <c r="M62" s="241">
        <f t="shared" si="3"/>
        <v>15069.20357</v>
      </c>
      <c r="N62" s="241">
        <f t="shared" si="4"/>
        <v>15069.20357</v>
      </c>
      <c r="O62" s="241">
        <f t="shared" si="9"/>
        <v>-572620.62741999957</v>
      </c>
      <c r="P62" s="241">
        <f t="shared" si="10"/>
        <v>572620.62741999957</v>
      </c>
      <c r="Q62" s="242"/>
      <c r="R62" s="242"/>
      <c r="S62" s="242"/>
      <c r="T62" s="237"/>
    </row>
    <row r="63" spans="1:20" s="248" customFormat="1">
      <c r="A63" s="243">
        <v>40848</v>
      </c>
      <c r="B63" s="237"/>
      <c r="C63" s="238">
        <v>55</v>
      </c>
      <c r="D63" s="239">
        <f t="shared" si="12"/>
        <v>39707</v>
      </c>
      <c r="E63" s="239">
        <f t="shared" si="6"/>
        <v>1428365</v>
      </c>
      <c r="F63" s="239">
        <f t="shared" si="1"/>
        <v>-1469135</v>
      </c>
      <c r="G63" s="240">
        <f>+Inputs!$D$3</f>
        <v>0.37951000000000001</v>
      </c>
      <c r="H63" s="237"/>
      <c r="I63" s="241">
        <f t="shared" si="7"/>
        <v>2897500</v>
      </c>
      <c r="J63" s="237"/>
      <c r="K63" s="241">
        <f t="shared" si="2"/>
        <v>39707</v>
      </c>
      <c r="L63" s="241">
        <f t="shared" si="8"/>
        <v>1428365</v>
      </c>
      <c r="M63" s="241">
        <f t="shared" si="3"/>
        <v>15069.20357</v>
      </c>
      <c r="N63" s="241">
        <f t="shared" si="4"/>
        <v>15069.20357</v>
      </c>
      <c r="O63" s="241">
        <f t="shared" si="9"/>
        <v>-557551.42384999956</v>
      </c>
      <c r="P63" s="241">
        <f t="shared" si="10"/>
        <v>557551.42384999956</v>
      </c>
      <c r="Q63" s="242"/>
      <c r="R63" s="242"/>
      <c r="S63" s="242"/>
      <c r="T63" s="237"/>
    </row>
    <row r="64" spans="1:20" s="248" customFormat="1">
      <c r="A64" s="243">
        <v>40878</v>
      </c>
      <c r="B64" s="237"/>
      <c r="C64" s="238">
        <v>56</v>
      </c>
      <c r="D64" s="239">
        <f t="shared" si="12"/>
        <v>39707</v>
      </c>
      <c r="E64" s="239">
        <f t="shared" si="6"/>
        <v>1468072</v>
      </c>
      <c r="F64" s="239">
        <f t="shared" si="1"/>
        <v>-1429428</v>
      </c>
      <c r="G64" s="240">
        <f>+Inputs!$D$3</f>
        <v>0.37951000000000001</v>
      </c>
      <c r="H64" s="237"/>
      <c r="I64" s="241">
        <f t="shared" si="7"/>
        <v>2897500</v>
      </c>
      <c r="J64" s="237"/>
      <c r="K64" s="241">
        <f t="shared" si="2"/>
        <v>39707</v>
      </c>
      <c r="L64" s="241">
        <f t="shared" si="8"/>
        <v>1468072</v>
      </c>
      <c r="M64" s="241">
        <f t="shared" si="3"/>
        <v>15069.20357</v>
      </c>
      <c r="N64" s="241">
        <f t="shared" si="4"/>
        <v>15069.20357</v>
      </c>
      <c r="O64" s="241">
        <f t="shared" si="9"/>
        <v>-542482.22027999954</v>
      </c>
      <c r="P64" s="241">
        <f t="shared" si="10"/>
        <v>542482.22027999954</v>
      </c>
      <c r="Q64" s="242"/>
      <c r="R64" s="242"/>
      <c r="S64" s="242"/>
      <c r="T64" s="237"/>
    </row>
    <row r="65" spans="1:20" s="248" customFormat="1">
      <c r="A65" s="243">
        <v>40909</v>
      </c>
      <c r="B65" s="237"/>
      <c r="C65" s="238">
        <v>57</v>
      </c>
      <c r="D65" s="239">
        <f t="shared" si="12"/>
        <v>39707</v>
      </c>
      <c r="E65" s="239">
        <f t="shared" si="6"/>
        <v>1507779</v>
      </c>
      <c r="F65" s="239">
        <f t="shared" si="1"/>
        <v>-1389721</v>
      </c>
      <c r="G65" s="240">
        <f>+Inputs!$D$3</f>
        <v>0.37951000000000001</v>
      </c>
      <c r="H65" s="237"/>
      <c r="I65" s="241">
        <f t="shared" si="7"/>
        <v>2897500</v>
      </c>
      <c r="J65" s="237"/>
      <c r="K65" s="241">
        <f t="shared" si="2"/>
        <v>39707</v>
      </c>
      <c r="L65" s="241">
        <f t="shared" si="8"/>
        <v>1507779</v>
      </c>
      <c r="M65" s="241">
        <f t="shared" si="3"/>
        <v>15069.20357</v>
      </c>
      <c r="N65" s="241">
        <f t="shared" si="4"/>
        <v>15069.20357</v>
      </c>
      <c r="O65" s="241">
        <f t="shared" si="9"/>
        <v>-527413.01670999953</v>
      </c>
      <c r="P65" s="241">
        <f t="shared" si="10"/>
        <v>527413.01670999953</v>
      </c>
      <c r="Q65" s="242"/>
      <c r="R65" s="242"/>
      <c r="S65" s="242"/>
      <c r="T65" s="237"/>
    </row>
    <row r="66" spans="1:20" s="248" customFormat="1">
      <c r="A66" s="243">
        <v>40940</v>
      </c>
      <c r="B66" s="237"/>
      <c r="C66" s="238">
        <v>58</v>
      </c>
      <c r="D66" s="239">
        <f t="shared" si="12"/>
        <v>39707</v>
      </c>
      <c r="E66" s="239">
        <f t="shared" si="6"/>
        <v>1547486</v>
      </c>
      <c r="F66" s="239">
        <f t="shared" si="1"/>
        <v>-1350014</v>
      </c>
      <c r="G66" s="240">
        <f>+Inputs!$D$3</f>
        <v>0.37951000000000001</v>
      </c>
      <c r="H66" s="237"/>
      <c r="I66" s="241">
        <f t="shared" si="7"/>
        <v>2897500</v>
      </c>
      <c r="J66" s="237"/>
      <c r="K66" s="241">
        <f t="shared" si="2"/>
        <v>39707</v>
      </c>
      <c r="L66" s="241">
        <f t="shared" si="8"/>
        <v>1547486</v>
      </c>
      <c r="M66" s="241">
        <f t="shared" si="3"/>
        <v>15069.20357</v>
      </c>
      <c r="N66" s="241">
        <f t="shared" si="4"/>
        <v>15069.20357</v>
      </c>
      <c r="O66" s="241">
        <f t="shared" si="9"/>
        <v>-512343.81313999952</v>
      </c>
      <c r="P66" s="241">
        <f t="shared" si="10"/>
        <v>512343.81313999952</v>
      </c>
      <c r="Q66" s="242"/>
      <c r="R66" s="242"/>
      <c r="S66" s="242"/>
      <c r="T66" s="237"/>
    </row>
    <row r="67" spans="1:20" s="248" customFormat="1">
      <c r="A67" s="243">
        <v>40969</v>
      </c>
      <c r="B67" s="237"/>
      <c r="C67" s="238">
        <v>59</v>
      </c>
      <c r="D67" s="239">
        <f t="shared" si="12"/>
        <v>39707</v>
      </c>
      <c r="E67" s="239">
        <f t="shared" si="6"/>
        <v>1587193</v>
      </c>
      <c r="F67" s="239">
        <f t="shared" si="1"/>
        <v>-1310307</v>
      </c>
      <c r="G67" s="240">
        <f>+Inputs!$D$3</f>
        <v>0.37951000000000001</v>
      </c>
      <c r="H67" s="237"/>
      <c r="I67" s="241">
        <f t="shared" si="7"/>
        <v>2897500</v>
      </c>
      <c r="J67" s="237"/>
      <c r="K67" s="241">
        <f t="shared" si="2"/>
        <v>39707</v>
      </c>
      <c r="L67" s="241">
        <f t="shared" si="8"/>
        <v>1587193</v>
      </c>
      <c r="M67" s="241">
        <f t="shared" si="3"/>
        <v>15069.20357</v>
      </c>
      <c r="N67" s="241">
        <f t="shared" si="4"/>
        <v>15069.20357</v>
      </c>
      <c r="O67" s="241">
        <f t="shared" si="9"/>
        <v>-497274.60956999951</v>
      </c>
      <c r="P67" s="241">
        <f t="shared" si="10"/>
        <v>497274.60956999951</v>
      </c>
      <c r="Q67" s="242"/>
      <c r="R67" s="242"/>
      <c r="S67" s="242"/>
      <c r="T67" s="237"/>
    </row>
    <row r="68" spans="1:20" s="248" customFormat="1">
      <c r="A68" s="243">
        <v>41000</v>
      </c>
      <c r="B68" s="237"/>
      <c r="C68" s="238">
        <v>60</v>
      </c>
      <c r="D68" s="239">
        <f t="shared" si="12"/>
        <v>39707</v>
      </c>
      <c r="E68" s="239">
        <f t="shared" si="6"/>
        <v>1626900</v>
      </c>
      <c r="F68" s="239">
        <f t="shared" si="1"/>
        <v>-1270600</v>
      </c>
      <c r="G68" s="240">
        <f>+Inputs!$D$3</f>
        <v>0.37951000000000001</v>
      </c>
      <c r="H68" s="237"/>
      <c r="I68" s="241">
        <f t="shared" si="7"/>
        <v>2897500</v>
      </c>
      <c r="J68" s="237"/>
      <c r="K68" s="241">
        <f t="shared" si="2"/>
        <v>39707</v>
      </c>
      <c r="L68" s="241">
        <f t="shared" si="8"/>
        <v>1626900</v>
      </c>
      <c r="M68" s="241">
        <f t="shared" si="3"/>
        <v>15069.20357</v>
      </c>
      <c r="N68" s="241">
        <f t="shared" si="4"/>
        <v>15069.20357</v>
      </c>
      <c r="O68" s="241">
        <f t="shared" si="9"/>
        <v>-482205.40599999949</v>
      </c>
      <c r="P68" s="241">
        <f t="shared" si="10"/>
        <v>482205.40599999949</v>
      </c>
      <c r="Q68" s="242"/>
      <c r="R68" s="242"/>
      <c r="S68" s="242"/>
      <c r="T68" s="237"/>
    </row>
    <row r="69" spans="1:20" s="248" customFormat="1">
      <c r="A69" s="243">
        <v>41030</v>
      </c>
      <c r="B69" s="237"/>
      <c r="C69" s="238">
        <v>61</v>
      </c>
      <c r="D69" s="239">
        <f t="shared" si="12"/>
        <v>39707</v>
      </c>
      <c r="E69" s="239">
        <f t="shared" si="6"/>
        <v>1666607</v>
      </c>
      <c r="F69" s="239">
        <f t="shared" si="1"/>
        <v>-1230893</v>
      </c>
      <c r="G69" s="240">
        <f>+Inputs!$D$3</f>
        <v>0.37951000000000001</v>
      </c>
      <c r="H69" s="237"/>
      <c r="I69" s="241">
        <f t="shared" si="7"/>
        <v>2897500</v>
      </c>
      <c r="J69" s="237"/>
      <c r="K69" s="241">
        <f t="shared" si="2"/>
        <v>39707</v>
      </c>
      <c r="L69" s="241">
        <f t="shared" si="8"/>
        <v>1666607</v>
      </c>
      <c r="M69" s="241">
        <f t="shared" si="3"/>
        <v>15069.20357</v>
      </c>
      <c r="N69" s="241">
        <f t="shared" si="4"/>
        <v>15069.20357</v>
      </c>
      <c r="O69" s="241">
        <f t="shared" si="9"/>
        <v>-467136.20242999948</v>
      </c>
      <c r="P69" s="241">
        <f t="shared" si="10"/>
        <v>467136.20242999948</v>
      </c>
      <c r="Q69" s="242"/>
      <c r="R69" s="242"/>
      <c r="S69" s="242"/>
      <c r="T69" s="237"/>
    </row>
    <row r="70" spans="1:20" s="248" customFormat="1">
      <c r="A70" s="243">
        <v>41061</v>
      </c>
      <c r="B70" s="237"/>
      <c r="C70" s="238">
        <v>62</v>
      </c>
      <c r="D70" s="239">
        <f t="shared" si="12"/>
        <v>39707</v>
      </c>
      <c r="E70" s="239">
        <f t="shared" si="6"/>
        <v>1706314</v>
      </c>
      <c r="F70" s="239">
        <f t="shared" si="1"/>
        <v>-1191186</v>
      </c>
      <c r="G70" s="240">
        <f>+Inputs!$D$3</f>
        <v>0.37951000000000001</v>
      </c>
      <c r="H70" s="237"/>
      <c r="I70" s="241">
        <f t="shared" si="7"/>
        <v>2897500</v>
      </c>
      <c r="J70" s="237"/>
      <c r="K70" s="241">
        <f t="shared" si="2"/>
        <v>39707</v>
      </c>
      <c r="L70" s="241">
        <f t="shared" si="8"/>
        <v>1706314</v>
      </c>
      <c r="M70" s="241">
        <f t="shared" si="3"/>
        <v>15069.20357</v>
      </c>
      <c r="N70" s="241">
        <f t="shared" si="4"/>
        <v>15069.20357</v>
      </c>
      <c r="O70" s="241">
        <f t="shared" si="9"/>
        <v>-452066.99885999947</v>
      </c>
      <c r="P70" s="241">
        <f t="shared" si="10"/>
        <v>452066.99885999947</v>
      </c>
      <c r="Q70" s="242"/>
      <c r="R70" s="242"/>
      <c r="S70" s="242"/>
      <c r="T70" s="237"/>
    </row>
    <row r="71" spans="1:20" s="248" customFormat="1">
      <c r="A71" s="243">
        <v>41091</v>
      </c>
      <c r="B71" s="237"/>
      <c r="C71" s="238">
        <v>63</v>
      </c>
      <c r="D71" s="239">
        <f t="shared" si="12"/>
        <v>39707</v>
      </c>
      <c r="E71" s="239">
        <f t="shared" si="6"/>
        <v>1746021</v>
      </c>
      <c r="F71" s="239">
        <f t="shared" si="1"/>
        <v>-1151479</v>
      </c>
      <c r="G71" s="240">
        <f>+Inputs!$D$3</f>
        <v>0.37951000000000001</v>
      </c>
      <c r="H71" s="237"/>
      <c r="I71" s="241">
        <f t="shared" si="7"/>
        <v>2897500</v>
      </c>
      <c r="J71" s="237"/>
      <c r="K71" s="241">
        <f t="shared" si="2"/>
        <v>39707</v>
      </c>
      <c r="L71" s="241">
        <f t="shared" si="8"/>
        <v>1746021</v>
      </c>
      <c r="M71" s="241">
        <f t="shared" si="3"/>
        <v>15069.20357</v>
      </c>
      <c r="N71" s="241">
        <f t="shared" si="4"/>
        <v>15069.20357</v>
      </c>
      <c r="O71" s="241">
        <f t="shared" si="9"/>
        <v>-436997.79528999946</v>
      </c>
      <c r="P71" s="241">
        <f t="shared" si="10"/>
        <v>436997.79528999946</v>
      </c>
      <c r="Q71" s="242"/>
      <c r="R71" s="242"/>
      <c r="S71" s="242"/>
      <c r="T71" s="237"/>
    </row>
    <row r="72" spans="1:20" s="248" customFormat="1">
      <c r="A72" s="243">
        <v>41122</v>
      </c>
      <c r="B72" s="237"/>
      <c r="C72" s="238">
        <v>64</v>
      </c>
      <c r="D72" s="239">
        <f t="shared" si="12"/>
        <v>39707</v>
      </c>
      <c r="E72" s="239">
        <f t="shared" si="6"/>
        <v>1785728</v>
      </c>
      <c r="F72" s="239">
        <f t="shared" si="1"/>
        <v>-1111772</v>
      </c>
      <c r="G72" s="240">
        <f>+Inputs!$D$3</f>
        <v>0.37951000000000001</v>
      </c>
      <c r="H72" s="237"/>
      <c r="I72" s="241">
        <f t="shared" si="7"/>
        <v>2897500</v>
      </c>
      <c r="J72" s="237"/>
      <c r="K72" s="241">
        <f t="shared" si="2"/>
        <v>39707</v>
      </c>
      <c r="L72" s="241">
        <f t="shared" si="8"/>
        <v>1785728</v>
      </c>
      <c r="M72" s="241">
        <f t="shared" si="3"/>
        <v>15069.20357</v>
      </c>
      <c r="N72" s="241">
        <f t="shared" si="4"/>
        <v>15069.20357</v>
      </c>
      <c r="O72" s="241">
        <f t="shared" si="9"/>
        <v>-421928.59171999944</v>
      </c>
      <c r="P72" s="241">
        <f t="shared" si="10"/>
        <v>421928.59171999944</v>
      </c>
      <c r="Q72" s="242"/>
      <c r="R72" s="242"/>
      <c r="S72" s="242"/>
      <c r="T72" s="237"/>
    </row>
    <row r="73" spans="1:20" s="248" customFormat="1">
      <c r="A73" s="243">
        <v>41153</v>
      </c>
      <c r="B73" s="237"/>
      <c r="C73" s="238">
        <v>65</v>
      </c>
      <c r="D73" s="239">
        <f t="shared" si="12"/>
        <v>39707</v>
      </c>
      <c r="E73" s="239">
        <f t="shared" si="6"/>
        <v>1825435</v>
      </c>
      <c r="F73" s="239">
        <f t="shared" ref="F73:F100" si="13">$B$9+E73</f>
        <v>-1072065</v>
      </c>
      <c r="G73" s="240">
        <f>+Inputs!$D$3</f>
        <v>0.37951000000000001</v>
      </c>
      <c r="H73" s="237"/>
      <c r="I73" s="241">
        <f t="shared" si="7"/>
        <v>2897500</v>
      </c>
      <c r="J73" s="237"/>
      <c r="K73" s="241">
        <f t="shared" ref="K73:K100" si="14">D73</f>
        <v>39707</v>
      </c>
      <c r="L73" s="241">
        <f t="shared" si="8"/>
        <v>1825435</v>
      </c>
      <c r="M73" s="241">
        <f t="shared" ref="M73:M100" si="15">K73*G73</f>
        <v>15069.20357</v>
      </c>
      <c r="N73" s="241">
        <f t="shared" ref="N73:N100" si="16">M73-J73</f>
        <v>15069.20357</v>
      </c>
      <c r="O73" s="241">
        <f t="shared" si="9"/>
        <v>-406859.38814999943</v>
      </c>
      <c r="P73" s="241">
        <f t="shared" si="10"/>
        <v>406859.38814999943</v>
      </c>
      <c r="Q73" s="242"/>
      <c r="R73" s="242"/>
      <c r="S73" s="242"/>
      <c r="T73" s="237"/>
    </row>
    <row r="74" spans="1:20" s="248" customFormat="1">
      <c r="A74" s="243">
        <v>41183</v>
      </c>
      <c r="B74" s="237"/>
      <c r="C74" s="238">
        <v>66</v>
      </c>
      <c r="D74" s="239">
        <f t="shared" si="12"/>
        <v>39707</v>
      </c>
      <c r="E74" s="239">
        <f t="shared" ref="E74:E100" si="17">+E73+D74</f>
        <v>1865142</v>
      </c>
      <c r="F74" s="239">
        <f t="shared" si="13"/>
        <v>-1032358</v>
      </c>
      <c r="G74" s="240">
        <f>+Inputs!$D$3</f>
        <v>0.37951000000000001</v>
      </c>
      <c r="H74" s="237"/>
      <c r="I74" s="241">
        <f t="shared" ref="I74:I100" si="18">+I73+H74</f>
        <v>2897500</v>
      </c>
      <c r="J74" s="237"/>
      <c r="K74" s="241">
        <f t="shared" si="14"/>
        <v>39707</v>
      </c>
      <c r="L74" s="241">
        <f t="shared" ref="L74:L100" si="19">+L73+K74</f>
        <v>1865142</v>
      </c>
      <c r="M74" s="241">
        <f t="shared" si="15"/>
        <v>15069.20357</v>
      </c>
      <c r="N74" s="241">
        <f t="shared" si="16"/>
        <v>15069.20357</v>
      </c>
      <c r="O74" s="241">
        <f t="shared" ref="O74:O100" si="20">+O73+N74</f>
        <v>-391790.18457999942</v>
      </c>
      <c r="P74" s="241">
        <f t="shared" ref="P74:P100" si="21">P73-N74</f>
        <v>391790.18457999942</v>
      </c>
      <c r="Q74" s="242"/>
      <c r="R74" s="242"/>
      <c r="S74" s="242"/>
      <c r="T74" s="237"/>
    </row>
    <row r="75" spans="1:20" s="248" customFormat="1">
      <c r="A75" s="243">
        <v>41214</v>
      </c>
      <c r="B75" s="237"/>
      <c r="C75" s="238">
        <v>67</v>
      </c>
      <c r="D75" s="239">
        <f t="shared" si="12"/>
        <v>39707</v>
      </c>
      <c r="E75" s="239">
        <f t="shared" si="17"/>
        <v>1904849</v>
      </c>
      <c r="F75" s="239">
        <f t="shared" si="13"/>
        <v>-992651</v>
      </c>
      <c r="G75" s="240">
        <f>+Inputs!$D$3</f>
        <v>0.37951000000000001</v>
      </c>
      <c r="H75" s="237"/>
      <c r="I75" s="241">
        <f t="shared" si="18"/>
        <v>2897500</v>
      </c>
      <c r="J75" s="237"/>
      <c r="K75" s="241">
        <f t="shared" si="14"/>
        <v>39707</v>
      </c>
      <c r="L75" s="241">
        <f t="shared" si="19"/>
        <v>1904849</v>
      </c>
      <c r="M75" s="241">
        <f t="shared" si="15"/>
        <v>15069.20357</v>
      </c>
      <c r="N75" s="241">
        <f t="shared" si="16"/>
        <v>15069.20357</v>
      </c>
      <c r="O75" s="241">
        <f t="shared" si="20"/>
        <v>-376720.98100999941</v>
      </c>
      <c r="P75" s="241">
        <f t="shared" si="21"/>
        <v>376720.98100999941</v>
      </c>
      <c r="Q75" s="242"/>
      <c r="R75" s="242"/>
      <c r="S75" s="242"/>
      <c r="T75" s="237"/>
    </row>
    <row r="76" spans="1:20" s="248" customFormat="1">
      <c r="A76" s="243">
        <v>41244</v>
      </c>
      <c r="B76" s="237"/>
      <c r="C76" s="238">
        <v>68</v>
      </c>
      <c r="D76" s="239">
        <f t="shared" si="12"/>
        <v>39707</v>
      </c>
      <c r="E76" s="239">
        <f t="shared" si="17"/>
        <v>1944556</v>
      </c>
      <c r="F76" s="239">
        <f t="shared" si="13"/>
        <v>-952944</v>
      </c>
      <c r="G76" s="240">
        <f>+Inputs!$D$3</f>
        <v>0.37951000000000001</v>
      </c>
      <c r="H76" s="237"/>
      <c r="I76" s="241">
        <f t="shared" si="18"/>
        <v>2897500</v>
      </c>
      <c r="J76" s="237"/>
      <c r="K76" s="241">
        <f t="shared" si="14"/>
        <v>39707</v>
      </c>
      <c r="L76" s="241">
        <f t="shared" si="19"/>
        <v>1944556</v>
      </c>
      <c r="M76" s="241">
        <f t="shared" si="15"/>
        <v>15069.20357</v>
      </c>
      <c r="N76" s="241">
        <f t="shared" si="16"/>
        <v>15069.20357</v>
      </c>
      <c r="O76" s="241">
        <f t="shared" si="20"/>
        <v>-361651.77743999939</v>
      </c>
      <c r="P76" s="241">
        <f t="shared" si="21"/>
        <v>361651.77743999939</v>
      </c>
      <c r="Q76" s="242"/>
      <c r="R76" s="242"/>
      <c r="S76" s="242"/>
      <c r="T76" s="237"/>
    </row>
    <row r="77" spans="1:20" s="248" customFormat="1">
      <c r="A77" s="243">
        <v>41275</v>
      </c>
      <c r="B77" s="237"/>
      <c r="C77" s="238">
        <v>69</v>
      </c>
      <c r="D77" s="239">
        <f t="shared" si="12"/>
        <v>39707</v>
      </c>
      <c r="E77" s="239">
        <f t="shared" si="17"/>
        <v>1984263</v>
      </c>
      <c r="F77" s="239">
        <f t="shared" si="13"/>
        <v>-913237</v>
      </c>
      <c r="G77" s="240">
        <f>+Inputs!$D$3</f>
        <v>0.37951000000000001</v>
      </c>
      <c r="H77" s="237"/>
      <c r="I77" s="241">
        <f t="shared" si="18"/>
        <v>2897500</v>
      </c>
      <c r="J77" s="237"/>
      <c r="K77" s="241">
        <f t="shared" si="14"/>
        <v>39707</v>
      </c>
      <c r="L77" s="241">
        <f t="shared" si="19"/>
        <v>1984263</v>
      </c>
      <c r="M77" s="241">
        <f t="shared" si="15"/>
        <v>15069.20357</v>
      </c>
      <c r="N77" s="241">
        <f t="shared" si="16"/>
        <v>15069.20357</v>
      </c>
      <c r="O77" s="241">
        <f t="shared" si="20"/>
        <v>-346582.57386999938</v>
      </c>
      <c r="P77" s="241">
        <f t="shared" si="21"/>
        <v>346582.57386999938</v>
      </c>
      <c r="Q77" s="242"/>
      <c r="R77" s="242"/>
      <c r="S77" s="242"/>
      <c r="T77" s="237"/>
    </row>
    <row r="78" spans="1:20" s="248" customFormat="1">
      <c r="A78" s="243">
        <v>41306</v>
      </c>
      <c r="B78" s="237"/>
      <c r="C78" s="238">
        <v>70</v>
      </c>
      <c r="D78" s="239">
        <f t="shared" si="12"/>
        <v>39707</v>
      </c>
      <c r="E78" s="239">
        <f t="shared" si="17"/>
        <v>2023970</v>
      </c>
      <c r="F78" s="239">
        <f t="shared" si="13"/>
        <v>-873530</v>
      </c>
      <c r="G78" s="240">
        <f>+Inputs!$D$3</f>
        <v>0.37951000000000001</v>
      </c>
      <c r="H78" s="237"/>
      <c r="I78" s="241">
        <f t="shared" si="18"/>
        <v>2897500</v>
      </c>
      <c r="J78" s="237"/>
      <c r="K78" s="241">
        <f t="shared" si="14"/>
        <v>39707</v>
      </c>
      <c r="L78" s="241">
        <f t="shared" si="19"/>
        <v>2023970</v>
      </c>
      <c r="M78" s="241">
        <f t="shared" si="15"/>
        <v>15069.20357</v>
      </c>
      <c r="N78" s="241">
        <f t="shared" si="16"/>
        <v>15069.20357</v>
      </c>
      <c r="O78" s="241">
        <f t="shared" si="20"/>
        <v>-331513.37029999937</v>
      </c>
      <c r="P78" s="241">
        <f t="shared" si="21"/>
        <v>331513.37029999937</v>
      </c>
      <c r="Q78" s="242"/>
      <c r="R78" s="242"/>
      <c r="S78" s="242"/>
      <c r="T78" s="237"/>
    </row>
    <row r="79" spans="1:20" s="248" customFormat="1">
      <c r="A79" s="243">
        <v>41334</v>
      </c>
      <c r="B79" s="237"/>
      <c r="C79" s="238">
        <v>71</v>
      </c>
      <c r="D79" s="239">
        <f t="shared" si="12"/>
        <v>39707</v>
      </c>
      <c r="E79" s="239">
        <f t="shared" si="17"/>
        <v>2063677</v>
      </c>
      <c r="F79" s="239">
        <f t="shared" si="13"/>
        <v>-833823</v>
      </c>
      <c r="G79" s="240">
        <f>+Inputs!$D$3</f>
        <v>0.37951000000000001</v>
      </c>
      <c r="H79" s="237"/>
      <c r="I79" s="241">
        <f t="shared" si="18"/>
        <v>2897500</v>
      </c>
      <c r="J79" s="237"/>
      <c r="K79" s="241">
        <f t="shared" si="14"/>
        <v>39707</v>
      </c>
      <c r="L79" s="241">
        <f t="shared" si="19"/>
        <v>2063677</v>
      </c>
      <c r="M79" s="241">
        <f t="shared" si="15"/>
        <v>15069.20357</v>
      </c>
      <c r="N79" s="241">
        <f t="shared" si="16"/>
        <v>15069.20357</v>
      </c>
      <c r="O79" s="241">
        <f t="shared" si="20"/>
        <v>-316444.16672999936</v>
      </c>
      <c r="P79" s="241">
        <f t="shared" si="21"/>
        <v>316444.16672999936</v>
      </c>
      <c r="Q79" s="242"/>
      <c r="R79" s="242"/>
      <c r="S79" s="242"/>
      <c r="T79" s="237"/>
    </row>
    <row r="80" spans="1:20" s="248" customFormat="1">
      <c r="A80" s="243">
        <v>41365</v>
      </c>
      <c r="B80" s="237"/>
      <c r="C80" s="238">
        <v>72</v>
      </c>
      <c r="D80" s="239">
        <f t="shared" si="12"/>
        <v>39707</v>
      </c>
      <c r="E80" s="239">
        <f t="shared" si="17"/>
        <v>2103384</v>
      </c>
      <c r="F80" s="239">
        <f t="shared" si="13"/>
        <v>-794116</v>
      </c>
      <c r="G80" s="240">
        <f>+Inputs!$D$3</f>
        <v>0.37951000000000001</v>
      </c>
      <c r="H80" s="237"/>
      <c r="I80" s="241">
        <f t="shared" si="18"/>
        <v>2897500</v>
      </c>
      <c r="J80" s="237"/>
      <c r="K80" s="241">
        <f t="shared" si="14"/>
        <v>39707</v>
      </c>
      <c r="L80" s="241">
        <f t="shared" si="19"/>
        <v>2103384</v>
      </c>
      <c r="M80" s="241">
        <f t="shared" si="15"/>
        <v>15069.20357</v>
      </c>
      <c r="N80" s="241">
        <f t="shared" si="16"/>
        <v>15069.20357</v>
      </c>
      <c r="O80" s="241">
        <f t="shared" si="20"/>
        <v>-301374.96315999934</v>
      </c>
      <c r="P80" s="241">
        <f t="shared" si="21"/>
        <v>301374.96315999934</v>
      </c>
      <c r="Q80" s="242"/>
      <c r="R80" s="242"/>
      <c r="S80" s="242"/>
      <c r="T80" s="237"/>
    </row>
    <row r="81" spans="1:20" s="248" customFormat="1">
      <c r="A81" s="243">
        <v>41395</v>
      </c>
      <c r="B81" s="237"/>
      <c r="C81" s="238">
        <v>73</v>
      </c>
      <c r="D81" s="239">
        <f t="shared" si="12"/>
        <v>39707</v>
      </c>
      <c r="E81" s="239">
        <f t="shared" si="17"/>
        <v>2143091</v>
      </c>
      <c r="F81" s="239">
        <f t="shared" si="13"/>
        <v>-754409</v>
      </c>
      <c r="G81" s="240">
        <f>+Inputs!$D$3</f>
        <v>0.37951000000000001</v>
      </c>
      <c r="H81" s="237"/>
      <c r="I81" s="241">
        <f t="shared" si="18"/>
        <v>2897500</v>
      </c>
      <c r="J81" s="237"/>
      <c r="K81" s="241">
        <f t="shared" si="14"/>
        <v>39707</v>
      </c>
      <c r="L81" s="241">
        <f t="shared" si="19"/>
        <v>2143091</v>
      </c>
      <c r="M81" s="241">
        <f t="shared" si="15"/>
        <v>15069.20357</v>
      </c>
      <c r="N81" s="241">
        <f t="shared" si="16"/>
        <v>15069.20357</v>
      </c>
      <c r="O81" s="241">
        <f t="shared" si="20"/>
        <v>-286305.75958999933</v>
      </c>
      <c r="P81" s="241">
        <f t="shared" si="21"/>
        <v>286305.75958999933</v>
      </c>
      <c r="Q81" s="242"/>
      <c r="R81" s="242"/>
      <c r="S81" s="242"/>
      <c r="T81" s="237"/>
    </row>
    <row r="82" spans="1:20" s="248" customFormat="1">
      <c r="A82" s="243">
        <v>41426</v>
      </c>
      <c r="B82" s="237"/>
      <c r="C82" s="238">
        <v>74</v>
      </c>
      <c r="D82" s="239">
        <f t="shared" si="12"/>
        <v>39707</v>
      </c>
      <c r="E82" s="239">
        <f t="shared" si="17"/>
        <v>2182798</v>
      </c>
      <c r="F82" s="239">
        <f t="shared" si="13"/>
        <v>-714702</v>
      </c>
      <c r="G82" s="240">
        <f>+Inputs!$D$3</f>
        <v>0.37951000000000001</v>
      </c>
      <c r="H82" s="237"/>
      <c r="I82" s="241">
        <f t="shared" si="18"/>
        <v>2897500</v>
      </c>
      <c r="J82" s="237"/>
      <c r="K82" s="241">
        <f t="shared" si="14"/>
        <v>39707</v>
      </c>
      <c r="L82" s="241">
        <f t="shared" si="19"/>
        <v>2182798</v>
      </c>
      <c r="M82" s="241">
        <f t="shared" si="15"/>
        <v>15069.20357</v>
      </c>
      <c r="N82" s="241">
        <f t="shared" si="16"/>
        <v>15069.20357</v>
      </c>
      <c r="O82" s="241">
        <f t="shared" si="20"/>
        <v>-271236.55601999932</v>
      </c>
      <c r="P82" s="241">
        <f t="shared" si="21"/>
        <v>271236.55601999932</v>
      </c>
      <c r="Q82" s="242"/>
      <c r="R82" s="242"/>
      <c r="S82" s="242"/>
      <c r="T82" s="237"/>
    </row>
    <row r="83" spans="1:20" s="248" customFormat="1">
      <c r="A83" s="243">
        <v>41456</v>
      </c>
      <c r="B83" s="237"/>
      <c r="C83" s="238">
        <v>75</v>
      </c>
      <c r="D83" s="239">
        <f t="shared" si="12"/>
        <v>39707</v>
      </c>
      <c r="E83" s="239">
        <f t="shared" si="17"/>
        <v>2222505</v>
      </c>
      <c r="F83" s="239">
        <f t="shared" si="13"/>
        <v>-674995</v>
      </c>
      <c r="G83" s="240">
        <f>+Inputs!$D$3</f>
        <v>0.37951000000000001</v>
      </c>
      <c r="H83" s="237"/>
      <c r="I83" s="241">
        <f t="shared" si="18"/>
        <v>2897500</v>
      </c>
      <c r="J83" s="237"/>
      <c r="K83" s="241">
        <f t="shared" si="14"/>
        <v>39707</v>
      </c>
      <c r="L83" s="241">
        <f t="shared" si="19"/>
        <v>2222505</v>
      </c>
      <c r="M83" s="241">
        <f t="shared" si="15"/>
        <v>15069.20357</v>
      </c>
      <c r="N83" s="241">
        <f t="shared" si="16"/>
        <v>15069.20357</v>
      </c>
      <c r="O83" s="241">
        <f t="shared" si="20"/>
        <v>-256167.35244999931</v>
      </c>
      <c r="P83" s="241">
        <f t="shared" si="21"/>
        <v>256167.35244999931</v>
      </c>
      <c r="Q83" s="242"/>
      <c r="R83" s="242"/>
      <c r="S83" s="242"/>
      <c r="T83" s="237"/>
    </row>
    <row r="84" spans="1:20" s="248" customFormat="1">
      <c r="A84" s="243">
        <v>41487</v>
      </c>
      <c r="B84" s="237"/>
      <c r="C84" s="238">
        <v>76</v>
      </c>
      <c r="D84" s="239">
        <f t="shared" si="12"/>
        <v>39707</v>
      </c>
      <c r="E84" s="239">
        <f t="shared" si="17"/>
        <v>2262212</v>
      </c>
      <c r="F84" s="239">
        <f t="shared" si="13"/>
        <v>-635288</v>
      </c>
      <c r="G84" s="240">
        <f>+Inputs!$D$3</f>
        <v>0.37951000000000001</v>
      </c>
      <c r="H84" s="237"/>
      <c r="I84" s="241">
        <f t="shared" si="18"/>
        <v>2897500</v>
      </c>
      <c r="J84" s="237"/>
      <c r="K84" s="241">
        <f t="shared" si="14"/>
        <v>39707</v>
      </c>
      <c r="L84" s="241">
        <f t="shared" si="19"/>
        <v>2262212</v>
      </c>
      <c r="M84" s="241">
        <f t="shared" si="15"/>
        <v>15069.20357</v>
      </c>
      <c r="N84" s="241">
        <f t="shared" si="16"/>
        <v>15069.20357</v>
      </c>
      <c r="O84" s="241">
        <f t="shared" si="20"/>
        <v>-241098.14887999929</v>
      </c>
      <c r="P84" s="241">
        <f t="shared" si="21"/>
        <v>241098.14887999929</v>
      </c>
      <c r="Q84" s="242"/>
      <c r="R84" s="242"/>
      <c r="S84" s="242"/>
      <c r="T84" s="237"/>
    </row>
    <row r="85" spans="1:20" s="248" customFormat="1">
      <c r="A85" s="243">
        <v>41518</v>
      </c>
      <c r="B85" s="237"/>
      <c r="C85" s="238">
        <v>77</v>
      </c>
      <c r="D85" s="239">
        <f t="shared" si="12"/>
        <v>39707</v>
      </c>
      <c r="E85" s="239">
        <f t="shared" si="17"/>
        <v>2301919</v>
      </c>
      <c r="F85" s="239">
        <f t="shared" si="13"/>
        <v>-595581</v>
      </c>
      <c r="G85" s="240">
        <f>+Inputs!$D$3</f>
        <v>0.37951000000000001</v>
      </c>
      <c r="H85" s="237"/>
      <c r="I85" s="241">
        <f t="shared" si="18"/>
        <v>2897500</v>
      </c>
      <c r="J85" s="237"/>
      <c r="K85" s="241">
        <f t="shared" si="14"/>
        <v>39707</v>
      </c>
      <c r="L85" s="241">
        <f t="shared" si="19"/>
        <v>2301919</v>
      </c>
      <c r="M85" s="241">
        <f t="shared" si="15"/>
        <v>15069.20357</v>
      </c>
      <c r="N85" s="241">
        <f t="shared" si="16"/>
        <v>15069.20357</v>
      </c>
      <c r="O85" s="241">
        <f t="shared" si="20"/>
        <v>-226028.94530999928</v>
      </c>
      <c r="P85" s="241">
        <f t="shared" si="21"/>
        <v>226028.94530999928</v>
      </c>
      <c r="Q85" s="242"/>
      <c r="R85" s="242"/>
      <c r="S85" s="242"/>
      <c r="T85" s="237"/>
    </row>
    <row r="86" spans="1:20" s="248" customFormat="1">
      <c r="A86" s="243">
        <v>41548</v>
      </c>
      <c r="B86" s="237"/>
      <c r="C86" s="238">
        <v>78</v>
      </c>
      <c r="D86" s="239">
        <f t="shared" si="12"/>
        <v>39707</v>
      </c>
      <c r="E86" s="239">
        <f t="shared" si="17"/>
        <v>2341626</v>
      </c>
      <c r="F86" s="239">
        <f t="shared" si="13"/>
        <v>-555874</v>
      </c>
      <c r="G86" s="240">
        <f>+Inputs!$D$3</f>
        <v>0.37951000000000001</v>
      </c>
      <c r="H86" s="237"/>
      <c r="I86" s="241">
        <f t="shared" si="18"/>
        <v>2897500</v>
      </c>
      <c r="J86" s="237"/>
      <c r="K86" s="241">
        <f t="shared" si="14"/>
        <v>39707</v>
      </c>
      <c r="L86" s="241">
        <f t="shared" si="19"/>
        <v>2341626</v>
      </c>
      <c r="M86" s="241">
        <f t="shared" si="15"/>
        <v>15069.20357</v>
      </c>
      <c r="N86" s="241">
        <f t="shared" si="16"/>
        <v>15069.20357</v>
      </c>
      <c r="O86" s="241">
        <f t="shared" si="20"/>
        <v>-210959.74173999927</v>
      </c>
      <c r="P86" s="241">
        <f t="shared" si="21"/>
        <v>210959.74173999927</v>
      </c>
      <c r="Q86" s="242"/>
      <c r="R86" s="242"/>
      <c r="S86" s="242"/>
      <c r="T86" s="237"/>
    </row>
    <row r="87" spans="1:20" s="248" customFormat="1">
      <c r="A87" s="243">
        <v>41579</v>
      </c>
      <c r="B87" s="237"/>
      <c r="C87" s="238">
        <v>79</v>
      </c>
      <c r="D87" s="239">
        <f t="shared" si="12"/>
        <v>39707</v>
      </c>
      <c r="E87" s="239">
        <f t="shared" si="17"/>
        <v>2381333</v>
      </c>
      <c r="F87" s="239">
        <f t="shared" si="13"/>
        <v>-516167</v>
      </c>
      <c r="G87" s="240">
        <f>+Inputs!$D$3</f>
        <v>0.37951000000000001</v>
      </c>
      <c r="H87" s="237"/>
      <c r="I87" s="241">
        <f t="shared" si="18"/>
        <v>2897500</v>
      </c>
      <c r="J87" s="237"/>
      <c r="K87" s="241">
        <f t="shared" si="14"/>
        <v>39707</v>
      </c>
      <c r="L87" s="241">
        <f t="shared" si="19"/>
        <v>2381333</v>
      </c>
      <c r="M87" s="241">
        <f t="shared" si="15"/>
        <v>15069.20357</v>
      </c>
      <c r="N87" s="241">
        <f t="shared" si="16"/>
        <v>15069.20357</v>
      </c>
      <c r="O87" s="241">
        <f t="shared" si="20"/>
        <v>-195890.53816999926</v>
      </c>
      <c r="P87" s="241">
        <f t="shared" si="21"/>
        <v>195890.53816999926</v>
      </c>
      <c r="Q87" s="242"/>
      <c r="R87" s="242"/>
      <c r="S87" s="242"/>
      <c r="T87" s="237"/>
    </row>
    <row r="88" spans="1:20" s="248" customFormat="1">
      <c r="A88" s="243">
        <v>41609</v>
      </c>
      <c r="B88" s="237"/>
      <c r="C88" s="238">
        <v>80</v>
      </c>
      <c r="D88" s="239">
        <f t="shared" si="12"/>
        <v>39707</v>
      </c>
      <c r="E88" s="239">
        <f t="shared" si="17"/>
        <v>2421040</v>
      </c>
      <c r="F88" s="239">
        <f t="shared" si="13"/>
        <v>-476460</v>
      </c>
      <c r="G88" s="240">
        <f>+Inputs!$D$3</f>
        <v>0.37951000000000001</v>
      </c>
      <c r="H88" s="237"/>
      <c r="I88" s="241">
        <f t="shared" si="18"/>
        <v>2897500</v>
      </c>
      <c r="J88" s="237"/>
      <c r="K88" s="241">
        <f t="shared" si="14"/>
        <v>39707</v>
      </c>
      <c r="L88" s="241">
        <f t="shared" si="19"/>
        <v>2421040</v>
      </c>
      <c r="M88" s="241">
        <f t="shared" si="15"/>
        <v>15069.20357</v>
      </c>
      <c r="N88" s="241">
        <f t="shared" si="16"/>
        <v>15069.20357</v>
      </c>
      <c r="O88" s="241">
        <f t="shared" si="20"/>
        <v>-180821.33459999925</v>
      </c>
      <c r="P88" s="241">
        <f t="shared" si="21"/>
        <v>180821.33459999925</v>
      </c>
      <c r="Q88" s="242"/>
      <c r="R88" s="242"/>
      <c r="S88" s="242"/>
      <c r="T88" s="237"/>
    </row>
    <row r="89" spans="1:20" s="248" customFormat="1">
      <c r="A89" s="243">
        <v>41640</v>
      </c>
      <c r="B89" s="237"/>
      <c r="C89" s="238">
        <v>81</v>
      </c>
      <c r="D89" s="239">
        <f t="shared" si="12"/>
        <v>39707</v>
      </c>
      <c r="E89" s="239">
        <f t="shared" si="17"/>
        <v>2460747</v>
      </c>
      <c r="F89" s="239">
        <f t="shared" si="13"/>
        <v>-436753</v>
      </c>
      <c r="G89" s="240">
        <f>+Inputs!$D$3</f>
        <v>0.37951000000000001</v>
      </c>
      <c r="H89" s="237"/>
      <c r="I89" s="241">
        <f t="shared" si="18"/>
        <v>2897500</v>
      </c>
      <c r="J89" s="237"/>
      <c r="K89" s="241">
        <f t="shared" si="14"/>
        <v>39707</v>
      </c>
      <c r="L89" s="241">
        <f t="shared" si="19"/>
        <v>2460747</v>
      </c>
      <c r="M89" s="241">
        <f t="shared" si="15"/>
        <v>15069.20357</v>
      </c>
      <c r="N89" s="241">
        <f t="shared" si="16"/>
        <v>15069.20357</v>
      </c>
      <c r="O89" s="241">
        <f t="shared" si="20"/>
        <v>-165752.13102999923</v>
      </c>
      <c r="P89" s="241">
        <f t="shared" si="21"/>
        <v>165752.13102999923</v>
      </c>
      <c r="Q89" s="242"/>
      <c r="R89" s="242"/>
      <c r="S89" s="242"/>
      <c r="T89" s="237"/>
    </row>
    <row r="90" spans="1:20" s="248" customFormat="1">
      <c r="A90" s="243">
        <v>41671</v>
      </c>
      <c r="B90" s="237"/>
      <c r="C90" s="238">
        <v>82</v>
      </c>
      <c r="D90" s="239">
        <f t="shared" si="12"/>
        <v>39707</v>
      </c>
      <c r="E90" s="239">
        <f t="shared" si="17"/>
        <v>2500454</v>
      </c>
      <c r="F90" s="239">
        <f t="shared" si="13"/>
        <v>-397046</v>
      </c>
      <c r="G90" s="240">
        <f>+Inputs!$D$3</f>
        <v>0.37951000000000001</v>
      </c>
      <c r="H90" s="237"/>
      <c r="I90" s="241">
        <f t="shared" si="18"/>
        <v>2897500</v>
      </c>
      <c r="J90" s="237"/>
      <c r="K90" s="241">
        <f t="shared" si="14"/>
        <v>39707</v>
      </c>
      <c r="L90" s="241">
        <f t="shared" si="19"/>
        <v>2500454</v>
      </c>
      <c r="M90" s="241">
        <f t="shared" si="15"/>
        <v>15069.20357</v>
      </c>
      <c r="N90" s="241">
        <f t="shared" si="16"/>
        <v>15069.20357</v>
      </c>
      <c r="O90" s="241">
        <f t="shared" si="20"/>
        <v>-150682.92745999922</v>
      </c>
      <c r="P90" s="241">
        <f t="shared" si="21"/>
        <v>150682.92745999922</v>
      </c>
      <c r="Q90" s="242"/>
      <c r="R90" s="242"/>
      <c r="S90" s="242"/>
      <c r="T90" s="237"/>
    </row>
    <row r="91" spans="1:20" s="248" customFormat="1">
      <c r="A91" s="243">
        <v>41699</v>
      </c>
      <c r="B91" s="237"/>
      <c r="C91" s="238">
        <v>83</v>
      </c>
      <c r="D91" s="239">
        <f t="shared" si="12"/>
        <v>39707</v>
      </c>
      <c r="E91" s="239">
        <f t="shared" si="17"/>
        <v>2540161</v>
      </c>
      <c r="F91" s="239">
        <f t="shared" si="13"/>
        <v>-357339</v>
      </c>
      <c r="G91" s="240">
        <f>+Inputs!$D$3</f>
        <v>0.37951000000000001</v>
      </c>
      <c r="H91" s="237"/>
      <c r="I91" s="241">
        <f t="shared" si="18"/>
        <v>2897500</v>
      </c>
      <c r="J91" s="237"/>
      <c r="K91" s="241">
        <f t="shared" si="14"/>
        <v>39707</v>
      </c>
      <c r="L91" s="241">
        <f t="shared" si="19"/>
        <v>2540161</v>
      </c>
      <c r="M91" s="241">
        <f t="shared" si="15"/>
        <v>15069.20357</v>
      </c>
      <c r="N91" s="241">
        <f t="shared" si="16"/>
        <v>15069.20357</v>
      </c>
      <c r="O91" s="241">
        <f t="shared" si="20"/>
        <v>-135613.72388999921</v>
      </c>
      <c r="P91" s="241">
        <f t="shared" si="21"/>
        <v>135613.72388999921</v>
      </c>
      <c r="Q91" s="242"/>
      <c r="R91" s="242"/>
      <c r="S91" s="242"/>
      <c r="T91" s="237"/>
    </row>
    <row r="92" spans="1:20" s="248" customFormat="1">
      <c r="A92" s="243">
        <v>41730</v>
      </c>
      <c r="B92" s="237"/>
      <c r="C92" s="238">
        <v>84</v>
      </c>
      <c r="D92" s="239">
        <f t="shared" si="12"/>
        <v>39707</v>
      </c>
      <c r="E92" s="239">
        <f t="shared" si="17"/>
        <v>2579868</v>
      </c>
      <c r="F92" s="239">
        <f t="shared" si="13"/>
        <v>-317632</v>
      </c>
      <c r="G92" s="240">
        <f>+Inputs!$D$3</f>
        <v>0.37951000000000001</v>
      </c>
      <c r="H92" s="237"/>
      <c r="I92" s="241">
        <f t="shared" si="18"/>
        <v>2897500</v>
      </c>
      <c r="J92" s="237"/>
      <c r="K92" s="241">
        <f t="shared" si="14"/>
        <v>39707</v>
      </c>
      <c r="L92" s="241">
        <f t="shared" si="19"/>
        <v>2579868</v>
      </c>
      <c r="M92" s="241">
        <f t="shared" si="15"/>
        <v>15069.20357</v>
      </c>
      <c r="N92" s="241">
        <f t="shared" si="16"/>
        <v>15069.20357</v>
      </c>
      <c r="O92" s="241">
        <f t="shared" si="20"/>
        <v>-120544.52031999921</v>
      </c>
      <c r="P92" s="241">
        <f t="shared" si="21"/>
        <v>120544.52031999921</v>
      </c>
      <c r="Q92" s="242"/>
      <c r="R92" s="242"/>
      <c r="S92" s="242"/>
      <c r="T92" s="237"/>
    </row>
    <row r="93" spans="1:20" s="248" customFormat="1">
      <c r="A93" s="243">
        <v>41760</v>
      </c>
      <c r="B93" s="237"/>
      <c r="C93" s="238">
        <v>85</v>
      </c>
      <c r="D93" s="239">
        <f t="shared" si="12"/>
        <v>39707</v>
      </c>
      <c r="E93" s="239">
        <f t="shared" si="17"/>
        <v>2619575</v>
      </c>
      <c r="F93" s="239">
        <f t="shared" si="13"/>
        <v>-277925</v>
      </c>
      <c r="G93" s="240">
        <f>+Inputs!$D$3</f>
        <v>0.37951000000000001</v>
      </c>
      <c r="H93" s="237"/>
      <c r="I93" s="241">
        <f t="shared" si="18"/>
        <v>2897500</v>
      </c>
      <c r="J93" s="237"/>
      <c r="K93" s="241">
        <f t="shared" si="14"/>
        <v>39707</v>
      </c>
      <c r="L93" s="241">
        <f t="shared" si="19"/>
        <v>2619575</v>
      </c>
      <c r="M93" s="241">
        <f t="shared" si="15"/>
        <v>15069.20357</v>
      </c>
      <c r="N93" s="241">
        <f t="shared" si="16"/>
        <v>15069.20357</v>
      </c>
      <c r="O93" s="241">
        <f t="shared" si="20"/>
        <v>-105475.31674999921</v>
      </c>
      <c r="P93" s="241">
        <f t="shared" si="21"/>
        <v>105475.31674999921</v>
      </c>
      <c r="Q93" s="242"/>
      <c r="R93" s="242"/>
      <c r="S93" s="242"/>
      <c r="T93" s="237"/>
    </row>
    <row r="94" spans="1:20" s="248" customFormat="1">
      <c r="A94" s="243">
        <v>41791</v>
      </c>
      <c r="B94" s="237"/>
      <c r="C94" s="238">
        <v>86</v>
      </c>
      <c r="D94" s="239">
        <f t="shared" si="12"/>
        <v>39707</v>
      </c>
      <c r="E94" s="239">
        <f t="shared" si="17"/>
        <v>2659282</v>
      </c>
      <c r="F94" s="239">
        <f t="shared" si="13"/>
        <v>-238218</v>
      </c>
      <c r="G94" s="240">
        <f>+Inputs!$D$3</f>
        <v>0.37951000000000001</v>
      </c>
      <c r="H94" s="237"/>
      <c r="I94" s="241">
        <f t="shared" si="18"/>
        <v>2897500</v>
      </c>
      <c r="J94" s="237"/>
      <c r="K94" s="241">
        <f t="shared" si="14"/>
        <v>39707</v>
      </c>
      <c r="L94" s="241">
        <f t="shared" si="19"/>
        <v>2659282</v>
      </c>
      <c r="M94" s="241">
        <f t="shared" si="15"/>
        <v>15069.20357</v>
      </c>
      <c r="N94" s="241">
        <f t="shared" si="16"/>
        <v>15069.20357</v>
      </c>
      <c r="O94" s="241">
        <f t="shared" si="20"/>
        <v>-90406.113179999214</v>
      </c>
      <c r="P94" s="241">
        <f t="shared" si="21"/>
        <v>90406.113179999214</v>
      </c>
      <c r="Q94" s="242"/>
      <c r="R94" s="242"/>
      <c r="S94" s="242"/>
      <c r="T94" s="237"/>
    </row>
    <row r="95" spans="1:20" s="248" customFormat="1">
      <c r="A95" s="243">
        <v>41821</v>
      </c>
      <c r="B95" s="237"/>
      <c r="C95" s="238">
        <v>87</v>
      </c>
      <c r="D95" s="239">
        <f t="shared" si="12"/>
        <v>39707</v>
      </c>
      <c r="E95" s="239">
        <f t="shared" si="17"/>
        <v>2698989</v>
      </c>
      <c r="F95" s="239">
        <f t="shared" si="13"/>
        <v>-198511</v>
      </c>
      <c r="G95" s="240">
        <f>+Inputs!$D$3</f>
        <v>0.37951000000000001</v>
      </c>
      <c r="H95" s="237"/>
      <c r="I95" s="241">
        <f t="shared" si="18"/>
        <v>2897500</v>
      </c>
      <c r="J95" s="237"/>
      <c r="K95" s="241">
        <f t="shared" si="14"/>
        <v>39707</v>
      </c>
      <c r="L95" s="241">
        <f t="shared" si="19"/>
        <v>2698989</v>
      </c>
      <c r="M95" s="241">
        <f t="shared" si="15"/>
        <v>15069.20357</v>
      </c>
      <c r="N95" s="241">
        <f t="shared" si="16"/>
        <v>15069.20357</v>
      </c>
      <c r="O95" s="241">
        <f t="shared" si="20"/>
        <v>-75336.909609999217</v>
      </c>
      <c r="P95" s="241">
        <f t="shared" si="21"/>
        <v>75336.909609999217</v>
      </c>
      <c r="Q95" s="242"/>
      <c r="R95" s="242"/>
      <c r="S95" s="242"/>
      <c r="T95" s="237"/>
    </row>
    <row r="96" spans="1:20" s="248" customFormat="1">
      <c r="A96" s="243">
        <v>41852</v>
      </c>
      <c r="B96" s="237"/>
      <c r="C96" s="238">
        <v>88</v>
      </c>
      <c r="D96" s="239">
        <f t="shared" si="12"/>
        <v>39707</v>
      </c>
      <c r="E96" s="239">
        <f t="shared" si="17"/>
        <v>2738696</v>
      </c>
      <c r="F96" s="239">
        <f t="shared" si="13"/>
        <v>-158804</v>
      </c>
      <c r="G96" s="240">
        <f>+Inputs!$D$3</f>
        <v>0.37951000000000001</v>
      </c>
      <c r="H96" s="237"/>
      <c r="I96" s="241">
        <f t="shared" si="18"/>
        <v>2897500</v>
      </c>
      <c r="J96" s="237"/>
      <c r="K96" s="241">
        <f t="shared" si="14"/>
        <v>39707</v>
      </c>
      <c r="L96" s="241">
        <f t="shared" si="19"/>
        <v>2738696</v>
      </c>
      <c r="M96" s="241">
        <f t="shared" si="15"/>
        <v>15069.20357</v>
      </c>
      <c r="N96" s="241">
        <f t="shared" si="16"/>
        <v>15069.20357</v>
      </c>
      <c r="O96" s="241">
        <f t="shared" si="20"/>
        <v>-60267.706039999219</v>
      </c>
      <c r="P96" s="241">
        <f t="shared" si="21"/>
        <v>60267.706039999219</v>
      </c>
      <c r="Q96" s="242"/>
      <c r="R96" s="242"/>
      <c r="S96" s="242"/>
      <c r="T96" s="237"/>
    </row>
    <row r="97" spans="1:20" s="248" customFormat="1">
      <c r="A97" s="243">
        <v>41883</v>
      </c>
      <c r="B97" s="237"/>
      <c r="C97" s="238">
        <v>89</v>
      </c>
      <c r="D97" s="239">
        <f t="shared" si="12"/>
        <v>39707</v>
      </c>
      <c r="E97" s="239">
        <f t="shared" si="17"/>
        <v>2778403</v>
      </c>
      <c r="F97" s="239">
        <f t="shared" si="13"/>
        <v>-119097</v>
      </c>
      <c r="G97" s="240">
        <f>+Inputs!$D$3</f>
        <v>0.37951000000000001</v>
      </c>
      <c r="H97" s="237"/>
      <c r="I97" s="241">
        <f t="shared" si="18"/>
        <v>2897500</v>
      </c>
      <c r="J97" s="237"/>
      <c r="K97" s="241">
        <f t="shared" si="14"/>
        <v>39707</v>
      </c>
      <c r="L97" s="241">
        <f t="shared" si="19"/>
        <v>2778403</v>
      </c>
      <c r="M97" s="241">
        <f t="shared" si="15"/>
        <v>15069.20357</v>
      </c>
      <c r="N97" s="241">
        <f t="shared" si="16"/>
        <v>15069.20357</v>
      </c>
      <c r="O97" s="241">
        <f t="shared" si="20"/>
        <v>-45198.502469999221</v>
      </c>
      <c r="P97" s="241">
        <f t="shared" si="21"/>
        <v>45198.502469999221</v>
      </c>
      <c r="Q97" s="242"/>
      <c r="R97" s="242"/>
      <c r="S97" s="242"/>
      <c r="T97" s="237"/>
    </row>
    <row r="98" spans="1:20" s="248" customFormat="1">
      <c r="A98" s="243">
        <v>41913</v>
      </c>
      <c r="B98" s="237"/>
      <c r="C98" s="238">
        <v>90</v>
      </c>
      <c r="D98" s="239">
        <f t="shared" si="12"/>
        <v>39707</v>
      </c>
      <c r="E98" s="239">
        <f t="shared" si="17"/>
        <v>2818110</v>
      </c>
      <c r="F98" s="239">
        <f t="shared" si="13"/>
        <v>-79390</v>
      </c>
      <c r="G98" s="240">
        <f>+Inputs!$D$3</f>
        <v>0.37951000000000001</v>
      </c>
      <c r="H98" s="237"/>
      <c r="I98" s="241">
        <f t="shared" si="18"/>
        <v>2897500</v>
      </c>
      <c r="J98" s="237"/>
      <c r="K98" s="241">
        <f t="shared" si="14"/>
        <v>39707</v>
      </c>
      <c r="L98" s="241">
        <f t="shared" si="19"/>
        <v>2818110</v>
      </c>
      <c r="M98" s="241">
        <f t="shared" si="15"/>
        <v>15069.20357</v>
      </c>
      <c r="N98" s="241">
        <f t="shared" si="16"/>
        <v>15069.20357</v>
      </c>
      <c r="O98" s="241">
        <f t="shared" si="20"/>
        <v>-30129.298899999223</v>
      </c>
      <c r="P98" s="241">
        <f t="shared" si="21"/>
        <v>30129.298899999223</v>
      </c>
      <c r="Q98" s="242"/>
      <c r="R98" s="242"/>
      <c r="S98" s="242"/>
      <c r="T98" s="237"/>
    </row>
    <row r="99" spans="1:20" s="248" customFormat="1">
      <c r="A99" s="243">
        <v>41944</v>
      </c>
      <c r="B99" s="237"/>
      <c r="C99" s="238">
        <v>91</v>
      </c>
      <c r="D99" s="239">
        <f t="shared" si="12"/>
        <v>39707</v>
      </c>
      <c r="E99" s="239">
        <f t="shared" si="17"/>
        <v>2857817</v>
      </c>
      <c r="F99" s="239">
        <f t="shared" si="13"/>
        <v>-39683</v>
      </c>
      <c r="G99" s="240">
        <f>+Inputs!$D$3</f>
        <v>0.37951000000000001</v>
      </c>
      <c r="H99" s="237"/>
      <c r="I99" s="241">
        <f t="shared" si="18"/>
        <v>2897500</v>
      </c>
      <c r="J99" s="237"/>
      <c r="K99" s="241">
        <f t="shared" si="14"/>
        <v>39707</v>
      </c>
      <c r="L99" s="241">
        <f t="shared" si="19"/>
        <v>2857817</v>
      </c>
      <c r="M99" s="241">
        <f t="shared" si="15"/>
        <v>15069.20357</v>
      </c>
      <c r="N99" s="241">
        <f t="shared" si="16"/>
        <v>15069.20357</v>
      </c>
      <c r="O99" s="241">
        <f t="shared" si="20"/>
        <v>-15060.095329999223</v>
      </c>
      <c r="P99" s="241">
        <f t="shared" si="21"/>
        <v>15060.095329999223</v>
      </c>
      <c r="Q99" s="242"/>
      <c r="R99" s="242"/>
      <c r="S99" s="242"/>
      <c r="T99" s="237"/>
    </row>
    <row r="100" spans="1:20" s="248" customFormat="1">
      <c r="A100" s="243">
        <v>41974</v>
      </c>
      <c r="B100" s="237"/>
      <c r="C100" s="238">
        <v>92</v>
      </c>
      <c r="D100" s="239">
        <f>-F99</f>
        <v>39683</v>
      </c>
      <c r="E100" s="239">
        <f t="shared" si="17"/>
        <v>2897500</v>
      </c>
      <c r="F100" s="239">
        <f t="shared" si="13"/>
        <v>0</v>
      </c>
      <c r="G100" s="240">
        <f>+Inputs!$D$3</f>
        <v>0.37951000000000001</v>
      </c>
      <c r="H100" s="237"/>
      <c r="I100" s="241">
        <f t="shared" si="18"/>
        <v>2897500</v>
      </c>
      <c r="J100" s="237"/>
      <c r="K100" s="241">
        <f t="shared" si="14"/>
        <v>39683</v>
      </c>
      <c r="L100" s="241">
        <f t="shared" si="19"/>
        <v>2897500</v>
      </c>
      <c r="M100" s="241">
        <f t="shared" si="15"/>
        <v>15060.09533</v>
      </c>
      <c r="N100" s="241">
        <f t="shared" si="16"/>
        <v>15060.09533</v>
      </c>
      <c r="O100" s="241">
        <f t="shared" si="20"/>
        <v>7.7670847531408072E-10</v>
      </c>
      <c r="P100" s="241">
        <f t="shared" si="21"/>
        <v>-7.7670847531408072E-10</v>
      </c>
      <c r="Q100" s="242"/>
      <c r="R100" s="242"/>
      <c r="S100" s="242"/>
      <c r="T100" s="237"/>
    </row>
    <row r="101" spans="1:20">
      <c r="A101" s="30"/>
      <c r="B101" s="4"/>
      <c r="C101" s="4"/>
      <c r="D101" s="4"/>
      <c r="E101" s="4"/>
      <c r="F101" s="4"/>
      <c r="G101" s="28"/>
      <c r="H101" s="4"/>
      <c r="I101" s="4"/>
      <c r="J101" s="4"/>
      <c r="K101" s="4"/>
      <c r="L101" s="4"/>
      <c r="M101" s="4"/>
      <c r="N101" s="4"/>
      <c r="O101" s="4"/>
      <c r="P101" s="4"/>
      <c r="Q101" s="8"/>
      <c r="R101" s="8"/>
      <c r="S101" s="8"/>
      <c r="T101" s="4"/>
    </row>
    <row r="102" spans="1:20">
      <c r="A102" s="8" t="s">
        <v>43</v>
      </c>
      <c r="B102" s="33">
        <f>SUM(B9:B101)</f>
        <v>-2897500</v>
      </c>
      <c r="C102" s="4"/>
      <c r="D102" s="33">
        <f>SUM(D9:D101)</f>
        <v>2897500</v>
      </c>
      <c r="E102" s="4"/>
      <c r="F102" s="4"/>
      <c r="G102" s="28"/>
      <c r="H102" s="33">
        <f>SUM(H9:H101)</f>
        <v>2897500</v>
      </c>
      <c r="I102" s="33"/>
      <c r="J102" s="33">
        <f>SUM(J9:J101)</f>
        <v>1099630.2250000001</v>
      </c>
      <c r="K102" s="33">
        <f>SUM(K9:K101)</f>
        <v>2897500</v>
      </c>
      <c r="L102" s="33"/>
      <c r="M102" s="33">
        <f>SUM(M9:M101)</f>
        <v>1099630.2250000006</v>
      </c>
      <c r="N102" s="33">
        <f>SUM(N9:N101)</f>
        <v>7.7670847531408072E-10</v>
      </c>
      <c r="O102" s="143"/>
      <c r="P102" s="143"/>
      <c r="Q102" s="8"/>
      <c r="R102" s="8"/>
      <c r="S102" s="8"/>
      <c r="T102" s="4"/>
    </row>
    <row r="103" spans="1:20">
      <c r="A103" s="4"/>
      <c r="B103" s="4"/>
      <c r="C103" s="4"/>
      <c r="D103" s="4"/>
      <c r="E103" s="4"/>
      <c r="F103" s="4"/>
      <c r="G103" s="28"/>
      <c r="H103" s="4"/>
      <c r="I103" s="4"/>
      <c r="J103" s="4"/>
      <c r="K103" s="4"/>
      <c r="L103" s="4"/>
      <c r="M103" s="4"/>
      <c r="N103" s="4"/>
      <c r="O103" s="4"/>
      <c r="P103" s="4"/>
      <c r="Q103" s="8"/>
      <c r="R103" s="8"/>
      <c r="S103" s="8"/>
      <c r="T103" s="4"/>
    </row>
    <row r="104" spans="1:20">
      <c r="A104" s="4" t="s">
        <v>61</v>
      </c>
      <c r="B104" s="4" t="s">
        <v>61</v>
      </c>
      <c r="C104" s="4" t="s">
        <v>61</v>
      </c>
      <c r="D104" s="4" t="s">
        <v>61</v>
      </c>
      <c r="E104" s="4"/>
      <c r="F104" s="4" t="s">
        <v>61</v>
      </c>
      <c r="G104" s="28" t="s">
        <v>61</v>
      </c>
      <c r="H104" s="4" t="s">
        <v>61</v>
      </c>
      <c r="I104" s="4"/>
      <c r="J104" s="4" t="s">
        <v>61</v>
      </c>
      <c r="K104" s="4" t="s">
        <v>61</v>
      </c>
      <c r="L104" s="4"/>
      <c r="M104" s="4" t="s">
        <v>61</v>
      </c>
      <c r="N104" s="4" t="s">
        <v>61</v>
      </c>
      <c r="O104" s="4"/>
      <c r="P104" s="4" t="s">
        <v>61</v>
      </c>
      <c r="Q104" s="8"/>
      <c r="R104" s="8"/>
      <c r="S104" s="8"/>
      <c r="T104" s="4"/>
    </row>
  </sheetData>
  <phoneticPr fontId="22" type="noConversion"/>
  <pageMargins left="0" right="0" top="0.75" bottom="0.25" header="0.5" footer="0"/>
  <pageSetup scale="50" orientation="landscape" r:id="rId1"/>
  <headerFooter alignWithMargins="0">
    <oddFooter>&amp;C&amp;A</oddFooter>
  </headerFooter>
</worksheet>
</file>

<file path=xl/worksheets/sheet73.xml><?xml version="1.0" encoding="utf-8"?>
<worksheet xmlns="http://schemas.openxmlformats.org/spreadsheetml/2006/main" xmlns:r="http://schemas.openxmlformats.org/officeDocument/2006/relationships">
  <dimension ref="A1:AE99"/>
  <sheetViews>
    <sheetView topLeftCell="A16" zoomScale="70" zoomScaleNormal="70" workbookViewId="0">
      <selection activeCell="D36" sqref="D36"/>
    </sheetView>
  </sheetViews>
  <sheetFormatPr defaultRowHeight="15"/>
  <cols>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199</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39356</v>
      </c>
      <c r="B9" s="137">
        <v>-2872500</v>
      </c>
      <c r="C9" s="6">
        <v>1</v>
      </c>
      <c r="D9" s="29">
        <f t="shared" ref="D9:D35" si="0">ROUND(-(+$B$9/180)*1,0)</f>
        <v>15958</v>
      </c>
      <c r="E9" s="29">
        <f>+D9</f>
        <v>15958</v>
      </c>
      <c r="F9" s="29">
        <f t="shared" ref="F9:F72" si="1">$B$9+E9</f>
        <v>-2856542</v>
      </c>
      <c r="G9" s="34">
        <f>+Inputs!$D$3</f>
        <v>0.37951000000000001</v>
      </c>
      <c r="H9" s="27">
        <f>-B9</f>
        <v>2872500</v>
      </c>
      <c r="I9" s="27">
        <f>+H9</f>
        <v>2872500</v>
      </c>
      <c r="J9" s="27">
        <f>H9*G9</f>
        <v>1090142.4750000001</v>
      </c>
      <c r="K9" s="27">
        <f t="shared" ref="K9:K72" si="2">D9</f>
        <v>15958</v>
      </c>
      <c r="L9" s="27">
        <f>+K9</f>
        <v>15958</v>
      </c>
      <c r="M9" s="27">
        <f t="shared" ref="M9:M72" si="3">K9*G9</f>
        <v>6056.2205800000002</v>
      </c>
      <c r="N9" s="27">
        <f t="shared" ref="N9:N72" si="4">M9-J9</f>
        <v>-1084086.2544200001</v>
      </c>
      <c r="O9" s="27">
        <f>+N9</f>
        <v>-1084086.2544200001</v>
      </c>
      <c r="P9" s="27">
        <f>-SUM(N9)</f>
        <v>1084086.2544200001</v>
      </c>
      <c r="Q9" s="38">
        <f>VLOOKUP(Q$8,$A$9:$P$95,5)</f>
        <v>430866</v>
      </c>
      <c r="R9" s="38">
        <f>VLOOKUP(R$8,$A$9:$P$95,5)</f>
        <v>919194</v>
      </c>
      <c r="S9" s="38">
        <f>+R9-Q9</f>
        <v>488328</v>
      </c>
      <c r="T9" s="35" t="s">
        <v>189</v>
      </c>
      <c r="U9" s="145">
        <f t="shared" ref="U9:AE9" si="5">-IF(TYPE(VLOOKUP(U8,$A$9:$P$95,6,FALSE))=16,0,VLOOKUP(U8,$A$9:$P$95,6,FALSE))</f>
        <v>2400940</v>
      </c>
      <c r="V9" s="145">
        <f t="shared" si="5"/>
        <v>2360246</v>
      </c>
      <c r="W9" s="145">
        <f t="shared" si="5"/>
        <v>2319552</v>
      </c>
      <c r="X9" s="145">
        <f t="shared" si="5"/>
        <v>2278858</v>
      </c>
      <c r="Y9" s="145">
        <f t="shared" si="5"/>
        <v>2238164</v>
      </c>
      <c r="Z9" s="145">
        <f t="shared" si="5"/>
        <v>2197470</v>
      </c>
      <c r="AA9" s="145">
        <f t="shared" si="5"/>
        <v>2156776</v>
      </c>
      <c r="AB9" s="145">
        <f t="shared" si="5"/>
        <v>2116082</v>
      </c>
      <c r="AC9" s="145">
        <f t="shared" si="5"/>
        <v>2075388</v>
      </c>
      <c r="AD9" s="145">
        <f t="shared" si="5"/>
        <v>2034694</v>
      </c>
      <c r="AE9" s="145">
        <f t="shared" si="5"/>
        <v>1994000</v>
      </c>
    </row>
    <row r="10" spans="1:31">
      <c r="A10" s="31">
        <v>39387</v>
      </c>
      <c r="B10" s="137" t="s">
        <v>45</v>
      </c>
      <c r="C10" s="6">
        <v>2</v>
      </c>
      <c r="D10" s="29">
        <f t="shared" si="0"/>
        <v>15958</v>
      </c>
      <c r="E10" s="29">
        <f t="shared" ref="E10:E73" si="6">+E9+D10</f>
        <v>31916</v>
      </c>
      <c r="F10" s="29">
        <f t="shared" si="1"/>
        <v>-2840584</v>
      </c>
      <c r="G10" s="34">
        <f>+Inputs!$D$3</f>
        <v>0.37951000000000001</v>
      </c>
      <c r="H10" s="2"/>
      <c r="I10" s="27">
        <f t="shared" ref="I10:I73" si="7">+I9+H10</f>
        <v>2872500</v>
      </c>
      <c r="J10" s="27"/>
      <c r="K10" s="27">
        <f t="shared" si="2"/>
        <v>15958</v>
      </c>
      <c r="L10" s="27">
        <f t="shared" ref="L10:L73" si="8">+L9+K10</f>
        <v>31916</v>
      </c>
      <c r="M10" s="27">
        <f t="shared" si="3"/>
        <v>6056.2205800000002</v>
      </c>
      <c r="N10" s="27">
        <f t="shared" si="4"/>
        <v>6056.2205800000002</v>
      </c>
      <c r="O10" s="27">
        <f t="shared" ref="O10:O73" si="9">+O9+N10</f>
        <v>-1078030.0338400002</v>
      </c>
      <c r="P10" s="27">
        <f t="shared" ref="P10:P73" si="10">P9-N10</f>
        <v>1078030.0338400002</v>
      </c>
      <c r="Q10" s="38">
        <f>VLOOKUP(Q$8,$A$9:$P$95,15)</f>
        <v>-926624.51934000105</v>
      </c>
      <c r="R10" s="38">
        <f>VLOOKUP(R$8,$A$9:$P$95,15)</f>
        <v>-741299.16006000061</v>
      </c>
      <c r="S10" s="38">
        <f>+R10-Q10</f>
        <v>185325.35928000044</v>
      </c>
      <c r="T10" s="36" t="s">
        <v>69</v>
      </c>
    </row>
    <row r="11" spans="1:31">
      <c r="A11" s="31">
        <v>39417</v>
      </c>
      <c r="B11" s="5"/>
      <c r="C11" s="6">
        <v>3</v>
      </c>
      <c r="D11" s="29">
        <f t="shared" si="0"/>
        <v>15958</v>
      </c>
      <c r="E11" s="29">
        <f t="shared" si="6"/>
        <v>47874</v>
      </c>
      <c r="F11" s="29">
        <f t="shared" si="1"/>
        <v>-2824626</v>
      </c>
      <c r="G11" s="34">
        <f>+Inputs!$D$3</f>
        <v>0.37951000000000001</v>
      </c>
      <c r="H11" s="2"/>
      <c r="I11" s="27">
        <f t="shared" si="7"/>
        <v>2872500</v>
      </c>
      <c r="J11" s="27"/>
      <c r="K11" s="27">
        <f t="shared" si="2"/>
        <v>15958</v>
      </c>
      <c r="L11" s="27">
        <f t="shared" si="8"/>
        <v>47874</v>
      </c>
      <c r="M11" s="27">
        <f t="shared" si="3"/>
        <v>6056.2205800000002</v>
      </c>
      <c r="N11" s="27">
        <f t="shared" si="4"/>
        <v>6056.2205800000002</v>
      </c>
      <c r="O11" s="27">
        <f t="shared" si="9"/>
        <v>-1071973.8132600002</v>
      </c>
      <c r="P11" s="27">
        <f t="shared" si="10"/>
        <v>1071973.8132600002</v>
      </c>
      <c r="Q11" s="38">
        <f>+VLOOKUP(Q$8,$A$9:$P$95,16)</f>
        <v>926624.51934000105</v>
      </c>
      <c r="R11" s="38">
        <f>+VLOOKUP(R$8,$A$9:$P$95,16)</f>
        <v>741299.16006000061</v>
      </c>
      <c r="S11" s="38">
        <f>(+Q11+R11)/2</f>
        <v>833961.83970000083</v>
      </c>
      <c r="T11" s="36" t="s">
        <v>113</v>
      </c>
      <c r="U11" s="145">
        <f t="shared" ref="U11:AE11" si="11">IF(TYPE(VLOOKUP(U8,$A$9:$P$95,16,FALSE))=16,0,VLOOKUP(U8,$A$9:$P$95,16,FALSE))</f>
        <v>911180.73940000101</v>
      </c>
      <c r="V11" s="145">
        <f t="shared" si="11"/>
        <v>895736.95946000097</v>
      </c>
      <c r="W11" s="145">
        <f t="shared" si="11"/>
        <v>880293.17952000094</v>
      </c>
      <c r="X11" s="145">
        <f t="shared" si="11"/>
        <v>864849.3995800009</v>
      </c>
      <c r="Y11" s="145">
        <f t="shared" si="11"/>
        <v>849405.61964000086</v>
      </c>
      <c r="Z11" s="145">
        <f t="shared" si="11"/>
        <v>833961.83970000083</v>
      </c>
      <c r="AA11" s="145">
        <f t="shared" si="11"/>
        <v>818518.05976000079</v>
      </c>
      <c r="AB11" s="145">
        <f t="shared" si="11"/>
        <v>803074.27982000075</v>
      </c>
      <c r="AC11" s="145">
        <f t="shared" si="11"/>
        <v>787630.49988000072</v>
      </c>
      <c r="AD11" s="145">
        <f t="shared" si="11"/>
        <v>772186.71994000068</v>
      </c>
      <c r="AE11" s="145">
        <f t="shared" si="11"/>
        <v>756742.94000000064</v>
      </c>
    </row>
    <row r="12" spans="1:31">
      <c r="A12" s="31">
        <v>39448</v>
      </c>
      <c r="B12" s="3"/>
      <c r="C12" s="6">
        <v>4</v>
      </c>
      <c r="D12" s="29">
        <f t="shared" si="0"/>
        <v>15958</v>
      </c>
      <c r="E12" s="29">
        <f t="shared" si="6"/>
        <v>63832</v>
      </c>
      <c r="F12" s="29">
        <f t="shared" si="1"/>
        <v>-2808668</v>
      </c>
      <c r="G12" s="34">
        <f>+Inputs!$D$3</f>
        <v>0.37951000000000001</v>
      </c>
      <c r="H12" s="2"/>
      <c r="I12" s="27">
        <f t="shared" si="7"/>
        <v>2872500</v>
      </c>
      <c r="J12" s="27"/>
      <c r="K12" s="27">
        <f t="shared" si="2"/>
        <v>15958</v>
      </c>
      <c r="L12" s="27">
        <f t="shared" si="8"/>
        <v>63832</v>
      </c>
      <c r="M12" s="27">
        <f t="shared" si="3"/>
        <v>6056.2205800000002</v>
      </c>
      <c r="N12" s="27">
        <f t="shared" si="4"/>
        <v>6056.2205800000002</v>
      </c>
      <c r="O12" s="27">
        <f t="shared" si="9"/>
        <v>-1065917.5926800002</v>
      </c>
      <c r="P12" s="27">
        <f t="shared" si="10"/>
        <v>1065917.5926800002</v>
      </c>
      <c r="Q12" s="39"/>
      <c r="R12" s="40"/>
      <c r="S12" s="40"/>
      <c r="T12" s="36"/>
    </row>
    <row r="13" spans="1:31">
      <c r="A13" s="31">
        <v>39479</v>
      </c>
      <c r="B13" s="3"/>
      <c r="C13" s="6">
        <v>5</v>
      </c>
      <c r="D13" s="29">
        <f t="shared" si="0"/>
        <v>15958</v>
      </c>
      <c r="E13" s="29">
        <f t="shared" si="6"/>
        <v>79790</v>
      </c>
      <c r="F13" s="29">
        <f t="shared" si="1"/>
        <v>-2792710</v>
      </c>
      <c r="G13" s="34">
        <f>+Inputs!$D$3</f>
        <v>0.37951000000000001</v>
      </c>
      <c r="H13" s="2"/>
      <c r="I13" s="27">
        <f t="shared" si="7"/>
        <v>2872500</v>
      </c>
      <c r="J13" s="27"/>
      <c r="K13" s="27">
        <f t="shared" si="2"/>
        <v>15958</v>
      </c>
      <c r="L13" s="27">
        <f t="shared" si="8"/>
        <v>79790</v>
      </c>
      <c r="M13" s="27">
        <f t="shared" si="3"/>
        <v>6056.2205800000002</v>
      </c>
      <c r="N13" s="27">
        <f t="shared" si="4"/>
        <v>6056.2205800000002</v>
      </c>
      <c r="O13" s="27">
        <f t="shared" si="9"/>
        <v>-1059861.3721000003</v>
      </c>
      <c r="P13" s="27">
        <f t="shared" si="10"/>
        <v>1059861.3721000003</v>
      </c>
      <c r="Q13" s="38">
        <f>VLOOKUP(Q$8,$A$9:$P$95,9)</f>
        <v>2872500</v>
      </c>
      <c r="R13" s="38">
        <f>VLOOKUP(R$8,$A$9:$P$95,9)</f>
        <v>2872500</v>
      </c>
      <c r="S13" s="38">
        <f>+R13-Q13</f>
        <v>0</v>
      </c>
      <c r="T13" s="36" t="s">
        <v>190</v>
      </c>
    </row>
    <row r="14" spans="1:31">
      <c r="A14" s="31">
        <v>39508</v>
      </c>
      <c r="B14" s="3"/>
      <c r="C14" s="6">
        <v>6</v>
      </c>
      <c r="D14" s="29">
        <f t="shared" si="0"/>
        <v>15958</v>
      </c>
      <c r="E14" s="29">
        <f t="shared" si="6"/>
        <v>95748</v>
      </c>
      <c r="F14" s="29">
        <f t="shared" si="1"/>
        <v>-2776752</v>
      </c>
      <c r="G14" s="34">
        <f>+Inputs!$D$3</f>
        <v>0.37951000000000001</v>
      </c>
      <c r="H14" s="2"/>
      <c r="I14" s="27">
        <f t="shared" si="7"/>
        <v>2872500</v>
      </c>
      <c r="J14" s="27"/>
      <c r="K14" s="27">
        <f t="shared" si="2"/>
        <v>15958</v>
      </c>
      <c r="L14" s="27">
        <f t="shared" si="8"/>
        <v>95748</v>
      </c>
      <c r="M14" s="27">
        <f t="shared" si="3"/>
        <v>6056.2205800000002</v>
      </c>
      <c r="N14" s="27">
        <f t="shared" si="4"/>
        <v>6056.2205800000002</v>
      </c>
      <c r="O14" s="27">
        <f t="shared" si="9"/>
        <v>-1053805.1515200003</v>
      </c>
      <c r="P14" s="27">
        <f t="shared" si="10"/>
        <v>1053805.1515200003</v>
      </c>
      <c r="Q14" s="38">
        <f>VLOOKUP(Q$8,$A$9:$P$95,12)</f>
        <v>430866</v>
      </c>
      <c r="R14" s="38">
        <f>VLOOKUP(R$8,$A$9:$P$95,12)</f>
        <v>919194</v>
      </c>
      <c r="S14" s="38">
        <f>+R14-Q14</f>
        <v>488328</v>
      </c>
      <c r="T14" s="37" t="s">
        <v>191</v>
      </c>
    </row>
    <row r="15" spans="1:31">
      <c r="A15" s="31">
        <v>39539</v>
      </c>
      <c r="B15" s="3"/>
      <c r="C15" s="6">
        <v>7</v>
      </c>
      <c r="D15" s="29">
        <f t="shared" si="0"/>
        <v>15958</v>
      </c>
      <c r="E15" s="29">
        <f t="shared" si="6"/>
        <v>111706</v>
      </c>
      <c r="F15" s="29">
        <f t="shared" si="1"/>
        <v>-2760794</v>
      </c>
      <c r="G15" s="34">
        <f>+Inputs!$D$3</f>
        <v>0.37951000000000001</v>
      </c>
      <c r="H15" s="2"/>
      <c r="I15" s="27">
        <f t="shared" si="7"/>
        <v>2872500</v>
      </c>
      <c r="J15" s="27"/>
      <c r="K15" s="27">
        <f t="shared" si="2"/>
        <v>15958</v>
      </c>
      <c r="L15" s="27">
        <f t="shared" si="8"/>
        <v>111706</v>
      </c>
      <c r="M15" s="27">
        <f t="shared" si="3"/>
        <v>6056.2205800000002</v>
      </c>
      <c r="N15" s="27">
        <f t="shared" si="4"/>
        <v>6056.2205800000002</v>
      </c>
      <c r="O15" s="27">
        <f t="shared" si="9"/>
        <v>-1047748.9309400003</v>
      </c>
      <c r="P15" s="27">
        <f t="shared" si="10"/>
        <v>1047748.9309400003</v>
      </c>
      <c r="Q15" s="8"/>
      <c r="R15" s="8"/>
      <c r="S15" s="8"/>
      <c r="T15" s="98"/>
    </row>
    <row r="16" spans="1:31">
      <c r="A16" s="31">
        <v>39569</v>
      </c>
      <c r="B16" s="3"/>
      <c r="C16" s="6">
        <v>8</v>
      </c>
      <c r="D16" s="29">
        <f t="shared" si="0"/>
        <v>15958</v>
      </c>
      <c r="E16" s="29">
        <f t="shared" si="6"/>
        <v>127664</v>
      </c>
      <c r="F16" s="29">
        <f t="shared" si="1"/>
        <v>-2744836</v>
      </c>
      <c r="G16" s="34">
        <f>+Inputs!$D$3</f>
        <v>0.37951000000000001</v>
      </c>
      <c r="H16" s="2"/>
      <c r="I16" s="27">
        <f t="shared" si="7"/>
        <v>2872500</v>
      </c>
      <c r="J16" s="27"/>
      <c r="K16" s="27">
        <f t="shared" si="2"/>
        <v>15958</v>
      </c>
      <c r="L16" s="27">
        <f t="shared" si="8"/>
        <v>127664</v>
      </c>
      <c r="M16" s="27">
        <f t="shared" si="3"/>
        <v>6056.2205800000002</v>
      </c>
      <c r="N16" s="27">
        <f t="shared" si="4"/>
        <v>6056.2205800000002</v>
      </c>
      <c r="O16" s="27">
        <f t="shared" si="9"/>
        <v>-1041692.7103600004</v>
      </c>
      <c r="P16" s="27">
        <f t="shared" si="10"/>
        <v>1041692.7103600004</v>
      </c>
      <c r="Q16" s="8"/>
      <c r="R16" s="8"/>
      <c r="S16" s="8"/>
      <c r="T16" s="4"/>
    </row>
    <row r="17" spans="1:20">
      <c r="A17" s="31">
        <v>39600</v>
      </c>
      <c r="B17" s="3"/>
      <c r="C17" s="6">
        <v>9</v>
      </c>
      <c r="D17" s="29">
        <f t="shared" si="0"/>
        <v>15958</v>
      </c>
      <c r="E17" s="29">
        <f t="shared" si="6"/>
        <v>143622</v>
      </c>
      <c r="F17" s="29">
        <f t="shared" si="1"/>
        <v>-2728878</v>
      </c>
      <c r="G17" s="34">
        <f>+Inputs!$D$3</f>
        <v>0.37951000000000001</v>
      </c>
      <c r="H17" s="2"/>
      <c r="I17" s="27">
        <f t="shared" si="7"/>
        <v>2872500</v>
      </c>
      <c r="J17" s="27"/>
      <c r="K17" s="27">
        <f t="shared" si="2"/>
        <v>15958</v>
      </c>
      <c r="L17" s="27">
        <f t="shared" si="8"/>
        <v>143622</v>
      </c>
      <c r="M17" s="27">
        <f t="shared" si="3"/>
        <v>6056.2205800000002</v>
      </c>
      <c r="N17" s="27">
        <f t="shared" si="4"/>
        <v>6056.2205800000002</v>
      </c>
      <c r="O17" s="27">
        <f t="shared" si="9"/>
        <v>-1035636.4897800004</v>
      </c>
      <c r="P17" s="27">
        <f t="shared" si="10"/>
        <v>1035636.4897800004</v>
      </c>
      <c r="Q17" s="8"/>
      <c r="R17" s="8"/>
      <c r="S17" s="8"/>
      <c r="T17" s="4"/>
    </row>
    <row r="18" spans="1:20">
      <c r="A18" s="31">
        <v>39630</v>
      </c>
      <c r="B18" s="138"/>
      <c r="C18" s="139">
        <v>10</v>
      </c>
      <c r="D18" s="140">
        <f t="shared" si="0"/>
        <v>15958</v>
      </c>
      <c r="E18" s="140">
        <f t="shared" si="6"/>
        <v>159580</v>
      </c>
      <c r="F18" s="140">
        <f t="shared" si="1"/>
        <v>-2712920</v>
      </c>
      <c r="G18" s="34">
        <f>+Inputs!$D$3</f>
        <v>0.37951000000000001</v>
      </c>
      <c r="H18" s="141"/>
      <c r="I18" s="142">
        <f t="shared" si="7"/>
        <v>2872500</v>
      </c>
      <c r="J18" s="142"/>
      <c r="K18" s="142">
        <f t="shared" si="2"/>
        <v>15958</v>
      </c>
      <c r="L18" s="142">
        <f t="shared" si="8"/>
        <v>159580</v>
      </c>
      <c r="M18" s="142">
        <f t="shared" si="3"/>
        <v>6056.2205800000002</v>
      </c>
      <c r="N18" s="142">
        <f t="shared" si="4"/>
        <v>6056.2205800000002</v>
      </c>
      <c r="O18" s="142">
        <f t="shared" si="9"/>
        <v>-1029580.2692000004</v>
      </c>
      <c r="P18" s="142">
        <f t="shared" si="10"/>
        <v>1029580.2692000004</v>
      </c>
      <c r="Q18" s="8"/>
      <c r="R18" s="8"/>
      <c r="S18" s="8"/>
      <c r="T18" s="4"/>
    </row>
    <row r="19" spans="1:20">
      <c r="A19" s="31">
        <v>39661</v>
      </c>
      <c r="B19" s="138"/>
      <c r="C19" s="139">
        <v>11</v>
      </c>
      <c r="D19" s="140">
        <f t="shared" si="0"/>
        <v>15958</v>
      </c>
      <c r="E19" s="140">
        <f t="shared" si="6"/>
        <v>175538</v>
      </c>
      <c r="F19" s="140">
        <f t="shared" si="1"/>
        <v>-2696962</v>
      </c>
      <c r="G19" s="34">
        <f>+Inputs!$D$3</f>
        <v>0.37951000000000001</v>
      </c>
      <c r="H19" s="141"/>
      <c r="I19" s="142">
        <f t="shared" si="7"/>
        <v>2872500</v>
      </c>
      <c r="J19" s="142"/>
      <c r="K19" s="142">
        <f t="shared" si="2"/>
        <v>15958</v>
      </c>
      <c r="L19" s="142">
        <f t="shared" si="8"/>
        <v>175538</v>
      </c>
      <c r="M19" s="142">
        <f t="shared" si="3"/>
        <v>6056.2205800000002</v>
      </c>
      <c r="N19" s="142">
        <f t="shared" si="4"/>
        <v>6056.2205800000002</v>
      </c>
      <c r="O19" s="142">
        <f t="shared" si="9"/>
        <v>-1023524.0486200005</v>
      </c>
      <c r="P19" s="142">
        <f t="shared" si="10"/>
        <v>1023524.0486200005</v>
      </c>
      <c r="Q19" s="8"/>
      <c r="R19" s="8"/>
      <c r="S19" s="8"/>
      <c r="T19" s="4"/>
    </row>
    <row r="20" spans="1:20">
      <c r="A20" s="31">
        <v>39692</v>
      </c>
      <c r="B20" s="3"/>
      <c r="C20" s="6">
        <v>12</v>
      </c>
      <c r="D20" s="29">
        <f t="shared" si="0"/>
        <v>15958</v>
      </c>
      <c r="E20" s="29">
        <f t="shared" si="6"/>
        <v>191496</v>
      </c>
      <c r="F20" s="29">
        <f t="shared" si="1"/>
        <v>-2681004</v>
      </c>
      <c r="G20" s="34">
        <f>+Inputs!$D$3</f>
        <v>0.37951000000000001</v>
      </c>
      <c r="H20" s="2"/>
      <c r="I20" s="27">
        <f t="shared" si="7"/>
        <v>2872500</v>
      </c>
      <c r="J20" s="27"/>
      <c r="K20" s="27">
        <f t="shared" si="2"/>
        <v>15958</v>
      </c>
      <c r="L20" s="27">
        <f t="shared" si="8"/>
        <v>191496</v>
      </c>
      <c r="M20" s="27">
        <f t="shared" si="3"/>
        <v>6056.2205800000002</v>
      </c>
      <c r="N20" s="27">
        <f t="shared" si="4"/>
        <v>6056.2205800000002</v>
      </c>
      <c r="O20" s="27">
        <f t="shared" si="9"/>
        <v>-1017467.8280400005</v>
      </c>
      <c r="P20" s="27">
        <f t="shared" si="10"/>
        <v>1017467.8280400005</v>
      </c>
      <c r="Q20" s="8"/>
      <c r="R20" s="8"/>
      <c r="S20" s="8"/>
      <c r="T20" s="4"/>
    </row>
    <row r="21" spans="1:20">
      <c r="A21" s="31">
        <v>39722</v>
      </c>
      <c r="B21" s="3"/>
      <c r="C21" s="6">
        <v>13</v>
      </c>
      <c r="D21" s="29">
        <f t="shared" si="0"/>
        <v>15958</v>
      </c>
      <c r="E21" s="29">
        <f t="shared" si="6"/>
        <v>207454</v>
      </c>
      <c r="F21" s="29">
        <f t="shared" si="1"/>
        <v>-2665046</v>
      </c>
      <c r="G21" s="34">
        <f>+Inputs!$D$3</f>
        <v>0.37951000000000001</v>
      </c>
      <c r="H21" s="2"/>
      <c r="I21" s="27">
        <f t="shared" si="7"/>
        <v>2872500</v>
      </c>
      <c r="J21" s="27"/>
      <c r="K21" s="27">
        <f t="shared" si="2"/>
        <v>15958</v>
      </c>
      <c r="L21" s="27">
        <f t="shared" si="8"/>
        <v>207454</v>
      </c>
      <c r="M21" s="27">
        <f t="shared" si="3"/>
        <v>6056.2205800000002</v>
      </c>
      <c r="N21" s="27">
        <f t="shared" si="4"/>
        <v>6056.2205800000002</v>
      </c>
      <c r="O21" s="27">
        <f t="shared" si="9"/>
        <v>-1011411.6074600006</v>
      </c>
      <c r="P21" s="27">
        <f t="shared" si="10"/>
        <v>1011411.6074600006</v>
      </c>
      <c r="Q21" s="8"/>
      <c r="R21" s="8"/>
      <c r="S21" s="8"/>
      <c r="T21" s="4"/>
    </row>
    <row r="22" spans="1:20">
      <c r="A22" s="31">
        <v>39753</v>
      </c>
      <c r="B22" s="3"/>
      <c r="C22" s="6">
        <v>14</v>
      </c>
      <c r="D22" s="29">
        <f t="shared" si="0"/>
        <v>15958</v>
      </c>
      <c r="E22" s="29">
        <f t="shared" si="6"/>
        <v>223412</v>
      </c>
      <c r="F22" s="29">
        <f t="shared" si="1"/>
        <v>-2649088</v>
      </c>
      <c r="G22" s="34">
        <f>+Inputs!$D$3</f>
        <v>0.37951000000000001</v>
      </c>
      <c r="H22" s="2"/>
      <c r="I22" s="27">
        <f t="shared" si="7"/>
        <v>2872500</v>
      </c>
      <c r="J22" s="27"/>
      <c r="K22" s="27">
        <f t="shared" si="2"/>
        <v>15958</v>
      </c>
      <c r="L22" s="27">
        <f t="shared" si="8"/>
        <v>223412</v>
      </c>
      <c r="M22" s="27">
        <f t="shared" si="3"/>
        <v>6056.2205800000002</v>
      </c>
      <c r="N22" s="27">
        <f t="shared" si="4"/>
        <v>6056.2205800000002</v>
      </c>
      <c r="O22" s="27">
        <f t="shared" si="9"/>
        <v>-1005355.3868800006</v>
      </c>
      <c r="P22" s="27">
        <f t="shared" si="10"/>
        <v>1005355.3868800006</v>
      </c>
      <c r="Q22" s="8"/>
      <c r="R22" s="8"/>
      <c r="S22" s="8"/>
      <c r="T22" s="4"/>
    </row>
    <row r="23" spans="1:20">
      <c r="A23" s="31">
        <v>39783</v>
      </c>
      <c r="B23" s="3"/>
      <c r="C23" s="6">
        <v>15</v>
      </c>
      <c r="D23" s="29">
        <f t="shared" si="0"/>
        <v>15958</v>
      </c>
      <c r="E23" s="29">
        <f t="shared" si="6"/>
        <v>239370</v>
      </c>
      <c r="F23" s="29">
        <f t="shared" si="1"/>
        <v>-2633130</v>
      </c>
      <c r="G23" s="34">
        <f>+Inputs!$D$3</f>
        <v>0.37951000000000001</v>
      </c>
      <c r="H23" s="2"/>
      <c r="I23" s="27">
        <f t="shared" si="7"/>
        <v>2872500</v>
      </c>
      <c r="J23" s="27"/>
      <c r="K23" s="27">
        <f t="shared" si="2"/>
        <v>15958</v>
      </c>
      <c r="L23" s="27">
        <f t="shared" si="8"/>
        <v>239370</v>
      </c>
      <c r="M23" s="27">
        <f t="shared" si="3"/>
        <v>6056.2205800000002</v>
      </c>
      <c r="N23" s="27">
        <f t="shared" si="4"/>
        <v>6056.2205800000002</v>
      </c>
      <c r="O23" s="27">
        <f t="shared" si="9"/>
        <v>-999299.16630000062</v>
      </c>
      <c r="P23" s="27">
        <f t="shared" si="10"/>
        <v>999299.16630000062</v>
      </c>
      <c r="Q23" s="8"/>
      <c r="R23" s="8"/>
      <c r="S23" s="8"/>
      <c r="T23" s="4"/>
    </row>
    <row r="24" spans="1:20">
      <c r="A24" s="31">
        <v>39814</v>
      </c>
      <c r="B24" s="3"/>
      <c r="C24" s="6">
        <v>16</v>
      </c>
      <c r="D24" s="29">
        <f t="shared" si="0"/>
        <v>15958</v>
      </c>
      <c r="E24" s="29">
        <f t="shared" si="6"/>
        <v>255328</v>
      </c>
      <c r="F24" s="29">
        <f t="shared" si="1"/>
        <v>-2617172</v>
      </c>
      <c r="G24" s="34">
        <f>+Inputs!$D$3</f>
        <v>0.37951000000000001</v>
      </c>
      <c r="H24" s="2"/>
      <c r="I24" s="27">
        <f t="shared" si="7"/>
        <v>2872500</v>
      </c>
      <c r="J24" s="27"/>
      <c r="K24" s="27">
        <f t="shared" si="2"/>
        <v>15958</v>
      </c>
      <c r="L24" s="27">
        <f t="shared" si="8"/>
        <v>255328</v>
      </c>
      <c r="M24" s="27">
        <f t="shared" si="3"/>
        <v>6056.2205800000002</v>
      </c>
      <c r="N24" s="27">
        <f t="shared" si="4"/>
        <v>6056.2205800000002</v>
      </c>
      <c r="O24" s="27">
        <f t="shared" si="9"/>
        <v>-993242.94572000066</v>
      </c>
      <c r="P24" s="27">
        <f t="shared" si="10"/>
        <v>993242.94572000066</v>
      </c>
      <c r="Q24" s="8"/>
      <c r="R24" s="8"/>
      <c r="S24" s="8"/>
      <c r="T24" s="4"/>
    </row>
    <row r="25" spans="1:20">
      <c r="A25" s="31">
        <v>39845</v>
      </c>
      <c r="B25" s="3"/>
      <c r="C25" s="6">
        <v>17</v>
      </c>
      <c r="D25" s="29">
        <f t="shared" si="0"/>
        <v>15958</v>
      </c>
      <c r="E25" s="29">
        <f t="shared" si="6"/>
        <v>271286</v>
      </c>
      <c r="F25" s="29">
        <f t="shared" si="1"/>
        <v>-2601214</v>
      </c>
      <c r="G25" s="34">
        <f>+Inputs!$D$3</f>
        <v>0.37951000000000001</v>
      </c>
      <c r="H25" s="2"/>
      <c r="I25" s="27">
        <f t="shared" si="7"/>
        <v>2872500</v>
      </c>
      <c r="J25" s="27"/>
      <c r="K25" s="27">
        <f t="shared" si="2"/>
        <v>15958</v>
      </c>
      <c r="L25" s="27">
        <f t="shared" si="8"/>
        <v>271286</v>
      </c>
      <c r="M25" s="27">
        <f t="shared" si="3"/>
        <v>6056.2205800000002</v>
      </c>
      <c r="N25" s="27">
        <f t="shared" si="4"/>
        <v>6056.2205800000002</v>
      </c>
      <c r="O25" s="27">
        <f t="shared" si="9"/>
        <v>-987186.72514000069</v>
      </c>
      <c r="P25" s="27">
        <f t="shared" si="10"/>
        <v>987186.72514000069</v>
      </c>
      <c r="Q25" s="8"/>
      <c r="R25" s="8"/>
      <c r="S25" s="8"/>
      <c r="T25" s="4"/>
    </row>
    <row r="26" spans="1:20">
      <c r="A26" s="31">
        <v>39873</v>
      </c>
      <c r="B26" s="3"/>
      <c r="C26" s="6">
        <v>18</v>
      </c>
      <c r="D26" s="29">
        <f t="shared" si="0"/>
        <v>15958</v>
      </c>
      <c r="E26" s="29">
        <f t="shared" si="6"/>
        <v>287244</v>
      </c>
      <c r="F26" s="29">
        <f t="shared" si="1"/>
        <v>-2585256</v>
      </c>
      <c r="G26" s="34">
        <f>+Inputs!$D$3</f>
        <v>0.37951000000000001</v>
      </c>
      <c r="H26" s="2"/>
      <c r="I26" s="27">
        <f t="shared" si="7"/>
        <v>2872500</v>
      </c>
      <c r="J26" s="27"/>
      <c r="K26" s="27">
        <f t="shared" si="2"/>
        <v>15958</v>
      </c>
      <c r="L26" s="27">
        <f t="shared" si="8"/>
        <v>287244</v>
      </c>
      <c r="M26" s="27">
        <f t="shared" si="3"/>
        <v>6056.2205800000002</v>
      </c>
      <c r="N26" s="27">
        <f t="shared" si="4"/>
        <v>6056.2205800000002</v>
      </c>
      <c r="O26" s="27">
        <f t="shared" si="9"/>
        <v>-981130.50456000073</v>
      </c>
      <c r="P26" s="27">
        <f t="shared" si="10"/>
        <v>981130.50456000073</v>
      </c>
      <c r="Q26" s="8"/>
      <c r="R26" s="8"/>
      <c r="S26" s="8"/>
      <c r="T26" s="4"/>
    </row>
    <row r="27" spans="1:20">
      <c r="A27" s="31">
        <v>39904</v>
      </c>
      <c r="B27" s="3"/>
      <c r="C27" s="6">
        <v>19</v>
      </c>
      <c r="D27" s="29">
        <f t="shared" si="0"/>
        <v>15958</v>
      </c>
      <c r="E27" s="29">
        <f t="shared" si="6"/>
        <v>303202</v>
      </c>
      <c r="F27" s="29">
        <f t="shared" si="1"/>
        <v>-2569298</v>
      </c>
      <c r="G27" s="34">
        <f>+Inputs!$D$3</f>
        <v>0.37951000000000001</v>
      </c>
      <c r="H27" s="2"/>
      <c r="I27" s="27">
        <f t="shared" si="7"/>
        <v>2872500</v>
      </c>
      <c r="J27" s="27"/>
      <c r="K27" s="27">
        <f t="shared" si="2"/>
        <v>15958</v>
      </c>
      <c r="L27" s="27">
        <f t="shared" si="8"/>
        <v>303202</v>
      </c>
      <c r="M27" s="27">
        <f t="shared" si="3"/>
        <v>6056.2205800000002</v>
      </c>
      <c r="N27" s="27">
        <f t="shared" si="4"/>
        <v>6056.2205800000002</v>
      </c>
      <c r="O27" s="27">
        <f t="shared" si="9"/>
        <v>-975074.28398000076</v>
      </c>
      <c r="P27" s="27">
        <f t="shared" si="10"/>
        <v>975074.28398000076</v>
      </c>
      <c r="Q27" s="8"/>
      <c r="R27" s="8"/>
      <c r="S27" s="8"/>
      <c r="T27" s="4"/>
    </row>
    <row r="28" spans="1:20">
      <c r="A28" s="31">
        <v>39934</v>
      </c>
      <c r="B28" s="3"/>
      <c r="C28" s="6">
        <v>20</v>
      </c>
      <c r="D28" s="29">
        <f t="shared" si="0"/>
        <v>15958</v>
      </c>
      <c r="E28" s="29">
        <f t="shared" si="6"/>
        <v>319160</v>
      </c>
      <c r="F28" s="29">
        <f t="shared" si="1"/>
        <v>-2553340</v>
      </c>
      <c r="G28" s="34">
        <f>+Inputs!$D$3</f>
        <v>0.37951000000000001</v>
      </c>
      <c r="H28" s="2"/>
      <c r="I28" s="27">
        <f t="shared" si="7"/>
        <v>2872500</v>
      </c>
      <c r="J28" s="27"/>
      <c r="K28" s="27">
        <f t="shared" si="2"/>
        <v>15958</v>
      </c>
      <c r="L28" s="27">
        <f t="shared" si="8"/>
        <v>319160</v>
      </c>
      <c r="M28" s="27">
        <f t="shared" si="3"/>
        <v>6056.2205800000002</v>
      </c>
      <c r="N28" s="27">
        <f t="shared" si="4"/>
        <v>6056.2205800000002</v>
      </c>
      <c r="O28" s="27">
        <f t="shared" si="9"/>
        <v>-969018.0634000008</v>
      </c>
      <c r="P28" s="27">
        <f t="shared" si="10"/>
        <v>969018.0634000008</v>
      </c>
      <c r="Q28" s="8"/>
      <c r="R28" s="8"/>
      <c r="S28" s="8"/>
      <c r="T28" s="4"/>
    </row>
    <row r="29" spans="1:20">
      <c r="A29" s="31">
        <v>39965</v>
      </c>
      <c r="B29" s="3"/>
      <c r="C29" s="6">
        <v>21</v>
      </c>
      <c r="D29" s="29">
        <f t="shared" si="0"/>
        <v>15958</v>
      </c>
      <c r="E29" s="29">
        <f t="shared" si="6"/>
        <v>335118</v>
      </c>
      <c r="F29" s="29">
        <f t="shared" si="1"/>
        <v>-2537382</v>
      </c>
      <c r="G29" s="34">
        <f>+Inputs!$D$3</f>
        <v>0.37951000000000001</v>
      </c>
      <c r="H29" s="2"/>
      <c r="I29" s="27">
        <f t="shared" si="7"/>
        <v>2872500</v>
      </c>
      <c r="J29" s="27"/>
      <c r="K29" s="27">
        <f t="shared" si="2"/>
        <v>15958</v>
      </c>
      <c r="L29" s="27">
        <f t="shared" si="8"/>
        <v>335118</v>
      </c>
      <c r="M29" s="27">
        <f t="shared" si="3"/>
        <v>6056.2205800000002</v>
      </c>
      <c r="N29" s="27">
        <f t="shared" si="4"/>
        <v>6056.2205800000002</v>
      </c>
      <c r="O29" s="27">
        <f t="shared" si="9"/>
        <v>-962961.84282000083</v>
      </c>
      <c r="P29" s="27">
        <f t="shared" si="10"/>
        <v>962961.84282000083</v>
      </c>
      <c r="Q29" s="8"/>
      <c r="R29" s="8"/>
      <c r="S29" s="8"/>
      <c r="T29" s="4"/>
    </row>
    <row r="30" spans="1:20">
      <c r="A30" s="31">
        <v>39995</v>
      </c>
      <c r="B30" s="3"/>
      <c r="C30" s="6">
        <v>22</v>
      </c>
      <c r="D30" s="29">
        <f t="shared" si="0"/>
        <v>15958</v>
      </c>
      <c r="E30" s="29">
        <f t="shared" si="6"/>
        <v>351076</v>
      </c>
      <c r="F30" s="29">
        <f t="shared" si="1"/>
        <v>-2521424</v>
      </c>
      <c r="G30" s="34">
        <f>+Inputs!$D$3</f>
        <v>0.37951000000000001</v>
      </c>
      <c r="H30" s="2"/>
      <c r="I30" s="27">
        <f t="shared" si="7"/>
        <v>2872500</v>
      </c>
      <c r="J30" s="27"/>
      <c r="K30" s="27">
        <f t="shared" si="2"/>
        <v>15958</v>
      </c>
      <c r="L30" s="27">
        <f t="shared" si="8"/>
        <v>351076</v>
      </c>
      <c r="M30" s="27">
        <f t="shared" si="3"/>
        <v>6056.2205800000002</v>
      </c>
      <c r="N30" s="27">
        <f t="shared" si="4"/>
        <v>6056.2205800000002</v>
      </c>
      <c r="O30" s="27">
        <f t="shared" si="9"/>
        <v>-956905.62224000087</v>
      </c>
      <c r="P30" s="27">
        <f t="shared" si="10"/>
        <v>956905.62224000087</v>
      </c>
      <c r="Q30" s="8"/>
      <c r="R30" s="8"/>
      <c r="S30" s="8"/>
      <c r="T30" s="4"/>
    </row>
    <row r="31" spans="1:20">
      <c r="A31" s="31">
        <v>40026</v>
      </c>
      <c r="B31" s="3"/>
      <c r="C31" s="6">
        <v>23</v>
      </c>
      <c r="D31" s="29">
        <f t="shared" si="0"/>
        <v>15958</v>
      </c>
      <c r="E31" s="29">
        <f t="shared" si="6"/>
        <v>367034</v>
      </c>
      <c r="F31" s="29">
        <f t="shared" si="1"/>
        <v>-2505466</v>
      </c>
      <c r="G31" s="34">
        <f>+Inputs!$D$3</f>
        <v>0.37951000000000001</v>
      </c>
      <c r="H31" s="2"/>
      <c r="I31" s="27">
        <f t="shared" si="7"/>
        <v>2872500</v>
      </c>
      <c r="J31" s="27"/>
      <c r="K31" s="27">
        <f t="shared" si="2"/>
        <v>15958</v>
      </c>
      <c r="L31" s="27">
        <f t="shared" si="8"/>
        <v>367034</v>
      </c>
      <c r="M31" s="27">
        <f t="shared" si="3"/>
        <v>6056.2205800000002</v>
      </c>
      <c r="N31" s="27">
        <f t="shared" si="4"/>
        <v>6056.2205800000002</v>
      </c>
      <c r="O31" s="27">
        <f t="shared" si="9"/>
        <v>-950849.40166000091</v>
      </c>
      <c r="P31" s="27">
        <f t="shared" si="10"/>
        <v>950849.40166000091</v>
      </c>
      <c r="Q31" s="8"/>
      <c r="R31" s="8"/>
      <c r="S31" s="8"/>
      <c r="T31" s="4"/>
    </row>
    <row r="32" spans="1:20">
      <c r="A32" s="31">
        <v>40057</v>
      </c>
      <c r="B32" s="3"/>
      <c r="C32" s="6">
        <v>24</v>
      </c>
      <c r="D32" s="29">
        <f t="shared" si="0"/>
        <v>15958</v>
      </c>
      <c r="E32" s="29">
        <f t="shared" si="6"/>
        <v>382992</v>
      </c>
      <c r="F32" s="29">
        <f t="shared" si="1"/>
        <v>-2489508</v>
      </c>
      <c r="G32" s="34">
        <f>+Inputs!$D$3</f>
        <v>0.37951000000000001</v>
      </c>
      <c r="H32" s="2"/>
      <c r="I32" s="27">
        <f t="shared" si="7"/>
        <v>2872500</v>
      </c>
      <c r="J32" s="27"/>
      <c r="K32" s="27">
        <f t="shared" si="2"/>
        <v>15958</v>
      </c>
      <c r="L32" s="27">
        <f t="shared" si="8"/>
        <v>382992</v>
      </c>
      <c r="M32" s="27">
        <f t="shared" si="3"/>
        <v>6056.2205800000002</v>
      </c>
      <c r="N32" s="27">
        <f t="shared" si="4"/>
        <v>6056.2205800000002</v>
      </c>
      <c r="O32" s="27">
        <f t="shared" si="9"/>
        <v>-944793.18108000094</v>
      </c>
      <c r="P32" s="27">
        <f t="shared" si="10"/>
        <v>944793.18108000094</v>
      </c>
      <c r="Q32" s="8"/>
      <c r="R32" s="8"/>
      <c r="S32" s="8"/>
      <c r="T32" s="4"/>
    </row>
    <row r="33" spans="1:20">
      <c r="A33" s="31">
        <v>40087</v>
      </c>
      <c r="B33" s="3"/>
      <c r="C33" s="6">
        <v>25</v>
      </c>
      <c r="D33" s="29">
        <f t="shared" si="0"/>
        <v>15958</v>
      </c>
      <c r="E33" s="29">
        <f t="shared" si="6"/>
        <v>398950</v>
      </c>
      <c r="F33" s="29">
        <f t="shared" si="1"/>
        <v>-2473550</v>
      </c>
      <c r="G33" s="34">
        <f>+Inputs!$D$3</f>
        <v>0.37951000000000001</v>
      </c>
      <c r="H33" s="2"/>
      <c r="I33" s="27">
        <f t="shared" si="7"/>
        <v>2872500</v>
      </c>
      <c r="J33" s="27"/>
      <c r="K33" s="27">
        <f t="shared" si="2"/>
        <v>15958</v>
      </c>
      <c r="L33" s="27">
        <f t="shared" si="8"/>
        <v>398950</v>
      </c>
      <c r="M33" s="27">
        <f t="shared" si="3"/>
        <v>6056.2205800000002</v>
      </c>
      <c r="N33" s="27">
        <f t="shared" si="4"/>
        <v>6056.2205800000002</v>
      </c>
      <c r="O33" s="27">
        <f t="shared" si="9"/>
        <v>-938736.96050000098</v>
      </c>
      <c r="P33" s="27">
        <f t="shared" si="10"/>
        <v>938736.96050000098</v>
      </c>
      <c r="Q33" s="8"/>
      <c r="R33" s="8"/>
      <c r="S33" s="8"/>
      <c r="T33" s="4"/>
    </row>
    <row r="34" spans="1:20">
      <c r="A34" s="31">
        <v>40118</v>
      </c>
      <c r="B34" s="3"/>
      <c r="C34" s="6">
        <v>26</v>
      </c>
      <c r="D34" s="29">
        <f t="shared" si="0"/>
        <v>15958</v>
      </c>
      <c r="E34" s="29">
        <f t="shared" si="6"/>
        <v>414908</v>
      </c>
      <c r="F34" s="29">
        <f t="shared" si="1"/>
        <v>-2457592</v>
      </c>
      <c r="G34" s="34">
        <f>+Inputs!$D$3</f>
        <v>0.37951000000000001</v>
      </c>
      <c r="H34" s="2"/>
      <c r="I34" s="27">
        <f t="shared" si="7"/>
        <v>2872500</v>
      </c>
      <c r="J34" s="27"/>
      <c r="K34" s="27">
        <f t="shared" si="2"/>
        <v>15958</v>
      </c>
      <c r="L34" s="27">
        <f t="shared" si="8"/>
        <v>414908</v>
      </c>
      <c r="M34" s="27">
        <f t="shared" si="3"/>
        <v>6056.2205800000002</v>
      </c>
      <c r="N34" s="27">
        <f t="shared" si="4"/>
        <v>6056.2205800000002</v>
      </c>
      <c r="O34" s="27">
        <f t="shared" si="9"/>
        <v>-932680.73992000101</v>
      </c>
      <c r="P34" s="27">
        <f t="shared" si="10"/>
        <v>932680.73992000101</v>
      </c>
      <c r="Q34" s="8"/>
      <c r="R34" s="8"/>
      <c r="S34" s="8"/>
      <c r="T34" s="4"/>
    </row>
    <row r="35" spans="1:20">
      <c r="A35" s="31">
        <v>40148</v>
      </c>
      <c r="B35" s="3"/>
      <c r="C35" s="6">
        <v>27</v>
      </c>
      <c r="D35" s="29">
        <f t="shared" si="0"/>
        <v>15958</v>
      </c>
      <c r="E35" s="29">
        <f t="shared" si="6"/>
        <v>430866</v>
      </c>
      <c r="F35" s="29">
        <f t="shared" si="1"/>
        <v>-2441634</v>
      </c>
      <c r="G35" s="34">
        <f>+Inputs!$D$3</f>
        <v>0.37951000000000001</v>
      </c>
      <c r="H35" s="2"/>
      <c r="I35" s="27">
        <f t="shared" si="7"/>
        <v>2872500</v>
      </c>
      <c r="J35" s="27"/>
      <c r="K35" s="27">
        <f t="shared" si="2"/>
        <v>15958</v>
      </c>
      <c r="L35" s="27">
        <f t="shared" si="8"/>
        <v>430866</v>
      </c>
      <c r="M35" s="27">
        <f t="shared" si="3"/>
        <v>6056.2205800000002</v>
      </c>
      <c r="N35" s="27">
        <f t="shared" si="4"/>
        <v>6056.2205800000002</v>
      </c>
      <c r="O35" s="27">
        <f t="shared" si="9"/>
        <v>-926624.51934000105</v>
      </c>
      <c r="P35" s="27">
        <f t="shared" si="10"/>
        <v>926624.51934000105</v>
      </c>
      <c r="Q35" s="8"/>
      <c r="R35" s="8"/>
      <c r="S35" s="8"/>
      <c r="T35" s="4"/>
    </row>
    <row r="36" spans="1:20" s="248" customFormat="1">
      <c r="A36" s="243">
        <v>40179</v>
      </c>
      <c r="B36" s="252"/>
      <c r="C36" s="238">
        <v>28</v>
      </c>
      <c r="D36" s="239">
        <f>ROUND(-(+$F$35/60)*1,0)</f>
        <v>40694</v>
      </c>
      <c r="E36" s="239">
        <f t="shared" si="6"/>
        <v>471560</v>
      </c>
      <c r="F36" s="239">
        <f t="shared" si="1"/>
        <v>-2400940</v>
      </c>
      <c r="G36" s="240">
        <f>+Inputs!$D$3</f>
        <v>0.37951000000000001</v>
      </c>
      <c r="H36" s="249"/>
      <c r="I36" s="241">
        <f t="shared" si="7"/>
        <v>2872500</v>
      </c>
      <c r="J36" s="241"/>
      <c r="K36" s="241">
        <f t="shared" si="2"/>
        <v>40694</v>
      </c>
      <c r="L36" s="241">
        <f t="shared" si="8"/>
        <v>471560</v>
      </c>
      <c r="M36" s="241">
        <f t="shared" si="3"/>
        <v>15443.77994</v>
      </c>
      <c r="N36" s="241">
        <f t="shared" si="4"/>
        <v>15443.77994</v>
      </c>
      <c r="O36" s="241">
        <f t="shared" si="9"/>
        <v>-911180.73940000101</v>
      </c>
      <c r="P36" s="241">
        <f t="shared" si="10"/>
        <v>911180.73940000101</v>
      </c>
      <c r="Q36" s="242"/>
      <c r="R36" s="242"/>
      <c r="S36" s="242"/>
      <c r="T36" s="237"/>
    </row>
    <row r="37" spans="1:20" s="248" customFormat="1">
      <c r="A37" s="243">
        <v>40210</v>
      </c>
      <c r="B37" s="252"/>
      <c r="C37" s="238">
        <v>29</v>
      </c>
      <c r="D37" s="239">
        <f t="shared" ref="D37:D94" si="12">ROUND(-(+$F$35/60)*1,0)</f>
        <v>40694</v>
      </c>
      <c r="E37" s="239">
        <f t="shared" si="6"/>
        <v>512254</v>
      </c>
      <c r="F37" s="239">
        <f t="shared" si="1"/>
        <v>-2360246</v>
      </c>
      <c r="G37" s="240">
        <f>+Inputs!$D$3</f>
        <v>0.37951000000000001</v>
      </c>
      <c r="H37" s="249"/>
      <c r="I37" s="241">
        <f t="shared" si="7"/>
        <v>2872500</v>
      </c>
      <c r="J37" s="241"/>
      <c r="K37" s="241">
        <f t="shared" si="2"/>
        <v>40694</v>
      </c>
      <c r="L37" s="241">
        <f t="shared" si="8"/>
        <v>512254</v>
      </c>
      <c r="M37" s="241">
        <f t="shared" si="3"/>
        <v>15443.77994</v>
      </c>
      <c r="N37" s="241">
        <f t="shared" si="4"/>
        <v>15443.77994</v>
      </c>
      <c r="O37" s="241">
        <f t="shared" si="9"/>
        <v>-895736.95946000097</v>
      </c>
      <c r="P37" s="241">
        <f t="shared" si="10"/>
        <v>895736.95946000097</v>
      </c>
      <c r="Q37" s="242"/>
      <c r="R37" s="242"/>
      <c r="S37" s="242"/>
      <c r="T37" s="237"/>
    </row>
    <row r="38" spans="1:20" s="248" customFormat="1">
      <c r="A38" s="243">
        <v>40238</v>
      </c>
      <c r="B38" s="252"/>
      <c r="C38" s="238">
        <v>30</v>
      </c>
      <c r="D38" s="239">
        <f t="shared" si="12"/>
        <v>40694</v>
      </c>
      <c r="E38" s="239">
        <f t="shared" si="6"/>
        <v>552948</v>
      </c>
      <c r="F38" s="239">
        <f t="shared" si="1"/>
        <v>-2319552</v>
      </c>
      <c r="G38" s="240">
        <f>+Inputs!$D$3</f>
        <v>0.37951000000000001</v>
      </c>
      <c r="H38" s="249"/>
      <c r="I38" s="241">
        <f t="shared" si="7"/>
        <v>2872500</v>
      </c>
      <c r="J38" s="241"/>
      <c r="K38" s="241">
        <f t="shared" si="2"/>
        <v>40694</v>
      </c>
      <c r="L38" s="241">
        <f t="shared" si="8"/>
        <v>552948</v>
      </c>
      <c r="M38" s="241">
        <f t="shared" si="3"/>
        <v>15443.77994</v>
      </c>
      <c r="N38" s="241">
        <f t="shared" si="4"/>
        <v>15443.77994</v>
      </c>
      <c r="O38" s="241">
        <f t="shared" si="9"/>
        <v>-880293.17952000094</v>
      </c>
      <c r="P38" s="241">
        <f t="shared" si="10"/>
        <v>880293.17952000094</v>
      </c>
      <c r="Q38" s="242"/>
      <c r="R38" s="242"/>
      <c r="S38" s="242"/>
      <c r="T38" s="237"/>
    </row>
    <row r="39" spans="1:20" s="248" customFormat="1">
      <c r="A39" s="243">
        <v>40269</v>
      </c>
      <c r="B39" s="249"/>
      <c r="C39" s="238">
        <v>31</v>
      </c>
      <c r="D39" s="239">
        <f t="shared" si="12"/>
        <v>40694</v>
      </c>
      <c r="E39" s="239">
        <f t="shared" si="6"/>
        <v>593642</v>
      </c>
      <c r="F39" s="239">
        <f t="shared" si="1"/>
        <v>-2278858</v>
      </c>
      <c r="G39" s="240">
        <f>+Inputs!$D$3</f>
        <v>0.37951000000000001</v>
      </c>
      <c r="H39" s="249"/>
      <c r="I39" s="241">
        <f t="shared" si="7"/>
        <v>2872500</v>
      </c>
      <c r="J39" s="241"/>
      <c r="K39" s="241">
        <f t="shared" si="2"/>
        <v>40694</v>
      </c>
      <c r="L39" s="241">
        <f t="shared" si="8"/>
        <v>593642</v>
      </c>
      <c r="M39" s="241">
        <f t="shared" si="3"/>
        <v>15443.77994</v>
      </c>
      <c r="N39" s="241">
        <f t="shared" si="4"/>
        <v>15443.77994</v>
      </c>
      <c r="O39" s="241">
        <f t="shared" si="9"/>
        <v>-864849.3995800009</v>
      </c>
      <c r="P39" s="241">
        <f t="shared" si="10"/>
        <v>864849.3995800009</v>
      </c>
      <c r="Q39" s="242"/>
      <c r="R39" s="242"/>
      <c r="S39" s="242"/>
      <c r="T39" s="237"/>
    </row>
    <row r="40" spans="1:20" s="248" customFormat="1">
      <c r="A40" s="243">
        <v>40299</v>
      </c>
      <c r="B40" s="249"/>
      <c r="C40" s="238">
        <v>32</v>
      </c>
      <c r="D40" s="239">
        <f t="shared" si="12"/>
        <v>40694</v>
      </c>
      <c r="E40" s="239">
        <f t="shared" si="6"/>
        <v>634336</v>
      </c>
      <c r="F40" s="239">
        <f t="shared" si="1"/>
        <v>-2238164</v>
      </c>
      <c r="G40" s="240">
        <f>+Inputs!$D$3</f>
        <v>0.37951000000000001</v>
      </c>
      <c r="H40" s="249"/>
      <c r="I40" s="241">
        <f t="shared" si="7"/>
        <v>2872500</v>
      </c>
      <c r="J40" s="249"/>
      <c r="K40" s="241">
        <f t="shared" si="2"/>
        <v>40694</v>
      </c>
      <c r="L40" s="241">
        <f t="shared" si="8"/>
        <v>634336</v>
      </c>
      <c r="M40" s="241">
        <f t="shared" si="3"/>
        <v>15443.77994</v>
      </c>
      <c r="N40" s="241">
        <f t="shared" si="4"/>
        <v>15443.77994</v>
      </c>
      <c r="O40" s="241">
        <f t="shared" si="9"/>
        <v>-849405.61964000086</v>
      </c>
      <c r="P40" s="241">
        <f t="shared" si="10"/>
        <v>849405.61964000086</v>
      </c>
      <c r="Q40" s="242"/>
      <c r="R40" s="242"/>
      <c r="S40" s="242"/>
      <c r="T40" s="237"/>
    </row>
    <row r="41" spans="1:20" s="248" customFormat="1">
      <c r="A41" s="243">
        <v>40330</v>
      </c>
      <c r="B41" s="237"/>
      <c r="C41" s="238">
        <v>33</v>
      </c>
      <c r="D41" s="239">
        <f t="shared" si="12"/>
        <v>40694</v>
      </c>
      <c r="E41" s="239">
        <f t="shared" si="6"/>
        <v>675030</v>
      </c>
      <c r="F41" s="239">
        <f t="shared" si="1"/>
        <v>-2197470</v>
      </c>
      <c r="G41" s="240">
        <f>+Inputs!$D$3</f>
        <v>0.37951000000000001</v>
      </c>
      <c r="H41" s="237"/>
      <c r="I41" s="241">
        <f t="shared" si="7"/>
        <v>2872500</v>
      </c>
      <c r="J41" s="237"/>
      <c r="K41" s="241">
        <f t="shared" si="2"/>
        <v>40694</v>
      </c>
      <c r="L41" s="241">
        <f t="shared" si="8"/>
        <v>675030</v>
      </c>
      <c r="M41" s="241">
        <f t="shared" si="3"/>
        <v>15443.77994</v>
      </c>
      <c r="N41" s="241">
        <f t="shared" si="4"/>
        <v>15443.77994</v>
      </c>
      <c r="O41" s="241">
        <f t="shared" si="9"/>
        <v>-833961.83970000083</v>
      </c>
      <c r="P41" s="241">
        <f t="shared" si="10"/>
        <v>833961.83970000083</v>
      </c>
      <c r="Q41" s="242"/>
      <c r="R41" s="242"/>
      <c r="S41" s="242"/>
      <c r="T41" s="237"/>
    </row>
    <row r="42" spans="1:20" s="248" customFormat="1">
      <c r="A42" s="243">
        <v>40360</v>
      </c>
      <c r="B42" s="237"/>
      <c r="C42" s="238">
        <v>34</v>
      </c>
      <c r="D42" s="239">
        <f t="shared" si="12"/>
        <v>40694</v>
      </c>
      <c r="E42" s="239">
        <f t="shared" si="6"/>
        <v>715724</v>
      </c>
      <c r="F42" s="239">
        <f t="shared" si="1"/>
        <v>-2156776</v>
      </c>
      <c r="G42" s="240">
        <f>+Inputs!$D$3</f>
        <v>0.37951000000000001</v>
      </c>
      <c r="H42" s="237"/>
      <c r="I42" s="241">
        <f t="shared" si="7"/>
        <v>2872500</v>
      </c>
      <c r="J42" s="237"/>
      <c r="K42" s="241">
        <f t="shared" si="2"/>
        <v>40694</v>
      </c>
      <c r="L42" s="241">
        <f t="shared" si="8"/>
        <v>715724</v>
      </c>
      <c r="M42" s="241">
        <f t="shared" si="3"/>
        <v>15443.77994</v>
      </c>
      <c r="N42" s="241">
        <f t="shared" si="4"/>
        <v>15443.77994</v>
      </c>
      <c r="O42" s="241">
        <f t="shared" si="9"/>
        <v>-818518.05976000079</v>
      </c>
      <c r="P42" s="241">
        <f t="shared" si="10"/>
        <v>818518.05976000079</v>
      </c>
      <c r="Q42" s="242"/>
      <c r="R42" s="242"/>
      <c r="S42" s="242"/>
      <c r="T42" s="237"/>
    </row>
    <row r="43" spans="1:20" s="248" customFormat="1">
      <c r="A43" s="243">
        <v>40391</v>
      </c>
      <c r="B43" s="237"/>
      <c r="C43" s="238">
        <v>35</v>
      </c>
      <c r="D43" s="239">
        <f t="shared" si="12"/>
        <v>40694</v>
      </c>
      <c r="E43" s="239">
        <f t="shared" si="6"/>
        <v>756418</v>
      </c>
      <c r="F43" s="239">
        <f t="shared" si="1"/>
        <v>-2116082</v>
      </c>
      <c r="G43" s="240">
        <f>+Inputs!$D$3</f>
        <v>0.37951000000000001</v>
      </c>
      <c r="H43" s="237"/>
      <c r="I43" s="241">
        <f t="shared" si="7"/>
        <v>2872500</v>
      </c>
      <c r="J43" s="237"/>
      <c r="K43" s="241">
        <f t="shared" si="2"/>
        <v>40694</v>
      </c>
      <c r="L43" s="241">
        <f t="shared" si="8"/>
        <v>756418</v>
      </c>
      <c r="M43" s="241">
        <f t="shared" si="3"/>
        <v>15443.77994</v>
      </c>
      <c r="N43" s="241">
        <f t="shared" si="4"/>
        <v>15443.77994</v>
      </c>
      <c r="O43" s="241">
        <f t="shared" si="9"/>
        <v>-803074.27982000075</v>
      </c>
      <c r="P43" s="241">
        <f t="shared" si="10"/>
        <v>803074.27982000075</v>
      </c>
      <c r="Q43" s="242"/>
      <c r="R43" s="242"/>
      <c r="S43" s="242"/>
      <c r="T43" s="237"/>
    </row>
    <row r="44" spans="1:20" s="248" customFormat="1">
      <c r="A44" s="243">
        <v>40422</v>
      </c>
      <c r="B44" s="237"/>
      <c r="C44" s="238">
        <v>36</v>
      </c>
      <c r="D44" s="239">
        <f t="shared" si="12"/>
        <v>40694</v>
      </c>
      <c r="E44" s="239">
        <f t="shared" si="6"/>
        <v>797112</v>
      </c>
      <c r="F44" s="239">
        <f t="shared" si="1"/>
        <v>-2075388</v>
      </c>
      <c r="G44" s="240">
        <f>+Inputs!$D$3</f>
        <v>0.37951000000000001</v>
      </c>
      <c r="H44" s="237"/>
      <c r="I44" s="241">
        <f t="shared" si="7"/>
        <v>2872500</v>
      </c>
      <c r="J44" s="237"/>
      <c r="K44" s="241">
        <f t="shared" si="2"/>
        <v>40694</v>
      </c>
      <c r="L44" s="241">
        <f t="shared" si="8"/>
        <v>797112</v>
      </c>
      <c r="M44" s="241">
        <f t="shared" si="3"/>
        <v>15443.77994</v>
      </c>
      <c r="N44" s="241">
        <f t="shared" si="4"/>
        <v>15443.77994</v>
      </c>
      <c r="O44" s="241">
        <f t="shared" si="9"/>
        <v>-787630.49988000072</v>
      </c>
      <c r="P44" s="241">
        <f t="shared" si="10"/>
        <v>787630.49988000072</v>
      </c>
      <c r="Q44" s="242"/>
      <c r="R44" s="242"/>
      <c r="S44" s="242"/>
      <c r="T44" s="237"/>
    </row>
    <row r="45" spans="1:20" s="248" customFormat="1">
      <c r="A45" s="243">
        <v>40452</v>
      </c>
      <c r="B45" s="237"/>
      <c r="C45" s="238">
        <v>37</v>
      </c>
      <c r="D45" s="239">
        <f t="shared" si="12"/>
        <v>40694</v>
      </c>
      <c r="E45" s="239">
        <f t="shared" si="6"/>
        <v>837806</v>
      </c>
      <c r="F45" s="239">
        <f t="shared" si="1"/>
        <v>-2034694</v>
      </c>
      <c r="G45" s="240">
        <f>+Inputs!$D$3</f>
        <v>0.37951000000000001</v>
      </c>
      <c r="H45" s="237"/>
      <c r="I45" s="241">
        <f t="shared" si="7"/>
        <v>2872500</v>
      </c>
      <c r="J45" s="237"/>
      <c r="K45" s="241">
        <f t="shared" si="2"/>
        <v>40694</v>
      </c>
      <c r="L45" s="241">
        <f t="shared" si="8"/>
        <v>837806</v>
      </c>
      <c r="M45" s="241">
        <f t="shared" si="3"/>
        <v>15443.77994</v>
      </c>
      <c r="N45" s="241">
        <f t="shared" si="4"/>
        <v>15443.77994</v>
      </c>
      <c r="O45" s="241">
        <f t="shared" si="9"/>
        <v>-772186.71994000068</v>
      </c>
      <c r="P45" s="241">
        <f t="shared" si="10"/>
        <v>772186.71994000068</v>
      </c>
      <c r="Q45" s="242"/>
      <c r="R45" s="242"/>
      <c r="S45" s="242"/>
      <c r="T45" s="237"/>
    </row>
    <row r="46" spans="1:20" s="248" customFormat="1">
      <c r="A46" s="243">
        <v>40483</v>
      </c>
      <c r="B46" s="237"/>
      <c r="C46" s="238">
        <v>38</v>
      </c>
      <c r="D46" s="239">
        <f t="shared" si="12"/>
        <v>40694</v>
      </c>
      <c r="E46" s="239">
        <f t="shared" si="6"/>
        <v>878500</v>
      </c>
      <c r="F46" s="239">
        <f t="shared" si="1"/>
        <v>-1994000</v>
      </c>
      <c r="G46" s="240">
        <f>+Inputs!$D$3</f>
        <v>0.37951000000000001</v>
      </c>
      <c r="H46" s="237"/>
      <c r="I46" s="241">
        <f t="shared" si="7"/>
        <v>2872500</v>
      </c>
      <c r="J46" s="237"/>
      <c r="K46" s="241">
        <f t="shared" si="2"/>
        <v>40694</v>
      </c>
      <c r="L46" s="241">
        <f t="shared" si="8"/>
        <v>878500</v>
      </c>
      <c r="M46" s="241">
        <f t="shared" si="3"/>
        <v>15443.77994</v>
      </c>
      <c r="N46" s="241">
        <f t="shared" si="4"/>
        <v>15443.77994</v>
      </c>
      <c r="O46" s="241">
        <f t="shared" si="9"/>
        <v>-756742.94000000064</v>
      </c>
      <c r="P46" s="241">
        <f t="shared" si="10"/>
        <v>756742.94000000064</v>
      </c>
      <c r="Q46" s="242"/>
      <c r="R46" s="242"/>
      <c r="S46" s="242"/>
      <c r="T46" s="237"/>
    </row>
    <row r="47" spans="1:20" s="248" customFormat="1">
      <c r="A47" s="243">
        <v>40513</v>
      </c>
      <c r="B47" s="237"/>
      <c r="C47" s="238">
        <v>39</v>
      </c>
      <c r="D47" s="239">
        <f t="shared" si="12"/>
        <v>40694</v>
      </c>
      <c r="E47" s="239">
        <f t="shared" si="6"/>
        <v>919194</v>
      </c>
      <c r="F47" s="239">
        <f t="shared" si="1"/>
        <v>-1953306</v>
      </c>
      <c r="G47" s="240">
        <f>+Inputs!$D$3</f>
        <v>0.37951000000000001</v>
      </c>
      <c r="H47" s="237"/>
      <c r="I47" s="241">
        <f t="shared" si="7"/>
        <v>2872500</v>
      </c>
      <c r="J47" s="237"/>
      <c r="K47" s="241">
        <f t="shared" si="2"/>
        <v>40694</v>
      </c>
      <c r="L47" s="241">
        <f t="shared" si="8"/>
        <v>919194</v>
      </c>
      <c r="M47" s="241">
        <f t="shared" si="3"/>
        <v>15443.77994</v>
      </c>
      <c r="N47" s="241">
        <f t="shared" si="4"/>
        <v>15443.77994</v>
      </c>
      <c r="O47" s="241">
        <f t="shared" si="9"/>
        <v>-741299.16006000061</v>
      </c>
      <c r="P47" s="241">
        <f t="shared" si="10"/>
        <v>741299.16006000061</v>
      </c>
      <c r="Q47" s="242"/>
      <c r="R47" s="242"/>
      <c r="S47" s="242"/>
      <c r="T47" s="237"/>
    </row>
    <row r="48" spans="1:20" s="248" customFormat="1">
      <c r="A48" s="243">
        <v>40544</v>
      </c>
      <c r="B48" s="237"/>
      <c r="C48" s="238">
        <v>40</v>
      </c>
      <c r="D48" s="239">
        <f t="shared" si="12"/>
        <v>40694</v>
      </c>
      <c r="E48" s="239">
        <f t="shared" si="6"/>
        <v>959888</v>
      </c>
      <c r="F48" s="239">
        <f t="shared" si="1"/>
        <v>-1912612</v>
      </c>
      <c r="G48" s="240">
        <f>+Inputs!$D$3</f>
        <v>0.37951000000000001</v>
      </c>
      <c r="H48" s="237"/>
      <c r="I48" s="241">
        <f t="shared" si="7"/>
        <v>2872500</v>
      </c>
      <c r="J48" s="237"/>
      <c r="K48" s="241">
        <f t="shared" si="2"/>
        <v>40694</v>
      </c>
      <c r="L48" s="241">
        <f t="shared" si="8"/>
        <v>959888</v>
      </c>
      <c r="M48" s="241">
        <f t="shared" si="3"/>
        <v>15443.77994</v>
      </c>
      <c r="N48" s="241">
        <f t="shared" si="4"/>
        <v>15443.77994</v>
      </c>
      <c r="O48" s="241">
        <f t="shared" si="9"/>
        <v>-725855.38012000057</v>
      </c>
      <c r="P48" s="241">
        <f t="shared" si="10"/>
        <v>725855.38012000057</v>
      </c>
      <c r="Q48" s="242"/>
      <c r="R48" s="242"/>
      <c r="S48" s="242"/>
      <c r="T48" s="237"/>
    </row>
    <row r="49" spans="1:20" s="248" customFormat="1">
      <c r="A49" s="243">
        <v>40575</v>
      </c>
      <c r="B49" s="237"/>
      <c r="C49" s="238">
        <v>41</v>
      </c>
      <c r="D49" s="239">
        <f t="shared" si="12"/>
        <v>40694</v>
      </c>
      <c r="E49" s="239">
        <f t="shared" si="6"/>
        <v>1000582</v>
      </c>
      <c r="F49" s="239">
        <f t="shared" si="1"/>
        <v>-1871918</v>
      </c>
      <c r="G49" s="240">
        <f>+Inputs!$D$3</f>
        <v>0.37951000000000001</v>
      </c>
      <c r="H49" s="237"/>
      <c r="I49" s="241">
        <f t="shared" si="7"/>
        <v>2872500</v>
      </c>
      <c r="J49" s="237"/>
      <c r="K49" s="241">
        <f t="shared" si="2"/>
        <v>40694</v>
      </c>
      <c r="L49" s="241">
        <f t="shared" si="8"/>
        <v>1000582</v>
      </c>
      <c r="M49" s="241">
        <f t="shared" si="3"/>
        <v>15443.77994</v>
      </c>
      <c r="N49" s="241">
        <f t="shared" si="4"/>
        <v>15443.77994</v>
      </c>
      <c r="O49" s="241">
        <f t="shared" si="9"/>
        <v>-710411.60018000053</v>
      </c>
      <c r="P49" s="241">
        <f t="shared" si="10"/>
        <v>710411.60018000053</v>
      </c>
      <c r="Q49" s="242"/>
      <c r="R49" s="242"/>
      <c r="S49" s="242"/>
      <c r="T49" s="237"/>
    </row>
    <row r="50" spans="1:20" s="248" customFormat="1">
      <c r="A50" s="243">
        <v>40603</v>
      </c>
      <c r="B50" s="237"/>
      <c r="C50" s="238">
        <v>42</v>
      </c>
      <c r="D50" s="239">
        <f t="shared" si="12"/>
        <v>40694</v>
      </c>
      <c r="E50" s="239">
        <f t="shared" si="6"/>
        <v>1041276</v>
      </c>
      <c r="F50" s="239">
        <f t="shared" si="1"/>
        <v>-1831224</v>
      </c>
      <c r="G50" s="240">
        <f>+Inputs!$D$3</f>
        <v>0.37951000000000001</v>
      </c>
      <c r="H50" s="237"/>
      <c r="I50" s="241">
        <f t="shared" si="7"/>
        <v>2872500</v>
      </c>
      <c r="J50" s="237"/>
      <c r="K50" s="241">
        <f t="shared" si="2"/>
        <v>40694</v>
      </c>
      <c r="L50" s="241">
        <f t="shared" si="8"/>
        <v>1041276</v>
      </c>
      <c r="M50" s="241">
        <f t="shared" si="3"/>
        <v>15443.77994</v>
      </c>
      <c r="N50" s="241">
        <f t="shared" si="4"/>
        <v>15443.77994</v>
      </c>
      <c r="O50" s="241">
        <f t="shared" si="9"/>
        <v>-694967.8202400005</v>
      </c>
      <c r="P50" s="241">
        <f t="shared" si="10"/>
        <v>694967.8202400005</v>
      </c>
      <c r="Q50" s="242"/>
      <c r="R50" s="242"/>
      <c r="S50" s="242"/>
      <c r="T50" s="237"/>
    </row>
    <row r="51" spans="1:20" s="248" customFormat="1">
      <c r="A51" s="243">
        <v>40634</v>
      </c>
      <c r="B51" s="237"/>
      <c r="C51" s="238">
        <v>43</v>
      </c>
      <c r="D51" s="239">
        <f t="shared" si="12"/>
        <v>40694</v>
      </c>
      <c r="E51" s="239">
        <f t="shared" si="6"/>
        <v>1081970</v>
      </c>
      <c r="F51" s="239">
        <f t="shared" si="1"/>
        <v>-1790530</v>
      </c>
      <c r="G51" s="240">
        <f>+Inputs!$D$3</f>
        <v>0.37951000000000001</v>
      </c>
      <c r="H51" s="237"/>
      <c r="I51" s="241">
        <f t="shared" si="7"/>
        <v>2872500</v>
      </c>
      <c r="J51" s="237"/>
      <c r="K51" s="241">
        <f t="shared" si="2"/>
        <v>40694</v>
      </c>
      <c r="L51" s="241">
        <f t="shared" si="8"/>
        <v>1081970</v>
      </c>
      <c r="M51" s="241">
        <f t="shared" si="3"/>
        <v>15443.77994</v>
      </c>
      <c r="N51" s="241">
        <f t="shared" si="4"/>
        <v>15443.77994</v>
      </c>
      <c r="O51" s="241">
        <f t="shared" si="9"/>
        <v>-679524.04030000046</v>
      </c>
      <c r="P51" s="241">
        <f t="shared" si="10"/>
        <v>679524.04030000046</v>
      </c>
      <c r="Q51" s="242"/>
      <c r="R51" s="242"/>
      <c r="S51" s="242"/>
      <c r="T51" s="237"/>
    </row>
    <row r="52" spans="1:20" s="248" customFormat="1">
      <c r="A52" s="243">
        <v>40664</v>
      </c>
      <c r="B52" s="237"/>
      <c r="C52" s="238">
        <v>44</v>
      </c>
      <c r="D52" s="239">
        <f t="shared" si="12"/>
        <v>40694</v>
      </c>
      <c r="E52" s="239">
        <f t="shared" si="6"/>
        <v>1122664</v>
      </c>
      <c r="F52" s="239">
        <f t="shared" si="1"/>
        <v>-1749836</v>
      </c>
      <c r="G52" s="240">
        <f>+Inputs!$D$3</f>
        <v>0.37951000000000001</v>
      </c>
      <c r="H52" s="237"/>
      <c r="I52" s="241">
        <f t="shared" si="7"/>
        <v>2872500</v>
      </c>
      <c r="J52" s="237"/>
      <c r="K52" s="241">
        <f t="shared" si="2"/>
        <v>40694</v>
      </c>
      <c r="L52" s="241">
        <f t="shared" si="8"/>
        <v>1122664</v>
      </c>
      <c r="M52" s="241">
        <f t="shared" si="3"/>
        <v>15443.77994</v>
      </c>
      <c r="N52" s="241">
        <f t="shared" si="4"/>
        <v>15443.77994</v>
      </c>
      <c r="O52" s="241">
        <f t="shared" si="9"/>
        <v>-664080.26036000042</v>
      </c>
      <c r="P52" s="241">
        <f t="shared" si="10"/>
        <v>664080.26036000042</v>
      </c>
      <c r="Q52" s="242"/>
      <c r="R52" s="242"/>
      <c r="S52" s="242"/>
      <c r="T52" s="237"/>
    </row>
    <row r="53" spans="1:20" s="248" customFormat="1">
      <c r="A53" s="243">
        <v>40695</v>
      </c>
      <c r="B53" s="237"/>
      <c r="C53" s="238">
        <v>45</v>
      </c>
      <c r="D53" s="239">
        <f t="shared" si="12"/>
        <v>40694</v>
      </c>
      <c r="E53" s="239">
        <f t="shared" si="6"/>
        <v>1163358</v>
      </c>
      <c r="F53" s="239">
        <f t="shared" si="1"/>
        <v>-1709142</v>
      </c>
      <c r="G53" s="240">
        <f>+Inputs!$D$3</f>
        <v>0.37951000000000001</v>
      </c>
      <c r="H53" s="237"/>
      <c r="I53" s="241">
        <f t="shared" si="7"/>
        <v>2872500</v>
      </c>
      <c r="J53" s="237"/>
      <c r="K53" s="241">
        <f t="shared" si="2"/>
        <v>40694</v>
      </c>
      <c r="L53" s="241">
        <f t="shared" si="8"/>
        <v>1163358</v>
      </c>
      <c r="M53" s="241">
        <f t="shared" si="3"/>
        <v>15443.77994</v>
      </c>
      <c r="N53" s="241">
        <f t="shared" si="4"/>
        <v>15443.77994</v>
      </c>
      <c r="O53" s="241">
        <f t="shared" si="9"/>
        <v>-648636.48042000039</v>
      </c>
      <c r="P53" s="241">
        <f t="shared" si="10"/>
        <v>648636.48042000039</v>
      </c>
      <c r="Q53" s="242"/>
      <c r="R53" s="242"/>
      <c r="S53" s="242"/>
      <c r="T53" s="237"/>
    </row>
    <row r="54" spans="1:20" s="248" customFormat="1">
      <c r="A54" s="243">
        <v>40725</v>
      </c>
      <c r="B54" s="237"/>
      <c r="C54" s="238">
        <v>46</v>
      </c>
      <c r="D54" s="239">
        <f t="shared" si="12"/>
        <v>40694</v>
      </c>
      <c r="E54" s="239">
        <f t="shared" si="6"/>
        <v>1204052</v>
      </c>
      <c r="F54" s="239">
        <f t="shared" si="1"/>
        <v>-1668448</v>
      </c>
      <c r="G54" s="240">
        <f>+Inputs!$D$3</f>
        <v>0.37951000000000001</v>
      </c>
      <c r="H54" s="237"/>
      <c r="I54" s="241">
        <f t="shared" si="7"/>
        <v>2872500</v>
      </c>
      <c r="J54" s="237"/>
      <c r="K54" s="241">
        <f t="shared" si="2"/>
        <v>40694</v>
      </c>
      <c r="L54" s="241">
        <f t="shared" si="8"/>
        <v>1204052</v>
      </c>
      <c r="M54" s="241">
        <f t="shared" si="3"/>
        <v>15443.77994</v>
      </c>
      <c r="N54" s="241">
        <f t="shared" si="4"/>
        <v>15443.77994</v>
      </c>
      <c r="O54" s="241">
        <f t="shared" si="9"/>
        <v>-633192.70048000035</v>
      </c>
      <c r="P54" s="241">
        <f t="shared" si="10"/>
        <v>633192.70048000035</v>
      </c>
      <c r="Q54" s="242"/>
      <c r="R54" s="242"/>
      <c r="S54" s="242"/>
      <c r="T54" s="237"/>
    </row>
    <row r="55" spans="1:20" s="248" customFormat="1">
      <c r="A55" s="243">
        <v>40756</v>
      </c>
      <c r="B55" s="237"/>
      <c r="C55" s="238">
        <v>47</v>
      </c>
      <c r="D55" s="239">
        <f t="shared" si="12"/>
        <v>40694</v>
      </c>
      <c r="E55" s="239">
        <f t="shared" si="6"/>
        <v>1244746</v>
      </c>
      <c r="F55" s="239">
        <f t="shared" si="1"/>
        <v>-1627754</v>
      </c>
      <c r="G55" s="240">
        <f>+Inputs!$D$3</f>
        <v>0.37951000000000001</v>
      </c>
      <c r="H55" s="237"/>
      <c r="I55" s="241">
        <f t="shared" si="7"/>
        <v>2872500</v>
      </c>
      <c r="J55" s="237"/>
      <c r="K55" s="241">
        <f t="shared" si="2"/>
        <v>40694</v>
      </c>
      <c r="L55" s="241">
        <f t="shared" si="8"/>
        <v>1244746</v>
      </c>
      <c r="M55" s="241">
        <f t="shared" si="3"/>
        <v>15443.77994</v>
      </c>
      <c r="N55" s="241">
        <f t="shared" si="4"/>
        <v>15443.77994</v>
      </c>
      <c r="O55" s="241">
        <f t="shared" si="9"/>
        <v>-617748.92054000031</v>
      </c>
      <c r="P55" s="241">
        <f t="shared" si="10"/>
        <v>617748.92054000031</v>
      </c>
      <c r="Q55" s="242"/>
      <c r="R55" s="242"/>
      <c r="S55" s="242"/>
      <c r="T55" s="237"/>
    </row>
    <row r="56" spans="1:20" s="248" customFormat="1">
      <c r="A56" s="243">
        <v>40787</v>
      </c>
      <c r="B56" s="237"/>
      <c r="C56" s="238">
        <v>48</v>
      </c>
      <c r="D56" s="239">
        <f t="shared" si="12"/>
        <v>40694</v>
      </c>
      <c r="E56" s="239">
        <f t="shared" si="6"/>
        <v>1285440</v>
      </c>
      <c r="F56" s="239">
        <f t="shared" si="1"/>
        <v>-1587060</v>
      </c>
      <c r="G56" s="240">
        <f>+Inputs!$D$3</f>
        <v>0.37951000000000001</v>
      </c>
      <c r="H56" s="237"/>
      <c r="I56" s="241">
        <f t="shared" si="7"/>
        <v>2872500</v>
      </c>
      <c r="J56" s="237"/>
      <c r="K56" s="241">
        <f t="shared" si="2"/>
        <v>40694</v>
      </c>
      <c r="L56" s="241">
        <f t="shared" si="8"/>
        <v>1285440</v>
      </c>
      <c r="M56" s="241">
        <f t="shared" si="3"/>
        <v>15443.77994</v>
      </c>
      <c r="N56" s="241">
        <f t="shared" si="4"/>
        <v>15443.77994</v>
      </c>
      <c r="O56" s="241">
        <f t="shared" si="9"/>
        <v>-602305.14060000028</v>
      </c>
      <c r="P56" s="241">
        <f t="shared" si="10"/>
        <v>602305.14060000028</v>
      </c>
      <c r="Q56" s="242"/>
      <c r="R56" s="242"/>
      <c r="S56" s="242"/>
      <c r="T56" s="237"/>
    </row>
    <row r="57" spans="1:20" s="248" customFormat="1">
      <c r="A57" s="243">
        <v>40817</v>
      </c>
      <c r="B57" s="237"/>
      <c r="C57" s="238">
        <v>49</v>
      </c>
      <c r="D57" s="239">
        <f t="shared" si="12"/>
        <v>40694</v>
      </c>
      <c r="E57" s="239">
        <f t="shared" si="6"/>
        <v>1326134</v>
      </c>
      <c r="F57" s="239">
        <f t="shared" si="1"/>
        <v>-1546366</v>
      </c>
      <c r="G57" s="240">
        <f>+Inputs!$D$3</f>
        <v>0.37951000000000001</v>
      </c>
      <c r="H57" s="237"/>
      <c r="I57" s="241">
        <f t="shared" si="7"/>
        <v>2872500</v>
      </c>
      <c r="J57" s="237"/>
      <c r="K57" s="241">
        <f t="shared" si="2"/>
        <v>40694</v>
      </c>
      <c r="L57" s="241">
        <f t="shared" si="8"/>
        <v>1326134</v>
      </c>
      <c r="M57" s="241">
        <f t="shared" si="3"/>
        <v>15443.77994</v>
      </c>
      <c r="N57" s="241">
        <f t="shared" si="4"/>
        <v>15443.77994</v>
      </c>
      <c r="O57" s="241">
        <f t="shared" si="9"/>
        <v>-586861.36066000024</v>
      </c>
      <c r="P57" s="241">
        <f t="shared" si="10"/>
        <v>586861.36066000024</v>
      </c>
      <c r="Q57" s="242"/>
      <c r="R57" s="242"/>
      <c r="S57" s="242"/>
      <c r="T57" s="237"/>
    </row>
    <row r="58" spans="1:20" s="248" customFormat="1">
      <c r="A58" s="243">
        <v>40848</v>
      </c>
      <c r="B58" s="237"/>
      <c r="C58" s="238">
        <v>50</v>
      </c>
      <c r="D58" s="239">
        <f t="shared" si="12"/>
        <v>40694</v>
      </c>
      <c r="E58" s="239">
        <f t="shared" si="6"/>
        <v>1366828</v>
      </c>
      <c r="F58" s="239">
        <f t="shared" si="1"/>
        <v>-1505672</v>
      </c>
      <c r="G58" s="240">
        <f>+Inputs!$D$3</f>
        <v>0.37951000000000001</v>
      </c>
      <c r="H58" s="237"/>
      <c r="I58" s="241">
        <f t="shared" si="7"/>
        <v>2872500</v>
      </c>
      <c r="J58" s="237"/>
      <c r="K58" s="241">
        <f t="shared" si="2"/>
        <v>40694</v>
      </c>
      <c r="L58" s="241">
        <f t="shared" si="8"/>
        <v>1366828</v>
      </c>
      <c r="M58" s="241">
        <f t="shared" si="3"/>
        <v>15443.77994</v>
      </c>
      <c r="N58" s="241">
        <f t="shared" si="4"/>
        <v>15443.77994</v>
      </c>
      <c r="O58" s="241">
        <f t="shared" si="9"/>
        <v>-571417.5807200002</v>
      </c>
      <c r="P58" s="241">
        <f t="shared" si="10"/>
        <v>571417.5807200002</v>
      </c>
      <c r="Q58" s="242"/>
      <c r="R58" s="242"/>
      <c r="S58" s="242"/>
      <c r="T58" s="237"/>
    </row>
    <row r="59" spans="1:20" s="248" customFormat="1">
      <c r="A59" s="243">
        <v>40878</v>
      </c>
      <c r="B59" s="237"/>
      <c r="C59" s="238">
        <v>51</v>
      </c>
      <c r="D59" s="239">
        <f t="shared" si="12"/>
        <v>40694</v>
      </c>
      <c r="E59" s="239">
        <f t="shared" si="6"/>
        <v>1407522</v>
      </c>
      <c r="F59" s="239">
        <f t="shared" si="1"/>
        <v>-1464978</v>
      </c>
      <c r="G59" s="240">
        <f>+Inputs!$D$3</f>
        <v>0.37951000000000001</v>
      </c>
      <c r="H59" s="237"/>
      <c r="I59" s="241">
        <f t="shared" si="7"/>
        <v>2872500</v>
      </c>
      <c r="J59" s="237"/>
      <c r="K59" s="241">
        <f t="shared" si="2"/>
        <v>40694</v>
      </c>
      <c r="L59" s="241">
        <f t="shared" si="8"/>
        <v>1407522</v>
      </c>
      <c r="M59" s="241">
        <f t="shared" si="3"/>
        <v>15443.77994</v>
      </c>
      <c r="N59" s="241">
        <f t="shared" si="4"/>
        <v>15443.77994</v>
      </c>
      <c r="O59" s="241">
        <f t="shared" si="9"/>
        <v>-555973.80078000017</v>
      </c>
      <c r="P59" s="241">
        <f t="shared" si="10"/>
        <v>555973.80078000017</v>
      </c>
      <c r="Q59" s="242"/>
      <c r="R59" s="242"/>
      <c r="S59" s="242"/>
      <c r="T59" s="237"/>
    </row>
    <row r="60" spans="1:20" s="248" customFormat="1">
      <c r="A60" s="243">
        <v>40909</v>
      </c>
      <c r="B60" s="237"/>
      <c r="C60" s="238">
        <v>52</v>
      </c>
      <c r="D60" s="239">
        <f t="shared" si="12"/>
        <v>40694</v>
      </c>
      <c r="E60" s="239">
        <f t="shared" si="6"/>
        <v>1448216</v>
      </c>
      <c r="F60" s="239">
        <f t="shared" si="1"/>
        <v>-1424284</v>
      </c>
      <c r="G60" s="240">
        <f>+Inputs!$D$3</f>
        <v>0.37951000000000001</v>
      </c>
      <c r="H60" s="237"/>
      <c r="I60" s="241">
        <f t="shared" si="7"/>
        <v>2872500</v>
      </c>
      <c r="J60" s="237"/>
      <c r="K60" s="241">
        <f t="shared" si="2"/>
        <v>40694</v>
      </c>
      <c r="L60" s="241">
        <f t="shared" si="8"/>
        <v>1448216</v>
      </c>
      <c r="M60" s="241">
        <f t="shared" si="3"/>
        <v>15443.77994</v>
      </c>
      <c r="N60" s="241">
        <f t="shared" si="4"/>
        <v>15443.77994</v>
      </c>
      <c r="O60" s="241">
        <f t="shared" si="9"/>
        <v>-540530.02084000013</v>
      </c>
      <c r="P60" s="241">
        <f t="shared" si="10"/>
        <v>540530.02084000013</v>
      </c>
      <c r="Q60" s="242"/>
      <c r="R60" s="242"/>
      <c r="S60" s="242"/>
      <c r="T60" s="237"/>
    </row>
    <row r="61" spans="1:20" s="248" customFormat="1">
      <c r="A61" s="243">
        <v>40940</v>
      </c>
      <c r="B61" s="237"/>
      <c r="C61" s="238">
        <v>53</v>
      </c>
      <c r="D61" s="239">
        <f t="shared" si="12"/>
        <v>40694</v>
      </c>
      <c r="E61" s="239">
        <f t="shared" si="6"/>
        <v>1488910</v>
      </c>
      <c r="F61" s="239">
        <f t="shared" si="1"/>
        <v>-1383590</v>
      </c>
      <c r="G61" s="240">
        <f>+Inputs!$D$3</f>
        <v>0.37951000000000001</v>
      </c>
      <c r="H61" s="237"/>
      <c r="I61" s="241">
        <f t="shared" si="7"/>
        <v>2872500</v>
      </c>
      <c r="J61" s="237"/>
      <c r="K61" s="241">
        <f t="shared" si="2"/>
        <v>40694</v>
      </c>
      <c r="L61" s="241">
        <f t="shared" si="8"/>
        <v>1488910</v>
      </c>
      <c r="M61" s="241">
        <f t="shared" si="3"/>
        <v>15443.77994</v>
      </c>
      <c r="N61" s="241">
        <f t="shared" si="4"/>
        <v>15443.77994</v>
      </c>
      <c r="O61" s="241">
        <f t="shared" si="9"/>
        <v>-525086.24090000009</v>
      </c>
      <c r="P61" s="241">
        <f t="shared" si="10"/>
        <v>525086.24090000009</v>
      </c>
      <c r="Q61" s="242"/>
      <c r="R61" s="242"/>
      <c r="S61" s="242"/>
      <c r="T61" s="237"/>
    </row>
    <row r="62" spans="1:20" s="248" customFormat="1">
      <c r="A62" s="243">
        <v>40969</v>
      </c>
      <c r="B62" s="237"/>
      <c r="C62" s="238">
        <v>54</v>
      </c>
      <c r="D62" s="239">
        <f t="shared" si="12"/>
        <v>40694</v>
      </c>
      <c r="E62" s="239">
        <f t="shared" si="6"/>
        <v>1529604</v>
      </c>
      <c r="F62" s="239">
        <f t="shared" si="1"/>
        <v>-1342896</v>
      </c>
      <c r="G62" s="240">
        <f>+Inputs!$D$3</f>
        <v>0.37951000000000001</v>
      </c>
      <c r="H62" s="237"/>
      <c r="I62" s="241">
        <f t="shared" si="7"/>
        <v>2872500</v>
      </c>
      <c r="J62" s="237"/>
      <c r="K62" s="241">
        <f t="shared" si="2"/>
        <v>40694</v>
      </c>
      <c r="L62" s="241">
        <f t="shared" si="8"/>
        <v>1529604</v>
      </c>
      <c r="M62" s="241">
        <f t="shared" si="3"/>
        <v>15443.77994</v>
      </c>
      <c r="N62" s="241">
        <f t="shared" si="4"/>
        <v>15443.77994</v>
      </c>
      <c r="O62" s="241">
        <f t="shared" si="9"/>
        <v>-509642.46096000011</v>
      </c>
      <c r="P62" s="241">
        <f t="shared" si="10"/>
        <v>509642.46096000011</v>
      </c>
      <c r="Q62" s="242"/>
      <c r="R62" s="242"/>
      <c r="S62" s="242"/>
      <c r="T62" s="237"/>
    </row>
    <row r="63" spans="1:20" s="248" customFormat="1">
      <c r="A63" s="243">
        <v>41000</v>
      </c>
      <c r="B63" s="237"/>
      <c r="C63" s="238">
        <v>55</v>
      </c>
      <c r="D63" s="239">
        <f t="shared" si="12"/>
        <v>40694</v>
      </c>
      <c r="E63" s="239">
        <f t="shared" si="6"/>
        <v>1570298</v>
      </c>
      <c r="F63" s="239">
        <f t="shared" si="1"/>
        <v>-1302202</v>
      </c>
      <c r="G63" s="240">
        <f>+Inputs!$D$3</f>
        <v>0.37951000000000001</v>
      </c>
      <c r="H63" s="237"/>
      <c r="I63" s="241">
        <f t="shared" si="7"/>
        <v>2872500</v>
      </c>
      <c r="J63" s="237"/>
      <c r="K63" s="241">
        <f t="shared" si="2"/>
        <v>40694</v>
      </c>
      <c r="L63" s="241">
        <f t="shared" si="8"/>
        <v>1570298</v>
      </c>
      <c r="M63" s="241">
        <f t="shared" si="3"/>
        <v>15443.77994</v>
      </c>
      <c r="N63" s="241">
        <f t="shared" si="4"/>
        <v>15443.77994</v>
      </c>
      <c r="O63" s="241">
        <f t="shared" si="9"/>
        <v>-494198.68102000013</v>
      </c>
      <c r="P63" s="241">
        <f t="shared" si="10"/>
        <v>494198.68102000013</v>
      </c>
      <c r="Q63" s="242"/>
      <c r="R63" s="242"/>
      <c r="S63" s="242"/>
      <c r="T63" s="237"/>
    </row>
    <row r="64" spans="1:20" s="248" customFormat="1">
      <c r="A64" s="243">
        <v>41030</v>
      </c>
      <c r="B64" s="237"/>
      <c r="C64" s="238">
        <v>56</v>
      </c>
      <c r="D64" s="239">
        <f t="shared" si="12"/>
        <v>40694</v>
      </c>
      <c r="E64" s="239">
        <f t="shared" si="6"/>
        <v>1610992</v>
      </c>
      <c r="F64" s="239">
        <f t="shared" si="1"/>
        <v>-1261508</v>
      </c>
      <c r="G64" s="240">
        <f>+Inputs!$D$3</f>
        <v>0.37951000000000001</v>
      </c>
      <c r="H64" s="237"/>
      <c r="I64" s="241">
        <f t="shared" si="7"/>
        <v>2872500</v>
      </c>
      <c r="J64" s="237"/>
      <c r="K64" s="241">
        <f t="shared" si="2"/>
        <v>40694</v>
      </c>
      <c r="L64" s="241">
        <f t="shared" si="8"/>
        <v>1610992</v>
      </c>
      <c r="M64" s="241">
        <f t="shared" si="3"/>
        <v>15443.77994</v>
      </c>
      <c r="N64" s="241">
        <f t="shared" si="4"/>
        <v>15443.77994</v>
      </c>
      <c r="O64" s="241">
        <f t="shared" si="9"/>
        <v>-478754.90108000016</v>
      </c>
      <c r="P64" s="241">
        <f t="shared" si="10"/>
        <v>478754.90108000016</v>
      </c>
      <c r="Q64" s="242"/>
      <c r="R64" s="242"/>
      <c r="S64" s="242"/>
      <c r="T64" s="237"/>
    </row>
    <row r="65" spans="1:20" s="248" customFormat="1">
      <c r="A65" s="243">
        <v>41061</v>
      </c>
      <c r="B65" s="237"/>
      <c r="C65" s="238">
        <v>57</v>
      </c>
      <c r="D65" s="239">
        <f t="shared" si="12"/>
        <v>40694</v>
      </c>
      <c r="E65" s="239">
        <f t="shared" si="6"/>
        <v>1651686</v>
      </c>
      <c r="F65" s="239">
        <f t="shared" si="1"/>
        <v>-1220814</v>
      </c>
      <c r="G65" s="240">
        <f>+Inputs!$D$3</f>
        <v>0.37951000000000001</v>
      </c>
      <c r="H65" s="237"/>
      <c r="I65" s="241">
        <f t="shared" si="7"/>
        <v>2872500</v>
      </c>
      <c r="J65" s="237"/>
      <c r="K65" s="241">
        <f t="shared" si="2"/>
        <v>40694</v>
      </c>
      <c r="L65" s="241">
        <f t="shared" si="8"/>
        <v>1651686</v>
      </c>
      <c r="M65" s="241">
        <f t="shared" si="3"/>
        <v>15443.77994</v>
      </c>
      <c r="N65" s="241">
        <f t="shared" si="4"/>
        <v>15443.77994</v>
      </c>
      <c r="O65" s="241">
        <f t="shared" si="9"/>
        <v>-463311.12114000018</v>
      </c>
      <c r="P65" s="241">
        <f t="shared" si="10"/>
        <v>463311.12114000018</v>
      </c>
      <c r="Q65" s="242"/>
      <c r="R65" s="242"/>
      <c r="S65" s="242"/>
      <c r="T65" s="237"/>
    </row>
    <row r="66" spans="1:20" s="248" customFormat="1">
      <c r="A66" s="243">
        <v>41091</v>
      </c>
      <c r="B66" s="237"/>
      <c r="C66" s="238">
        <v>58</v>
      </c>
      <c r="D66" s="239">
        <f t="shared" si="12"/>
        <v>40694</v>
      </c>
      <c r="E66" s="239">
        <f t="shared" si="6"/>
        <v>1692380</v>
      </c>
      <c r="F66" s="239">
        <f t="shared" si="1"/>
        <v>-1180120</v>
      </c>
      <c r="G66" s="240">
        <f>+Inputs!$D$3</f>
        <v>0.37951000000000001</v>
      </c>
      <c r="H66" s="237"/>
      <c r="I66" s="241">
        <f t="shared" si="7"/>
        <v>2872500</v>
      </c>
      <c r="J66" s="237"/>
      <c r="K66" s="241">
        <f t="shared" si="2"/>
        <v>40694</v>
      </c>
      <c r="L66" s="241">
        <f t="shared" si="8"/>
        <v>1692380</v>
      </c>
      <c r="M66" s="241">
        <f t="shared" si="3"/>
        <v>15443.77994</v>
      </c>
      <c r="N66" s="241">
        <f t="shared" si="4"/>
        <v>15443.77994</v>
      </c>
      <c r="O66" s="241">
        <f t="shared" si="9"/>
        <v>-447867.3412000002</v>
      </c>
      <c r="P66" s="241">
        <f t="shared" si="10"/>
        <v>447867.3412000002</v>
      </c>
      <c r="Q66" s="242"/>
      <c r="R66" s="242"/>
      <c r="S66" s="242"/>
      <c r="T66" s="237"/>
    </row>
    <row r="67" spans="1:20" s="248" customFormat="1">
      <c r="A67" s="243">
        <v>41122</v>
      </c>
      <c r="B67" s="237"/>
      <c r="C67" s="238">
        <v>59</v>
      </c>
      <c r="D67" s="239">
        <f t="shared" si="12"/>
        <v>40694</v>
      </c>
      <c r="E67" s="239">
        <f t="shared" si="6"/>
        <v>1733074</v>
      </c>
      <c r="F67" s="239">
        <f t="shared" si="1"/>
        <v>-1139426</v>
      </c>
      <c r="G67" s="240">
        <f>+Inputs!$D$3</f>
        <v>0.37951000000000001</v>
      </c>
      <c r="H67" s="237"/>
      <c r="I67" s="241">
        <f t="shared" si="7"/>
        <v>2872500</v>
      </c>
      <c r="J67" s="237"/>
      <c r="K67" s="241">
        <f t="shared" si="2"/>
        <v>40694</v>
      </c>
      <c r="L67" s="241">
        <f t="shared" si="8"/>
        <v>1733074</v>
      </c>
      <c r="M67" s="241">
        <f t="shared" si="3"/>
        <v>15443.77994</v>
      </c>
      <c r="N67" s="241">
        <f t="shared" si="4"/>
        <v>15443.77994</v>
      </c>
      <c r="O67" s="241">
        <f t="shared" si="9"/>
        <v>-432423.56126000022</v>
      </c>
      <c r="P67" s="241">
        <f t="shared" si="10"/>
        <v>432423.56126000022</v>
      </c>
      <c r="Q67" s="242"/>
      <c r="R67" s="242"/>
      <c r="S67" s="242"/>
      <c r="T67" s="237"/>
    </row>
    <row r="68" spans="1:20" s="248" customFormat="1">
      <c r="A68" s="243">
        <v>41153</v>
      </c>
      <c r="B68" s="237"/>
      <c r="C68" s="238">
        <v>60</v>
      </c>
      <c r="D68" s="239">
        <f t="shared" si="12"/>
        <v>40694</v>
      </c>
      <c r="E68" s="239">
        <f t="shared" si="6"/>
        <v>1773768</v>
      </c>
      <c r="F68" s="239">
        <f t="shared" si="1"/>
        <v>-1098732</v>
      </c>
      <c r="G68" s="240">
        <f>+Inputs!$D$3</f>
        <v>0.37951000000000001</v>
      </c>
      <c r="H68" s="237"/>
      <c r="I68" s="241">
        <f t="shared" si="7"/>
        <v>2872500</v>
      </c>
      <c r="J68" s="237"/>
      <c r="K68" s="241">
        <f t="shared" si="2"/>
        <v>40694</v>
      </c>
      <c r="L68" s="241">
        <f t="shared" si="8"/>
        <v>1773768</v>
      </c>
      <c r="M68" s="241">
        <f t="shared" si="3"/>
        <v>15443.77994</v>
      </c>
      <c r="N68" s="241">
        <f t="shared" si="4"/>
        <v>15443.77994</v>
      </c>
      <c r="O68" s="241">
        <f t="shared" si="9"/>
        <v>-416979.78132000024</v>
      </c>
      <c r="P68" s="241">
        <f t="shared" si="10"/>
        <v>416979.78132000024</v>
      </c>
      <c r="Q68" s="242"/>
      <c r="R68" s="242"/>
      <c r="S68" s="242"/>
      <c r="T68" s="237"/>
    </row>
    <row r="69" spans="1:20" s="248" customFormat="1">
      <c r="A69" s="243">
        <v>41183</v>
      </c>
      <c r="B69" s="237"/>
      <c r="C69" s="238">
        <v>61</v>
      </c>
      <c r="D69" s="239">
        <f t="shared" si="12"/>
        <v>40694</v>
      </c>
      <c r="E69" s="239">
        <f t="shared" si="6"/>
        <v>1814462</v>
      </c>
      <c r="F69" s="239">
        <f t="shared" si="1"/>
        <v>-1058038</v>
      </c>
      <c r="G69" s="240">
        <f>+Inputs!$D$3</f>
        <v>0.37951000000000001</v>
      </c>
      <c r="H69" s="237"/>
      <c r="I69" s="241">
        <f t="shared" si="7"/>
        <v>2872500</v>
      </c>
      <c r="J69" s="237"/>
      <c r="K69" s="241">
        <f t="shared" si="2"/>
        <v>40694</v>
      </c>
      <c r="L69" s="241">
        <f t="shared" si="8"/>
        <v>1814462</v>
      </c>
      <c r="M69" s="241">
        <f t="shared" si="3"/>
        <v>15443.77994</v>
      </c>
      <c r="N69" s="241">
        <f t="shared" si="4"/>
        <v>15443.77994</v>
      </c>
      <c r="O69" s="241">
        <f t="shared" si="9"/>
        <v>-401536.00138000026</v>
      </c>
      <c r="P69" s="241">
        <f t="shared" si="10"/>
        <v>401536.00138000026</v>
      </c>
      <c r="Q69" s="242"/>
      <c r="R69" s="242"/>
      <c r="S69" s="242"/>
      <c r="T69" s="237"/>
    </row>
    <row r="70" spans="1:20" s="248" customFormat="1">
      <c r="A70" s="243">
        <v>41214</v>
      </c>
      <c r="B70" s="237"/>
      <c r="C70" s="238">
        <v>62</v>
      </c>
      <c r="D70" s="239">
        <f t="shared" si="12"/>
        <v>40694</v>
      </c>
      <c r="E70" s="239">
        <f t="shared" si="6"/>
        <v>1855156</v>
      </c>
      <c r="F70" s="239">
        <f t="shared" si="1"/>
        <v>-1017344</v>
      </c>
      <c r="G70" s="240">
        <f>+Inputs!$D$3</f>
        <v>0.37951000000000001</v>
      </c>
      <c r="H70" s="237"/>
      <c r="I70" s="241">
        <f t="shared" si="7"/>
        <v>2872500</v>
      </c>
      <c r="J70" s="237"/>
      <c r="K70" s="241">
        <f t="shared" si="2"/>
        <v>40694</v>
      </c>
      <c r="L70" s="241">
        <f t="shared" si="8"/>
        <v>1855156</v>
      </c>
      <c r="M70" s="241">
        <f t="shared" si="3"/>
        <v>15443.77994</v>
      </c>
      <c r="N70" s="241">
        <f t="shared" si="4"/>
        <v>15443.77994</v>
      </c>
      <c r="O70" s="241">
        <f t="shared" si="9"/>
        <v>-386092.22144000028</v>
      </c>
      <c r="P70" s="241">
        <f t="shared" si="10"/>
        <v>386092.22144000028</v>
      </c>
      <c r="Q70" s="242"/>
      <c r="R70" s="242"/>
      <c r="S70" s="242"/>
      <c r="T70" s="237"/>
    </row>
    <row r="71" spans="1:20" s="248" customFormat="1">
      <c r="A71" s="243">
        <v>41244</v>
      </c>
      <c r="B71" s="237"/>
      <c r="C71" s="238">
        <v>63</v>
      </c>
      <c r="D71" s="239">
        <f t="shared" si="12"/>
        <v>40694</v>
      </c>
      <c r="E71" s="239">
        <f t="shared" si="6"/>
        <v>1895850</v>
      </c>
      <c r="F71" s="239">
        <f t="shared" si="1"/>
        <v>-976650</v>
      </c>
      <c r="G71" s="240">
        <f>+Inputs!$D$3</f>
        <v>0.37951000000000001</v>
      </c>
      <c r="H71" s="237"/>
      <c r="I71" s="241">
        <f t="shared" si="7"/>
        <v>2872500</v>
      </c>
      <c r="J71" s="237"/>
      <c r="K71" s="241">
        <f t="shared" si="2"/>
        <v>40694</v>
      </c>
      <c r="L71" s="241">
        <f t="shared" si="8"/>
        <v>1895850</v>
      </c>
      <c r="M71" s="241">
        <f t="shared" si="3"/>
        <v>15443.77994</v>
      </c>
      <c r="N71" s="241">
        <f t="shared" si="4"/>
        <v>15443.77994</v>
      </c>
      <c r="O71" s="241">
        <f t="shared" si="9"/>
        <v>-370648.44150000031</v>
      </c>
      <c r="P71" s="241">
        <f t="shared" si="10"/>
        <v>370648.44150000031</v>
      </c>
      <c r="Q71" s="242"/>
      <c r="R71" s="242"/>
      <c r="S71" s="242"/>
      <c r="T71" s="237"/>
    </row>
    <row r="72" spans="1:20" s="248" customFormat="1">
      <c r="A72" s="243">
        <v>41275</v>
      </c>
      <c r="B72" s="237"/>
      <c r="C72" s="238">
        <v>64</v>
      </c>
      <c r="D72" s="239">
        <f t="shared" si="12"/>
        <v>40694</v>
      </c>
      <c r="E72" s="239">
        <f t="shared" si="6"/>
        <v>1936544</v>
      </c>
      <c r="F72" s="239">
        <f t="shared" si="1"/>
        <v>-935956</v>
      </c>
      <c r="G72" s="240">
        <f>+Inputs!$D$3</f>
        <v>0.37951000000000001</v>
      </c>
      <c r="H72" s="237"/>
      <c r="I72" s="241">
        <f t="shared" si="7"/>
        <v>2872500</v>
      </c>
      <c r="J72" s="237"/>
      <c r="K72" s="241">
        <f t="shared" si="2"/>
        <v>40694</v>
      </c>
      <c r="L72" s="241">
        <f t="shared" si="8"/>
        <v>1936544</v>
      </c>
      <c r="M72" s="241">
        <f t="shared" si="3"/>
        <v>15443.77994</v>
      </c>
      <c r="N72" s="241">
        <f t="shared" si="4"/>
        <v>15443.77994</v>
      </c>
      <c r="O72" s="241">
        <f t="shared" si="9"/>
        <v>-355204.66156000033</v>
      </c>
      <c r="P72" s="241">
        <f t="shared" si="10"/>
        <v>355204.66156000033</v>
      </c>
      <c r="Q72" s="242"/>
      <c r="R72" s="242"/>
      <c r="S72" s="242"/>
      <c r="T72" s="237"/>
    </row>
    <row r="73" spans="1:20" s="248" customFormat="1">
      <c r="A73" s="243">
        <v>41306</v>
      </c>
      <c r="B73" s="237"/>
      <c r="C73" s="238">
        <v>65</v>
      </c>
      <c r="D73" s="239">
        <f t="shared" si="12"/>
        <v>40694</v>
      </c>
      <c r="E73" s="239">
        <f t="shared" si="6"/>
        <v>1977238</v>
      </c>
      <c r="F73" s="239">
        <f t="shared" ref="F73:F95" si="13">$B$9+E73</f>
        <v>-895262</v>
      </c>
      <c r="G73" s="240">
        <f>+Inputs!$D$3</f>
        <v>0.37951000000000001</v>
      </c>
      <c r="H73" s="237"/>
      <c r="I73" s="241">
        <f t="shared" si="7"/>
        <v>2872500</v>
      </c>
      <c r="J73" s="237"/>
      <c r="K73" s="241">
        <f t="shared" ref="K73:K95" si="14">D73</f>
        <v>40694</v>
      </c>
      <c r="L73" s="241">
        <f t="shared" si="8"/>
        <v>1977238</v>
      </c>
      <c r="M73" s="241">
        <f t="shared" ref="M73:M95" si="15">K73*G73</f>
        <v>15443.77994</v>
      </c>
      <c r="N73" s="241">
        <f t="shared" ref="N73:N95" si="16">M73-J73</f>
        <v>15443.77994</v>
      </c>
      <c r="O73" s="241">
        <f t="shared" si="9"/>
        <v>-339760.88162000035</v>
      </c>
      <c r="P73" s="241">
        <f t="shared" si="10"/>
        <v>339760.88162000035</v>
      </c>
      <c r="Q73" s="242"/>
      <c r="R73" s="242"/>
      <c r="S73" s="242"/>
      <c r="T73" s="237"/>
    </row>
    <row r="74" spans="1:20" s="248" customFormat="1">
      <c r="A74" s="243">
        <v>41334</v>
      </c>
      <c r="B74" s="237"/>
      <c r="C74" s="238">
        <v>66</v>
      </c>
      <c r="D74" s="239">
        <f t="shared" si="12"/>
        <v>40694</v>
      </c>
      <c r="E74" s="239">
        <f t="shared" ref="E74:E95" si="17">+E73+D74</f>
        <v>2017932</v>
      </c>
      <c r="F74" s="239">
        <f t="shared" si="13"/>
        <v>-854568</v>
      </c>
      <c r="G74" s="240">
        <f>+Inputs!$D$3</f>
        <v>0.37951000000000001</v>
      </c>
      <c r="H74" s="237"/>
      <c r="I74" s="241">
        <f t="shared" ref="I74:I95" si="18">+I73+H74</f>
        <v>2872500</v>
      </c>
      <c r="J74" s="237"/>
      <c r="K74" s="241">
        <f t="shared" si="14"/>
        <v>40694</v>
      </c>
      <c r="L74" s="241">
        <f t="shared" ref="L74:L95" si="19">+L73+K74</f>
        <v>2017932</v>
      </c>
      <c r="M74" s="241">
        <f t="shared" si="15"/>
        <v>15443.77994</v>
      </c>
      <c r="N74" s="241">
        <f t="shared" si="16"/>
        <v>15443.77994</v>
      </c>
      <c r="O74" s="241">
        <f t="shared" ref="O74:O95" si="20">+O73+N74</f>
        <v>-324317.10168000037</v>
      </c>
      <c r="P74" s="241">
        <f t="shared" ref="P74:P95" si="21">P73-N74</f>
        <v>324317.10168000037</v>
      </c>
      <c r="Q74" s="242"/>
      <c r="R74" s="242"/>
      <c r="S74" s="242"/>
      <c r="T74" s="237"/>
    </row>
    <row r="75" spans="1:20" s="248" customFormat="1">
      <c r="A75" s="243">
        <v>41365</v>
      </c>
      <c r="B75" s="237"/>
      <c r="C75" s="238">
        <v>67</v>
      </c>
      <c r="D75" s="239">
        <f t="shared" si="12"/>
        <v>40694</v>
      </c>
      <c r="E75" s="239">
        <f t="shared" si="17"/>
        <v>2058626</v>
      </c>
      <c r="F75" s="239">
        <f t="shared" si="13"/>
        <v>-813874</v>
      </c>
      <c r="G75" s="240">
        <f>+Inputs!$D$3</f>
        <v>0.37951000000000001</v>
      </c>
      <c r="H75" s="237"/>
      <c r="I75" s="241">
        <f t="shared" si="18"/>
        <v>2872500</v>
      </c>
      <c r="J75" s="237"/>
      <c r="K75" s="241">
        <f t="shared" si="14"/>
        <v>40694</v>
      </c>
      <c r="L75" s="241">
        <f t="shared" si="19"/>
        <v>2058626</v>
      </c>
      <c r="M75" s="241">
        <f t="shared" si="15"/>
        <v>15443.77994</v>
      </c>
      <c r="N75" s="241">
        <f t="shared" si="16"/>
        <v>15443.77994</v>
      </c>
      <c r="O75" s="241">
        <f t="shared" si="20"/>
        <v>-308873.32174000039</v>
      </c>
      <c r="P75" s="241">
        <f t="shared" si="21"/>
        <v>308873.32174000039</v>
      </c>
      <c r="Q75" s="242"/>
      <c r="R75" s="242"/>
      <c r="S75" s="242"/>
      <c r="T75" s="237"/>
    </row>
    <row r="76" spans="1:20" s="248" customFormat="1">
      <c r="A76" s="243">
        <v>41395</v>
      </c>
      <c r="B76" s="237"/>
      <c r="C76" s="238">
        <v>68</v>
      </c>
      <c r="D76" s="239">
        <f t="shared" si="12"/>
        <v>40694</v>
      </c>
      <c r="E76" s="239">
        <f t="shared" si="17"/>
        <v>2099320</v>
      </c>
      <c r="F76" s="239">
        <f t="shared" si="13"/>
        <v>-773180</v>
      </c>
      <c r="G76" s="240">
        <f>+Inputs!$D$3</f>
        <v>0.37951000000000001</v>
      </c>
      <c r="H76" s="237"/>
      <c r="I76" s="241">
        <f t="shared" si="18"/>
        <v>2872500</v>
      </c>
      <c r="J76" s="237"/>
      <c r="K76" s="241">
        <f t="shared" si="14"/>
        <v>40694</v>
      </c>
      <c r="L76" s="241">
        <f t="shared" si="19"/>
        <v>2099320</v>
      </c>
      <c r="M76" s="241">
        <f t="shared" si="15"/>
        <v>15443.77994</v>
      </c>
      <c r="N76" s="241">
        <f t="shared" si="16"/>
        <v>15443.77994</v>
      </c>
      <c r="O76" s="241">
        <f t="shared" si="20"/>
        <v>-293429.54180000041</v>
      </c>
      <c r="P76" s="241">
        <f t="shared" si="21"/>
        <v>293429.54180000041</v>
      </c>
      <c r="Q76" s="242"/>
      <c r="R76" s="242"/>
      <c r="S76" s="242"/>
      <c r="T76" s="237"/>
    </row>
    <row r="77" spans="1:20" s="248" customFormat="1">
      <c r="A77" s="243">
        <v>41426</v>
      </c>
      <c r="B77" s="237"/>
      <c r="C77" s="238">
        <v>69</v>
      </c>
      <c r="D77" s="239">
        <f t="shared" si="12"/>
        <v>40694</v>
      </c>
      <c r="E77" s="239">
        <f t="shared" si="17"/>
        <v>2140014</v>
      </c>
      <c r="F77" s="239">
        <f t="shared" si="13"/>
        <v>-732486</v>
      </c>
      <c r="G77" s="240">
        <f>+Inputs!$D$3</f>
        <v>0.37951000000000001</v>
      </c>
      <c r="H77" s="237"/>
      <c r="I77" s="241">
        <f t="shared" si="18"/>
        <v>2872500</v>
      </c>
      <c r="J77" s="237"/>
      <c r="K77" s="241">
        <f t="shared" si="14"/>
        <v>40694</v>
      </c>
      <c r="L77" s="241">
        <f t="shared" si="19"/>
        <v>2140014</v>
      </c>
      <c r="M77" s="241">
        <f t="shared" si="15"/>
        <v>15443.77994</v>
      </c>
      <c r="N77" s="241">
        <f t="shared" si="16"/>
        <v>15443.77994</v>
      </c>
      <c r="O77" s="241">
        <f t="shared" si="20"/>
        <v>-277985.76186000044</v>
      </c>
      <c r="P77" s="241">
        <f t="shared" si="21"/>
        <v>277985.76186000044</v>
      </c>
      <c r="Q77" s="242"/>
      <c r="R77" s="242"/>
      <c r="S77" s="242"/>
      <c r="T77" s="237"/>
    </row>
    <row r="78" spans="1:20" s="248" customFormat="1">
      <c r="A78" s="243">
        <v>41456</v>
      </c>
      <c r="B78" s="237"/>
      <c r="C78" s="238">
        <v>70</v>
      </c>
      <c r="D78" s="239">
        <f t="shared" si="12"/>
        <v>40694</v>
      </c>
      <c r="E78" s="239">
        <f t="shared" si="17"/>
        <v>2180708</v>
      </c>
      <c r="F78" s="239">
        <f t="shared" si="13"/>
        <v>-691792</v>
      </c>
      <c r="G78" s="240">
        <f>+Inputs!$D$3</f>
        <v>0.37951000000000001</v>
      </c>
      <c r="H78" s="237"/>
      <c r="I78" s="241">
        <f t="shared" si="18"/>
        <v>2872500</v>
      </c>
      <c r="J78" s="237"/>
      <c r="K78" s="241">
        <f t="shared" si="14"/>
        <v>40694</v>
      </c>
      <c r="L78" s="241">
        <f t="shared" si="19"/>
        <v>2180708</v>
      </c>
      <c r="M78" s="241">
        <f t="shared" si="15"/>
        <v>15443.77994</v>
      </c>
      <c r="N78" s="241">
        <f t="shared" si="16"/>
        <v>15443.77994</v>
      </c>
      <c r="O78" s="241">
        <f t="shared" si="20"/>
        <v>-262541.98192000046</v>
      </c>
      <c r="P78" s="241">
        <f t="shared" si="21"/>
        <v>262541.98192000046</v>
      </c>
      <c r="Q78" s="242"/>
      <c r="R78" s="242"/>
      <c r="S78" s="242"/>
      <c r="T78" s="237"/>
    </row>
    <row r="79" spans="1:20" s="248" customFormat="1">
      <c r="A79" s="243">
        <v>41487</v>
      </c>
      <c r="B79" s="237"/>
      <c r="C79" s="238">
        <v>71</v>
      </c>
      <c r="D79" s="239">
        <f t="shared" si="12"/>
        <v>40694</v>
      </c>
      <c r="E79" s="239">
        <f t="shared" si="17"/>
        <v>2221402</v>
      </c>
      <c r="F79" s="239">
        <f t="shared" si="13"/>
        <v>-651098</v>
      </c>
      <c r="G79" s="240">
        <f>+Inputs!$D$3</f>
        <v>0.37951000000000001</v>
      </c>
      <c r="H79" s="237"/>
      <c r="I79" s="241">
        <f t="shared" si="18"/>
        <v>2872500</v>
      </c>
      <c r="J79" s="237"/>
      <c r="K79" s="241">
        <f t="shared" si="14"/>
        <v>40694</v>
      </c>
      <c r="L79" s="241">
        <f t="shared" si="19"/>
        <v>2221402</v>
      </c>
      <c r="M79" s="241">
        <f t="shared" si="15"/>
        <v>15443.77994</v>
      </c>
      <c r="N79" s="241">
        <f t="shared" si="16"/>
        <v>15443.77994</v>
      </c>
      <c r="O79" s="241">
        <f t="shared" si="20"/>
        <v>-247098.20198000045</v>
      </c>
      <c r="P79" s="241">
        <f t="shared" si="21"/>
        <v>247098.20198000045</v>
      </c>
      <c r="Q79" s="242"/>
      <c r="R79" s="242"/>
      <c r="S79" s="242"/>
      <c r="T79" s="237"/>
    </row>
    <row r="80" spans="1:20" s="248" customFormat="1">
      <c r="A80" s="243">
        <v>41518</v>
      </c>
      <c r="B80" s="237"/>
      <c r="C80" s="238">
        <v>72</v>
      </c>
      <c r="D80" s="239">
        <f t="shared" si="12"/>
        <v>40694</v>
      </c>
      <c r="E80" s="239">
        <f t="shared" si="17"/>
        <v>2262096</v>
      </c>
      <c r="F80" s="239">
        <f t="shared" si="13"/>
        <v>-610404</v>
      </c>
      <c r="G80" s="240">
        <f>+Inputs!$D$3</f>
        <v>0.37951000000000001</v>
      </c>
      <c r="H80" s="237"/>
      <c r="I80" s="241">
        <f t="shared" si="18"/>
        <v>2872500</v>
      </c>
      <c r="J80" s="237"/>
      <c r="K80" s="241">
        <f t="shared" si="14"/>
        <v>40694</v>
      </c>
      <c r="L80" s="241">
        <f t="shared" si="19"/>
        <v>2262096</v>
      </c>
      <c r="M80" s="241">
        <f t="shared" si="15"/>
        <v>15443.77994</v>
      </c>
      <c r="N80" s="241">
        <f t="shared" si="16"/>
        <v>15443.77994</v>
      </c>
      <c r="O80" s="241">
        <f t="shared" si="20"/>
        <v>-231654.42204000044</v>
      </c>
      <c r="P80" s="241">
        <f t="shared" si="21"/>
        <v>231654.42204000044</v>
      </c>
      <c r="Q80" s="242"/>
      <c r="R80" s="242"/>
      <c r="S80" s="242"/>
      <c r="T80" s="237"/>
    </row>
    <row r="81" spans="1:20" s="248" customFormat="1">
      <c r="A81" s="243">
        <v>41548</v>
      </c>
      <c r="B81" s="237"/>
      <c r="C81" s="238">
        <v>73</v>
      </c>
      <c r="D81" s="239">
        <f t="shared" si="12"/>
        <v>40694</v>
      </c>
      <c r="E81" s="239">
        <f t="shared" si="17"/>
        <v>2302790</v>
      </c>
      <c r="F81" s="239">
        <f t="shared" si="13"/>
        <v>-569710</v>
      </c>
      <c r="G81" s="240">
        <f>+Inputs!$D$3</f>
        <v>0.37951000000000001</v>
      </c>
      <c r="H81" s="237"/>
      <c r="I81" s="241">
        <f t="shared" si="18"/>
        <v>2872500</v>
      </c>
      <c r="J81" s="237"/>
      <c r="K81" s="241">
        <f t="shared" si="14"/>
        <v>40694</v>
      </c>
      <c r="L81" s="241">
        <f t="shared" si="19"/>
        <v>2302790</v>
      </c>
      <c r="M81" s="241">
        <f t="shared" si="15"/>
        <v>15443.77994</v>
      </c>
      <c r="N81" s="241">
        <f t="shared" si="16"/>
        <v>15443.77994</v>
      </c>
      <c r="O81" s="241">
        <f t="shared" si="20"/>
        <v>-216210.64210000043</v>
      </c>
      <c r="P81" s="241">
        <f t="shared" si="21"/>
        <v>216210.64210000043</v>
      </c>
      <c r="Q81" s="242"/>
      <c r="R81" s="242"/>
      <c r="S81" s="242"/>
      <c r="T81" s="237"/>
    </row>
    <row r="82" spans="1:20" s="248" customFormat="1">
      <c r="A82" s="243">
        <v>41579</v>
      </c>
      <c r="B82" s="237"/>
      <c r="C82" s="238">
        <v>74</v>
      </c>
      <c r="D82" s="239">
        <f t="shared" si="12"/>
        <v>40694</v>
      </c>
      <c r="E82" s="239">
        <f t="shared" si="17"/>
        <v>2343484</v>
      </c>
      <c r="F82" s="239">
        <f t="shared" si="13"/>
        <v>-529016</v>
      </c>
      <c r="G82" s="240">
        <f>+Inputs!$D$3</f>
        <v>0.37951000000000001</v>
      </c>
      <c r="H82" s="237"/>
      <c r="I82" s="241">
        <f t="shared" si="18"/>
        <v>2872500</v>
      </c>
      <c r="J82" s="237"/>
      <c r="K82" s="241">
        <f t="shared" si="14"/>
        <v>40694</v>
      </c>
      <c r="L82" s="241">
        <f t="shared" si="19"/>
        <v>2343484</v>
      </c>
      <c r="M82" s="241">
        <f t="shared" si="15"/>
        <v>15443.77994</v>
      </c>
      <c r="N82" s="241">
        <f t="shared" si="16"/>
        <v>15443.77994</v>
      </c>
      <c r="O82" s="241">
        <f t="shared" si="20"/>
        <v>-200766.86216000043</v>
      </c>
      <c r="P82" s="241">
        <f t="shared" si="21"/>
        <v>200766.86216000043</v>
      </c>
      <c r="Q82" s="242"/>
      <c r="R82" s="242"/>
      <c r="S82" s="242"/>
      <c r="T82" s="237"/>
    </row>
    <row r="83" spans="1:20" s="248" customFormat="1">
      <c r="A83" s="243">
        <v>41609</v>
      </c>
      <c r="B83" s="237"/>
      <c r="C83" s="238">
        <v>75</v>
      </c>
      <c r="D83" s="239">
        <f t="shared" si="12"/>
        <v>40694</v>
      </c>
      <c r="E83" s="239">
        <f t="shared" si="17"/>
        <v>2384178</v>
      </c>
      <c r="F83" s="239">
        <f t="shared" si="13"/>
        <v>-488322</v>
      </c>
      <c r="G83" s="240">
        <f>+Inputs!$D$3</f>
        <v>0.37951000000000001</v>
      </c>
      <c r="H83" s="237"/>
      <c r="I83" s="241">
        <f t="shared" si="18"/>
        <v>2872500</v>
      </c>
      <c r="J83" s="237"/>
      <c r="K83" s="241">
        <f t="shared" si="14"/>
        <v>40694</v>
      </c>
      <c r="L83" s="241">
        <f t="shared" si="19"/>
        <v>2384178</v>
      </c>
      <c r="M83" s="241">
        <f t="shared" si="15"/>
        <v>15443.77994</v>
      </c>
      <c r="N83" s="241">
        <f t="shared" si="16"/>
        <v>15443.77994</v>
      </c>
      <c r="O83" s="241">
        <f t="shared" si="20"/>
        <v>-185323.08222000042</v>
      </c>
      <c r="P83" s="241">
        <f t="shared" si="21"/>
        <v>185323.08222000042</v>
      </c>
      <c r="Q83" s="242"/>
      <c r="R83" s="242"/>
      <c r="S83" s="242"/>
      <c r="T83" s="237"/>
    </row>
    <row r="84" spans="1:20" s="248" customFormat="1">
      <c r="A84" s="243">
        <v>41640</v>
      </c>
      <c r="B84" s="237"/>
      <c r="C84" s="238">
        <v>76</v>
      </c>
      <c r="D84" s="239">
        <f t="shared" si="12"/>
        <v>40694</v>
      </c>
      <c r="E84" s="239">
        <f t="shared" si="17"/>
        <v>2424872</v>
      </c>
      <c r="F84" s="239">
        <f t="shared" si="13"/>
        <v>-447628</v>
      </c>
      <c r="G84" s="240">
        <f>+Inputs!$D$3</f>
        <v>0.37951000000000001</v>
      </c>
      <c r="H84" s="237"/>
      <c r="I84" s="241">
        <f t="shared" si="18"/>
        <v>2872500</v>
      </c>
      <c r="J84" s="237"/>
      <c r="K84" s="241">
        <f t="shared" si="14"/>
        <v>40694</v>
      </c>
      <c r="L84" s="241">
        <f t="shared" si="19"/>
        <v>2424872</v>
      </c>
      <c r="M84" s="241">
        <f t="shared" si="15"/>
        <v>15443.77994</v>
      </c>
      <c r="N84" s="241">
        <f t="shared" si="16"/>
        <v>15443.77994</v>
      </c>
      <c r="O84" s="241">
        <f t="shared" si="20"/>
        <v>-169879.30228000041</v>
      </c>
      <c r="P84" s="241">
        <f t="shared" si="21"/>
        <v>169879.30228000041</v>
      </c>
      <c r="Q84" s="242"/>
      <c r="R84" s="242"/>
      <c r="S84" s="242"/>
      <c r="T84" s="237"/>
    </row>
    <row r="85" spans="1:20" s="248" customFormat="1">
      <c r="A85" s="243">
        <v>41671</v>
      </c>
      <c r="B85" s="237"/>
      <c r="C85" s="238">
        <v>77</v>
      </c>
      <c r="D85" s="239">
        <f t="shared" si="12"/>
        <v>40694</v>
      </c>
      <c r="E85" s="239">
        <f t="shared" si="17"/>
        <v>2465566</v>
      </c>
      <c r="F85" s="239">
        <f t="shared" si="13"/>
        <v>-406934</v>
      </c>
      <c r="G85" s="240">
        <f>+Inputs!$D$3</f>
        <v>0.37951000000000001</v>
      </c>
      <c r="H85" s="237"/>
      <c r="I85" s="241">
        <f t="shared" si="18"/>
        <v>2872500</v>
      </c>
      <c r="J85" s="237"/>
      <c r="K85" s="241">
        <f t="shared" si="14"/>
        <v>40694</v>
      </c>
      <c r="L85" s="241">
        <f t="shared" si="19"/>
        <v>2465566</v>
      </c>
      <c r="M85" s="241">
        <f t="shared" si="15"/>
        <v>15443.77994</v>
      </c>
      <c r="N85" s="241">
        <f t="shared" si="16"/>
        <v>15443.77994</v>
      </c>
      <c r="O85" s="241">
        <f t="shared" si="20"/>
        <v>-154435.5223400004</v>
      </c>
      <c r="P85" s="241">
        <f t="shared" si="21"/>
        <v>154435.5223400004</v>
      </c>
      <c r="Q85" s="242"/>
      <c r="R85" s="242"/>
      <c r="S85" s="242"/>
      <c r="T85" s="237"/>
    </row>
    <row r="86" spans="1:20" s="248" customFormat="1">
      <c r="A86" s="243">
        <v>41699</v>
      </c>
      <c r="B86" s="237"/>
      <c r="C86" s="238">
        <v>78</v>
      </c>
      <c r="D86" s="239">
        <f t="shared" si="12"/>
        <v>40694</v>
      </c>
      <c r="E86" s="239">
        <f t="shared" si="17"/>
        <v>2506260</v>
      </c>
      <c r="F86" s="239">
        <f t="shared" si="13"/>
        <v>-366240</v>
      </c>
      <c r="G86" s="240">
        <f>+Inputs!$D$3</f>
        <v>0.37951000000000001</v>
      </c>
      <c r="H86" s="237"/>
      <c r="I86" s="241">
        <f t="shared" si="18"/>
        <v>2872500</v>
      </c>
      <c r="J86" s="237"/>
      <c r="K86" s="241">
        <f t="shared" si="14"/>
        <v>40694</v>
      </c>
      <c r="L86" s="241">
        <f t="shared" si="19"/>
        <v>2506260</v>
      </c>
      <c r="M86" s="241">
        <f t="shared" si="15"/>
        <v>15443.77994</v>
      </c>
      <c r="N86" s="241">
        <f t="shared" si="16"/>
        <v>15443.77994</v>
      </c>
      <c r="O86" s="241">
        <f t="shared" si="20"/>
        <v>-138991.7424000004</v>
      </c>
      <c r="P86" s="241">
        <f t="shared" si="21"/>
        <v>138991.7424000004</v>
      </c>
      <c r="Q86" s="242"/>
      <c r="R86" s="242"/>
      <c r="S86" s="242"/>
      <c r="T86" s="237"/>
    </row>
    <row r="87" spans="1:20" s="248" customFormat="1">
      <c r="A87" s="243">
        <v>41730</v>
      </c>
      <c r="B87" s="237"/>
      <c r="C87" s="238">
        <v>79</v>
      </c>
      <c r="D87" s="239">
        <f t="shared" si="12"/>
        <v>40694</v>
      </c>
      <c r="E87" s="239">
        <f t="shared" si="17"/>
        <v>2546954</v>
      </c>
      <c r="F87" s="239">
        <f t="shared" si="13"/>
        <v>-325546</v>
      </c>
      <c r="G87" s="240">
        <f>+Inputs!$D$3</f>
        <v>0.37951000000000001</v>
      </c>
      <c r="H87" s="237"/>
      <c r="I87" s="241">
        <f t="shared" si="18"/>
        <v>2872500</v>
      </c>
      <c r="J87" s="237"/>
      <c r="K87" s="241">
        <f t="shared" si="14"/>
        <v>40694</v>
      </c>
      <c r="L87" s="241">
        <f t="shared" si="19"/>
        <v>2546954</v>
      </c>
      <c r="M87" s="241">
        <f t="shared" si="15"/>
        <v>15443.77994</v>
      </c>
      <c r="N87" s="241">
        <f t="shared" si="16"/>
        <v>15443.77994</v>
      </c>
      <c r="O87" s="241">
        <f t="shared" si="20"/>
        <v>-123547.96246000039</v>
      </c>
      <c r="P87" s="241">
        <f t="shared" si="21"/>
        <v>123547.96246000039</v>
      </c>
      <c r="Q87" s="242"/>
      <c r="R87" s="242"/>
      <c r="S87" s="242"/>
      <c r="T87" s="237"/>
    </row>
    <row r="88" spans="1:20" s="248" customFormat="1">
      <c r="A88" s="243">
        <v>41760</v>
      </c>
      <c r="B88" s="237"/>
      <c r="C88" s="238">
        <v>80</v>
      </c>
      <c r="D88" s="239">
        <f t="shared" si="12"/>
        <v>40694</v>
      </c>
      <c r="E88" s="239">
        <f t="shared" si="17"/>
        <v>2587648</v>
      </c>
      <c r="F88" s="239">
        <f t="shared" si="13"/>
        <v>-284852</v>
      </c>
      <c r="G88" s="240">
        <f>+Inputs!$D$3</f>
        <v>0.37951000000000001</v>
      </c>
      <c r="H88" s="237"/>
      <c r="I88" s="241">
        <f t="shared" si="18"/>
        <v>2872500</v>
      </c>
      <c r="J88" s="237"/>
      <c r="K88" s="241">
        <f t="shared" si="14"/>
        <v>40694</v>
      </c>
      <c r="L88" s="241">
        <f t="shared" si="19"/>
        <v>2587648</v>
      </c>
      <c r="M88" s="241">
        <f t="shared" si="15"/>
        <v>15443.77994</v>
      </c>
      <c r="N88" s="241">
        <f t="shared" si="16"/>
        <v>15443.77994</v>
      </c>
      <c r="O88" s="241">
        <f t="shared" si="20"/>
        <v>-108104.18252000038</v>
      </c>
      <c r="P88" s="241">
        <f t="shared" si="21"/>
        <v>108104.18252000038</v>
      </c>
      <c r="Q88" s="242"/>
      <c r="R88" s="242"/>
      <c r="S88" s="242"/>
      <c r="T88" s="237"/>
    </row>
    <row r="89" spans="1:20" s="248" customFormat="1">
      <c r="A89" s="243">
        <v>41791</v>
      </c>
      <c r="B89" s="237"/>
      <c r="C89" s="238">
        <v>81</v>
      </c>
      <c r="D89" s="239">
        <f t="shared" si="12"/>
        <v>40694</v>
      </c>
      <c r="E89" s="239">
        <f t="shared" si="17"/>
        <v>2628342</v>
      </c>
      <c r="F89" s="239">
        <f t="shared" si="13"/>
        <v>-244158</v>
      </c>
      <c r="G89" s="240">
        <f>+Inputs!$D$3</f>
        <v>0.37951000000000001</v>
      </c>
      <c r="H89" s="237"/>
      <c r="I89" s="241">
        <f t="shared" si="18"/>
        <v>2872500</v>
      </c>
      <c r="J89" s="237"/>
      <c r="K89" s="241">
        <f t="shared" si="14"/>
        <v>40694</v>
      </c>
      <c r="L89" s="241">
        <f t="shared" si="19"/>
        <v>2628342</v>
      </c>
      <c r="M89" s="241">
        <f t="shared" si="15"/>
        <v>15443.77994</v>
      </c>
      <c r="N89" s="241">
        <f t="shared" si="16"/>
        <v>15443.77994</v>
      </c>
      <c r="O89" s="241">
        <f t="shared" si="20"/>
        <v>-92660.402580000373</v>
      </c>
      <c r="P89" s="241">
        <f t="shared" si="21"/>
        <v>92660.402580000373</v>
      </c>
      <c r="Q89" s="242"/>
      <c r="R89" s="242"/>
      <c r="S89" s="242"/>
      <c r="T89" s="237"/>
    </row>
    <row r="90" spans="1:20" s="248" customFormat="1">
      <c r="A90" s="243">
        <v>41821</v>
      </c>
      <c r="B90" s="237"/>
      <c r="C90" s="238">
        <v>82</v>
      </c>
      <c r="D90" s="239">
        <f t="shared" si="12"/>
        <v>40694</v>
      </c>
      <c r="E90" s="239">
        <f t="shared" si="17"/>
        <v>2669036</v>
      </c>
      <c r="F90" s="239">
        <f t="shared" si="13"/>
        <v>-203464</v>
      </c>
      <c r="G90" s="240">
        <f>+Inputs!$D$3</f>
        <v>0.37951000000000001</v>
      </c>
      <c r="H90" s="237"/>
      <c r="I90" s="241">
        <f t="shared" si="18"/>
        <v>2872500</v>
      </c>
      <c r="J90" s="237"/>
      <c r="K90" s="241">
        <f t="shared" si="14"/>
        <v>40694</v>
      </c>
      <c r="L90" s="241">
        <f t="shared" si="19"/>
        <v>2669036</v>
      </c>
      <c r="M90" s="241">
        <f t="shared" si="15"/>
        <v>15443.77994</v>
      </c>
      <c r="N90" s="241">
        <f t="shared" si="16"/>
        <v>15443.77994</v>
      </c>
      <c r="O90" s="241">
        <f t="shared" si="20"/>
        <v>-77216.622640000365</v>
      </c>
      <c r="P90" s="241">
        <f t="shared" si="21"/>
        <v>77216.622640000365</v>
      </c>
      <c r="Q90" s="242"/>
      <c r="R90" s="242"/>
      <c r="S90" s="242"/>
      <c r="T90" s="237"/>
    </row>
    <row r="91" spans="1:20" s="248" customFormat="1">
      <c r="A91" s="243">
        <v>41852</v>
      </c>
      <c r="B91" s="237"/>
      <c r="C91" s="238">
        <v>83</v>
      </c>
      <c r="D91" s="239">
        <f t="shared" si="12"/>
        <v>40694</v>
      </c>
      <c r="E91" s="239">
        <f t="shared" si="17"/>
        <v>2709730</v>
      </c>
      <c r="F91" s="239">
        <f t="shared" si="13"/>
        <v>-162770</v>
      </c>
      <c r="G91" s="240">
        <f>+Inputs!$D$3</f>
        <v>0.37951000000000001</v>
      </c>
      <c r="H91" s="237"/>
      <c r="I91" s="241">
        <f t="shared" si="18"/>
        <v>2872500</v>
      </c>
      <c r="J91" s="237"/>
      <c r="K91" s="241">
        <f t="shared" si="14"/>
        <v>40694</v>
      </c>
      <c r="L91" s="241">
        <f t="shared" si="19"/>
        <v>2709730</v>
      </c>
      <c r="M91" s="241">
        <f t="shared" si="15"/>
        <v>15443.77994</v>
      </c>
      <c r="N91" s="241">
        <f t="shared" si="16"/>
        <v>15443.77994</v>
      </c>
      <c r="O91" s="241">
        <f t="shared" si="20"/>
        <v>-61772.842700000365</v>
      </c>
      <c r="P91" s="241">
        <f t="shared" si="21"/>
        <v>61772.842700000365</v>
      </c>
      <c r="Q91" s="242"/>
      <c r="R91" s="242"/>
      <c r="S91" s="242"/>
      <c r="T91" s="237"/>
    </row>
    <row r="92" spans="1:20" s="248" customFormat="1">
      <c r="A92" s="243">
        <v>41883</v>
      </c>
      <c r="B92" s="237"/>
      <c r="C92" s="238">
        <v>84</v>
      </c>
      <c r="D92" s="239">
        <f t="shared" si="12"/>
        <v>40694</v>
      </c>
      <c r="E92" s="239">
        <f t="shared" si="17"/>
        <v>2750424</v>
      </c>
      <c r="F92" s="239">
        <f t="shared" si="13"/>
        <v>-122076</v>
      </c>
      <c r="G92" s="240">
        <f>+Inputs!$D$3</f>
        <v>0.37951000000000001</v>
      </c>
      <c r="H92" s="237"/>
      <c r="I92" s="241">
        <f t="shared" si="18"/>
        <v>2872500</v>
      </c>
      <c r="J92" s="237"/>
      <c r="K92" s="241">
        <f t="shared" si="14"/>
        <v>40694</v>
      </c>
      <c r="L92" s="241">
        <f t="shared" si="19"/>
        <v>2750424</v>
      </c>
      <c r="M92" s="241">
        <f t="shared" si="15"/>
        <v>15443.77994</v>
      </c>
      <c r="N92" s="241">
        <f t="shared" si="16"/>
        <v>15443.77994</v>
      </c>
      <c r="O92" s="241">
        <f t="shared" si="20"/>
        <v>-46329.062760000365</v>
      </c>
      <c r="P92" s="241">
        <f t="shared" si="21"/>
        <v>46329.062760000365</v>
      </c>
      <c r="Q92" s="242"/>
      <c r="R92" s="242"/>
      <c r="S92" s="242"/>
      <c r="T92" s="237"/>
    </row>
    <row r="93" spans="1:20" s="248" customFormat="1">
      <c r="A93" s="243">
        <v>41913</v>
      </c>
      <c r="B93" s="237"/>
      <c r="C93" s="238">
        <v>85</v>
      </c>
      <c r="D93" s="239">
        <f t="shared" si="12"/>
        <v>40694</v>
      </c>
      <c r="E93" s="239">
        <f t="shared" si="17"/>
        <v>2791118</v>
      </c>
      <c r="F93" s="239">
        <f t="shared" si="13"/>
        <v>-81382</v>
      </c>
      <c r="G93" s="240">
        <f>+Inputs!$D$3</f>
        <v>0.37951000000000001</v>
      </c>
      <c r="H93" s="237"/>
      <c r="I93" s="241">
        <f t="shared" si="18"/>
        <v>2872500</v>
      </c>
      <c r="J93" s="237"/>
      <c r="K93" s="241">
        <f t="shared" si="14"/>
        <v>40694</v>
      </c>
      <c r="L93" s="241">
        <f t="shared" si="19"/>
        <v>2791118</v>
      </c>
      <c r="M93" s="241">
        <f t="shared" si="15"/>
        <v>15443.77994</v>
      </c>
      <c r="N93" s="241">
        <f t="shared" si="16"/>
        <v>15443.77994</v>
      </c>
      <c r="O93" s="241">
        <f t="shared" si="20"/>
        <v>-30885.282820000364</v>
      </c>
      <c r="P93" s="241">
        <f t="shared" si="21"/>
        <v>30885.282820000364</v>
      </c>
      <c r="Q93" s="242"/>
      <c r="R93" s="242"/>
      <c r="S93" s="242"/>
      <c r="T93" s="237"/>
    </row>
    <row r="94" spans="1:20" s="248" customFormat="1">
      <c r="A94" s="243">
        <v>41944</v>
      </c>
      <c r="B94" s="237"/>
      <c r="C94" s="238">
        <v>86</v>
      </c>
      <c r="D94" s="239">
        <f t="shared" si="12"/>
        <v>40694</v>
      </c>
      <c r="E94" s="239">
        <f t="shared" si="17"/>
        <v>2831812</v>
      </c>
      <c r="F94" s="239">
        <f t="shared" si="13"/>
        <v>-40688</v>
      </c>
      <c r="G94" s="240">
        <f>+Inputs!$D$3</f>
        <v>0.37951000000000001</v>
      </c>
      <c r="H94" s="237"/>
      <c r="I94" s="241">
        <f t="shared" si="18"/>
        <v>2872500</v>
      </c>
      <c r="J94" s="237"/>
      <c r="K94" s="241">
        <f t="shared" si="14"/>
        <v>40694</v>
      </c>
      <c r="L94" s="241">
        <f t="shared" si="19"/>
        <v>2831812</v>
      </c>
      <c r="M94" s="241">
        <f t="shared" si="15"/>
        <v>15443.77994</v>
      </c>
      <c r="N94" s="241">
        <f t="shared" si="16"/>
        <v>15443.77994</v>
      </c>
      <c r="O94" s="241">
        <f t="shared" si="20"/>
        <v>-15441.502880000364</v>
      </c>
      <c r="P94" s="241">
        <f t="shared" si="21"/>
        <v>15441.502880000364</v>
      </c>
      <c r="Q94" s="242"/>
      <c r="R94" s="242"/>
      <c r="S94" s="242"/>
      <c r="T94" s="237"/>
    </row>
    <row r="95" spans="1:20" s="248" customFormat="1">
      <c r="A95" s="243">
        <v>41974</v>
      </c>
      <c r="B95" s="237"/>
      <c r="C95" s="238">
        <v>87</v>
      </c>
      <c r="D95" s="239">
        <f>-F94</f>
        <v>40688</v>
      </c>
      <c r="E95" s="239">
        <f t="shared" si="17"/>
        <v>2872500</v>
      </c>
      <c r="F95" s="239">
        <f t="shared" si="13"/>
        <v>0</v>
      </c>
      <c r="G95" s="240">
        <f>+Inputs!$D$3</f>
        <v>0.37951000000000001</v>
      </c>
      <c r="H95" s="237"/>
      <c r="I95" s="241">
        <f t="shared" si="18"/>
        <v>2872500</v>
      </c>
      <c r="J95" s="237"/>
      <c r="K95" s="241">
        <f t="shared" si="14"/>
        <v>40688</v>
      </c>
      <c r="L95" s="241">
        <f t="shared" si="19"/>
        <v>2872500</v>
      </c>
      <c r="M95" s="241">
        <f t="shared" si="15"/>
        <v>15441.50288</v>
      </c>
      <c r="N95" s="241">
        <f t="shared" si="16"/>
        <v>15441.50288</v>
      </c>
      <c r="O95" s="241">
        <f t="shared" si="20"/>
        <v>-3.637978807091713E-10</v>
      </c>
      <c r="P95" s="241">
        <f t="shared" si="21"/>
        <v>3.637978807091713E-10</v>
      </c>
      <c r="Q95" s="242"/>
      <c r="R95" s="242"/>
      <c r="S95" s="242"/>
      <c r="T95" s="237"/>
    </row>
    <row r="96" spans="1:20">
      <c r="A96" s="30"/>
      <c r="B96" s="4"/>
      <c r="C96" s="4"/>
      <c r="D96" s="4"/>
      <c r="E96" s="4"/>
      <c r="F96" s="4"/>
      <c r="G96" s="28"/>
      <c r="H96" s="4"/>
      <c r="I96" s="4"/>
      <c r="J96" s="4"/>
      <c r="K96" s="4"/>
      <c r="L96" s="4"/>
      <c r="M96" s="4"/>
      <c r="N96" s="4"/>
      <c r="O96" s="4"/>
      <c r="P96" s="4"/>
      <c r="Q96" s="8"/>
      <c r="R96" s="8"/>
      <c r="S96" s="8"/>
      <c r="T96" s="4"/>
    </row>
    <row r="97" spans="1:20">
      <c r="A97" s="8" t="s">
        <v>43</v>
      </c>
      <c r="B97" s="33">
        <f>SUM(B9:B96)</f>
        <v>-2872500</v>
      </c>
      <c r="C97" s="4"/>
      <c r="D97" s="33">
        <f>SUM(D9:D96)</f>
        <v>2872500</v>
      </c>
      <c r="E97" s="4"/>
      <c r="F97" s="4"/>
      <c r="G97" s="28"/>
      <c r="H97" s="33">
        <f>SUM(H9:H96)</f>
        <v>2872500</v>
      </c>
      <c r="I97" s="33"/>
      <c r="J97" s="33">
        <f>SUM(J9:J96)</f>
        <v>1090142.4750000001</v>
      </c>
      <c r="K97" s="33">
        <f>SUM(K9:K96)</f>
        <v>2872500</v>
      </c>
      <c r="L97" s="33"/>
      <c r="M97" s="33">
        <f>SUM(M9:M96)</f>
        <v>1090142.4750000008</v>
      </c>
      <c r="N97" s="33">
        <f>SUM(N9:N96)</f>
        <v>-3.637978807091713E-10</v>
      </c>
      <c r="O97" s="143"/>
      <c r="P97" s="143"/>
      <c r="Q97" s="8"/>
      <c r="R97" s="8"/>
      <c r="S97" s="8"/>
      <c r="T97" s="4"/>
    </row>
    <row r="98" spans="1:20">
      <c r="A98" s="4"/>
      <c r="B98" s="4"/>
      <c r="C98" s="4"/>
      <c r="D98" s="4"/>
      <c r="E98" s="4"/>
      <c r="F98" s="4"/>
      <c r="G98" s="28"/>
      <c r="H98" s="4"/>
      <c r="I98" s="4"/>
      <c r="J98" s="4"/>
      <c r="K98" s="4"/>
      <c r="L98" s="4"/>
      <c r="M98" s="4"/>
      <c r="N98" s="4"/>
      <c r="O98" s="4"/>
      <c r="P98" s="4"/>
      <c r="Q98" s="8"/>
      <c r="R98" s="8"/>
      <c r="S98" s="8"/>
      <c r="T98" s="4"/>
    </row>
    <row r="99" spans="1:20">
      <c r="A99" s="4" t="s">
        <v>61</v>
      </c>
      <c r="B99" s="4" t="s">
        <v>61</v>
      </c>
      <c r="C99" s="4" t="s">
        <v>61</v>
      </c>
      <c r="D99" s="4" t="s">
        <v>61</v>
      </c>
      <c r="E99" s="4"/>
      <c r="F99" s="4" t="s">
        <v>61</v>
      </c>
      <c r="G99" s="28" t="s">
        <v>61</v>
      </c>
      <c r="H99" s="4" t="s">
        <v>61</v>
      </c>
      <c r="I99" s="4"/>
      <c r="J99" s="4" t="s">
        <v>61</v>
      </c>
      <c r="K99" s="4" t="s">
        <v>61</v>
      </c>
      <c r="L99" s="4"/>
      <c r="M99" s="4" t="s">
        <v>61</v>
      </c>
      <c r="N99" s="4" t="s">
        <v>61</v>
      </c>
      <c r="O99" s="4"/>
      <c r="P99" s="4" t="s">
        <v>61</v>
      </c>
      <c r="Q99" s="8"/>
      <c r="R99" s="8"/>
      <c r="S99" s="8"/>
      <c r="T99" s="4"/>
    </row>
  </sheetData>
  <phoneticPr fontId="22" type="noConversion"/>
  <pageMargins left="0" right="0" top="0.75" bottom="0.25" header="0.5" footer="0"/>
  <pageSetup scale="50" orientation="landscape" r:id="rId1"/>
  <headerFooter alignWithMargins="0">
    <oddFooter>&amp;C&amp;A</oddFooter>
  </headerFooter>
</worksheet>
</file>

<file path=xl/worksheets/sheet74.xml><?xml version="1.0" encoding="utf-8"?>
<worksheet xmlns="http://schemas.openxmlformats.org/spreadsheetml/2006/main" xmlns:r="http://schemas.openxmlformats.org/officeDocument/2006/relationships">
  <dimension ref="A1:AE97"/>
  <sheetViews>
    <sheetView zoomScale="70" zoomScaleNormal="70" workbookViewId="0"/>
  </sheetViews>
  <sheetFormatPr defaultRowHeight="15"/>
  <cols>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200</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39417</v>
      </c>
      <c r="B9" s="137">
        <v>-2843450</v>
      </c>
      <c r="C9" s="6">
        <v>1</v>
      </c>
      <c r="D9" s="29">
        <f t="shared" ref="D9:D33" si="0">ROUND(-(+$B$9/180)*1,0)</f>
        <v>15797</v>
      </c>
      <c r="E9" s="29">
        <f>+D9</f>
        <v>15797</v>
      </c>
      <c r="F9" s="29">
        <f t="shared" ref="F9:F72" si="1">$B$9+E9</f>
        <v>-2827653</v>
      </c>
      <c r="G9" s="34">
        <f>+Inputs!$D$3</f>
        <v>0.37951000000000001</v>
      </c>
      <c r="H9" s="27">
        <f>-B9</f>
        <v>2843450</v>
      </c>
      <c r="I9" s="27">
        <f>+H9</f>
        <v>2843450</v>
      </c>
      <c r="J9" s="27">
        <f>H9*G9</f>
        <v>1079117.7095000001</v>
      </c>
      <c r="K9" s="27">
        <f t="shared" ref="K9:K72" si="2">D9</f>
        <v>15797</v>
      </c>
      <c r="L9" s="27">
        <f>+K9</f>
        <v>15797</v>
      </c>
      <c r="M9" s="27">
        <f t="shared" ref="M9:M72" si="3">K9*G9</f>
        <v>5995.1194700000005</v>
      </c>
      <c r="N9" s="27">
        <f t="shared" ref="N9:N72" si="4">M9-J9</f>
        <v>-1073122.5900300001</v>
      </c>
      <c r="O9" s="27">
        <f>+N9</f>
        <v>-1073122.5900300001</v>
      </c>
      <c r="P9" s="27">
        <f>-SUM(N9)</f>
        <v>1073122.5900300001</v>
      </c>
      <c r="Q9" s="38">
        <f>VLOOKUP(Q$8,$A$9:$P$93,5)</f>
        <v>394925</v>
      </c>
      <c r="R9" s="38">
        <f>VLOOKUP(R$8,$A$9:$P$93,5)</f>
        <v>884633</v>
      </c>
      <c r="S9" s="38">
        <f>+R9-Q9</f>
        <v>489708</v>
      </c>
      <c r="T9" s="35" t="s">
        <v>189</v>
      </c>
      <c r="U9" s="145">
        <f t="shared" ref="U9:AE9" si="5">-IF(TYPE(VLOOKUP(U8,$A$9:$P$93,6,FALSE))=16,0,VLOOKUP(U8,$A$9:$P$93,6,FALSE))</f>
        <v>2407716</v>
      </c>
      <c r="V9" s="145">
        <f t="shared" si="5"/>
        <v>2366907</v>
      </c>
      <c r="W9" s="145">
        <f t="shared" si="5"/>
        <v>2326098</v>
      </c>
      <c r="X9" s="145">
        <f t="shared" si="5"/>
        <v>2285289</v>
      </c>
      <c r="Y9" s="145">
        <f t="shared" si="5"/>
        <v>2244480</v>
      </c>
      <c r="Z9" s="145">
        <f t="shared" si="5"/>
        <v>2203671</v>
      </c>
      <c r="AA9" s="145">
        <f t="shared" si="5"/>
        <v>2162862</v>
      </c>
      <c r="AB9" s="145">
        <f t="shared" si="5"/>
        <v>2122053</v>
      </c>
      <c r="AC9" s="145">
        <f t="shared" si="5"/>
        <v>2081244</v>
      </c>
      <c r="AD9" s="145">
        <f t="shared" si="5"/>
        <v>2040435</v>
      </c>
      <c r="AE9" s="145">
        <f t="shared" si="5"/>
        <v>1999626</v>
      </c>
    </row>
    <row r="10" spans="1:31">
      <c r="A10" s="31">
        <v>39448</v>
      </c>
      <c r="B10" s="137" t="s">
        <v>45</v>
      </c>
      <c r="C10" s="6">
        <v>2</v>
      </c>
      <c r="D10" s="29">
        <f t="shared" si="0"/>
        <v>15797</v>
      </c>
      <c r="E10" s="29">
        <f t="shared" ref="E10:E73" si="6">+E9+D10</f>
        <v>31594</v>
      </c>
      <c r="F10" s="29">
        <f t="shared" si="1"/>
        <v>-2811856</v>
      </c>
      <c r="G10" s="34">
        <f>+Inputs!$D$3</f>
        <v>0.37951000000000001</v>
      </c>
      <c r="H10" s="2"/>
      <c r="I10" s="27">
        <f t="shared" ref="I10:I73" si="7">+I9+H10</f>
        <v>2843450</v>
      </c>
      <c r="J10" s="27"/>
      <c r="K10" s="27">
        <f t="shared" si="2"/>
        <v>15797</v>
      </c>
      <c r="L10" s="27">
        <f t="shared" ref="L10:L73" si="8">+L9+K10</f>
        <v>31594</v>
      </c>
      <c r="M10" s="27">
        <f t="shared" si="3"/>
        <v>5995.1194700000005</v>
      </c>
      <c r="N10" s="27">
        <f t="shared" si="4"/>
        <v>5995.1194700000005</v>
      </c>
      <c r="O10" s="27">
        <f t="shared" ref="O10:O73" si="9">+O9+N10</f>
        <v>-1067127.47056</v>
      </c>
      <c r="P10" s="27">
        <f t="shared" ref="P10:P73" si="10">P9-N10</f>
        <v>1067127.47056</v>
      </c>
      <c r="Q10" s="38">
        <f>VLOOKUP(Q$8,$A$9:$P$93,15)</f>
        <v>-929239.72274999926</v>
      </c>
      <c r="R10" s="38">
        <f>VLOOKUP(R$8,$A$9:$P$93,15)</f>
        <v>-743390.63966999901</v>
      </c>
      <c r="S10" s="38">
        <f>+R10-Q10</f>
        <v>185849.08308000024</v>
      </c>
      <c r="T10" s="36" t="s">
        <v>69</v>
      </c>
    </row>
    <row r="11" spans="1:31">
      <c r="A11" s="31">
        <v>39479</v>
      </c>
      <c r="B11" s="5"/>
      <c r="C11" s="6">
        <v>3</v>
      </c>
      <c r="D11" s="29">
        <f t="shared" si="0"/>
        <v>15797</v>
      </c>
      <c r="E11" s="29">
        <f t="shared" si="6"/>
        <v>47391</v>
      </c>
      <c r="F11" s="29">
        <f t="shared" si="1"/>
        <v>-2796059</v>
      </c>
      <c r="G11" s="34">
        <f>+Inputs!$D$3</f>
        <v>0.37951000000000001</v>
      </c>
      <c r="H11" s="2"/>
      <c r="I11" s="27">
        <f t="shared" si="7"/>
        <v>2843450</v>
      </c>
      <c r="J11" s="27"/>
      <c r="K11" s="27">
        <f t="shared" si="2"/>
        <v>15797</v>
      </c>
      <c r="L11" s="27">
        <f t="shared" si="8"/>
        <v>47391</v>
      </c>
      <c r="M11" s="27">
        <f t="shared" si="3"/>
        <v>5995.1194700000005</v>
      </c>
      <c r="N11" s="27">
        <f t="shared" si="4"/>
        <v>5995.1194700000005</v>
      </c>
      <c r="O11" s="27">
        <f t="shared" si="9"/>
        <v>-1061132.35109</v>
      </c>
      <c r="P11" s="27">
        <f t="shared" si="10"/>
        <v>1061132.35109</v>
      </c>
      <c r="Q11" s="38">
        <f>+VLOOKUP(Q$8,$A$9:$P$93,16)</f>
        <v>929239.72274999926</v>
      </c>
      <c r="R11" s="38">
        <f>+VLOOKUP(R$8,$A$9:$P$93,16)</f>
        <v>743390.63966999901</v>
      </c>
      <c r="S11" s="38">
        <f>(+Q11+R11)/2</f>
        <v>836315.18120999914</v>
      </c>
      <c r="T11" s="36" t="s">
        <v>113</v>
      </c>
      <c r="U11" s="145">
        <f t="shared" ref="U11:AE11" si="11">IF(TYPE(VLOOKUP(U8,$A$9:$P$93,16,FALSE))=16,0,VLOOKUP(U8,$A$9:$P$93,16,FALSE))</f>
        <v>913752.29915999924</v>
      </c>
      <c r="V11" s="145">
        <f t="shared" si="11"/>
        <v>898264.87556999922</v>
      </c>
      <c r="W11" s="145">
        <f t="shared" si="11"/>
        <v>882777.4519799992</v>
      </c>
      <c r="X11" s="145">
        <f t="shared" si="11"/>
        <v>867290.02838999918</v>
      </c>
      <c r="Y11" s="145">
        <f t="shared" si="11"/>
        <v>851802.60479999916</v>
      </c>
      <c r="Z11" s="145">
        <f t="shared" si="11"/>
        <v>836315.18120999914</v>
      </c>
      <c r="AA11" s="145">
        <f t="shared" si="11"/>
        <v>820827.75761999912</v>
      </c>
      <c r="AB11" s="145">
        <f t="shared" si="11"/>
        <v>805340.3340299991</v>
      </c>
      <c r="AC11" s="145">
        <f t="shared" si="11"/>
        <v>789852.91043999908</v>
      </c>
      <c r="AD11" s="145">
        <f t="shared" si="11"/>
        <v>774365.48684999906</v>
      </c>
      <c r="AE11" s="145">
        <f t="shared" si="11"/>
        <v>758878.06325999903</v>
      </c>
    </row>
    <row r="12" spans="1:31">
      <c r="A12" s="31">
        <v>39508</v>
      </c>
      <c r="B12" s="3"/>
      <c r="C12" s="6">
        <v>4</v>
      </c>
      <c r="D12" s="29">
        <f t="shared" si="0"/>
        <v>15797</v>
      </c>
      <c r="E12" s="29">
        <f t="shared" si="6"/>
        <v>63188</v>
      </c>
      <c r="F12" s="29">
        <f t="shared" si="1"/>
        <v>-2780262</v>
      </c>
      <c r="G12" s="34">
        <f>+Inputs!$D$3</f>
        <v>0.37951000000000001</v>
      </c>
      <c r="H12" s="2"/>
      <c r="I12" s="27">
        <f t="shared" si="7"/>
        <v>2843450</v>
      </c>
      <c r="J12" s="27"/>
      <c r="K12" s="27">
        <f t="shared" si="2"/>
        <v>15797</v>
      </c>
      <c r="L12" s="27">
        <f t="shared" si="8"/>
        <v>63188</v>
      </c>
      <c r="M12" s="27">
        <f t="shared" si="3"/>
        <v>5995.1194700000005</v>
      </c>
      <c r="N12" s="27">
        <f t="shared" si="4"/>
        <v>5995.1194700000005</v>
      </c>
      <c r="O12" s="27">
        <f t="shared" si="9"/>
        <v>-1055137.23162</v>
      </c>
      <c r="P12" s="27">
        <f t="shared" si="10"/>
        <v>1055137.23162</v>
      </c>
      <c r="Q12" s="39"/>
      <c r="R12" s="40"/>
      <c r="S12" s="40"/>
      <c r="T12" s="36"/>
    </row>
    <row r="13" spans="1:31">
      <c r="A13" s="31">
        <v>39539</v>
      </c>
      <c r="B13" s="3"/>
      <c r="C13" s="6">
        <v>5</v>
      </c>
      <c r="D13" s="29">
        <f t="shared" si="0"/>
        <v>15797</v>
      </c>
      <c r="E13" s="29">
        <f t="shared" si="6"/>
        <v>78985</v>
      </c>
      <c r="F13" s="29">
        <f t="shared" si="1"/>
        <v>-2764465</v>
      </c>
      <c r="G13" s="34">
        <f>+Inputs!$D$3</f>
        <v>0.37951000000000001</v>
      </c>
      <c r="H13" s="2"/>
      <c r="I13" s="27">
        <f t="shared" si="7"/>
        <v>2843450</v>
      </c>
      <c r="J13" s="27"/>
      <c r="K13" s="27">
        <f t="shared" si="2"/>
        <v>15797</v>
      </c>
      <c r="L13" s="27">
        <f t="shared" si="8"/>
        <v>78985</v>
      </c>
      <c r="M13" s="27">
        <f t="shared" si="3"/>
        <v>5995.1194700000005</v>
      </c>
      <c r="N13" s="27">
        <f t="shared" si="4"/>
        <v>5995.1194700000005</v>
      </c>
      <c r="O13" s="27">
        <f t="shared" si="9"/>
        <v>-1049142.1121499999</v>
      </c>
      <c r="P13" s="27">
        <f t="shared" si="10"/>
        <v>1049142.1121499999</v>
      </c>
      <c r="Q13" s="38">
        <f>VLOOKUP(Q$8,$A$9:$P$93,9)</f>
        <v>2843450</v>
      </c>
      <c r="R13" s="38">
        <f>VLOOKUP(R$8,$A$9:$P$93,9)</f>
        <v>2843450</v>
      </c>
      <c r="S13" s="38">
        <f>+R13-Q13</f>
        <v>0</v>
      </c>
      <c r="T13" s="36" t="s">
        <v>190</v>
      </c>
    </row>
    <row r="14" spans="1:31">
      <c r="A14" s="31">
        <v>39569</v>
      </c>
      <c r="B14" s="3"/>
      <c r="C14" s="6">
        <v>6</v>
      </c>
      <c r="D14" s="29">
        <f t="shared" si="0"/>
        <v>15797</v>
      </c>
      <c r="E14" s="29">
        <f t="shared" si="6"/>
        <v>94782</v>
      </c>
      <c r="F14" s="29">
        <f t="shared" si="1"/>
        <v>-2748668</v>
      </c>
      <c r="G14" s="34">
        <f>+Inputs!$D$3</f>
        <v>0.37951000000000001</v>
      </c>
      <c r="H14" s="2"/>
      <c r="I14" s="27">
        <f t="shared" si="7"/>
        <v>2843450</v>
      </c>
      <c r="J14" s="27"/>
      <c r="K14" s="27">
        <f t="shared" si="2"/>
        <v>15797</v>
      </c>
      <c r="L14" s="27">
        <f t="shared" si="8"/>
        <v>94782</v>
      </c>
      <c r="M14" s="27">
        <f t="shared" si="3"/>
        <v>5995.1194700000005</v>
      </c>
      <c r="N14" s="27">
        <f t="shared" si="4"/>
        <v>5995.1194700000005</v>
      </c>
      <c r="O14" s="27">
        <f t="shared" si="9"/>
        <v>-1043146.9926799999</v>
      </c>
      <c r="P14" s="27">
        <f t="shared" si="10"/>
        <v>1043146.9926799999</v>
      </c>
      <c r="Q14" s="38">
        <f>VLOOKUP(Q$8,$A$9:$P$93,12)</f>
        <v>394925</v>
      </c>
      <c r="R14" s="38">
        <f>VLOOKUP(R$8,$A$9:$P$93,12)</f>
        <v>884633</v>
      </c>
      <c r="S14" s="38">
        <f>+R14-Q14</f>
        <v>489708</v>
      </c>
      <c r="T14" s="37" t="s">
        <v>191</v>
      </c>
    </row>
    <row r="15" spans="1:31">
      <c r="A15" s="31">
        <v>39600</v>
      </c>
      <c r="B15" s="3"/>
      <c r="C15" s="6">
        <v>7</v>
      </c>
      <c r="D15" s="29">
        <f t="shared" si="0"/>
        <v>15797</v>
      </c>
      <c r="E15" s="29">
        <f t="shared" si="6"/>
        <v>110579</v>
      </c>
      <c r="F15" s="29">
        <f t="shared" si="1"/>
        <v>-2732871</v>
      </c>
      <c r="G15" s="34">
        <f>+Inputs!$D$3</f>
        <v>0.37951000000000001</v>
      </c>
      <c r="H15" s="2"/>
      <c r="I15" s="27">
        <f t="shared" si="7"/>
        <v>2843450</v>
      </c>
      <c r="J15" s="27"/>
      <c r="K15" s="27">
        <f t="shared" si="2"/>
        <v>15797</v>
      </c>
      <c r="L15" s="27">
        <f t="shared" si="8"/>
        <v>110579</v>
      </c>
      <c r="M15" s="27">
        <f t="shared" si="3"/>
        <v>5995.1194700000005</v>
      </c>
      <c r="N15" s="27">
        <f t="shared" si="4"/>
        <v>5995.1194700000005</v>
      </c>
      <c r="O15" s="27">
        <f t="shared" si="9"/>
        <v>-1037151.8732099999</v>
      </c>
      <c r="P15" s="27">
        <f t="shared" si="10"/>
        <v>1037151.8732099999</v>
      </c>
      <c r="Q15" s="8"/>
      <c r="R15" s="8"/>
      <c r="S15" s="8"/>
      <c r="T15" s="98"/>
    </row>
    <row r="16" spans="1:31">
      <c r="A16" s="31">
        <v>39630</v>
      </c>
      <c r="B16" s="3"/>
      <c r="C16" s="6">
        <v>8</v>
      </c>
      <c r="D16" s="29">
        <f t="shared" si="0"/>
        <v>15797</v>
      </c>
      <c r="E16" s="29">
        <f t="shared" si="6"/>
        <v>126376</v>
      </c>
      <c r="F16" s="29">
        <f t="shared" si="1"/>
        <v>-2717074</v>
      </c>
      <c r="G16" s="34">
        <f>+Inputs!$D$3</f>
        <v>0.37951000000000001</v>
      </c>
      <c r="H16" s="2"/>
      <c r="I16" s="27">
        <f t="shared" si="7"/>
        <v>2843450</v>
      </c>
      <c r="J16" s="27"/>
      <c r="K16" s="27">
        <f t="shared" si="2"/>
        <v>15797</v>
      </c>
      <c r="L16" s="27">
        <f t="shared" si="8"/>
        <v>126376</v>
      </c>
      <c r="M16" s="27">
        <f t="shared" si="3"/>
        <v>5995.1194700000005</v>
      </c>
      <c r="N16" s="27">
        <f t="shared" si="4"/>
        <v>5995.1194700000005</v>
      </c>
      <c r="O16" s="27">
        <f t="shared" si="9"/>
        <v>-1031156.7537399998</v>
      </c>
      <c r="P16" s="27">
        <f t="shared" si="10"/>
        <v>1031156.7537399998</v>
      </c>
      <c r="Q16" s="8"/>
      <c r="R16" s="8"/>
      <c r="S16" s="8"/>
      <c r="T16" s="4"/>
    </row>
    <row r="17" spans="1:20">
      <c r="A17" s="31">
        <v>39661</v>
      </c>
      <c r="B17" s="3"/>
      <c r="C17" s="6">
        <v>9</v>
      </c>
      <c r="D17" s="29">
        <f t="shared" si="0"/>
        <v>15797</v>
      </c>
      <c r="E17" s="29">
        <f t="shared" si="6"/>
        <v>142173</v>
      </c>
      <c r="F17" s="29">
        <f t="shared" si="1"/>
        <v>-2701277</v>
      </c>
      <c r="G17" s="34">
        <f>+Inputs!$D$3</f>
        <v>0.37951000000000001</v>
      </c>
      <c r="H17" s="2"/>
      <c r="I17" s="27">
        <f t="shared" si="7"/>
        <v>2843450</v>
      </c>
      <c r="J17" s="27"/>
      <c r="K17" s="27">
        <f t="shared" si="2"/>
        <v>15797</v>
      </c>
      <c r="L17" s="27">
        <f t="shared" si="8"/>
        <v>142173</v>
      </c>
      <c r="M17" s="27">
        <f t="shared" si="3"/>
        <v>5995.1194700000005</v>
      </c>
      <c r="N17" s="27">
        <f t="shared" si="4"/>
        <v>5995.1194700000005</v>
      </c>
      <c r="O17" s="27">
        <f t="shared" si="9"/>
        <v>-1025161.6342699998</v>
      </c>
      <c r="P17" s="27">
        <f t="shared" si="10"/>
        <v>1025161.6342699998</v>
      </c>
      <c r="Q17" s="8"/>
      <c r="R17" s="8"/>
      <c r="S17" s="8"/>
      <c r="T17" s="4"/>
    </row>
    <row r="18" spans="1:20">
      <c r="A18" s="31">
        <v>39692</v>
      </c>
      <c r="B18" s="138"/>
      <c r="C18" s="139">
        <v>10</v>
      </c>
      <c r="D18" s="140">
        <f t="shared" si="0"/>
        <v>15797</v>
      </c>
      <c r="E18" s="140">
        <f t="shared" si="6"/>
        <v>157970</v>
      </c>
      <c r="F18" s="140">
        <f t="shared" si="1"/>
        <v>-2685480</v>
      </c>
      <c r="G18" s="34">
        <f>+Inputs!$D$3</f>
        <v>0.37951000000000001</v>
      </c>
      <c r="H18" s="141"/>
      <c r="I18" s="142">
        <f t="shared" si="7"/>
        <v>2843450</v>
      </c>
      <c r="J18" s="142"/>
      <c r="K18" s="142">
        <f t="shared" si="2"/>
        <v>15797</v>
      </c>
      <c r="L18" s="142">
        <f t="shared" si="8"/>
        <v>157970</v>
      </c>
      <c r="M18" s="142">
        <f t="shared" si="3"/>
        <v>5995.1194700000005</v>
      </c>
      <c r="N18" s="142">
        <f t="shared" si="4"/>
        <v>5995.1194700000005</v>
      </c>
      <c r="O18" s="142">
        <f t="shared" si="9"/>
        <v>-1019166.5147999998</v>
      </c>
      <c r="P18" s="142">
        <f t="shared" si="10"/>
        <v>1019166.5147999998</v>
      </c>
      <c r="Q18" s="8"/>
      <c r="R18" s="8"/>
      <c r="S18" s="8"/>
      <c r="T18" s="4"/>
    </row>
    <row r="19" spans="1:20">
      <c r="A19" s="31">
        <v>39722</v>
      </c>
      <c r="B19" s="138"/>
      <c r="C19" s="139">
        <v>11</v>
      </c>
      <c r="D19" s="140">
        <f t="shared" si="0"/>
        <v>15797</v>
      </c>
      <c r="E19" s="140">
        <f t="shared" si="6"/>
        <v>173767</v>
      </c>
      <c r="F19" s="140">
        <f t="shared" si="1"/>
        <v>-2669683</v>
      </c>
      <c r="G19" s="34">
        <f>+Inputs!$D$3</f>
        <v>0.37951000000000001</v>
      </c>
      <c r="H19" s="141"/>
      <c r="I19" s="142">
        <f t="shared" si="7"/>
        <v>2843450</v>
      </c>
      <c r="J19" s="142"/>
      <c r="K19" s="142">
        <f t="shared" si="2"/>
        <v>15797</v>
      </c>
      <c r="L19" s="142">
        <f t="shared" si="8"/>
        <v>173767</v>
      </c>
      <c r="M19" s="142">
        <f t="shared" si="3"/>
        <v>5995.1194700000005</v>
      </c>
      <c r="N19" s="142">
        <f t="shared" si="4"/>
        <v>5995.1194700000005</v>
      </c>
      <c r="O19" s="142">
        <f t="shared" si="9"/>
        <v>-1013171.3953299997</v>
      </c>
      <c r="P19" s="142">
        <f t="shared" si="10"/>
        <v>1013171.3953299997</v>
      </c>
      <c r="Q19" s="8"/>
      <c r="R19" s="8"/>
      <c r="S19" s="8"/>
      <c r="T19" s="4"/>
    </row>
    <row r="20" spans="1:20">
      <c r="A20" s="31">
        <v>39753</v>
      </c>
      <c r="B20" s="3"/>
      <c r="C20" s="6">
        <v>12</v>
      </c>
      <c r="D20" s="29">
        <f t="shared" si="0"/>
        <v>15797</v>
      </c>
      <c r="E20" s="29">
        <f t="shared" si="6"/>
        <v>189564</v>
      </c>
      <c r="F20" s="29">
        <f t="shared" si="1"/>
        <v>-2653886</v>
      </c>
      <c r="G20" s="34">
        <f>+Inputs!$D$3</f>
        <v>0.37951000000000001</v>
      </c>
      <c r="H20" s="2"/>
      <c r="I20" s="27">
        <f t="shared" si="7"/>
        <v>2843450</v>
      </c>
      <c r="J20" s="27"/>
      <c r="K20" s="27">
        <f t="shared" si="2"/>
        <v>15797</v>
      </c>
      <c r="L20" s="27">
        <f t="shared" si="8"/>
        <v>189564</v>
      </c>
      <c r="M20" s="27">
        <f t="shared" si="3"/>
        <v>5995.1194700000005</v>
      </c>
      <c r="N20" s="27">
        <f t="shared" si="4"/>
        <v>5995.1194700000005</v>
      </c>
      <c r="O20" s="27">
        <f t="shared" si="9"/>
        <v>-1007176.2758599997</v>
      </c>
      <c r="P20" s="27">
        <f t="shared" si="10"/>
        <v>1007176.2758599997</v>
      </c>
      <c r="Q20" s="8"/>
      <c r="R20" s="8"/>
      <c r="S20" s="8"/>
      <c r="T20" s="4"/>
    </row>
    <row r="21" spans="1:20">
      <c r="A21" s="31">
        <v>39783</v>
      </c>
      <c r="B21" s="3"/>
      <c r="C21" s="6">
        <v>13</v>
      </c>
      <c r="D21" s="29">
        <f t="shared" si="0"/>
        <v>15797</v>
      </c>
      <c r="E21" s="29">
        <f t="shared" si="6"/>
        <v>205361</v>
      </c>
      <c r="F21" s="29">
        <f t="shared" si="1"/>
        <v>-2638089</v>
      </c>
      <c r="G21" s="34">
        <f>+Inputs!$D$3</f>
        <v>0.37951000000000001</v>
      </c>
      <c r="H21" s="2"/>
      <c r="I21" s="27">
        <f t="shared" si="7"/>
        <v>2843450</v>
      </c>
      <c r="J21" s="27"/>
      <c r="K21" s="27">
        <f t="shared" si="2"/>
        <v>15797</v>
      </c>
      <c r="L21" s="27">
        <f t="shared" si="8"/>
        <v>205361</v>
      </c>
      <c r="M21" s="27">
        <f t="shared" si="3"/>
        <v>5995.1194700000005</v>
      </c>
      <c r="N21" s="27">
        <f t="shared" si="4"/>
        <v>5995.1194700000005</v>
      </c>
      <c r="O21" s="27">
        <f t="shared" si="9"/>
        <v>-1001181.1563899997</v>
      </c>
      <c r="P21" s="27">
        <f t="shared" si="10"/>
        <v>1001181.1563899997</v>
      </c>
      <c r="Q21" s="8"/>
      <c r="R21" s="8"/>
      <c r="S21" s="8"/>
      <c r="T21" s="4"/>
    </row>
    <row r="22" spans="1:20">
      <c r="A22" s="31">
        <v>39814</v>
      </c>
      <c r="B22" s="3"/>
      <c r="C22" s="6">
        <v>14</v>
      </c>
      <c r="D22" s="29">
        <f t="shared" si="0"/>
        <v>15797</v>
      </c>
      <c r="E22" s="29">
        <f t="shared" si="6"/>
        <v>221158</v>
      </c>
      <c r="F22" s="29">
        <f t="shared" si="1"/>
        <v>-2622292</v>
      </c>
      <c r="G22" s="34">
        <f>+Inputs!$D$3</f>
        <v>0.37951000000000001</v>
      </c>
      <c r="H22" s="2"/>
      <c r="I22" s="27">
        <f t="shared" si="7"/>
        <v>2843450</v>
      </c>
      <c r="J22" s="27"/>
      <c r="K22" s="27">
        <f t="shared" si="2"/>
        <v>15797</v>
      </c>
      <c r="L22" s="27">
        <f t="shared" si="8"/>
        <v>221158</v>
      </c>
      <c r="M22" s="27">
        <f t="shared" si="3"/>
        <v>5995.1194700000005</v>
      </c>
      <c r="N22" s="27">
        <f t="shared" si="4"/>
        <v>5995.1194700000005</v>
      </c>
      <c r="O22" s="27">
        <f t="shared" si="9"/>
        <v>-995186.03691999963</v>
      </c>
      <c r="P22" s="27">
        <f t="shared" si="10"/>
        <v>995186.03691999963</v>
      </c>
      <c r="Q22" s="8"/>
      <c r="R22" s="8"/>
      <c r="S22" s="8"/>
      <c r="T22" s="4"/>
    </row>
    <row r="23" spans="1:20">
      <c r="A23" s="31">
        <v>39845</v>
      </c>
      <c r="B23" s="3"/>
      <c r="C23" s="6">
        <v>15</v>
      </c>
      <c r="D23" s="29">
        <f t="shared" si="0"/>
        <v>15797</v>
      </c>
      <c r="E23" s="29">
        <f t="shared" si="6"/>
        <v>236955</v>
      </c>
      <c r="F23" s="29">
        <f t="shared" si="1"/>
        <v>-2606495</v>
      </c>
      <c r="G23" s="34">
        <f>+Inputs!$D$3</f>
        <v>0.37951000000000001</v>
      </c>
      <c r="H23" s="2"/>
      <c r="I23" s="27">
        <f t="shared" si="7"/>
        <v>2843450</v>
      </c>
      <c r="J23" s="27"/>
      <c r="K23" s="27">
        <f t="shared" si="2"/>
        <v>15797</v>
      </c>
      <c r="L23" s="27">
        <f t="shared" si="8"/>
        <v>236955</v>
      </c>
      <c r="M23" s="27">
        <f t="shared" si="3"/>
        <v>5995.1194700000005</v>
      </c>
      <c r="N23" s="27">
        <f t="shared" si="4"/>
        <v>5995.1194700000005</v>
      </c>
      <c r="O23" s="27">
        <f t="shared" si="9"/>
        <v>-989190.9174499996</v>
      </c>
      <c r="P23" s="27">
        <f t="shared" si="10"/>
        <v>989190.9174499996</v>
      </c>
      <c r="Q23" s="8"/>
      <c r="R23" s="8"/>
      <c r="S23" s="8"/>
      <c r="T23" s="4"/>
    </row>
    <row r="24" spans="1:20">
      <c r="A24" s="31">
        <v>39873</v>
      </c>
      <c r="B24" s="3"/>
      <c r="C24" s="6">
        <v>16</v>
      </c>
      <c r="D24" s="29">
        <f t="shared" si="0"/>
        <v>15797</v>
      </c>
      <c r="E24" s="29">
        <f t="shared" si="6"/>
        <v>252752</v>
      </c>
      <c r="F24" s="29">
        <f t="shared" si="1"/>
        <v>-2590698</v>
      </c>
      <c r="G24" s="34">
        <f>+Inputs!$D$3</f>
        <v>0.37951000000000001</v>
      </c>
      <c r="H24" s="2"/>
      <c r="I24" s="27">
        <f t="shared" si="7"/>
        <v>2843450</v>
      </c>
      <c r="J24" s="27"/>
      <c r="K24" s="27">
        <f t="shared" si="2"/>
        <v>15797</v>
      </c>
      <c r="L24" s="27">
        <f t="shared" si="8"/>
        <v>252752</v>
      </c>
      <c r="M24" s="27">
        <f t="shared" si="3"/>
        <v>5995.1194700000005</v>
      </c>
      <c r="N24" s="27">
        <f t="shared" si="4"/>
        <v>5995.1194700000005</v>
      </c>
      <c r="O24" s="27">
        <f t="shared" si="9"/>
        <v>-983195.79797999957</v>
      </c>
      <c r="P24" s="27">
        <f t="shared" si="10"/>
        <v>983195.79797999957</v>
      </c>
      <c r="Q24" s="8"/>
      <c r="R24" s="8"/>
      <c r="S24" s="8"/>
      <c r="T24" s="4"/>
    </row>
    <row r="25" spans="1:20">
      <c r="A25" s="31">
        <v>39904</v>
      </c>
      <c r="B25" s="3"/>
      <c r="C25" s="6">
        <v>17</v>
      </c>
      <c r="D25" s="29">
        <f t="shared" si="0"/>
        <v>15797</v>
      </c>
      <c r="E25" s="29">
        <f t="shared" si="6"/>
        <v>268549</v>
      </c>
      <c r="F25" s="29">
        <f t="shared" si="1"/>
        <v>-2574901</v>
      </c>
      <c r="G25" s="34">
        <f>+Inputs!$D$3</f>
        <v>0.37951000000000001</v>
      </c>
      <c r="H25" s="2"/>
      <c r="I25" s="27">
        <f t="shared" si="7"/>
        <v>2843450</v>
      </c>
      <c r="J25" s="27"/>
      <c r="K25" s="27">
        <f t="shared" si="2"/>
        <v>15797</v>
      </c>
      <c r="L25" s="27">
        <f t="shared" si="8"/>
        <v>268549</v>
      </c>
      <c r="M25" s="27">
        <f t="shared" si="3"/>
        <v>5995.1194700000005</v>
      </c>
      <c r="N25" s="27">
        <f t="shared" si="4"/>
        <v>5995.1194700000005</v>
      </c>
      <c r="O25" s="27">
        <f t="shared" si="9"/>
        <v>-977200.67850999953</v>
      </c>
      <c r="P25" s="27">
        <f t="shared" si="10"/>
        <v>977200.67850999953</v>
      </c>
      <c r="Q25" s="8"/>
      <c r="R25" s="8"/>
      <c r="S25" s="8"/>
      <c r="T25" s="4"/>
    </row>
    <row r="26" spans="1:20">
      <c r="A26" s="31">
        <v>39934</v>
      </c>
      <c r="B26" s="3"/>
      <c r="C26" s="6">
        <v>18</v>
      </c>
      <c r="D26" s="29">
        <f t="shared" si="0"/>
        <v>15797</v>
      </c>
      <c r="E26" s="29">
        <f t="shared" si="6"/>
        <v>284346</v>
      </c>
      <c r="F26" s="29">
        <f t="shared" si="1"/>
        <v>-2559104</v>
      </c>
      <c r="G26" s="34">
        <f>+Inputs!$D$3</f>
        <v>0.37951000000000001</v>
      </c>
      <c r="H26" s="2"/>
      <c r="I26" s="27">
        <f t="shared" si="7"/>
        <v>2843450</v>
      </c>
      <c r="J26" s="27"/>
      <c r="K26" s="27">
        <f t="shared" si="2"/>
        <v>15797</v>
      </c>
      <c r="L26" s="27">
        <f t="shared" si="8"/>
        <v>284346</v>
      </c>
      <c r="M26" s="27">
        <f t="shared" si="3"/>
        <v>5995.1194700000005</v>
      </c>
      <c r="N26" s="27">
        <f t="shared" si="4"/>
        <v>5995.1194700000005</v>
      </c>
      <c r="O26" s="27">
        <f t="shared" si="9"/>
        <v>-971205.5590399995</v>
      </c>
      <c r="P26" s="27">
        <f t="shared" si="10"/>
        <v>971205.5590399995</v>
      </c>
      <c r="Q26" s="8"/>
      <c r="R26" s="8"/>
      <c r="S26" s="8"/>
      <c r="T26" s="4"/>
    </row>
    <row r="27" spans="1:20">
      <c r="A27" s="31">
        <v>39965</v>
      </c>
      <c r="B27" s="3"/>
      <c r="C27" s="6">
        <v>19</v>
      </c>
      <c r="D27" s="29">
        <f t="shared" si="0"/>
        <v>15797</v>
      </c>
      <c r="E27" s="29">
        <f t="shared" si="6"/>
        <v>300143</v>
      </c>
      <c r="F27" s="29">
        <f t="shared" si="1"/>
        <v>-2543307</v>
      </c>
      <c r="G27" s="34">
        <f>+Inputs!$D$3</f>
        <v>0.37951000000000001</v>
      </c>
      <c r="H27" s="2"/>
      <c r="I27" s="27">
        <f t="shared" si="7"/>
        <v>2843450</v>
      </c>
      <c r="J27" s="27"/>
      <c r="K27" s="27">
        <f t="shared" si="2"/>
        <v>15797</v>
      </c>
      <c r="L27" s="27">
        <f t="shared" si="8"/>
        <v>300143</v>
      </c>
      <c r="M27" s="27">
        <f t="shared" si="3"/>
        <v>5995.1194700000005</v>
      </c>
      <c r="N27" s="27">
        <f t="shared" si="4"/>
        <v>5995.1194700000005</v>
      </c>
      <c r="O27" s="27">
        <f t="shared" si="9"/>
        <v>-965210.43956999946</v>
      </c>
      <c r="P27" s="27">
        <f t="shared" si="10"/>
        <v>965210.43956999946</v>
      </c>
      <c r="Q27" s="8"/>
      <c r="R27" s="8"/>
      <c r="S27" s="8"/>
      <c r="T27" s="4"/>
    </row>
    <row r="28" spans="1:20">
      <c r="A28" s="31">
        <v>39995</v>
      </c>
      <c r="B28" s="3"/>
      <c r="C28" s="6">
        <v>20</v>
      </c>
      <c r="D28" s="29">
        <f t="shared" si="0"/>
        <v>15797</v>
      </c>
      <c r="E28" s="29">
        <f t="shared" si="6"/>
        <v>315940</v>
      </c>
      <c r="F28" s="29">
        <f t="shared" si="1"/>
        <v>-2527510</v>
      </c>
      <c r="G28" s="34">
        <f>+Inputs!$D$3</f>
        <v>0.37951000000000001</v>
      </c>
      <c r="H28" s="2"/>
      <c r="I28" s="27">
        <f t="shared" si="7"/>
        <v>2843450</v>
      </c>
      <c r="J28" s="27"/>
      <c r="K28" s="27">
        <f t="shared" si="2"/>
        <v>15797</v>
      </c>
      <c r="L28" s="27">
        <f t="shared" si="8"/>
        <v>315940</v>
      </c>
      <c r="M28" s="27">
        <f t="shared" si="3"/>
        <v>5995.1194700000005</v>
      </c>
      <c r="N28" s="27">
        <f t="shared" si="4"/>
        <v>5995.1194700000005</v>
      </c>
      <c r="O28" s="27">
        <f t="shared" si="9"/>
        <v>-959215.32009999943</v>
      </c>
      <c r="P28" s="27">
        <f t="shared" si="10"/>
        <v>959215.32009999943</v>
      </c>
      <c r="Q28" s="8"/>
      <c r="R28" s="8"/>
      <c r="S28" s="8"/>
      <c r="T28" s="4"/>
    </row>
    <row r="29" spans="1:20">
      <c r="A29" s="31">
        <v>40026</v>
      </c>
      <c r="B29" s="3"/>
      <c r="C29" s="6">
        <v>21</v>
      </c>
      <c r="D29" s="29">
        <f t="shared" si="0"/>
        <v>15797</v>
      </c>
      <c r="E29" s="29">
        <f t="shared" si="6"/>
        <v>331737</v>
      </c>
      <c r="F29" s="29">
        <f t="shared" si="1"/>
        <v>-2511713</v>
      </c>
      <c r="G29" s="34">
        <f>+Inputs!$D$3</f>
        <v>0.37951000000000001</v>
      </c>
      <c r="H29" s="2"/>
      <c r="I29" s="27">
        <f t="shared" si="7"/>
        <v>2843450</v>
      </c>
      <c r="J29" s="27"/>
      <c r="K29" s="27">
        <f t="shared" si="2"/>
        <v>15797</v>
      </c>
      <c r="L29" s="27">
        <f t="shared" si="8"/>
        <v>331737</v>
      </c>
      <c r="M29" s="27">
        <f t="shared" si="3"/>
        <v>5995.1194700000005</v>
      </c>
      <c r="N29" s="27">
        <f t="shared" si="4"/>
        <v>5995.1194700000005</v>
      </c>
      <c r="O29" s="27">
        <f t="shared" si="9"/>
        <v>-953220.2006299994</v>
      </c>
      <c r="P29" s="27">
        <f t="shared" si="10"/>
        <v>953220.2006299994</v>
      </c>
      <c r="Q29" s="8"/>
      <c r="R29" s="8"/>
      <c r="S29" s="8"/>
      <c r="T29" s="4"/>
    </row>
    <row r="30" spans="1:20">
      <c r="A30" s="31">
        <v>40057</v>
      </c>
      <c r="B30" s="3"/>
      <c r="C30" s="6">
        <v>22</v>
      </c>
      <c r="D30" s="29">
        <f t="shared" si="0"/>
        <v>15797</v>
      </c>
      <c r="E30" s="29">
        <f t="shared" si="6"/>
        <v>347534</v>
      </c>
      <c r="F30" s="29">
        <f t="shared" si="1"/>
        <v>-2495916</v>
      </c>
      <c r="G30" s="34">
        <f>+Inputs!$D$3</f>
        <v>0.37951000000000001</v>
      </c>
      <c r="H30" s="2"/>
      <c r="I30" s="27">
        <f t="shared" si="7"/>
        <v>2843450</v>
      </c>
      <c r="J30" s="27"/>
      <c r="K30" s="27">
        <f t="shared" si="2"/>
        <v>15797</v>
      </c>
      <c r="L30" s="27">
        <f t="shared" si="8"/>
        <v>347534</v>
      </c>
      <c r="M30" s="27">
        <f t="shared" si="3"/>
        <v>5995.1194700000005</v>
      </c>
      <c r="N30" s="27">
        <f t="shared" si="4"/>
        <v>5995.1194700000005</v>
      </c>
      <c r="O30" s="27">
        <f t="shared" si="9"/>
        <v>-947225.08115999936</v>
      </c>
      <c r="P30" s="27">
        <f t="shared" si="10"/>
        <v>947225.08115999936</v>
      </c>
      <c r="Q30" s="8"/>
      <c r="R30" s="8"/>
      <c r="S30" s="8"/>
      <c r="T30" s="4"/>
    </row>
    <row r="31" spans="1:20">
      <c r="A31" s="31">
        <v>40087</v>
      </c>
      <c r="B31" s="3"/>
      <c r="C31" s="6">
        <v>23</v>
      </c>
      <c r="D31" s="29">
        <f t="shared" si="0"/>
        <v>15797</v>
      </c>
      <c r="E31" s="29">
        <f t="shared" si="6"/>
        <v>363331</v>
      </c>
      <c r="F31" s="29">
        <f t="shared" si="1"/>
        <v>-2480119</v>
      </c>
      <c r="G31" s="34">
        <f>+Inputs!$D$3</f>
        <v>0.37951000000000001</v>
      </c>
      <c r="H31" s="2"/>
      <c r="I31" s="27">
        <f t="shared" si="7"/>
        <v>2843450</v>
      </c>
      <c r="J31" s="27"/>
      <c r="K31" s="27">
        <f t="shared" si="2"/>
        <v>15797</v>
      </c>
      <c r="L31" s="27">
        <f t="shared" si="8"/>
        <v>363331</v>
      </c>
      <c r="M31" s="27">
        <f t="shared" si="3"/>
        <v>5995.1194700000005</v>
      </c>
      <c r="N31" s="27">
        <f t="shared" si="4"/>
        <v>5995.1194700000005</v>
      </c>
      <c r="O31" s="27">
        <f t="shared" si="9"/>
        <v>-941229.96168999933</v>
      </c>
      <c r="P31" s="27">
        <f t="shared" si="10"/>
        <v>941229.96168999933</v>
      </c>
      <c r="Q31" s="8"/>
      <c r="R31" s="8"/>
      <c r="S31" s="8"/>
      <c r="T31" s="4"/>
    </row>
    <row r="32" spans="1:20">
      <c r="A32" s="31">
        <v>40118</v>
      </c>
      <c r="B32" s="3"/>
      <c r="C32" s="6">
        <v>24</v>
      </c>
      <c r="D32" s="29">
        <f t="shared" si="0"/>
        <v>15797</v>
      </c>
      <c r="E32" s="29">
        <f t="shared" si="6"/>
        <v>379128</v>
      </c>
      <c r="F32" s="29">
        <f t="shared" si="1"/>
        <v>-2464322</v>
      </c>
      <c r="G32" s="34">
        <f>+Inputs!$D$3</f>
        <v>0.37951000000000001</v>
      </c>
      <c r="H32" s="2"/>
      <c r="I32" s="27">
        <f t="shared" si="7"/>
        <v>2843450</v>
      </c>
      <c r="J32" s="27"/>
      <c r="K32" s="27">
        <f t="shared" si="2"/>
        <v>15797</v>
      </c>
      <c r="L32" s="27">
        <f t="shared" si="8"/>
        <v>379128</v>
      </c>
      <c r="M32" s="27">
        <f t="shared" si="3"/>
        <v>5995.1194700000005</v>
      </c>
      <c r="N32" s="27">
        <f t="shared" si="4"/>
        <v>5995.1194700000005</v>
      </c>
      <c r="O32" s="27">
        <f t="shared" si="9"/>
        <v>-935234.84221999929</v>
      </c>
      <c r="P32" s="27">
        <f t="shared" si="10"/>
        <v>935234.84221999929</v>
      </c>
      <c r="Q32" s="8"/>
      <c r="R32" s="8"/>
      <c r="S32" s="8"/>
      <c r="T32" s="4"/>
    </row>
    <row r="33" spans="1:20">
      <c r="A33" s="31">
        <v>40148</v>
      </c>
      <c r="B33" s="3"/>
      <c r="C33" s="6">
        <v>25</v>
      </c>
      <c r="D33" s="29">
        <f t="shared" si="0"/>
        <v>15797</v>
      </c>
      <c r="E33" s="29">
        <f t="shared" si="6"/>
        <v>394925</v>
      </c>
      <c r="F33" s="29">
        <f t="shared" si="1"/>
        <v>-2448525</v>
      </c>
      <c r="G33" s="34">
        <f>+Inputs!$D$3</f>
        <v>0.37951000000000001</v>
      </c>
      <c r="H33" s="2"/>
      <c r="I33" s="27">
        <f t="shared" si="7"/>
        <v>2843450</v>
      </c>
      <c r="J33" s="27"/>
      <c r="K33" s="27">
        <f t="shared" si="2"/>
        <v>15797</v>
      </c>
      <c r="L33" s="27">
        <f t="shared" si="8"/>
        <v>394925</v>
      </c>
      <c r="M33" s="27">
        <f t="shared" si="3"/>
        <v>5995.1194700000005</v>
      </c>
      <c r="N33" s="27">
        <f t="shared" si="4"/>
        <v>5995.1194700000005</v>
      </c>
      <c r="O33" s="27">
        <f t="shared" si="9"/>
        <v>-929239.72274999926</v>
      </c>
      <c r="P33" s="27">
        <f t="shared" si="10"/>
        <v>929239.72274999926</v>
      </c>
      <c r="Q33" s="8"/>
      <c r="R33" s="8"/>
      <c r="S33" s="8"/>
      <c r="T33" s="4"/>
    </row>
    <row r="34" spans="1:20" s="248" customFormat="1">
      <c r="A34" s="243">
        <v>40179</v>
      </c>
      <c r="B34" s="252"/>
      <c r="C34" s="238">
        <v>26</v>
      </c>
      <c r="D34" s="239">
        <f>ROUND(-(+$F$33/60)*1,0)</f>
        <v>40809</v>
      </c>
      <c r="E34" s="239">
        <f t="shared" si="6"/>
        <v>435734</v>
      </c>
      <c r="F34" s="239">
        <f t="shared" si="1"/>
        <v>-2407716</v>
      </c>
      <c r="G34" s="240">
        <f>+Inputs!$D$3</f>
        <v>0.37951000000000001</v>
      </c>
      <c r="H34" s="249"/>
      <c r="I34" s="241">
        <f t="shared" si="7"/>
        <v>2843450</v>
      </c>
      <c r="J34" s="241"/>
      <c r="K34" s="241">
        <f t="shared" si="2"/>
        <v>40809</v>
      </c>
      <c r="L34" s="241">
        <f t="shared" si="8"/>
        <v>435734</v>
      </c>
      <c r="M34" s="241">
        <f t="shared" si="3"/>
        <v>15487.42359</v>
      </c>
      <c r="N34" s="241">
        <f t="shared" si="4"/>
        <v>15487.42359</v>
      </c>
      <c r="O34" s="241">
        <f t="shared" si="9"/>
        <v>-913752.29915999924</v>
      </c>
      <c r="P34" s="241">
        <f t="shared" si="10"/>
        <v>913752.29915999924</v>
      </c>
      <c r="Q34" s="242"/>
      <c r="R34" s="242"/>
      <c r="S34" s="242"/>
      <c r="T34" s="237"/>
    </row>
    <row r="35" spans="1:20" s="248" customFormat="1">
      <c r="A35" s="243">
        <v>40210</v>
      </c>
      <c r="B35" s="252"/>
      <c r="C35" s="238">
        <v>27</v>
      </c>
      <c r="D35" s="239">
        <f t="shared" ref="D35:D92" si="12">ROUND(-(+$F$33/60)*1,0)</f>
        <v>40809</v>
      </c>
      <c r="E35" s="239">
        <f t="shared" si="6"/>
        <v>476543</v>
      </c>
      <c r="F35" s="239">
        <f t="shared" si="1"/>
        <v>-2366907</v>
      </c>
      <c r="G35" s="240">
        <f>+Inputs!$D$3</f>
        <v>0.37951000000000001</v>
      </c>
      <c r="H35" s="249"/>
      <c r="I35" s="241">
        <f t="shared" si="7"/>
        <v>2843450</v>
      </c>
      <c r="J35" s="241"/>
      <c r="K35" s="241">
        <f t="shared" si="2"/>
        <v>40809</v>
      </c>
      <c r="L35" s="241">
        <f t="shared" si="8"/>
        <v>476543</v>
      </c>
      <c r="M35" s="241">
        <f t="shared" si="3"/>
        <v>15487.42359</v>
      </c>
      <c r="N35" s="241">
        <f t="shared" si="4"/>
        <v>15487.42359</v>
      </c>
      <c r="O35" s="241">
        <f t="shared" si="9"/>
        <v>-898264.87556999922</v>
      </c>
      <c r="P35" s="241">
        <f t="shared" si="10"/>
        <v>898264.87556999922</v>
      </c>
      <c r="Q35" s="242"/>
      <c r="R35" s="242"/>
      <c r="S35" s="242"/>
      <c r="T35" s="237"/>
    </row>
    <row r="36" spans="1:20" s="248" customFormat="1">
      <c r="A36" s="243">
        <v>40238</v>
      </c>
      <c r="B36" s="252"/>
      <c r="C36" s="238">
        <v>28</v>
      </c>
      <c r="D36" s="239">
        <f t="shared" si="12"/>
        <v>40809</v>
      </c>
      <c r="E36" s="239">
        <f t="shared" si="6"/>
        <v>517352</v>
      </c>
      <c r="F36" s="239">
        <f t="shared" si="1"/>
        <v>-2326098</v>
      </c>
      <c r="G36" s="240">
        <f>+Inputs!$D$3</f>
        <v>0.37951000000000001</v>
      </c>
      <c r="H36" s="249"/>
      <c r="I36" s="241">
        <f t="shared" si="7"/>
        <v>2843450</v>
      </c>
      <c r="J36" s="241"/>
      <c r="K36" s="241">
        <f t="shared" si="2"/>
        <v>40809</v>
      </c>
      <c r="L36" s="241">
        <f t="shared" si="8"/>
        <v>517352</v>
      </c>
      <c r="M36" s="241">
        <f t="shared" si="3"/>
        <v>15487.42359</v>
      </c>
      <c r="N36" s="241">
        <f t="shared" si="4"/>
        <v>15487.42359</v>
      </c>
      <c r="O36" s="241">
        <f t="shared" si="9"/>
        <v>-882777.4519799992</v>
      </c>
      <c r="P36" s="241">
        <f t="shared" si="10"/>
        <v>882777.4519799992</v>
      </c>
      <c r="Q36" s="242"/>
      <c r="R36" s="242"/>
      <c r="S36" s="242"/>
      <c r="T36" s="237"/>
    </row>
    <row r="37" spans="1:20" s="248" customFormat="1">
      <c r="A37" s="243">
        <v>40269</v>
      </c>
      <c r="B37" s="252"/>
      <c r="C37" s="238">
        <v>29</v>
      </c>
      <c r="D37" s="239">
        <f t="shared" si="12"/>
        <v>40809</v>
      </c>
      <c r="E37" s="239">
        <f t="shared" si="6"/>
        <v>558161</v>
      </c>
      <c r="F37" s="239">
        <f t="shared" si="1"/>
        <v>-2285289</v>
      </c>
      <c r="G37" s="240">
        <f>+Inputs!$D$3</f>
        <v>0.37951000000000001</v>
      </c>
      <c r="H37" s="249"/>
      <c r="I37" s="241">
        <f t="shared" si="7"/>
        <v>2843450</v>
      </c>
      <c r="J37" s="241"/>
      <c r="K37" s="241">
        <f t="shared" si="2"/>
        <v>40809</v>
      </c>
      <c r="L37" s="241">
        <f t="shared" si="8"/>
        <v>558161</v>
      </c>
      <c r="M37" s="241">
        <f t="shared" si="3"/>
        <v>15487.42359</v>
      </c>
      <c r="N37" s="241">
        <f t="shared" si="4"/>
        <v>15487.42359</v>
      </c>
      <c r="O37" s="241">
        <f t="shared" si="9"/>
        <v>-867290.02838999918</v>
      </c>
      <c r="P37" s="241">
        <f t="shared" si="10"/>
        <v>867290.02838999918</v>
      </c>
      <c r="Q37" s="242"/>
      <c r="R37" s="242"/>
      <c r="S37" s="242"/>
      <c r="T37" s="237"/>
    </row>
    <row r="38" spans="1:20" s="248" customFormat="1">
      <c r="A38" s="243">
        <v>40299</v>
      </c>
      <c r="B38" s="252"/>
      <c r="C38" s="238">
        <v>30</v>
      </c>
      <c r="D38" s="239">
        <f t="shared" si="12"/>
        <v>40809</v>
      </c>
      <c r="E38" s="239">
        <f t="shared" si="6"/>
        <v>598970</v>
      </c>
      <c r="F38" s="239">
        <f t="shared" si="1"/>
        <v>-2244480</v>
      </c>
      <c r="G38" s="240">
        <f>+Inputs!$D$3</f>
        <v>0.37951000000000001</v>
      </c>
      <c r="H38" s="249"/>
      <c r="I38" s="241">
        <f t="shared" si="7"/>
        <v>2843450</v>
      </c>
      <c r="J38" s="241"/>
      <c r="K38" s="241">
        <f t="shared" si="2"/>
        <v>40809</v>
      </c>
      <c r="L38" s="241">
        <f t="shared" si="8"/>
        <v>598970</v>
      </c>
      <c r="M38" s="241">
        <f t="shared" si="3"/>
        <v>15487.42359</v>
      </c>
      <c r="N38" s="241">
        <f t="shared" si="4"/>
        <v>15487.42359</v>
      </c>
      <c r="O38" s="241">
        <f t="shared" si="9"/>
        <v>-851802.60479999916</v>
      </c>
      <c r="P38" s="241">
        <f t="shared" si="10"/>
        <v>851802.60479999916</v>
      </c>
      <c r="Q38" s="242"/>
      <c r="R38" s="242"/>
      <c r="S38" s="242"/>
      <c r="T38" s="237"/>
    </row>
    <row r="39" spans="1:20" s="248" customFormat="1">
      <c r="A39" s="243">
        <v>40330</v>
      </c>
      <c r="B39" s="249"/>
      <c r="C39" s="238">
        <v>31</v>
      </c>
      <c r="D39" s="239">
        <f t="shared" si="12"/>
        <v>40809</v>
      </c>
      <c r="E39" s="239">
        <f t="shared" si="6"/>
        <v>639779</v>
      </c>
      <c r="F39" s="239">
        <f t="shared" si="1"/>
        <v>-2203671</v>
      </c>
      <c r="G39" s="240">
        <f>+Inputs!$D$3</f>
        <v>0.37951000000000001</v>
      </c>
      <c r="H39" s="249"/>
      <c r="I39" s="241">
        <f t="shared" si="7"/>
        <v>2843450</v>
      </c>
      <c r="J39" s="241"/>
      <c r="K39" s="241">
        <f t="shared" si="2"/>
        <v>40809</v>
      </c>
      <c r="L39" s="241">
        <f t="shared" si="8"/>
        <v>639779</v>
      </c>
      <c r="M39" s="241">
        <f t="shared" si="3"/>
        <v>15487.42359</v>
      </c>
      <c r="N39" s="241">
        <f t="shared" si="4"/>
        <v>15487.42359</v>
      </c>
      <c r="O39" s="241">
        <f t="shared" si="9"/>
        <v>-836315.18120999914</v>
      </c>
      <c r="P39" s="241">
        <f t="shared" si="10"/>
        <v>836315.18120999914</v>
      </c>
      <c r="Q39" s="242"/>
      <c r="R39" s="242"/>
      <c r="S39" s="242"/>
      <c r="T39" s="237"/>
    </row>
    <row r="40" spans="1:20" s="248" customFormat="1">
      <c r="A40" s="243">
        <v>40360</v>
      </c>
      <c r="B40" s="249"/>
      <c r="C40" s="238">
        <v>32</v>
      </c>
      <c r="D40" s="239">
        <f t="shared" si="12"/>
        <v>40809</v>
      </c>
      <c r="E40" s="239">
        <f t="shared" si="6"/>
        <v>680588</v>
      </c>
      <c r="F40" s="239">
        <f t="shared" si="1"/>
        <v>-2162862</v>
      </c>
      <c r="G40" s="240">
        <f>+Inputs!$D$3</f>
        <v>0.37951000000000001</v>
      </c>
      <c r="H40" s="249"/>
      <c r="I40" s="241">
        <f t="shared" si="7"/>
        <v>2843450</v>
      </c>
      <c r="J40" s="249"/>
      <c r="K40" s="241">
        <f t="shared" si="2"/>
        <v>40809</v>
      </c>
      <c r="L40" s="241">
        <f t="shared" si="8"/>
        <v>680588</v>
      </c>
      <c r="M40" s="241">
        <f t="shared" si="3"/>
        <v>15487.42359</v>
      </c>
      <c r="N40" s="241">
        <f t="shared" si="4"/>
        <v>15487.42359</v>
      </c>
      <c r="O40" s="241">
        <f t="shared" si="9"/>
        <v>-820827.75761999912</v>
      </c>
      <c r="P40" s="241">
        <f t="shared" si="10"/>
        <v>820827.75761999912</v>
      </c>
      <c r="Q40" s="242"/>
      <c r="R40" s="242"/>
      <c r="S40" s="242"/>
      <c r="T40" s="237"/>
    </row>
    <row r="41" spans="1:20" s="248" customFormat="1">
      <c r="A41" s="243">
        <v>40391</v>
      </c>
      <c r="B41" s="237"/>
      <c r="C41" s="238">
        <v>33</v>
      </c>
      <c r="D41" s="239">
        <f t="shared" si="12"/>
        <v>40809</v>
      </c>
      <c r="E41" s="239">
        <f t="shared" si="6"/>
        <v>721397</v>
      </c>
      <c r="F41" s="239">
        <f t="shared" si="1"/>
        <v>-2122053</v>
      </c>
      <c r="G41" s="240">
        <f>+Inputs!$D$3</f>
        <v>0.37951000000000001</v>
      </c>
      <c r="H41" s="237"/>
      <c r="I41" s="241">
        <f t="shared" si="7"/>
        <v>2843450</v>
      </c>
      <c r="J41" s="237"/>
      <c r="K41" s="241">
        <f t="shared" si="2"/>
        <v>40809</v>
      </c>
      <c r="L41" s="241">
        <f t="shared" si="8"/>
        <v>721397</v>
      </c>
      <c r="M41" s="241">
        <f t="shared" si="3"/>
        <v>15487.42359</v>
      </c>
      <c r="N41" s="241">
        <f t="shared" si="4"/>
        <v>15487.42359</v>
      </c>
      <c r="O41" s="241">
        <f t="shared" si="9"/>
        <v>-805340.3340299991</v>
      </c>
      <c r="P41" s="241">
        <f t="shared" si="10"/>
        <v>805340.3340299991</v>
      </c>
      <c r="Q41" s="242"/>
      <c r="R41" s="242"/>
      <c r="S41" s="242"/>
      <c r="T41" s="237"/>
    </row>
    <row r="42" spans="1:20" s="248" customFormat="1">
      <c r="A42" s="243">
        <v>40422</v>
      </c>
      <c r="B42" s="237"/>
      <c r="C42" s="238">
        <v>34</v>
      </c>
      <c r="D42" s="239">
        <f t="shared" si="12"/>
        <v>40809</v>
      </c>
      <c r="E42" s="239">
        <f t="shared" si="6"/>
        <v>762206</v>
      </c>
      <c r="F42" s="239">
        <f t="shared" si="1"/>
        <v>-2081244</v>
      </c>
      <c r="G42" s="240">
        <f>+Inputs!$D$3</f>
        <v>0.37951000000000001</v>
      </c>
      <c r="H42" s="237"/>
      <c r="I42" s="241">
        <f t="shared" si="7"/>
        <v>2843450</v>
      </c>
      <c r="J42" s="237"/>
      <c r="K42" s="241">
        <f t="shared" si="2"/>
        <v>40809</v>
      </c>
      <c r="L42" s="241">
        <f t="shared" si="8"/>
        <v>762206</v>
      </c>
      <c r="M42" s="241">
        <f t="shared" si="3"/>
        <v>15487.42359</v>
      </c>
      <c r="N42" s="241">
        <f t="shared" si="4"/>
        <v>15487.42359</v>
      </c>
      <c r="O42" s="241">
        <f t="shared" si="9"/>
        <v>-789852.91043999908</v>
      </c>
      <c r="P42" s="241">
        <f t="shared" si="10"/>
        <v>789852.91043999908</v>
      </c>
      <c r="Q42" s="242"/>
      <c r="R42" s="242"/>
      <c r="S42" s="242"/>
      <c r="T42" s="237"/>
    </row>
    <row r="43" spans="1:20" s="248" customFormat="1">
      <c r="A43" s="243">
        <v>40452</v>
      </c>
      <c r="B43" s="237"/>
      <c r="C43" s="238">
        <v>35</v>
      </c>
      <c r="D43" s="239">
        <f t="shared" si="12"/>
        <v>40809</v>
      </c>
      <c r="E43" s="239">
        <f t="shared" si="6"/>
        <v>803015</v>
      </c>
      <c r="F43" s="239">
        <f t="shared" si="1"/>
        <v>-2040435</v>
      </c>
      <c r="G43" s="240">
        <f>+Inputs!$D$3</f>
        <v>0.37951000000000001</v>
      </c>
      <c r="H43" s="237"/>
      <c r="I43" s="241">
        <f t="shared" si="7"/>
        <v>2843450</v>
      </c>
      <c r="J43" s="237"/>
      <c r="K43" s="241">
        <f t="shared" si="2"/>
        <v>40809</v>
      </c>
      <c r="L43" s="241">
        <f t="shared" si="8"/>
        <v>803015</v>
      </c>
      <c r="M43" s="241">
        <f t="shared" si="3"/>
        <v>15487.42359</v>
      </c>
      <c r="N43" s="241">
        <f t="shared" si="4"/>
        <v>15487.42359</v>
      </c>
      <c r="O43" s="241">
        <f t="shared" si="9"/>
        <v>-774365.48684999906</v>
      </c>
      <c r="P43" s="241">
        <f t="shared" si="10"/>
        <v>774365.48684999906</v>
      </c>
      <c r="Q43" s="242"/>
      <c r="R43" s="242"/>
      <c r="S43" s="242"/>
      <c r="T43" s="237"/>
    </row>
    <row r="44" spans="1:20" s="248" customFormat="1">
      <c r="A44" s="243">
        <v>40483</v>
      </c>
      <c r="B44" s="237"/>
      <c r="C44" s="238">
        <v>36</v>
      </c>
      <c r="D44" s="239">
        <f t="shared" si="12"/>
        <v>40809</v>
      </c>
      <c r="E44" s="239">
        <f t="shared" si="6"/>
        <v>843824</v>
      </c>
      <c r="F44" s="239">
        <f t="shared" si="1"/>
        <v>-1999626</v>
      </c>
      <c r="G44" s="240">
        <f>+Inputs!$D$3</f>
        <v>0.37951000000000001</v>
      </c>
      <c r="H44" s="237"/>
      <c r="I44" s="241">
        <f t="shared" si="7"/>
        <v>2843450</v>
      </c>
      <c r="J44" s="237"/>
      <c r="K44" s="241">
        <f t="shared" si="2"/>
        <v>40809</v>
      </c>
      <c r="L44" s="241">
        <f t="shared" si="8"/>
        <v>843824</v>
      </c>
      <c r="M44" s="241">
        <f t="shared" si="3"/>
        <v>15487.42359</v>
      </c>
      <c r="N44" s="241">
        <f t="shared" si="4"/>
        <v>15487.42359</v>
      </c>
      <c r="O44" s="241">
        <f t="shared" si="9"/>
        <v>-758878.06325999903</v>
      </c>
      <c r="P44" s="241">
        <f t="shared" si="10"/>
        <v>758878.06325999903</v>
      </c>
      <c r="Q44" s="242"/>
      <c r="R44" s="242"/>
      <c r="S44" s="242"/>
      <c r="T44" s="237"/>
    </row>
    <row r="45" spans="1:20" s="248" customFormat="1">
      <c r="A45" s="243">
        <v>40513</v>
      </c>
      <c r="B45" s="237"/>
      <c r="C45" s="238">
        <v>37</v>
      </c>
      <c r="D45" s="239">
        <f t="shared" si="12"/>
        <v>40809</v>
      </c>
      <c r="E45" s="239">
        <f t="shared" si="6"/>
        <v>884633</v>
      </c>
      <c r="F45" s="239">
        <f t="shared" si="1"/>
        <v>-1958817</v>
      </c>
      <c r="G45" s="240">
        <f>+Inputs!$D$3</f>
        <v>0.37951000000000001</v>
      </c>
      <c r="H45" s="237"/>
      <c r="I45" s="241">
        <f t="shared" si="7"/>
        <v>2843450</v>
      </c>
      <c r="J45" s="237"/>
      <c r="K45" s="241">
        <f t="shared" si="2"/>
        <v>40809</v>
      </c>
      <c r="L45" s="241">
        <f t="shared" si="8"/>
        <v>884633</v>
      </c>
      <c r="M45" s="241">
        <f t="shared" si="3"/>
        <v>15487.42359</v>
      </c>
      <c r="N45" s="241">
        <f t="shared" si="4"/>
        <v>15487.42359</v>
      </c>
      <c r="O45" s="241">
        <f t="shared" si="9"/>
        <v>-743390.63966999901</v>
      </c>
      <c r="P45" s="241">
        <f t="shared" si="10"/>
        <v>743390.63966999901</v>
      </c>
      <c r="Q45" s="242"/>
      <c r="R45" s="242"/>
      <c r="S45" s="242"/>
      <c r="T45" s="237"/>
    </row>
    <row r="46" spans="1:20" s="248" customFormat="1">
      <c r="A46" s="243">
        <v>40544</v>
      </c>
      <c r="B46" s="237"/>
      <c r="C46" s="238">
        <v>38</v>
      </c>
      <c r="D46" s="239">
        <f t="shared" si="12"/>
        <v>40809</v>
      </c>
      <c r="E46" s="239">
        <f t="shared" si="6"/>
        <v>925442</v>
      </c>
      <c r="F46" s="239">
        <f t="shared" si="1"/>
        <v>-1918008</v>
      </c>
      <c r="G46" s="240">
        <f>+Inputs!$D$3</f>
        <v>0.37951000000000001</v>
      </c>
      <c r="H46" s="237"/>
      <c r="I46" s="241">
        <f t="shared" si="7"/>
        <v>2843450</v>
      </c>
      <c r="J46" s="237"/>
      <c r="K46" s="241">
        <f t="shared" si="2"/>
        <v>40809</v>
      </c>
      <c r="L46" s="241">
        <f t="shared" si="8"/>
        <v>925442</v>
      </c>
      <c r="M46" s="241">
        <f t="shared" si="3"/>
        <v>15487.42359</v>
      </c>
      <c r="N46" s="241">
        <f t="shared" si="4"/>
        <v>15487.42359</v>
      </c>
      <c r="O46" s="241">
        <f t="shared" si="9"/>
        <v>-727903.21607999899</v>
      </c>
      <c r="P46" s="241">
        <f t="shared" si="10"/>
        <v>727903.21607999899</v>
      </c>
      <c r="Q46" s="242"/>
      <c r="R46" s="242"/>
      <c r="S46" s="242"/>
      <c r="T46" s="237"/>
    </row>
    <row r="47" spans="1:20" s="248" customFormat="1">
      <c r="A47" s="243">
        <v>40575</v>
      </c>
      <c r="B47" s="237"/>
      <c r="C47" s="238">
        <v>39</v>
      </c>
      <c r="D47" s="239">
        <f t="shared" si="12"/>
        <v>40809</v>
      </c>
      <c r="E47" s="239">
        <f t="shared" si="6"/>
        <v>966251</v>
      </c>
      <c r="F47" s="239">
        <f t="shared" si="1"/>
        <v>-1877199</v>
      </c>
      <c r="G47" s="240">
        <f>+Inputs!$D$3</f>
        <v>0.37951000000000001</v>
      </c>
      <c r="H47" s="237"/>
      <c r="I47" s="241">
        <f t="shared" si="7"/>
        <v>2843450</v>
      </c>
      <c r="J47" s="237"/>
      <c r="K47" s="241">
        <f t="shared" si="2"/>
        <v>40809</v>
      </c>
      <c r="L47" s="241">
        <f t="shared" si="8"/>
        <v>966251</v>
      </c>
      <c r="M47" s="241">
        <f t="shared" si="3"/>
        <v>15487.42359</v>
      </c>
      <c r="N47" s="241">
        <f t="shared" si="4"/>
        <v>15487.42359</v>
      </c>
      <c r="O47" s="241">
        <f t="shared" si="9"/>
        <v>-712415.79248999897</v>
      </c>
      <c r="P47" s="241">
        <f t="shared" si="10"/>
        <v>712415.79248999897</v>
      </c>
      <c r="Q47" s="242"/>
      <c r="R47" s="242"/>
      <c r="S47" s="242"/>
      <c r="T47" s="237"/>
    </row>
    <row r="48" spans="1:20" s="248" customFormat="1">
      <c r="A48" s="243">
        <v>40603</v>
      </c>
      <c r="B48" s="237"/>
      <c r="C48" s="238">
        <v>40</v>
      </c>
      <c r="D48" s="239">
        <f t="shared" si="12"/>
        <v>40809</v>
      </c>
      <c r="E48" s="239">
        <f t="shared" si="6"/>
        <v>1007060</v>
      </c>
      <c r="F48" s="239">
        <f t="shared" si="1"/>
        <v>-1836390</v>
      </c>
      <c r="G48" s="240">
        <f>+Inputs!$D$3</f>
        <v>0.37951000000000001</v>
      </c>
      <c r="H48" s="237"/>
      <c r="I48" s="241">
        <f t="shared" si="7"/>
        <v>2843450</v>
      </c>
      <c r="J48" s="237"/>
      <c r="K48" s="241">
        <f t="shared" si="2"/>
        <v>40809</v>
      </c>
      <c r="L48" s="241">
        <f t="shared" si="8"/>
        <v>1007060</v>
      </c>
      <c r="M48" s="241">
        <f t="shared" si="3"/>
        <v>15487.42359</v>
      </c>
      <c r="N48" s="241">
        <f t="shared" si="4"/>
        <v>15487.42359</v>
      </c>
      <c r="O48" s="241">
        <f t="shared" si="9"/>
        <v>-696928.36889999895</v>
      </c>
      <c r="P48" s="241">
        <f t="shared" si="10"/>
        <v>696928.36889999895</v>
      </c>
      <c r="Q48" s="242"/>
      <c r="R48" s="242"/>
      <c r="S48" s="242"/>
      <c r="T48" s="237"/>
    </row>
    <row r="49" spans="1:20" s="248" customFormat="1">
      <c r="A49" s="243">
        <v>40634</v>
      </c>
      <c r="B49" s="237"/>
      <c r="C49" s="238">
        <v>41</v>
      </c>
      <c r="D49" s="239">
        <f t="shared" si="12"/>
        <v>40809</v>
      </c>
      <c r="E49" s="239">
        <f t="shared" si="6"/>
        <v>1047869</v>
      </c>
      <c r="F49" s="239">
        <f t="shared" si="1"/>
        <v>-1795581</v>
      </c>
      <c r="G49" s="240">
        <f>+Inputs!$D$3</f>
        <v>0.37951000000000001</v>
      </c>
      <c r="H49" s="237"/>
      <c r="I49" s="241">
        <f t="shared" si="7"/>
        <v>2843450</v>
      </c>
      <c r="J49" s="237"/>
      <c r="K49" s="241">
        <f t="shared" si="2"/>
        <v>40809</v>
      </c>
      <c r="L49" s="241">
        <f t="shared" si="8"/>
        <v>1047869</v>
      </c>
      <c r="M49" s="241">
        <f t="shared" si="3"/>
        <v>15487.42359</v>
      </c>
      <c r="N49" s="241">
        <f t="shared" si="4"/>
        <v>15487.42359</v>
      </c>
      <c r="O49" s="241">
        <f t="shared" si="9"/>
        <v>-681440.94530999893</v>
      </c>
      <c r="P49" s="241">
        <f t="shared" si="10"/>
        <v>681440.94530999893</v>
      </c>
      <c r="Q49" s="242"/>
      <c r="R49" s="242"/>
      <c r="S49" s="242"/>
      <c r="T49" s="237"/>
    </row>
    <row r="50" spans="1:20" s="248" customFormat="1">
      <c r="A50" s="243">
        <v>40664</v>
      </c>
      <c r="B50" s="237"/>
      <c r="C50" s="238">
        <v>42</v>
      </c>
      <c r="D50" s="239">
        <f t="shared" si="12"/>
        <v>40809</v>
      </c>
      <c r="E50" s="239">
        <f t="shared" si="6"/>
        <v>1088678</v>
      </c>
      <c r="F50" s="239">
        <f t="shared" si="1"/>
        <v>-1754772</v>
      </c>
      <c r="G50" s="240">
        <f>+Inputs!$D$3</f>
        <v>0.37951000000000001</v>
      </c>
      <c r="H50" s="237"/>
      <c r="I50" s="241">
        <f t="shared" si="7"/>
        <v>2843450</v>
      </c>
      <c r="J50" s="237"/>
      <c r="K50" s="241">
        <f t="shared" si="2"/>
        <v>40809</v>
      </c>
      <c r="L50" s="241">
        <f t="shared" si="8"/>
        <v>1088678</v>
      </c>
      <c r="M50" s="241">
        <f t="shared" si="3"/>
        <v>15487.42359</v>
      </c>
      <c r="N50" s="241">
        <f t="shared" si="4"/>
        <v>15487.42359</v>
      </c>
      <c r="O50" s="241">
        <f t="shared" si="9"/>
        <v>-665953.52171999891</v>
      </c>
      <c r="P50" s="241">
        <f t="shared" si="10"/>
        <v>665953.52171999891</v>
      </c>
      <c r="Q50" s="242"/>
      <c r="R50" s="242"/>
      <c r="S50" s="242"/>
      <c r="T50" s="237"/>
    </row>
    <row r="51" spans="1:20" s="248" customFormat="1">
      <c r="A51" s="243">
        <v>40695</v>
      </c>
      <c r="B51" s="237"/>
      <c r="C51" s="238">
        <v>43</v>
      </c>
      <c r="D51" s="239">
        <f t="shared" si="12"/>
        <v>40809</v>
      </c>
      <c r="E51" s="239">
        <f t="shared" si="6"/>
        <v>1129487</v>
      </c>
      <c r="F51" s="239">
        <f t="shared" si="1"/>
        <v>-1713963</v>
      </c>
      <c r="G51" s="240">
        <f>+Inputs!$D$3</f>
        <v>0.37951000000000001</v>
      </c>
      <c r="H51" s="237"/>
      <c r="I51" s="241">
        <f t="shared" si="7"/>
        <v>2843450</v>
      </c>
      <c r="J51" s="237"/>
      <c r="K51" s="241">
        <f t="shared" si="2"/>
        <v>40809</v>
      </c>
      <c r="L51" s="241">
        <f t="shared" si="8"/>
        <v>1129487</v>
      </c>
      <c r="M51" s="241">
        <f t="shared" si="3"/>
        <v>15487.42359</v>
      </c>
      <c r="N51" s="241">
        <f t="shared" si="4"/>
        <v>15487.42359</v>
      </c>
      <c r="O51" s="241">
        <f t="shared" si="9"/>
        <v>-650466.09812999889</v>
      </c>
      <c r="P51" s="241">
        <f t="shared" si="10"/>
        <v>650466.09812999889</v>
      </c>
      <c r="Q51" s="242"/>
      <c r="R51" s="242"/>
      <c r="S51" s="242"/>
      <c r="T51" s="237"/>
    </row>
    <row r="52" spans="1:20" s="248" customFormat="1">
      <c r="A52" s="243">
        <v>40725</v>
      </c>
      <c r="B52" s="237"/>
      <c r="C52" s="238">
        <v>44</v>
      </c>
      <c r="D52" s="239">
        <f t="shared" si="12"/>
        <v>40809</v>
      </c>
      <c r="E52" s="239">
        <f t="shared" si="6"/>
        <v>1170296</v>
      </c>
      <c r="F52" s="239">
        <f t="shared" si="1"/>
        <v>-1673154</v>
      </c>
      <c r="G52" s="240">
        <f>+Inputs!$D$3</f>
        <v>0.37951000000000001</v>
      </c>
      <c r="H52" s="237"/>
      <c r="I52" s="241">
        <f t="shared" si="7"/>
        <v>2843450</v>
      </c>
      <c r="J52" s="237"/>
      <c r="K52" s="241">
        <f t="shared" si="2"/>
        <v>40809</v>
      </c>
      <c r="L52" s="241">
        <f t="shared" si="8"/>
        <v>1170296</v>
      </c>
      <c r="M52" s="241">
        <f t="shared" si="3"/>
        <v>15487.42359</v>
      </c>
      <c r="N52" s="241">
        <f t="shared" si="4"/>
        <v>15487.42359</v>
      </c>
      <c r="O52" s="241">
        <f t="shared" si="9"/>
        <v>-634978.67453999887</v>
      </c>
      <c r="P52" s="241">
        <f t="shared" si="10"/>
        <v>634978.67453999887</v>
      </c>
      <c r="Q52" s="242"/>
      <c r="R52" s="242"/>
      <c r="S52" s="242"/>
      <c r="T52" s="237"/>
    </row>
    <row r="53" spans="1:20" s="248" customFormat="1">
      <c r="A53" s="243">
        <v>40756</v>
      </c>
      <c r="B53" s="237"/>
      <c r="C53" s="238">
        <v>45</v>
      </c>
      <c r="D53" s="239">
        <f t="shared" si="12"/>
        <v>40809</v>
      </c>
      <c r="E53" s="239">
        <f t="shared" si="6"/>
        <v>1211105</v>
      </c>
      <c r="F53" s="239">
        <f t="shared" si="1"/>
        <v>-1632345</v>
      </c>
      <c r="G53" s="240">
        <f>+Inputs!$D$3</f>
        <v>0.37951000000000001</v>
      </c>
      <c r="H53" s="237"/>
      <c r="I53" s="241">
        <f t="shared" si="7"/>
        <v>2843450</v>
      </c>
      <c r="J53" s="237"/>
      <c r="K53" s="241">
        <f t="shared" si="2"/>
        <v>40809</v>
      </c>
      <c r="L53" s="241">
        <f t="shared" si="8"/>
        <v>1211105</v>
      </c>
      <c r="M53" s="241">
        <f t="shared" si="3"/>
        <v>15487.42359</v>
      </c>
      <c r="N53" s="241">
        <f t="shared" si="4"/>
        <v>15487.42359</v>
      </c>
      <c r="O53" s="241">
        <f t="shared" si="9"/>
        <v>-619491.25094999885</v>
      </c>
      <c r="P53" s="241">
        <f t="shared" si="10"/>
        <v>619491.25094999885</v>
      </c>
      <c r="Q53" s="242"/>
      <c r="R53" s="242"/>
      <c r="S53" s="242"/>
      <c r="T53" s="237"/>
    </row>
    <row r="54" spans="1:20" s="248" customFormat="1">
      <c r="A54" s="243">
        <v>40787</v>
      </c>
      <c r="B54" s="237"/>
      <c r="C54" s="238">
        <v>46</v>
      </c>
      <c r="D54" s="239">
        <f t="shared" si="12"/>
        <v>40809</v>
      </c>
      <c r="E54" s="239">
        <f t="shared" si="6"/>
        <v>1251914</v>
      </c>
      <c r="F54" s="239">
        <f t="shared" si="1"/>
        <v>-1591536</v>
      </c>
      <c r="G54" s="240">
        <f>+Inputs!$D$3</f>
        <v>0.37951000000000001</v>
      </c>
      <c r="H54" s="237"/>
      <c r="I54" s="241">
        <f t="shared" si="7"/>
        <v>2843450</v>
      </c>
      <c r="J54" s="237"/>
      <c r="K54" s="241">
        <f t="shared" si="2"/>
        <v>40809</v>
      </c>
      <c r="L54" s="241">
        <f t="shared" si="8"/>
        <v>1251914</v>
      </c>
      <c r="M54" s="241">
        <f t="shared" si="3"/>
        <v>15487.42359</v>
      </c>
      <c r="N54" s="241">
        <f t="shared" si="4"/>
        <v>15487.42359</v>
      </c>
      <c r="O54" s="241">
        <f t="shared" si="9"/>
        <v>-604003.82735999883</v>
      </c>
      <c r="P54" s="241">
        <f t="shared" si="10"/>
        <v>604003.82735999883</v>
      </c>
      <c r="Q54" s="242"/>
      <c r="R54" s="242"/>
      <c r="S54" s="242"/>
      <c r="T54" s="237"/>
    </row>
    <row r="55" spans="1:20" s="248" customFormat="1">
      <c r="A55" s="243">
        <v>40817</v>
      </c>
      <c r="B55" s="237"/>
      <c r="C55" s="238">
        <v>47</v>
      </c>
      <c r="D55" s="239">
        <f t="shared" si="12"/>
        <v>40809</v>
      </c>
      <c r="E55" s="239">
        <f t="shared" si="6"/>
        <v>1292723</v>
      </c>
      <c r="F55" s="239">
        <f t="shared" si="1"/>
        <v>-1550727</v>
      </c>
      <c r="G55" s="240">
        <f>+Inputs!$D$3</f>
        <v>0.37951000000000001</v>
      </c>
      <c r="H55" s="237"/>
      <c r="I55" s="241">
        <f t="shared" si="7"/>
        <v>2843450</v>
      </c>
      <c r="J55" s="237"/>
      <c r="K55" s="241">
        <f t="shared" si="2"/>
        <v>40809</v>
      </c>
      <c r="L55" s="241">
        <f t="shared" si="8"/>
        <v>1292723</v>
      </c>
      <c r="M55" s="241">
        <f t="shared" si="3"/>
        <v>15487.42359</v>
      </c>
      <c r="N55" s="241">
        <f t="shared" si="4"/>
        <v>15487.42359</v>
      </c>
      <c r="O55" s="241">
        <f t="shared" si="9"/>
        <v>-588516.40376999881</v>
      </c>
      <c r="P55" s="241">
        <f t="shared" si="10"/>
        <v>588516.40376999881</v>
      </c>
      <c r="Q55" s="242"/>
      <c r="R55" s="242"/>
      <c r="S55" s="242"/>
      <c r="T55" s="237"/>
    </row>
    <row r="56" spans="1:20" s="248" customFormat="1">
      <c r="A56" s="243">
        <v>40848</v>
      </c>
      <c r="B56" s="237"/>
      <c r="C56" s="238">
        <v>48</v>
      </c>
      <c r="D56" s="239">
        <f t="shared" si="12"/>
        <v>40809</v>
      </c>
      <c r="E56" s="239">
        <f t="shared" si="6"/>
        <v>1333532</v>
      </c>
      <c r="F56" s="239">
        <f t="shared" si="1"/>
        <v>-1509918</v>
      </c>
      <c r="G56" s="240">
        <f>+Inputs!$D$3</f>
        <v>0.37951000000000001</v>
      </c>
      <c r="H56" s="237"/>
      <c r="I56" s="241">
        <f t="shared" si="7"/>
        <v>2843450</v>
      </c>
      <c r="J56" s="237"/>
      <c r="K56" s="241">
        <f t="shared" si="2"/>
        <v>40809</v>
      </c>
      <c r="L56" s="241">
        <f t="shared" si="8"/>
        <v>1333532</v>
      </c>
      <c r="M56" s="241">
        <f t="shared" si="3"/>
        <v>15487.42359</v>
      </c>
      <c r="N56" s="241">
        <f t="shared" si="4"/>
        <v>15487.42359</v>
      </c>
      <c r="O56" s="241">
        <f t="shared" si="9"/>
        <v>-573028.98017999879</v>
      </c>
      <c r="P56" s="241">
        <f t="shared" si="10"/>
        <v>573028.98017999879</v>
      </c>
      <c r="Q56" s="242"/>
      <c r="R56" s="242"/>
      <c r="S56" s="242"/>
      <c r="T56" s="237"/>
    </row>
    <row r="57" spans="1:20" s="248" customFormat="1">
      <c r="A57" s="243">
        <v>40878</v>
      </c>
      <c r="B57" s="237"/>
      <c r="C57" s="238">
        <v>49</v>
      </c>
      <c r="D57" s="239">
        <f t="shared" si="12"/>
        <v>40809</v>
      </c>
      <c r="E57" s="239">
        <f t="shared" si="6"/>
        <v>1374341</v>
      </c>
      <c r="F57" s="239">
        <f t="shared" si="1"/>
        <v>-1469109</v>
      </c>
      <c r="G57" s="240">
        <f>+Inputs!$D$3</f>
        <v>0.37951000000000001</v>
      </c>
      <c r="H57" s="237"/>
      <c r="I57" s="241">
        <f t="shared" si="7"/>
        <v>2843450</v>
      </c>
      <c r="J57" s="237"/>
      <c r="K57" s="241">
        <f t="shared" si="2"/>
        <v>40809</v>
      </c>
      <c r="L57" s="241">
        <f t="shared" si="8"/>
        <v>1374341</v>
      </c>
      <c r="M57" s="241">
        <f t="shared" si="3"/>
        <v>15487.42359</v>
      </c>
      <c r="N57" s="241">
        <f t="shared" si="4"/>
        <v>15487.42359</v>
      </c>
      <c r="O57" s="241">
        <f t="shared" si="9"/>
        <v>-557541.55658999877</v>
      </c>
      <c r="P57" s="241">
        <f t="shared" si="10"/>
        <v>557541.55658999877</v>
      </c>
      <c r="Q57" s="242"/>
      <c r="R57" s="242"/>
      <c r="S57" s="242"/>
      <c r="T57" s="237"/>
    </row>
    <row r="58" spans="1:20" s="248" customFormat="1">
      <c r="A58" s="243">
        <v>40909</v>
      </c>
      <c r="B58" s="237"/>
      <c r="C58" s="238">
        <v>50</v>
      </c>
      <c r="D58" s="239">
        <f t="shared" si="12"/>
        <v>40809</v>
      </c>
      <c r="E58" s="239">
        <f t="shared" si="6"/>
        <v>1415150</v>
      </c>
      <c r="F58" s="239">
        <f t="shared" si="1"/>
        <v>-1428300</v>
      </c>
      <c r="G58" s="240">
        <f>+Inputs!$D$3</f>
        <v>0.37951000000000001</v>
      </c>
      <c r="H58" s="237"/>
      <c r="I58" s="241">
        <f t="shared" si="7"/>
        <v>2843450</v>
      </c>
      <c r="J58" s="237"/>
      <c r="K58" s="241">
        <f t="shared" si="2"/>
        <v>40809</v>
      </c>
      <c r="L58" s="241">
        <f t="shared" si="8"/>
        <v>1415150</v>
      </c>
      <c r="M58" s="241">
        <f t="shared" si="3"/>
        <v>15487.42359</v>
      </c>
      <c r="N58" s="241">
        <f t="shared" si="4"/>
        <v>15487.42359</v>
      </c>
      <c r="O58" s="241">
        <f t="shared" si="9"/>
        <v>-542054.13299999875</v>
      </c>
      <c r="P58" s="241">
        <f t="shared" si="10"/>
        <v>542054.13299999875</v>
      </c>
      <c r="Q58" s="242"/>
      <c r="R58" s="242"/>
      <c r="S58" s="242"/>
      <c r="T58" s="237"/>
    </row>
    <row r="59" spans="1:20" s="248" customFormat="1">
      <c r="A59" s="243">
        <v>40940</v>
      </c>
      <c r="B59" s="237"/>
      <c r="C59" s="238">
        <v>51</v>
      </c>
      <c r="D59" s="239">
        <f t="shared" si="12"/>
        <v>40809</v>
      </c>
      <c r="E59" s="239">
        <f t="shared" si="6"/>
        <v>1455959</v>
      </c>
      <c r="F59" s="239">
        <f t="shared" si="1"/>
        <v>-1387491</v>
      </c>
      <c r="G59" s="240">
        <f>+Inputs!$D$3</f>
        <v>0.37951000000000001</v>
      </c>
      <c r="H59" s="237"/>
      <c r="I59" s="241">
        <f t="shared" si="7"/>
        <v>2843450</v>
      </c>
      <c r="J59" s="237"/>
      <c r="K59" s="241">
        <f t="shared" si="2"/>
        <v>40809</v>
      </c>
      <c r="L59" s="241">
        <f t="shared" si="8"/>
        <v>1455959</v>
      </c>
      <c r="M59" s="241">
        <f t="shared" si="3"/>
        <v>15487.42359</v>
      </c>
      <c r="N59" s="241">
        <f t="shared" si="4"/>
        <v>15487.42359</v>
      </c>
      <c r="O59" s="241">
        <f t="shared" si="9"/>
        <v>-526566.70940999873</v>
      </c>
      <c r="P59" s="241">
        <f t="shared" si="10"/>
        <v>526566.70940999873</v>
      </c>
      <c r="Q59" s="242"/>
      <c r="R59" s="242"/>
      <c r="S59" s="242"/>
      <c r="T59" s="237"/>
    </row>
    <row r="60" spans="1:20" s="248" customFormat="1">
      <c r="A60" s="243">
        <v>40969</v>
      </c>
      <c r="B60" s="237"/>
      <c r="C60" s="238">
        <v>52</v>
      </c>
      <c r="D60" s="239">
        <f t="shared" si="12"/>
        <v>40809</v>
      </c>
      <c r="E60" s="239">
        <f t="shared" si="6"/>
        <v>1496768</v>
      </c>
      <c r="F60" s="239">
        <f t="shared" si="1"/>
        <v>-1346682</v>
      </c>
      <c r="G60" s="240">
        <f>+Inputs!$D$3</f>
        <v>0.37951000000000001</v>
      </c>
      <c r="H60" s="237"/>
      <c r="I60" s="241">
        <f t="shared" si="7"/>
        <v>2843450</v>
      </c>
      <c r="J60" s="237"/>
      <c r="K60" s="241">
        <f t="shared" si="2"/>
        <v>40809</v>
      </c>
      <c r="L60" s="241">
        <f t="shared" si="8"/>
        <v>1496768</v>
      </c>
      <c r="M60" s="241">
        <f t="shared" si="3"/>
        <v>15487.42359</v>
      </c>
      <c r="N60" s="241">
        <f t="shared" si="4"/>
        <v>15487.42359</v>
      </c>
      <c r="O60" s="241">
        <f t="shared" si="9"/>
        <v>-511079.28581999871</v>
      </c>
      <c r="P60" s="241">
        <f t="shared" si="10"/>
        <v>511079.28581999871</v>
      </c>
      <c r="Q60" s="242"/>
      <c r="R60" s="242"/>
      <c r="S60" s="242"/>
      <c r="T60" s="237"/>
    </row>
    <row r="61" spans="1:20" s="248" customFormat="1">
      <c r="A61" s="243">
        <v>41000</v>
      </c>
      <c r="B61" s="237"/>
      <c r="C61" s="238">
        <v>53</v>
      </c>
      <c r="D61" s="239">
        <f t="shared" si="12"/>
        <v>40809</v>
      </c>
      <c r="E61" s="239">
        <f t="shared" si="6"/>
        <v>1537577</v>
      </c>
      <c r="F61" s="239">
        <f t="shared" si="1"/>
        <v>-1305873</v>
      </c>
      <c r="G61" s="240">
        <f>+Inputs!$D$3</f>
        <v>0.37951000000000001</v>
      </c>
      <c r="H61" s="237"/>
      <c r="I61" s="241">
        <f t="shared" si="7"/>
        <v>2843450</v>
      </c>
      <c r="J61" s="237"/>
      <c r="K61" s="241">
        <f t="shared" si="2"/>
        <v>40809</v>
      </c>
      <c r="L61" s="241">
        <f t="shared" si="8"/>
        <v>1537577</v>
      </c>
      <c r="M61" s="241">
        <f t="shared" si="3"/>
        <v>15487.42359</v>
      </c>
      <c r="N61" s="241">
        <f t="shared" si="4"/>
        <v>15487.42359</v>
      </c>
      <c r="O61" s="241">
        <f t="shared" si="9"/>
        <v>-495591.86222999869</v>
      </c>
      <c r="P61" s="241">
        <f t="shared" si="10"/>
        <v>495591.86222999869</v>
      </c>
      <c r="Q61" s="242"/>
      <c r="R61" s="242"/>
      <c r="S61" s="242"/>
      <c r="T61" s="237"/>
    </row>
    <row r="62" spans="1:20" s="248" customFormat="1">
      <c r="A62" s="243">
        <v>41030</v>
      </c>
      <c r="B62" s="237"/>
      <c r="C62" s="238">
        <v>54</v>
      </c>
      <c r="D62" s="239">
        <f t="shared" si="12"/>
        <v>40809</v>
      </c>
      <c r="E62" s="239">
        <f t="shared" si="6"/>
        <v>1578386</v>
      </c>
      <c r="F62" s="239">
        <f t="shared" si="1"/>
        <v>-1265064</v>
      </c>
      <c r="G62" s="240">
        <f>+Inputs!$D$3</f>
        <v>0.37951000000000001</v>
      </c>
      <c r="H62" s="237"/>
      <c r="I62" s="241">
        <f t="shared" si="7"/>
        <v>2843450</v>
      </c>
      <c r="J62" s="237"/>
      <c r="K62" s="241">
        <f t="shared" si="2"/>
        <v>40809</v>
      </c>
      <c r="L62" s="241">
        <f t="shared" si="8"/>
        <v>1578386</v>
      </c>
      <c r="M62" s="241">
        <f t="shared" si="3"/>
        <v>15487.42359</v>
      </c>
      <c r="N62" s="241">
        <f t="shared" si="4"/>
        <v>15487.42359</v>
      </c>
      <c r="O62" s="241">
        <f t="shared" si="9"/>
        <v>-480104.43863999867</v>
      </c>
      <c r="P62" s="241">
        <f t="shared" si="10"/>
        <v>480104.43863999867</v>
      </c>
      <c r="Q62" s="242"/>
      <c r="R62" s="242"/>
      <c r="S62" s="242"/>
      <c r="T62" s="237"/>
    </row>
    <row r="63" spans="1:20" s="248" customFormat="1">
      <c r="A63" s="243">
        <v>41061</v>
      </c>
      <c r="B63" s="237"/>
      <c r="C63" s="238">
        <v>55</v>
      </c>
      <c r="D63" s="239">
        <f t="shared" si="12"/>
        <v>40809</v>
      </c>
      <c r="E63" s="239">
        <f t="shared" si="6"/>
        <v>1619195</v>
      </c>
      <c r="F63" s="239">
        <f t="shared" si="1"/>
        <v>-1224255</v>
      </c>
      <c r="G63" s="240">
        <f>+Inputs!$D$3</f>
        <v>0.37951000000000001</v>
      </c>
      <c r="H63" s="237"/>
      <c r="I63" s="241">
        <f t="shared" si="7"/>
        <v>2843450</v>
      </c>
      <c r="J63" s="237"/>
      <c r="K63" s="241">
        <f t="shared" si="2"/>
        <v>40809</v>
      </c>
      <c r="L63" s="241">
        <f t="shared" si="8"/>
        <v>1619195</v>
      </c>
      <c r="M63" s="241">
        <f t="shared" si="3"/>
        <v>15487.42359</v>
      </c>
      <c r="N63" s="241">
        <f t="shared" si="4"/>
        <v>15487.42359</v>
      </c>
      <c r="O63" s="241">
        <f t="shared" si="9"/>
        <v>-464617.01504999865</v>
      </c>
      <c r="P63" s="241">
        <f t="shared" si="10"/>
        <v>464617.01504999865</v>
      </c>
      <c r="Q63" s="242"/>
      <c r="R63" s="242"/>
      <c r="S63" s="242"/>
      <c r="T63" s="237"/>
    </row>
    <row r="64" spans="1:20" s="248" customFormat="1">
      <c r="A64" s="243">
        <v>41091</v>
      </c>
      <c r="B64" s="237"/>
      <c r="C64" s="238">
        <v>56</v>
      </c>
      <c r="D64" s="239">
        <f t="shared" si="12"/>
        <v>40809</v>
      </c>
      <c r="E64" s="239">
        <f t="shared" si="6"/>
        <v>1660004</v>
      </c>
      <c r="F64" s="239">
        <f t="shared" si="1"/>
        <v>-1183446</v>
      </c>
      <c r="G64" s="240">
        <f>+Inputs!$D$3</f>
        <v>0.37951000000000001</v>
      </c>
      <c r="H64" s="237"/>
      <c r="I64" s="241">
        <f t="shared" si="7"/>
        <v>2843450</v>
      </c>
      <c r="J64" s="237"/>
      <c r="K64" s="241">
        <f t="shared" si="2"/>
        <v>40809</v>
      </c>
      <c r="L64" s="241">
        <f t="shared" si="8"/>
        <v>1660004</v>
      </c>
      <c r="M64" s="241">
        <f t="shared" si="3"/>
        <v>15487.42359</v>
      </c>
      <c r="N64" s="241">
        <f t="shared" si="4"/>
        <v>15487.42359</v>
      </c>
      <c r="O64" s="241">
        <f t="shared" si="9"/>
        <v>-449129.59145999863</v>
      </c>
      <c r="P64" s="241">
        <f t="shared" si="10"/>
        <v>449129.59145999863</v>
      </c>
      <c r="Q64" s="242"/>
      <c r="R64" s="242"/>
      <c r="S64" s="242"/>
      <c r="T64" s="237"/>
    </row>
    <row r="65" spans="1:20" s="248" customFormat="1">
      <c r="A65" s="243">
        <v>41122</v>
      </c>
      <c r="B65" s="237"/>
      <c r="C65" s="238">
        <v>57</v>
      </c>
      <c r="D65" s="239">
        <f t="shared" si="12"/>
        <v>40809</v>
      </c>
      <c r="E65" s="239">
        <f t="shared" si="6"/>
        <v>1700813</v>
      </c>
      <c r="F65" s="239">
        <f t="shared" si="1"/>
        <v>-1142637</v>
      </c>
      <c r="G65" s="240">
        <f>+Inputs!$D$3</f>
        <v>0.37951000000000001</v>
      </c>
      <c r="H65" s="237"/>
      <c r="I65" s="241">
        <f t="shared" si="7"/>
        <v>2843450</v>
      </c>
      <c r="J65" s="237"/>
      <c r="K65" s="241">
        <f t="shared" si="2"/>
        <v>40809</v>
      </c>
      <c r="L65" s="241">
        <f t="shared" si="8"/>
        <v>1700813</v>
      </c>
      <c r="M65" s="241">
        <f t="shared" si="3"/>
        <v>15487.42359</v>
      </c>
      <c r="N65" s="241">
        <f t="shared" si="4"/>
        <v>15487.42359</v>
      </c>
      <c r="O65" s="241">
        <f t="shared" si="9"/>
        <v>-433642.16786999861</v>
      </c>
      <c r="P65" s="241">
        <f t="shared" si="10"/>
        <v>433642.16786999861</v>
      </c>
      <c r="Q65" s="242"/>
      <c r="R65" s="242"/>
      <c r="S65" s="242"/>
      <c r="T65" s="237"/>
    </row>
    <row r="66" spans="1:20" s="248" customFormat="1">
      <c r="A66" s="243">
        <v>41153</v>
      </c>
      <c r="B66" s="237"/>
      <c r="C66" s="238">
        <v>58</v>
      </c>
      <c r="D66" s="239">
        <f t="shared" si="12"/>
        <v>40809</v>
      </c>
      <c r="E66" s="239">
        <f t="shared" si="6"/>
        <v>1741622</v>
      </c>
      <c r="F66" s="239">
        <f t="shared" si="1"/>
        <v>-1101828</v>
      </c>
      <c r="G66" s="240">
        <f>+Inputs!$D$3</f>
        <v>0.37951000000000001</v>
      </c>
      <c r="H66" s="237"/>
      <c r="I66" s="241">
        <f t="shared" si="7"/>
        <v>2843450</v>
      </c>
      <c r="J66" s="237"/>
      <c r="K66" s="241">
        <f t="shared" si="2"/>
        <v>40809</v>
      </c>
      <c r="L66" s="241">
        <f t="shared" si="8"/>
        <v>1741622</v>
      </c>
      <c r="M66" s="241">
        <f t="shared" si="3"/>
        <v>15487.42359</v>
      </c>
      <c r="N66" s="241">
        <f t="shared" si="4"/>
        <v>15487.42359</v>
      </c>
      <c r="O66" s="241">
        <f t="shared" si="9"/>
        <v>-418154.74427999859</v>
      </c>
      <c r="P66" s="241">
        <f t="shared" si="10"/>
        <v>418154.74427999859</v>
      </c>
      <c r="Q66" s="242"/>
      <c r="R66" s="242"/>
      <c r="S66" s="242"/>
      <c r="T66" s="237"/>
    </row>
    <row r="67" spans="1:20" s="248" customFormat="1">
      <c r="A67" s="243">
        <v>41183</v>
      </c>
      <c r="B67" s="237"/>
      <c r="C67" s="238">
        <v>59</v>
      </c>
      <c r="D67" s="239">
        <f t="shared" si="12"/>
        <v>40809</v>
      </c>
      <c r="E67" s="239">
        <f t="shared" si="6"/>
        <v>1782431</v>
      </c>
      <c r="F67" s="239">
        <f t="shared" si="1"/>
        <v>-1061019</v>
      </c>
      <c r="G67" s="240">
        <f>+Inputs!$D$3</f>
        <v>0.37951000000000001</v>
      </c>
      <c r="H67" s="237"/>
      <c r="I67" s="241">
        <f t="shared" si="7"/>
        <v>2843450</v>
      </c>
      <c r="J67" s="237"/>
      <c r="K67" s="241">
        <f t="shared" si="2"/>
        <v>40809</v>
      </c>
      <c r="L67" s="241">
        <f t="shared" si="8"/>
        <v>1782431</v>
      </c>
      <c r="M67" s="241">
        <f t="shared" si="3"/>
        <v>15487.42359</v>
      </c>
      <c r="N67" s="241">
        <f t="shared" si="4"/>
        <v>15487.42359</v>
      </c>
      <c r="O67" s="241">
        <f t="shared" si="9"/>
        <v>-402667.32068999857</v>
      </c>
      <c r="P67" s="241">
        <f t="shared" si="10"/>
        <v>402667.32068999857</v>
      </c>
      <c r="Q67" s="242"/>
      <c r="R67" s="242"/>
      <c r="S67" s="242"/>
      <c r="T67" s="237"/>
    </row>
    <row r="68" spans="1:20" s="248" customFormat="1">
      <c r="A68" s="243">
        <v>41214</v>
      </c>
      <c r="B68" s="237"/>
      <c r="C68" s="238">
        <v>60</v>
      </c>
      <c r="D68" s="239">
        <f t="shared" si="12"/>
        <v>40809</v>
      </c>
      <c r="E68" s="239">
        <f t="shared" si="6"/>
        <v>1823240</v>
      </c>
      <c r="F68" s="239">
        <f t="shared" si="1"/>
        <v>-1020210</v>
      </c>
      <c r="G68" s="240">
        <f>+Inputs!$D$3</f>
        <v>0.37951000000000001</v>
      </c>
      <c r="H68" s="237"/>
      <c r="I68" s="241">
        <f t="shared" si="7"/>
        <v>2843450</v>
      </c>
      <c r="J68" s="237"/>
      <c r="K68" s="241">
        <f t="shared" si="2"/>
        <v>40809</v>
      </c>
      <c r="L68" s="241">
        <f t="shared" si="8"/>
        <v>1823240</v>
      </c>
      <c r="M68" s="241">
        <f t="shared" si="3"/>
        <v>15487.42359</v>
      </c>
      <c r="N68" s="241">
        <f t="shared" si="4"/>
        <v>15487.42359</v>
      </c>
      <c r="O68" s="241">
        <f t="shared" si="9"/>
        <v>-387179.89709999855</v>
      </c>
      <c r="P68" s="241">
        <f t="shared" si="10"/>
        <v>387179.89709999855</v>
      </c>
      <c r="Q68" s="242"/>
      <c r="R68" s="242"/>
      <c r="S68" s="242"/>
      <c r="T68" s="237"/>
    </row>
    <row r="69" spans="1:20" s="248" customFormat="1">
      <c r="A69" s="243">
        <v>41244</v>
      </c>
      <c r="B69" s="237"/>
      <c r="C69" s="238">
        <v>61</v>
      </c>
      <c r="D69" s="239">
        <f t="shared" si="12"/>
        <v>40809</v>
      </c>
      <c r="E69" s="239">
        <f t="shared" si="6"/>
        <v>1864049</v>
      </c>
      <c r="F69" s="239">
        <f t="shared" si="1"/>
        <v>-979401</v>
      </c>
      <c r="G69" s="240">
        <f>+Inputs!$D$3</f>
        <v>0.37951000000000001</v>
      </c>
      <c r="H69" s="237"/>
      <c r="I69" s="241">
        <f t="shared" si="7"/>
        <v>2843450</v>
      </c>
      <c r="J69" s="237"/>
      <c r="K69" s="241">
        <f t="shared" si="2"/>
        <v>40809</v>
      </c>
      <c r="L69" s="241">
        <f t="shared" si="8"/>
        <v>1864049</v>
      </c>
      <c r="M69" s="241">
        <f t="shared" si="3"/>
        <v>15487.42359</v>
      </c>
      <c r="N69" s="241">
        <f t="shared" si="4"/>
        <v>15487.42359</v>
      </c>
      <c r="O69" s="241">
        <f t="shared" si="9"/>
        <v>-371692.47350999853</v>
      </c>
      <c r="P69" s="241">
        <f t="shared" si="10"/>
        <v>371692.47350999853</v>
      </c>
      <c r="Q69" s="242"/>
      <c r="R69" s="242"/>
      <c r="S69" s="242"/>
      <c r="T69" s="237"/>
    </row>
    <row r="70" spans="1:20" s="248" customFormat="1">
      <c r="A70" s="243">
        <v>41275</v>
      </c>
      <c r="B70" s="237"/>
      <c r="C70" s="238">
        <v>62</v>
      </c>
      <c r="D70" s="239">
        <f t="shared" si="12"/>
        <v>40809</v>
      </c>
      <c r="E70" s="239">
        <f t="shared" si="6"/>
        <v>1904858</v>
      </c>
      <c r="F70" s="239">
        <f t="shared" si="1"/>
        <v>-938592</v>
      </c>
      <c r="G70" s="240">
        <f>+Inputs!$D$3</f>
        <v>0.37951000000000001</v>
      </c>
      <c r="H70" s="237"/>
      <c r="I70" s="241">
        <f t="shared" si="7"/>
        <v>2843450</v>
      </c>
      <c r="J70" s="237"/>
      <c r="K70" s="241">
        <f t="shared" si="2"/>
        <v>40809</v>
      </c>
      <c r="L70" s="241">
        <f t="shared" si="8"/>
        <v>1904858</v>
      </c>
      <c r="M70" s="241">
        <f t="shared" si="3"/>
        <v>15487.42359</v>
      </c>
      <c r="N70" s="241">
        <f t="shared" si="4"/>
        <v>15487.42359</v>
      </c>
      <c r="O70" s="241">
        <f t="shared" si="9"/>
        <v>-356205.04991999851</v>
      </c>
      <c r="P70" s="241">
        <f t="shared" si="10"/>
        <v>356205.04991999851</v>
      </c>
      <c r="Q70" s="242"/>
      <c r="R70" s="242"/>
      <c r="S70" s="242"/>
      <c r="T70" s="237"/>
    </row>
    <row r="71" spans="1:20" s="248" customFormat="1">
      <c r="A71" s="243">
        <v>41306</v>
      </c>
      <c r="B71" s="237"/>
      <c r="C71" s="238">
        <v>63</v>
      </c>
      <c r="D71" s="239">
        <f t="shared" si="12"/>
        <v>40809</v>
      </c>
      <c r="E71" s="239">
        <f t="shared" si="6"/>
        <v>1945667</v>
      </c>
      <c r="F71" s="239">
        <f t="shared" si="1"/>
        <v>-897783</v>
      </c>
      <c r="G71" s="240">
        <f>+Inputs!$D$3</f>
        <v>0.37951000000000001</v>
      </c>
      <c r="H71" s="237"/>
      <c r="I71" s="241">
        <f t="shared" si="7"/>
        <v>2843450</v>
      </c>
      <c r="J71" s="237"/>
      <c r="K71" s="241">
        <f t="shared" si="2"/>
        <v>40809</v>
      </c>
      <c r="L71" s="241">
        <f t="shared" si="8"/>
        <v>1945667</v>
      </c>
      <c r="M71" s="241">
        <f t="shared" si="3"/>
        <v>15487.42359</v>
      </c>
      <c r="N71" s="241">
        <f t="shared" si="4"/>
        <v>15487.42359</v>
      </c>
      <c r="O71" s="241">
        <f t="shared" si="9"/>
        <v>-340717.62632999849</v>
      </c>
      <c r="P71" s="241">
        <f t="shared" si="10"/>
        <v>340717.62632999849</v>
      </c>
      <c r="Q71" s="242"/>
      <c r="R71" s="242"/>
      <c r="S71" s="242"/>
      <c r="T71" s="237"/>
    </row>
    <row r="72" spans="1:20" s="248" customFormat="1">
      <c r="A72" s="243">
        <v>41334</v>
      </c>
      <c r="B72" s="237"/>
      <c r="C72" s="238">
        <v>64</v>
      </c>
      <c r="D72" s="239">
        <f t="shared" si="12"/>
        <v>40809</v>
      </c>
      <c r="E72" s="239">
        <f t="shared" si="6"/>
        <v>1986476</v>
      </c>
      <c r="F72" s="239">
        <f t="shared" si="1"/>
        <v>-856974</v>
      </c>
      <c r="G72" s="240">
        <f>+Inputs!$D$3</f>
        <v>0.37951000000000001</v>
      </c>
      <c r="H72" s="237"/>
      <c r="I72" s="241">
        <f t="shared" si="7"/>
        <v>2843450</v>
      </c>
      <c r="J72" s="237"/>
      <c r="K72" s="241">
        <f t="shared" si="2"/>
        <v>40809</v>
      </c>
      <c r="L72" s="241">
        <f t="shared" si="8"/>
        <v>1986476</v>
      </c>
      <c r="M72" s="241">
        <f t="shared" si="3"/>
        <v>15487.42359</v>
      </c>
      <c r="N72" s="241">
        <f t="shared" si="4"/>
        <v>15487.42359</v>
      </c>
      <c r="O72" s="241">
        <f t="shared" si="9"/>
        <v>-325230.20273999847</v>
      </c>
      <c r="P72" s="241">
        <f t="shared" si="10"/>
        <v>325230.20273999847</v>
      </c>
      <c r="Q72" s="242"/>
      <c r="R72" s="242"/>
      <c r="S72" s="242"/>
      <c r="T72" s="237"/>
    </row>
    <row r="73" spans="1:20" s="248" customFormat="1">
      <c r="A73" s="243">
        <v>41365</v>
      </c>
      <c r="B73" s="237"/>
      <c r="C73" s="238">
        <v>65</v>
      </c>
      <c r="D73" s="239">
        <f t="shared" si="12"/>
        <v>40809</v>
      </c>
      <c r="E73" s="239">
        <f t="shared" si="6"/>
        <v>2027285</v>
      </c>
      <c r="F73" s="239">
        <f t="shared" ref="F73:F93" si="13">$B$9+E73</f>
        <v>-816165</v>
      </c>
      <c r="G73" s="240">
        <f>+Inputs!$D$3</f>
        <v>0.37951000000000001</v>
      </c>
      <c r="H73" s="237"/>
      <c r="I73" s="241">
        <f t="shared" si="7"/>
        <v>2843450</v>
      </c>
      <c r="J73" s="237"/>
      <c r="K73" s="241">
        <f t="shared" ref="K73:K93" si="14">D73</f>
        <v>40809</v>
      </c>
      <c r="L73" s="241">
        <f t="shared" si="8"/>
        <v>2027285</v>
      </c>
      <c r="M73" s="241">
        <f t="shared" ref="M73:M93" si="15">K73*G73</f>
        <v>15487.42359</v>
      </c>
      <c r="N73" s="241">
        <f t="shared" ref="N73:N93" si="16">M73-J73</f>
        <v>15487.42359</v>
      </c>
      <c r="O73" s="241">
        <f t="shared" si="9"/>
        <v>-309742.77914999845</v>
      </c>
      <c r="P73" s="241">
        <f t="shared" si="10"/>
        <v>309742.77914999845</v>
      </c>
      <c r="Q73" s="242"/>
      <c r="R73" s="242"/>
      <c r="S73" s="242"/>
      <c r="T73" s="237"/>
    </row>
    <row r="74" spans="1:20" s="248" customFormat="1">
      <c r="A74" s="243">
        <v>41395</v>
      </c>
      <c r="B74" s="237"/>
      <c r="C74" s="238">
        <v>66</v>
      </c>
      <c r="D74" s="239">
        <f t="shared" si="12"/>
        <v>40809</v>
      </c>
      <c r="E74" s="239">
        <f t="shared" ref="E74:E93" si="17">+E73+D74</f>
        <v>2068094</v>
      </c>
      <c r="F74" s="239">
        <f t="shared" si="13"/>
        <v>-775356</v>
      </c>
      <c r="G74" s="240">
        <f>+Inputs!$D$3</f>
        <v>0.37951000000000001</v>
      </c>
      <c r="H74" s="237"/>
      <c r="I74" s="241">
        <f t="shared" ref="I74:I93" si="18">+I73+H74</f>
        <v>2843450</v>
      </c>
      <c r="J74" s="237"/>
      <c r="K74" s="241">
        <f t="shared" si="14"/>
        <v>40809</v>
      </c>
      <c r="L74" s="241">
        <f t="shared" ref="L74:L93" si="19">+L73+K74</f>
        <v>2068094</v>
      </c>
      <c r="M74" s="241">
        <f t="shared" si="15"/>
        <v>15487.42359</v>
      </c>
      <c r="N74" s="241">
        <f t="shared" si="16"/>
        <v>15487.42359</v>
      </c>
      <c r="O74" s="241">
        <f t="shared" ref="O74:O93" si="20">+O73+N74</f>
        <v>-294255.35555999842</v>
      </c>
      <c r="P74" s="241">
        <f t="shared" ref="P74:P93" si="21">P73-N74</f>
        <v>294255.35555999842</v>
      </c>
      <c r="Q74" s="242"/>
      <c r="R74" s="242"/>
      <c r="S74" s="242"/>
      <c r="T74" s="237"/>
    </row>
    <row r="75" spans="1:20" s="248" customFormat="1">
      <c r="A75" s="243">
        <v>41426</v>
      </c>
      <c r="B75" s="237"/>
      <c r="C75" s="238">
        <v>67</v>
      </c>
      <c r="D75" s="239">
        <f t="shared" si="12"/>
        <v>40809</v>
      </c>
      <c r="E75" s="239">
        <f t="shared" si="17"/>
        <v>2108903</v>
      </c>
      <c r="F75" s="239">
        <f t="shared" si="13"/>
        <v>-734547</v>
      </c>
      <c r="G75" s="240">
        <f>+Inputs!$D$3</f>
        <v>0.37951000000000001</v>
      </c>
      <c r="H75" s="237"/>
      <c r="I75" s="241">
        <f t="shared" si="18"/>
        <v>2843450</v>
      </c>
      <c r="J75" s="237"/>
      <c r="K75" s="241">
        <f t="shared" si="14"/>
        <v>40809</v>
      </c>
      <c r="L75" s="241">
        <f t="shared" si="19"/>
        <v>2108903</v>
      </c>
      <c r="M75" s="241">
        <f t="shared" si="15"/>
        <v>15487.42359</v>
      </c>
      <c r="N75" s="241">
        <f t="shared" si="16"/>
        <v>15487.42359</v>
      </c>
      <c r="O75" s="241">
        <f t="shared" si="20"/>
        <v>-278767.9319699984</v>
      </c>
      <c r="P75" s="241">
        <f t="shared" si="21"/>
        <v>278767.9319699984</v>
      </c>
      <c r="Q75" s="242"/>
      <c r="R75" s="242"/>
      <c r="S75" s="242"/>
      <c r="T75" s="237"/>
    </row>
    <row r="76" spans="1:20" s="248" customFormat="1">
      <c r="A76" s="243">
        <v>41456</v>
      </c>
      <c r="B76" s="237"/>
      <c r="C76" s="238">
        <v>68</v>
      </c>
      <c r="D76" s="239">
        <f t="shared" si="12"/>
        <v>40809</v>
      </c>
      <c r="E76" s="239">
        <f t="shared" si="17"/>
        <v>2149712</v>
      </c>
      <c r="F76" s="239">
        <f t="shared" si="13"/>
        <v>-693738</v>
      </c>
      <c r="G76" s="240">
        <f>+Inputs!$D$3</f>
        <v>0.37951000000000001</v>
      </c>
      <c r="H76" s="237"/>
      <c r="I76" s="241">
        <f t="shared" si="18"/>
        <v>2843450</v>
      </c>
      <c r="J76" s="237"/>
      <c r="K76" s="241">
        <f t="shared" si="14"/>
        <v>40809</v>
      </c>
      <c r="L76" s="241">
        <f t="shared" si="19"/>
        <v>2149712</v>
      </c>
      <c r="M76" s="241">
        <f t="shared" si="15"/>
        <v>15487.42359</v>
      </c>
      <c r="N76" s="241">
        <f t="shared" si="16"/>
        <v>15487.42359</v>
      </c>
      <c r="O76" s="241">
        <f t="shared" si="20"/>
        <v>-263280.50837999838</v>
      </c>
      <c r="P76" s="241">
        <f t="shared" si="21"/>
        <v>263280.50837999838</v>
      </c>
      <c r="Q76" s="242"/>
      <c r="R76" s="242"/>
      <c r="S76" s="242"/>
      <c r="T76" s="237"/>
    </row>
    <row r="77" spans="1:20" s="248" customFormat="1">
      <c r="A77" s="243">
        <v>41487</v>
      </c>
      <c r="B77" s="237"/>
      <c r="C77" s="238">
        <v>69</v>
      </c>
      <c r="D77" s="239">
        <f t="shared" si="12"/>
        <v>40809</v>
      </c>
      <c r="E77" s="239">
        <f t="shared" si="17"/>
        <v>2190521</v>
      </c>
      <c r="F77" s="239">
        <f t="shared" si="13"/>
        <v>-652929</v>
      </c>
      <c r="G77" s="240">
        <f>+Inputs!$D$3</f>
        <v>0.37951000000000001</v>
      </c>
      <c r="H77" s="237"/>
      <c r="I77" s="241">
        <f t="shared" si="18"/>
        <v>2843450</v>
      </c>
      <c r="J77" s="237"/>
      <c r="K77" s="241">
        <f t="shared" si="14"/>
        <v>40809</v>
      </c>
      <c r="L77" s="241">
        <f t="shared" si="19"/>
        <v>2190521</v>
      </c>
      <c r="M77" s="241">
        <f t="shared" si="15"/>
        <v>15487.42359</v>
      </c>
      <c r="N77" s="241">
        <f t="shared" si="16"/>
        <v>15487.42359</v>
      </c>
      <c r="O77" s="241">
        <f t="shared" si="20"/>
        <v>-247793.08478999839</v>
      </c>
      <c r="P77" s="241">
        <f t="shared" si="21"/>
        <v>247793.08478999839</v>
      </c>
      <c r="Q77" s="242"/>
      <c r="R77" s="242"/>
      <c r="S77" s="242"/>
      <c r="T77" s="237"/>
    </row>
    <row r="78" spans="1:20" s="248" customFormat="1">
      <c r="A78" s="243">
        <v>41518</v>
      </c>
      <c r="B78" s="237"/>
      <c r="C78" s="238">
        <v>70</v>
      </c>
      <c r="D78" s="239">
        <f t="shared" si="12"/>
        <v>40809</v>
      </c>
      <c r="E78" s="239">
        <f t="shared" si="17"/>
        <v>2231330</v>
      </c>
      <c r="F78" s="239">
        <f t="shared" si="13"/>
        <v>-612120</v>
      </c>
      <c r="G78" s="240">
        <f>+Inputs!$D$3</f>
        <v>0.37951000000000001</v>
      </c>
      <c r="H78" s="237"/>
      <c r="I78" s="241">
        <f t="shared" si="18"/>
        <v>2843450</v>
      </c>
      <c r="J78" s="237"/>
      <c r="K78" s="241">
        <f t="shared" si="14"/>
        <v>40809</v>
      </c>
      <c r="L78" s="241">
        <f t="shared" si="19"/>
        <v>2231330</v>
      </c>
      <c r="M78" s="241">
        <f t="shared" si="15"/>
        <v>15487.42359</v>
      </c>
      <c r="N78" s="241">
        <f t="shared" si="16"/>
        <v>15487.42359</v>
      </c>
      <c r="O78" s="241">
        <f t="shared" si="20"/>
        <v>-232305.6611999984</v>
      </c>
      <c r="P78" s="241">
        <f t="shared" si="21"/>
        <v>232305.6611999984</v>
      </c>
      <c r="Q78" s="242"/>
      <c r="R78" s="242"/>
      <c r="S78" s="242"/>
      <c r="T78" s="237"/>
    </row>
    <row r="79" spans="1:20" s="248" customFormat="1">
      <c r="A79" s="243">
        <v>41548</v>
      </c>
      <c r="B79" s="237"/>
      <c r="C79" s="238">
        <v>71</v>
      </c>
      <c r="D79" s="239">
        <f t="shared" si="12"/>
        <v>40809</v>
      </c>
      <c r="E79" s="239">
        <f t="shared" si="17"/>
        <v>2272139</v>
      </c>
      <c r="F79" s="239">
        <f t="shared" si="13"/>
        <v>-571311</v>
      </c>
      <c r="G79" s="240">
        <f>+Inputs!$D$3</f>
        <v>0.37951000000000001</v>
      </c>
      <c r="H79" s="237"/>
      <c r="I79" s="241">
        <f t="shared" si="18"/>
        <v>2843450</v>
      </c>
      <c r="J79" s="237"/>
      <c r="K79" s="241">
        <f t="shared" si="14"/>
        <v>40809</v>
      </c>
      <c r="L79" s="241">
        <f t="shared" si="19"/>
        <v>2272139</v>
      </c>
      <c r="M79" s="241">
        <f t="shared" si="15"/>
        <v>15487.42359</v>
      </c>
      <c r="N79" s="241">
        <f t="shared" si="16"/>
        <v>15487.42359</v>
      </c>
      <c r="O79" s="241">
        <f t="shared" si="20"/>
        <v>-216818.23760999841</v>
      </c>
      <c r="P79" s="241">
        <f t="shared" si="21"/>
        <v>216818.23760999841</v>
      </c>
      <c r="Q79" s="242"/>
      <c r="R79" s="242"/>
      <c r="S79" s="242"/>
      <c r="T79" s="237"/>
    </row>
    <row r="80" spans="1:20" s="248" customFormat="1">
      <c r="A80" s="243">
        <v>41579</v>
      </c>
      <c r="B80" s="237"/>
      <c r="C80" s="238">
        <v>72</v>
      </c>
      <c r="D80" s="239">
        <f t="shared" si="12"/>
        <v>40809</v>
      </c>
      <c r="E80" s="239">
        <f t="shared" si="17"/>
        <v>2312948</v>
      </c>
      <c r="F80" s="239">
        <f t="shared" si="13"/>
        <v>-530502</v>
      </c>
      <c r="G80" s="240">
        <f>+Inputs!$D$3</f>
        <v>0.37951000000000001</v>
      </c>
      <c r="H80" s="237"/>
      <c r="I80" s="241">
        <f t="shared" si="18"/>
        <v>2843450</v>
      </c>
      <c r="J80" s="237"/>
      <c r="K80" s="241">
        <f t="shared" si="14"/>
        <v>40809</v>
      </c>
      <c r="L80" s="241">
        <f t="shared" si="19"/>
        <v>2312948</v>
      </c>
      <c r="M80" s="241">
        <f t="shared" si="15"/>
        <v>15487.42359</v>
      </c>
      <c r="N80" s="241">
        <f t="shared" si="16"/>
        <v>15487.42359</v>
      </c>
      <c r="O80" s="241">
        <f t="shared" si="20"/>
        <v>-201330.81401999842</v>
      </c>
      <c r="P80" s="241">
        <f t="shared" si="21"/>
        <v>201330.81401999842</v>
      </c>
      <c r="Q80" s="242"/>
      <c r="R80" s="242"/>
      <c r="S80" s="242"/>
      <c r="T80" s="237"/>
    </row>
    <row r="81" spans="1:20" s="248" customFormat="1">
      <c r="A81" s="243">
        <v>41609</v>
      </c>
      <c r="B81" s="237"/>
      <c r="C81" s="238">
        <v>73</v>
      </c>
      <c r="D81" s="239">
        <f t="shared" si="12"/>
        <v>40809</v>
      </c>
      <c r="E81" s="239">
        <f t="shared" si="17"/>
        <v>2353757</v>
      </c>
      <c r="F81" s="239">
        <f t="shared" si="13"/>
        <v>-489693</v>
      </c>
      <c r="G81" s="240">
        <f>+Inputs!$D$3</f>
        <v>0.37951000000000001</v>
      </c>
      <c r="H81" s="237"/>
      <c r="I81" s="241">
        <f t="shared" si="18"/>
        <v>2843450</v>
      </c>
      <c r="J81" s="237"/>
      <c r="K81" s="241">
        <f t="shared" si="14"/>
        <v>40809</v>
      </c>
      <c r="L81" s="241">
        <f t="shared" si="19"/>
        <v>2353757</v>
      </c>
      <c r="M81" s="241">
        <f t="shared" si="15"/>
        <v>15487.42359</v>
      </c>
      <c r="N81" s="241">
        <f t="shared" si="16"/>
        <v>15487.42359</v>
      </c>
      <c r="O81" s="241">
        <f t="shared" si="20"/>
        <v>-185843.39042999843</v>
      </c>
      <c r="P81" s="241">
        <f t="shared" si="21"/>
        <v>185843.39042999843</v>
      </c>
      <c r="Q81" s="242"/>
      <c r="R81" s="242"/>
      <c r="S81" s="242"/>
      <c r="T81" s="237"/>
    </row>
    <row r="82" spans="1:20" s="248" customFormat="1">
      <c r="A82" s="243">
        <v>41640</v>
      </c>
      <c r="B82" s="237"/>
      <c r="C82" s="238">
        <v>74</v>
      </c>
      <c r="D82" s="239">
        <f t="shared" si="12"/>
        <v>40809</v>
      </c>
      <c r="E82" s="239">
        <f t="shared" si="17"/>
        <v>2394566</v>
      </c>
      <c r="F82" s="239">
        <f t="shared" si="13"/>
        <v>-448884</v>
      </c>
      <c r="G82" s="240">
        <f>+Inputs!$D$3</f>
        <v>0.37951000000000001</v>
      </c>
      <c r="H82" s="237"/>
      <c r="I82" s="241">
        <f t="shared" si="18"/>
        <v>2843450</v>
      </c>
      <c r="J82" s="237"/>
      <c r="K82" s="241">
        <f t="shared" si="14"/>
        <v>40809</v>
      </c>
      <c r="L82" s="241">
        <f t="shared" si="19"/>
        <v>2394566</v>
      </c>
      <c r="M82" s="241">
        <f t="shared" si="15"/>
        <v>15487.42359</v>
      </c>
      <c r="N82" s="241">
        <f t="shared" si="16"/>
        <v>15487.42359</v>
      </c>
      <c r="O82" s="241">
        <f t="shared" si="20"/>
        <v>-170355.96683999844</v>
      </c>
      <c r="P82" s="241">
        <f t="shared" si="21"/>
        <v>170355.96683999844</v>
      </c>
      <c r="Q82" s="242"/>
      <c r="R82" s="242"/>
      <c r="S82" s="242"/>
      <c r="T82" s="237"/>
    </row>
    <row r="83" spans="1:20" s="248" customFormat="1">
      <c r="A83" s="243">
        <v>41671</v>
      </c>
      <c r="B83" s="237"/>
      <c r="C83" s="238">
        <v>75</v>
      </c>
      <c r="D83" s="239">
        <f t="shared" si="12"/>
        <v>40809</v>
      </c>
      <c r="E83" s="239">
        <f t="shared" si="17"/>
        <v>2435375</v>
      </c>
      <c r="F83" s="239">
        <f t="shared" si="13"/>
        <v>-408075</v>
      </c>
      <c r="G83" s="240">
        <f>+Inputs!$D$3</f>
        <v>0.37951000000000001</v>
      </c>
      <c r="H83" s="237"/>
      <c r="I83" s="241">
        <f t="shared" si="18"/>
        <v>2843450</v>
      </c>
      <c r="J83" s="237"/>
      <c r="K83" s="241">
        <f t="shared" si="14"/>
        <v>40809</v>
      </c>
      <c r="L83" s="241">
        <f t="shared" si="19"/>
        <v>2435375</v>
      </c>
      <c r="M83" s="241">
        <f t="shared" si="15"/>
        <v>15487.42359</v>
      </c>
      <c r="N83" s="241">
        <f t="shared" si="16"/>
        <v>15487.42359</v>
      </c>
      <c r="O83" s="241">
        <f t="shared" si="20"/>
        <v>-154868.54324999845</v>
      </c>
      <c r="P83" s="241">
        <f t="shared" si="21"/>
        <v>154868.54324999845</v>
      </c>
      <c r="Q83" s="242"/>
      <c r="R83" s="242"/>
      <c r="S83" s="242"/>
      <c r="T83" s="237"/>
    </row>
    <row r="84" spans="1:20" s="248" customFormat="1">
      <c r="A84" s="243">
        <v>41699</v>
      </c>
      <c r="B84" s="237"/>
      <c r="C84" s="238">
        <v>76</v>
      </c>
      <c r="D84" s="239">
        <f t="shared" si="12"/>
        <v>40809</v>
      </c>
      <c r="E84" s="239">
        <f t="shared" si="17"/>
        <v>2476184</v>
      </c>
      <c r="F84" s="239">
        <f t="shared" si="13"/>
        <v>-367266</v>
      </c>
      <c r="G84" s="240">
        <f>+Inputs!$D$3</f>
        <v>0.37951000000000001</v>
      </c>
      <c r="H84" s="237"/>
      <c r="I84" s="241">
        <f t="shared" si="18"/>
        <v>2843450</v>
      </c>
      <c r="J84" s="237"/>
      <c r="K84" s="241">
        <f t="shared" si="14"/>
        <v>40809</v>
      </c>
      <c r="L84" s="241">
        <f t="shared" si="19"/>
        <v>2476184</v>
      </c>
      <c r="M84" s="241">
        <f t="shared" si="15"/>
        <v>15487.42359</v>
      </c>
      <c r="N84" s="241">
        <f t="shared" si="16"/>
        <v>15487.42359</v>
      </c>
      <c r="O84" s="241">
        <f t="shared" si="20"/>
        <v>-139381.11965999845</v>
      </c>
      <c r="P84" s="241">
        <f t="shared" si="21"/>
        <v>139381.11965999845</v>
      </c>
      <c r="Q84" s="242"/>
      <c r="R84" s="242"/>
      <c r="S84" s="242"/>
      <c r="T84" s="237"/>
    </row>
    <row r="85" spans="1:20" s="248" customFormat="1">
      <c r="A85" s="243">
        <v>41730</v>
      </c>
      <c r="B85" s="237"/>
      <c r="C85" s="238">
        <v>77</v>
      </c>
      <c r="D85" s="239">
        <f t="shared" si="12"/>
        <v>40809</v>
      </c>
      <c r="E85" s="239">
        <f t="shared" si="17"/>
        <v>2516993</v>
      </c>
      <c r="F85" s="239">
        <f t="shared" si="13"/>
        <v>-326457</v>
      </c>
      <c r="G85" s="240">
        <f>+Inputs!$D$3</f>
        <v>0.37951000000000001</v>
      </c>
      <c r="H85" s="237"/>
      <c r="I85" s="241">
        <f t="shared" si="18"/>
        <v>2843450</v>
      </c>
      <c r="J85" s="237"/>
      <c r="K85" s="241">
        <f t="shared" si="14"/>
        <v>40809</v>
      </c>
      <c r="L85" s="241">
        <f t="shared" si="19"/>
        <v>2516993</v>
      </c>
      <c r="M85" s="241">
        <f t="shared" si="15"/>
        <v>15487.42359</v>
      </c>
      <c r="N85" s="241">
        <f t="shared" si="16"/>
        <v>15487.42359</v>
      </c>
      <c r="O85" s="241">
        <f t="shared" si="20"/>
        <v>-123893.69606999845</v>
      </c>
      <c r="P85" s="241">
        <f t="shared" si="21"/>
        <v>123893.69606999845</v>
      </c>
      <c r="Q85" s="242"/>
      <c r="R85" s="242"/>
      <c r="S85" s="242"/>
      <c r="T85" s="237"/>
    </row>
    <row r="86" spans="1:20" s="248" customFormat="1">
      <c r="A86" s="243">
        <v>41760</v>
      </c>
      <c r="B86" s="237"/>
      <c r="C86" s="238">
        <v>78</v>
      </c>
      <c r="D86" s="239">
        <f t="shared" si="12"/>
        <v>40809</v>
      </c>
      <c r="E86" s="239">
        <f t="shared" si="17"/>
        <v>2557802</v>
      </c>
      <c r="F86" s="239">
        <f t="shared" si="13"/>
        <v>-285648</v>
      </c>
      <c r="G86" s="240">
        <f>+Inputs!$D$3</f>
        <v>0.37951000000000001</v>
      </c>
      <c r="H86" s="237"/>
      <c r="I86" s="241">
        <f t="shared" si="18"/>
        <v>2843450</v>
      </c>
      <c r="J86" s="237"/>
      <c r="K86" s="241">
        <f t="shared" si="14"/>
        <v>40809</v>
      </c>
      <c r="L86" s="241">
        <f t="shared" si="19"/>
        <v>2557802</v>
      </c>
      <c r="M86" s="241">
        <f t="shared" si="15"/>
        <v>15487.42359</v>
      </c>
      <c r="N86" s="241">
        <f t="shared" si="16"/>
        <v>15487.42359</v>
      </c>
      <c r="O86" s="241">
        <f t="shared" si="20"/>
        <v>-108406.27247999844</v>
      </c>
      <c r="P86" s="241">
        <f t="shared" si="21"/>
        <v>108406.27247999844</v>
      </c>
      <c r="Q86" s="242"/>
      <c r="R86" s="242"/>
      <c r="S86" s="242"/>
      <c r="T86" s="237"/>
    </row>
    <row r="87" spans="1:20" s="248" customFormat="1">
      <c r="A87" s="243">
        <v>41791</v>
      </c>
      <c r="B87" s="237"/>
      <c r="C87" s="238">
        <v>79</v>
      </c>
      <c r="D87" s="239">
        <f t="shared" si="12"/>
        <v>40809</v>
      </c>
      <c r="E87" s="239">
        <f t="shared" si="17"/>
        <v>2598611</v>
      </c>
      <c r="F87" s="239">
        <f t="shared" si="13"/>
        <v>-244839</v>
      </c>
      <c r="G87" s="240">
        <f>+Inputs!$D$3</f>
        <v>0.37951000000000001</v>
      </c>
      <c r="H87" s="237"/>
      <c r="I87" s="241">
        <f t="shared" si="18"/>
        <v>2843450</v>
      </c>
      <c r="J87" s="237"/>
      <c r="K87" s="241">
        <f t="shared" si="14"/>
        <v>40809</v>
      </c>
      <c r="L87" s="241">
        <f t="shared" si="19"/>
        <v>2598611</v>
      </c>
      <c r="M87" s="241">
        <f t="shared" si="15"/>
        <v>15487.42359</v>
      </c>
      <c r="N87" s="241">
        <f t="shared" si="16"/>
        <v>15487.42359</v>
      </c>
      <c r="O87" s="241">
        <f t="shared" si="20"/>
        <v>-92918.848889998437</v>
      </c>
      <c r="P87" s="241">
        <f t="shared" si="21"/>
        <v>92918.848889998437</v>
      </c>
      <c r="Q87" s="242"/>
      <c r="R87" s="242"/>
      <c r="S87" s="242"/>
      <c r="T87" s="237"/>
    </row>
    <row r="88" spans="1:20" s="248" customFormat="1">
      <c r="A88" s="243">
        <v>41821</v>
      </c>
      <c r="B88" s="237"/>
      <c r="C88" s="238">
        <v>80</v>
      </c>
      <c r="D88" s="239">
        <f t="shared" si="12"/>
        <v>40809</v>
      </c>
      <c r="E88" s="239">
        <f t="shared" si="17"/>
        <v>2639420</v>
      </c>
      <c r="F88" s="239">
        <f t="shared" si="13"/>
        <v>-204030</v>
      </c>
      <c r="G88" s="240">
        <f>+Inputs!$D$3</f>
        <v>0.37951000000000001</v>
      </c>
      <c r="H88" s="237"/>
      <c r="I88" s="241">
        <f t="shared" si="18"/>
        <v>2843450</v>
      </c>
      <c r="J88" s="237"/>
      <c r="K88" s="241">
        <f t="shared" si="14"/>
        <v>40809</v>
      </c>
      <c r="L88" s="241">
        <f t="shared" si="19"/>
        <v>2639420</v>
      </c>
      <c r="M88" s="241">
        <f t="shared" si="15"/>
        <v>15487.42359</v>
      </c>
      <c r="N88" s="241">
        <f t="shared" si="16"/>
        <v>15487.42359</v>
      </c>
      <c r="O88" s="241">
        <f t="shared" si="20"/>
        <v>-77431.425299998431</v>
      </c>
      <c r="P88" s="241">
        <f t="shared" si="21"/>
        <v>77431.425299998431</v>
      </c>
      <c r="Q88" s="242"/>
      <c r="R88" s="242"/>
      <c r="S88" s="242"/>
      <c r="T88" s="237"/>
    </row>
    <row r="89" spans="1:20" s="248" customFormat="1">
      <c r="A89" s="243">
        <v>41852</v>
      </c>
      <c r="B89" s="237"/>
      <c r="C89" s="238">
        <v>81</v>
      </c>
      <c r="D89" s="239">
        <f t="shared" si="12"/>
        <v>40809</v>
      </c>
      <c r="E89" s="239">
        <f t="shared" si="17"/>
        <v>2680229</v>
      </c>
      <c r="F89" s="239">
        <f t="shared" si="13"/>
        <v>-163221</v>
      </c>
      <c r="G89" s="240">
        <f>+Inputs!$D$3</f>
        <v>0.37951000000000001</v>
      </c>
      <c r="H89" s="237"/>
      <c r="I89" s="241">
        <f t="shared" si="18"/>
        <v>2843450</v>
      </c>
      <c r="J89" s="237"/>
      <c r="K89" s="241">
        <f t="shared" si="14"/>
        <v>40809</v>
      </c>
      <c r="L89" s="241">
        <f t="shared" si="19"/>
        <v>2680229</v>
      </c>
      <c r="M89" s="241">
        <f t="shared" si="15"/>
        <v>15487.42359</v>
      </c>
      <c r="N89" s="241">
        <f t="shared" si="16"/>
        <v>15487.42359</v>
      </c>
      <c r="O89" s="241">
        <f t="shared" si="20"/>
        <v>-61944.001709998432</v>
      </c>
      <c r="P89" s="241">
        <f t="shared" si="21"/>
        <v>61944.001709998432</v>
      </c>
      <c r="Q89" s="242"/>
      <c r="R89" s="242"/>
      <c r="S89" s="242"/>
      <c r="T89" s="237"/>
    </row>
    <row r="90" spans="1:20" s="248" customFormat="1">
      <c r="A90" s="243">
        <v>41883</v>
      </c>
      <c r="B90" s="237"/>
      <c r="C90" s="238">
        <v>82</v>
      </c>
      <c r="D90" s="239">
        <f t="shared" si="12"/>
        <v>40809</v>
      </c>
      <c r="E90" s="239">
        <f t="shared" si="17"/>
        <v>2721038</v>
      </c>
      <c r="F90" s="239">
        <f t="shared" si="13"/>
        <v>-122412</v>
      </c>
      <c r="G90" s="240">
        <f>+Inputs!$D$3</f>
        <v>0.37951000000000001</v>
      </c>
      <c r="H90" s="237"/>
      <c r="I90" s="241">
        <f t="shared" si="18"/>
        <v>2843450</v>
      </c>
      <c r="J90" s="237"/>
      <c r="K90" s="241">
        <f t="shared" si="14"/>
        <v>40809</v>
      </c>
      <c r="L90" s="241">
        <f t="shared" si="19"/>
        <v>2721038</v>
      </c>
      <c r="M90" s="241">
        <f t="shared" si="15"/>
        <v>15487.42359</v>
      </c>
      <c r="N90" s="241">
        <f t="shared" si="16"/>
        <v>15487.42359</v>
      </c>
      <c r="O90" s="241">
        <f t="shared" si="20"/>
        <v>-46456.578119998434</v>
      </c>
      <c r="P90" s="241">
        <f t="shared" si="21"/>
        <v>46456.578119998434</v>
      </c>
      <c r="Q90" s="242"/>
      <c r="R90" s="242"/>
      <c r="S90" s="242"/>
      <c r="T90" s="237"/>
    </row>
    <row r="91" spans="1:20" s="248" customFormat="1">
      <c r="A91" s="243">
        <v>41913</v>
      </c>
      <c r="B91" s="237"/>
      <c r="C91" s="238">
        <v>83</v>
      </c>
      <c r="D91" s="239">
        <f t="shared" si="12"/>
        <v>40809</v>
      </c>
      <c r="E91" s="239">
        <f t="shared" si="17"/>
        <v>2761847</v>
      </c>
      <c r="F91" s="239">
        <f t="shared" si="13"/>
        <v>-81603</v>
      </c>
      <c r="G91" s="240">
        <f>+Inputs!$D$3</f>
        <v>0.37951000000000001</v>
      </c>
      <c r="H91" s="237"/>
      <c r="I91" s="241">
        <f t="shared" si="18"/>
        <v>2843450</v>
      </c>
      <c r="J91" s="237"/>
      <c r="K91" s="241">
        <f t="shared" si="14"/>
        <v>40809</v>
      </c>
      <c r="L91" s="241">
        <f t="shared" si="19"/>
        <v>2761847</v>
      </c>
      <c r="M91" s="241">
        <f t="shared" si="15"/>
        <v>15487.42359</v>
      </c>
      <c r="N91" s="241">
        <f t="shared" si="16"/>
        <v>15487.42359</v>
      </c>
      <c r="O91" s="241">
        <f t="shared" si="20"/>
        <v>-30969.154529998435</v>
      </c>
      <c r="P91" s="241">
        <f t="shared" si="21"/>
        <v>30969.154529998435</v>
      </c>
      <c r="Q91" s="242"/>
      <c r="R91" s="242"/>
      <c r="S91" s="242"/>
      <c r="T91" s="237"/>
    </row>
    <row r="92" spans="1:20" s="248" customFormat="1">
      <c r="A92" s="243">
        <v>41944</v>
      </c>
      <c r="B92" s="237"/>
      <c r="C92" s="238">
        <v>84</v>
      </c>
      <c r="D92" s="239">
        <f t="shared" si="12"/>
        <v>40809</v>
      </c>
      <c r="E92" s="239">
        <f t="shared" si="17"/>
        <v>2802656</v>
      </c>
      <c r="F92" s="239">
        <f t="shared" si="13"/>
        <v>-40794</v>
      </c>
      <c r="G92" s="240">
        <f>+Inputs!$D$3</f>
        <v>0.37951000000000001</v>
      </c>
      <c r="H92" s="237"/>
      <c r="I92" s="241">
        <f t="shared" si="18"/>
        <v>2843450</v>
      </c>
      <c r="J92" s="237"/>
      <c r="K92" s="241">
        <f t="shared" si="14"/>
        <v>40809</v>
      </c>
      <c r="L92" s="241">
        <f t="shared" si="19"/>
        <v>2802656</v>
      </c>
      <c r="M92" s="241">
        <f t="shared" si="15"/>
        <v>15487.42359</v>
      </c>
      <c r="N92" s="241">
        <f t="shared" si="16"/>
        <v>15487.42359</v>
      </c>
      <c r="O92" s="241">
        <f t="shared" si="20"/>
        <v>-15481.730939998435</v>
      </c>
      <c r="P92" s="241">
        <f t="shared" si="21"/>
        <v>15481.730939998435</v>
      </c>
      <c r="Q92" s="242"/>
      <c r="R92" s="242"/>
      <c r="S92" s="242"/>
      <c r="T92" s="237"/>
    </row>
    <row r="93" spans="1:20" s="248" customFormat="1">
      <c r="A93" s="243">
        <v>41974</v>
      </c>
      <c r="B93" s="237"/>
      <c r="C93" s="238">
        <v>85</v>
      </c>
      <c r="D93" s="239">
        <f>-F92</f>
        <v>40794</v>
      </c>
      <c r="E93" s="239">
        <f t="shared" si="17"/>
        <v>2843450</v>
      </c>
      <c r="F93" s="239">
        <f t="shared" si="13"/>
        <v>0</v>
      </c>
      <c r="G93" s="240">
        <f>+Inputs!$D$3</f>
        <v>0.37951000000000001</v>
      </c>
      <c r="H93" s="237"/>
      <c r="I93" s="241">
        <f t="shared" si="18"/>
        <v>2843450</v>
      </c>
      <c r="J93" s="237"/>
      <c r="K93" s="241">
        <f t="shared" si="14"/>
        <v>40794</v>
      </c>
      <c r="L93" s="241">
        <f t="shared" si="19"/>
        <v>2843450</v>
      </c>
      <c r="M93" s="241">
        <f t="shared" si="15"/>
        <v>15481.730940000001</v>
      </c>
      <c r="N93" s="241">
        <f t="shared" si="16"/>
        <v>15481.730940000001</v>
      </c>
      <c r="O93" s="241">
        <f t="shared" si="20"/>
        <v>1.5661498764529824E-9</v>
      </c>
      <c r="P93" s="241">
        <f t="shared" si="21"/>
        <v>-1.5661498764529824E-9</v>
      </c>
      <c r="Q93" s="242"/>
      <c r="R93" s="242"/>
      <c r="S93" s="242"/>
      <c r="T93" s="237"/>
    </row>
    <row r="94" spans="1:20">
      <c r="A94" s="30"/>
      <c r="B94" s="4"/>
      <c r="C94" s="4"/>
      <c r="D94" s="4"/>
      <c r="E94" s="4"/>
      <c r="F94" s="4"/>
      <c r="G94" s="28"/>
      <c r="H94" s="4"/>
      <c r="I94" s="4"/>
      <c r="J94" s="4"/>
      <c r="K94" s="4"/>
      <c r="L94" s="4"/>
      <c r="M94" s="4"/>
      <c r="N94" s="4"/>
      <c r="O94" s="4"/>
      <c r="P94" s="4"/>
      <c r="Q94" s="8"/>
      <c r="R94" s="8"/>
      <c r="S94" s="8"/>
      <c r="T94" s="4"/>
    </row>
    <row r="95" spans="1:20">
      <c r="A95" s="8" t="s">
        <v>43</v>
      </c>
      <c r="B95" s="33">
        <f>SUM(B9:B94)</f>
        <v>-2843450</v>
      </c>
      <c r="C95" s="4"/>
      <c r="D95" s="33">
        <f>SUM(D9:D94)</f>
        <v>2843450</v>
      </c>
      <c r="E95" s="4"/>
      <c r="F95" s="4"/>
      <c r="G95" s="28"/>
      <c r="H95" s="33">
        <f>SUM(H9:H94)</f>
        <v>2843450</v>
      </c>
      <c r="I95" s="33"/>
      <c r="J95" s="33">
        <f>SUM(J9:J94)</f>
        <v>1079117.7095000001</v>
      </c>
      <c r="K95" s="33">
        <f>SUM(K9:K94)</f>
        <v>2843450</v>
      </c>
      <c r="L95" s="33"/>
      <c r="M95" s="33">
        <f>SUM(M9:M94)</f>
        <v>1079117.7095000008</v>
      </c>
      <c r="N95" s="33">
        <f>SUM(N9:N94)</f>
        <v>1.5661498764529824E-9</v>
      </c>
      <c r="O95" s="143"/>
      <c r="P95" s="143"/>
      <c r="Q95" s="8"/>
      <c r="R95" s="8"/>
      <c r="S95" s="8"/>
      <c r="T95" s="4"/>
    </row>
    <row r="96" spans="1:20">
      <c r="A96" s="4"/>
      <c r="B96" s="4"/>
      <c r="C96" s="4"/>
      <c r="D96" s="4"/>
      <c r="E96" s="4"/>
      <c r="F96" s="4"/>
      <c r="G96" s="28"/>
      <c r="H96" s="4"/>
      <c r="I96" s="4"/>
      <c r="J96" s="4"/>
      <c r="K96" s="4"/>
      <c r="L96" s="4"/>
      <c r="M96" s="4"/>
      <c r="N96" s="4"/>
      <c r="O96" s="4"/>
      <c r="P96" s="4"/>
      <c r="Q96" s="8"/>
      <c r="R96" s="8"/>
      <c r="S96" s="8"/>
      <c r="T96" s="4"/>
    </row>
    <row r="97" spans="1:20">
      <c r="A97" s="4" t="s">
        <v>61</v>
      </c>
      <c r="B97" s="4" t="s">
        <v>61</v>
      </c>
      <c r="C97" s="4" t="s">
        <v>61</v>
      </c>
      <c r="D97" s="4" t="s">
        <v>61</v>
      </c>
      <c r="E97" s="4"/>
      <c r="F97" s="4" t="s">
        <v>61</v>
      </c>
      <c r="G97" s="28" t="s">
        <v>61</v>
      </c>
      <c r="H97" s="4" t="s">
        <v>61</v>
      </c>
      <c r="I97" s="4"/>
      <c r="J97" s="4" t="s">
        <v>61</v>
      </c>
      <c r="K97" s="4" t="s">
        <v>61</v>
      </c>
      <c r="L97" s="4"/>
      <c r="M97" s="4" t="s">
        <v>61</v>
      </c>
      <c r="N97" s="4" t="s">
        <v>61</v>
      </c>
      <c r="O97" s="4"/>
      <c r="P97" s="4" t="s">
        <v>61</v>
      </c>
      <c r="Q97" s="8"/>
      <c r="R97" s="8"/>
      <c r="S97" s="8"/>
      <c r="T97" s="4"/>
    </row>
  </sheetData>
  <phoneticPr fontId="22" type="noConversion"/>
  <pageMargins left="0" right="0" top="0.75" bottom="0.25" header="0.5" footer="0"/>
  <pageSetup scale="50" orientation="landscape" r:id="rId1"/>
  <headerFooter alignWithMargins="0">
    <oddFooter>&amp;C&amp;A</oddFooter>
  </headerFooter>
</worksheet>
</file>

<file path=xl/worksheets/sheet75.xml><?xml version="1.0" encoding="utf-8"?>
<worksheet xmlns="http://schemas.openxmlformats.org/spreadsheetml/2006/main" xmlns:r="http://schemas.openxmlformats.org/officeDocument/2006/relationships">
  <dimension ref="A1:AE94"/>
  <sheetViews>
    <sheetView zoomScale="70" zoomScaleNormal="70" workbookViewId="0"/>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14</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39539</v>
      </c>
      <c r="B9" s="137">
        <v>-1192027.3700000001</v>
      </c>
      <c r="C9" s="6">
        <v>1</v>
      </c>
      <c r="D9" s="29">
        <f t="shared" ref="D9:D29" si="0">ROUND(-(+$B$9/180)*1,0)</f>
        <v>6622</v>
      </c>
      <c r="E9" s="29">
        <f>+D9</f>
        <v>6622</v>
      </c>
      <c r="F9" s="29">
        <f t="shared" ref="F9:F72" si="1">$B$9+E9</f>
        <v>-1185405.3700000001</v>
      </c>
      <c r="G9" s="34">
        <f>+Inputs!$D$3</f>
        <v>0.37951000000000001</v>
      </c>
      <c r="H9" s="27">
        <f>-B9</f>
        <v>1192027.3700000001</v>
      </c>
      <c r="I9" s="27">
        <f>+H9</f>
        <v>1192027.3700000001</v>
      </c>
      <c r="J9" s="27">
        <f>H9*G9</f>
        <v>452386.30718870007</v>
      </c>
      <c r="K9" s="27">
        <f t="shared" ref="K9:K72" si="2">D9</f>
        <v>6622</v>
      </c>
      <c r="L9" s="27">
        <f>+K9</f>
        <v>6622</v>
      </c>
      <c r="M9" s="27">
        <f t="shared" ref="M9:M72" si="3">K9*G9</f>
        <v>2513.1152200000001</v>
      </c>
      <c r="N9" s="27">
        <f t="shared" ref="N9:N72" si="4">M9-J9</f>
        <v>-449873.19196870009</v>
      </c>
      <c r="O9" s="27">
        <f>+N9</f>
        <v>-449873.19196870009</v>
      </c>
      <c r="P9" s="27">
        <f>-SUM(N9)</f>
        <v>449873.19196870009</v>
      </c>
      <c r="Q9" s="38">
        <f>VLOOKUP(Q$8,$A$9:$P$90,5)</f>
        <v>139062</v>
      </c>
      <c r="R9" s="38">
        <f>VLOOKUP(R$8,$A$9:$P$90,5)</f>
        <v>349650</v>
      </c>
      <c r="S9" s="38">
        <f>+R9-Q9</f>
        <v>210588</v>
      </c>
      <c r="T9" s="35" t="s">
        <v>189</v>
      </c>
      <c r="U9" s="145">
        <f t="shared" ref="U9:AE9" si="5">-IF(TYPE(VLOOKUP(U8,$A$9:$P$90,6,FALSE))=16,0,VLOOKUP(U8,$A$9:$P$90,6,FALSE))</f>
        <v>1035416.3700000001</v>
      </c>
      <c r="V9" s="145">
        <f t="shared" si="5"/>
        <v>1017867.3700000001</v>
      </c>
      <c r="W9" s="145">
        <f t="shared" si="5"/>
        <v>1000318.3700000001</v>
      </c>
      <c r="X9" s="145">
        <f t="shared" si="5"/>
        <v>982769.37000000011</v>
      </c>
      <c r="Y9" s="145">
        <f t="shared" si="5"/>
        <v>965220.37000000011</v>
      </c>
      <c r="Z9" s="145">
        <f t="shared" si="5"/>
        <v>947671.37000000011</v>
      </c>
      <c r="AA9" s="145">
        <f t="shared" si="5"/>
        <v>930122.37000000011</v>
      </c>
      <c r="AB9" s="145">
        <f t="shared" si="5"/>
        <v>912573.37000000011</v>
      </c>
      <c r="AC9" s="145">
        <f t="shared" si="5"/>
        <v>895024.37000000011</v>
      </c>
      <c r="AD9" s="145">
        <f t="shared" si="5"/>
        <v>877475.37000000011</v>
      </c>
      <c r="AE9" s="145">
        <f t="shared" si="5"/>
        <v>859926.37000000011</v>
      </c>
    </row>
    <row r="10" spans="1:31">
      <c r="A10" s="31">
        <v>39569</v>
      </c>
      <c r="B10" s="137" t="s">
        <v>45</v>
      </c>
      <c r="C10" s="6">
        <v>2</v>
      </c>
      <c r="D10" s="29">
        <f t="shared" si="0"/>
        <v>6622</v>
      </c>
      <c r="E10" s="29">
        <f t="shared" ref="E10:E73" si="6">+E9+D10</f>
        <v>13244</v>
      </c>
      <c r="F10" s="29">
        <f t="shared" si="1"/>
        <v>-1178783.3700000001</v>
      </c>
      <c r="G10" s="34">
        <f>+Inputs!$D$3</f>
        <v>0.37951000000000001</v>
      </c>
      <c r="H10" s="2"/>
      <c r="I10" s="27">
        <f t="shared" ref="I10:I73" si="7">+I9+H10</f>
        <v>1192027.3700000001</v>
      </c>
      <c r="J10" s="27"/>
      <c r="K10" s="27">
        <f t="shared" si="2"/>
        <v>6622</v>
      </c>
      <c r="L10" s="27">
        <f t="shared" ref="L10:L73" si="8">+L9+K10</f>
        <v>13244</v>
      </c>
      <c r="M10" s="27">
        <f t="shared" si="3"/>
        <v>2513.1152200000001</v>
      </c>
      <c r="N10" s="27">
        <f t="shared" si="4"/>
        <v>2513.1152200000001</v>
      </c>
      <c r="O10" s="27">
        <f t="shared" ref="O10:O73" si="9">+O9+N10</f>
        <v>-447360.07674870011</v>
      </c>
      <c r="P10" s="27">
        <f t="shared" ref="P10:P73" si="10">P9-N10</f>
        <v>447360.07674870011</v>
      </c>
      <c r="Q10" s="38">
        <f>VLOOKUP(Q$8,$A$9:$P$90,15)</f>
        <v>-399610.88756870053</v>
      </c>
      <c r="R10" s="38">
        <f>VLOOKUP(R$8,$A$9:$P$90,15)</f>
        <v>-319690.63568870066</v>
      </c>
      <c r="S10" s="38">
        <f>+R10-Q10</f>
        <v>79920.25187999988</v>
      </c>
      <c r="T10" s="36" t="s">
        <v>69</v>
      </c>
    </row>
    <row r="11" spans="1:31">
      <c r="A11" s="31">
        <v>39600</v>
      </c>
      <c r="B11" s="5"/>
      <c r="C11" s="6">
        <v>3</v>
      </c>
      <c r="D11" s="29">
        <f t="shared" si="0"/>
        <v>6622</v>
      </c>
      <c r="E11" s="29">
        <f t="shared" si="6"/>
        <v>19866</v>
      </c>
      <c r="F11" s="29">
        <f t="shared" si="1"/>
        <v>-1172161.3700000001</v>
      </c>
      <c r="G11" s="34">
        <f>+Inputs!$D$3</f>
        <v>0.37951000000000001</v>
      </c>
      <c r="H11" s="2"/>
      <c r="I11" s="27">
        <f t="shared" si="7"/>
        <v>1192027.3700000001</v>
      </c>
      <c r="J11" s="27"/>
      <c r="K11" s="27">
        <f t="shared" si="2"/>
        <v>6622</v>
      </c>
      <c r="L11" s="27">
        <f t="shared" si="8"/>
        <v>19866</v>
      </c>
      <c r="M11" s="27">
        <f t="shared" si="3"/>
        <v>2513.1152200000001</v>
      </c>
      <c r="N11" s="27">
        <f t="shared" si="4"/>
        <v>2513.1152200000001</v>
      </c>
      <c r="O11" s="27">
        <f t="shared" si="9"/>
        <v>-444846.96152870014</v>
      </c>
      <c r="P11" s="27">
        <f t="shared" si="10"/>
        <v>444846.96152870014</v>
      </c>
      <c r="Q11" s="38">
        <f>+VLOOKUP(Q$8,$A$9:$P$90,16)</f>
        <v>399610.88756870053</v>
      </c>
      <c r="R11" s="38">
        <f>+VLOOKUP(R$8,$A$9:$P$90,16)</f>
        <v>319690.63568870066</v>
      </c>
      <c r="S11" s="38">
        <f>(+Q11+R11)/2</f>
        <v>359650.76162870059</v>
      </c>
      <c r="T11" s="36" t="s">
        <v>113</v>
      </c>
      <c r="U11" s="145">
        <f t="shared" ref="U11:AE11" si="11">IF(TYPE(VLOOKUP(U8,$A$9:$P$90,16,FALSE))=16,0,VLOOKUP(U8,$A$9:$P$90,16,FALSE))</f>
        <v>392950.86657870054</v>
      </c>
      <c r="V11" s="145">
        <f t="shared" si="11"/>
        <v>386290.84558870055</v>
      </c>
      <c r="W11" s="145">
        <f t="shared" si="11"/>
        <v>379630.82459870056</v>
      </c>
      <c r="X11" s="145">
        <f t="shared" si="11"/>
        <v>372970.80360870057</v>
      </c>
      <c r="Y11" s="145">
        <f t="shared" si="11"/>
        <v>366310.78261870058</v>
      </c>
      <c r="Z11" s="145">
        <f t="shared" si="11"/>
        <v>359650.76162870059</v>
      </c>
      <c r="AA11" s="145">
        <f t="shared" si="11"/>
        <v>352990.7406387006</v>
      </c>
      <c r="AB11" s="145">
        <f t="shared" si="11"/>
        <v>346330.71964870061</v>
      </c>
      <c r="AC11" s="145">
        <f t="shared" si="11"/>
        <v>339670.69865870062</v>
      </c>
      <c r="AD11" s="145">
        <f t="shared" si="11"/>
        <v>333010.67766870063</v>
      </c>
      <c r="AE11" s="145">
        <f t="shared" si="11"/>
        <v>326350.65667870064</v>
      </c>
    </row>
    <row r="12" spans="1:31">
      <c r="A12" s="31">
        <v>39630</v>
      </c>
      <c r="B12" s="3"/>
      <c r="C12" s="6">
        <v>4</v>
      </c>
      <c r="D12" s="29">
        <f t="shared" si="0"/>
        <v>6622</v>
      </c>
      <c r="E12" s="29">
        <f t="shared" si="6"/>
        <v>26488</v>
      </c>
      <c r="F12" s="29">
        <f t="shared" si="1"/>
        <v>-1165539.3700000001</v>
      </c>
      <c r="G12" s="34">
        <f>+Inputs!$D$3</f>
        <v>0.37951000000000001</v>
      </c>
      <c r="H12" s="2"/>
      <c r="I12" s="27">
        <f t="shared" si="7"/>
        <v>1192027.3700000001</v>
      </c>
      <c r="J12" s="27"/>
      <c r="K12" s="27">
        <f t="shared" si="2"/>
        <v>6622</v>
      </c>
      <c r="L12" s="27">
        <f t="shared" si="8"/>
        <v>26488</v>
      </c>
      <c r="M12" s="27">
        <f t="shared" si="3"/>
        <v>2513.1152200000001</v>
      </c>
      <c r="N12" s="27">
        <f t="shared" si="4"/>
        <v>2513.1152200000001</v>
      </c>
      <c r="O12" s="27">
        <f t="shared" si="9"/>
        <v>-442333.84630870016</v>
      </c>
      <c r="P12" s="27">
        <f t="shared" si="10"/>
        <v>442333.84630870016</v>
      </c>
      <c r="Q12" s="39"/>
      <c r="R12" s="40"/>
      <c r="S12" s="40"/>
      <c r="T12" s="36"/>
    </row>
    <row r="13" spans="1:31">
      <c r="A13" s="31">
        <v>39661</v>
      </c>
      <c r="B13" s="3"/>
      <c r="C13" s="6">
        <v>5</v>
      </c>
      <c r="D13" s="29">
        <f t="shared" si="0"/>
        <v>6622</v>
      </c>
      <c r="E13" s="29">
        <f t="shared" si="6"/>
        <v>33110</v>
      </c>
      <c r="F13" s="29">
        <f t="shared" si="1"/>
        <v>-1158917.3700000001</v>
      </c>
      <c r="G13" s="34">
        <f>+Inputs!$D$3</f>
        <v>0.37951000000000001</v>
      </c>
      <c r="H13" s="2"/>
      <c r="I13" s="27">
        <f t="shared" si="7"/>
        <v>1192027.3700000001</v>
      </c>
      <c r="J13" s="27"/>
      <c r="K13" s="27">
        <f t="shared" si="2"/>
        <v>6622</v>
      </c>
      <c r="L13" s="27">
        <f t="shared" si="8"/>
        <v>33110</v>
      </c>
      <c r="M13" s="27">
        <f t="shared" si="3"/>
        <v>2513.1152200000001</v>
      </c>
      <c r="N13" s="27">
        <f t="shared" si="4"/>
        <v>2513.1152200000001</v>
      </c>
      <c r="O13" s="27">
        <f t="shared" si="9"/>
        <v>-439820.73108870018</v>
      </c>
      <c r="P13" s="27">
        <f t="shared" si="10"/>
        <v>439820.73108870018</v>
      </c>
      <c r="Q13" s="38">
        <f>VLOOKUP(Q$8,$A$9:$P$90,9)</f>
        <v>1192027.3700000001</v>
      </c>
      <c r="R13" s="38">
        <f>VLOOKUP(R$8,$A$9:$P$90,9)</f>
        <v>1192027.3700000001</v>
      </c>
      <c r="S13" s="38">
        <f>+R13-Q13</f>
        <v>0</v>
      </c>
      <c r="T13" s="36" t="s">
        <v>190</v>
      </c>
    </row>
    <row r="14" spans="1:31">
      <c r="A14" s="31">
        <v>39692</v>
      </c>
      <c r="B14" s="3"/>
      <c r="C14" s="6">
        <v>6</v>
      </c>
      <c r="D14" s="29">
        <f t="shared" si="0"/>
        <v>6622</v>
      </c>
      <c r="E14" s="29">
        <f t="shared" si="6"/>
        <v>39732</v>
      </c>
      <c r="F14" s="29">
        <f t="shared" si="1"/>
        <v>-1152295.3700000001</v>
      </c>
      <c r="G14" s="34">
        <f>+Inputs!$D$3</f>
        <v>0.37951000000000001</v>
      </c>
      <c r="H14" s="2"/>
      <c r="I14" s="27">
        <f t="shared" si="7"/>
        <v>1192027.3700000001</v>
      </c>
      <c r="J14" s="27"/>
      <c r="K14" s="27">
        <f t="shared" si="2"/>
        <v>6622</v>
      </c>
      <c r="L14" s="27">
        <f t="shared" si="8"/>
        <v>39732</v>
      </c>
      <c r="M14" s="27">
        <f t="shared" si="3"/>
        <v>2513.1152200000001</v>
      </c>
      <c r="N14" s="27">
        <f t="shared" si="4"/>
        <v>2513.1152200000001</v>
      </c>
      <c r="O14" s="27">
        <f t="shared" si="9"/>
        <v>-437307.6158687002</v>
      </c>
      <c r="P14" s="27">
        <f t="shared" si="10"/>
        <v>437307.6158687002</v>
      </c>
      <c r="Q14" s="38">
        <f>VLOOKUP(Q$8,$A$9:$P$90,12)</f>
        <v>139062</v>
      </c>
      <c r="R14" s="38">
        <f>VLOOKUP(R$8,$A$9:$P$90,12)</f>
        <v>349650</v>
      </c>
      <c r="S14" s="38">
        <f>+R14-Q14</f>
        <v>210588</v>
      </c>
      <c r="T14" s="37" t="s">
        <v>191</v>
      </c>
    </row>
    <row r="15" spans="1:31">
      <c r="A15" s="31">
        <v>39722</v>
      </c>
      <c r="B15" s="3"/>
      <c r="C15" s="6">
        <v>7</v>
      </c>
      <c r="D15" s="29">
        <f t="shared" si="0"/>
        <v>6622</v>
      </c>
      <c r="E15" s="29">
        <f t="shared" si="6"/>
        <v>46354</v>
      </c>
      <c r="F15" s="29">
        <f t="shared" si="1"/>
        <v>-1145673.3700000001</v>
      </c>
      <c r="G15" s="34">
        <f>+Inputs!$D$3</f>
        <v>0.37951000000000001</v>
      </c>
      <c r="H15" s="2"/>
      <c r="I15" s="27">
        <f t="shared" si="7"/>
        <v>1192027.3700000001</v>
      </c>
      <c r="J15" s="27"/>
      <c r="K15" s="27">
        <f t="shared" si="2"/>
        <v>6622</v>
      </c>
      <c r="L15" s="27">
        <f t="shared" si="8"/>
        <v>46354</v>
      </c>
      <c r="M15" s="27">
        <f t="shared" si="3"/>
        <v>2513.1152200000001</v>
      </c>
      <c r="N15" s="27">
        <f t="shared" si="4"/>
        <v>2513.1152200000001</v>
      </c>
      <c r="O15" s="27">
        <f t="shared" si="9"/>
        <v>-434794.50064870022</v>
      </c>
      <c r="P15" s="27">
        <f t="shared" si="10"/>
        <v>434794.50064870022</v>
      </c>
      <c r="Q15" s="8"/>
      <c r="R15" s="8"/>
      <c r="S15" s="8"/>
      <c r="T15" s="98"/>
    </row>
    <row r="16" spans="1:31">
      <c r="A16" s="31">
        <v>39753</v>
      </c>
      <c r="B16" s="3"/>
      <c r="C16" s="6">
        <v>8</v>
      </c>
      <c r="D16" s="29">
        <f t="shared" si="0"/>
        <v>6622</v>
      </c>
      <c r="E16" s="29">
        <f t="shared" si="6"/>
        <v>52976</v>
      </c>
      <c r="F16" s="29">
        <f t="shared" si="1"/>
        <v>-1139051.3700000001</v>
      </c>
      <c r="G16" s="34">
        <f>+Inputs!$D$3</f>
        <v>0.37951000000000001</v>
      </c>
      <c r="H16" s="2"/>
      <c r="I16" s="27">
        <f t="shared" si="7"/>
        <v>1192027.3700000001</v>
      </c>
      <c r="J16" s="27"/>
      <c r="K16" s="27">
        <f t="shared" si="2"/>
        <v>6622</v>
      </c>
      <c r="L16" s="27">
        <f t="shared" si="8"/>
        <v>52976</v>
      </c>
      <c r="M16" s="27">
        <f t="shared" si="3"/>
        <v>2513.1152200000001</v>
      </c>
      <c r="N16" s="27">
        <f t="shared" si="4"/>
        <v>2513.1152200000001</v>
      </c>
      <c r="O16" s="27">
        <f t="shared" si="9"/>
        <v>-432281.38542870025</v>
      </c>
      <c r="P16" s="27">
        <f t="shared" si="10"/>
        <v>432281.38542870025</v>
      </c>
      <c r="Q16" s="8"/>
      <c r="R16" s="8"/>
      <c r="S16" s="8"/>
      <c r="T16" s="4"/>
    </row>
    <row r="17" spans="1:20">
      <c r="A17" s="31">
        <v>39783</v>
      </c>
      <c r="B17" s="3"/>
      <c r="C17" s="6">
        <v>9</v>
      </c>
      <c r="D17" s="29">
        <f t="shared" si="0"/>
        <v>6622</v>
      </c>
      <c r="E17" s="29">
        <f t="shared" si="6"/>
        <v>59598</v>
      </c>
      <c r="F17" s="29">
        <f t="shared" si="1"/>
        <v>-1132429.3700000001</v>
      </c>
      <c r="G17" s="34">
        <f>+Inputs!$D$3</f>
        <v>0.37951000000000001</v>
      </c>
      <c r="H17" s="2"/>
      <c r="I17" s="27">
        <f t="shared" si="7"/>
        <v>1192027.3700000001</v>
      </c>
      <c r="J17" s="27"/>
      <c r="K17" s="27">
        <f t="shared" si="2"/>
        <v>6622</v>
      </c>
      <c r="L17" s="27">
        <f t="shared" si="8"/>
        <v>59598</v>
      </c>
      <c r="M17" s="27">
        <f t="shared" si="3"/>
        <v>2513.1152200000001</v>
      </c>
      <c r="N17" s="27">
        <f t="shared" si="4"/>
        <v>2513.1152200000001</v>
      </c>
      <c r="O17" s="27">
        <f t="shared" si="9"/>
        <v>-429768.27020870027</v>
      </c>
      <c r="P17" s="27">
        <f t="shared" si="10"/>
        <v>429768.27020870027</v>
      </c>
      <c r="Q17" s="8"/>
      <c r="R17" s="8"/>
      <c r="S17" s="8"/>
      <c r="T17" s="4"/>
    </row>
    <row r="18" spans="1:20">
      <c r="A18" s="31">
        <v>39814</v>
      </c>
      <c r="B18" s="138"/>
      <c r="C18" s="139">
        <v>10</v>
      </c>
      <c r="D18" s="140">
        <f t="shared" si="0"/>
        <v>6622</v>
      </c>
      <c r="E18" s="140">
        <f t="shared" si="6"/>
        <v>66220</v>
      </c>
      <c r="F18" s="140">
        <f t="shared" si="1"/>
        <v>-1125807.3700000001</v>
      </c>
      <c r="G18" s="34">
        <f>+Inputs!$D$3</f>
        <v>0.37951000000000001</v>
      </c>
      <c r="H18" s="141"/>
      <c r="I18" s="142">
        <f t="shared" si="7"/>
        <v>1192027.3700000001</v>
      </c>
      <c r="J18" s="142"/>
      <c r="K18" s="142">
        <f t="shared" si="2"/>
        <v>6622</v>
      </c>
      <c r="L18" s="142">
        <f t="shared" si="8"/>
        <v>66220</v>
      </c>
      <c r="M18" s="142">
        <f t="shared" si="3"/>
        <v>2513.1152200000001</v>
      </c>
      <c r="N18" s="142">
        <f t="shared" si="4"/>
        <v>2513.1152200000001</v>
      </c>
      <c r="O18" s="142">
        <f t="shared" si="9"/>
        <v>-427255.15498870029</v>
      </c>
      <c r="P18" s="142">
        <f t="shared" si="10"/>
        <v>427255.15498870029</v>
      </c>
      <c r="Q18" s="8"/>
      <c r="R18" s="8"/>
      <c r="S18" s="8"/>
      <c r="T18" s="4"/>
    </row>
    <row r="19" spans="1:20">
      <c r="A19" s="31">
        <v>39845</v>
      </c>
      <c r="B19" s="138"/>
      <c r="C19" s="139">
        <v>11</v>
      </c>
      <c r="D19" s="140">
        <f t="shared" si="0"/>
        <v>6622</v>
      </c>
      <c r="E19" s="140">
        <f t="shared" si="6"/>
        <v>72842</v>
      </c>
      <c r="F19" s="140">
        <f t="shared" si="1"/>
        <v>-1119185.3700000001</v>
      </c>
      <c r="G19" s="34">
        <f>+Inputs!$D$3</f>
        <v>0.37951000000000001</v>
      </c>
      <c r="H19" s="141"/>
      <c r="I19" s="142">
        <f t="shared" si="7"/>
        <v>1192027.3700000001</v>
      </c>
      <c r="J19" s="142"/>
      <c r="K19" s="142">
        <f t="shared" si="2"/>
        <v>6622</v>
      </c>
      <c r="L19" s="142">
        <f t="shared" si="8"/>
        <v>72842</v>
      </c>
      <c r="M19" s="142">
        <f t="shared" si="3"/>
        <v>2513.1152200000001</v>
      </c>
      <c r="N19" s="142">
        <f t="shared" si="4"/>
        <v>2513.1152200000001</v>
      </c>
      <c r="O19" s="142">
        <f t="shared" si="9"/>
        <v>-424742.03976870031</v>
      </c>
      <c r="P19" s="142">
        <f t="shared" si="10"/>
        <v>424742.03976870031</v>
      </c>
      <c r="Q19" s="8"/>
      <c r="R19" s="8"/>
      <c r="S19" s="8"/>
      <c r="T19" s="4"/>
    </row>
    <row r="20" spans="1:20">
      <c r="A20" s="31">
        <v>39873</v>
      </c>
      <c r="B20" s="3"/>
      <c r="C20" s="6">
        <v>12</v>
      </c>
      <c r="D20" s="29">
        <f t="shared" si="0"/>
        <v>6622</v>
      </c>
      <c r="E20" s="29">
        <f t="shared" si="6"/>
        <v>79464</v>
      </c>
      <c r="F20" s="29">
        <f t="shared" si="1"/>
        <v>-1112563.3700000001</v>
      </c>
      <c r="G20" s="34">
        <f>+Inputs!$D$3</f>
        <v>0.37951000000000001</v>
      </c>
      <c r="H20" s="2"/>
      <c r="I20" s="27">
        <f t="shared" si="7"/>
        <v>1192027.3700000001</v>
      </c>
      <c r="J20" s="27"/>
      <c r="K20" s="27">
        <f t="shared" si="2"/>
        <v>6622</v>
      </c>
      <c r="L20" s="27">
        <f t="shared" si="8"/>
        <v>79464</v>
      </c>
      <c r="M20" s="27">
        <f t="shared" si="3"/>
        <v>2513.1152200000001</v>
      </c>
      <c r="N20" s="27">
        <f t="shared" si="4"/>
        <v>2513.1152200000001</v>
      </c>
      <c r="O20" s="27">
        <f t="shared" si="9"/>
        <v>-422228.92454870034</v>
      </c>
      <c r="P20" s="27">
        <f t="shared" si="10"/>
        <v>422228.92454870034</v>
      </c>
      <c r="Q20" s="8"/>
      <c r="R20" s="8"/>
      <c r="S20" s="8"/>
      <c r="T20" s="4"/>
    </row>
    <row r="21" spans="1:20">
      <c r="A21" s="31">
        <v>39904</v>
      </c>
      <c r="B21" s="3"/>
      <c r="C21" s="6">
        <v>13</v>
      </c>
      <c r="D21" s="29">
        <f t="shared" si="0"/>
        <v>6622</v>
      </c>
      <c r="E21" s="29">
        <f t="shared" si="6"/>
        <v>86086</v>
      </c>
      <c r="F21" s="29">
        <f t="shared" si="1"/>
        <v>-1105941.3700000001</v>
      </c>
      <c r="G21" s="34">
        <f>+Inputs!$D$3</f>
        <v>0.37951000000000001</v>
      </c>
      <c r="H21" s="2"/>
      <c r="I21" s="27">
        <f t="shared" si="7"/>
        <v>1192027.3700000001</v>
      </c>
      <c r="J21" s="27"/>
      <c r="K21" s="27">
        <f t="shared" si="2"/>
        <v>6622</v>
      </c>
      <c r="L21" s="27">
        <f t="shared" si="8"/>
        <v>86086</v>
      </c>
      <c r="M21" s="27">
        <f t="shared" si="3"/>
        <v>2513.1152200000001</v>
      </c>
      <c r="N21" s="27">
        <f t="shared" si="4"/>
        <v>2513.1152200000001</v>
      </c>
      <c r="O21" s="27">
        <f t="shared" si="9"/>
        <v>-419715.80932870036</v>
      </c>
      <c r="P21" s="27">
        <f t="shared" si="10"/>
        <v>419715.80932870036</v>
      </c>
      <c r="Q21" s="8"/>
      <c r="R21" s="8"/>
      <c r="S21" s="8"/>
      <c r="T21" s="4"/>
    </row>
    <row r="22" spans="1:20">
      <c r="A22" s="31">
        <v>39934</v>
      </c>
      <c r="B22" s="3"/>
      <c r="C22" s="6">
        <v>14</v>
      </c>
      <c r="D22" s="29">
        <f t="shared" si="0"/>
        <v>6622</v>
      </c>
      <c r="E22" s="29">
        <f t="shared" si="6"/>
        <v>92708</v>
      </c>
      <c r="F22" s="29">
        <f t="shared" si="1"/>
        <v>-1099319.3700000001</v>
      </c>
      <c r="G22" s="34">
        <f>+Inputs!$D$3</f>
        <v>0.37951000000000001</v>
      </c>
      <c r="H22" s="2"/>
      <c r="I22" s="27">
        <f t="shared" si="7"/>
        <v>1192027.3700000001</v>
      </c>
      <c r="J22" s="27"/>
      <c r="K22" s="27">
        <f t="shared" si="2"/>
        <v>6622</v>
      </c>
      <c r="L22" s="27">
        <f t="shared" si="8"/>
        <v>92708</v>
      </c>
      <c r="M22" s="27">
        <f t="shared" si="3"/>
        <v>2513.1152200000001</v>
      </c>
      <c r="N22" s="27">
        <f t="shared" si="4"/>
        <v>2513.1152200000001</v>
      </c>
      <c r="O22" s="27">
        <f t="shared" si="9"/>
        <v>-417202.69410870038</v>
      </c>
      <c r="P22" s="27">
        <f t="shared" si="10"/>
        <v>417202.69410870038</v>
      </c>
      <c r="Q22" s="8"/>
      <c r="R22" s="8"/>
      <c r="S22" s="8"/>
      <c r="T22" s="4"/>
    </row>
    <row r="23" spans="1:20">
      <c r="A23" s="31">
        <v>39965</v>
      </c>
      <c r="B23" s="3"/>
      <c r="C23" s="6">
        <v>15</v>
      </c>
      <c r="D23" s="29">
        <f t="shared" si="0"/>
        <v>6622</v>
      </c>
      <c r="E23" s="29">
        <f t="shared" si="6"/>
        <v>99330</v>
      </c>
      <c r="F23" s="29">
        <f t="shared" si="1"/>
        <v>-1092697.3700000001</v>
      </c>
      <c r="G23" s="34">
        <f>+Inputs!$D$3</f>
        <v>0.37951000000000001</v>
      </c>
      <c r="H23" s="2"/>
      <c r="I23" s="27">
        <f t="shared" si="7"/>
        <v>1192027.3700000001</v>
      </c>
      <c r="J23" s="27"/>
      <c r="K23" s="27">
        <f t="shared" si="2"/>
        <v>6622</v>
      </c>
      <c r="L23" s="27">
        <f t="shared" si="8"/>
        <v>99330</v>
      </c>
      <c r="M23" s="27">
        <f t="shared" si="3"/>
        <v>2513.1152200000001</v>
      </c>
      <c r="N23" s="27">
        <f t="shared" si="4"/>
        <v>2513.1152200000001</v>
      </c>
      <c r="O23" s="27">
        <f t="shared" si="9"/>
        <v>-414689.5788887004</v>
      </c>
      <c r="P23" s="27">
        <f t="shared" si="10"/>
        <v>414689.5788887004</v>
      </c>
      <c r="Q23" s="8"/>
      <c r="R23" s="8"/>
      <c r="S23" s="8"/>
      <c r="T23" s="4"/>
    </row>
    <row r="24" spans="1:20">
      <c r="A24" s="31">
        <v>39995</v>
      </c>
      <c r="B24" s="3"/>
      <c r="C24" s="6">
        <v>16</v>
      </c>
      <c r="D24" s="29">
        <f t="shared" si="0"/>
        <v>6622</v>
      </c>
      <c r="E24" s="29">
        <f t="shared" si="6"/>
        <v>105952</v>
      </c>
      <c r="F24" s="29">
        <f t="shared" si="1"/>
        <v>-1086075.3700000001</v>
      </c>
      <c r="G24" s="34">
        <f>+Inputs!$D$3</f>
        <v>0.37951000000000001</v>
      </c>
      <c r="H24" s="2"/>
      <c r="I24" s="27">
        <f t="shared" si="7"/>
        <v>1192027.3700000001</v>
      </c>
      <c r="J24" s="27"/>
      <c r="K24" s="27">
        <f t="shared" si="2"/>
        <v>6622</v>
      </c>
      <c r="L24" s="27">
        <f t="shared" si="8"/>
        <v>105952</v>
      </c>
      <c r="M24" s="27">
        <f t="shared" si="3"/>
        <v>2513.1152200000001</v>
      </c>
      <c r="N24" s="27">
        <f t="shared" si="4"/>
        <v>2513.1152200000001</v>
      </c>
      <c r="O24" s="27">
        <f t="shared" si="9"/>
        <v>-412176.46366870042</v>
      </c>
      <c r="P24" s="27">
        <f t="shared" si="10"/>
        <v>412176.46366870042</v>
      </c>
      <c r="Q24" s="8"/>
      <c r="R24" s="8"/>
      <c r="S24" s="8"/>
      <c r="T24" s="4"/>
    </row>
    <row r="25" spans="1:20">
      <c r="A25" s="31">
        <v>40026</v>
      </c>
      <c r="B25" s="3"/>
      <c r="C25" s="6">
        <v>17</v>
      </c>
      <c r="D25" s="29">
        <f t="shared" si="0"/>
        <v>6622</v>
      </c>
      <c r="E25" s="29">
        <f t="shared" si="6"/>
        <v>112574</v>
      </c>
      <c r="F25" s="29">
        <f t="shared" si="1"/>
        <v>-1079453.3700000001</v>
      </c>
      <c r="G25" s="34">
        <f>+Inputs!$D$3</f>
        <v>0.37951000000000001</v>
      </c>
      <c r="H25" s="2"/>
      <c r="I25" s="27">
        <f t="shared" si="7"/>
        <v>1192027.3700000001</v>
      </c>
      <c r="J25" s="27"/>
      <c r="K25" s="27">
        <f t="shared" si="2"/>
        <v>6622</v>
      </c>
      <c r="L25" s="27">
        <f t="shared" si="8"/>
        <v>112574</v>
      </c>
      <c r="M25" s="27">
        <f t="shared" si="3"/>
        <v>2513.1152200000001</v>
      </c>
      <c r="N25" s="27">
        <f t="shared" si="4"/>
        <v>2513.1152200000001</v>
      </c>
      <c r="O25" s="27">
        <f t="shared" si="9"/>
        <v>-409663.34844870045</v>
      </c>
      <c r="P25" s="27">
        <f t="shared" si="10"/>
        <v>409663.34844870045</v>
      </c>
      <c r="Q25" s="8"/>
      <c r="R25" s="8"/>
      <c r="S25" s="8"/>
      <c r="T25" s="4"/>
    </row>
    <row r="26" spans="1:20">
      <c r="A26" s="31">
        <v>40057</v>
      </c>
      <c r="B26" s="3"/>
      <c r="C26" s="6">
        <v>18</v>
      </c>
      <c r="D26" s="29">
        <f t="shared" si="0"/>
        <v>6622</v>
      </c>
      <c r="E26" s="29">
        <f t="shared" si="6"/>
        <v>119196</v>
      </c>
      <c r="F26" s="29">
        <f t="shared" si="1"/>
        <v>-1072831.3700000001</v>
      </c>
      <c r="G26" s="34">
        <f>+Inputs!$D$3</f>
        <v>0.37951000000000001</v>
      </c>
      <c r="H26" s="2"/>
      <c r="I26" s="27">
        <f t="shared" si="7"/>
        <v>1192027.3700000001</v>
      </c>
      <c r="J26" s="27"/>
      <c r="K26" s="27">
        <f t="shared" si="2"/>
        <v>6622</v>
      </c>
      <c r="L26" s="27">
        <f t="shared" si="8"/>
        <v>119196</v>
      </c>
      <c r="M26" s="27">
        <f t="shared" si="3"/>
        <v>2513.1152200000001</v>
      </c>
      <c r="N26" s="27">
        <f t="shared" si="4"/>
        <v>2513.1152200000001</v>
      </c>
      <c r="O26" s="27">
        <f t="shared" si="9"/>
        <v>-407150.23322870047</v>
      </c>
      <c r="P26" s="27">
        <f t="shared" si="10"/>
        <v>407150.23322870047</v>
      </c>
      <c r="Q26" s="8"/>
      <c r="R26" s="8"/>
      <c r="S26" s="8"/>
      <c r="T26" s="4"/>
    </row>
    <row r="27" spans="1:20">
      <c r="A27" s="31">
        <v>40087</v>
      </c>
      <c r="B27" s="3"/>
      <c r="C27" s="6">
        <v>19</v>
      </c>
      <c r="D27" s="29">
        <f t="shared" si="0"/>
        <v>6622</v>
      </c>
      <c r="E27" s="29">
        <f t="shared" si="6"/>
        <v>125818</v>
      </c>
      <c r="F27" s="29">
        <f t="shared" si="1"/>
        <v>-1066209.3700000001</v>
      </c>
      <c r="G27" s="34">
        <f>+Inputs!$D$3</f>
        <v>0.37951000000000001</v>
      </c>
      <c r="H27" s="2"/>
      <c r="I27" s="27">
        <f t="shared" si="7"/>
        <v>1192027.3700000001</v>
      </c>
      <c r="J27" s="27"/>
      <c r="K27" s="27">
        <f t="shared" si="2"/>
        <v>6622</v>
      </c>
      <c r="L27" s="27">
        <f t="shared" si="8"/>
        <v>125818</v>
      </c>
      <c r="M27" s="27">
        <f t="shared" si="3"/>
        <v>2513.1152200000001</v>
      </c>
      <c r="N27" s="27">
        <f t="shared" si="4"/>
        <v>2513.1152200000001</v>
      </c>
      <c r="O27" s="27">
        <f t="shared" si="9"/>
        <v>-404637.11800870049</v>
      </c>
      <c r="P27" s="27">
        <f t="shared" si="10"/>
        <v>404637.11800870049</v>
      </c>
      <c r="Q27" s="8"/>
      <c r="R27" s="8"/>
      <c r="S27" s="8"/>
      <c r="T27" s="4"/>
    </row>
    <row r="28" spans="1:20">
      <c r="A28" s="31">
        <v>40118</v>
      </c>
      <c r="B28" s="3"/>
      <c r="C28" s="6">
        <v>20</v>
      </c>
      <c r="D28" s="29">
        <f t="shared" si="0"/>
        <v>6622</v>
      </c>
      <c r="E28" s="29">
        <f t="shared" si="6"/>
        <v>132440</v>
      </c>
      <c r="F28" s="29">
        <f t="shared" si="1"/>
        <v>-1059587.3700000001</v>
      </c>
      <c r="G28" s="34">
        <f>+Inputs!$D$3</f>
        <v>0.37951000000000001</v>
      </c>
      <c r="H28" s="2"/>
      <c r="I28" s="27">
        <f t="shared" si="7"/>
        <v>1192027.3700000001</v>
      </c>
      <c r="J28" s="27"/>
      <c r="K28" s="27">
        <f t="shared" si="2"/>
        <v>6622</v>
      </c>
      <c r="L28" s="27">
        <f t="shared" si="8"/>
        <v>132440</v>
      </c>
      <c r="M28" s="27">
        <f t="shared" si="3"/>
        <v>2513.1152200000001</v>
      </c>
      <c r="N28" s="27">
        <f t="shared" si="4"/>
        <v>2513.1152200000001</v>
      </c>
      <c r="O28" s="27">
        <f t="shared" si="9"/>
        <v>-402124.00278870051</v>
      </c>
      <c r="P28" s="27">
        <f t="shared" si="10"/>
        <v>402124.00278870051</v>
      </c>
      <c r="Q28" s="8"/>
      <c r="R28" s="8"/>
      <c r="S28" s="8"/>
      <c r="T28" s="4"/>
    </row>
    <row r="29" spans="1:20">
      <c r="A29" s="31">
        <v>40148</v>
      </c>
      <c r="B29" s="3"/>
      <c r="C29" s="6">
        <v>21</v>
      </c>
      <c r="D29" s="29">
        <f t="shared" si="0"/>
        <v>6622</v>
      </c>
      <c r="E29" s="29">
        <f t="shared" si="6"/>
        <v>139062</v>
      </c>
      <c r="F29" s="29">
        <f t="shared" si="1"/>
        <v>-1052965.3700000001</v>
      </c>
      <c r="G29" s="34">
        <f>+Inputs!$D$3</f>
        <v>0.37951000000000001</v>
      </c>
      <c r="H29" s="2"/>
      <c r="I29" s="27">
        <f t="shared" si="7"/>
        <v>1192027.3700000001</v>
      </c>
      <c r="J29" s="27"/>
      <c r="K29" s="27">
        <f t="shared" si="2"/>
        <v>6622</v>
      </c>
      <c r="L29" s="27">
        <f t="shared" si="8"/>
        <v>139062</v>
      </c>
      <c r="M29" s="27">
        <f t="shared" si="3"/>
        <v>2513.1152200000001</v>
      </c>
      <c r="N29" s="27">
        <f t="shared" si="4"/>
        <v>2513.1152200000001</v>
      </c>
      <c r="O29" s="27">
        <f t="shared" si="9"/>
        <v>-399610.88756870053</v>
      </c>
      <c r="P29" s="27">
        <f t="shared" si="10"/>
        <v>399610.88756870053</v>
      </c>
      <c r="Q29" s="8"/>
      <c r="R29" s="8"/>
      <c r="S29" s="8"/>
      <c r="T29" s="4"/>
    </row>
    <row r="30" spans="1:20" s="248" customFormat="1">
      <c r="A30" s="243">
        <v>40179</v>
      </c>
      <c r="B30" s="252"/>
      <c r="C30" s="238">
        <v>22</v>
      </c>
      <c r="D30" s="239">
        <f>ROUND(-(+$F$29/60)*1,0)</f>
        <v>17549</v>
      </c>
      <c r="E30" s="239">
        <f t="shared" si="6"/>
        <v>156611</v>
      </c>
      <c r="F30" s="239">
        <f t="shared" si="1"/>
        <v>-1035416.3700000001</v>
      </c>
      <c r="G30" s="240">
        <f>+Inputs!$D$3</f>
        <v>0.37951000000000001</v>
      </c>
      <c r="H30" s="249"/>
      <c r="I30" s="241">
        <f t="shared" si="7"/>
        <v>1192027.3700000001</v>
      </c>
      <c r="J30" s="241"/>
      <c r="K30" s="241">
        <f t="shared" si="2"/>
        <v>17549</v>
      </c>
      <c r="L30" s="241">
        <f t="shared" si="8"/>
        <v>156611</v>
      </c>
      <c r="M30" s="241">
        <f t="shared" si="3"/>
        <v>6660.02099</v>
      </c>
      <c r="N30" s="241">
        <f t="shared" si="4"/>
        <v>6660.02099</v>
      </c>
      <c r="O30" s="241">
        <f t="shared" si="9"/>
        <v>-392950.86657870054</v>
      </c>
      <c r="P30" s="241">
        <f t="shared" si="10"/>
        <v>392950.86657870054</v>
      </c>
      <c r="Q30" s="242"/>
      <c r="R30" s="242"/>
      <c r="S30" s="242"/>
      <c r="T30" s="237"/>
    </row>
    <row r="31" spans="1:20" s="248" customFormat="1">
      <c r="A31" s="243">
        <v>40210</v>
      </c>
      <c r="B31" s="252"/>
      <c r="C31" s="238">
        <v>23</v>
      </c>
      <c r="D31" s="239">
        <f t="shared" ref="D31:D89" si="12">ROUND(-(+$F$29/60)*1,0)</f>
        <v>17549</v>
      </c>
      <c r="E31" s="239">
        <f t="shared" si="6"/>
        <v>174160</v>
      </c>
      <c r="F31" s="239">
        <f t="shared" si="1"/>
        <v>-1017867.3700000001</v>
      </c>
      <c r="G31" s="240">
        <f>+Inputs!$D$3</f>
        <v>0.37951000000000001</v>
      </c>
      <c r="H31" s="249"/>
      <c r="I31" s="241">
        <f t="shared" si="7"/>
        <v>1192027.3700000001</v>
      </c>
      <c r="J31" s="241"/>
      <c r="K31" s="241">
        <f t="shared" si="2"/>
        <v>17549</v>
      </c>
      <c r="L31" s="241">
        <f t="shared" si="8"/>
        <v>174160</v>
      </c>
      <c r="M31" s="241">
        <f t="shared" si="3"/>
        <v>6660.02099</v>
      </c>
      <c r="N31" s="241">
        <f t="shared" si="4"/>
        <v>6660.02099</v>
      </c>
      <c r="O31" s="241">
        <f t="shared" si="9"/>
        <v>-386290.84558870055</v>
      </c>
      <c r="P31" s="241">
        <f t="shared" si="10"/>
        <v>386290.84558870055</v>
      </c>
      <c r="Q31" s="242"/>
      <c r="R31" s="242"/>
      <c r="S31" s="242"/>
      <c r="T31" s="237"/>
    </row>
    <row r="32" spans="1:20" s="248" customFormat="1">
      <c r="A32" s="243">
        <v>40238</v>
      </c>
      <c r="B32" s="252"/>
      <c r="C32" s="238">
        <v>24</v>
      </c>
      <c r="D32" s="239">
        <f t="shared" si="12"/>
        <v>17549</v>
      </c>
      <c r="E32" s="239">
        <f t="shared" si="6"/>
        <v>191709</v>
      </c>
      <c r="F32" s="239">
        <f t="shared" si="1"/>
        <v>-1000318.3700000001</v>
      </c>
      <c r="G32" s="240">
        <f>+Inputs!$D$3</f>
        <v>0.37951000000000001</v>
      </c>
      <c r="H32" s="249"/>
      <c r="I32" s="241">
        <f t="shared" si="7"/>
        <v>1192027.3700000001</v>
      </c>
      <c r="J32" s="241"/>
      <c r="K32" s="241">
        <f t="shared" si="2"/>
        <v>17549</v>
      </c>
      <c r="L32" s="241">
        <f t="shared" si="8"/>
        <v>191709</v>
      </c>
      <c r="M32" s="241">
        <f t="shared" si="3"/>
        <v>6660.02099</v>
      </c>
      <c r="N32" s="241">
        <f t="shared" si="4"/>
        <v>6660.02099</v>
      </c>
      <c r="O32" s="241">
        <f t="shared" si="9"/>
        <v>-379630.82459870056</v>
      </c>
      <c r="P32" s="241">
        <f t="shared" si="10"/>
        <v>379630.82459870056</v>
      </c>
      <c r="Q32" s="242"/>
      <c r="R32" s="242"/>
      <c r="S32" s="242"/>
      <c r="T32" s="237"/>
    </row>
    <row r="33" spans="1:20" s="248" customFormat="1">
      <c r="A33" s="243">
        <v>40269</v>
      </c>
      <c r="B33" s="252"/>
      <c r="C33" s="238">
        <v>25</v>
      </c>
      <c r="D33" s="239">
        <f t="shared" si="12"/>
        <v>17549</v>
      </c>
      <c r="E33" s="239">
        <f t="shared" si="6"/>
        <v>209258</v>
      </c>
      <c r="F33" s="239">
        <f t="shared" si="1"/>
        <v>-982769.37000000011</v>
      </c>
      <c r="G33" s="240">
        <f>+Inputs!$D$3</f>
        <v>0.37951000000000001</v>
      </c>
      <c r="H33" s="249"/>
      <c r="I33" s="241">
        <f t="shared" si="7"/>
        <v>1192027.3700000001</v>
      </c>
      <c r="J33" s="241"/>
      <c r="K33" s="241">
        <f t="shared" si="2"/>
        <v>17549</v>
      </c>
      <c r="L33" s="241">
        <f t="shared" si="8"/>
        <v>209258</v>
      </c>
      <c r="M33" s="241">
        <f t="shared" si="3"/>
        <v>6660.02099</v>
      </c>
      <c r="N33" s="241">
        <f t="shared" si="4"/>
        <v>6660.02099</v>
      </c>
      <c r="O33" s="241">
        <f t="shared" si="9"/>
        <v>-372970.80360870057</v>
      </c>
      <c r="P33" s="241">
        <f t="shared" si="10"/>
        <v>372970.80360870057</v>
      </c>
      <c r="Q33" s="242"/>
      <c r="R33" s="242"/>
      <c r="S33" s="242"/>
      <c r="T33" s="237"/>
    </row>
    <row r="34" spans="1:20" s="248" customFormat="1">
      <c r="A34" s="243">
        <v>40299</v>
      </c>
      <c r="B34" s="252"/>
      <c r="C34" s="238">
        <v>26</v>
      </c>
      <c r="D34" s="239">
        <f t="shared" si="12"/>
        <v>17549</v>
      </c>
      <c r="E34" s="239">
        <f t="shared" si="6"/>
        <v>226807</v>
      </c>
      <c r="F34" s="239">
        <f t="shared" si="1"/>
        <v>-965220.37000000011</v>
      </c>
      <c r="G34" s="240">
        <f>+Inputs!$D$3</f>
        <v>0.37951000000000001</v>
      </c>
      <c r="H34" s="249"/>
      <c r="I34" s="241">
        <f t="shared" si="7"/>
        <v>1192027.3700000001</v>
      </c>
      <c r="J34" s="241"/>
      <c r="K34" s="241">
        <f t="shared" si="2"/>
        <v>17549</v>
      </c>
      <c r="L34" s="241">
        <f t="shared" si="8"/>
        <v>226807</v>
      </c>
      <c r="M34" s="241">
        <f t="shared" si="3"/>
        <v>6660.02099</v>
      </c>
      <c r="N34" s="241">
        <f t="shared" si="4"/>
        <v>6660.02099</v>
      </c>
      <c r="O34" s="241">
        <f t="shared" si="9"/>
        <v>-366310.78261870058</v>
      </c>
      <c r="P34" s="241">
        <f t="shared" si="10"/>
        <v>366310.78261870058</v>
      </c>
      <c r="Q34" s="242"/>
      <c r="R34" s="242"/>
      <c r="S34" s="242"/>
      <c r="T34" s="237"/>
    </row>
    <row r="35" spans="1:20" s="248" customFormat="1">
      <c r="A35" s="243">
        <v>40330</v>
      </c>
      <c r="B35" s="252"/>
      <c r="C35" s="238">
        <v>27</v>
      </c>
      <c r="D35" s="239">
        <f t="shared" si="12"/>
        <v>17549</v>
      </c>
      <c r="E35" s="239">
        <f t="shared" si="6"/>
        <v>244356</v>
      </c>
      <c r="F35" s="239">
        <f t="shared" si="1"/>
        <v>-947671.37000000011</v>
      </c>
      <c r="G35" s="240">
        <f>+Inputs!$D$3</f>
        <v>0.37951000000000001</v>
      </c>
      <c r="H35" s="249"/>
      <c r="I35" s="241">
        <f t="shared" si="7"/>
        <v>1192027.3700000001</v>
      </c>
      <c r="J35" s="241"/>
      <c r="K35" s="241">
        <f t="shared" si="2"/>
        <v>17549</v>
      </c>
      <c r="L35" s="241">
        <f t="shared" si="8"/>
        <v>244356</v>
      </c>
      <c r="M35" s="241">
        <f t="shared" si="3"/>
        <v>6660.02099</v>
      </c>
      <c r="N35" s="241">
        <f t="shared" si="4"/>
        <v>6660.02099</v>
      </c>
      <c r="O35" s="241">
        <f t="shared" si="9"/>
        <v>-359650.76162870059</v>
      </c>
      <c r="P35" s="241">
        <f t="shared" si="10"/>
        <v>359650.76162870059</v>
      </c>
      <c r="Q35" s="242"/>
      <c r="R35" s="242"/>
      <c r="S35" s="242"/>
      <c r="T35" s="237"/>
    </row>
    <row r="36" spans="1:20" s="248" customFormat="1">
      <c r="A36" s="243">
        <v>40360</v>
      </c>
      <c r="B36" s="252"/>
      <c r="C36" s="238">
        <v>28</v>
      </c>
      <c r="D36" s="239">
        <f t="shared" si="12"/>
        <v>17549</v>
      </c>
      <c r="E36" s="239">
        <f t="shared" si="6"/>
        <v>261905</v>
      </c>
      <c r="F36" s="239">
        <f t="shared" si="1"/>
        <v>-930122.37000000011</v>
      </c>
      <c r="G36" s="240">
        <f>+Inputs!$D$3</f>
        <v>0.37951000000000001</v>
      </c>
      <c r="H36" s="249"/>
      <c r="I36" s="241">
        <f t="shared" si="7"/>
        <v>1192027.3700000001</v>
      </c>
      <c r="J36" s="241"/>
      <c r="K36" s="241">
        <f t="shared" si="2"/>
        <v>17549</v>
      </c>
      <c r="L36" s="241">
        <f t="shared" si="8"/>
        <v>261905</v>
      </c>
      <c r="M36" s="241">
        <f t="shared" si="3"/>
        <v>6660.02099</v>
      </c>
      <c r="N36" s="241">
        <f t="shared" si="4"/>
        <v>6660.02099</v>
      </c>
      <c r="O36" s="241">
        <f t="shared" si="9"/>
        <v>-352990.7406387006</v>
      </c>
      <c r="P36" s="241">
        <f t="shared" si="10"/>
        <v>352990.7406387006</v>
      </c>
      <c r="Q36" s="242"/>
      <c r="R36" s="242"/>
      <c r="S36" s="242"/>
      <c r="T36" s="237"/>
    </row>
    <row r="37" spans="1:20" s="248" customFormat="1">
      <c r="A37" s="243">
        <v>40391</v>
      </c>
      <c r="B37" s="252"/>
      <c r="C37" s="238">
        <v>29</v>
      </c>
      <c r="D37" s="239">
        <f t="shared" si="12"/>
        <v>17549</v>
      </c>
      <c r="E37" s="239">
        <f t="shared" si="6"/>
        <v>279454</v>
      </c>
      <c r="F37" s="239">
        <f t="shared" si="1"/>
        <v>-912573.37000000011</v>
      </c>
      <c r="G37" s="240">
        <f>+Inputs!$D$3</f>
        <v>0.37951000000000001</v>
      </c>
      <c r="H37" s="249"/>
      <c r="I37" s="241">
        <f t="shared" si="7"/>
        <v>1192027.3700000001</v>
      </c>
      <c r="J37" s="241"/>
      <c r="K37" s="241">
        <f t="shared" si="2"/>
        <v>17549</v>
      </c>
      <c r="L37" s="241">
        <f t="shared" si="8"/>
        <v>279454</v>
      </c>
      <c r="M37" s="241">
        <f t="shared" si="3"/>
        <v>6660.02099</v>
      </c>
      <c r="N37" s="241">
        <f t="shared" si="4"/>
        <v>6660.02099</v>
      </c>
      <c r="O37" s="241">
        <f t="shared" si="9"/>
        <v>-346330.71964870061</v>
      </c>
      <c r="P37" s="241">
        <f t="shared" si="10"/>
        <v>346330.71964870061</v>
      </c>
      <c r="Q37" s="242"/>
      <c r="R37" s="242"/>
      <c r="S37" s="242"/>
      <c r="T37" s="237"/>
    </row>
    <row r="38" spans="1:20" s="248" customFormat="1">
      <c r="A38" s="243">
        <v>40422</v>
      </c>
      <c r="B38" s="252"/>
      <c r="C38" s="238">
        <v>30</v>
      </c>
      <c r="D38" s="239">
        <f t="shared" si="12"/>
        <v>17549</v>
      </c>
      <c r="E38" s="239">
        <f t="shared" si="6"/>
        <v>297003</v>
      </c>
      <c r="F38" s="239">
        <f t="shared" si="1"/>
        <v>-895024.37000000011</v>
      </c>
      <c r="G38" s="240">
        <f>+Inputs!$D$3</f>
        <v>0.37951000000000001</v>
      </c>
      <c r="H38" s="249"/>
      <c r="I38" s="241">
        <f t="shared" si="7"/>
        <v>1192027.3700000001</v>
      </c>
      <c r="J38" s="241"/>
      <c r="K38" s="241">
        <f t="shared" si="2"/>
        <v>17549</v>
      </c>
      <c r="L38" s="241">
        <f t="shared" si="8"/>
        <v>297003</v>
      </c>
      <c r="M38" s="241">
        <f t="shared" si="3"/>
        <v>6660.02099</v>
      </c>
      <c r="N38" s="241">
        <f t="shared" si="4"/>
        <v>6660.02099</v>
      </c>
      <c r="O38" s="241">
        <f t="shared" si="9"/>
        <v>-339670.69865870062</v>
      </c>
      <c r="P38" s="241">
        <f t="shared" si="10"/>
        <v>339670.69865870062</v>
      </c>
      <c r="Q38" s="242"/>
      <c r="R38" s="242"/>
      <c r="S38" s="242"/>
      <c r="T38" s="237"/>
    </row>
    <row r="39" spans="1:20" s="248" customFormat="1">
      <c r="A39" s="243">
        <v>40452</v>
      </c>
      <c r="B39" s="249"/>
      <c r="C39" s="238">
        <v>31</v>
      </c>
      <c r="D39" s="239">
        <f t="shared" si="12"/>
        <v>17549</v>
      </c>
      <c r="E39" s="239">
        <f t="shared" si="6"/>
        <v>314552</v>
      </c>
      <c r="F39" s="239">
        <f t="shared" si="1"/>
        <v>-877475.37000000011</v>
      </c>
      <c r="G39" s="240">
        <f>+Inputs!$D$3</f>
        <v>0.37951000000000001</v>
      </c>
      <c r="H39" s="249"/>
      <c r="I39" s="241">
        <f t="shared" si="7"/>
        <v>1192027.3700000001</v>
      </c>
      <c r="J39" s="241"/>
      <c r="K39" s="241">
        <f t="shared" si="2"/>
        <v>17549</v>
      </c>
      <c r="L39" s="241">
        <f t="shared" si="8"/>
        <v>314552</v>
      </c>
      <c r="M39" s="241">
        <f t="shared" si="3"/>
        <v>6660.02099</v>
      </c>
      <c r="N39" s="241">
        <f t="shared" si="4"/>
        <v>6660.02099</v>
      </c>
      <c r="O39" s="241">
        <f t="shared" si="9"/>
        <v>-333010.67766870063</v>
      </c>
      <c r="P39" s="241">
        <f t="shared" si="10"/>
        <v>333010.67766870063</v>
      </c>
      <c r="Q39" s="242"/>
      <c r="R39" s="242"/>
      <c r="S39" s="242"/>
      <c r="T39" s="237"/>
    </row>
    <row r="40" spans="1:20" s="248" customFormat="1">
      <c r="A40" s="243">
        <v>40483</v>
      </c>
      <c r="B40" s="249"/>
      <c r="C40" s="238">
        <v>32</v>
      </c>
      <c r="D40" s="239">
        <f t="shared" si="12"/>
        <v>17549</v>
      </c>
      <c r="E40" s="239">
        <f t="shared" si="6"/>
        <v>332101</v>
      </c>
      <c r="F40" s="239">
        <f t="shared" si="1"/>
        <v>-859926.37000000011</v>
      </c>
      <c r="G40" s="240">
        <f>+Inputs!$D$3</f>
        <v>0.37951000000000001</v>
      </c>
      <c r="H40" s="249"/>
      <c r="I40" s="241">
        <f t="shared" si="7"/>
        <v>1192027.3700000001</v>
      </c>
      <c r="J40" s="249"/>
      <c r="K40" s="241">
        <f t="shared" si="2"/>
        <v>17549</v>
      </c>
      <c r="L40" s="241">
        <f t="shared" si="8"/>
        <v>332101</v>
      </c>
      <c r="M40" s="241">
        <f t="shared" si="3"/>
        <v>6660.02099</v>
      </c>
      <c r="N40" s="241">
        <f t="shared" si="4"/>
        <v>6660.02099</v>
      </c>
      <c r="O40" s="241">
        <f t="shared" si="9"/>
        <v>-326350.65667870064</v>
      </c>
      <c r="P40" s="241">
        <f t="shared" si="10"/>
        <v>326350.65667870064</v>
      </c>
      <c r="Q40" s="242"/>
      <c r="R40" s="242"/>
      <c r="S40" s="242"/>
      <c r="T40" s="237"/>
    </row>
    <row r="41" spans="1:20" s="248" customFormat="1">
      <c r="A41" s="243">
        <v>40513</v>
      </c>
      <c r="B41" s="237"/>
      <c r="C41" s="238">
        <v>33</v>
      </c>
      <c r="D41" s="239">
        <f t="shared" si="12"/>
        <v>17549</v>
      </c>
      <c r="E41" s="239">
        <f t="shared" si="6"/>
        <v>349650</v>
      </c>
      <c r="F41" s="239">
        <f t="shared" si="1"/>
        <v>-842377.37000000011</v>
      </c>
      <c r="G41" s="240">
        <f>+Inputs!$D$3</f>
        <v>0.37951000000000001</v>
      </c>
      <c r="H41" s="237"/>
      <c r="I41" s="241">
        <f t="shared" si="7"/>
        <v>1192027.3700000001</v>
      </c>
      <c r="J41" s="237"/>
      <c r="K41" s="241">
        <f t="shared" si="2"/>
        <v>17549</v>
      </c>
      <c r="L41" s="241">
        <f t="shared" si="8"/>
        <v>349650</v>
      </c>
      <c r="M41" s="241">
        <f t="shared" si="3"/>
        <v>6660.02099</v>
      </c>
      <c r="N41" s="241">
        <f t="shared" si="4"/>
        <v>6660.02099</v>
      </c>
      <c r="O41" s="241">
        <f t="shared" si="9"/>
        <v>-319690.63568870066</v>
      </c>
      <c r="P41" s="241">
        <f t="shared" si="10"/>
        <v>319690.63568870066</v>
      </c>
      <c r="Q41" s="242"/>
      <c r="R41" s="242"/>
      <c r="S41" s="242"/>
      <c r="T41" s="237"/>
    </row>
    <row r="42" spans="1:20" s="248" customFormat="1">
      <c r="A42" s="243">
        <v>40544</v>
      </c>
      <c r="B42" s="237"/>
      <c r="C42" s="238">
        <v>34</v>
      </c>
      <c r="D42" s="239">
        <f t="shared" si="12"/>
        <v>17549</v>
      </c>
      <c r="E42" s="239">
        <f t="shared" si="6"/>
        <v>367199</v>
      </c>
      <c r="F42" s="239">
        <f t="shared" si="1"/>
        <v>-824828.37000000011</v>
      </c>
      <c r="G42" s="240">
        <f>+Inputs!$D$3</f>
        <v>0.37951000000000001</v>
      </c>
      <c r="H42" s="237"/>
      <c r="I42" s="241">
        <f t="shared" si="7"/>
        <v>1192027.3700000001</v>
      </c>
      <c r="J42" s="237"/>
      <c r="K42" s="241">
        <f t="shared" si="2"/>
        <v>17549</v>
      </c>
      <c r="L42" s="241">
        <f t="shared" si="8"/>
        <v>367199</v>
      </c>
      <c r="M42" s="241">
        <f t="shared" si="3"/>
        <v>6660.02099</v>
      </c>
      <c r="N42" s="241">
        <f t="shared" si="4"/>
        <v>6660.02099</v>
      </c>
      <c r="O42" s="241">
        <f t="shared" si="9"/>
        <v>-313030.61469870067</v>
      </c>
      <c r="P42" s="241">
        <f t="shared" si="10"/>
        <v>313030.61469870067</v>
      </c>
      <c r="Q42" s="242"/>
      <c r="R42" s="242"/>
      <c r="S42" s="242"/>
      <c r="T42" s="237"/>
    </row>
    <row r="43" spans="1:20" s="248" customFormat="1">
      <c r="A43" s="243">
        <v>40575</v>
      </c>
      <c r="B43" s="237"/>
      <c r="C43" s="238">
        <v>35</v>
      </c>
      <c r="D43" s="239">
        <f t="shared" si="12"/>
        <v>17549</v>
      </c>
      <c r="E43" s="239">
        <f t="shared" si="6"/>
        <v>384748</v>
      </c>
      <c r="F43" s="239">
        <f t="shared" si="1"/>
        <v>-807279.37000000011</v>
      </c>
      <c r="G43" s="240">
        <f>+Inputs!$D$3</f>
        <v>0.37951000000000001</v>
      </c>
      <c r="H43" s="237"/>
      <c r="I43" s="241">
        <f t="shared" si="7"/>
        <v>1192027.3700000001</v>
      </c>
      <c r="J43" s="237"/>
      <c r="K43" s="241">
        <f t="shared" si="2"/>
        <v>17549</v>
      </c>
      <c r="L43" s="241">
        <f t="shared" si="8"/>
        <v>384748</v>
      </c>
      <c r="M43" s="241">
        <f t="shared" si="3"/>
        <v>6660.02099</v>
      </c>
      <c r="N43" s="241">
        <f t="shared" si="4"/>
        <v>6660.02099</v>
      </c>
      <c r="O43" s="241">
        <f t="shared" si="9"/>
        <v>-306370.59370870068</v>
      </c>
      <c r="P43" s="241">
        <f t="shared" si="10"/>
        <v>306370.59370870068</v>
      </c>
      <c r="Q43" s="242"/>
      <c r="R43" s="242"/>
      <c r="S43" s="242"/>
      <c r="T43" s="237"/>
    </row>
    <row r="44" spans="1:20" s="248" customFormat="1">
      <c r="A44" s="243">
        <v>40603</v>
      </c>
      <c r="B44" s="237"/>
      <c r="C44" s="238">
        <v>36</v>
      </c>
      <c r="D44" s="239">
        <f t="shared" si="12"/>
        <v>17549</v>
      </c>
      <c r="E44" s="239">
        <f t="shared" si="6"/>
        <v>402297</v>
      </c>
      <c r="F44" s="239">
        <f t="shared" si="1"/>
        <v>-789730.37000000011</v>
      </c>
      <c r="G44" s="240">
        <f>+Inputs!$D$3</f>
        <v>0.37951000000000001</v>
      </c>
      <c r="H44" s="237"/>
      <c r="I44" s="241">
        <f t="shared" si="7"/>
        <v>1192027.3700000001</v>
      </c>
      <c r="J44" s="237"/>
      <c r="K44" s="241">
        <f t="shared" si="2"/>
        <v>17549</v>
      </c>
      <c r="L44" s="241">
        <f t="shared" si="8"/>
        <v>402297</v>
      </c>
      <c r="M44" s="241">
        <f t="shared" si="3"/>
        <v>6660.02099</v>
      </c>
      <c r="N44" s="241">
        <f t="shared" si="4"/>
        <v>6660.02099</v>
      </c>
      <c r="O44" s="241">
        <f t="shared" si="9"/>
        <v>-299710.57271870069</v>
      </c>
      <c r="P44" s="241">
        <f t="shared" si="10"/>
        <v>299710.57271870069</v>
      </c>
      <c r="Q44" s="242"/>
      <c r="R44" s="242"/>
      <c r="S44" s="242"/>
      <c r="T44" s="237"/>
    </row>
    <row r="45" spans="1:20" s="248" customFormat="1">
      <c r="A45" s="243">
        <v>40634</v>
      </c>
      <c r="B45" s="237"/>
      <c r="C45" s="238">
        <v>37</v>
      </c>
      <c r="D45" s="239">
        <f t="shared" si="12"/>
        <v>17549</v>
      </c>
      <c r="E45" s="239">
        <f t="shared" si="6"/>
        <v>419846</v>
      </c>
      <c r="F45" s="239">
        <f t="shared" si="1"/>
        <v>-772181.37000000011</v>
      </c>
      <c r="G45" s="240">
        <f>+Inputs!$D$3</f>
        <v>0.37951000000000001</v>
      </c>
      <c r="H45" s="237"/>
      <c r="I45" s="241">
        <f t="shared" si="7"/>
        <v>1192027.3700000001</v>
      </c>
      <c r="J45" s="237"/>
      <c r="K45" s="241">
        <f t="shared" si="2"/>
        <v>17549</v>
      </c>
      <c r="L45" s="241">
        <f t="shared" si="8"/>
        <v>419846</v>
      </c>
      <c r="M45" s="241">
        <f t="shared" si="3"/>
        <v>6660.02099</v>
      </c>
      <c r="N45" s="241">
        <f t="shared" si="4"/>
        <v>6660.02099</v>
      </c>
      <c r="O45" s="241">
        <f t="shared" si="9"/>
        <v>-293050.5517287007</v>
      </c>
      <c r="P45" s="241">
        <f t="shared" si="10"/>
        <v>293050.5517287007</v>
      </c>
      <c r="Q45" s="242"/>
      <c r="R45" s="242"/>
      <c r="S45" s="242"/>
      <c r="T45" s="237"/>
    </row>
    <row r="46" spans="1:20" s="248" customFormat="1">
      <c r="A46" s="243">
        <v>40664</v>
      </c>
      <c r="B46" s="237"/>
      <c r="C46" s="238">
        <v>38</v>
      </c>
      <c r="D46" s="239">
        <f t="shared" si="12"/>
        <v>17549</v>
      </c>
      <c r="E46" s="239">
        <f t="shared" si="6"/>
        <v>437395</v>
      </c>
      <c r="F46" s="239">
        <f t="shared" si="1"/>
        <v>-754632.37000000011</v>
      </c>
      <c r="G46" s="240">
        <f>+Inputs!$D$3</f>
        <v>0.37951000000000001</v>
      </c>
      <c r="H46" s="237"/>
      <c r="I46" s="241">
        <f t="shared" si="7"/>
        <v>1192027.3700000001</v>
      </c>
      <c r="J46" s="237"/>
      <c r="K46" s="241">
        <f t="shared" si="2"/>
        <v>17549</v>
      </c>
      <c r="L46" s="241">
        <f t="shared" si="8"/>
        <v>437395</v>
      </c>
      <c r="M46" s="241">
        <f t="shared" si="3"/>
        <v>6660.02099</v>
      </c>
      <c r="N46" s="241">
        <f t="shared" si="4"/>
        <v>6660.02099</v>
      </c>
      <c r="O46" s="241">
        <f t="shared" si="9"/>
        <v>-286390.53073870071</v>
      </c>
      <c r="P46" s="241">
        <f t="shared" si="10"/>
        <v>286390.53073870071</v>
      </c>
      <c r="Q46" s="242"/>
      <c r="R46" s="242"/>
      <c r="S46" s="242"/>
      <c r="T46" s="237"/>
    </row>
    <row r="47" spans="1:20" s="248" customFormat="1">
      <c r="A47" s="243">
        <v>40695</v>
      </c>
      <c r="B47" s="237"/>
      <c r="C47" s="238">
        <v>39</v>
      </c>
      <c r="D47" s="239">
        <f t="shared" si="12"/>
        <v>17549</v>
      </c>
      <c r="E47" s="239">
        <f t="shared" si="6"/>
        <v>454944</v>
      </c>
      <c r="F47" s="239">
        <f t="shared" si="1"/>
        <v>-737083.37000000011</v>
      </c>
      <c r="G47" s="240">
        <f>+Inputs!$D$3</f>
        <v>0.37951000000000001</v>
      </c>
      <c r="H47" s="237"/>
      <c r="I47" s="241">
        <f t="shared" si="7"/>
        <v>1192027.3700000001</v>
      </c>
      <c r="J47" s="237"/>
      <c r="K47" s="241">
        <f t="shared" si="2"/>
        <v>17549</v>
      </c>
      <c r="L47" s="241">
        <f t="shared" si="8"/>
        <v>454944</v>
      </c>
      <c r="M47" s="241">
        <f t="shared" si="3"/>
        <v>6660.02099</v>
      </c>
      <c r="N47" s="241">
        <f t="shared" si="4"/>
        <v>6660.02099</v>
      </c>
      <c r="O47" s="241">
        <f t="shared" si="9"/>
        <v>-279730.50974870072</v>
      </c>
      <c r="P47" s="241">
        <f t="shared" si="10"/>
        <v>279730.50974870072</v>
      </c>
      <c r="Q47" s="242"/>
      <c r="R47" s="242"/>
      <c r="S47" s="242"/>
      <c r="T47" s="237"/>
    </row>
    <row r="48" spans="1:20" s="248" customFormat="1">
      <c r="A48" s="243">
        <v>40725</v>
      </c>
      <c r="B48" s="237"/>
      <c r="C48" s="238">
        <v>40</v>
      </c>
      <c r="D48" s="239">
        <f t="shared" si="12"/>
        <v>17549</v>
      </c>
      <c r="E48" s="239">
        <f t="shared" si="6"/>
        <v>472493</v>
      </c>
      <c r="F48" s="239">
        <f t="shared" si="1"/>
        <v>-719534.37000000011</v>
      </c>
      <c r="G48" s="240">
        <f>+Inputs!$D$3</f>
        <v>0.37951000000000001</v>
      </c>
      <c r="H48" s="237"/>
      <c r="I48" s="241">
        <f t="shared" si="7"/>
        <v>1192027.3700000001</v>
      </c>
      <c r="J48" s="237"/>
      <c r="K48" s="241">
        <f t="shared" si="2"/>
        <v>17549</v>
      </c>
      <c r="L48" s="241">
        <f t="shared" si="8"/>
        <v>472493</v>
      </c>
      <c r="M48" s="241">
        <f t="shared" si="3"/>
        <v>6660.02099</v>
      </c>
      <c r="N48" s="241">
        <f t="shared" si="4"/>
        <v>6660.02099</v>
      </c>
      <c r="O48" s="241">
        <f t="shared" si="9"/>
        <v>-273070.48875870073</v>
      </c>
      <c r="P48" s="241">
        <f t="shared" si="10"/>
        <v>273070.48875870073</v>
      </c>
      <c r="Q48" s="242"/>
      <c r="R48" s="242"/>
      <c r="S48" s="242"/>
      <c r="T48" s="237"/>
    </row>
    <row r="49" spans="1:20" s="248" customFormat="1">
      <c r="A49" s="243">
        <v>40756</v>
      </c>
      <c r="B49" s="237"/>
      <c r="C49" s="238">
        <v>41</v>
      </c>
      <c r="D49" s="239">
        <f t="shared" si="12"/>
        <v>17549</v>
      </c>
      <c r="E49" s="239">
        <f t="shared" si="6"/>
        <v>490042</v>
      </c>
      <c r="F49" s="239">
        <f t="shared" si="1"/>
        <v>-701985.37000000011</v>
      </c>
      <c r="G49" s="240">
        <f>+Inputs!$D$3</f>
        <v>0.37951000000000001</v>
      </c>
      <c r="H49" s="237"/>
      <c r="I49" s="241">
        <f t="shared" si="7"/>
        <v>1192027.3700000001</v>
      </c>
      <c r="J49" s="237"/>
      <c r="K49" s="241">
        <f t="shared" si="2"/>
        <v>17549</v>
      </c>
      <c r="L49" s="241">
        <f t="shared" si="8"/>
        <v>490042</v>
      </c>
      <c r="M49" s="241">
        <f t="shared" si="3"/>
        <v>6660.02099</v>
      </c>
      <c r="N49" s="241">
        <f t="shared" si="4"/>
        <v>6660.02099</v>
      </c>
      <c r="O49" s="241">
        <f t="shared" si="9"/>
        <v>-266410.46776870074</v>
      </c>
      <c r="P49" s="241">
        <f t="shared" si="10"/>
        <v>266410.46776870074</v>
      </c>
      <c r="Q49" s="242"/>
      <c r="R49" s="242"/>
      <c r="S49" s="242"/>
      <c r="T49" s="237"/>
    </row>
    <row r="50" spans="1:20" s="248" customFormat="1">
      <c r="A50" s="243">
        <v>40787</v>
      </c>
      <c r="B50" s="237"/>
      <c r="C50" s="238">
        <v>42</v>
      </c>
      <c r="D50" s="239">
        <f t="shared" si="12"/>
        <v>17549</v>
      </c>
      <c r="E50" s="239">
        <f t="shared" si="6"/>
        <v>507591</v>
      </c>
      <c r="F50" s="239">
        <f t="shared" si="1"/>
        <v>-684436.37000000011</v>
      </c>
      <c r="G50" s="240">
        <f>+Inputs!$D$3</f>
        <v>0.37951000000000001</v>
      </c>
      <c r="H50" s="237"/>
      <c r="I50" s="241">
        <f t="shared" si="7"/>
        <v>1192027.3700000001</v>
      </c>
      <c r="J50" s="237"/>
      <c r="K50" s="241">
        <f t="shared" si="2"/>
        <v>17549</v>
      </c>
      <c r="L50" s="241">
        <f t="shared" si="8"/>
        <v>507591</v>
      </c>
      <c r="M50" s="241">
        <f t="shared" si="3"/>
        <v>6660.02099</v>
      </c>
      <c r="N50" s="241">
        <f t="shared" si="4"/>
        <v>6660.02099</v>
      </c>
      <c r="O50" s="241">
        <f t="shared" si="9"/>
        <v>-259750.44677870075</v>
      </c>
      <c r="P50" s="241">
        <f t="shared" si="10"/>
        <v>259750.44677870075</v>
      </c>
      <c r="Q50" s="242"/>
      <c r="R50" s="242"/>
      <c r="S50" s="242"/>
      <c r="T50" s="237"/>
    </row>
    <row r="51" spans="1:20" s="248" customFormat="1">
      <c r="A51" s="243">
        <v>40817</v>
      </c>
      <c r="B51" s="237"/>
      <c r="C51" s="238">
        <v>43</v>
      </c>
      <c r="D51" s="239">
        <f t="shared" si="12"/>
        <v>17549</v>
      </c>
      <c r="E51" s="239">
        <f t="shared" si="6"/>
        <v>525140</v>
      </c>
      <c r="F51" s="239">
        <f t="shared" si="1"/>
        <v>-666887.37000000011</v>
      </c>
      <c r="G51" s="240">
        <f>+Inputs!$D$3</f>
        <v>0.37951000000000001</v>
      </c>
      <c r="H51" s="237"/>
      <c r="I51" s="241">
        <f t="shared" si="7"/>
        <v>1192027.3700000001</v>
      </c>
      <c r="J51" s="237"/>
      <c r="K51" s="241">
        <f t="shared" si="2"/>
        <v>17549</v>
      </c>
      <c r="L51" s="241">
        <f t="shared" si="8"/>
        <v>525140</v>
      </c>
      <c r="M51" s="241">
        <f t="shared" si="3"/>
        <v>6660.02099</v>
      </c>
      <c r="N51" s="241">
        <f t="shared" si="4"/>
        <v>6660.02099</v>
      </c>
      <c r="O51" s="241">
        <f t="shared" si="9"/>
        <v>-253090.42578870076</v>
      </c>
      <c r="P51" s="241">
        <f t="shared" si="10"/>
        <v>253090.42578870076</v>
      </c>
      <c r="Q51" s="242"/>
      <c r="R51" s="242"/>
      <c r="S51" s="242"/>
      <c r="T51" s="237"/>
    </row>
    <row r="52" spans="1:20" s="248" customFormat="1">
      <c r="A52" s="243">
        <v>40848</v>
      </c>
      <c r="B52" s="237"/>
      <c r="C52" s="238">
        <v>44</v>
      </c>
      <c r="D52" s="239">
        <f t="shared" si="12"/>
        <v>17549</v>
      </c>
      <c r="E52" s="239">
        <f t="shared" si="6"/>
        <v>542689</v>
      </c>
      <c r="F52" s="239">
        <f t="shared" si="1"/>
        <v>-649338.37000000011</v>
      </c>
      <c r="G52" s="240">
        <f>+Inputs!$D$3</f>
        <v>0.37951000000000001</v>
      </c>
      <c r="H52" s="237"/>
      <c r="I52" s="241">
        <f t="shared" si="7"/>
        <v>1192027.3700000001</v>
      </c>
      <c r="J52" s="237"/>
      <c r="K52" s="241">
        <f t="shared" si="2"/>
        <v>17549</v>
      </c>
      <c r="L52" s="241">
        <f t="shared" si="8"/>
        <v>542689</v>
      </c>
      <c r="M52" s="241">
        <f t="shared" si="3"/>
        <v>6660.02099</v>
      </c>
      <c r="N52" s="241">
        <f t="shared" si="4"/>
        <v>6660.02099</v>
      </c>
      <c r="O52" s="241">
        <f t="shared" si="9"/>
        <v>-246430.40479870077</v>
      </c>
      <c r="P52" s="241">
        <f t="shared" si="10"/>
        <v>246430.40479870077</v>
      </c>
      <c r="Q52" s="242"/>
      <c r="R52" s="242"/>
      <c r="S52" s="242"/>
      <c r="T52" s="237"/>
    </row>
    <row r="53" spans="1:20" s="248" customFormat="1">
      <c r="A53" s="243">
        <v>40878</v>
      </c>
      <c r="B53" s="237"/>
      <c r="C53" s="238">
        <v>45</v>
      </c>
      <c r="D53" s="239">
        <f t="shared" si="12"/>
        <v>17549</v>
      </c>
      <c r="E53" s="239">
        <f t="shared" si="6"/>
        <v>560238</v>
      </c>
      <c r="F53" s="239">
        <f t="shared" si="1"/>
        <v>-631789.37000000011</v>
      </c>
      <c r="G53" s="240">
        <f>+Inputs!$D$3</f>
        <v>0.37951000000000001</v>
      </c>
      <c r="H53" s="237"/>
      <c r="I53" s="241">
        <f t="shared" si="7"/>
        <v>1192027.3700000001</v>
      </c>
      <c r="J53" s="237"/>
      <c r="K53" s="241">
        <f t="shared" si="2"/>
        <v>17549</v>
      </c>
      <c r="L53" s="241">
        <f t="shared" si="8"/>
        <v>560238</v>
      </c>
      <c r="M53" s="241">
        <f t="shared" si="3"/>
        <v>6660.02099</v>
      </c>
      <c r="N53" s="241">
        <f t="shared" si="4"/>
        <v>6660.02099</v>
      </c>
      <c r="O53" s="241">
        <f t="shared" si="9"/>
        <v>-239770.38380870078</v>
      </c>
      <c r="P53" s="241">
        <f t="shared" si="10"/>
        <v>239770.38380870078</v>
      </c>
      <c r="Q53" s="242"/>
      <c r="R53" s="242"/>
      <c r="S53" s="242"/>
      <c r="T53" s="237"/>
    </row>
    <row r="54" spans="1:20" s="248" customFormat="1">
      <c r="A54" s="243">
        <v>40909</v>
      </c>
      <c r="B54" s="237"/>
      <c r="C54" s="238">
        <v>46</v>
      </c>
      <c r="D54" s="239">
        <f t="shared" si="12"/>
        <v>17549</v>
      </c>
      <c r="E54" s="239">
        <f t="shared" si="6"/>
        <v>577787</v>
      </c>
      <c r="F54" s="239">
        <f t="shared" si="1"/>
        <v>-614240.37000000011</v>
      </c>
      <c r="G54" s="240">
        <f>+Inputs!$D$3</f>
        <v>0.37951000000000001</v>
      </c>
      <c r="H54" s="237"/>
      <c r="I54" s="241">
        <f t="shared" si="7"/>
        <v>1192027.3700000001</v>
      </c>
      <c r="J54" s="237"/>
      <c r="K54" s="241">
        <f t="shared" si="2"/>
        <v>17549</v>
      </c>
      <c r="L54" s="241">
        <f t="shared" si="8"/>
        <v>577787</v>
      </c>
      <c r="M54" s="241">
        <f t="shared" si="3"/>
        <v>6660.02099</v>
      </c>
      <c r="N54" s="241">
        <f t="shared" si="4"/>
        <v>6660.02099</v>
      </c>
      <c r="O54" s="241">
        <f t="shared" si="9"/>
        <v>-233110.36281870079</v>
      </c>
      <c r="P54" s="241">
        <f t="shared" si="10"/>
        <v>233110.36281870079</v>
      </c>
      <c r="Q54" s="242"/>
      <c r="R54" s="242"/>
      <c r="S54" s="242"/>
      <c r="T54" s="237"/>
    </row>
    <row r="55" spans="1:20" s="248" customFormat="1">
      <c r="A55" s="243">
        <v>40940</v>
      </c>
      <c r="B55" s="237"/>
      <c r="C55" s="238">
        <v>47</v>
      </c>
      <c r="D55" s="239">
        <f t="shared" si="12"/>
        <v>17549</v>
      </c>
      <c r="E55" s="239">
        <f t="shared" si="6"/>
        <v>595336</v>
      </c>
      <c r="F55" s="239">
        <f t="shared" si="1"/>
        <v>-596691.37000000011</v>
      </c>
      <c r="G55" s="240">
        <f>+Inputs!$D$3</f>
        <v>0.37951000000000001</v>
      </c>
      <c r="H55" s="237"/>
      <c r="I55" s="241">
        <f t="shared" si="7"/>
        <v>1192027.3700000001</v>
      </c>
      <c r="J55" s="237"/>
      <c r="K55" s="241">
        <f t="shared" si="2"/>
        <v>17549</v>
      </c>
      <c r="L55" s="241">
        <f t="shared" si="8"/>
        <v>595336</v>
      </c>
      <c r="M55" s="241">
        <f t="shared" si="3"/>
        <v>6660.02099</v>
      </c>
      <c r="N55" s="241">
        <f t="shared" si="4"/>
        <v>6660.02099</v>
      </c>
      <c r="O55" s="241">
        <f t="shared" si="9"/>
        <v>-226450.3418287008</v>
      </c>
      <c r="P55" s="241">
        <f t="shared" si="10"/>
        <v>226450.3418287008</v>
      </c>
      <c r="Q55" s="242"/>
      <c r="R55" s="242"/>
      <c r="S55" s="242"/>
      <c r="T55" s="237"/>
    </row>
    <row r="56" spans="1:20" s="248" customFormat="1">
      <c r="A56" s="243">
        <v>40969</v>
      </c>
      <c r="B56" s="237"/>
      <c r="C56" s="238">
        <v>48</v>
      </c>
      <c r="D56" s="239">
        <f t="shared" si="12"/>
        <v>17549</v>
      </c>
      <c r="E56" s="239">
        <f t="shared" si="6"/>
        <v>612885</v>
      </c>
      <c r="F56" s="239">
        <f t="shared" si="1"/>
        <v>-579142.37000000011</v>
      </c>
      <c r="G56" s="240">
        <f>+Inputs!$D$3</f>
        <v>0.37951000000000001</v>
      </c>
      <c r="H56" s="237"/>
      <c r="I56" s="241">
        <f t="shared" si="7"/>
        <v>1192027.3700000001</v>
      </c>
      <c r="J56" s="237"/>
      <c r="K56" s="241">
        <f t="shared" si="2"/>
        <v>17549</v>
      </c>
      <c r="L56" s="241">
        <f t="shared" si="8"/>
        <v>612885</v>
      </c>
      <c r="M56" s="241">
        <f t="shared" si="3"/>
        <v>6660.02099</v>
      </c>
      <c r="N56" s="241">
        <f t="shared" si="4"/>
        <v>6660.02099</v>
      </c>
      <c r="O56" s="241">
        <f t="shared" si="9"/>
        <v>-219790.32083870081</v>
      </c>
      <c r="P56" s="241">
        <f t="shared" si="10"/>
        <v>219790.32083870081</v>
      </c>
      <c r="Q56" s="242"/>
      <c r="R56" s="242"/>
      <c r="S56" s="242"/>
      <c r="T56" s="237"/>
    </row>
    <row r="57" spans="1:20" s="248" customFormat="1">
      <c r="A57" s="243">
        <v>41000</v>
      </c>
      <c r="B57" s="237"/>
      <c r="C57" s="238">
        <v>49</v>
      </c>
      <c r="D57" s="239">
        <f t="shared" si="12"/>
        <v>17549</v>
      </c>
      <c r="E57" s="239">
        <f t="shared" si="6"/>
        <v>630434</v>
      </c>
      <c r="F57" s="239">
        <f t="shared" si="1"/>
        <v>-561593.37000000011</v>
      </c>
      <c r="G57" s="240">
        <f>+Inputs!$D$3</f>
        <v>0.37951000000000001</v>
      </c>
      <c r="H57" s="237"/>
      <c r="I57" s="241">
        <f t="shared" si="7"/>
        <v>1192027.3700000001</v>
      </c>
      <c r="J57" s="237"/>
      <c r="K57" s="241">
        <f t="shared" si="2"/>
        <v>17549</v>
      </c>
      <c r="L57" s="241">
        <f t="shared" si="8"/>
        <v>630434</v>
      </c>
      <c r="M57" s="241">
        <f t="shared" si="3"/>
        <v>6660.02099</v>
      </c>
      <c r="N57" s="241">
        <f t="shared" si="4"/>
        <v>6660.02099</v>
      </c>
      <c r="O57" s="241">
        <f t="shared" si="9"/>
        <v>-213130.29984870082</v>
      </c>
      <c r="P57" s="241">
        <f t="shared" si="10"/>
        <v>213130.29984870082</v>
      </c>
      <c r="Q57" s="242"/>
      <c r="R57" s="242"/>
      <c r="S57" s="242"/>
      <c r="T57" s="237"/>
    </row>
    <row r="58" spans="1:20" s="248" customFormat="1">
      <c r="A58" s="243">
        <v>41030</v>
      </c>
      <c r="B58" s="237"/>
      <c r="C58" s="238">
        <v>50</v>
      </c>
      <c r="D58" s="239">
        <f t="shared" si="12"/>
        <v>17549</v>
      </c>
      <c r="E58" s="239">
        <f t="shared" si="6"/>
        <v>647983</v>
      </c>
      <c r="F58" s="239">
        <f t="shared" si="1"/>
        <v>-544044.37000000011</v>
      </c>
      <c r="G58" s="240">
        <f>+Inputs!$D$3</f>
        <v>0.37951000000000001</v>
      </c>
      <c r="H58" s="237"/>
      <c r="I58" s="241">
        <f t="shared" si="7"/>
        <v>1192027.3700000001</v>
      </c>
      <c r="J58" s="237"/>
      <c r="K58" s="241">
        <f t="shared" si="2"/>
        <v>17549</v>
      </c>
      <c r="L58" s="241">
        <f t="shared" si="8"/>
        <v>647983</v>
      </c>
      <c r="M58" s="241">
        <f t="shared" si="3"/>
        <v>6660.02099</v>
      </c>
      <c r="N58" s="241">
        <f t="shared" si="4"/>
        <v>6660.02099</v>
      </c>
      <c r="O58" s="241">
        <f t="shared" si="9"/>
        <v>-206470.27885870083</v>
      </c>
      <c r="P58" s="241">
        <f t="shared" si="10"/>
        <v>206470.27885870083</v>
      </c>
      <c r="Q58" s="242"/>
      <c r="R58" s="242"/>
      <c r="S58" s="242"/>
      <c r="T58" s="237"/>
    </row>
    <row r="59" spans="1:20" s="248" customFormat="1">
      <c r="A59" s="243">
        <v>41061</v>
      </c>
      <c r="B59" s="237"/>
      <c r="C59" s="238">
        <v>51</v>
      </c>
      <c r="D59" s="239">
        <f t="shared" si="12"/>
        <v>17549</v>
      </c>
      <c r="E59" s="239">
        <f t="shared" si="6"/>
        <v>665532</v>
      </c>
      <c r="F59" s="239">
        <f t="shared" si="1"/>
        <v>-526495.37000000011</v>
      </c>
      <c r="G59" s="240">
        <f>+Inputs!$D$3</f>
        <v>0.37951000000000001</v>
      </c>
      <c r="H59" s="237"/>
      <c r="I59" s="241">
        <f t="shared" si="7"/>
        <v>1192027.3700000001</v>
      </c>
      <c r="J59" s="237"/>
      <c r="K59" s="241">
        <f t="shared" si="2"/>
        <v>17549</v>
      </c>
      <c r="L59" s="241">
        <f t="shared" si="8"/>
        <v>665532</v>
      </c>
      <c r="M59" s="241">
        <f t="shared" si="3"/>
        <v>6660.02099</v>
      </c>
      <c r="N59" s="241">
        <f t="shared" si="4"/>
        <v>6660.02099</v>
      </c>
      <c r="O59" s="241">
        <f t="shared" si="9"/>
        <v>-199810.25786870084</v>
      </c>
      <c r="P59" s="241">
        <f t="shared" si="10"/>
        <v>199810.25786870084</v>
      </c>
      <c r="Q59" s="242"/>
      <c r="R59" s="242"/>
      <c r="S59" s="242"/>
      <c r="T59" s="237"/>
    </row>
    <row r="60" spans="1:20" s="248" customFormat="1">
      <c r="A60" s="243">
        <v>41091</v>
      </c>
      <c r="B60" s="237"/>
      <c r="C60" s="238">
        <v>52</v>
      </c>
      <c r="D60" s="239">
        <f t="shared" si="12"/>
        <v>17549</v>
      </c>
      <c r="E60" s="239">
        <f t="shared" si="6"/>
        <v>683081</v>
      </c>
      <c r="F60" s="239">
        <f t="shared" si="1"/>
        <v>-508946.37000000011</v>
      </c>
      <c r="G60" s="240">
        <f>+Inputs!$D$3</f>
        <v>0.37951000000000001</v>
      </c>
      <c r="H60" s="237"/>
      <c r="I60" s="241">
        <f t="shared" si="7"/>
        <v>1192027.3700000001</v>
      </c>
      <c r="J60" s="237"/>
      <c r="K60" s="241">
        <f t="shared" si="2"/>
        <v>17549</v>
      </c>
      <c r="L60" s="241">
        <f t="shared" si="8"/>
        <v>683081</v>
      </c>
      <c r="M60" s="241">
        <f t="shared" si="3"/>
        <v>6660.02099</v>
      </c>
      <c r="N60" s="241">
        <f t="shared" si="4"/>
        <v>6660.02099</v>
      </c>
      <c r="O60" s="241">
        <f t="shared" si="9"/>
        <v>-193150.23687870085</v>
      </c>
      <c r="P60" s="241">
        <f t="shared" si="10"/>
        <v>193150.23687870085</v>
      </c>
      <c r="Q60" s="242"/>
      <c r="R60" s="242"/>
      <c r="S60" s="242"/>
      <c r="T60" s="237"/>
    </row>
    <row r="61" spans="1:20" s="248" customFormat="1">
      <c r="A61" s="243">
        <v>41122</v>
      </c>
      <c r="B61" s="237"/>
      <c r="C61" s="238">
        <v>53</v>
      </c>
      <c r="D61" s="239">
        <f t="shared" si="12"/>
        <v>17549</v>
      </c>
      <c r="E61" s="239">
        <f t="shared" si="6"/>
        <v>700630</v>
      </c>
      <c r="F61" s="239">
        <f t="shared" si="1"/>
        <v>-491397.37000000011</v>
      </c>
      <c r="G61" s="240">
        <f>+Inputs!$D$3</f>
        <v>0.37951000000000001</v>
      </c>
      <c r="H61" s="237"/>
      <c r="I61" s="241">
        <f t="shared" si="7"/>
        <v>1192027.3700000001</v>
      </c>
      <c r="J61" s="237"/>
      <c r="K61" s="241">
        <f t="shared" si="2"/>
        <v>17549</v>
      </c>
      <c r="L61" s="241">
        <f t="shared" si="8"/>
        <v>700630</v>
      </c>
      <c r="M61" s="241">
        <f t="shared" si="3"/>
        <v>6660.02099</v>
      </c>
      <c r="N61" s="241">
        <f t="shared" si="4"/>
        <v>6660.02099</v>
      </c>
      <c r="O61" s="241">
        <f t="shared" si="9"/>
        <v>-186490.21588870086</v>
      </c>
      <c r="P61" s="241">
        <f t="shared" si="10"/>
        <v>186490.21588870086</v>
      </c>
      <c r="Q61" s="242"/>
      <c r="R61" s="242"/>
      <c r="S61" s="242"/>
      <c r="T61" s="237"/>
    </row>
    <row r="62" spans="1:20" s="248" customFormat="1">
      <c r="A62" s="243">
        <v>41153</v>
      </c>
      <c r="B62" s="237"/>
      <c r="C62" s="238">
        <v>54</v>
      </c>
      <c r="D62" s="239">
        <f t="shared" si="12"/>
        <v>17549</v>
      </c>
      <c r="E62" s="239">
        <f t="shared" si="6"/>
        <v>718179</v>
      </c>
      <c r="F62" s="239">
        <f t="shared" si="1"/>
        <v>-473848.37000000011</v>
      </c>
      <c r="G62" s="240">
        <f>+Inputs!$D$3</f>
        <v>0.37951000000000001</v>
      </c>
      <c r="H62" s="237"/>
      <c r="I62" s="241">
        <f t="shared" si="7"/>
        <v>1192027.3700000001</v>
      </c>
      <c r="J62" s="237"/>
      <c r="K62" s="241">
        <f t="shared" si="2"/>
        <v>17549</v>
      </c>
      <c r="L62" s="241">
        <f t="shared" si="8"/>
        <v>718179</v>
      </c>
      <c r="M62" s="241">
        <f t="shared" si="3"/>
        <v>6660.02099</v>
      </c>
      <c r="N62" s="241">
        <f t="shared" si="4"/>
        <v>6660.02099</v>
      </c>
      <c r="O62" s="241">
        <f t="shared" si="9"/>
        <v>-179830.19489870087</v>
      </c>
      <c r="P62" s="241">
        <f t="shared" si="10"/>
        <v>179830.19489870087</v>
      </c>
      <c r="Q62" s="242"/>
      <c r="R62" s="242"/>
      <c r="S62" s="242"/>
      <c r="T62" s="237"/>
    </row>
    <row r="63" spans="1:20" s="248" customFormat="1">
      <c r="A63" s="243">
        <v>41183</v>
      </c>
      <c r="B63" s="237"/>
      <c r="C63" s="238">
        <v>55</v>
      </c>
      <c r="D63" s="239">
        <f t="shared" si="12"/>
        <v>17549</v>
      </c>
      <c r="E63" s="239">
        <f t="shared" si="6"/>
        <v>735728</v>
      </c>
      <c r="F63" s="239">
        <f t="shared" si="1"/>
        <v>-456299.37000000011</v>
      </c>
      <c r="G63" s="240">
        <f>+Inputs!$D$3</f>
        <v>0.37951000000000001</v>
      </c>
      <c r="H63" s="237"/>
      <c r="I63" s="241">
        <f t="shared" si="7"/>
        <v>1192027.3700000001</v>
      </c>
      <c r="J63" s="237"/>
      <c r="K63" s="241">
        <f t="shared" si="2"/>
        <v>17549</v>
      </c>
      <c r="L63" s="241">
        <f t="shared" si="8"/>
        <v>735728</v>
      </c>
      <c r="M63" s="241">
        <f t="shared" si="3"/>
        <v>6660.02099</v>
      </c>
      <c r="N63" s="241">
        <f t="shared" si="4"/>
        <v>6660.02099</v>
      </c>
      <c r="O63" s="241">
        <f t="shared" si="9"/>
        <v>-173170.17390870088</v>
      </c>
      <c r="P63" s="241">
        <f t="shared" si="10"/>
        <v>173170.17390870088</v>
      </c>
      <c r="Q63" s="242"/>
      <c r="R63" s="242"/>
      <c r="S63" s="242"/>
      <c r="T63" s="237"/>
    </row>
    <row r="64" spans="1:20" s="248" customFormat="1">
      <c r="A64" s="243">
        <v>41214</v>
      </c>
      <c r="B64" s="237"/>
      <c r="C64" s="238">
        <v>56</v>
      </c>
      <c r="D64" s="239">
        <f t="shared" si="12"/>
        <v>17549</v>
      </c>
      <c r="E64" s="239">
        <f t="shared" si="6"/>
        <v>753277</v>
      </c>
      <c r="F64" s="239">
        <f t="shared" si="1"/>
        <v>-438750.37000000011</v>
      </c>
      <c r="G64" s="240">
        <f>+Inputs!$D$3</f>
        <v>0.37951000000000001</v>
      </c>
      <c r="H64" s="237"/>
      <c r="I64" s="241">
        <f t="shared" si="7"/>
        <v>1192027.3700000001</v>
      </c>
      <c r="J64" s="237"/>
      <c r="K64" s="241">
        <f t="shared" si="2"/>
        <v>17549</v>
      </c>
      <c r="L64" s="241">
        <f t="shared" si="8"/>
        <v>753277</v>
      </c>
      <c r="M64" s="241">
        <f t="shared" si="3"/>
        <v>6660.02099</v>
      </c>
      <c r="N64" s="241">
        <f t="shared" si="4"/>
        <v>6660.02099</v>
      </c>
      <c r="O64" s="241">
        <f t="shared" si="9"/>
        <v>-166510.15291870089</v>
      </c>
      <c r="P64" s="241">
        <f t="shared" si="10"/>
        <v>166510.15291870089</v>
      </c>
      <c r="Q64" s="242"/>
      <c r="R64" s="242"/>
      <c r="S64" s="242"/>
      <c r="T64" s="237"/>
    </row>
    <row r="65" spans="1:20" s="248" customFormat="1">
      <c r="A65" s="243">
        <v>41244</v>
      </c>
      <c r="B65" s="237"/>
      <c r="C65" s="238">
        <v>57</v>
      </c>
      <c r="D65" s="239">
        <f t="shared" si="12"/>
        <v>17549</v>
      </c>
      <c r="E65" s="239">
        <f t="shared" si="6"/>
        <v>770826</v>
      </c>
      <c r="F65" s="239">
        <f t="shared" si="1"/>
        <v>-421201.37000000011</v>
      </c>
      <c r="G65" s="240">
        <f>+Inputs!$D$3</f>
        <v>0.37951000000000001</v>
      </c>
      <c r="H65" s="237"/>
      <c r="I65" s="241">
        <f t="shared" si="7"/>
        <v>1192027.3700000001</v>
      </c>
      <c r="J65" s="237"/>
      <c r="K65" s="241">
        <f t="shared" si="2"/>
        <v>17549</v>
      </c>
      <c r="L65" s="241">
        <f t="shared" si="8"/>
        <v>770826</v>
      </c>
      <c r="M65" s="241">
        <f t="shared" si="3"/>
        <v>6660.02099</v>
      </c>
      <c r="N65" s="241">
        <f t="shared" si="4"/>
        <v>6660.02099</v>
      </c>
      <c r="O65" s="241">
        <f t="shared" si="9"/>
        <v>-159850.1319287009</v>
      </c>
      <c r="P65" s="241">
        <f t="shared" si="10"/>
        <v>159850.1319287009</v>
      </c>
      <c r="Q65" s="242"/>
      <c r="R65" s="242"/>
      <c r="S65" s="242"/>
      <c r="T65" s="237"/>
    </row>
    <row r="66" spans="1:20" s="248" customFormat="1">
      <c r="A66" s="243">
        <v>41275</v>
      </c>
      <c r="B66" s="237"/>
      <c r="C66" s="238">
        <v>58</v>
      </c>
      <c r="D66" s="239">
        <f t="shared" si="12"/>
        <v>17549</v>
      </c>
      <c r="E66" s="239">
        <f t="shared" si="6"/>
        <v>788375</v>
      </c>
      <c r="F66" s="239">
        <f t="shared" si="1"/>
        <v>-403652.37000000011</v>
      </c>
      <c r="G66" s="240">
        <f>+Inputs!$D$3</f>
        <v>0.37951000000000001</v>
      </c>
      <c r="H66" s="237"/>
      <c r="I66" s="241">
        <f t="shared" si="7"/>
        <v>1192027.3700000001</v>
      </c>
      <c r="J66" s="237"/>
      <c r="K66" s="241">
        <f t="shared" si="2"/>
        <v>17549</v>
      </c>
      <c r="L66" s="241">
        <f t="shared" si="8"/>
        <v>788375</v>
      </c>
      <c r="M66" s="241">
        <f t="shared" si="3"/>
        <v>6660.02099</v>
      </c>
      <c r="N66" s="241">
        <f t="shared" si="4"/>
        <v>6660.02099</v>
      </c>
      <c r="O66" s="241">
        <f t="shared" si="9"/>
        <v>-153190.11093870091</v>
      </c>
      <c r="P66" s="241">
        <f t="shared" si="10"/>
        <v>153190.11093870091</v>
      </c>
      <c r="Q66" s="242"/>
      <c r="R66" s="242"/>
      <c r="S66" s="242"/>
      <c r="T66" s="237"/>
    </row>
    <row r="67" spans="1:20" s="248" customFormat="1">
      <c r="A67" s="243">
        <v>41306</v>
      </c>
      <c r="B67" s="237"/>
      <c r="C67" s="238">
        <v>59</v>
      </c>
      <c r="D67" s="239">
        <f t="shared" si="12"/>
        <v>17549</v>
      </c>
      <c r="E67" s="239">
        <f t="shared" si="6"/>
        <v>805924</v>
      </c>
      <c r="F67" s="239">
        <f t="shared" si="1"/>
        <v>-386103.37000000011</v>
      </c>
      <c r="G67" s="240">
        <f>+Inputs!$D$3</f>
        <v>0.37951000000000001</v>
      </c>
      <c r="H67" s="237"/>
      <c r="I67" s="241">
        <f t="shared" si="7"/>
        <v>1192027.3700000001</v>
      </c>
      <c r="J67" s="237"/>
      <c r="K67" s="241">
        <f t="shared" si="2"/>
        <v>17549</v>
      </c>
      <c r="L67" s="241">
        <f t="shared" si="8"/>
        <v>805924</v>
      </c>
      <c r="M67" s="241">
        <f t="shared" si="3"/>
        <v>6660.02099</v>
      </c>
      <c r="N67" s="241">
        <f t="shared" si="4"/>
        <v>6660.02099</v>
      </c>
      <c r="O67" s="241">
        <f t="shared" si="9"/>
        <v>-146530.08994870092</v>
      </c>
      <c r="P67" s="241">
        <f t="shared" si="10"/>
        <v>146530.08994870092</v>
      </c>
      <c r="Q67" s="242"/>
      <c r="R67" s="242"/>
      <c r="S67" s="242"/>
      <c r="T67" s="237"/>
    </row>
    <row r="68" spans="1:20" s="248" customFormat="1">
      <c r="A68" s="243">
        <v>41334</v>
      </c>
      <c r="B68" s="237"/>
      <c r="C68" s="238">
        <v>60</v>
      </c>
      <c r="D68" s="239">
        <f t="shared" si="12"/>
        <v>17549</v>
      </c>
      <c r="E68" s="239">
        <f t="shared" si="6"/>
        <v>823473</v>
      </c>
      <c r="F68" s="239">
        <f t="shared" si="1"/>
        <v>-368554.37000000011</v>
      </c>
      <c r="G68" s="240">
        <f>+Inputs!$D$3</f>
        <v>0.37951000000000001</v>
      </c>
      <c r="H68" s="237"/>
      <c r="I68" s="241">
        <f t="shared" si="7"/>
        <v>1192027.3700000001</v>
      </c>
      <c r="J68" s="237"/>
      <c r="K68" s="241">
        <f t="shared" si="2"/>
        <v>17549</v>
      </c>
      <c r="L68" s="241">
        <f t="shared" si="8"/>
        <v>823473</v>
      </c>
      <c r="M68" s="241">
        <f t="shared" si="3"/>
        <v>6660.02099</v>
      </c>
      <c r="N68" s="241">
        <f t="shared" si="4"/>
        <v>6660.02099</v>
      </c>
      <c r="O68" s="241">
        <f t="shared" si="9"/>
        <v>-139870.06895870093</v>
      </c>
      <c r="P68" s="241">
        <f t="shared" si="10"/>
        <v>139870.06895870093</v>
      </c>
      <c r="Q68" s="242"/>
      <c r="R68" s="242"/>
      <c r="S68" s="242"/>
      <c r="T68" s="237"/>
    </row>
    <row r="69" spans="1:20" s="248" customFormat="1">
      <c r="A69" s="243">
        <v>41365</v>
      </c>
      <c r="B69" s="237"/>
      <c r="C69" s="238">
        <v>61</v>
      </c>
      <c r="D69" s="239">
        <f t="shared" si="12"/>
        <v>17549</v>
      </c>
      <c r="E69" s="239">
        <f t="shared" si="6"/>
        <v>841022</v>
      </c>
      <c r="F69" s="239">
        <f t="shared" si="1"/>
        <v>-351005.37000000011</v>
      </c>
      <c r="G69" s="240">
        <f>+Inputs!$D$3</f>
        <v>0.37951000000000001</v>
      </c>
      <c r="H69" s="237"/>
      <c r="I69" s="241">
        <f t="shared" si="7"/>
        <v>1192027.3700000001</v>
      </c>
      <c r="J69" s="237"/>
      <c r="K69" s="241">
        <f t="shared" si="2"/>
        <v>17549</v>
      </c>
      <c r="L69" s="241">
        <f t="shared" si="8"/>
        <v>841022</v>
      </c>
      <c r="M69" s="241">
        <f t="shared" si="3"/>
        <v>6660.02099</v>
      </c>
      <c r="N69" s="241">
        <f t="shared" si="4"/>
        <v>6660.02099</v>
      </c>
      <c r="O69" s="241">
        <f t="shared" si="9"/>
        <v>-133210.04796870094</v>
      </c>
      <c r="P69" s="241">
        <f t="shared" si="10"/>
        <v>133210.04796870094</v>
      </c>
      <c r="Q69" s="242"/>
      <c r="R69" s="242"/>
      <c r="S69" s="242"/>
      <c r="T69" s="237"/>
    </row>
    <row r="70" spans="1:20" s="248" customFormat="1">
      <c r="A70" s="243">
        <v>41395</v>
      </c>
      <c r="B70" s="237"/>
      <c r="C70" s="238">
        <v>62</v>
      </c>
      <c r="D70" s="239">
        <f t="shared" si="12"/>
        <v>17549</v>
      </c>
      <c r="E70" s="239">
        <f t="shared" si="6"/>
        <v>858571</v>
      </c>
      <c r="F70" s="239">
        <f t="shared" si="1"/>
        <v>-333456.37000000011</v>
      </c>
      <c r="G70" s="240">
        <f>+Inputs!$D$3</f>
        <v>0.37951000000000001</v>
      </c>
      <c r="H70" s="237"/>
      <c r="I70" s="241">
        <f t="shared" si="7"/>
        <v>1192027.3700000001</v>
      </c>
      <c r="J70" s="237"/>
      <c r="K70" s="241">
        <f t="shared" si="2"/>
        <v>17549</v>
      </c>
      <c r="L70" s="241">
        <f t="shared" si="8"/>
        <v>858571</v>
      </c>
      <c r="M70" s="241">
        <f t="shared" si="3"/>
        <v>6660.02099</v>
      </c>
      <c r="N70" s="241">
        <f t="shared" si="4"/>
        <v>6660.02099</v>
      </c>
      <c r="O70" s="241">
        <f t="shared" si="9"/>
        <v>-126550.02697870093</v>
      </c>
      <c r="P70" s="241">
        <f t="shared" si="10"/>
        <v>126550.02697870093</v>
      </c>
      <c r="Q70" s="242"/>
      <c r="R70" s="242"/>
      <c r="S70" s="242"/>
      <c r="T70" s="237"/>
    </row>
    <row r="71" spans="1:20" s="248" customFormat="1">
      <c r="A71" s="243">
        <v>41426</v>
      </c>
      <c r="B71" s="237"/>
      <c r="C71" s="238">
        <v>63</v>
      </c>
      <c r="D71" s="239">
        <f t="shared" si="12"/>
        <v>17549</v>
      </c>
      <c r="E71" s="239">
        <f t="shared" si="6"/>
        <v>876120</v>
      </c>
      <c r="F71" s="239">
        <f t="shared" si="1"/>
        <v>-315907.37000000011</v>
      </c>
      <c r="G71" s="240">
        <f>+Inputs!$D$3</f>
        <v>0.37951000000000001</v>
      </c>
      <c r="H71" s="237"/>
      <c r="I71" s="241">
        <f t="shared" si="7"/>
        <v>1192027.3700000001</v>
      </c>
      <c r="J71" s="237"/>
      <c r="K71" s="241">
        <f t="shared" si="2"/>
        <v>17549</v>
      </c>
      <c r="L71" s="241">
        <f t="shared" si="8"/>
        <v>876120</v>
      </c>
      <c r="M71" s="241">
        <f t="shared" si="3"/>
        <v>6660.02099</v>
      </c>
      <c r="N71" s="241">
        <f t="shared" si="4"/>
        <v>6660.02099</v>
      </c>
      <c r="O71" s="241">
        <f t="shared" si="9"/>
        <v>-119890.00598870093</v>
      </c>
      <c r="P71" s="241">
        <f t="shared" si="10"/>
        <v>119890.00598870093</v>
      </c>
      <c r="Q71" s="242"/>
      <c r="R71" s="242"/>
      <c r="S71" s="242"/>
      <c r="T71" s="237"/>
    </row>
    <row r="72" spans="1:20" s="248" customFormat="1">
      <c r="A72" s="243">
        <v>41456</v>
      </c>
      <c r="B72" s="237"/>
      <c r="C72" s="238">
        <v>64</v>
      </c>
      <c r="D72" s="239">
        <f t="shared" si="12"/>
        <v>17549</v>
      </c>
      <c r="E72" s="239">
        <f t="shared" si="6"/>
        <v>893669</v>
      </c>
      <c r="F72" s="239">
        <f t="shared" si="1"/>
        <v>-298358.37000000011</v>
      </c>
      <c r="G72" s="240">
        <f>+Inputs!$D$3</f>
        <v>0.37951000000000001</v>
      </c>
      <c r="H72" s="237"/>
      <c r="I72" s="241">
        <f t="shared" si="7"/>
        <v>1192027.3700000001</v>
      </c>
      <c r="J72" s="237"/>
      <c r="K72" s="241">
        <f t="shared" si="2"/>
        <v>17549</v>
      </c>
      <c r="L72" s="241">
        <f t="shared" si="8"/>
        <v>893669</v>
      </c>
      <c r="M72" s="241">
        <f t="shared" si="3"/>
        <v>6660.02099</v>
      </c>
      <c r="N72" s="241">
        <f t="shared" si="4"/>
        <v>6660.02099</v>
      </c>
      <c r="O72" s="241">
        <f t="shared" si="9"/>
        <v>-113229.98499870092</v>
      </c>
      <c r="P72" s="241">
        <f t="shared" si="10"/>
        <v>113229.98499870092</v>
      </c>
      <c r="Q72" s="242"/>
      <c r="R72" s="242"/>
      <c r="S72" s="242"/>
      <c r="T72" s="237"/>
    </row>
    <row r="73" spans="1:20" s="248" customFormat="1">
      <c r="A73" s="243">
        <v>41487</v>
      </c>
      <c r="B73" s="237"/>
      <c r="C73" s="238">
        <v>65</v>
      </c>
      <c r="D73" s="239">
        <f t="shared" si="12"/>
        <v>17549</v>
      </c>
      <c r="E73" s="239">
        <f t="shared" si="6"/>
        <v>911218</v>
      </c>
      <c r="F73" s="239">
        <f t="shared" ref="F73:F90" si="13">$B$9+E73</f>
        <v>-280809.37000000011</v>
      </c>
      <c r="G73" s="240">
        <f>+Inputs!$D$3</f>
        <v>0.37951000000000001</v>
      </c>
      <c r="H73" s="237"/>
      <c r="I73" s="241">
        <f t="shared" si="7"/>
        <v>1192027.3700000001</v>
      </c>
      <c r="J73" s="237"/>
      <c r="K73" s="241">
        <f t="shared" ref="K73:K90" si="14">D73</f>
        <v>17549</v>
      </c>
      <c r="L73" s="241">
        <f t="shared" si="8"/>
        <v>911218</v>
      </c>
      <c r="M73" s="241">
        <f t="shared" ref="M73:M90" si="15">K73*G73</f>
        <v>6660.02099</v>
      </c>
      <c r="N73" s="241">
        <f t="shared" ref="N73:N90" si="16">M73-J73</f>
        <v>6660.02099</v>
      </c>
      <c r="O73" s="241">
        <f t="shared" si="9"/>
        <v>-106569.96400870092</v>
      </c>
      <c r="P73" s="241">
        <f t="shared" si="10"/>
        <v>106569.96400870092</v>
      </c>
      <c r="Q73" s="242"/>
      <c r="R73" s="242"/>
      <c r="S73" s="242"/>
      <c r="T73" s="237"/>
    </row>
    <row r="74" spans="1:20" s="248" customFormat="1">
      <c r="A74" s="243">
        <v>41518</v>
      </c>
      <c r="B74" s="237"/>
      <c r="C74" s="238">
        <v>66</v>
      </c>
      <c r="D74" s="239">
        <f t="shared" si="12"/>
        <v>17549</v>
      </c>
      <c r="E74" s="239">
        <f t="shared" ref="E74:E90" si="17">+E73+D74</f>
        <v>928767</v>
      </c>
      <c r="F74" s="239">
        <f t="shared" si="13"/>
        <v>-263260.37000000011</v>
      </c>
      <c r="G74" s="240">
        <f>+Inputs!$D$3</f>
        <v>0.37951000000000001</v>
      </c>
      <c r="H74" s="237"/>
      <c r="I74" s="241">
        <f t="shared" ref="I74:I90" si="18">+I73+H74</f>
        <v>1192027.3700000001</v>
      </c>
      <c r="J74" s="237"/>
      <c r="K74" s="241">
        <f t="shared" si="14"/>
        <v>17549</v>
      </c>
      <c r="L74" s="241">
        <f t="shared" ref="L74:L90" si="19">+L73+K74</f>
        <v>928767</v>
      </c>
      <c r="M74" s="241">
        <f t="shared" si="15"/>
        <v>6660.02099</v>
      </c>
      <c r="N74" s="241">
        <f t="shared" si="16"/>
        <v>6660.02099</v>
      </c>
      <c r="O74" s="241">
        <f t="shared" ref="O74:O90" si="20">+O73+N74</f>
        <v>-99909.943018700913</v>
      </c>
      <c r="P74" s="241">
        <f t="shared" ref="P74:P90" si="21">P73-N74</f>
        <v>99909.943018700913</v>
      </c>
      <c r="Q74" s="242"/>
      <c r="R74" s="242"/>
      <c r="S74" s="242"/>
      <c r="T74" s="237"/>
    </row>
    <row r="75" spans="1:20" s="248" customFormat="1">
      <c r="A75" s="243">
        <v>41548</v>
      </c>
      <c r="B75" s="237"/>
      <c r="C75" s="238">
        <v>67</v>
      </c>
      <c r="D75" s="239">
        <f t="shared" si="12"/>
        <v>17549</v>
      </c>
      <c r="E75" s="239">
        <f t="shared" si="17"/>
        <v>946316</v>
      </c>
      <c r="F75" s="239">
        <f t="shared" si="13"/>
        <v>-245711.37000000011</v>
      </c>
      <c r="G75" s="240">
        <f>+Inputs!$D$3</f>
        <v>0.37951000000000001</v>
      </c>
      <c r="H75" s="237"/>
      <c r="I75" s="241">
        <f t="shared" si="18"/>
        <v>1192027.3700000001</v>
      </c>
      <c r="J75" s="237"/>
      <c r="K75" s="241">
        <f t="shared" si="14"/>
        <v>17549</v>
      </c>
      <c r="L75" s="241">
        <f t="shared" si="19"/>
        <v>946316</v>
      </c>
      <c r="M75" s="241">
        <f t="shared" si="15"/>
        <v>6660.02099</v>
      </c>
      <c r="N75" s="241">
        <f t="shared" si="16"/>
        <v>6660.02099</v>
      </c>
      <c r="O75" s="241">
        <f t="shared" si="20"/>
        <v>-93249.922028700908</v>
      </c>
      <c r="P75" s="241">
        <f t="shared" si="21"/>
        <v>93249.922028700908</v>
      </c>
      <c r="Q75" s="242"/>
      <c r="R75" s="242"/>
      <c r="S75" s="242"/>
      <c r="T75" s="237"/>
    </row>
    <row r="76" spans="1:20" s="248" customFormat="1">
      <c r="A76" s="243">
        <v>41579</v>
      </c>
      <c r="B76" s="237"/>
      <c r="C76" s="238">
        <v>68</v>
      </c>
      <c r="D76" s="239">
        <f t="shared" si="12"/>
        <v>17549</v>
      </c>
      <c r="E76" s="239">
        <f t="shared" si="17"/>
        <v>963865</v>
      </c>
      <c r="F76" s="239">
        <f t="shared" si="13"/>
        <v>-228162.37000000011</v>
      </c>
      <c r="G76" s="240">
        <f>+Inputs!$D$3</f>
        <v>0.37951000000000001</v>
      </c>
      <c r="H76" s="237"/>
      <c r="I76" s="241">
        <f t="shared" si="18"/>
        <v>1192027.3700000001</v>
      </c>
      <c r="J76" s="237"/>
      <c r="K76" s="241">
        <f t="shared" si="14"/>
        <v>17549</v>
      </c>
      <c r="L76" s="241">
        <f t="shared" si="19"/>
        <v>963865</v>
      </c>
      <c r="M76" s="241">
        <f t="shared" si="15"/>
        <v>6660.02099</v>
      </c>
      <c r="N76" s="241">
        <f t="shared" si="16"/>
        <v>6660.02099</v>
      </c>
      <c r="O76" s="241">
        <f t="shared" si="20"/>
        <v>-86589.901038700904</v>
      </c>
      <c r="P76" s="241">
        <f t="shared" si="21"/>
        <v>86589.901038700904</v>
      </c>
      <c r="Q76" s="242"/>
      <c r="R76" s="242"/>
      <c r="S76" s="242"/>
      <c r="T76" s="237"/>
    </row>
    <row r="77" spans="1:20" s="248" customFormat="1">
      <c r="A77" s="243">
        <v>41609</v>
      </c>
      <c r="B77" s="237"/>
      <c r="C77" s="238">
        <v>69</v>
      </c>
      <c r="D77" s="239">
        <f t="shared" si="12"/>
        <v>17549</v>
      </c>
      <c r="E77" s="239">
        <f t="shared" si="17"/>
        <v>981414</v>
      </c>
      <c r="F77" s="239">
        <f t="shared" si="13"/>
        <v>-210613.37000000011</v>
      </c>
      <c r="G77" s="240">
        <f>+Inputs!$D$3</f>
        <v>0.37951000000000001</v>
      </c>
      <c r="H77" s="237"/>
      <c r="I77" s="241">
        <f t="shared" si="18"/>
        <v>1192027.3700000001</v>
      </c>
      <c r="J77" s="237"/>
      <c r="K77" s="241">
        <f t="shared" si="14"/>
        <v>17549</v>
      </c>
      <c r="L77" s="241">
        <f t="shared" si="19"/>
        <v>981414</v>
      </c>
      <c r="M77" s="241">
        <f t="shared" si="15"/>
        <v>6660.02099</v>
      </c>
      <c r="N77" s="241">
        <f t="shared" si="16"/>
        <v>6660.02099</v>
      </c>
      <c r="O77" s="241">
        <f t="shared" si="20"/>
        <v>-79929.880048700899</v>
      </c>
      <c r="P77" s="241">
        <f t="shared" si="21"/>
        <v>79929.880048700899</v>
      </c>
      <c r="Q77" s="242"/>
      <c r="R77" s="242"/>
      <c r="S77" s="242"/>
      <c r="T77" s="237"/>
    </row>
    <row r="78" spans="1:20" s="248" customFormat="1">
      <c r="A78" s="243">
        <v>41640</v>
      </c>
      <c r="B78" s="237"/>
      <c r="C78" s="238">
        <v>70</v>
      </c>
      <c r="D78" s="239">
        <f t="shared" si="12"/>
        <v>17549</v>
      </c>
      <c r="E78" s="239">
        <f t="shared" si="17"/>
        <v>998963</v>
      </c>
      <c r="F78" s="239">
        <f t="shared" si="13"/>
        <v>-193064.37000000011</v>
      </c>
      <c r="G78" s="240">
        <f>+Inputs!$D$3</f>
        <v>0.37951000000000001</v>
      </c>
      <c r="H78" s="237"/>
      <c r="I78" s="241">
        <f t="shared" si="18"/>
        <v>1192027.3700000001</v>
      </c>
      <c r="J78" s="237"/>
      <c r="K78" s="241">
        <f t="shared" si="14"/>
        <v>17549</v>
      </c>
      <c r="L78" s="241">
        <f t="shared" si="19"/>
        <v>998963</v>
      </c>
      <c r="M78" s="241">
        <f t="shared" si="15"/>
        <v>6660.02099</v>
      </c>
      <c r="N78" s="241">
        <f t="shared" si="16"/>
        <v>6660.02099</v>
      </c>
      <c r="O78" s="241">
        <f t="shared" si="20"/>
        <v>-73269.859058700895</v>
      </c>
      <c r="P78" s="241">
        <f t="shared" si="21"/>
        <v>73269.859058700895</v>
      </c>
      <c r="Q78" s="242"/>
      <c r="R78" s="242"/>
      <c r="S78" s="242"/>
      <c r="T78" s="237"/>
    </row>
    <row r="79" spans="1:20" s="248" customFormat="1">
      <c r="A79" s="243">
        <v>41671</v>
      </c>
      <c r="B79" s="237"/>
      <c r="C79" s="238">
        <v>71</v>
      </c>
      <c r="D79" s="239">
        <f t="shared" si="12"/>
        <v>17549</v>
      </c>
      <c r="E79" s="239">
        <f t="shared" si="17"/>
        <v>1016512</v>
      </c>
      <c r="F79" s="239">
        <f t="shared" si="13"/>
        <v>-175515.37000000011</v>
      </c>
      <c r="G79" s="240">
        <f>+Inputs!$D$3</f>
        <v>0.37951000000000001</v>
      </c>
      <c r="H79" s="237"/>
      <c r="I79" s="241">
        <f t="shared" si="18"/>
        <v>1192027.3700000001</v>
      </c>
      <c r="J79" s="237"/>
      <c r="K79" s="241">
        <f t="shared" si="14"/>
        <v>17549</v>
      </c>
      <c r="L79" s="241">
        <f t="shared" si="19"/>
        <v>1016512</v>
      </c>
      <c r="M79" s="241">
        <f t="shared" si="15"/>
        <v>6660.02099</v>
      </c>
      <c r="N79" s="241">
        <f t="shared" si="16"/>
        <v>6660.02099</v>
      </c>
      <c r="O79" s="241">
        <f t="shared" si="20"/>
        <v>-66609.83806870089</v>
      </c>
      <c r="P79" s="241">
        <f t="shared" si="21"/>
        <v>66609.83806870089</v>
      </c>
      <c r="Q79" s="242"/>
      <c r="R79" s="242"/>
      <c r="S79" s="242"/>
      <c r="T79" s="237"/>
    </row>
    <row r="80" spans="1:20" s="248" customFormat="1">
      <c r="A80" s="243">
        <v>41699</v>
      </c>
      <c r="B80" s="237"/>
      <c r="C80" s="238">
        <v>72</v>
      </c>
      <c r="D80" s="239">
        <f t="shared" si="12"/>
        <v>17549</v>
      </c>
      <c r="E80" s="239">
        <f t="shared" si="17"/>
        <v>1034061</v>
      </c>
      <c r="F80" s="239">
        <f t="shared" si="13"/>
        <v>-157966.37000000011</v>
      </c>
      <c r="G80" s="240">
        <f>+Inputs!$D$3</f>
        <v>0.37951000000000001</v>
      </c>
      <c r="H80" s="237"/>
      <c r="I80" s="241">
        <f t="shared" si="18"/>
        <v>1192027.3700000001</v>
      </c>
      <c r="J80" s="237"/>
      <c r="K80" s="241">
        <f t="shared" si="14"/>
        <v>17549</v>
      </c>
      <c r="L80" s="241">
        <f t="shared" si="19"/>
        <v>1034061</v>
      </c>
      <c r="M80" s="241">
        <f t="shared" si="15"/>
        <v>6660.02099</v>
      </c>
      <c r="N80" s="241">
        <f t="shared" si="16"/>
        <v>6660.02099</v>
      </c>
      <c r="O80" s="241">
        <f t="shared" si="20"/>
        <v>-59949.817078700893</v>
      </c>
      <c r="P80" s="241">
        <f t="shared" si="21"/>
        <v>59949.817078700893</v>
      </c>
      <c r="Q80" s="242"/>
      <c r="R80" s="242"/>
      <c r="S80" s="242"/>
      <c r="T80" s="237"/>
    </row>
    <row r="81" spans="1:20" s="248" customFormat="1">
      <c r="A81" s="243">
        <v>41730</v>
      </c>
      <c r="B81" s="237"/>
      <c r="C81" s="238">
        <v>73</v>
      </c>
      <c r="D81" s="239">
        <f t="shared" si="12"/>
        <v>17549</v>
      </c>
      <c r="E81" s="239">
        <f t="shared" si="17"/>
        <v>1051610</v>
      </c>
      <c r="F81" s="239">
        <f t="shared" si="13"/>
        <v>-140417.37000000011</v>
      </c>
      <c r="G81" s="240">
        <f>+Inputs!$D$3</f>
        <v>0.37951000000000001</v>
      </c>
      <c r="H81" s="237"/>
      <c r="I81" s="241">
        <f t="shared" si="18"/>
        <v>1192027.3700000001</v>
      </c>
      <c r="J81" s="237"/>
      <c r="K81" s="241">
        <f t="shared" si="14"/>
        <v>17549</v>
      </c>
      <c r="L81" s="241">
        <f t="shared" si="19"/>
        <v>1051610</v>
      </c>
      <c r="M81" s="241">
        <f t="shared" si="15"/>
        <v>6660.02099</v>
      </c>
      <c r="N81" s="241">
        <f t="shared" si="16"/>
        <v>6660.02099</v>
      </c>
      <c r="O81" s="241">
        <f t="shared" si="20"/>
        <v>-53289.796088700896</v>
      </c>
      <c r="P81" s="241">
        <f t="shared" si="21"/>
        <v>53289.796088700896</v>
      </c>
      <c r="Q81" s="242"/>
      <c r="R81" s="242"/>
      <c r="S81" s="242"/>
      <c r="T81" s="237"/>
    </row>
    <row r="82" spans="1:20" s="248" customFormat="1">
      <c r="A82" s="243">
        <v>41760</v>
      </c>
      <c r="B82" s="237"/>
      <c r="C82" s="238">
        <v>74</v>
      </c>
      <c r="D82" s="239">
        <f t="shared" si="12"/>
        <v>17549</v>
      </c>
      <c r="E82" s="239">
        <f t="shared" si="17"/>
        <v>1069159</v>
      </c>
      <c r="F82" s="239">
        <f t="shared" si="13"/>
        <v>-122868.37000000011</v>
      </c>
      <c r="G82" s="240">
        <f>+Inputs!$D$3</f>
        <v>0.37951000000000001</v>
      </c>
      <c r="H82" s="237"/>
      <c r="I82" s="241">
        <f t="shared" si="18"/>
        <v>1192027.3700000001</v>
      </c>
      <c r="J82" s="237"/>
      <c r="K82" s="241">
        <f t="shared" si="14"/>
        <v>17549</v>
      </c>
      <c r="L82" s="241">
        <f t="shared" si="19"/>
        <v>1069159</v>
      </c>
      <c r="M82" s="241">
        <f t="shared" si="15"/>
        <v>6660.02099</v>
      </c>
      <c r="N82" s="241">
        <f t="shared" si="16"/>
        <v>6660.02099</v>
      </c>
      <c r="O82" s="241">
        <f t="shared" si="20"/>
        <v>-46629.775098700899</v>
      </c>
      <c r="P82" s="241">
        <f t="shared" si="21"/>
        <v>46629.775098700899</v>
      </c>
      <c r="Q82" s="242"/>
      <c r="R82" s="242"/>
      <c r="S82" s="242"/>
      <c r="T82" s="237"/>
    </row>
    <row r="83" spans="1:20" s="248" customFormat="1">
      <c r="A83" s="243">
        <v>41791</v>
      </c>
      <c r="B83" s="237"/>
      <c r="C83" s="238">
        <v>75</v>
      </c>
      <c r="D83" s="239">
        <f t="shared" si="12"/>
        <v>17549</v>
      </c>
      <c r="E83" s="239">
        <f t="shared" si="17"/>
        <v>1086708</v>
      </c>
      <c r="F83" s="239">
        <f t="shared" si="13"/>
        <v>-105319.37000000011</v>
      </c>
      <c r="G83" s="240">
        <f>+Inputs!$D$3</f>
        <v>0.37951000000000001</v>
      </c>
      <c r="H83" s="237"/>
      <c r="I83" s="241">
        <f t="shared" si="18"/>
        <v>1192027.3700000001</v>
      </c>
      <c r="J83" s="237"/>
      <c r="K83" s="241">
        <f t="shared" si="14"/>
        <v>17549</v>
      </c>
      <c r="L83" s="241">
        <f t="shared" si="19"/>
        <v>1086708</v>
      </c>
      <c r="M83" s="241">
        <f t="shared" si="15"/>
        <v>6660.02099</v>
      </c>
      <c r="N83" s="241">
        <f t="shared" si="16"/>
        <v>6660.02099</v>
      </c>
      <c r="O83" s="241">
        <f t="shared" si="20"/>
        <v>-39969.754108700901</v>
      </c>
      <c r="P83" s="241">
        <f t="shared" si="21"/>
        <v>39969.754108700901</v>
      </c>
      <c r="Q83" s="242"/>
      <c r="R83" s="242"/>
      <c r="S83" s="242"/>
      <c r="T83" s="237"/>
    </row>
    <row r="84" spans="1:20" s="248" customFormat="1">
      <c r="A84" s="243">
        <v>41821</v>
      </c>
      <c r="B84" s="237"/>
      <c r="C84" s="238">
        <v>76</v>
      </c>
      <c r="D84" s="239">
        <f t="shared" si="12"/>
        <v>17549</v>
      </c>
      <c r="E84" s="239">
        <f t="shared" si="17"/>
        <v>1104257</v>
      </c>
      <c r="F84" s="239">
        <f t="shared" si="13"/>
        <v>-87770.370000000112</v>
      </c>
      <c r="G84" s="240">
        <f>+Inputs!$D$3</f>
        <v>0.37951000000000001</v>
      </c>
      <c r="H84" s="237"/>
      <c r="I84" s="241">
        <f t="shared" si="18"/>
        <v>1192027.3700000001</v>
      </c>
      <c r="J84" s="237"/>
      <c r="K84" s="241">
        <f t="shared" si="14"/>
        <v>17549</v>
      </c>
      <c r="L84" s="241">
        <f t="shared" si="19"/>
        <v>1104257</v>
      </c>
      <c r="M84" s="241">
        <f t="shared" si="15"/>
        <v>6660.02099</v>
      </c>
      <c r="N84" s="241">
        <f t="shared" si="16"/>
        <v>6660.02099</v>
      </c>
      <c r="O84" s="241">
        <f t="shared" si="20"/>
        <v>-33309.733118700904</v>
      </c>
      <c r="P84" s="241">
        <f t="shared" si="21"/>
        <v>33309.733118700904</v>
      </c>
      <c r="Q84" s="242"/>
      <c r="R84" s="242"/>
      <c r="S84" s="242"/>
      <c r="T84" s="237"/>
    </row>
    <row r="85" spans="1:20" s="248" customFormat="1">
      <c r="A85" s="243">
        <v>41852</v>
      </c>
      <c r="B85" s="237"/>
      <c r="C85" s="238">
        <v>77</v>
      </c>
      <c r="D85" s="239">
        <f t="shared" si="12"/>
        <v>17549</v>
      </c>
      <c r="E85" s="239">
        <f t="shared" si="17"/>
        <v>1121806</v>
      </c>
      <c r="F85" s="239">
        <f t="shared" si="13"/>
        <v>-70221.370000000112</v>
      </c>
      <c r="G85" s="240">
        <f>+Inputs!$D$3</f>
        <v>0.37951000000000001</v>
      </c>
      <c r="H85" s="237"/>
      <c r="I85" s="241">
        <f t="shared" si="18"/>
        <v>1192027.3700000001</v>
      </c>
      <c r="J85" s="237"/>
      <c r="K85" s="241">
        <f t="shared" si="14"/>
        <v>17549</v>
      </c>
      <c r="L85" s="241">
        <f t="shared" si="19"/>
        <v>1121806</v>
      </c>
      <c r="M85" s="241">
        <f t="shared" si="15"/>
        <v>6660.02099</v>
      </c>
      <c r="N85" s="241">
        <f t="shared" si="16"/>
        <v>6660.02099</v>
      </c>
      <c r="O85" s="241">
        <f t="shared" si="20"/>
        <v>-26649.712128700903</v>
      </c>
      <c r="P85" s="241">
        <f t="shared" si="21"/>
        <v>26649.712128700903</v>
      </c>
      <c r="Q85" s="242"/>
      <c r="R85" s="242"/>
      <c r="S85" s="242"/>
      <c r="T85" s="237"/>
    </row>
    <row r="86" spans="1:20" s="248" customFormat="1">
      <c r="A86" s="243">
        <v>41883</v>
      </c>
      <c r="B86" s="237"/>
      <c r="C86" s="238">
        <v>78</v>
      </c>
      <c r="D86" s="239">
        <f t="shared" si="12"/>
        <v>17549</v>
      </c>
      <c r="E86" s="239">
        <f t="shared" si="17"/>
        <v>1139355</v>
      </c>
      <c r="F86" s="239">
        <f t="shared" si="13"/>
        <v>-52672.370000000112</v>
      </c>
      <c r="G86" s="240">
        <f>+Inputs!$D$3</f>
        <v>0.37951000000000001</v>
      </c>
      <c r="H86" s="237"/>
      <c r="I86" s="241">
        <f t="shared" si="18"/>
        <v>1192027.3700000001</v>
      </c>
      <c r="J86" s="237"/>
      <c r="K86" s="241">
        <f t="shared" si="14"/>
        <v>17549</v>
      </c>
      <c r="L86" s="241">
        <f t="shared" si="19"/>
        <v>1139355</v>
      </c>
      <c r="M86" s="241">
        <f t="shared" si="15"/>
        <v>6660.02099</v>
      </c>
      <c r="N86" s="241">
        <f t="shared" si="16"/>
        <v>6660.02099</v>
      </c>
      <c r="O86" s="241">
        <f t="shared" si="20"/>
        <v>-19989.691138700902</v>
      </c>
      <c r="P86" s="241">
        <f t="shared" si="21"/>
        <v>19989.691138700902</v>
      </c>
      <c r="Q86" s="242"/>
      <c r="R86" s="242"/>
      <c r="S86" s="242"/>
      <c r="T86" s="237"/>
    </row>
    <row r="87" spans="1:20" s="248" customFormat="1">
      <c r="A87" s="243">
        <v>41913</v>
      </c>
      <c r="B87" s="237"/>
      <c r="C87" s="238">
        <v>79</v>
      </c>
      <c r="D87" s="239">
        <f t="shared" si="12"/>
        <v>17549</v>
      </c>
      <c r="E87" s="239">
        <f t="shared" si="17"/>
        <v>1156904</v>
      </c>
      <c r="F87" s="239">
        <f t="shared" si="13"/>
        <v>-35123.370000000112</v>
      </c>
      <c r="G87" s="240">
        <f>+Inputs!$D$3</f>
        <v>0.37951000000000001</v>
      </c>
      <c r="H87" s="237"/>
      <c r="I87" s="241">
        <f t="shared" si="18"/>
        <v>1192027.3700000001</v>
      </c>
      <c r="J87" s="237"/>
      <c r="K87" s="241">
        <f t="shared" si="14"/>
        <v>17549</v>
      </c>
      <c r="L87" s="241">
        <f t="shared" si="19"/>
        <v>1156904</v>
      </c>
      <c r="M87" s="241">
        <f t="shared" si="15"/>
        <v>6660.02099</v>
      </c>
      <c r="N87" s="241">
        <f t="shared" si="16"/>
        <v>6660.02099</v>
      </c>
      <c r="O87" s="241">
        <f t="shared" si="20"/>
        <v>-13329.670148700901</v>
      </c>
      <c r="P87" s="241">
        <f t="shared" si="21"/>
        <v>13329.670148700901</v>
      </c>
      <c r="Q87" s="242"/>
      <c r="R87" s="242"/>
      <c r="S87" s="242"/>
      <c r="T87" s="237"/>
    </row>
    <row r="88" spans="1:20" s="248" customFormat="1">
      <c r="A88" s="243">
        <v>41944</v>
      </c>
      <c r="B88" s="237"/>
      <c r="C88" s="238">
        <v>80</v>
      </c>
      <c r="D88" s="239">
        <f t="shared" si="12"/>
        <v>17549</v>
      </c>
      <c r="E88" s="239">
        <f t="shared" si="17"/>
        <v>1174453</v>
      </c>
      <c r="F88" s="239">
        <f t="shared" si="13"/>
        <v>-17574.370000000112</v>
      </c>
      <c r="G88" s="240">
        <f>+Inputs!$D$3</f>
        <v>0.37951000000000001</v>
      </c>
      <c r="H88" s="237"/>
      <c r="I88" s="241">
        <f t="shared" si="18"/>
        <v>1192027.3700000001</v>
      </c>
      <c r="J88" s="237"/>
      <c r="K88" s="241">
        <f t="shared" si="14"/>
        <v>17549</v>
      </c>
      <c r="L88" s="241">
        <f t="shared" si="19"/>
        <v>1174453</v>
      </c>
      <c r="M88" s="241">
        <f t="shared" si="15"/>
        <v>6660.02099</v>
      </c>
      <c r="N88" s="241">
        <f t="shared" si="16"/>
        <v>6660.02099</v>
      </c>
      <c r="O88" s="241">
        <f t="shared" si="20"/>
        <v>-6669.6491587009014</v>
      </c>
      <c r="P88" s="241">
        <f t="shared" si="21"/>
        <v>6669.6491587009014</v>
      </c>
      <c r="Q88" s="242"/>
      <c r="R88" s="242"/>
      <c r="S88" s="242"/>
      <c r="T88" s="237"/>
    </row>
    <row r="89" spans="1:20" s="248" customFormat="1">
      <c r="A89" s="243">
        <v>41974</v>
      </c>
      <c r="B89" s="237"/>
      <c r="C89" s="238">
        <v>81</v>
      </c>
      <c r="D89" s="239">
        <f t="shared" si="12"/>
        <v>17549</v>
      </c>
      <c r="E89" s="239">
        <f t="shared" si="17"/>
        <v>1192002</v>
      </c>
      <c r="F89" s="239">
        <f t="shared" si="13"/>
        <v>-25.370000000111759</v>
      </c>
      <c r="G89" s="240">
        <f>+Inputs!$D$3</f>
        <v>0.37951000000000001</v>
      </c>
      <c r="H89" s="237"/>
      <c r="I89" s="241">
        <f t="shared" si="18"/>
        <v>1192027.3700000001</v>
      </c>
      <c r="J89" s="237"/>
      <c r="K89" s="241">
        <f t="shared" si="14"/>
        <v>17549</v>
      </c>
      <c r="L89" s="241">
        <f t="shared" si="19"/>
        <v>1192002</v>
      </c>
      <c r="M89" s="241">
        <f t="shared" si="15"/>
        <v>6660.02099</v>
      </c>
      <c r="N89" s="241">
        <f t="shared" si="16"/>
        <v>6660.02099</v>
      </c>
      <c r="O89" s="241">
        <f t="shared" si="20"/>
        <v>-9.6281687009013694</v>
      </c>
      <c r="P89" s="241">
        <f t="shared" si="21"/>
        <v>9.6281687009013694</v>
      </c>
      <c r="Q89" s="242"/>
      <c r="R89" s="242"/>
      <c r="S89" s="242"/>
      <c r="T89" s="237"/>
    </row>
    <row r="90" spans="1:20" s="248" customFormat="1">
      <c r="A90" s="243">
        <v>42005</v>
      </c>
      <c r="B90" s="237"/>
      <c r="C90" s="238">
        <v>82</v>
      </c>
      <c r="D90" s="239">
        <f>-F89</f>
        <v>25.370000000111759</v>
      </c>
      <c r="E90" s="239">
        <f t="shared" si="17"/>
        <v>1192027.3700000001</v>
      </c>
      <c r="F90" s="239">
        <f t="shared" si="13"/>
        <v>0</v>
      </c>
      <c r="G90" s="240">
        <f>+Inputs!$D$3</f>
        <v>0.37951000000000001</v>
      </c>
      <c r="H90" s="237"/>
      <c r="I90" s="241">
        <f t="shared" si="18"/>
        <v>1192027.3700000001</v>
      </c>
      <c r="J90" s="237"/>
      <c r="K90" s="241">
        <f t="shared" si="14"/>
        <v>25.370000000111759</v>
      </c>
      <c r="L90" s="241">
        <f t="shared" si="19"/>
        <v>1192027.3700000001</v>
      </c>
      <c r="M90" s="241">
        <f t="shared" si="15"/>
        <v>9.6281687000424139</v>
      </c>
      <c r="N90" s="241">
        <f t="shared" si="16"/>
        <v>9.6281687000424139</v>
      </c>
      <c r="O90" s="241">
        <f t="shared" si="20"/>
        <v>-8.5895557333515171E-10</v>
      </c>
      <c r="P90" s="241">
        <f t="shared" si="21"/>
        <v>8.5895557333515171E-10</v>
      </c>
      <c r="Q90" s="242"/>
      <c r="R90" s="242"/>
      <c r="S90" s="242"/>
      <c r="T90" s="237"/>
    </row>
    <row r="91" spans="1:20">
      <c r="A91" s="30"/>
      <c r="B91" s="4"/>
      <c r="C91" s="4"/>
      <c r="D91" s="4"/>
      <c r="E91" s="4"/>
      <c r="F91" s="4"/>
      <c r="G91" s="28"/>
      <c r="H91" s="4"/>
      <c r="I91" s="4"/>
      <c r="J91" s="4"/>
      <c r="K91" s="4"/>
      <c r="L91" s="4"/>
      <c r="M91" s="4"/>
      <c r="N91" s="4"/>
      <c r="O91" s="4"/>
      <c r="P91" s="4"/>
      <c r="Q91" s="8"/>
      <c r="R91" s="8"/>
      <c r="S91" s="8"/>
      <c r="T91" s="4"/>
    </row>
    <row r="92" spans="1:20">
      <c r="A92" s="8" t="s">
        <v>43</v>
      </c>
      <c r="B92" s="33">
        <f>SUM(B9:B91)</f>
        <v>-1192027.3700000001</v>
      </c>
      <c r="C92" s="4"/>
      <c r="D92" s="33">
        <f>SUM(D9:D91)</f>
        <v>1192027.3700000001</v>
      </c>
      <c r="E92" s="4"/>
      <c r="F92" s="4"/>
      <c r="G92" s="28"/>
      <c r="H92" s="33">
        <f>SUM(H9:H91)</f>
        <v>1192027.3700000001</v>
      </c>
      <c r="I92" s="33"/>
      <c r="J92" s="33">
        <f>SUM(J9:J91)</f>
        <v>452386.30718870007</v>
      </c>
      <c r="K92" s="33">
        <f>SUM(K9:K91)</f>
        <v>1192027.3700000001</v>
      </c>
      <c r="L92" s="33"/>
      <c r="M92" s="33">
        <f>SUM(M9:M91)</f>
        <v>452386.3071886996</v>
      </c>
      <c r="N92" s="33">
        <f>SUM(N9:N91)</f>
        <v>-8.5895557333515171E-10</v>
      </c>
      <c r="O92" s="143"/>
      <c r="P92" s="143"/>
      <c r="Q92" s="8"/>
      <c r="R92" s="8"/>
      <c r="S92" s="8"/>
      <c r="T92" s="4"/>
    </row>
    <row r="93" spans="1:20">
      <c r="A93" s="4"/>
      <c r="B93" s="4"/>
      <c r="C93" s="4"/>
      <c r="D93" s="4"/>
      <c r="E93" s="4"/>
      <c r="F93" s="4"/>
      <c r="G93" s="28"/>
      <c r="H93" s="4"/>
      <c r="I93" s="4"/>
      <c r="J93" s="4"/>
      <c r="K93" s="4"/>
      <c r="L93" s="4"/>
      <c r="M93" s="4"/>
      <c r="N93" s="4"/>
      <c r="O93" s="4"/>
      <c r="P93" s="4"/>
      <c r="Q93" s="8"/>
      <c r="R93" s="8"/>
      <c r="S93" s="8"/>
      <c r="T93" s="4"/>
    </row>
    <row r="94" spans="1:20">
      <c r="A94" s="4" t="s">
        <v>61</v>
      </c>
      <c r="B94" s="4" t="s">
        <v>61</v>
      </c>
      <c r="C94" s="4" t="s">
        <v>61</v>
      </c>
      <c r="D94" s="4" t="s">
        <v>61</v>
      </c>
      <c r="E94" s="4"/>
      <c r="F94" s="4" t="s">
        <v>61</v>
      </c>
      <c r="G94" s="28" t="s">
        <v>61</v>
      </c>
      <c r="H94" s="4" t="s">
        <v>61</v>
      </c>
      <c r="I94" s="4"/>
      <c r="J94" s="4" t="s">
        <v>61</v>
      </c>
      <c r="K94" s="4" t="s">
        <v>61</v>
      </c>
      <c r="L94" s="4"/>
      <c r="M94" s="4" t="s">
        <v>61</v>
      </c>
      <c r="N94" s="4" t="s">
        <v>61</v>
      </c>
      <c r="O94" s="4"/>
      <c r="P94" s="4" t="s">
        <v>61</v>
      </c>
      <c r="Q94" s="8"/>
      <c r="R94" s="8"/>
      <c r="S94" s="8"/>
      <c r="T94" s="4"/>
    </row>
  </sheetData>
  <phoneticPr fontId="22" type="noConversion"/>
  <pageMargins left="0" right="0" top="0.75" bottom="0.25" header="0.5" footer="0"/>
  <pageSetup scale="50" orientation="landscape" r:id="rId1"/>
  <headerFooter alignWithMargins="0">
    <oddFooter>&amp;C&amp;A</oddFooter>
  </headerFooter>
</worksheet>
</file>

<file path=xl/worksheets/sheet76.xml><?xml version="1.0" encoding="utf-8"?>
<worksheet xmlns="http://schemas.openxmlformats.org/spreadsheetml/2006/main" xmlns:r="http://schemas.openxmlformats.org/officeDocument/2006/relationships">
  <dimension ref="A1:AE87"/>
  <sheetViews>
    <sheetView zoomScale="70" zoomScaleNormal="70" workbookViewId="0"/>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206</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39722</v>
      </c>
      <c r="B9" s="137">
        <v>-149500</v>
      </c>
      <c r="C9" s="6">
        <v>1</v>
      </c>
      <c r="D9" s="29">
        <f t="shared" ref="D9:D23" si="0">ROUND(-(+$B$9/180)*1,0)</f>
        <v>831</v>
      </c>
      <c r="E9" s="29">
        <f>+D9</f>
        <v>831</v>
      </c>
      <c r="F9" s="29">
        <f t="shared" ref="F9:F72" si="1">$B$9+E9</f>
        <v>-148669</v>
      </c>
      <c r="G9" s="34">
        <f>+Inputs!$D$3</f>
        <v>0.37951000000000001</v>
      </c>
      <c r="H9" s="27">
        <f>-B9</f>
        <v>149500</v>
      </c>
      <c r="I9" s="27">
        <f>+H9</f>
        <v>149500</v>
      </c>
      <c r="J9" s="27">
        <f>H9*G9</f>
        <v>56736.745000000003</v>
      </c>
      <c r="K9" s="27">
        <f t="shared" ref="K9:K72" si="2">D9</f>
        <v>831</v>
      </c>
      <c r="L9" s="27">
        <f>+K9</f>
        <v>831</v>
      </c>
      <c r="M9" s="27">
        <f t="shared" ref="M9:M72" si="3">K9*G9</f>
        <v>315.37281000000002</v>
      </c>
      <c r="N9" s="27">
        <f t="shared" ref="N9:N72" si="4">M9-J9</f>
        <v>-56421.372190000002</v>
      </c>
      <c r="O9" s="27">
        <f>+N9</f>
        <v>-56421.372190000002</v>
      </c>
      <c r="P9" s="27">
        <f>-SUM(N9)</f>
        <v>56421.372190000002</v>
      </c>
      <c r="Q9" s="38">
        <f>VLOOKUP(Q$8,$A$9:$P$83,5)</f>
        <v>12465</v>
      </c>
      <c r="R9" s="38">
        <f>VLOOKUP(R$8,$A$9:$P$83,5)</f>
        <v>39873</v>
      </c>
      <c r="S9" s="38">
        <f>+R9-Q9</f>
        <v>27408</v>
      </c>
      <c r="T9" s="35" t="s">
        <v>189</v>
      </c>
      <c r="U9" s="145">
        <f t="shared" ref="U9:AE9" si="5">-IF(TYPE(VLOOKUP(U8,$A$9:$P$83,6,FALSE))=16,0,VLOOKUP(U8,$A$9:$P$83,6,FALSE))</f>
        <v>134751</v>
      </c>
      <c r="V9" s="145">
        <f t="shared" si="5"/>
        <v>132467</v>
      </c>
      <c r="W9" s="145">
        <f t="shared" si="5"/>
        <v>130183</v>
      </c>
      <c r="X9" s="145">
        <f t="shared" si="5"/>
        <v>127899</v>
      </c>
      <c r="Y9" s="145">
        <f t="shared" si="5"/>
        <v>125615</v>
      </c>
      <c r="Z9" s="145">
        <f t="shared" si="5"/>
        <v>123331</v>
      </c>
      <c r="AA9" s="145">
        <f t="shared" si="5"/>
        <v>121047</v>
      </c>
      <c r="AB9" s="145">
        <f t="shared" si="5"/>
        <v>118763</v>
      </c>
      <c r="AC9" s="145">
        <f t="shared" si="5"/>
        <v>116479</v>
      </c>
      <c r="AD9" s="145">
        <f t="shared" si="5"/>
        <v>114195</v>
      </c>
      <c r="AE9" s="145">
        <f t="shared" si="5"/>
        <v>111911</v>
      </c>
    </row>
    <row r="10" spans="1:31">
      <c r="A10" s="31">
        <v>39753</v>
      </c>
      <c r="B10" s="137" t="s">
        <v>45</v>
      </c>
      <c r="C10" s="6">
        <v>2</v>
      </c>
      <c r="D10" s="29">
        <f t="shared" si="0"/>
        <v>831</v>
      </c>
      <c r="E10" s="29">
        <f t="shared" ref="E10:E73" si="6">+E9+D10</f>
        <v>1662</v>
      </c>
      <c r="F10" s="29">
        <f t="shared" si="1"/>
        <v>-147838</v>
      </c>
      <c r="G10" s="34">
        <f>+Inputs!$D$3</f>
        <v>0.37951000000000001</v>
      </c>
      <c r="H10" s="2"/>
      <c r="I10" s="27">
        <f t="shared" ref="I10:I73" si="7">+I9+H10</f>
        <v>149500</v>
      </c>
      <c r="J10" s="27"/>
      <c r="K10" s="27">
        <f t="shared" si="2"/>
        <v>831</v>
      </c>
      <c r="L10" s="27">
        <f t="shared" ref="L10:L73" si="8">+L9+K10</f>
        <v>1662</v>
      </c>
      <c r="M10" s="27">
        <f t="shared" si="3"/>
        <v>315.37281000000002</v>
      </c>
      <c r="N10" s="27">
        <f t="shared" si="4"/>
        <v>315.37281000000002</v>
      </c>
      <c r="O10" s="27">
        <f t="shared" ref="O10:O73" si="9">+O9+N10</f>
        <v>-56105.999380000001</v>
      </c>
      <c r="P10" s="27">
        <f t="shared" ref="P10:P73" si="10">P9-N10</f>
        <v>56105.999380000001</v>
      </c>
      <c r="Q10" s="38">
        <f>VLOOKUP(Q$8,$A$9:$P$83,15)</f>
        <v>-52006.152849999991</v>
      </c>
      <c r="R10" s="38">
        <f>VLOOKUP(R$8,$A$9:$P$83,15)</f>
        <v>-41604.542769999949</v>
      </c>
      <c r="S10" s="38">
        <f>+R10-Q10</f>
        <v>10401.610080000042</v>
      </c>
      <c r="T10" s="36" t="s">
        <v>69</v>
      </c>
    </row>
    <row r="11" spans="1:31">
      <c r="A11" s="31">
        <v>39783</v>
      </c>
      <c r="B11" s="5"/>
      <c r="C11" s="6">
        <v>3</v>
      </c>
      <c r="D11" s="29">
        <f t="shared" si="0"/>
        <v>831</v>
      </c>
      <c r="E11" s="29">
        <f t="shared" si="6"/>
        <v>2493</v>
      </c>
      <c r="F11" s="29">
        <f t="shared" si="1"/>
        <v>-147007</v>
      </c>
      <c r="G11" s="34">
        <f>+Inputs!$D$3</f>
        <v>0.37951000000000001</v>
      </c>
      <c r="H11" s="2"/>
      <c r="I11" s="27">
        <f t="shared" si="7"/>
        <v>149500</v>
      </c>
      <c r="J11" s="27"/>
      <c r="K11" s="27">
        <f t="shared" si="2"/>
        <v>831</v>
      </c>
      <c r="L11" s="27">
        <f t="shared" si="8"/>
        <v>2493</v>
      </c>
      <c r="M11" s="27">
        <f t="shared" si="3"/>
        <v>315.37281000000002</v>
      </c>
      <c r="N11" s="27">
        <f t="shared" si="4"/>
        <v>315.37281000000002</v>
      </c>
      <c r="O11" s="27">
        <f t="shared" si="9"/>
        <v>-55790.62657</v>
      </c>
      <c r="P11" s="27">
        <f t="shared" si="10"/>
        <v>55790.62657</v>
      </c>
      <c r="Q11" s="38">
        <f>+VLOOKUP(Q$8,$A$9:$P$83,16)</f>
        <v>52006.152849999991</v>
      </c>
      <c r="R11" s="38">
        <f>+VLOOKUP(R$8,$A$9:$P$83,16)</f>
        <v>41604.542769999949</v>
      </c>
      <c r="S11" s="38">
        <f>(+Q11+R11)/2</f>
        <v>46805.34780999997</v>
      </c>
      <c r="T11" s="36" t="s">
        <v>113</v>
      </c>
      <c r="U11" s="145">
        <f t="shared" ref="U11:AE11" si="11">IF(TYPE(VLOOKUP(U8,$A$9:$P$83,16,FALSE))=16,0,VLOOKUP(U8,$A$9:$P$83,16,FALSE))</f>
        <v>51139.352009999988</v>
      </c>
      <c r="V11" s="145">
        <f t="shared" si="11"/>
        <v>50272.551169999984</v>
      </c>
      <c r="W11" s="145">
        <f t="shared" si="11"/>
        <v>49405.750329999981</v>
      </c>
      <c r="X11" s="145">
        <f t="shared" si="11"/>
        <v>48538.949489999977</v>
      </c>
      <c r="Y11" s="145">
        <f t="shared" si="11"/>
        <v>47672.148649999974</v>
      </c>
      <c r="Z11" s="145">
        <f t="shared" si="11"/>
        <v>46805.34780999997</v>
      </c>
      <c r="AA11" s="145">
        <f t="shared" si="11"/>
        <v>45938.546969999967</v>
      </c>
      <c r="AB11" s="145">
        <f t="shared" si="11"/>
        <v>45071.746129999963</v>
      </c>
      <c r="AC11" s="145">
        <f t="shared" si="11"/>
        <v>44204.94528999996</v>
      </c>
      <c r="AD11" s="145">
        <f t="shared" si="11"/>
        <v>43338.144449999956</v>
      </c>
      <c r="AE11" s="145">
        <f t="shared" si="11"/>
        <v>42471.343609999953</v>
      </c>
    </row>
    <row r="12" spans="1:31">
      <c r="A12" s="31">
        <v>39814</v>
      </c>
      <c r="B12" s="3"/>
      <c r="C12" s="6">
        <v>4</v>
      </c>
      <c r="D12" s="29">
        <f t="shared" si="0"/>
        <v>831</v>
      </c>
      <c r="E12" s="29">
        <f t="shared" si="6"/>
        <v>3324</v>
      </c>
      <c r="F12" s="29">
        <f t="shared" si="1"/>
        <v>-146176</v>
      </c>
      <c r="G12" s="34">
        <f>+Inputs!$D$3</f>
        <v>0.37951000000000001</v>
      </c>
      <c r="H12" s="2"/>
      <c r="I12" s="27">
        <f t="shared" si="7"/>
        <v>149500</v>
      </c>
      <c r="J12" s="27"/>
      <c r="K12" s="27">
        <f t="shared" si="2"/>
        <v>831</v>
      </c>
      <c r="L12" s="27">
        <f t="shared" si="8"/>
        <v>3324</v>
      </c>
      <c r="M12" s="27">
        <f t="shared" si="3"/>
        <v>315.37281000000002</v>
      </c>
      <c r="N12" s="27">
        <f t="shared" si="4"/>
        <v>315.37281000000002</v>
      </c>
      <c r="O12" s="27">
        <f t="shared" si="9"/>
        <v>-55475.25376</v>
      </c>
      <c r="P12" s="27">
        <f t="shared" si="10"/>
        <v>55475.25376</v>
      </c>
      <c r="Q12" s="39"/>
      <c r="R12" s="40"/>
      <c r="S12" s="40"/>
      <c r="T12" s="36"/>
    </row>
    <row r="13" spans="1:31">
      <c r="A13" s="31">
        <v>39845</v>
      </c>
      <c r="B13" s="3"/>
      <c r="C13" s="6">
        <v>5</v>
      </c>
      <c r="D13" s="29">
        <f t="shared" si="0"/>
        <v>831</v>
      </c>
      <c r="E13" s="29">
        <f t="shared" si="6"/>
        <v>4155</v>
      </c>
      <c r="F13" s="29">
        <f t="shared" si="1"/>
        <v>-145345</v>
      </c>
      <c r="G13" s="34">
        <f>+Inputs!$D$3</f>
        <v>0.37951000000000001</v>
      </c>
      <c r="H13" s="2"/>
      <c r="I13" s="27">
        <f t="shared" si="7"/>
        <v>149500</v>
      </c>
      <c r="J13" s="27"/>
      <c r="K13" s="27">
        <f t="shared" si="2"/>
        <v>831</v>
      </c>
      <c r="L13" s="27">
        <f t="shared" si="8"/>
        <v>4155</v>
      </c>
      <c r="M13" s="27">
        <f t="shared" si="3"/>
        <v>315.37281000000002</v>
      </c>
      <c r="N13" s="27">
        <f t="shared" si="4"/>
        <v>315.37281000000002</v>
      </c>
      <c r="O13" s="27">
        <f t="shared" si="9"/>
        <v>-55159.880949999999</v>
      </c>
      <c r="P13" s="27">
        <f t="shared" si="10"/>
        <v>55159.880949999999</v>
      </c>
      <c r="Q13" s="38">
        <f>VLOOKUP(Q$8,$A$9:$P$83,9)</f>
        <v>149500</v>
      </c>
      <c r="R13" s="38">
        <f>VLOOKUP(R$8,$A$9:$P$83,9)</f>
        <v>149500</v>
      </c>
      <c r="S13" s="38">
        <f>+R13-Q13</f>
        <v>0</v>
      </c>
      <c r="T13" s="36" t="s">
        <v>190</v>
      </c>
    </row>
    <row r="14" spans="1:31">
      <c r="A14" s="31">
        <v>39873</v>
      </c>
      <c r="B14" s="3"/>
      <c r="C14" s="6">
        <v>6</v>
      </c>
      <c r="D14" s="29">
        <f t="shared" si="0"/>
        <v>831</v>
      </c>
      <c r="E14" s="29">
        <f t="shared" si="6"/>
        <v>4986</v>
      </c>
      <c r="F14" s="29">
        <f t="shared" si="1"/>
        <v>-144514</v>
      </c>
      <c r="G14" s="34">
        <f>+Inputs!$D$3</f>
        <v>0.37951000000000001</v>
      </c>
      <c r="H14" s="2"/>
      <c r="I14" s="27">
        <f t="shared" si="7"/>
        <v>149500</v>
      </c>
      <c r="J14" s="27"/>
      <c r="K14" s="27">
        <f t="shared" si="2"/>
        <v>831</v>
      </c>
      <c r="L14" s="27">
        <f t="shared" si="8"/>
        <v>4986</v>
      </c>
      <c r="M14" s="27">
        <f t="shared" si="3"/>
        <v>315.37281000000002</v>
      </c>
      <c r="N14" s="27">
        <f t="shared" si="4"/>
        <v>315.37281000000002</v>
      </c>
      <c r="O14" s="27">
        <f t="shared" si="9"/>
        <v>-54844.508139999998</v>
      </c>
      <c r="P14" s="27">
        <f t="shared" si="10"/>
        <v>54844.508139999998</v>
      </c>
      <c r="Q14" s="38">
        <f>VLOOKUP(Q$8,$A$9:$P$83,12)</f>
        <v>12465</v>
      </c>
      <c r="R14" s="38">
        <f>VLOOKUP(R$8,$A$9:$P$83,12)</f>
        <v>39873</v>
      </c>
      <c r="S14" s="38">
        <f>+R14-Q14</f>
        <v>27408</v>
      </c>
      <c r="T14" s="37" t="s">
        <v>191</v>
      </c>
    </row>
    <row r="15" spans="1:31">
      <c r="A15" s="31">
        <v>39904</v>
      </c>
      <c r="B15" s="3"/>
      <c r="C15" s="6">
        <v>7</v>
      </c>
      <c r="D15" s="29">
        <f t="shared" si="0"/>
        <v>831</v>
      </c>
      <c r="E15" s="29">
        <f t="shared" si="6"/>
        <v>5817</v>
      </c>
      <c r="F15" s="29">
        <f t="shared" si="1"/>
        <v>-143683</v>
      </c>
      <c r="G15" s="34">
        <f>+Inputs!$D$3</f>
        <v>0.37951000000000001</v>
      </c>
      <c r="H15" s="2"/>
      <c r="I15" s="27">
        <f t="shared" si="7"/>
        <v>149500</v>
      </c>
      <c r="J15" s="27"/>
      <c r="K15" s="27">
        <f t="shared" si="2"/>
        <v>831</v>
      </c>
      <c r="L15" s="27">
        <f t="shared" si="8"/>
        <v>5817</v>
      </c>
      <c r="M15" s="27">
        <f t="shared" si="3"/>
        <v>315.37281000000002</v>
      </c>
      <c r="N15" s="27">
        <f t="shared" si="4"/>
        <v>315.37281000000002</v>
      </c>
      <c r="O15" s="27">
        <f t="shared" si="9"/>
        <v>-54529.135329999997</v>
      </c>
      <c r="P15" s="27">
        <f t="shared" si="10"/>
        <v>54529.135329999997</v>
      </c>
      <c r="Q15" s="8"/>
      <c r="R15" s="8"/>
      <c r="S15" s="8"/>
      <c r="T15" s="98"/>
    </row>
    <row r="16" spans="1:31">
      <c r="A16" s="31">
        <v>39934</v>
      </c>
      <c r="B16" s="3"/>
      <c r="C16" s="6">
        <v>8</v>
      </c>
      <c r="D16" s="29">
        <f t="shared" si="0"/>
        <v>831</v>
      </c>
      <c r="E16" s="29">
        <f t="shared" si="6"/>
        <v>6648</v>
      </c>
      <c r="F16" s="29">
        <f t="shared" si="1"/>
        <v>-142852</v>
      </c>
      <c r="G16" s="34">
        <f>+Inputs!$D$3</f>
        <v>0.37951000000000001</v>
      </c>
      <c r="H16" s="2"/>
      <c r="I16" s="27">
        <f t="shared" si="7"/>
        <v>149500</v>
      </c>
      <c r="J16" s="27"/>
      <c r="K16" s="27">
        <f t="shared" si="2"/>
        <v>831</v>
      </c>
      <c r="L16" s="27">
        <f t="shared" si="8"/>
        <v>6648</v>
      </c>
      <c r="M16" s="27">
        <f t="shared" si="3"/>
        <v>315.37281000000002</v>
      </c>
      <c r="N16" s="27">
        <f t="shared" si="4"/>
        <v>315.37281000000002</v>
      </c>
      <c r="O16" s="27">
        <f t="shared" si="9"/>
        <v>-54213.762519999997</v>
      </c>
      <c r="P16" s="27">
        <f t="shared" si="10"/>
        <v>54213.762519999997</v>
      </c>
      <c r="Q16" s="8"/>
      <c r="R16" s="8"/>
      <c r="S16" s="8"/>
      <c r="T16" s="4"/>
    </row>
    <row r="17" spans="1:20">
      <c r="A17" s="31">
        <v>39965</v>
      </c>
      <c r="B17" s="3"/>
      <c r="C17" s="6">
        <v>9</v>
      </c>
      <c r="D17" s="29">
        <f t="shared" si="0"/>
        <v>831</v>
      </c>
      <c r="E17" s="29">
        <f t="shared" si="6"/>
        <v>7479</v>
      </c>
      <c r="F17" s="29">
        <f t="shared" si="1"/>
        <v>-142021</v>
      </c>
      <c r="G17" s="34">
        <f>+Inputs!$D$3</f>
        <v>0.37951000000000001</v>
      </c>
      <c r="H17" s="2"/>
      <c r="I17" s="27">
        <f t="shared" si="7"/>
        <v>149500</v>
      </c>
      <c r="J17" s="27"/>
      <c r="K17" s="27">
        <f t="shared" si="2"/>
        <v>831</v>
      </c>
      <c r="L17" s="27">
        <f t="shared" si="8"/>
        <v>7479</v>
      </c>
      <c r="M17" s="27">
        <f t="shared" si="3"/>
        <v>315.37281000000002</v>
      </c>
      <c r="N17" s="27">
        <f t="shared" si="4"/>
        <v>315.37281000000002</v>
      </c>
      <c r="O17" s="27">
        <f t="shared" si="9"/>
        <v>-53898.389709999996</v>
      </c>
      <c r="P17" s="27">
        <f t="shared" si="10"/>
        <v>53898.389709999996</v>
      </c>
      <c r="Q17" s="8"/>
      <c r="R17" s="8"/>
      <c r="S17" s="8"/>
      <c r="T17" s="4"/>
    </row>
    <row r="18" spans="1:20">
      <c r="A18" s="31">
        <v>39995</v>
      </c>
      <c r="B18" s="138"/>
      <c r="C18" s="139">
        <v>10</v>
      </c>
      <c r="D18" s="140">
        <f t="shared" si="0"/>
        <v>831</v>
      </c>
      <c r="E18" s="140">
        <f t="shared" si="6"/>
        <v>8310</v>
      </c>
      <c r="F18" s="140">
        <f t="shared" si="1"/>
        <v>-141190</v>
      </c>
      <c r="G18" s="34">
        <f>+Inputs!$D$3</f>
        <v>0.37951000000000001</v>
      </c>
      <c r="H18" s="141"/>
      <c r="I18" s="142">
        <f t="shared" si="7"/>
        <v>149500</v>
      </c>
      <c r="J18" s="142"/>
      <c r="K18" s="142">
        <f t="shared" si="2"/>
        <v>831</v>
      </c>
      <c r="L18" s="142">
        <f t="shared" si="8"/>
        <v>8310</v>
      </c>
      <c r="M18" s="142">
        <f t="shared" si="3"/>
        <v>315.37281000000002</v>
      </c>
      <c r="N18" s="142">
        <f t="shared" si="4"/>
        <v>315.37281000000002</v>
      </c>
      <c r="O18" s="142">
        <f t="shared" si="9"/>
        <v>-53583.016899999995</v>
      </c>
      <c r="P18" s="142">
        <f t="shared" si="10"/>
        <v>53583.016899999995</v>
      </c>
      <c r="Q18" s="8"/>
      <c r="R18" s="8"/>
      <c r="S18" s="8"/>
      <c r="T18" s="4"/>
    </row>
    <row r="19" spans="1:20">
      <c r="A19" s="31">
        <v>40026</v>
      </c>
      <c r="B19" s="138"/>
      <c r="C19" s="139">
        <v>11</v>
      </c>
      <c r="D19" s="140">
        <f t="shared" si="0"/>
        <v>831</v>
      </c>
      <c r="E19" s="140">
        <f t="shared" si="6"/>
        <v>9141</v>
      </c>
      <c r="F19" s="140">
        <f t="shared" si="1"/>
        <v>-140359</v>
      </c>
      <c r="G19" s="34">
        <f>+Inputs!$D$3</f>
        <v>0.37951000000000001</v>
      </c>
      <c r="H19" s="141"/>
      <c r="I19" s="142">
        <f t="shared" si="7"/>
        <v>149500</v>
      </c>
      <c r="J19" s="142"/>
      <c r="K19" s="142">
        <f t="shared" si="2"/>
        <v>831</v>
      </c>
      <c r="L19" s="142">
        <f t="shared" si="8"/>
        <v>9141</v>
      </c>
      <c r="M19" s="142">
        <f t="shared" si="3"/>
        <v>315.37281000000002</v>
      </c>
      <c r="N19" s="142">
        <f t="shared" si="4"/>
        <v>315.37281000000002</v>
      </c>
      <c r="O19" s="142">
        <f t="shared" si="9"/>
        <v>-53267.644089999994</v>
      </c>
      <c r="P19" s="142">
        <f t="shared" si="10"/>
        <v>53267.644089999994</v>
      </c>
      <c r="Q19" s="8"/>
      <c r="R19" s="8"/>
      <c r="S19" s="8"/>
      <c r="T19" s="4"/>
    </row>
    <row r="20" spans="1:20">
      <c r="A20" s="31">
        <v>40057</v>
      </c>
      <c r="B20" s="3"/>
      <c r="C20" s="6">
        <v>12</v>
      </c>
      <c r="D20" s="29">
        <f t="shared" si="0"/>
        <v>831</v>
      </c>
      <c r="E20" s="29">
        <f t="shared" si="6"/>
        <v>9972</v>
      </c>
      <c r="F20" s="29">
        <f t="shared" si="1"/>
        <v>-139528</v>
      </c>
      <c r="G20" s="34">
        <f>+Inputs!$D$3</f>
        <v>0.37951000000000001</v>
      </c>
      <c r="H20" s="2"/>
      <c r="I20" s="27">
        <f t="shared" si="7"/>
        <v>149500</v>
      </c>
      <c r="J20" s="27"/>
      <c r="K20" s="27">
        <f t="shared" si="2"/>
        <v>831</v>
      </c>
      <c r="L20" s="27">
        <f t="shared" si="8"/>
        <v>9972</v>
      </c>
      <c r="M20" s="27">
        <f t="shared" si="3"/>
        <v>315.37281000000002</v>
      </c>
      <c r="N20" s="27">
        <f t="shared" si="4"/>
        <v>315.37281000000002</v>
      </c>
      <c r="O20" s="27">
        <f t="shared" si="9"/>
        <v>-52952.271279999994</v>
      </c>
      <c r="P20" s="27">
        <f t="shared" si="10"/>
        <v>52952.271279999994</v>
      </c>
      <c r="Q20" s="8"/>
      <c r="R20" s="8"/>
      <c r="S20" s="8"/>
      <c r="T20" s="4"/>
    </row>
    <row r="21" spans="1:20">
      <c r="A21" s="31">
        <v>40087</v>
      </c>
      <c r="B21" s="3"/>
      <c r="C21" s="6">
        <v>13</v>
      </c>
      <c r="D21" s="29">
        <f t="shared" si="0"/>
        <v>831</v>
      </c>
      <c r="E21" s="29">
        <f t="shared" si="6"/>
        <v>10803</v>
      </c>
      <c r="F21" s="29">
        <f t="shared" si="1"/>
        <v>-138697</v>
      </c>
      <c r="G21" s="34">
        <f>+Inputs!$D$3</f>
        <v>0.37951000000000001</v>
      </c>
      <c r="H21" s="2"/>
      <c r="I21" s="27">
        <f t="shared" si="7"/>
        <v>149500</v>
      </c>
      <c r="J21" s="27"/>
      <c r="K21" s="27">
        <f t="shared" si="2"/>
        <v>831</v>
      </c>
      <c r="L21" s="27">
        <f t="shared" si="8"/>
        <v>10803</v>
      </c>
      <c r="M21" s="27">
        <f t="shared" si="3"/>
        <v>315.37281000000002</v>
      </c>
      <c r="N21" s="27">
        <f t="shared" si="4"/>
        <v>315.37281000000002</v>
      </c>
      <c r="O21" s="27">
        <f t="shared" si="9"/>
        <v>-52636.898469999993</v>
      </c>
      <c r="P21" s="27">
        <f t="shared" si="10"/>
        <v>52636.898469999993</v>
      </c>
      <c r="Q21" s="8"/>
      <c r="R21" s="8"/>
      <c r="S21" s="8"/>
      <c r="T21" s="4"/>
    </row>
    <row r="22" spans="1:20">
      <c r="A22" s="31">
        <v>40118</v>
      </c>
      <c r="B22" s="3"/>
      <c r="C22" s="6">
        <v>14</v>
      </c>
      <c r="D22" s="29">
        <f t="shared" si="0"/>
        <v>831</v>
      </c>
      <c r="E22" s="29">
        <f t="shared" si="6"/>
        <v>11634</v>
      </c>
      <c r="F22" s="29">
        <f t="shared" si="1"/>
        <v>-137866</v>
      </c>
      <c r="G22" s="34">
        <f>+Inputs!$D$3</f>
        <v>0.37951000000000001</v>
      </c>
      <c r="H22" s="2"/>
      <c r="I22" s="27">
        <f t="shared" si="7"/>
        <v>149500</v>
      </c>
      <c r="J22" s="27"/>
      <c r="K22" s="27">
        <f t="shared" si="2"/>
        <v>831</v>
      </c>
      <c r="L22" s="27">
        <f t="shared" si="8"/>
        <v>11634</v>
      </c>
      <c r="M22" s="27">
        <f t="shared" si="3"/>
        <v>315.37281000000002</v>
      </c>
      <c r="N22" s="27">
        <f t="shared" si="4"/>
        <v>315.37281000000002</v>
      </c>
      <c r="O22" s="27">
        <f t="shared" si="9"/>
        <v>-52321.525659999992</v>
      </c>
      <c r="P22" s="27">
        <f t="shared" si="10"/>
        <v>52321.525659999992</v>
      </c>
      <c r="Q22" s="8"/>
      <c r="R22" s="8"/>
      <c r="S22" s="8"/>
      <c r="T22" s="4"/>
    </row>
    <row r="23" spans="1:20">
      <c r="A23" s="31">
        <v>40148</v>
      </c>
      <c r="B23" s="3"/>
      <c r="C23" s="6">
        <v>15</v>
      </c>
      <c r="D23" s="29">
        <f t="shared" si="0"/>
        <v>831</v>
      </c>
      <c r="E23" s="29">
        <f t="shared" si="6"/>
        <v>12465</v>
      </c>
      <c r="F23" s="29">
        <f t="shared" si="1"/>
        <v>-137035</v>
      </c>
      <c r="G23" s="34">
        <f>+Inputs!$D$3</f>
        <v>0.37951000000000001</v>
      </c>
      <c r="H23" s="2"/>
      <c r="I23" s="27">
        <f t="shared" si="7"/>
        <v>149500</v>
      </c>
      <c r="J23" s="27"/>
      <c r="K23" s="27">
        <f t="shared" si="2"/>
        <v>831</v>
      </c>
      <c r="L23" s="27">
        <f t="shared" si="8"/>
        <v>12465</v>
      </c>
      <c r="M23" s="27">
        <f t="shared" si="3"/>
        <v>315.37281000000002</v>
      </c>
      <c r="N23" s="27">
        <f t="shared" si="4"/>
        <v>315.37281000000002</v>
      </c>
      <c r="O23" s="27">
        <f t="shared" si="9"/>
        <v>-52006.152849999991</v>
      </c>
      <c r="P23" s="27">
        <f t="shared" si="10"/>
        <v>52006.152849999991</v>
      </c>
      <c r="Q23" s="8"/>
      <c r="R23" s="8"/>
      <c r="S23" s="8"/>
      <c r="T23" s="4"/>
    </row>
    <row r="24" spans="1:20" s="248" customFormat="1">
      <c r="A24" s="243">
        <v>40179</v>
      </c>
      <c r="B24" s="252"/>
      <c r="C24" s="238">
        <v>16</v>
      </c>
      <c r="D24" s="239">
        <f>ROUND(-(+$F$23/60)*1,0)</f>
        <v>2284</v>
      </c>
      <c r="E24" s="239">
        <f t="shared" si="6"/>
        <v>14749</v>
      </c>
      <c r="F24" s="239">
        <f t="shared" si="1"/>
        <v>-134751</v>
      </c>
      <c r="G24" s="240">
        <f>+Inputs!$D$3</f>
        <v>0.37951000000000001</v>
      </c>
      <c r="H24" s="249"/>
      <c r="I24" s="241">
        <f t="shared" si="7"/>
        <v>149500</v>
      </c>
      <c r="J24" s="241"/>
      <c r="K24" s="241">
        <f t="shared" si="2"/>
        <v>2284</v>
      </c>
      <c r="L24" s="241">
        <f t="shared" si="8"/>
        <v>14749</v>
      </c>
      <c r="M24" s="241">
        <f t="shared" si="3"/>
        <v>866.80083999999999</v>
      </c>
      <c r="N24" s="241">
        <f t="shared" si="4"/>
        <v>866.80083999999999</v>
      </c>
      <c r="O24" s="241">
        <f t="shared" si="9"/>
        <v>-51139.352009999988</v>
      </c>
      <c r="P24" s="241">
        <f t="shared" si="10"/>
        <v>51139.352009999988</v>
      </c>
      <c r="Q24" s="242"/>
      <c r="R24" s="242"/>
      <c r="S24" s="242"/>
      <c r="T24" s="237"/>
    </row>
    <row r="25" spans="1:20" s="248" customFormat="1">
      <c r="A25" s="243">
        <v>40210</v>
      </c>
      <c r="B25" s="252"/>
      <c r="C25" s="238">
        <v>17</v>
      </c>
      <c r="D25" s="239">
        <f t="shared" ref="D25:D82" si="12">ROUND(-(+$F$23/60)*1,0)</f>
        <v>2284</v>
      </c>
      <c r="E25" s="239">
        <f t="shared" si="6"/>
        <v>17033</v>
      </c>
      <c r="F25" s="239">
        <f t="shared" si="1"/>
        <v>-132467</v>
      </c>
      <c r="G25" s="240">
        <f>+Inputs!$D$3</f>
        <v>0.37951000000000001</v>
      </c>
      <c r="H25" s="249"/>
      <c r="I25" s="241">
        <f t="shared" si="7"/>
        <v>149500</v>
      </c>
      <c r="J25" s="241"/>
      <c r="K25" s="241">
        <f t="shared" si="2"/>
        <v>2284</v>
      </c>
      <c r="L25" s="241">
        <f t="shared" si="8"/>
        <v>17033</v>
      </c>
      <c r="M25" s="241">
        <f t="shared" si="3"/>
        <v>866.80083999999999</v>
      </c>
      <c r="N25" s="241">
        <f t="shared" si="4"/>
        <v>866.80083999999999</v>
      </c>
      <c r="O25" s="241">
        <f t="shared" si="9"/>
        <v>-50272.551169999984</v>
      </c>
      <c r="P25" s="241">
        <f t="shared" si="10"/>
        <v>50272.551169999984</v>
      </c>
      <c r="Q25" s="242"/>
      <c r="R25" s="242"/>
      <c r="S25" s="242"/>
      <c r="T25" s="237"/>
    </row>
    <row r="26" spans="1:20" s="248" customFormat="1">
      <c r="A26" s="243">
        <v>40238</v>
      </c>
      <c r="B26" s="252"/>
      <c r="C26" s="238">
        <v>18</v>
      </c>
      <c r="D26" s="239">
        <f t="shared" si="12"/>
        <v>2284</v>
      </c>
      <c r="E26" s="239">
        <f t="shared" si="6"/>
        <v>19317</v>
      </c>
      <c r="F26" s="239">
        <f t="shared" si="1"/>
        <v>-130183</v>
      </c>
      <c r="G26" s="240">
        <f>+Inputs!$D$3</f>
        <v>0.37951000000000001</v>
      </c>
      <c r="H26" s="249"/>
      <c r="I26" s="241">
        <f t="shared" si="7"/>
        <v>149500</v>
      </c>
      <c r="J26" s="241"/>
      <c r="K26" s="241">
        <f t="shared" si="2"/>
        <v>2284</v>
      </c>
      <c r="L26" s="241">
        <f t="shared" si="8"/>
        <v>19317</v>
      </c>
      <c r="M26" s="241">
        <f t="shared" si="3"/>
        <v>866.80083999999999</v>
      </c>
      <c r="N26" s="241">
        <f t="shared" si="4"/>
        <v>866.80083999999999</v>
      </c>
      <c r="O26" s="241">
        <f t="shared" si="9"/>
        <v>-49405.750329999981</v>
      </c>
      <c r="P26" s="241">
        <f t="shared" si="10"/>
        <v>49405.750329999981</v>
      </c>
      <c r="Q26" s="242"/>
      <c r="R26" s="242"/>
      <c r="S26" s="242"/>
      <c r="T26" s="237"/>
    </row>
    <row r="27" spans="1:20" s="248" customFormat="1">
      <c r="A27" s="243">
        <v>40269</v>
      </c>
      <c r="B27" s="252"/>
      <c r="C27" s="238">
        <v>19</v>
      </c>
      <c r="D27" s="239">
        <f t="shared" si="12"/>
        <v>2284</v>
      </c>
      <c r="E27" s="239">
        <f t="shared" si="6"/>
        <v>21601</v>
      </c>
      <c r="F27" s="239">
        <f t="shared" si="1"/>
        <v>-127899</v>
      </c>
      <c r="G27" s="240">
        <f>+Inputs!$D$3</f>
        <v>0.37951000000000001</v>
      </c>
      <c r="H27" s="249"/>
      <c r="I27" s="241">
        <f t="shared" si="7"/>
        <v>149500</v>
      </c>
      <c r="J27" s="241"/>
      <c r="K27" s="241">
        <f t="shared" si="2"/>
        <v>2284</v>
      </c>
      <c r="L27" s="241">
        <f t="shared" si="8"/>
        <v>21601</v>
      </c>
      <c r="M27" s="241">
        <f t="shared" si="3"/>
        <v>866.80083999999999</v>
      </c>
      <c r="N27" s="241">
        <f t="shared" si="4"/>
        <v>866.80083999999999</v>
      </c>
      <c r="O27" s="241">
        <f t="shared" si="9"/>
        <v>-48538.949489999977</v>
      </c>
      <c r="P27" s="241">
        <f t="shared" si="10"/>
        <v>48538.949489999977</v>
      </c>
      <c r="Q27" s="242"/>
      <c r="R27" s="242"/>
      <c r="S27" s="242"/>
      <c r="T27" s="237"/>
    </row>
    <row r="28" spans="1:20" s="248" customFormat="1">
      <c r="A28" s="243">
        <v>40299</v>
      </c>
      <c r="B28" s="252"/>
      <c r="C28" s="238">
        <v>20</v>
      </c>
      <c r="D28" s="239">
        <f t="shared" si="12"/>
        <v>2284</v>
      </c>
      <c r="E28" s="239">
        <f t="shared" si="6"/>
        <v>23885</v>
      </c>
      <c r="F28" s="239">
        <f t="shared" si="1"/>
        <v>-125615</v>
      </c>
      <c r="G28" s="240">
        <f>+Inputs!$D$3</f>
        <v>0.37951000000000001</v>
      </c>
      <c r="H28" s="249"/>
      <c r="I28" s="241">
        <f t="shared" si="7"/>
        <v>149500</v>
      </c>
      <c r="J28" s="241"/>
      <c r="K28" s="241">
        <f t="shared" si="2"/>
        <v>2284</v>
      </c>
      <c r="L28" s="241">
        <f t="shared" si="8"/>
        <v>23885</v>
      </c>
      <c r="M28" s="241">
        <f t="shared" si="3"/>
        <v>866.80083999999999</v>
      </c>
      <c r="N28" s="241">
        <f t="shared" si="4"/>
        <v>866.80083999999999</v>
      </c>
      <c r="O28" s="241">
        <f t="shared" si="9"/>
        <v>-47672.148649999974</v>
      </c>
      <c r="P28" s="241">
        <f t="shared" si="10"/>
        <v>47672.148649999974</v>
      </c>
      <c r="Q28" s="242"/>
      <c r="R28" s="242"/>
      <c r="S28" s="242"/>
      <c r="T28" s="237"/>
    </row>
    <row r="29" spans="1:20" s="248" customFormat="1">
      <c r="A29" s="243">
        <v>40330</v>
      </c>
      <c r="B29" s="252"/>
      <c r="C29" s="238">
        <v>21</v>
      </c>
      <c r="D29" s="239">
        <f t="shared" si="12"/>
        <v>2284</v>
      </c>
      <c r="E29" s="239">
        <f t="shared" si="6"/>
        <v>26169</v>
      </c>
      <c r="F29" s="239">
        <f t="shared" si="1"/>
        <v>-123331</v>
      </c>
      <c r="G29" s="240">
        <f>+Inputs!$D$3</f>
        <v>0.37951000000000001</v>
      </c>
      <c r="H29" s="249"/>
      <c r="I29" s="241">
        <f t="shared" si="7"/>
        <v>149500</v>
      </c>
      <c r="J29" s="241"/>
      <c r="K29" s="241">
        <f t="shared" si="2"/>
        <v>2284</v>
      </c>
      <c r="L29" s="241">
        <f t="shared" si="8"/>
        <v>26169</v>
      </c>
      <c r="M29" s="241">
        <f t="shared" si="3"/>
        <v>866.80083999999999</v>
      </c>
      <c r="N29" s="241">
        <f t="shared" si="4"/>
        <v>866.80083999999999</v>
      </c>
      <c r="O29" s="241">
        <f t="shared" si="9"/>
        <v>-46805.34780999997</v>
      </c>
      <c r="P29" s="241">
        <f t="shared" si="10"/>
        <v>46805.34780999997</v>
      </c>
      <c r="Q29" s="242"/>
      <c r="R29" s="242"/>
      <c r="S29" s="242"/>
      <c r="T29" s="237"/>
    </row>
    <row r="30" spans="1:20" s="248" customFormat="1">
      <c r="A30" s="243">
        <v>40360</v>
      </c>
      <c r="B30" s="252"/>
      <c r="C30" s="238">
        <v>22</v>
      </c>
      <c r="D30" s="239">
        <f t="shared" si="12"/>
        <v>2284</v>
      </c>
      <c r="E30" s="239">
        <f t="shared" si="6"/>
        <v>28453</v>
      </c>
      <c r="F30" s="239">
        <f t="shared" si="1"/>
        <v>-121047</v>
      </c>
      <c r="G30" s="240">
        <f>+Inputs!$D$3</f>
        <v>0.37951000000000001</v>
      </c>
      <c r="H30" s="249"/>
      <c r="I30" s="241">
        <f t="shared" si="7"/>
        <v>149500</v>
      </c>
      <c r="J30" s="241"/>
      <c r="K30" s="241">
        <f t="shared" si="2"/>
        <v>2284</v>
      </c>
      <c r="L30" s="241">
        <f t="shared" si="8"/>
        <v>28453</v>
      </c>
      <c r="M30" s="241">
        <f t="shared" si="3"/>
        <v>866.80083999999999</v>
      </c>
      <c r="N30" s="241">
        <f t="shared" si="4"/>
        <v>866.80083999999999</v>
      </c>
      <c r="O30" s="241">
        <f t="shared" si="9"/>
        <v>-45938.546969999967</v>
      </c>
      <c r="P30" s="241">
        <f t="shared" si="10"/>
        <v>45938.546969999967</v>
      </c>
      <c r="Q30" s="242"/>
      <c r="R30" s="242"/>
      <c r="S30" s="242"/>
      <c r="T30" s="237"/>
    </row>
    <row r="31" spans="1:20" s="248" customFormat="1">
      <c r="A31" s="243">
        <v>40391</v>
      </c>
      <c r="B31" s="252"/>
      <c r="C31" s="238">
        <v>23</v>
      </c>
      <c r="D31" s="239">
        <f t="shared" si="12"/>
        <v>2284</v>
      </c>
      <c r="E31" s="239">
        <f t="shared" si="6"/>
        <v>30737</v>
      </c>
      <c r="F31" s="239">
        <f t="shared" si="1"/>
        <v>-118763</v>
      </c>
      <c r="G31" s="240">
        <f>+Inputs!$D$3</f>
        <v>0.37951000000000001</v>
      </c>
      <c r="H31" s="249"/>
      <c r="I31" s="241">
        <f t="shared" si="7"/>
        <v>149500</v>
      </c>
      <c r="J31" s="241"/>
      <c r="K31" s="241">
        <f t="shared" si="2"/>
        <v>2284</v>
      </c>
      <c r="L31" s="241">
        <f t="shared" si="8"/>
        <v>30737</v>
      </c>
      <c r="M31" s="241">
        <f t="shared" si="3"/>
        <v>866.80083999999999</v>
      </c>
      <c r="N31" s="241">
        <f t="shared" si="4"/>
        <v>866.80083999999999</v>
      </c>
      <c r="O31" s="241">
        <f t="shared" si="9"/>
        <v>-45071.746129999963</v>
      </c>
      <c r="P31" s="241">
        <f t="shared" si="10"/>
        <v>45071.746129999963</v>
      </c>
      <c r="Q31" s="242"/>
      <c r="R31" s="242"/>
      <c r="S31" s="242"/>
      <c r="T31" s="237"/>
    </row>
    <row r="32" spans="1:20" s="248" customFormat="1">
      <c r="A32" s="243">
        <v>40422</v>
      </c>
      <c r="B32" s="252"/>
      <c r="C32" s="238">
        <v>24</v>
      </c>
      <c r="D32" s="239">
        <f t="shared" si="12"/>
        <v>2284</v>
      </c>
      <c r="E32" s="239">
        <f t="shared" si="6"/>
        <v>33021</v>
      </c>
      <c r="F32" s="239">
        <f t="shared" si="1"/>
        <v>-116479</v>
      </c>
      <c r="G32" s="240">
        <f>+Inputs!$D$3</f>
        <v>0.37951000000000001</v>
      </c>
      <c r="H32" s="249"/>
      <c r="I32" s="241">
        <f t="shared" si="7"/>
        <v>149500</v>
      </c>
      <c r="J32" s="241"/>
      <c r="K32" s="241">
        <f t="shared" si="2"/>
        <v>2284</v>
      </c>
      <c r="L32" s="241">
        <f t="shared" si="8"/>
        <v>33021</v>
      </c>
      <c r="M32" s="241">
        <f t="shared" si="3"/>
        <v>866.80083999999999</v>
      </c>
      <c r="N32" s="241">
        <f t="shared" si="4"/>
        <v>866.80083999999999</v>
      </c>
      <c r="O32" s="241">
        <f t="shared" si="9"/>
        <v>-44204.94528999996</v>
      </c>
      <c r="P32" s="241">
        <f t="shared" si="10"/>
        <v>44204.94528999996</v>
      </c>
      <c r="Q32" s="242"/>
      <c r="R32" s="242"/>
      <c r="S32" s="242"/>
      <c r="T32" s="237"/>
    </row>
    <row r="33" spans="1:20" s="248" customFormat="1">
      <c r="A33" s="243">
        <v>40452</v>
      </c>
      <c r="B33" s="252"/>
      <c r="C33" s="238">
        <v>25</v>
      </c>
      <c r="D33" s="239">
        <f t="shared" si="12"/>
        <v>2284</v>
      </c>
      <c r="E33" s="239">
        <f t="shared" si="6"/>
        <v>35305</v>
      </c>
      <c r="F33" s="239">
        <f t="shared" si="1"/>
        <v>-114195</v>
      </c>
      <c r="G33" s="240">
        <f>+Inputs!$D$3</f>
        <v>0.37951000000000001</v>
      </c>
      <c r="H33" s="249"/>
      <c r="I33" s="241">
        <f t="shared" si="7"/>
        <v>149500</v>
      </c>
      <c r="J33" s="241"/>
      <c r="K33" s="241">
        <f t="shared" si="2"/>
        <v>2284</v>
      </c>
      <c r="L33" s="241">
        <f t="shared" si="8"/>
        <v>35305</v>
      </c>
      <c r="M33" s="241">
        <f t="shared" si="3"/>
        <v>866.80083999999999</v>
      </c>
      <c r="N33" s="241">
        <f t="shared" si="4"/>
        <v>866.80083999999999</v>
      </c>
      <c r="O33" s="241">
        <f t="shared" si="9"/>
        <v>-43338.144449999956</v>
      </c>
      <c r="P33" s="241">
        <f t="shared" si="10"/>
        <v>43338.144449999956</v>
      </c>
      <c r="Q33" s="242"/>
      <c r="R33" s="242"/>
      <c r="S33" s="242"/>
      <c r="T33" s="237"/>
    </row>
    <row r="34" spans="1:20" s="248" customFormat="1">
      <c r="A34" s="243">
        <v>40483</v>
      </c>
      <c r="B34" s="252"/>
      <c r="C34" s="238">
        <v>26</v>
      </c>
      <c r="D34" s="239">
        <f t="shared" si="12"/>
        <v>2284</v>
      </c>
      <c r="E34" s="239">
        <f t="shared" si="6"/>
        <v>37589</v>
      </c>
      <c r="F34" s="239">
        <f t="shared" si="1"/>
        <v>-111911</v>
      </c>
      <c r="G34" s="240">
        <f>+Inputs!$D$3</f>
        <v>0.37951000000000001</v>
      </c>
      <c r="H34" s="249"/>
      <c r="I34" s="241">
        <f t="shared" si="7"/>
        <v>149500</v>
      </c>
      <c r="J34" s="241"/>
      <c r="K34" s="241">
        <f t="shared" si="2"/>
        <v>2284</v>
      </c>
      <c r="L34" s="241">
        <f t="shared" si="8"/>
        <v>37589</v>
      </c>
      <c r="M34" s="241">
        <f t="shared" si="3"/>
        <v>866.80083999999999</v>
      </c>
      <c r="N34" s="241">
        <f t="shared" si="4"/>
        <v>866.80083999999999</v>
      </c>
      <c r="O34" s="241">
        <f t="shared" si="9"/>
        <v>-42471.343609999953</v>
      </c>
      <c r="P34" s="241">
        <f t="shared" si="10"/>
        <v>42471.343609999953</v>
      </c>
      <c r="Q34" s="242"/>
      <c r="R34" s="242"/>
      <c r="S34" s="242"/>
      <c r="T34" s="237"/>
    </row>
    <row r="35" spans="1:20" s="248" customFormat="1">
      <c r="A35" s="243">
        <v>40513</v>
      </c>
      <c r="B35" s="252"/>
      <c r="C35" s="238">
        <v>27</v>
      </c>
      <c r="D35" s="239">
        <f t="shared" si="12"/>
        <v>2284</v>
      </c>
      <c r="E35" s="239">
        <f t="shared" si="6"/>
        <v>39873</v>
      </c>
      <c r="F35" s="239">
        <f t="shared" si="1"/>
        <v>-109627</v>
      </c>
      <c r="G35" s="240">
        <f>+Inputs!$D$3</f>
        <v>0.37951000000000001</v>
      </c>
      <c r="H35" s="249"/>
      <c r="I35" s="241">
        <f t="shared" si="7"/>
        <v>149500</v>
      </c>
      <c r="J35" s="241"/>
      <c r="K35" s="241">
        <f t="shared" si="2"/>
        <v>2284</v>
      </c>
      <c r="L35" s="241">
        <f t="shared" si="8"/>
        <v>39873</v>
      </c>
      <c r="M35" s="241">
        <f t="shared" si="3"/>
        <v>866.80083999999999</v>
      </c>
      <c r="N35" s="241">
        <f t="shared" si="4"/>
        <v>866.80083999999999</v>
      </c>
      <c r="O35" s="241">
        <f t="shared" si="9"/>
        <v>-41604.542769999949</v>
      </c>
      <c r="P35" s="241">
        <f t="shared" si="10"/>
        <v>41604.542769999949</v>
      </c>
      <c r="Q35" s="242"/>
      <c r="R35" s="242"/>
      <c r="S35" s="242"/>
      <c r="T35" s="237"/>
    </row>
    <row r="36" spans="1:20" s="248" customFormat="1">
      <c r="A36" s="243">
        <v>40544</v>
      </c>
      <c r="B36" s="252"/>
      <c r="C36" s="238">
        <v>28</v>
      </c>
      <c r="D36" s="239">
        <f t="shared" si="12"/>
        <v>2284</v>
      </c>
      <c r="E36" s="239">
        <f t="shared" si="6"/>
        <v>42157</v>
      </c>
      <c r="F36" s="239">
        <f t="shared" si="1"/>
        <v>-107343</v>
      </c>
      <c r="G36" s="240">
        <f>+Inputs!$D$3</f>
        <v>0.37951000000000001</v>
      </c>
      <c r="H36" s="249"/>
      <c r="I36" s="241">
        <f t="shared" si="7"/>
        <v>149500</v>
      </c>
      <c r="J36" s="241"/>
      <c r="K36" s="241">
        <f t="shared" si="2"/>
        <v>2284</v>
      </c>
      <c r="L36" s="241">
        <f t="shared" si="8"/>
        <v>42157</v>
      </c>
      <c r="M36" s="241">
        <f t="shared" si="3"/>
        <v>866.80083999999999</v>
      </c>
      <c r="N36" s="241">
        <f t="shared" si="4"/>
        <v>866.80083999999999</v>
      </c>
      <c r="O36" s="241">
        <f t="shared" si="9"/>
        <v>-40737.741929999946</v>
      </c>
      <c r="P36" s="241">
        <f t="shared" si="10"/>
        <v>40737.741929999946</v>
      </c>
      <c r="Q36" s="242"/>
      <c r="R36" s="242"/>
      <c r="S36" s="242"/>
      <c r="T36" s="237"/>
    </row>
    <row r="37" spans="1:20" s="248" customFormat="1">
      <c r="A37" s="243">
        <v>40575</v>
      </c>
      <c r="B37" s="252"/>
      <c r="C37" s="238">
        <v>29</v>
      </c>
      <c r="D37" s="239">
        <f t="shared" si="12"/>
        <v>2284</v>
      </c>
      <c r="E37" s="239">
        <f t="shared" si="6"/>
        <v>44441</v>
      </c>
      <c r="F37" s="239">
        <f t="shared" si="1"/>
        <v>-105059</v>
      </c>
      <c r="G37" s="240">
        <f>+Inputs!$D$3</f>
        <v>0.37951000000000001</v>
      </c>
      <c r="H37" s="249"/>
      <c r="I37" s="241">
        <f t="shared" si="7"/>
        <v>149500</v>
      </c>
      <c r="J37" s="241"/>
      <c r="K37" s="241">
        <f t="shared" si="2"/>
        <v>2284</v>
      </c>
      <c r="L37" s="241">
        <f t="shared" si="8"/>
        <v>44441</v>
      </c>
      <c r="M37" s="241">
        <f t="shared" si="3"/>
        <v>866.80083999999999</v>
      </c>
      <c r="N37" s="241">
        <f t="shared" si="4"/>
        <v>866.80083999999999</v>
      </c>
      <c r="O37" s="241">
        <f t="shared" si="9"/>
        <v>-39870.941089999942</v>
      </c>
      <c r="P37" s="241">
        <f t="shared" si="10"/>
        <v>39870.941089999942</v>
      </c>
      <c r="Q37" s="242"/>
      <c r="R37" s="242"/>
      <c r="S37" s="242"/>
      <c r="T37" s="237"/>
    </row>
    <row r="38" spans="1:20" s="248" customFormat="1">
      <c r="A38" s="243">
        <v>40603</v>
      </c>
      <c r="B38" s="252"/>
      <c r="C38" s="238">
        <v>30</v>
      </c>
      <c r="D38" s="239">
        <f t="shared" si="12"/>
        <v>2284</v>
      </c>
      <c r="E38" s="239">
        <f t="shared" si="6"/>
        <v>46725</v>
      </c>
      <c r="F38" s="239">
        <f t="shared" si="1"/>
        <v>-102775</v>
      </c>
      <c r="G38" s="240">
        <f>+Inputs!$D$3</f>
        <v>0.37951000000000001</v>
      </c>
      <c r="H38" s="249"/>
      <c r="I38" s="241">
        <f t="shared" si="7"/>
        <v>149500</v>
      </c>
      <c r="J38" s="241"/>
      <c r="K38" s="241">
        <f t="shared" si="2"/>
        <v>2284</v>
      </c>
      <c r="L38" s="241">
        <f t="shared" si="8"/>
        <v>46725</v>
      </c>
      <c r="M38" s="241">
        <f t="shared" si="3"/>
        <v>866.80083999999999</v>
      </c>
      <c r="N38" s="241">
        <f t="shared" si="4"/>
        <v>866.80083999999999</v>
      </c>
      <c r="O38" s="241">
        <f t="shared" si="9"/>
        <v>-39004.140249999939</v>
      </c>
      <c r="P38" s="241">
        <f t="shared" si="10"/>
        <v>39004.140249999939</v>
      </c>
      <c r="Q38" s="242"/>
      <c r="R38" s="242"/>
      <c r="S38" s="242"/>
      <c r="T38" s="237"/>
    </row>
    <row r="39" spans="1:20" s="248" customFormat="1">
      <c r="A39" s="243">
        <v>40634</v>
      </c>
      <c r="B39" s="249"/>
      <c r="C39" s="238">
        <v>31</v>
      </c>
      <c r="D39" s="239">
        <f t="shared" si="12"/>
        <v>2284</v>
      </c>
      <c r="E39" s="239">
        <f t="shared" si="6"/>
        <v>49009</v>
      </c>
      <c r="F39" s="239">
        <f t="shared" si="1"/>
        <v>-100491</v>
      </c>
      <c r="G39" s="240">
        <f>+Inputs!$D$3</f>
        <v>0.37951000000000001</v>
      </c>
      <c r="H39" s="249"/>
      <c r="I39" s="241">
        <f t="shared" si="7"/>
        <v>149500</v>
      </c>
      <c r="J39" s="241"/>
      <c r="K39" s="241">
        <f t="shared" si="2"/>
        <v>2284</v>
      </c>
      <c r="L39" s="241">
        <f t="shared" si="8"/>
        <v>49009</v>
      </c>
      <c r="M39" s="241">
        <f t="shared" si="3"/>
        <v>866.80083999999999</v>
      </c>
      <c r="N39" s="241">
        <f t="shared" si="4"/>
        <v>866.80083999999999</v>
      </c>
      <c r="O39" s="241">
        <f t="shared" si="9"/>
        <v>-38137.339409999935</v>
      </c>
      <c r="P39" s="241">
        <f t="shared" si="10"/>
        <v>38137.339409999935</v>
      </c>
      <c r="Q39" s="242"/>
      <c r="R39" s="242"/>
      <c r="S39" s="242"/>
      <c r="T39" s="237"/>
    </row>
    <row r="40" spans="1:20" s="248" customFormat="1">
      <c r="A40" s="243">
        <v>40664</v>
      </c>
      <c r="B40" s="249"/>
      <c r="C40" s="238">
        <v>32</v>
      </c>
      <c r="D40" s="239">
        <f t="shared" si="12"/>
        <v>2284</v>
      </c>
      <c r="E40" s="239">
        <f t="shared" si="6"/>
        <v>51293</v>
      </c>
      <c r="F40" s="239">
        <f t="shared" si="1"/>
        <v>-98207</v>
      </c>
      <c r="G40" s="240">
        <f>+Inputs!$D$3</f>
        <v>0.37951000000000001</v>
      </c>
      <c r="H40" s="249"/>
      <c r="I40" s="241">
        <f t="shared" si="7"/>
        <v>149500</v>
      </c>
      <c r="J40" s="249"/>
      <c r="K40" s="241">
        <f t="shared" si="2"/>
        <v>2284</v>
      </c>
      <c r="L40" s="241">
        <f t="shared" si="8"/>
        <v>51293</v>
      </c>
      <c r="M40" s="241">
        <f t="shared" si="3"/>
        <v>866.80083999999999</v>
      </c>
      <c r="N40" s="241">
        <f t="shared" si="4"/>
        <v>866.80083999999999</v>
      </c>
      <c r="O40" s="241">
        <f t="shared" si="9"/>
        <v>-37270.538569999931</v>
      </c>
      <c r="P40" s="241">
        <f t="shared" si="10"/>
        <v>37270.538569999931</v>
      </c>
      <c r="Q40" s="242"/>
      <c r="R40" s="242"/>
      <c r="S40" s="242"/>
      <c r="T40" s="237"/>
    </row>
    <row r="41" spans="1:20" s="248" customFormat="1">
      <c r="A41" s="243">
        <v>40695</v>
      </c>
      <c r="B41" s="237"/>
      <c r="C41" s="238">
        <v>33</v>
      </c>
      <c r="D41" s="239">
        <f t="shared" si="12"/>
        <v>2284</v>
      </c>
      <c r="E41" s="239">
        <f t="shared" si="6"/>
        <v>53577</v>
      </c>
      <c r="F41" s="239">
        <f t="shared" si="1"/>
        <v>-95923</v>
      </c>
      <c r="G41" s="240">
        <f>+Inputs!$D$3</f>
        <v>0.37951000000000001</v>
      </c>
      <c r="H41" s="237"/>
      <c r="I41" s="241">
        <f t="shared" si="7"/>
        <v>149500</v>
      </c>
      <c r="J41" s="237"/>
      <c r="K41" s="241">
        <f t="shared" si="2"/>
        <v>2284</v>
      </c>
      <c r="L41" s="241">
        <f t="shared" si="8"/>
        <v>53577</v>
      </c>
      <c r="M41" s="241">
        <f t="shared" si="3"/>
        <v>866.80083999999999</v>
      </c>
      <c r="N41" s="241">
        <f t="shared" si="4"/>
        <v>866.80083999999999</v>
      </c>
      <c r="O41" s="241">
        <f t="shared" si="9"/>
        <v>-36403.737729999928</v>
      </c>
      <c r="P41" s="241">
        <f t="shared" si="10"/>
        <v>36403.737729999928</v>
      </c>
      <c r="Q41" s="242"/>
      <c r="R41" s="242"/>
      <c r="S41" s="242"/>
      <c r="T41" s="237"/>
    </row>
    <row r="42" spans="1:20" s="248" customFormat="1">
      <c r="A42" s="243">
        <v>40725</v>
      </c>
      <c r="B42" s="237"/>
      <c r="C42" s="238">
        <v>34</v>
      </c>
      <c r="D42" s="239">
        <f t="shared" si="12"/>
        <v>2284</v>
      </c>
      <c r="E42" s="239">
        <f t="shared" si="6"/>
        <v>55861</v>
      </c>
      <c r="F42" s="239">
        <f t="shared" si="1"/>
        <v>-93639</v>
      </c>
      <c r="G42" s="240">
        <f>+Inputs!$D$3</f>
        <v>0.37951000000000001</v>
      </c>
      <c r="H42" s="237"/>
      <c r="I42" s="241">
        <f t="shared" si="7"/>
        <v>149500</v>
      </c>
      <c r="J42" s="237"/>
      <c r="K42" s="241">
        <f t="shared" si="2"/>
        <v>2284</v>
      </c>
      <c r="L42" s="241">
        <f t="shared" si="8"/>
        <v>55861</v>
      </c>
      <c r="M42" s="241">
        <f t="shared" si="3"/>
        <v>866.80083999999999</v>
      </c>
      <c r="N42" s="241">
        <f t="shared" si="4"/>
        <v>866.80083999999999</v>
      </c>
      <c r="O42" s="241">
        <f t="shared" si="9"/>
        <v>-35536.936889999924</v>
      </c>
      <c r="P42" s="241">
        <f t="shared" si="10"/>
        <v>35536.936889999924</v>
      </c>
      <c r="Q42" s="242"/>
      <c r="R42" s="242"/>
      <c r="S42" s="242"/>
      <c r="T42" s="237"/>
    </row>
    <row r="43" spans="1:20" s="248" customFormat="1">
      <c r="A43" s="243">
        <v>40756</v>
      </c>
      <c r="B43" s="237"/>
      <c r="C43" s="238">
        <v>35</v>
      </c>
      <c r="D43" s="239">
        <f t="shared" si="12"/>
        <v>2284</v>
      </c>
      <c r="E43" s="239">
        <f t="shared" si="6"/>
        <v>58145</v>
      </c>
      <c r="F43" s="239">
        <f t="shared" si="1"/>
        <v>-91355</v>
      </c>
      <c r="G43" s="240">
        <f>+Inputs!$D$3</f>
        <v>0.37951000000000001</v>
      </c>
      <c r="H43" s="237"/>
      <c r="I43" s="241">
        <f t="shared" si="7"/>
        <v>149500</v>
      </c>
      <c r="J43" s="237"/>
      <c r="K43" s="241">
        <f t="shared" si="2"/>
        <v>2284</v>
      </c>
      <c r="L43" s="241">
        <f t="shared" si="8"/>
        <v>58145</v>
      </c>
      <c r="M43" s="241">
        <f t="shared" si="3"/>
        <v>866.80083999999999</v>
      </c>
      <c r="N43" s="241">
        <f t="shared" si="4"/>
        <v>866.80083999999999</v>
      </c>
      <c r="O43" s="241">
        <f t="shared" si="9"/>
        <v>-34670.136049999921</v>
      </c>
      <c r="P43" s="241">
        <f t="shared" si="10"/>
        <v>34670.136049999921</v>
      </c>
      <c r="Q43" s="242"/>
      <c r="R43" s="242"/>
      <c r="S43" s="242"/>
      <c r="T43" s="237"/>
    </row>
    <row r="44" spans="1:20" s="248" customFormat="1">
      <c r="A44" s="243">
        <v>40787</v>
      </c>
      <c r="B44" s="237"/>
      <c r="C44" s="238">
        <v>36</v>
      </c>
      <c r="D44" s="239">
        <f t="shared" si="12"/>
        <v>2284</v>
      </c>
      <c r="E44" s="239">
        <f t="shared" si="6"/>
        <v>60429</v>
      </c>
      <c r="F44" s="239">
        <f t="shared" si="1"/>
        <v>-89071</v>
      </c>
      <c r="G44" s="240">
        <f>+Inputs!$D$3</f>
        <v>0.37951000000000001</v>
      </c>
      <c r="H44" s="237"/>
      <c r="I44" s="241">
        <f t="shared" si="7"/>
        <v>149500</v>
      </c>
      <c r="J44" s="237"/>
      <c r="K44" s="241">
        <f t="shared" si="2"/>
        <v>2284</v>
      </c>
      <c r="L44" s="241">
        <f t="shared" si="8"/>
        <v>60429</v>
      </c>
      <c r="M44" s="241">
        <f t="shared" si="3"/>
        <v>866.80083999999999</v>
      </c>
      <c r="N44" s="241">
        <f t="shared" si="4"/>
        <v>866.80083999999999</v>
      </c>
      <c r="O44" s="241">
        <f t="shared" si="9"/>
        <v>-33803.335209999917</v>
      </c>
      <c r="P44" s="241">
        <f t="shared" si="10"/>
        <v>33803.335209999917</v>
      </c>
      <c r="Q44" s="242"/>
      <c r="R44" s="242"/>
      <c r="S44" s="242"/>
      <c r="T44" s="237"/>
    </row>
    <row r="45" spans="1:20" s="248" customFormat="1">
      <c r="A45" s="243">
        <v>40817</v>
      </c>
      <c r="B45" s="237"/>
      <c r="C45" s="238">
        <v>37</v>
      </c>
      <c r="D45" s="239">
        <f t="shared" si="12"/>
        <v>2284</v>
      </c>
      <c r="E45" s="239">
        <f t="shared" si="6"/>
        <v>62713</v>
      </c>
      <c r="F45" s="239">
        <f t="shared" si="1"/>
        <v>-86787</v>
      </c>
      <c r="G45" s="240">
        <f>+Inputs!$D$3</f>
        <v>0.37951000000000001</v>
      </c>
      <c r="H45" s="237"/>
      <c r="I45" s="241">
        <f t="shared" si="7"/>
        <v>149500</v>
      </c>
      <c r="J45" s="237"/>
      <c r="K45" s="241">
        <f t="shared" si="2"/>
        <v>2284</v>
      </c>
      <c r="L45" s="241">
        <f t="shared" si="8"/>
        <v>62713</v>
      </c>
      <c r="M45" s="241">
        <f t="shared" si="3"/>
        <v>866.80083999999999</v>
      </c>
      <c r="N45" s="241">
        <f t="shared" si="4"/>
        <v>866.80083999999999</v>
      </c>
      <c r="O45" s="241">
        <f t="shared" si="9"/>
        <v>-32936.534369999914</v>
      </c>
      <c r="P45" s="241">
        <f t="shared" si="10"/>
        <v>32936.534369999914</v>
      </c>
      <c r="Q45" s="242"/>
      <c r="R45" s="242"/>
      <c r="S45" s="242"/>
      <c r="T45" s="237"/>
    </row>
    <row r="46" spans="1:20" s="248" customFormat="1">
      <c r="A46" s="243">
        <v>40848</v>
      </c>
      <c r="B46" s="237"/>
      <c r="C46" s="238">
        <v>38</v>
      </c>
      <c r="D46" s="239">
        <f t="shared" si="12"/>
        <v>2284</v>
      </c>
      <c r="E46" s="239">
        <f t="shared" si="6"/>
        <v>64997</v>
      </c>
      <c r="F46" s="239">
        <f t="shared" si="1"/>
        <v>-84503</v>
      </c>
      <c r="G46" s="240">
        <f>+Inputs!$D$3</f>
        <v>0.37951000000000001</v>
      </c>
      <c r="H46" s="237"/>
      <c r="I46" s="241">
        <f t="shared" si="7"/>
        <v>149500</v>
      </c>
      <c r="J46" s="237"/>
      <c r="K46" s="241">
        <f t="shared" si="2"/>
        <v>2284</v>
      </c>
      <c r="L46" s="241">
        <f t="shared" si="8"/>
        <v>64997</v>
      </c>
      <c r="M46" s="241">
        <f t="shared" si="3"/>
        <v>866.80083999999999</v>
      </c>
      <c r="N46" s="241">
        <f t="shared" si="4"/>
        <v>866.80083999999999</v>
      </c>
      <c r="O46" s="241">
        <f t="shared" si="9"/>
        <v>-32069.733529999914</v>
      </c>
      <c r="P46" s="241">
        <f t="shared" si="10"/>
        <v>32069.733529999914</v>
      </c>
      <c r="Q46" s="242"/>
      <c r="R46" s="242"/>
      <c r="S46" s="242"/>
      <c r="T46" s="237"/>
    </row>
    <row r="47" spans="1:20" s="248" customFormat="1">
      <c r="A47" s="243">
        <v>40878</v>
      </c>
      <c r="B47" s="237"/>
      <c r="C47" s="238">
        <v>39</v>
      </c>
      <c r="D47" s="239">
        <f t="shared" si="12"/>
        <v>2284</v>
      </c>
      <c r="E47" s="239">
        <f t="shared" si="6"/>
        <v>67281</v>
      </c>
      <c r="F47" s="239">
        <f t="shared" si="1"/>
        <v>-82219</v>
      </c>
      <c r="G47" s="240">
        <f>+Inputs!$D$3</f>
        <v>0.37951000000000001</v>
      </c>
      <c r="H47" s="237"/>
      <c r="I47" s="241">
        <f t="shared" si="7"/>
        <v>149500</v>
      </c>
      <c r="J47" s="237"/>
      <c r="K47" s="241">
        <f t="shared" si="2"/>
        <v>2284</v>
      </c>
      <c r="L47" s="241">
        <f t="shared" si="8"/>
        <v>67281</v>
      </c>
      <c r="M47" s="241">
        <f t="shared" si="3"/>
        <v>866.80083999999999</v>
      </c>
      <c r="N47" s="241">
        <f t="shared" si="4"/>
        <v>866.80083999999999</v>
      </c>
      <c r="O47" s="241">
        <f t="shared" si="9"/>
        <v>-31202.932689999914</v>
      </c>
      <c r="P47" s="241">
        <f t="shared" si="10"/>
        <v>31202.932689999914</v>
      </c>
      <c r="Q47" s="242"/>
      <c r="R47" s="242"/>
      <c r="S47" s="242"/>
      <c r="T47" s="237"/>
    </row>
    <row r="48" spans="1:20" s="248" customFormat="1">
      <c r="A48" s="243">
        <v>40909</v>
      </c>
      <c r="B48" s="237"/>
      <c r="C48" s="238">
        <v>40</v>
      </c>
      <c r="D48" s="239">
        <f t="shared" si="12"/>
        <v>2284</v>
      </c>
      <c r="E48" s="239">
        <f t="shared" si="6"/>
        <v>69565</v>
      </c>
      <c r="F48" s="239">
        <f t="shared" si="1"/>
        <v>-79935</v>
      </c>
      <c r="G48" s="240">
        <f>+Inputs!$D$3</f>
        <v>0.37951000000000001</v>
      </c>
      <c r="H48" s="237"/>
      <c r="I48" s="241">
        <f t="shared" si="7"/>
        <v>149500</v>
      </c>
      <c r="J48" s="237"/>
      <c r="K48" s="241">
        <f t="shared" si="2"/>
        <v>2284</v>
      </c>
      <c r="L48" s="241">
        <f t="shared" si="8"/>
        <v>69565</v>
      </c>
      <c r="M48" s="241">
        <f t="shared" si="3"/>
        <v>866.80083999999999</v>
      </c>
      <c r="N48" s="241">
        <f t="shared" si="4"/>
        <v>866.80083999999999</v>
      </c>
      <c r="O48" s="241">
        <f t="shared" si="9"/>
        <v>-30336.131849999914</v>
      </c>
      <c r="P48" s="241">
        <f t="shared" si="10"/>
        <v>30336.131849999914</v>
      </c>
      <c r="Q48" s="242"/>
      <c r="R48" s="242"/>
      <c r="S48" s="242"/>
      <c r="T48" s="237"/>
    </row>
    <row r="49" spans="1:20" s="248" customFormat="1">
      <c r="A49" s="243">
        <v>40940</v>
      </c>
      <c r="B49" s="237"/>
      <c r="C49" s="238">
        <v>41</v>
      </c>
      <c r="D49" s="239">
        <f t="shared" si="12"/>
        <v>2284</v>
      </c>
      <c r="E49" s="239">
        <f t="shared" si="6"/>
        <v>71849</v>
      </c>
      <c r="F49" s="239">
        <f t="shared" si="1"/>
        <v>-77651</v>
      </c>
      <c r="G49" s="240">
        <f>+Inputs!$D$3</f>
        <v>0.37951000000000001</v>
      </c>
      <c r="H49" s="237"/>
      <c r="I49" s="241">
        <f t="shared" si="7"/>
        <v>149500</v>
      </c>
      <c r="J49" s="237"/>
      <c r="K49" s="241">
        <f t="shared" si="2"/>
        <v>2284</v>
      </c>
      <c r="L49" s="241">
        <f t="shared" si="8"/>
        <v>71849</v>
      </c>
      <c r="M49" s="241">
        <f t="shared" si="3"/>
        <v>866.80083999999999</v>
      </c>
      <c r="N49" s="241">
        <f t="shared" si="4"/>
        <v>866.80083999999999</v>
      </c>
      <c r="O49" s="241">
        <f t="shared" si="9"/>
        <v>-29469.331009999914</v>
      </c>
      <c r="P49" s="241">
        <f t="shared" si="10"/>
        <v>29469.331009999914</v>
      </c>
      <c r="Q49" s="242"/>
      <c r="R49" s="242"/>
      <c r="S49" s="242"/>
      <c r="T49" s="237"/>
    </row>
    <row r="50" spans="1:20" s="248" customFormat="1">
      <c r="A50" s="243">
        <v>40969</v>
      </c>
      <c r="B50" s="237"/>
      <c r="C50" s="238">
        <v>42</v>
      </c>
      <c r="D50" s="239">
        <f t="shared" si="12"/>
        <v>2284</v>
      </c>
      <c r="E50" s="239">
        <f t="shared" si="6"/>
        <v>74133</v>
      </c>
      <c r="F50" s="239">
        <f t="shared" si="1"/>
        <v>-75367</v>
      </c>
      <c r="G50" s="240">
        <f>+Inputs!$D$3</f>
        <v>0.37951000000000001</v>
      </c>
      <c r="H50" s="237"/>
      <c r="I50" s="241">
        <f t="shared" si="7"/>
        <v>149500</v>
      </c>
      <c r="J50" s="237"/>
      <c r="K50" s="241">
        <f t="shared" si="2"/>
        <v>2284</v>
      </c>
      <c r="L50" s="241">
        <f t="shared" si="8"/>
        <v>74133</v>
      </c>
      <c r="M50" s="241">
        <f t="shared" si="3"/>
        <v>866.80083999999999</v>
      </c>
      <c r="N50" s="241">
        <f t="shared" si="4"/>
        <v>866.80083999999999</v>
      </c>
      <c r="O50" s="241">
        <f t="shared" si="9"/>
        <v>-28602.530169999915</v>
      </c>
      <c r="P50" s="241">
        <f t="shared" si="10"/>
        <v>28602.530169999915</v>
      </c>
      <c r="Q50" s="242"/>
      <c r="R50" s="242"/>
      <c r="S50" s="242"/>
      <c r="T50" s="237"/>
    </row>
    <row r="51" spans="1:20" s="248" customFormat="1">
      <c r="A51" s="243">
        <v>41000</v>
      </c>
      <c r="B51" s="237"/>
      <c r="C51" s="238">
        <v>43</v>
      </c>
      <c r="D51" s="239">
        <f t="shared" si="12"/>
        <v>2284</v>
      </c>
      <c r="E51" s="239">
        <f t="shared" si="6"/>
        <v>76417</v>
      </c>
      <c r="F51" s="239">
        <f t="shared" si="1"/>
        <v>-73083</v>
      </c>
      <c r="G51" s="240">
        <f>+Inputs!$D$3</f>
        <v>0.37951000000000001</v>
      </c>
      <c r="H51" s="237"/>
      <c r="I51" s="241">
        <f t="shared" si="7"/>
        <v>149500</v>
      </c>
      <c r="J51" s="237"/>
      <c r="K51" s="241">
        <f t="shared" si="2"/>
        <v>2284</v>
      </c>
      <c r="L51" s="241">
        <f t="shared" si="8"/>
        <v>76417</v>
      </c>
      <c r="M51" s="241">
        <f t="shared" si="3"/>
        <v>866.80083999999999</v>
      </c>
      <c r="N51" s="241">
        <f t="shared" si="4"/>
        <v>866.80083999999999</v>
      </c>
      <c r="O51" s="241">
        <f t="shared" si="9"/>
        <v>-27735.729329999915</v>
      </c>
      <c r="P51" s="241">
        <f t="shared" si="10"/>
        <v>27735.729329999915</v>
      </c>
      <c r="Q51" s="242"/>
      <c r="R51" s="242"/>
      <c r="S51" s="242"/>
      <c r="T51" s="237"/>
    </row>
    <row r="52" spans="1:20" s="248" customFormat="1">
      <c r="A52" s="243">
        <v>41030</v>
      </c>
      <c r="B52" s="237"/>
      <c r="C52" s="238">
        <v>44</v>
      </c>
      <c r="D52" s="239">
        <f t="shared" si="12"/>
        <v>2284</v>
      </c>
      <c r="E52" s="239">
        <f t="shared" si="6"/>
        <v>78701</v>
      </c>
      <c r="F52" s="239">
        <f t="shared" si="1"/>
        <v>-70799</v>
      </c>
      <c r="G52" s="240">
        <f>+Inputs!$D$3</f>
        <v>0.37951000000000001</v>
      </c>
      <c r="H52" s="237"/>
      <c r="I52" s="241">
        <f t="shared" si="7"/>
        <v>149500</v>
      </c>
      <c r="J52" s="237"/>
      <c r="K52" s="241">
        <f t="shared" si="2"/>
        <v>2284</v>
      </c>
      <c r="L52" s="241">
        <f t="shared" si="8"/>
        <v>78701</v>
      </c>
      <c r="M52" s="241">
        <f t="shared" si="3"/>
        <v>866.80083999999999</v>
      </c>
      <c r="N52" s="241">
        <f t="shared" si="4"/>
        <v>866.80083999999999</v>
      </c>
      <c r="O52" s="241">
        <f t="shared" si="9"/>
        <v>-26868.928489999915</v>
      </c>
      <c r="P52" s="241">
        <f t="shared" si="10"/>
        <v>26868.928489999915</v>
      </c>
      <c r="Q52" s="242"/>
      <c r="R52" s="242"/>
      <c r="S52" s="242"/>
      <c r="T52" s="237"/>
    </row>
    <row r="53" spans="1:20" s="248" customFormat="1">
      <c r="A53" s="243">
        <v>41061</v>
      </c>
      <c r="B53" s="237"/>
      <c r="C53" s="238">
        <v>45</v>
      </c>
      <c r="D53" s="239">
        <f t="shared" si="12"/>
        <v>2284</v>
      </c>
      <c r="E53" s="239">
        <f t="shared" si="6"/>
        <v>80985</v>
      </c>
      <c r="F53" s="239">
        <f t="shared" si="1"/>
        <v>-68515</v>
      </c>
      <c r="G53" s="240">
        <f>+Inputs!$D$3</f>
        <v>0.37951000000000001</v>
      </c>
      <c r="H53" s="237"/>
      <c r="I53" s="241">
        <f t="shared" si="7"/>
        <v>149500</v>
      </c>
      <c r="J53" s="237"/>
      <c r="K53" s="241">
        <f t="shared" si="2"/>
        <v>2284</v>
      </c>
      <c r="L53" s="241">
        <f t="shared" si="8"/>
        <v>80985</v>
      </c>
      <c r="M53" s="241">
        <f t="shared" si="3"/>
        <v>866.80083999999999</v>
      </c>
      <c r="N53" s="241">
        <f t="shared" si="4"/>
        <v>866.80083999999999</v>
      </c>
      <c r="O53" s="241">
        <f t="shared" si="9"/>
        <v>-26002.127649999915</v>
      </c>
      <c r="P53" s="241">
        <f t="shared" si="10"/>
        <v>26002.127649999915</v>
      </c>
      <c r="Q53" s="242"/>
      <c r="R53" s="242"/>
      <c r="S53" s="242"/>
      <c r="T53" s="237"/>
    </row>
    <row r="54" spans="1:20" s="248" customFormat="1">
      <c r="A54" s="243">
        <v>41091</v>
      </c>
      <c r="B54" s="237"/>
      <c r="C54" s="238">
        <v>46</v>
      </c>
      <c r="D54" s="239">
        <f t="shared" si="12"/>
        <v>2284</v>
      </c>
      <c r="E54" s="239">
        <f t="shared" si="6"/>
        <v>83269</v>
      </c>
      <c r="F54" s="239">
        <f t="shared" si="1"/>
        <v>-66231</v>
      </c>
      <c r="G54" s="240">
        <f>+Inputs!$D$3</f>
        <v>0.37951000000000001</v>
      </c>
      <c r="H54" s="237"/>
      <c r="I54" s="241">
        <f t="shared" si="7"/>
        <v>149500</v>
      </c>
      <c r="J54" s="237"/>
      <c r="K54" s="241">
        <f t="shared" si="2"/>
        <v>2284</v>
      </c>
      <c r="L54" s="241">
        <f t="shared" si="8"/>
        <v>83269</v>
      </c>
      <c r="M54" s="241">
        <f t="shared" si="3"/>
        <v>866.80083999999999</v>
      </c>
      <c r="N54" s="241">
        <f t="shared" si="4"/>
        <v>866.80083999999999</v>
      </c>
      <c r="O54" s="241">
        <f t="shared" si="9"/>
        <v>-25135.326809999915</v>
      </c>
      <c r="P54" s="241">
        <f t="shared" si="10"/>
        <v>25135.326809999915</v>
      </c>
      <c r="Q54" s="242"/>
      <c r="R54" s="242"/>
      <c r="S54" s="242"/>
      <c r="T54" s="237"/>
    </row>
    <row r="55" spans="1:20" s="248" customFormat="1">
      <c r="A55" s="243">
        <v>41122</v>
      </c>
      <c r="B55" s="237"/>
      <c r="C55" s="238">
        <v>47</v>
      </c>
      <c r="D55" s="239">
        <f t="shared" si="12"/>
        <v>2284</v>
      </c>
      <c r="E55" s="239">
        <f t="shared" si="6"/>
        <v>85553</v>
      </c>
      <c r="F55" s="239">
        <f t="shared" si="1"/>
        <v>-63947</v>
      </c>
      <c r="G55" s="240">
        <f>+Inputs!$D$3</f>
        <v>0.37951000000000001</v>
      </c>
      <c r="H55" s="237"/>
      <c r="I55" s="241">
        <f t="shared" si="7"/>
        <v>149500</v>
      </c>
      <c r="J55" s="237"/>
      <c r="K55" s="241">
        <f t="shared" si="2"/>
        <v>2284</v>
      </c>
      <c r="L55" s="241">
        <f t="shared" si="8"/>
        <v>85553</v>
      </c>
      <c r="M55" s="241">
        <f t="shared" si="3"/>
        <v>866.80083999999999</v>
      </c>
      <c r="N55" s="241">
        <f t="shared" si="4"/>
        <v>866.80083999999999</v>
      </c>
      <c r="O55" s="241">
        <f t="shared" si="9"/>
        <v>-24268.525969999915</v>
      </c>
      <c r="P55" s="241">
        <f t="shared" si="10"/>
        <v>24268.525969999915</v>
      </c>
      <c r="Q55" s="242"/>
      <c r="R55" s="242"/>
      <c r="S55" s="242"/>
      <c r="T55" s="237"/>
    </row>
    <row r="56" spans="1:20" s="248" customFormat="1">
      <c r="A56" s="243">
        <v>41153</v>
      </c>
      <c r="B56" s="237"/>
      <c r="C56" s="238">
        <v>48</v>
      </c>
      <c r="D56" s="239">
        <f t="shared" si="12"/>
        <v>2284</v>
      </c>
      <c r="E56" s="239">
        <f t="shared" si="6"/>
        <v>87837</v>
      </c>
      <c r="F56" s="239">
        <f t="shared" si="1"/>
        <v>-61663</v>
      </c>
      <c r="G56" s="240">
        <f>+Inputs!$D$3</f>
        <v>0.37951000000000001</v>
      </c>
      <c r="H56" s="237"/>
      <c r="I56" s="241">
        <f t="shared" si="7"/>
        <v>149500</v>
      </c>
      <c r="J56" s="237"/>
      <c r="K56" s="241">
        <f t="shared" si="2"/>
        <v>2284</v>
      </c>
      <c r="L56" s="241">
        <f t="shared" si="8"/>
        <v>87837</v>
      </c>
      <c r="M56" s="241">
        <f t="shared" si="3"/>
        <v>866.80083999999999</v>
      </c>
      <c r="N56" s="241">
        <f t="shared" si="4"/>
        <v>866.80083999999999</v>
      </c>
      <c r="O56" s="241">
        <f t="shared" si="9"/>
        <v>-23401.725129999915</v>
      </c>
      <c r="P56" s="241">
        <f t="shared" si="10"/>
        <v>23401.725129999915</v>
      </c>
      <c r="Q56" s="242"/>
      <c r="R56" s="242"/>
      <c r="S56" s="242"/>
      <c r="T56" s="237"/>
    </row>
    <row r="57" spans="1:20" s="248" customFormat="1">
      <c r="A57" s="243">
        <v>41183</v>
      </c>
      <c r="B57" s="237"/>
      <c r="C57" s="238">
        <v>49</v>
      </c>
      <c r="D57" s="239">
        <f t="shared" si="12"/>
        <v>2284</v>
      </c>
      <c r="E57" s="239">
        <f t="shared" si="6"/>
        <v>90121</v>
      </c>
      <c r="F57" s="239">
        <f t="shared" si="1"/>
        <v>-59379</v>
      </c>
      <c r="G57" s="240">
        <f>+Inputs!$D$3</f>
        <v>0.37951000000000001</v>
      </c>
      <c r="H57" s="237"/>
      <c r="I57" s="241">
        <f t="shared" si="7"/>
        <v>149500</v>
      </c>
      <c r="J57" s="237"/>
      <c r="K57" s="241">
        <f t="shared" si="2"/>
        <v>2284</v>
      </c>
      <c r="L57" s="241">
        <f t="shared" si="8"/>
        <v>90121</v>
      </c>
      <c r="M57" s="241">
        <f t="shared" si="3"/>
        <v>866.80083999999999</v>
      </c>
      <c r="N57" s="241">
        <f t="shared" si="4"/>
        <v>866.80083999999999</v>
      </c>
      <c r="O57" s="241">
        <f t="shared" si="9"/>
        <v>-22534.924289999915</v>
      </c>
      <c r="P57" s="241">
        <f t="shared" si="10"/>
        <v>22534.924289999915</v>
      </c>
      <c r="Q57" s="242"/>
      <c r="R57" s="242"/>
      <c r="S57" s="242"/>
      <c r="T57" s="237"/>
    </row>
    <row r="58" spans="1:20" s="248" customFormat="1">
      <c r="A58" s="243">
        <v>41214</v>
      </c>
      <c r="B58" s="237"/>
      <c r="C58" s="238">
        <v>50</v>
      </c>
      <c r="D58" s="239">
        <f t="shared" si="12"/>
        <v>2284</v>
      </c>
      <c r="E58" s="239">
        <f t="shared" si="6"/>
        <v>92405</v>
      </c>
      <c r="F58" s="239">
        <f t="shared" si="1"/>
        <v>-57095</v>
      </c>
      <c r="G58" s="240">
        <f>+Inputs!$D$3</f>
        <v>0.37951000000000001</v>
      </c>
      <c r="H58" s="237"/>
      <c r="I58" s="241">
        <f t="shared" si="7"/>
        <v>149500</v>
      </c>
      <c r="J58" s="237"/>
      <c r="K58" s="241">
        <f t="shared" si="2"/>
        <v>2284</v>
      </c>
      <c r="L58" s="241">
        <f t="shared" si="8"/>
        <v>92405</v>
      </c>
      <c r="M58" s="241">
        <f t="shared" si="3"/>
        <v>866.80083999999999</v>
      </c>
      <c r="N58" s="241">
        <f t="shared" si="4"/>
        <v>866.80083999999999</v>
      </c>
      <c r="O58" s="241">
        <f t="shared" si="9"/>
        <v>-21668.123449999915</v>
      </c>
      <c r="P58" s="241">
        <f t="shared" si="10"/>
        <v>21668.123449999915</v>
      </c>
      <c r="Q58" s="242"/>
      <c r="R58" s="242"/>
      <c r="S58" s="242"/>
      <c r="T58" s="237"/>
    </row>
    <row r="59" spans="1:20" s="248" customFormat="1">
      <c r="A59" s="243">
        <v>41244</v>
      </c>
      <c r="B59" s="237"/>
      <c r="C59" s="238">
        <v>51</v>
      </c>
      <c r="D59" s="239">
        <f t="shared" si="12"/>
        <v>2284</v>
      </c>
      <c r="E59" s="239">
        <f t="shared" si="6"/>
        <v>94689</v>
      </c>
      <c r="F59" s="239">
        <f t="shared" si="1"/>
        <v>-54811</v>
      </c>
      <c r="G59" s="240">
        <f>+Inputs!$D$3</f>
        <v>0.37951000000000001</v>
      </c>
      <c r="H59" s="237"/>
      <c r="I59" s="241">
        <f t="shared" si="7"/>
        <v>149500</v>
      </c>
      <c r="J59" s="237"/>
      <c r="K59" s="241">
        <f t="shared" si="2"/>
        <v>2284</v>
      </c>
      <c r="L59" s="241">
        <f t="shared" si="8"/>
        <v>94689</v>
      </c>
      <c r="M59" s="241">
        <f t="shared" si="3"/>
        <v>866.80083999999999</v>
      </c>
      <c r="N59" s="241">
        <f t="shared" si="4"/>
        <v>866.80083999999999</v>
      </c>
      <c r="O59" s="241">
        <f t="shared" si="9"/>
        <v>-20801.322609999916</v>
      </c>
      <c r="P59" s="241">
        <f t="shared" si="10"/>
        <v>20801.322609999916</v>
      </c>
      <c r="Q59" s="242"/>
      <c r="R59" s="242"/>
      <c r="S59" s="242"/>
      <c r="T59" s="237"/>
    </row>
    <row r="60" spans="1:20" s="248" customFormat="1">
      <c r="A60" s="243">
        <v>41275</v>
      </c>
      <c r="B60" s="237"/>
      <c r="C60" s="238">
        <v>52</v>
      </c>
      <c r="D60" s="239">
        <f t="shared" si="12"/>
        <v>2284</v>
      </c>
      <c r="E60" s="239">
        <f t="shared" si="6"/>
        <v>96973</v>
      </c>
      <c r="F60" s="239">
        <f t="shared" si="1"/>
        <v>-52527</v>
      </c>
      <c r="G60" s="240">
        <f>+Inputs!$D$3</f>
        <v>0.37951000000000001</v>
      </c>
      <c r="H60" s="237"/>
      <c r="I60" s="241">
        <f t="shared" si="7"/>
        <v>149500</v>
      </c>
      <c r="J60" s="237"/>
      <c r="K60" s="241">
        <f t="shared" si="2"/>
        <v>2284</v>
      </c>
      <c r="L60" s="241">
        <f t="shared" si="8"/>
        <v>96973</v>
      </c>
      <c r="M60" s="241">
        <f t="shared" si="3"/>
        <v>866.80083999999999</v>
      </c>
      <c r="N60" s="241">
        <f t="shared" si="4"/>
        <v>866.80083999999999</v>
      </c>
      <c r="O60" s="241">
        <f t="shared" si="9"/>
        <v>-19934.521769999916</v>
      </c>
      <c r="P60" s="241">
        <f t="shared" si="10"/>
        <v>19934.521769999916</v>
      </c>
      <c r="Q60" s="242"/>
      <c r="R60" s="242"/>
      <c r="S60" s="242"/>
      <c r="T60" s="237"/>
    </row>
    <row r="61" spans="1:20" s="248" customFormat="1">
      <c r="A61" s="243">
        <v>41306</v>
      </c>
      <c r="B61" s="237"/>
      <c r="C61" s="238">
        <v>53</v>
      </c>
      <c r="D61" s="239">
        <f t="shared" si="12"/>
        <v>2284</v>
      </c>
      <c r="E61" s="239">
        <f t="shared" si="6"/>
        <v>99257</v>
      </c>
      <c r="F61" s="239">
        <f t="shared" si="1"/>
        <v>-50243</v>
      </c>
      <c r="G61" s="240">
        <f>+Inputs!$D$3</f>
        <v>0.37951000000000001</v>
      </c>
      <c r="H61" s="237"/>
      <c r="I61" s="241">
        <f t="shared" si="7"/>
        <v>149500</v>
      </c>
      <c r="J61" s="237"/>
      <c r="K61" s="241">
        <f t="shared" si="2"/>
        <v>2284</v>
      </c>
      <c r="L61" s="241">
        <f t="shared" si="8"/>
        <v>99257</v>
      </c>
      <c r="M61" s="241">
        <f t="shared" si="3"/>
        <v>866.80083999999999</v>
      </c>
      <c r="N61" s="241">
        <f t="shared" si="4"/>
        <v>866.80083999999999</v>
      </c>
      <c r="O61" s="241">
        <f t="shared" si="9"/>
        <v>-19067.720929999916</v>
      </c>
      <c r="P61" s="241">
        <f t="shared" si="10"/>
        <v>19067.720929999916</v>
      </c>
      <c r="Q61" s="242"/>
      <c r="R61" s="242"/>
      <c r="S61" s="242"/>
      <c r="T61" s="237"/>
    </row>
    <row r="62" spans="1:20" s="248" customFormat="1">
      <c r="A62" s="243">
        <v>41334</v>
      </c>
      <c r="B62" s="237"/>
      <c r="C62" s="238">
        <v>54</v>
      </c>
      <c r="D62" s="239">
        <f t="shared" si="12"/>
        <v>2284</v>
      </c>
      <c r="E62" s="239">
        <f t="shared" si="6"/>
        <v>101541</v>
      </c>
      <c r="F62" s="239">
        <f t="shared" si="1"/>
        <v>-47959</v>
      </c>
      <c r="G62" s="240">
        <f>+Inputs!$D$3</f>
        <v>0.37951000000000001</v>
      </c>
      <c r="H62" s="237"/>
      <c r="I62" s="241">
        <f t="shared" si="7"/>
        <v>149500</v>
      </c>
      <c r="J62" s="237"/>
      <c r="K62" s="241">
        <f t="shared" si="2"/>
        <v>2284</v>
      </c>
      <c r="L62" s="241">
        <f t="shared" si="8"/>
        <v>101541</v>
      </c>
      <c r="M62" s="241">
        <f t="shared" si="3"/>
        <v>866.80083999999999</v>
      </c>
      <c r="N62" s="241">
        <f t="shared" si="4"/>
        <v>866.80083999999999</v>
      </c>
      <c r="O62" s="241">
        <f t="shared" si="9"/>
        <v>-18200.920089999916</v>
      </c>
      <c r="P62" s="241">
        <f t="shared" si="10"/>
        <v>18200.920089999916</v>
      </c>
      <c r="Q62" s="242"/>
      <c r="R62" s="242"/>
      <c r="S62" s="242"/>
      <c r="T62" s="237"/>
    </row>
    <row r="63" spans="1:20" s="248" customFormat="1">
      <c r="A63" s="243">
        <v>41365</v>
      </c>
      <c r="B63" s="237"/>
      <c r="C63" s="238">
        <v>55</v>
      </c>
      <c r="D63" s="239">
        <f t="shared" si="12"/>
        <v>2284</v>
      </c>
      <c r="E63" s="239">
        <f t="shared" si="6"/>
        <v>103825</v>
      </c>
      <c r="F63" s="239">
        <f t="shared" si="1"/>
        <v>-45675</v>
      </c>
      <c r="G63" s="240">
        <f>+Inputs!$D$3</f>
        <v>0.37951000000000001</v>
      </c>
      <c r="H63" s="237"/>
      <c r="I63" s="241">
        <f t="shared" si="7"/>
        <v>149500</v>
      </c>
      <c r="J63" s="237"/>
      <c r="K63" s="241">
        <f t="shared" si="2"/>
        <v>2284</v>
      </c>
      <c r="L63" s="241">
        <f t="shared" si="8"/>
        <v>103825</v>
      </c>
      <c r="M63" s="241">
        <f t="shared" si="3"/>
        <v>866.80083999999999</v>
      </c>
      <c r="N63" s="241">
        <f t="shared" si="4"/>
        <v>866.80083999999999</v>
      </c>
      <c r="O63" s="241">
        <f t="shared" si="9"/>
        <v>-17334.119249999916</v>
      </c>
      <c r="P63" s="241">
        <f t="shared" si="10"/>
        <v>17334.119249999916</v>
      </c>
      <c r="Q63" s="242"/>
      <c r="R63" s="242"/>
      <c r="S63" s="242"/>
      <c r="T63" s="237"/>
    </row>
    <row r="64" spans="1:20" s="248" customFormat="1">
      <c r="A64" s="243">
        <v>41395</v>
      </c>
      <c r="B64" s="237"/>
      <c r="C64" s="238">
        <v>56</v>
      </c>
      <c r="D64" s="239">
        <f t="shared" si="12"/>
        <v>2284</v>
      </c>
      <c r="E64" s="239">
        <f t="shared" si="6"/>
        <v>106109</v>
      </c>
      <c r="F64" s="239">
        <f t="shared" si="1"/>
        <v>-43391</v>
      </c>
      <c r="G64" s="240">
        <f>+Inputs!$D$3</f>
        <v>0.37951000000000001</v>
      </c>
      <c r="H64" s="237"/>
      <c r="I64" s="241">
        <f t="shared" si="7"/>
        <v>149500</v>
      </c>
      <c r="J64" s="237"/>
      <c r="K64" s="241">
        <f t="shared" si="2"/>
        <v>2284</v>
      </c>
      <c r="L64" s="241">
        <f t="shared" si="8"/>
        <v>106109</v>
      </c>
      <c r="M64" s="241">
        <f t="shared" si="3"/>
        <v>866.80083999999999</v>
      </c>
      <c r="N64" s="241">
        <f t="shared" si="4"/>
        <v>866.80083999999999</v>
      </c>
      <c r="O64" s="241">
        <f t="shared" si="9"/>
        <v>-16467.318409999916</v>
      </c>
      <c r="P64" s="241">
        <f t="shared" si="10"/>
        <v>16467.318409999916</v>
      </c>
      <c r="Q64" s="242"/>
      <c r="R64" s="242"/>
      <c r="S64" s="242"/>
      <c r="T64" s="237"/>
    </row>
    <row r="65" spans="1:20" s="248" customFormat="1">
      <c r="A65" s="243">
        <v>41426</v>
      </c>
      <c r="B65" s="237"/>
      <c r="C65" s="238">
        <v>57</v>
      </c>
      <c r="D65" s="239">
        <f t="shared" si="12"/>
        <v>2284</v>
      </c>
      <c r="E65" s="239">
        <f t="shared" si="6"/>
        <v>108393</v>
      </c>
      <c r="F65" s="239">
        <f t="shared" si="1"/>
        <v>-41107</v>
      </c>
      <c r="G65" s="240">
        <f>+Inputs!$D$3</f>
        <v>0.37951000000000001</v>
      </c>
      <c r="H65" s="237"/>
      <c r="I65" s="241">
        <f t="shared" si="7"/>
        <v>149500</v>
      </c>
      <c r="J65" s="237"/>
      <c r="K65" s="241">
        <f t="shared" si="2"/>
        <v>2284</v>
      </c>
      <c r="L65" s="241">
        <f t="shared" si="8"/>
        <v>108393</v>
      </c>
      <c r="M65" s="241">
        <f t="shared" si="3"/>
        <v>866.80083999999999</v>
      </c>
      <c r="N65" s="241">
        <f t="shared" si="4"/>
        <v>866.80083999999999</v>
      </c>
      <c r="O65" s="241">
        <f t="shared" si="9"/>
        <v>-15600.517569999916</v>
      </c>
      <c r="P65" s="241">
        <f t="shared" si="10"/>
        <v>15600.517569999916</v>
      </c>
      <c r="Q65" s="242"/>
      <c r="R65" s="242"/>
      <c r="S65" s="242"/>
      <c r="T65" s="237"/>
    </row>
    <row r="66" spans="1:20" s="248" customFormat="1">
      <c r="A66" s="243">
        <v>41456</v>
      </c>
      <c r="B66" s="237"/>
      <c r="C66" s="238">
        <v>58</v>
      </c>
      <c r="D66" s="239">
        <f t="shared" si="12"/>
        <v>2284</v>
      </c>
      <c r="E66" s="239">
        <f t="shared" si="6"/>
        <v>110677</v>
      </c>
      <c r="F66" s="239">
        <f t="shared" si="1"/>
        <v>-38823</v>
      </c>
      <c r="G66" s="240">
        <f>+Inputs!$D$3</f>
        <v>0.37951000000000001</v>
      </c>
      <c r="H66" s="237"/>
      <c r="I66" s="241">
        <f t="shared" si="7"/>
        <v>149500</v>
      </c>
      <c r="J66" s="237"/>
      <c r="K66" s="241">
        <f t="shared" si="2"/>
        <v>2284</v>
      </c>
      <c r="L66" s="241">
        <f t="shared" si="8"/>
        <v>110677</v>
      </c>
      <c r="M66" s="241">
        <f t="shared" si="3"/>
        <v>866.80083999999999</v>
      </c>
      <c r="N66" s="241">
        <f t="shared" si="4"/>
        <v>866.80083999999999</v>
      </c>
      <c r="O66" s="241">
        <f t="shared" si="9"/>
        <v>-14733.716729999916</v>
      </c>
      <c r="P66" s="241">
        <f t="shared" si="10"/>
        <v>14733.716729999916</v>
      </c>
      <c r="Q66" s="242"/>
      <c r="R66" s="242"/>
      <c r="S66" s="242"/>
      <c r="T66" s="237"/>
    </row>
    <row r="67" spans="1:20" s="248" customFormat="1">
      <c r="A67" s="243">
        <v>41487</v>
      </c>
      <c r="B67" s="237"/>
      <c r="C67" s="238">
        <v>59</v>
      </c>
      <c r="D67" s="239">
        <f t="shared" si="12"/>
        <v>2284</v>
      </c>
      <c r="E67" s="239">
        <f t="shared" si="6"/>
        <v>112961</v>
      </c>
      <c r="F67" s="239">
        <f t="shared" si="1"/>
        <v>-36539</v>
      </c>
      <c r="G67" s="240">
        <f>+Inputs!$D$3</f>
        <v>0.37951000000000001</v>
      </c>
      <c r="H67" s="237"/>
      <c r="I67" s="241">
        <f t="shared" si="7"/>
        <v>149500</v>
      </c>
      <c r="J67" s="237"/>
      <c r="K67" s="241">
        <f t="shared" si="2"/>
        <v>2284</v>
      </c>
      <c r="L67" s="241">
        <f t="shared" si="8"/>
        <v>112961</v>
      </c>
      <c r="M67" s="241">
        <f t="shared" si="3"/>
        <v>866.80083999999999</v>
      </c>
      <c r="N67" s="241">
        <f t="shared" si="4"/>
        <v>866.80083999999999</v>
      </c>
      <c r="O67" s="241">
        <f t="shared" si="9"/>
        <v>-13866.915889999917</v>
      </c>
      <c r="P67" s="241">
        <f t="shared" si="10"/>
        <v>13866.915889999917</v>
      </c>
      <c r="Q67" s="242"/>
      <c r="R67" s="242"/>
      <c r="S67" s="242"/>
      <c r="T67" s="237"/>
    </row>
    <row r="68" spans="1:20" s="248" customFormat="1">
      <c r="A68" s="243">
        <v>41518</v>
      </c>
      <c r="B68" s="237"/>
      <c r="C68" s="238">
        <v>60</v>
      </c>
      <c r="D68" s="239">
        <f t="shared" si="12"/>
        <v>2284</v>
      </c>
      <c r="E68" s="239">
        <f t="shared" si="6"/>
        <v>115245</v>
      </c>
      <c r="F68" s="239">
        <f t="shared" si="1"/>
        <v>-34255</v>
      </c>
      <c r="G68" s="240">
        <f>+Inputs!$D$3</f>
        <v>0.37951000000000001</v>
      </c>
      <c r="H68" s="237"/>
      <c r="I68" s="241">
        <f t="shared" si="7"/>
        <v>149500</v>
      </c>
      <c r="J68" s="237"/>
      <c r="K68" s="241">
        <f t="shared" si="2"/>
        <v>2284</v>
      </c>
      <c r="L68" s="241">
        <f t="shared" si="8"/>
        <v>115245</v>
      </c>
      <c r="M68" s="241">
        <f t="shared" si="3"/>
        <v>866.80083999999999</v>
      </c>
      <c r="N68" s="241">
        <f t="shared" si="4"/>
        <v>866.80083999999999</v>
      </c>
      <c r="O68" s="241">
        <f t="shared" si="9"/>
        <v>-13000.115049999917</v>
      </c>
      <c r="P68" s="241">
        <f t="shared" si="10"/>
        <v>13000.115049999917</v>
      </c>
      <c r="Q68" s="242"/>
      <c r="R68" s="242"/>
      <c r="S68" s="242"/>
      <c r="T68" s="237"/>
    </row>
    <row r="69" spans="1:20" s="248" customFormat="1">
      <c r="A69" s="243">
        <v>41548</v>
      </c>
      <c r="B69" s="237"/>
      <c r="C69" s="238">
        <v>61</v>
      </c>
      <c r="D69" s="239">
        <f t="shared" si="12"/>
        <v>2284</v>
      </c>
      <c r="E69" s="239">
        <f t="shared" si="6"/>
        <v>117529</v>
      </c>
      <c r="F69" s="239">
        <f t="shared" si="1"/>
        <v>-31971</v>
      </c>
      <c r="G69" s="240">
        <f>+Inputs!$D$3</f>
        <v>0.37951000000000001</v>
      </c>
      <c r="H69" s="237"/>
      <c r="I69" s="241">
        <f t="shared" si="7"/>
        <v>149500</v>
      </c>
      <c r="J69" s="237"/>
      <c r="K69" s="241">
        <f t="shared" si="2"/>
        <v>2284</v>
      </c>
      <c r="L69" s="241">
        <f t="shared" si="8"/>
        <v>117529</v>
      </c>
      <c r="M69" s="241">
        <f t="shared" si="3"/>
        <v>866.80083999999999</v>
      </c>
      <c r="N69" s="241">
        <f t="shared" si="4"/>
        <v>866.80083999999999</v>
      </c>
      <c r="O69" s="241">
        <f t="shared" si="9"/>
        <v>-12133.314209999917</v>
      </c>
      <c r="P69" s="241">
        <f t="shared" si="10"/>
        <v>12133.314209999917</v>
      </c>
      <c r="Q69" s="242"/>
      <c r="R69" s="242"/>
      <c r="S69" s="242"/>
      <c r="T69" s="237"/>
    </row>
    <row r="70" spans="1:20" s="248" customFormat="1">
      <c r="A70" s="243">
        <v>41579</v>
      </c>
      <c r="B70" s="237"/>
      <c r="C70" s="238">
        <v>62</v>
      </c>
      <c r="D70" s="239">
        <f t="shared" si="12"/>
        <v>2284</v>
      </c>
      <c r="E70" s="239">
        <f t="shared" si="6"/>
        <v>119813</v>
      </c>
      <c r="F70" s="239">
        <f t="shared" si="1"/>
        <v>-29687</v>
      </c>
      <c r="G70" s="240">
        <f>+Inputs!$D$3</f>
        <v>0.37951000000000001</v>
      </c>
      <c r="H70" s="237"/>
      <c r="I70" s="241">
        <f t="shared" si="7"/>
        <v>149500</v>
      </c>
      <c r="J70" s="237"/>
      <c r="K70" s="241">
        <f t="shared" si="2"/>
        <v>2284</v>
      </c>
      <c r="L70" s="241">
        <f t="shared" si="8"/>
        <v>119813</v>
      </c>
      <c r="M70" s="241">
        <f t="shared" si="3"/>
        <v>866.80083999999999</v>
      </c>
      <c r="N70" s="241">
        <f t="shared" si="4"/>
        <v>866.80083999999999</v>
      </c>
      <c r="O70" s="241">
        <f t="shared" si="9"/>
        <v>-11266.513369999917</v>
      </c>
      <c r="P70" s="241">
        <f t="shared" si="10"/>
        <v>11266.513369999917</v>
      </c>
      <c r="Q70" s="242"/>
      <c r="R70" s="242"/>
      <c r="S70" s="242"/>
      <c r="T70" s="237"/>
    </row>
    <row r="71" spans="1:20" s="248" customFormat="1">
      <c r="A71" s="243">
        <v>41609</v>
      </c>
      <c r="B71" s="237"/>
      <c r="C71" s="238">
        <v>63</v>
      </c>
      <c r="D71" s="239">
        <f t="shared" si="12"/>
        <v>2284</v>
      </c>
      <c r="E71" s="239">
        <f t="shared" si="6"/>
        <v>122097</v>
      </c>
      <c r="F71" s="239">
        <f t="shared" si="1"/>
        <v>-27403</v>
      </c>
      <c r="G71" s="240">
        <f>+Inputs!$D$3</f>
        <v>0.37951000000000001</v>
      </c>
      <c r="H71" s="237"/>
      <c r="I71" s="241">
        <f t="shared" si="7"/>
        <v>149500</v>
      </c>
      <c r="J71" s="237"/>
      <c r="K71" s="241">
        <f t="shared" si="2"/>
        <v>2284</v>
      </c>
      <c r="L71" s="241">
        <f t="shared" si="8"/>
        <v>122097</v>
      </c>
      <c r="M71" s="241">
        <f t="shared" si="3"/>
        <v>866.80083999999999</v>
      </c>
      <c r="N71" s="241">
        <f t="shared" si="4"/>
        <v>866.80083999999999</v>
      </c>
      <c r="O71" s="241">
        <f t="shared" si="9"/>
        <v>-10399.712529999917</v>
      </c>
      <c r="P71" s="241">
        <f t="shared" si="10"/>
        <v>10399.712529999917</v>
      </c>
      <c r="Q71" s="242"/>
      <c r="R71" s="242"/>
      <c r="S71" s="242"/>
      <c r="T71" s="237"/>
    </row>
    <row r="72" spans="1:20" s="248" customFormat="1">
      <c r="A72" s="243">
        <v>41640</v>
      </c>
      <c r="B72" s="237"/>
      <c r="C72" s="238">
        <v>64</v>
      </c>
      <c r="D72" s="239">
        <f t="shared" si="12"/>
        <v>2284</v>
      </c>
      <c r="E72" s="239">
        <f t="shared" si="6"/>
        <v>124381</v>
      </c>
      <c r="F72" s="239">
        <f t="shared" si="1"/>
        <v>-25119</v>
      </c>
      <c r="G72" s="240">
        <f>+Inputs!$D$3</f>
        <v>0.37951000000000001</v>
      </c>
      <c r="H72" s="237"/>
      <c r="I72" s="241">
        <f t="shared" si="7"/>
        <v>149500</v>
      </c>
      <c r="J72" s="237"/>
      <c r="K72" s="241">
        <f t="shared" si="2"/>
        <v>2284</v>
      </c>
      <c r="L72" s="241">
        <f t="shared" si="8"/>
        <v>124381</v>
      </c>
      <c r="M72" s="241">
        <f t="shared" si="3"/>
        <v>866.80083999999999</v>
      </c>
      <c r="N72" s="241">
        <f t="shared" si="4"/>
        <v>866.80083999999999</v>
      </c>
      <c r="O72" s="241">
        <f t="shared" si="9"/>
        <v>-9532.9116899999171</v>
      </c>
      <c r="P72" s="241">
        <f t="shared" si="10"/>
        <v>9532.9116899999171</v>
      </c>
      <c r="Q72" s="242"/>
      <c r="R72" s="242"/>
      <c r="S72" s="242"/>
      <c r="T72" s="237"/>
    </row>
    <row r="73" spans="1:20" s="248" customFormat="1">
      <c r="A73" s="243">
        <v>41671</v>
      </c>
      <c r="B73" s="237"/>
      <c r="C73" s="238">
        <v>65</v>
      </c>
      <c r="D73" s="239">
        <f t="shared" si="12"/>
        <v>2284</v>
      </c>
      <c r="E73" s="239">
        <f t="shared" si="6"/>
        <v>126665</v>
      </c>
      <c r="F73" s="239">
        <f t="shared" ref="F73:F83" si="13">$B$9+E73</f>
        <v>-22835</v>
      </c>
      <c r="G73" s="240">
        <f>+Inputs!$D$3</f>
        <v>0.37951000000000001</v>
      </c>
      <c r="H73" s="237"/>
      <c r="I73" s="241">
        <f t="shared" si="7"/>
        <v>149500</v>
      </c>
      <c r="J73" s="237"/>
      <c r="K73" s="241">
        <f t="shared" ref="K73:K83" si="14">D73</f>
        <v>2284</v>
      </c>
      <c r="L73" s="241">
        <f t="shared" si="8"/>
        <v>126665</v>
      </c>
      <c r="M73" s="241">
        <f t="shared" ref="M73:M83" si="15">K73*G73</f>
        <v>866.80083999999999</v>
      </c>
      <c r="N73" s="241">
        <f t="shared" ref="N73:N83" si="16">M73-J73</f>
        <v>866.80083999999999</v>
      </c>
      <c r="O73" s="241">
        <f t="shared" si="9"/>
        <v>-8666.1108499999173</v>
      </c>
      <c r="P73" s="241">
        <f t="shared" si="10"/>
        <v>8666.1108499999173</v>
      </c>
      <c r="Q73" s="242"/>
      <c r="R73" s="242"/>
      <c r="S73" s="242"/>
      <c r="T73" s="237"/>
    </row>
    <row r="74" spans="1:20" s="248" customFormat="1">
      <c r="A74" s="243">
        <v>41699</v>
      </c>
      <c r="B74" s="237"/>
      <c r="C74" s="238">
        <v>66</v>
      </c>
      <c r="D74" s="239">
        <f t="shared" si="12"/>
        <v>2284</v>
      </c>
      <c r="E74" s="239">
        <f t="shared" ref="E74:E83" si="17">+E73+D74</f>
        <v>128949</v>
      </c>
      <c r="F74" s="239">
        <f t="shared" si="13"/>
        <v>-20551</v>
      </c>
      <c r="G74" s="240">
        <f>+Inputs!$D$3</f>
        <v>0.37951000000000001</v>
      </c>
      <c r="H74" s="237"/>
      <c r="I74" s="241">
        <f t="shared" ref="I74:I83" si="18">+I73+H74</f>
        <v>149500</v>
      </c>
      <c r="J74" s="237"/>
      <c r="K74" s="241">
        <f t="shared" si="14"/>
        <v>2284</v>
      </c>
      <c r="L74" s="241">
        <f t="shared" ref="L74:L83" si="19">+L73+K74</f>
        <v>128949</v>
      </c>
      <c r="M74" s="241">
        <f t="shared" si="15"/>
        <v>866.80083999999999</v>
      </c>
      <c r="N74" s="241">
        <f t="shared" si="16"/>
        <v>866.80083999999999</v>
      </c>
      <c r="O74" s="241">
        <f t="shared" ref="O74:O83" si="20">+O73+N74</f>
        <v>-7799.3100099999174</v>
      </c>
      <c r="P74" s="241">
        <f t="shared" ref="P74:P83" si="21">P73-N74</f>
        <v>7799.3100099999174</v>
      </c>
      <c r="Q74" s="242"/>
      <c r="R74" s="242"/>
      <c r="S74" s="242"/>
      <c r="T74" s="237"/>
    </row>
    <row r="75" spans="1:20" s="248" customFormat="1">
      <c r="A75" s="243">
        <v>41730</v>
      </c>
      <c r="B75" s="237"/>
      <c r="C75" s="238">
        <v>67</v>
      </c>
      <c r="D75" s="239">
        <f t="shared" si="12"/>
        <v>2284</v>
      </c>
      <c r="E75" s="239">
        <f t="shared" si="17"/>
        <v>131233</v>
      </c>
      <c r="F75" s="239">
        <f t="shared" si="13"/>
        <v>-18267</v>
      </c>
      <c r="G75" s="240">
        <f>+Inputs!$D$3</f>
        <v>0.37951000000000001</v>
      </c>
      <c r="H75" s="237"/>
      <c r="I75" s="241">
        <f t="shared" si="18"/>
        <v>149500</v>
      </c>
      <c r="J75" s="237"/>
      <c r="K75" s="241">
        <f t="shared" si="14"/>
        <v>2284</v>
      </c>
      <c r="L75" s="241">
        <f t="shared" si="19"/>
        <v>131233</v>
      </c>
      <c r="M75" s="241">
        <f t="shared" si="15"/>
        <v>866.80083999999999</v>
      </c>
      <c r="N75" s="241">
        <f t="shared" si="16"/>
        <v>866.80083999999999</v>
      </c>
      <c r="O75" s="241">
        <f t="shared" si="20"/>
        <v>-6932.5091699999175</v>
      </c>
      <c r="P75" s="241">
        <f t="shared" si="21"/>
        <v>6932.5091699999175</v>
      </c>
      <c r="Q75" s="242"/>
      <c r="R75" s="242"/>
      <c r="S75" s="242"/>
      <c r="T75" s="237"/>
    </row>
    <row r="76" spans="1:20" s="248" customFormat="1">
      <c r="A76" s="243">
        <v>41760</v>
      </c>
      <c r="B76" s="237"/>
      <c r="C76" s="238">
        <v>68</v>
      </c>
      <c r="D76" s="239">
        <f t="shared" si="12"/>
        <v>2284</v>
      </c>
      <c r="E76" s="239">
        <f t="shared" si="17"/>
        <v>133517</v>
      </c>
      <c r="F76" s="239">
        <f t="shared" si="13"/>
        <v>-15983</v>
      </c>
      <c r="G76" s="240">
        <f>+Inputs!$D$3</f>
        <v>0.37951000000000001</v>
      </c>
      <c r="H76" s="237"/>
      <c r="I76" s="241">
        <f t="shared" si="18"/>
        <v>149500</v>
      </c>
      <c r="J76" s="237"/>
      <c r="K76" s="241">
        <f t="shared" si="14"/>
        <v>2284</v>
      </c>
      <c r="L76" s="241">
        <f t="shared" si="19"/>
        <v>133517</v>
      </c>
      <c r="M76" s="241">
        <f t="shared" si="15"/>
        <v>866.80083999999999</v>
      </c>
      <c r="N76" s="241">
        <f t="shared" si="16"/>
        <v>866.80083999999999</v>
      </c>
      <c r="O76" s="241">
        <f t="shared" si="20"/>
        <v>-6065.7083299999176</v>
      </c>
      <c r="P76" s="241">
        <f t="shared" si="21"/>
        <v>6065.7083299999176</v>
      </c>
      <c r="Q76" s="242"/>
      <c r="R76" s="242"/>
      <c r="S76" s="242"/>
      <c r="T76" s="237"/>
    </row>
    <row r="77" spans="1:20" s="248" customFormat="1">
      <c r="A77" s="243">
        <v>41791</v>
      </c>
      <c r="B77" s="237"/>
      <c r="C77" s="238">
        <v>69</v>
      </c>
      <c r="D77" s="239">
        <f t="shared" si="12"/>
        <v>2284</v>
      </c>
      <c r="E77" s="239">
        <f t="shared" si="17"/>
        <v>135801</v>
      </c>
      <c r="F77" s="239">
        <f t="shared" si="13"/>
        <v>-13699</v>
      </c>
      <c r="G77" s="240">
        <f>+Inputs!$D$3</f>
        <v>0.37951000000000001</v>
      </c>
      <c r="H77" s="237"/>
      <c r="I77" s="241">
        <f t="shared" si="18"/>
        <v>149500</v>
      </c>
      <c r="J77" s="237"/>
      <c r="K77" s="241">
        <f t="shared" si="14"/>
        <v>2284</v>
      </c>
      <c r="L77" s="241">
        <f t="shared" si="19"/>
        <v>135801</v>
      </c>
      <c r="M77" s="241">
        <f t="shared" si="15"/>
        <v>866.80083999999999</v>
      </c>
      <c r="N77" s="241">
        <f t="shared" si="16"/>
        <v>866.80083999999999</v>
      </c>
      <c r="O77" s="241">
        <f t="shared" si="20"/>
        <v>-5198.9074899999177</v>
      </c>
      <c r="P77" s="241">
        <f t="shared" si="21"/>
        <v>5198.9074899999177</v>
      </c>
      <c r="Q77" s="242"/>
      <c r="R77" s="242"/>
      <c r="S77" s="242"/>
      <c r="T77" s="237"/>
    </row>
    <row r="78" spans="1:20" s="248" customFormat="1">
      <c r="A78" s="243">
        <v>41821</v>
      </c>
      <c r="B78" s="237"/>
      <c r="C78" s="238">
        <v>70</v>
      </c>
      <c r="D78" s="239">
        <f t="shared" si="12"/>
        <v>2284</v>
      </c>
      <c r="E78" s="239">
        <f t="shared" si="17"/>
        <v>138085</v>
      </c>
      <c r="F78" s="239">
        <f t="shared" si="13"/>
        <v>-11415</v>
      </c>
      <c r="G78" s="240">
        <f>+Inputs!$D$3</f>
        <v>0.37951000000000001</v>
      </c>
      <c r="H78" s="237"/>
      <c r="I78" s="241">
        <f t="shared" si="18"/>
        <v>149500</v>
      </c>
      <c r="J78" s="237"/>
      <c r="K78" s="241">
        <f t="shared" si="14"/>
        <v>2284</v>
      </c>
      <c r="L78" s="241">
        <f t="shared" si="19"/>
        <v>138085</v>
      </c>
      <c r="M78" s="241">
        <f t="shared" si="15"/>
        <v>866.80083999999999</v>
      </c>
      <c r="N78" s="241">
        <f t="shared" si="16"/>
        <v>866.80083999999999</v>
      </c>
      <c r="O78" s="241">
        <f t="shared" si="20"/>
        <v>-4332.1066499999179</v>
      </c>
      <c r="P78" s="241">
        <f t="shared" si="21"/>
        <v>4332.1066499999179</v>
      </c>
      <c r="Q78" s="242"/>
      <c r="R78" s="242"/>
      <c r="S78" s="242"/>
      <c r="T78" s="237"/>
    </row>
    <row r="79" spans="1:20" s="248" customFormat="1">
      <c r="A79" s="243">
        <v>41852</v>
      </c>
      <c r="B79" s="237"/>
      <c r="C79" s="238">
        <v>71</v>
      </c>
      <c r="D79" s="239">
        <f t="shared" si="12"/>
        <v>2284</v>
      </c>
      <c r="E79" s="239">
        <f t="shared" si="17"/>
        <v>140369</v>
      </c>
      <c r="F79" s="239">
        <f t="shared" si="13"/>
        <v>-9131</v>
      </c>
      <c r="G79" s="240">
        <f>+Inputs!$D$3</f>
        <v>0.37951000000000001</v>
      </c>
      <c r="H79" s="237"/>
      <c r="I79" s="241">
        <f t="shared" si="18"/>
        <v>149500</v>
      </c>
      <c r="J79" s="237"/>
      <c r="K79" s="241">
        <f t="shared" si="14"/>
        <v>2284</v>
      </c>
      <c r="L79" s="241">
        <f t="shared" si="19"/>
        <v>140369</v>
      </c>
      <c r="M79" s="241">
        <f t="shared" si="15"/>
        <v>866.80083999999999</v>
      </c>
      <c r="N79" s="241">
        <f t="shared" si="16"/>
        <v>866.80083999999999</v>
      </c>
      <c r="O79" s="241">
        <f t="shared" si="20"/>
        <v>-3465.305809999918</v>
      </c>
      <c r="P79" s="241">
        <f t="shared" si="21"/>
        <v>3465.305809999918</v>
      </c>
      <c r="Q79" s="242"/>
      <c r="R79" s="242"/>
      <c r="S79" s="242"/>
      <c r="T79" s="237"/>
    </row>
    <row r="80" spans="1:20" s="248" customFormat="1">
      <c r="A80" s="243">
        <v>41883</v>
      </c>
      <c r="B80" s="237"/>
      <c r="C80" s="238">
        <v>72</v>
      </c>
      <c r="D80" s="239">
        <f t="shared" si="12"/>
        <v>2284</v>
      </c>
      <c r="E80" s="239">
        <f t="shared" si="17"/>
        <v>142653</v>
      </c>
      <c r="F80" s="239">
        <f t="shared" si="13"/>
        <v>-6847</v>
      </c>
      <c r="G80" s="240">
        <f>+Inputs!$D$3</f>
        <v>0.37951000000000001</v>
      </c>
      <c r="H80" s="237"/>
      <c r="I80" s="241">
        <f t="shared" si="18"/>
        <v>149500</v>
      </c>
      <c r="J80" s="237"/>
      <c r="K80" s="241">
        <f t="shared" si="14"/>
        <v>2284</v>
      </c>
      <c r="L80" s="241">
        <f t="shared" si="19"/>
        <v>142653</v>
      </c>
      <c r="M80" s="241">
        <f t="shared" si="15"/>
        <v>866.80083999999999</v>
      </c>
      <c r="N80" s="241">
        <f t="shared" si="16"/>
        <v>866.80083999999999</v>
      </c>
      <c r="O80" s="241">
        <f t="shared" si="20"/>
        <v>-2598.5049699999181</v>
      </c>
      <c r="P80" s="241">
        <f t="shared" si="21"/>
        <v>2598.5049699999181</v>
      </c>
      <c r="Q80" s="242"/>
      <c r="R80" s="242"/>
      <c r="S80" s="242"/>
      <c r="T80" s="237"/>
    </row>
    <row r="81" spans="1:20" s="248" customFormat="1">
      <c r="A81" s="243">
        <v>41913</v>
      </c>
      <c r="B81" s="237"/>
      <c r="C81" s="238">
        <v>73</v>
      </c>
      <c r="D81" s="239">
        <f t="shared" si="12"/>
        <v>2284</v>
      </c>
      <c r="E81" s="239">
        <f t="shared" si="17"/>
        <v>144937</v>
      </c>
      <c r="F81" s="239">
        <f t="shared" si="13"/>
        <v>-4563</v>
      </c>
      <c r="G81" s="240">
        <f>+Inputs!$D$3</f>
        <v>0.37951000000000001</v>
      </c>
      <c r="H81" s="237"/>
      <c r="I81" s="241">
        <f t="shared" si="18"/>
        <v>149500</v>
      </c>
      <c r="J81" s="237"/>
      <c r="K81" s="241">
        <f t="shared" si="14"/>
        <v>2284</v>
      </c>
      <c r="L81" s="241">
        <f t="shared" si="19"/>
        <v>144937</v>
      </c>
      <c r="M81" s="241">
        <f t="shared" si="15"/>
        <v>866.80083999999999</v>
      </c>
      <c r="N81" s="241">
        <f t="shared" si="16"/>
        <v>866.80083999999999</v>
      </c>
      <c r="O81" s="241">
        <f t="shared" si="20"/>
        <v>-1731.7041299999182</v>
      </c>
      <c r="P81" s="241">
        <f t="shared" si="21"/>
        <v>1731.7041299999182</v>
      </c>
      <c r="Q81" s="242"/>
      <c r="R81" s="242"/>
      <c r="S81" s="242"/>
      <c r="T81" s="237"/>
    </row>
    <row r="82" spans="1:20" s="248" customFormat="1">
      <c r="A82" s="243">
        <v>41944</v>
      </c>
      <c r="B82" s="237"/>
      <c r="C82" s="238">
        <v>74</v>
      </c>
      <c r="D82" s="239">
        <f t="shared" si="12"/>
        <v>2284</v>
      </c>
      <c r="E82" s="239">
        <f t="shared" si="17"/>
        <v>147221</v>
      </c>
      <c r="F82" s="239">
        <f t="shared" si="13"/>
        <v>-2279</v>
      </c>
      <c r="G82" s="240">
        <f>+Inputs!$D$3</f>
        <v>0.37951000000000001</v>
      </c>
      <c r="H82" s="237"/>
      <c r="I82" s="241">
        <f t="shared" si="18"/>
        <v>149500</v>
      </c>
      <c r="J82" s="237"/>
      <c r="K82" s="241">
        <f t="shared" si="14"/>
        <v>2284</v>
      </c>
      <c r="L82" s="241">
        <f t="shared" si="19"/>
        <v>147221</v>
      </c>
      <c r="M82" s="241">
        <f t="shared" si="15"/>
        <v>866.80083999999999</v>
      </c>
      <c r="N82" s="241">
        <f t="shared" si="16"/>
        <v>866.80083999999999</v>
      </c>
      <c r="O82" s="241">
        <f t="shared" si="20"/>
        <v>-864.90328999991823</v>
      </c>
      <c r="P82" s="241">
        <f t="shared" si="21"/>
        <v>864.90328999991823</v>
      </c>
      <c r="Q82" s="242"/>
      <c r="R82" s="242"/>
      <c r="S82" s="242"/>
      <c r="T82" s="237"/>
    </row>
    <row r="83" spans="1:20" s="248" customFormat="1">
      <c r="A83" s="243">
        <v>41974</v>
      </c>
      <c r="B83" s="237"/>
      <c r="C83" s="238">
        <v>75</v>
      </c>
      <c r="D83" s="239">
        <f>-F82</f>
        <v>2279</v>
      </c>
      <c r="E83" s="239">
        <f t="shared" si="17"/>
        <v>149500</v>
      </c>
      <c r="F83" s="239">
        <f t="shared" si="13"/>
        <v>0</v>
      </c>
      <c r="G83" s="240">
        <f>+Inputs!$D$3</f>
        <v>0.37951000000000001</v>
      </c>
      <c r="H83" s="237"/>
      <c r="I83" s="241">
        <f t="shared" si="18"/>
        <v>149500</v>
      </c>
      <c r="J83" s="237"/>
      <c r="K83" s="241">
        <f t="shared" si="14"/>
        <v>2279</v>
      </c>
      <c r="L83" s="241">
        <f t="shared" si="19"/>
        <v>149500</v>
      </c>
      <c r="M83" s="241">
        <f t="shared" si="15"/>
        <v>864.90329000000008</v>
      </c>
      <c r="N83" s="241">
        <f t="shared" si="16"/>
        <v>864.90329000000008</v>
      </c>
      <c r="O83" s="241">
        <f t="shared" si="20"/>
        <v>8.1854523159563541E-11</v>
      </c>
      <c r="P83" s="241">
        <f t="shared" si="21"/>
        <v>-8.1854523159563541E-11</v>
      </c>
      <c r="Q83" s="242"/>
      <c r="R83" s="242"/>
      <c r="S83" s="242"/>
      <c r="T83" s="237"/>
    </row>
    <row r="84" spans="1:20">
      <c r="A84" s="30"/>
      <c r="B84" s="4"/>
      <c r="C84" s="4"/>
      <c r="D84" s="4"/>
      <c r="E84" s="4"/>
      <c r="F84" s="4"/>
      <c r="G84" s="28"/>
      <c r="H84" s="4"/>
      <c r="I84" s="4"/>
      <c r="J84" s="4"/>
      <c r="K84" s="4"/>
      <c r="L84" s="4"/>
      <c r="M84" s="4"/>
      <c r="N84" s="4"/>
      <c r="O84" s="4"/>
      <c r="P84" s="4"/>
      <c r="Q84" s="8"/>
      <c r="R84" s="8"/>
      <c r="S84" s="8"/>
      <c r="T84" s="4"/>
    </row>
    <row r="85" spans="1:20">
      <c r="A85" s="8" t="s">
        <v>43</v>
      </c>
      <c r="B85" s="33">
        <f>SUM(B9:B84)</f>
        <v>-149500</v>
      </c>
      <c r="C85" s="4"/>
      <c r="D85" s="33">
        <f>SUM(D9:D84)</f>
        <v>149500</v>
      </c>
      <c r="E85" s="4"/>
      <c r="F85" s="4"/>
      <c r="G85" s="28"/>
      <c r="H85" s="33">
        <f>SUM(H9:H84)</f>
        <v>149500</v>
      </c>
      <c r="I85" s="33"/>
      <c r="J85" s="33">
        <f>SUM(J9:J84)</f>
        <v>56736.745000000003</v>
      </c>
      <c r="K85" s="33">
        <f>SUM(K9:K84)</f>
        <v>149500</v>
      </c>
      <c r="L85" s="33"/>
      <c r="M85" s="33">
        <f>SUM(M9:M84)</f>
        <v>56736.74500000009</v>
      </c>
      <c r="N85" s="33">
        <f>SUM(N9:N84)</f>
        <v>8.1854523159563541E-11</v>
      </c>
      <c r="O85" s="143"/>
      <c r="P85" s="143"/>
      <c r="Q85" s="8"/>
      <c r="R85" s="8"/>
      <c r="S85" s="8"/>
      <c r="T85" s="4"/>
    </row>
    <row r="86" spans="1:20">
      <c r="A86" s="4"/>
      <c r="B86" s="4"/>
      <c r="C86" s="4"/>
      <c r="D86" s="4"/>
      <c r="E86" s="4"/>
      <c r="F86" s="4"/>
      <c r="G86" s="28"/>
      <c r="H86" s="4"/>
      <c r="I86" s="4"/>
      <c r="J86" s="4"/>
      <c r="K86" s="4"/>
      <c r="L86" s="4"/>
      <c r="M86" s="4"/>
      <c r="N86" s="4"/>
      <c r="O86" s="4"/>
      <c r="P86" s="4"/>
      <c r="Q86" s="8"/>
      <c r="R86" s="8"/>
      <c r="S86" s="8"/>
      <c r="T86" s="4"/>
    </row>
    <row r="87" spans="1:20">
      <c r="A87" s="4" t="s">
        <v>61</v>
      </c>
      <c r="B87" s="4" t="s">
        <v>61</v>
      </c>
      <c r="C87" s="4" t="s">
        <v>61</v>
      </c>
      <c r="D87" s="4" t="s">
        <v>61</v>
      </c>
      <c r="E87" s="4"/>
      <c r="F87" s="4" t="s">
        <v>61</v>
      </c>
      <c r="G87" s="28" t="s">
        <v>61</v>
      </c>
      <c r="H87" s="4" t="s">
        <v>61</v>
      </c>
      <c r="I87" s="4"/>
      <c r="J87" s="4" t="s">
        <v>61</v>
      </c>
      <c r="K87" s="4" t="s">
        <v>61</v>
      </c>
      <c r="L87" s="4"/>
      <c r="M87" s="4" t="s">
        <v>61</v>
      </c>
      <c r="N87" s="4" t="s">
        <v>61</v>
      </c>
      <c r="O87" s="4"/>
      <c r="P87" s="4" t="s">
        <v>61</v>
      </c>
      <c r="Q87" s="8"/>
      <c r="R87" s="8"/>
      <c r="S87" s="8"/>
      <c r="T87" s="4"/>
    </row>
  </sheetData>
  <phoneticPr fontId="22" type="noConversion"/>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dimension ref="A1:AE86"/>
  <sheetViews>
    <sheetView zoomScale="70" zoomScaleNormal="70" workbookViewId="0"/>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208</v>
      </c>
      <c r="B4" s="75" t="s">
        <v>207</v>
      </c>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39753</v>
      </c>
      <c r="B9" s="137">
        <f>-142000-149500-199500-194500-189500-179500-164500-174500</f>
        <v>-1393500</v>
      </c>
      <c r="C9" s="6">
        <v>1</v>
      </c>
      <c r="D9" s="29">
        <f t="shared" ref="D9:D22" si="0">ROUND(-(+$B$9/180)*1,0)</f>
        <v>7742</v>
      </c>
      <c r="E9" s="29">
        <f>+D9</f>
        <v>7742</v>
      </c>
      <c r="F9" s="29">
        <f t="shared" ref="F9:F72" si="1">$B$9+E9</f>
        <v>-1385758</v>
      </c>
      <c r="G9" s="34">
        <f>+Inputs!$D$3</f>
        <v>0.37951000000000001</v>
      </c>
      <c r="H9" s="27">
        <f>-B9</f>
        <v>1393500</v>
      </c>
      <c r="I9" s="27">
        <f>+H9</f>
        <v>1393500</v>
      </c>
      <c r="J9" s="27">
        <f>H9*G9</f>
        <v>528847.18500000006</v>
      </c>
      <c r="K9" s="27">
        <f t="shared" ref="K9:K72" si="2">D9</f>
        <v>7742</v>
      </c>
      <c r="L9" s="27">
        <f>+K9</f>
        <v>7742</v>
      </c>
      <c r="M9" s="27">
        <f t="shared" ref="M9:M72" si="3">K9*G9</f>
        <v>2938.16642</v>
      </c>
      <c r="N9" s="27">
        <f t="shared" ref="N9:N72" si="4">M9-J9</f>
        <v>-525909.01858000003</v>
      </c>
      <c r="O9" s="27">
        <f>+N9</f>
        <v>-525909.01858000003</v>
      </c>
      <c r="P9" s="27">
        <f>-SUM(N9)</f>
        <v>525909.01858000003</v>
      </c>
      <c r="Q9" s="38">
        <f>VLOOKUP(Q$8,$A$9:$P$82,5)</f>
        <v>108388</v>
      </c>
      <c r="R9" s="38">
        <f>VLOOKUP(R$8,$A$9:$P$82,5)</f>
        <v>365416</v>
      </c>
      <c r="S9" s="38">
        <f>+R9-Q9</f>
        <v>257028</v>
      </c>
      <c r="T9" s="35" t="s">
        <v>189</v>
      </c>
      <c r="U9" s="145">
        <f t="shared" ref="U9:AE9" si="5">-IF(TYPE(VLOOKUP(U8,$A$9:$P$82,6,FALSE))=16,0,VLOOKUP(U8,$A$9:$P$82,6,FALSE))</f>
        <v>1263693</v>
      </c>
      <c r="V9" s="145">
        <f t="shared" si="5"/>
        <v>1242274</v>
      </c>
      <c r="W9" s="145">
        <f t="shared" si="5"/>
        <v>1220855</v>
      </c>
      <c r="X9" s="145">
        <f t="shared" si="5"/>
        <v>1199436</v>
      </c>
      <c r="Y9" s="145">
        <f t="shared" si="5"/>
        <v>1178017</v>
      </c>
      <c r="Z9" s="145">
        <f t="shared" si="5"/>
        <v>1156598</v>
      </c>
      <c r="AA9" s="145">
        <f t="shared" si="5"/>
        <v>1135179</v>
      </c>
      <c r="AB9" s="145">
        <f t="shared" si="5"/>
        <v>1113760</v>
      </c>
      <c r="AC9" s="145">
        <f t="shared" si="5"/>
        <v>1092341</v>
      </c>
      <c r="AD9" s="145">
        <f t="shared" si="5"/>
        <v>1070922</v>
      </c>
      <c r="AE9" s="145">
        <f t="shared" si="5"/>
        <v>1049503</v>
      </c>
    </row>
    <row r="10" spans="1:31">
      <c r="A10" s="31">
        <v>39783</v>
      </c>
      <c r="B10" s="137" t="s">
        <v>45</v>
      </c>
      <c r="C10" s="6">
        <v>2</v>
      </c>
      <c r="D10" s="29">
        <f t="shared" si="0"/>
        <v>7742</v>
      </c>
      <c r="E10" s="29">
        <f t="shared" ref="E10:E73" si="6">+E9+D10</f>
        <v>15484</v>
      </c>
      <c r="F10" s="29">
        <f t="shared" si="1"/>
        <v>-1378016</v>
      </c>
      <c r="G10" s="34">
        <f>+Inputs!$D$3</f>
        <v>0.37951000000000001</v>
      </c>
      <c r="H10" s="2"/>
      <c r="I10" s="27">
        <f t="shared" ref="I10:I73" si="7">+I9+H10</f>
        <v>1393500</v>
      </c>
      <c r="J10" s="27"/>
      <c r="K10" s="27">
        <f t="shared" si="2"/>
        <v>7742</v>
      </c>
      <c r="L10" s="27">
        <f t="shared" ref="L10:L73" si="8">+L9+K10</f>
        <v>15484</v>
      </c>
      <c r="M10" s="27">
        <f t="shared" si="3"/>
        <v>2938.16642</v>
      </c>
      <c r="N10" s="27">
        <f t="shared" si="4"/>
        <v>2938.16642</v>
      </c>
      <c r="O10" s="27">
        <f t="shared" ref="O10:O73" si="9">+O9+N10</f>
        <v>-522970.85216000001</v>
      </c>
      <c r="P10" s="27">
        <f t="shared" ref="P10:P73" si="10">P9-N10</f>
        <v>522970.85216000001</v>
      </c>
      <c r="Q10" s="38">
        <f>VLOOKUP(Q$8,$A$9:$P$82,15)</f>
        <v>-487712.85511999973</v>
      </c>
      <c r="R10" s="38">
        <f>VLOOKUP(R$8,$A$9:$P$82,15)</f>
        <v>-390168.1588399997</v>
      </c>
      <c r="S10" s="38">
        <f>+R10-Q10</f>
        <v>97544.696280000033</v>
      </c>
      <c r="T10" s="36" t="s">
        <v>69</v>
      </c>
    </row>
    <row r="11" spans="1:31">
      <c r="A11" s="31">
        <v>39814</v>
      </c>
      <c r="B11" s="5"/>
      <c r="C11" s="6">
        <v>3</v>
      </c>
      <c r="D11" s="29">
        <f t="shared" si="0"/>
        <v>7742</v>
      </c>
      <c r="E11" s="29">
        <f t="shared" si="6"/>
        <v>23226</v>
      </c>
      <c r="F11" s="29">
        <f t="shared" si="1"/>
        <v>-1370274</v>
      </c>
      <c r="G11" s="34">
        <f>+Inputs!$D$3</f>
        <v>0.37951000000000001</v>
      </c>
      <c r="H11" s="2"/>
      <c r="I11" s="27">
        <f t="shared" si="7"/>
        <v>1393500</v>
      </c>
      <c r="J11" s="27"/>
      <c r="K11" s="27">
        <f t="shared" si="2"/>
        <v>7742</v>
      </c>
      <c r="L11" s="27">
        <f t="shared" si="8"/>
        <v>23226</v>
      </c>
      <c r="M11" s="27">
        <f t="shared" si="3"/>
        <v>2938.16642</v>
      </c>
      <c r="N11" s="27">
        <f t="shared" si="4"/>
        <v>2938.16642</v>
      </c>
      <c r="O11" s="27">
        <f t="shared" si="9"/>
        <v>-520032.68573999999</v>
      </c>
      <c r="P11" s="27">
        <f t="shared" si="10"/>
        <v>520032.68573999999</v>
      </c>
      <c r="Q11" s="38">
        <f>+VLOOKUP(Q$8,$A$9:$P$82,16)</f>
        <v>487712.85511999973</v>
      </c>
      <c r="R11" s="38">
        <f>+VLOOKUP(R$8,$A$9:$P$82,16)</f>
        <v>390168.1588399997</v>
      </c>
      <c r="S11" s="38">
        <f>(+Q11+R11)/2</f>
        <v>438940.50697999971</v>
      </c>
      <c r="T11" s="36" t="s">
        <v>113</v>
      </c>
      <c r="U11" s="145">
        <f t="shared" ref="U11:AE11" si="11">IF(TYPE(VLOOKUP(U8,$A$9:$P$82,16,FALSE))=16,0,VLOOKUP(U8,$A$9:$P$82,16,FALSE))</f>
        <v>479584.13042999973</v>
      </c>
      <c r="V11" s="145">
        <f t="shared" si="11"/>
        <v>471455.40573999973</v>
      </c>
      <c r="W11" s="145">
        <f t="shared" si="11"/>
        <v>463326.68104999972</v>
      </c>
      <c r="X11" s="145">
        <f t="shared" si="11"/>
        <v>455197.95635999972</v>
      </c>
      <c r="Y11" s="145">
        <f t="shared" si="11"/>
        <v>447069.23166999972</v>
      </c>
      <c r="Z11" s="145">
        <f t="shared" si="11"/>
        <v>438940.50697999971</v>
      </c>
      <c r="AA11" s="145">
        <f t="shared" si="11"/>
        <v>430811.78228999971</v>
      </c>
      <c r="AB11" s="145">
        <f t="shared" si="11"/>
        <v>422683.05759999971</v>
      </c>
      <c r="AC11" s="145">
        <f t="shared" si="11"/>
        <v>414554.33290999971</v>
      </c>
      <c r="AD11" s="145">
        <f t="shared" si="11"/>
        <v>406425.6082199997</v>
      </c>
      <c r="AE11" s="145">
        <f t="shared" si="11"/>
        <v>398296.8835299997</v>
      </c>
    </row>
    <row r="12" spans="1:31">
      <c r="A12" s="31">
        <v>39845</v>
      </c>
      <c r="B12" s="3"/>
      <c r="C12" s="6">
        <v>4</v>
      </c>
      <c r="D12" s="29">
        <f t="shared" si="0"/>
        <v>7742</v>
      </c>
      <c r="E12" s="29">
        <f t="shared" si="6"/>
        <v>30968</v>
      </c>
      <c r="F12" s="29">
        <f t="shared" si="1"/>
        <v>-1362532</v>
      </c>
      <c r="G12" s="34">
        <f>+Inputs!$D$3</f>
        <v>0.37951000000000001</v>
      </c>
      <c r="H12" s="2"/>
      <c r="I12" s="27">
        <f t="shared" si="7"/>
        <v>1393500</v>
      </c>
      <c r="J12" s="27"/>
      <c r="K12" s="27">
        <f t="shared" si="2"/>
        <v>7742</v>
      </c>
      <c r="L12" s="27">
        <f t="shared" si="8"/>
        <v>30968</v>
      </c>
      <c r="M12" s="27">
        <f t="shared" si="3"/>
        <v>2938.16642</v>
      </c>
      <c r="N12" s="27">
        <f t="shared" si="4"/>
        <v>2938.16642</v>
      </c>
      <c r="O12" s="27">
        <f t="shared" si="9"/>
        <v>-517094.51931999996</v>
      </c>
      <c r="P12" s="27">
        <f t="shared" si="10"/>
        <v>517094.51931999996</v>
      </c>
      <c r="Q12" s="39"/>
      <c r="R12" s="40"/>
      <c r="S12" s="40"/>
      <c r="T12" s="36"/>
    </row>
    <row r="13" spans="1:31">
      <c r="A13" s="31">
        <v>39873</v>
      </c>
      <c r="B13" s="3"/>
      <c r="C13" s="6">
        <v>5</v>
      </c>
      <c r="D13" s="29">
        <f t="shared" si="0"/>
        <v>7742</v>
      </c>
      <c r="E13" s="29">
        <f t="shared" si="6"/>
        <v>38710</v>
      </c>
      <c r="F13" s="29">
        <f t="shared" si="1"/>
        <v>-1354790</v>
      </c>
      <c r="G13" s="34">
        <f>+Inputs!$D$3</f>
        <v>0.37951000000000001</v>
      </c>
      <c r="H13" s="2"/>
      <c r="I13" s="27">
        <f t="shared" si="7"/>
        <v>1393500</v>
      </c>
      <c r="J13" s="27"/>
      <c r="K13" s="27">
        <f t="shared" si="2"/>
        <v>7742</v>
      </c>
      <c r="L13" s="27">
        <f t="shared" si="8"/>
        <v>38710</v>
      </c>
      <c r="M13" s="27">
        <f t="shared" si="3"/>
        <v>2938.16642</v>
      </c>
      <c r="N13" s="27">
        <f t="shared" si="4"/>
        <v>2938.16642</v>
      </c>
      <c r="O13" s="27">
        <f t="shared" si="9"/>
        <v>-514156.35289999994</v>
      </c>
      <c r="P13" s="27">
        <f t="shared" si="10"/>
        <v>514156.35289999994</v>
      </c>
      <c r="Q13" s="38">
        <f>VLOOKUP(Q$8,$A$9:$P$82,9)</f>
        <v>1393500</v>
      </c>
      <c r="R13" s="38">
        <f>VLOOKUP(R$8,$A$9:$P$82,9)</f>
        <v>1393500</v>
      </c>
      <c r="S13" s="38">
        <f>+R13-Q13</f>
        <v>0</v>
      </c>
      <c r="T13" s="36" t="s">
        <v>190</v>
      </c>
    </row>
    <row r="14" spans="1:31">
      <c r="A14" s="31">
        <v>39904</v>
      </c>
      <c r="B14" s="3"/>
      <c r="C14" s="6">
        <v>6</v>
      </c>
      <c r="D14" s="29">
        <f t="shared" si="0"/>
        <v>7742</v>
      </c>
      <c r="E14" s="29">
        <f t="shared" si="6"/>
        <v>46452</v>
      </c>
      <c r="F14" s="29">
        <f t="shared" si="1"/>
        <v>-1347048</v>
      </c>
      <c r="G14" s="34">
        <f>+Inputs!$D$3</f>
        <v>0.37951000000000001</v>
      </c>
      <c r="H14" s="2"/>
      <c r="I14" s="27">
        <f t="shared" si="7"/>
        <v>1393500</v>
      </c>
      <c r="J14" s="27"/>
      <c r="K14" s="27">
        <f t="shared" si="2"/>
        <v>7742</v>
      </c>
      <c r="L14" s="27">
        <f t="shared" si="8"/>
        <v>46452</v>
      </c>
      <c r="M14" s="27">
        <f t="shared" si="3"/>
        <v>2938.16642</v>
      </c>
      <c r="N14" s="27">
        <f t="shared" si="4"/>
        <v>2938.16642</v>
      </c>
      <c r="O14" s="27">
        <f t="shared" si="9"/>
        <v>-511218.18647999992</v>
      </c>
      <c r="P14" s="27">
        <f t="shared" si="10"/>
        <v>511218.18647999992</v>
      </c>
      <c r="Q14" s="38">
        <f>VLOOKUP(Q$8,$A$9:$P$82,12)</f>
        <v>108388</v>
      </c>
      <c r="R14" s="38">
        <f>VLOOKUP(R$8,$A$9:$P$82,12)</f>
        <v>365416</v>
      </c>
      <c r="S14" s="38">
        <f>+R14-Q14</f>
        <v>257028</v>
      </c>
      <c r="T14" s="37" t="s">
        <v>191</v>
      </c>
    </row>
    <row r="15" spans="1:31">
      <c r="A15" s="31">
        <v>39934</v>
      </c>
      <c r="B15" s="3"/>
      <c r="C15" s="6">
        <v>7</v>
      </c>
      <c r="D15" s="29">
        <f t="shared" si="0"/>
        <v>7742</v>
      </c>
      <c r="E15" s="29">
        <f t="shared" si="6"/>
        <v>54194</v>
      </c>
      <c r="F15" s="29">
        <f t="shared" si="1"/>
        <v>-1339306</v>
      </c>
      <c r="G15" s="34">
        <f>+Inputs!$D$3</f>
        <v>0.37951000000000001</v>
      </c>
      <c r="H15" s="2"/>
      <c r="I15" s="27">
        <f t="shared" si="7"/>
        <v>1393500</v>
      </c>
      <c r="J15" s="27"/>
      <c r="K15" s="27">
        <f t="shared" si="2"/>
        <v>7742</v>
      </c>
      <c r="L15" s="27">
        <f t="shared" si="8"/>
        <v>54194</v>
      </c>
      <c r="M15" s="27">
        <f t="shared" si="3"/>
        <v>2938.16642</v>
      </c>
      <c r="N15" s="27">
        <f t="shared" si="4"/>
        <v>2938.16642</v>
      </c>
      <c r="O15" s="27">
        <f t="shared" si="9"/>
        <v>-508280.02005999989</v>
      </c>
      <c r="P15" s="27">
        <f t="shared" si="10"/>
        <v>508280.02005999989</v>
      </c>
      <c r="Q15" s="8"/>
      <c r="R15" s="8"/>
      <c r="S15" s="8"/>
      <c r="T15" s="98"/>
    </row>
    <row r="16" spans="1:31">
      <c r="A16" s="31">
        <v>39965</v>
      </c>
      <c r="B16" s="3"/>
      <c r="C16" s="6">
        <v>8</v>
      </c>
      <c r="D16" s="29">
        <f t="shared" si="0"/>
        <v>7742</v>
      </c>
      <c r="E16" s="29">
        <f t="shared" si="6"/>
        <v>61936</v>
      </c>
      <c r="F16" s="29">
        <f t="shared" si="1"/>
        <v>-1331564</v>
      </c>
      <c r="G16" s="34">
        <f>+Inputs!$D$3</f>
        <v>0.37951000000000001</v>
      </c>
      <c r="H16" s="2"/>
      <c r="I16" s="27">
        <f t="shared" si="7"/>
        <v>1393500</v>
      </c>
      <c r="J16" s="27"/>
      <c r="K16" s="27">
        <f t="shared" si="2"/>
        <v>7742</v>
      </c>
      <c r="L16" s="27">
        <f t="shared" si="8"/>
        <v>61936</v>
      </c>
      <c r="M16" s="27">
        <f t="shared" si="3"/>
        <v>2938.16642</v>
      </c>
      <c r="N16" s="27">
        <f t="shared" si="4"/>
        <v>2938.16642</v>
      </c>
      <c r="O16" s="27">
        <f t="shared" si="9"/>
        <v>-505341.85363999987</v>
      </c>
      <c r="P16" s="27">
        <f t="shared" si="10"/>
        <v>505341.85363999987</v>
      </c>
      <c r="Q16" s="8"/>
      <c r="R16" s="8"/>
      <c r="S16" s="8"/>
      <c r="T16" s="4"/>
    </row>
    <row r="17" spans="1:20">
      <c r="A17" s="31">
        <v>39995</v>
      </c>
      <c r="B17" s="3"/>
      <c r="C17" s="6">
        <v>9</v>
      </c>
      <c r="D17" s="29">
        <f t="shared" si="0"/>
        <v>7742</v>
      </c>
      <c r="E17" s="29">
        <f t="shared" si="6"/>
        <v>69678</v>
      </c>
      <c r="F17" s="29">
        <f t="shared" si="1"/>
        <v>-1323822</v>
      </c>
      <c r="G17" s="34">
        <f>+Inputs!$D$3</f>
        <v>0.37951000000000001</v>
      </c>
      <c r="H17" s="2"/>
      <c r="I17" s="27">
        <f t="shared" si="7"/>
        <v>1393500</v>
      </c>
      <c r="J17" s="27"/>
      <c r="K17" s="27">
        <f t="shared" si="2"/>
        <v>7742</v>
      </c>
      <c r="L17" s="27">
        <f t="shared" si="8"/>
        <v>69678</v>
      </c>
      <c r="M17" s="27">
        <f t="shared" si="3"/>
        <v>2938.16642</v>
      </c>
      <c r="N17" s="27">
        <f t="shared" si="4"/>
        <v>2938.16642</v>
      </c>
      <c r="O17" s="27">
        <f t="shared" si="9"/>
        <v>-502403.68721999985</v>
      </c>
      <c r="P17" s="27">
        <f t="shared" si="10"/>
        <v>502403.68721999985</v>
      </c>
      <c r="Q17" s="8"/>
      <c r="R17" s="8"/>
      <c r="S17" s="8"/>
      <c r="T17" s="4"/>
    </row>
    <row r="18" spans="1:20">
      <c r="A18" s="31">
        <v>40026</v>
      </c>
      <c r="B18" s="138"/>
      <c r="C18" s="139">
        <v>10</v>
      </c>
      <c r="D18" s="140">
        <f t="shared" si="0"/>
        <v>7742</v>
      </c>
      <c r="E18" s="140">
        <f t="shared" si="6"/>
        <v>77420</v>
      </c>
      <c r="F18" s="140">
        <f t="shared" si="1"/>
        <v>-1316080</v>
      </c>
      <c r="G18" s="34">
        <f>+Inputs!$D$3</f>
        <v>0.37951000000000001</v>
      </c>
      <c r="H18" s="141"/>
      <c r="I18" s="142">
        <f t="shared" si="7"/>
        <v>1393500</v>
      </c>
      <c r="J18" s="142"/>
      <c r="K18" s="142">
        <f t="shared" si="2"/>
        <v>7742</v>
      </c>
      <c r="L18" s="142">
        <f t="shared" si="8"/>
        <v>77420</v>
      </c>
      <c r="M18" s="142">
        <f t="shared" si="3"/>
        <v>2938.16642</v>
      </c>
      <c r="N18" s="142">
        <f t="shared" si="4"/>
        <v>2938.16642</v>
      </c>
      <c r="O18" s="142">
        <f t="shared" si="9"/>
        <v>-499465.52079999982</v>
      </c>
      <c r="P18" s="142">
        <f t="shared" si="10"/>
        <v>499465.52079999982</v>
      </c>
      <c r="Q18" s="8"/>
      <c r="R18" s="8"/>
      <c r="S18" s="8"/>
      <c r="T18" s="4"/>
    </row>
    <row r="19" spans="1:20">
      <c r="A19" s="31">
        <v>40057</v>
      </c>
      <c r="B19" s="138"/>
      <c r="C19" s="139">
        <v>11</v>
      </c>
      <c r="D19" s="140">
        <f t="shared" si="0"/>
        <v>7742</v>
      </c>
      <c r="E19" s="140">
        <f t="shared" si="6"/>
        <v>85162</v>
      </c>
      <c r="F19" s="140">
        <f t="shared" si="1"/>
        <v>-1308338</v>
      </c>
      <c r="G19" s="34">
        <f>+Inputs!$D$3</f>
        <v>0.37951000000000001</v>
      </c>
      <c r="H19" s="141"/>
      <c r="I19" s="142">
        <f t="shared" si="7"/>
        <v>1393500</v>
      </c>
      <c r="J19" s="142"/>
      <c r="K19" s="142">
        <f t="shared" si="2"/>
        <v>7742</v>
      </c>
      <c r="L19" s="142">
        <f t="shared" si="8"/>
        <v>85162</v>
      </c>
      <c r="M19" s="142">
        <f t="shared" si="3"/>
        <v>2938.16642</v>
      </c>
      <c r="N19" s="142">
        <f t="shared" si="4"/>
        <v>2938.16642</v>
      </c>
      <c r="O19" s="142">
        <f t="shared" si="9"/>
        <v>-496527.3543799998</v>
      </c>
      <c r="P19" s="142">
        <f t="shared" si="10"/>
        <v>496527.3543799998</v>
      </c>
      <c r="Q19" s="8"/>
      <c r="R19" s="8"/>
      <c r="S19" s="8"/>
      <c r="T19" s="4"/>
    </row>
    <row r="20" spans="1:20">
      <c r="A20" s="31">
        <v>40087</v>
      </c>
      <c r="B20" s="3"/>
      <c r="C20" s="6">
        <v>12</v>
      </c>
      <c r="D20" s="29">
        <f t="shared" si="0"/>
        <v>7742</v>
      </c>
      <c r="E20" s="29">
        <f t="shared" si="6"/>
        <v>92904</v>
      </c>
      <c r="F20" s="29">
        <f t="shared" si="1"/>
        <v>-1300596</v>
      </c>
      <c r="G20" s="34">
        <f>+Inputs!$D$3</f>
        <v>0.37951000000000001</v>
      </c>
      <c r="H20" s="2"/>
      <c r="I20" s="27">
        <f t="shared" si="7"/>
        <v>1393500</v>
      </c>
      <c r="J20" s="27"/>
      <c r="K20" s="27">
        <f t="shared" si="2"/>
        <v>7742</v>
      </c>
      <c r="L20" s="27">
        <f t="shared" si="8"/>
        <v>92904</v>
      </c>
      <c r="M20" s="27">
        <f t="shared" si="3"/>
        <v>2938.16642</v>
      </c>
      <c r="N20" s="27">
        <f t="shared" si="4"/>
        <v>2938.16642</v>
      </c>
      <c r="O20" s="27">
        <f t="shared" si="9"/>
        <v>-493589.18795999978</v>
      </c>
      <c r="P20" s="27">
        <f t="shared" si="10"/>
        <v>493589.18795999978</v>
      </c>
      <c r="Q20" s="8"/>
      <c r="R20" s="8"/>
      <c r="S20" s="8"/>
      <c r="T20" s="4"/>
    </row>
    <row r="21" spans="1:20">
      <c r="A21" s="31">
        <v>40118</v>
      </c>
      <c r="B21" s="3"/>
      <c r="C21" s="6">
        <v>13</v>
      </c>
      <c r="D21" s="29">
        <f t="shared" si="0"/>
        <v>7742</v>
      </c>
      <c r="E21" s="29">
        <f t="shared" si="6"/>
        <v>100646</v>
      </c>
      <c r="F21" s="29">
        <f t="shared" si="1"/>
        <v>-1292854</v>
      </c>
      <c r="G21" s="34">
        <f>+Inputs!$D$3</f>
        <v>0.37951000000000001</v>
      </c>
      <c r="H21" s="2"/>
      <c r="I21" s="27">
        <f t="shared" si="7"/>
        <v>1393500</v>
      </c>
      <c r="J21" s="27"/>
      <c r="K21" s="27">
        <f t="shared" si="2"/>
        <v>7742</v>
      </c>
      <c r="L21" s="27">
        <f t="shared" si="8"/>
        <v>100646</v>
      </c>
      <c r="M21" s="27">
        <f t="shared" si="3"/>
        <v>2938.16642</v>
      </c>
      <c r="N21" s="27">
        <f t="shared" si="4"/>
        <v>2938.16642</v>
      </c>
      <c r="O21" s="27">
        <f t="shared" si="9"/>
        <v>-490651.02153999975</v>
      </c>
      <c r="P21" s="27">
        <f t="shared" si="10"/>
        <v>490651.02153999975</v>
      </c>
      <c r="Q21" s="8"/>
      <c r="R21" s="8"/>
      <c r="S21" s="8"/>
      <c r="T21" s="4"/>
    </row>
    <row r="22" spans="1:20">
      <c r="A22" s="31">
        <v>40148</v>
      </c>
      <c r="B22" s="3"/>
      <c r="C22" s="6">
        <v>14</v>
      </c>
      <c r="D22" s="29">
        <f t="shared" si="0"/>
        <v>7742</v>
      </c>
      <c r="E22" s="29">
        <f t="shared" si="6"/>
        <v>108388</v>
      </c>
      <c r="F22" s="29">
        <f t="shared" si="1"/>
        <v>-1285112</v>
      </c>
      <c r="G22" s="34">
        <f>+Inputs!$D$3</f>
        <v>0.37951000000000001</v>
      </c>
      <c r="H22" s="2"/>
      <c r="I22" s="27">
        <f t="shared" si="7"/>
        <v>1393500</v>
      </c>
      <c r="J22" s="27"/>
      <c r="K22" s="27">
        <f t="shared" si="2"/>
        <v>7742</v>
      </c>
      <c r="L22" s="27">
        <f t="shared" si="8"/>
        <v>108388</v>
      </c>
      <c r="M22" s="27">
        <f t="shared" si="3"/>
        <v>2938.16642</v>
      </c>
      <c r="N22" s="27">
        <f t="shared" si="4"/>
        <v>2938.16642</v>
      </c>
      <c r="O22" s="27">
        <f t="shared" si="9"/>
        <v>-487712.85511999973</v>
      </c>
      <c r="P22" s="27">
        <f t="shared" si="10"/>
        <v>487712.85511999973</v>
      </c>
      <c r="Q22" s="8"/>
      <c r="R22" s="8"/>
      <c r="S22" s="8"/>
      <c r="T22" s="4"/>
    </row>
    <row r="23" spans="1:20" s="248" customFormat="1">
      <c r="A23" s="243">
        <v>40179</v>
      </c>
      <c r="B23" s="252"/>
      <c r="C23" s="238">
        <v>15</v>
      </c>
      <c r="D23" s="239">
        <f>ROUND(-(+$F$22/60)*1,0)</f>
        <v>21419</v>
      </c>
      <c r="E23" s="239">
        <f t="shared" si="6"/>
        <v>129807</v>
      </c>
      <c r="F23" s="239">
        <f t="shared" si="1"/>
        <v>-1263693</v>
      </c>
      <c r="G23" s="240">
        <f>+Inputs!$D$3</f>
        <v>0.37951000000000001</v>
      </c>
      <c r="H23" s="249"/>
      <c r="I23" s="241">
        <f t="shared" si="7"/>
        <v>1393500</v>
      </c>
      <c r="J23" s="241"/>
      <c r="K23" s="241">
        <f t="shared" si="2"/>
        <v>21419</v>
      </c>
      <c r="L23" s="241">
        <f t="shared" si="8"/>
        <v>129807</v>
      </c>
      <c r="M23" s="241">
        <f t="shared" si="3"/>
        <v>8128.72469</v>
      </c>
      <c r="N23" s="241">
        <f t="shared" si="4"/>
        <v>8128.72469</v>
      </c>
      <c r="O23" s="241">
        <f t="shared" si="9"/>
        <v>-479584.13042999973</v>
      </c>
      <c r="P23" s="241">
        <f t="shared" si="10"/>
        <v>479584.13042999973</v>
      </c>
      <c r="Q23" s="242"/>
      <c r="R23" s="242"/>
      <c r="S23" s="242"/>
      <c r="T23" s="237"/>
    </row>
    <row r="24" spans="1:20" s="248" customFormat="1">
      <c r="A24" s="243">
        <v>40210</v>
      </c>
      <c r="B24" s="252"/>
      <c r="C24" s="238">
        <v>16</v>
      </c>
      <c r="D24" s="239">
        <f t="shared" ref="D24:D81" si="12">ROUND(-(+$F$22/60)*1,0)</f>
        <v>21419</v>
      </c>
      <c r="E24" s="239">
        <f t="shared" si="6"/>
        <v>151226</v>
      </c>
      <c r="F24" s="239">
        <f t="shared" si="1"/>
        <v>-1242274</v>
      </c>
      <c r="G24" s="240">
        <f>+Inputs!$D$3</f>
        <v>0.37951000000000001</v>
      </c>
      <c r="H24" s="249"/>
      <c r="I24" s="241">
        <f t="shared" si="7"/>
        <v>1393500</v>
      </c>
      <c r="J24" s="241"/>
      <c r="K24" s="241">
        <f t="shared" si="2"/>
        <v>21419</v>
      </c>
      <c r="L24" s="241">
        <f t="shared" si="8"/>
        <v>151226</v>
      </c>
      <c r="M24" s="241">
        <f t="shared" si="3"/>
        <v>8128.72469</v>
      </c>
      <c r="N24" s="241">
        <f t="shared" si="4"/>
        <v>8128.72469</v>
      </c>
      <c r="O24" s="241">
        <f t="shared" si="9"/>
        <v>-471455.40573999973</v>
      </c>
      <c r="P24" s="241">
        <f t="shared" si="10"/>
        <v>471455.40573999973</v>
      </c>
      <c r="Q24" s="242"/>
      <c r="R24" s="242"/>
      <c r="S24" s="242"/>
      <c r="T24" s="237"/>
    </row>
    <row r="25" spans="1:20" s="248" customFormat="1">
      <c r="A25" s="243">
        <v>40238</v>
      </c>
      <c r="B25" s="252"/>
      <c r="C25" s="238">
        <v>17</v>
      </c>
      <c r="D25" s="239">
        <f t="shared" si="12"/>
        <v>21419</v>
      </c>
      <c r="E25" s="239">
        <f t="shared" si="6"/>
        <v>172645</v>
      </c>
      <c r="F25" s="239">
        <f t="shared" si="1"/>
        <v>-1220855</v>
      </c>
      <c r="G25" s="240">
        <f>+Inputs!$D$3</f>
        <v>0.37951000000000001</v>
      </c>
      <c r="H25" s="249"/>
      <c r="I25" s="241">
        <f t="shared" si="7"/>
        <v>1393500</v>
      </c>
      <c r="J25" s="241"/>
      <c r="K25" s="241">
        <f t="shared" si="2"/>
        <v>21419</v>
      </c>
      <c r="L25" s="241">
        <f t="shared" si="8"/>
        <v>172645</v>
      </c>
      <c r="M25" s="241">
        <f t="shared" si="3"/>
        <v>8128.72469</v>
      </c>
      <c r="N25" s="241">
        <f t="shared" si="4"/>
        <v>8128.72469</v>
      </c>
      <c r="O25" s="241">
        <f t="shared" si="9"/>
        <v>-463326.68104999972</v>
      </c>
      <c r="P25" s="241">
        <f t="shared" si="10"/>
        <v>463326.68104999972</v>
      </c>
      <c r="Q25" s="242"/>
      <c r="R25" s="242"/>
      <c r="S25" s="242"/>
      <c r="T25" s="237"/>
    </row>
    <row r="26" spans="1:20" s="248" customFormat="1">
      <c r="A26" s="243">
        <v>40269</v>
      </c>
      <c r="B26" s="252"/>
      <c r="C26" s="238">
        <v>18</v>
      </c>
      <c r="D26" s="239">
        <f t="shared" si="12"/>
        <v>21419</v>
      </c>
      <c r="E26" s="239">
        <f t="shared" si="6"/>
        <v>194064</v>
      </c>
      <c r="F26" s="239">
        <f t="shared" si="1"/>
        <v>-1199436</v>
      </c>
      <c r="G26" s="240">
        <f>+Inputs!$D$3</f>
        <v>0.37951000000000001</v>
      </c>
      <c r="H26" s="249"/>
      <c r="I26" s="241">
        <f t="shared" si="7"/>
        <v>1393500</v>
      </c>
      <c r="J26" s="241"/>
      <c r="K26" s="241">
        <f t="shared" si="2"/>
        <v>21419</v>
      </c>
      <c r="L26" s="241">
        <f t="shared" si="8"/>
        <v>194064</v>
      </c>
      <c r="M26" s="241">
        <f t="shared" si="3"/>
        <v>8128.72469</v>
      </c>
      <c r="N26" s="241">
        <f t="shared" si="4"/>
        <v>8128.72469</v>
      </c>
      <c r="O26" s="241">
        <f t="shared" si="9"/>
        <v>-455197.95635999972</v>
      </c>
      <c r="P26" s="241">
        <f t="shared" si="10"/>
        <v>455197.95635999972</v>
      </c>
      <c r="Q26" s="242"/>
      <c r="R26" s="242"/>
      <c r="S26" s="242"/>
      <c r="T26" s="237"/>
    </row>
    <row r="27" spans="1:20" s="248" customFormat="1">
      <c r="A27" s="243">
        <v>40299</v>
      </c>
      <c r="B27" s="252"/>
      <c r="C27" s="238">
        <v>19</v>
      </c>
      <c r="D27" s="239">
        <f t="shared" si="12"/>
        <v>21419</v>
      </c>
      <c r="E27" s="239">
        <f t="shared" si="6"/>
        <v>215483</v>
      </c>
      <c r="F27" s="239">
        <f t="shared" si="1"/>
        <v>-1178017</v>
      </c>
      <c r="G27" s="240">
        <f>+Inputs!$D$3</f>
        <v>0.37951000000000001</v>
      </c>
      <c r="H27" s="249"/>
      <c r="I27" s="241">
        <f t="shared" si="7"/>
        <v>1393500</v>
      </c>
      <c r="J27" s="241"/>
      <c r="K27" s="241">
        <f t="shared" si="2"/>
        <v>21419</v>
      </c>
      <c r="L27" s="241">
        <f t="shared" si="8"/>
        <v>215483</v>
      </c>
      <c r="M27" s="241">
        <f t="shared" si="3"/>
        <v>8128.72469</v>
      </c>
      <c r="N27" s="241">
        <f t="shared" si="4"/>
        <v>8128.72469</v>
      </c>
      <c r="O27" s="241">
        <f t="shared" si="9"/>
        <v>-447069.23166999972</v>
      </c>
      <c r="P27" s="241">
        <f t="shared" si="10"/>
        <v>447069.23166999972</v>
      </c>
      <c r="Q27" s="242"/>
      <c r="R27" s="242"/>
      <c r="S27" s="242"/>
      <c r="T27" s="237"/>
    </row>
    <row r="28" spans="1:20" s="248" customFormat="1">
      <c r="A28" s="243">
        <v>40330</v>
      </c>
      <c r="B28" s="252"/>
      <c r="C28" s="238">
        <v>20</v>
      </c>
      <c r="D28" s="239">
        <f t="shared" si="12"/>
        <v>21419</v>
      </c>
      <c r="E28" s="239">
        <f t="shared" si="6"/>
        <v>236902</v>
      </c>
      <c r="F28" s="239">
        <f t="shared" si="1"/>
        <v>-1156598</v>
      </c>
      <c r="G28" s="240">
        <f>+Inputs!$D$3</f>
        <v>0.37951000000000001</v>
      </c>
      <c r="H28" s="249"/>
      <c r="I28" s="241">
        <f t="shared" si="7"/>
        <v>1393500</v>
      </c>
      <c r="J28" s="241"/>
      <c r="K28" s="241">
        <f t="shared" si="2"/>
        <v>21419</v>
      </c>
      <c r="L28" s="241">
        <f t="shared" si="8"/>
        <v>236902</v>
      </c>
      <c r="M28" s="241">
        <f t="shared" si="3"/>
        <v>8128.72469</v>
      </c>
      <c r="N28" s="241">
        <f t="shared" si="4"/>
        <v>8128.72469</v>
      </c>
      <c r="O28" s="241">
        <f t="shared" si="9"/>
        <v>-438940.50697999971</v>
      </c>
      <c r="P28" s="241">
        <f t="shared" si="10"/>
        <v>438940.50697999971</v>
      </c>
      <c r="Q28" s="242"/>
      <c r="R28" s="242"/>
      <c r="S28" s="242"/>
      <c r="T28" s="237"/>
    </row>
    <row r="29" spans="1:20" s="248" customFormat="1">
      <c r="A29" s="243">
        <v>40360</v>
      </c>
      <c r="B29" s="252"/>
      <c r="C29" s="238">
        <v>21</v>
      </c>
      <c r="D29" s="239">
        <f t="shared" si="12"/>
        <v>21419</v>
      </c>
      <c r="E29" s="239">
        <f t="shared" si="6"/>
        <v>258321</v>
      </c>
      <c r="F29" s="239">
        <f t="shared" si="1"/>
        <v>-1135179</v>
      </c>
      <c r="G29" s="240">
        <f>+Inputs!$D$3</f>
        <v>0.37951000000000001</v>
      </c>
      <c r="H29" s="249"/>
      <c r="I29" s="241">
        <f t="shared" si="7"/>
        <v>1393500</v>
      </c>
      <c r="J29" s="241"/>
      <c r="K29" s="241">
        <f t="shared" si="2"/>
        <v>21419</v>
      </c>
      <c r="L29" s="241">
        <f t="shared" si="8"/>
        <v>258321</v>
      </c>
      <c r="M29" s="241">
        <f t="shared" si="3"/>
        <v>8128.72469</v>
      </c>
      <c r="N29" s="241">
        <f t="shared" si="4"/>
        <v>8128.72469</v>
      </c>
      <c r="O29" s="241">
        <f t="shared" si="9"/>
        <v>-430811.78228999971</v>
      </c>
      <c r="P29" s="241">
        <f t="shared" si="10"/>
        <v>430811.78228999971</v>
      </c>
      <c r="Q29" s="242"/>
      <c r="R29" s="242"/>
      <c r="S29" s="242"/>
      <c r="T29" s="237"/>
    </row>
    <row r="30" spans="1:20" s="248" customFormat="1">
      <c r="A30" s="243">
        <v>40391</v>
      </c>
      <c r="B30" s="252"/>
      <c r="C30" s="238">
        <v>22</v>
      </c>
      <c r="D30" s="239">
        <f t="shared" si="12"/>
        <v>21419</v>
      </c>
      <c r="E30" s="239">
        <f t="shared" si="6"/>
        <v>279740</v>
      </c>
      <c r="F30" s="239">
        <f t="shared" si="1"/>
        <v>-1113760</v>
      </c>
      <c r="G30" s="240">
        <f>+Inputs!$D$3</f>
        <v>0.37951000000000001</v>
      </c>
      <c r="H30" s="249"/>
      <c r="I30" s="241">
        <f t="shared" si="7"/>
        <v>1393500</v>
      </c>
      <c r="J30" s="241"/>
      <c r="K30" s="241">
        <f t="shared" si="2"/>
        <v>21419</v>
      </c>
      <c r="L30" s="241">
        <f t="shared" si="8"/>
        <v>279740</v>
      </c>
      <c r="M30" s="241">
        <f t="shared" si="3"/>
        <v>8128.72469</v>
      </c>
      <c r="N30" s="241">
        <f t="shared" si="4"/>
        <v>8128.72469</v>
      </c>
      <c r="O30" s="241">
        <f t="shared" si="9"/>
        <v>-422683.05759999971</v>
      </c>
      <c r="P30" s="241">
        <f t="shared" si="10"/>
        <v>422683.05759999971</v>
      </c>
      <c r="Q30" s="242"/>
      <c r="R30" s="242"/>
      <c r="S30" s="242"/>
      <c r="T30" s="237"/>
    </row>
    <row r="31" spans="1:20" s="248" customFormat="1">
      <c r="A31" s="243">
        <v>40422</v>
      </c>
      <c r="B31" s="252"/>
      <c r="C31" s="238">
        <v>23</v>
      </c>
      <c r="D31" s="239">
        <f t="shared" si="12"/>
        <v>21419</v>
      </c>
      <c r="E31" s="239">
        <f t="shared" si="6"/>
        <v>301159</v>
      </c>
      <c r="F31" s="239">
        <f t="shared" si="1"/>
        <v>-1092341</v>
      </c>
      <c r="G31" s="240">
        <f>+Inputs!$D$3</f>
        <v>0.37951000000000001</v>
      </c>
      <c r="H31" s="249"/>
      <c r="I31" s="241">
        <f t="shared" si="7"/>
        <v>1393500</v>
      </c>
      <c r="J31" s="241"/>
      <c r="K31" s="241">
        <f t="shared" si="2"/>
        <v>21419</v>
      </c>
      <c r="L31" s="241">
        <f t="shared" si="8"/>
        <v>301159</v>
      </c>
      <c r="M31" s="241">
        <f t="shared" si="3"/>
        <v>8128.72469</v>
      </c>
      <c r="N31" s="241">
        <f t="shared" si="4"/>
        <v>8128.72469</v>
      </c>
      <c r="O31" s="241">
        <f t="shared" si="9"/>
        <v>-414554.33290999971</v>
      </c>
      <c r="P31" s="241">
        <f t="shared" si="10"/>
        <v>414554.33290999971</v>
      </c>
      <c r="Q31" s="242"/>
      <c r="R31" s="242"/>
      <c r="S31" s="242"/>
      <c r="T31" s="237"/>
    </row>
    <row r="32" spans="1:20" s="248" customFormat="1">
      <c r="A32" s="243">
        <v>40452</v>
      </c>
      <c r="B32" s="252"/>
      <c r="C32" s="238">
        <v>24</v>
      </c>
      <c r="D32" s="239">
        <f t="shared" si="12"/>
        <v>21419</v>
      </c>
      <c r="E32" s="239">
        <f t="shared" si="6"/>
        <v>322578</v>
      </c>
      <c r="F32" s="239">
        <f t="shared" si="1"/>
        <v>-1070922</v>
      </c>
      <c r="G32" s="240">
        <f>+Inputs!$D$3</f>
        <v>0.37951000000000001</v>
      </c>
      <c r="H32" s="249"/>
      <c r="I32" s="241">
        <f t="shared" si="7"/>
        <v>1393500</v>
      </c>
      <c r="J32" s="241"/>
      <c r="K32" s="241">
        <f t="shared" si="2"/>
        <v>21419</v>
      </c>
      <c r="L32" s="241">
        <f t="shared" si="8"/>
        <v>322578</v>
      </c>
      <c r="M32" s="241">
        <f t="shared" si="3"/>
        <v>8128.72469</v>
      </c>
      <c r="N32" s="241">
        <f t="shared" si="4"/>
        <v>8128.72469</v>
      </c>
      <c r="O32" s="241">
        <f t="shared" si="9"/>
        <v>-406425.6082199997</v>
      </c>
      <c r="P32" s="241">
        <f t="shared" si="10"/>
        <v>406425.6082199997</v>
      </c>
      <c r="Q32" s="242"/>
      <c r="R32" s="242"/>
      <c r="S32" s="242"/>
      <c r="T32" s="237"/>
    </row>
    <row r="33" spans="1:20" s="248" customFormat="1">
      <c r="A33" s="243">
        <v>40483</v>
      </c>
      <c r="B33" s="252"/>
      <c r="C33" s="238">
        <v>25</v>
      </c>
      <c r="D33" s="239">
        <f t="shared" si="12"/>
        <v>21419</v>
      </c>
      <c r="E33" s="239">
        <f t="shared" si="6"/>
        <v>343997</v>
      </c>
      <c r="F33" s="239">
        <f t="shared" si="1"/>
        <v>-1049503</v>
      </c>
      <c r="G33" s="240">
        <f>+Inputs!$D$3</f>
        <v>0.37951000000000001</v>
      </c>
      <c r="H33" s="249"/>
      <c r="I33" s="241">
        <f t="shared" si="7"/>
        <v>1393500</v>
      </c>
      <c r="J33" s="241"/>
      <c r="K33" s="241">
        <f t="shared" si="2"/>
        <v>21419</v>
      </c>
      <c r="L33" s="241">
        <f t="shared" si="8"/>
        <v>343997</v>
      </c>
      <c r="M33" s="241">
        <f t="shared" si="3"/>
        <v>8128.72469</v>
      </c>
      <c r="N33" s="241">
        <f t="shared" si="4"/>
        <v>8128.72469</v>
      </c>
      <c r="O33" s="241">
        <f t="shared" si="9"/>
        <v>-398296.8835299997</v>
      </c>
      <c r="P33" s="241">
        <f t="shared" si="10"/>
        <v>398296.8835299997</v>
      </c>
      <c r="Q33" s="242"/>
      <c r="R33" s="242"/>
      <c r="S33" s="242"/>
      <c r="T33" s="237"/>
    </row>
    <row r="34" spans="1:20" s="248" customFormat="1">
      <c r="A34" s="243">
        <v>40513</v>
      </c>
      <c r="B34" s="252"/>
      <c r="C34" s="238">
        <v>26</v>
      </c>
      <c r="D34" s="239">
        <f t="shared" si="12"/>
        <v>21419</v>
      </c>
      <c r="E34" s="239">
        <f t="shared" si="6"/>
        <v>365416</v>
      </c>
      <c r="F34" s="239">
        <f t="shared" si="1"/>
        <v>-1028084</v>
      </c>
      <c r="G34" s="240">
        <f>+Inputs!$D$3</f>
        <v>0.37951000000000001</v>
      </c>
      <c r="H34" s="249"/>
      <c r="I34" s="241">
        <f t="shared" si="7"/>
        <v>1393500</v>
      </c>
      <c r="J34" s="241"/>
      <c r="K34" s="241">
        <f t="shared" si="2"/>
        <v>21419</v>
      </c>
      <c r="L34" s="241">
        <f t="shared" si="8"/>
        <v>365416</v>
      </c>
      <c r="M34" s="241">
        <f t="shared" si="3"/>
        <v>8128.72469</v>
      </c>
      <c r="N34" s="241">
        <f t="shared" si="4"/>
        <v>8128.72469</v>
      </c>
      <c r="O34" s="241">
        <f t="shared" si="9"/>
        <v>-390168.1588399997</v>
      </c>
      <c r="P34" s="241">
        <f t="shared" si="10"/>
        <v>390168.1588399997</v>
      </c>
      <c r="Q34" s="242"/>
      <c r="R34" s="242"/>
      <c r="S34" s="242"/>
      <c r="T34" s="237"/>
    </row>
    <row r="35" spans="1:20" s="248" customFormat="1">
      <c r="A35" s="243">
        <v>40544</v>
      </c>
      <c r="B35" s="252"/>
      <c r="C35" s="238">
        <v>27</v>
      </c>
      <c r="D35" s="239">
        <f t="shared" si="12"/>
        <v>21419</v>
      </c>
      <c r="E35" s="239">
        <f t="shared" si="6"/>
        <v>386835</v>
      </c>
      <c r="F35" s="239">
        <f t="shared" si="1"/>
        <v>-1006665</v>
      </c>
      <c r="G35" s="240">
        <f>+Inputs!$D$3</f>
        <v>0.37951000000000001</v>
      </c>
      <c r="H35" s="249"/>
      <c r="I35" s="241">
        <f t="shared" si="7"/>
        <v>1393500</v>
      </c>
      <c r="J35" s="241"/>
      <c r="K35" s="241">
        <f t="shared" si="2"/>
        <v>21419</v>
      </c>
      <c r="L35" s="241">
        <f t="shared" si="8"/>
        <v>386835</v>
      </c>
      <c r="M35" s="241">
        <f t="shared" si="3"/>
        <v>8128.72469</v>
      </c>
      <c r="N35" s="241">
        <f t="shared" si="4"/>
        <v>8128.72469</v>
      </c>
      <c r="O35" s="241">
        <f t="shared" si="9"/>
        <v>-382039.4341499997</v>
      </c>
      <c r="P35" s="241">
        <f t="shared" si="10"/>
        <v>382039.4341499997</v>
      </c>
      <c r="Q35" s="242"/>
      <c r="R35" s="242"/>
      <c r="S35" s="242"/>
      <c r="T35" s="237"/>
    </row>
    <row r="36" spans="1:20" s="248" customFormat="1">
      <c r="A36" s="243">
        <v>40575</v>
      </c>
      <c r="B36" s="252"/>
      <c r="C36" s="238">
        <v>28</v>
      </c>
      <c r="D36" s="239">
        <f t="shared" si="12"/>
        <v>21419</v>
      </c>
      <c r="E36" s="239">
        <f t="shared" si="6"/>
        <v>408254</v>
      </c>
      <c r="F36" s="239">
        <f t="shared" si="1"/>
        <v>-985246</v>
      </c>
      <c r="G36" s="240">
        <f>+Inputs!$D$3</f>
        <v>0.37951000000000001</v>
      </c>
      <c r="H36" s="249"/>
      <c r="I36" s="241">
        <f t="shared" si="7"/>
        <v>1393500</v>
      </c>
      <c r="J36" s="241"/>
      <c r="K36" s="241">
        <f t="shared" si="2"/>
        <v>21419</v>
      </c>
      <c r="L36" s="241">
        <f t="shared" si="8"/>
        <v>408254</v>
      </c>
      <c r="M36" s="241">
        <f t="shared" si="3"/>
        <v>8128.72469</v>
      </c>
      <c r="N36" s="241">
        <f t="shared" si="4"/>
        <v>8128.72469</v>
      </c>
      <c r="O36" s="241">
        <f t="shared" si="9"/>
        <v>-373910.70945999969</v>
      </c>
      <c r="P36" s="241">
        <f t="shared" si="10"/>
        <v>373910.70945999969</v>
      </c>
      <c r="Q36" s="242"/>
      <c r="R36" s="242"/>
      <c r="S36" s="242"/>
      <c r="T36" s="237"/>
    </row>
    <row r="37" spans="1:20" s="248" customFormat="1">
      <c r="A37" s="243">
        <v>40603</v>
      </c>
      <c r="B37" s="252"/>
      <c r="C37" s="238">
        <v>29</v>
      </c>
      <c r="D37" s="239">
        <f t="shared" si="12"/>
        <v>21419</v>
      </c>
      <c r="E37" s="239">
        <f t="shared" si="6"/>
        <v>429673</v>
      </c>
      <c r="F37" s="239">
        <f t="shared" si="1"/>
        <v>-963827</v>
      </c>
      <c r="G37" s="240">
        <f>+Inputs!$D$3</f>
        <v>0.37951000000000001</v>
      </c>
      <c r="H37" s="249"/>
      <c r="I37" s="241">
        <f t="shared" si="7"/>
        <v>1393500</v>
      </c>
      <c r="J37" s="241"/>
      <c r="K37" s="241">
        <f t="shared" si="2"/>
        <v>21419</v>
      </c>
      <c r="L37" s="241">
        <f t="shared" si="8"/>
        <v>429673</v>
      </c>
      <c r="M37" s="241">
        <f t="shared" si="3"/>
        <v>8128.72469</v>
      </c>
      <c r="N37" s="241">
        <f t="shared" si="4"/>
        <v>8128.72469</v>
      </c>
      <c r="O37" s="241">
        <f t="shared" si="9"/>
        <v>-365781.98476999969</v>
      </c>
      <c r="P37" s="241">
        <f t="shared" si="10"/>
        <v>365781.98476999969</v>
      </c>
      <c r="Q37" s="242"/>
      <c r="R37" s="242"/>
      <c r="S37" s="242"/>
      <c r="T37" s="237"/>
    </row>
    <row r="38" spans="1:20" s="248" customFormat="1">
      <c r="A38" s="243">
        <v>40634</v>
      </c>
      <c r="B38" s="252"/>
      <c r="C38" s="238">
        <v>30</v>
      </c>
      <c r="D38" s="239">
        <f t="shared" si="12"/>
        <v>21419</v>
      </c>
      <c r="E38" s="239">
        <f t="shared" si="6"/>
        <v>451092</v>
      </c>
      <c r="F38" s="239">
        <f t="shared" si="1"/>
        <v>-942408</v>
      </c>
      <c r="G38" s="240">
        <f>+Inputs!$D$3</f>
        <v>0.37951000000000001</v>
      </c>
      <c r="H38" s="249"/>
      <c r="I38" s="241">
        <f t="shared" si="7"/>
        <v>1393500</v>
      </c>
      <c r="J38" s="241"/>
      <c r="K38" s="241">
        <f t="shared" si="2"/>
        <v>21419</v>
      </c>
      <c r="L38" s="241">
        <f t="shared" si="8"/>
        <v>451092</v>
      </c>
      <c r="M38" s="241">
        <f t="shared" si="3"/>
        <v>8128.72469</v>
      </c>
      <c r="N38" s="241">
        <f t="shared" si="4"/>
        <v>8128.72469</v>
      </c>
      <c r="O38" s="241">
        <f t="shared" si="9"/>
        <v>-357653.26007999969</v>
      </c>
      <c r="P38" s="241">
        <f t="shared" si="10"/>
        <v>357653.26007999969</v>
      </c>
      <c r="Q38" s="242"/>
      <c r="R38" s="242"/>
      <c r="S38" s="242"/>
      <c r="T38" s="237"/>
    </row>
    <row r="39" spans="1:20" s="248" customFormat="1">
      <c r="A39" s="243">
        <v>40664</v>
      </c>
      <c r="B39" s="249"/>
      <c r="C39" s="238">
        <v>31</v>
      </c>
      <c r="D39" s="239">
        <f t="shared" si="12"/>
        <v>21419</v>
      </c>
      <c r="E39" s="239">
        <f t="shared" si="6"/>
        <v>472511</v>
      </c>
      <c r="F39" s="239">
        <f t="shared" si="1"/>
        <v>-920989</v>
      </c>
      <c r="G39" s="240">
        <f>+Inputs!$D$3</f>
        <v>0.37951000000000001</v>
      </c>
      <c r="H39" s="249"/>
      <c r="I39" s="241">
        <f t="shared" si="7"/>
        <v>1393500</v>
      </c>
      <c r="J39" s="241"/>
      <c r="K39" s="241">
        <f t="shared" si="2"/>
        <v>21419</v>
      </c>
      <c r="L39" s="241">
        <f t="shared" si="8"/>
        <v>472511</v>
      </c>
      <c r="M39" s="241">
        <f t="shared" si="3"/>
        <v>8128.72469</v>
      </c>
      <c r="N39" s="241">
        <f t="shared" si="4"/>
        <v>8128.72469</v>
      </c>
      <c r="O39" s="241">
        <f t="shared" si="9"/>
        <v>-349524.53538999968</v>
      </c>
      <c r="P39" s="241">
        <f t="shared" si="10"/>
        <v>349524.53538999968</v>
      </c>
      <c r="Q39" s="242"/>
      <c r="R39" s="242"/>
      <c r="S39" s="242"/>
      <c r="T39" s="237"/>
    </row>
    <row r="40" spans="1:20" s="248" customFormat="1">
      <c r="A40" s="243">
        <v>40695</v>
      </c>
      <c r="B40" s="249"/>
      <c r="C40" s="238">
        <v>32</v>
      </c>
      <c r="D40" s="239">
        <f t="shared" si="12"/>
        <v>21419</v>
      </c>
      <c r="E40" s="239">
        <f t="shared" si="6"/>
        <v>493930</v>
      </c>
      <c r="F40" s="239">
        <f t="shared" si="1"/>
        <v>-899570</v>
      </c>
      <c r="G40" s="240">
        <f>+Inputs!$D$3</f>
        <v>0.37951000000000001</v>
      </c>
      <c r="H40" s="249"/>
      <c r="I40" s="241">
        <f t="shared" si="7"/>
        <v>1393500</v>
      </c>
      <c r="J40" s="249"/>
      <c r="K40" s="241">
        <f t="shared" si="2"/>
        <v>21419</v>
      </c>
      <c r="L40" s="241">
        <f t="shared" si="8"/>
        <v>493930</v>
      </c>
      <c r="M40" s="241">
        <f t="shared" si="3"/>
        <v>8128.72469</v>
      </c>
      <c r="N40" s="241">
        <f t="shared" si="4"/>
        <v>8128.72469</v>
      </c>
      <c r="O40" s="241">
        <f t="shared" si="9"/>
        <v>-341395.81069999968</v>
      </c>
      <c r="P40" s="241">
        <f t="shared" si="10"/>
        <v>341395.81069999968</v>
      </c>
      <c r="Q40" s="242"/>
      <c r="R40" s="242"/>
      <c r="S40" s="242"/>
      <c r="T40" s="237"/>
    </row>
    <row r="41" spans="1:20" s="248" customFormat="1">
      <c r="A41" s="243">
        <v>40725</v>
      </c>
      <c r="B41" s="237"/>
      <c r="C41" s="238">
        <v>33</v>
      </c>
      <c r="D41" s="239">
        <f t="shared" si="12"/>
        <v>21419</v>
      </c>
      <c r="E41" s="239">
        <f t="shared" si="6"/>
        <v>515349</v>
      </c>
      <c r="F41" s="239">
        <f t="shared" si="1"/>
        <v>-878151</v>
      </c>
      <c r="G41" s="240">
        <f>+Inputs!$D$3</f>
        <v>0.37951000000000001</v>
      </c>
      <c r="H41" s="237"/>
      <c r="I41" s="241">
        <f t="shared" si="7"/>
        <v>1393500</v>
      </c>
      <c r="J41" s="237"/>
      <c r="K41" s="241">
        <f t="shared" si="2"/>
        <v>21419</v>
      </c>
      <c r="L41" s="241">
        <f t="shared" si="8"/>
        <v>515349</v>
      </c>
      <c r="M41" s="241">
        <f t="shared" si="3"/>
        <v>8128.72469</v>
      </c>
      <c r="N41" s="241">
        <f t="shared" si="4"/>
        <v>8128.72469</v>
      </c>
      <c r="O41" s="241">
        <f t="shared" si="9"/>
        <v>-333267.08600999968</v>
      </c>
      <c r="P41" s="241">
        <f t="shared" si="10"/>
        <v>333267.08600999968</v>
      </c>
      <c r="Q41" s="242"/>
      <c r="R41" s="242"/>
      <c r="S41" s="242"/>
      <c r="T41" s="237"/>
    </row>
    <row r="42" spans="1:20" s="248" customFormat="1">
      <c r="A42" s="243">
        <v>40756</v>
      </c>
      <c r="B42" s="237"/>
      <c r="C42" s="238">
        <v>34</v>
      </c>
      <c r="D42" s="239">
        <f t="shared" si="12"/>
        <v>21419</v>
      </c>
      <c r="E42" s="239">
        <f t="shared" si="6"/>
        <v>536768</v>
      </c>
      <c r="F42" s="239">
        <f t="shared" si="1"/>
        <v>-856732</v>
      </c>
      <c r="G42" s="240">
        <f>+Inputs!$D$3</f>
        <v>0.37951000000000001</v>
      </c>
      <c r="H42" s="237"/>
      <c r="I42" s="241">
        <f t="shared" si="7"/>
        <v>1393500</v>
      </c>
      <c r="J42" s="237"/>
      <c r="K42" s="241">
        <f t="shared" si="2"/>
        <v>21419</v>
      </c>
      <c r="L42" s="241">
        <f t="shared" si="8"/>
        <v>536768</v>
      </c>
      <c r="M42" s="241">
        <f t="shared" si="3"/>
        <v>8128.72469</v>
      </c>
      <c r="N42" s="241">
        <f t="shared" si="4"/>
        <v>8128.72469</v>
      </c>
      <c r="O42" s="241">
        <f t="shared" si="9"/>
        <v>-325138.36131999968</v>
      </c>
      <c r="P42" s="241">
        <f t="shared" si="10"/>
        <v>325138.36131999968</v>
      </c>
      <c r="Q42" s="242"/>
      <c r="R42" s="242"/>
      <c r="S42" s="242"/>
      <c r="T42" s="237"/>
    </row>
    <row r="43" spans="1:20" s="248" customFormat="1">
      <c r="A43" s="243">
        <v>40787</v>
      </c>
      <c r="B43" s="237"/>
      <c r="C43" s="238">
        <v>35</v>
      </c>
      <c r="D43" s="239">
        <f t="shared" si="12"/>
        <v>21419</v>
      </c>
      <c r="E43" s="239">
        <f t="shared" si="6"/>
        <v>558187</v>
      </c>
      <c r="F43" s="239">
        <f t="shared" si="1"/>
        <v>-835313</v>
      </c>
      <c r="G43" s="240">
        <f>+Inputs!$D$3</f>
        <v>0.37951000000000001</v>
      </c>
      <c r="H43" s="237"/>
      <c r="I43" s="241">
        <f t="shared" si="7"/>
        <v>1393500</v>
      </c>
      <c r="J43" s="237"/>
      <c r="K43" s="241">
        <f t="shared" si="2"/>
        <v>21419</v>
      </c>
      <c r="L43" s="241">
        <f t="shared" si="8"/>
        <v>558187</v>
      </c>
      <c r="M43" s="241">
        <f t="shared" si="3"/>
        <v>8128.72469</v>
      </c>
      <c r="N43" s="241">
        <f t="shared" si="4"/>
        <v>8128.72469</v>
      </c>
      <c r="O43" s="241">
        <f t="shared" si="9"/>
        <v>-317009.63662999967</v>
      </c>
      <c r="P43" s="241">
        <f t="shared" si="10"/>
        <v>317009.63662999967</v>
      </c>
      <c r="Q43" s="242"/>
      <c r="R43" s="242"/>
      <c r="S43" s="242"/>
      <c r="T43" s="237"/>
    </row>
    <row r="44" spans="1:20" s="248" customFormat="1">
      <c r="A44" s="243">
        <v>40817</v>
      </c>
      <c r="B44" s="237"/>
      <c r="C44" s="238">
        <v>36</v>
      </c>
      <c r="D44" s="239">
        <f t="shared" si="12"/>
        <v>21419</v>
      </c>
      <c r="E44" s="239">
        <f t="shared" si="6"/>
        <v>579606</v>
      </c>
      <c r="F44" s="239">
        <f t="shared" si="1"/>
        <v>-813894</v>
      </c>
      <c r="G44" s="240">
        <f>+Inputs!$D$3</f>
        <v>0.37951000000000001</v>
      </c>
      <c r="H44" s="237"/>
      <c r="I44" s="241">
        <f t="shared" si="7"/>
        <v>1393500</v>
      </c>
      <c r="J44" s="237"/>
      <c r="K44" s="241">
        <f t="shared" si="2"/>
        <v>21419</v>
      </c>
      <c r="L44" s="241">
        <f t="shared" si="8"/>
        <v>579606</v>
      </c>
      <c r="M44" s="241">
        <f t="shared" si="3"/>
        <v>8128.72469</v>
      </c>
      <c r="N44" s="241">
        <f t="shared" si="4"/>
        <v>8128.72469</v>
      </c>
      <c r="O44" s="241">
        <f t="shared" si="9"/>
        <v>-308880.91193999967</v>
      </c>
      <c r="P44" s="241">
        <f t="shared" si="10"/>
        <v>308880.91193999967</v>
      </c>
      <c r="Q44" s="242"/>
      <c r="R44" s="242"/>
      <c r="S44" s="242"/>
      <c r="T44" s="237"/>
    </row>
    <row r="45" spans="1:20" s="248" customFormat="1">
      <c r="A45" s="243">
        <v>40848</v>
      </c>
      <c r="B45" s="237"/>
      <c r="C45" s="238">
        <v>37</v>
      </c>
      <c r="D45" s="239">
        <f t="shared" si="12"/>
        <v>21419</v>
      </c>
      <c r="E45" s="239">
        <f t="shared" si="6"/>
        <v>601025</v>
      </c>
      <c r="F45" s="239">
        <f t="shared" si="1"/>
        <v>-792475</v>
      </c>
      <c r="G45" s="240">
        <f>+Inputs!$D$3</f>
        <v>0.37951000000000001</v>
      </c>
      <c r="H45" s="237"/>
      <c r="I45" s="241">
        <f t="shared" si="7"/>
        <v>1393500</v>
      </c>
      <c r="J45" s="237"/>
      <c r="K45" s="241">
        <f t="shared" si="2"/>
        <v>21419</v>
      </c>
      <c r="L45" s="241">
        <f t="shared" si="8"/>
        <v>601025</v>
      </c>
      <c r="M45" s="241">
        <f t="shared" si="3"/>
        <v>8128.72469</v>
      </c>
      <c r="N45" s="241">
        <f t="shared" si="4"/>
        <v>8128.72469</v>
      </c>
      <c r="O45" s="241">
        <f t="shared" si="9"/>
        <v>-300752.18724999967</v>
      </c>
      <c r="P45" s="241">
        <f t="shared" si="10"/>
        <v>300752.18724999967</v>
      </c>
      <c r="Q45" s="242"/>
      <c r="R45" s="242"/>
      <c r="S45" s="242"/>
      <c r="T45" s="237"/>
    </row>
    <row r="46" spans="1:20" s="248" customFormat="1">
      <c r="A46" s="243">
        <v>40878</v>
      </c>
      <c r="B46" s="237"/>
      <c r="C46" s="238">
        <v>38</v>
      </c>
      <c r="D46" s="239">
        <f t="shared" si="12"/>
        <v>21419</v>
      </c>
      <c r="E46" s="239">
        <f t="shared" si="6"/>
        <v>622444</v>
      </c>
      <c r="F46" s="239">
        <f t="shared" si="1"/>
        <v>-771056</v>
      </c>
      <c r="G46" s="240">
        <f>+Inputs!$D$3</f>
        <v>0.37951000000000001</v>
      </c>
      <c r="H46" s="237"/>
      <c r="I46" s="241">
        <f t="shared" si="7"/>
        <v>1393500</v>
      </c>
      <c r="J46" s="237"/>
      <c r="K46" s="241">
        <f t="shared" si="2"/>
        <v>21419</v>
      </c>
      <c r="L46" s="241">
        <f t="shared" si="8"/>
        <v>622444</v>
      </c>
      <c r="M46" s="241">
        <f t="shared" si="3"/>
        <v>8128.72469</v>
      </c>
      <c r="N46" s="241">
        <f t="shared" si="4"/>
        <v>8128.72469</v>
      </c>
      <c r="O46" s="241">
        <f t="shared" si="9"/>
        <v>-292623.46255999967</v>
      </c>
      <c r="P46" s="241">
        <f t="shared" si="10"/>
        <v>292623.46255999967</v>
      </c>
      <c r="Q46" s="242"/>
      <c r="R46" s="242"/>
      <c r="S46" s="242"/>
      <c r="T46" s="237"/>
    </row>
    <row r="47" spans="1:20" s="248" customFormat="1">
      <c r="A47" s="243">
        <v>40909</v>
      </c>
      <c r="B47" s="237"/>
      <c r="C47" s="238">
        <v>39</v>
      </c>
      <c r="D47" s="239">
        <f t="shared" si="12"/>
        <v>21419</v>
      </c>
      <c r="E47" s="239">
        <f t="shared" si="6"/>
        <v>643863</v>
      </c>
      <c r="F47" s="239">
        <f t="shared" si="1"/>
        <v>-749637</v>
      </c>
      <c r="G47" s="240">
        <f>+Inputs!$D$3</f>
        <v>0.37951000000000001</v>
      </c>
      <c r="H47" s="237"/>
      <c r="I47" s="241">
        <f t="shared" si="7"/>
        <v>1393500</v>
      </c>
      <c r="J47" s="237"/>
      <c r="K47" s="241">
        <f t="shared" si="2"/>
        <v>21419</v>
      </c>
      <c r="L47" s="241">
        <f t="shared" si="8"/>
        <v>643863</v>
      </c>
      <c r="M47" s="241">
        <f t="shared" si="3"/>
        <v>8128.72469</v>
      </c>
      <c r="N47" s="241">
        <f t="shared" si="4"/>
        <v>8128.72469</v>
      </c>
      <c r="O47" s="241">
        <f t="shared" si="9"/>
        <v>-284494.73786999966</v>
      </c>
      <c r="P47" s="241">
        <f t="shared" si="10"/>
        <v>284494.73786999966</v>
      </c>
      <c r="Q47" s="242"/>
      <c r="R47" s="242"/>
      <c r="S47" s="242"/>
      <c r="T47" s="237"/>
    </row>
    <row r="48" spans="1:20" s="248" customFormat="1">
      <c r="A48" s="243">
        <v>40940</v>
      </c>
      <c r="B48" s="237"/>
      <c r="C48" s="238">
        <v>40</v>
      </c>
      <c r="D48" s="239">
        <f t="shared" si="12"/>
        <v>21419</v>
      </c>
      <c r="E48" s="239">
        <f t="shared" si="6"/>
        <v>665282</v>
      </c>
      <c r="F48" s="239">
        <f t="shared" si="1"/>
        <v>-728218</v>
      </c>
      <c r="G48" s="240">
        <f>+Inputs!$D$3</f>
        <v>0.37951000000000001</v>
      </c>
      <c r="H48" s="237"/>
      <c r="I48" s="241">
        <f t="shared" si="7"/>
        <v>1393500</v>
      </c>
      <c r="J48" s="237"/>
      <c r="K48" s="241">
        <f t="shared" si="2"/>
        <v>21419</v>
      </c>
      <c r="L48" s="241">
        <f t="shared" si="8"/>
        <v>665282</v>
      </c>
      <c r="M48" s="241">
        <f t="shared" si="3"/>
        <v>8128.72469</v>
      </c>
      <c r="N48" s="241">
        <f t="shared" si="4"/>
        <v>8128.72469</v>
      </c>
      <c r="O48" s="241">
        <f t="shared" si="9"/>
        <v>-276366.01317999966</v>
      </c>
      <c r="P48" s="241">
        <f t="shared" si="10"/>
        <v>276366.01317999966</v>
      </c>
      <c r="Q48" s="242"/>
      <c r="R48" s="242"/>
      <c r="S48" s="242"/>
      <c r="T48" s="237"/>
    </row>
    <row r="49" spans="1:20" s="248" customFormat="1">
      <c r="A49" s="243">
        <v>40969</v>
      </c>
      <c r="B49" s="237"/>
      <c r="C49" s="238">
        <v>41</v>
      </c>
      <c r="D49" s="239">
        <f t="shared" si="12"/>
        <v>21419</v>
      </c>
      <c r="E49" s="239">
        <f t="shared" si="6"/>
        <v>686701</v>
      </c>
      <c r="F49" s="239">
        <f t="shared" si="1"/>
        <v>-706799</v>
      </c>
      <c r="G49" s="240">
        <f>+Inputs!$D$3</f>
        <v>0.37951000000000001</v>
      </c>
      <c r="H49" s="237"/>
      <c r="I49" s="241">
        <f t="shared" si="7"/>
        <v>1393500</v>
      </c>
      <c r="J49" s="237"/>
      <c r="K49" s="241">
        <f t="shared" si="2"/>
        <v>21419</v>
      </c>
      <c r="L49" s="241">
        <f t="shared" si="8"/>
        <v>686701</v>
      </c>
      <c r="M49" s="241">
        <f t="shared" si="3"/>
        <v>8128.72469</v>
      </c>
      <c r="N49" s="241">
        <f t="shared" si="4"/>
        <v>8128.72469</v>
      </c>
      <c r="O49" s="241">
        <f t="shared" si="9"/>
        <v>-268237.28848999966</v>
      </c>
      <c r="P49" s="241">
        <f t="shared" si="10"/>
        <v>268237.28848999966</v>
      </c>
      <c r="Q49" s="242"/>
      <c r="R49" s="242"/>
      <c r="S49" s="242"/>
      <c r="T49" s="237"/>
    </row>
    <row r="50" spans="1:20" s="248" customFormat="1">
      <c r="A50" s="243">
        <v>41000</v>
      </c>
      <c r="B50" s="237"/>
      <c r="C50" s="238">
        <v>42</v>
      </c>
      <c r="D50" s="239">
        <f t="shared" si="12"/>
        <v>21419</v>
      </c>
      <c r="E50" s="239">
        <f t="shared" si="6"/>
        <v>708120</v>
      </c>
      <c r="F50" s="239">
        <f t="shared" si="1"/>
        <v>-685380</v>
      </c>
      <c r="G50" s="240">
        <f>+Inputs!$D$3</f>
        <v>0.37951000000000001</v>
      </c>
      <c r="H50" s="237"/>
      <c r="I50" s="241">
        <f t="shared" si="7"/>
        <v>1393500</v>
      </c>
      <c r="J50" s="237"/>
      <c r="K50" s="241">
        <f t="shared" si="2"/>
        <v>21419</v>
      </c>
      <c r="L50" s="241">
        <f t="shared" si="8"/>
        <v>708120</v>
      </c>
      <c r="M50" s="241">
        <f t="shared" si="3"/>
        <v>8128.72469</v>
      </c>
      <c r="N50" s="241">
        <f t="shared" si="4"/>
        <v>8128.72469</v>
      </c>
      <c r="O50" s="241">
        <f t="shared" si="9"/>
        <v>-260108.56379999965</v>
      </c>
      <c r="P50" s="241">
        <f t="shared" si="10"/>
        <v>260108.56379999965</v>
      </c>
      <c r="Q50" s="242"/>
      <c r="R50" s="242"/>
      <c r="S50" s="242"/>
      <c r="T50" s="237"/>
    </row>
    <row r="51" spans="1:20" s="248" customFormat="1">
      <c r="A51" s="243">
        <v>41030</v>
      </c>
      <c r="B51" s="237"/>
      <c r="C51" s="238">
        <v>43</v>
      </c>
      <c r="D51" s="239">
        <f t="shared" si="12"/>
        <v>21419</v>
      </c>
      <c r="E51" s="239">
        <f t="shared" si="6"/>
        <v>729539</v>
      </c>
      <c r="F51" s="239">
        <f t="shared" si="1"/>
        <v>-663961</v>
      </c>
      <c r="G51" s="240">
        <f>+Inputs!$D$3</f>
        <v>0.37951000000000001</v>
      </c>
      <c r="H51" s="237"/>
      <c r="I51" s="241">
        <f t="shared" si="7"/>
        <v>1393500</v>
      </c>
      <c r="J51" s="237"/>
      <c r="K51" s="241">
        <f t="shared" si="2"/>
        <v>21419</v>
      </c>
      <c r="L51" s="241">
        <f t="shared" si="8"/>
        <v>729539</v>
      </c>
      <c r="M51" s="241">
        <f t="shared" si="3"/>
        <v>8128.72469</v>
      </c>
      <c r="N51" s="241">
        <f t="shared" si="4"/>
        <v>8128.72469</v>
      </c>
      <c r="O51" s="241">
        <f t="shared" si="9"/>
        <v>-251979.83910999965</v>
      </c>
      <c r="P51" s="241">
        <f t="shared" si="10"/>
        <v>251979.83910999965</v>
      </c>
      <c r="Q51" s="242"/>
      <c r="R51" s="242"/>
      <c r="S51" s="242"/>
      <c r="T51" s="237"/>
    </row>
    <row r="52" spans="1:20" s="248" customFormat="1">
      <c r="A52" s="243">
        <v>41061</v>
      </c>
      <c r="B52" s="237"/>
      <c r="C52" s="238">
        <v>44</v>
      </c>
      <c r="D52" s="239">
        <f t="shared" si="12"/>
        <v>21419</v>
      </c>
      <c r="E52" s="239">
        <f t="shared" si="6"/>
        <v>750958</v>
      </c>
      <c r="F52" s="239">
        <f t="shared" si="1"/>
        <v>-642542</v>
      </c>
      <c r="G52" s="240">
        <f>+Inputs!$D$3</f>
        <v>0.37951000000000001</v>
      </c>
      <c r="H52" s="237"/>
      <c r="I52" s="241">
        <f t="shared" si="7"/>
        <v>1393500</v>
      </c>
      <c r="J52" s="237"/>
      <c r="K52" s="241">
        <f t="shared" si="2"/>
        <v>21419</v>
      </c>
      <c r="L52" s="241">
        <f t="shared" si="8"/>
        <v>750958</v>
      </c>
      <c r="M52" s="241">
        <f t="shared" si="3"/>
        <v>8128.72469</v>
      </c>
      <c r="N52" s="241">
        <f t="shared" si="4"/>
        <v>8128.72469</v>
      </c>
      <c r="O52" s="241">
        <f t="shared" si="9"/>
        <v>-243851.11441999965</v>
      </c>
      <c r="P52" s="241">
        <f t="shared" si="10"/>
        <v>243851.11441999965</v>
      </c>
      <c r="Q52" s="242"/>
      <c r="R52" s="242"/>
      <c r="S52" s="242"/>
      <c r="T52" s="237"/>
    </row>
    <row r="53" spans="1:20" s="248" customFormat="1">
      <c r="A53" s="243">
        <v>41091</v>
      </c>
      <c r="B53" s="237"/>
      <c r="C53" s="238">
        <v>45</v>
      </c>
      <c r="D53" s="239">
        <f t="shared" si="12"/>
        <v>21419</v>
      </c>
      <c r="E53" s="239">
        <f t="shared" si="6"/>
        <v>772377</v>
      </c>
      <c r="F53" s="239">
        <f t="shared" si="1"/>
        <v>-621123</v>
      </c>
      <c r="G53" s="240">
        <f>+Inputs!$D$3</f>
        <v>0.37951000000000001</v>
      </c>
      <c r="H53" s="237"/>
      <c r="I53" s="241">
        <f t="shared" si="7"/>
        <v>1393500</v>
      </c>
      <c r="J53" s="237"/>
      <c r="K53" s="241">
        <f t="shared" si="2"/>
        <v>21419</v>
      </c>
      <c r="L53" s="241">
        <f t="shared" si="8"/>
        <v>772377</v>
      </c>
      <c r="M53" s="241">
        <f t="shared" si="3"/>
        <v>8128.72469</v>
      </c>
      <c r="N53" s="241">
        <f t="shared" si="4"/>
        <v>8128.72469</v>
      </c>
      <c r="O53" s="241">
        <f t="shared" si="9"/>
        <v>-235722.38972999965</v>
      </c>
      <c r="P53" s="241">
        <f t="shared" si="10"/>
        <v>235722.38972999965</v>
      </c>
      <c r="Q53" s="242"/>
      <c r="R53" s="242"/>
      <c r="S53" s="242"/>
      <c r="T53" s="237"/>
    </row>
    <row r="54" spans="1:20" s="248" customFormat="1">
      <c r="A54" s="243">
        <v>41122</v>
      </c>
      <c r="B54" s="237"/>
      <c r="C54" s="238">
        <v>46</v>
      </c>
      <c r="D54" s="239">
        <f t="shared" si="12"/>
        <v>21419</v>
      </c>
      <c r="E54" s="239">
        <f t="shared" si="6"/>
        <v>793796</v>
      </c>
      <c r="F54" s="239">
        <f t="shared" si="1"/>
        <v>-599704</v>
      </c>
      <c r="G54" s="240">
        <f>+Inputs!$D$3</f>
        <v>0.37951000000000001</v>
      </c>
      <c r="H54" s="237"/>
      <c r="I54" s="241">
        <f t="shared" si="7"/>
        <v>1393500</v>
      </c>
      <c r="J54" s="237"/>
      <c r="K54" s="241">
        <f t="shared" si="2"/>
        <v>21419</v>
      </c>
      <c r="L54" s="241">
        <f t="shared" si="8"/>
        <v>793796</v>
      </c>
      <c r="M54" s="241">
        <f t="shared" si="3"/>
        <v>8128.72469</v>
      </c>
      <c r="N54" s="241">
        <f t="shared" si="4"/>
        <v>8128.72469</v>
      </c>
      <c r="O54" s="241">
        <f t="shared" si="9"/>
        <v>-227593.66503999964</v>
      </c>
      <c r="P54" s="241">
        <f t="shared" si="10"/>
        <v>227593.66503999964</v>
      </c>
      <c r="Q54" s="242"/>
      <c r="R54" s="242"/>
      <c r="S54" s="242"/>
      <c r="T54" s="237"/>
    </row>
    <row r="55" spans="1:20" s="248" customFormat="1">
      <c r="A55" s="243">
        <v>41153</v>
      </c>
      <c r="B55" s="237"/>
      <c r="C55" s="238">
        <v>47</v>
      </c>
      <c r="D55" s="239">
        <f t="shared" si="12"/>
        <v>21419</v>
      </c>
      <c r="E55" s="239">
        <f t="shared" si="6"/>
        <v>815215</v>
      </c>
      <c r="F55" s="239">
        <f t="shared" si="1"/>
        <v>-578285</v>
      </c>
      <c r="G55" s="240">
        <f>+Inputs!$D$3</f>
        <v>0.37951000000000001</v>
      </c>
      <c r="H55" s="237"/>
      <c r="I55" s="241">
        <f t="shared" si="7"/>
        <v>1393500</v>
      </c>
      <c r="J55" s="237"/>
      <c r="K55" s="241">
        <f t="shared" si="2"/>
        <v>21419</v>
      </c>
      <c r="L55" s="241">
        <f t="shared" si="8"/>
        <v>815215</v>
      </c>
      <c r="M55" s="241">
        <f t="shared" si="3"/>
        <v>8128.72469</v>
      </c>
      <c r="N55" s="241">
        <f t="shared" si="4"/>
        <v>8128.72469</v>
      </c>
      <c r="O55" s="241">
        <f t="shared" si="9"/>
        <v>-219464.94034999964</v>
      </c>
      <c r="P55" s="241">
        <f t="shared" si="10"/>
        <v>219464.94034999964</v>
      </c>
      <c r="Q55" s="242"/>
      <c r="R55" s="242"/>
      <c r="S55" s="242"/>
      <c r="T55" s="237"/>
    </row>
    <row r="56" spans="1:20" s="248" customFormat="1">
      <c r="A56" s="243">
        <v>41183</v>
      </c>
      <c r="B56" s="237"/>
      <c r="C56" s="238">
        <v>48</v>
      </c>
      <c r="D56" s="239">
        <f t="shared" si="12"/>
        <v>21419</v>
      </c>
      <c r="E56" s="239">
        <f t="shared" si="6"/>
        <v>836634</v>
      </c>
      <c r="F56" s="239">
        <f t="shared" si="1"/>
        <v>-556866</v>
      </c>
      <c r="G56" s="240">
        <f>+Inputs!$D$3</f>
        <v>0.37951000000000001</v>
      </c>
      <c r="H56" s="237"/>
      <c r="I56" s="241">
        <f t="shared" si="7"/>
        <v>1393500</v>
      </c>
      <c r="J56" s="237"/>
      <c r="K56" s="241">
        <f t="shared" si="2"/>
        <v>21419</v>
      </c>
      <c r="L56" s="241">
        <f t="shared" si="8"/>
        <v>836634</v>
      </c>
      <c r="M56" s="241">
        <f t="shared" si="3"/>
        <v>8128.72469</v>
      </c>
      <c r="N56" s="241">
        <f t="shared" si="4"/>
        <v>8128.72469</v>
      </c>
      <c r="O56" s="241">
        <f t="shared" si="9"/>
        <v>-211336.21565999964</v>
      </c>
      <c r="P56" s="241">
        <f t="shared" si="10"/>
        <v>211336.21565999964</v>
      </c>
      <c r="Q56" s="242"/>
      <c r="R56" s="242"/>
      <c r="S56" s="242"/>
      <c r="T56" s="237"/>
    </row>
    <row r="57" spans="1:20" s="248" customFormat="1">
      <c r="A57" s="243">
        <v>41214</v>
      </c>
      <c r="B57" s="237"/>
      <c r="C57" s="238">
        <v>49</v>
      </c>
      <c r="D57" s="239">
        <f t="shared" si="12"/>
        <v>21419</v>
      </c>
      <c r="E57" s="239">
        <f t="shared" si="6"/>
        <v>858053</v>
      </c>
      <c r="F57" s="239">
        <f t="shared" si="1"/>
        <v>-535447</v>
      </c>
      <c r="G57" s="240">
        <f>+Inputs!$D$3</f>
        <v>0.37951000000000001</v>
      </c>
      <c r="H57" s="237"/>
      <c r="I57" s="241">
        <f t="shared" si="7"/>
        <v>1393500</v>
      </c>
      <c r="J57" s="237"/>
      <c r="K57" s="241">
        <f t="shared" si="2"/>
        <v>21419</v>
      </c>
      <c r="L57" s="241">
        <f t="shared" si="8"/>
        <v>858053</v>
      </c>
      <c r="M57" s="241">
        <f t="shared" si="3"/>
        <v>8128.72469</v>
      </c>
      <c r="N57" s="241">
        <f t="shared" si="4"/>
        <v>8128.72469</v>
      </c>
      <c r="O57" s="241">
        <f t="shared" si="9"/>
        <v>-203207.49096999964</v>
      </c>
      <c r="P57" s="241">
        <f t="shared" si="10"/>
        <v>203207.49096999964</v>
      </c>
      <c r="Q57" s="242"/>
      <c r="R57" s="242"/>
      <c r="S57" s="242"/>
      <c r="T57" s="237"/>
    </row>
    <row r="58" spans="1:20" s="248" customFormat="1">
      <c r="A58" s="243">
        <v>41244</v>
      </c>
      <c r="B58" s="237"/>
      <c r="C58" s="238">
        <v>50</v>
      </c>
      <c r="D58" s="239">
        <f t="shared" si="12"/>
        <v>21419</v>
      </c>
      <c r="E58" s="239">
        <f t="shared" si="6"/>
        <v>879472</v>
      </c>
      <c r="F58" s="239">
        <f t="shared" si="1"/>
        <v>-514028</v>
      </c>
      <c r="G58" s="240">
        <f>+Inputs!$D$3</f>
        <v>0.37951000000000001</v>
      </c>
      <c r="H58" s="237"/>
      <c r="I58" s="241">
        <f t="shared" si="7"/>
        <v>1393500</v>
      </c>
      <c r="J58" s="237"/>
      <c r="K58" s="241">
        <f t="shared" si="2"/>
        <v>21419</v>
      </c>
      <c r="L58" s="241">
        <f t="shared" si="8"/>
        <v>879472</v>
      </c>
      <c r="M58" s="241">
        <f t="shared" si="3"/>
        <v>8128.72469</v>
      </c>
      <c r="N58" s="241">
        <f t="shared" si="4"/>
        <v>8128.72469</v>
      </c>
      <c r="O58" s="241">
        <f t="shared" si="9"/>
        <v>-195078.76627999963</v>
      </c>
      <c r="P58" s="241">
        <f t="shared" si="10"/>
        <v>195078.76627999963</v>
      </c>
      <c r="Q58" s="242"/>
      <c r="R58" s="242"/>
      <c r="S58" s="242"/>
      <c r="T58" s="237"/>
    </row>
    <row r="59" spans="1:20" s="248" customFormat="1">
      <c r="A59" s="243">
        <v>41275</v>
      </c>
      <c r="B59" s="237"/>
      <c r="C59" s="238">
        <v>51</v>
      </c>
      <c r="D59" s="239">
        <f t="shared" si="12"/>
        <v>21419</v>
      </c>
      <c r="E59" s="239">
        <f t="shared" si="6"/>
        <v>900891</v>
      </c>
      <c r="F59" s="239">
        <f t="shared" si="1"/>
        <v>-492609</v>
      </c>
      <c r="G59" s="240">
        <f>+Inputs!$D$3</f>
        <v>0.37951000000000001</v>
      </c>
      <c r="H59" s="237"/>
      <c r="I59" s="241">
        <f t="shared" si="7"/>
        <v>1393500</v>
      </c>
      <c r="J59" s="237"/>
      <c r="K59" s="241">
        <f t="shared" si="2"/>
        <v>21419</v>
      </c>
      <c r="L59" s="241">
        <f t="shared" si="8"/>
        <v>900891</v>
      </c>
      <c r="M59" s="241">
        <f t="shared" si="3"/>
        <v>8128.72469</v>
      </c>
      <c r="N59" s="241">
        <f t="shared" si="4"/>
        <v>8128.72469</v>
      </c>
      <c r="O59" s="241">
        <f t="shared" si="9"/>
        <v>-186950.04158999963</v>
      </c>
      <c r="P59" s="241">
        <f t="shared" si="10"/>
        <v>186950.04158999963</v>
      </c>
      <c r="Q59" s="242"/>
      <c r="R59" s="242"/>
      <c r="S59" s="242"/>
      <c r="T59" s="237"/>
    </row>
    <row r="60" spans="1:20" s="248" customFormat="1">
      <c r="A60" s="243">
        <v>41306</v>
      </c>
      <c r="B60" s="237"/>
      <c r="C60" s="238">
        <v>52</v>
      </c>
      <c r="D60" s="239">
        <f t="shared" si="12"/>
        <v>21419</v>
      </c>
      <c r="E60" s="239">
        <f t="shared" si="6"/>
        <v>922310</v>
      </c>
      <c r="F60" s="239">
        <f t="shared" si="1"/>
        <v>-471190</v>
      </c>
      <c r="G60" s="240">
        <f>+Inputs!$D$3</f>
        <v>0.37951000000000001</v>
      </c>
      <c r="H60" s="237"/>
      <c r="I60" s="241">
        <f t="shared" si="7"/>
        <v>1393500</v>
      </c>
      <c r="J60" s="237"/>
      <c r="K60" s="241">
        <f t="shared" si="2"/>
        <v>21419</v>
      </c>
      <c r="L60" s="241">
        <f t="shared" si="8"/>
        <v>922310</v>
      </c>
      <c r="M60" s="241">
        <f t="shared" si="3"/>
        <v>8128.72469</v>
      </c>
      <c r="N60" s="241">
        <f t="shared" si="4"/>
        <v>8128.72469</v>
      </c>
      <c r="O60" s="241">
        <f t="shared" si="9"/>
        <v>-178821.31689999963</v>
      </c>
      <c r="P60" s="241">
        <f t="shared" si="10"/>
        <v>178821.31689999963</v>
      </c>
      <c r="Q60" s="242"/>
      <c r="R60" s="242"/>
      <c r="S60" s="242"/>
      <c r="T60" s="237"/>
    </row>
    <row r="61" spans="1:20" s="248" customFormat="1">
      <c r="A61" s="243">
        <v>41334</v>
      </c>
      <c r="B61" s="237"/>
      <c r="C61" s="238">
        <v>53</v>
      </c>
      <c r="D61" s="239">
        <f t="shared" si="12"/>
        <v>21419</v>
      </c>
      <c r="E61" s="239">
        <f t="shared" si="6"/>
        <v>943729</v>
      </c>
      <c r="F61" s="239">
        <f t="shared" si="1"/>
        <v>-449771</v>
      </c>
      <c r="G61" s="240">
        <f>+Inputs!$D$3</f>
        <v>0.37951000000000001</v>
      </c>
      <c r="H61" s="237"/>
      <c r="I61" s="241">
        <f t="shared" si="7"/>
        <v>1393500</v>
      </c>
      <c r="J61" s="237"/>
      <c r="K61" s="241">
        <f t="shared" si="2"/>
        <v>21419</v>
      </c>
      <c r="L61" s="241">
        <f t="shared" si="8"/>
        <v>943729</v>
      </c>
      <c r="M61" s="241">
        <f t="shared" si="3"/>
        <v>8128.72469</v>
      </c>
      <c r="N61" s="241">
        <f t="shared" si="4"/>
        <v>8128.72469</v>
      </c>
      <c r="O61" s="241">
        <f t="shared" si="9"/>
        <v>-170692.59220999962</v>
      </c>
      <c r="P61" s="241">
        <f t="shared" si="10"/>
        <v>170692.59220999962</v>
      </c>
      <c r="Q61" s="242"/>
      <c r="R61" s="242"/>
      <c r="S61" s="242"/>
      <c r="T61" s="237"/>
    </row>
    <row r="62" spans="1:20" s="248" customFormat="1">
      <c r="A62" s="243">
        <v>41365</v>
      </c>
      <c r="B62" s="237"/>
      <c r="C62" s="238">
        <v>54</v>
      </c>
      <c r="D62" s="239">
        <f t="shared" si="12"/>
        <v>21419</v>
      </c>
      <c r="E62" s="239">
        <f t="shared" si="6"/>
        <v>965148</v>
      </c>
      <c r="F62" s="239">
        <f t="shared" si="1"/>
        <v>-428352</v>
      </c>
      <c r="G62" s="240">
        <f>+Inputs!$D$3</f>
        <v>0.37951000000000001</v>
      </c>
      <c r="H62" s="237"/>
      <c r="I62" s="241">
        <f t="shared" si="7"/>
        <v>1393500</v>
      </c>
      <c r="J62" s="237"/>
      <c r="K62" s="241">
        <f t="shared" si="2"/>
        <v>21419</v>
      </c>
      <c r="L62" s="241">
        <f t="shared" si="8"/>
        <v>965148</v>
      </c>
      <c r="M62" s="241">
        <f t="shared" si="3"/>
        <v>8128.72469</v>
      </c>
      <c r="N62" s="241">
        <f t="shared" si="4"/>
        <v>8128.72469</v>
      </c>
      <c r="O62" s="241">
        <f t="shared" si="9"/>
        <v>-162563.86751999962</v>
      </c>
      <c r="P62" s="241">
        <f t="shared" si="10"/>
        <v>162563.86751999962</v>
      </c>
      <c r="Q62" s="242"/>
      <c r="R62" s="242"/>
      <c r="S62" s="242"/>
      <c r="T62" s="237"/>
    </row>
    <row r="63" spans="1:20" s="248" customFormat="1">
      <c r="A63" s="243">
        <v>41395</v>
      </c>
      <c r="B63" s="237"/>
      <c r="C63" s="238">
        <v>55</v>
      </c>
      <c r="D63" s="239">
        <f t="shared" si="12"/>
        <v>21419</v>
      </c>
      <c r="E63" s="239">
        <f t="shared" si="6"/>
        <v>986567</v>
      </c>
      <c r="F63" s="239">
        <f t="shared" si="1"/>
        <v>-406933</v>
      </c>
      <c r="G63" s="240">
        <f>+Inputs!$D$3</f>
        <v>0.37951000000000001</v>
      </c>
      <c r="H63" s="237"/>
      <c r="I63" s="241">
        <f t="shared" si="7"/>
        <v>1393500</v>
      </c>
      <c r="J63" s="237"/>
      <c r="K63" s="241">
        <f t="shared" si="2"/>
        <v>21419</v>
      </c>
      <c r="L63" s="241">
        <f t="shared" si="8"/>
        <v>986567</v>
      </c>
      <c r="M63" s="241">
        <f t="shared" si="3"/>
        <v>8128.72469</v>
      </c>
      <c r="N63" s="241">
        <f t="shared" si="4"/>
        <v>8128.72469</v>
      </c>
      <c r="O63" s="241">
        <f t="shared" si="9"/>
        <v>-154435.14282999962</v>
      </c>
      <c r="P63" s="241">
        <f t="shared" si="10"/>
        <v>154435.14282999962</v>
      </c>
      <c r="Q63" s="242"/>
      <c r="R63" s="242"/>
      <c r="S63" s="242"/>
      <c r="T63" s="237"/>
    </row>
    <row r="64" spans="1:20" s="248" customFormat="1">
      <c r="A64" s="243">
        <v>41426</v>
      </c>
      <c r="B64" s="237"/>
      <c r="C64" s="238">
        <v>56</v>
      </c>
      <c r="D64" s="239">
        <f t="shared" si="12"/>
        <v>21419</v>
      </c>
      <c r="E64" s="239">
        <f t="shared" si="6"/>
        <v>1007986</v>
      </c>
      <c r="F64" s="239">
        <f t="shared" si="1"/>
        <v>-385514</v>
      </c>
      <c r="G64" s="240">
        <f>+Inputs!$D$3</f>
        <v>0.37951000000000001</v>
      </c>
      <c r="H64" s="237"/>
      <c r="I64" s="241">
        <f t="shared" si="7"/>
        <v>1393500</v>
      </c>
      <c r="J64" s="237"/>
      <c r="K64" s="241">
        <f t="shared" si="2"/>
        <v>21419</v>
      </c>
      <c r="L64" s="241">
        <f t="shared" si="8"/>
        <v>1007986</v>
      </c>
      <c r="M64" s="241">
        <f t="shared" si="3"/>
        <v>8128.72469</v>
      </c>
      <c r="N64" s="241">
        <f t="shared" si="4"/>
        <v>8128.72469</v>
      </c>
      <c r="O64" s="241">
        <f t="shared" si="9"/>
        <v>-146306.41813999962</v>
      </c>
      <c r="P64" s="241">
        <f t="shared" si="10"/>
        <v>146306.41813999962</v>
      </c>
      <c r="Q64" s="242"/>
      <c r="R64" s="242"/>
      <c r="S64" s="242"/>
      <c r="T64" s="237"/>
    </row>
    <row r="65" spans="1:20" s="248" customFormat="1">
      <c r="A65" s="243">
        <v>41456</v>
      </c>
      <c r="B65" s="237"/>
      <c r="C65" s="238">
        <v>57</v>
      </c>
      <c r="D65" s="239">
        <f t="shared" si="12"/>
        <v>21419</v>
      </c>
      <c r="E65" s="239">
        <f t="shared" si="6"/>
        <v>1029405</v>
      </c>
      <c r="F65" s="239">
        <f t="shared" si="1"/>
        <v>-364095</v>
      </c>
      <c r="G65" s="240">
        <f>+Inputs!$D$3</f>
        <v>0.37951000000000001</v>
      </c>
      <c r="H65" s="237"/>
      <c r="I65" s="241">
        <f t="shared" si="7"/>
        <v>1393500</v>
      </c>
      <c r="J65" s="237"/>
      <c r="K65" s="241">
        <f t="shared" si="2"/>
        <v>21419</v>
      </c>
      <c r="L65" s="241">
        <f t="shared" si="8"/>
        <v>1029405</v>
      </c>
      <c r="M65" s="241">
        <f t="shared" si="3"/>
        <v>8128.72469</v>
      </c>
      <c r="N65" s="241">
        <f t="shared" si="4"/>
        <v>8128.72469</v>
      </c>
      <c r="O65" s="241">
        <f t="shared" si="9"/>
        <v>-138177.69344999961</v>
      </c>
      <c r="P65" s="241">
        <f t="shared" si="10"/>
        <v>138177.69344999961</v>
      </c>
      <c r="Q65" s="242"/>
      <c r="R65" s="242"/>
      <c r="S65" s="242"/>
      <c r="T65" s="237"/>
    </row>
    <row r="66" spans="1:20" s="248" customFormat="1">
      <c r="A66" s="243">
        <v>41487</v>
      </c>
      <c r="B66" s="237"/>
      <c r="C66" s="238">
        <v>58</v>
      </c>
      <c r="D66" s="239">
        <f t="shared" si="12"/>
        <v>21419</v>
      </c>
      <c r="E66" s="239">
        <f t="shared" si="6"/>
        <v>1050824</v>
      </c>
      <c r="F66" s="239">
        <f t="shared" si="1"/>
        <v>-342676</v>
      </c>
      <c r="G66" s="240">
        <f>+Inputs!$D$3</f>
        <v>0.37951000000000001</v>
      </c>
      <c r="H66" s="237"/>
      <c r="I66" s="241">
        <f t="shared" si="7"/>
        <v>1393500</v>
      </c>
      <c r="J66" s="237"/>
      <c r="K66" s="241">
        <f t="shared" si="2"/>
        <v>21419</v>
      </c>
      <c r="L66" s="241">
        <f t="shared" si="8"/>
        <v>1050824</v>
      </c>
      <c r="M66" s="241">
        <f t="shared" si="3"/>
        <v>8128.72469</v>
      </c>
      <c r="N66" s="241">
        <f t="shared" si="4"/>
        <v>8128.72469</v>
      </c>
      <c r="O66" s="241">
        <f t="shared" si="9"/>
        <v>-130048.96875999961</v>
      </c>
      <c r="P66" s="241">
        <f t="shared" si="10"/>
        <v>130048.96875999961</v>
      </c>
      <c r="Q66" s="242"/>
      <c r="R66" s="242"/>
      <c r="S66" s="242"/>
      <c r="T66" s="237"/>
    </row>
    <row r="67" spans="1:20" s="248" customFormat="1">
      <c r="A67" s="243">
        <v>41518</v>
      </c>
      <c r="B67" s="237"/>
      <c r="C67" s="238">
        <v>59</v>
      </c>
      <c r="D67" s="239">
        <f t="shared" si="12"/>
        <v>21419</v>
      </c>
      <c r="E67" s="239">
        <f t="shared" si="6"/>
        <v>1072243</v>
      </c>
      <c r="F67" s="239">
        <f t="shared" si="1"/>
        <v>-321257</v>
      </c>
      <c r="G67" s="240">
        <f>+Inputs!$D$3</f>
        <v>0.37951000000000001</v>
      </c>
      <c r="H67" s="237"/>
      <c r="I67" s="241">
        <f t="shared" si="7"/>
        <v>1393500</v>
      </c>
      <c r="J67" s="237"/>
      <c r="K67" s="241">
        <f t="shared" si="2"/>
        <v>21419</v>
      </c>
      <c r="L67" s="241">
        <f t="shared" si="8"/>
        <v>1072243</v>
      </c>
      <c r="M67" s="241">
        <f t="shared" si="3"/>
        <v>8128.72469</v>
      </c>
      <c r="N67" s="241">
        <f t="shared" si="4"/>
        <v>8128.72469</v>
      </c>
      <c r="O67" s="241">
        <f t="shared" si="9"/>
        <v>-121920.24406999961</v>
      </c>
      <c r="P67" s="241">
        <f t="shared" si="10"/>
        <v>121920.24406999961</v>
      </c>
      <c r="Q67" s="242"/>
      <c r="R67" s="242"/>
      <c r="S67" s="242"/>
      <c r="T67" s="237"/>
    </row>
    <row r="68" spans="1:20" s="248" customFormat="1">
      <c r="A68" s="243">
        <v>41548</v>
      </c>
      <c r="B68" s="237"/>
      <c r="C68" s="238">
        <v>60</v>
      </c>
      <c r="D68" s="239">
        <f t="shared" si="12"/>
        <v>21419</v>
      </c>
      <c r="E68" s="239">
        <f t="shared" si="6"/>
        <v>1093662</v>
      </c>
      <c r="F68" s="239">
        <f t="shared" si="1"/>
        <v>-299838</v>
      </c>
      <c r="G68" s="240">
        <f>+Inputs!$D$3</f>
        <v>0.37951000000000001</v>
      </c>
      <c r="H68" s="237"/>
      <c r="I68" s="241">
        <f t="shared" si="7"/>
        <v>1393500</v>
      </c>
      <c r="J68" s="237"/>
      <c r="K68" s="241">
        <f t="shared" si="2"/>
        <v>21419</v>
      </c>
      <c r="L68" s="241">
        <f t="shared" si="8"/>
        <v>1093662</v>
      </c>
      <c r="M68" s="241">
        <f t="shared" si="3"/>
        <v>8128.72469</v>
      </c>
      <c r="N68" s="241">
        <f t="shared" si="4"/>
        <v>8128.72469</v>
      </c>
      <c r="O68" s="241">
        <f t="shared" si="9"/>
        <v>-113791.51937999961</v>
      </c>
      <c r="P68" s="241">
        <f t="shared" si="10"/>
        <v>113791.51937999961</v>
      </c>
      <c r="Q68" s="242"/>
      <c r="R68" s="242"/>
      <c r="S68" s="242"/>
      <c r="T68" s="237"/>
    </row>
    <row r="69" spans="1:20" s="248" customFormat="1">
      <c r="A69" s="243">
        <v>41579</v>
      </c>
      <c r="B69" s="237"/>
      <c r="C69" s="238">
        <v>61</v>
      </c>
      <c r="D69" s="239">
        <f t="shared" si="12"/>
        <v>21419</v>
      </c>
      <c r="E69" s="239">
        <f t="shared" si="6"/>
        <v>1115081</v>
      </c>
      <c r="F69" s="239">
        <f t="shared" si="1"/>
        <v>-278419</v>
      </c>
      <c r="G69" s="240">
        <f>+Inputs!$D$3</f>
        <v>0.37951000000000001</v>
      </c>
      <c r="H69" s="237"/>
      <c r="I69" s="241">
        <f t="shared" si="7"/>
        <v>1393500</v>
      </c>
      <c r="J69" s="237"/>
      <c r="K69" s="241">
        <f t="shared" si="2"/>
        <v>21419</v>
      </c>
      <c r="L69" s="241">
        <f t="shared" si="8"/>
        <v>1115081</v>
      </c>
      <c r="M69" s="241">
        <f t="shared" si="3"/>
        <v>8128.72469</v>
      </c>
      <c r="N69" s="241">
        <f t="shared" si="4"/>
        <v>8128.72469</v>
      </c>
      <c r="O69" s="241">
        <f t="shared" si="9"/>
        <v>-105662.7946899996</v>
      </c>
      <c r="P69" s="241">
        <f t="shared" si="10"/>
        <v>105662.7946899996</v>
      </c>
      <c r="Q69" s="242"/>
      <c r="R69" s="242"/>
      <c r="S69" s="242"/>
      <c r="T69" s="237"/>
    </row>
    <row r="70" spans="1:20" s="248" customFormat="1">
      <c r="A70" s="243">
        <v>41609</v>
      </c>
      <c r="B70" s="237"/>
      <c r="C70" s="238">
        <v>62</v>
      </c>
      <c r="D70" s="239">
        <f t="shared" si="12"/>
        <v>21419</v>
      </c>
      <c r="E70" s="239">
        <f t="shared" si="6"/>
        <v>1136500</v>
      </c>
      <c r="F70" s="239">
        <f t="shared" si="1"/>
        <v>-257000</v>
      </c>
      <c r="G70" s="240">
        <f>+Inputs!$D$3</f>
        <v>0.37951000000000001</v>
      </c>
      <c r="H70" s="237"/>
      <c r="I70" s="241">
        <f t="shared" si="7"/>
        <v>1393500</v>
      </c>
      <c r="J70" s="237"/>
      <c r="K70" s="241">
        <f t="shared" si="2"/>
        <v>21419</v>
      </c>
      <c r="L70" s="241">
        <f t="shared" si="8"/>
        <v>1136500</v>
      </c>
      <c r="M70" s="241">
        <f t="shared" si="3"/>
        <v>8128.72469</v>
      </c>
      <c r="N70" s="241">
        <f t="shared" si="4"/>
        <v>8128.72469</v>
      </c>
      <c r="O70" s="241">
        <f t="shared" si="9"/>
        <v>-97534.0699999996</v>
      </c>
      <c r="P70" s="241">
        <f t="shared" si="10"/>
        <v>97534.0699999996</v>
      </c>
      <c r="Q70" s="242"/>
      <c r="R70" s="242"/>
      <c r="S70" s="242"/>
      <c r="T70" s="237"/>
    </row>
    <row r="71" spans="1:20" s="248" customFormat="1">
      <c r="A71" s="243">
        <v>41640</v>
      </c>
      <c r="B71" s="237"/>
      <c r="C71" s="238">
        <v>63</v>
      </c>
      <c r="D71" s="239">
        <f t="shared" si="12"/>
        <v>21419</v>
      </c>
      <c r="E71" s="239">
        <f t="shared" si="6"/>
        <v>1157919</v>
      </c>
      <c r="F71" s="239">
        <f t="shared" si="1"/>
        <v>-235581</v>
      </c>
      <c r="G71" s="240">
        <f>+Inputs!$D$3</f>
        <v>0.37951000000000001</v>
      </c>
      <c r="H71" s="237"/>
      <c r="I71" s="241">
        <f t="shared" si="7"/>
        <v>1393500</v>
      </c>
      <c r="J71" s="237"/>
      <c r="K71" s="241">
        <f t="shared" si="2"/>
        <v>21419</v>
      </c>
      <c r="L71" s="241">
        <f t="shared" si="8"/>
        <v>1157919</v>
      </c>
      <c r="M71" s="241">
        <f t="shared" si="3"/>
        <v>8128.72469</v>
      </c>
      <c r="N71" s="241">
        <f t="shared" si="4"/>
        <v>8128.72469</v>
      </c>
      <c r="O71" s="241">
        <f t="shared" si="9"/>
        <v>-89405.345309999597</v>
      </c>
      <c r="P71" s="241">
        <f t="shared" si="10"/>
        <v>89405.345309999597</v>
      </c>
      <c r="Q71" s="242"/>
      <c r="R71" s="242"/>
      <c r="S71" s="242"/>
      <c r="T71" s="237"/>
    </row>
    <row r="72" spans="1:20" s="248" customFormat="1">
      <c r="A72" s="243">
        <v>41671</v>
      </c>
      <c r="B72" s="237"/>
      <c r="C72" s="238">
        <v>64</v>
      </c>
      <c r="D72" s="239">
        <f t="shared" si="12"/>
        <v>21419</v>
      </c>
      <c r="E72" s="239">
        <f t="shared" si="6"/>
        <v>1179338</v>
      </c>
      <c r="F72" s="239">
        <f t="shared" si="1"/>
        <v>-214162</v>
      </c>
      <c r="G72" s="240">
        <f>+Inputs!$D$3</f>
        <v>0.37951000000000001</v>
      </c>
      <c r="H72" s="237"/>
      <c r="I72" s="241">
        <f t="shared" si="7"/>
        <v>1393500</v>
      </c>
      <c r="J72" s="237"/>
      <c r="K72" s="241">
        <f t="shared" si="2"/>
        <v>21419</v>
      </c>
      <c r="L72" s="241">
        <f t="shared" si="8"/>
        <v>1179338</v>
      </c>
      <c r="M72" s="241">
        <f t="shared" si="3"/>
        <v>8128.72469</v>
      </c>
      <c r="N72" s="241">
        <f t="shared" si="4"/>
        <v>8128.72469</v>
      </c>
      <c r="O72" s="241">
        <f t="shared" si="9"/>
        <v>-81276.620619999594</v>
      </c>
      <c r="P72" s="241">
        <f t="shared" si="10"/>
        <v>81276.620619999594</v>
      </c>
      <c r="Q72" s="242"/>
      <c r="R72" s="242"/>
      <c r="S72" s="242"/>
      <c r="T72" s="237"/>
    </row>
    <row r="73" spans="1:20" s="248" customFormat="1">
      <c r="A73" s="243">
        <v>41699</v>
      </c>
      <c r="B73" s="237"/>
      <c r="C73" s="238">
        <v>65</v>
      </c>
      <c r="D73" s="239">
        <f t="shared" si="12"/>
        <v>21419</v>
      </c>
      <c r="E73" s="239">
        <f t="shared" si="6"/>
        <v>1200757</v>
      </c>
      <c r="F73" s="239">
        <f t="shared" ref="F73:F82" si="13">$B$9+E73</f>
        <v>-192743</v>
      </c>
      <c r="G73" s="240">
        <f>+Inputs!$D$3</f>
        <v>0.37951000000000001</v>
      </c>
      <c r="H73" s="237"/>
      <c r="I73" s="241">
        <f t="shared" si="7"/>
        <v>1393500</v>
      </c>
      <c r="J73" s="237"/>
      <c r="K73" s="241">
        <f t="shared" ref="K73:K82" si="14">D73</f>
        <v>21419</v>
      </c>
      <c r="L73" s="241">
        <f t="shared" si="8"/>
        <v>1200757</v>
      </c>
      <c r="M73" s="241">
        <f t="shared" ref="M73:M82" si="15">K73*G73</f>
        <v>8128.72469</v>
      </c>
      <c r="N73" s="241">
        <f t="shared" ref="N73:N82" si="16">M73-J73</f>
        <v>8128.72469</v>
      </c>
      <c r="O73" s="241">
        <f t="shared" si="9"/>
        <v>-73147.895929999591</v>
      </c>
      <c r="P73" s="241">
        <f t="shared" si="10"/>
        <v>73147.895929999591</v>
      </c>
      <c r="Q73" s="242"/>
      <c r="R73" s="242"/>
      <c r="S73" s="242"/>
      <c r="T73" s="237"/>
    </row>
    <row r="74" spans="1:20" s="248" customFormat="1">
      <c r="A74" s="243">
        <v>41730</v>
      </c>
      <c r="B74" s="237"/>
      <c r="C74" s="238">
        <v>66</v>
      </c>
      <c r="D74" s="239">
        <f t="shared" si="12"/>
        <v>21419</v>
      </c>
      <c r="E74" s="239">
        <f t="shared" ref="E74:E82" si="17">+E73+D74</f>
        <v>1222176</v>
      </c>
      <c r="F74" s="239">
        <f t="shared" si="13"/>
        <v>-171324</v>
      </c>
      <c r="G74" s="240">
        <f>+Inputs!$D$3</f>
        <v>0.37951000000000001</v>
      </c>
      <c r="H74" s="237"/>
      <c r="I74" s="241">
        <f t="shared" ref="I74:I82" si="18">+I73+H74</f>
        <v>1393500</v>
      </c>
      <c r="J74" s="237"/>
      <c r="K74" s="241">
        <f t="shared" si="14"/>
        <v>21419</v>
      </c>
      <c r="L74" s="241">
        <f t="shared" ref="L74:L82" si="19">+L73+K74</f>
        <v>1222176</v>
      </c>
      <c r="M74" s="241">
        <f t="shared" si="15"/>
        <v>8128.72469</v>
      </c>
      <c r="N74" s="241">
        <f t="shared" si="16"/>
        <v>8128.72469</v>
      </c>
      <c r="O74" s="241">
        <f t="shared" ref="O74:O82" si="20">+O73+N74</f>
        <v>-65019.171239999589</v>
      </c>
      <c r="P74" s="241">
        <f t="shared" ref="P74:P82" si="21">P73-N74</f>
        <v>65019.171239999589</v>
      </c>
      <c r="Q74" s="242"/>
      <c r="R74" s="242"/>
      <c r="S74" s="242"/>
      <c r="T74" s="237"/>
    </row>
    <row r="75" spans="1:20" s="248" customFormat="1">
      <c r="A75" s="243">
        <v>41760</v>
      </c>
      <c r="B75" s="237"/>
      <c r="C75" s="238">
        <v>67</v>
      </c>
      <c r="D75" s="239">
        <f t="shared" si="12"/>
        <v>21419</v>
      </c>
      <c r="E75" s="239">
        <f t="shared" si="17"/>
        <v>1243595</v>
      </c>
      <c r="F75" s="239">
        <f t="shared" si="13"/>
        <v>-149905</v>
      </c>
      <c r="G75" s="240">
        <f>+Inputs!$D$3</f>
        <v>0.37951000000000001</v>
      </c>
      <c r="H75" s="237"/>
      <c r="I75" s="241">
        <f t="shared" si="18"/>
        <v>1393500</v>
      </c>
      <c r="J75" s="237"/>
      <c r="K75" s="241">
        <f t="shared" si="14"/>
        <v>21419</v>
      </c>
      <c r="L75" s="241">
        <f t="shared" si="19"/>
        <v>1243595</v>
      </c>
      <c r="M75" s="241">
        <f t="shared" si="15"/>
        <v>8128.72469</v>
      </c>
      <c r="N75" s="241">
        <f t="shared" si="16"/>
        <v>8128.72469</v>
      </c>
      <c r="O75" s="241">
        <f t="shared" si="20"/>
        <v>-56890.446549999586</v>
      </c>
      <c r="P75" s="241">
        <f t="shared" si="21"/>
        <v>56890.446549999586</v>
      </c>
      <c r="Q75" s="242"/>
      <c r="R75" s="242"/>
      <c r="S75" s="242"/>
      <c r="T75" s="237"/>
    </row>
    <row r="76" spans="1:20" s="248" customFormat="1">
      <c r="A76" s="243">
        <v>41791</v>
      </c>
      <c r="B76" s="237"/>
      <c r="C76" s="238">
        <v>68</v>
      </c>
      <c r="D76" s="239">
        <f t="shared" si="12"/>
        <v>21419</v>
      </c>
      <c r="E76" s="239">
        <f t="shared" si="17"/>
        <v>1265014</v>
      </c>
      <c r="F76" s="239">
        <f t="shared" si="13"/>
        <v>-128486</v>
      </c>
      <c r="G76" s="240">
        <f>+Inputs!$D$3</f>
        <v>0.37951000000000001</v>
      </c>
      <c r="H76" s="237"/>
      <c r="I76" s="241">
        <f t="shared" si="18"/>
        <v>1393500</v>
      </c>
      <c r="J76" s="237"/>
      <c r="K76" s="241">
        <f t="shared" si="14"/>
        <v>21419</v>
      </c>
      <c r="L76" s="241">
        <f t="shared" si="19"/>
        <v>1265014</v>
      </c>
      <c r="M76" s="241">
        <f t="shared" si="15"/>
        <v>8128.72469</v>
      </c>
      <c r="N76" s="241">
        <f t="shared" si="16"/>
        <v>8128.72469</v>
      </c>
      <c r="O76" s="241">
        <f t="shared" si="20"/>
        <v>-48761.721859999583</v>
      </c>
      <c r="P76" s="241">
        <f t="shared" si="21"/>
        <v>48761.721859999583</v>
      </c>
      <c r="Q76" s="242"/>
      <c r="R76" s="242"/>
      <c r="S76" s="242"/>
      <c r="T76" s="237"/>
    </row>
    <row r="77" spans="1:20" s="248" customFormat="1">
      <c r="A77" s="243">
        <v>41821</v>
      </c>
      <c r="B77" s="237"/>
      <c r="C77" s="238">
        <v>69</v>
      </c>
      <c r="D77" s="239">
        <f t="shared" si="12"/>
        <v>21419</v>
      </c>
      <c r="E77" s="239">
        <f t="shared" si="17"/>
        <v>1286433</v>
      </c>
      <c r="F77" s="239">
        <f t="shared" si="13"/>
        <v>-107067</v>
      </c>
      <c r="G77" s="240">
        <f>+Inputs!$D$3</f>
        <v>0.37951000000000001</v>
      </c>
      <c r="H77" s="237"/>
      <c r="I77" s="241">
        <f t="shared" si="18"/>
        <v>1393500</v>
      </c>
      <c r="J77" s="237"/>
      <c r="K77" s="241">
        <f t="shared" si="14"/>
        <v>21419</v>
      </c>
      <c r="L77" s="241">
        <f t="shared" si="19"/>
        <v>1286433</v>
      </c>
      <c r="M77" s="241">
        <f t="shared" si="15"/>
        <v>8128.72469</v>
      </c>
      <c r="N77" s="241">
        <f t="shared" si="16"/>
        <v>8128.72469</v>
      </c>
      <c r="O77" s="241">
        <f t="shared" si="20"/>
        <v>-40632.99716999958</v>
      </c>
      <c r="P77" s="241">
        <f t="shared" si="21"/>
        <v>40632.99716999958</v>
      </c>
      <c r="Q77" s="242"/>
      <c r="R77" s="242"/>
      <c r="S77" s="242"/>
      <c r="T77" s="237"/>
    </row>
    <row r="78" spans="1:20" s="248" customFormat="1">
      <c r="A78" s="243">
        <v>41852</v>
      </c>
      <c r="B78" s="237"/>
      <c r="C78" s="238">
        <v>70</v>
      </c>
      <c r="D78" s="239">
        <f t="shared" si="12"/>
        <v>21419</v>
      </c>
      <c r="E78" s="239">
        <f t="shared" si="17"/>
        <v>1307852</v>
      </c>
      <c r="F78" s="239">
        <f t="shared" si="13"/>
        <v>-85648</v>
      </c>
      <c r="G78" s="240">
        <f>+Inputs!$D$3</f>
        <v>0.37951000000000001</v>
      </c>
      <c r="H78" s="237"/>
      <c r="I78" s="241">
        <f t="shared" si="18"/>
        <v>1393500</v>
      </c>
      <c r="J78" s="237"/>
      <c r="K78" s="241">
        <f t="shared" si="14"/>
        <v>21419</v>
      </c>
      <c r="L78" s="241">
        <f t="shared" si="19"/>
        <v>1307852</v>
      </c>
      <c r="M78" s="241">
        <f t="shared" si="15"/>
        <v>8128.72469</v>
      </c>
      <c r="N78" s="241">
        <f t="shared" si="16"/>
        <v>8128.72469</v>
      </c>
      <c r="O78" s="241">
        <f t="shared" si="20"/>
        <v>-32504.272479999581</v>
      </c>
      <c r="P78" s="241">
        <f t="shared" si="21"/>
        <v>32504.272479999581</v>
      </c>
      <c r="Q78" s="242"/>
      <c r="R78" s="242"/>
      <c r="S78" s="242"/>
      <c r="T78" s="237"/>
    </row>
    <row r="79" spans="1:20" s="248" customFormat="1">
      <c r="A79" s="243">
        <v>41883</v>
      </c>
      <c r="B79" s="237"/>
      <c r="C79" s="238">
        <v>71</v>
      </c>
      <c r="D79" s="239">
        <f t="shared" si="12"/>
        <v>21419</v>
      </c>
      <c r="E79" s="239">
        <f t="shared" si="17"/>
        <v>1329271</v>
      </c>
      <c r="F79" s="239">
        <f t="shared" si="13"/>
        <v>-64229</v>
      </c>
      <c r="G79" s="240">
        <f>+Inputs!$D$3</f>
        <v>0.37951000000000001</v>
      </c>
      <c r="H79" s="237"/>
      <c r="I79" s="241">
        <f t="shared" si="18"/>
        <v>1393500</v>
      </c>
      <c r="J79" s="237"/>
      <c r="K79" s="241">
        <f t="shared" si="14"/>
        <v>21419</v>
      </c>
      <c r="L79" s="241">
        <f t="shared" si="19"/>
        <v>1329271</v>
      </c>
      <c r="M79" s="241">
        <f t="shared" si="15"/>
        <v>8128.72469</v>
      </c>
      <c r="N79" s="241">
        <f t="shared" si="16"/>
        <v>8128.72469</v>
      </c>
      <c r="O79" s="241">
        <f t="shared" si="20"/>
        <v>-24375.547789999582</v>
      </c>
      <c r="P79" s="241">
        <f t="shared" si="21"/>
        <v>24375.547789999582</v>
      </c>
      <c r="Q79" s="242"/>
      <c r="R79" s="242"/>
      <c r="S79" s="242"/>
      <c r="T79" s="237"/>
    </row>
    <row r="80" spans="1:20" s="248" customFormat="1">
      <c r="A80" s="243">
        <v>41913</v>
      </c>
      <c r="B80" s="237"/>
      <c r="C80" s="238">
        <v>72</v>
      </c>
      <c r="D80" s="239">
        <f t="shared" si="12"/>
        <v>21419</v>
      </c>
      <c r="E80" s="239">
        <f t="shared" si="17"/>
        <v>1350690</v>
      </c>
      <c r="F80" s="239">
        <f t="shared" si="13"/>
        <v>-42810</v>
      </c>
      <c r="G80" s="240">
        <f>+Inputs!$D$3</f>
        <v>0.37951000000000001</v>
      </c>
      <c r="H80" s="237"/>
      <c r="I80" s="241">
        <f t="shared" si="18"/>
        <v>1393500</v>
      </c>
      <c r="J80" s="237"/>
      <c r="K80" s="241">
        <f t="shared" si="14"/>
        <v>21419</v>
      </c>
      <c r="L80" s="241">
        <f t="shared" si="19"/>
        <v>1350690</v>
      </c>
      <c r="M80" s="241">
        <f t="shared" si="15"/>
        <v>8128.72469</v>
      </c>
      <c r="N80" s="241">
        <f t="shared" si="16"/>
        <v>8128.72469</v>
      </c>
      <c r="O80" s="241">
        <f t="shared" si="20"/>
        <v>-16246.823099999583</v>
      </c>
      <c r="P80" s="241">
        <f t="shared" si="21"/>
        <v>16246.823099999583</v>
      </c>
      <c r="Q80" s="242"/>
      <c r="R80" s="242"/>
      <c r="S80" s="242"/>
      <c r="T80" s="237"/>
    </row>
    <row r="81" spans="1:20" s="248" customFormat="1">
      <c r="A81" s="243">
        <v>41944</v>
      </c>
      <c r="B81" s="237"/>
      <c r="C81" s="238">
        <v>73</v>
      </c>
      <c r="D81" s="239">
        <f t="shared" si="12"/>
        <v>21419</v>
      </c>
      <c r="E81" s="239">
        <f t="shared" si="17"/>
        <v>1372109</v>
      </c>
      <c r="F81" s="239">
        <f t="shared" si="13"/>
        <v>-21391</v>
      </c>
      <c r="G81" s="240">
        <f>+Inputs!$D$3</f>
        <v>0.37951000000000001</v>
      </c>
      <c r="H81" s="237"/>
      <c r="I81" s="241">
        <f t="shared" si="18"/>
        <v>1393500</v>
      </c>
      <c r="J81" s="237"/>
      <c r="K81" s="241">
        <f t="shared" si="14"/>
        <v>21419</v>
      </c>
      <c r="L81" s="241">
        <f t="shared" si="19"/>
        <v>1372109</v>
      </c>
      <c r="M81" s="241">
        <f t="shared" si="15"/>
        <v>8128.72469</v>
      </c>
      <c r="N81" s="241">
        <f t="shared" si="16"/>
        <v>8128.72469</v>
      </c>
      <c r="O81" s="241">
        <f t="shared" si="20"/>
        <v>-8118.0984099995831</v>
      </c>
      <c r="P81" s="241">
        <f t="shared" si="21"/>
        <v>8118.0984099995831</v>
      </c>
      <c r="Q81" s="242"/>
      <c r="R81" s="242"/>
      <c r="S81" s="242"/>
      <c r="T81" s="237"/>
    </row>
    <row r="82" spans="1:20" s="248" customFormat="1">
      <c r="A82" s="243">
        <v>41974</v>
      </c>
      <c r="B82" s="237"/>
      <c r="C82" s="238">
        <v>74</v>
      </c>
      <c r="D82" s="239">
        <f>-F81</f>
        <v>21391</v>
      </c>
      <c r="E82" s="239">
        <f t="shared" si="17"/>
        <v>1393500</v>
      </c>
      <c r="F82" s="239">
        <f t="shared" si="13"/>
        <v>0</v>
      </c>
      <c r="G82" s="240">
        <f>+Inputs!$D$3</f>
        <v>0.37951000000000001</v>
      </c>
      <c r="H82" s="237"/>
      <c r="I82" s="241">
        <f t="shared" si="18"/>
        <v>1393500</v>
      </c>
      <c r="J82" s="237"/>
      <c r="K82" s="241">
        <f t="shared" si="14"/>
        <v>21391</v>
      </c>
      <c r="L82" s="241">
        <f t="shared" si="19"/>
        <v>1393500</v>
      </c>
      <c r="M82" s="241">
        <f t="shared" si="15"/>
        <v>8118.0984100000005</v>
      </c>
      <c r="N82" s="241">
        <f t="shared" si="16"/>
        <v>8118.0984100000005</v>
      </c>
      <c r="O82" s="241">
        <f t="shared" si="20"/>
        <v>4.1745806811377406E-10</v>
      </c>
      <c r="P82" s="241">
        <f t="shared" si="21"/>
        <v>-4.1745806811377406E-10</v>
      </c>
      <c r="Q82" s="242"/>
      <c r="R82" s="242"/>
      <c r="S82" s="242"/>
      <c r="T82" s="237"/>
    </row>
    <row r="83" spans="1:20">
      <c r="A83" s="30"/>
      <c r="B83" s="4"/>
      <c r="C83" s="4"/>
      <c r="D83" s="4"/>
      <c r="E83" s="4"/>
      <c r="F83" s="4"/>
      <c r="G83" s="28"/>
      <c r="H83" s="4"/>
      <c r="I83" s="4"/>
      <c r="J83" s="4"/>
      <c r="K83" s="4"/>
      <c r="L83" s="4"/>
      <c r="M83" s="4"/>
      <c r="N83" s="4"/>
      <c r="O83" s="4"/>
      <c r="P83" s="4"/>
      <c r="Q83" s="8"/>
      <c r="R83" s="8"/>
      <c r="S83" s="8"/>
      <c r="T83" s="4"/>
    </row>
    <row r="84" spans="1:20">
      <c r="A84" s="8" t="s">
        <v>43</v>
      </c>
      <c r="B84" s="33">
        <f>SUM(B9:B83)</f>
        <v>-1393500</v>
      </c>
      <c r="C84" s="4"/>
      <c r="D84" s="33">
        <f>SUM(D9:D83)</f>
        <v>1393500</v>
      </c>
      <c r="E84" s="4"/>
      <c r="F84" s="4"/>
      <c r="G84" s="28"/>
      <c r="H84" s="33">
        <f>SUM(H9:H83)</f>
        <v>1393500</v>
      </c>
      <c r="I84" s="33"/>
      <c r="J84" s="33">
        <f>SUM(J9:J83)</f>
        <v>528847.18500000006</v>
      </c>
      <c r="K84" s="33">
        <f>SUM(K9:K83)</f>
        <v>1393500</v>
      </c>
      <c r="L84" s="33"/>
      <c r="M84" s="33">
        <f>SUM(M9:M83)</f>
        <v>528847.18500000017</v>
      </c>
      <c r="N84" s="33">
        <f>SUM(N9:N83)</f>
        <v>4.1745806811377406E-10</v>
      </c>
      <c r="O84" s="143"/>
      <c r="P84" s="143"/>
      <c r="Q84" s="8"/>
      <c r="R84" s="8"/>
      <c r="S84" s="8"/>
      <c r="T84" s="4"/>
    </row>
    <row r="85" spans="1:20">
      <c r="A85" s="4"/>
      <c r="B85" s="4"/>
      <c r="C85" s="4"/>
      <c r="D85" s="4"/>
      <c r="E85" s="4"/>
      <c r="F85" s="4"/>
      <c r="G85" s="28"/>
      <c r="H85" s="4"/>
      <c r="I85" s="4"/>
      <c r="J85" s="4"/>
      <c r="K85" s="4"/>
      <c r="L85" s="4"/>
      <c r="M85" s="4"/>
      <c r="N85" s="4"/>
      <c r="O85" s="4"/>
      <c r="P85" s="4"/>
      <c r="Q85" s="8"/>
      <c r="R85" s="8"/>
      <c r="S85" s="8"/>
      <c r="T85" s="4"/>
    </row>
    <row r="86" spans="1:20">
      <c r="A86" s="4" t="s">
        <v>61</v>
      </c>
      <c r="B86" s="4" t="s">
        <v>61</v>
      </c>
      <c r="C86" s="4" t="s">
        <v>61</v>
      </c>
      <c r="D86" s="4" t="s">
        <v>61</v>
      </c>
      <c r="E86" s="4"/>
      <c r="F86" s="4" t="s">
        <v>61</v>
      </c>
      <c r="G86" s="28" t="s">
        <v>61</v>
      </c>
      <c r="H86" s="4" t="s">
        <v>61</v>
      </c>
      <c r="I86" s="4"/>
      <c r="J86" s="4" t="s">
        <v>61</v>
      </c>
      <c r="K86" s="4" t="s">
        <v>61</v>
      </c>
      <c r="L86" s="4"/>
      <c r="M86" s="4" t="s">
        <v>61</v>
      </c>
      <c r="N86" s="4" t="s">
        <v>61</v>
      </c>
      <c r="O86" s="4"/>
      <c r="P86" s="4" t="s">
        <v>61</v>
      </c>
      <c r="Q86" s="8"/>
      <c r="R86" s="8"/>
      <c r="S86" s="8"/>
      <c r="T86" s="4"/>
    </row>
  </sheetData>
  <phoneticPr fontId="22" type="noConversion"/>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dimension ref="A1:AE86"/>
  <sheetViews>
    <sheetView zoomScale="70" zoomScaleNormal="70" workbookViewId="0">
      <selection activeCell="F26" sqref="F26"/>
    </sheetView>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209</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39783</v>
      </c>
      <c r="B9" s="137">
        <v>-2154000</v>
      </c>
      <c r="C9" s="6">
        <v>1</v>
      </c>
      <c r="D9" s="29">
        <f t="shared" ref="D9:D21" si="0">ROUND(-(+$B$9/180)*1,0)</f>
        <v>11967</v>
      </c>
      <c r="E9" s="29">
        <f>+D9</f>
        <v>11967</v>
      </c>
      <c r="F9" s="29">
        <f t="shared" ref="F9:F72" si="1">$B$9+E9</f>
        <v>-2142033</v>
      </c>
      <c r="G9" s="34">
        <f>+Inputs!$D$3</f>
        <v>0.37951000000000001</v>
      </c>
      <c r="H9" s="27">
        <f>-B9</f>
        <v>2154000</v>
      </c>
      <c r="I9" s="27">
        <f>+H9</f>
        <v>2154000</v>
      </c>
      <c r="J9" s="27">
        <f>H9*G9</f>
        <v>817464.54</v>
      </c>
      <c r="K9" s="27">
        <f t="shared" ref="K9:K72" si="2">D9</f>
        <v>11967</v>
      </c>
      <c r="L9" s="27">
        <f>+K9</f>
        <v>11967</v>
      </c>
      <c r="M9" s="27">
        <f t="shared" ref="M9:M72" si="3">K9*G9</f>
        <v>4541.5961699999998</v>
      </c>
      <c r="N9" s="27">
        <f t="shared" ref="N9:N72" si="4">M9-J9</f>
        <v>-812922.94383</v>
      </c>
      <c r="O9" s="27">
        <f>+N9</f>
        <v>-812922.94383</v>
      </c>
      <c r="P9" s="27">
        <f>-SUM(N9)</f>
        <v>812922.94383</v>
      </c>
      <c r="Q9" s="38">
        <f>VLOOKUP(Q$8,$A$9:$P$82,5)</f>
        <v>155571</v>
      </c>
      <c r="R9" s="38">
        <f>VLOOKUP(R$8,$A$9:$P$82,5)</f>
        <v>555255</v>
      </c>
      <c r="S9" s="38">
        <f>+R9-Q9</f>
        <v>399684</v>
      </c>
      <c r="T9" s="35" t="s">
        <v>189</v>
      </c>
      <c r="U9" s="145">
        <f t="shared" ref="U9:AE9" si="5">-IF(TYPE(VLOOKUP(U8,$A$9:$P$82,6,FALSE))=16,0,VLOOKUP(U8,$A$9:$P$82,6,FALSE))</f>
        <v>1965122</v>
      </c>
      <c r="V9" s="145">
        <f t="shared" si="5"/>
        <v>1931815</v>
      </c>
      <c r="W9" s="145">
        <f t="shared" si="5"/>
        <v>1898508</v>
      </c>
      <c r="X9" s="145">
        <f t="shared" si="5"/>
        <v>1865201</v>
      </c>
      <c r="Y9" s="145">
        <f t="shared" si="5"/>
        <v>1831894</v>
      </c>
      <c r="Z9" s="145">
        <f t="shared" si="5"/>
        <v>1798587</v>
      </c>
      <c r="AA9" s="145">
        <f t="shared" si="5"/>
        <v>1765280</v>
      </c>
      <c r="AB9" s="145">
        <f t="shared" si="5"/>
        <v>1731973</v>
      </c>
      <c r="AC9" s="145">
        <f t="shared" si="5"/>
        <v>1698666</v>
      </c>
      <c r="AD9" s="145">
        <f t="shared" si="5"/>
        <v>1665359</v>
      </c>
      <c r="AE9" s="145">
        <f t="shared" si="5"/>
        <v>1632052</v>
      </c>
    </row>
    <row r="10" spans="1:31">
      <c r="A10" s="31">
        <v>39814</v>
      </c>
      <c r="B10" s="137" t="s">
        <v>45</v>
      </c>
      <c r="C10" s="6">
        <v>2</v>
      </c>
      <c r="D10" s="29">
        <f t="shared" si="0"/>
        <v>11967</v>
      </c>
      <c r="E10" s="29">
        <f t="shared" ref="E10:E73" si="6">+E9+D10</f>
        <v>23934</v>
      </c>
      <c r="F10" s="29">
        <f t="shared" si="1"/>
        <v>-2130066</v>
      </c>
      <c r="G10" s="34">
        <f>+Inputs!$D$3</f>
        <v>0.37951000000000001</v>
      </c>
      <c r="H10" s="2"/>
      <c r="I10" s="27">
        <f t="shared" ref="I10:I73" si="7">+I9+H10</f>
        <v>2154000</v>
      </c>
      <c r="J10" s="27"/>
      <c r="K10" s="27">
        <f t="shared" si="2"/>
        <v>11967</v>
      </c>
      <c r="L10" s="27">
        <f t="shared" ref="L10:L73" si="8">+L9+K10</f>
        <v>23934</v>
      </c>
      <c r="M10" s="27">
        <f t="shared" si="3"/>
        <v>4541.5961699999998</v>
      </c>
      <c r="N10" s="27">
        <f t="shared" si="4"/>
        <v>4541.5961699999998</v>
      </c>
      <c r="O10" s="27">
        <f t="shared" ref="O10:O73" si="9">+O9+N10</f>
        <v>-808381.34765999997</v>
      </c>
      <c r="P10" s="27">
        <f t="shared" ref="P10:P73" si="10">P9-N10</f>
        <v>808381.34765999997</v>
      </c>
      <c r="Q10" s="38">
        <f>VLOOKUP(Q$8,$A$9:$P$82,15)</f>
        <v>-758423.7897899996</v>
      </c>
      <c r="R10" s="38">
        <f>VLOOKUP(R$8,$A$9:$P$82,15)</f>
        <v>-606739.71495000017</v>
      </c>
      <c r="S10" s="38">
        <f>+R10-Q10</f>
        <v>151684.07483999943</v>
      </c>
      <c r="T10" s="36" t="s">
        <v>69</v>
      </c>
    </row>
    <row r="11" spans="1:31">
      <c r="A11" s="31">
        <v>39845</v>
      </c>
      <c r="B11" s="5"/>
      <c r="C11" s="6">
        <v>3</v>
      </c>
      <c r="D11" s="29">
        <f t="shared" si="0"/>
        <v>11967</v>
      </c>
      <c r="E11" s="29">
        <f t="shared" si="6"/>
        <v>35901</v>
      </c>
      <c r="F11" s="29">
        <f t="shared" si="1"/>
        <v>-2118099</v>
      </c>
      <c r="G11" s="34">
        <f>+Inputs!$D$3</f>
        <v>0.37951000000000001</v>
      </c>
      <c r="H11" s="2"/>
      <c r="I11" s="27">
        <f t="shared" si="7"/>
        <v>2154000</v>
      </c>
      <c r="J11" s="27"/>
      <c r="K11" s="27">
        <f t="shared" si="2"/>
        <v>11967</v>
      </c>
      <c r="L11" s="27">
        <f t="shared" si="8"/>
        <v>35901</v>
      </c>
      <c r="M11" s="27">
        <f t="shared" si="3"/>
        <v>4541.5961699999998</v>
      </c>
      <c r="N11" s="27">
        <f t="shared" si="4"/>
        <v>4541.5961699999998</v>
      </c>
      <c r="O11" s="27">
        <f t="shared" si="9"/>
        <v>-803839.75148999994</v>
      </c>
      <c r="P11" s="27">
        <f t="shared" si="10"/>
        <v>803839.75148999994</v>
      </c>
      <c r="Q11" s="38">
        <f>+VLOOKUP(Q$8,$A$9:$P$82,16)</f>
        <v>758423.7897899996</v>
      </c>
      <c r="R11" s="38">
        <f>+VLOOKUP(R$8,$A$9:$P$82,16)</f>
        <v>606739.71495000017</v>
      </c>
      <c r="S11" s="38">
        <f>(+Q11+R11)/2</f>
        <v>682581.75236999989</v>
      </c>
      <c r="T11" s="36" t="s">
        <v>113</v>
      </c>
      <c r="U11" s="145">
        <f t="shared" ref="U11:AE11" si="11">IF(TYPE(VLOOKUP(U8,$A$9:$P$82,16,FALSE))=16,0,VLOOKUP(U8,$A$9:$P$82,16,FALSE))</f>
        <v>745783.45021999965</v>
      </c>
      <c r="V11" s="145">
        <f t="shared" si="11"/>
        <v>733143.1106499997</v>
      </c>
      <c r="W11" s="145">
        <f t="shared" si="11"/>
        <v>720502.77107999974</v>
      </c>
      <c r="X11" s="145">
        <f t="shared" si="11"/>
        <v>707862.43150999979</v>
      </c>
      <c r="Y11" s="145">
        <f t="shared" si="11"/>
        <v>695222.09193999984</v>
      </c>
      <c r="Z11" s="145">
        <f t="shared" si="11"/>
        <v>682581.75236999989</v>
      </c>
      <c r="AA11" s="145">
        <f t="shared" si="11"/>
        <v>669941.41279999993</v>
      </c>
      <c r="AB11" s="145">
        <f t="shared" si="11"/>
        <v>657301.07322999998</v>
      </c>
      <c r="AC11" s="145">
        <f t="shared" si="11"/>
        <v>644660.73366000003</v>
      </c>
      <c r="AD11" s="145">
        <f t="shared" si="11"/>
        <v>632020.39409000007</v>
      </c>
      <c r="AE11" s="145">
        <f t="shared" si="11"/>
        <v>619380.05452000012</v>
      </c>
    </row>
    <row r="12" spans="1:31">
      <c r="A12" s="31">
        <v>39873</v>
      </c>
      <c r="B12" s="3"/>
      <c r="C12" s="6">
        <v>4</v>
      </c>
      <c r="D12" s="29">
        <f t="shared" si="0"/>
        <v>11967</v>
      </c>
      <c r="E12" s="29">
        <f t="shared" si="6"/>
        <v>47868</v>
      </c>
      <c r="F12" s="29">
        <f t="shared" si="1"/>
        <v>-2106132</v>
      </c>
      <c r="G12" s="34">
        <f>+Inputs!$D$3</f>
        <v>0.37951000000000001</v>
      </c>
      <c r="H12" s="2"/>
      <c r="I12" s="27">
        <f t="shared" si="7"/>
        <v>2154000</v>
      </c>
      <c r="J12" s="27"/>
      <c r="K12" s="27">
        <f t="shared" si="2"/>
        <v>11967</v>
      </c>
      <c r="L12" s="27">
        <f t="shared" si="8"/>
        <v>47868</v>
      </c>
      <c r="M12" s="27">
        <f t="shared" si="3"/>
        <v>4541.5961699999998</v>
      </c>
      <c r="N12" s="27">
        <f t="shared" si="4"/>
        <v>4541.5961699999998</v>
      </c>
      <c r="O12" s="27">
        <f t="shared" si="9"/>
        <v>-799298.1553199999</v>
      </c>
      <c r="P12" s="27">
        <f t="shared" si="10"/>
        <v>799298.1553199999</v>
      </c>
      <c r="Q12" s="39"/>
      <c r="R12" s="40"/>
      <c r="S12" s="40"/>
      <c r="T12" s="36"/>
    </row>
    <row r="13" spans="1:31">
      <c r="A13" s="31">
        <v>39904</v>
      </c>
      <c r="B13" s="3"/>
      <c r="C13" s="6">
        <v>5</v>
      </c>
      <c r="D13" s="29">
        <f t="shared" si="0"/>
        <v>11967</v>
      </c>
      <c r="E13" s="29">
        <f t="shared" si="6"/>
        <v>59835</v>
      </c>
      <c r="F13" s="29">
        <f t="shared" si="1"/>
        <v>-2094165</v>
      </c>
      <c r="G13" s="34">
        <f>+Inputs!$D$3</f>
        <v>0.37951000000000001</v>
      </c>
      <c r="H13" s="2"/>
      <c r="I13" s="27">
        <f t="shared" si="7"/>
        <v>2154000</v>
      </c>
      <c r="J13" s="27"/>
      <c r="K13" s="27">
        <f t="shared" si="2"/>
        <v>11967</v>
      </c>
      <c r="L13" s="27">
        <f t="shared" si="8"/>
        <v>59835</v>
      </c>
      <c r="M13" s="27">
        <f t="shared" si="3"/>
        <v>4541.5961699999998</v>
      </c>
      <c r="N13" s="27">
        <f t="shared" si="4"/>
        <v>4541.5961699999998</v>
      </c>
      <c r="O13" s="27">
        <f t="shared" si="9"/>
        <v>-794756.55914999987</v>
      </c>
      <c r="P13" s="27">
        <f t="shared" si="10"/>
        <v>794756.55914999987</v>
      </c>
      <c r="Q13" s="38">
        <f>VLOOKUP(Q$8,$A$9:$P$82,9)</f>
        <v>2154000</v>
      </c>
      <c r="R13" s="38">
        <f>VLOOKUP(R$8,$A$9:$P$82,9)</f>
        <v>2154000</v>
      </c>
      <c r="S13" s="38">
        <f>+R13-Q13</f>
        <v>0</v>
      </c>
      <c r="T13" s="36" t="s">
        <v>190</v>
      </c>
    </row>
    <row r="14" spans="1:31">
      <c r="A14" s="31">
        <v>39934</v>
      </c>
      <c r="B14" s="3"/>
      <c r="C14" s="6">
        <v>6</v>
      </c>
      <c r="D14" s="29">
        <f t="shared" si="0"/>
        <v>11967</v>
      </c>
      <c r="E14" s="29">
        <f t="shared" si="6"/>
        <v>71802</v>
      </c>
      <c r="F14" s="29">
        <f t="shared" si="1"/>
        <v>-2082198</v>
      </c>
      <c r="G14" s="34">
        <f>+Inputs!$D$3</f>
        <v>0.37951000000000001</v>
      </c>
      <c r="H14" s="2"/>
      <c r="I14" s="27">
        <f t="shared" si="7"/>
        <v>2154000</v>
      </c>
      <c r="J14" s="27"/>
      <c r="K14" s="27">
        <f t="shared" si="2"/>
        <v>11967</v>
      </c>
      <c r="L14" s="27">
        <f t="shared" si="8"/>
        <v>71802</v>
      </c>
      <c r="M14" s="27">
        <f t="shared" si="3"/>
        <v>4541.5961699999998</v>
      </c>
      <c r="N14" s="27">
        <f t="shared" si="4"/>
        <v>4541.5961699999998</v>
      </c>
      <c r="O14" s="27">
        <f t="shared" si="9"/>
        <v>-790214.96297999984</v>
      </c>
      <c r="P14" s="27">
        <f t="shared" si="10"/>
        <v>790214.96297999984</v>
      </c>
      <c r="Q14" s="38">
        <f>VLOOKUP(Q$8,$A$9:$P$82,12)</f>
        <v>155571</v>
      </c>
      <c r="R14" s="38">
        <f>VLOOKUP(R$8,$A$9:$P$82,12)</f>
        <v>555255</v>
      </c>
      <c r="S14" s="38">
        <f>+R14-Q14</f>
        <v>399684</v>
      </c>
      <c r="T14" s="37" t="s">
        <v>191</v>
      </c>
    </row>
    <row r="15" spans="1:31">
      <c r="A15" s="31">
        <v>39965</v>
      </c>
      <c r="B15" s="3"/>
      <c r="C15" s="6">
        <v>7</v>
      </c>
      <c r="D15" s="29">
        <f t="shared" si="0"/>
        <v>11967</v>
      </c>
      <c r="E15" s="29">
        <f t="shared" si="6"/>
        <v>83769</v>
      </c>
      <c r="F15" s="29">
        <f t="shared" si="1"/>
        <v>-2070231</v>
      </c>
      <c r="G15" s="34">
        <f>+Inputs!$D$3</f>
        <v>0.37951000000000001</v>
      </c>
      <c r="H15" s="2"/>
      <c r="I15" s="27">
        <f t="shared" si="7"/>
        <v>2154000</v>
      </c>
      <c r="J15" s="27"/>
      <c r="K15" s="27">
        <f t="shared" si="2"/>
        <v>11967</v>
      </c>
      <c r="L15" s="27">
        <f t="shared" si="8"/>
        <v>83769</v>
      </c>
      <c r="M15" s="27">
        <f t="shared" si="3"/>
        <v>4541.5961699999998</v>
      </c>
      <c r="N15" s="27">
        <f t="shared" si="4"/>
        <v>4541.5961699999998</v>
      </c>
      <c r="O15" s="27">
        <f t="shared" si="9"/>
        <v>-785673.3668099998</v>
      </c>
      <c r="P15" s="27">
        <f t="shared" si="10"/>
        <v>785673.3668099998</v>
      </c>
      <c r="Q15" s="8"/>
      <c r="R15" s="8"/>
      <c r="S15" s="8"/>
      <c r="T15" s="98"/>
    </row>
    <row r="16" spans="1:31">
      <c r="A16" s="31">
        <v>39995</v>
      </c>
      <c r="B16" s="3"/>
      <c r="C16" s="6">
        <v>8</v>
      </c>
      <c r="D16" s="29">
        <f t="shared" si="0"/>
        <v>11967</v>
      </c>
      <c r="E16" s="29">
        <f t="shared" si="6"/>
        <v>95736</v>
      </c>
      <c r="F16" s="29">
        <f t="shared" si="1"/>
        <v>-2058264</v>
      </c>
      <c r="G16" s="34">
        <f>+Inputs!$D$3</f>
        <v>0.37951000000000001</v>
      </c>
      <c r="H16" s="2"/>
      <c r="I16" s="27">
        <f t="shared" si="7"/>
        <v>2154000</v>
      </c>
      <c r="J16" s="27"/>
      <c r="K16" s="27">
        <f t="shared" si="2"/>
        <v>11967</v>
      </c>
      <c r="L16" s="27">
        <f t="shared" si="8"/>
        <v>95736</v>
      </c>
      <c r="M16" s="27">
        <f t="shared" si="3"/>
        <v>4541.5961699999998</v>
      </c>
      <c r="N16" s="27">
        <f t="shared" si="4"/>
        <v>4541.5961699999998</v>
      </c>
      <c r="O16" s="27">
        <f t="shared" si="9"/>
        <v>-781131.77063999977</v>
      </c>
      <c r="P16" s="27">
        <f t="shared" si="10"/>
        <v>781131.77063999977</v>
      </c>
      <c r="Q16" s="8"/>
      <c r="R16" s="8"/>
      <c r="S16" s="8"/>
      <c r="T16" s="4"/>
    </row>
    <row r="17" spans="1:20">
      <c r="A17" s="31">
        <v>40026</v>
      </c>
      <c r="B17" s="3"/>
      <c r="C17" s="6">
        <v>9</v>
      </c>
      <c r="D17" s="29">
        <f t="shared" si="0"/>
        <v>11967</v>
      </c>
      <c r="E17" s="29">
        <f t="shared" si="6"/>
        <v>107703</v>
      </c>
      <c r="F17" s="29">
        <f t="shared" si="1"/>
        <v>-2046297</v>
      </c>
      <c r="G17" s="34">
        <f>+Inputs!$D$3</f>
        <v>0.37951000000000001</v>
      </c>
      <c r="H17" s="2"/>
      <c r="I17" s="27">
        <f t="shared" si="7"/>
        <v>2154000</v>
      </c>
      <c r="J17" s="27"/>
      <c r="K17" s="27">
        <f t="shared" si="2"/>
        <v>11967</v>
      </c>
      <c r="L17" s="27">
        <f t="shared" si="8"/>
        <v>107703</v>
      </c>
      <c r="M17" s="27">
        <f t="shared" si="3"/>
        <v>4541.5961699999998</v>
      </c>
      <c r="N17" s="27">
        <f t="shared" si="4"/>
        <v>4541.5961699999998</v>
      </c>
      <c r="O17" s="27">
        <f t="shared" si="9"/>
        <v>-776590.17446999974</v>
      </c>
      <c r="P17" s="27">
        <f t="shared" si="10"/>
        <v>776590.17446999974</v>
      </c>
      <c r="Q17" s="8"/>
      <c r="R17" s="8"/>
      <c r="S17" s="8"/>
      <c r="T17" s="4"/>
    </row>
    <row r="18" spans="1:20">
      <c r="A18" s="31">
        <v>40057</v>
      </c>
      <c r="B18" s="138"/>
      <c r="C18" s="139">
        <v>10</v>
      </c>
      <c r="D18" s="140">
        <f t="shared" si="0"/>
        <v>11967</v>
      </c>
      <c r="E18" s="140">
        <f t="shared" si="6"/>
        <v>119670</v>
      </c>
      <c r="F18" s="140">
        <f t="shared" si="1"/>
        <v>-2034330</v>
      </c>
      <c r="G18" s="34">
        <f>+Inputs!$D$3</f>
        <v>0.37951000000000001</v>
      </c>
      <c r="H18" s="141"/>
      <c r="I18" s="142">
        <f t="shared" si="7"/>
        <v>2154000</v>
      </c>
      <c r="J18" s="142"/>
      <c r="K18" s="142">
        <f t="shared" si="2"/>
        <v>11967</v>
      </c>
      <c r="L18" s="142">
        <f t="shared" si="8"/>
        <v>119670</v>
      </c>
      <c r="M18" s="142">
        <f t="shared" si="3"/>
        <v>4541.5961699999998</v>
      </c>
      <c r="N18" s="142">
        <f t="shared" si="4"/>
        <v>4541.5961699999998</v>
      </c>
      <c r="O18" s="142">
        <f t="shared" si="9"/>
        <v>-772048.5782999997</v>
      </c>
      <c r="P18" s="142">
        <f t="shared" si="10"/>
        <v>772048.5782999997</v>
      </c>
      <c r="Q18" s="8"/>
      <c r="R18" s="8"/>
      <c r="S18" s="8"/>
      <c r="T18" s="4"/>
    </row>
    <row r="19" spans="1:20">
      <c r="A19" s="31">
        <v>40087</v>
      </c>
      <c r="B19" s="138"/>
      <c r="C19" s="139">
        <v>11</v>
      </c>
      <c r="D19" s="140">
        <f t="shared" si="0"/>
        <v>11967</v>
      </c>
      <c r="E19" s="140">
        <f t="shared" si="6"/>
        <v>131637</v>
      </c>
      <c r="F19" s="140">
        <f t="shared" si="1"/>
        <v>-2022363</v>
      </c>
      <c r="G19" s="34">
        <f>+Inputs!$D$3</f>
        <v>0.37951000000000001</v>
      </c>
      <c r="H19" s="141"/>
      <c r="I19" s="142">
        <f t="shared" si="7"/>
        <v>2154000</v>
      </c>
      <c r="J19" s="142"/>
      <c r="K19" s="142">
        <f t="shared" si="2"/>
        <v>11967</v>
      </c>
      <c r="L19" s="142">
        <f t="shared" si="8"/>
        <v>131637</v>
      </c>
      <c r="M19" s="142">
        <f t="shared" si="3"/>
        <v>4541.5961699999998</v>
      </c>
      <c r="N19" s="142">
        <f t="shared" si="4"/>
        <v>4541.5961699999998</v>
      </c>
      <c r="O19" s="142">
        <f t="shared" si="9"/>
        <v>-767506.98212999967</v>
      </c>
      <c r="P19" s="142">
        <f t="shared" si="10"/>
        <v>767506.98212999967</v>
      </c>
      <c r="Q19" s="8"/>
      <c r="R19" s="8"/>
      <c r="S19" s="8"/>
      <c r="T19" s="4"/>
    </row>
    <row r="20" spans="1:20">
      <c r="A20" s="31">
        <v>40118</v>
      </c>
      <c r="B20" s="3"/>
      <c r="C20" s="6">
        <v>12</v>
      </c>
      <c r="D20" s="29">
        <f t="shared" si="0"/>
        <v>11967</v>
      </c>
      <c r="E20" s="29">
        <f t="shared" si="6"/>
        <v>143604</v>
      </c>
      <c r="F20" s="29">
        <f t="shared" si="1"/>
        <v>-2010396</v>
      </c>
      <c r="G20" s="34">
        <f>+Inputs!$D$3</f>
        <v>0.37951000000000001</v>
      </c>
      <c r="H20" s="2"/>
      <c r="I20" s="27">
        <f t="shared" si="7"/>
        <v>2154000</v>
      </c>
      <c r="J20" s="27"/>
      <c r="K20" s="27">
        <f t="shared" si="2"/>
        <v>11967</v>
      </c>
      <c r="L20" s="27">
        <f t="shared" si="8"/>
        <v>143604</v>
      </c>
      <c r="M20" s="27">
        <f t="shared" si="3"/>
        <v>4541.5961699999998</v>
      </c>
      <c r="N20" s="27">
        <f t="shared" si="4"/>
        <v>4541.5961699999998</v>
      </c>
      <c r="O20" s="27">
        <f t="shared" si="9"/>
        <v>-762965.38595999964</v>
      </c>
      <c r="P20" s="27">
        <f t="shared" si="10"/>
        <v>762965.38595999964</v>
      </c>
      <c r="Q20" s="8"/>
      <c r="R20" s="8"/>
      <c r="S20" s="8"/>
      <c r="T20" s="4"/>
    </row>
    <row r="21" spans="1:20">
      <c r="A21" s="31">
        <v>40148</v>
      </c>
      <c r="B21" s="3"/>
      <c r="C21" s="6">
        <v>13</v>
      </c>
      <c r="D21" s="29">
        <f t="shared" si="0"/>
        <v>11967</v>
      </c>
      <c r="E21" s="29">
        <f t="shared" si="6"/>
        <v>155571</v>
      </c>
      <c r="F21" s="29">
        <f t="shared" si="1"/>
        <v>-1998429</v>
      </c>
      <c r="G21" s="34">
        <f>+Inputs!$D$3</f>
        <v>0.37951000000000001</v>
      </c>
      <c r="H21" s="2"/>
      <c r="I21" s="27">
        <f t="shared" si="7"/>
        <v>2154000</v>
      </c>
      <c r="J21" s="27"/>
      <c r="K21" s="27">
        <f t="shared" si="2"/>
        <v>11967</v>
      </c>
      <c r="L21" s="27">
        <f t="shared" si="8"/>
        <v>155571</v>
      </c>
      <c r="M21" s="27">
        <f t="shared" si="3"/>
        <v>4541.5961699999998</v>
      </c>
      <c r="N21" s="27">
        <f t="shared" si="4"/>
        <v>4541.5961699999998</v>
      </c>
      <c r="O21" s="27">
        <f t="shared" si="9"/>
        <v>-758423.7897899996</v>
      </c>
      <c r="P21" s="27">
        <f t="shared" si="10"/>
        <v>758423.7897899996</v>
      </c>
      <c r="Q21" s="8"/>
      <c r="R21" s="8"/>
      <c r="S21" s="8"/>
      <c r="T21" s="4"/>
    </row>
    <row r="22" spans="1:20" s="248" customFormat="1">
      <c r="A22" s="243">
        <v>40179</v>
      </c>
      <c r="B22" s="252"/>
      <c r="C22" s="238">
        <v>14</v>
      </c>
      <c r="D22" s="239">
        <f>ROUND(-(+$F$21/60)*1,0)</f>
        <v>33307</v>
      </c>
      <c r="E22" s="239">
        <f t="shared" si="6"/>
        <v>188878</v>
      </c>
      <c r="F22" s="239">
        <f t="shared" si="1"/>
        <v>-1965122</v>
      </c>
      <c r="G22" s="240">
        <f>+Inputs!$D$3</f>
        <v>0.37951000000000001</v>
      </c>
      <c r="H22" s="249"/>
      <c r="I22" s="241">
        <f t="shared" si="7"/>
        <v>2154000</v>
      </c>
      <c r="J22" s="241"/>
      <c r="K22" s="241">
        <f t="shared" si="2"/>
        <v>33307</v>
      </c>
      <c r="L22" s="241">
        <f t="shared" si="8"/>
        <v>188878</v>
      </c>
      <c r="M22" s="241">
        <f t="shared" si="3"/>
        <v>12640.33957</v>
      </c>
      <c r="N22" s="241">
        <f t="shared" si="4"/>
        <v>12640.33957</v>
      </c>
      <c r="O22" s="241">
        <f t="shared" si="9"/>
        <v>-745783.45021999965</v>
      </c>
      <c r="P22" s="241">
        <f t="shared" si="10"/>
        <v>745783.45021999965</v>
      </c>
      <c r="Q22" s="242"/>
      <c r="R22" s="242"/>
      <c r="S22" s="242"/>
      <c r="T22" s="237"/>
    </row>
    <row r="23" spans="1:20" s="248" customFormat="1">
      <c r="A23" s="243">
        <v>40210</v>
      </c>
      <c r="B23" s="252"/>
      <c r="C23" s="238">
        <v>15</v>
      </c>
      <c r="D23" s="239">
        <f t="shared" ref="D23:D81" si="12">ROUND(-(+$F$21/60)*1,0)</f>
        <v>33307</v>
      </c>
      <c r="E23" s="239">
        <f t="shared" si="6"/>
        <v>222185</v>
      </c>
      <c r="F23" s="239">
        <f t="shared" si="1"/>
        <v>-1931815</v>
      </c>
      <c r="G23" s="240">
        <f>+Inputs!$D$3</f>
        <v>0.37951000000000001</v>
      </c>
      <c r="H23" s="249"/>
      <c r="I23" s="241">
        <f t="shared" si="7"/>
        <v>2154000</v>
      </c>
      <c r="J23" s="241"/>
      <c r="K23" s="241">
        <f t="shared" si="2"/>
        <v>33307</v>
      </c>
      <c r="L23" s="241">
        <f t="shared" si="8"/>
        <v>222185</v>
      </c>
      <c r="M23" s="241">
        <f t="shared" si="3"/>
        <v>12640.33957</v>
      </c>
      <c r="N23" s="241">
        <f t="shared" si="4"/>
        <v>12640.33957</v>
      </c>
      <c r="O23" s="241">
        <f t="shared" si="9"/>
        <v>-733143.1106499997</v>
      </c>
      <c r="P23" s="241">
        <f t="shared" si="10"/>
        <v>733143.1106499997</v>
      </c>
      <c r="Q23" s="242"/>
      <c r="R23" s="242"/>
      <c r="S23" s="242"/>
      <c r="T23" s="237"/>
    </row>
    <row r="24" spans="1:20" s="248" customFormat="1">
      <c r="A24" s="243">
        <v>40238</v>
      </c>
      <c r="B24" s="252"/>
      <c r="C24" s="238">
        <v>16</v>
      </c>
      <c r="D24" s="239">
        <f t="shared" si="12"/>
        <v>33307</v>
      </c>
      <c r="E24" s="239">
        <f t="shared" si="6"/>
        <v>255492</v>
      </c>
      <c r="F24" s="239">
        <f t="shared" si="1"/>
        <v>-1898508</v>
      </c>
      <c r="G24" s="240">
        <f>+Inputs!$D$3</f>
        <v>0.37951000000000001</v>
      </c>
      <c r="H24" s="249"/>
      <c r="I24" s="241">
        <f t="shared" si="7"/>
        <v>2154000</v>
      </c>
      <c r="J24" s="241"/>
      <c r="K24" s="241">
        <f t="shared" si="2"/>
        <v>33307</v>
      </c>
      <c r="L24" s="241">
        <f t="shared" si="8"/>
        <v>255492</v>
      </c>
      <c r="M24" s="241">
        <f t="shared" si="3"/>
        <v>12640.33957</v>
      </c>
      <c r="N24" s="241">
        <f t="shared" si="4"/>
        <v>12640.33957</v>
      </c>
      <c r="O24" s="241">
        <f t="shared" si="9"/>
        <v>-720502.77107999974</v>
      </c>
      <c r="P24" s="241">
        <f t="shared" si="10"/>
        <v>720502.77107999974</v>
      </c>
      <c r="Q24" s="242"/>
      <c r="R24" s="242"/>
      <c r="S24" s="242"/>
      <c r="T24" s="237"/>
    </row>
    <row r="25" spans="1:20" s="248" customFormat="1">
      <c r="A25" s="243">
        <v>40269</v>
      </c>
      <c r="B25" s="252"/>
      <c r="C25" s="238">
        <v>17</v>
      </c>
      <c r="D25" s="239">
        <f t="shared" si="12"/>
        <v>33307</v>
      </c>
      <c r="E25" s="239">
        <f t="shared" si="6"/>
        <v>288799</v>
      </c>
      <c r="F25" s="239">
        <f t="shared" si="1"/>
        <v>-1865201</v>
      </c>
      <c r="G25" s="240">
        <f>+Inputs!$D$3</f>
        <v>0.37951000000000001</v>
      </c>
      <c r="H25" s="249"/>
      <c r="I25" s="241">
        <f t="shared" si="7"/>
        <v>2154000</v>
      </c>
      <c r="J25" s="241"/>
      <c r="K25" s="241">
        <f t="shared" si="2"/>
        <v>33307</v>
      </c>
      <c r="L25" s="241">
        <f t="shared" si="8"/>
        <v>288799</v>
      </c>
      <c r="M25" s="241">
        <f t="shared" si="3"/>
        <v>12640.33957</v>
      </c>
      <c r="N25" s="241">
        <f t="shared" si="4"/>
        <v>12640.33957</v>
      </c>
      <c r="O25" s="241">
        <f t="shared" si="9"/>
        <v>-707862.43150999979</v>
      </c>
      <c r="P25" s="241">
        <f t="shared" si="10"/>
        <v>707862.43150999979</v>
      </c>
      <c r="Q25" s="242"/>
      <c r="R25" s="242"/>
      <c r="S25" s="242"/>
      <c r="T25" s="237"/>
    </row>
    <row r="26" spans="1:20" s="248" customFormat="1">
      <c r="A26" s="243">
        <v>40299</v>
      </c>
      <c r="B26" s="252"/>
      <c r="C26" s="238">
        <v>18</v>
      </c>
      <c r="D26" s="239">
        <f t="shared" si="12"/>
        <v>33307</v>
      </c>
      <c r="E26" s="239">
        <f t="shared" si="6"/>
        <v>322106</v>
      </c>
      <c r="F26" s="239">
        <f t="shared" si="1"/>
        <v>-1831894</v>
      </c>
      <c r="G26" s="240">
        <f>+Inputs!$D$3</f>
        <v>0.37951000000000001</v>
      </c>
      <c r="H26" s="249"/>
      <c r="I26" s="241">
        <f t="shared" si="7"/>
        <v>2154000</v>
      </c>
      <c r="J26" s="241"/>
      <c r="K26" s="241">
        <f t="shared" si="2"/>
        <v>33307</v>
      </c>
      <c r="L26" s="241">
        <f t="shared" si="8"/>
        <v>322106</v>
      </c>
      <c r="M26" s="241">
        <f t="shared" si="3"/>
        <v>12640.33957</v>
      </c>
      <c r="N26" s="241">
        <f t="shared" si="4"/>
        <v>12640.33957</v>
      </c>
      <c r="O26" s="241">
        <f t="shared" si="9"/>
        <v>-695222.09193999984</v>
      </c>
      <c r="P26" s="241">
        <f t="shared" si="10"/>
        <v>695222.09193999984</v>
      </c>
      <c r="Q26" s="242"/>
      <c r="R26" s="242"/>
      <c r="S26" s="242"/>
      <c r="T26" s="237"/>
    </row>
    <row r="27" spans="1:20" s="248" customFormat="1">
      <c r="A27" s="243">
        <v>40330</v>
      </c>
      <c r="B27" s="252"/>
      <c r="C27" s="238">
        <v>19</v>
      </c>
      <c r="D27" s="239">
        <f t="shared" si="12"/>
        <v>33307</v>
      </c>
      <c r="E27" s="239">
        <f t="shared" si="6"/>
        <v>355413</v>
      </c>
      <c r="F27" s="239">
        <f t="shared" si="1"/>
        <v>-1798587</v>
      </c>
      <c r="G27" s="240">
        <f>+Inputs!$D$3</f>
        <v>0.37951000000000001</v>
      </c>
      <c r="H27" s="249"/>
      <c r="I27" s="241">
        <f t="shared" si="7"/>
        <v>2154000</v>
      </c>
      <c r="J27" s="241"/>
      <c r="K27" s="241">
        <f t="shared" si="2"/>
        <v>33307</v>
      </c>
      <c r="L27" s="241">
        <f t="shared" si="8"/>
        <v>355413</v>
      </c>
      <c r="M27" s="241">
        <f t="shared" si="3"/>
        <v>12640.33957</v>
      </c>
      <c r="N27" s="241">
        <f t="shared" si="4"/>
        <v>12640.33957</v>
      </c>
      <c r="O27" s="241">
        <f t="shared" si="9"/>
        <v>-682581.75236999989</v>
      </c>
      <c r="P27" s="241">
        <f t="shared" si="10"/>
        <v>682581.75236999989</v>
      </c>
      <c r="Q27" s="242"/>
      <c r="R27" s="242"/>
      <c r="S27" s="242"/>
      <c r="T27" s="237"/>
    </row>
    <row r="28" spans="1:20" s="248" customFormat="1">
      <c r="A28" s="243">
        <v>40360</v>
      </c>
      <c r="B28" s="252"/>
      <c r="C28" s="238">
        <v>20</v>
      </c>
      <c r="D28" s="239">
        <f t="shared" si="12"/>
        <v>33307</v>
      </c>
      <c r="E28" s="239">
        <f t="shared" si="6"/>
        <v>388720</v>
      </c>
      <c r="F28" s="239">
        <f t="shared" si="1"/>
        <v>-1765280</v>
      </c>
      <c r="G28" s="240">
        <f>+Inputs!$D$3</f>
        <v>0.37951000000000001</v>
      </c>
      <c r="H28" s="249"/>
      <c r="I28" s="241">
        <f t="shared" si="7"/>
        <v>2154000</v>
      </c>
      <c r="J28" s="241"/>
      <c r="K28" s="241">
        <f t="shared" si="2"/>
        <v>33307</v>
      </c>
      <c r="L28" s="241">
        <f t="shared" si="8"/>
        <v>388720</v>
      </c>
      <c r="M28" s="241">
        <f t="shared" si="3"/>
        <v>12640.33957</v>
      </c>
      <c r="N28" s="241">
        <f t="shared" si="4"/>
        <v>12640.33957</v>
      </c>
      <c r="O28" s="241">
        <f t="shared" si="9"/>
        <v>-669941.41279999993</v>
      </c>
      <c r="P28" s="241">
        <f t="shared" si="10"/>
        <v>669941.41279999993</v>
      </c>
      <c r="Q28" s="242"/>
      <c r="R28" s="242"/>
      <c r="S28" s="242"/>
      <c r="T28" s="237"/>
    </row>
    <row r="29" spans="1:20" s="248" customFormat="1">
      <c r="A29" s="243">
        <v>40391</v>
      </c>
      <c r="B29" s="252"/>
      <c r="C29" s="238">
        <v>21</v>
      </c>
      <c r="D29" s="239">
        <f t="shared" si="12"/>
        <v>33307</v>
      </c>
      <c r="E29" s="239">
        <f t="shared" si="6"/>
        <v>422027</v>
      </c>
      <c r="F29" s="239">
        <f t="shared" si="1"/>
        <v>-1731973</v>
      </c>
      <c r="G29" s="240">
        <f>+Inputs!$D$3</f>
        <v>0.37951000000000001</v>
      </c>
      <c r="H29" s="249"/>
      <c r="I29" s="241">
        <f t="shared" si="7"/>
        <v>2154000</v>
      </c>
      <c r="J29" s="241"/>
      <c r="K29" s="241">
        <f t="shared" si="2"/>
        <v>33307</v>
      </c>
      <c r="L29" s="241">
        <f t="shared" si="8"/>
        <v>422027</v>
      </c>
      <c r="M29" s="241">
        <f t="shared" si="3"/>
        <v>12640.33957</v>
      </c>
      <c r="N29" s="241">
        <f t="shared" si="4"/>
        <v>12640.33957</v>
      </c>
      <c r="O29" s="241">
        <f t="shared" si="9"/>
        <v>-657301.07322999998</v>
      </c>
      <c r="P29" s="241">
        <f t="shared" si="10"/>
        <v>657301.07322999998</v>
      </c>
      <c r="Q29" s="242"/>
      <c r="R29" s="242"/>
      <c r="S29" s="242"/>
      <c r="T29" s="237"/>
    </row>
    <row r="30" spans="1:20" s="248" customFormat="1">
      <c r="A30" s="243">
        <v>40422</v>
      </c>
      <c r="B30" s="252"/>
      <c r="C30" s="238">
        <v>22</v>
      </c>
      <c r="D30" s="239">
        <f t="shared" si="12"/>
        <v>33307</v>
      </c>
      <c r="E30" s="239">
        <f t="shared" si="6"/>
        <v>455334</v>
      </c>
      <c r="F30" s="239">
        <f t="shared" si="1"/>
        <v>-1698666</v>
      </c>
      <c r="G30" s="240">
        <f>+Inputs!$D$3</f>
        <v>0.37951000000000001</v>
      </c>
      <c r="H30" s="249"/>
      <c r="I30" s="241">
        <f t="shared" si="7"/>
        <v>2154000</v>
      </c>
      <c r="J30" s="241"/>
      <c r="K30" s="241">
        <f t="shared" si="2"/>
        <v>33307</v>
      </c>
      <c r="L30" s="241">
        <f t="shared" si="8"/>
        <v>455334</v>
      </c>
      <c r="M30" s="241">
        <f t="shared" si="3"/>
        <v>12640.33957</v>
      </c>
      <c r="N30" s="241">
        <f t="shared" si="4"/>
        <v>12640.33957</v>
      </c>
      <c r="O30" s="241">
        <f t="shared" si="9"/>
        <v>-644660.73366000003</v>
      </c>
      <c r="P30" s="241">
        <f t="shared" si="10"/>
        <v>644660.73366000003</v>
      </c>
      <c r="Q30" s="242"/>
      <c r="R30" s="242"/>
      <c r="S30" s="242"/>
      <c r="T30" s="237"/>
    </row>
    <row r="31" spans="1:20" s="248" customFormat="1">
      <c r="A31" s="243">
        <v>40452</v>
      </c>
      <c r="B31" s="252"/>
      <c r="C31" s="238">
        <v>23</v>
      </c>
      <c r="D31" s="239">
        <f t="shared" si="12"/>
        <v>33307</v>
      </c>
      <c r="E31" s="239">
        <f t="shared" si="6"/>
        <v>488641</v>
      </c>
      <c r="F31" s="239">
        <f t="shared" si="1"/>
        <v>-1665359</v>
      </c>
      <c r="G31" s="240">
        <f>+Inputs!$D$3</f>
        <v>0.37951000000000001</v>
      </c>
      <c r="H31" s="249"/>
      <c r="I31" s="241">
        <f t="shared" si="7"/>
        <v>2154000</v>
      </c>
      <c r="J31" s="241"/>
      <c r="K31" s="241">
        <f t="shared" si="2"/>
        <v>33307</v>
      </c>
      <c r="L31" s="241">
        <f t="shared" si="8"/>
        <v>488641</v>
      </c>
      <c r="M31" s="241">
        <f t="shared" si="3"/>
        <v>12640.33957</v>
      </c>
      <c r="N31" s="241">
        <f t="shared" si="4"/>
        <v>12640.33957</v>
      </c>
      <c r="O31" s="241">
        <f t="shared" si="9"/>
        <v>-632020.39409000007</v>
      </c>
      <c r="P31" s="241">
        <f t="shared" si="10"/>
        <v>632020.39409000007</v>
      </c>
      <c r="Q31" s="242"/>
      <c r="R31" s="242"/>
      <c r="S31" s="242"/>
      <c r="T31" s="237"/>
    </row>
    <row r="32" spans="1:20" s="248" customFormat="1">
      <c r="A32" s="243">
        <v>40483</v>
      </c>
      <c r="B32" s="252"/>
      <c r="C32" s="238">
        <v>24</v>
      </c>
      <c r="D32" s="239">
        <f t="shared" si="12"/>
        <v>33307</v>
      </c>
      <c r="E32" s="239">
        <f t="shared" si="6"/>
        <v>521948</v>
      </c>
      <c r="F32" s="239">
        <f t="shared" si="1"/>
        <v>-1632052</v>
      </c>
      <c r="G32" s="240">
        <f>+Inputs!$D$3</f>
        <v>0.37951000000000001</v>
      </c>
      <c r="H32" s="249"/>
      <c r="I32" s="241">
        <f t="shared" si="7"/>
        <v>2154000</v>
      </c>
      <c r="J32" s="241"/>
      <c r="K32" s="241">
        <f t="shared" si="2"/>
        <v>33307</v>
      </c>
      <c r="L32" s="241">
        <f t="shared" si="8"/>
        <v>521948</v>
      </c>
      <c r="M32" s="241">
        <f t="shared" si="3"/>
        <v>12640.33957</v>
      </c>
      <c r="N32" s="241">
        <f t="shared" si="4"/>
        <v>12640.33957</v>
      </c>
      <c r="O32" s="241">
        <f t="shared" si="9"/>
        <v>-619380.05452000012</v>
      </c>
      <c r="P32" s="241">
        <f t="shared" si="10"/>
        <v>619380.05452000012</v>
      </c>
      <c r="Q32" s="242"/>
      <c r="R32" s="242"/>
      <c r="S32" s="242"/>
      <c r="T32" s="237"/>
    </row>
    <row r="33" spans="1:20" s="248" customFormat="1">
      <c r="A33" s="243">
        <v>40513</v>
      </c>
      <c r="B33" s="252"/>
      <c r="C33" s="238">
        <v>25</v>
      </c>
      <c r="D33" s="239">
        <f t="shared" si="12"/>
        <v>33307</v>
      </c>
      <c r="E33" s="239">
        <f t="shared" si="6"/>
        <v>555255</v>
      </c>
      <c r="F33" s="239">
        <f t="shared" si="1"/>
        <v>-1598745</v>
      </c>
      <c r="G33" s="240">
        <f>+Inputs!$D$3</f>
        <v>0.37951000000000001</v>
      </c>
      <c r="H33" s="249"/>
      <c r="I33" s="241">
        <f t="shared" si="7"/>
        <v>2154000</v>
      </c>
      <c r="J33" s="241"/>
      <c r="K33" s="241">
        <f t="shared" si="2"/>
        <v>33307</v>
      </c>
      <c r="L33" s="241">
        <f t="shared" si="8"/>
        <v>555255</v>
      </c>
      <c r="M33" s="241">
        <f t="shared" si="3"/>
        <v>12640.33957</v>
      </c>
      <c r="N33" s="241">
        <f t="shared" si="4"/>
        <v>12640.33957</v>
      </c>
      <c r="O33" s="241">
        <f t="shared" si="9"/>
        <v>-606739.71495000017</v>
      </c>
      <c r="P33" s="241">
        <f t="shared" si="10"/>
        <v>606739.71495000017</v>
      </c>
      <c r="Q33" s="242"/>
      <c r="R33" s="242"/>
      <c r="S33" s="242"/>
      <c r="T33" s="237"/>
    </row>
    <row r="34" spans="1:20" s="248" customFormat="1">
      <c r="A34" s="243">
        <v>40544</v>
      </c>
      <c r="B34" s="252"/>
      <c r="C34" s="238">
        <v>26</v>
      </c>
      <c r="D34" s="239">
        <f t="shared" si="12"/>
        <v>33307</v>
      </c>
      <c r="E34" s="239">
        <f t="shared" si="6"/>
        <v>588562</v>
      </c>
      <c r="F34" s="239">
        <f t="shared" si="1"/>
        <v>-1565438</v>
      </c>
      <c r="G34" s="240">
        <f>+Inputs!$D$3</f>
        <v>0.37951000000000001</v>
      </c>
      <c r="H34" s="249"/>
      <c r="I34" s="241">
        <f t="shared" si="7"/>
        <v>2154000</v>
      </c>
      <c r="J34" s="241"/>
      <c r="K34" s="241">
        <f t="shared" si="2"/>
        <v>33307</v>
      </c>
      <c r="L34" s="241">
        <f t="shared" si="8"/>
        <v>588562</v>
      </c>
      <c r="M34" s="241">
        <f t="shared" si="3"/>
        <v>12640.33957</v>
      </c>
      <c r="N34" s="241">
        <f t="shared" si="4"/>
        <v>12640.33957</v>
      </c>
      <c r="O34" s="241">
        <f t="shared" si="9"/>
        <v>-594099.37538000022</v>
      </c>
      <c r="P34" s="241">
        <f t="shared" si="10"/>
        <v>594099.37538000022</v>
      </c>
      <c r="Q34" s="242"/>
      <c r="R34" s="242"/>
      <c r="S34" s="242"/>
      <c r="T34" s="237"/>
    </row>
    <row r="35" spans="1:20" s="248" customFormat="1">
      <c r="A35" s="243">
        <v>40575</v>
      </c>
      <c r="B35" s="252"/>
      <c r="C35" s="238">
        <v>27</v>
      </c>
      <c r="D35" s="239">
        <f t="shared" si="12"/>
        <v>33307</v>
      </c>
      <c r="E35" s="239">
        <f t="shared" si="6"/>
        <v>621869</v>
      </c>
      <c r="F35" s="239">
        <f t="shared" si="1"/>
        <v>-1532131</v>
      </c>
      <c r="G35" s="240">
        <f>+Inputs!$D$3</f>
        <v>0.37951000000000001</v>
      </c>
      <c r="H35" s="249"/>
      <c r="I35" s="241">
        <f t="shared" si="7"/>
        <v>2154000</v>
      </c>
      <c r="J35" s="241"/>
      <c r="K35" s="241">
        <f t="shared" si="2"/>
        <v>33307</v>
      </c>
      <c r="L35" s="241">
        <f t="shared" si="8"/>
        <v>621869</v>
      </c>
      <c r="M35" s="241">
        <f t="shared" si="3"/>
        <v>12640.33957</v>
      </c>
      <c r="N35" s="241">
        <f t="shared" si="4"/>
        <v>12640.33957</v>
      </c>
      <c r="O35" s="241">
        <f t="shared" si="9"/>
        <v>-581459.03581000026</v>
      </c>
      <c r="P35" s="241">
        <f t="shared" si="10"/>
        <v>581459.03581000026</v>
      </c>
      <c r="Q35" s="242"/>
      <c r="R35" s="242"/>
      <c r="S35" s="242"/>
      <c r="T35" s="237"/>
    </row>
    <row r="36" spans="1:20" s="248" customFormat="1">
      <c r="A36" s="243">
        <v>40603</v>
      </c>
      <c r="B36" s="252"/>
      <c r="C36" s="238">
        <v>28</v>
      </c>
      <c r="D36" s="239">
        <f t="shared" si="12"/>
        <v>33307</v>
      </c>
      <c r="E36" s="239">
        <f t="shared" si="6"/>
        <v>655176</v>
      </c>
      <c r="F36" s="239">
        <f t="shared" si="1"/>
        <v>-1498824</v>
      </c>
      <c r="G36" s="240">
        <f>+Inputs!$D$3</f>
        <v>0.37951000000000001</v>
      </c>
      <c r="H36" s="249"/>
      <c r="I36" s="241">
        <f t="shared" si="7"/>
        <v>2154000</v>
      </c>
      <c r="J36" s="241"/>
      <c r="K36" s="241">
        <f t="shared" si="2"/>
        <v>33307</v>
      </c>
      <c r="L36" s="241">
        <f t="shared" si="8"/>
        <v>655176</v>
      </c>
      <c r="M36" s="241">
        <f t="shared" si="3"/>
        <v>12640.33957</v>
      </c>
      <c r="N36" s="241">
        <f t="shared" si="4"/>
        <v>12640.33957</v>
      </c>
      <c r="O36" s="241">
        <f t="shared" si="9"/>
        <v>-568818.69624000031</v>
      </c>
      <c r="P36" s="241">
        <f t="shared" si="10"/>
        <v>568818.69624000031</v>
      </c>
      <c r="Q36" s="242"/>
      <c r="R36" s="242"/>
      <c r="S36" s="242"/>
      <c r="T36" s="237"/>
    </row>
    <row r="37" spans="1:20" s="248" customFormat="1">
      <c r="A37" s="243">
        <v>40634</v>
      </c>
      <c r="B37" s="252"/>
      <c r="C37" s="238">
        <v>29</v>
      </c>
      <c r="D37" s="239">
        <f t="shared" si="12"/>
        <v>33307</v>
      </c>
      <c r="E37" s="239">
        <f t="shared" si="6"/>
        <v>688483</v>
      </c>
      <c r="F37" s="239">
        <f t="shared" si="1"/>
        <v>-1465517</v>
      </c>
      <c r="G37" s="240">
        <f>+Inputs!$D$3</f>
        <v>0.37951000000000001</v>
      </c>
      <c r="H37" s="249"/>
      <c r="I37" s="241">
        <f t="shared" si="7"/>
        <v>2154000</v>
      </c>
      <c r="J37" s="241"/>
      <c r="K37" s="241">
        <f t="shared" si="2"/>
        <v>33307</v>
      </c>
      <c r="L37" s="241">
        <f t="shared" si="8"/>
        <v>688483</v>
      </c>
      <c r="M37" s="241">
        <f t="shared" si="3"/>
        <v>12640.33957</v>
      </c>
      <c r="N37" s="241">
        <f t="shared" si="4"/>
        <v>12640.33957</v>
      </c>
      <c r="O37" s="241">
        <f t="shared" si="9"/>
        <v>-556178.35667000036</v>
      </c>
      <c r="P37" s="241">
        <f t="shared" si="10"/>
        <v>556178.35667000036</v>
      </c>
      <c r="Q37" s="242"/>
      <c r="R37" s="242"/>
      <c r="S37" s="242"/>
      <c r="T37" s="237"/>
    </row>
    <row r="38" spans="1:20" s="248" customFormat="1">
      <c r="A38" s="243">
        <v>40664</v>
      </c>
      <c r="B38" s="252"/>
      <c r="C38" s="238">
        <v>30</v>
      </c>
      <c r="D38" s="239">
        <f t="shared" si="12"/>
        <v>33307</v>
      </c>
      <c r="E38" s="239">
        <f t="shared" si="6"/>
        <v>721790</v>
      </c>
      <c r="F38" s="239">
        <f t="shared" si="1"/>
        <v>-1432210</v>
      </c>
      <c r="G38" s="240">
        <f>+Inputs!$D$3</f>
        <v>0.37951000000000001</v>
      </c>
      <c r="H38" s="249"/>
      <c r="I38" s="241">
        <f t="shared" si="7"/>
        <v>2154000</v>
      </c>
      <c r="J38" s="241"/>
      <c r="K38" s="241">
        <f t="shared" si="2"/>
        <v>33307</v>
      </c>
      <c r="L38" s="241">
        <f t="shared" si="8"/>
        <v>721790</v>
      </c>
      <c r="M38" s="241">
        <f t="shared" si="3"/>
        <v>12640.33957</v>
      </c>
      <c r="N38" s="241">
        <f t="shared" si="4"/>
        <v>12640.33957</v>
      </c>
      <c r="O38" s="241">
        <f t="shared" si="9"/>
        <v>-543538.0171000004</v>
      </c>
      <c r="P38" s="241">
        <f t="shared" si="10"/>
        <v>543538.0171000004</v>
      </c>
      <c r="Q38" s="242"/>
      <c r="R38" s="242"/>
      <c r="S38" s="242"/>
      <c r="T38" s="237"/>
    </row>
    <row r="39" spans="1:20" s="248" customFormat="1">
      <c r="A39" s="243">
        <v>40695</v>
      </c>
      <c r="B39" s="249"/>
      <c r="C39" s="238">
        <v>31</v>
      </c>
      <c r="D39" s="239">
        <f t="shared" si="12"/>
        <v>33307</v>
      </c>
      <c r="E39" s="239">
        <f t="shared" si="6"/>
        <v>755097</v>
      </c>
      <c r="F39" s="239">
        <f t="shared" si="1"/>
        <v>-1398903</v>
      </c>
      <c r="G39" s="240">
        <f>+Inputs!$D$3</f>
        <v>0.37951000000000001</v>
      </c>
      <c r="H39" s="249"/>
      <c r="I39" s="241">
        <f t="shared" si="7"/>
        <v>2154000</v>
      </c>
      <c r="J39" s="241"/>
      <c r="K39" s="241">
        <f t="shared" si="2"/>
        <v>33307</v>
      </c>
      <c r="L39" s="241">
        <f t="shared" si="8"/>
        <v>755097</v>
      </c>
      <c r="M39" s="241">
        <f t="shared" si="3"/>
        <v>12640.33957</v>
      </c>
      <c r="N39" s="241">
        <f t="shared" si="4"/>
        <v>12640.33957</v>
      </c>
      <c r="O39" s="241">
        <f t="shared" si="9"/>
        <v>-530897.67753000045</v>
      </c>
      <c r="P39" s="241">
        <f t="shared" si="10"/>
        <v>530897.67753000045</v>
      </c>
      <c r="Q39" s="242"/>
      <c r="R39" s="242"/>
      <c r="S39" s="242"/>
      <c r="T39" s="237"/>
    </row>
    <row r="40" spans="1:20" s="248" customFormat="1">
      <c r="A40" s="243">
        <v>40725</v>
      </c>
      <c r="B40" s="249"/>
      <c r="C40" s="238">
        <v>32</v>
      </c>
      <c r="D40" s="239">
        <f t="shared" si="12"/>
        <v>33307</v>
      </c>
      <c r="E40" s="239">
        <f t="shared" si="6"/>
        <v>788404</v>
      </c>
      <c r="F40" s="239">
        <f t="shared" si="1"/>
        <v>-1365596</v>
      </c>
      <c r="G40" s="240">
        <f>+Inputs!$D$3</f>
        <v>0.37951000000000001</v>
      </c>
      <c r="H40" s="249"/>
      <c r="I40" s="241">
        <f t="shared" si="7"/>
        <v>2154000</v>
      </c>
      <c r="J40" s="249"/>
      <c r="K40" s="241">
        <f t="shared" si="2"/>
        <v>33307</v>
      </c>
      <c r="L40" s="241">
        <f t="shared" si="8"/>
        <v>788404</v>
      </c>
      <c r="M40" s="241">
        <f t="shared" si="3"/>
        <v>12640.33957</v>
      </c>
      <c r="N40" s="241">
        <f t="shared" si="4"/>
        <v>12640.33957</v>
      </c>
      <c r="O40" s="241">
        <f t="shared" si="9"/>
        <v>-518257.33796000044</v>
      </c>
      <c r="P40" s="241">
        <f t="shared" si="10"/>
        <v>518257.33796000044</v>
      </c>
      <c r="Q40" s="242"/>
      <c r="R40" s="242"/>
      <c r="S40" s="242"/>
      <c r="T40" s="237"/>
    </row>
    <row r="41" spans="1:20" s="248" customFormat="1">
      <c r="A41" s="243">
        <v>40756</v>
      </c>
      <c r="B41" s="237"/>
      <c r="C41" s="238">
        <v>33</v>
      </c>
      <c r="D41" s="239">
        <f t="shared" si="12"/>
        <v>33307</v>
      </c>
      <c r="E41" s="239">
        <f t="shared" si="6"/>
        <v>821711</v>
      </c>
      <c r="F41" s="239">
        <f t="shared" si="1"/>
        <v>-1332289</v>
      </c>
      <c r="G41" s="240">
        <f>+Inputs!$D$3</f>
        <v>0.37951000000000001</v>
      </c>
      <c r="H41" s="237"/>
      <c r="I41" s="241">
        <f t="shared" si="7"/>
        <v>2154000</v>
      </c>
      <c r="J41" s="237"/>
      <c r="K41" s="241">
        <f t="shared" si="2"/>
        <v>33307</v>
      </c>
      <c r="L41" s="241">
        <f t="shared" si="8"/>
        <v>821711</v>
      </c>
      <c r="M41" s="241">
        <f t="shared" si="3"/>
        <v>12640.33957</v>
      </c>
      <c r="N41" s="241">
        <f t="shared" si="4"/>
        <v>12640.33957</v>
      </c>
      <c r="O41" s="241">
        <f t="shared" si="9"/>
        <v>-505616.99839000043</v>
      </c>
      <c r="P41" s="241">
        <f t="shared" si="10"/>
        <v>505616.99839000043</v>
      </c>
      <c r="Q41" s="242"/>
      <c r="R41" s="242"/>
      <c r="S41" s="242"/>
      <c r="T41" s="237"/>
    </row>
    <row r="42" spans="1:20" s="248" customFormat="1">
      <c r="A42" s="243">
        <v>40787</v>
      </c>
      <c r="B42" s="237"/>
      <c r="C42" s="238">
        <v>34</v>
      </c>
      <c r="D42" s="239">
        <f t="shared" si="12"/>
        <v>33307</v>
      </c>
      <c r="E42" s="239">
        <f t="shared" si="6"/>
        <v>855018</v>
      </c>
      <c r="F42" s="239">
        <f t="shared" si="1"/>
        <v>-1298982</v>
      </c>
      <c r="G42" s="240">
        <f>+Inputs!$D$3</f>
        <v>0.37951000000000001</v>
      </c>
      <c r="H42" s="237"/>
      <c r="I42" s="241">
        <f t="shared" si="7"/>
        <v>2154000</v>
      </c>
      <c r="J42" s="237"/>
      <c r="K42" s="241">
        <f t="shared" si="2"/>
        <v>33307</v>
      </c>
      <c r="L42" s="241">
        <f t="shared" si="8"/>
        <v>855018</v>
      </c>
      <c r="M42" s="241">
        <f t="shared" si="3"/>
        <v>12640.33957</v>
      </c>
      <c r="N42" s="241">
        <f t="shared" si="4"/>
        <v>12640.33957</v>
      </c>
      <c r="O42" s="241">
        <f t="shared" si="9"/>
        <v>-492976.65882000042</v>
      </c>
      <c r="P42" s="241">
        <f t="shared" si="10"/>
        <v>492976.65882000042</v>
      </c>
      <c r="Q42" s="242"/>
      <c r="R42" s="242"/>
      <c r="S42" s="242"/>
      <c r="T42" s="237"/>
    </row>
    <row r="43" spans="1:20" s="248" customFormat="1">
      <c r="A43" s="243">
        <v>40817</v>
      </c>
      <c r="B43" s="237"/>
      <c r="C43" s="238">
        <v>35</v>
      </c>
      <c r="D43" s="239">
        <f t="shared" si="12"/>
        <v>33307</v>
      </c>
      <c r="E43" s="239">
        <f t="shared" si="6"/>
        <v>888325</v>
      </c>
      <c r="F43" s="239">
        <f t="shared" si="1"/>
        <v>-1265675</v>
      </c>
      <c r="G43" s="240">
        <f>+Inputs!$D$3</f>
        <v>0.37951000000000001</v>
      </c>
      <c r="H43" s="237"/>
      <c r="I43" s="241">
        <f t="shared" si="7"/>
        <v>2154000</v>
      </c>
      <c r="J43" s="237"/>
      <c r="K43" s="241">
        <f t="shared" si="2"/>
        <v>33307</v>
      </c>
      <c r="L43" s="241">
        <f t="shared" si="8"/>
        <v>888325</v>
      </c>
      <c r="M43" s="241">
        <f t="shared" si="3"/>
        <v>12640.33957</v>
      </c>
      <c r="N43" s="241">
        <f t="shared" si="4"/>
        <v>12640.33957</v>
      </c>
      <c r="O43" s="241">
        <f t="shared" si="9"/>
        <v>-480336.31925000041</v>
      </c>
      <c r="P43" s="241">
        <f t="shared" si="10"/>
        <v>480336.31925000041</v>
      </c>
      <c r="Q43" s="242"/>
      <c r="R43" s="242"/>
      <c r="S43" s="242"/>
      <c r="T43" s="237"/>
    </row>
    <row r="44" spans="1:20" s="248" customFormat="1">
      <c r="A44" s="243">
        <v>40848</v>
      </c>
      <c r="B44" s="237"/>
      <c r="C44" s="238">
        <v>36</v>
      </c>
      <c r="D44" s="239">
        <f t="shared" si="12"/>
        <v>33307</v>
      </c>
      <c r="E44" s="239">
        <f t="shared" si="6"/>
        <v>921632</v>
      </c>
      <c r="F44" s="239">
        <f t="shared" si="1"/>
        <v>-1232368</v>
      </c>
      <c r="G44" s="240">
        <f>+Inputs!$D$3</f>
        <v>0.37951000000000001</v>
      </c>
      <c r="H44" s="237"/>
      <c r="I44" s="241">
        <f t="shared" si="7"/>
        <v>2154000</v>
      </c>
      <c r="J44" s="237"/>
      <c r="K44" s="241">
        <f t="shared" si="2"/>
        <v>33307</v>
      </c>
      <c r="L44" s="241">
        <f t="shared" si="8"/>
        <v>921632</v>
      </c>
      <c r="M44" s="241">
        <f t="shared" si="3"/>
        <v>12640.33957</v>
      </c>
      <c r="N44" s="241">
        <f t="shared" si="4"/>
        <v>12640.33957</v>
      </c>
      <c r="O44" s="241">
        <f t="shared" si="9"/>
        <v>-467695.9796800004</v>
      </c>
      <c r="P44" s="241">
        <f t="shared" si="10"/>
        <v>467695.9796800004</v>
      </c>
      <c r="Q44" s="242"/>
      <c r="R44" s="242"/>
      <c r="S44" s="242"/>
      <c r="T44" s="237"/>
    </row>
    <row r="45" spans="1:20" s="248" customFormat="1">
      <c r="A45" s="243">
        <v>40878</v>
      </c>
      <c r="B45" s="237"/>
      <c r="C45" s="238">
        <v>37</v>
      </c>
      <c r="D45" s="239">
        <f t="shared" si="12"/>
        <v>33307</v>
      </c>
      <c r="E45" s="239">
        <f t="shared" si="6"/>
        <v>954939</v>
      </c>
      <c r="F45" s="239">
        <f t="shared" si="1"/>
        <v>-1199061</v>
      </c>
      <c r="G45" s="240">
        <f>+Inputs!$D$3</f>
        <v>0.37951000000000001</v>
      </c>
      <c r="H45" s="237"/>
      <c r="I45" s="241">
        <f t="shared" si="7"/>
        <v>2154000</v>
      </c>
      <c r="J45" s="237"/>
      <c r="K45" s="241">
        <f t="shared" si="2"/>
        <v>33307</v>
      </c>
      <c r="L45" s="241">
        <f t="shared" si="8"/>
        <v>954939</v>
      </c>
      <c r="M45" s="241">
        <f t="shared" si="3"/>
        <v>12640.33957</v>
      </c>
      <c r="N45" s="241">
        <f t="shared" si="4"/>
        <v>12640.33957</v>
      </c>
      <c r="O45" s="241">
        <f t="shared" si="9"/>
        <v>-455055.64011000039</v>
      </c>
      <c r="P45" s="241">
        <f t="shared" si="10"/>
        <v>455055.64011000039</v>
      </c>
      <c r="Q45" s="242"/>
      <c r="R45" s="242"/>
      <c r="S45" s="242"/>
      <c r="T45" s="237"/>
    </row>
    <row r="46" spans="1:20" s="248" customFormat="1">
      <c r="A46" s="243">
        <v>40909</v>
      </c>
      <c r="B46" s="237"/>
      <c r="C46" s="238">
        <v>38</v>
      </c>
      <c r="D46" s="239">
        <f t="shared" si="12"/>
        <v>33307</v>
      </c>
      <c r="E46" s="239">
        <f t="shared" si="6"/>
        <v>988246</v>
      </c>
      <c r="F46" s="239">
        <f t="shared" si="1"/>
        <v>-1165754</v>
      </c>
      <c r="G46" s="240">
        <f>+Inputs!$D$3</f>
        <v>0.37951000000000001</v>
      </c>
      <c r="H46" s="237"/>
      <c r="I46" s="241">
        <f t="shared" si="7"/>
        <v>2154000</v>
      </c>
      <c r="J46" s="237"/>
      <c r="K46" s="241">
        <f t="shared" si="2"/>
        <v>33307</v>
      </c>
      <c r="L46" s="241">
        <f t="shared" si="8"/>
        <v>988246</v>
      </c>
      <c r="M46" s="241">
        <f t="shared" si="3"/>
        <v>12640.33957</v>
      </c>
      <c r="N46" s="241">
        <f t="shared" si="4"/>
        <v>12640.33957</v>
      </c>
      <c r="O46" s="241">
        <f t="shared" si="9"/>
        <v>-442415.30054000037</v>
      </c>
      <c r="P46" s="241">
        <f t="shared" si="10"/>
        <v>442415.30054000037</v>
      </c>
      <c r="Q46" s="242"/>
      <c r="R46" s="242"/>
      <c r="S46" s="242"/>
      <c r="T46" s="237"/>
    </row>
    <row r="47" spans="1:20" s="248" customFormat="1">
      <c r="A47" s="243">
        <v>40940</v>
      </c>
      <c r="B47" s="237"/>
      <c r="C47" s="238">
        <v>39</v>
      </c>
      <c r="D47" s="239">
        <f t="shared" si="12"/>
        <v>33307</v>
      </c>
      <c r="E47" s="239">
        <f t="shared" si="6"/>
        <v>1021553</v>
      </c>
      <c r="F47" s="239">
        <f t="shared" si="1"/>
        <v>-1132447</v>
      </c>
      <c r="G47" s="240">
        <f>+Inputs!$D$3</f>
        <v>0.37951000000000001</v>
      </c>
      <c r="H47" s="237"/>
      <c r="I47" s="241">
        <f t="shared" si="7"/>
        <v>2154000</v>
      </c>
      <c r="J47" s="237"/>
      <c r="K47" s="241">
        <f t="shared" si="2"/>
        <v>33307</v>
      </c>
      <c r="L47" s="241">
        <f t="shared" si="8"/>
        <v>1021553</v>
      </c>
      <c r="M47" s="241">
        <f t="shared" si="3"/>
        <v>12640.33957</v>
      </c>
      <c r="N47" s="241">
        <f t="shared" si="4"/>
        <v>12640.33957</v>
      </c>
      <c r="O47" s="241">
        <f t="shared" si="9"/>
        <v>-429774.96097000036</v>
      </c>
      <c r="P47" s="241">
        <f t="shared" si="10"/>
        <v>429774.96097000036</v>
      </c>
      <c r="Q47" s="242"/>
      <c r="R47" s="242"/>
      <c r="S47" s="242"/>
      <c r="T47" s="237"/>
    </row>
    <row r="48" spans="1:20" s="248" customFormat="1">
      <c r="A48" s="243">
        <v>40969</v>
      </c>
      <c r="B48" s="237"/>
      <c r="C48" s="238">
        <v>40</v>
      </c>
      <c r="D48" s="239">
        <f t="shared" si="12"/>
        <v>33307</v>
      </c>
      <c r="E48" s="239">
        <f t="shared" si="6"/>
        <v>1054860</v>
      </c>
      <c r="F48" s="239">
        <f t="shared" si="1"/>
        <v>-1099140</v>
      </c>
      <c r="G48" s="240">
        <f>+Inputs!$D$3</f>
        <v>0.37951000000000001</v>
      </c>
      <c r="H48" s="237"/>
      <c r="I48" s="241">
        <f t="shared" si="7"/>
        <v>2154000</v>
      </c>
      <c r="J48" s="237"/>
      <c r="K48" s="241">
        <f t="shared" si="2"/>
        <v>33307</v>
      </c>
      <c r="L48" s="241">
        <f t="shared" si="8"/>
        <v>1054860</v>
      </c>
      <c r="M48" s="241">
        <f t="shared" si="3"/>
        <v>12640.33957</v>
      </c>
      <c r="N48" s="241">
        <f t="shared" si="4"/>
        <v>12640.33957</v>
      </c>
      <c r="O48" s="241">
        <f t="shared" si="9"/>
        <v>-417134.62140000035</v>
      </c>
      <c r="P48" s="241">
        <f t="shared" si="10"/>
        <v>417134.62140000035</v>
      </c>
      <c r="Q48" s="242"/>
      <c r="R48" s="242"/>
      <c r="S48" s="242"/>
      <c r="T48" s="237"/>
    </row>
    <row r="49" spans="1:20" s="248" customFormat="1">
      <c r="A49" s="243">
        <v>41000</v>
      </c>
      <c r="B49" s="237"/>
      <c r="C49" s="238">
        <v>41</v>
      </c>
      <c r="D49" s="239">
        <f t="shared" si="12"/>
        <v>33307</v>
      </c>
      <c r="E49" s="239">
        <f t="shared" si="6"/>
        <v>1088167</v>
      </c>
      <c r="F49" s="239">
        <f t="shared" si="1"/>
        <v>-1065833</v>
      </c>
      <c r="G49" s="240">
        <f>+Inputs!$D$3</f>
        <v>0.37951000000000001</v>
      </c>
      <c r="H49" s="237"/>
      <c r="I49" s="241">
        <f t="shared" si="7"/>
        <v>2154000</v>
      </c>
      <c r="J49" s="237"/>
      <c r="K49" s="241">
        <f t="shared" si="2"/>
        <v>33307</v>
      </c>
      <c r="L49" s="241">
        <f t="shared" si="8"/>
        <v>1088167</v>
      </c>
      <c r="M49" s="241">
        <f t="shared" si="3"/>
        <v>12640.33957</v>
      </c>
      <c r="N49" s="241">
        <f t="shared" si="4"/>
        <v>12640.33957</v>
      </c>
      <c r="O49" s="241">
        <f t="shared" si="9"/>
        <v>-404494.28183000034</v>
      </c>
      <c r="P49" s="241">
        <f t="shared" si="10"/>
        <v>404494.28183000034</v>
      </c>
      <c r="Q49" s="242"/>
      <c r="R49" s="242"/>
      <c r="S49" s="242"/>
      <c r="T49" s="237"/>
    </row>
    <row r="50" spans="1:20" s="248" customFormat="1">
      <c r="A50" s="243">
        <v>41030</v>
      </c>
      <c r="B50" s="237"/>
      <c r="C50" s="238">
        <v>42</v>
      </c>
      <c r="D50" s="239">
        <f t="shared" si="12"/>
        <v>33307</v>
      </c>
      <c r="E50" s="239">
        <f t="shared" si="6"/>
        <v>1121474</v>
      </c>
      <c r="F50" s="239">
        <f t="shared" si="1"/>
        <v>-1032526</v>
      </c>
      <c r="G50" s="240">
        <f>+Inputs!$D$3</f>
        <v>0.37951000000000001</v>
      </c>
      <c r="H50" s="237"/>
      <c r="I50" s="241">
        <f t="shared" si="7"/>
        <v>2154000</v>
      </c>
      <c r="J50" s="237"/>
      <c r="K50" s="241">
        <f t="shared" si="2"/>
        <v>33307</v>
      </c>
      <c r="L50" s="241">
        <f t="shared" si="8"/>
        <v>1121474</v>
      </c>
      <c r="M50" s="241">
        <f t="shared" si="3"/>
        <v>12640.33957</v>
      </c>
      <c r="N50" s="241">
        <f t="shared" si="4"/>
        <v>12640.33957</v>
      </c>
      <c r="O50" s="241">
        <f t="shared" si="9"/>
        <v>-391853.94226000033</v>
      </c>
      <c r="P50" s="241">
        <f t="shared" si="10"/>
        <v>391853.94226000033</v>
      </c>
      <c r="Q50" s="242"/>
      <c r="R50" s="242"/>
      <c r="S50" s="242"/>
      <c r="T50" s="237"/>
    </row>
    <row r="51" spans="1:20" s="248" customFormat="1">
      <c r="A51" s="243">
        <v>41061</v>
      </c>
      <c r="B51" s="237"/>
      <c r="C51" s="238">
        <v>43</v>
      </c>
      <c r="D51" s="239">
        <f t="shared" si="12"/>
        <v>33307</v>
      </c>
      <c r="E51" s="239">
        <f t="shared" si="6"/>
        <v>1154781</v>
      </c>
      <c r="F51" s="239">
        <f t="shared" si="1"/>
        <v>-999219</v>
      </c>
      <c r="G51" s="240">
        <f>+Inputs!$D$3</f>
        <v>0.37951000000000001</v>
      </c>
      <c r="H51" s="237"/>
      <c r="I51" s="241">
        <f t="shared" si="7"/>
        <v>2154000</v>
      </c>
      <c r="J51" s="237"/>
      <c r="K51" s="241">
        <f t="shared" si="2"/>
        <v>33307</v>
      </c>
      <c r="L51" s="241">
        <f t="shared" si="8"/>
        <v>1154781</v>
      </c>
      <c r="M51" s="241">
        <f t="shared" si="3"/>
        <v>12640.33957</v>
      </c>
      <c r="N51" s="241">
        <f t="shared" si="4"/>
        <v>12640.33957</v>
      </c>
      <c r="O51" s="241">
        <f t="shared" si="9"/>
        <v>-379213.60269000032</v>
      </c>
      <c r="P51" s="241">
        <f t="shared" si="10"/>
        <v>379213.60269000032</v>
      </c>
      <c r="Q51" s="242"/>
      <c r="R51" s="242"/>
      <c r="S51" s="242"/>
      <c r="T51" s="237"/>
    </row>
    <row r="52" spans="1:20" s="248" customFormat="1">
      <c r="A52" s="243">
        <v>41091</v>
      </c>
      <c r="B52" s="237"/>
      <c r="C52" s="238">
        <v>44</v>
      </c>
      <c r="D52" s="239">
        <f t="shared" si="12"/>
        <v>33307</v>
      </c>
      <c r="E52" s="239">
        <f t="shared" si="6"/>
        <v>1188088</v>
      </c>
      <c r="F52" s="239">
        <f t="shared" si="1"/>
        <v>-965912</v>
      </c>
      <c r="G52" s="240">
        <f>+Inputs!$D$3</f>
        <v>0.37951000000000001</v>
      </c>
      <c r="H52" s="237"/>
      <c r="I52" s="241">
        <f t="shared" si="7"/>
        <v>2154000</v>
      </c>
      <c r="J52" s="237"/>
      <c r="K52" s="241">
        <f t="shared" si="2"/>
        <v>33307</v>
      </c>
      <c r="L52" s="241">
        <f t="shared" si="8"/>
        <v>1188088</v>
      </c>
      <c r="M52" s="241">
        <f t="shared" si="3"/>
        <v>12640.33957</v>
      </c>
      <c r="N52" s="241">
        <f t="shared" si="4"/>
        <v>12640.33957</v>
      </c>
      <c r="O52" s="241">
        <f t="shared" si="9"/>
        <v>-366573.26312000031</v>
      </c>
      <c r="P52" s="241">
        <f t="shared" si="10"/>
        <v>366573.26312000031</v>
      </c>
      <c r="Q52" s="242"/>
      <c r="R52" s="242"/>
      <c r="S52" s="242"/>
      <c r="T52" s="237"/>
    </row>
    <row r="53" spans="1:20" s="248" customFormat="1">
      <c r="A53" s="243">
        <v>41122</v>
      </c>
      <c r="B53" s="237"/>
      <c r="C53" s="238">
        <v>45</v>
      </c>
      <c r="D53" s="239">
        <f t="shared" si="12"/>
        <v>33307</v>
      </c>
      <c r="E53" s="239">
        <f t="shared" si="6"/>
        <v>1221395</v>
      </c>
      <c r="F53" s="239">
        <f t="shared" si="1"/>
        <v>-932605</v>
      </c>
      <c r="G53" s="240">
        <f>+Inputs!$D$3</f>
        <v>0.37951000000000001</v>
      </c>
      <c r="H53" s="237"/>
      <c r="I53" s="241">
        <f t="shared" si="7"/>
        <v>2154000</v>
      </c>
      <c r="J53" s="237"/>
      <c r="K53" s="241">
        <f t="shared" si="2"/>
        <v>33307</v>
      </c>
      <c r="L53" s="241">
        <f t="shared" si="8"/>
        <v>1221395</v>
      </c>
      <c r="M53" s="241">
        <f t="shared" si="3"/>
        <v>12640.33957</v>
      </c>
      <c r="N53" s="241">
        <f t="shared" si="4"/>
        <v>12640.33957</v>
      </c>
      <c r="O53" s="241">
        <f t="shared" si="9"/>
        <v>-353932.9235500003</v>
      </c>
      <c r="P53" s="241">
        <f t="shared" si="10"/>
        <v>353932.9235500003</v>
      </c>
      <c r="Q53" s="242"/>
      <c r="R53" s="242"/>
      <c r="S53" s="242"/>
      <c r="T53" s="237"/>
    </row>
    <row r="54" spans="1:20" s="248" customFormat="1">
      <c r="A54" s="243">
        <v>41153</v>
      </c>
      <c r="B54" s="237"/>
      <c r="C54" s="238">
        <v>46</v>
      </c>
      <c r="D54" s="239">
        <f t="shared" si="12"/>
        <v>33307</v>
      </c>
      <c r="E54" s="239">
        <f t="shared" si="6"/>
        <v>1254702</v>
      </c>
      <c r="F54" s="239">
        <f t="shared" si="1"/>
        <v>-899298</v>
      </c>
      <c r="G54" s="240">
        <f>+Inputs!$D$3</f>
        <v>0.37951000000000001</v>
      </c>
      <c r="H54" s="237"/>
      <c r="I54" s="241">
        <f t="shared" si="7"/>
        <v>2154000</v>
      </c>
      <c r="J54" s="237"/>
      <c r="K54" s="241">
        <f t="shared" si="2"/>
        <v>33307</v>
      </c>
      <c r="L54" s="241">
        <f t="shared" si="8"/>
        <v>1254702</v>
      </c>
      <c r="M54" s="241">
        <f t="shared" si="3"/>
        <v>12640.33957</v>
      </c>
      <c r="N54" s="241">
        <f t="shared" si="4"/>
        <v>12640.33957</v>
      </c>
      <c r="O54" s="241">
        <f t="shared" si="9"/>
        <v>-341292.58398000029</v>
      </c>
      <c r="P54" s="241">
        <f t="shared" si="10"/>
        <v>341292.58398000029</v>
      </c>
      <c r="Q54" s="242"/>
      <c r="R54" s="242"/>
      <c r="S54" s="242"/>
      <c r="T54" s="237"/>
    </row>
    <row r="55" spans="1:20" s="248" customFormat="1">
      <c r="A55" s="243">
        <v>41183</v>
      </c>
      <c r="B55" s="237"/>
      <c r="C55" s="238">
        <v>47</v>
      </c>
      <c r="D55" s="239">
        <f t="shared" si="12"/>
        <v>33307</v>
      </c>
      <c r="E55" s="239">
        <f t="shared" si="6"/>
        <v>1288009</v>
      </c>
      <c r="F55" s="239">
        <f t="shared" si="1"/>
        <v>-865991</v>
      </c>
      <c r="G55" s="240">
        <f>+Inputs!$D$3</f>
        <v>0.37951000000000001</v>
      </c>
      <c r="H55" s="237"/>
      <c r="I55" s="241">
        <f t="shared" si="7"/>
        <v>2154000</v>
      </c>
      <c r="J55" s="237"/>
      <c r="K55" s="241">
        <f t="shared" si="2"/>
        <v>33307</v>
      </c>
      <c r="L55" s="241">
        <f t="shared" si="8"/>
        <v>1288009</v>
      </c>
      <c r="M55" s="241">
        <f t="shared" si="3"/>
        <v>12640.33957</v>
      </c>
      <c r="N55" s="241">
        <f t="shared" si="4"/>
        <v>12640.33957</v>
      </c>
      <c r="O55" s="241">
        <f t="shared" si="9"/>
        <v>-328652.24441000028</v>
      </c>
      <c r="P55" s="241">
        <f t="shared" si="10"/>
        <v>328652.24441000028</v>
      </c>
      <c r="Q55" s="242"/>
      <c r="R55" s="242"/>
      <c r="S55" s="242"/>
      <c r="T55" s="237"/>
    </row>
    <row r="56" spans="1:20" s="248" customFormat="1">
      <c r="A56" s="243">
        <v>41214</v>
      </c>
      <c r="B56" s="237"/>
      <c r="C56" s="238">
        <v>48</v>
      </c>
      <c r="D56" s="239">
        <f t="shared" si="12"/>
        <v>33307</v>
      </c>
      <c r="E56" s="239">
        <f t="shared" si="6"/>
        <v>1321316</v>
      </c>
      <c r="F56" s="239">
        <f t="shared" si="1"/>
        <v>-832684</v>
      </c>
      <c r="G56" s="240">
        <f>+Inputs!$D$3</f>
        <v>0.37951000000000001</v>
      </c>
      <c r="H56" s="237"/>
      <c r="I56" s="241">
        <f t="shared" si="7"/>
        <v>2154000</v>
      </c>
      <c r="J56" s="237"/>
      <c r="K56" s="241">
        <f t="shared" si="2"/>
        <v>33307</v>
      </c>
      <c r="L56" s="241">
        <f t="shared" si="8"/>
        <v>1321316</v>
      </c>
      <c r="M56" s="241">
        <f t="shared" si="3"/>
        <v>12640.33957</v>
      </c>
      <c r="N56" s="241">
        <f t="shared" si="4"/>
        <v>12640.33957</v>
      </c>
      <c r="O56" s="241">
        <f t="shared" si="9"/>
        <v>-316011.90484000026</v>
      </c>
      <c r="P56" s="241">
        <f t="shared" si="10"/>
        <v>316011.90484000026</v>
      </c>
      <c r="Q56" s="242"/>
      <c r="R56" s="242"/>
      <c r="S56" s="242"/>
      <c r="T56" s="237"/>
    </row>
    <row r="57" spans="1:20" s="248" customFormat="1">
      <c r="A57" s="243">
        <v>41244</v>
      </c>
      <c r="B57" s="237"/>
      <c r="C57" s="238">
        <v>49</v>
      </c>
      <c r="D57" s="239">
        <f t="shared" si="12"/>
        <v>33307</v>
      </c>
      <c r="E57" s="239">
        <f t="shared" si="6"/>
        <v>1354623</v>
      </c>
      <c r="F57" s="239">
        <f t="shared" si="1"/>
        <v>-799377</v>
      </c>
      <c r="G57" s="240">
        <f>+Inputs!$D$3</f>
        <v>0.37951000000000001</v>
      </c>
      <c r="H57" s="237"/>
      <c r="I57" s="241">
        <f t="shared" si="7"/>
        <v>2154000</v>
      </c>
      <c r="J57" s="237"/>
      <c r="K57" s="241">
        <f t="shared" si="2"/>
        <v>33307</v>
      </c>
      <c r="L57" s="241">
        <f t="shared" si="8"/>
        <v>1354623</v>
      </c>
      <c r="M57" s="241">
        <f t="shared" si="3"/>
        <v>12640.33957</v>
      </c>
      <c r="N57" s="241">
        <f t="shared" si="4"/>
        <v>12640.33957</v>
      </c>
      <c r="O57" s="241">
        <f t="shared" si="9"/>
        <v>-303371.56527000025</v>
      </c>
      <c r="P57" s="241">
        <f t="shared" si="10"/>
        <v>303371.56527000025</v>
      </c>
      <c r="Q57" s="242"/>
      <c r="R57" s="242"/>
      <c r="S57" s="242"/>
      <c r="T57" s="237"/>
    </row>
    <row r="58" spans="1:20" s="248" customFormat="1">
      <c r="A58" s="243">
        <v>41275</v>
      </c>
      <c r="B58" s="237"/>
      <c r="C58" s="238">
        <v>50</v>
      </c>
      <c r="D58" s="239">
        <f t="shared" si="12"/>
        <v>33307</v>
      </c>
      <c r="E58" s="239">
        <f t="shared" si="6"/>
        <v>1387930</v>
      </c>
      <c r="F58" s="239">
        <f t="shared" si="1"/>
        <v>-766070</v>
      </c>
      <c r="G58" s="240">
        <f>+Inputs!$D$3</f>
        <v>0.37951000000000001</v>
      </c>
      <c r="H58" s="237"/>
      <c r="I58" s="241">
        <f t="shared" si="7"/>
        <v>2154000</v>
      </c>
      <c r="J58" s="237"/>
      <c r="K58" s="241">
        <f t="shared" si="2"/>
        <v>33307</v>
      </c>
      <c r="L58" s="241">
        <f t="shared" si="8"/>
        <v>1387930</v>
      </c>
      <c r="M58" s="241">
        <f t="shared" si="3"/>
        <v>12640.33957</v>
      </c>
      <c r="N58" s="241">
        <f t="shared" si="4"/>
        <v>12640.33957</v>
      </c>
      <c r="O58" s="241">
        <f t="shared" si="9"/>
        <v>-290731.22570000024</v>
      </c>
      <c r="P58" s="241">
        <f t="shared" si="10"/>
        <v>290731.22570000024</v>
      </c>
      <c r="Q58" s="242"/>
      <c r="R58" s="242"/>
      <c r="S58" s="242"/>
      <c r="T58" s="237"/>
    </row>
    <row r="59" spans="1:20" s="248" customFormat="1">
      <c r="A59" s="243">
        <v>41306</v>
      </c>
      <c r="B59" s="237"/>
      <c r="C59" s="238">
        <v>51</v>
      </c>
      <c r="D59" s="239">
        <f t="shared" si="12"/>
        <v>33307</v>
      </c>
      <c r="E59" s="239">
        <f t="shared" si="6"/>
        <v>1421237</v>
      </c>
      <c r="F59" s="239">
        <f t="shared" si="1"/>
        <v>-732763</v>
      </c>
      <c r="G59" s="240">
        <f>+Inputs!$D$3</f>
        <v>0.37951000000000001</v>
      </c>
      <c r="H59" s="237"/>
      <c r="I59" s="241">
        <f t="shared" si="7"/>
        <v>2154000</v>
      </c>
      <c r="J59" s="237"/>
      <c r="K59" s="241">
        <f t="shared" si="2"/>
        <v>33307</v>
      </c>
      <c r="L59" s="241">
        <f t="shared" si="8"/>
        <v>1421237</v>
      </c>
      <c r="M59" s="241">
        <f t="shared" si="3"/>
        <v>12640.33957</v>
      </c>
      <c r="N59" s="241">
        <f t="shared" si="4"/>
        <v>12640.33957</v>
      </c>
      <c r="O59" s="241">
        <f t="shared" si="9"/>
        <v>-278090.88613000023</v>
      </c>
      <c r="P59" s="241">
        <f t="shared" si="10"/>
        <v>278090.88613000023</v>
      </c>
      <c r="Q59" s="242"/>
      <c r="R59" s="242"/>
      <c r="S59" s="242"/>
      <c r="T59" s="237"/>
    </row>
    <row r="60" spans="1:20" s="248" customFormat="1">
      <c r="A60" s="243">
        <v>41334</v>
      </c>
      <c r="B60" s="237"/>
      <c r="C60" s="238">
        <v>52</v>
      </c>
      <c r="D60" s="239">
        <f t="shared" si="12"/>
        <v>33307</v>
      </c>
      <c r="E60" s="239">
        <f t="shared" si="6"/>
        <v>1454544</v>
      </c>
      <c r="F60" s="239">
        <f t="shared" si="1"/>
        <v>-699456</v>
      </c>
      <c r="G60" s="240">
        <f>+Inputs!$D$3</f>
        <v>0.37951000000000001</v>
      </c>
      <c r="H60" s="237"/>
      <c r="I60" s="241">
        <f t="shared" si="7"/>
        <v>2154000</v>
      </c>
      <c r="J60" s="237"/>
      <c r="K60" s="241">
        <f t="shared" si="2"/>
        <v>33307</v>
      </c>
      <c r="L60" s="241">
        <f t="shared" si="8"/>
        <v>1454544</v>
      </c>
      <c r="M60" s="241">
        <f t="shared" si="3"/>
        <v>12640.33957</v>
      </c>
      <c r="N60" s="241">
        <f t="shared" si="4"/>
        <v>12640.33957</v>
      </c>
      <c r="O60" s="241">
        <f t="shared" si="9"/>
        <v>-265450.54656000022</v>
      </c>
      <c r="P60" s="241">
        <f t="shared" si="10"/>
        <v>265450.54656000022</v>
      </c>
      <c r="Q60" s="242"/>
      <c r="R60" s="242"/>
      <c r="S60" s="242"/>
      <c r="T60" s="237"/>
    </row>
    <row r="61" spans="1:20" s="248" customFormat="1">
      <c r="A61" s="243">
        <v>41365</v>
      </c>
      <c r="B61" s="237"/>
      <c r="C61" s="238">
        <v>53</v>
      </c>
      <c r="D61" s="239">
        <f t="shared" si="12"/>
        <v>33307</v>
      </c>
      <c r="E61" s="239">
        <f t="shared" si="6"/>
        <v>1487851</v>
      </c>
      <c r="F61" s="239">
        <f t="shared" si="1"/>
        <v>-666149</v>
      </c>
      <c r="G61" s="240">
        <f>+Inputs!$D$3</f>
        <v>0.37951000000000001</v>
      </c>
      <c r="H61" s="237"/>
      <c r="I61" s="241">
        <f t="shared" si="7"/>
        <v>2154000</v>
      </c>
      <c r="J61" s="237"/>
      <c r="K61" s="241">
        <f t="shared" si="2"/>
        <v>33307</v>
      </c>
      <c r="L61" s="241">
        <f t="shared" si="8"/>
        <v>1487851</v>
      </c>
      <c r="M61" s="241">
        <f t="shared" si="3"/>
        <v>12640.33957</v>
      </c>
      <c r="N61" s="241">
        <f t="shared" si="4"/>
        <v>12640.33957</v>
      </c>
      <c r="O61" s="241">
        <f t="shared" si="9"/>
        <v>-252810.20699000021</v>
      </c>
      <c r="P61" s="241">
        <f t="shared" si="10"/>
        <v>252810.20699000021</v>
      </c>
      <c r="Q61" s="242"/>
      <c r="R61" s="242"/>
      <c r="S61" s="242"/>
      <c r="T61" s="237"/>
    </row>
    <row r="62" spans="1:20" s="248" customFormat="1">
      <c r="A62" s="243">
        <v>41395</v>
      </c>
      <c r="B62" s="237"/>
      <c r="C62" s="238">
        <v>54</v>
      </c>
      <c r="D62" s="239">
        <f t="shared" si="12"/>
        <v>33307</v>
      </c>
      <c r="E62" s="239">
        <f t="shared" si="6"/>
        <v>1521158</v>
      </c>
      <c r="F62" s="239">
        <f t="shared" si="1"/>
        <v>-632842</v>
      </c>
      <c r="G62" s="240">
        <f>+Inputs!$D$3</f>
        <v>0.37951000000000001</v>
      </c>
      <c r="H62" s="237"/>
      <c r="I62" s="241">
        <f t="shared" si="7"/>
        <v>2154000</v>
      </c>
      <c r="J62" s="237"/>
      <c r="K62" s="241">
        <f t="shared" si="2"/>
        <v>33307</v>
      </c>
      <c r="L62" s="241">
        <f t="shared" si="8"/>
        <v>1521158</v>
      </c>
      <c r="M62" s="241">
        <f t="shared" si="3"/>
        <v>12640.33957</v>
      </c>
      <c r="N62" s="241">
        <f t="shared" si="4"/>
        <v>12640.33957</v>
      </c>
      <c r="O62" s="241">
        <f t="shared" si="9"/>
        <v>-240169.8674200002</v>
      </c>
      <c r="P62" s="241">
        <f t="shared" si="10"/>
        <v>240169.8674200002</v>
      </c>
      <c r="Q62" s="242"/>
      <c r="R62" s="242"/>
      <c r="S62" s="242"/>
      <c r="T62" s="237"/>
    </row>
    <row r="63" spans="1:20" s="248" customFormat="1">
      <c r="A63" s="243">
        <v>41426</v>
      </c>
      <c r="B63" s="237"/>
      <c r="C63" s="238">
        <v>55</v>
      </c>
      <c r="D63" s="239">
        <f t="shared" si="12"/>
        <v>33307</v>
      </c>
      <c r="E63" s="239">
        <f t="shared" si="6"/>
        <v>1554465</v>
      </c>
      <c r="F63" s="239">
        <f t="shared" si="1"/>
        <v>-599535</v>
      </c>
      <c r="G63" s="240">
        <f>+Inputs!$D$3</f>
        <v>0.37951000000000001</v>
      </c>
      <c r="H63" s="237"/>
      <c r="I63" s="241">
        <f t="shared" si="7"/>
        <v>2154000</v>
      </c>
      <c r="J63" s="237"/>
      <c r="K63" s="241">
        <f t="shared" si="2"/>
        <v>33307</v>
      </c>
      <c r="L63" s="241">
        <f t="shared" si="8"/>
        <v>1554465</v>
      </c>
      <c r="M63" s="241">
        <f t="shared" si="3"/>
        <v>12640.33957</v>
      </c>
      <c r="N63" s="241">
        <f t="shared" si="4"/>
        <v>12640.33957</v>
      </c>
      <c r="O63" s="241">
        <f t="shared" si="9"/>
        <v>-227529.52785000019</v>
      </c>
      <c r="P63" s="241">
        <f t="shared" si="10"/>
        <v>227529.52785000019</v>
      </c>
      <c r="Q63" s="242"/>
      <c r="R63" s="242"/>
      <c r="S63" s="242"/>
      <c r="T63" s="237"/>
    </row>
    <row r="64" spans="1:20" s="248" customFormat="1">
      <c r="A64" s="243">
        <v>41456</v>
      </c>
      <c r="B64" s="237"/>
      <c r="C64" s="238">
        <v>56</v>
      </c>
      <c r="D64" s="239">
        <f t="shared" si="12"/>
        <v>33307</v>
      </c>
      <c r="E64" s="239">
        <f t="shared" si="6"/>
        <v>1587772</v>
      </c>
      <c r="F64" s="239">
        <f t="shared" si="1"/>
        <v>-566228</v>
      </c>
      <c r="G64" s="240">
        <f>+Inputs!$D$3</f>
        <v>0.37951000000000001</v>
      </c>
      <c r="H64" s="237"/>
      <c r="I64" s="241">
        <f t="shared" si="7"/>
        <v>2154000</v>
      </c>
      <c r="J64" s="237"/>
      <c r="K64" s="241">
        <f t="shared" si="2"/>
        <v>33307</v>
      </c>
      <c r="L64" s="241">
        <f t="shared" si="8"/>
        <v>1587772</v>
      </c>
      <c r="M64" s="241">
        <f t="shared" si="3"/>
        <v>12640.33957</v>
      </c>
      <c r="N64" s="241">
        <f t="shared" si="4"/>
        <v>12640.33957</v>
      </c>
      <c r="O64" s="241">
        <f t="shared" si="9"/>
        <v>-214889.18828000018</v>
      </c>
      <c r="P64" s="241">
        <f t="shared" si="10"/>
        <v>214889.18828000018</v>
      </c>
      <c r="Q64" s="242"/>
      <c r="R64" s="242"/>
      <c r="S64" s="242"/>
      <c r="T64" s="237"/>
    </row>
    <row r="65" spans="1:20" s="248" customFormat="1">
      <c r="A65" s="243">
        <v>41487</v>
      </c>
      <c r="B65" s="237"/>
      <c r="C65" s="238">
        <v>57</v>
      </c>
      <c r="D65" s="239">
        <f t="shared" si="12"/>
        <v>33307</v>
      </c>
      <c r="E65" s="239">
        <f t="shared" si="6"/>
        <v>1621079</v>
      </c>
      <c r="F65" s="239">
        <f t="shared" si="1"/>
        <v>-532921</v>
      </c>
      <c r="G65" s="240">
        <f>+Inputs!$D$3</f>
        <v>0.37951000000000001</v>
      </c>
      <c r="H65" s="237"/>
      <c r="I65" s="241">
        <f t="shared" si="7"/>
        <v>2154000</v>
      </c>
      <c r="J65" s="237"/>
      <c r="K65" s="241">
        <f t="shared" si="2"/>
        <v>33307</v>
      </c>
      <c r="L65" s="241">
        <f t="shared" si="8"/>
        <v>1621079</v>
      </c>
      <c r="M65" s="241">
        <f t="shared" si="3"/>
        <v>12640.33957</v>
      </c>
      <c r="N65" s="241">
        <f t="shared" si="4"/>
        <v>12640.33957</v>
      </c>
      <c r="O65" s="241">
        <f t="shared" si="9"/>
        <v>-202248.84871000017</v>
      </c>
      <c r="P65" s="241">
        <f t="shared" si="10"/>
        <v>202248.84871000017</v>
      </c>
      <c r="Q65" s="242"/>
      <c r="R65" s="242"/>
      <c r="S65" s="242"/>
      <c r="T65" s="237"/>
    </row>
    <row r="66" spans="1:20" s="248" customFormat="1">
      <c r="A66" s="243">
        <v>41518</v>
      </c>
      <c r="B66" s="237"/>
      <c r="C66" s="238">
        <v>58</v>
      </c>
      <c r="D66" s="239">
        <f t="shared" si="12"/>
        <v>33307</v>
      </c>
      <c r="E66" s="239">
        <f t="shared" si="6"/>
        <v>1654386</v>
      </c>
      <c r="F66" s="239">
        <f t="shared" si="1"/>
        <v>-499614</v>
      </c>
      <c r="G66" s="240">
        <f>+Inputs!$D$3</f>
        <v>0.37951000000000001</v>
      </c>
      <c r="H66" s="237"/>
      <c r="I66" s="241">
        <f t="shared" si="7"/>
        <v>2154000</v>
      </c>
      <c r="J66" s="237"/>
      <c r="K66" s="241">
        <f t="shared" si="2"/>
        <v>33307</v>
      </c>
      <c r="L66" s="241">
        <f t="shared" si="8"/>
        <v>1654386</v>
      </c>
      <c r="M66" s="241">
        <f t="shared" si="3"/>
        <v>12640.33957</v>
      </c>
      <c r="N66" s="241">
        <f t="shared" si="4"/>
        <v>12640.33957</v>
      </c>
      <c r="O66" s="241">
        <f t="shared" si="9"/>
        <v>-189608.50914000015</v>
      </c>
      <c r="P66" s="241">
        <f t="shared" si="10"/>
        <v>189608.50914000015</v>
      </c>
      <c r="Q66" s="242"/>
      <c r="R66" s="242"/>
      <c r="S66" s="242"/>
      <c r="T66" s="237"/>
    </row>
    <row r="67" spans="1:20" s="248" customFormat="1">
      <c r="A67" s="243">
        <v>41548</v>
      </c>
      <c r="B67" s="237"/>
      <c r="C67" s="238">
        <v>59</v>
      </c>
      <c r="D67" s="239">
        <f t="shared" si="12"/>
        <v>33307</v>
      </c>
      <c r="E67" s="239">
        <f t="shared" si="6"/>
        <v>1687693</v>
      </c>
      <c r="F67" s="239">
        <f t="shared" si="1"/>
        <v>-466307</v>
      </c>
      <c r="G67" s="240">
        <f>+Inputs!$D$3</f>
        <v>0.37951000000000001</v>
      </c>
      <c r="H67" s="237"/>
      <c r="I67" s="241">
        <f t="shared" si="7"/>
        <v>2154000</v>
      </c>
      <c r="J67" s="237"/>
      <c r="K67" s="241">
        <f t="shared" si="2"/>
        <v>33307</v>
      </c>
      <c r="L67" s="241">
        <f t="shared" si="8"/>
        <v>1687693</v>
      </c>
      <c r="M67" s="241">
        <f t="shared" si="3"/>
        <v>12640.33957</v>
      </c>
      <c r="N67" s="241">
        <f t="shared" si="4"/>
        <v>12640.33957</v>
      </c>
      <c r="O67" s="241">
        <f t="shared" si="9"/>
        <v>-176968.16957000014</v>
      </c>
      <c r="P67" s="241">
        <f t="shared" si="10"/>
        <v>176968.16957000014</v>
      </c>
      <c r="Q67" s="242"/>
      <c r="R67" s="242"/>
      <c r="S67" s="242"/>
      <c r="T67" s="237"/>
    </row>
    <row r="68" spans="1:20" s="248" customFormat="1">
      <c r="A68" s="243">
        <v>41579</v>
      </c>
      <c r="B68" s="237"/>
      <c r="C68" s="238">
        <v>60</v>
      </c>
      <c r="D68" s="239">
        <f t="shared" si="12"/>
        <v>33307</v>
      </c>
      <c r="E68" s="239">
        <f t="shared" si="6"/>
        <v>1721000</v>
      </c>
      <c r="F68" s="239">
        <f t="shared" si="1"/>
        <v>-433000</v>
      </c>
      <c r="G68" s="240">
        <f>+Inputs!$D$3</f>
        <v>0.37951000000000001</v>
      </c>
      <c r="H68" s="237"/>
      <c r="I68" s="241">
        <f t="shared" si="7"/>
        <v>2154000</v>
      </c>
      <c r="J68" s="237"/>
      <c r="K68" s="241">
        <f t="shared" si="2"/>
        <v>33307</v>
      </c>
      <c r="L68" s="241">
        <f t="shared" si="8"/>
        <v>1721000</v>
      </c>
      <c r="M68" s="241">
        <f t="shared" si="3"/>
        <v>12640.33957</v>
      </c>
      <c r="N68" s="241">
        <f t="shared" si="4"/>
        <v>12640.33957</v>
      </c>
      <c r="O68" s="241">
        <f t="shared" si="9"/>
        <v>-164327.83000000013</v>
      </c>
      <c r="P68" s="241">
        <f t="shared" si="10"/>
        <v>164327.83000000013</v>
      </c>
      <c r="Q68" s="242"/>
      <c r="R68" s="242"/>
      <c r="S68" s="242"/>
      <c r="T68" s="237"/>
    </row>
    <row r="69" spans="1:20" s="248" customFormat="1">
      <c r="A69" s="243">
        <v>41609</v>
      </c>
      <c r="B69" s="237"/>
      <c r="C69" s="238">
        <v>61</v>
      </c>
      <c r="D69" s="239">
        <f t="shared" si="12"/>
        <v>33307</v>
      </c>
      <c r="E69" s="239">
        <f t="shared" si="6"/>
        <v>1754307</v>
      </c>
      <c r="F69" s="239">
        <f t="shared" si="1"/>
        <v>-399693</v>
      </c>
      <c r="G69" s="240">
        <f>+Inputs!$D$3</f>
        <v>0.37951000000000001</v>
      </c>
      <c r="H69" s="237"/>
      <c r="I69" s="241">
        <f t="shared" si="7"/>
        <v>2154000</v>
      </c>
      <c r="J69" s="237"/>
      <c r="K69" s="241">
        <f t="shared" si="2"/>
        <v>33307</v>
      </c>
      <c r="L69" s="241">
        <f t="shared" si="8"/>
        <v>1754307</v>
      </c>
      <c r="M69" s="241">
        <f t="shared" si="3"/>
        <v>12640.33957</v>
      </c>
      <c r="N69" s="241">
        <f t="shared" si="4"/>
        <v>12640.33957</v>
      </c>
      <c r="O69" s="241">
        <f t="shared" si="9"/>
        <v>-151687.49043000012</v>
      </c>
      <c r="P69" s="241">
        <f t="shared" si="10"/>
        <v>151687.49043000012</v>
      </c>
      <c r="Q69" s="242"/>
      <c r="R69" s="242"/>
      <c r="S69" s="242"/>
      <c r="T69" s="237"/>
    </row>
    <row r="70" spans="1:20" s="248" customFormat="1">
      <c r="A70" s="243">
        <v>41640</v>
      </c>
      <c r="B70" s="237"/>
      <c r="C70" s="238">
        <v>62</v>
      </c>
      <c r="D70" s="239">
        <f t="shared" si="12"/>
        <v>33307</v>
      </c>
      <c r="E70" s="239">
        <f t="shared" si="6"/>
        <v>1787614</v>
      </c>
      <c r="F70" s="239">
        <f t="shared" si="1"/>
        <v>-366386</v>
      </c>
      <c r="G70" s="240">
        <f>+Inputs!$D$3</f>
        <v>0.37951000000000001</v>
      </c>
      <c r="H70" s="237"/>
      <c r="I70" s="241">
        <f t="shared" si="7"/>
        <v>2154000</v>
      </c>
      <c r="J70" s="237"/>
      <c r="K70" s="241">
        <f t="shared" si="2"/>
        <v>33307</v>
      </c>
      <c r="L70" s="241">
        <f t="shared" si="8"/>
        <v>1787614</v>
      </c>
      <c r="M70" s="241">
        <f t="shared" si="3"/>
        <v>12640.33957</v>
      </c>
      <c r="N70" s="241">
        <f t="shared" si="4"/>
        <v>12640.33957</v>
      </c>
      <c r="O70" s="241">
        <f t="shared" si="9"/>
        <v>-139047.15086000011</v>
      </c>
      <c r="P70" s="241">
        <f t="shared" si="10"/>
        <v>139047.15086000011</v>
      </c>
      <c r="Q70" s="242"/>
      <c r="R70" s="242"/>
      <c r="S70" s="242"/>
      <c r="T70" s="237"/>
    </row>
    <row r="71" spans="1:20" s="248" customFormat="1">
      <c r="A71" s="243">
        <v>41671</v>
      </c>
      <c r="B71" s="237"/>
      <c r="C71" s="238">
        <v>63</v>
      </c>
      <c r="D71" s="239">
        <f t="shared" si="12"/>
        <v>33307</v>
      </c>
      <c r="E71" s="239">
        <f t="shared" si="6"/>
        <v>1820921</v>
      </c>
      <c r="F71" s="239">
        <f t="shared" si="1"/>
        <v>-333079</v>
      </c>
      <c r="G71" s="240">
        <f>+Inputs!$D$3</f>
        <v>0.37951000000000001</v>
      </c>
      <c r="H71" s="237"/>
      <c r="I71" s="241">
        <f t="shared" si="7"/>
        <v>2154000</v>
      </c>
      <c r="J71" s="237"/>
      <c r="K71" s="241">
        <f t="shared" si="2"/>
        <v>33307</v>
      </c>
      <c r="L71" s="241">
        <f t="shared" si="8"/>
        <v>1820921</v>
      </c>
      <c r="M71" s="241">
        <f t="shared" si="3"/>
        <v>12640.33957</v>
      </c>
      <c r="N71" s="241">
        <f t="shared" si="4"/>
        <v>12640.33957</v>
      </c>
      <c r="O71" s="241">
        <f t="shared" si="9"/>
        <v>-126406.81129000011</v>
      </c>
      <c r="P71" s="241">
        <f t="shared" si="10"/>
        <v>126406.81129000011</v>
      </c>
      <c r="Q71" s="242"/>
      <c r="R71" s="242"/>
      <c r="S71" s="242"/>
      <c r="T71" s="237"/>
    </row>
    <row r="72" spans="1:20" s="248" customFormat="1">
      <c r="A72" s="243">
        <v>41699</v>
      </c>
      <c r="B72" s="237"/>
      <c r="C72" s="238">
        <v>64</v>
      </c>
      <c r="D72" s="239">
        <f t="shared" si="12"/>
        <v>33307</v>
      </c>
      <c r="E72" s="239">
        <f t="shared" si="6"/>
        <v>1854228</v>
      </c>
      <c r="F72" s="239">
        <f t="shared" si="1"/>
        <v>-299772</v>
      </c>
      <c r="G72" s="240">
        <f>+Inputs!$D$3</f>
        <v>0.37951000000000001</v>
      </c>
      <c r="H72" s="237"/>
      <c r="I72" s="241">
        <f t="shared" si="7"/>
        <v>2154000</v>
      </c>
      <c r="J72" s="237"/>
      <c r="K72" s="241">
        <f t="shared" si="2"/>
        <v>33307</v>
      </c>
      <c r="L72" s="241">
        <f t="shared" si="8"/>
        <v>1854228</v>
      </c>
      <c r="M72" s="241">
        <f t="shared" si="3"/>
        <v>12640.33957</v>
      </c>
      <c r="N72" s="241">
        <f t="shared" si="4"/>
        <v>12640.33957</v>
      </c>
      <c r="O72" s="241">
        <f t="shared" si="9"/>
        <v>-113766.47172000012</v>
      </c>
      <c r="P72" s="241">
        <f t="shared" si="10"/>
        <v>113766.47172000012</v>
      </c>
      <c r="Q72" s="242"/>
      <c r="R72" s="242"/>
      <c r="S72" s="242"/>
      <c r="T72" s="237"/>
    </row>
    <row r="73" spans="1:20" s="248" customFormat="1">
      <c r="A73" s="243">
        <v>41730</v>
      </c>
      <c r="B73" s="237"/>
      <c r="C73" s="238">
        <v>65</v>
      </c>
      <c r="D73" s="239">
        <f t="shared" si="12"/>
        <v>33307</v>
      </c>
      <c r="E73" s="239">
        <f t="shared" si="6"/>
        <v>1887535</v>
      </c>
      <c r="F73" s="239">
        <f t="shared" ref="F73:F82" si="13">$B$9+E73</f>
        <v>-266465</v>
      </c>
      <c r="G73" s="240">
        <f>+Inputs!$D$3</f>
        <v>0.37951000000000001</v>
      </c>
      <c r="H73" s="237"/>
      <c r="I73" s="241">
        <f t="shared" si="7"/>
        <v>2154000</v>
      </c>
      <c r="J73" s="237"/>
      <c r="K73" s="241">
        <f t="shared" ref="K73:K82" si="14">D73</f>
        <v>33307</v>
      </c>
      <c r="L73" s="241">
        <f t="shared" si="8"/>
        <v>1887535</v>
      </c>
      <c r="M73" s="241">
        <f t="shared" ref="M73:M82" si="15">K73*G73</f>
        <v>12640.33957</v>
      </c>
      <c r="N73" s="241">
        <f t="shared" ref="N73:N82" si="16">M73-J73</f>
        <v>12640.33957</v>
      </c>
      <c r="O73" s="241">
        <f t="shared" si="9"/>
        <v>-101126.13215000012</v>
      </c>
      <c r="P73" s="241">
        <f t="shared" si="10"/>
        <v>101126.13215000012</v>
      </c>
      <c r="Q73" s="242"/>
      <c r="R73" s="242"/>
      <c r="S73" s="242"/>
      <c r="T73" s="237"/>
    </row>
    <row r="74" spans="1:20" s="248" customFormat="1">
      <c r="A74" s="243">
        <v>41760</v>
      </c>
      <c r="B74" s="237"/>
      <c r="C74" s="238">
        <v>66</v>
      </c>
      <c r="D74" s="239">
        <f t="shared" si="12"/>
        <v>33307</v>
      </c>
      <c r="E74" s="239">
        <f t="shared" ref="E74:E82" si="17">+E73+D74</f>
        <v>1920842</v>
      </c>
      <c r="F74" s="239">
        <f t="shared" si="13"/>
        <v>-233158</v>
      </c>
      <c r="G74" s="240">
        <f>+Inputs!$D$3</f>
        <v>0.37951000000000001</v>
      </c>
      <c r="H74" s="237"/>
      <c r="I74" s="241">
        <f t="shared" ref="I74:I82" si="18">+I73+H74</f>
        <v>2154000</v>
      </c>
      <c r="J74" s="237"/>
      <c r="K74" s="241">
        <f t="shared" si="14"/>
        <v>33307</v>
      </c>
      <c r="L74" s="241">
        <f t="shared" ref="L74:L82" si="19">+L73+K74</f>
        <v>1920842</v>
      </c>
      <c r="M74" s="241">
        <f t="shared" si="15"/>
        <v>12640.33957</v>
      </c>
      <c r="N74" s="241">
        <f t="shared" si="16"/>
        <v>12640.33957</v>
      </c>
      <c r="O74" s="241">
        <f t="shared" ref="O74:O82" si="20">+O73+N74</f>
        <v>-88485.792580000125</v>
      </c>
      <c r="P74" s="241">
        <f t="shared" ref="P74:P82" si="21">P73-N74</f>
        <v>88485.792580000125</v>
      </c>
      <c r="Q74" s="242"/>
      <c r="R74" s="242"/>
      <c r="S74" s="242"/>
      <c r="T74" s="237"/>
    </row>
    <row r="75" spans="1:20" s="248" customFormat="1">
      <c r="A75" s="243">
        <v>41791</v>
      </c>
      <c r="B75" s="237"/>
      <c r="C75" s="238">
        <v>67</v>
      </c>
      <c r="D75" s="239">
        <f t="shared" si="12"/>
        <v>33307</v>
      </c>
      <c r="E75" s="239">
        <f t="shared" si="17"/>
        <v>1954149</v>
      </c>
      <c r="F75" s="239">
        <f t="shared" si="13"/>
        <v>-199851</v>
      </c>
      <c r="G75" s="240">
        <f>+Inputs!$D$3</f>
        <v>0.37951000000000001</v>
      </c>
      <c r="H75" s="237"/>
      <c r="I75" s="241">
        <f t="shared" si="18"/>
        <v>2154000</v>
      </c>
      <c r="J75" s="237"/>
      <c r="K75" s="241">
        <f t="shared" si="14"/>
        <v>33307</v>
      </c>
      <c r="L75" s="241">
        <f t="shared" si="19"/>
        <v>1954149</v>
      </c>
      <c r="M75" s="241">
        <f t="shared" si="15"/>
        <v>12640.33957</v>
      </c>
      <c r="N75" s="241">
        <f t="shared" si="16"/>
        <v>12640.33957</v>
      </c>
      <c r="O75" s="241">
        <f t="shared" si="20"/>
        <v>-75845.453010000128</v>
      </c>
      <c r="P75" s="241">
        <f t="shared" si="21"/>
        <v>75845.453010000128</v>
      </c>
      <c r="Q75" s="242"/>
      <c r="R75" s="242"/>
      <c r="S75" s="242"/>
      <c r="T75" s="237"/>
    </row>
    <row r="76" spans="1:20" s="248" customFormat="1">
      <c r="A76" s="243">
        <v>41821</v>
      </c>
      <c r="B76" s="237"/>
      <c r="C76" s="238">
        <v>68</v>
      </c>
      <c r="D76" s="239">
        <f t="shared" si="12"/>
        <v>33307</v>
      </c>
      <c r="E76" s="239">
        <f t="shared" si="17"/>
        <v>1987456</v>
      </c>
      <c r="F76" s="239">
        <f t="shared" si="13"/>
        <v>-166544</v>
      </c>
      <c r="G76" s="240">
        <f>+Inputs!$D$3</f>
        <v>0.37951000000000001</v>
      </c>
      <c r="H76" s="237"/>
      <c r="I76" s="241">
        <f t="shared" si="18"/>
        <v>2154000</v>
      </c>
      <c r="J76" s="237"/>
      <c r="K76" s="241">
        <f t="shared" si="14"/>
        <v>33307</v>
      </c>
      <c r="L76" s="241">
        <f t="shared" si="19"/>
        <v>1987456</v>
      </c>
      <c r="M76" s="241">
        <f t="shared" si="15"/>
        <v>12640.33957</v>
      </c>
      <c r="N76" s="241">
        <f t="shared" si="16"/>
        <v>12640.33957</v>
      </c>
      <c r="O76" s="241">
        <f t="shared" si="20"/>
        <v>-63205.113440000132</v>
      </c>
      <c r="P76" s="241">
        <f t="shared" si="21"/>
        <v>63205.113440000132</v>
      </c>
      <c r="Q76" s="242"/>
      <c r="R76" s="242"/>
      <c r="S76" s="242"/>
      <c r="T76" s="237"/>
    </row>
    <row r="77" spans="1:20" s="248" customFormat="1">
      <c r="A77" s="243">
        <v>41852</v>
      </c>
      <c r="B77" s="237"/>
      <c r="C77" s="238">
        <v>69</v>
      </c>
      <c r="D77" s="239">
        <f t="shared" si="12"/>
        <v>33307</v>
      </c>
      <c r="E77" s="239">
        <f t="shared" si="17"/>
        <v>2020763</v>
      </c>
      <c r="F77" s="239">
        <f t="shared" si="13"/>
        <v>-133237</v>
      </c>
      <c r="G77" s="240">
        <f>+Inputs!$D$3</f>
        <v>0.37951000000000001</v>
      </c>
      <c r="H77" s="237"/>
      <c r="I77" s="241">
        <f t="shared" si="18"/>
        <v>2154000</v>
      </c>
      <c r="J77" s="237"/>
      <c r="K77" s="241">
        <f t="shared" si="14"/>
        <v>33307</v>
      </c>
      <c r="L77" s="241">
        <f t="shared" si="19"/>
        <v>2020763</v>
      </c>
      <c r="M77" s="241">
        <f t="shared" si="15"/>
        <v>12640.33957</v>
      </c>
      <c r="N77" s="241">
        <f t="shared" si="16"/>
        <v>12640.33957</v>
      </c>
      <c r="O77" s="241">
        <f t="shared" si="20"/>
        <v>-50564.773870000136</v>
      </c>
      <c r="P77" s="241">
        <f t="shared" si="21"/>
        <v>50564.773870000136</v>
      </c>
      <c r="Q77" s="242"/>
      <c r="R77" s="242"/>
      <c r="S77" s="242"/>
      <c r="T77" s="237"/>
    </row>
    <row r="78" spans="1:20" s="248" customFormat="1">
      <c r="A78" s="243">
        <v>41883</v>
      </c>
      <c r="B78" s="237"/>
      <c r="C78" s="238">
        <v>70</v>
      </c>
      <c r="D78" s="239">
        <f t="shared" si="12"/>
        <v>33307</v>
      </c>
      <c r="E78" s="239">
        <f t="shared" si="17"/>
        <v>2054070</v>
      </c>
      <c r="F78" s="239">
        <f t="shared" si="13"/>
        <v>-99930</v>
      </c>
      <c r="G78" s="240">
        <f>+Inputs!$D$3</f>
        <v>0.37951000000000001</v>
      </c>
      <c r="H78" s="237"/>
      <c r="I78" s="241">
        <f t="shared" si="18"/>
        <v>2154000</v>
      </c>
      <c r="J78" s="237"/>
      <c r="K78" s="241">
        <f t="shared" si="14"/>
        <v>33307</v>
      </c>
      <c r="L78" s="241">
        <f t="shared" si="19"/>
        <v>2054070</v>
      </c>
      <c r="M78" s="241">
        <f t="shared" si="15"/>
        <v>12640.33957</v>
      </c>
      <c r="N78" s="241">
        <f t="shared" si="16"/>
        <v>12640.33957</v>
      </c>
      <c r="O78" s="241">
        <f t="shared" si="20"/>
        <v>-37924.434300000139</v>
      </c>
      <c r="P78" s="241">
        <f t="shared" si="21"/>
        <v>37924.434300000139</v>
      </c>
      <c r="Q78" s="242"/>
      <c r="R78" s="242"/>
      <c r="S78" s="242"/>
      <c r="T78" s="237"/>
    </row>
    <row r="79" spans="1:20" s="248" customFormat="1">
      <c r="A79" s="243">
        <v>41913</v>
      </c>
      <c r="B79" s="237"/>
      <c r="C79" s="238">
        <v>71</v>
      </c>
      <c r="D79" s="239">
        <f t="shared" si="12"/>
        <v>33307</v>
      </c>
      <c r="E79" s="239">
        <f t="shared" si="17"/>
        <v>2087377</v>
      </c>
      <c r="F79" s="239">
        <f t="shared" si="13"/>
        <v>-66623</v>
      </c>
      <c r="G79" s="240">
        <f>+Inputs!$D$3</f>
        <v>0.37951000000000001</v>
      </c>
      <c r="H79" s="237"/>
      <c r="I79" s="241">
        <f t="shared" si="18"/>
        <v>2154000</v>
      </c>
      <c r="J79" s="237"/>
      <c r="K79" s="241">
        <f t="shared" si="14"/>
        <v>33307</v>
      </c>
      <c r="L79" s="241">
        <f t="shared" si="19"/>
        <v>2087377</v>
      </c>
      <c r="M79" s="241">
        <f t="shared" si="15"/>
        <v>12640.33957</v>
      </c>
      <c r="N79" s="241">
        <f t="shared" si="16"/>
        <v>12640.33957</v>
      </c>
      <c r="O79" s="241">
        <f t="shared" si="20"/>
        <v>-25284.094730000139</v>
      </c>
      <c r="P79" s="241">
        <f t="shared" si="21"/>
        <v>25284.094730000139</v>
      </c>
      <c r="Q79" s="242"/>
      <c r="R79" s="242"/>
      <c r="S79" s="242"/>
      <c r="T79" s="237"/>
    </row>
    <row r="80" spans="1:20" s="248" customFormat="1">
      <c r="A80" s="243">
        <v>41944</v>
      </c>
      <c r="B80" s="237"/>
      <c r="C80" s="238">
        <v>72</v>
      </c>
      <c r="D80" s="239">
        <f t="shared" si="12"/>
        <v>33307</v>
      </c>
      <c r="E80" s="239">
        <f t="shared" si="17"/>
        <v>2120684</v>
      </c>
      <c r="F80" s="239">
        <f t="shared" si="13"/>
        <v>-33316</v>
      </c>
      <c r="G80" s="240">
        <f>+Inputs!$D$3</f>
        <v>0.37951000000000001</v>
      </c>
      <c r="H80" s="237"/>
      <c r="I80" s="241">
        <f t="shared" si="18"/>
        <v>2154000</v>
      </c>
      <c r="J80" s="237"/>
      <c r="K80" s="241">
        <f t="shared" si="14"/>
        <v>33307</v>
      </c>
      <c r="L80" s="241">
        <f t="shared" si="19"/>
        <v>2120684</v>
      </c>
      <c r="M80" s="241">
        <f t="shared" si="15"/>
        <v>12640.33957</v>
      </c>
      <c r="N80" s="241">
        <f t="shared" si="16"/>
        <v>12640.33957</v>
      </c>
      <c r="O80" s="241">
        <f t="shared" si="20"/>
        <v>-12643.755160000139</v>
      </c>
      <c r="P80" s="241">
        <f t="shared" si="21"/>
        <v>12643.755160000139</v>
      </c>
      <c r="Q80" s="242"/>
      <c r="R80" s="242"/>
      <c r="S80" s="242"/>
      <c r="T80" s="237"/>
    </row>
    <row r="81" spans="1:20" s="248" customFormat="1">
      <c r="A81" s="243">
        <v>41974</v>
      </c>
      <c r="B81" s="237"/>
      <c r="C81" s="238">
        <v>73</v>
      </c>
      <c r="D81" s="239">
        <f t="shared" si="12"/>
        <v>33307</v>
      </c>
      <c r="E81" s="239">
        <f t="shared" si="17"/>
        <v>2153991</v>
      </c>
      <c r="F81" s="239">
        <f t="shared" si="13"/>
        <v>-9</v>
      </c>
      <c r="G81" s="240">
        <f>+Inputs!$D$3</f>
        <v>0.37951000000000001</v>
      </c>
      <c r="H81" s="237"/>
      <c r="I81" s="241">
        <f t="shared" si="18"/>
        <v>2154000</v>
      </c>
      <c r="J81" s="237"/>
      <c r="K81" s="241">
        <f t="shared" si="14"/>
        <v>33307</v>
      </c>
      <c r="L81" s="241">
        <f t="shared" si="19"/>
        <v>2153991</v>
      </c>
      <c r="M81" s="241">
        <f t="shared" si="15"/>
        <v>12640.33957</v>
      </c>
      <c r="N81" s="241">
        <f t="shared" si="16"/>
        <v>12640.33957</v>
      </c>
      <c r="O81" s="241">
        <f t="shared" si="20"/>
        <v>-3.4155900001387636</v>
      </c>
      <c r="P81" s="241">
        <f t="shared" si="21"/>
        <v>3.4155900001387636</v>
      </c>
      <c r="Q81" s="242"/>
      <c r="R81" s="242"/>
      <c r="S81" s="242"/>
      <c r="T81" s="237"/>
    </row>
    <row r="82" spans="1:20" s="248" customFormat="1">
      <c r="A82" s="243">
        <v>42005</v>
      </c>
      <c r="B82" s="237"/>
      <c r="C82" s="238">
        <v>74</v>
      </c>
      <c r="D82" s="239">
        <f>-F81</f>
        <v>9</v>
      </c>
      <c r="E82" s="239">
        <f t="shared" si="17"/>
        <v>2154000</v>
      </c>
      <c r="F82" s="239">
        <f t="shared" si="13"/>
        <v>0</v>
      </c>
      <c r="G82" s="240">
        <f>+Inputs!$D$3</f>
        <v>0.37951000000000001</v>
      </c>
      <c r="H82" s="237"/>
      <c r="I82" s="241">
        <f t="shared" si="18"/>
        <v>2154000</v>
      </c>
      <c r="J82" s="237"/>
      <c r="K82" s="241">
        <f t="shared" si="14"/>
        <v>9</v>
      </c>
      <c r="L82" s="241">
        <f t="shared" si="19"/>
        <v>2154000</v>
      </c>
      <c r="M82" s="241">
        <f t="shared" si="15"/>
        <v>3.4155899999999999</v>
      </c>
      <c r="N82" s="241">
        <f t="shared" si="16"/>
        <v>3.4155899999999999</v>
      </c>
      <c r="O82" s="241">
        <f t="shared" si="20"/>
        <v>-1.3876366722342937E-10</v>
      </c>
      <c r="P82" s="241">
        <f t="shared" si="21"/>
        <v>1.3876366722342937E-10</v>
      </c>
      <c r="Q82" s="242"/>
      <c r="R82" s="242"/>
      <c r="S82" s="242"/>
      <c r="T82" s="237"/>
    </row>
    <row r="83" spans="1:20">
      <c r="A83" s="30"/>
      <c r="B83" s="4"/>
      <c r="C83" s="4"/>
      <c r="D83" s="4"/>
      <c r="E83" s="4"/>
      <c r="F83" s="4"/>
      <c r="G83" s="28"/>
      <c r="H83" s="4"/>
      <c r="I83" s="4"/>
      <c r="J83" s="4"/>
      <c r="K83" s="4"/>
      <c r="L83" s="4"/>
      <c r="M83" s="4"/>
      <c r="N83" s="4"/>
      <c r="O83" s="4"/>
      <c r="P83" s="4"/>
      <c r="Q83" s="8"/>
      <c r="R83" s="8"/>
      <c r="S83" s="8"/>
      <c r="T83" s="4"/>
    </row>
    <row r="84" spans="1:20">
      <c r="A84" s="8" t="s">
        <v>43</v>
      </c>
      <c r="B84" s="33">
        <f>SUM(B9:B83)</f>
        <v>-2154000</v>
      </c>
      <c r="C84" s="4"/>
      <c r="D84" s="33">
        <f>SUM(D9:D83)</f>
        <v>2154000</v>
      </c>
      <c r="E84" s="4"/>
      <c r="F84" s="4"/>
      <c r="G84" s="28"/>
      <c r="H84" s="33">
        <f>SUM(H9:H83)</f>
        <v>2154000</v>
      </c>
      <c r="I84" s="33"/>
      <c r="J84" s="33">
        <f>SUM(J9:J83)</f>
        <v>817464.54</v>
      </c>
      <c r="K84" s="33">
        <f>SUM(K9:K83)</f>
        <v>2154000</v>
      </c>
      <c r="L84" s="33"/>
      <c r="M84" s="33">
        <f>SUM(M9:M83)</f>
        <v>817464.53999999922</v>
      </c>
      <c r="N84" s="33">
        <f>SUM(N9:N83)</f>
        <v>-1.3876366722342937E-10</v>
      </c>
      <c r="O84" s="143"/>
      <c r="P84" s="143"/>
      <c r="Q84" s="8"/>
      <c r="R84" s="8"/>
      <c r="S84" s="8"/>
      <c r="T84" s="4"/>
    </row>
    <row r="85" spans="1:20">
      <c r="A85" s="4"/>
      <c r="B85" s="4"/>
      <c r="C85" s="4"/>
      <c r="D85" s="4"/>
      <c r="E85" s="4"/>
      <c r="F85" s="4"/>
      <c r="G85" s="28"/>
      <c r="H85" s="4"/>
      <c r="I85" s="4"/>
      <c r="J85" s="4"/>
      <c r="K85" s="4"/>
      <c r="L85" s="4"/>
      <c r="M85" s="4"/>
      <c r="N85" s="4"/>
      <c r="O85" s="4"/>
      <c r="P85" s="4"/>
      <c r="Q85" s="8"/>
      <c r="R85" s="8"/>
      <c r="S85" s="8"/>
      <c r="T85" s="4"/>
    </row>
    <row r="86" spans="1:20">
      <c r="A86" s="4" t="s">
        <v>61</v>
      </c>
      <c r="B86" s="4" t="s">
        <v>61</v>
      </c>
      <c r="C86" s="4" t="s">
        <v>61</v>
      </c>
      <c r="D86" s="4" t="s">
        <v>61</v>
      </c>
      <c r="E86" s="4"/>
      <c r="F86" s="4" t="s">
        <v>61</v>
      </c>
      <c r="G86" s="28" t="s">
        <v>61</v>
      </c>
      <c r="H86" s="4" t="s">
        <v>61</v>
      </c>
      <c r="I86" s="4"/>
      <c r="J86" s="4" t="s">
        <v>61</v>
      </c>
      <c r="K86" s="4" t="s">
        <v>61</v>
      </c>
      <c r="L86" s="4"/>
      <c r="M86" s="4" t="s">
        <v>61</v>
      </c>
      <c r="N86" s="4" t="s">
        <v>61</v>
      </c>
      <c r="O86" s="4"/>
      <c r="P86" s="4" t="s">
        <v>61</v>
      </c>
      <c r="Q86" s="8"/>
      <c r="R86" s="8"/>
      <c r="S86" s="8"/>
      <c r="T86" s="4"/>
    </row>
  </sheetData>
  <phoneticPr fontId="22" type="noConversion"/>
  <pageMargins left="0.75" right="0.75" top="1" bottom="1" header="0.5" footer="0.5"/>
  <headerFooter alignWithMargins="0"/>
</worksheet>
</file>

<file path=xl/worksheets/sheet79.xml><?xml version="1.0" encoding="utf-8"?>
<worksheet xmlns="http://schemas.openxmlformats.org/spreadsheetml/2006/main" xmlns:r="http://schemas.openxmlformats.org/officeDocument/2006/relationships">
  <dimension ref="A1:AE72"/>
  <sheetViews>
    <sheetView zoomScale="75" workbookViewId="0"/>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213</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s="248" customFormat="1">
      <c r="A9" s="243">
        <v>39814</v>
      </c>
      <c r="B9" s="244">
        <v>-194500</v>
      </c>
      <c r="C9" s="238">
        <v>1</v>
      </c>
      <c r="D9" s="239">
        <f>ROUND(-(+$B$9/60)*1,0)</f>
        <v>3242</v>
      </c>
      <c r="E9" s="239">
        <f>+D9</f>
        <v>3242</v>
      </c>
      <c r="F9" s="239">
        <f t="shared" ref="F9:F68" si="0">$B$9+E9</f>
        <v>-191258</v>
      </c>
      <c r="G9" s="240">
        <f>+Inputs!$D$3</f>
        <v>0.37951000000000001</v>
      </c>
      <c r="H9" s="241">
        <f>-B9</f>
        <v>194500</v>
      </c>
      <c r="I9" s="241">
        <f>+H9</f>
        <v>194500</v>
      </c>
      <c r="J9" s="241">
        <f>H9*G9</f>
        <v>73814.695000000007</v>
      </c>
      <c r="K9" s="241">
        <f t="shared" ref="K9:K68" si="1">D9</f>
        <v>3242</v>
      </c>
      <c r="L9" s="241">
        <f>+K9</f>
        <v>3242</v>
      </c>
      <c r="M9" s="241">
        <f t="shared" ref="M9:M68" si="2">K9*G9</f>
        <v>1230.3714199999999</v>
      </c>
      <c r="N9" s="241">
        <f t="shared" ref="N9:N68" si="3">M9-J9</f>
        <v>-72584.323580000011</v>
      </c>
      <c r="O9" s="241">
        <f>+N9</f>
        <v>-72584.323580000011</v>
      </c>
      <c r="P9" s="241">
        <f>-SUM(N9)</f>
        <v>72584.323580000011</v>
      </c>
      <c r="Q9" s="245">
        <f>VLOOKUP(Q$8,$A$9:$P$68,5)</f>
        <v>38904</v>
      </c>
      <c r="R9" s="245">
        <f>VLOOKUP(R$8,$A$9:$P$68,5)</f>
        <v>77808</v>
      </c>
      <c r="S9" s="245">
        <f>+R9-Q9</f>
        <v>38904</v>
      </c>
      <c r="T9" s="246" t="s">
        <v>189</v>
      </c>
      <c r="U9" s="247">
        <f t="shared" ref="U9:AE9" si="4">-IF(TYPE(VLOOKUP(U8,$A$9:$P$68,6,FALSE))=16,0,VLOOKUP(U8,$A$9:$P$68,6,FALSE))</f>
        <v>152354</v>
      </c>
      <c r="V9" s="247">
        <f t="shared" si="4"/>
        <v>149112</v>
      </c>
      <c r="W9" s="247">
        <f t="shared" si="4"/>
        <v>145870</v>
      </c>
      <c r="X9" s="247">
        <f t="shared" si="4"/>
        <v>142628</v>
      </c>
      <c r="Y9" s="247">
        <f t="shared" si="4"/>
        <v>139386</v>
      </c>
      <c r="Z9" s="247">
        <f t="shared" si="4"/>
        <v>136144</v>
      </c>
      <c r="AA9" s="247">
        <f t="shared" si="4"/>
        <v>132902</v>
      </c>
      <c r="AB9" s="247">
        <f t="shared" si="4"/>
        <v>129660</v>
      </c>
      <c r="AC9" s="247">
        <f t="shared" si="4"/>
        <v>126418</v>
      </c>
      <c r="AD9" s="247">
        <f t="shared" si="4"/>
        <v>123176</v>
      </c>
      <c r="AE9" s="247">
        <f t="shared" si="4"/>
        <v>119934</v>
      </c>
    </row>
    <row r="10" spans="1:31" s="248" customFormat="1">
      <c r="A10" s="243">
        <v>39845</v>
      </c>
      <c r="B10" s="244" t="s">
        <v>45</v>
      </c>
      <c r="C10" s="238">
        <v>2</v>
      </c>
      <c r="D10" s="239">
        <f t="shared" ref="D10:D67" si="5">ROUND(-(+$B$9/60)*1,0)</f>
        <v>3242</v>
      </c>
      <c r="E10" s="239">
        <f t="shared" ref="E10:E68" si="6">+E9+D10</f>
        <v>6484</v>
      </c>
      <c r="F10" s="239">
        <f t="shared" si="0"/>
        <v>-188016</v>
      </c>
      <c r="G10" s="240">
        <f>+Inputs!$D$3</f>
        <v>0.37951000000000001</v>
      </c>
      <c r="H10" s="249"/>
      <c r="I10" s="241">
        <f t="shared" ref="I10:I68" si="7">+I9+H10</f>
        <v>194500</v>
      </c>
      <c r="J10" s="241"/>
      <c r="K10" s="241">
        <f t="shared" si="1"/>
        <v>3242</v>
      </c>
      <c r="L10" s="241">
        <f t="shared" ref="L10:L68" si="8">+L9+K10</f>
        <v>6484</v>
      </c>
      <c r="M10" s="241">
        <f t="shared" si="2"/>
        <v>1230.3714199999999</v>
      </c>
      <c r="N10" s="241">
        <f t="shared" si="3"/>
        <v>1230.3714199999999</v>
      </c>
      <c r="O10" s="241">
        <f t="shared" ref="O10:O68" si="9">+O9+N10</f>
        <v>-71353.952160000015</v>
      </c>
      <c r="P10" s="241">
        <f t="shared" ref="P10:P68" si="10">P9-N10</f>
        <v>71353.952160000015</v>
      </c>
      <c r="Q10" s="245">
        <f>VLOOKUP(Q$8,$A$9:$P$68,15)</f>
        <v>-59050.237960000013</v>
      </c>
      <c r="R10" s="245">
        <f>VLOOKUP(R$8,$A$9:$P$68,15)</f>
        <v>-44285.780919999976</v>
      </c>
      <c r="S10" s="245">
        <f>+R10-Q10</f>
        <v>14764.457040000038</v>
      </c>
      <c r="T10" s="250" t="s">
        <v>69</v>
      </c>
    </row>
    <row r="11" spans="1:31" s="248" customFormat="1">
      <c r="A11" s="243">
        <v>39873</v>
      </c>
      <c r="B11" s="251"/>
      <c r="C11" s="238">
        <v>3</v>
      </c>
      <c r="D11" s="239">
        <f t="shared" si="5"/>
        <v>3242</v>
      </c>
      <c r="E11" s="239">
        <f t="shared" si="6"/>
        <v>9726</v>
      </c>
      <c r="F11" s="239">
        <f t="shared" si="0"/>
        <v>-184774</v>
      </c>
      <c r="G11" s="240">
        <f>+Inputs!$D$3</f>
        <v>0.37951000000000001</v>
      </c>
      <c r="H11" s="249"/>
      <c r="I11" s="241">
        <f t="shared" si="7"/>
        <v>194500</v>
      </c>
      <c r="J11" s="241"/>
      <c r="K11" s="241">
        <f t="shared" si="1"/>
        <v>3242</v>
      </c>
      <c r="L11" s="241">
        <f t="shared" si="8"/>
        <v>9726</v>
      </c>
      <c r="M11" s="241">
        <f t="shared" si="2"/>
        <v>1230.3714199999999</v>
      </c>
      <c r="N11" s="241">
        <f t="shared" si="3"/>
        <v>1230.3714199999999</v>
      </c>
      <c r="O11" s="241">
        <f t="shared" si="9"/>
        <v>-70123.580740000019</v>
      </c>
      <c r="P11" s="241">
        <f t="shared" si="10"/>
        <v>70123.580740000019</v>
      </c>
      <c r="Q11" s="245">
        <f>+VLOOKUP(Q$8,$A$9:$P$68,16)</f>
        <v>59050.237960000013</v>
      </c>
      <c r="R11" s="245">
        <f>+VLOOKUP(R$8,$A$9:$P$68,16)</f>
        <v>44285.780919999976</v>
      </c>
      <c r="S11" s="245">
        <f>(+Q11+R11)/2</f>
        <v>51668.009439999994</v>
      </c>
      <c r="T11" s="250" t="s">
        <v>113</v>
      </c>
      <c r="U11" s="247">
        <f t="shared" ref="U11:AE11" si="11">IF(TYPE(VLOOKUP(U8,$A$9:$P$68,16,FALSE))=16,0,VLOOKUP(U8,$A$9:$P$68,16,FALSE))</f>
        <v>57819.86654000001</v>
      </c>
      <c r="V11" s="247">
        <f t="shared" si="11"/>
        <v>56589.495120000007</v>
      </c>
      <c r="W11" s="247">
        <f t="shared" si="11"/>
        <v>55359.123700000004</v>
      </c>
      <c r="X11" s="247">
        <f t="shared" si="11"/>
        <v>54128.752280000001</v>
      </c>
      <c r="Y11" s="247">
        <f t="shared" si="11"/>
        <v>52898.380859999997</v>
      </c>
      <c r="Z11" s="247">
        <f t="shared" si="11"/>
        <v>51668.009439999994</v>
      </c>
      <c r="AA11" s="247">
        <f t="shared" si="11"/>
        <v>50437.638019999991</v>
      </c>
      <c r="AB11" s="247">
        <f t="shared" si="11"/>
        <v>49207.266599999988</v>
      </c>
      <c r="AC11" s="247">
        <f t="shared" si="11"/>
        <v>47976.895179999985</v>
      </c>
      <c r="AD11" s="247">
        <f t="shared" si="11"/>
        <v>46746.523759999982</v>
      </c>
      <c r="AE11" s="247">
        <f t="shared" si="11"/>
        <v>45516.152339999979</v>
      </c>
    </row>
    <row r="12" spans="1:31" s="248" customFormat="1">
      <c r="A12" s="243">
        <v>39904</v>
      </c>
      <c r="B12" s="252"/>
      <c r="C12" s="238">
        <v>4</v>
      </c>
      <c r="D12" s="239">
        <f t="shared" si="5"/>
        <v>3242</v>
      </c>
      <c r="E12" s="239">
        <f t="shared" si="6"/>
        <v>12968</v>
      </c>
      <c r="F12" s="239">
        <f t="shared" si="0"/>
        <v>-181532</v>
      </c>
      <c r="G12" s="240">
        <f>+Inputs!$D$3</f>
        <v>0.37951000000000001</v>
      </c>
      <c r="H12" s="249"/>
      <c r="I12" s="241">
        <f t="shared" si="7"/>
        <v>194500</v>
      </c>
      <c r="J12" s="241"/>
      <c r="K12" s="241">
        <f t="shared" si="1"/>
        <v>3242</v>
      </c>
      <c r="L12" s="241">
        <f t="shared" si="8"/>
        <v>12968</v>
      </c>
      <c r="M12" s="241">
        <f t="shared" si="2"/>
        <v>1230.3714199999999</v>
      </c>
      <c r="N12" s="241">
        <f t="shared" si="3"/>
        <v>1230.3714199999999</v>
      </c>
      <c r="O12" s="241">
        <f t="shared" si="9"/>
        <v>-68893.209320000024</v>
      </c>
      <c r="P12" s="241">
        <f t="shared" si="10"/>
        <v>68893.209320000024</v>
      </c>
      <c r="Q12" s="253"/>
      <c r="R12" s="254"/>
      <c r="S12" s="254"/>
      <c r="T12" s="250"/>
    </row>
    <row r="13" spans="1:31" s="248" customFormat="1">
      <c r="A13" s="243">
        <v>39934</v>
      </c>
      <c r="B13" s="252"/>
      <c r="C13" s="238">
        <v>5</v>
      </c>
      <c r="D13" s="239">
        <f t="shared" si="5"/>
        <v>3242</v>
      </c>
      <c r="E13" s="239">
        <f t="shared" si="6"/>
        <v>16210</v>
      </c>
      <c r="F13" s="239">
        <f t="shared" si="0"/>
        <v>-178290</v>
      </c>
      <c r="G13" s="240">
        <f>+Inputs!$D$3</f>
        <v>0.37951000000000001</v>
      </c>
      <c r="H13" s="249"/>
      <c r="I13" s="241">
        <f t="shared" si="7"/>
        <v>194500</v>
      </c>
      <c r="J13" s="241"/>
      <c r="K13" s="241">
        <f t="shared" si="1"/>
        <v>3242</v>
      </c>
      <c r="L13" s="241">
        <f t="shared" si="8"/>
        <v>16210</v>
      </c>
      <c r="M13" s="241">
        <f t="shared" si="2"/>
        <v>1230.3714199999999</v>
      </c>
      <c r="N13" s="241">
        <f t="shared" si="3"/>
        <v>1230.3714199999999</v>
      </c>
      <c r="O13" s="241">
        <f t="shared" si="9"/>
        <v>-67662.837900000028</v>
      </c>
      <c r="P13" s="241">
        <f t="shared" si="10"/>
        <v>67662.837900000028</v>
      </c>
      <c r="Q13" s="245">
        <f>VLOOKUP(Q$8,$A$9:$P$68,9)</f>
        <v>194500</v>
      </c>
      <c r="R13" s="245">
        <f>VLOOKUP(R$8,$A$9:$P$68,9)</f>
        <v>194500</v>
      </c>
      <c r="S13" s="245">
        <f>+R13-Q13</f>
        <v>0</v>
      </c>
      <c r="T13" s="250" t="s">
        <v>190</v>
      </c>
    </row>
    <row r="14" spans="1:31" s="248" customFormat="1">
      <c r="A14" s="243">
        <v>39965</v>
      </c>
      <c r="B14" s="252"/>
      <c r="C14" s="238">
        <v>6</v>
      </c>
      <c r="D14" s="239">
        <f t="shared" si="5"/>
        <v>3242</v>
      </c>
      <c r="E14" s="239">
        <f t="shared" si="6"/>
        <v>19452</v>
      </c>
      <c r="F14" s="239">
        <f t="shared" si="0"/>
        <v>-175048</v>
      </c>
      <c r="G14" s="240">
        <f>+Inputs!$D$3</f>
        <v>0.37951000000000001</v>
      </c>
      <c r="H14" s="249"/>
      <c r="I14" s="241">
        <f t="shared" si="7"/>
        <v>194500</v>
      </c>
      <c r="J14" s="241"/>
      <c r="K14" s="241">
        <f t="shared" si="1"/>
        <v>3242</v>
      </c>
      <c r="L14" s="241">
        <f t="shared" si="8"/>
        <v>19452</v>
      </c>
      <c r="M14" s="241">
        <f t="shared" si="2"/>
        <v>1230.3714199999999</v>
      </c>
      <c r="N14" s="241">
        <f t="shared" si="3"/>
        <v>1230.3714199999999</v>
      </c>
      <c r="O14" s="241">
        <f t="shared" si="9"/>
        <v>-66432.466480000032</v>
      </c>
      <c r="P14" s="241">
        <f t="shared" si="10"/>
        <v>66432.466480000032</v>
      </c>
      <c r="Q14" s="245">
        <f>VLOOKUP(Q$8,$A$9:$P$68,12)</f>
        <v>38904</v>
      </c>
      <c r="R14" s="245">
        <f>VLOOKUP(R$8,$A$9:$P$68,12)</f>
        <v>77808</v>
      </c>
      <c r="S14" s="245">
        <f>+R14-Q14</f>
        <v>38904</v>
      </c>
      <c r="T14" s="255" t="s">
        <v>191</v>
      </c>
    </row>
    <row r="15" spans="1:31" s="248" customFormat="1">
      <c r="A15" s="243">
        <v>39995</v>
      </c>
      <c r="B15" s="252"/>
      <c r="C15" s="238">
        <v>7</v>
      </c>
      <c r="D15" s="239">
        <f t="shared" si="5"/>
        <v>3242</v>
      </c>
      <c r="E15" s="239">
        <f t="shared" si="6"/>
        <v>22694</v>
      </c>
      <c r="F15" s="239">
        <f t="shared" si="0"/>
        <v>-171806</v>
      </c>
      <c r="G15" s="240">
        <f>+Inputs!$D$3</f>
        <v>0.37951000000000001</v>
      </c>
      <c r="H15" s="249"/>
      <c r="I15" s="241">
        <f t="shared" si="7"/>
        <v>194500</v>
      </c>
      <c r="J15" s="241"/>
      <c r="K15" s="241">
        <f t="shared" si="1"/>
        <v>3242</v>
      </c>
      <c r="L15" s="241">
        <f t="shared" si="8"/>
        <v>22694</v>
      </c>
      <c r="M15" s="241">
        <f t="shared" si="2"/>
        <v>1230.3714199999999</v>
      </c>
      <c r="N15" s="241">
        <f t="shared" si="3"/>
        <v>1230.3714199999999</v>
      </c>
      <c r="O15" s="241">
        <f t="shared" si="9"/>
        <v>-65202.095060000029</v>
      </c>
      <c r="P15" s="241">
        <f t="shared" si="10"/>
        <v>65202.095060000029</v>
      </c>
      <c r="Q15" s="242"/>
      <c r="R15" s="242"/>
      <c r="S15" s="242"/>
      <c r="T15" s="256"/>
    </row>
    <row r="16" spans="1:31" s="248" customFormat="1">
      <c r="A16" s="243">
        <v>40026</v>
      </c>
      <c r="B16" s="252"/>
      <c r="C16" s="238">
        <v>8</v>
      </c>
      <c r="D16" s="239">
        <f t="shared" si="5"/>
        <v>3242</v>
      </c>
      <c r="E16" s="239">
        <f t="shared" si="6"/>
        <v>25936</v>
      </c>
      <c r="F16" s="239">
        <f t="shared" si="0"/>
        <v>-168564</v>
      </c>
      <c r="G16" s="240">
        <f>+Inputs!$D$3</f>
        <v>0.37951000000000001</v>
      </c>
      <c r="H16" s="249"/>
      <c r="I16" s="241">
        <f t="shared" si="7"/>
        <v>194500</v>
      </c>
      <c r="J16" s="241"/>
      <c r="K16" s="241">
        <f t="shared" si="1"/>
        <v>3242</v>
      </c>
      <c r="L16" s="241">
        <f t="shared" si="8"/>
        <v>25936</v>
      </c>
      <c r="M16" s="241">
        <f t="shared" si="2"/>
        <v>1230.3714199999999</v>
      </c>
      <c r="N16" s="241">
        <f t="shared" si="3"/>
        <v>1230.3714199999999</v>
      </c>
      <c r="O16" s="241">
        <f t="shared" si="9"/>
        <v>-63971.723640000026</v>
      </c>
      <c r="P16" s="241">
        <f t="shared" si="10"/>
        <v>63971.723640000026</v>
      </c>
      <c r="Q16" s="242"/>
      <c r="R16" s="242"/>
      <c r="S16" s="242"/>
      <c r="T16" s="237"/>
    </row>
    <row r="17" spans="1:20" s="248" customFormat="1">
      <c r="A17" s="243">
        <v>40057</v>
      </c>
      <c r="B17" s="252"/>
      <c r="C17" s="238">
        <v>9</v>
      </c>
      <c r="D17" s="239">
        <f t="shared" si="5"/>
        <v>3242</v>
      </c>
      <c r="E17" s="239">
        <f t="shared" si="6"/>
        <v>29178</v>
      </c>
      <c r="F17" s="239">
        <f t="shared" si="0"/>
        <v>-165322</v>
      </c>
      <c r="G17" s="240">
        <f>+Inputs!$D$3</f>
        <v>0.37951000000000001</v>
      </c>
      <c r="H17" s="249"/>
      <c r="I17" s="241">
        <f t="shared" si="7"/>
        <v>194500</v>
      </c>
      <c r="J17" s="241"/>
      <c r="K17" s="241">
        <f t="shared" si="1"/>
        <v>3242</v>
      </c>
      <c r="L17" s="241">
        <f t="shared" si="8"/>
        <v>29178</v>
      </c>
      <c r="M17" s="241">
        <f t="shared" si="2"/>
        <v>1230.3714199999999</v>
      </c>
      <c r="N17" s="241">
        <f t="shared" si="3"/>
        <v>1230.3714199999999</v>
      </c>
      <c r="O17" s="241">
        <f t="shared" si="9"/>
        <v>-62741.352220000022</v>
      </c>
      <c r="P17" s="241">
        <f t="shared" si="10"/>
        <v>62741.352220000022</v>
      </c>
      <c r="Q17" s="242"/>
      <c r="R17" s="242"/>
      <c r="S17" s="242"/>
      <c r="T17" s="237"/>
    </row>
    <row r="18" spans="1:20" s="248" customFormat="1">
      <c r="A18" s="243">
        <v>40087</v>
      </c>
      <c r="B18" s="252"/>
      <c r="C18" s="238">
        <v>10</v>
      </c>
      <c r="D18" s="239">
        <f t="shared" si="5"/>
        <v>3242</v>
      </c>
      <c r="E18" s="239">
        <f t="shared" si="6"/>
        <v>32420</v>
      </c>
      <c r="F18" s="239">
        <f t="shared" si="0"/>
        <v>-162080</v>
      </c>
      <c r="G18" s="240">
        <f>+Inputs!$D$3</f>
        <v>0.37951000000000001</v>
      </c>
      <c r="H18" s="249"/>
      <c r="I18" s="241">
        <f t="shared" si="7"/>
        <v>194500</v>
      </c>
      <c r="J18" s="241"/>
      <c r="K18" s="241">
        <f t="shared" si="1"/>
        <v>3242</v>
      </c>
      <c r="L18" s="241">
        <f t="shared" si="8"/>
        <v>32420</v>
      </c>
      <c r="M18" s="241">
        <f t="shared" si="2"/>
        <v>1230.3714199999999</v>
      </c>
      <c r="N18" s="241">
        <f t="shared" si="3"/>
        <v>1230.3714199999999</v>
      </c>
      <c r="O18" s="241">
        <f t="shared" si="9"/>
        <v>-61510.980800000019</v>
      </c>
      <c r="P18" s="241">
        <f t="shared" si="10"/>
        <v>61510.980800000019</v>
      </c>
      <c r="Q18" s="242"/>
      <c r="R18" s="242"/>
      <c r="S18" s="242"/>
      <c r="T18" s="237"/>
    </row>
    <row r="19" spans="1:20" s="248" customFormat="1">
      <c r="A19" s="243">
        <v>40118</v>
      </c>
      <c r="B19" s="252"/>
      <c r="C19" s="238">
        <v>11</v>
      </c>
      <c r="D19" s="239">
        <f t="shared" si="5"/>
        <v>3242</v>
      </c>
      <c r="E19" s="239">
        <f t="shared" si="6"/>
        <v>35662</v>
      </c>
      <c r="F19" s="239">
        <f t="shared" si="0"/>
        <v>-158838</v>
      </c>
      <c r="G19" s="240">
        <f>+Inputs!$D$3</f>
        <v>0.37951000000000001</v>
      </c>
      <c r="H19" s="249"/>
      <c r="I19" s="241">
        <f t="shared" si="7"/>
        <v>194500</v>
      </c>
      <c r="J19" s="241"/>
      <c r="K19" s="241">
        <f t="shared" si="1"/>
        <v>3242</v>
      </c>
      <c r="L19" s="241">
        <f t="shared" si="8"/>
        <v>35662</v>
      </c>
      <c r="M19" s="241">
        <f t="shared" si="2"/>
        <v>1230.3714199999999</v>
      </c>
      <c r="N19" s="241">
        <f t="shared" si="3"/>
        <v>1230.3714199999999</v>
      </c>
      <c r="O19" s="241">
        <f t="shared" si="9"/>
        <v>-60280.609380000016</v>
      </c>
      <c r="P19" s="241">
        <f t="shared" si="10"/>
        <v>60280.609380000016</v>
      </c>
      <c r="Q19" s="242"/>
      <c r="R19" s="242"/>
      <c r="S19" s="242"/>
      <c r="T19" s="237"/>
    </row>
    <row r="20" spans="1:20" s="248" customFormat="1">
      <c r="A20" s="243">
        <v>40148</v>
      </c>
      <c r="B20" s="252"/>
      <c r="C20" s="238">
        <v>12</v>
      </c>
      <c r="D20" s="239">
        <f t="shared" si="5"/>
        <v>3242</v>
      </c>
      <c r="E20" s="239">
        <f t="shared" si="6"/>
        <v>38904</v>
      </c>
      <c r="F20" s="239">
        <f t="shared" si="0"/>
        <v>-155596</v>
      </c>
      <c r="G20" s="240">
        <f>+Inputs!$D$3</f>
        <v>0.37951000000000001</v>
      </c>
      <c r="H20" s="249"/>
      <c r="I20" s="241">
        <f t="shared" si="7"/>
        <v>194500</v>
      </c>
      <c r="J20" s="241"/>
      <c r="K20" s="241">
        <f t="shared" si="1"/>
        <v>3242</v>
      </c>
      <c r="L20" s="241">
        <f t="shared" si="8"/>
        <v>38904</v>
      </c>
      <c r="M20" s="241">
        <f t="shared" si="2"/>
        <v>1230.3714199999999</v>
      </c>
      <c r="N20" s="241">
        <f t="shared" si="3"/>
        <v>1230.3714199999999</v>
      </c>
      <c r="O20" s="241">
        <f t="shared" si="9"/>
        <v>-59050.237960000013</v>
      </c>
      <c r="P20" s="241">
        <f t="shared" si="10"/>
        <v>59050.237960000013</v>
      </c>
      <c r="Q20" s="242"/>
      <c r="R20" s="242"/>
      <c r="S20" s="242"/>
      <c r="T20" s="237"/>
    </row>
    <row r="21" spans="1:20" s="248" customFormat="1">
      <c r="A21" s="243">
        <v>40179</v>
      </c>
      <c r="B21" s="252"/>
      <c r="C21" s="238">
        <v>13</v>
      </c>
      <c r="D21" s="239">
        <f t="shared" si="5"/>
        <v>3242</v>
      </c>
      <c r="E21" s="239">
        <f t="shared" si="6"/>
        <v>42146</v>
      </c>
      <c r="F21" s="239">
        <f t="shared" si="0"/>
        <v>-152354</v>
      </c>
      <c r="G21" s="240">
        <f>+Inputs!$D$3</f>
        <v>0.37951000000000001</v>
      </c>
      <c r="H21" s="249"/>
      <c r="I21" s="241">
        <f t="shared" si="7"/>
        <v>194500</v>
      </c>
      <c r="J21" s="241"/>
      <c r="K21" s="241">
        <f t="shared" si="1"/>
        <v>3242</v>
      </c>
      <c r="L21" s="241">
        <f t="shared" si="8"/>
        <v>42146</v>
      </c>
      <c r="M21" s="241">
        <f t="shared" si="2"/>
        <v>1230.3714199999999</v>
      </c>
      <c r="N21" s="241">
        <f t="shared" si="3"/>
        <v>1230.3714199999999</v>
      </c>
      <c r="O21" s="241">
        <f t="shared" si="9"/>
        <v>-57819.86654000001</v>
      </c>
      <c r="P21" s="241">
        <f t="shared" si="10"/>
        <v>57819.86654000001</v>
      </c>
      <c r="Q21" s="242"/>
      <c r="R21" s="242"/>
      <c r="S21" s="242"/>
      <c r="T21" s="237"/>
    </row>
    <row r="22" spans="1:20" s="248" customFormat="1">
      <c r="A22" s="243">
        <v>40210</v>
      </c>
      <c r="B22" s="252"/>
      <c r="C22" s="238">
        <v>14</v>
      </c>
      <c r="D22" s="239">
        <f t="shared" si="5"/>
        <v>3242</v>
      </c>
      <c r="E22" s="239">
        <f t="shared" si="6"/>
        <v>45388</v>
      </c>
      <c r="F22" s="239">
        <f t="shared" si="0"/>
        <v>-149112</v>
      </c>
      <c r="G22" s="240">
        <f>+Inputs!$D$3</f>
        <v>0.37951000000000001</v>
      </c>
      <c r="H22" s="249"/>
      <c r="I22" s="241">
        <f t="shared" si="7"/>
        <v>194500</v>
      </c>
      <c r="J22" s="241"/>
      <c r="K22" s="241">
        <f t="shared" si="1"/>
        <v>3242</v>
      </c>
      <c r="L22" s="241">
        <f t="shared" si="8"/>
        <v>45388</v>
      </c>
      <c r="M22" s="241">
        <f t="shared" si="2"/>
        <v>1230.3714199999999</v>
      </c>
      <c r="N22" s="241">
        <f t="shared" si="3"/>
        <v>1230.3714199999999</v>
      </c>
      <c r="O22" s="241">
        <f t="shared" si="9"/>
        <v>-56589.495120000007</v>
      </c>
      <c r="P22" s="241">
        <f t="shared" si="10"/>
        <v>56589.495120000007</v>
      </c>
      <c r="Q22" s="242"/>
      <c r="R22" s="242"/>
      <c r="S22" s="242"/>
      <c r="T22" s="237"/>
    </row>
    <row r="23" spans="1:20" s="248" customFormat="1">
      <c r="A23" s="243">
        <v>40238</v>
      </c>
      <c r="B23" s="252"/>
      <c r="C23" s="238">
        <v>15</v>
      </c>
      <c r="D23" s="239">
        <f t="shared" si="5"/>
        <v>3242</v>
      </c>
      <c r="E23" s="239">
        <f t="shared" si="6"/>
        <v>48630</v>
      </c>
      <c r="F23" s="239">
        <f t="shared" si="0"/>
        <v>-145870</v>
      </c>
      <c r="G23" s="240">
        <f>+Inputs!$D$3</f>
        <v>0.37951000000000001</v>
      </c>
      <c r="H23" s="249"/>
      <c r="I23" s="241">
        <f t="shared" si="7"/>
        <v>194500</v>
      </c>
      <c r="J23" s="241"/>
      <c r="K23" s="241">
        <f t="shared" si="1"/>
        <v>3242</v>
      </c>
      <c r="L23" s="241">
        <f t="shared" si="8"/>
        <v>48630</v>
      </c>
      <c r="M23" s="241">
        <f t="shared" si="2"/>
        <v>1230.3714199999999</v>
      </c>
      <c r="N23" s="241">
        <f t="shared" si="3"/>
        <v>1230.3714199999999</v>
      </c>
      <c r="O23" s="241">
        <f t="shared" si="9"/>
        <v>-55359.123700000004</v>
      </c>
      <c r="P23" s="241">
        <f t="shared" si="10"/>
        <v>55359.123700000004</v>
      </c>
      <c r="Q23" s="242"/>
      <c r="R23" s="242"/>
      <c r="S23" s="242"/>
      <c r="T23" s="237"/>
    </row>
    <row r="24" spans="1:20" s="248" customFormat="1">
      <c r="A24" s="243">
        <v>40269</v>
      </c>
      <c r="B24" s="252"/>
      <c r="C24" s="238">
        <v>16</v>
      </c>
      <c r="D24" s="239">
        <f t="shared" si="5"/>
        <v>3242</v>
      </c>
      <c r="E24" s="239">
        <f t="shared" si="6"/>
        <v>51872</v>
      </c>
      <c r="F24" s="239">
        <f t="shared" si="0"/>
        <v>-142628</v>
      </c>
      <c r="G24" s="240">
        <f>+Inputs!$D$3</f>
        <v>0.37951000000000001</v>
      </c>
      <c r="H24" s="249"/>
      <c r="I24" s="241">
        <f t="shared" si="7"/>
        <v>194500</v>
      </c>
      <c r="J24" s="241"/>
      <c r="K24" s="241">
        <f t="shared" si="1"/>
        <v>3242</v>
      </c>
      <c r="L24" s="241">
        <f t="shared" si="8"/>
        <v>51872</v>
      </c>
      <c r="M24" s="241">
        <f t="shared" si="2"/>
        <v>1230.3714199999999</v>
      </c>
      <c r="N24" s="241">
        <f t="shared" si="3"/>
        <v>1230.3714199999999</v>
      </c>
      <c r="O24" s="241">
        <f t="shared" si="9"/>
        <v>-54128.752280000001</v>
      </c>
      <c r="P24" s="241">
        <f t="shared" si="10"/>
        <v>54128.752280000001</v>
      </c>
      <c r="Q24" s="242"/>
      <c r="R24" s="242"/>
      <c r="S24" s="242"/>
      <c r="T24" s="237"/>
    </row>
    <row r="25" spans="1:20" s="248" customFormat="1">
      <c r="A25" s="243">
        <v>40299</v>
      </c>
      <c r="B25" s="252"/>
      <c r="C25" s="238">
        <v>17</v>
      </c>
      <c r="D25" s="239">
        <f t="shared" si="5"/>
        <v>3242</v>
      </c>
      <c r="E25" s="239">
        <f t="shared" si="6"/>
        <v>55114</v>
      </c>
      <c r="F25" s="239">
        <f t="shared" si="0"/>
        <v>-139386</v>
      </c>
      <c r="G25" s="240">
        <f>+Inputs!$D$3</f>
        <v>0.37951000000000001</v>
      </c>
      <c r="H25" s="249"/>
      <c r="I25" s="241">
        <f t="shared" si="7"/>
        <v>194500</v>
      </c>
      <c r="J25" s="241"/>
      <c r="K25" s="241">
        <f t="shared" si="1"/>
        <v>3242</v>
      </c>
      <c r="L25" s="241">
        <f t="shared" si="8"/>
        <v>55114</v>
      </c>
      <c r="M25" s="241">
        <f t="shared" si="2"/>
        <v>1230.3714199999999</v>
      </c>
      <c r="N25" s="241">
        <f t="shared" si="3"/>
        <v>1230.3714199999999</v>
      </c>
      <c r="O25" s="241">
        <f t="shared" si="9"/>
        <v>-52898.380859999997</v>
      </c>
      <c r="P25" s="241">
        <f t="shared" si="10"/>
        <v>52898.380859999997</v>
      </c>
      <c r="Q25" s="242"/>
      <c r="R25" s="242"/>
      <c r="S25" s="242"/>
      <c r="T25" s="237"/>
    </row>
    <row r="26" spans="1:20" s="248" customFormat="1">
      <c r="A26" s="243">
        <v>40330</v>
      </c>
      <c r="B26" s="252"/>
      <c r="C26" s="238">
        <v>18</v>
      </c>
      <c r="D26" s="239">
        <f t="shared" si="5"/>
        <v>3242</v>
      </c>
      <c r="E26" s="239">
        <f t="shared" si="6"/>
        <v>58356</v>
      </c>
      <c r="F26" s="239">
        <f t="shared" si="0"/>
        <v>-136144</v>
      </c>
      <c r="G26" s="240">
        <f>+Inputs!$D$3</f>
        <v>0.37951000000000001</v>
      </c>
      <c r="H26" s="249"/>
      <c r="I26" s="241">
        <f t="shared" si="7"/>
        <v>194500</v>
      </c>
      <c r="J26" s="241"/>
      <c r="K26" s="241">
        <f t="shared" si="1"/>
        <v>3242</v>
      </c>
      <c r="L26" s="241">
        <f t="shared" si="8"/>
        <v>58356</v>
      </c>
      <c r="M26" s="241">
        <f t="shared" si="2"/>
        <v>1230.3714199999999</v>
      </c>
      <c r="N26" s="241">
        <f t="shared" si="3"/>
        <v>1230.3714199999999</v>
      </c>
      <c r="O26" s="241">
        <f t="shared" si="9"/>
        <v>-51668.009439999994</v>
      </c>
      <c r="P26" s="241">
        <f t="shared" si="10"/>
        <v>51668.009439999994</v>
      </c>
      <c r="Q26" s="242"/>
      <c r="R26" s="242"/>
      <c r="S26" s="242"/>
      <c r="T26" s="237"/>
    </row>
    <row r="27" spans="1:20" s="248" customFormat="1">
      <c r="A27" s="243">
        <v>40360</v>
      </c>
      <c r="B27" s="252"/>
      <c r="C27" s="238">
        <v>19</v>
      </c>
      <c r="D27" s="239">
        <f t="shared" si="5"/>
        <v>3242</v>
      </c>
      <c r="E27" s="239">
        <f t="shared" si="6"/>
        <v>61598</v>
      </c>
      <c r="F27" s="239">
        <f t="shared" si="0"/>
        <v>-132902</v>
      </c>
      <c r="G27" s="240">
        <f>+Inputs!$D$3</f>
        <v>0.37951000000000001</v>
      </c>
      <c r="H27" s="249"/>
      <c r="I27" s="241">
        <f t="shared" si="7"/>
        <v>194500</v>
      </c>
      <c r="J27" s="241"/>
      <c r="K27" s="241">
        <f t="shared" si="1"/>
        <v>3242</v>
      </c>
      <c r="L27" s="241">
        <f t="shared" si="8"/>
        <v>61598</v>
      </c>
      <c r="M27" s="241">
        <f t="shared" si="2"/>
        <v>1230.3714199999999</v>
      </c>
      <c r="N27" s="241">
        <f t="shared" si="3"/>
        <v>1230.3714199999999</v>
      </c>
      <c r="O27" s="241">
        <f t="shared" si="9"/>
        <v>-50437.638019999991</v>
      </c>
      <c r="P27" s="241">
        <f t="shared" si="10"/>
        <v>50437.638019999991</v>
      </c>
      <c r="Q27" s="242"/>
      <c r="R27" s="242"/>
      <c r="S27" s="242"/>
      <c r="T27" s="237"/>
    </row>
    <row r="28" spans="1:20" s="248" customFormat="1">
      <c r="A28" s="243">
        <v>40391</v>
      </c>
      <c r="B28" s="252"/>
      <c r="C28" s="238">
        <v>20</v>
      </c>
      <c r="D28" s="239">
        <f t="shared" si="5"/>
        <v>3242</v>
      </c>
      <c r="E28" s="239">
        <f t="shared" si="6"/>
        <v>64840</v>
      </c>
      <c r="F28" s="239">
        <f t="shared" si="0"/>
        <v>-129660</v>
      </c>
      <c r="G28" s="240">
        <f>+Inputs!$D$3</f>
        <v>0.37951000000000001</v>
      </c>
      <c r="H28" s="249"/>
      <c r="I28" s="241">
        <f t="shared" si="7"/>
        <v>194500</v>
      </c>
      <c r="J28" s="241"/>
      <c r="K28" s="241">
        <f t="shared" si="1"/>
        <v>3242</v>
      </c>
      <c r="L28" s="241">
        <f t="shared" si="8"/>
        <v>64840</v>
      </c>
      <c r="M28" s="241">
        <f t="shared" si="2"/>
        <v>1230.3714199999999</v>
      </c>
      <c r="N28" s="241">
        <f t="shared" si="3"/>
        <v>1230.3714199999999</v>
      </c>
      <c r="O28" s="241">
        <f t="shared" si="9"/>
        <v>-49207.266599999988</v>
      </c>
      <c r="P28" s="241">
        <f t="shared" si="10"/>
        <v>49207.266599999988</v>
      </c>
      <c r="Q28" s="242"/>
      <c r="R28" s="242"/>
      <c r="S28" s="242"/>
      <c r="T28" s="237"/>
    </row>
    <row r="29" spans="1:20" s="248" customFormat="1">
      <c r="A29" s="243">
        <v>40422</v>
      </c>
      <c r="B29" s="252"/>
      <c r="C29" s="238">
        <v>21</v>
      </c>
      <c r="D29" s="239">
        <f t="shared" si="5"/>
        <v>3242</v>
      </c>
      <c r="E29" s="239">
        <f t="shared" si="6"/>
        <v>68082</v>
      </c>
      <c r="F29" s="239">
        <f t="shared" si="0"/>
        <v>-126418</v>
      </c>
      <c r="G29" s="240">
        <f>+Inputs!$D$3</f>
        <v>0.37951000000000001</v>
      </c>
      <c r="H29" s="249"/>
      <c r="I29" s="241">
        <f t="shared" si="7"/>
        <v>194500</v>
      </c>
      <c r="J29" s="241"/>
      <c r="K29" s="241">
        <f t="shared" si="1"/>
        <v>3242</v>
      </c>
      <c r="L29" s="241">
        <f t="shared" si="8"/>
        <v>68082</v>
      </c>
      <c r="M29" s="241">
        <f t="shared" si="2"/>
        <v>1230.3714199999999</v>
      </c>
      <c r="N29" s="241">
        <f t="shared" si="3"/>
        <v>1230.3714199999999</v>
      </c>
      <c r="O29" s="241">
        <f t="shared" si="9"/>
        <v>-47976.895179999985</v>
      </c>
      <c r="P29" s="241">
        <f t="shared" si="10"/>
        <v>47976.895179999985</v>
      </c>
      <c r="Q29" s="242"/>
      <c r="R29" s="242"/>
      <c r="S29" s="242"/>
      <c r="T29" s="237"/>
    </row>
    <row r="30" spans="1:20" s="248" customFormat="1">
      <c r="A30" s="243">
        <v>40452</v>
      </c>
      <c r="B30" s="252"/>
      <c r="C30" s="238">
        <v>22</v>
      </c>
      <c r="D30" s="239">
        <f t="shared" si="5"/>
        <v>3242</v>
      </c>
      <c r="E30" s="239">
        <f t="shared" si="6"/>
        <v>71324</v>
      </c>
      <c r="F30" s="239">
        <f t="shared" si="0"/>
        <v>-123176</v>
      </c>
      <c r="G30" s="240">
        <f>+Inputs!$D$3</f>
        <v>0.37951000000000001</v>
      </c>
      <c r="H30" s="249"/>
      <c r="I30" s="241">
        <f t="shared" si="7"/>
        <v>194500</v>
      </c>
      <c r="J30" s="241"/>
      <c r="K30" s="241">
        <f t="shared" si="1"/>
        <v>3242</v>
      </c>
      <c r="L30" s="241">
        <f t="shared" si="8"/>
        <v>71324</v>
      </c>
      <c r="M30" s="241">
        <f t="shared" si="2"/>
        <v>1230.3714199999999</v>
      </c>
      <c r="N30" s="241">
        <f t="shared" si="3"/>
        <v>1230.3714199999999</v>
      </c>
      <c r="O30" s="241">
        <f t="shared" si="9"/>
        <v>-46746.523759999982</v>
      </c>
      <c r="P30" s="241">
        <f t="shared" si="10"/>
        <v>46746.523759999982</v>
      </c>
      <c r="Q30" s="242"/>
      <c r="R30" s="242"/>
      <c r="S30" s="242"/>
      <c r="T30" s="237"/>
    </row>
    <row r="31" spans="1:20" s="248" customFormat="1">
      <c r="A31" s="243">
        <v>40483</v>
      </c>
      <c r="B31" s="252"/>
      <c r="C31" s="238">
        <v>23</v>
      </c>
      <c r="D31" s="239">
        <f t="shared" si="5"/>
        <v>3242</v>
      </c>
      <c r="E31" s="239">
        <f t="shared" si="6"/>
        <v>74566</v>
      </c>
      <c r="F31" s="239">
        <f t="shared" si="0"/>
        <v>-119934</v>
      </c>
      <c r="G31" s="240">
        <f>+Inputs!$D$3</f>
        <v>0.37951000000000001</v>
      </c>
      <c r="H31" s="249"/>
      <c r="I31" s="241">
        <f t="shared" si="7"/>
        <v>194500</v>
      </c>
      <c r="J31" s="241"/>
      <c r="K31" s="241">
        <f t="shared" si="1"/>
        <v>3242</v>
      </c>
      <c r="L31" s="241">
        <f t="shared" si="8"/>
        <v>74566</v>
      </c>
      <c r="M31" s="241">
        <f t="shared" si="2"/>
        <v>1230.3714199999999</v>
      </c>
      <c r="N31" s="241">
        <f t="shared" si="3"/>
        <v>1230.3714199999999</v>
      </c>
      <c r="O31" s="241">
        <f t="shared" si="9"/>
        <v>-45516.152339999979</v>
      </c>
      <c r="P31" s="241">
        <f t="shared" si="10"/>
        <v>45516.152339999979</v>
      </c>
      <c r="Q31" s="242"/>
      <c r="R31" s="242"/>
      <c r="S31" s="242"/>
      <c r="T31" s="237"/>
    </row>
    <row r="32" spans="1:20" s="248" customFormat="1">
      <c r="A32" s="243">
        <v>40513</v>
      </c>
      <c r="B32" s="252"/>
      <c r="C32" s="238">
        <v>24</v>
      </c>
      <c r="D32" s="239">
        <f t="shared" si="5"/>
        <v>3242</v>
      </c>
      <c r="E32" s="239">
        <f t="shared" si="6"/>
        <v>77808</v>
      </c>
      <c r="F32" s="239">
        <f t="shared" si="0"/>
        <v>-116692</v>
      </c>
      <c r="G32" s="240">
        <f>+Inputs!$D$3</f>
        <v>0.37951000000000001</v>
      </c>
      <c r="H32" s="249"/>
      <c r="I32" s="241">
        <f t="shared" si="7"/>
        <v>194500</v>
      </c>
      <c r="J32" s="241"/>
      <c r="K32" s="241">
        <f t="shared" si="1"/>
        <v>3242</v>
      </c>
      <c r="L32" s="241">
        <f t="shared" si="8"/>
        <v>77808</v>
      </c>
      <c r="M32" s="241">
        <f t="shared" si="2"/>
        <v>1230.3714199999999</v>
      </c>
      <c r="N32" s="241">
        <f t="shared" si="3"/>
        <v>1230.3714199999999</v>
      </c>
      <c r="O32" s="241">
        <f t="shared" si="9"/>
        <v>-44285.780919999976</v>
      </c>
      <c r="P32" s="241">
        <f t="shared" si="10"/>
        <v>44285.780919999976</v>
      </c>
      <c r="Q32" s="242"/>
      <c r="R32" s="242"/>
      <c r="S32" s="242"/>
      <c r="T32" s="237"/>
    </row>
    <row r="33" spans="1:20" s="248" customFormat="1">
      <c r="A33" s="243">
        <v>40544</v>
      </c>
      <c r="B33" s="252"/>
      <c r="C33" s="238">
        <v>25</v>
      </c>
      <c r="D33" s="239">
        <f t="shared" si="5"/>
        <v>3242</v>
      </c>
      <c r="E33" s="239">
        <f t="shared" si="6"/>
        <v>81050</v>
      </c>
      <c r="F33" s="239">
        <f t="shared" si="0"/>
        <v>-113450</v>
      </c>
      <c r="G33" s="240">
        <f>+Inputs!$D$3</f>
        <v>0.37951000000000001</v>
      </c>
      <c r="H33" s="249"/>
      <c r="I33" s="241">
        <f t="shared" si="7"/>
        <v>194500</v>
      </c>
      <c r="J33" s="241"/>
      <c r="K33" s="241">
        <f t="shared" si="1"/>
        <v>3242</v>
      </c>
      <c r="L33" s="241">
        <f t="shared" si="8"/>
        <v>81050</v>
      </c>
      <c r="M33" s="241">
        <f t="shared" si="2"/>
        <v>1230.3714199999999</v>
      </c>
      <c r="N33" s="241">
        <f t="shared" si="3"/>
        <v>1230.3714199999999</v>
      </c>
      <c r="O33" s="241">
        <f t="shared" si="9"/>
        <v>-43055.409499999972</v>
      </c>
      <c r="P33" s="241">
        <f t="shared" si="10"/>
        <v>43055.409499999972</v>
      </c>
      <c r="Q33" s="242"/>
      <c r="R33" s="242"/>
      <c r="S33" s="242"/>
      <c r="T33" s="237"/>
    </row>
    <row r="34" spans="1:20" s="248" customFormat="1">
      <c r="A34" s="243">
        <v>40575</v>
      </c>
      <c r="B34" s="252"/>
      <c r="C34" s="238">
        <v>26</v>
      </c>
      <c r="D34" s="239">
        <f t="shared" si="5"/>
        <v>3242</v>
      </c>
      <c r="E34" s="239">
        <f t="shared" si="6"/>
        <v>84292</v>
      </c>
      <c r="F34" s="239">
        <f t="shared" si="0"/>
        <v>-110208</v>
      </c>
      <c r="G34" s="240">
        <f>+Inputs!$D$3</f>
        <v>0.37951000000000001</v>
      </c>
      <c r="H34" s="249"/>
      <c r="I34" s="241">
        <f t="shared" si="7"/>
        <v>194500</v>
      </c>
      <c r="J34" s="241"/>
      <c r="K34" s="241">
        <f t="shared" si="1"/>
        <v>3242</v>
      </c>
      <c r="L34" s="241">
        <f t="shared" si="8"/>
        <v>84292</v>
      </c>
      <c r="M34" s="241">
        <f t="shared" si="2"/>
        <v>1230.3714199999999</v>
      </c>
      <c r="N34" s="241">
        <f t="shared" si="3"/>
        <v>1230.3714199999999</v>
      </c>
      <c r="O34" s="241">
        <f t="shared" si="9"/>
        <v>-41825.038079999969</v>
      </c>
      <c r="P34" s="241">
        <f t="shared" si="10"/>
        <v>41825.038079999969</v>
      </c>
      <c r="Q34" s="242"/>
      <c r="R34" s="242"/>
      <c r="S34" s="242"/>
      <c r="T34" s="237"/>
    </row>
    <row r="35" spans="1:20" s="248" customFormat="1">
      <c r="A35" s="243">
        <v>40603</v>
      </c>
      <c r="B35" s="252"/>
      <c r="C35" s="238">
        <v>27</v>
      </c>
      <c r="D35" s="239">
        <f t="shared" si="5"/>
        <v>3242</v>
      </c>
      <c r="E35" s="239">
        <f t="shared" si="6"/>
        <v>87534</v>
      </c>
      <c r="F35" s="239">
        <f t="shared" si="0"/>
        <v>-106966</v>
      </c>
      <c r="G35" s="240">
        <f>+Inputs!$D$3</f>
        <v>0.37951000000000001</v>
      </c>
      <c r="H35" s="249"/>
      <c r="I35" s="241">
        <f t="shared" si="7"/>
        <v>194500</v>
      </c>
      <c r="J35" s="241"/>
      <c r="K35" s="241">
        <f t="shared" si="1"/>
        <v>3242</v>
      </c>
      <c r="L35" s="241">
        <f t="shared" si="8"/>
        <v>87534</v>
      </c>
      <c r="M35" s="241">
        <f t="shared" si="2"/>
        <v>1230.3714199999999</v>
      </c>
      <c r="N35" s="241">
        <f t="shared" si="3"/>
        <v>1230.3714199999999</v>
      </c>
      <c r="O35" s="241">
        <f t="shared" si="9"/>
        <v>-40594.666659999966</v>
      </c>
      <c r="P35" s="241">
        <f t="shared" si="10"/>
        <v>40594.666659999966</v>
      </c>
      <c r="Q35" s="242"/>
      <c r="R35" s="242"/>
      <c r="S35" s="242"/>
      <c r="T35" s="237"/>
    </row>
    <row r="36" spans="1:20" s="248" customFormat="1">
      <c r="A36" s="243">
        <v>40634</v>
      </c>
      <c r="B36" s="252"/>
      <c r="C36" s="238">
        <v>28</v>
      </c>
      <c r="D36" s="239">
        <f t="shared" si="5"/>
        <v>3242</v>
      </c>
      <c r="E36" s="239">
        <f t="shared" si="6"/>
        <v>90776</v>
      </c>
      <c r="F36" s="239">
        <f t="shared" si="0"/>
        <v>-103724</v>
      </c>
      <c r="G36" s="240">
        <f>+Inputs!$D$3</f>
        <v>0.37951000000000001</v>
      </c>
      <c r="H36" s="249"/>
      <c r="I36" s="241">
        <f t="shared" si="7"/>
        <v>194500</v>
      </c>
      <c r="J36" s="241"/>
      <c r="K36" s="241">
        <f t="shared" si="1"/>
        <v>3242</v>
      </c>
      <c r="L36" s="241">
        <f t="shared" si="8"/>
        <v>90776</v>
      </c>
      <c r="M36" s="241">
        <f t="shared" si="2"/>
        <v>1230.3714199999999</v>
      </c>
      <c r="N36" s="241">
        <f t="shared" si="3"/>
        <v>1230.3714199999999</v>
      </c>
      <c r="O36" s="241">
        <f t="shared" si="9"/>
        <v>-39364.295239999963</v>
      </c>
      <c r="P36" s="241">
        <f t="shared" si="10"/>
        <v>39364.295239999963</v>
      </c>
      <c r="Q36" s="242"/>
      <c r="R36" s="242"/>
      <c r="S36" s="242"/>
      <c r="T36" s="237"/>
    </row>
    <row r="37" spans="1:20" s="248" customFormat="1">
      <c r="A37" s="243">
        <v>40664</v>
      </c>
      <c r="B37" s="252"/>
      <c r="C37" s="238">
        <v>29</v>
      </c>
      <c r="D37" s="239">
        <f t="shared" si="5"/>
        <v>3242</v>
      </c>
      <c r="E37" s="239">
        <f t="shared" si="6"/>
        <v>94018</v>
      </c>
      <c r="F37" s="239">
        <f t="shared" si="0"/>
        <v>-100482</v>
      </c>
      <c r="G37" s="240">
        <f>+Inputs!$D$3</f>
        <v>0.37951000000000001</v>
      </c>
      <c r="H37" s="249"/>
      <c r="I37" s="241">
        <f t="shared" si="7"/>
        <v>194500</v>
      </c>
      <c r="J37" s="241"/>
      <c r="K37" s="241">
        <f t="shared" si="1"/>
        <v>3242</v>
      </c>
      <c r="L37" s="241">
        <f t="shared" si="8"/>
        <v>94018</v>
      </c>
      <c r="M37" s="241">
        <f t="shared" si="2"/>
        <v>1230.3714199999999</v>
      </c>
      <c r="N37" s="241">
        <f t="shared" si="3"/>
        <v>1230.3714199999999</v>
      </c>
      <c r="O37" s="241">
        <f t="shared" si="9"/>
        <v>-38133.92381999996</v>
      </c>
      <c r="P37" s="241">
        <f t="shared" si="10"/>
        <v>38133.92381999996</v>
      </c>
      <c r="Q37" s="242"/>
      <c r="R37" s="242"/>
      <c r="S37" s="242"/>
      <c r="T37" s="237"/>
    </row>
    <row r="38" spans="1:20" s="248" customFormat="1">
      <c r="A38" s="243">
        <v>40695</v>
      </c>
      <c r="B38" s="252"/>
      <c r="C38" s="238">
        <v>30</v>
      </c>
      <c r="D38" s="239">
        <f t="shared" si="5"/>
        <v>3242</v>
      </c>
      <c r="E38" s="239">
        <f t="shared" si="6"/>
        <v>97260</v>
      </c>
      <c r="F38" s="239">
        <f t="shared" si="0"/>
        <v>-97240</v>
      </c>
      <c r="G38" s="240">
        <f>+Inputs!$D$3</f>
        <v>0.37951000000000001</v>
      </c>
      <c r="H38" s="249"/>
      <c r="I38" s="241">
        <f t="shared" si="7"/>
        <v>194500</v>
      </c>
      <c r="J38" s="241"/>
      <c r="K38" s="241">
        <f t="shared" si="1"/>
        <v>3242</v>
      </c>
      <c r="L38" s="241">
        <f t="shared" si="8"/>
        <v>97260</v>
      </c>
      <c r="M38" s="241">
        <f t="shared" si="2"/>
        <v>1230.3714199999999</v>
      </c>
      <c r="N38" s="241">
        <f t="shared" si="3"/>
        <v>1230.3714199999999</v>
      </c>
      <c r="O38" s="241">
        <f t="shared" si="9"/>
        <v>-36903.552399999957</v>
      </c>
      <c r="P38" s="241">
        <f t="shared" si="10"/>
        <v>36903.552399999957</v>
      </c>
      <c r="Q38" s="242"/>
      <c r="R38" s="242"/>
      <c r="S38" s="242"/>
      <c r="T38" s="237"/>
    </row>
    <row r="39" spans="1:20" s="248" customFormat="1">
      <c r="A39" s="243">
        <v>40725</v>
      </c>
      <c r="B39" s="249"/>
      <c r="C39" s="238">
        <v>31</v>
      </c>
      <c r="D39" s="239">
        <f t="shared" si="5"/>
        <v>3242</v>
      </c>
      <c r="E39" s="239">
        <f t="shared" si="6"/>
        <v>100502</v>
      </c>
      <c r="F39" s="239">
        <f t="shared" si="0"/>
        <v>-93998</v>
      </c>
      <c r="G39" s="240">
        <f>+Inputs!$D$3</f>
        <v>0.37951000000000001</v>
      </c>
      <c r="H39" s="249"/>
      <c r="I39" s="241">
        <f t="shared" si="7"/>
        <v>194500</v>
      </c>
      <c r="J39" s="241"/>
      <c r="K39" s="241">
        <f t="shared" si="1"/>
        <v>3242</v>
      </c>
      <c r="L39" s="241">
        <f t="shared" si="8"/>
        <v>100502</v>
      </c>
      <c r="M39" s="241">
        <f t="shared" si="2"/>
        <v>1230.3714199999999</v>
      </c>
      <c r="N39" s="241">
        <f t="shared" si="3"/>
        <v>1230.3714199999999</v>
      </c>
      <c r="O39" s="241">
        <f t="shared" si="9"/>
        <v>-35673.180979999954</v>
      </c>
      <c r="P39" s="241">
        <f t="shared" si="10"/>
        <v>35673.180979999954</v>
      </c>
      <c r="Q39" s="242"/>
      <c r="R39" s="242"/>
      <c r="S39" s="242"/>
      <c r="T39" s="237"/>
    </row>
    <row r="40" spans="1:20" s="248" customFormat="1">
      <c r="A40" s="243">
        <v>40756</v>
      </c>
      <c r="B40" s="249"/>
      <c r="C40" s="238">
        <v>32</v>
      </c>
      <c r="D40" s="239">
        <f t="shared" si="5"/>
        <v>3242</v>
      </c>
      <c r="E40" s="239">
        <f t="shared" si="6"/>
        <v>103744</v>
      </c>
      <c r="F40" s="239">
        <f t="shared" si="0"/>
        <v>-90756</v>
      </c>
      <c r="G40" s="240">
        <f>+Inputs!$D$3</f>
        <v>0.37951000000000001</v>
      </c>
      <c r="H40" s="249"/>
      <c r="I40" s="241">
        <f t="shared" si="7"/>
        <v>194500</v>
      </c>
      <c r="J40" s="249"/>
      <c r="K40" s="241">
        <f t="shared" si="1"/>
        <v>3242</v>
      </c>
      <c r="L40" s="241">
        <f t="shared" si="8"/>
        <v>103744</v>
      </c>
      <c r="M40" s="241">
        <f t="shared" si="2"/>
        <v>1230.3714199999999</v>
      </c>
      <c r="N40" s="241">
        <f t="shared" si="3"/>
        <v>1230.3714199999999</v>
      </c>
      <c r="O40" s="241">
        <f t="shared" si="9"/>
        <v>-34442.809559999951</v>
      </c>
      <c r="P40" s="241">
        <f t="shared" si="10"/>
        <v>34442.809559999951</v>
      </c>
      <c r="Q40" s="242"/>
      <c r="R40" s="242"/>
      <c r="S40" s="242"/>
      <c r="T40" s="237"/>
    </row>
    <row r="41" spans="1:20" s="248" customFormat="1">
      <c r="A41" s="243">
        <v>40787</v>
      </c>
      <c r="B41" s="237"/>
      <c r="C41" s="238">
        <v>33</v>
      </c>
      <c r="D41" s="239">
        <f t="shared" si="5"/>
        <v>3242</v>
      </c>
      <c r="E41" s="239">
        <f t="shared" si="6"/>
        <v>106986</v>
      </c>
      <c r="F41" s="239">
        <f t="shared" si="0"/>
        <v>-87514</v>
      </c>
      <c r="G41" s="240">
        <f>+Inputs!$D$3</f>
        <v>0.37951000000000001</v>
      </c>
      <c r="H41" s="237"/>
      <c r="I41" s="241">
        <f t="shared" si="7"/>
        <v>194500</v>
      </c>
      <c r="J41" s="237"/>
      <c r="K41" s="241">
        <f t="shared" si="1"/>
        <v>3242</v>
      </c>
      <c r="L41" s="241">
        <f t="shared" si="8"/>
        <v>106986</v>
      </c>
      <c r="M41" s="241">
        <f t="shared" si="2"/>
        <v>1230.3714199999999</v>
      </c>
      <c r="N41" s="241">
        <f t="shared" si="3"/>
        <v>1230.3714199999999</v>
      </c>
      <c r="O41" s="241">
        <f t="shared" si="9"/>
        <v>-33212.438139999947</v>
      </c>
      <c r="P41" s="241">
        <f t="shared" si="10"/>
        <v>33212.438139999947</v>
      </c>
      <c r="Q41" s="242"/>
      <c r="R41" s="242"/>
      <c r="S41" s="242"/>
      <c r="T41" s="237"/>
    </row>
    <row r="42" spans="1:20" s="248" customFormat="1">
      <c r="A42" s="243">
        <v>40817</v>
      </c>
      <c r="B42" s="237"/>
      <c r="C42" s="238">
        <v>34</v>
      </c>
      <c r="D42" s="239">
        <f t="shared" si="5"/>
        <v>3242</v>
      </c>
      <c r="E42" s="239">
        <f t="shared" si="6"/>
        <v>110228</v>
      </c>
      <c r="F42" s="239">
        <f t="shared" si="0"/>
        <v>-84272</v>
      </c>
      <c r="G42" s="240">
        <f>+Inputs!$D$3</f>
        <v>0.37951000000000001</v>
      </c>
      <c r="H42" s="237"/>
      <c r="I42" s="241">
        <f t="shared" si="7"/>
        <v>194500</v>
      </c>
      <c r="J42" s="237"/>
      <c r="K42" s="241">
        <f t="shared" si="1"/>
        <v>3242</v>
      </c>
      <c r="L42" s="241">
        <f t="shared" si="8"/>
        <v>110228</v>
      </c>
      <c r="M42" s="241">
        <f t="shared" si="2"/>
        <v>1230.3714199999999</v>
      </c>
      <c r="N42" s="241">
        <f t="shared" si="3"/>
        <v>1230.3714199999999</v>
      </c>
      <c r="O42" s="241">
        <f t="shared" si="9"/>
        <v>-31982.066719999948</v>
      </c>
      <c r="P42" s="241">
        <f t="shared" si="10"/>
        <v>31982.066719999948</v>
      </c>
      <c r="Q42" s="242"/>
      <c r="R42" s="242"/>
      <c r="S42" s="242"/>
      <c r="T42" s="237"/>
    </row>
    <row r="43" spans="1:20" s="248" customFormat="1">
      <c r="A43" s="243">
        <v>40848</v>
      </c>
      <c r="B43" s="237"/>
      <c r="C43" s="238">
        <v>35</v>
      </c>
      <c r="D43" s="239">
        <f t="shared" si="5"/>
        <v>3242</v>
      </c>
      <c r="E43" s="239">
        <f t="shared" si="6"/>
        <v>113470</v>
      </c>
      <c r="F43" s="239">
        <f t="shared" si="0"/>
        <v>-81030</v>
      </c>
      <c r="G43" s="240">
        <f>+Inputs!$D$3</f>
        <v>0.37951000000000001</v>
      </c>
      <c r="H43" s="237"/>
      <c r="I43" s="241">
        <f t="shared" si="7"/>
        <v>194500</v>
      </c>
      <c r="J43" s="237"/>
      <c r="K43" s="241">
        <f t="shared" si="1"/>
        <v>3242</v>
      </c>
      <c r="L43" s="241">
        <f t="shared" si="8"/>
        <v>113470</v>
      </c>
      <c r="M43" s="241">
        <f t="shared" si="2"/>
        <v>1230.3714199999999</v>
      </c>
      <c r="N43" s="241">
        <f t="shared" si="3"/>
        <v>1230.3714199999999</v>
      </c>
      <c r="O43" s="241">
        <f t="shared" si="9"/>
        <v>-30751.695299999948</v>
      </c>
      <c r="P43" s="241">
        <f t="shared" si="10"/>
        <v>30751.695299999948</v>
      </c>
      <c r="Q43" s="242"/>
      <c r="R43" s="242"/>
      <c r="S43" s="242"/>
      <c r="T43" s="237"/>
    </row>
    <row r="44" spans="1:20" s="248" customFormat="1">
      <c r="A44" s="243">
        <v>40878</v>
      </c>
      <c r="B44" s="237"/>
      <c r="C44" s="238">
        <v>36</v>
      </c>
      <c r="D44" s="239">
        <f t="shared" si="5"/>
        <v>3242</v>
      </c>
      <c r="E44" s="239">
        <f t="shared" si="6"/>
        <v>116712</v>
      </c>
      <c r="F44" s="239">
        <f t="shared" si="0"/>
        <v>-77788</v>
      </c>
      <c r="G44" s="240">
        <f>+Inputs!$D$3</f>
        <v>0.37951000000000001</v>
      </c>
      <c r="H44" s="237"/>
      <c r="I44" s="241">
        <f t="shared" si="7"/>
        <v>194500</v>
      </c>
      <c r="J44" s="237"/>
      <c r="K44" s="241">
        <f t="shared" si="1"/>
        <v>3242</v>
      </c>
      <c r="L44" s="241">
        <f t="shared" si="8"/>
        <v>116712</v>
      </c>
      <c r="M44" s="241">
        <f t="shared" si="2"/>
        <v>1230.3714199999999</v>
      </c>
      <c r="N44" s="241">
        <f t="shared" si="3"/>
        <v>1230.3714199999999</v>
      </c>
      <c r="O44" s="241">
        <f t="shared" si="9"/>
        <v>-29521.323879999949</v>
      </c>
      <c r="P44" s="241">
        <f t="shared" si="10"/>
        <v>29521.323879999949</v>
      </c>
      <c r="Q44" s="242"/>
      <c r="R44" s="242"/>
      <c r="S44" s="242"/>
      <c r="T44" s="237"/>
    </row>
    <row r="45" spans="1:20" s="248" customFormat="1">
      <c r="A45" s="243">
        <v>40909</v>
      </c>
      <c r="B45" s="237"/>
      <c r="C45" s="238">
        <v>37</v>
      </c>
      <c r="D45" s="239">
        <f t="shared" si="5"/>
        <v>3242</v>
      </c>
      <c r="E45" s="239">
        <f t="shared" si="6"/>
        <v>119954</v>
      </c>
      <c r="F45" s="239">
        <f t="shared" si="0"/>
        <v>-74546</v>
      </c>
      <c r="G45" s="240">
        <f>+Inputs!$D$3</f>
        <v>0.37951000000000001</v>
      </c>
      <c r="H45" s="237"/>
      <c r="I45" s="241">
        <f t="shared" si="7"/>
        <v>194500</v>
      </c>
      <c r="J45" s="237"/>
      <c r="K45" s="241">
        <f t="shared" si="1"/>
        <v>3242</v>
      </c>
      <c r="L45" s="241">
        <f t="shared" si="8"/>
        <v>119954</v>
      </c>
      <c r="M45" s="241">
        <f t="shared" si="2"/>
        <v>1230.3714199999999</v>
      </c>
      <c r="N45" s="241">
        <f t="shared" si="3"/>
        <v>1230.3714199999999</v>
      </c>
      <c r="O45" s="241">
        <f t="shared" si="9"/>
        <v>-28290.952459999949</v>
      </c>
      <c r="P45" s="241">
        <f t="shared" si="10"/>
        <v>28290.952459999949</v>
      </c>
      <c r="Q45" s="242"/>
      <c r="R45" s="242"/>
      <c r="S45" s="242"/>
      <c r="T45" s="237"/>
    </row>
    <row r="46" spans="1:20" s="248" customFormat="1">
      <c r="A46" s="243">
        <v>40940</v>
      </c>
      <c r="B46" s="237"/>
      <c r="C46" s="238">
        <v>38</v>
      </c>
      <c r="D46" s="239">
        <f t="shared" si="5"/>
        <v>3242</v>
      </c>
      <c r="E46" s="239">
        <f t="shared" si="6"/>
        <v>123196</v>
      </c>
      <c r="F46" s="239">
        <f t="shared" si="0"/>
        <v>-71304</v>
      </c>
      <c r="G46" s="240">
        <f>+Inputs!$D$3</f>
        <v>0.37951000000000001</v>
      </c>
      <c r="H46" s="237"/>
      <c r="I46" s="241">
        <f t="shared" si="7"/>
        <v>194500</v>
      </c>
      <c r="J46" s="237"/>
      <c r="K46" s="241">
        <f t="shared" si="1"/>
        <v>3242</v>
      </c>
      <c r="L46" s="241">
        <f t="shared" si="8"/>
        <v>123196</v>
      </c>
      <c r="M46" s="241">
        <f t="shared" si="2"/>
        <v>1230.3714199999999</v>
      </c>
      <c r="N46" s="241">
        <f t="shared" si="3"/>
        <v>1230.3714199999999</v>
      </c>
      <c r="O46" s="241">
        <f t="shared" si="9"/>
        <v>-27060.58103999995</v>
      </c>
      <c r="P46" s="241">
        <f t="shared" si="10"/>
        <v>27060.58103999995</v>
      </c>
      <c r="Q46" s="242"/>
      <c r="R46" s="242"/>
      <c r="S46" s="242"/>
      <c r="T46" s="237"/>
    </row>
    <row r="47" spans="1:20" s="248" customFormat="1">
      <c r="A47" s="243">
        <v>40969</v>
      </c>
      <c r="B47" s="237"/>
      <c r="C47" s="238">
        <v>39</v>
      </c>
      <c r="D47" s="239">
        <f t="shared" si="5"/>
        <v>3242</v>
      </c>
      <c r="E47" s="239">
        <f t="shared" si="6"/>
        <v>126438</v>
      </c>
      <c r="F47" s="239">
        <f t="shared" si="0"/>
        <v>-68062</v>
      </c>
      <c r="G47" s="240">
        <f>+Inputs!$D$3</f>
        <v>0.37951000000000001</v>
      </c>
      <c r="H47" s="237"/>
      <c r="I47" s="241">
        <f t="shared" si="7"/>
        <v>194500</v>
      </c>
      <c r="J47" s="237"/>
      <c r="K47" s="241">
        <f t="shared" si="1"/>
        <v>3242</v>
      </c>
      <c r="L47" s="241">
        <f t="shared" si="8"/>
        <v>126438</v>
      </c>
      <c r="M47" s="241">
        <f t="shared" si="2"/>
        <v>1230.3714199999999</v>
      </c>
      <c r="N47" s="241">
        <f t="shared" si="3"/>
        <v>1230.3714199999999</v>
      </c>
      <c r="O47" s="241">
        <f t="shared" si="9"/>
        <v>-25830.209619999951</v>
      </c>
      <c r="P47" s="241">
        <f t="shared" si="10"/>
        <v>25830.209619999951</v>
      </c>
      <c r="Q47" s="242"/>
      <c r="R47" s="242"/>
      <c r="S47" s="242"/>
      <c r="T47" s="237"/>
    </row>
    <row r="48" spans="1:20" s="248" customFormat="1">
      <c r="A48" s="243">
        <v>41000</v>
      </c>
      <c r="B48" s="237"/>
      <c r="C48" s="238">
        <v>40</v>
      </c>
      <c r="D48" s="239">
        <f t="shared" si="5"/>
        <v>3242</v>
      </c>
      <c r="E48" s="239">
        <f t="shared" si="6"/>
        <v>129680</v>
      </c>
      <c r="F48" s="239">
        <f t="shared" si="0"/>
        <v>-64820</v>
      </c>
      <c r="G48" s="240">
        <f>+Inputs!$D$3</f>
        <v>0.37951000000000001</v>
      </c>
      <c r="H48" s="237"/>
      <c r="I48" s="241">
        <f t="shared" si="7"/>
        <v>194500</v>
      </c>
      <c r="J48" s="237"/>
      <c r="K48" s="241">
        <f t="shared" si="1"/>
        <v>3242</v>
      </c>
      <c r="L48" s="241">
        <f t="shared" si="8"/>
        <v>129680</v>
      </c>
      <c r="M48" s="241">
        <f t="shared" si="2"/>
        <v>1230.3714199999999</v>
      </c>
      <c r="N48" s="241">
        <f t="shared" si="3"/>
        <v>1230.3714199999999</v>
      </c>
      <c r="O48" s="241">
        <f t="shared" si="9"/>
        <v>-24599.838199999951</v>
      </c>
      <c r="P48" s="241">
        <f t="shared" si="10"/>
        <v>24599.838199999951</v>
      </c>
      <c r="Q48" s="242"/>
      <c r="R48" s="242"/>
      <c r="S48" s="242"/>
      <c r="T48" s="237"/>
    </row>
    <row r="49" spans="1:20" s="248" customFormat="1">
      <c r="A49" s="243">
        <v>41030</v>
      </c>
      <c r="B49" s="237"/>
      <c r="C49" s="238">
        <v>41</v>
      </c>
      <c r="D49" s="239">
        <f t="shared" si="5"/>
        <v>3242</v>
      </c>
      <c r="E49" s="239">
        <f t="shared" si="6"/>
        <v>132922</v>
      </c>
      <c r="F49" s="239">
        <f t="shared" si="0"/>
        <v>-61578</v>
      </c>
      <c r="G49" s="240">
        <f>+Inputs!$D$3</f>
        <v>0.37951000000000001</v>
      </c>
      <c r="H49" s="237"/>
      <c r="I49" s="241">
        <f t="shared" si="7"/>
        <v>194500</v>
      </c>
      <c r="J49" s="237"/>
      <c r="K49" s="241">
        <f t="shared" si="1"/>
        <v>3242</v>
      </c>
      <c r="L49" s="241">
        <f t="shared" si="8"/>
        <v>132922</v>
      </c>
      <c r="M49" s="241">
        <f t="shared" si="2"/>
        <v>1230.3714199999999</v>
      </c>
      <c r="N49" s="241">
        <f t="shared" si="3"/>
        <v>1230.3714199999999</v>
      </c>
      <c r="O49" s="241">
        <f t="shared" si="9"/>
        <v>-23369.466779999952</v>
      </c>
      <c r="P49" s="241">
        <f t="shared" si="10"/>
        <v>23369.466779999952</v>
      </c>
      <c r="Q49" s="242"/>
      <c r="R49" s="242"/>
      <c r="S49" s="242"/>
      <c r="T49" s="237"/>
    </row>
    <row r="50" spans="1:20" s="248" customFormat="1">
      <c r="A50" s="243">
        <v>41061</v>
      </c>
      <c r="B50" s="237"/>
      <c r="C50" s="238">
        <v>42</v>
      </c>
      <c r="D50" s="239">
        <f t="shared" si="5"/>
        <v>3242</v>
      </c>
      <c r="E50" s="239">
        <f t="shared" si="6"/>
        <v>136164</v>
      </c>
      <c r="F50" s="239">
        <f t="shared" si="0"/>
        <v>-58336</v>
      </c>
      <c r="G50" s="240">
        <f>+Inputs!$D$3</f>
        <v>0.37951000000000001</v>
      </c>
      <c r="H50" s="237"/>
      <c r="I50" s="241">
        <f t="shared" si="7"/>
        <v>194500</v>
      </c>
      <c r="J50" s="237"/>
      <c r="K50" s="241">
        <f t="shared" si="1"/>
        <v>3242</v>
      </c>
      <c r="L50" s="241">
        <f t="shared" si="8"/>
        <v>136164</v>
      </c>
      <c r="M50" s="241">
        <f t="shared" si="2"/>
        <v>1230.3714199999999</v>
      </c>
      <c r="N50" s="241">
        <f t="shared" si="3"/>
        <v>1230.3714199999999</v>
      </c>
      <c r="O50" s="241">
        <f t="shared" si="9"/>
        <v>-22139.095359999952</v>
      </c>
      <c r="P50" s="241">
        <f t="shared" si="10"/>
        <v>22139.095359999952</v>
      </c>
      <c r="Q50" s="242"/>
      <c r="R50" s="242"/>
      <c r="S50" s="242"/>
      <c r="T50" s="237"/>
    </row>
    <row r="51" spans="1:20" s="248" customFormat="1">
      <c r="A51" s="243">
        <v>41091</v>
      </c>
      <c r="B51" s="237"/>
      <c r="C51" s="238">
        <v>43</v>
      </c>
      <c r="D51" s="239">
        <f t="shared" si="5"/>
        <v>3242</v>
      </c>
      <c r="E51" s="239">
        <f t="shared" si="6"/>
        <v>139406</v>
      </c>
      <c r="F51" s="239">
        <f t="shared" si="0"/>
        <v>-55094</v>
      </c>
      <c r="G51" s="240">
        <f>+Inputs!$D$3</f>
        <v>0.37951000000000001</v>
      </c>
      <c r="H51" s="237"/>
      <c r="I51" s="241">
        <f t="shared" si="7"/>
        <v>194500</v>
      </c>
      <c r="J51" s="237"/>
      <c r="K51" s="241">
        <f t="shared" si="1"/>
        <v>3242</v>
      </c>
      <c r="L51" s="241">
        <f t="shared" si="8"/>
        <v>139406</v>
      </c>
      <c r="M51" s="241">
        <f t="shared" si="2"/>
        <v>1230.3714199999999</v>
      </c>
      <c r="N51" s="241">
        <f t="shared" si="3"/>
        <v>1230.3714199999999</v>
      </c>
      <c r="O51" s="241">
        <f t="shared" si="9"/>
        <v>-20908.723939999953</v>
      </c>
      <c r="P51" s="241">
        <f t="shared" si="10"/>
        <v>20908.723939999953</v>
      </c>
      <c r="Q51" s="242"/>
      <c r="R51" s="242"/>
      <c r="S51" s="242"/>
      <c r="T51" s="237"/>
    </row>
    <row r="52" spans="1:20" s="248" customFormat="1">
      <c r="A52" s="243">
        <v>41122</v>
      </c>
      <c r="B52" s="237"/>
      <c r="C52" s="238">
        <v>44</v>
      </c>
      <c r="D52" s="239">
        <f t="shared" si="5"/>
        <v>3242</v>
      </c>
      <c r="E52" s="239">
        <f t="shared" si="6"/>
        <v>142648</v>
      </c>
      <c r="F52" s="239">
        <f t="shared" si="0"/>
        <v>-51852</v>
      </c>
      <c r="G52" s="240">
        <f>+Inputs!$D$3</f>
        <v>0.37951000000000001</v>
      </c>
      <c r="H52" s="237"/>
      <c r="I52" s="241">
        <f t="shared" si="7"/>
        <v>194500</v>
      </c>
      <c r="J52" s="237"/>
      <c r="K52" s="241">
        <f t="shared" si="1"/>
        <v>3242</v>
      </c>
      <c r="L52" s="241">
        <f t="shared" si="8"/>
        <v>142648</v>
      </c>
      <c r="M52" s="241">
        <f t="shared" si="2"/>
        <v>1230.3714199999999</v>
      </c>
      <c r="N52" s="241">
        <f t="shared" si="3"/>
        <v>1230.3714199999999</v>
      </c>
      <c r="O52" s="241">
        <f t="shared" si="9"/>
        <v>-19678.352519999953</v>
      </c>
      <c r="P52" s="241">
        <f t="shared" si="10"/>
        <v>19678.352519999953</v>
      </c>
      <c r="Q52" s="242"/>
      <c r="R52" s="242"/>
      <c r="S52" s="242"/>
      <c r="T52" s="237"/>
    </row>
    <row r="53" spans="1:20" s="248" customFormat="1">
      <c r="A53" s="243">
        <v>41153</v>
      </c>
      <c r="B53" s="237"/>
      <c r="C53" s="238">
        <v>45</v>
      </c>
      <c r="D53" s="239">
        <f t="shared" si="5"/>
        <v>3242</v>
      </c>
      <c r="E53" s="239">
        <f t="shared" si="6"/>
        <v>145890</v>
      </c>
      <c r="F53" s="239">
        <f t="shared" si="0"/>
        <v>-48610</v>
      </c>
      <c r="G53" s="240">
        <f>+Inputs!$D$3</f>
        <v>0.37951000000000001</v>
      </c>
      <c r="H53" s="237"/>
      <c r="I53" s="241">
        <f t="shared" si="7"/>
        <v>194500</v>
      </c>
      <c r="J53" s="237"/>
      <c r="K53" s="241">
        <f t="shared" si="1"/>
        <v>3242</v>
      </c>
      <c r="L53" s="241">
        <f t="shared" si="8"/>
        <v>145890</v>
      </c>
      <c r="M53" s="241">
        <f t="shared" si="2"/>
        <v>1230.3714199999999</v>
      </c>
      <c r="N53" s="241">
        <f t="shared" si="3"/>
        <v>1230.3714199999999</v>
      </c>
      <c r="O53" s="241">
        <f t="shared" si="9"/>
        <v>-18447.981099999954</v>
      </c>
      <c r="P53" s="241">
        <f t="shared" si="10"/>
        <v>18447.981099999954</v>
      </c>
      <c r="Q53" s="242"/>
      <c r="R53" s="242"/>
      <c r="S53" s="242"/>
      <c r="T53" s="237"/>
    </row>
    <row r="54" spans="1:20" s="248" customFormat="1">
      <c r="A54" s="243">
        <v>41183</v>
      </c>
      <c r="B54" s="237"/>
      <c r="C54" s="238">
        <v>46</v>
      </c>
      <c r="D54" s="239">
        <f t="shared" si="5"/>
        <v>3242</v>
      </c>
      <c r="E54" s="239">
        <f t="shared" si="6"/>
        <v>149132</v>
      </c>
      <c r="F54" s="239">
        <f t="shared" si="0"/>
        <v>-45368</v>
      </c>
      <c r="G54" s="240">
        <f>+Inputs!$D$3</f>
        <v>0.37951000000000001</v>
      </c>
      <c r="H54" s="237"/>
      <c r="I54" s="241">
        <f t="shared" si="7"/>
        <v>194500</v>
      </c>
      <c r="J54" s="237"/>
      <c r="K54" s="241">
        <f t="shared" si="1"/>
        <v>3242</v>
      </c>
      <c r="L54" s="241">
        <f t="shared" si="8"/>
        <v>149132</v>
      </c>
      <c r="M54" s="241">
        <f t="shared" si="2"/>
        <v>1230.3714199999999</v>
      </c>
      <c r="N54" s="241">
        <f t="shared" si="3"/>
        <v>1230.3714199999999</v>
      </c>
      <c r="O54" s="241">
        <f t="shared" si="9"/>
        <v>-17217.609679999954</v>
      </c>
      <c r="P54" s="241">
        <f t="shared" si="10"/>
        <v>17217.609679999954</v>
      </c>
      <c r="Q54" s="242"/>
      <c r="R54" s="242"/>
      <c r="S54" s="242"/>
      <c r="T54" s="237"/>
    </row>
    <row r="55" spans="1:20" s="248" customFormat="1">
      <c r="A55" s="243">
        <v>41214</v>
      </c>
      <c r="B55" s="237"/>
      <c r="C55" s="238">
        <v>47</v>
      </c>
      <c r="D55" s="239">
        <f t="shared" si="5"/>
        <v>3242</v>
      </c>
      <c r="E55" s="239">
        <f t="shared" si="6"/>
        <v>152374</v>
      </c>
      <c r="F55" s="239">
        <f t="shared" si="0"/>
        <v>-42126</v>
      </c>
      <c r="G55" s="240">
        <f>+Inputs!$D$3</f>
        <v>0.37951000000000001</v>
      </c>
      <c r="H55" s="237"/>
      <c r="I55" s="241">
        <f t="shared" si="7"/>
        <v>194500</v>
      </c>
      <c r="J55" s="237"/>
      <c r="K55" s="241">
        <f t="shared" si="1"/>
        <v>3242</v>
      </c>
      <c r="L55" s="241">
        <f t="shared" si="8"/>
        <v>152374</v>
      </c>
      <c r="M55" s="241">
        <f t="shared" si="2"/>
        <v>1230.3714199999999</v>
      </c>
      <c r="N55" s="241">
        <f t="shared" si="3"/>
        <v>1230.3714199999999</v>
      </c>
      <c r="O55" s="241">
        <f t="shared" si="9"/>
        <v>-15987.238259999955</v>
      </c>
      <c r="P55" s="241">
        <f t="shared" si="10"/>
        <v>15987.238259999955</v>
      </c>
      <c r="Q55" s="242"/>
      <c r="R55" s="242"/>
      <c r="S55" s="242"/>
      <c r="T55" s="237"/>
    </row>
    <row r="56" spans="1:20" s="248" customFormat="1">
      <c r="A56" s="243">
        <v>41244</v>
      </c>
      <c r="B56" s="237"/>
      <c r="C56" s="238">
        <v>48</v>
      </c>
      <c r="D56" s="239">
        <f t="shared" si="5"/>
        <v>3242</v>
      </c>
      <c r="E56" s="239">
        <f t="shared" si="6"/>
        <v>155616</v>
      </c>
      <c r="F56" s="239">
        <f t="shared" si="0"/>
        <v>-38884</v>
      </c>
      <c r="G56" s="240">
        <f>+Inputs!$D$3</f>
        <v>0.37951000000000001</v>
      </c>
      <c r="H56" s="237"/>
      <c r="I56" s="241">
        <f t="shared" si="7"/>
        <v>194500</v>
      </c>
      <c r="J56" s="237"/>
      <c r="K56" s="241">
        <f t="shared" si="1"/>
        <v>3242</v>
      </c>
      <c r="L56" s="241">
        <f t="shared" si="8"/>
        <v>155616</v>
      </c>
      <c r="M56" s="241">
        <f t="shared" si="2"/>
        <v>1230.3714199999999</v>
      </c>
      <c r="N56" s="241">
        <f t="shared" si="3"/>
        <v>1230.3714199999999</v>
      </c>
      <c r="O56" s="241">
        <f t="shared" si="9"/>
        <v>-14756.866839999955</v>
      </c>
      <c r="P56" s="241">
        <f t="shared" si="10"/>
        <v>14756.866839999955</v>
      </c>
      <c r="Q56" s="242"/>
      <c r="R56" s="242"/>
      <c r="S56" s="242"/>
      <c r="T56" s="237"/>
    </row>
    <row r="57" spans="1:20" s="248" customFormat="1">
      <c r="A57" s="243">
        <v>41275</v>
      </c>
      <c r="B57" s="237"/>
      <c r="C57" s="238">
        <v>49</v>
      </c>
      <c r="D57" s="239">
        <f t="shared" si="5"/>
        <v>3242</v>
      </c>
      <c r="E57" s="239">
        <f t="shared" si="6"/>
        <v>158858</v>
      </c>
      <c r="F57" s="239">
        <f t="shared" si="0"/>
        <v>-35642</v>
      </c>
      <c r="G57" s="240">
        <f>+Inputs!$D$3</f>
        <v>0.37951000000000001</v>
      </c>
      <c r="H57" s="237"/>
      <c r="I57" s="241">
        <f t="shared" si="7"/>
        <v>194500</v>
      </c>
      <c r="J57" s="237"/>
      <c r="K57" s="241">
        <f t="shared" si="1"/>
        <v>3242</v>
      </c>
      <c r="L57" s="241">
        <f t="shared" si="8"/>
        <v>158858</v>
      </c>
      <c r="M57" s="241">
        <f t="shared" si="2"/>
        <v>1230.3714199999999</v>
      </c>
      <c r="N57" s="241">
        <f t="shared" si="3"/>
        <v>1230.3714199999999</v>
      </c>
      <c r="O57" s="241">
        <f t="shared" si="9"/>
        <v>-13526.495419999956</v>
      </c>
      <c r="P57" s="241">
        <f t="shared" si="10"/>
        <v>13526.495419999956</v>
      </c>
      <c r="Q57" s="242"/>
      <c r="R57" s="242"/>
      <c r="S57" s="242"/>
      <c r="T57" s="237"/>
    </row>
    <row r="58" spans="1:20" s="248" customFormat="1">
      <c r="A58" s="243">
        <v>41306</v>
      </c>
      <c r="B58" s="237"/>
      <c r="C58" s="238">
        <v>50</v>
      </c>
      <c r="D58" s="239">
        <f t="shared" si="5"/>
        <v>3242</v>
      </c>
      <c r="E58" s="239">
        <f t="shared" si="6"/>
        <v>162100</v>
      </c>
      <c r="F58" s="239">
        <f t="shared" si="0"/>
        <v>-32400</v>
      </c>
      <c r="G58" s="240">
        <f>+Inputs!$D$3</f>
        <v>0.37951000000000001</v>
      </c>
      <c r="H58" s="237"/>
      <c r="I58" s="241">
        <f t="shared" si="7"/>
        <v>194500</v>
      </c>
      <c r="J58" s="237"/>
      <c r="K58" s="241">
        <f t="shared" si="1"/>
        <v>3242</v>
      </c>
      <c r="L58" s="241">
        <f t="shared" si="8"/>
        <v>162100</v>
      </c>
      <c r="M58" s="241">
        <f t="shared" si="2"/>
        <v>1230.3714199999999</v>
      </c>
      <c r="N58" s="241">
        <f t="shared" si="3"/>
        <v>1230.3714199999999</v>
      </c>
      <c r="O58" s="241">
        <f t="shared" si="9"/>
        <v>-12296.123999999956</v>
      </c>
      <c r="P58" s="241">
        <f t="shared" si="10"/>
        <v>12296.123999999956</v>
      </c>
      <c r="Q58" s="242"/>
      <c r="R58" s="242"/>
      <c r="S58" s="242"/>
      <c r="T58" s="237"/>
    </row>
    <row r="59" spans="1:20" s="248" customFormat="1">
      <c r="A59" s="243">
        <v>41334</v>
      </c>
      <c r="B59" s="237"/>
      <c r="C59" s="238">
        <v>51</v>
      </c>
      <c r="D59" s="239">
        <f t="shared" si="5"/>
        <v>3242</v>
      </c>
      <c r="E59" s="239">
        <f t="shared" si="6"/>
        <v>165342</v>
      </c>
      <c r="F59" s="239">
        <f t="shared" si="0"/>
        <v>-29158</v>
      </c>
      <c r="G59" s="240">
        <f>+Inputs!$D$3</f>
        <v>0.37951000000000001</v>
      </c>
      <c r="H59" s="237"/>
      <c r="I59" s="241">
        <f t="shared" si="7"/>
        <v>194500</v>
      </c>
      <c r="J59" s="237"/>
      <c r="K59" s="241">
        <f t="shared" si="1"/>
        <v>3242</v>
      </c>
      <c r="L59" s="241">
        <f t="shared" si="8"/>
        <v>165342</v>
      </c>
      <c r="M59" s="241">
        <f t="shared" si="2"/>
        <v>1230.3714199999999</v>
      </c>
      <c r="N59" s="241">
        <f t="shared" si="3"/>
        <v>1230.3714199999999</v>
      </c>
      <c r="O59" s="241">
        <f t="shared" si="9"/>
        <v>-11065.752579999957</v>
      </c>
      <c r="P59" s="241">
        <f t="shared" si="10"/>
        <v>11065.752579999957</v>
      </c>
      <c r="Q59" s="242"/>
      <c r="R59" s="242"/>
      <c r="S59" s="242"/>
      <c r="T59" s="237"/>
    </row>
    <row r="60" spans="1:20" s="248" customFormat="1">
      <c r="A60" s="243">
        <v>41365</v>
      </c>
      <c r="B60" s="237"/>
      <c r="C60" s="238">
        <v>52</v>
      </c>
      <c r="D60" s="239">
        <f t="shared" si="5"/>
        <v>3242</v>
      </c>
      <c r="E60" s="239">
        <f t="shared" si="6"/>
        <v>168584</v>
      </c>
      <c r="F60" s="239">
        <f t="shared" si="0"/>
        <v>-25916</v>
      </c>
      <c r="G60" s="240">
        <f>+Inputs!$D$3</f>
        <v>0.37951000000000001</v>
      </c>
      <c r="H60" s="237"/>
      <c r="I60" s="241">
        <f t="shared" si="7"/>
        <v>194500</v>
      </c>
      <c r="J60" s="237"/>
      <c r="K60" s="241">
        <f t="shared" si="1"/>
        <v>3242</v>
      </c>
      <c r="L60" s="241">
        <f t="shared" si="8"/>
        <v>168584</v>
      </c>
      <c r="M60" s="241">
        <f t="shared" si="2"/>
        <v>1230.3714199999999</v>
      </c>
      <c r="N60" s="241">
        <f t="shared" si="3"/>
        <v>1230.3714199999999</v>
      </c>
      <c r="O60" s="241">
        <f t="shared" si="9"/>
        <v>-9835.3811599999572</v>
      </c>
      <c r="P60" s="241">
        <f t="shared" si="10"/>
        <v>9835.3811599999572</v>
      </c>
      <c r="Q60" s="242"/>
      <c r="R60" s="242"/>
      <c r="S60" s="242"/>
      <c r="T60" s="237"/>
    </row>
    <row r="61" spans="1:20" s="248" customFormat="1">
      <c r="A61" s="243">
        <v>41395</v>
      </c>
      <c r="B61" s="237"/>
      <c r="C61" s="238">
        <v>53</v>
      </c>
      <c r="D61" s="239">
        <f t="shared" si="5"/>
        <v>3242</v>
      </c>
      <c r="E61" s="239">
        <f t="shared" si="6"/>
        <v>171826</v>
      </c>
      <c r="F61" s="239">
        <f t="shared" si="0"/>
        <v>-22674</v>
      </c>
      <c r="G61" s="240">
        <f>+Inputs!$D$3</f>
        <v>0.37951000000000001</v>
      </c>
      <c r="H61" s="237"/>
      <c r="I61" s="241">
        <f t="shared" si="7"/>
        <v>194500</v>
      </c>
      <c r="J61" s="237"/>
      <c r="K61" s="241">
        <f t="shared" si="1"/>
        <v>3242</v>
      </c>
      <c r="L61" s="241">
        <f t="shared" si="8"/>
        <v>171826</v>
      </c>
      <c r="M61" s="241">
        <f t="shared" si="2"/>
        <v>1230.3714199999999</v>
      </c>
      <c r="N61" s="241">
        <f t="shared" si="3"/>
        <v>1230.3714199999999</v>
      </c>
      <c r="O61" s="241">
        <f t="shared" si="9"/>
        <v>-8605.0097399999577</v>
      </c>
      <c r="P61" s="241">
        <f t="shared" si="10"/>
        <v>8605.0097399999577</v>
      </c>
      <c r="Q61" s="242"/>
      <c r="R61" s="242"/>
      <c r="S61" s="242"/>
      <c r="T61" s="237"/>
    </row>
    <row r="62" spans="1:20" s="248" customFormat="1">
      <c r="A62" s="243">
        <v>41426</v>
      </c>
      <c r="B62" s="237"/>
      <c r="C62" s="238">
        <v>54</v>
      </c>
      <c r="D62" s="239">
        <f t="shared" si="5"/>
        <v>3242</v>
      </c>
      <c r="E62" s="239">
        <f t="shared" si="6"/>
        <v>175068</v>
      </c>
      <c r="F62" s="239">
        <f t="shared" si="0"/>
        <v>-19432</v>
      </c>
      <c r="G62" s="240">
        <f>+Inputs!$D$3</f>
        <v>0.37951000000000001</v>
      </c>
      <c r="H62" s="237"/>
      <c r="I62" s="241">
        <f t="shared" si="7"/>
        <v>194500</v>
      </c>
      <c r="J62" s="237"/>
      <c r="K62" s="241">
        <f t="shared" si="1"/>
        <v>3242</v>
      </c>
      <c r="L62" s="241">
        <f t="shared" si="8"/>
        <v>175068</v>
      </c>
      <c r="M62" s="241">
        <f t="shared" si="2"/>
        <v>1230.3714199999999</v>
      </c>
      <c r="N62" s="241">
        <f t="shared" si="3"/>
        <v>1230.3714199999999</v>
      </c>
      <c r="O62" s="241">
        <f t="shared" si="9"/>
        <v>-7374.6383199999582</v>
      </c>
      <c r="P62" s="241">
        <f t="shared" si="10"/>
        <v>7374.6383199999582</v>
      </c>
      <c r="Q62" s="242"/>
      <c r="R62" s="242"/>
      <c r="S62" s="242"/>
      <c r="T62" s="237"/>
    </row>
    <row r="63" spans="1:20" s="248" customFormat="1">
      <c r="A63" s="243">
        <v>41456</v>
      </c>
      <c r="B63" s="237"/>
      <c r="C63" s="238">
        <v>55</v>
      </c>
      <c r="D63" s="239">
        <f t="shared" si="5"/>
        <v>3242</v>
      </c>
      <c r="E63" s="239">
        <f t="shared" si="6"/>
        <v>178310</v>
      </c>
      <c r="F63" s="239">
        <f t="shared" si="0"/>
        <v>-16190</v>
      </c>
      <c r="G63" s="240">
        <f>+Inputs!$D$3</f>
        <v>0.37951000000000001</v>
      </c>
      <c r="H63" s="237"/>
      <c r="I63" s="241">
        <f t="shared" si="7"/>
        <v>194500</v>
      </c>
      <c r="J63" s="237"/>
      <c r="K63" s="241">
        <f t="shared" si="1"/>
        <v>3242</v>
      </c>
      <c r="L63" s="241">
        <f t="shared" si="8"/>
        <v>178310</v>
      </c>
      <c r="M63" s="241">
        <f t="shared" si="2"/>
        <v>1230.3714199999999</v>
      </c>
      <c r="N63" s="241">
        <f t="shared" si="3"/>
        <v>1230.3714199999999</v>
      </c>
      <c r="O63" s="241">
        <f t="shared" si="9"/>
        <v>-6144.2668999999587</v>
      </c>
      <c r="P63" s="241">
        <f t="shared" si="10"/>
        <v>6144.2668999999587</v>
      </c>
      <c r="Q63" s="242"/>
      <c r="R63" s="242"/>
      <c r="S63" s="242"/>
      <c r="T63" s="237"/>
    </row>
    <row r="64" spans="1:20" s="248" customFormat="1">
      <c r="A64" s="243">
        <v>41487</v>
      </c>
      <c r="B64" s="237"/>
      <c r="C64" s="238">
        <v>56</v>
      </c>
      <c r="D64" s="239">
        <f t="shared" si="5"/>
        <v>3242</v>
      </c>
      <c r="E64" s="239">
        <f t="shared" si="6"/>
        <v>181552</v>
      </c>
      <c r="F64" s="239">
        <f t="shared" si="0"/>
        <v>-12948</v>
      </c>
      <c r="G64" s="240">
        <f>+Inputs!$D$3</f>
        <v>0.37951000000000001</v>
      </c>
      <c r="H64" s="237"/>
      <c r="I64" s="241">
        <f t="shared" si="7"/>
        <v>194500</v>
      </c>
      <c r="J64" s="237"/>
      <c r="K64" s="241">
        <f t="shared" si="1"/>
        <v>3242</v>
      </c>
      <c r="L64" s="241">
        <f t="shared" si="8"/>
        <v>181552</v>
      </c>
      <c r="M64" s="241">
        <f t="shared" si="2"/>
        <v>1230.3714199999999</v>
      </c>
      <c r="N64" s="241">
        <f t="shared" si="3"/>
        <v>1230.3714199999999</v>
      </c>
      <c r="O64" s="241">
        <f t="shared" si="9"/>
        <v>-4913.8954799999592</v>
      </c>
      <c r="P64" s="241">
        <f t="shared" si="10"/>
        <v>4913.8954799999592</v>
      </c>
      <c r="Q64" s="242"/>
      <c r="R64" s="242"/>
      <c r="S64" s="242"/>
      <c r="T64" s="237"/>
    </row>
    <row r="65" spans="1:20" s="248" customFormat="1">
      <c r="A65" s="243">
        <v>41518</v>
      </c>
      <c r="B65" s="237"/>
      <c r="C65" s="238">
        <v>57</v>
      </c>
      <c r="D65" s="239">
        <f t="shared" si="5"/>
        <v>3242</v>
      </c>
      <c r="E65" s="239">
        <f t="shared" si="6"/>
        <v>184794</v>
      </c>
      <c r="F65" s="239">
        <f t="shared" si="0"/>
        <v>-9706</v>
      </c>
      <c r="G65" s="240">
        <f>+Inputs!$D$3</f>
        <v>0.37951000000000001</v>
      </c>
      <c r="H65" s="237"/>
      <c r="I65" s="241">
        <f t="shared" si="7"/>
        <v>194500</v>
      </c>
      <c r="J65" s="237"/>
      <c r="K65" s="241">
        <f t="shared" si="1"/>
        <v>3242</v>
      </c>
      <c r="L65" s="241">
        <f t="shared" si="8"/>
        <v>184794</v>
      </c>
      <c r="M65" s="241">
        <f t="shared" si="2"/>
        <v>1230.3714199999999</v>
      </c>
      <c r="N65" s="241">
        <f t="shared" si="3"/>
        <v>1230.3714199999999</v>
      </c>
      <c r="O65" s="241">
        <f t="shared" si="9"/>
        <v>-3683.5240599999593</v>
      </c>
      <c r="P65" s="241">
        <f t="shared" si="10"/>
        <v>3683.5240599999593</v>
      </c>
      <c r="Q65" s="242"/>
      <c r="R65" s="242"/>
      <c r="S65" s="242"/>
      <c r="T65" s="237"/>
    </row>
    <row r="66" spans="1:20" s="248" customFormat="1">
      <c r="A66" s="243">
        <v>41548</v>
      </c>
      <c r="B66" s="237"/>
      <c r="C66" s="238">
        <v>58</v>
      </c>
      <c r="D66" s="239">
        <f t="shared" si="5"/>
        <v>3242</v>
      </c>
      <c r="E66" s="239">
        <f t="shared" si="6"/>
        <v>188036</v>
      </c>
      <c r="F66" s="239">
        <f t="shared" si="0"/>
        <v>-6464</v>
      </c>
      <c r="G66" s="240">
        <f>+Inputs!$D$3</f>
        <v>0.37951000000000001</v>
      </c>
      <c r="H66" s="237"/>
      <c r="I66" s="241">
        <f t="shared" si="7"/>
        <v>194500</v>
      </c>
      <c r="J66" s="237"/>
      <c r="K66" s="241">
        <f t="shared" si="1"/>
        <v>3242</v>
      </c>
      <c r="L66" s="241">
        <f t="shared" si="8"/>
        <v>188036</v>
      </c>
      <c r="M66" s="241">
        <f t="shared" si="2"/>
        <v>1230.3714199999999</v>
      </c>
      <c r="N66" s="241">
        <f t="shared" si="3"/>
        <v>1230.3714199999999</v>
      </c>
      <c r="O66" s="241">
        <f t="shared" si="9"/>
        <v>-2453.1526399999593</v>
      </c>
      <c r="P66" s="241">
        <f t="shared" si="10"/>
        <v>2453.1526399999593</v>
      </c>
      <c r="Q66" s="242"/>
      <c r="R66" s="242"/>
      <c r="S66" s="242"/>
      <c r="T66" s="237"/>
    </row>
    <row r="67" spans="1:20" s="248" customFormat="1">
      <c r="A67" s="243">
        <v>41579</v>
      </c>
      <c r="B67" s="237"/>
      <c r="C67" s="238">
        <v>59</v>
      </c>
      <c r="D67" s="239">
        <f t="shared" si="5"/>
        <v>3242</v>
      </c>
      <c r="E67" s="239">
        <f t="shared" si="6"/>
        <v>191278</v>
      </c>
      <c r="F67" s="239">
        <f t="shared" si="0"/>
        <v>-3222</v>
      </c>
      <c r="G67" s="240">
        <f>+Inputs!$D$3</f>
        <v>0.37951000000000001</v>
      </c>
      <c r="H67" s="237"/>
      <c r="I67" s="241">
        <f t="shared" si="7"/>
        <v>194500</v>
      </c>
      <c r="J67" s="237"/>
      <c r="K67" s="241">
        <f t="shared" si="1"/>
        <v>3242</v>
      </c>
      <c r="L67" s="241">
        <f t="shared" si="8"/>
        <v>191278</v>
      </c>
      <c r="M67" s="241">
        <f t="shared" si="2"/>
        <v>1230.3714199999999</v>
      </c>
      <c r="N67" s="241">
        <f t="shared" si="3"/>
        <v>1230.3714199999999</v>
      </c>
      <c r="O67" s="241">
        <f t="shared" si="9"/>
        <v>-1222.7812199999594</v>
      </c>
      <c r="P67" s="241">
        <f t="shared" si="10"/>
        <v>1222.7812199999594</v>
      </c>
      <c r="Q67" s="242"/>
      <c r="R67" s="242"/>
      <c r="S67" s="242"/>
      <c r="T67" s="237"/>
    </row>
    <row r="68" spans="1:20" s="248" customFormat="1">
      <c r="A68" s="243">
        <v>41609</v>
      </c>
      <c r="B68" s="237"/>
      <c r="C68" s="238">
        <v>60</v>
      </c>
      <c r="D68" s="239">
        <f>-F67</f>
        <v>3222</v>
      </c>
      <c r="E68" s="239">
        <f t="shared" si="6"/>
        <v>194500</v>
      </c>
      <c r="F68" s="239">
        <f t="shared" si="0"/>
        <v>0</v>
      </c>
      <c r="G68" s="240">
        <f>+Inputs!$D$3</f>
        <v>0.37951000000000001</v>
      </c>
      <c r="H68" s="237"/>
      <c r="I68" s="241">
        <f t="shared" si="7"/>
        <v>194500</v>
      </c>
      <c r="J68" s="237"/>
      <c r="K68" s="241">
        <f t="shared" si="1"/>
        <v>3222</v>
      </c>
      <c r="L68" s="241">
        <f t="shared" si="8"/>
        <v>194500</v>
      </c>
      <c r="M68" s="241">
        <f t="shared" si="2"/>
        <v>1222.7812200000001</v>
      </c>
      <c r="N68" s="241">
        <f t="shared" si="3"/>
        <v>1222.7812200000001</v>
      </c>
      <c r="O68" s="241">
        <f t="shared" si="9"/>
        <v>4.0699887904338539E-11</v>
      </c>
      <c r="P68" s="241">
        <f t="shared" si="10"/>
        <v>-4.0699887904338539E-11</v>
      </c>
      <c r="Q68" s="242"/>
      <c r="R68" s="242"/>
      <c r="S68" s="242"/>
      <c r="T68" s="237"/>
    </row>
    <row r="69" spans="1:20">
      <c r="A69" s="30"/>
      <c r="B69" s="4"/>
      <c r="C69" s="4"/>
      <c r="D69" s="4"/>
      <c r="E69" s="4"/>
      <c r="F69" s="4"/>
      <c r="G69" s="28"/>
      <c r="H69" s="4"/>
      <c r="I69" s="4"/>
      <c r="J69" s="4"/>
      <c r="K69" s="4"/>
      <c r="L69" s="4"/>
      <c r="M69" s="4"/>
      <c r="N69" s="4"/>
      <c r="O69" s="4"/>
      <c r="P69" s="4"/>
      <c r="Q69" s="8"/>
      <c r="R69" s="8"/>
      <c r="S69" s="8"/>
      <c r="T69" s="4"/>
    </row>
    <row r="70" spans="1:20">
      <c r="A70" s="8" t="s">
        <v>43</v>
      </c>
      <c r="B70" s="33">
        <f>SUM(B9:B69)</f>
        <v>-194500</v>
      </c>
      <c r="C70" s="4"/>
      <c r="D70" s="33">
        <f>SUM(D9:D69)</f>
        <v>194500</v>
      </c>
      <c r="E70" s="4"/>
      <c r="F70" s="4"/>
      <c r="G70" s="28"/>
      <c r="H70" s="33">
        <f>SUM(H9:H69)</f>
        <v>194500</v>
      </c>
      <c r="I70" s="33"/>
      <c r="J70" s="33">
        <f>SUM(J9:J69)</f>
        <v>73814.695000000007</v>
      </c>
      <c r="K70" s="33">
        <f>SUM(K9:K69)</f>
        <v>194500</v>
      </c>
      <c r="L70" s="33"/>
      <c r="M70" s="33">
        <f>SUM(M9:M69)</f>
        <v>73814.695000000051</v>
      </c>
      <c r="N70" s="33">
        <f>SUM(N9:N69)</f>
        <v>4.0699887904338539E-11</v>
      </c>
      <c r="O70" s="143"/>
      <c r="P70" s="143"/>
      <c r="Q70" s="8"/>
      <c r="R70" s="8"/>
      <c r="S70" s="8"/>
      <c r="T70" s="4"/>
    </row>
    <row r="71" spans="1:20">
      <c r="A71" s="4"/>
      <c r="B71" s="4"/>
      <c r="C71" s="4"/>
      <c r="D71" s="4"/>
      <c r="E71" s="4"/>
      <c r="F71" s="4"/>
      <c r="G71" s="28"/>
      <c r="H71" s="4"/>
      <c r="I71" s="4"/>
      <c r="J71" s="4"/>
      <c r="K71" s="4"/>
      <c r="L71" s="4"/>
      <c r="M71" s="4"/>
      <c r="N71" s="4"/>
      <c r="O71" s="4"/>
      <c r="P71" s="4"/>
      <c r="Q71" s="8"/>
      <c r="R71" s="8"/>
      <c r="S71" s="8"/>
      <c r="T71" s="4"/>
    </row>
    <row r="72" spans="1:20">
      <c r="A72" s="4" t="s">
        <v>61</v>
      </c>
      <c r="B72" s="4" t="s">
        <v>61</v>
      </c>
      <c r="C72" s="4" t="s">
        <v>61</v>
      </c>
      <c r="D72" s="4" t="s">
        <v>61</v>
      </c>
      <c r="E72" s="4"/>
      <c r="F72" s="4" t="s">
        <v>61</v>
      </c>
      <c r="G72" s="28" t="s">
        <v>61</v>
      </c>
      <c r="H72" s="4" t="s">
        <v>61</v>
      </c>
      <c r="I72" s="4"/>
      <c r="J72" s="4" t="s">
        <v>61</v>
      </c>
      <c r="K72" s="4" t="s">
        <v>61</v>
      </c>
      <c r="L72" s="4"/>
      <c r="M72" s="4" t="s">
        <v>61</v>
      </c>
      <c r="N72" s="4" t="s">
        <v>61</v>
      </c>
      <c r="O72" s="4"/>
      <c r="P72" s="4" t="s">
        <v>61</v>
      </c>
      <c r="Q72" s="8"/>
      <c r="R72" s="8"/>
      <c r="S72" s="8"/>
      <c r="T72" s="4"/>
    </row>
  </sheetData>
  <phoneticPr fontId="22"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sheetPr transitionEvaluation="1" codeName="Sheet11">
    <pageSetUpPr autoPageBreaks="0" fitToPage="1"/>
  </sheetPr>
  <dimension ref="A1:AE193"/>
  <sheetViews>
    <sheetView defaultGridColor="0" colorId="22" zoomScale="60" zoomScaleNormal="100" workbookViewId="0">
      <pane ySplit="8" topLeftCell="A9" activePane="bottomLeft" state="frozen"/>
      <selection activeCell="V9" sqref="V9"/>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53</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34669</v>
      </c>
      <c r="B9" s="32">
        <v>-29041</v>
      </c>
      <c r="C9" s="6">
        <v>1</v>
      </c>
      <c r="D9" s="29">
        <f t="shared" ref="D9:D40" si="0">ROUND(-(+$B$9/180)*1,0)</f>
        <v>161</v>
      </c>
      <c r="E9" s="29">
        <f>+D9</f>
        <v>161</v>
      </c>
      <c r="F9" s="29">
        <f t="shared" ref="F9:F40" si="1">$B$9+E9</f>
        <v>-28880</v>
      </c>
      <c r="G9" s="34">
        <f>+Inputs!$D$2</f>
        <v>0.3795</v>
      </c>
      <c r="H9" s="27">
        <f>-B9</f>
        <v>29041</v>
      </c>
      <c r="I9" s="27">
        <f>+H9</f>
        <v>29041</v>
      </c>
      <c r="J9" s="27">
        <f>H9*G9</f>
        <v>11021.059499999999</v>
      </c>
      <c r="K9" s="27">
        <f t="shared" ref="K9:K40" si="2">D9</f>
        <v>161</v>
      </c>
      <c r="L9" s="27">
        <f>+K9</f>
        <v>161</v>
      </c>
      <c r="M9" s="27">
        <f t="shared" ref="M9:M40" si="3">K9*G9</f>
        <v>61.099499999999999</v>
      </c>
      <c r="N9" s="27">
        <f t="shared" ref="N9:N40" si="4">M9-J9</f>
        <v>-10959.96</v>
      </c>
      <c r="O9" s="27">
        <f>+N9</f>
        <v>-10959.96</v>
      </c>
      <c r="P9" s="27">
        <f>-SUM(N9)</f>
        <v>10959.96</v>
      </c>
      <c r="Q9" s="38">
        <f>VLOOKUP(Q8,A9:P188,5)</f>
        <v>29041</v>
      </c>
      <c r="R9" s="38">
        <f>VLOOKUP(R8,A9:P188,5)</f>
        <v>29041</v>
      </c>
      <c r="S9" s="38">
        <f>+R9-Q9</f>
        <v>0</v>
      </c>
      <c r="T9" s="35" t="s">
        <v>64</v>
      </c>
      <c r="U9" s="145">
        <f>-IF(TYPE(VLOOKUP(U8,$A$9:$P$188,6,FALSE))=16,0,VLOOKUP(U8,$A$9:$P$188,6,FALSE))</f>
        <v>0</v>
      </c>
      <c r="V9" s="145">
        <f>-IF(TYPE(VLOOKUP(V8,$A$9:$P$188,6,FALSE))=16,0,VLOOKUP(V8,$A$9:$P$188,6,FALSE))</f>
        <v>0</v>
      </c>
      <c r="W9" s="145">
        <f t="shared" ref="W9:AE9" si="5">-IF(TYPE(VLOOKUP(W8,$A$9:$P$188,6,FALSE))=16,0,VLOOKUP(W8,$A$9:$P$188,6,FALSE))</f>
        <v>0</v>
      </c>
      <c r="X9" s="145">
        <f t="shared" si="5"/>
        <v>0</v>
      </c>
      <c r="Y9" s="145">
        <f t="shared" si="5"/>
        <v>0</v>
      </c>
      <c r="Z9" s="145">
        <f t="shared" si="5"/>
        <v>0</v>
      </c>
      <c r="AA9" s="145">
        <f t="shared" si="5"/>
        <v>0</v>
      </c>
      <c r="AB9" s="145">
        <f t="shared" si="5"/>
        <v>0</v>
      </c>
      <c r="AC9" s="145">
        <f t="shared" si="5"/>
        <v>0</v>
      </c>
      <c r="AD9" s="145">
        <f t="shared" si="5"/>
        <v>0</v>
      </c>
      <c r="AE9" s="145">
        <f t="shared" si="5"/>
        <v>0</v>
      </c>
    </row>
    <row r="10" spans="1:31">
      <c r="A10" s="30">
        <v>34700</v>
      </c>
      <c r="B10" s="9"/>
      <c r="C10" s="6">
        <v>2</v>
      </c>
      <c r="D10" s="29">
        <f t="shared" si="0"/>
        <v>161</v>
      </c>
      <c r="E10" s="29">
        <f t="shared" ref="E10:E41" si="6">+E9+D10</f>
        <v>322</v>
      </c>
      <c r="F10" s="29">
        <f t="shared" si="1"/>
        <v>-28719</v>
      </c>
      <c r="G10" s="34">
        <f>+Inputs!$D$2</f>
        <v>0.3795</v>
      </c>
      <c r="H10" s="2"/>
      <c r="I10" s="27">
        <f t="shared" ref="I10:I41" si="7">+I9+H10</f>
        <v>29041</v>
      </c>
      <c r="J10" s="27"/>
      <c r="K10" s="27">
        <f t="shared" si="2"/>
        <v>161</v>
      </c>
      <c r="L10" s="27">
        <f t="shared" ref="L10:L41" si="8">+L9+K10</f>
        <v>322</v>
      </c>
      <c r="M10" s="27">
        <f t="shared" si="3"/>
        <v>61.099499999999999</v>
      </c>
      <c r="N10" s="27">
        <f t="shared" si="4"/>
        <v>61.099499999999999</v>
      </c>
      <c r="O10" s="27">
        <f t="shared" ref="O10:O41" si="9">+O9+N10</f>
        <v>-10898.860499999999</v>
      </c>
      <c r="P10" s="27">
        <f t="shared" ref="P10:P41" si="10">P9-N10</f>
        <v>10898.860499999999</v>
      </c>
      <c r="Q10" s="38">
        <f>VLOOKUP(Q8,A9:P188,15)</f>
        <v>0.12780000002602776</v>
      </c>
      <c r="R10" s="38">
        <f>VLOOKUP(R8,A9:P188,15)</f>
        <v>0.12780000002602776</v>
      </c>
      <c r="S10" s="38">
        <f>+R10-Q10</f>
        <v>0</v>
      </c>
      <c r="T10" s="36" t="s">
        <v>69</v>
      </c>
    </row>
    <row r="11" spans="1:31">
      <c r="A11" s="31">
        <v>34731</v>
      </c>
      <c r="B11" s="5"/>
      <c r="C11" s="6">
        <v>3</v>
      </c>
      <c r="D11" s="29">
        <f t="shared" si="0"/>
        <v>161</v>
      </c>
      <c r="E11" s="29">
        <f t="shared" si="6"/>
        <v>483</v>
      </c>
      <c r="F11" s="29">
        <f t="shared" si="1"/>
        <v>-28558</v>
      </c>
      <c r="G11" s="34">
        <f>+Inputs!$D$2</f>
        <v>0.3795</v>
      </c>
      <c r="H11" s="2"/>
      <c r="I11" s="27">
        <f t="shared" si="7"/>
        <v>29041</v>
      </c>
      <c r="J11" s="27"/>
      <c r="K11" s="27">
        <f t="shared" si="2"/>
        <v>161</v>
      </c>
      <c r="L11" s="27">
        <f t="shared" si="8"/>
        <v>483</v>
      </c>
      <c r="M11" s="27">
        <f t="shared" si="3"/>
        <v>61.099499999999999</v>
      </c>
      <c r="N11" s="27">
        <f t="shared" si="4"/>
        <v>61.099499999999999</v>
      </c>
      <c r="O11" s="27">
        <f t="shared" si="9"/>
        <v>-10837.760999999999</v>
      </c>
      <c r="P11" s="27">
        <f t="shared" si="10"/>
        <v>10837.760999999999</v>
      </c>
      <c r="Q11" s="38">
        <f>+VLOOKUP(Q8,A9:P188,16)</f>
        <v>-0.12780000002602776</v>
      </c>
      <c r="R11" s="38">
        <f>+VLOOKUP(R8,A9:P188,16)</f>
        <v>-0.12780000002602776</v>
      </c>
      <c r="S11" s="38">
        <f>(+Q11+R11)/2</f>
        <v>-0.12780000002602776</v>
      </c>
      <c r="T11" s="36" t="s">
        <v>113</v>
      </c>
      <c r="U11" s="145">
        <f>IF(TYPE(VLOOKUP(U8,$A$9:$P$188,16,FALSE))=16,0,VLOOKUP(U8,$A$9:$P$188,16,FALSE))</f>
        <v>0</v>
      </c>
      <c r="V11" s="145">
        <f t="shared" ref="V11:AE11" si="11">IF(TYPE(VLOOKUP(V8,$A$9:$P$188,16,FALSE))=16,0,VLOOKUP(V8,$A$9:$P$188,16,FALSE))</f>
        <v>0</v>
      </c>
      <c r="W11" s="145">
        <f t="shared" si="11"/>
        <v>0</v>
      </c>
      <c r="X11" s="145">
        <f t="shared" si="11"/>
        <v>0</v>
      </c>
      <c r="Y11" s="145">
        <f t="shared" si="11"/>
        <v>0</v>
      </c>
      <c r="Z11" s="145">
        <f t="shared" si="11"/>
        <v>0</v>
      </c>
      <c r="AA11" s="145">
        <f t="shared" si="11"/>
        <v>0</v>
      </c>
      <c r="AB11" s="145">
        <f t="shared" si="11"/>
        <v>0</v>
      </c>
      <c r="AC11" s="145">
        <f t="shared" si="11"/>
        <v>0</v>
      </c>
      <c r="AD11" s="145">
        <f t="shared" si="11"/>
        <v>0</v>
      </c>
      <c r="AE11" s="145">
        <f t="shared" si="11"/>
        <v>0</v>
      </c>
    </row>
    <row r="12" spans="1:31">
      <c r="A12" s="30">
        <v>34759</v>
      </c>
      <c r="B12" s="3"/>
      <c r="C12" s="6">
        <v>4</v>
      </c>
      <c r="D12" s="29">
        <f t="shared" si="0"/>
        <v>161</v>
      </c>
      <c r="E12" s="29">
        <f t="shared" si="6"/>
        <v>644</v>
      </c>
      <c r="F12" s="29">
        <f t="shared" si="1"/>
        <v>-28397</v>
      </c>
      <c r="G12" s="34">
        <f>+Inputs!$D$2</f>
        <v>0.3795</v>
      </c>
      <c r="H12" s="2"/>
      <c r="I12" s="27">
        <f t="shared" si="7"/>
        <v>29041</v>
      </c>
      <c r="J12" s="27"/>
      <c r="K12" s="27">
        <f t="shared" si="2"/>
        <v>161</v>
      </c>
      <c r="L12" s="27">
        <f t="shared" si="8"/>
        <v>644</v>
      </c>
      <c r="M12" s="27">
        <f t="shared" si="3"/>
        <v>61.099499999999999</v>
      </c>
      <c r="N12" s="27">
        <f t="shared" si="4"/>
        <v>61.099499999999999</v>
      </c>
      <c r="O12" s="27">
        <f t="shared" si="9"/>
        <v>-10776.661499999998</v>
      </c>
      <c r="P12" s="27">
        <f t="shared" si="10"/>
        <v>10776.661499999998</v>
      </c>
      <c r="Q12" s="39"/>
      <c r="R12" s="40"/>
      <c r="S12" s="40"/>
      <c r="T12" s="36"/>
    </row>
    <row r="13" spans="1:31">
      <c r="A13" s="31">
        <v>34790</v>
      </c>
      <c r="B13" s="3"/>
      <c r="C13" s="6">
        <v>5</v>
      </c>
      <c r="D13" s="29">
        <f t="shared" si="0"/>
        <v>161</v>
      </c>
      <c r="E13" s="29">
        <f t="shared" si="6"/>
        <v>805</v>
      </c>
      <c r="F13" s="29">
        <f t="shared" si="1"/>
        <v>-28236</v>
      </c>
      <c r="G13" s="34">
        <f>+Inputs!$D$2</f>
        <v>0.3795</v>
      </c>
      <c r="H13" s="2"/>
      <c r="I13" s="27">
        <f t="shared" si="7"/>
        <v>29041</v>
      </c>
      <c r="J13" s="27"/>
      <c r="K13" s="27">
        <f t="shared" si="2"/>
        <v>161</v>
      </c>
      <c r="L13" s="27">
        <f t="shared" si="8"/>
        <v>805</v>
      </c>
      <c r="M13" s="27">
        <f t="shared" si="3"/>
        <v>61.099499999999999</v>
      </c>
      <c r="N13" s="27">
        <f t="shared" si="4"/>
        <v>61.099499999999999</v>
      </c>
      <c r="O13" s="27">
        <f t="shared" si="9"/>
        <v>-10715.561999999998</v>
      </c>
      <c r="P13" s="27">
        <f t="shared" si="10"/>
        <v>10715.561999999998</v>
      </c>
      <c r="Q13" s="38">
        <f>VLOOKUP(Q8,A9:P188,9)</f>
        <v>29041</v>
      </c>
      <c r="R13" s="38">
        <f>VLOOKUP(R8,A9:P188,9)</f>
        <v>29041</v>
      </c>
      <c r="S13" s="38">
        <f>+R13-Q13</f>
        <v>0</v>
      </c>
      <c r="T13" s="36" t="s">
        <v>70</v>
      </c>
    </row>
    <row r="14" spans="1:31">
      <c r="A14" s="30">
        <v>34820</v>
      </c>
      <c r="B14" s="3"/>
      <c r="C14" s="6">
        <v>6</v>
      </c>
      <c r="D14" s="29">
        <f t="shared" si="0"/>
        <v>161</v>
      </c>
      <c r="E14" s="29">
        <f t="shared" si="6"/>
        <v>966</v>
      </c>
      <c r="F14" s="29">
        <f t="shared" si="1"/>
        <v>-28075</v>
      </c>
      <c r="G14" s="34">
        <f>+Inputs!$D$2</f>
        <v>0.3795</v>
      </c>
      <c r="H14" s="2"/>
      <c r="I14" s="27">
        <f t="shared" si="7"/>
        <v>29041</v>
      </c>
      <c r="J14" s="27"/>
      <c r="K14" s="27">
        <f t="shared" si="2"/>
        <v>161</v>
      </c>
      <c r="L14" s="27">
        <f t="shared" si="8"/>
        <v>966</v>
      </c>
      <c r="M14" s="27">
        <f t="shared" si="3"/>
        <v>61.099499999999999</v>
      </c>
      <c r="N14" s="27">
        <f t="shared" si="4"/>
        <v>61.099499999999999</v>
      </c>
      <c r="O14" s="27">
        <f t="shared" si="9"/>
        <v>-10654.462499999998</v>
      </c>
      <c r="P14" s="27">
        <f t="shared" si="10"/>
        <v>10654.462499999998</v>
      </c>
      <c r="Q14" s="38">
        <f>VLOOKUP(Q8,A9:P188,12)</f>
        <v>29041</v>
      </c>
      <c r="R14" s="38">
        <f>VLOOKUP(R8,A9:P188,12)</f>
        <v>29041</v>
      </c>
      <c r="S14" s="38">
        <f>+R14-Q14</f>
        <v>0</v>
      </c>
      <c r="T14" s="37" t="s">
        <v>93</v>
      </c>
    </row>
    <row r="15" spans="1:31">
      <c r="A15" s="31">
        <v>34851</v>
      </c>
      <c r="B15" s="3"/>
      <c r="C15" s="6">
        <v>7</v>
      </c>
      <c r="D15" s="29">
        <f t="shared" si="0"/>
        <v>161</v>
      </c>
      <c r="E15" s="29">
        <f t="shared" si="6"/>
        <v>1127</v>
      </c>
      <c r="F15" s="29">
        <f t="shared" si="1"/>
        <v>-27914</v>
      </c>
      <c r="G15" s="34">
        <f>+Inputs!$D$2</f>
        <v>0.3795</v>
      </c>
      <c r="H15" s="2"/>
      <c r="I15" s="27">
        <f t="shared" si="7"/>
        <v>29041</v>
      </c>
      <c r="J15" s="27"/>
      <c r="K15" s="27">
        <f t="shared" si="2"/>
        <v>161</v>
      </c>
      <c r="L15" s="27">
        <f t="shared" si="8"/>
        <v>1127</v>
      </c>
      <c r="M15" s="27">
        <f t="shared" si="3"/>
        <v>61.099499999999999</v>
      </c>
      <c r="N15" s="27">
        <f t="shared" si="4"/>
        <v>61.099499999999999</v>
      </c>
      <c r="O15" s="27">
        <f t="shared" si="9"/>
        <v>-10593.362999999998</v>
      </c>
      <c r="P15" s="27">
        <f t="shared" si="10"/>
        <v>10593.362999999998</v>
      </c>
    </row>
    <row r="16" spans="1:31">
      <c r="A16" s="30">
        <v>34881</v>
      </c>
      <c r="B16" s="3"/>
      <c r="C16" s="6">
        <v>8</v>
      </c>
      <c r="D16" s="29">
        <f t="shared" si="0"/>
        <v>161</v>
      </c>
      <c r="E16" s="29">
        <f t="shared" si="6"/>
        <v>1288</v>
      </c>
      <c r="F16" s="29">
        <f t="shared" si="1"/>
        <v>-27753</v>
      </c>
      <c r="G16" s="34">
        <f>+Inputs!$D$2</f>
        <v>0.3795</v>
      </c>
      <c r="H16" s="2"/>
      <c r="I16" s="27">
        <f t="shared" si="7"/>
        <v>29041</v>
      </c>
      <c r="J16" s="27"/>
      <c r="K16" s="27">
        <f t="shared" si="2"/>
        <v>161</v>
      </c>
      <c r="L16" s="27">
        <f t="shared" si="8"/>
        <v>1288</v>
      </c>
      <c r="M16" s="27">
        <f t="shared" si="3"/>
        <v>61.099499999999999</v>
      </c>
      <c r="N16" s="27">
        <f t="shared" si="4"/>
        <v>61.099499999999999</v>
      </c>
      <c r="O16" s="27">
        <f t="shared" si="9"/>
        <v>-10532.263499999997</v>
      </c>
      <c r="P16" s="27">
        <f t="shared" si="10"/>
        <v>10532.263499999997</v>
      </c>
      <c r="Q16" s="4"/>
      <c r="R16" s="4"/>
      <c r="S16" s="4"/>
    </row>
    <row r="17" spans="1:19">
      <c r="A17" s="31">
        <v>34912</v>
      </c>
      <c r="B17" s="3"/>
      <c r="C17" s="6">
        <v>9</v>
      </c>
      <c r="D17" s="29">
        <f t="shared" si="0"/>
        <v>161</v>
      </c>
      <c r="E17" s="29">
        <f t="shared" si="6"/>
        <v>1449</v>
      </c>
      <c r="F17" s="29">
        <f t="shared" si="1"/>
        <v>-27592</v>
      </c>
      <c r="G17" s="34">
        <f>+Inputs!$D$2</f>
        <v>0.3795</v>
      </c>
      <c r="H17" s="2"/>
      <c r="I17" s="27">
        <f t="shared" si="7"/>
        <v>29041</v>
      </c>
      <c r="J17" s="27"/>
      <c r="K17" s="27">
        <f t="shared" si="2"/>
        <v>161</v>
      </c>
      <c r="L17" s="27">
        <f t="shared" si="8"/>
        <v>1449</v>
      </c>
      <c r="M17" s="27">
        <f t="shared" si="3"/>
        <v>61.099499999999999</v>
      </c>
      <c r="N17" s="27">
        <f t="shared" si="4"/>
        <v>61.099499999999999</v>
      </c>
      <c r="O17" s="27">
        <f t="shared" si="9"/>
        <v>-10471.163999999997</v>
      </c>
      <c r="P17" s="27">
        <f t="shared" si="10"/>
        <v>10471.163999999997</v>
      </c>
      <c r="Q17" s="4"/>
      <c r="R17" s="4"/>
      <c r="S17" s="4"/>
    </row>
    <row r="18" spans="1:19">
      <c r="A18" s="30">
        <v>34943</v>
      </c>
      <c r="B18" s="3"/>
      <c r="C18" s="6">
        <v>10</v>
      </c>
      <c r="D18" s="29">
        <f t="shared" si="0"/>
        <v>161</v>
      </c>
      <c r="E18" s="29">
        <f t="shared" si="6"/>
        <v>1610</v>
      </c>
      <c r="F18" s="29">
        <f t="shared" si="1"/>
        <v>-27431</v>
      </c>
      <c r="G18" s="34">
        <f>+Inputs!$D$2</f>
        <v>0.3795</v>
      </c>
      <c r="H18" s="2"/>
      <c r="I18" s="27">
        <f t="shared" si="7"/>
        <v>29041</v>
      </c>
      <c r="J18" s="27"/>
      <c r="K18" s="27">
        <f t="shared" si="2"/>
        <v>161</v>
      </c>
      <c r="L18" s="27">
        <f t="shared" si="8"/>
        <v>1610</v>
      </c>
      <c r="M18" s="27">
        <f t="shared" si="3"/>
        <v>61.099499999999999</v>
      </c>
      <c r="N18" s="27">
        <f t="shared" si="4"/>
        <v>61.099499999999999</v>
      </c>
      <c r="O18" s="27">
        <f t="shared" si="9"/>
        <v>-10410.064499999997</v>
      </c>
      <c r="P18" s="27">
        <f t="shared" si="10"/>
        <v>10410.064499999997</v>
      </c>
      <c r="Q18" s="4"/>
      <c r="R18" s="4"/>
      <c r="S18" s="4"/>
    </row>
    <row r="19" spans="1:19">
      <c r="A19" s="31">
        <v>34973</v>
      </c>
      <c r="B19" s="3"/>
      <c r="C19" s="6">
        <v>11</v>
      </c>
      <c r="D19" s="29">
        <f t="shared" si="0"/>
        <v>161</v>
      </c>
      <c r="E19" s="29">
        <f t="shared" si="6"/>
        <v>1771</v>
      </c>
      <c r="F19" s="29">
        <f t="shared" si="1"/>
        <v>-27270</v>
      </c>
      <c r="G19" s="34">
        <f>+Inputs!$D$2</f>
        <v>0.3795</v>
      </c>
      <c r="H19" s="2"/>
      <c r="I19" s="27">
        <f t="shared" si="7"/>
        <v>29041</v>
      </c>
      <c r="J19" s="27"/>
      <c r="K19" s="27">
        <f t="shared" si="2"/>
        <v>161</v>
      </c>
      <c r="L19" s="27">
        <f t="shared" si="8"/>
        <v>1771</v>
      </c>
      <c r="M19" s="27">
        <f t="shared" si="3"/>
        <v>61.099499999999999</v>
      </c>
      <c r="N19" s="27">
        <f t="shared" si="4"/>
        <v>61.099499999999999</v>
      </c>
      <c r="O19" s="27">
        <f t="shared" si="9"/>
        <v>-10348.964999999997</v>
      </c>
      <c r="P19" s="27">
        <f t="shared" si="10"/>
        <v>10348.964999999997</v>
      </c>
      <c r="Q19" s="4"/>
      <c r="R19" s="4"/>
      <c r="S19" s="4"/>
    </row>
    <row r="20" spans="1:19">
      <c r="A20" s="30">
        <v>35004</v>
      </c>
      <c r="B20" s="3"/>
      <c r="C20" s="6">
        <v>12</v>
      </c>
      <c r="D20" s="29">
        <f t="shared" si="0"/>
        <v>161</v>
      </c>
      <c r="E20" s="29">
        <f t="shared" si="6"/>
        <v>1932</v>
      </c>
      <c r="F20" s="29">
        <f t="shared" si="1"/>
        <v>-27109</v>
      </c>
      <c r="G20" s="34">
        <f>+Inputs!$D$2</f>
        <v>0.3795</v>
      </c>
      <c r="H20" s="2"/>
      <c r="I20" s="27">
        <f t="shared" si="7"/>
        <v>29041</v>
      </c>
      <c r="J20" s="27"/>
      <c r="K20" s="27">
        <f t="shared" si="2"/>
        <v>161</v>
      </c>
      <c r="L20" s="27">
        <f t="shared" si="8"/>
        <v>1932</v>
      </c>
      <c r="M20" s="27">
        <f t="shared" si="3"/>
        <v>61.099499999999999</v>
      </c>
      <c r="N20" s="27">
        <f t="shared" si="4"/>
        <v>61.099499999999999</v>
      </c>
      <c r="O20" s="27">
        <f t="shared" si="9"/>
        <v>-10287.865499999996</v>
      </c>
      <c r="P20" s="27">
        <f t="shared" si="10"/>
        <v>10287.865499999996</v>
      </c>
      <c r="Q20" s="4"/>
      <c r="R20" s="4"/>
      <c r="S20" s="4"/>
    </row>
    <row r="21" spans="1:19">
      <c r="A21" s="31">
        <v>35034</v>
      </c>
      <c r="B21" s="3"/>
      <c r="C21" s="6">
        <v>13</v>
      </c>
      <c r="D21" s="29">
        <f t="shared" si="0"/>
        <v>161</v>
      </c>
      <c r="E21" s="29">
        <f t="shared" si="6"/>
        <v>2093</v>
      </c>
      <c r="F21" s="29">
        <f t="shared" si="1"/>
        <v>-26948</v>
      </c>
      <c r="G21" s="34">
        <f>+Inputs!$D$2</f>
        <v>0.3795</v>
      </c>
      <c r="H21" s="2"/>
      <c r="I21" s="27">
        <f t="shared" si="7"/>
        <v>29041</v>
      </c>
      <c r="J21" s="27"/>
      <c r="K21" s="27">
        <f t="shared" si="2"/>
        <v>161</v>
      </c>
      <c r="L21" s="27">
        <f t="shared" si="8"/>
        <v>2093</v>
      </c>
      <c r="M21" s="27">
        <f t="shared" si="3"/>
        <v>61.099499999999999</v>
      </c>
      <c r="N21" s="27">
        <f t="shared" si="4"/>
        <v>61.099499999999999</v>
      </c>
      <c r="O21" s="27">
        <f t="shared" si="9"/>
        <v>-10226.765999999996</v>
      </c>
      <c r="P21" s="27">
        <f t="shared" si="10"/>
        <v>10226.765999999996</v>
      </c>
      <c r="Q21" s="4"/>
      <c r="R21" s="4"/>
      <c r="S21" s="4"/>
    </row>
    <row r="22" spans="1:19">
      <c r="A22" s="30">
        <v>35065</v>
      </c>
      <c r="B22" s="3"/>
      <c r="C22" s="6">
        <v>14</v>
      </c>
      <c r="D22" s="29">
        <f t="shared" si="0"/>
        <v>161</v>
      </c>
      <c r="E22" s="29">
        <f t="shared" si="6"/>
        <v>2254</v>
      </c>
      <c r="F22" s="29">
        <f t="shared" si="1"/>
        <v>-26787</v>
      </c>
      <c r="G22" s="34">
        <f>+Inputs!$D$2</f>
        <v>0.3795</v>
      </c>
      <c r="H22" s="2"/>
      <c r="I22" s="27">
        <f t="shared" si="7"/>
        <v>29041</v>
      </c>
      <c r="J22" s="27"/>
      <c r="K22" s="27">
        <f t="shared" si="2"/>
        <v>161</v>
      </c>
      <c r="L22" s="27">
        <f t="shared" si="8"/>
        <v>2254</v>
      </c>
      <c r="M22" s="27">
        <f t="shared" si="3"/>
        <v>61.099499999999999</v>
      </c>
      <c r="N22" s="27">
        <f t="shared" si="4"/>
        <v>61.099499999999999</v>
      </c>
      <c r="O22" s="27">
        <f t="shared" si="9"/>
        <v>-10165.666499999996</v>
      </c>
      <c r="P22" s="27">
        <f t="shared" si="10"/>
        <v>10165.666499999996</v>
      </c>
      <c r="Q22" s="4"/>
      <c r="R22" s="4"/>
      <c r="S22" s="4"/>
    </row>
    <row r="23" spans="1:19">
      <c r="A23" s="31">
        <v>35096</v>
      </c>
      <c r="B23" s="3"/>
      <c r="C23" s="6">
        <v>15</v>
      </c>
      <c r="D23" s="29">
        <f t="shared" si="0"/>
        <v>161</v>
      </c>
      <c r="E23" s="29">
        <f t="shared" si="6"/>
        <v>2415</v>
      </c>
      <c r="F23" s="29">
        <f t="shared" si="1"/>
        <v>-26626</v>
      </c>
      <c r="G23" s="34">
        <f>+Inputs!$D$2</f>
        <v>0.3795</v>
      </c>
      <c r="H23" s="2"/>
      <c r="I23" s="27">
        <f t="shared" si="7"/>
        <v>29041</v>
      </c>
      <c r="J23" s="27"/>
      <c r="K23" s="27">
        <f t="shared" si="2"/>
        <v>161</v>
      </c>
      <c r="L23" s="27">
        <f t="shared" si="8"/>
        <v>2415</v>
      </c>
      <c r="M23" s="27">
        <f t="shared" si="3"/>
        <v>61.099499999999999</v>
      </c>
      <c r="N23" s="27">
        <f t="shared" si="4"/>
        <v>61.099499999999999</v>
      </c>
      <c r="O23" s="27">
        <f t="shared" si="9"/>
        <v>-10104.566999999995</v>
      </c>
      <c r="P23" s="27">
        <f t="shared" si="10"/>
        <v>10104.566999999995</v>
      </c>
      <c r="Q23" s="4"/>
      <c r="R23" s="4"/>
      <c r="S23" s="4"/>
    </row>
    <row r="24" spans="1:19">
      <c r="A24" s="30">
        <v>35125</v>
      </c>
      <c r="B24" s="3"/>
      <c r="C24" s="6">
        <v>16</v>
      </c>
      <c r="D24" s="29">
        <f t="shared" si="0"/>
        <v>161</v>
      </c>
      <c r="E24" s="29">
        <f t="shared" si="6"/>
        <v>2576</v>
      </c>
      <c r="F24" s="29">
        <f t="shared" si="1"/>
        <v>-26465</v>
      </c>
      <c r="G24" s="34">
        <f>+Inputs!$D$2</f>
        <v>0.3795</v>
      </c>
      <c r="H24" s="2"/>
      <c r="I24" s="27">
        <f t="shared" si="7"/>
        <v>29041</v>
      </c>
      <c r="J24" s="27"/>
      <c r="K24" s="27">
        <f t="shared" si="2"/>
        <v>161</v>
      </c>
      <c r="L24" s="27">
        <f t="shared" si="8"/>
        <v>2576</v>
      </c>
      <c r="M24" s="27">
        <f t="shared" si="3"/>
        <v>61.099499999999999</v>
      </c>
      <c r="N24" s="27">
        <f t="shared" si="4"/>
        <v>61.099499999999999</v>
      </c>
      <c r="O24" s="27">
        <f t="shared" si="9"/>
        <v>-10043.467499999995</v>
      </c>
      <c r="P24" s="27">
        <f t="shared" si="10"/>
        <v>10043.467499999995</v>
      </c>
      <c r="Q24" s="4"/>
      <c r="R24" s="4"/>
      <c r="S24" s="4"/>
    </row>
    <row r="25" spans="1:19">
      <c r="A25" s="31">
        <v>35156</v>
      </c>
      <c r="B25" s="3"/>
      <c r="C25" s="6">
        <v>17</v>
      </c>
      <c r="D25" s="29">
        <f t="shared" si="0"/>
        <v>161</v>
      </c>
      <c r="E25" s="29">
        <f t="shared" si="6"/>
        <v>2737</v>
      </c>
      <c r="F25" s="29">
        <f t="shared" si="1"/>
        <v>-26304</v>
      </c>
      <c r="G25" s="34">
        <f>+Inputs!$D$2</f>
        <v>0.3795</v>
      </c>
      <c r="H25" s="2"/>
      <c r="I25" s="27">
        <f t="shared" si="7"/>
        <v>29041</v>
      </c>
      <c r="J25" s="27"/>
      <c r="K25" s="27">
        <f t="shared" si="2"/>
        <v>161</v>
      </c>
      <c r="L25" s="27">
        <f t="shared" si="8"/>
        <v>2737</v>
      </c>
      <c r="M25" s="27">
        <f t="shared" si="3"/>
        <v>61.099499999999999</v>
      </c>
      <c r="N25" s="27">
        <f t="shared" si="4"/>
        <v>61.099499999999999</v>
      </c>
      <c r="O25" s="27">
        <f t="shared" si="9"/>
        <v>-9982.3679999999949</v>
      </c>
      <c r="P25" s="27">
        <f t="shared" si="10"/>
        <v>9982.3679999999949</v>
      </c>
      <c r="Q25" s="4"/>
      <c r="R25" s="4"/>
      <c r="S25" s="4"/>
    </row>
    <row r="26" spans="1:19">
      <c r="A26" s="30">
        <v>35186</v>
      </c>
      <c r="B26" s="3"/>
      <c r="C26" s="6">
        <v>18</v>
      </c>
      <c r="D26" s="29">
        <f t="shared" si="0"/>
        <v>161</v>
      </c>
      <c r="E26" s="29">
        <f t="shared" si="6"/>
        <v>2898</v>
      </c>
      <c r="F26" s="29">
        <f t="shared" si="1"/>
        <v>-26143</v>
      </c>
      <c r="G26" s="34">
        <f>+Inputs!$D$2</f>
        <v>0.3795</v>
      </c>
      <c r="H26" s="2"/>
      <c r="I26" s="27">
        <f t="shared" si="7"/>
        <v>29041</v>
      </c>
      <c r="J26" s="27"/>
      <c r="K26" s="27">
        <f t="shared" si="2"/>
        <v>161</v>
      </c>
      <c r="L26" s="27">
        <f t="shared" si="8"/>
        <v>2898</v>
      </c>
      <c r="M26" s="27">
        <f t="shared" si="3"/>
        <v>61.099499999999999</v>
      </c>
      <c r="N26" s="27">
        <f t="shared" si="4"/>
        <v>61.099499999999999</v>
      </c>
      <c r="O26" s="27">
        <f t="shared" si="9"/>
        <v>-9921.2684999999947</v>
      </c>
      <c r="P26" s="27">
        <f t="shared" si="10"/>
        <v>9921.2684999999947</v>
      </c>
      <c r="Q26" s="4"/>
      <c r="R26" s="4"/>
      <c r="S26" s="4"/>
    </row>
    <row r="27" spans="1:19">
      <c r="A27" s="31">
        <v>35217</v>
      </c>
      <c r="B27" s="3"/>
      <c r="C27" s="6">
        <v>19</v>
      </c>
      <c r="D27" s="29">
        <f t="shared" si="0"/>
        <v>161</v>
      </c>
      <c r="E27" s="29">
        <f t="shared" si="6"/>
        <v>3059</v>
      </c>
      <c r="F27" s="29">
        <f t="shared" si="1"/>
        <v>-25982</v>
      </c>
      <c r="G27" s="34">
        <f>+Inputs!$D$2</f>
        <v>0.3795</v>
      </c>
      <c r="H27" s="2"/>
      <c r="I27" s="27">
        <f t="shared" si="7"/>
        <v>29041</v>
      </c>
      <c r="J27" s="27"/>
      <c r="K27" s="27">
        <f t="shared" si="2"/>
        <v>161</v>
      </c>
      <c r="L27" s="27">
        <f t="shared" si="8"/>
        <v>3059</v>
      </c>
      <c r="M27" s="27">
        <f t="shared" si="3"/>
        <v>61.099499999999999</v>
      </c>
      <c r="N27" s="27">
        <f t="shared" si="4"/>
        <v>61.099499999999999</v>
      </c>
      <c r="O27" s="27">
        <f t="shared" si="9"/>
        <v>-9860.1689999999944</v>
      </c>
      <c r="P27" s="27">
        <f t="shared" si="10"/>
        <v>9860.1689999999944</v>
      </c>
      <c r="Q27" s="4"/>
      <c r="R27" s="4"/>
      <c r="S27" s="4"/>
    </row>
    <row r="28" spans="1:19">
      <c r="A28" s="30">
        <v>35247</v>
      </c>
      <c r="B28" s="3"/>
      <c r="C28" s="6">
        <v>20</v>
      </c>
      <c r="D28" s="29">
        <f t="shared" si="0"/>
        <v>161</v>
      </c>
      <c r="E28" s="29">
        <f t="shared" si="6"/>
        <v>3220</v>
      </c>
      <c r="F28" s="29">
        <f t="shared" si="1"/>
        <v>-25821</v>
      </c>
      <c r="G28" s="34">
        <f>+Inputs!$D$2</f>
        <v>0.3795</v>
      </c>
      <c r="H28" s="2"/>
      <c r="I28" s="27">
        <f t="shared" si="7"/>
        <v>29041</v>
      </c>
      <c r="J28" s="27"/>
      <c r="K28" s="27">
        <f t="shared" si="2"/>
        <v>161</v>
      </c>
      <c r="L28" s="27">
        <f t="shared" si="8"/>
        <v>3220</v>
      </c>
      <c r="M28" s="27">
        <f t="shared" si="3"/>
        <v>61.099499999999999</v>
      </c>
      <c r="N28" s="27">
        <f t="shared" si="4"/>
        <v>61.099499999999999</v>
      </c>
      <c r="O28" s="27">
        <f t="shared" si="9"/>
        <v>-9799.0694999999942</v>
      </c>
      <c r="P28" s="27">
        <f t="shared" si="10"/>
        <v>9799.0694999999942</v>
      </c>
      <c r="Q28" s="4"/>
      <c r="R28" s="4"/>
      <c r="S28" s="4"/>
    </row>
    <row r="29" spans="1:19">
      <c r="A29" s="31">
        <v>35278</v>
      </c>
      <c r="B29" s="3"/>
      <c r="C29" s="6">
        <v>21</v>
      </c>
      <c r="D29" s="29">
        <f t="shared" si="0"/>
        <v>161</v>
      </c>
      <c r="E29" s="29">
        <f t="shared" si="6"/>
        <v>3381</v>
      </c>
      <c r="F29" s="29">
        <f t="shared" si="1"/>
        <v>-25660</v>
      </c>
      <c r="G29" s="34">
        <f>+Inputs!$D$2</f>
        <v>0.3795</v>
      </c>
      <c r="H29" s="2"/>
      <c r="I29" s="27">
        <f t="shared" si="7"/>
        <v>29041</v>
      </c>
      <c r="J29" s="27"/>
      <c r="K29" s="27">
        <f t="shared" si="2"/>
        <v>161</v>
      </c>
      <c r="L29" s="27">
        <f t="shared" si="8"/>
        <v>3381</v>
      </c>
      <c r="M29" s="27">
        <f t="shared" si="3"/>
        <v>61.099499999999999</v>
      </c>
      <c r="N29" s="27">
        <f t="shared" si="4"/>
        <v>61.099499999999999</v>
      </c>
      <c r="O29" s="27">
        <f t="shared" si="9"/>
        <v>-9737.9699999999939</v>
      </c>
      <c r="P29" s="27">
        <f t="shared" si="10"/>
        <v>9737.9699999999939</v>
      </c>
      <c r="Q29" s="4"/>
      <c r="R29" s="4"/>
      <c r="S29" s="4"/>
    </row>
    <row r="30" spans="1:19">
      <c r="A30" s="30">
        <v>35309</v>
      </c>
      <c r="B30" s="3"/>
      <c r="C30" s="6">
        <v>22</v>
      </c>
      <c r="D30" s="29">
        <f t="shared" si="0"/>
        <v>161</v>
      </c>
      <c r="E30" s="29">
        <f t="shared" si="6"/>
        <v>3542</v>
      </c>
      <c r="F30" s="29">
        <f t="shared" si="1"/>
        <v>-25499</v>
      </c>
      <c r="G30" s="34">
        <f>+Inputs!$D$2</f>
        <v>0.3795</v>
      </c>
      <c r="H30" s="2"/>
      <c r="I30" s="27">
        <f t="shared" si="7"/>
        <v>29041</v>
      </c>
      <c r="J30" s="27"/>
      <c r="K30" s="27">
        <f t="shared" si="2"/>
        <v>161</v>
      </c>
      <c r="L30" s="27">
        <f t="shared" si="8"/>
        <v>3542</v>
      </c>
      <c r="M30" s="27">
        <f t="shared" si="3"/>
        <v>61.099499999999999</v>
      </c>
      <c r="N30" s="27">
        <f t="shared" si="4"/>
        <v>61.099499999999999</v>
      </c>
      <c r="O30" s="27">
        <f t="shared" si="9"/>
        <v>-9676.8704999999936</v>
      </c>
      <c r="P30" s="27">
        <f t="shared" si="10"/>
        <v>9676.8704999999936</v>
      </c>
      <c r="Q30" s="112"/>
    </row>
    <row r="31" spans="1:19">
      <c r="A31" s="31">
        <v>35339</v>
      </c>
      <c r="B31" s="3"/>
      <c r="C31" s="6">
        <v>23</v>
      </c>
      <c r="D31" s="29">
        <f t="shared" si="0"/>
        <v>161</v>
      </c>
      <c r="E31" s="29">
        <f t="shared" si="6"/>
        <v>3703</v>
      </c>
      <c r="F31" s="29">
        <f t="shared" si="1"/>
        <v>-25338</v>
      </c>
      <c r="G31" s="34">
        <f>+Inputs!$D$2</f>
        <v>0.3795</v>
      </c>
      <c r="H31" s="2"/>
      <c r="I31" s="27">
        <f t="shared" si="7"/>
        <v>29041</v>
      </c>
      <c r="J31" s="27"/>
      <c r="K31" s="27">
        <f t="shared" si="2"/>
        <v>161</v>
      </c>
      <c r="L31" s="27">
        <f t="shared" si="8"/>
        <v>3703</v>
      </c>
      <c r="M31" s="27">
        <f t="shared" si="3"/>
        <v>61.099499999999999</v>
      </c>
      <c r="N31" s="27">
        <f t="shared" si="4"/>
        <v>61.099499999999999</v>
      </c>
      <c r="O31" s="27">
        <f t="shared" si="9"/>
        <v>-9615.7709999999934</v>
      </c>
      <c r="P31" s="27">
        <f t="shared" si="10"/>
        <v>9615.7709999999934</v>
      </c>
      <c r="Q31" s="112"/>
    </row>
    <row r="32" spans="1:19">
      <c r="A32" s="30">
        <v>35370</v>
      </c>
      <c r="B32" s="3"/>
      <c r="C32" s="6">
        <v>24</v>
      </c>
      <c r="D32" s="29">
        <f t="shared" si="0"/>
        <v>161</v>
      </c>
      <c r="E32" s="29">
        <f t="shared" si="6"/>
        <v>3864</v>
      </c>
      <c r="F32" s="29">
        <f t="shared" si="1"/>
        <v>-25177</v>
      </c>
      <c r="G32" s="34">
        <f>+Inputs!$D$2</f>
        <v>0.3795</v>
      </c>
      <c r="H32" s="2"/>
      <c r="I32" s="27">
        <f t="shared" si="7"/>
        <v>29041</v>
      </c>
      <c r="J32" s="27"/>
      <c r="K32" s="27">
        <f t="shared" si="2"/>
        <v>161</v>
      </c>
      <c r="L32" s="27">
        <f t="shared" si="8"/>
        <v>3864</v>
      </c>
      <c r="M32" s="27">
        <f t="shared" si="3"/>
        <v>61.099499999999999</v>
      </c>
      <c r="N32" s="27">
        <f t="shared" si="4"/>
        <v>61.099499999999999</v>
      </c>
      <c r="O32" s="27">
        <f t="shared" si="9"/>
        <v>-9554.6714999999931</v>
      </c>
      <c r="P32" s="27">
        <f t="shared" si="10"/>
        <v>9554.6714999999931</v>
      </c>
      <c r="Q32" s="112"/>
    </row>
    <row r="33" spans="1:21">
      <c r="A33" s="31">
        <v>35400</v>
      </c>
      <c r="B33" s="3"/>
      <c r="C33" s="6">
        <v>25</v>
      </c>
      <c r="D33" s="29">
        <f t="shared" si="0"/>
        <v>161</v>
      </c>
      <c r="E33" s="29">
        <f t="shared" si="6"/>
        <v>4025</v>
      </c>
      <c r="F33" s="29">
        <f t="shared" si="1"/>
        <v>-25016</v>
      </c>
      <c r="G33" s="34">
        <f>+Inputs!$D$2</f>
        <v>0.3795</v>
      </c>
      <c r="H33" s="2"/>
      <c r="I33" s="27">
        <f t="shared" si="7"/>
        <v>29041</v>
      </c>
      <c r="J33" s="27"/>
      <c r="K33" s="27">
        <f t="shared" si="2"/>
        <v>161</v>
      </c>
      <c r="L33" s="27">
        <f t="shared" si="8"/>
        <v>4025</v>
      </c>
      <c r="M33" s="27">
        <f t="shared" si="3"/>
        <v>61.099499999999999</v>
      </c>
      <c r="N33" s="27">
        <f t="shared" si="4"/>
        <v>61.099499999999999</v>
      </c>
      <c r="O33" s="27">
        <f t="shared" si="9"/>
        <v>-9493.5719999999928</v>
      </c>
      <c r="P33" s="27">
        <f t="shared" si="10"/>
        <v>9493.5719999999928</v>
      </c>
      <c r="Q33" s="112"/>
    </row>
    <row r="34" spans="1:21">
      <c r="A34" s="30">
        <v>35431</v>
      </c>
      <c r="B34" s="3"/>
      <c r="C34" s="6">
        <v>26</v>
      </c>
      <c r="D34" s="29">
        <f t="shared" si="0"/>
        <v>161</v>
      </c>
      <c r="E34" s="29">
        <f t="shared" si="6"/>
        <v>4186</v>
      </c>
      <c r="F34" s="29">
        <f t="shared" si="1"/>
        <v>-24855</v>
      </c>
      <c r="G34" s="34">
        <f>+Inputs!$D$2</f>
        <v>0.3795</v>
      </c>
      <c r="H34" s="2"/>
      <c r="I34" s="27">
        <f t="shared" si="7"/>
        <v>29041</v>
      </c>
      <c r="J34" s="27"/>
      <c r="K34" s="27">
        <f t="shared" si="2"/>
        <v>161</v>
      </c>
      <c r="L34" s="27">
        <f t="shared" si="8"/>
        <v>4186</v>
      </c>
      <c r="M34" s="27">
        <f t="shared" si="3"/>
        <v>61.099499999999999</v>
      </c>
      <c r="N34" s="27">
        <f t="shared" si="4"/>
        <v>61.099499999999999</v>
      </c>
      <c r="O34" s="27">
        <f t="shared" si="9"/>
        <v>-9432.4724999999926</v>
      </c>
      <c r="P34" s="27">
        <f t="shared" si="10"/>
        <v>9432.4724999999926</v>
      </c>
      <c r="Q34" s="112"/>
    </row>
    <row r="35" spans="1:21">
      <c r="A35" s="31">
        <v>35462</v>
      </c>
      <c r="B35" s="3"/>
      <c r="C35" s="6">
        <v>27</v>
      </c>
      <c r="D35" s="29">
        <f t="shared" si="0"/>
        <v>161</v>
      </c>
      <c r="E35" s="29">
        <f t="shared" si="6"/>
        <v>4347</v>
      </c>
      <c r="F35" s="29">
        <f t="shared" si="1"/>
        <v>-24694</v>
      </c>
      <c r="G35" s="34">
        <f>+Inputs!$D$2</f>
        <v>0.3795</v>
      </c>
      <c r="H35" s="2"/>
      <c r="I35" s="27">
        <f t="shared" si="7"/>
        <v>29041</v>
      </c>
      <c r="J35" s="27"/>
      <c r="K35" s="27">
        <f t="shared" si="2"/>
        <v>161</v>
      </c>
      <c r="L35" s="27">
        <f t="shared" si="8"/>
        <v>4347</v>
      </c>
      <c r="M35" s="27">
        <f t="shared" si="3"/>
        <v>61.099499999999999</v>
      </c>
      <c r="N35" s="27">
        <f t="shared" si="4"/>
        <v>61.099499999999999</v>
      </c>
      <c r="O35" s="27">
        <f t="shared" si="9"/>
        <v>-9371.3729999999923</v>
      </c>
      <c r="P35" s="27">
        <f t="shared" si="10"/>
        <v>9371.3729999999923</v>
      </c>
    </row>
    <row r="36" spans="1:21">
      <c r="A36" s="30">
        <v>35490</v>
      </c>
      <c r="B36" s="3"/>
      <c r="C36" s="6">
        <v>28</v>
      </c>
      <c r="D36" s="29">
        <f t="shared" si="0"/>
        <v>161</v>
      </c>
      <c r="E36" s="29">
        <f t="shared" si="6"/>
        <v>4508</v>
      </c>
      <c r="F36" s="29">
        <f t="shared" si="1"/>
        <v>-24533</v>
      </c>
      <c r="G36" s="34">
        <f>+Inputs!$D$2</f>
        <v>0.3795</v>
      </c>
      <c r="H36" s="2"/>
      <c r="I36" s="27">
        <f t="shared" si="7"/>
        <v>29041</v>
      </c>
      <c r="J36" s="27"/>
      <c r="K36" s="27">
        <f t="shared" si="2"/>
        <v>161</v>
      </c>
      <c r="L36" s="27">
        <f t="shared" si="8"/>
        <v>4508</v>
      </c>
      <c r="M36" s="27">
        <f t="shared" si="3"/>
        <v>61.099499999999999</v>
      </c>
      <c r="N36" s="27">
        <f t="shared" si="4"/>
        <v>61.099499999999999</v>
      </c>
      <c r="O36" s="27">
        <f t="shared" si="9"/>
        <v>-9310.2734999999921</v>
      </c>
      <c r="P36" s="27">
        <f t="shared" si="10"/>
        <v>9310.2734999999921</v>
      </c>
    </row>
    <row r="37" spans="1:21">
      <c r="A37" s="31">
        <v>35521</v>
      </c>
      <c r="B37" s="3"/>
      <c r="C37" s="6">
        <v>29</v>
      </c>
      <c r="D37" s="29">
        <f t="shared" si="0"/>
        <v>161</v>
      </c>
      <c r="E37" s="29">
        <f t="shared" si="6"/>
        <v>4669</v>
      </c>
      <c r="F37" s="29">
        <f t="shared" si="1"/>
        <v>-24372</v>
      </c>
      <c r="G37" s="34">
        <f>+Inputs!$D$2</f>
        <v>0.3795</v>
      </c>
      <c r="H37" s="2"/>
      <c r="I37" s="27">
        <f t="shared" si="7"/>
        <v>29041</v>
      </c>
      <c r="J37" s="27"/>
      <c r="K37" s="27">
        <f t="shared" si="2"/>
        <v>161</v>
      </c>
      <c r="L37" s="27">
        <f t="shared" si="8"/>
        <v>4669</v>
      </c>
      <c r="M37" s="27">
        <f t="shared" si="3"/>
        <v>61.099499999999999</v>
      </c>
      <c r="N37" s="27">
        <f t="shared" si="4"/>
        <v>61.099499999999999</v>
      </c>
      <c r="O37" s="27">
        <f t="shared" si="9"/>
        <v>-9249.1739999999918</v>
      </c>
      <c r="P37" s="27">
        <f t="shared" si="10"/>
        <v>9249.1739999999918</v>
      </c>
    </row>
    <row r="38" spans="1:21">
      <c r="A38" s="30">
        <v>35551</v>
      </c>
      <c r="B38" s="3"/>
      <c r="C38" s="6">
        <v>30</v>
      </c>
      <c r="D38" s="29">
        <f t="shared" si="0"/>
        <v>161</v>
      </c>
      <c r="E38" s="29">
        <f t="shared" si="6"/>
        <v>4830</v>
      </c>
      <c r="F38" s="29">
        <f t="shared" si="1"/>
        <v>-24211</v>
      </c>
      <c r="G38" s="34">
        <f>+Inputs!$D$2</f>
        <v>0.3795</v>
      </c>
      <c r="H38" s="2"/>
      <c r="I38" s="27">
        <f t="shared" si="7"/>
        <v>29041</v>
      </c>
      <c r="J38" s="27"/>
      <c r="K38" s="27">
        <f t="shared" si="2"/>
        <v>161</v>
      </c>
      <c r="L38" s="27">
        <f t="shared" si="8"/>
        <v>4830</v>
      </c>
      <c r="M38" s="27">
        <f t="shared" si="3"/>
        <v>61.099499999999999</v>
      </c>
      <c r="N38" s="27">
        <f t="shared" si="4"/>
        <v>61.099499999999999</v>
      </c>
      <c r="O38" s="27">
        <f t="shared" si="9"/>
        <v>-9188.0744999999915</v>
      </c>
      <c r="P38" s="27">
        <f t="shared" si="10"/>
        <v>9188.0744999999915</v>
      </c>
    </row>
    <row r="39" spans="1:21">
      <c r="A39" s="31">
        <v>35582</v>
      </c>
      <c r="B39" s="2"/>
      <c r="C39" s="6">
        <v>31</v>
      </c>
      <c r="D39" s="29">
        <f t="shared" si="0"/>
        <v>161</v>
      </c>
      <c r="E39" s="29">
        <f t="shared" si="6"/>
        <v>4991</v>
      </c>
      <c r="F39" s="29">
        <f t="shared" si="1"/>
        <v>-24050</v>
      </c>
      <c r="G39" s="34">
        <f>+Inputs!$D$2</f>
        <v>0.3795</v>
      </c>
      <c r="H39" s="2"/>
      <c r="I39" s="27">
        <f t="shared" si="7"/>
        <v>29041</v>
      </c>
      <c r="J39" s="27"/>
      <c r="K39" s="27">
        <f t="shared" si="2"/>
        <v>161</v>
      </c>
      <c r="L39" s="27">
        <f t="shared" si="8"/>
        <v>4991</v>
      </c>
      <c r="M39" s="27">
        <f t="shared" si="3"/>
        <v>61.099499999999999</v>
      </c>
      <c r="N39" s="27">
        <f t="shared" si="4"/>
        <v>61.099499999999999</v>
      </c>
      <c r="O39" s="27">
        <f t="shared" si="9"/>
        <v>-9126.9749999999913</v>
      </c>
      <c r="P39" s="27">
        <f t="shared" si="10"/>
        <v>9126.9749999999913</v>
      </c>
    </row>
    <row r="40" spans="1:21">
      <c r="A40" s="30">
        <v>35612</v>
      </c>
      <c r="B40" s="2"/>
      <c r="C40" s="6">
        <v>32</v>
      </c>
      <c r="D40" s="29">
        <f t="shared" si="0"/>
        <v>161</v>
      </c>
      <c r="E40" s="29">
        <f t="shared" si="6"/>
        <v>5152</v>
      </c>
      <c r="F40" s="29">
        <f t="shared" si="1"/>
        <v>-23889</v>
      </c>
      <c r="G40" s="34">
        <f>+Inputs!$D$2</f>
        <v>0.3795</v>
      </c>
      <c r="H40" s="2"/>
      <c r="I40" s="27">
        <f t="shared" si="7"/>
        <v>29041</v>
      </c>
      <c r="J40" s="2"/>
      <c r="K40" s="27">
        <f t="shared" si="2"/>
        <v>161</v>
      </c>
      <c r="L40" s="27">
        <f t="shared" si="8"/>
        <v>5152</v>
      </c>
      <c r="M40" s="27">
        <f t="shared" si="3"/>
        <v>61.099499999999999</v>
      </c>
      <c r="N40" s="27">
        <f t="shared" si="4"/>
        <v>61.099499999999999</v>
      </c>
      <c r="O40" s="27">
        <f t="shared" si="9"/>
        <v>-9065.875499999991</v>
      </c>
      <c r="P40" s="27">
        <f t="shared" si="10"/>
        <v>9065.875499999991</v>
      </c>
    </row>
    <row r="41" spans="1:21">
      <c r="A41" s="31">
        <v>35643</v>
      </c>
      <c r="C41" s="6">
        <v>33</v>
      </c>
      <c r="D41" s="29">
        <f t="shared" ref="D41:D72" si="12">ROUND(-(+$B$9/180)*1,0)</f>
        <v>161</v>
      </c>
      <c r="E41" s="29">
        <f t="shared" si="6"/>
        <v>5313</v>
      </c>
      <c r="F41" s="29">
        <f t="shared" ref="F41:F72" si="13">$B$9+E41</f>
        <v>-23728</v>
      </c>
      <c r="G41" s="34">
        <f>+Inputs!$D$2</f>
        <v>0.3795</v>
      </c>
      <c r="I41" s="27">
        <f t="shared" si="7"/>
        <v>29041</v>
      </c>
      <c r="K41" s="27">
        <f t="shared" ref="K41:K72" si="14">D41</f>
        <v>161</v>
      </c>
      <c r="L41" s="27">
        <f t="shared" si="8"/>
        <v>5313</v>
      </c>
      <c r="M41" s="27">
        <f t="shared" ref="M41:M72" si="15">K41*G41</f>
        <v>61.099499999999999</v>
      </c>
      <c r="N41" s="27">
        <f t="shared" ref="N41:N72" si="16">M41-J41</f>
        <v>61.099499999999999</v>
      </c>
      <c r="O41" s="27">
        <f t="shared" si="9"/>
        <v>-9004.7759999999907</v>
      </c>
      <c r="P41" s="27">
        <f t="shared" si="10"/>
        <v>9004.7759999999907</v>
      </c>
    </row>
    <row r="42" spans="1:21">
      <c r="A42" s="30">
        <v>35674</v>
      </c>
      <c r="C42" s="6">
        <v>34</v>
      </c>
      <c r="D42" s="29">
        <f t="shared" si="12"/>
        <v>161</v>
      </c>
      <c r="E42" s="29">
        <f t="shared" ref="E42:E73" si="17">+E41+D42</f>
        <v>5474</v>
      </c>
      <c r="F42" s="29">
        <f t="shared" si="13"/>
        <v>-23567</v>
      </c>
      <c r="G42" s="34">
        <f>+Inputs!$D$2</f>
        <v>0.3795</v>
      </c>
      <c r="I42" s="27">
        <f t="shared" ref="I42:I73" si="18">+I41+H42</f>
        <v>29041</v>
      </c>
      <c r="K42" s="27">
        <f t="shared" si="14"/>
        <v>161</v>
      </c>
      <c r="L42" s="27">
        <f t="shared" ref="L42:L73" si="19">+L41+K42</f>
        <v>5474</v>
      </c>
      <c r="M42" s="27">
        <f t="shared" si="15"/>
        <v>61.099499999999999</v>
      </c>
      <c r="N42" s="27">
        <f t="shared" si="16"/>
        <v>61.099499999999999</v>
      </c>
      <c r="O42" s="27">
        <f t="shared" ref="O42:O73" si="20">+O41+N42</f>
        <v>-8943.6764999999905</v>
      </c>
      <c r="P42" s="27">
        <f t="shared" ref="P42:P73" si="21">P41-N42</f>
        <v>8943.6764999999905</v>
      </c>
    </row>
    <row r="43" spans="1:21">
      <c r="A43" s="31">
        <v>35704</v>
      </c>
      <c r="C43" s="6">
        <v>35</v>
      </c>
      <c r="D43" s="29">
        <f t="shared" si="12"/>
        <v>161</v>
      </c>
      <c r="E43" s="29">
        <f t="shared" si="17"/>
        <v>5635</v>
      </c>
      <c r="F43" s="29">
        <f t="shared" si="13"/>
        <v>-23406</v>
      </c>
      <c r="G43" s="34">
        <f>+Inputs!$D$2</f>
        <v>0.3795</v>
      </c>
      <c r="I43" s="27">
        <f t="shared" si="18"/>
        <v>29041</v>
      </c>
      <c r="K43" s="27">
        <f t="shared" si="14"/>
        <v>161</v>
      </c>
      <c r="L43" s="27">
        <f t="shared" si="19"/>
        <v>5635</v>
      </c>
      <c r="M43" s="27">
        <f t="shared" si="15"/>
        <v>61.099499999999999</v>
      </c>
      <c r="N43" s="27">
        <f t="shared" si="16"/>
        <v>61.099499999999999</v>
      </c>
      <c r="O43" s="27">
        <f t="shared" si="20"/>
        <v>-8882.5769999999902</v>
      </c>
      <c r="P43" s="27">
        <f t="shared" si="21"/>
        <v>8882.5769999999902</v>
      </c>
    </row>
    <row r="44" spans="1:21">
      <c r="A44" s="30">
        <v>35735</v>
      </c>
      <c r="C44" s="6">
        <v>36</v>
      </c>
      <c r="D44" s="29">
        <f t="shared" si="12"/>
        <v>161</v>
      </c>
      <c r="E44" s="29">
        <f t="shared" si="17"/>
        <v>5796</v>
      </c>
      <c r="F44" s="29">
        <f t="shared" si="13"/>
        <v>-23245</v>
      </c>
      <c r="G44" s="34">
        <f>+Inputs!$D$2</f>
        <v>0.3795</v>
      </c>
      <c r="I44" s="27">
        <f t="shared" si="18"/>
        <v>29041</v>
      </c>
      <c r="K44" s="27">
        <f t="shared" si="14"/>
        <v>161</v>
      </c>
      <c r="L44" s="27">
        <f t="shared" si="19"/>
        <v>5796</v>
      </c>
      <c r="M44" s="27">
        <f t="shared" si="15"/>
        <v>61.099499999999999</v>
      </c>
      <c r="N44" s="27">
        <f t="shared" si="16"/>
        <v>61.099499999999999</v>
      </c>
      <c r="O44" s="27">
        <f t="shared" si="20"/>
        <v>-8821.47749999999</v>
      </c>
      <c r="P44" s="27">
        <f t="shared" si="21"/>
        <v>8821.47749999999</v>
      </c>
      <c r="U44" s="98"/>
    </row>
    <row r="45" spans="1:21">
      <c r="A45" s="31">
        <v>35765</v>
      </c>
      <c r="C45" s="6">
        <v>37</v>
      </c>
      <c r="D45" s="29">
        <f t="shared" si="12"/>
        <v>161</v>
      </c>
      <c r="E45" s="29">
        <f t="shared" si="17"/>
        <v>5957</v>
      </c>
      <c r="F45" s="29">
        <f t="shared" si="13"/>
        <v>-23084</v>
      </c>
      <c r="G45" s="34">
        <f>+Inputs!$D$2</f>
        <v>0.3795</v>
      </c>
      <c r="I45" s="27">
        <f t="shared" si="18"/>
        <v>29041</v>
      </c>
      <c r="K45" s="27">
        <f t="shared" si="14"/>
        <v>161</v>
      </c>
      <c r="L45" s="27">
        <f t="shared" si="19"/>
        <v>5957</v>
      </c>
      <c r="M45" s="27">
        <f t="shared" si="15"/>
        <v>61.099499999999999</v>
      </c>
      <c r="N45" s="27">
        <f t="shared" si="16"/>
        <v>61.099499999999999</v>
      </c>
      <c r="O45" s="27">
        <f t="shared" si="20"/>
        <v>-8760.3779999999897</v>
      </c>
      <c r="P45" s="27">
        <f t="shared" si="21"/>
        <v>8760.3779999999897</v>
      </c>
      <c r="U45" s="98"/>
    </row>
    <row r="46" spans="1:21">
      <c r="A46" s="30">
        <v>35796</v>
      </c>
      <c r="C46" s="6">
        <v>38</v>
      </c>
      <c r="D46" s="29">
        <f t="shared" si="12"/>
        <v>161</v>
      </c>
      <c r="E46" s="29">
        <f t="shared" si="17"/>
        <v>6118</v>
      </c>
      <c r="F46" s="29">
        <f t="shared" si="13"/>
        <v>-22923</v>
      </c>
      <c r="G46" s="34">
        <f>+Inputs!$D$2</f>
        <v>0.3795</v>
      </c>
      <c r="I46" s="27">
        <f t="shared" si="18"/>
        <v>29041</v>
      </c>
      <c r="K46" s="27">
        <f t="shared" si="14"/>
        <v>161</v>
      </c>
      <c r="L46" s="27">
        <f t="shared" si="19"/>
        <v>6118</v>
      </c>
      <c r="M46" s="27">
        <f t="shared" si="15"/>
        <v>61.099499999999999</v>
      </c>
      <c r="N46" s="27">
        <f t="shared" si="16"/>
        <v>61.099499999999999</v>
      </c>
      <c r="O46" s="27">
        <f t="shared" si="20"/>
        <v>-8699.2784999999894</v>
      </c>
      <c r="P46" s="27">
        <f t="shared" si="21"/>
        <v>8699.2784999999894</v>
      </c>
      <c r="U46" s="98"/>
    </row>
    <row r="47" spans="1:21">
      <c r="A47" s="31">
        <v>35827</v>
      </c>
      <c r="C47" s="6">
        <v>39</v>
      </c>
      <c r="D47" s="29">
        <f t="shared" si="12"/>
        <v>161</v>
      </c>
      <c r="E47" s="29">
        <f t="shared" si="17"/>
        <v>6279</v>
      </c>
      <c r="F47" s="29">
        <f t="shared" si="13"/>
        <v>-22762</v>
      </c>
      <c r="G47" s="34">
        <f>+Inputs!$D$2</f>
        <v>0.3795</v>
      </c>
      <c r="I47" s="27">
        <f t="shared" si="18"/>
        <v>29041</v>
      </c>
      <c r="K47" s="27">
        <f t="shared" si="14"/>
        <v>161</v>
      </c>
      <c r="L47" s="27">
        <f t="shared" si="19"/>
        <v>6279</v>
      </c>
      <c r="M47" s="27">
        <f t="shared" si="15"/>
        <v>61.099499999999999</v>
      </c>
      <c r="N47" s="27">
        <f t="shared" si="16"/>
        <v>61.099499999999999</v>
      </c>
      <c r="O47" s="27">
        <f t="shared" si="20"/>
        <v>-8638.1789999999892</v>
      </c>
      <c r="P47" s="27">
        <f t="shared" si="21"/>
        <v>8638.1789999999892</v>
      </c>
      <c r="U47" s="98"/>
    </row>
    <row r="48" spans="1:21">
      <c r="A48" s="30">
        <v>35855</v>
      </c>
      <c r="C48" s="6">
        <v>40</v>
      </c>
      <c r="D48" s="29">
        <f t="shared" si="12"/>
        <v>161</v>
      </c>
      <c r="E48" s="29">
        <f t="shared" si="17"/>
        <v>6440</v>
      </c>
      <c r="F48" s="29">
        <f t="shared" si="13"/>
        <v>-22601</v>
      </c>
      <c r="G48" s="34">
        <f>+Inputs!$D$2</f>
        <v>0.3795</v>
      </c>
      <c r="I48" s="27">
        <f t="shared" si="18"/>
        <v>29041</v>
      </c>
      <c r="K48" s="27">
        <f t="shared" si="14"/>
        <v>161</v>
      </c>
      <c r="L48" s="27">
        <f t="shared" si="19"/>
        <v>6440</v>
      </c>
      <c r="M48" s="27">
        <f t="shared" si="15"/>
        <v>61.099499999999999</v>
      </c>
      <c r="N48" s="27">
        <f t="shared" si="16"/>
        <v>61.099499999999999</v>
      </c>
      <c r="O48" s="27">
        <f t="shared" si="20"/>
        <v>-8577.0794999999889</v>
      </c>
      <c r="P48" s="27">
        <f t="shared" si="21"/>
        <v>8577.0794999999889</v>
      </c>
      <c r="U48" s="98"/>
    </row>
    <row r="49" spans="1:21">
      <c r="A49" s="31">
        <v>35886</v>
      </c>
      <c r="C49" s="6">
        <v>41</v>
      </c>
      <c r="D49" s="29">
        <f t="shared" si="12"/>
        <v>161</v>
      </c>
      <c r="E49" s="29">
        <f t="shared" si="17"/>
        <v>6601</v>
      </c>
      <c r="F49" s="29">
        <f t="shared" si="13"/>
        <v>-22440</v>
      </c>
      <c r="G49" s="34">
        <f>+Inputs!$D$2</f>
        <v>0.3795</v>
      </c>
      <c r="I49" s="27">
        <f t="shared" si="18"/>
        <v>29041</v>
      </c>
      <c r="K49" s="27">
        <f t="shared" si="14"/>
        <v>161</v>
      </c>
      <c r="L49" s="27">
        <f t="shared" si="19"/>
        <v>6601</v>
      </c>
      <c r="M49" s="27">
        <f t="shared" si="15"/>
        <v>61.099499999999999</v>
      </c>
      <c r="N49" s="27">
        <f t="shared" si="16"/>
        <v>61.099499999999999</v>
      </c>
      <c r="O49" s="27">
        <f t="shared" si="20"/>
        <v>-8515.9799999999886</v>
      </c>
      <c r="P49" s="27">
        <f t="shared" si="21"/>
        <v>8515.9799999999886</v>
      </c>
      <c r="U49" s="98"/>
    </row>
    <row r="50" spans="1:21">
      <c r="A50" s="30">
        <v>35916</v>
      </c>
      <c r="C50" s="6">
        <v>42</v>
      </c>
      <c r="D50" s="29">
        <f t="shared" si="12"/>
        <v>161</v>
      </c>
      <c r="E50" s="29">
        <f t="shared" si="17"/>
        <v>6762</v>
      </c>
      <c r="F50" s="29">
        <f t="shared" si="13"/>
        <v>-22279</v>
      </c>
      <c r="G50" s="34">
        <f>+Inputs!$D$2</f>
        <v>0.3795</v>
      </c>
      <c r="I50" s="27">
        <f t="shared" si="18"/>
        <v>29041</v>
      </c>
      <c r="K50" s="27">
        <f t="shared" si="14"/>
        <v>161</v>
      </c>
      <c r="L50" s="27">
        <f t="shared" si="19"/>
        <v>6762</v>
      </c>
      <c r="M50" s="27">
        <f t="shared" si="15"/>
        <v>61.099499999999999</v>
      </c>
      <c r="N50" s="27">
        <f t="shared" si="16"/>
        <v>61.099499999999999</v>
      </c>
      <c r="O50" s="27">
        <f t="shared" si="20"/>
        <v>-8454.8804999999884</v>
      </c>
      <c r="P50" s="27">
        <f t="shared" si="21"/>
        <v>8454.8804999999884</v>
      </c>
      <c r="U50" s="98"/>
    </row>
    <row r="51" spans="1:21">
      <c r="A51" s="31">
        <v>35947</v>
      </c>
      <c r="C51" s="6">
        <v>43</v>
      </c>
      <c r="D51" s="29">
        <f t="shared" si="12"/>
        <v>161</v>
      </c>
      <c r="E51" s="29">
        <f t="shared" si="17"/>
        <v>6923</v>
      </c>
      <c r="F51" s="29">
        <f t="shared" si="13"/>
        <v>-22118</v>
      </c>
      <c r="G51" s="34">
        <f>+Inputs!$D$2</f>
        <v>0.3795</v>
      </c>
      <c r="I51" s="27">
        <f t="shared" si="18"/>
        <v>29041</v>
      </c>
      <c r="K51" s="27">
        <f t="shared" si="14"/>
        <v>161</v>
      </c>
      <c r="L51" s="27">
        <f t="shared" si="19"/>
        <v>6923</v>
      </c>
      <c r="M51" s="27">
        <f t="shared" si="15"/>
        <v>61.099499999999999</v>
      </c>
      <c r="N51" s="27">
        <f t="shared" si="16"/>
        <v>61.099499999999999</v>
      </c>
      <c r="O51" s="27">
        <f t="shared" si="20"/>
        <v>-8393.7809999999881</v>
      </c>
      <c r="P51" s="27">
        <f t="shared" si="21"/>
        <v>8393.7809999999881</v>
      </c>
      <c r="U51" s="98"/>
    </row>
    <row r="52" spans="1:21">
      <c r="A52" s="30">
        <v>35977</v>
      </c>
      <c r="C52" s="6">
        <v>44</v>
      </c>
      <c r="D52" s="29">
        <f t="shared" si="12"/>
        <v>161</v>
      </c>
      <c r="E52" s="29">
        <f t="shared" si="17"/>
        <v>7084</v>
      </c>
      <c r="F52" s="29">
        <f t="shared" si="13"/>
        <v>-21957</v>
      </c>
      <c r="G52" s="34">
        <f>+Inputs!$D$2</f>
        <v>0.3795</v>
      </c>
      <c r="I52" s="27">
        <f t="shared" si="18"/>
        <v>29041</v>
      </c>
      <c r="K52" s="27">
        <f t="shared" si="14"/>
        <v>161</v>
      </c>
      <c r="L52" s="27">
        <f t="shared" si="19"/>
        <v>7084</v>
      </c>
      <c r="M52" s="27">
        <f t="shared" si="15"/>
        <v>61.099499999999999</v>
      </c>
      <c r="N52" s="27">
        <f t="shared" si="16"/>
        <v>61.099499999999999</v>
      </c>
      <c r="O52" s="27">
        <f t="shared" si="20"/>
        <v>-8332.6814999999879</v>
      </c>
      <c r="P52" s="27">
        <f t="shared" si="21"/>
        <v>8332.6814999999879</v>
      </c>
      <c r="U52" s="98"/>
    </row>
    <row r="53" spans="1:21">
      <c r="A53" s="31">
        <v>36008</v>
      </c>
      <c r="C53" s="6">
        <v>45</v>
      </c>
      <c r="D53" s="29">
        <f t="shared" si="12"/>
        <v>161</v>
      </c>
      <c r="E53" s="29">
        <f t="shared" si="17"/>
        <v>7245</v>
      </c>
      <c r="F53" s="29">
        <f t="shared" si="13"/>
        <v>-21796</v>
      </c>
      <c r="G53" s="34">
        <f>+Inputs!$D$2</f>
        <v>0.3795</v>
      </c>
      <c r="I53" s="27">
        <f t="shared" si="18"/>
        <v>29041</v>
      </c>
      <c r="K53" s="27">
        <f t="shared" si="14"/>
        <v>161</v>
      </c>
      <c r="L53" s="27">
        <f t="shared" si="19"/>
        <v>7245</v>
      </c>
      <c r="M53" s="27">
        <f t="shared" si="15"/>
        <v>61.099499999999999</v>
      </c>
      <c r="N53" s="27">
        <f t="shared" si="16"/>
        <v>61.099499999999999</v>
      </c>
      <c r="O53" s="27">
        <f t="shared" si="20"/>
        <v>-8271.5819999999876</v>
      </c>
      <c r="P53" s="27">
        <f t="shared" si="21"/>
        <v>8271.5819999999876</v>
      </c>
      <c r="U53" s="98"/>
    </row>
    <row r="54" spans="1:21">
      <c r="A54" s="30">
        <v>36039</v>
      </c>
      <c r="C54" s="6">
        <v>46</v>
      </c>
      <c r="D54" s="29">
        <f t="shared" si="12"/>
        <v>161</v>
      </c>
      <c r="E54" s="29">
        <f t="shared" si="17"/>
        <v>7406</v>
      </c>
      <c r="F54" s="29">
        <f t="shared" si="13"/>
        <v>-21635</v>
      </c>
      <c r="G54" s="34">
        <f>+Inputs!$D$2</f>
        <v>0.3795</v>
      </c>
      <c r="I54" s="27">
        <f t="shared" si="18"/>
        <v>29041</v>
      </c>
      <c r="K54" s="27">
        <f t="shared" si="14"/>
        <v>161</v>
      </c>
      <c r="L54" s="27">
        <f t="shared" si="19"/>
        <v>7406</v>
      </c>
      <c r="M54" s="27">
        <f t="shared" si="15"/>
        <v>61.099499999999999</v>
      </c>
      <c r="N54" s="27">
        <f t="shared" si="16"/>
        <v>61.099499999999999</v>
      </c>
      <c r="O54" s="27">
        <f t="shared" si="20"/>
        <v>-8210.4824999999873</v>
      </c>
      <c r="P54" s="27">
        <f t="shared" si="21"/>
        <v>8210.4824999999873</v>
      </c>
      <c r="U54" s="98"/>
    </row>
    <row r="55" spans="1:21">
      <c r="A55" s="31">
        <v>36069</v>
      </c>
      <c r="C55" s="6">
        <v>47</v>
      </c>
      <c r="D55" s="29">
        <f t="shared" si="12"/>
        <v>161</v>
      </c>
      <c r="E55" s="29">
        <f t="shared" si="17"/>
        <v>7567</v>
      </c>
      <c r="F55" s="29">
        <f t="shared" si="13"/>
        <v>-21474</v>
      </c>
      <c r="G55" s="34">
        <f>+Inputs!$D$2</f>
        <v>0.3795</v>
      </c>
      <c r="I55" s="27">
        <f t="shared" si="18"/>
        <v>29041</v>
      </c>
      <c r="K55" s="27">
        <f t="shared" si="14"/>
        <v>161</v>
      </c>
      <c r="L55" s="27">
        <f t="shared" si="19"/>
        <v>7567</v>
      </c>
      <c r="M55" s="27">
        <f t="shared" si="15"/>
        <v>61.099499999999999</v>
      </c>
      <c r="N55" s="27">
        <f t="shared" si="16"/>
        <v>61.099499999999999</v>
      </c>
      <c r="O55" s="27">
        <f t="shared" si="20"/>
        <v>-8149.3829999999871</v>
      </c>
      <c r="P55" s="27">
        <f t="shared" si="21"/>
        <v>8149.3829999999871</v>
      </c>
      <c r="U55" s="98"/>
    </row>
    <row r="56" spans="1:21">
      <c r="A56" s="30">
        <v>36100</v>
      </c>
      <c r="C56" s="6">
        <v>48</v>
      </c>
      <c r="D56" s="29">
        <f t="shared" si="12"/>
        <v>161</v>
      </c>
      <c r="E56" s="29">
        <f t="shared" si="17"/>
        <v>7728</v>
      </c>
      <c r="F56" s="29">
        <f t="shared" si="13"/>
        <v>-21313</v>
      </c>
      <c r="G56" s="34">
        <f>+Inputs!$D$2</f>
        <v>0.3795</v>
      </c>
      <c r="I56" s="27">
        <f t="shared" si="18"/>
        <v>29041</v>
      </c>
      <c r="K56" s="27">
        <f t="shared" si="14"/>
        <v>161</v>
      </c>
      <c r="L56" s="27">
        <f t="shared" si="19"/>
        <v>7728</v>
      </c>
      <c r="M56" s="27">
        <f t="shared" si="15"/>
        <v>61.099499999999999</v>
      </c>
      <c r="N56" s="27">
        <f t="shared" si="16"/>
        <v>61.099499999999999</v>
      </c>
      <c r="O56" s="27">
        <f t="shared" si="20"/>
        <v>-8088.2834999999868</v>
      </c>
      <c r="P56" s="27">
        <f t="shared" si="21"/>
        <v>8088.2834999999868</v>
      </c>
    </row>
    <row r="57" spans="1:21">
      <c r="A57" s="31">
        <v>36130</v>
      </c>
      <c r="C57" s="6">
        <v>49</v>
      </c>
      <c r="D57" s="29">
        <f t="shared" si="12"/>
        <v>161</v>
      </c>
      <c r="E57" s="29">
        <f t="shared" si="17"/>
        <v>7889</v>
      </c>
      <c r="F57" s="29">
        <f t="shared" si="13"/>
        <v>-21152</v>
      </c>
      <c r="G57" s="34">
        <f>+Inputs!$D$2</f>
        <v>0.3795</v>
      </c>
      <c r="I57" s="27">
        <f t="shared" si="18"/>
        <v>29041</v>
      </c>
      <c r="K57" s="27">
        <f t="shared" si="14"/>
        <v>161</v>
      </c>
      <c r="L57" s="27">
        <f t="shared" si="19"/>
        <v>7889</v>
      </c>
      <c r="M57" s="27">
        <f t="shared" si="15"/>
        <v>61.099499999999999</v>
      </c>
      <c r="N57" s="27">
        <f t="shared" si="16"/>
        <v>61.099499999999999</v>
      </c>
      <c r="O57" s="27">
        <f t="shared" si="20"/>
        <v>-8027.1839999999866</v>
      </c>
      <c r="P57" s="27">
        <f t="shared" si="21"/>
        <v>8027.1839999999866</v>
      </c>
    </row>
    <row r="58" spans="1:21">
      <c r="A58" s="30">
        <v>36161</v>
      </c>
      <c r="C58" s="6">
        <v>50</v>
      </c>
      <c r="D58" s="29">
        <f t="shared" si="12"/>
        <v>161</v>
      </c>
      <c r="E58" s="29">
        <f t="shared" si="17"/>
        <v>8050</v>
      </c>
      <c r="F58" s="29">
        <f t="shared" si="13"/>
        <v>-20991</v>
      </c>
      <c r="G58" s="34">
        <f>+Inputs!$D$2</f>
        <v>0.3795</v>
      </c>
      <c r="I58" s="27">
        <f t="shared" si="18"/>
        <v>29041</v>
      </c>
      <c r="K58" s="27">
        <f t="shared" si="14"/>
        <v>161</v>
      </c>
      <c r="L58" s="27">
        <f t="shared" si="19"/>
        <v>8050</v>
      </c>
      <c r="M58" s="27">
        <f t="shared" si="15"/>
        <v>61.099499999999999</v>
      </c>
      <c r="N58" s="27">
        <f t="shared" si="16"/>
        <v>61.099499999999999</v>
      </c>
      <c r="O58" s="27">
        <f t="shared" si="20"/>
        <v>-7966.0844999999863</v>
      </c>
      <c r="P58" s="27">
        <f t="shared" si="21"/>
        <v>7966.0844999999863</v>
      </c>
    </row>
    <row r="59" spans="1:21">
      <c r="A59" s="31">
        <v>36192</v>
      </c>
      <c r="C59" s="6">
        <v>51</v>
      </c>
      <c r="D59" s="29">
        <f t="shared" si="12"/>
        <v>161</v>
      </c>
      <c r="E59" s="29">
        <f t="shared" si="17"/>
        <v>8211</v>
      </c>
      <c r="F59" s="29">
        <f t="shared" si="13"/>
        <v>-20830</v>
      </c>
      <c r="G59" s="34">
        <f>+Inputs!$D$2</f>
        <v>0.3795</v>
      </c>
      <c r="I59" s="27">
        <f t="shared" si="18"/>
        <v>29041</v>
      </c>
      <c r="K59" s="27">
        <f t="shared" si="14"/>
        <v>161</v>
      </c>
      <c r="L59" s="27">
        <f t="shared" si="19"/>
        <v>8211</v>
      </c>
      <c r="M59" s="27">
        <f t="shared" si="15"/>
        <v>61.099499999999999</v>
      </c>
      <c r="N59" s="27">
        <f t="shared" si="16"/>
        <v>61.099499999999999</v>
      </c>
      <c r="O59" s="27">
        <f t="shared" si="20"/>
        <v>-7904.984999999986</v>
      </c>
      <c r="P59" s="27">
        <f t="shared" si="21"/>
        <v>7904.984999999986</v>
      </c>
    </row>
    <row r="60" spans="1:21">
      <c r="A60" s="30">
        <v>36220</v>
      </c>
      <c r="C60" s="6">
        <v>52</v>
      </c>
      <c r="D60" s="29">
        <f t="shared" si="12"/>
        <v>161</v>
      </c>
      <c r="E60" s="29">
        <f t="shared" si="17"/>
        <v>8372</v>
      </c>
      <c r="F60" s="29">
        <f t="shared" si="13"/>
        <v>-20669</v>
      </c>
      <c r="G60" s="34">
        <f>+Inputs!$D$2</f>
        <v>0.3795</v>
      </c>
      <c r="I60" s="27">
        <f t="shared" si="18"/>
        <v>29041</v>
      </c>
      <c r="K60" s="27">
        <f t="shared" si="14"/>
        <v>161</v>
      </c>
      <c r="L60" s="27">
        <f t="shared" si="19"/>
        <v>8372</v>
      </c>
      <c r="M60" s="27">
        <f t="shared" si="15"/>
        <v>61.099499999999999</v>
      </c>
      <c r="N60" s="27">
        <f t="shared" si="16"/>
        <v>61.099499999999999</v>
      </c>
      <c r="O60" s="27">
        <f t="shared" si="20"/>
        <v>-7843.8854999999858</v>
      </c>
      <c r="P60" s="27">
        <f t="shared" si="21"/>
        <v>7843.8854999999858</v>
      </c>
    </row>
    <row r="61" spans="1:21">
      <c r="A61" s="31">
        <v>36251</v>
      </c>
      <c r="C61" s="6">
        <v>53</v>
      </c>
      <c r="D61" s="29">
        <f t="shared" si="12"/>
        <v>161</v>
      </c>
      <c r="E61" s="29">
        <f t="shared" si="17"/>
        <v>8533</v>
      </c>
      <c r="F61" s="29">
        <f t="shared" si="13"/>
        <v>-20508</v>
      </c>
      <c r="G61" s="34">
        <f>+Inputs!$D$2</f>
        <v>0.3795</v>
      </c>
      <c r="I61" s="27">
        <f t="shared" si="18"/>
        <v>29041</v>
      </c>
      <c r="K61" s="27">
        <f t="shared" si="14"/>
        <v>161</v>
      </c>
      <c r="L61" s="27">
        <f t="shared" si="19"/>
        <v>8533</v>
      </c>
      <c r="M61" s="27">
        <f t="shared" si="15"/>
        <v>61.099499999999999</v>
      </c>
      <c r="N61" s="27">
        <f t="shared" si="16"/>
        <v>61.099499999999999</v>
      </c>
      <c r="O61" s="27">
        <f t="shared" si="20"/>
        <v>-7782.7859999999855</v>
      </c>
      <c r="P61" s="27">
        <f t="shared" si="21"/>
        <v>7782.7859999999855</v>
      </c>
    </row>
    <row r="62" spans="1:21">
      <c r="A62" s="30">
        <v>36281</v>
      </c>
      <c r="C62" s="6">
        <v>54</v>
      </c>
      <c r="D62" s="29">
        <f t="shared" si="12"/>
        <v>161</v>
      </c>
      <c r="E62" s="29">
        <f t="shared" si="17"/>
        <v>8694</v>
      </c>
      <c r="F62" s="29">
        <f t="shared" si="13"/>
        <v>-20347</v>
      </c>
      <c r="G62" s="34">
        <f>+Inputs!$D$2</f>
        <v>0.3795</v>
      </c>
      <c r="I62" s="27">
        <f t="shared" si="18"/>
        <v>29041</v>
      </c>
      <c r="K62" s="27">
        <f t="shared" si="14"/>
        <v>161</v>
      </c>
      <c r="L62" s="27">
        <f t="shared" si="19"/>
        <v>8694</v>
      </c>
      <c r="M62" s="27">
        <f t="shared" si="15"/>
        <v>61.099499999999999</v>
      </c>
      <c r="N62" s="27">
        <f t="shared" si="16"/>
        <v>61.099499999999999</v>
      </c>
      <c r="O62" s="27">
        <f t="shared" si="20"/>
        <v>-7721.6864999999852</v>
      </c>
      <c r="P62" s="27">
        <f t="shared" si="21"/>
        <v>7721.6864999999852</v>
      </c>
    </row>
    <row r="63" spans="1:21">
      <c r="A63" s="31">
        <v>36312</v>
      </c>
      <c r="C63" s="6">
        <v>55</v>
      </c>
      <c r="D63" s="29">
        <f t="shared" si="12"/>
        <v>161</v>
      </c>
      <c r="E63" s="29">
        <f t="shared" si="17"/>
        <v>8855</v>
      </c>
      <c r="F63" s="29">
        <f t="shared" si="13"/>
        <v>-20186</v>
      </c>
      <c r="G63" s="34">
        <f>+Inputs!$D$2</f>
        <v>0.3795</v>
      </c>
      <c r="I63" s="27">
        <f t="shared" si="18"/>
        <v>29041</v>
      </c>
      <c r="K63" s="27">
        <f t="shared" si="14"/>
        <v>161</v>
      </c>
      <c r="L63" s="27">
        <f t="shared" si="19"/>
        <v>8855</v>
      </c>
      <c r="M63" s="27">
        <f t="shared" si="15"/>
        <v>61.099499999999999</v>
      </c>
      <c r="N63" s="27">
        <f t="shared" si="16"/>
        <v>61.099499999999999</v>
      </c>
      <c r="O63" s="27">
        <f t="shared" si="20"/>
        <v>-7660.586999999985</v>
      </c>
      <c r="P63" s="27">
        <f t="shared" si="21"/>
        <v>7660.586999999985</v>
      </c>
    </row>
    <row r="64" spans="1:21">
      <c r="A64" s="30">
        <v>36342</v>
      </c>
      <c r="C64" s="6">
        <v>56</v>
      </c>
      <c r="D64" s="29">
        <f t="shared" si="12"/>
        <v>161</v>
      </c>
      <c r="E64" s="29">
        <f t="shared" si="17"/>
        <v>9016</v>
      </c>
      <c r="F64" s="29">
        <f t="shared" si="13"/>
        <v>-20025</v>
      </c>
      <c r="G64" s="34">
        <f>+Inputs!$D$2</f>
        <v>0.3795</v>
      </c>
      <c r="I64" s="27">
        <f t="shared" si="18"/>
        <v>29041</v>
      </c>
      <c r="K64" s="27">
        <f t="shared" si="14"/>
        <v>161</v>
      </c>
      <c r="L64" s="27">
        <f t="shared" si="19"/>
        <v>9016</v>
      </c>
      <c r="M64" s="27">
        <f t="shared" si="15"/>
        <v>61.099499999999999</v>
      </c>
      <c r="N64" s="27">
        <f t="shared" si="16"/>
        <v>61.099499999999999</v>
      </c>
      <c r="O64" s="27">
        <f t="shared" si="20"/>
        <v>-7599.4874999999847</v>
      </c>
      <c r="P64" s="27">
        <f t="shared" si="21"/>
        <v>7599.4874999999847</v>
      </c>
    </row>
    <row r="65" spans="1:16">
      <c r="A65" s="31">
        <v>36373</v>
      </c>
      <c r="C65" s="6">
        <v>57</v>
      </c>
      <c r="D65" s="29">
        <f t="shared" si="12"/>
        <v>161</v>
      </c>
      <c r="E65" s="29">
        <f t="shared" si="17"/>
        <v>9177</v>
      </c>
      <c r="F65" s="29">
        <f t="shared" si="13"/>
        <v>-19864</v>
      </c>
      <c r="G65" s="34">
        <f>+Inputs!$D$2</f>
        <v>0.3795</v>
      </c>
      <c r="I65" s="27">
        <f t="shared" si="18"/>
        <v>29041</v>
      </c>
      <c r="K65" s="27">
        <f t="shared" si="14"/>
        <v>161</v>
      </c>
      <c r="L65" s="27">
        <f t="shared" si="19"/>
        <v>9177</v>
      </c>
      <c r="M65" s="27">
        <f t="shared" si="15"/>
        <v>61.099499999999999</v>
      </c>
      <c r="N65" s="27">
        <f t="shared" si="16"/>
        <v>61.099499999999999</v>
      </c>
      <c r="O65" s="27">
        <f t="shared" si="20"/>
        <v>-7538.3879999999845</v>
      </c>
      <c r="P65" s="27">
        <f t="shared" si="21"/>
        <v>7538.3879999999845</v>
      </c>
    </row>
    <row r="66" spans="1:16">
      <c r="A66" s="30">
        <v>36404</v>
      </c>
      <c r="C66" s="6">
        <v>58</v>
      </c>
      <c r="D66" s="29">
        <f t="shared" si="12"/>
        <v>161</v>
      </c>
      <c r="E66" s="29">
        <f t="shared" si="17"/>
        <v>9338</v>
      </c>
      <c r="F66" s="29">
        <f t="shared" si="13"/>
        <v>-19703</v>
      </c>
      <c r="G66" s="34">
        <f>+Inputs!$D$2</f>
        <v>0.3795</v>
      </c>
      <c r="I66" s="27">
        <f t="shared" si="18"/>
        <v>29041</v>
      </c>
      <c r="K66" s="27">
        <f t="shared" si="14"/>
        <v>161</v>
      </c>
      <c r="L66" s="27">
        <f t="shared" si="19"/>
        <v>9338</v>
      </c>
      <c r="M66" s="27">
        <f t="shared" si="15"/>
        <v>61.099499999999999</v>
      </c>
      <c r="N66" s="27">
        <f t="shared" si="16"/>
        <v>61.099499999999999</v>
      </c>
      <c r="O66" s="27">
        <f t="shared" si="20"/>
        <v>-7477.2884999999842</v>
      </c>
      <c r="P66" s="27">
        <f t="shared" si="21"/>
        <v>7477.2884999999842</v>
      </c>
    </row>
    <row r="67" spans="1:16">
      <c r="A67" s="31">
        <v>36434</v>
      </c>
      <c r="C67" s="6">
        <v>59</v>
      </c>
      <c r="D67" s="29">
        <f t="shared" si="12"/>
        <v>161</v>
      </c>
      <c r="E67" s="29">
        <f t="shared" si="17"/>
        <v>9499</v>
      </c>
      <c r="F67" s="29">
        <f t="shared" si="13"/>
        <v>-19542</v>
      </c>
      <c r="G67" s="34">
        <f>+Inputs!$D$2</f>
        <v>0.3795</v>
      </c>
      <c r="I67" s="27">
        <f t="shared" si="18"/>
        <v>29041</v>
      </c>
      <c r="K67" s="27">
        <f t="shared" si="14"/>
        <v>161</v>
      </c>
      <c r="L67" s="27">
        <f t="shared" si="19"/>
        <v>9499</v>
      </c>
      <c r="M67" s="27">
        <f t="shared" si="15"/>
        <v>61.099499999999999</v>
      </c>
      <c r="N67" s="27">
        <f t="shared" si="16"/>
        <v>61.099499999999999</v>
      </c>
      <c r="O67" s="27">
        <f t="shared" si="20"/>
        <v>-7416.1889999999839</v>
      </c>
      <c r="P67" s="27">
        <f t="shared" si="21"/>
        <v>7416.1889999999839</v>
      </c>
    </row>
    <row r="68" spans="1:16">
      <c r="A68" s="30">
        <v>36465</v>
      </c>
      <c r="C68" s="6">
        <v>60</v>
      </c>
      <c r="D68" s="29">
        <f t="shared" si="12"/>
        <v>161</v>
      </c>
      <c r="E68" s="29">
        <f t="shared" si="17"/>
        <v>9660</v>
      </c>
      <c r="F68" s="29">
        <f t="shared" si="13"/>
        <v>-19381</v>
      </c>
      <c r="G68" s="34">
        <f>+Inputs!$D$2</f>
        <v>0.3795</v>
      </c>
      <c r="I68" s="27">
        <f t="shared" si="18"/>
        <v>29041</v>
      </c>
      <c r="K68" s="27">
        <f t="shared" si="14"/>
        <v>161</v>
      </c>
      <c r="L68" s="27">
        <f t="shared" si="19"/>
        <v>9660</v>
      </c>
      <c r="M68" s="27">
        <f t="shared" si="15"/>
        <v>61.099499999999999</v>
      </c>
      <c r="N68" s="27">
        <f t="shared" si="16"/>
        <v>61.099499999999999</v>
      </c>
      <c r="O68" s="27">
        <f t="shared" si="20"/>
        <v>-7355.0894999999837</v>
      </c>
      <c r="P68" s="27">
        <f t="shared" si="21"/>
        <v>7355.0894999999837</v>
      </c>
    </row>
    <row r="69" spans="1:16">
      <c r="A69" s="31">
        <v>36495</v>
      </c>
      <c r="C69" s="6">
        <v>61</v>
      </c>
      <c r="D69" s="29">
        <f t="shared" si="12"/>
        <v>161</v>
      </c>
      <c r="E69" s="29">
        <f t="shared" si="17"/>
        <v>9821</v>
      </c>
      <c r="F69" s="29">
        <f t="shared" si="13"/>
        <v>-19220</v>
      </c>
      <c r="G69" s="34">
        <f>+Inputs!$D$2</f>
        <v>0.3795</v>
      </c>
      <c r="I69" s="27">
        <f t="shared" si="18"/>
        <v>29041</v>
      </c>
      <c r="K69" s="27">
        <f t="shared" si="14"/>
        <v>161</v>
      </c>
      <c r="L69" s="27">
        <f t="shared" si="19"/>
        <v>9821</v>
      </c>
      <c r="M69" s="27">
        <f t="shared" si="15"/>
        <v>61.099499999999999</v>
      </c>
      <c r="N69" s="27">
        <f t="shared" si="16"/>
        <v>61.099499999999999</v>
      </c>
      <c r="O69" s="27">
        <f t="shared" si="20"/>
        <v>-7293.9899999999834</v>
      </c>
      <c r="P69" s="27">
        <f t="shared" si="21"/>
        <v>7293.9899999999834</v>
      </c>
    </row>
    <row r="70" spans="1:16">
      <c r="A70" s="30">
        <v>36526</v>
      </c>
      <c r="C70" s="6">
        <v>62</v>
      </c>
      <c r="D70" s="29">
        <f t="shared" si="12"/>
        <v>161</v>
      </c>
      <c r="E70" s="29">
        <f t="shared" si="17"/>
        <v>9982</v>
      </c>
      <c r="F70" s="29">
        <f t="shared" si="13"/>
        <v>-19059</v>
      </c>
      <c r="G70" s="34">
        <f>+Inputs!$D$2</f>
        <v>0.3795</v>
      </c>
      <c r="I70" s="27">
        <f t="shared" si="18"/>
        <v>29041</v>
      </c>
      <c r="K70" s="27">
        <f t="shared" si="14"/>
        <v>161</v>
      </c>
      <c r="L70" s="27">
        <f t="shared" si="19"/>
        <v>9982</v>
      </c>
      <c r="M70" s="27">
        <f t="shared" si="15"/>
        <v>61.099499999999999</v>
      </c>
      <c r="N70" s="27">
        <f t="shared" si="16"/>
        <v>61.099499999999999</v>
      </c>
      <c r="O70" s="27">
        <f t="shared" si="20"/>
        <v>-7232.8904999999831</v>
      </c>
      <c r="P70" s="27">
        <f t="shared" si="21"/>
        <v>7232.8904999999831</v>
      </c>
    </row>
    <row r="71" spans="1:16">
      <c r="A71" s="31">
        <v>36557</v>
      </c>
      <c r="C71" s="6">
        <v>63</v>
      </c>
      <c r="D71" s="29">
        <f t="shared" si="12"/>
        <v>161</v>
      </c>
      <c r="E71" s="29">
        <f t="shared" si="17"/>
        <v>10143</v>
      </c>
      <c r="F71" s="29">
        <f t="shared" si="13"/>
        <v>-18898</v>
      </c>
      <c r="G71" s="34">
        <f>+Inputs!$D$2</f>
        <v>0.3795</v>
      </c>
      <c r="I71" s="27">
        <f t="shared" si="18"/>
        <v>29041</v>
      </c>
      <c r="K71" s="27">
        <f t="shared" si="14"/>
        <v>161</v>
      </c>
      <c r="L71" s="27">
        <f t="shared" si="19"/>
        <v>10143</v>
      </c>
      <c r="M71" s="27">
        <f t="shared" si="15"/>
        <v>61.099499999999999</v>
      </c>
      <c r="N71" s="27">
        <f t="shared" si="16"/>
        <v>61.099499999999999</v>
      </c>
      <c r="O71" s="27">
        <f t="shared" si="20"/>
        <v>-7171.7909999999829</v>
      </c>
      <c r="P71" s="27">
        <f t="shared" si="21"/>
        <v>7171.7909999999829</v>
      </c>
    </row>
    <row r="72" spans="1:16">
      <c r="A72" s="30">
        <v>36586</v>
      </c>
      <c r="C72" s="6">
        <v>64</v>
      </c>
      <c r="D72" s="29">
        <f t="shared" si="12"/>
        <v>161</v>
      </c>
      <c r="E72" s="29">
        <f t="shared" si="17"/>
        <v>10304</v>
      </c>
      <c r="F72" s="29">
        <f t="shared" si="13"/>
        <v>-18737</v>
      </c>
      <c r="G72" s="34">
        <f>+Inputs!$D$2</f>
        <v>0.3795</v>
      </c>
      <c r="I72" s="27">
        <f t="shared" si="18"/>
        <v>29041</v>
      </c>
      <c r="K72" s="27">
        <f t="shared" si="14"/>
        <v>161</v>
      </c>
      <c r="L72" s="27">
        <f t="shared" si="19"/>
        <v>10304</v>
      </c>
      <c r="M72" s="27">
        <f t="shared" si="15"/>
        <v>61.099499999999999</v>
      </c>
      <c r="N72" s="27">
        <f t="shared" si="16"/>
        <v>61.099499999999999</v>
      </c>
      <c r="O72" s="27">
        <f t="shared" si="20"/>
        <v>-7110.6914999999826</v>
      </c>
      <c r="P72" s="27">
        <f t="shared" si="21"/>
        <v>7110.6914999999826</v>
      </c>
    </row>
    <row r="73" spans="1:16">
      <c r="A73" s="31">
        <v>36617</v>
      </c>
      <c r="C73" s="6">
        <v>65</v>
      </c>
      <c r="D73" s="29">
        <f t="shared" ref="D73:D104" si="22">ROUND(-(+$B$9/180)*1,0)</f>
        <v>161</v>
      </c>
      <c r="E73" s="29">
        <f t="shared" si="17"/>
        <v>10465</v>
      </c>
      <c r="F73" s="29">
        <f t="shared" ref="F73:F104" si="23">$B$9+E73</f>
        <v>-18576</v>
      </c>
      <c r="G73" s="34">
        <f>+Inputs!$D$2</f>
        <v>0.3795</v>
      </c>
      <c r="I73" s="27">
        <f t="shared" si="18"/>
        <v>29041</v>
      </c>
      <c r="K73" s="27">
        <f t="shared" ref="K73:K104" si="24">D73</f>
        <v>161</v>
      </c>
      <c r="L73" s="27">
        <f t="shared" si="19"/>
        <v>10465</v>
      </c>
      <c r="M73" s="27">
        <f t="shared" ref="M73:M104" si="25">K73*G73</f>
        <v>61.099499999999999</v>
      </c>
      <c r="N73" s="27">
        <f t="shared" ref="N73:N104" si="26">M73-J73</f>
        <v>61.099499999999999</v>
      </c>
      <c r="O73" s="27">
        <f t="shared" si="20"/>
        <v>-7049.5919999999824</v>
      </c>
      <c r="P73" s="27">
        <f t="shared" si="21"/>
        <v>7049.5919999999824</v>
      </c>
    </row>
    <row r="74" spans="1:16">
      <c r="A74" s="30">
        <v>36647</v>
      </c>
      <c r="C74" s="6">
        <v>66</v>
      </c>
      <c r="D74" s="29">
        <f t="shared" si="22"/>
        <v>161</v>
      </c>
      <c r="E74" s="29">
        <f t="shared" ref="E74:E105" si="27">+E73+D74</f>
        <v>10626</v>
      </c>
      <c r="F74" s="29">
        <f t="shared" si="23"/>
        <v>-18415</v>
      </c>
      <c r="G74" s="34">
        <f>+Inputs!$D$2</f>
        <v>0.3795</v>
      </c>
      <c r="I74" s="27">
        <f t="shared" ref="I74:I105" si="28">+I73+H74</f>
        <v>29041</v>
      </c>
      <c r="K74" s="27">
        <f t="shared" si="24"/>
        <v>161</v>
      </c>
      <c r="L74" s="27">
        <f t="shared" ref="L74:L105" si="29">+L73+K74</f>
        <v>10626</v>
      </c>
      <c r="M74" s="27">
        <f t="shared" si="25"/>
        <v>61.099499999999999</v>
      </c>
      <c r="N74" s="27">
        <f t="shared" si="26"/>
        <v>61.099499999999999</v>
      </c>
      <c r="O74" s="27">
        <f t="shared" ref="O74:O105" si="30">+O73+N74</f>
        <v>-6988.4924999999821</v>
      </c>
      <c r="P74" s="27">
        <f t="shared" ref="P74:P105" si="31">P73-N74</f>
        <v>6988.4924999999821</v>
      </c>
    </row>
    <row r="75" spans="1:16">
      <c r="A75" s="31">
        <v>36678</v>
      </c>
      <c r="C75" s="6">
        <v>67</v>
      </c>
      <c r="D75" s="29">
        <f t="shared" si="22"/>
        <v>161</v>
      </c>
      <c r="E75" s="29">
        <f t="shared" si="27"/>
        <v>10787</v>
      </c>
      <c r="F75" s="29">
        <f t="shared" si="23"/>
        <v>-18254</v>
      </c>
      <c r="G75" s="34">
        <f>+Inputs!$D$2</f>
        <v>0.3795</v>
      </c>
      <c r="I75" s="27">
        <f t="shared" si="28"/>
        <v>29041</v>
      </c>
      <c r="K75" s="27">
        <f t="shared" si="24"/>
        <v>161</v>
      </c>
      <c r="L75" s="27">
        <f t="shared" si="29"/>
        <v>10787</v>
      </c>
      <c r="M75" s="27">
        <f t="shared" si="25"/>
        <v>61.099499999999999</v>
      </c>
      <c r="N75" s="27">
        <f t="shared" si="26"/>
        <v>61.099499999999999</v>
      </c>
      <c r="O75" s="27">
        <f t="shared" si="30"/>
        <v>-6927.3929999999818</v>
      </c>
      <c r="P75" s="27">
        <f t="shared" si="31"/>
        <v>6927.3929999999818</v>
      </c>
    </row>
    <row r="76" spans="1:16">
      <c r="A76" s="30">
        <v>36708</v>
      </c>
      <c r="C76" s="6">
        <v>68</v>
      </c>
      <c r="D76" s="29">
        <f t="shared" si="22"/>
        <v>161</v>
      </c>
      <c r="E76" s="29">
        <f t="shared" si="27"/>
        <v>10948</v>
      </c>
      <c r="F76" s="29">
        <f t="shared" si="23"/>
        <v>-18093</v>
      </c>
      <c r="G76" s="34">
        <f>+Inputs!$D$2</f>
        <v>0.3795</v>
      </c>
      <c r="I76" s="27">
        <f t="shared" si="28"/>
        <v>29041</v>
      </c>
      <c r="K76" s="27">
        <f t="shared" si="24"/>
        <v>161</v>
      </c>
      <c r="L76" s="27">
        <f t="shared" si="29"/>
        <v>10948</v>
      </c>
      <c r="M76" s="27">
        <f t="shared" si="25"/>
        <v>61.099499999999999</v>
      </c>
      <c r="N76" s="27">
        <f t="shared" si="26"/>
        <v>61.099499999999999</v>
      </c>
      <c r="O76" s="27">
        <f t="shared" si="30"/>
        <v>-6866.2934999999816</v>
      </c>
      <c r="P76" s="27">
        <f t="shared" si="31"/>
        <v>6866.2934999999816</v>
      </c>
    </row>
    <row r="77" spans="1:16">
      <c r="A77" s="31">
        <v>36739</v>
      </c>
      <c r="C77" s="6">
        <v>69</v>
      </c>
      <c r="D77" s="29">
        <f t="shared" si="22"/>
        <v>161</v>
      </c>
      <c r="E77" s="29">
        <f t="shared" si="27"/>
        <v>11109</v>
      </c>
      <c r="F77" s="29">
        <f t="shared" si="23"/>
        <v>-17932</v>
      </c>
      <c r="G77" s="34">
        <f>+Inputs!$D$2</f>
        <v>0.3795</v>
      </c>
      <c r="I77" s="27">
        <f t="shared" si="28"/>
        <v>29041</v>
      </c>
      <c r="K77" s="27">
        <f t="shared" si="24"/>
        <v>161</v>
      </c>
      <c r="L77" s="27">
        <f t="shared" si="29"/>
        <v>11109</v>
      </c>
      <c r="M77" s="27">
        <f t="shared" si="25"/>
        <v>61.099499999999999</v>
      </c>
      <c r="N77" s="27">
        <f t="shared" si="26"/>
        <v>61.099499999999999</v>
      </c>
      <c r="O77" s="27">
        <f t="shared" si="30"/>
        <v>-6805.1939999999813</v>
      </c>
      <c r="P77" s="27">
        <f t="shared" si="31"/>
        <v>6805.1939999999813</v>
      </c>
    </row>
    <row r="78" spans="1:16">
      <c r="A78" s="30">
        <v>36770</v>
      </c>
      <c r="C78" s="6">
        <v>70</v>
      </c>
      <c r="D78" s="29">
        <f t="shared" si="22"/>
        <v>161</v>
      </c>
      <c r="E78" s="29">
        <f t="shared" si="27"/>
        <v>11270</v>
      </c>
      <c r="F78" s="29">
        <f t="shared" si="23"/>
        <v>-17771</v>
      </c>
      <c r="G78" s="34">
        <f>+Inputs!$D$2</f>
        <v>0.3795</v>
      </c>
      <c r="I78" s="27">
        <f t="shared" si="28"/>
        <v>29041</v>
      </c>
      <c r="K78" s="27">
        <f t="shared" si="24"/>
        <v>161</v>
      </c>
      <c r="L78" s="27">
        <f t="shared" si="29"/>
        <v>11270</v>
      </c>
      <c r="M78" s="27">
        <f t="shared" si="25"/>
        <v>61.099499999999999</v>
      </c>
      <c r="N78" s="27">
        <f t="shared" si="26"/>
        <v>61.099499999999999</v>
      </c>
      <c r="O78" s="27">
        <f t="shared" si="30"/>
        <v>-6744.0944999999811</v>
      </c>
      <c r="P78" s="27">
        <f t="shared" si="31"/>
        <v>6744.0944999999811</v>
      </c>
    </row>
    <row r="79" spans="1:16">
      <c r="A79" s="31">
        <v>36800</v>
      </c>
      <c r="C79" s="6">
        <v>71</v>
      </c>
      <c r="D79" s="29">
        <f t="shared" si="22"/>
        <v>161</v>
      </c>
      <c r="E79" s="29">
        <f t="shared" si="27"/>
        <v>11431</v>
      </c>
      <c r="F79" s="29">
        <f t="shared" si="23"/>
        <v>-17610</v>
      </c>
      <c r="G79" s="34">
        <f>+Inputs!$D$2</f>
        <v>0.3795</v>
      </c>
      <c r="I79" s="27">
        <f t="shared" si="28"/>
        <v>29041</v>
      </c>
      <c r="K79" s="27">
        <f t="shared" si="24"/>
        <v>161</v>
      </c>
      <c r="L79" s="27">
        <f t="shared" si="29"/>
        <v>11431</v>
      </c>
      <c r="M79" s="27">
        <f t="shared" si="25"/>
        <v>61.099499999999999</v>
      </c>
      <c r="N79" s="27">
        <f t="shared" si="26"/>
        <v>61.099499999999999</v>
      </c>
      <c r="O79" s="27">
        <f t="shared" si="30"/>
        <v>-6682.9949999999808</v>
      </c>
      <c r="P79" s="27">
        <f t="shared" si="31"/>
        <v>6682.9949999999808</v>
      </c>
    </row>
    <row r="80" spans="1:16">
      <c r="A80" s="30">
        <v>36831</v>
      </c>
      <c r="C80" s="6">
        <v>72</v>
      </c>
      <c r="D80" s="29">
        <f t="shared" si="22"/>
        <v>161</v>
      </c>
      <c r="E80" s="29">
        <f t="shared" si="27"/>
        <v>11592</v>
      </c>
      <c r="F80" s="29">
        <f t="shared" si="23"/>
        <v>-17449</v>
      </c>
      <c r="G80" s="34">
        <f>+Inputs!$D$2</f>
        <v>0.3795</v>
      </c>
      <c r="I80" s="27">
        <f t="shared" si="28"/>
        <v>29041</v>
      </c>
      <c r="K80" s="27">
        <f t="shared" si="24"/>
        <v>161</v>
      </c>
      <c r="L80" s="27">
        <f t="shared" si="29"/>
        <v>11592</v>
      </c>
      <c r="M80" s="27">
        <f t="shared" si="25"/>
        <v>61.099499999999999</v>
      </c>
      <c r="N80" s="27">
        <f t="shared" si="26"/>
        <v>61.099499999999999</v>
      </c>
      <c r="O80" s="27">
        <f t="shared" si="30"/>
        <v>-6621.8954999999805</v>
      </c>
      <c r="P80" s="27">
        <f t="shared" si="31"/>
        <v>6621.8954999999805</v>
      </c>
    </row>
    <row r="81" spans="1:16">
      <c r="A81" s="31">
        <v>36861</v>
      </c>
      <c r="C81" s="6">
        <v>73</v>
      </c>
      <c r="D81" s="29">
        <f t="shared" si="22"/>
        <v>161</v>
      </c>
      <c r="E81" s="29">
        <f t="shared" si="27"/>
        <v>11753</v>
      </c>
      <c r="F81" s="29">
        <f t="shared" si="23"/>
        <v>-17288</v>
      </c>
      <c r="G81" s="34">
        <f>+Inputs!$D$2</f>
        <v>0.3795</v>
      </c>
      <c r="I81" s="27">
        <f t="shared" si="28"/>
        <v>29041</v>
      </c>
      <c r="K81" s="27">
        <f t="shared" si="24"/>
        <v>161</v>
      </c>
      <c r="L81" s="27">
        <f t="shared" si="29"/>
        <v>11753</v>
      </c>
      <c r="M81" s="27">
        <f t="shared" si="25"/>
        <v>61.099499999999999</v>
      </c>
      <c r="N81" s="27">
        <f t="shared" si="26"/>
        <v>61.099499999999999</v>
      </c>
      <c r="O81" s="27">
        <f t="shared" si="30"/>
        <v>-6560.7959999999803</v>
      </c>
      <c r="P81" s="27">
        <f t="shared" si="31"/>
        <v>6560.7959999999803</v>
      </c>
    </row>
    <row r="82" spans="1:16">
      <c r="A82" s="30">
        <v>36892</v>
      </c>
      <c r="C82" s="6">
        <v>74</v>
      </c>
      <c r="D82" s="29">
        <f t="shared" si="22"/>
        <v>161</v>
      </c>
      <c r="E82" s="29">
        <f t="shared" si="27"/>
        <v>11914</v>
      </c>
      <c r="F82" s="29">
        <f t="shared" si="23"/>
        <v>-17127</v>
      </c>
      <c r="G82" s="34">
        <f>+Inputs!$D$2</f>
        <v>0.3795</v>
      </c>
      <c r="I82" s="27">
        <f t="shared" si="28"/>
        <v>29041</v>
      </c>
      <c r="K82" s="27">
        <f t="shared" si="24"/>
        <v>161</v>
      </c>
      <c r="L82" s="27">
        <f t="shared" si="29"/>
        <v>11914</v>
      </c>
      <c r="M82" s="27">
        <f t="shared" si="25"/>
        <v>61.099499999999999</v>
      </c>
      <c r="N82" s="27">
        <f t="shared" si="26"/>
        <v>61.099499999999999</v>
      </c>
      <c r="O82" s="27">
        <f t="shared" si="30"/>
        <v>-6499.69649999998</v>
      </c>
      <c r="P82" s="27">
        <f t="shared" si="31"/>
        <v>6499.69649999998</v>
      </c>
    </row>
    <row r="83" spans="1:16">
      <c r="A83" s="31">
        <v>36923</v>
      </c>
      <c r="C83" s="6">
        <v>75</v>
      </c>
      <c r="D83" s="29">
        <f t="shared" si="22"/>
        <v>161</v>
      </c>
      <c r="E83" s="29">
        <f t="shared" si="27"/>
        <v>12075</v>
      </c>
      <c r="F83" s="29">
        <f t="shared" si="23"/>
        <v>-16966</v>
      </c>
      <c r="G83" s="34">
        <f>+Inputs!$D$2</f>
        <v>0.3795</v>
      </c>
      <c r="I83" s="27">
        <f t="shared" si="28"/>
        <v>29041</v>
      </c>
      <c r="K83" s="27">
        <f t="shared" si="24"/>
        <v>161</v>
      </c>
      <c r="L83" s="27">
        <f t="shared" si="29"/>
        <v>12075</v>
      </c>
      <c r="M83" s="27">
        <f t="shared" si="25"/>
        <v>61.099499999999999</v>
      </c>
      <c r="N83" s="27">
        <f t="shared" si="26"/>
        <v>61.099499999999999</v>
      </c>
      <c r="O83" s="27">
        <f t="shared" si="30"/>
        <v>-6438.5969999999797</v>
      </c>
      <c r="P83" s="27">
        <f t="shared" si="31"/>
        <v>6438.5969999999797</v>
      </c>
    </row>
    <row r="84" spans="1:16">
      <c r="A84" s="30">
        <v>36951</v>
      </c>
      <c r="C84" s="6">
        <v>76</v>
      </c>
      <c r="D84" s="29">
        <f t="shared" si="22"/>
        <v>161</v>
      </c>
      <c r="E84" s="29">
        <f t="shared" si="27"/>
        <v>12236</v>
      </c>
      <c r="F84" s="29">
        <f t="shared" si="23"/>
        <v>-16805</v>
      </c>
      <c r="G84" s="34">
        <f>+Inputs!$D$2</f>
        <v>0.3795</v>
      </c>
      <c r="I84" s="27">
        <f t="shared" si="28"/>
        <v>29041</v>
      </c>
      <c r="K84" s="27">
        <f t="shared" si="24"/>
        <v>161</v>
      </c>
      <c r="L84" s="27">
        <f t="shared" si="29"/>
        <v>12236</v>
      </c>
      <c r="M84" s="27">
        <f t="shared" si="25"/>
        <v>61.099499999999999</v>
      </c>
      <c r="N84" s="27">
        <f t="shared" si="26"/>
        <v>61.099499999999999</v>
      </c>
      <c r="O84" s="27">
        <f t="shared" si="30"/>
        <v>-6377.4974999999795</v>
      </c>
      <c r="P84" s="27">
        <f t="shared" si="31"/>
        <v>6377.4974999999795</v>
      </c>
    </row>
    <row r="85" spans="1:16">
      <c r="A85" s="31">
        <v>36982</v>
      </c>
      <c r="C85" s="6">
        <v>77</v>
      </c>
      <c r="D85" s="29">
        <f t="shared" si="22"/>
        <v>161</v>
      </c>
      <c r="E85" s="29">
        <f t="shared" si="27"/>
        <v>12397</v>
      </c>
      <c r="F85" s="29">
        <f t="shared" si="23"/>
        <v>-16644</v>
      </c>
      <c r="G85" s="34">
        <f>+Inputs!$D$2</f>
        <v>0.3795</v>
      </c>
      <c r="I85" s="27">
        <f t="shared" si="28"/>
        <v>29041</v>
      </c>
      <c r="K85" s="27">
        <f t="shared" si="24"/>
        <v>161</v>
      </c>
      <c r="L85" s="27">
        <f t="shared" si="29"/>
        <v>12397</v>
      </c>
      <c r="M85" s="27">
        <f t="shared" si="25"/>
        <v>61.099499999999999</v>
      </c>
      <c r="N85" s="27">
        <f t="shared" si="26"/>
        <v>61.099499999999999</v>
      </c>
      <c r="O85" s="27">
        <f t="shared" si="30"/>
        <v>-6316.3979999999792</v>
      </c>
      <c r="P85" s="27">
        <f t="shared" si="31"/>
        <v>6316.3979999999792</v>
      </c>
    </row>
    <row r="86" spans="1:16">
      <c r="A86" s="30">
        <v>37012</v>
      </c>
      <c r="C86" s="6">
        <v>78</v>
      </c>
      <c r="D86" s="29">
        <f t="shared" si="22"/>
        <v>161</v>
      </c>
      <c r="E86" s="29">
        <f t="shared" si="27"/>
        <v>12558</v>
      </c>
      <c r="F86" s="29">
        <f t="shared" si="23"/>
        <v>-16483</v>
      </c>
      <c r="G86" s="34">
        <f>+Inputs!$D$2</f>
        <v>0.3795</v>
      </c>
      <c r="I86" s="27">
        <f t="shared" si="28"/>
        <v>29041</v>
      </c>
      <c r="K86" s="27">
        <f t="shared" si="24"/>
        <v>161</v>
      </c>
      <c r="L86" s="27">
        <f t="shared" si="29"/>
        <v>12558</v>
      </c>
      <c r="M86" s="27">
        <f t="shared" si="25"/>
        <v>61.099499999999999</v>
      </c>
      <c r="N86" s="27">
        <f t="shared" si="26"/>
        <v>61.099499999999999</v>
      </c>
      <c r="O86" s="27">
        <f t="shared" si="30"/>
        <v>-6255.298499999979</v>
      </c>
      <c r="P86" s="27">
        <f t="shared" si="31"/>
        <v>6255.298499999979</v>
      </c>
    </row>
    <row r="87" spans="1:16">
      <c r="A87" s="31">
        <v>37043</v>
      </c>
      <c r="C87" s="6">
        <v>79</v>
      </c>
      <c r="D87" s="29">
        <f t="shared" si="22"/>
        <v>161</v>
      </c>
      <c r="E87" s="29">
        <f t="shared" si="27"/>
        <v>12719</v>
      </c>
      <c r="F87" s="29">
        <f t="shared" si="23"/>
        <v>-16322</v>
      </c>
      <c r="G87" s="34">
        <f>+Inputs!$D$2</f>
        <v>0.3795</v>
      </c>
      <c r="I87" s="27">
        <f t="shared" si="28"/>
        <v>29041</v>
      </c>
      <c r="K87" s="27">
        <f t="shared" si="24"/>
        <v>161</v>
      </c>
      <c r="L87" s="27">
        <f t="shared" si="29"/>
        <v>12719</v>
      </c>
      <c r="M87" s="27">
        <f t="shared" si="25"/>
        <v>61.099499999999999</v>
      </c>
      <c r="N87" s="27">
        <f t="shared" si="26"/>
        <v>61.099499999999999</v>
      </c>
      <c r="O87" s="27">
        <f t="shared" si="30"/>
        <v>-6194.1989999999787</v>
      </c>
      <c r="P87" s="27">
        <f t="shared" si="31"/>
        <v>6194.1989999999787</v>
      </c>
    </row>
    <row r="88" spans="1:16">
      <c r="A88" s="30">
        <v>37073</v>
      </c>
      <c r="C88" s="6">
        <v>80</v>
      </c>
      <c r="D88" s="29">
        <f t="shared" si="22"/>
        <v>161</v>
      </c>
      <c r="E88" s="29">
        <f t="shared" si="27"/>
        <v>12880</v>
      </c>
      <c r="F88" s="29">
        <f t="shared" si="23"/>
        <v>-16161</v>
      </c>
      <c r="G88" s="34">
        <f>+Inputs!$D$2</f>
        <v>0.3795</v>
      </c>
      <c r="I88" s="27">
        <f t="shared" si="28"/>
        <v>29041</v>
      </c>
      <c r="K88" s="27">
        <f t="shared" si="24"/>
        <v>161</v>
      </c>
      <c r="L88" s="27">
        <f t="shared" si="29"/>
        <v>12880</v>
      </c>
      <c r="M88" s="27">
        <f t="shared" si="25"/>
        <v>61.099499999999999</v>
      </c>
      <c r="N88" s="27">
        <f t="shared" si="26"/>
        <v>61.099499999999999</v>
      </c>
      <c r="O88" s="27">
        <f t="shared" si="30"/>
        <v>-6133.0994999999784</v>
      </c>
      <c r="P88" s="27">
        <f t="shared" si="31"/>
        <v>6133.0994999999784</v>
      </c>
    </row>
    <row r="89" spans="1:16">
      <c r="A89" s="31">
        <v>37104</v>
      </c>
      <c r="C89" s="6">
        <v>81</v>
      </c>
      <c r="D89" s="29">
        <f t="shared" si="22"/>
        <v>161</v>
      </c>
      <c r="E89" s="29">
        <f t="shared" si="27"/>
        <v>13041</v>
      </c>
      <c r="F89" s="29">
        <f t="shared" si="23"/>
        <v>-16000</v>
      </c>
      <c r="G89" s="34">
        <f>+Inputs!$D$2</f>
        <v>0.3795</v>
      </c>
      <c r="I89" s="27">
        <f t="shared" si="28"/>
        <v>29041</v>
      </c>
      <c r="K89" s="27">
        <f t="shared" si="24"/>
        <v>161</v>
      </c>
      <c r="L89" s="27">
        <f t="shared" si="29"/>
        <v>13041</v>
      </c>
      <c r="M89" s="27">
        <f t="shared" si="25"/>
        <v>61.099499999999999</v>
      </c>
      <c r="N89" s="27">
        <f t="shared" si="26"/>
        <v>61.099499999999999</v>
      </c>
      <c r="O89" s="27">
        <f t="shared" si="30"/>
        <v>-6071.9999999999782</v>
      </c>
      <c r="P89" s="27">
        <f t="shared" si="31"/>
        <v>6071.9999999999782</v>
      </c>
    </row>
    <row r="90" spans="1:16">
      <c r="A90" s="30">
        <v>37135</v>
      </c>
      <c r="C90" s="6">
        <v>82</v>
      </c>
      <c r="D90" s="29">
        <f t="shared" si="22"/>
        <v>161</v>
      </c>
      <c r="E90" s="29">
        <f t="shared" si="27"/>
        <v>13202</v>
      </c>
      <c r="F90" s="29">
        <f t="shared" si="23"/>
        <v>-15839</v>
      </c>
      <c r="G90" s="34">
        <f>+Inputs!$D$2</f>
        <v>0.3795</v>
      </c>
      <c r="I90" s="27">
        <f t="shared" si="28"/>
        <v>29041</v>
      </c>
      <c r="K90" s="27">
        <f t="shared" si="24"/>
        <v>161</v>
      </c>
      <c r="L90" s="27">
        <f t="shared" si="29"/>
        <v>13202</v>
      </c>
      <c r="M90" s="27">
        <f t="shared" si="25"/>
        <v>61.099499999999999</v>
      </c>
      <c r="N90" s="27">
        <f t="shared" si="26"/>
        <v>61.099499999999999</v>
      </c>
      <c r="O90" s="27">
        <f t="shared" si="30"/>
        <v>-6010.9004999999779</v>
      </c>
      <c r="P90" s="27">
        <f t="shared" si="31"/>
        <v>6010.9004999999779</v>
      </c>
    </row>
    <row r="91" spans="1:16">
      <c r="A91" s="31">
        <v>37165</v>
      </c>
      <c r="C91" s="6">
        <v>83</v>
      </c>
      <c r="D91" s="29">
        <f t="shared" si="22"/>
        <v>161</v>
      </c>
      <c r="E91" s="29">
        <f t="shared" si="27"/>
        <v>13363</v>
      </c>
      <c r="F91" s="29">
        <f t="shared" si="23"/>
        <v>-15678</v>
      </c>
      <c r="G91" s="34">
        <f>+Inputs!$D$2</f>
        <v>0.3795</v>
      </c>
      <c r="I91" s="27">
        <f t="shared" si="28"/>
        <v>29041</v>
      </c>
      <c r="K91" s="27">
        <f t="shared" si="24"/>
        <v>161</v>
      </c>
      <c r="L91" s="27">
        <f t="shared" si="29"/>
        <v>13363</v>
      </c>
      <c r="M91" s="27">
        <f t="shared" si="25"/>
        <v>61.099499999999999</v>
      </c>
      <c r="N91" s="27">
        <f t="shared" si="26"/>
        <v>61.099499999999999</v>
      </c>
      <c r="O91" s="27">
        <f t="shared" si="30"/>
        <v>-5949.8009999999776</v>
      </c>
      <c r="P91" s="27">
        <f t="shared" si="31"/>
        <v>5949.8009999999776</v>
      </c>
    </row>
    <row r="92" spans="1:16">
      <c r="A92" s="30">
        <v>37196</v>
      </c>
      <c r="C92" s="6">
        <v>84</v>
      </c>
      <c r="D92" s="29">
        <f t="shared" si="22"/>
        <v>161</v>
      </c>
      <c r="E92" s="29">
        <f t="shared" si="27"/>
        <v>13524</v>
      </c>
      <c r="F92" s="29">
        <f t="shared" si="23"/>
        <v>-15517</v>
      </c>
      <c r="G92" s="34">
        <f>+Inputs!$D$2</f>
        <v>0.3795</v>
      </c>
      <c r="I92" s="27">
        <f t="shared" si="28"/>
        <v>29041</v>
      </c>
      <c r="K92" s="27">
        <f t="shared" si="24"/>
        <v>161</v>
      </c>
      <c r="L92" s="27">
        <f t="shared" si="29"/>
        <v>13524</v>
      </c>
      <c r="M92" s="27">
        <f t="shared" si="25"/>
        <v>61.099499999999999</v>
      </c>
      <c r="N92" s="27">
        <f t="shared" si="26"/>
        <v>61.099499999999999</v>
      </c>
      <c r="O92" s="27">
        <f t="shared" si="30"/>
        <v>-5888.7014999999774</v>
      </c>
      <c r="P92" s="27">
        <f t="shared" si="31"/>
        <v>5888.7014999999774</v>
      </c>
    </row>
    <row r="93" spans="1:16">
      <c r="A93" s="31">
        <v>37226</v>
      </c>
      <c r="C93" s="6">
        <v>85</v>
      </c>
      <c r="D93" s="29">
        <f t="shared" si="22"/>
        <v>161</v>
      </c>
      <c r="E93" s="29">
        <f t="shared" si="27"/>
        <v>13685</v>
      </c>
      <c r="F93" s="29">
        <f t="shared" si="23"/>
        <v>-15356</v>
      </c>
      <c r="G93" s="34">
        <f>+Inputs!$D$2</f>
        <v>0.3795</v>
      </c>
      <c r="I93" s="27">
        <f t="shared" si="28"/>
        <v>29041</v>
      </c>
      <c r="K93" s="27">
        <f t="shared" si="24"/>
        <v>161</v>
      </c>
      <c r="L93" s="27">
        <f t="shared" si="29"/>
        <v>13685</v>
      </c>
      <c r="M93" s="27">
        <f t="shared" si="25"/>
        <v>61.099499999999999</v>
      </c>
      <c r="N93" s="27">
        <f t="shared" si="26"/>
        <v>61.099499999999999</v>
      </c>
      <c r="O93" s="27">
        <f t="shared" si="30"/>
        <v>-5827.6019999999771</v>
      </c>
      <c r="P93" s="27">
        <f t="shared" si="31"/>
        <v>5827.6019999999771</v>
      </c>
    </row>
    <row r="94" spans="1:16">
      <c r="A94" s="30">
        <v>37257</v>
      </c>
      <c r="C94" s="6">
        <v>86</v>
      </c>
      <c r="D94" s="29">
        <f t="shared" si="22"/>
        <v>161</v>
      </c>
      <c r="E94" s="29">
        <f t="shared" si="27"/>
        <v>13846</v>
      </c>
      <c r="F94" s="29">
        <f t="shared" si="23"/>
        <v>-15195</v>
      </c>
      <c r="G94" s="34">
        <f>+Inputs!$D$2</f>
        <v>0.3795</v>
      </c>
      <c r="I94" s="27">
        <f t="shared" si="28"/>
        <v>29041</v>
      </c>
      <c r="K94" s="27">
        <f t="shared" si="24"/>
        <v>161</v>
      </c>
      <c r="L94" s="27">
        <f t="shared" si="29"/>
        <v>13846</v>
      </c>
      <c r="M94" s="27">
        <f t="shared" si="25"/>
        <v>61.099499999999999</v>
      </c>
      <c r="N94" s="27">
        <f t="shared" si="26"/>
        <v>61.099499999999999</v>
      </c>
      <c r="O94" s="27">
        <f t="shared" si="30"/>
        <v>-5766.5024999999769</v>
      </c>
      <c r="P94" s="27">
        <f t="shared" si="31"/>
        <v>5766.5024999999769</v>
      </c>
    </row>
    <row r="95" spans="1:16">
      <c r="A95" s="31">
        <v>37288</v>
      </c>
      <c r="C95" s="6">
        <v>87</v>
      </c>
      <c r="D95" s="29">
        <f t="shared" si="22"/>
        <v>161</v>
      </c>
      <c r="E95" s="29">
        <f t="shared" si="27"/>
        <v>14007</v>
      </c>
      <c r="F95" s="29">
        <f t="shared" si="23"/>
        <v>-15034</v>
      </c>
      <c r="G95" s="34">
        <f>+Inputs!$D$2</f>
        <v>0.3795</v>
      </c>
      <c r="I95" s="27">
        <f t="shared" si="28"/>
        <v>29041</v>
      </c>
      <c r="K95" s="27">
        <f t="shared" si="24"/>
        <v>161</v>
      </c>
      <c r="L95" s="27">
        <f t="shared" si="29"/>
        <v>14007</v>
      </c>
      <c r="M95" s="27">
        <f t="shared" si="25"/>
        <v>61.099499999999999</v>
      </c>
      <c r="N95" s="27">
        <f t="shared" si="26"/>
        <v>61.099499999999999</v>
      </c>
      <c r="O95" s="27">
        <f t="shared" si="30"/>
        <v>-5705.4029999999766</v>
      </c>
      <c r="P95" s="27">
        <f t="shared" si="31"/>
        <v>5705.4029999999766</v>
      </c>
    </row>
    <row r="96" spans="1:16">
      <c r="A96" s="30">
        <v>37316</v>
      </c>
      <c r="C96" s="6">
        <v>88</v>
      </c>
      <c r="D96" s="29">
        <f t="shared" si="22"/>
        <v>161</v>
      </c>
      <c r="E96" s="29">
        <f t="shared" si="27"/>
        <v>14168</v>
      </c>
      <c r="F96" s="29">
        <f t="shared" si="23"/>
        <v>-14873</v>
      </c>
      <c r="G96" s="34">
        <f>+Inputs!$D$2</f>
        <v>0.3795</v>
      </c>
      <c r="I96" s="27">
        <f t="shared" si="28"/>
        <v>29041</v>
      </c>
      <c r="K96" s="27">
        <f t="shared" si="24"/>
        <v>161</v>
      </c>
      <c r="L96" s="27">
        <f t="shared" si="29"/>
        <v>14168</v>
      </c>
      <c r="M96" s="27">
        <f t="shared" si="25"/>
        <v>61.099499999999999</v>
      </c>
      <c r="N96" s="27">
        <f t="shared" si="26"/>
        <v>61.099499999999999</v>
      </c>
      <c r="O96" s="27">
        <f t="shared" si="30"/>
        <v>-5644.3034999999763</v>
      </c>
      <c r="P96" s="27">
        <f t="shared" si="31"/>
        <v>5644.3034999999763</v>
      </c>
    </row>
    <row r="97" spans="1:16">
      <c r="A97" s="31">
        <v>37347</v>
      </c>
      <c r="C97" s="6">
        <v>89</v>
      </c>
      <c r="D97" s="29">
        <f t="shared" si="22"/>
        <v>161</v>
      </c>
      <c r="E97" s="29">
        <f t="shared" si="27"/>
        <v>14329</v>
      </c>
      <c r="F97" s="29">
        <f t="shared" si="23"/>
        <v>-14712</v>
      </c>
      <c r="G97" s="34">
        <f>+Inputs!$D$2</f>
        <v>0.3795</v>
      </c>
      <c r="I97" s="27">
        <f t="shared" si="28"/>
        <v>29041</v>
      </c>
      <c r="K97" s="27">
        <f t="shared" si="24"/>
        <v>161</v>
      </c>
      <c r="L97" s="27">
        <f t="shared" si="29"/>
        <v>14329</v>
      </c>
      <c r="M97" s="27">
        <f t="shared" si="25"/>
        <v>61.099499999999999</v>
      </c>
      <c r="N97" s="27">
        <f t="shared" si="26"/>
        <v>61.099499999999999</v>
      </c>
      <c r="O97" s="27">
        <f t="shared" si="30"/>
        <v>-5583.2039999999761</v>
      </c>
      <c r="P97" s="27">
        <f t="shared" si="31"/>
        <v>5583.2039999999761</v>
      </c>
    </row>
    <row r="98" spans="1:16">
      <c r="A98" s="30">
        <v>37377</v>
      </c>
      <c r="C98" s="6">
        <v>90</v>
      </c>
      <c r="D98" s="29">
        <f t="shared" si="22"/>
        <v>161</v>
      </c>
      <c r="E98" s="29">
        <f t="shared" si="27"/>
        <v>14490</v>
      </c>
      <c r="F98" s="29">
        <f t="shared" si="23"/>
        <v>-14551</v>
      </c>
      <c r="G98" s="34">
        <f>+Inputs!$D$2</f>
        <v>0.3795</v>
      </c>
      <c r="I98" s="27">
        <f t="shared" si="28"/>
        <v>29041</v>
      </c>
      <c r="K98" s="27">
        <f t="shared" si="24"/>
        <v>161</v>
      </c>
      <c r="L98" s="27">
        <f t="shared" si="29"/>
        <v>14490</v>
      </c>
      <c r="M98" s="27">
        <f t="shared" si="25"/>
        <v>61.099499999999999</v>
      </c>
      <c r="N98" s="27">
        <f t="shared" si="26"/>
        <v>61.099499999999999</v>
      </c>
      <c r="O98" s="27">
        <f t="shared" si="30"/>
        <v>-5522.1044999999758</v>
      </c>
      <c r="P98" s="27">
        <f t="shared" si="31"/>
        <v>5522.1044999999758</v>
      </c>
    </row>
    <row r="99" spans="1:16">
      <c r="A99" s="31">
        <v>37408</v>
      </c>
      <c r="C99" s="6">
        <v>91</v>
      </c>
      <c r="D99" s="29">
        <f t="shared" si="22"/>
        <v>161</v>
      </c>
      <c r="E99" s="29">
        <f t="shared" si="27"/>
        <v>14651</v>
      </c>
      <c r="F99" s="29">
        <f t="shared" si="23"/>
        <v>-14390</v>
      </c>
      <c r="G99" s="34">
        <f>+Inputs!$D$2</f>
        <v>0.3795</v>
      </c>
      <c r="I99" s="27">
        <f t="shared" si="28"/>
        <v>29041</v>
      </c>
      <c r="K99" s="27">
        <f t="shared" si="24"/>
        <v>161</v>
      </c>
      <c r="L99" s="27">
        <f t="shared" si="29"/>
        <v>14651</v>
      </c>
      <c r="M99" s="27">
        <f t="shared" si="25"/>
        <v>61.099499999999999</v>
      </c>
      <c r="N99" s="27">
        <f t="shared" si="26"/>
        <v>61.099499999999999</v>
      </c>
      <c r="O99" s="27">
        <f t="shared" si="30"/>
        <v>-5461.0049999999756</v>
      </c>
      <c r="P99" s="27">
        <f t="shared" si="31"/>
        <v>5461.0049999999756</v>
      </c>
    </row>
    <row r="100" spans="1:16">
      <c r="A100" s="30">
        <v>37438</v>
      </c>
      <c r="C100" s="6">
        <v>92</v>
      </c>
      <c r="D100" s="29">
        <f t="shared" si="22"/>
        <v>161</v>
      </c>
      <c r="E100" s="29">
        <f t="shared" si="27"/>
        <v>14812</v>
      </c>
      <c r="F100" s="29">
        <f t="shared" si="23"/>
        <v>-14229</v>
      </c>
      <c r="G100" s="34">
        <f>+Inputs!$D$2</f>
        <v>0.3795</v>
      </c>
      <c r="I100" s="27">
        <f t="shared" si="28"/>
        <v>29041</v>
      </c>
      <c r="K100" s="27">
        <f t="shared" si="24"/>
        <v>161</v>
      </c>
      <c r="L100" s="27">
        <f t="shared" si="29"/>
        <v>14812</v>
      </c>
      <c r="M100" s="27">
        <f t="shared" si="25"/>
        <v>61.099499999999999</v>
      </c>
      <c r="N100" s="27">
        <f t="shared" si="26"/>
        <v>61.099499999999999</v>
      </c>
      <c r="O100" s="27">
        <f t="shared" si="30"/>
        <v>-5399.9054999999753</v>
      </c>
      <c r="P100" s="27">
        <f t="shared" si="31"/>
        <v>5399.9054999999753</v>
      </c>
    </row>
    <row r="101" spans="1:16">
      <c r="A101" s="31">
        <v>37469</v>
      </c>
      <c r="C101" s="6">
        <v>93</v>
      </c>
      <c r="D101" s="29">
        <f t="shared" si="22"/>
        <v>161</v>
      </c>
      <c r="E101" s="29">
        <f t="shared" si="27"/>
        <v>14973</v>
      </c>
      <c r="F101" s="29">
        <f t="shared" si="23"/>
        <v>-14068</v>
      </c>
      <c r="G101" s="34">
        <f>+Inputs!$D$2</f>
        <v>0.3795</v>
      </c>
      <c r="I101" s="27">
        <f t="shared" si="28"/>
        <v>29041</v>
      </c>
      <c r="K101" s="27">
        <f t="shared" si="24"/>
        <v>161</v>
      </c>
      <c r="L101" s="27">
        <f t="shared" si="29"/>
        <v>14973</v>
      </c>
      <c r="M101" s="27">
        <f t="shared" si="25"/>
        <v>61.099499999999999</v>
      </c>
      <c r="N101" s="27">
        <f t="shared" si="26"/>
        <v>61.099499999999999</v>
      </c>
      <c r="O101" s="27">
        <f t="shared" si="30"/>
        <v>-5338.805999999975</v>
      </c>
      <c r="P101" s="27">
        <f t="shared" si="31"/>
        <v>5338.805999999975</v>
      </c>
    </row>
    <row r="102" spans="1:16">
      <c r="A102" s="30">
        <v>37500</v>
      </c>
      <c r="C102" s="6">
        <v>94</v>
      </c>
      <c r="D102" s="29">
        <f t="shared" si="22"/>
        <v>161</v>
      </c>
      <c r="E102" s="29">
        <f t="shared" si="27"/>
        <v>15134</v>
      </c>
      <c r="F102" s="29">
        <f t="shared" si="23"/>
        <v>-13907</v>
      </c>
      <c r="G102" s="34">
        <f>+Inputs!$D$2</f>
        <v>0.3795</v>
      </c>
      <c r="I102" s="27">
        <f t="shared" si="28"/>
        <v>29041</v>
      </c>
      <c r="K102" s="27">
        <f t="shared" si="24"/>
        <v>161</v>
      </c>
      <c r="L102" s="27">
        <f t="shared" si="29"/>
        <v>15134</v>
      </c>
      <c r="M102" s="27">
        <f t="shared" si="25"/>
        <v>61.099499999999999</v>
      </c>
      <c r="N102" s="27">
        <f t="shared" si="26"/>
        <v>61.099499999999999</v>
      </c>
      <c r="O102" s="27">
        <f t="shared" si="30"/>
        <v>-5277.7064999999748</v>
      </c>
      <c r="P102" s="27">
        <f t="shared" si="31"/>
        <v>5277.7064999999748</v>
      </c>
    </row>
    <row r="103" spans="1:16">
      <c r="A103" s="31">
        <v>37530</v>
      </c>
      <c r="C103" s="6">
        <v>95</v>
      </c>
      <c r="D103" s="29">
        <f t="shared" si="22"/>
        <v>161</v>
      </c>
      <c r="E103" s="29">
        <f t="shared" si="27"/>
        <v>15295</v>
      </c>
      <c r="F103" s="29">
        <f t="shared" si="23"/>
        <v>-13746</v>
      </c>
      <c r="G103" s="34">
        <f>+Inputs!$D$2</f>
        <v>0.3795</v>
      </c>
      <c r="I103" s="27">
        <f t="shared" si="28"/>
        <v>29041</v>
      </c>
      <c r="K103" s="27">
        <f t="shared" si="24"/>
        <v>161</v>
      </c>
      <c r="L103" s="27">
        <f t="shared" si="29"/>
        <v>15295</v>
      </c>
      <c r="M103" s="27">
        <f t="shared" si="25"/>
        <v>61.099499999999999</v>
      </c>
      <c r="N103" s="27">
        <f t="shared" si="26"/>
        <v>61.099499999999999</v>
      </c>
      <c r="O103" s="27">
        <f t="shared" si="30"/>
        <v>-5216.6069999999745</v>
      </c>
      <c r="P103" s="27">
        <f t="shared" si="31"/>
        <v>5216.6069999999745</v>
      </c>
    </row>
    <row r="104" spans="1:16">
      <c r="A104" s="30">
        <v>37561</v>
      </c>
      <c r="C104" s="6">
        <v>96</v>
      </c>
      <c r="D104" s="29">
        <f t="shared" si="22"/>
        <v>161</v>
      </c>
      <c r="E104" s="29">
        <f t="shared" si="27"/>
        <v>15456</v>
      </c>
      <c r="F104" s="29">
        <f t="shared" si="23"/>
        <v>-13585</v>
      </c>
      <c r="G104" s="34">
        <f>+Inputs!$D$2</f>
        <v>0.3795</v>
      </c>
      <c r="I104" s="27">
        <f t="shared" si="28"/>
        <v>29041</v>
      </c>
      <c r="K104" s="27">
        <f t="shared" si="24"/>
        <v>161</v>
      </c>
      <c r="L104" s="27">
        <f t="shared" si="29"/>
        <v>15456</v>
      </c>
      <c r="M104" s="27">
        <f t="shared" si="25"/>
        <v>61.099499999999999</v>
      </c>
      <c r="N104" s="27">
        <f t="shared" si="26"/>
        <v>61.099499999999999</v>
      </c>
      <c r="O104" s="27">
        <f t="shared" si="30"/>
        <v>-5155.5074999999742</v>
      </c>
      <c r="P104" s="27">
        <f t="shared" si="31"/>
        <v>5155.5074999999742</v>
      </c>
    </row>
    <row r="105" spans="1:16">
      <c r="A105" s="31">
        <v>37591</v>
      </c>
      <c r="C105" s="6">
        <v>97</v>
      </c>
      <c r="D105" s="29">
        <f t="shared" ref="D105:D136" si="32">ROUND(-(+$B$9/180)*1,0)</f>
        <v>161</v>
      </c>
      <c r="E105" s="29">
        <f t="shared" si="27"/>
        <v>15617</v>
      </c>
      <c r="F105" s="29">
        <f t="shared" ref="F105:F136" si="33">$B$9+E105</f>
        <v>-13424</v>
      </c>
      <c r="G105" s="34">
        <f>+Inputs!$D$2</f>
        <v>0.3795</v>
      </c>
      <c r="I105" s="27">
        <f t="shared" si="28"/>
        <v>29041</v>
      </c>
      <c r="K105" s="27">
        <f t="shared" ref="K105:K136" si="34">D105</f>
        <v>161</v>
      </c>
      <c r="L105" s="27">
        <f t="shared" si="29"/>
        <v>15617</v>
      </c>
      <c r="M105" s="27">
        <f t="shared" ref="M105:M136" si="35">K105*G105</f>
        <v>61.099499999999999</v>
      </c>
      <c r="N105" s="27">
        <f t="shared" ref="N105:N136" si="36">M105-J105</f>
        <v>61.099499999999999</v>
      </c>
      <c r="O105" s="27">
        <f t="shared" si="30"/>
        <v>-5094.407999999974</v>
      </c>
      <c r="P105" s="27">
        <f t="shared" si="31"/>
        <v>5094.407999999974</v>
      </c>
    </row>
    <row r="106" spans="1:16">
      <c r="A106" s="30">
        <v>37622</v>
      </c>
      <c r="C106" s="6">
        <v>98</v>
      </c>
      <c r="D106" s="29">
        <f t="shared" si="32"/>
        <v>161</v>
      </c>
      <c r="E106" s="29">
        <f t="shared" ref="E106:E137" si="37">+E105+D106</f>
        <v>15778</v>
      </c>
      <c r="F106" s="29">
        <f t="shared" si="33"/>
        <v>-13263</v>
      </c>
      <c r="G106" s="34">
        <f>+Inputs!$D$2</f>
        <v>0.3795</v>
      </c>
      <c r="I106" s="27">
        <f t="shared" ref="I106:I137" si="38">+I105+H106</f>
        <v>29041</v>
      </c>
      <c r="K106" s="27">
        <f t="shared" si="34"/>
        <v>161</v>
      </c>
      <c r="L106" s="27">
        <f t="shared" ref="L106:L137" si="39">+L105+K106</f>
        <v>15778</v>
      </c>
      <c r="M106" s="27">
        <f t="shared" si="35"/>
        <v>61.099499999999999</v>
      </c>
      <c r="N106" s="27">
        <f t="shared" si="36"/>
        <v>61.099499999999999</v>
      </c>
      <c r="O106" s="27">
        <f t="shared" ref="O106:O137" si="40">+O105+N106</f>
        <v>-5033.3084999999737</v>
      </c>
      <c r="P106" s="27">
        <f t="shared" ref="P106:P137" si="41">P105-N106</f>
        <v>5033.3084999999737</v>
      </c>
    </row>
    <row r="107" spans="1:16">
      <c r="A107" s="31">
        <v>37653</v>
      </c>
      <c r="C107" s="6">
        <v>99</v>
      </c>
      <c r="D107" s="29">
        <f t="shared" si="32"/>
        <v>161</v>
      </c>
      <c r="E107" s="29">
        <f t="shared" si="37"/>
        <v>15939</v>
      </c>
      <c r="F107" s="29">
        <f t="shared" si="33"/>
        <v>-13102</v>
      </c>
      <c r="G107" s="34">
        <f>+Inputs!$D$2</f>
        <v>0.3795</v>
      </c>
      <c r="I107" s="27">
        <f t="shared" si="38"/>
        <v>29041</v>
      </c>
      <c r="K107" s="27">
        <f t="shared" si="34"/>
        <v>161</v>
      </c>
      <c r="L107" s="27">
        <f t="shared" si="39"/>
        <v>15939</v>
      </c>
      <c r="M107" s="27">
        <f t="shared" si="35"/>
        <v>61.099499999999999</v>
      </c>
      <c r="N107" s="27">
        <f t="shared" si="36"/>
        <v>61.099499999999999</v>
      </c>
      <c r="O107" s="27">
        <f t="shared" si="40"/>
        <v>-4972.2089999999735</v>
      </c>
      <c r="P107" s="27">
        <f t="shared" si="41"/>
        <v>4972.2089999999735</v>
      </c>
    </row>
    <row r="108" spans="1:16">
      <c r="A108" s="30">
        <v>37681</v>
      </c>
      <c r="C108" s="6">
        <v>100</v>
      </c>
      <c r="D108" s="29">
        <f t="shared" si="32"/>
        <v>161</v>
      </c>
      <c r="E108" s="29">
        <f t="shared" si="37"/>
        <v>16100</v>
      </c>
      <c r="F108" s="29">
        <f t="shared" si="33"/>
        <v>-12941</v>
      </c>
      <c r="G108" s="34">
        <f>+Inputs!$D$2</f>
        <v>0.3795</v>
      </c>
      <c r="I108" s="27">
        <f t="shared" si="38"/>
        <v>29041</v>
      </c>
      <c r="K108" s="27">
        <f t="shared" si="34"/>
        <v>161</v>
      </c>
      <c r="L108" s="27">
        <f t="shared" si="39"/>
        <v>16100</v>
      </c>
      <c r="M108" s="27">
        <f t="shared" si="35"/>
        <v>61.099499999999999</v>
      </c>
      <c r="N108" s="27">
        <f t="shared" si="36"/>
        <v>61.099499999999999</v>
      </c>
      <c r="O108" s="27">
        <f t="shared" si="40"/>
        <v>-4911.1094999999732</v>
      </c>
      <c r="P108" s="27">
        <f t="shared" si="41"/>
        <v>4911.1094999999732</v>
      </c>
    </row>
    <row r="109" spans="1:16">
      <c r="A109" s="31">
        <v>37712</v>
      </c>
      <c r="C109" s="6">
        <v>101</v>
      </c>
      <c r="D109" s="29">
        <f t="shared" si="32"/>
        <v>161</v>
      </c>
      <c r="E109" s="29">
        <f t="shared" si="37"/>
        <v>16261</v>
      </c>
      <c r="F109" s="29">
        <f t="shared" si="33"/>
        <v>-12780</v>
      </c>
      <c r="G109" s="34">
        <f>+Inputs!$D$2</f>
        <v>0.3795</v>
      </c>
      <c r="I109" s="27">
        <f t="shared" si="38"/>
        <v>29041</v>
      </c>
      <c r="K109" s="27">
        <f t="shared" si="34"/>
        <v>161</v>
      </c>
      <c r="L109" s="27">
        <f t="shared" si="39"/>
        <v>16261</v>
      </c>
      <c r="M109" s="27">
        <f t="shared" si="35"/>
        <v>61.099499999999999</v>
      </c>
      <c r="N109" s="27">
        <f t="shared" si="36"/>
        <v>61.099499999999999</v>
      </c>
      <c r="O109" s="27">
        <f t="shared" si="40"/>
        <v>-4850.0099999999729</v>
      </c>
      <c r="P109" s="27">
        <f t="shared" si="41"/>
        <v>4850.0099999999729</v>
      </c>
    </row>
    <row r="110" spans="1:16">
      <c r="A110" s="30">
        <v>37742</v>
      </c>
      <c r="C110" s="6">
        <v>102</v>
      </c>
      <c r="D110" s="29">
        <f t="shared" si="32"/>
        <v>161</v>
      </c>
      <c r="E110" s="29">
        <f t="shared" si="37"/>
        <v>16422</v>
      </c>
      <c r="F110" s="29">
        <f t="shared" si="33"/>
        <v>-12619</v>
      </c>
      <c r="G110" s="34">
        <f>+Inputs!$D$3</f>
        <v>0.37951000000000001</v>
      </c>
      <c r="I110" s="27">
        <f t="shared" si="38"/>
        <v>29041</v>
      </c>
      <c r="K110" s="27">
        <f t="shared" si="34"/>
        <v>161</v>
      </c>
      <c r="L110" s="27">
        <f t="shared" si="39"/>
        <v>16422</v>
      </c>
      <c r="M110" s="27">
        <f t="shared" si="35"/>
        <v>61.101110000000006</v>
      </c>
      <c r="N110" s="27">
        <f t="shared" si="36"/>
        <v>61.101110000000006</v>
      </c>
      <c r="O110" s="27">
        <f t="shared" si="40"/>
        <v>-4788.9088899999733</v>
      </c>
      <c r="P110" s="27">
        <f t="shared" si="41"/>
        <v>4788.9088899999733</v>
      </c>
    </row>
    <row r="111" spans="1:16">
      <c r="A111" s="31">
        <v>37773</v>
      </c>
      <c r="C111" s="6">
        <v>103</v>
      </c>
      <c r="D111" s="29">
        <f t="shared" si="32"/>
        <v>161</v>
      </c>
      <c r="E111" s="29">
        <f t="shared" si="37"/>
        <v>16583</v>
      </c>
      <c r="F111" s="29">
        <f t="shared" si="33"/>
        <v>-12458</v>
      </c>
      <c r="G111" s="34">
        <f>+Inputs!$D$3</f>
        <v>0.37951000000000001</v>
      </c>
      <c r="I111" s="27">
        <f t="shared" si="38"/>
        <v>29041</v>
      </c>
      <c r="K111" s="27">
        <f t="shared" si="34"/>
        <v>161</v>
      </c>
      <c r="L111" s="27">
        <f t="shared" si="39"/>
        <v>16583</v>
      </c>
      <c r="M111" s="27">
        <f t="shared" si="35"/>
        <v>61.101110000000006</v>
      </c>
      <c r="N111" s="27">
        <f t="shared" si="36"/>
        <v>61.101110000000006</v>
      </c>
      <c r="O111" s="27">
        <f t="shared" si="40"/>
        <v>-4727.8077799999737</v>
      </c>
      <c r="P111" s="27">
        <f t="shared" si="41"/>
        <v>4727.8077799999737</v>
      </c>
    </row>
    <row r="112" spans="1:16">
      <c r="A112" s="30">
        <v>37803</v>
      </c>
      <c r="C112" s="6">
        <v>104</v>
      </c>
      <c r="D112" s="29">
        <f t="shared" si="32"/>
        <v>161</v>
      </c>
      <c r="E112" s="29">
        <f t="shared" si="37"/>
        <v>16744</v>
      </c>
      <c r="F112" s="29">
        <f t="shared" si="33"/>
        <v>-12297</v>
      </c>
      <c r="G112" s="34">
        <f>+Inputs!$D$3</f>
        <v>0.37951000000000001</v>
      </c>
      <c r="I112" s="27">
        <f t="shared" si="38"/>
        <v>29041</v>
      </c>
      <c r="K112" s="27">
        <f t="shared" si="34"/>
        <v>161</v>
      </c>
      <c r="L112" s="27">
        <f t="shared" si="39"/>
        <v>16744</v>
      </c>
      <c r="M112" s="27">
        <f t="shared" si="35"/>
        <v>61.101110000000006</v>
      </c>
      <c r="N112" s="27">
        <f t="shared" si="36"/>
        <v>61.101110000000006</v>
      </c>
      <c r="O112" s="27">
        <f t="shared" si="40"/>
        <v>-4666.7066699999741</v>
      </c>
      <c r="P112" s="27">
        <f t="shared" si="41"/>
        <v>4666.7066699999741</v>
      </c>
    </row>
    <row r="113" spans="1:16">
      <c r="A113" s="31">
        <v>37834</v>
      </c>
      <c r="C113" s="6">
        <v>105</v>
      </c>
      <c r="D113" s="29">
        <f t="shared" si="32"/>
        <v>161</v>
      </c>
      <c r="E113" s="29">
        <f t="shared" si="37"/>
        <v>16905</v>
      </c>
      <c r="F113" s="29">
        <f t="shared" si="33"/>
        <v>-12136</v>
      </c>
      <c r="G113" s="34">
        <f>+Inputs!$D$3</f>
        <v>0.37951000000000001</v>
      </c>
      <c r="I113" s="27">
        <f t="shared" si="38"/>
        <v>29041</v>
      </c>
      <c r="K113" s="27">
        <f t="shared" si="34"/>
        <v>161</v>
      </c>
      <c r="L113" s="27">
        <f t="shared" si="39"/>
        <v>16905</v>
      </c>
      <c r="M113" s="27">
        <f t="shared" si="35"/>
        <v>61.101110000000006</v>
      </c>
      <c r="N113" s="27">
        <f t="shared" si="36"/>
        <v>61.101110000000006</v>
      </c>
      <c r="O113" s="27">
        <f t="shared" si="40"/>
        <v>-4605.6055599999745</v>
      </c>
      <c r="P113" s="27">
        <f t="shared" si="41"/>
        <v>4605.6055599999745</v>
      </c>
    </row>
    <row r="114" spans="1:16">
      <c r="A114" s="30">
        <v>37865</v>
      </c>
      <c r="C114" s="6">
        <v>106</v>
      </c>
      <c r="D114" s="29">
        <f t="shared" si="32"/>
        <v>161</v>
      </c>
      <c r="E114" s="29">
        <f t="shared" si="37"/>
        <v>17066</v>
      </c>
      <c r="F114" s="29">
        <f t="shared" si="33"/>
        <v>-11975</v>
      </c>
      <c r="G114" s="34">
        <f>+Inputs!$D$3</f>
        <v>0.37951000000000001</v>
      </c>
      <c r="I114" s="27">
        <f t="shared" si="38"/>
        <v>29041</v>
      </c>
      <c r="K114" s="27">
        <f t="shared" si="34"/>
        <v>161</v>
      </c>
      <c r="L114" s="27">
        <f t="shared" si="39"/>
        <v>17066</v>
      </c>
      <c r="M114" s="27">
        <f t="shared" si="35"/>
        <v>61.101110000000006</v>
      </c>
      <c r="N114" s="27">
        <f t="shared" si="36"/>
        <v>61.101110000000006</v>
      </c>
      <c r="O114" s="27">
        <f t="shared" si="40"/>
        <v>-4544.5044499999749</v>
      </c>
      <c r="P114" s="27">
        <f t="shared" si="41"/>
        <v>4544.5044499999749</v>
      </c>
    </row>
    <row r="115" spans="1:16">
      <c r="A115" s="31">
        <v>37895</v>
      </c>
      <c r="C115" s="6">
        <v>107</v>
      </c>
      <c r="D115" s="29">
        <f t="shared" si="32"/>
        <v>161</v>
      </c>
      <c r="E115" s="29">
        <f t="shared" si="37"/>
        <v>17227</v>
      </c>
      <c r="F115" s="29">
        <f t="shared" si="33"/>
        <v>-11814</v>
      </c>
      <c r="G115" s="34">
        <f>+Inputs!$D$3</f>
        <v>0.37951000000000001</v>
      </c>
      <c r="I115" s="27">
        <f t="shared" si="38"/>
        <v>29041</v>
      </c>
      <c r="K115" s="27">
        <f t="shared" si="34"/>
        <v>161</v>
      </c>
      <c r="L115" s="27">
        <f t="shared" si="39"/>
        <v>17227</v>
      </c>
      <c r="M115" s="27">
        <f t="shared" si="35"/>
        <v>61.101110000000006</v>
      </c>
      <c r="N115" s="27">
        <f t="shared" si="36"/>
        <v>61.101110000000006</v>
      </c>
      <c r="O115" s="27">
        <f t="shared" si="40"/>
        <v>-4483.4033399999753</v>
      </c>
      <c r="P115" s="27">
        <f t="shared" si="41"/>
        <v>4483.4033399999753</v>
      </c>
    </row>
    <row r="116" spans="1:16">
      <c r="A116" s="30">
        <v>37926</v>
      </c>
      <c r="C116" s="6">
        <v>108</v>
      </c>
      <c r="D116" s="29">
        <f t="shared" si="32"/>
        <v>161</v>
      </c>
      <c r="E116" s="29">
        <f t="shared" si="37"/>
        <v>17388</v>
      </c>
      <c r="F116" s="29">
        <f t="shared" si="33"/>
        <v>-11653</v>
      </c>
      <c r="G116" s="34">
        <f>+Inputs!$D$3</f>
        <v>0.37951000000000001</v>
      </c>
      <c r="I116" s="27">
        <f t="shared" si="38"/>
        <v>29041</v>
      </c>
      <c r="K116" s="27">
        <f t="shared" si="34"/>
        <v>161</v>
      </c>
      <c r="L116" s="27">
        <f t="shared" si="39"/>
        <v>17388</v>
      </c>
      <c r="M116" s="27">
        <f t="shared" si="35"/>
        <v>61.101110000000006</v>
      </c>
      <c r="N116" s="27">
        <f t="shared" si="36"/>
        <v>61.101110000000006</v>
      </c>
      <c r="O116" s="27">
        <f t="shared" si="40"/>
        <v>-4422.3022299999757</v>
      </c>
      <c r="P116" s="27">
        <f t="shared" si="41"/>
        <v>4422.3022299999757</v>
      </c>
    </row>
    <row r="117" spans="1:16">
      <c r="A117" s="31">
        <v>37956</v>
      </c>
      <c r="C117" s="6">
        <v>109</v>
      </c>
      <c r="D117" s="29">
        <f t="shared" si="32"/>
        <v>161</v>
      </c>
      <c r="E117" s="29">
        <f t="shared" si="37"/>
        <v>17549</v>
      </c>
      <c r="F117" s="29">
        <f t="shared" si="33"/>
        <v>-11492</v>
      </c>
      <c r="G117" s="34">
        <f>+Inputs!$D$3</f>
        <v>0.37951000000000001</v>
      </c>
      <c r="I117" s="27">
        <f t="shared" si="38"/>
        <v>29041</v>
      </c>
      <c r="K117" s="27">
        <f t="shared" si="34"/>
        <v>161</v>
      </c>
      <c r="L117" s="27">
        <f t="shared" si="39"/>
        <v>17549</v>
      </c>
      <c r="M117" s="27">
        <f t="shared" si="35"/>
        <v>61.101110000000006</v>
      </c>
      <c r="N117" s="27">
        <f t="shared" si="36"/>
        <v>61.101110000000006</v>
      </c>
      <c r="O117" s="27">
        <f t="shared" si="40"/>
        <v>-4361.2011199999761</v>
      </c>
      <c r="P117" s="27">
        <f t="shared" si="41"/>
        <v>4361.2011199999761</v>
      </c>
    </row>
    <row r="118" spans="1:16">
      <c r="A118" s="30">
        <v>37987</v>
      </c>
      <c r="C118" s="6">
        <v>110</v>
      </c>
      <c r="D118" s="29">
        <f t="shared" si="32"/>
        <v>161</v>
      </c>
      <c r="E118" s="29">
        <f t="shared" si="37"/>
        <v>17710</v>
      </c>
      <c r="F118" s="29">
        <f t="shared" si="33"/>
        <v>-11331</v>
      </c>
      <c r="G118" s="34">
        <f>+Inputs!$D$3</f>
        <v>0.37951000000000001</v>
      </c>
      <c r="I118" s="27">
        <f t="shared" si="38"/>
        <v>29041</v>
      </c>
      <c r="K118" s="27">
        <f t="shared" si="34"/>
        <v>161</v>
      </c>
      <c r="L118" s="27">
        <f t="shared" si="39"/>
        <v>17710</v>
      </c>
      <c r="M118" s="27">
        <f t="shared" si="35"/>
        <v>61.101110000000006</v>
      </c>
      <c r="N118" s="27">
        <f t="shared" si="36"/>
        <v>61.101110000000006</v>
      </c>
      <c r="O118" s="27">
        <f t="shared" si="40"/>
        <v>-4300.1000099999765</v>
      </c>
      <c r="P118" s="27">
        <f t="shared" si="41"/>
        <v>4300.1000099999765</v>
      </c>
    </row>
    <row r="119" spans="1:16">
      <c r="A119" s="31">
        <v>38018</v>
      </c>
      <c r="C119" s="6">
        <v>111</v>
      </c>
      <c r="D119" s="29">
        <f t="shared" si="32"/>
        <v>161</v>
      </c>
      <c r="E119" s="29">
        <f t="shared" si="37"/>
        <v>17871</v>
      </c>
      <c r="F119" s="29">
        <f t="shared" si="33"/>
        <v>-11170</v>
      </c>
      <c r="G119" s="34">
        <f>+Inputs!$D$3</f>
        <v>0.37951000000000001</v>
      </c>
      <c r="I119" s="27">
        <f t="shared" si="38"/>
        <v>29041</v>
      </c>
      <c r="K119" s="27">
        <f t="shared" si="34"/>
        <v>161</v>
      </c>
      <c r="L119" s="27">
        <f t="shared" si="39"/>
        <v>17871</v>
      </c>
      <c r="M119" s="27">
        <f t="shared" si="35"/>
        <v>61.101110000000006</v>
      </c>
      <c r="N119" s="27">
        <f t="shared" si="36"/>
        <v>61.101110000000006</v>
      </c>
      <c r="O119" s="27">
        <f t="shared" si="40"/>
        <v>-4238.9988999999769</v>
      </c>
      <c r="P119" s="27">
        <f t="shared" si="41"/>
        <v>4238.9988999999769</v>
      </c>
    </row>
    <row r="120" spans="1:16">
      <c r="A120" s="30">
        <v>38047</v>
      </c>
      <c r="C120" s="6">
        <v>112</v>
      </c>
      <c r="D120" s="29">
        <f t="shared" si="32"/>
        <v>161</v>
      </c>
      <c r="E120" s="29">
        <f t="shared" si="37"/>
        <v>18032</v>
      </c>
      <c r="F120" s="29">
        <f t="shared" si="33"/>
        <v>-11009</v>
      </c>
      <c r="G120" s="34">
        <f>+Inputs!$D$3</f>
        <v>0.37951000000000001</v>
      </c>
      <c r="I120" s="27">
        <f t="shared" si="38"/>
        <v>29041</v>
      </c>
      <c r="K120" s="27">
        <f t="shared" si="34"/>
        <v>161</v>
      </c>
      <c r="L120" s="27">
        <f t="shared" si="39"/>
        <v>18032</v>
      </c>
      <c r="M120" s="27">
        <f t="shared" si="35"/>
        <v>61.101110000000006</v>
      </c>
      <c r="N120" s="27">
        <f t="shared" si="36"/>
        <v>61.101110000000006</v>
      </c>
      <c r="O120" s="27">
        <f t="shared" si="40"/>
        <v>-4177.8977899999772</v>
      </c>
      <c r="P120" s="27">
        <f t="shared" si="41"/>
        <v>4177.8977899999772</v>
      </c>
    </row>
    <row r="121" spans="1:16">
      <c r="A121" s="31">
        <v>38078</v>
      </c>
      <c r="C121" s="6">
        <v>113</v>
      </c>
      <c r="D121" s="29">
        <f t="shared" si="32"/>
        <v>161</v>
      </c>
      <c r="E121" s="29">
        <f t="shared" si="37"/>
        <v>18193</v>
      </c>
      <c r="F121" s="29">
        <f t="shared" si="33"/>
        <v>-10848</v>
      </c>
      <c r="G121" s="34">
        <f>+Inputs!$D$3</f>
        <v>0.37951000000000001</v>
      </c>
      <c r="I121" s="27">
        <f t="shared" si="38"/>
        <v>29041</v>
      </c>
      <c r="K121" s="27">
        <f t="shared" si="34"/>
        <v>161</v>
      </c>
      <c r="L121" s="27">
        <f t="shared" si="39"/>
        <v>18193</v>
      </c>
      <c r="M121" s="27">
        <f t="shared" si="35"/>
        <v>61.101110000000006</v>
      </c>
      <c r="N121" s="27">
        <f t="shared" si="36"/>
        <v>61.101110000000006</v>
      </c>
      <c r="O121" s="27">
        <f t="shared" si="40"/>
        <v>-4116.7966799999776</v>
      </c>
      <c r="P121" s="27">
        <f t="shared" si="41"/>
        <v>4116.7966799999776</v>
      </c>
    </row>
    <row r="122" spans="1:16">
      <c r="A122" s="30">
        <v>38108</v>
      </c>
      <c r="C122" s="6">
        <v>114</v>
      </c>
      <c r="D122" s="29">
        <f t="shared" si="32"/>
        <v>161</v>
      </c>
      <c r="E122" s="29">
        <f t="shared" si="37"/>
        <v>18354</v>
      </c>
      <c r="F122" s="29">
        <f t="shared" si="33"/>
        <v>-10687</v>
      </c>
      <c r="G122" s="34">
        <f>+Inputs!$D$3</f>
        <v>0.37951000000000001</v>
      </c>
      <c r="I122" s="27">
        <f t="shared" si="38"/>
        <v>29041</v>
      </c>
      <c r="K122" s="27">
        <f t="shared" si="34"/>
        <v>161</v>
      </c>
      <c r="L122" s="27">
        <f t="shared" si="39"/>
        <v>18354</v>
      </c>
      <c r="M122" s="27">
        <f t="shared" si="35"/>
        <v>61.101110000000006</v>
      </c>
      <c r="N122" s="27">
        <f t="shared" si="36"/>
        <v>61.101110000000006</v>
      </c>
      <c r="O122" s="27">
        <f t="shared" si="40"/>
        <v>-4055.6955699999776</v>
      </c>
      <c r="P122" s="27">
        <f t="shared" si="41"/>
        <v>4055.6955699999776</v>
      </c>
    </row>
    <row r="123" spans="1:16">
      <c r="A123" s="31">
        <v>38139</v>
      </c>
      <c r="C123" s="6">
        <v>115</v>
      </c>
      <c r="D123" s="29">
        <f t="shared" si="32"/>
        <v>161</v>
      </c>
      <c r="E123" s="29">
        <f t="shared" si="37"/>
        <v>18515</v>
      </c>
      <c r="F123" s="29">
        <f t="shared" si="33"/>
        <v>-10526</v>
      </c>
      <c r="G123" s="34">
        <f>+Inputs!$D$3</f>
        <v>0.37951000000000001</v>
      </c>
      <c r="I123" s="27">
        <f t="shared" si="38"/>
        <v>29041</v>
      </c>
      <c r="K123" s="27">
        <f t="shared" si="34"/>
        <v>161</v>
      </c>
      <c r="L123" s="27">
        <f t="shared" si="39"/>
        <v>18515</v>
      </c>
      <c r="M123" s="27">
        <f t="shared" si="35"/>
        <v>61.101110000000006</v>
      </c>
      <c r="N123" s="27">
        <f t="shared" si="36"/>
        <v>61.101110000000006</v>
      </c>
      <c r="O123" s="27">
        <f t="shared" si="40"/>
        <v>-3994.5944599999775</v>
      </c>
      <c r="P123" s="27">
        <f t="shared" si="41"/>
        <v>3994.5944599999775</v>
      </c>
    </row>
    <row r="124" spans="1:16">
      <c r="A124" s="30">
        <v>38169</v>
      </c>
      <c r="C124" s="6">
        <v>116</v>
      </c>
      <c r="D124" s="29">
        <f t="shared" si="32"/>
        <v>161</v>
      </c>
      <c r="E124" s="29">
        <f t="shared" si="37"/>
        <v>18676</v>
      </c>
      <c r="F124" s="29">
        <f t="shared" si="33"/>
        <v>-10365</v>
      </c>
      <c r="G124" s="34">
        <f>+Inputs!$D$3</f>
        <v>0.37951000000000001</v>
      </c>
      <c r="I124" s="27">
        <f t="shared" si="38"/>
        <v>29041</v>
      </c>
      <c r="K124" s="27">
        <f t="shared" si="34"/>
        <v>161</v>
      </c>
      <c r="L124" s="27">
        <f t="shared" si="39"/>
        <v>18676</v>
      </c>
      <c r="M124" s="27">
        <f t="shared" si="35"/>
        <v>61.101110000000006</v>
      </c>
      <c r="N124" s="27">
        <f t="shared" si="36"/>
        <v>61.101110000000006</v>
      </c>
      <c r="O124" s="27">
        <f t="shared" si="40"/>
        <v>-3933.4933499999775</v>
      </c>
      <c r="P124" s="27">
        <f t="shared" si="41"/>
        <v>3933.4933499999775</v>
      </c>
    </row>
    <row r="125" spans="1:16">
      <c r="A125" s="31">
        <v>38200</v>
      </c>
      <c r="C125" s="6">
        <v>117</v>
      </c>
      <c r="D125" s="29">
        <f t="shared" si="32"/>
        <v>161</v>
      </c>
      <c r="E125" s="29">
        <f t="shared" si="37"/>
        <v>18837</v>
      </c>
      <c r="F125" s="29">
        <f t="shared" si="33"/>
        <v>-10204</v>
      </c>
      <c r="G125" s="34">
        <f>+Inputs!$D$3</f>
        <v>0.37951000000000001</v>
      </c>
      <c r="I125" s="27">
        <f t="shared" si="38"/>
        <v>29041</v>
      </c>
      <c r="K125" s="27">
        <f t="shared" si="34"/>
        <v>161</v>
      </c>
      <c r="L125" s="27">
        <f t="shared" si="39"/>
        <v>18837</v>
      </c>
      <c r="M125" s="27">
        <f t="shared" si="35"/>
        <v>61.101110000000006</v>
      </c>
      <c r="N125" s="27">
        <f t="shared" si="36"/>
        <v>61.101110000000006</v>
      </c>
      <c r="O125" s="27">
        <f t="shared" si="40"/>
        <v>-3872.3922399999774</v>
      </c>
      <c r="P125" s="27">
        <f t="shared" si="41"/>
        <v>3872.3922399999774</v>
      </c>
    </row>
    <row r="126" spans="1:16">
      <c r="A126" s="30">
        <v>38231</v>
      </c>
      <c r="C126" s="6">
        <v>118</v>
      </c>
      <c r="D126" s="29">
        <f t="shared" si="32"/>
        <v>161</v>
      </c>
      <c r="E126" s="29">
        <f t="shared" si="37"/>
        <v>18998</v>
      </c>
      <c r="F126" s="29">
        <f t="shared" si="33"/>
        <v>-10043</v>
      </c>
      <c r="G126" s="34">
        <f>+Inputs!$D$3</f>
        <v>0.37951000000000001</v>
      </c>
      <c r="I126" s="27">
        <f t="shared" si="38"/>
        <v>29041</v>
      </c>
      <c r="K126" s="27">
        <f t="shared" si="34"/>
        <v>161</v>
      </c>
      <c r="L126" s="27">
        <f t="shared" si="39"/>
        <v>18998</v>
      </c>
      <c r="M126" s="27">
        <f t="shared" si="35"/>
        <v>61.101110000000006</v>
      </c>
      <c r="N126" s="27">
        <f t="shared" si="36"/>
        <v>61.101110000000006</v>
      </c>
      <c r="O126" s="27">
        <f t="shared" si="40"/>
        <v>-3811.2911299999773</v>
      </c>
      <c r="P126" s="27">
        <f t="shared" si="41"/>
        <v>3811.2911299999773</v>
      </c>
    </row>
    <row r="127" spans="1:16">
      <c r="A127" s="31">
        <v>38261</v>
      </c>
      <c r="C127" s="6">
        <v>119</v>
      </c>
      <c r="D127" s="29">
        <f t="shared" si="32"/>
        <v>161</v>
      </c>
      <c r="E127" s="29">
        <f t="shared" si="37"/>
        <v>19159</v>
      </c>
      <c r="F127" s="29">
        <f t="shared" si="33"/>
        <v>-9882</v>
      </c>
      <c r="G127" s="34">
        <f>+Inputs!$D$3</f>
        <v>0.37951000000000001</v>
      </c>
      <c r="I127" s="27">
        <f t="shared" si="38"/>
        <v>29041</v>
      </c>
      <c r="K127" s="27">
        <f t="shared" si="34"/>
        <v>161</v>
      </c>
      <c r="L127" s="27">
        <f t="shared" si="39"/>
        <v>19159</v>
      </c>
      <c r="M127" s="27">
        <f t="shared" si="35"/>
        <v>61.101110000000006</v>
      </c>
      <c r="N127" s="27">
        <f t="shared" si="36"/>
        <v>61.101110000000006</v>
      </c>
      <c r="O127" s="27">
        <f t="shared" si="40"/>
        <v>-3750.1900199999773</v>
      </c>
      <c r="P127" s="27">
        <f t="shared" si="41"/>
        <v>3750.1900199999773</v>
      </c>
    </row>
    <row r="128" spans="1:16">
      <c r="A128" s="30">
        <v>38292</v>
      </c>
      <c r="C128" s="6">
        <v>120</v>
      </c>
      <c r="D128" s="29">
        <f t="shared" si="32"/>
        <v>161</v>
      </c>
      <c r="E128" s="29">
        <f t="shared" si="37"/>
        <v>19320</v>
      </c>
      <c r="F128" s="29">
        <f t="shared" si="33"/>
        <v>-9721</v>
      </c>
      <c r="G128" s="34">
        <f>+Inputs!$D$3</f>
        <v>0.37951000000000001</v>
      </c>
      <c r="I128" s="27">
        <f t="shared" si="38"/>
        <v>29041</v>
      </c>
      <c r="K128" s="27">
        <f t="shared" si="34"/>
        <v>161</v>
      </c>
      <c r="L128" s="27">
        <f t="shared" si="39"/>
        <v>19320</v>
      </c>
      <c r="M128" s="27">
        <f t="shared" si="35"/>
        <v>61.101110000000006</v>
      </c>
      <c r="N128" s="27">
        <f t="shared" si="36"/>
        <v>61.101110000000006</v>
      </c>
      <c r="O128" s="27">
        <f t="shared" si="40"/>
        <v>-3689.0889099999772</v>
      </c>
      <c r="P128" s="27">
        <f t="shared" si="41"/>
        <v>3689.0889099999772</v>
      </c>
    </row>
    <row r="129" spans="1:16">
      <c r="A129" s="31">
        <v>38322</v>
      </c>
      <c r="C129" s="6">
        <v>121</v>
      </c>
      <c r="D129" s="29">
        <f t="shared" si="32"/>
        <v>161</v>
      </c>
      <c r="E129" s="29">
        <f t="shared" si="37"/>
        <v>19481</v>
      </c>
      <c r="F129" s="29">
        <f t="shared" si="33"/>
        <v>-9560</v>
      </c>
      <c r="G129" s="34">
        <f>+Inputs!$D$3</f>
        <v>0.37951000000000001</v>
      </c>
      <c r="I129" s="27">
        <f t="shared" si="38"/>
        <v>29041</v>
      </c>
      <c r="K129" s="27">
        <f t="shared" si="34"/>
        <v>161</v>
      </c>
      <c r="L129" s="27">
        <f t="shared" si="39"/>
        <v>19481</v>
      </c>
      <c r="M129" s="27">
        <f t="shared" si="35"/>
        <v>61.101110000000006</v>
      </c>
      <c r="N129" s="27">
        <f t="shared" si="36"/>
        <v>61.101110000000006</v>
      </c>
      <c r="O129" s="27">
        <f t="shared" si="40"/>
        <v>-3627.9877999999771</v>
      </c>
      <c r="P129" s="27">
        <f t="shared" si="41"/>
        <v>3627.9877999999771</v>
      </c>
    </row>
    <row r="130" spans="1:16">
      <c r="A130" s="30">
        <v>38353</v>
      </c>
      <c r="C130" s="6">
        <v>122</v>
      </c>
      <c r="D130" s="29">
        <f t="shared" si="32"/>
        <v>161</v>
      </c>
      <c r="E130" s="29">
        <f t="shared" si="37"/>
        <v>19642</v>
      </c>
      <c r="F130" s="29">
        <f t="shared" si="33"/>
        <v>-9399</v>
      </c>
      <c r="G130" s="34">
        <f>+Inputs!$D$3</f>
        <v>0.37951000000000001</v>
      </c>
      <c r="I130" s="27">
        <f t="shared" si="38"/>
        <v>29041</v>
      </c>
      <c r="K130" s="27">
        <f t="shared" si="34"/>
        <v>161</v>
      </c>
      <c r="L130" s="27">
        <f t="shared" si="39"/>
        <v>19642</v>
      </c>
      <c r="M130" s="27">
        <f t="shared" si="35"/>
        <v>61.101110000000006</v>
      </c>
      <c r="N130" s="27">
        <f t="shared" si="36"/>
        <v>61.101110000000006</v>
      </c>
      <c r="O130" s="27">
        <f t="shared" si="40"/>
        <v>-3566.8866899999771</v>
      </c>
      <c r="P130" s="27">
        <f t="shared" si="41"/>
        <v>3566.8866899999771</v>
      </c>
    </row>
    <row r="131" spans="1:16">
      <c r="A131" s="31">
        <v>38384</v>
      </c>
      <c r="C131" s="6">
        <v>123</v>
      </c>
      <c r="D131" s="29">
        <f t="shared" si="32"/>
        <v>161</v>
      </c>
      <c r="E131" s="29">
        <f t="shared" si="37"/>
        <v>19803</v>
      </c>
      <c r="F131" s="29">
        <f t="shared" si="33"/>
        <v>-9238</v>
      </c>
      <c r="G131" s="34">
        <f>+Inputs!$D$3</f>
        <v>0.37951000000000001</v>
      </c>
      <c r="I131" s="27">
        <f t="shared" si="38"/>
        <v>29041</v>
      </c>
      <c r="K131" s="27">
        <f t="shared" si="34"/>
        <v>161</v>
      </c>
      <c r="L131" s="27">
        <f t="shared" si="39"/>
        <v>19803</v>
      </c>
      <c r="M131" s="27">
        <f t="shared" si="35"/>
        <v>61.101110000000006</v>
      </c>
      <c r="N131" s="27">
        <f t="shared" si="36"/>
        <v>61.101110000000006</v>
      </c>
      <c r="O131" s="27">
        <f t="shared" si="40"/>
        <v>-3505.785579999977</v>
      </c>
      <c r="P131" s="27">
        <f t="shared" si="41"/>
        <v>3505.785579999977</v>
      </c>
    </row>
    <row r="132" spans="1:16">
      <c r="A132" s="30">
        <v>38412</v>
      </c>
      <c r="C132" s="6">
        <v>124</v>
      </c>
      <c r="D132" s="29">
        <f t="shared" si="32"/>
        <v>161</v>
      </c>
      <c r="E132" s="29">
        <f t="shared" si="37"/>
        <v>19964</v>
      </c>
      <c r="F132" s="29">
        <f t="shared" si="33"/>
        <v>-9077</v>
      </c>
      <c r="G132" s="34">
        <f>+Inputs!$D$3</f>
        <v>0.37951000000000001</v>
      </c>
      <c r="I132" s="27">
        <f t="shared" si="38"/>
        <v>29041</v>
      </c>
      <c r="K132" s="27">
        <f t="shared" si="34"/>
        <v>161</v>
      </c>
      <c r="L132" s="27">
        <f t="shared" si="39"/>
        <v>19964</v>
      </c>
      <c r="M132" s="27">
        <f t="shared" si="35"/>
        <v>61.101110000000006</v>
      </c>
      <c r="N132" s="27">
        <f t="shared" si="36"/>
        <v>61.101110000000006</v>
      </c>
      <c r="O132" s="27">
        <f t="shared" si="40"/>
        <v>-3444.684469999977</v>
      </c>
      <c r="P132" s="27">
        <f t="shared" si="41"/>
        <v>3444.684469999977</v>
      </c>
    </row>
    <row r="133" spans="1:16">
      <c r="A133" s="31">
        <v>38443</v>
      </c>
      <c r="C133" s="6">
        <v>125</v>
      </c>
      <c r="D133" s="29">
        <f t="shared" si="32"/>
        <v>161</v>
      </c>
      <c r="E133" s="29">
        <f t="shared" si="37"/>
        <v>20125</v>
      </c>
      <c r="F133" s="29">
        <f t="shared" si="33"/>
        <v>-8916</v>
      </c>
      <c r="G133" s="34">
        <f>+Inputs!$D$3</f>
        <v>0.37951000000000001</v>
      </c>
      <c r="I133" s="27">
        <f t="shared" si="38"/>
        <v>29041</v>
      </c>
      <c r="K133" s="27">
        <f t="shared" si="34"/>
        <v>161</v>
      </c>
      <c r="L133" s="27">
        <f t="shared" si="39"/>
        <v>20125</v>
      </c>
      <c r="M133" s="27">
        <f t="shared" si="35"/>
        <v>61.101110000000006</v>
      </c>
      <c r="N133" s="27">
        <f t="shared" si="36"/>
        <v>61.101110000000006</v>
      </c>
      <c r="O133" s="27">
        <f t="shared" si="40"/>
        <v>-3383.5833599999769</v>
      </c>
      <c r="P133" s="27">
        <f t="shared" si="41"/>
        <v>3383.5833599999769</v>
      </c>
    </row>
    <row r="134" spans="1:16">
      <c r="A134" s="30">
        <v>38473</v>
      </c>
      <c r="C134" s="6">
        <v>126</v>
      </c>
      <c r="D134" s="29">
        <f t="shared" si="32"/>
        <v>161</v>
      </c>
      <c r="E134" s="29">
        <f t="shared" si="37"/>
        <v>20286</v>
      </c>
      <c r="F134" s="29">
        <f t="shared" si="33"/>
        <v>-8755</v>
      </c>
      <c r="G134" s="34">
        <f>+Inputs!$D$3</f>
        <v>0.37951000000000001</v>
      </c>
      <c r="I134" s="27">
        <f t="shared" si="38"/>
        <v>29041</v>
      </c>
      <c r="K134" s="27">
        <f t="shared" si="34"/>
        <v>161</v>
      </c>
      <c r="L134" s="27">
        <f t="shared" si="39"/>
        <v>20286</v>
      </c>
      <c r="M134" s="27">
        <f t="shared" si="35"/>
        <v>61.101110000000006</v>
      </c>
      <c r="N134" s="27">
        <f t="shared" si="36"/>
        <v>61.101110000000006</v>
      </c>
      <c r="O134" s="27">
        <f t="shared" si="40"/>
        <v>-3322.4822499999768</v>
      </c>
      <c r="P134" s="27">
        <f t="shared" si="41"/>
        <v>3322.4822499999768</v>
      </c>
    </row>
    <row r="135" spans="1:16">
      <c r="A135" s="31">
        <v>38504</v>
      </c>
      <c r="C135" s="6">
        <v>127</v>
      </c>
      <c r="D135" s="29">
        <f t="shared" si="32"/>
        <v>161</v>
      </c>
      <c r="E135" s="29">
        <f t="shared" si="37"/>
        <v>20447</v>
      </c>
      <c r="F135" s="29">
        <f t="shared" si="33"/>
        <v>-8594</v>
      </c>
      <c r="G135" s="34">
        <f>+Inputs!$D$3</f>
        <v>0.37951000000000001</v>
      </c>
      <c r="I135" s="27">
        <f t="shared" si="38"/>
        <v>29041</v>
      </c>
      <c r="K135" s="27">
        <f t="shared" si="34"/>
        <v>161</v>
      </c>
      <c r="L135" s="27">
        <f t="shared" si="39"/>
        <v>20447</v>
      </c>
      <c r="M135" s="27">
        <f t="shared" si="35"/>
        <v>61.101110000000006</v>
      </c>
      <c r="N135" s="27">
        <f t="shared" si="36"/>
        <v>61.101110000000006</v>
      </c>
      <c r="O135" s="27">
        <f t="shared" si="40"/>
        <v>-3261.3811399999768</v>
      </c>
      <c r="P135" s="27">
        <f t="shared" si="41"/>
        <v>3261.3811399999768</v>
      </c>
    </row>
    <row r="136" spans="1:16">
      <c r="A136" s="30">
        <v>38534</v>
      </c>
      <c r="C136" s="6">
        <v>128</v>
      </c>
      <c r="D136" s="29">
        <f t="shared" si="32"/>
        <v>161</v>
      </c>
      <c r="E136" s="29">
        <f t="shared" si="37"/>
        <v>20608</v>
      </c>
      <c r="F136" s="29">
        <f t="shared" si="33"/>
        <v>-8433</v>
      </c>
      <c r="G136" s="34">
        <f>+Inputs!$D$3</f>
        <v>0.37951000000000001</v>
      </c>
      <c r="I136" s="27">
        <f t="shared" si="38"/>
        <v>29041</v>
      </c>
      <c r="K136" s="27">
        <f t="shared" si="34"/>
        <v>161</v>
      </c>
      <c r="L136" s="27">
        <f t="shared" si="39"/>
        <v>20608</v>
      </c>
      <c r="M136" s="27">
        <f t="shared" si="35"/>
        <v>61.101110000000006</v>
      </c>
      <c r="N136" s="27">
        <f t="shared" si="36"/>
        <v>61.101110000000006</v>
      </c>
      <c r="O136" s="27">
        <f t="shared" si="40"/>
        <v>-3200.2800299999767</v>
      </c>
      <c r="P136" s="27">
        <f t="shared" si="41"/>
        <v>3200.2800299999767</v>
      </c>
    </row>
    <row r="137" spans="1:16">
      <c r="A137" s="31">
        <v>38565</v>
      </c>
      <c r="C137" s="6">
        <v>129</v>
      </c>
      <c r="D137" s="29">
        <f t="shared" ref="D137:D168" si="42">ROUND(-(+$B$9/180)*1,0)</f>
        <v>161</v>
      </c>
      <c r="E137" s="29">
        <f t="shared" si="37"/>
        <v>20769</v>
      </c>
      <c r="F137" s="29">
        <f t="shared" ref="F137:F168" si="43">$B$9+E137</f>
        <v>-8272</v>
      </c>
      <c r="G137" s="34">
        <f>+Inputs!$D$3</f>
        <v>0.37951000000000001</v>
      </c>
      <c r="I137" s="27">
        <f t="shared" si="38"/>
        <v>29041</v>
      </c>
      <c r="K137" s="27">
        <f t="shared" ref="K137:K168" si="44">D137</f>
        <v>161</v>
      </c>
      <c r="L137" s="27">
        <f t="shared" si="39"/>
        <v>20769</v>
      </c>
      <c r="M137" s="27">
        <f t="shared" ref="M137:M168" si="45">K137*G137</f>
        <v>61.101110000000006</v>
      </c>
      <c r="N137" s="27">
        <f t="shared" ref="N137:N168" si="46">M137-J137</f>
        <v>61.101110000000006</v>
      </c>
      <c r="O137" s="27">
        <f t="shared" si="40"/>
        <v>-3139.1789199999766</v>
      </c>
      <c r="P137" s="27">
        <f t="shared" si="41"/>
        <v>3139.1789199999766</v>
      </c>
    </row>
    <row r="138" spans="1:16">
      <c r="A138" s="30">
        <v>38596</v>
      </c>
      <c r="C138" s="6">
        <v>130</v>
      </c>
      <c r="D138" s="29">
        <f t="shared" si="42"/>
        <v>161</v>
      </c>
      <c r="E138" s="29">
        <f t="shared" ref="E138:E169" si="47">+E137+D138</f>
        <v>20930</v>
      </c>
      <c r="F138" s="29">
        <f t="shared" si="43"/>
        <v>-8111</v>
      </c>
      <c r="G138" s="34">
        <f>+Inputs!$D$3</f>
        <v>0.37951000000000001</v>
      </c>
      <c r="I138" s="27">
        <f t="shared" ref="I138:I169" si="48">+I137+H138</f>
        <v>29041</v>
      </c>
      <c r="K138" s="27">
        <f t="shared" si="44"/>
        <v>161</v>
      </c>
      <c r="L138" s="27">
        <f t="shared" ref="L138:L169" si="49">+L137+K138</f>
        <v>20930</v>
      </c>
      <c r="M138" s="27">
        <f t="shared" si="45"/>
        <v>61.101110000000006</v>
      </c>
      <c r="N138" s="27">
        <f t="shared" si="46"/>
        <v>61.101110000000006</v>
      </c>
      <c r="O138" s="27">
        <f t="shared" ref="O138:O169" si="50">+O137+N138</f>
        <v>-3078.0778099999766</v>
      </c>
      <c r="P138" s="27">
        <f t="shared" ref="P138:P169" si="51">P137-N138</f>
        <v>3078.0778099999766</v>
      </c>
    </row>
    <row r="139" spans="1:16">
      <c r="A139" s="31">
        <v>38626</v>
      </c>
      <c r="C139" s="6">
        <v>131</v>
      </c>
      <c r="D139" s="29">
        <f t="shared" si="42"/>
        <v>161</v>
      </c>
      <c r="E139" s="29">
        <f t="shared" si="47"/>
        <v>21091</v>
      </c>
      <c r="F139" s="29">
        <f t="shared" si="43"/>
        <v>-7950</v>
      </c>
      <c r="G139" s="34">
        <f>+Inputs!$D$3</f>
        <v>0.37951000000000001</v>
      </c>
      <c r="I139" s="27">
        <f t="shared" si="48"/>
        <v>29041</v>
      </c>
      <c r="K139" s="27">
        <f t="shared" si="44"/>
        <v>161</v>
      </c>
      <c r="L139" s="27">
        <f t="shared" si="49"/>
        <v>21091</v>
      </c>
      <c r="M139" s="27">
        <f t="shared" si="45"/>
        <v>61.101110000000006</v>
      </c>
      <c r="N139" s="27">
        <f t="shared" si="46"/>
        <v>61.101110000000006</v>
      </c>
      <c r="O139" s="27">
        <f t="shared" si="50"/>
        <v>-3016.9766999999765</v>
      </c>
      <c r="P139" s="27">
        <f t="shared" si="51"/>
        <v>3016.9766999999765</v>
      </c>
    </row>
    <row r="140" spans="1:16">
      <c r="A140" s="30">
        <v>38657</v>
      </c>
      <c r="C140" s="6">
        <v>132</v>
      </c>
      <c r="D140" s="29">
        <f t="shared" si="42"/>
        <v>161</v>
      </c>
      <c r="E140" s="29">
        <f t="shared" si="47"/>
        <v>21252</v>
      </c>
      <c r="F140" s="29">
        <f t="shared" si="43"/>
        <v>-7789</v>
      </c>
      <c r="G140" s="34">
        <f>+Inputs!$D$3</f>
        <v>0.37951000000000001</v>
      </c>
      <c r="I140" s="27">
        <f t="shared" si="48"/>
        <v>29041</v>
      </c>
      <c r="K140" s="27">
        <f t="shared" si="44"/>
        <v>161</v>
      </c>
      <c r="L140" s="27">
        <f t="shared" si="49"/>
        <v>21252</v>
      </c>
      <c r="M140" s="27">
        <f t="shared" si="45"/>
        <v>61.101110000000006</v>
      </c>
      <c r="N140" s="27">
        <f t="shared" si="46"/>
        <v>61.101110000000006</v>
      </c>
      <c r="O140" s="27">
        <f t="shared" si="50"/>
        <v>-2955.8755899999765</v>
      </c>
      <c r="P140" s="27">
        <f t="shared" si="51"/>
        <v>2955.8755899999765</v>
      </c>
    </row>
    <row r="141" spans="1:16">
      <c r="A141" s="31">
        <v>38687</v>
      </c>
      <c r="C141" s="6">
        <v>133</v>
      </c>
      <c r="D141" s="29">
        <f t="shared" si="42"/>
        <v>161</v>
      </c>
      <c r="E141" s="29">
        <f t="shared" si="47"/>
        <v>21413</v>
      </c>
      <c r="F141" s="29">
        <f t="shared" si="43"/>
        <v>-7628</v>
      </c>
      <c r="G141" s="34">
        <f>+Inputs!$D$3</f>
        <v>0.37951000000000001</v>
      </c>
      <c r="I141" s="27">
        <f t="shared" si="48"/>
        <v>29041</v>
      </c>
      <c r="K141" s="27">
        <f t="shared" si="44"/>
        <v>161</v>
      </c>
      <c r="L141" s="27">
        <f t="shared" si="49"/>
        <v>21413</v>
      </c>
      <c r="M141" s="27">
        <f t="shared" si="45"/>
        <v>61.101110000000006</v>
      </c>
      <c r="N141" s="27">
        <f t="shared" si="46"/>
        <v>61.101110000000006</v>
      </c>
      <c r="O141" s="27">
        <f t="shared" si="50"/>
        <v>-2894.7744799999764</v>
      </c>
      <c r="P141" s="27">
        <f t="shared" si="51"/>
        <v>2894.7744799999764</v>
      </c>
    </row>
    <row r="142" spans="1:16">
      <c r="A142" s="30">
        <v>38718</v>
      </c>
      <c r="C142" s="6">
        <v>134</v>
      </c>
      <c r="D142" s="29">
        <f t="shared" si="42"/>
        <v>161</v>
      </c>
      <c r="E142" s="29">
        <f t="shared" si="47"/>
        <v>21574</v>
      </c>
      <c r="F142" s="29">
        <f t="shared" si="43"/>
        <v>-7467</v>
      </c>
      <c r="G142" s="34">
        <f>+Inputs!$D$3</f>
        <v>0.37951000000000001</v>
      </c>
      <c r="I142" s="27">
        <f t="shared" si="48"/>
        <v>29041</v>
      </c>
      <c r="K142" s="27">
        <f t="shared" si="44"/>
        <v>161</v>
      </c>
      <c r="L142" s="27">
        <f t="shared" si="49"/>
        <v>21574</v>
      </c>
      <c r="M142" s="27">
        <f t="shared" si="45"/>
        <v>61.101110000000006</v>
      </c>
      <c r="N142" s="27">
        <f t="shared" si="46"/>
        <v>61.101110000000006</v>
      </c>
      <c r="O142" s="27">
        <f t="shared" si="50"/>
        <v>-2833.6733699999763</v>
      </c>
      <c r="P142" s="27">
        <f t="shared" si="51"/>
        <v>2833.6733699999763</v>
      </c>
    </row>
    <row r="143" spans="1:16">
      <c r="A143" s="31">
        <v>38749</v>
      </c>
      <c r="C143" s="6">
        <v>135</v>
      </c>
      <c r="D143" s="29">
        <f t="shared" si="42"/>
        <v>161</v>
      </c>
      <c r="E143" s="29">
        <f t="shared" si="47"/>
        <v>21735</v>
      </c>
      <c r="F143" s="29">
        <f t="shared" si="43"/>
        <v>-7306</v>
      </c>
      <c r="G143" s="34">
        <f>+Inputs!$D$3</f>
        <v>0.37951000000000001</v>
      </c>
      <c r="I143" s="27">
        <f t="shared" si="48"/>
        <v>29041</v>
      </c>
      <c r="K143" s="27">
        <f t="shared" si="44"/>
        <v>161</v>
      </c>
      <c r="L143" s="27">
        <f t="shared" si="49"/>
        <v>21735</v>
      </c>
      <c r="M143" s="27">
        <f t="shared" si="45"/>
        <v>61.101110000000006</v>
      </c>
      <c r="N143" s="27">
        <f t="shared" si="46"/>
        <v>61.101110000000006</v>
      </c>
      <c r="O143" s="27">
        <f t="shared" si="50"/>
        <v>-2772.5722599999763</v>
      </c>
      <c r="P143" s="27">
        <f t="shared" si="51"/>
        <v>2772.5722599999763</v>
      </c>
    </row>
    <row r="144" spans="1:16">
      <c r="A144" s="30">
        <v>38777</v>
      </c>
      <c r="C144" s="6">
        <v>136</v>
      </c>
      <c r="D144" s="29">
        <f t="shared" si="42"/>
        <v>161</v>
      </c>
      <c r="E144" s="29">
        <f t="shared" si="47"/>
        <v>21896</v>
      </c>
      <c r="F144" s="29">
        <f t="shared" si="43"/>
        <v>-7145</v>
      </c>
      <c r="G144" s="34">
        <f>+Inputs!$D$3</f>
        <v>0.37951000000000001</v>
      </c>
      <c r="I144" s="27">
        <f t="shared" si="48"/>
        <v>29041</v>
      </c>
      <c r="K144" s="27">
        <f t="shared" si="44"/>
        <v>161</v>
      </c>
      <c r="L144" s="27">
        <f t="shared" si="49"/>
        <v>21896</v>
      </c>
      <c r="M144" s="27">
        <f t="shared" si="45"/>
        <v>61.101110000000006</v>
      </c>
      <c r="N144" s="27">
        <f t="shared" si="46"/>
        <v>61.101110000000006</v>
      </c>
      <c r="O144" s="27">
        <f t="shared" si="50"/>
        <v>-2711.4711499999762</v>
      </c>
      <c r="P144" s="27">
        <f t="shared" si="51"/>
        <v>2711.4711499999762</v>
      </c>
    </row>
    <row r="145" spans="1:16">
      <c r="A145" s="31">
        <v>38808</v>
      </c>
      <c r="C145" s="6">
        <v>137</v>
      </c>
      <c r="D145" s="29">
        <f t="shared" si="42"/>
        <v>161</v>
      </c>
      <c r="E145" s="29">
        <f t="shared" si="47"/>
        <v>22057</v>
      </c>
      <c r="F145" s="29">
        <f t="shared" si="43"/>
        <v>-6984</v>
      </c>
      <c r="G145" s="34">
        <f>+Inputs!$D$3</f>
        <v>0.37951000000000001</v>
      </c>
      <c r="I145" s="27">
        <f t="shared" si="48"/>
        <v>29041</v>
      </c>
      <c r="K145" s="27">
        <f t="shared" si="44"/>
        <v>161</v>
      </c>
      <c r="L145" s="27">
        <f t="shared" si="49"/>
        <v>22057</v>
      </c>
      <c r="M145" s="27">
        <f t="shared" si="45"/>
        <v>61.101110000000006</v>
      </c>
      <c r="N145" s="27">
        <f t="shared" si="46"/>
        <v>61.101110000000006</v>
      </c>
      <c r="O145" s="27">
        <f t="shared" si="50"/>
        <v>-2650.3700399999761</v>
      </c>
      <c r="P145" s="27">
        <f t="shared" si="51"/>
        <v>2650.3700399999761</v>
      </c>
    </row>
    <row r="146" spans="1:16">
      <c r="A146" s="30">
        <v>38838</v>
      </c>
      <c r="C146" s="6">
        <v>138</v>
      </c>
      <c r="D146" s="29">
        <f t="shared" si="42"/>
        <v>161</v>
      </c>
      <c r="E146" s="29">
        <f t="shared" si="47"/>
        <v>22218</v>
      </c>
      <c r="F146" s="29">
        <f t="shared" si="43"/>
        <v>-6823</v>
      </c>
      <c r="G146" s="34">
        <f>+Inputs!$D$3</f>
        <v>0.37951000000000001</v>
      </c>
      <c r="I146" s="27">
        <f t="shared" si="48"/>
        <v>29041</v>
      </c>
      <c r="K146" s="27">
        <f t="shared" si="44"/>
        <v>161</v>
      </c>
      <c r="L146" s="27">
        <f t="shared" si="49"/>
        <v>22218</v>
      </c>
      <c r="M146" s="27">
        <f t="shared" si="45"/>
        <v>61.101110000000006</v>
      </c>
      <c r="N146" s="27">
        <f t="shared" si="46"/>
        <v>61.101110000000006</v>
      </c>
      <c r="O146" s="27">
        <f t="shared" si="50"/>
        <v>-2589.2689299999761</v>
      </c>
      <c r="P146" s="27">
        <f t="shared" si="51"/>
        <v>2589.2689299999761</v>
      </c>
    </row>
    <row r="147" spans="1:16">
      <c r="A147" s="31">
        <v>38869</v>
      </c>
      <c r="C147" s="6">
        <v>139</v>
      </c>
      <c r="D147" s="29">
        <f t="shared" si="42"/>
        <v>161</v>
      </c>
      <c r="E147" s="29">
        <f t="shared" si="47"/>
        <v>22379</v>
      </c>
      <c r="F147" s="29">
        <f t="shared" si="43"/>
        <v>-6662</v>
      </c>
      <c r="G147" s="34">
        <f>+Inputs!$D$3</f>
        <v>0.37951000000000001</v>
      </c>
      <c r="I147" s="27">
        <f t="shared" si="48"/>
        <v>29041</v>
      </c>
      <c r="K147" s="27">
        <f t="shared" si="44"/>
        <v>161</v>
      </c>
      <c r="L147" s="27">
        <f t="shared" si="49"/>
        <v>22379</v>
      </c>
      <c r="M147" s="27">
        <f t="shared" si="45"/>
        <v>61.101110000000006</v>
      </c>
      <c r="N147" s="27">
        <f t="shared" si="46"/>
        <v>61.101110000000006</v>
      </c>
      <c r="O147" s="27">
        <f t="shared" si="50"/>
        <v>-2528.167819999976</v>
      </c>
      <c r="P147" s="27">
        <f t="shared" si="51"/>
        <v>2528.167819999976</v>
      </c>
    </row>
    <row r="148" spans="1:16">
      <c r="A148" s="30">
        <v>38899</v>
      </c>
      <c r="C148" s="6">
        <v>140</v>
      </c>
      <c r="D148" s="29">
        <f t="shared" si="42"/>
        <v>161</v>
      </c>
      <c r="E148" s="29">
        <f t="shared" si="47"/>
        <v>22540</v>
      </c>
      <c r="F148" s="29">
        <f t="shared" si="43"/>
        <v>-6501</v>
      </c>
      <c r="G148" s="34">
        <f>+Inputs!$D$3</f>
        <v>0.37951000000000001</v>
      </c>
      <c r="I148" s="27">
        <f t="shared" si="48"/>
        <v>29041</v>
      </c>
      <c r="K148" s="27">
        <f t="shared" si="44"/>
        <v>161</v>
      </c>
      <c r="L148" s="27">
        <f t="shared" si="49"/>
        <v>22540</v>
      </c>
      <c r="M148" s="27">
        <f t="shared" si="45"/>
        <v>61.101110000000006</v>
      </c>
      <c r="N148" s="27">
        <f t="shared" si="46"/>
        <v>61.101110000000006</v>
      </c>
      <c r="O148" s="27">
        <f t="shared" si="50"/>
        <v>-2467.066709999976</v>
      </c>
      <c r="P148" s="27">
        <f t="shared" si="51"/>
        <v>2467.066709999976</v>
      </c>
    </row>
    <row r="149" spans="1:16">
      <c r="A149" s="31">
        <v>38930</v>
      </c>
      <c r="C149" s="6">
        <v>141</v>
      </c>
      <c r="D149" s="29">
        <f t="shared" si="42"/>
        <v>161</v>
      </c>
      <c r="E149" s="29">
        <f t="shared" si="47"/>
        <v>22701</v>
      </c>
      <c r="F149" s="29">
        <f t="shared" si="43"/>
        <v>-6340</v>
      </c>
      <c r="G149" s="34">
        <f>+Inputs!$D$3</f>
        <v>0.37951000000000001</v>
      </c>
      <c r="I149" s="27">
        <f t="shared" si="48"/>
        <v>29041</v>
      </c>
      <c r="K149" s="27">
        <f t="shared" si="44"/>
        <v>161</v>
      </c>
      <c r="L149" s="27">
        <f t="shared" si="49"/>
        <v>22701</v>
      </c>
      <c r="M149" s="27">
        <f t="shared" si="45"/>
        <v>61.101110000000006</v>
      </c>
      <c r="N149" s="27">
        <f t="shared" si="46"/>
        <v>61.101110000000006</v>
      </c>
      <c r="O149" s="27">
        <f t="shared" si="50"/>
        <v>-2405.9655999999759</v>
      </c>
      <c r="P149" s="27">
        <f t="shared" si="51"/>
        <v>2405.9655999999759</v>
      </c>
    </row>
    <row r="150" spans="1:16">
      <c r="A150" s="30">
        <v>38961</v>
      </c>
      <c r="C150" s="6">
        <v>142</v>
      </c>
      <c r="D150" s="29">
        <f t="shared" si="42"/>
        <v>161</v>
      </c>
      <c r="E150" s="29">
        <f t="shared" si="47"/>
        <v>22862</v>
      </c>
      <c r="F150" s="29">
        <f t="shared" si="43"/>
        <v>-6179</v>
      </c>
      <c r="G150" s="34">
        <f>+Inputs!$D$3</f>
        <v>0.37951000000000001</v>
      </c>
      <c r="I150" s="27">
        <f t="shared" si="48"/>
        <v>29041</v>
      </c>
      <c r="K150" s="27">
        <f t="shared" si="44"/>
        <v>161</v>
      </c>
      <c r="L150" s="27">
        <f t="shared" si="49"/>
        <v>22862</v>
      </c>
      <c r="M150" s="27">
        <f t="shared" si="45"/>
        <v>61.101110000000006</v>
      </c>
      <c r="N150" s="27">
        <f t="shared" si="46"/>
        <v>61.101110000000006</v>
      </c>
      <c r="O150" s="27">
        <f t="shared" si="50"/>
        <v>-2344.8644899999758</v>
      </c>
      <c r="P150" s="27">
        <f t="shared" si="51"/>
        <v>2344.8644899999758</v>
      </c>
    </row>
    <row r="151" spans="1:16">
      <c r="A151" s="31">
        <v>38991</v>
      </c>
      <c r="C151" s="6">
        <v>143</v>
      </c>
      <c r="D151" s="29">
        <f t="shared" si="42"/>
        <v>161</v>
      </c>
      <c r="E151" s="29">
        <f t="shared" si="47"/>
        <v>23023</v>
      </c>
      <c r="F151" s="29">
        <f t="shared" si="43"/>
        <v>-6018</v>
      </c>
      <c r="G151" s="34">
        <f>+Inputs!$D$3</f>
        <v>0.37951000000000001</v>
      </c>
      <c r="I151" s="27">
        <f t="shared" si="48"/>
        <v>29041</v>
      </c>
      <c r="K151" s="27">
        <f t="shared" si="44"/>
        <v>161</v>
      </c>
      <c r="L151" s="27">
        <f t="shared" si="49"/>
        <v>23023</v>
      </c>
      <c r="M151" s="27">
        <f t="shared" si="45"/>
        <v>61.101110000000006</v>
      </c>
      <c r="N151" s="27">
        <f t="shared" si="46"/>
        <v>61.101110000000006</v>
      </c>
      <c r="O151" s="27">
        <f t="shared" si="50"/>
        <v>-2283.7633799999758</v>
      </c>
      <c r="P151" s="27">
        <f t="shared" si="51"/>
        <v>2283.7633799999758</v>
      </c>
    </row>
    <row r="152" spans="1:16">
      <c r="A152" s="30">
        <v>39022</v>
      </c>
      <c r="C152" s="6">
        <v>144</v>
      </c>
      <c r="D152" s="29">
        <f t="shared" si="42"/>
        <v>161</v>
      </c>
      <c r="E152" s="29">
        <f t="shared" si="47"/>
        <v>23184</v>
      </c>
      <c r="F152" s="29">
        <f t="shared" si="43"/>
        <v>-5857</v>
      </c>
      <c r="G152" s="34">
        <f>+Inputs!$D$3</f>
        <v>0.37951000000000001</v>
      </c>
      <c r="I152" s="27">
        <f t="shared" si="48"/>
        <v>29041</v>
      </c>
      <c r="K152" s="27">
        <f t="shared" si="44"/>
        <v>161</v>
      </c>
      <c r="L152" s="27">
        <f t="shared" si="49"/>
        <v>23184</v>
      </c>
      <c r="M152" s="27">
        <f t="shared" si="45"/>
        <v>61.101110000000006</v>
      </c>
      <c r="N152" s="27">
        <f t="shared" si="46"/>
        <v>61.101110000000006</v>
      </c>
      <c r="O152" s="27">
        <f t="shared" si="50"/>
        <v>-2222.6622699999757</v>
      </c>
      <c r="P152" s="27">
        <f t="shared" si="51"/>
        <v>2222.6622699999757</v>
      </c>
    </row>
    <row r="153" spans="1:16">
      <c r="A153" s="31">
        <v>39052</v>
      </c>
      <c r="C153" s="6">
        <v>145</v>
      </c>
      <c r="D153" s="29">
        <f t="shared" si="42"/>
        <v>161</v>
      </c>
      <c r="E153" s="29">
        <f t="shared" si="47"/>
        <v>23345</v>
      </c>
      <c r="F153" s="29">
        <f t="shared" si="43"/>
        <v>-5696</v>
      </c>
      <c r="G153" s="34">
        <f>+Inputs!$D$3</f>
        <v>0.37951000000000001</v>
      </c>
      <c r="I153" s="27">
        <f t="shared" si="48"/>
        <v>29041</v>
      </c>
      <c r="K153" s="27">
        <f t="shared" si="44"/>
        <v>161</v>
      </c>
      <c r="L153" s="27">
        <f t="shared" si="49"/>
        <v>23345</v>
      </c>
      <c r="M153" s="27">
        <f t="shared" si="45"/>
        <v>61.101110000000006</v>
      </c>
      <c r="N153" s="27">
        <f t="shared" si="46"/>
        <v>61.101110000000006</v>
      </c>
      <c r="O153" s="27">
        <f t="shared" si="50"/>
        <v>-2161.5611599999756</v>
      </c>
      <c r="P153" s="27">
        <f t="shared" si="51"/>
        <v>2161.5611599999756</v>
      </c>
    </row>
    <row r="154" spans="1:16">
      <c r="A154" s="30">
        <v>39083</v>
      </c>
      <c r="C154" s="6">
        <v>146</v>
      </c>
      <c r="D154" s="29">
        <f t="shared" si="42"/>
        <v>161</v>
      </c>
      <c r="E154" s="29">
        <f t="shared" si="47"/>
        <v>23506</v>
      </c>
      <c r="F154" s="29">
        <f t="shared" si="43"/>
        <v>-5535</v>
      </c>
      <c r="G154" s="34">
        <f>+Inputs!$D$3</f>
        <v>0.37951000000000001</v>
      </c>
      <c r="I154" s="27">
        <f t="shared" si="48"/>
        <v>29041</v>
      </c>
      <c r="K154" s="27">
        <f t="shared" si="44"/>
        <v>161</v>
      </c>
      <c r="L154" s="27">
        <f t="shared" si="49"/>
        <v>23506</v>
      </c>
      <c r="M154" s="27">
        <f t="shared" si="45"/>
        <v>61.101110000000006</v>
      </c>
      <c r="N154" s="27">
        <f t="shared" si="46"/>
        <v>61.101110000000006</v>
      </c>
      <c r="O154" s="27">
        <f t="shared" si="50"/>
        <v>-2100.4600499999756</v>
      </c>
      <c r="P154" s="27">
        <f t="shared" si="51"/>
        <v>2100.4600499999756</v>
      </c>
    </row>
    <row r="155" spans="1:16">
      <c r="A155" s="31">
        <v>39114</v>
      </c>
      <c r="C155" s="6">
        <v>147</v>
      </c>
      <c r="D155" s="29">
        <f t="shared" si="42"/>
        <v>161</v>
      </c>
      <c r="E155" s="29">
        <f t="shared" si="47"/>
        <v>23667</v>
      </c>
      <c r="F155" s="29">
        <f t="shared" si="43"/>
        <v>-5374</v>
      </c>
      <c r="G155" s="34">
        <f>+Inputs!$D$3</f>
        <v>0.37951000000000001</v>
      </c>
      <c r="I155" s="27">
        <f t="shared" si="48"/>
        <v>29041</v>
      </c>
      <c r="K155" s="27">
        <f t="shared" si="44"/>
        <v>161</v>
      </c>
      <c r="L155" s="27">
        <f t="shared" si="49"/>
        <v>23667</v>
      </c>
      <c r="M155" s="27">
        <f t="shared" si="45"/>
        <v>61.101110000000006</v>
      </c>
      <c r="N155" s="27">
        <f t="shared" si="46"/>
        <v>61.101110000000006</v>
      </c>
      <c r="O155" s="27">
        <f t="shared" si="50"/>
        <v>-2039.3589399999755</v>
      </c>
      <c r="P155" s="27">
        <f t="shared" si="51"/>
        <v>2039.3589399999755</v>
      </c>
    </row>
    <row r="156" spans="1:16">
      <c r="A156" s="30">
        <v>39142</v>
      </c>
      <c r="C156" s="6">
        <v>148</v>
      </c>
      <c r="D156" s="29">
        <f t="shared" si="42"/>
        <v>161</v>
      </c>
      <c r="E156" s="29">
        <f t="shared" si="47"/>
        <v>23828</v>
      </c>
      <c r="F156" s="29">
        <f t="shared" si="43"/>
        <v>-5213</v>
      </c>
      <c r="G156" s="34">
        <f>+Inputs!$D$3</f>
        <v>0.37951000000000001</v>
      </c>
      <c r="I156" s="27">
        <f t="shared" si="48"/>
        <v>29041</v>
      </c>
      <c r="K156" s="27">
        <f t="shared" si="44"/>
        <v>161</v>
      </c>
      <c r="L156" s="27">
        <f t="shared" si="49"/>
        <v>23828</v>
      </c>
      <c r="M156" s="27">
        <f t="shared" si="45"/>
        <v>61.101110000000006</v>
      </c>
      <c r="N156" s="27">
        <f t="shared" si="46"/>
        <v>61.101110000000006</v>
      </c>
      <c r="O156" s="27">
        <f t="shared" si="50"/>
        <v>-1978.2578299999755</v>
      </c>
      <c r="P156" s="27">
        <f t="shared" si="51"/>
        <v>1978.2578299999755</v>
      </c>
    </row>
    <row r="157" spans="1:16">
      <c r="A157" s="31">
        <v>39173</v>
      </c>
      <c r="C157" s="6">
        <v>149</v>
      </c>
      <c r="D157" s="29">
        <f t="shared" si="42"/>
        <v>161</v>
      </c>
      <c r="E157" s="29">
        <f t="shared" si="47"/>
        <v>23989</v>
      </c>
      <c r="F157" s="29">
        <f t="shared" si="43"/>
        <v>-5052</v>
      </c>
      <c r="G157" s="34">
        <f>+Inputs!$D$3</f>
        <v>0.37951000000000001</v>
      </c>
      <c r="I157" s="27">
        <f t="shared" si="48"/>
        <v>29041</v>
      </c>
      <c r="K157" s="27">
        <f t="shared" si="44"/>
        <v>161</v>
      </c>
      <c r="L157" s="27">
        <f t="shared" si="49"/>
        <v>23989</v>
      </c>
      <c r="M157" s="27">
        <f t="shared" si="45"/>
        <v>61.101110000000006</v>
      </c>
      <c r="N157" s="27">
        <f t="shared" si="46"/>
        <v>61.101110000000006</v>
      </c>
      <c r="O157" s="27">
        <f t="shared" si="50"/>
        <v>-1917.1567199999754</v>
      </c>
      <c r="P157" s="27">
        <f t="shared" si="51"/>
        <v>1917.1567199999754</v>
      </c>
    </row>
    <row r="158" spans="1:16">
      <c r="A158" s="30">
        <v>39203</v>
      </c>
      <c r="C158" s="6">
        <v>150</v>
      </c>
      <c r="D158" s="29">
        <f t="shared" si="42"/>
        <v>161</v>
      </c>
      <c r="E158" s="29">
        <f t="shared" si="47"/>
        <v>24150</v>
      </c>
      <c r="F158" s="29">
        <f t="shared" si="43"/>
        <v>-4891</v>
      </c>
      <c r="G158" s="34">
        <f>+Inputs!$D$3</f>
        <v>0.37951000000000001</v>
      </c>
      <c r="I158" s="27">
        <f t="shared" si="48"/>
        <v>29041</v>
      </c>
      <c r="K158" s="27">
        <f t="shared" si="44"/>
        <v>161</v>
      </c>
      <c r="L158" s="27">
        <f t="shared" si="49"/>
        <v>24150</v>
      </c>
      <c r="M158" s="27">
        <f t="shared" si="45"/>
        <v>61.101110000000006</v>
      </c>
      <c r="N158" s="27">
        <f t="shared" si="46"/>
        <v>61.101110000000006</v>
      </c>
      <c r="O158" s="27">
        <f t="shared" si="50"/>
        <v>-1856.0556099999753</v>
      </c>
      <c r="P158" s="27">
        <f t="shared" si="51"/>
        <v>1856.0556099999753</v>
      </c>
    </row>
    <row r="159" spans="1:16">
      <c r="A159" s="31">
        <v>39234</v>
      </c>
      <c r="C159" s="6">
        <v>151</v>
      </c>
      <c r="D159" s="29">
        <f t="shared" si="42"/>
        <v>161</v>
      </c>
      <c r="E159" s="29">
        <f t="shared" si="47"/>
        <v>24311</v>
      </c>
      <c r="F159" s="29">
        <f t="shared" si="43"/>
        <v>-4730</v>
      </c>
      <c r="G159" s="34">
        <f>+Inputs!$D$3</f>
        <v>0.37951000000000001</v>
      </c>
      <c r="I159" s="27">
        <f t="shared" si="48"/>
        <v>29041</v>
      </c>
      <c r="K159" s="27">
        <f t="shared" si="44"/>
        <v>161</v>
      </c>
      <c r="L159" s="27">
        <f t="shared" si="49"/>
        <v>24311</v>
      </c>
      <c r="M159" s="27">
        <f t="shared" si="45"/>
        <v>61.101110000000006</v>
      </c>
      <c r="N159" s="27">
        <f t="shared" si="46"/>
        <v>61.101110000000006</v>
      </c>
      <c r="O159" s="27">
        <f t="shared" si="50"/>
        <v>-1794.9544999999753</v>
      </c>
      <c r="P159" s="27">
        <f t="shared" si="51"/>
        <v>1794.9544999999753</v>
      </c>
    </row>
    <row r="160" spans="1:16">
      <c r="A160" s="30">
        <v>39264</v>
      </c>
      <c r="C160" s="6">
        <v>152</v>
      </c>
      <c r="D160" s="29">
        <f t="shared" si="42"/>
        <v>161</v>
      </c>
      <c r="E160" s="29">
        <f t="shared" si="47"/>
        <v>24472</v>
      </c>
      <c r="F160" s="29">
        <f t="shared" si="43"/>
        <v>-4569</v>
      </c>
      <c r="G160" s="34">
        <f>+Inputs!$D$3</f>
        <v>0.37951000000000001</v>
      </c>
      <c r="I160" s="27">
        <f t="shared" si="48"/>
        <v>29041</v>
      </c>
      <c r="K160" s="27">
        <f t="shared" si="44"/>
        <v>161</v>
      </c>
      <c r="L160" s="27">
        <f t="shared" si="49"/>
        <v>24472</v>
      </c>
      <c r="M160" s="27">
        <f t="shared" si="45"/>
        <v>61.101110000000006</v>
      </c>
      <c r="N160" s="27">
        <f t="shared" si="46"/>
        <v>61.101110000000006</v>
      </c>
      <c r="O160" s="27">
        <f t="shared" si="50"/>
        <v>-1733.8533899999752</v>
      </c>
      <c r="P160" s="27">
        <f t="shared" si="51"/>
        <v>1733.8533899999752</v>
      </c>
    </row>
    <row r="161" spans="1:16">
      <c r="A161" s="31">
        <v>39295</v>
      </c>
      <c r="C161" s="6">
        <v>153</v>
      </c>
      <c r="D161" s="29">
        <f t="shared" si="42"/>
        <v>161</v>
      </c>
      <c r="E161" s="29">
        <f t="shared" si="47"/>
        <v>24633</v>
      </c>
      <c r="F161" s="29">
        <f t="shared" si="43"/>
        <v>-4408</v>
      </c>
      <c r="G161" s="34">
        <f>+Inputs!$D$3</f>
        <v>0.37951000000000001</v>
      </c>
      <c r="I161" s="27">
        <f t="shared" si="48"/>
        <v>29041</v>
      </c>
      <c r="K161" s="27">
        <f t="shared" si="44"/>
        <v>161</v>
      </c>
      <c r="L161" s="27">
        <f t="shared" si="49"/>
        <v>24633</v>
      </c>
      <c r="M161" s="27">
        <f t="shared" si="45"/>
        <v>61.101110000000006</v>
      </c>
      <c r="N161" s="27">
        <f t="shared" si="46"/>
        <v>61.101110000000006</v>
      </c>
      <c r="O161" s="27">
        <f t="shared" si="50"/>
        <v>-1672.7522799999751</v>
      </c>
      <c r="P161" s="27">
        <f t="shared" si="51"/>
        <v>1672.7522799999751</v>
      </c>
    </row>
    <row r="162" spans="1:16">
      <c r="A162" s="30">
        <v>39326</v>
      </c>
      <c r="C162" s="6">
        <v>154</v>
      </c>
      <c r="D162" s="29">
        <f t="shared" si="42"/>
        <v>161</v>
      </c>
      <c r="E162" s="29">
        <f t="shared" si="47"/>
        <v>24794</v>
      </c>
      <c r="F162" s="29">
        <f t="shared" si="43"/>
        <v>-4247</v>
      </c>
      <c r="G162" s="34">
        <f>+Inputs!$D$3</f>
        <v>0.37951000000000001</v>
      </c>
      <c r="I162" s="27">
        <f t="shared" si="48"/>
        <v>29041</v>
      </c>
      <c r="K162" s="27">
        <f t="shared" si="44"/>
        <v>161</v>
      </c>
      <c r="L162" s="27">
        <f t="shared" si="49"/>
        <v>24794</v>
      </c>
      <c r="M162" s="27">
        <f t="shared" si="45"/>
        <v>61.101110000000006</v>
      </c>
      <c r="N162" s="27">
        <f t="shared" si="46"/>
        <v>61.101110000000006</v>
      </c>
      <c r="O162" s="27">
        <f t="shared" si="50"/>
        <v>-1611.6511699999751</v>
      </c>
      <c r="P162" s="27">
        <f t="shared" si="51"/>
        <v>1611.6511699999751</v>
      </c>
    </row>
    <row r="163" spans="1:16">
      <c r="A163" s="31">
        <v>39356</v>
      </c>
      <c r="C163" s="6">
        <v>155</v>
      </c>
      <c r="D163" s="29">
        <f t="shared" si="42"/>
        <v>161</v>
      </c>
      <c r="E163" s="29">
        <f t="shared" si="47"/>
        <v>24955</v>
      </c>
      <c r="F163" s="29">
        <f t="shared" si="43"/>
        <v>-4086</v>
      </c>
      <c r="G163" s="34">
        <f>+Inputs!$D$3</f>
        <v>0.37951000000000001</v>
      </c>
      <c r="I163" s="27">
        <f t="shared" si="48"/>
        <v>29041</v>
      </c>
      <c r="K163" s="27">
        <f t="shared" si="44"/>
        <v>161</v>
      </c>
      <c r="L163" s="27">
        <f t="shared" si="49"/>
        <v>24955</v>
      </c>
      <c r="M163" s="27">
        <f t="shared" si="45"/>
        <v>61.101110000000006</v>
      </c>
      <c r="N163" s="27">
        <f t="shared" si="46"/>
        <v>61.101110000000006</v>
      </c>
      <c r="O163" s="27">
        <f t="shared" si="50"/>
        <v>-1550.550059999975</v>
      </c>
      <c r="P163" s="27">
        <f t="shared" si="51"/>
        <v>1550.550059999975</v>
      </c>
    </row>
    <row r="164" spans="1:16">
      <c r="A164" s="30">
        <v>39387</v>
      </c>
      <c r="C164" s="6">
        <v>156</v>
      </c>
      <c r="D164" s="29">
        <f t="shared" si="42"/>
        <v>161</v>
      </c>
      <c r="E164" s="29">
        <f t="shared" si="47"/>
        <v>25116</v>
      </c>
      <c r="F164" s="29">
        <f t="shared" si="43"/>
        <v>-3925</v>
      </c>
      <c r="G164" s="34">
        <f>+Inputs!$D$3</f>
        <v>0.37951000000000001</v>
      </c>
      <c r="I164" s="27">
        <f t="shared" si="48"/>
        <v>29041</v>
      </c>
      <c r="K164" s="27">
        <f t="shared" si="44"/>
        <v>161</v>
      </c>
      <c r="L164" s="27">
        <f t="shared" si="49"/>
        <v>25116</v>
      </c>
      <c r="M164" s="27">
        <f t="shared" si="45"/>
        <v>61.101110000000006</v>
      </c>
      <c r="N164" s="27">
        <f t="shared" si="46"/>
        <v>61.101110000000006</v>
      </c>
      <c r="O164" s="27">
        <f t="shared" si="50"/>
        <v>-1489.448949999975</v>
      </c>
      <c r="P164" s="27">
        <f t="shared" si="51"/>
        <v>1489.448949999975</v>
      </c>
    </row>
    <row r="165" spans="1:16">
      <c r="A165" s="31">
        <v>39417</v>
      </c>
      <c r="C165" s="6">
        <v>157</v>
      </c>
      <c r="D165" s="29">
        <f t="shared" si="42"/>
        <v>161</v>
      </c>
      <c r="E165" s="29">
        <f t="shared" si="47"/>
        <v>25277</v>
      </c>
      <c r="F165" s="29">
        <f t="shared" si="43"/>
        <v>-3764</v>
      </c>
      <c r="G165" s="34">
        <f>+Inputs!$D$3</f>
        <v>0.37951000000000001</v>
      </c>
      <c r="I165" s="27">
        <f t="shared" si="48"/>
        <v>29041</v>
      </c>
      <c r="K165" s="27">
        <f t="shared" si="44"/>
        <v>161</v>
      </c>
      <c r="L165" s="27">
        <f t="shared" si="49"/>
        <v>25277</v>
      </c>
      <c r="M165" s="27">
        <f t="shared" si="45"/>
        <v>61.101110000000006</v>
      </c>
      <c r="N165" s="27">
        <f t="shared" si="46"/>
        <v>61.101110000000006</v>
      </c>
      <c r="O165" s="27">
        <f t="shared" si="50"/>
        <v>-1428.3478399999749</v>
      </c>
      <c r="P165" s="27">
        <f t="shared" si="51"/>
        <v>1428.3478399999749</v>
      </c>
    </row>
    <row r="166" spans="1:16">
      <c r="A166" s="30">
        <v>39448</v>
      </c>
      <c r="C166" s="6">
        <v>158</v>
      </c>
      <c r="D166" s="29">
        <f t="shared" si="42"/>
        <v>161</v>
      </c>
      <c r="E166" s="29">
        <f t="shared" si="47"/>
        <v>25438</v>
      </c>
      <c r="F166" s="29">
        <f t="shared" si="43"/>
        <v>-3603</v>
      </c>
      <c r="G166" s="34">
        <f>+Inputs!$D$3</f>
        <v>0.37951000000000001</v>
      </c>
      <c r="I166" s="27">
        <f t="shared" si="48"/>
        <v>29041</v>
      </c>
      <c r="K166" s="27">
        <f t="shared" si="44"/>
        <v>161</v>
      </c>
      <c r="L166" s="27">
        <f t="shared" si="49"/>
        <v>25438</v>
      </c>
      <c r="M166" s="27">
        <f t="shared" si="45"/>
        <v>61.101110000000006</v>
      </c>
      <c r="N166" s="27">
        <f t="shared" si="46"/>
        <v>61.101110000000006</v>
      </c>
      <c r="O166" s="27">
        <f t="shared" si="50"/>
        <v>-1367.2467299999748</v>
      </c>
      <c r="P166" s="27">
        <f t="shared" si="51"/>
        <v>1367.2467299999748</v>
      </c>
    </row>
    <row r="167" spans="1:16">
      <c r="A167" s="31">
        <v>39479</v>
      </c>
      <c r="C167" s="6">
        <v>159</v>
      </c>
      <c r="D167" s="29">
        <f t="shared" si="42"/>
        <v>161</v>
      </c>
      <c r="E167" s="29">
        <f t="shared" si="47"/>
        <v>25599</v>
      </c>
      <c r="F167" s="29">
        <f t="shared" si="43"/>
        <v>-3442</v>
      </c>
      <c r="G167" s="34">
        <f>+Inputs!$D$3</f>
        <v>0.37951000000000001</v>
      </c>
      <c r="I167" s="27">
        <f t="shared" si="48"/>
        <v>29041</v>
      </c>
      <c r="K167" s="27">
        <f t="shared" si="44"/>
        <v>161</v>
      </c>
      <c r="L167" s="27">
        <f t="shared" si="49"/>
        <v>25599</v>
      </c>
      <c r="M167" s="27">
        <f t="shared" si="45"/>
        <v>61.101110000000006</v>
      </c>
      <c r="N167" s="27">
        <f t="shared" si="46"/>
        <v>61.101110000000006</v>
      </c>
      <c r="O167" s="27">
        <f t="shared" si="50"/>
        <v>-1306.1456199999748</v>
      </c>
      <c r="P167" s="27">
        <f t="shared" si="51"/>
        <v>1306.1456199999748</v>
      </c>
    </row>
    <row r="168" spans="1:16">
      <c r="A168" s="30">
        <v>39508</v>
      </c>
      <c r="C168" s="6">
        <v>160</v>
      </c>
      <c r="D168" s="29">
        <f t="shared" si="42"/>
        <v>161</v>
      </c>
      <c r="E168" s="29">
        <f t="shared" si="47"/>
        <v>25760</v>
      </c>
      <c r="F168" s="29">
        <f t="shared" si="43"/>
        <v>-3281</v>
      </c>
      <c r="G168" s="34">
        <f>+Inputs!$D$3</f>
        <v>0.37951000000000001</v>
      </c>
      <c r="I168" s="27">
        <f t="shared" si="48"/>
        <v>29041</v>
      </c>
      <c r="K168" s="27">
        <f t="shared" si="44"/>
        <v>161</v>
      </c>
      <c r="L168" s="27">
        <f t="shared" si="49"/>
        <v>25760</v>
      </c>
      <c r="M168" s="27">
        <f t="shared" si="45"/>
        <v>61.101110000000006</v>
      </c>
      <c r="N168" s="27">
        <f t="shared" si="46"/>
        <v>61.101110000000006</v>
      </c>
      <c r="O168" s="27">
        <f t="shared" si="50"/>
        <v>-1245.0445099999747</v>
      </c>
      <c r="P168" s="27">
        <f t="shared" si="51"/>
        <v>1245.0445099999747</v>
      </c>
    </row>
    <row r="169" spans="1:16">
      <c r="A169" s="31">
        <v>39539</v>
      </c>
      <c r="C169" s="6">
        <v>161</v>
      </c>
      <c r="D169" s="29">
        <f t="shared" ref="D169:D187" si="52">ROUND(-(+$B$9/180)*1,0)</f>
        <v>161</v>
      </c>
      <c r="E169" s="29">
        <f t="shared" si="47"/>
        <v>25921</v>
      </c>
      <c r="F169" s="29">
        <f t="shared" ref="F169:F188" si="53">$B$9+E169</f>
        <v>-3120</v>
      </c>
      <c r="G169" s="34">
        <f>+Inputs!$D$3</f>
        <v>0.37951000000000001</v>
      </c>
      <c r="I169" s="27">
        <f t="shared" si="48"/>
        <v>29041</v>
      </c>
      <c r="K169" s="27">
        <f t="shared" ref="K169:K188" si="54">D169</f>
        <v>161</v>
      </c>
      <c r="L169" s="27">
        <f t="shared" si="49"/>
        <v>25921</v>
      </c>
      <c r="M169" s="27">
        <f t="shared" ref="M169:M188" si="55">K169*G169</f>
        <v>61.101110000000006</v>
      </c>
      <c r="N169" s="27">
        <f t="shared" ref="N169:N188" si="56">M169-J169</f>
        <v>61.101110000000006</v>
      </c>
      <c r="O169" s="27">
        <f t="shared" si="50"/>
        <v>-1183.9433999999746</v>
      </c>
      <c r="P169" s="27">
        <f t="shared" si="51"/>
        <v>1183.9433999999746</v>
      </c>
    </row>
    <row r="170" spans="1:16">
      <c r="A170" s="30">
        <v>39569</v>
      </c>
      <c r="C170" s="6">
        <v>162</v>
      </c>
      <c r="D170" s="29">
        <f t="shared" si="52"/>
        <v>161</v>
      </c>
      <c r="E170" s="29">
        <f t="shared" ref="E170:E188" si="57">+E169+D170</f>
        <v>26082</v>
      </c>
      <c r="F170" s="29">
        <f t="shared" si="53"/>
        <v>-2959</v>
      </c>
      <c r="G170" s="34">
        <f>+Inputs!$D$3</f>
        <v>0.37951000000000001</v>
      </c>
      <c r="I170" s="27">
        <f t="shared" ref="I170:I188" si="58">+I169+H170</f>
        <v>29041</v>
      </c>
      <c r="K170" s="27">
        <f t="shared" si="54"/>
        <v>161</v>
      </c>
      <c r="L170" s="27">
        <f t="shared" ref="L170:L188" si="59">+L169+K170</f>
        <v>26082</v>
      </c>
      <c r="M170" s="27">
        <f t="shared" si="55"/>
        <v>61.101110000000006</v>
      </c>
      <c r="N170" s="27">
        <f t="shared" si="56"/>
        <v>61.101110000000006</v>
      </c>
      <c r="O170" s="27">
        <f t="shared" ref="O170:O188" si="60">+O169+N170</f>
        <v>-1122.8422899999746</v>
      </c>
      <c r="P170" s="27">
        <f t="shared" ref="P170:P188" si="61">P169-N170</f>
        <v>1122.8422899999746</v>
      </c>
    </row>
    <row r="171" spans="1:16">
      <c r="A171" s="31">
        <v>39600</v>
      </c>
      <c r="C171" s="6">
        <v>163</v>
      </c>
      <c r="D171" s="29">
        <f t="shared" si="52"/>
        <v>161</v>
      </c>
      <c r="E171" s="29">
        <f t="shared" si="57"/>
        <v>26243</v>
      </c>
      <c r="F171" s="29">
        <f t="shared" si="53"/>
        <v>-2798</v>
      </c>
      <c r="G171" s="34">
        <f>+Inputs!$D$3</f>
        <v>0.37951000000000001</v>
      </c>
      <c r="I171" s="27">
        <f t="shared" si="58"/>
        <v>29041</v>
      </c>
      <c r="K171" s="27">
        <f t="shared" si="54"/>
        <v>161</v>
      </c>
      <c r="L171" s="27">
        <f t="shared" si="59"/>
        <v>26243</v>
      </c>
      <c r="M171" s="27">
        <f t="shared" si="55"/>
        <v>61.101110000000006</v>
      </c>
      <c r="N171" s="27">
        <f t="shared" si="56"/>
        <v>61.101110000000006</v>
      </c>
      <c r="O171" s="27">
        <f t="shared" si="60"/>
        <v>-1061.7411799999745</v>
      </c>
      <c r="P171" s="27">
        <f t="shared" si="61"/>
        <v>1061.7411799999745</v>
      </c>
    </row>
    <row r="172" spans="1:16">
      <c r="A172" s="30">
        <v>39630</v>
      </c>
      <c r="C172" s="6">
        <v>164</v>
      </c>
      <c r="D172" s="29">
        <f t="shared" si="52"/>
        <v>161</v>
      </c>
      <c r="E172" s="29">
        <f t="shared" si="57"/>
        <v>26404</v>
      </c>
      <c r="F172" s="29">
        <f t="shared" si="53"/>
        <v>-2637</v>
      </c>
      <c r="G172" s="34">
        <f>+Inputs!$D$3</f>
        <v>0.37951000000000001</v>
      </c>
      <c r="I172" s="27">
        <f t="shared" si="58"/>
        <v>29041</v>
      </c>
      <c r="K172" s="27">
        <f t="shared" si="54"/>
        <v>161</v>
      </c>
      <c r="L172" s="27">
        <f t="shared" si="59"/>
        <v>26404</v>
      </c>
      <c r="M172" s="27">
        <f t="shared" si="55"/>
        <v>61.101110000000006</v>
      </c>
      <c r="N172" s="27">
        <f t="shared" si="56"/>
        <v>61.101110000000006</v>
      </c>
      <c r="O172" s="27">
        <f t="shared" si="60"/>
        <v>-1000.6400699999745</v>
      </c>
      <c r="P172" s="27">
        <f t="shared" si="61"/>
        <v>1000.6400699999745</v>
      </c>
    </row>
    <row r="173" spans="1:16">
      <c r="A173" s="31">
        <v>39661</v>
      </c>
      <c r="C173" s="6">
        <v>165</v>
      </c>
      <c r="D173" s="29">
        <f t="shared" si="52"/>
        <v>161</v>
      </c>
      <c r="E173" s="29">
        <f t="shared" si="57"/>
        <v>26565</v>
      </c>
      <c r="F173" s="29">
        <f t="shared" si="53"/>
        <v>-2476</v>
      </c>
      <c r="G173" s="34">
        <f>+Inputs!$D$3</f>
        <v>0.37951000000000001</v>
      </c>
      <c r="I173" s="27">
        <f t="shared" si="58"/>
        <v>29041</v>
      </c>
      <c r="K173" s="27">
        <f t="shared" si="54"/>
        <v>161</v>
      </c>
      <c r="L173" s="27">
        <f t="shared" si="59"/>
        <v>26565</v>
      </c>
      <c r="M173" s="27">
        <f t="shared" si="55"/>
        <v>61.101110000000006</v>
      </c>
      <c r="N173" s="27">
        <f t="shared" si="56"/>
        <v>61.101110000000006</v>
      </c>
      <c r="O173" s="27">
        <f t="shared" si="60"/>
        <v>-939.5389599999744</v>
      </c>
      <c r="P173" s="27">
        <f t="shared" si="61"/>
        <v>939.5389599999744</v>
      </c>
    </row>
    <row r="174" spans="1:16">
      <c r="A174" s="30">
        <v>39692</v>
      </c>
      <c r="C174" s="6">
        <v>166</v>
      </c>
      <c r="D174" s="29">
        <f t="shared" si="52"/>
        <v>161</v>
      </c>
      <c r="E174" s="29">
        <f t="shared" si="57"/>
        <v>26726</v>
      </c>
      <c r="F174" s="29">
        <f t="shared" si="53"/>
        <v>-2315</v>
      </c>
      <c r="G174" s="34">
        <f>+Inputs!$D$3</f>
        <v>0.37951000000000001</v>
      </c>
      <c r="I174" s="27">
        <f t="shared" si="58"/>
        <v>29041</v>
      </c>
      <c r="K174" s="27">
        <f t="shared" si="54"/>
        <v>161</v>
      </c>
      <c r="L174" s="27">
        <f t="shared" si="59"/>
        <v>26726</v>
      </c>
      <c r="M174" s="27">
        <f t="shared" si="55"/>
        <v>61.101110000000006</v>
      </c>
      <c r="N174" s="27">
        <f t="shared" si="56"/>
        <v>61.101110000000006</v>
      </c>
      <c r="O174" s="27">
        <f t="shared" si="60"/>
        <v>-878.43784999997433</v>
      </c>
      <c r="P174" s="27">
        <f t="shared" si="61"/>
        <v>878.43784999997433</v>
      </c>
    </row>
    <row r="175" spans="1:16">
      <c r="A175" s="31">
        <v>39722</v>
      </c>
      <c r="C175" s="6">
        <v>167</v>
      </c>
      <c r="D175" s="29">
        <f t="shared" si="52"/>
        <v>161</v>
      </c>
      <c r="E175" s="29">
        <f t="shared" si="57"/>
        <v>26887</v>
      </c>
      <c r="F175" s="29">
        <f t="shared" si="53"/>
        <v>-2154</v>
      </c>
      <c r="G175" s="34">
        <f>+Inputs!$D$3</f>
        <v>0.37951000000000001</v>
      </c>
      <c r="I175" s="27">
        <f t="shared" si="58"/>
        <v>29041</v>
      </c>
      <c r="K175" s="27">
        <f t="shared" si="54"/>
        <v>161</v>
      </c>
      <c r="L175" s="27">
        <f t="shared" si="59"/>
        <v>26887</v>
      </c>
      <c r="M175" s="27">
        <f t="shared" si="55"/>
        <v>61.101110000000006</v>
      </c>
      <c r="N175" s="27">
        <f t="shared" si="56"/>
        <v>61.101110000000006</v>
      </c>
      <c r="O175" s="27">
        <f t="shared" si="60"/>
        <v>-817.33673999997427</v>
      </c>
      <c r="P175" s="27">
        <f t="shared" si="61"/>
        <v>817.33673999997427</v>
      </c>
    </row>
    <row r="176" spans="1:16">
      <c r="A176" s="30">
        <v>39753</v>
      </c>
      <c r="C176" s="6">
        <v>168</v>
      </c>
      <c r="D176" s="29">
        <f t="shared" si="52"/>
        <v>161</v>
      </c>
      <c r="E176" s="29">
        <f t="shared" si="57"/>
        <v>27048</v>
      </c>
      <c r="F176" s="29">
        <f t="shared" si="53"/>
        <v>-1993</v>
      </c>
      <c r="G176" s="34">
        <f>+Inputs!$D$3</f>
        <v>0.37951000000000001</v>
      </c>
      <c r="I176" s="27">
        <f t="shared" si="58"/>
        <v>29041</v>
      </c>
      <c r="K176" s="27">
        <f t="shared" si="54"/>
        <v>161</v>
      </c>
      <c r="L176" s="27">
        <f t="shared" si="59"/>
        <v>27048</v>
      </c>
      <c r="M176" s="27">
        <f t="shared" si="55"/>
        <v>61.101110000000006</v>
      </c>
      <c r="N176" s="27">
        <f t="shared" si="56"/>
        <v>61.101110000000006</v>
      </c>
      <c r="O176" s="27">
        <f t="shared" si="60"/>
        <v>-756.23562999997421</v>
      </c>
      <c r="P176" s="27">
        <f t="shared" si="61"/>
        <v>756.23562999997421</v>
      </c>
    </row>
    <row r="177" spans="1:20">
      <c r="A177" s="31">
        <v>39783</v>
      </c>
      <c r="C177" s="6">
        <v>169</v>
      </c>
      <c r="D177" s="29">
        <f t="shared" si="52"/>
        <v>161</v>
      </c>
      <c r="E177" s="29">
        <f t="shared" si="57"/>
        <v>27209</v>
      </c>
      <c r="F177" s="29">
        <f t="shared" si="53"/>
        <v>-1832</v>
      </c>
      <c r="G177" s="34">
        <f>+Inputs!$D$3</f>
        <v>0.37951000000000001</v>
      </c>
      <c r="I177" s="27">
        <f t="shared" si="58"/>
        <v>29041</v>
      </c>
      <c r="K177" s="27">
        <f t="shared" si="54"/>
        <v>161</v>
      </c>
      <c r="L177" s="27">
        <f t="shared" si="59"/>
        <v>27209</v>
      </c>
      <c r="M177" s="27">
        <f t="shared" si="55"/>
        <v>61.101110000000006</v>
      </c>
      <c r="N177" s="27">
        <f t="shared" si="56"/>
        <v>61.101110000000006</v>
      </c>
      <c r="O177" s="27">
        <f t="shared" si="60"/>
        <v>-695.13451999997415</v>
      </c>
      <c r="P177" s="27">
        <f t="shared" si="61"/>
        <v>695.13451999997415</v>
      </c>
    </row>
    <row r="178" spans="1:20">
      <c r="A178" s="30">
        <v>39814</v>
      </c>
      <c r="C178" s="6">
        <v>170</v>
      </c>
      <c r="D178" s="29">
        <f t="shared" si="52"/>
        <v>161</v>
      </c>
      <c r="E178" s="29">
        <f t="shared" si="57"/>
        <v>27370</v>
      </c>
      <c r="F178" s="29">
        <f t="shared" si="53"/>
        <v>-1671</v>
      </c>
      <c r="G178" s="34">
        <f>+Inputs!$D$3</f>
        <v>0.37951000000000001</v>
      </c>
      <c r="I178" s="27">
        <f t="shared" si="58"/>
        <v>29041</v>
      </c>
      <c r="K178" s="27">
        <f t="shared" si="54"/>
        <v>161</v>
      </c>
      <c r="L178" s="27">
        <f t="shared" si="59"/>
        <v>27370</v>
      </c>
      <c r="M178" s="27">
        <f t="shared" si="55"/>
        <v>61.101110000000006</v>
      </c>
      <c r="N178" s="27">
        <f t="shared" si="56"/>
        <v>61.101110000000006</v>
      </c>
      <c r="O178" s="27">
        <f t="shared" si="60"/>
        <v>-634.03340999997408</v>
      </c>
      <c r="P178" s="27">
        <f t="shared" si="61"/>
        <v>634.03340999997408</v>
      </c>
    </row>
    <row r="179" spans="1:20">
      <c r="A179" s="31">
        <v>39845</v>
      </c>
      <c r="C179" s="6">
        <v>171</v>
      </c>
      <c r="D179" s="29">
        <f t="shared" si="52"/>
        <v>161</v>
      </c>
      <c r="E179" s="29">
        <f t="shared" si="57"/>
        <v>27531</v>
      </c>
      <c r="F179" s="29">
        <f t="shared" si="53"/>
        <v>-1510</v>
      </c>
      <c r="G179" s="34">
        <f>+Inputs!$D$3</f>
        <v>0.37951000000000001</v>
      </c>
      <c r="I179" s="27">
        <f t="shared" si="58"/>
        <v>29041</v>
      </c>
      <c r="K179" s="27">
        <f t="shared" si="54"/>
        <v>161</v>
      </c>
      <c r="L179" s="27">
        <f t="shared" si="59"/>
        <v>27531</v>
      </c>
      <c r="M179" s="27">
        <f t="shared" si="55"/>
        <v>61.101110000000006</v>
      </c>
      <c r="N179" s="27">
        <f t="shared" si="56"/>
        <v>61.101110000000006</v>
      </c>
      <c r="O179" s="27">
        <f t="shared" si="60"/>
        <v>-572.93229999997402</v>
      </c>
      <c r="P179" s="27">
        <f t="shared" si="61"/>
        <v>572.93229999997402</v>
      </c>
    </row>
    <row r="180" spans="1:20">
      <c r="A180" s="30">
        <v>39873</v>
      </c>
      <c r="C180" s="6">
        <v>172</v>
      </c>
      <c r="D180" s="29">
        <f t="shared" si="52"/>
        <v>161</v>
      </c>
      <c r="E180" s="29">
        <f t="shared" si="57"/>
        <v>27692</v>
      </c>
      <c r="F180" s="29">
        <f t="shared" si="53"/>
        <v>-1349</v>
      </c>
      <c r="G180" s="34">
        <f>+Inputs!$D$3</f>
        <v>0.37951000000000001</v>
      </c>
      <c r="I180" s="27">
        <f t="shared" si="58"/>
        <v>29041</v>
      </c>
      <c r="K180" s="27">
        <f t="shared" si="54"/>
        <v>161</v>
      </c>
      <c r="L180" s="27">
        <f t="shared" si="59"/>
        <v>27692</v>
      </c>
      <c r="M180" s="27">
        <f t="shared" si="55"/>
        <v>61.101110000000006</v>
      </c>
      <c r="N180" s="27">
        <f t="shared" si="56"/>
        <v>61.101110000000006</v>
      </c>
      <c r="O180" s="27">
        <f t="shared" si="60"/>
        <v>-511.83118999997401</v>
      </c>
      <c r="P180" s="27">
        <f t="shared" si="61"/>
        <v>511.83118999997401</v>
      </c>
    </row>
    <row r="181" spans="1:20">
      <c r="A181" s="31">
        <v>39904</v>
      </c>
      <c r="C181" s="6">
        <v>173</v>
      </c>
      <c r="D181" s="29">
        <f t="shared" si="52"/>
        <v>161</v>
      </c>
      <c r="E181" s="29">
        <f t="shared" si="57"/>
        <v>27853</v>
      </c>
      <c r="F181" s="29">
        <f t="shared" si="53"/>
        <v>-1188</v>
      </c>
      <c r="G181" s="34">
        <f>+Inputs!$D$3</f>
        <v>0.37951000000000001</v>
      </c>
      <c r="I181" s="27">
        <f t="shared" si="58"/>
        <v>29041</v>
      </c>
      <c r="K181" s="27">
        <f t="shared" si="54"/>
        <v>161</v>
      </c>
      <c r="L181" s="27">
        <f t="shared" si="59"/>
        <v>27853</v>
      </c>
      <c r="M181" s="27">
        <f t="shared" si="55"/>
        <v>61.101110000000006</v>
      </c>
      <c r="N181" s="27">
        <f t="shared" si="56"/>
        <v>61.101110000000006</v>
      </c>
      <c r="O181" s="27">
        <f t="shared" si="60"/>
        <v>-450.73007999997401</v>
      </c>
      <c r="P181" s="27">
        <f t="shared" si="61"/>
        <v>450.73007999997401</v>
      </c>
    </row>
    <row r="182" spans="1:20">
      <c r="A182" s="30">
        <v>39934</v>
      </c>
      <c r="C182" s="6">
        <v>174</v>
      </c>
      <c r="D182" s="29">
        <f t="shared" si="52"/>
        <v>161</v>
      </c>
      <c r="E182" s="29">
        <f t="shared" si="57"/>
        <v>28014</v>
      </c>
      <c r="F182" s="29">
        <f t="shared" si="53"/>
        <v>-1027</v>
      </c>
      <c r="G182" s="34">
        <f>+Inputs!$D$3</f>
        <v>0.37951000000000001</v>
      </c>
      <c r="I182" s="27">
        <f t="shared" si="58"/>
        <v>29041</v>
      </c>
      <c r="K182" s="27">
        <f t="shared" si="54"/>
        <v>161</v>
      </c>
      <c r="L182" s="27">
        <f t="shared" si="59"/>
        <v>28014</v>
      </c>
      <c r="M182" s="27">
        <f t="shared" si="55"/>
        <v>61.101110000000006</v>
      </c>
      <c r="N182" s="27">
        <f t="shared" si="56"/>
        <v>61.101110000000006</v>
      </c>
      <c r="O182" s="27">
        <f t="shared" si="60"/>
        <v>-389.628969999974</v>
      </c>
      <c r="P182" s="27">
        <f t="shared" si="61"/>
        <v>389.628969999974</v>
      </c>
    </row>
    <row r="183" spans="1:20">
      <c r="A183" s="31">
        <v>39965</v>
      </c>
      <c r="C183" s="6">
        <v>175</v>
      </c>
      <c r="D183" s="29">
        <f t="shared" si="52"/>
        <v>161</v>
      </c>
      <c r="E183" s="29">
        <f t="shared" si="57"/>
        <v>28175</v>
      </c>
      <c r="F183" s="29">
        <f t="shared" si="53"/>
        <v>-866</v>
      </c>
      <c r="G183" s="34">
        <f>+Inputs!$D$3</f>
        <v>0.37951000000000001</v>
      </c>
      <c r="I183" s="27">
        <f t="shared" si="58"/>
        <v>29041</v>
      </c>
      <c r="K183" s="27">
        <f t="shared" si="54"/>
        <v>161</v>
      </c>
      <c r="L183" s="27">
        <f t="shared" si="59"/>
        <v>28175</v>
      </c>
      <c r="M183" s="27">
        <f t="shared" si="55"/>
        <v>61.101110000000006</v>
      </c>
      <c r="N183" s="27">
        <f t="shared" si="56"/>
        <v>61.101110000000006</v>
      </c>
      <c r="O183" s="27">
        <f t="shared" si="60"/>
        <v>-328.527859999974</v>
      </c>
      <c r="P183" s="27">
        <f t="shared" si="61"/>
        <v>328.527859999974</v>
      </c>
    </row>
    <row r="184" spans="1:20">
      <c r="A184" s="30">
        <v>39995</v>
      </c>
      <c r="C184" s="6">
        <v>176</v>
      </c>
      <c r="D184" s="29">
        <f t="shared" si="52"/>
        <v>161</v>
      </c>
      <c r="E184" s="29">
        <f t="shared" si="57"/>
        <v>28336</v>
      </c>
      <c r="F184" s="29">
        <f t="shared" si="53"/>
        <v>-705</v>
      </c>
      <c r="G184" s="34">
        <f>+Inputs!$D$3</f>
        <v>0.37951000000000001</v>
      </c>
      <c r="I184" s="27">
        <f t="shared" si="58"/>
        <v>29041</v>
      </c>
      <c r="K184" s="27">
        <f t="shared" si="54"/>
        <v>161</v>
      </c>
      <c r="L184" s="27">
        <f t="shared" si="59"/>
        <v>28336</v>
      </c>
      <c r="M184" s="27">
        <f t="shared" si="55"/>
        <v>61.101110000000006</v>
      </c>
      <c r="N184" s="27">
        <f t="shared" si="56"/>
        <v>61.101110000000006</v>
      </c>
      <c r="O184" s="27">
        <f t="shared" si="60"/>
        <v>-267.42674999997399</v>
      </c>
      <c r="P184" s="27">
        <f t="shared" si="61"/>
        <v>267.42674999997399</v>
      </c>
    </row>
    <row r="185" spans="1:20">
      <c r="A185" s="31">
        <v>40026</v>
      </c>
      <c r="C185" s="6">
        <v>177</v>
      </c>
      <c r="D185" s="29">
        <f t="shared" si="52"/>
        <v>161</v>
      </c>
      <c r="E185" s="29">
        <f t="shared" si="57"/>
        <v>28497</v>
      </c>
      <c r="F185" s="29">
        <f t="shared" si="53"/>
        <v>-544</v>
      </c>
      <c r="G185" s="34">
        <f>+Inputs!$D$3</f>
        <v>0.37951000000000001</v>
      </c>
      <c r="I185" s="27">
        <f t="shared" si="58"/>
        <v>29041</v>
      </c>
      <c r="K185" s="27">
        <f t="shared" si="54"/>
        <v>161</v>
      </c>
      <c r="L185" s="27">
        <f t="shared" si="59"/>
        <v>28497</v>
      </c>
      <c r="M185" s="27">
        <f t="shared" si="55"/>
        <v>61.101110000000006</v>
      </c>
      <c r="N185" s="27">
        <f t="shared" si="56"/>
        <v>61.101110000000006</v>
      </c>
      <c r="O185" s="27">
        <f t="shared" si="60"/>
        <v>-206.32563999997399</v>
      </c>
      <c r="P185" s="27">
        <f t="shared" si="61"/>
        <v>206.32563999997399</v>
      </c>
    </row>
    <row r="186" spans="1:20">
      <c r="A186" s="30">
        <v>40057</v>
      </c>
      <c r="C186" s="6">
        <v>178</v>
      </c>
      <c r="D186" s="29">
        <f t="shared" si="52"/>
        <v>161</v>
      </c>
      <c r="E186" s="29">
        <f t="shared" si="57"/>
        <v>28658</v>
      </c>
      <c r="F186" s="29">
        <f t="shared" si="53"/>
        <v>-383</v>
      </c>
      <c r="G186" s="34">
        <f>+Inputs!$D$3</f>
        <v>0.37951000000000001</v>
      </c>
      <c r="I186" s="27">
        <f t="shared" si="58"/>
        <v>29041</v>
      </c>
      <c r="K186" s="27">
        <f t="shared" si="54"/>
        <v>161</v>
      </c>
      <c r="L186" s="27">
        <f t="shared" si="59"/>
        <v>28658</v>
      </c>
      <c r="M186" s="27">
        <f t="shared" si="55"/>
        <v>61.101110000000006</v>
      </c>
      <c r="N186" s="27">
        <f t="shared" si="56"/>
        <v>61.101110000000006</v>
      </c>
      <c r="O186" s="27">
        <f t="shared" si="60"/>
        <v>-145.22452999997398</v>
      </c>
      <c r="P186" s="27">
        <f t="shared" si="61"/>
        <v>145.22452999997398</v>
      </c>
    </row>
    <row r="187" spans="1:20">
      <c r="A187" s="31">
        <v>40087</v>
      </c>
      <c r="C187" s="6">
        <v>179</v>
      </c>
      <c r="D187" s="29">
        <f t="shared" si="52"/>
        <v>161</v>
      </c>
      <c r="E187" s="29">
        <f t="shared" si="57"/>
        <v>28819</v>
      </c>
      <c r="F187" s="29">
        <f t="shared" si="53"/>
        <v>-222</v>
      </c>
      <c r="G187" s="34">
        <f>+Inputs!$D$3</f>
        <v>0.37951000000000001</v>
      </c>
      <c r="I187" s="27">
        <f t="shared" si="58"/>
        <v>29041</v>
      </c>
      <c r="K187" s="27">
        <f t="shared" si="54"/>
        <v>161</v>
      </c>
      <c r="L187" s="27">
        <f t="shared" si="59"/>
        <v>28819</v>
      </c>
      <c r="M187" s="27">
        <f t="shared" si="55"/>
        <v>61.101110000000006</v>
      </c>
      <c r="N187" s="27">
        <f t="shared" si="56"/>
        <v>61.101110000000006</v>
      </c>
      <c r="O187" s="27">
        <f t="shared" si="60"/>
        <v>-84.123419999973976</v>
      </c>
      <c r="P187" s="27">
        <f t="shared" si="61"/>
        <v>84.123419999973976</v>
      </c>
    </row>
    <row r="188" spans="1:20">
      <c r="A188" s="30">
        <v>40118</v>
      </c>
      <c r="C188" s="6">
        <v>180</v>
      </c>
      <c r="D188" s="29">
        <f>-F187</f>
        <v>222</v>
      </c>
      <c r="E188" s="29">
        <f t="shared" si="57"/>
        <v>29041</v>
      </c>
      <c r="F188" s="29">
        <f t="shared" si="53"/>
        <v>0</v>
      </c>
      <c r="G188" s="34">
        <f>+Inputs!$D$3</f>
        <v>0.37951000000000001</v>
      </c>
      <c r="I188" s="27">
        <f t="shared" si="58"/>
        <v>29041</v>
      </c>
      <c r="K188" s="27">
        <f t="shared" si="54"/>
        <v>222</v>
      </c>
      <c r="L188" s="27">
        <f t="shared" si="59"/>
        <v>29041</v>
      </c>
      <c r="M188" s="27">
        <f t="shared" si="55"/>
        <v>84.251220000000004</v>
      </c>
      <c r="N188" s="27">
        <f t="shared" si="56"/>
        <v>84.251220000000004</v>
      </c>
      <c r="O188" s="27">
        <f t="shared" si="60"/>
        <v>0.12780000002602776</v>
      </c>
      <c r="P188" s="27">
        <f t="shared" si="61"/>
        <v>-0.12780000002602776</v>
      </c>
    </row>
    <row r="189" spans="1:20">
      <c r="A189" s="30"/>
      <c r="G189" s="28"/>
    </row>
    <row r="190" spans="1:20">
      <c r="A190" s="8" t="s">
        <v>43</v>
      </c>
      <c r="B190" s="33">
        <f>SUM(B9:B189)</f>
        <v>-29041</v>
      </c>
      <c r="D190" s="33">
        <f>SUM(D9:D189)</f>
        <v>29041</v>
      </c>
      <c r="G190" s="28"/>
      <c r="H190" s="33">
        <f>SUM(H9:H189)</f>
        <v>29041</v>
      </c>
      <c r="I190" s="33"/>
      <c r="J190" s="33">
        <f>SUM(J9:J189)</f>
        <v>11021.059499999999</v>
      </c>
      <c r="K190" s="33">
        <f>SUM(K9:K189)</f>
        <v>29041</v>
      </c>
      <c r="L190" s="33"/>
      <c r="M190" s="33">
        <f>SUM(M9:M189)</f>
        <v>11021.187299999972</v>
      </c>
      <c r="N190" s="33">
        <f>SUM(N9:N189)</f>
        <v>0.12780000002602776</v>
      </c>
      <c r="O190" s="33">
        <f>SUM(O9:O189)</f>
        <v>-988451.61728999671</v>
      </c>
      <c r="P190" s="33">
        <f>SUM(P9:P189)</f>
        <v>988451.61728999671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80.xml><?xml version="1.0" encoding="utf-8"?>
<worksheet xmlns="http://schemas.openxmlformats.org/spreadsheetml/2006/main" xmlns:r="http://schemas.openxmlformats.org/officeDocument/2006/relationships">
  <dimension ref="A1:AE72"/>
  <sheetViews>
    <sheetView zoomScale="75" workbookViewId="0"/>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14</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s="248" customFormat="1">
      <c r="A9" s="243">
        <v>39904</v>
      </c>
      <c r="B9" s="244">
        <v>-173141</v>
      </c>
      <c r="C9" s="238">
        <v>1</v>
      </c>
      <c r="D9" s="239">
        <f>ROUND(-(+$B$9/60)*1,0)</f>
        <v>2886</v>
      </c>
      <c r="E9" s="239">
        <f>+D9</f>
        <v>2886</v>
      </c>
      <c r="F9" s="239">
        <f t="shared" ref="F9:F68" si="0">$B$9+E9</f>
        <v>-170255</v>
      </c>
      <c r="G9" s="240">
        <f>+Inputs!$D$3</f>
        <v>0.37951000000000001</v>
      </c>
      <c r="H9" s="241">
        <f>-B9</f>
        <v>173141</v>
      </c>
      <c r="I9" s="241">
        <f>+H9</f>
        <v>173141</v>
      </c>
      <c r="J9" s="241">
        <f>H9*G9</f>
        <v>65708.740910000008</v>
      </c>
      <c r="K9" s="241">
        <f t="shared" ref="K9:K68" si="1">D9</f>
        <v>2886</v>
      </c>
      <c r="L9" s="241">
        <f>+K9</f>
        <v>2886</v>
      </c>
      <c r="M9" s="241">
        <f t="shared" ref="M9:M68" si="2">K9*G9</f>
        <v>1095.26586</v>
      </c>
      <c r="N9" s="241">
        <f t="shared" ref="N9:N68" si="3">M9-J9</f>
        <v>-64613.475050000008</v>
      </c>
      <c r="O9" s="241">
        <f>+N9</f>
        <v>-64613.475050000008</v>
      </c>
      <c r="P9" s="241">
        <f>-SUM(N9)</f>
        <v>64613.475050000008</v>
      </c>
      <c r="Q9" s="245">
        <f>VLOOKUP(Q$8,$A$9:$P$68,5)</f>
        <v>25974</v>
      </c>
      <c r="R9" s="245">
        <f>VLOOKUP(R$8,$A$9:$P$68,5)</f>
        <v>60606</v>
      </c>
      <c r="S9" s="245">
        <f>+R9-Q9</f>
        <v>34632</v>
      </c>
      <c r="T9" s="246" t="s">
        <v>189</v>
      </c>
      <c r="U9" s="247">
        <f t="shared" ref="U9:AE9" si="4">-IF(TYPE(VLOOKUP(U8,$A$9:$P$68,6,FALSE))=16,0,VLOOKUP(U8,$A$9:$P$68,6,FALSE))</f>
        <v>144281</v>
      </c>
      <c r="V9" s="247">
        <f t="shared" si="4"/>
        <v>141395</v>
      </c>
      <c r="W9" s="247">
        <f t="shared" si="4"/>
        <v>138509</v>
      </c>
      <c r="X9" s="247">
        <f t="shared" si="4"/>
        <v>135623</v>
      </c>
      <c r="Y9" s="247">
        <f t="shared" si="4"/>
        <v>132737</v>
      </c>
      <c r="Z9" s="247">
        <f t="shared" si="4"/>
        <v>129851</v>
      </c>
      <c r="AA9" s="247">
        <f t="shared" si="4"/>
        <v>126965</v>
      </c>
      <c r="AB9" s="247">
        <f t="shared" si="4"/>
        <v>124079</v>
      </c>
      <c r="AC9" s="247">
        <f t="shared" si="4"/>
        <v>121193</v>
      </c>
      <c r="AD9" s="247">
        <f t="shared" si="4"/>
        <v>118307</v>
      </c>
      <c r="AE9" s="247">
        <f t="shared" si="4"/>
        <v>115421</v>
      </c>
    </row>
    <row r="10" spans="1:31" s="248" customFormat="1">
      <c r="A10" s="243">
        <v>39934</v>
      </c>
      <c r="B10" s="244" t="s">
        <v>45</v>
      </c>
      <c r="C10" s="238">
        <v>2</v>
      </c>
      <c r="D10" s="239">
        <f t="shared" ref="D10:D67" si="5">ROUND(-(+$B$9/60)*1,0)</f>
        <v>2886</v>
      </c>
      <c r="E10" s="239">
        <f t="shared" ref="E10:E68" si="6">+E9+D10</f>
        <v>5772</v>
      </c>
      <c r="F10" s="239">
        <f t="shared" si="0"/>
        <v>-167369</v>
      </c>
      <c r="G10" s="240">
        <f>+Inputs!$D$3</f>
        <v>0.37951000000000001</v>
      </c>
      <c r="H10" s="249"/>
      <c r="I10" s="241">
        <f t="shared" ref="I10:I68" si="7">+I9+H10</f>
        <v>173141</v>
      </c>
      <c r="J10" s="241"/>
      <c r="K10" s="241">
        <f t="shared" si="1"/>
        <v>2886</v>
      </c>
      <c r="L10" s="241">
        <f t="shared" ref="L10:L68" si="8">+L9+K10</f>
        <v>5772</v>
      </c>
      <c r="M10" s="241">
        <f t="shared" si="2"/>
        <v>1095.26586</v>
      </c>
      <c r="N10" s="241">
        <f t="shared" si="3"/>
        <v>1095.26586</v>
      </c>
      <c r="O10" s="241">
        <f t="shared" ref="O10:O68" si="9">+O9+N10</f>
        <v>-63518.209190000009</v>
      </c>
      <c r="P10" s="241">
        <f t="shared" ref="P10:P68" si="10">P9-N10</f>
        <v>63518.209190000009</v>
      </c>
      <c r="Q10" s="245">
        <f>VLOOKUP(Q$8,$A$9:$P$68,15)</f>
        <v>-55851.348170000012</v>
      </c>
      <c r="R10" s="245">
        <f>VLOOKUP(R$8,$A$9:$P$68,15)</f>
        <v>-42708.157850000018</v>
      </c>
      <c r="S10" s="245">
        <f>+R10-Q10</f>
        <v>13143.190319999994</v>
      </c>
      <c r="T10" s="250" t="s">
        <v>69</v>
      </c>
    </row>
    <row r="11" spans="1:31" s="248" customFormat="1">
      <c r="A11" s="243">
        <v>39965</v>
      </c>
      <c r="B11" s="251"/>
      <c r="C11" s="238">
        <v>3</v>
      </c>
      <c r="D11" s="239">
        <f t="shared" si="5"/>
        <v>2886</v>
      </c>
      <c r="E11" s="239">
        <f t="shared" si="6"/>
        <v>8658</v>
      </c>
      <c r="F11" s="239">
        <f t="shared" si="0"/>
        <v>-164483</v>
      </c>
      <c r="G11" s="240">
        <f>+Inputs!$D$3</f>
        <v>0.37951000000000001</v>
      </c>
      <c r="H11" s="249"/>
      <c r="I11" s="241">
        <f t="shared" si="7"/>
        <v>173141</v>
      </c>
      <c r="J11" s="241"/>
      <c r="K11" s="241">
        <f t="shared" si="1"/>
        <v>2886</v>
      </c>
      <c r="L11" s="241">
        <f t="shared" si="8"/>
        <v>8658</v>
      </c>
      <c r="M11" s="241">
        <f t="shared" si="2"/>
        <v>1095.26586</v>
      </c>
      <c r="N11" s="241">
        <f t="shared" si="3"/>
        <v>1095.26586</v>
      </c>
      <c r="O11" s="241">
        <f t="shared" si="9"/>
        <v>-62422.943330000009</v>
      </c>
      <c r="P11" s="241">
        <f t="shared" si="10"/>
        <v>62422.943330000009</v>
      </c>
      <c r="Q11" s="245">
        <f>+VLOOKUP(Q$8,$A$9:$P$68,16)</f>
        <v>55851.348170000012</v>
      </c>
      <c r="R11" s="245">
        <f>+VLOOKUP(R$8,$A$9:$P$68,16)</f>
        <v>42708.157850000018</v>
      </c>
      <c r="S11" s="245">
        <f>(+Q11+R11)/2</f>
        <v>49279.753010000015</v>
      </c>
      <c r="T11" s="250" t="s">
        <v>113</v>
      </c>
      <c r="U11" s="247">
        <f t="shared" ref="U11:AE11" si="11">IF(TYPE(VLOOKUP(U8,$A$9:$P$68,16,FALSE))=16,0,VLOOKUP(U8,$A$9:$P$68,16,FALSE))</f>
        <v>54756.082310000013</v>
      </c>
      <c r="V11" s="247">
        <f t="shared" si="11"/>
        <v>53660.816450000013</v>
      </c>
      <c r="W11" s="247">
        <f t="shared" si="11"/>
        <v>52565.550590000013</v>
      </c>
      <c r="X11" s="247">
        <f t="shared" si="11"/>
        <v>51470.284730000014</v>
      </c>
      <c r="Y11" s="247">
        <f t="shared" si="11"/>
        <v>50375.018870000014</v>
      </c>
      <c r="Z11" s="247">
        <f t="shared" si="11"/>
        <v>49279.753010000015</v>
      </c>
      <c r="AA11" s="247">
        <f t="shared" si="11"/>
        <v>48184.487150000015</v>
      </c>
      <c r="AB11" s="247">
        <f t="shared" si="11"/>
        <v>47089.221290000016</v>
      </c>
      <c r="AC11" s="247">
        <f t="shared" si="11"/>
        <v>45993.955430000016</v>
      </c>
      <c r="AD11" s="247">
        <f t="shared" si="11"/>
        <v>44898.689570000017</v>
      </c>
      <c r="AE11" s="247">
        <f t="shared" si="11"/>
        <v>43803.423710000017</v>
      </c>
    </row>
    <row r="12" spans="1:31" s="248" customFormat="1">
      <c r="A12" s="243">
        <v>39995</v>
      </c>
      <c r="B12" s="252"/>
      <c r="C12" s="238">
        <v>4</v>
      </c>
      <c r="D12" s="239">
        <f t="shared" si="5"/>
        <v>2886</v>
      </c>
      <c r="E12" s="239">
        <f t="shared" si="6"/>
        <v>11544</v>
      </c>
      <c r="F12" s="239">
        <f t="shared" si="0"/>
        <v>-161597</v>
      </c>
      <c r="G12" s="240">
        <f>+Inputs!$D$3</f>
        <v>0.37951000000000001</v>
      </c>
      <c r="H12" s="249"/>
      <c r="I12" s="241">
        <f t="shared" si="7"/>
        <v>173141</v>
      </c>
      <c r="J12" s="241"/>
      <c r="K12" s="241">
        <f t="shared" si="1"/>
        <v>2886</v>
      </c>
      <c r="L12" s="241">
        <f t="shared" si="8"/>
        <v>11544</v>
      </c>
      <c r="M12" s="241">
        <f t="shared" si="2"/>
        <v>1095.26586</v>
      </c>
      <c r="N12" s="241">
        <f t="shared" si="3"/>
        <v>1095.26586</v>
      </c>
      <c r="O12" s="241">
        <f t="shared" si="9"/>
        <v>-61327.67747000001</v>
      </c>
      <c r="P12" s="241">
        <f t="shared" si="10"/>
        <v>61327.67747000001</v>
      </c>
      <c r="Q12" s="253"/>
      <c r="R12" s="254"/>
      <c r="S12" s="254"/>
      <c r="T12" s="250"/>
    </row>
    <row r="13" spans="1:31" s="248" customFormat="1">
      <c r="A13" s="243">
        <v>40026</v>
      </c>
      <c r="B13" s="252"/>
      <c r="C13" s="238">
        <v>5</v>
      </c>
      <c r="D13" s="239">
        <f t="shared" si="5"/>
        <v>2886</v>
      </c>
      <c r="E13" s="239">
        <f t="shared" si="6"/>
        <v>14430</v>
      </c>
      <c r="F13" s="239">
        <f t="shared" si="0"/>
        <v>-158711</v>
      </c>
      <c r="G13" s="240">
        <f>+Inputs!$D$3</f>
        <v>0.37951000000000001</v>
      </c>
      <c r="H13" s="249"/>
      <c r="I13" s="241">
        <f t="shared" si="7"/>
        <v>173141</v>
      </c>
      <c r="J13" s="241"/>
      <c r="K13" s="241">
        <f t="shared" si="1"/>
        <v>2886</v>
      </c>
      <c r="L13" s="241">
        <f t="shared" si="8"/>
        <v>14430</v>
      </c>
      <c r="M13" s="241">
        <f t="shared" si="2"/>
        <v>1095.26586</v>
      </c>
      <c r="N13" s="241">
        <f t="shared" si="3"/>
        <v>1095.26586</v>
      </c>
      <c r="O13" s="241">
        <f t="shared" si="9"/>
        <v>-60232.41161000001</v>
      </c>
      <c r="P13" s="241">
        <f t="shared" si="10"/>
        <v>60232.41161000001</v>
      </c>
      <c r="Q13" s="245">
        <f>VLOOKUP(Q$8,$A$9:$P$68,9)</f>
        <v>173141</v>
      </c>
      <c r="R13" s="245">
        <f>VLOOKUP(R$8,$A$9:$P$68,9)</f>
        <v>173141</v>
      </c>
      <c r="S13" s="245">
        <f>+R13-Q13</f>
        <v>0</v>
      </c>
      <c r="T13" s="250" t="s">
        <v>190</v>
      </c>
    </row>
    <row r="14" spans="1:31" s="248" customFormat="1">
      <c r="A14" s="243">
        <v>40057</v>
      </c>
      <c r="B14" s="252"/>
      <c r="C14" s="238">
        <v>6</v>
      </c>
      <c r="D14" s="239">
        <f t="shared" si="5"/>
        <v>2886</v>
      </c>
      <c r="E14" s="239">
        <f t="shared" si="6"/>
        <v>17316</v>
      </c>
      <c r="F14" s="239">
        <f t="shared" si="0"/>
        <v>-155825</v>
      </c>
      <c r="G14" s="240">
        <f>+Inputs!$D$3</f>
        <v>0.37951000000000001</v>
      </c>
      <c r="H14" s="249"/>
      <c r="I14" s="241">
        <f t="shared" si="7"/>
        <v>173141</v>
      </c>
      <c r="J14" s="241"/>
      <c r="K14" s="241">
        <f t="shared" si="1"/>
        <v>2886</v>
      </c>
      <c r="L14" s="241">
        <f t="shared" si="8"/>
        <v>17316</v>
      </c>
      <c r="M14" s="241">
        <f t="shared" si="2"/>
        <v>1095.26586</v>
      </c>
      <c r="N14" s="241">
        <f t="shared" si="3"/>
        <v>1095.26586</v>
      </c>
      <c r="O14" s="241">
        <f t="shared" si="9"/>
        <v>-59137.145750000011</v>
      </c>
      <c r="P14" s="241">
        <f t="shared" si="10"/>
        <v>59137.145750000011</v>
      </c>
      <c r="Q14" s="245">
        <f>VLOOKUP(Q$8,$A$9:$P$68,12)</f>
        <v>25974</v>
      </c>
      <c r="R14" s="245">
        <f>VLOOKUP(R$8,$A$9:$P$68,12)</f>
        <v>60606</v>
      </c>
      <c r="S14" s="245">
        <f>+R14-Q14</f>
        <v>34632</v>
      </c>
      <c r="T14" s="255" t="s">
        <v>191</v>
      </c>
    </row>
    <row r="15" spans="1:31" s="248" customFormat="1">
      <c r="A15" s="243">
        <v>40087</v>
      </c>
      <c r="B15" s="252"/>
      <c r="C15" s="238">
        <v>7</v>
      </c>
      <c r="D15" s="239">
        <f t="shared" si="5"/>
        <v>2886</v>
      </c>
      <c r="E15" s="239">
        <f t="shared" si="6"/>
        <v>20202</v>
      </c>
      <c r="F15" s="239">
        <f t="shared" si="0"/>
        <v>-152939</v>
      </c>
      <c r="G15" s="240">
        <f>+Inputs!$D$3</f>
        <v>0.37951000000000001</v>
      </c>
      <c r="H15" s="249"/>
      <c r="I15" s="241">
        <f t="shared" si="7"/>
        <v>173141</v>
      </c>
      <c r="J15" s="241"/>
      <c r="K15" s="241">
        <f t="shared" si="1"/>
        <v>2886</v>
      </c>
      <c r="L15" s="241">
        <f t="shared" si="8"/>
        <v>20202</v>
      </c>
      <c r="M15" s="241">
        <f t="shared" si="2"/>
        <v>1095.26586</v>
      </c>
      <c r="N15" s="241">
        <f t="shared" si="3"/>
        <v>1095.26586</v>
      </c>
      <c r="O15" s="241">
        <f t="shared" si="9"/>
        <v>-58041.879890000011</v>
      </c>
      <c r="P15" s="241">
        <f t="shared" si="10"/>
        <v>58041.879890000011</v>
      </c>
      <c r="Q15" s="242"/>
      <c r="R15" s="242"/>
      <c r="S15" s="242"/>
      <c r="T15" s="256"/>
    </row>
    <row r="16" spans="1:31" s="248" customFormat="1">
      <c r="A16" s="243">
        <v>40118</v>
      </c>
      <c r="B16" s="252"/>
      <c r="C16" s="238">
        <v>8</v>
      </c>
      <c r="D16" s="239">
        <f t="shared" si="5"/>
        <v>2886</v>
      </c>
      <c r="E16" s="239">
        <f t="shared" si="6"/>
        <v>23088</v>
      </c>
      <c r="F16" s="239">
        <f t="shared" si="0"/>
        <v>-150053</v>
      </c>
      <c r="G16" s="240">
        <f>+Inputs!$D$3</f>
        <v>0.37951000000000001</v>
      </c>
      <c r="H16" s="249"/>
      <c r="I16" s="241">
        <f t="shared" si="7"/>
        <v>173141</v>
      </c>
      <c r="J16" s="241"/>
      <c r="K16" s="241">
        <f t="shared" si="1"/>
        <v>2886</v>
      </c>
      <c r="L16" s="241">
        <f t="shared" si="8"/>
        <v>23088</v>
      </c>
      <c r="M16" s="241">
        <f t="shared" si="2"/>
        <v>1095.26586</v>
      </c>
      <c r="N16" s="241">
        <f t="shared" si="3"/>
        <v>1095.26586</v>
      </c>
      <c r="O16" s="241">
        <f t="shared" si="9"/>
        <v>-56946.614030000012</v>
      </c>
      <c r="P16" s="241">
        <f t="shared" si="10"/>
        <v>56946.614030000012</v>
      </c>
      <c r="Q16" s="242"/>
      <c r="R16" s="242"/>
      <c r="S16" s="242"/>
      <c r="T16" s="237"/>
    </row>
    <row r="17" spans="1:20" s="248" customFormat="1">
      <c r="A17" s="243">
        <v>40148</v>
      </c>
      <c r="B17" s="252"/>
      <c r="C17" s="238">
        <v>9</v>
      </c>
      <c r="D17" s="239">
        <f t="shared" si="5"/>
        <v>2886</v>
      </c>
      <c r="E17" s="239">
        <f t="shared" si="6"/>
        <v>25974</v>
      </c>
      <c r="F17" s="239">
        <f t="shared" si="0"/>
        <v>-147167</v>
      </c>
      <c r="G17" s="240">
        <f>+Inputs!$D$3</f>
        <v>0.37951000000000001</v>
      </c>
      <c r="H17" s="249"/>
      <c r="I17" s="241">
        <f t="shared" si="7"/>
        <v>173141</v>
      </c>
      <c r="J17" s="241"/>
      <c r="K17" s="241">
        <f t="shared" si="1"/>
        <v>2886</v>
      </c>
      <c r="L17" s="241">
        <f t="shared" si="8"/>
        <v>25974</v>
      </c>
      <c r="M17" s="241">
        <f t="shared" si="2"/>
        <v>1095.26586</v>
      </c>
      <c r="N17" s="241">
        <f t="shared" si="3"/>
        <v>1095.26586</v>
      </c>
      <c r="O17" s="241">
        <f t="shared" si="9"/>
        <v>-55851.348170000012</v>
      </c>
      <c r="P17" s="241">
        <f t="shared" si="10"/>
        <v>55851.348170000012</v>
      </c>
      <c r="Q17" s="242"/>
      <c r="R17" s="242"/>
      <c r="S17" s="242"/>
      <c r="T17" s="237"/>
    </row>
    <row r="18" spans="1:20" s="248" customFormat="1">
      <c r="A18" s="243">
        <v>40179</v>
      </c>
      <c r="B18" s="252"/>
      <c r="C18" s="238">
        <v>10</v>
      </c>
      <c r="D18" s="239">
        <f t="shared" si="5"/>
        <v>2886</v>
      </c>
      <c r="E18" s="239">
        <f t="shared" si="6"/>
        <v>28860</v>
      </c>
      <c r="F18" s="239">
        <f t="shared" si="0"/>
        <v>-144281</v>
      </c>
      <c r="G18" s="240">
        <f>+Inputs!$D$3</f>
        <v>0.37951000000000001</v>
      </c>
      <c r="H18" s="249"/>
      <c r="I18" s="241">
        <f t="shared" si="7"/>
        <v>173141</v>
      </c>
      <c r="J18" s="241"/>
      <c r="K18" s="241">
        <f t="shared" si="1"/>
        <v>2886</v>
      </c>
      <c r="L18" s="241">
        <f t="shared" si="8"/>
        <v>28860</v>
      </c>
      <c r="M18" s="241">
        <f t="shared" si="2"/>
        <v>1095.26586</v>
      </c>
      <c r="N18" s="241">
        <f t="shared" si="3"/>
        <v>1095.26586</v>
      </c>
      <c r="O18" s="241">
        <f t="shared" si="9"/>
        <v>-54756.082310000013</v>
      </c>
      <c r="P18" s="241">
        <f t="shared" si="10"/>
        <v>54756.082310000013</v>
      </c>
      <c r="Q18" s="242"/>
      <c r="R18" s="242"/>
      <c r="S18" s="242"/>
      <c r="T18" s="237"/>
    </row>
    <row r="19" spans="1:20" s="248" customFormat="1">
      <c r="A19" s="243">
        <v>40210</v>
      </c>
      <c r="B19" s="252"/>
      <c r="C19" s="238">
        <v>11</v>
      </c>
      <c r="D19" s="239">
        <f t="shared" si="5"/>
        <v>2886</v>
      </c>
      <c r="E19" s="239">
        <f t="shared" si="6"/>
        <v>31746</v>
      </c>
      <c r="F19" s="239">
        <f t="shared" si="0"/>
        <v>-141395</v>
      </c>
      <c r="G19" s="240">
        <f>+Inputs!$D$3</f>
        <v>0.37951000000000001</v>
      </c>
      <c r="H19" s="249"/>
      <c r="I19" s="241">
        <f t="shared" si="7"/>
        <v>173141</v>
      </c>
      <c r="J19" s="241"/>
      <c r="K19" s="241">
        <f t="shared" si="1"/>
        <v>2886</v>
      </c>
      <c r="L19" s="241">
        <f t="shared" si="8"/>
        <v>31746</v>
      </c>
      <c r="M19" s="241">
        <f t="shared" si="2"/>
        <v>1095.26586</v>
      </c>
      <c r="N19" s="241">
        <f t="shared" si="3"/>
        <v>1095.26586</v>
      </c>
      <c r="O19" s="241">
        <f t="shared" si="9"/>
        <v>-53660.816450000013</v>
      </c>
      <c r="P19" s="241">
        <f t="shared" si="10"/>
        <v>53660.816450000013</v>
      </c>
      <c r="Q19" s="242"/>
      <c r="R19" s="242"/>
      <c r="S19" s="242"/>
      <c r="T19" s="237"/>
    </row>
    <row r="20" spans="1:20" s="248" customFormat="1">
      <c r="A20" s="243">
        <v>40238</v>
      </c>
      <c r="B20" s="252"/>
      <c r="C20" s="238">
        <v>12</v>
      </c>
      <c r="D20" s="239">
        <f t="shared" si="5"/>
        <v>2886</v>
      </c>
      <c r="E20" s="239">
        <f t="shared" si="6"/>
        <v>34632</v>
      </c>
      <c r="F20" s="239">
        <f t="shared" si="0"/>
        <v>-138509</v>
      </c>
      <c r="G20" s="240">
        <f>+Inputs!$D$3</f>
        <v>0.37951000000000001</v>
      </c>
      <c r="H20" s="249"/>
      <c r="I20" s="241">
        <f t="shared" si="7"/>
        <v>173141</v>
      </c>
      <c r="J20" s="241"/>
      <c r="K20" s="241">
        <f t="shared" si="1"/>
        <v>2886</v>
      </c>
      <c r="L20" s="241">
        <f t="shared" si="8"/>
        <v>34632</v>
      </c>
      <c r="M20" s="241">
        <f t="shared" si="2"/>
        <v>1095.26586</v>
      </c>
      <c r="N20" s="241">
        <f t="shared" si="3"/>
        <v>1095.26586</v>
      </c>
      <c r="O20" s="241">
        <f t="shared" si="9"/>
        <v>-52565.550590000013</v>
      </c>
      <c r="P20" s="241">
        <f t="shared" si="10"/>
        <v>52565.550590000013</v>
      </c>
      <c r="Q20" s="242"/>
      <c r="R20" s="242"/>
      <c r="S20" s="242"/>
      <c r="T20" s="237"/>
    </row>
    <row r="21" spans="1:20" s="248" customFormat="1">
      <c r="A21" s="243">
        <v>40269</v>
      </c>
      <c r="B21" s="252"/>
      <c r="C21" s="238">
        <v>13</v>
      </c>
      <c r="D21" s="239">
        <f t="shared" si="5"/>
        <v>2886</v>
      </c>
      <c r="E21" s="239">
        <f t="shared" si="6"/>
        <v>37518</v>
      </c>
      <c r="F21" s="239">
        <f t="shared" si="0"/>
        <v>-135623</v>
      </c>
      <c r="G21" s="240">
        <f>+Inputs!$D$3</f>
        <v>0.37951000000000001</v>
      </c>
      <c r="H21" s="249"/>
      <c r="I21" s="241">
        <f t="shared" si="7"/>
        <v>173141</v>
      </c>
      <c r="J21" s="241"/>
      <c r="K21" s="241">
        <f t="shared" si="1"/>
        <v>2886</v>
      </c>
      <c r="L21" s="241">
        <f t="shared" si="8"/>
        <v>37518</v>
      </c>
      <c r="M21" s="241">
        <f t="shared" si="2"/>
        <v>1095.26586</v>
      </c>
      <c r="N21" s="241">
        <f t="shared" si="3"/>
        <v>1095.26586</v>
      </c>
      <c r="O21" s="241">
        <f t="shared" si="9"/>
        <v>-51470.284730000014</v>
      </c>
      <c r="P21" s="241">
        <f t="shared" si="10"/>
        <v>51470.284730000014</v>
      </c>
      <c r="Q21" s="242"/>
      <c r="R21" s="242"/>
      <c r="S21" s="242"/>
      <c r="T21" s="237"/>
    </row>
    <row r="22" spans="1:20" s="248" customFormat="1">
      <c r="A22" s="243">
        <v>40299</v>
      </c>
      <c r="B22" s="252"/>
      <c r="C22" s="238">
        <v>14</v>
      </c>
      <c r="D22" s="239">
        <f t="shared" si="5"/>
        <v>2886</v>
      </c>
      <c r="E22" s="239">
        <f t="shared" si="6"/>
        <v>40404</v>
      </c>
      <c r="F22" s="239">
        <f t="shared" si="0"/>
        <v>-132737</v>
      </c>
      <c r="G22" s="240">
        <f>+Inputs!$D$3</f>
        <v>0.37951000000000001</v>
      </c>
      <c r="H22" s="249"/>
      <c r="I22" s="241">
        <f t="shared" si="7"/>
        <v>173141</v>
      </c>
      <c r="J22" s="241"/>
      <c r="K22" s="241">
        <f t="shared" si="1"/>
        <v>2886</v>
      </c>
      <c r="L22" s="241">
        <f t="shared" si="8"/>
        <v>40404</v>
      </c>
      <c r="M22" s="241">
        <f t="shared" si="2"/>
        <v>1095.26586</v>
      </c>
      <c r="N22" s="241">
        <f t="shared" si="3"/>
        <v>1095.26586</v>
      </c>
      <c r="O22" s="241">
        <f t="shared" si="9"/>
        <v>-50375.018870000014</v>
      </c>
      <c r="P22" s="241">
        <f t="shared" si="10"/>
        <v>50375.018870000014</v>
      </c>
      <c r="Q22" s="242"/>
      <c r="R22" s="242"/>
      <c r="S22" s="242"/>
      <c r="T22" s="237"/>
    </row>
    <row r="23" spans="1:20" s="248" customFormat="1">
      <c r="A23" s="243">
        <v>40330</v>
      </c>
      <c r="B23" s="252"/>
      <c r="C23" s="238">
        <v>15</v>
      </c>
      <c r="D23" s="239">
        <f t="shared" si="5"/>
        <v>2886</v>
      </c>
      <c r="E23" s="239">
        <f t="shared" si="6"/>
        <v>43290</v>
      </c>
      <c r="F23" s="239">
        <f t="shared" si="0"/>
        <v>-129851</v>
      </c>
      <c r="G23" s="240">
        <f>+Inputs!$D$3</f>
        <v>0.37951000000000001</v>
      </c>
      <c r="H23" s="249"/>
      <c r="I23" s="241">
        <f t="shared" si="7"/>
        <v>173141</v>
      </c>
      <c r="J23" s="241"/>
      <c r="K23" s="241">
        <f t="shared" si="1"/>
        <v>2886</v>
      </c>
      <c r="L23" s="241">
        <f t="shared" si="8"/>
        <v>43290</v>
      </c>
      <c r="M23" s="241">
        <f t="shared" si="2"/>
        <v>1095.26586</v>
      </c>
      <c r="N23" s="241">
        <f t="shared" si="3"/>
        <v>1095.26586</v>
      </c>
      <c r="O23" s="241">
        <f t="shared" si="9"/>
        <v>-49279.753010000015</v>
      </c>
      <c r="P23" s="241">
        <f t="shared" si="10"/>
        <v>49279.753010000015</v>
      </c>
      <c r="Q23" s="242"/>
      <c r="R23" s="242"/>
      <c r="S23" s="242"/>
      <c r="T23" s="237"/>
    </row>
    <row r="24" spans="1:20" s="248" customFormat="1">
      <c r="A24" s="243">
        <v>40360</v>
      </c>
      <c r="B24" s="252"/>
      <c r="C24" s="238">
        <v>16</v>
      </c>
      <c r="D24" s="239">
        <f t="shared" si="5"/>
        <v>2886</v>
      </c>
      <c r="E24" s="239">
        <f t="shared" si="6"/>
        <v>46176</v>
      </c>
      <c r="F24" s="239">
        <f t="shared" si="0"/>
        <v>-126965</v>
      </c>
      <c r="G24" s="240">
        <f>+Inputs!$D$3</f>
        <v>0.37951000000000001</v>
      </c>
      <c r="H24" s="249"/>
      <c r="I24" s="241">
        <f t="shared" si="7"/>
        <v>173141</v>
      </c>
      <c r="J24" s="241"/>
      <c r="K24" s="241">
        <f t="shared" si="1"/>
        <v>2886</v>
      </c>
      <c r="L24" s="241">
        <f t="shared" si="8"/>
        <v>46176</v>
      </c>
      <c r="M24" s="241">
        <f t="shared" si="2"/>
        <v>1095.26586</v>
      </c>
      <c r="N24" s="241">
        <f t="shared" si="3"/>
        <v>1095.26586</v>
      </c>
      <c r="O24" s="241">
        <f t="shared" si="9"/>
        <v>-48184.487150000015</v>
      </c>
      <c r="P24" s="241">
        <f t="shared" si="10"/>
        <v>48184.487150000015</v>
      </c>
      <c r="Q24" s="242"/>
      <c r="R24" s="242"/>
      <c r="S24" s="242"/>
      <c r="T24" s="237"/>
    </row>
    <row r="25" spans="1:20" s="248" customFormat="1">
      <c r="A25" s="243">
        <v>40391</v>
      </c>
      <c r="B25" s="252"/>
      <c r="C25" s="238">
        <v>17</v>
      </c>
      <c r="D25" s="239">
        <f t="shared" si="5"/>
        <v>2886</v>
      </c>
      <c r="E25" s="239">
        <f t="shared" si="6"/>
        <v>49062</v>
      </c>
      <c r="F25" s="239">
        <f t="shared" si="0"/>
        <v>-124079</v>
      </c>
      <c r="G25" s="240">
        <f>+Inputs!$D$3</f>
        <v>0.37951000000000001</v>
      </c>
      <c r="H25" s="249"/>
      <c r="I25" s="241">
        <f t="shared" si="7"/>
        <v>173141</v>
      </c>
      <c r="J25" s="241"/>
      <c r="K25" s="241">
        <f t="shared" si="1"/>
        <v>2886</v>
      </c>
      <c r="L25" s="241">
        <f t="shared" si="8"/>
        <v>49062</v>
      </c>
      <c r="M25" s="241">
        <f t="shared" si="2"/>
        <v>1095.26586</v>
      </c>
      <c r="N25" s="241">
        <f t="shared" si="3"/>
        <v>1095.26586</v>
      </c>
      <c r="O25" s="241">
        <f t="shared" si="9"/>
        <v>-47089.221290000016</v>
      </c>
      <c r="P25" s="241">
        <f t="shared" si="10"/>
        <v>47089.221290000016</v>
      </c>
      <c r="Q25" s="242"/>
      <c r="R25" s="242"/>
      <c r="S25" s="242"/>
      <c r="T25" s="237"/>
    </row>
    <row r="26" spans="1:20" s="248" customFormat="1">
      <c r="A26" s="243">
        <v>40422</v>
      </c>
      <c r="B26" s="252"/>
      <c r="C26" s="238">
        <v>18</v>
      </c>
      <c r="D26" s="239">
        <f t="shared" si="5"/>
        <v>2886</v>
      </c>
      <c r="E26" s="239">
        <f t="shared" si="6"/>
        <v>51948</v>
      </c>
      <c r="F26" s="239">
        <f t="shared" si="0"/>
        <v>-121193</v>
      </c>
      <c r="G26" s="240">
        <f>+Inputs!$D$3</f>
        <v>0.37951000000000001</v>
      </c>
      <c r="H26" s="249"/>
      <c r="I26" s="241">
        <f t="shared" si="7"/>
        <v>173141</v>
      </c>
      <c r="J26" s="241"/>
      <c r="K26" s="241">
        <f t="shared" si="1"/>
        <v>2886</v>
      </c>
      <c r="L26" s="241">
        <f t="shared" si="8"/>
        <v>51948</v>
      </c>
      <c r="M26" s="241">
        <f t="shared" si="2"/>
        <v>1095.26586</v>
      </c>
      <c r="N26" s="241">
        <f t="shared" si="3"/>
        <v>1095.26586</v>
      </c>
      <c r="O26" s="241">
        <f t="shared" si="9"/>
        <v>-45993.955430000016</v>
      </c>
      <c r="P26" s="241">
        <f t="shared" si="10"/>
        <v>45993.955430000016</v>
      </c>
      <c r="Q26" s="242"/>
      <c r="R26" s="242"/>
      <c r="S26" s="242"/>
      <c r="T26" s="237"/>
    </row>
    <row r="27" spans="1:20" s="248" customFormat="1">
      <c r="A27" s="243">
        <v>40452</v>
      </c>
      <c r="B27" s="252"/>
      <c r="C27" s="238">
        <v>19</v>
      </c>
      <c r="D27" s="239">
        <f t="shared" si="5"/>
        <v>2886</v>
      </c>
      <c r="E27" s="239">
        <f t="shared" si="6"/>
        <v>54834</v>
      </c>
      <c r="F27" s="239">
        <f t="shared" si="0"/>
        <v>-118307</v>
      </c>
      <c r="G27" s="240">
        <f>+Inputs!$D$3</f>
        <v>0.37951000000000001</v>
      </c>
      <c r="H27" s="249"/>
      <c r="I27" s="241">
        <f t="shared" si="7"/>
        <v>173141</v>
      </c>
      <c r="J27" s="241"/>
      <c r="K27" s="241">
        <f t="shared" si="1"/>
        <v>2886</v>
      </c>
      <c r="L27" s="241">
        <f t="shared" si="8"/>
        <v>54834</v>
      </c>
      <c r="M27" s="241">
        <f t="shared" si="2"/>
        <v>1095.26586</v>
      </c>
      <c r="N27" s="241">
        <f t="shared" si="3"/>
        <v>1095.26586</v>
      </c>
      <c r="O27" s="241">
        <f t="shared" si="9"/>
        <v>-44898.689570000017</v>
      </c>
      <c r="P27" s="241">
        <f t="shared" si="10"/>
        <v>44898.689570000017</v>
      </c>
      <c r="Q27" s="242"/>
      <c r="R27" s="242"/>
      <c r="S27" s="242"/>
      <c r="T27" s="237"/>
    </row>
    <row r="28" spans="1:20" s="248" customFormat="1">
      <c r="A28" s="243">
        <v>40483</v>
      </c>
      <c r="B28" s="252"/>
      <c r="C28" s="238">
        <v>20</v>
      </c>
      <c r="D28" s="239">
        <f t="shared" si="5"/>
        <v>2886</v>
      </c>
      <c r="E28" s="239">
        <f t="shared" si="6"/>
        <v>57720</v>
      </c>
      <c r="F28" s="239">
        <f t="shared" si="0"/>
        <v>-115421</v>
      </c>
      <c r="G28" s="240">
        <f>+Inputs!$D$3</f>
        <v>0.37951000000000001</v>
      </c>
      <c r="H28" s="249"/>
      <c r="I28" s="241">
        <f t="shared" si="7"/>
        <v>173141</v>
      </c>
      <c r="J28" s="241"/>
      <c r="K28" s="241">
        <f t="shared" si="1"/>
        <v>2886</v>
      </c>
      <c r="L28" s="241">
        <f t="shared" si="8"/>
        <v>57720</v>
      </c>
      <c r="M28" s="241">
        <f t="shared" si="2"/>
        <v>1095.26586</v>
      </c>
      <c r="N28" s="241">
        <f t="shared" si="3"/>
        <v>1095.26586</v>
      </c>
      <c r="O28" s="241">
        <f t="shared" si="9"/>
        <v>-43803.423710000017</v>
      </c>
      <c r="P28" s="241">
        <f t="shared" si="10"/>
        <v>43803.423710000017</v>
      </c>
      <c r="Q28" s="242"/>
      <c r="R28" s="242"/>
      <c r="S28" s="242"/>
      <c r="T28" s="237"/>
    </row>
    <row r="29" spans="1:20" s="248" customFormat="1">
      <c r="A29" s="243">
        <v>40513</v>
      </c>
      <c r="B29" s="252"/>
      <c r="C29" s="238">
        <v>21</v>
      </c>
      <c r="D29" s="239">
        <f t="shared" si="5"/>
        <v>2886</v>
      </c>
      <c r="E29" s="239">
        <f t="shared" si="6"/>
        <v>60606</v>
      </c>
      <c r="F29" s="239">
        <f t="shared" si="0"/>
        <v>-112535</v>
      </c>
      <c r="G29" s="240">
        <f>+Inputs!$D$3</f>
        <v>0.37951000000000001</v>
      </c>
      <c r="H29" s="249"/>
      <c r="I29" s="241">
        <f t="shared" si="7"/>
        <v>173141</v>
      </c>
      <c r="J29" s="241"/>
      <c r="K29" s="241">
        <f t="shared" si="1"/>
        <v>2886</v>
      </c>
      <c r="L29" s="241">
        <f t="shared" si="8"/>
        <v>60606</v>
      </c>
      <c r="M29" s="241">
        <f t="shared" si="2"/>
        <v>1095.26586</v>
      </c>
      <c r="N29" s="241">
        <f t="shared" si="3"/>
        <v>1095.26586</v>
      </c>
      <c r="O29" s="241">
        <f t="shared" si="9"/>
        <v>-42708.157850000018</v>
      </c>
      <c r="P29" s="241">
        <f t="shared" si="10"/>
        <v>42708.157850000018</v>
      </c>
      <c r="Q29" s="242"/>
      <c r="R29" s="242"/>
      <c r="S29" s="242"/>
      <c r="T29" s="237"/>
    </row>
    <row r="30" spans="1:20" s="248" customFormat="1">
      <c r="A30" s="243">
        <v>40544</v>
      </c>
      <c r="B30" s="252"/>
      <c r="C30" s="238">
        <v>22</v>
      </c>
      <c r="D30" s="239">
        <f t="shared" si="5"/>
        <v>2886</v>
      </c>
      <c r="E30" s="239">
        <f t="shared" si="6"/>
        <v>63492</v>
      </c>
      <c r="F30" s="239">
        <f t="shared" si="0"/>
        <v>-109649</v>
      </c>
      <c r="G30" s="240">
        <f>+Inputs!$D$3</f>
        <v>0.37951000000000001</v>
      </c>
      <c r="H30" s="249"/>
      <c r="I30" s="241">
        <f t="shared" si="7"/>
        <v>173141</v>
      </c>
      <c r="J30" s="241"/>
      <c r="K30" s="241">
        <f t="shared" si="1"/>
        <v>2886</v>
      </c>
      <c r="L30" s="241">
        <f t="shared" si="8"/>
        <v>63492</v>
      </c>
      <c r="M30" s="241">
        <f t="shared" si="2"/>
        <v>1095.26586</v>
      </c>
      <c r="N30" s="241">
        <f t="shared" si="3"/>
        <v>1095.26586</v>
      </c>
      <c r="O30" s="241">
        <f t="shared" si="9"/>
        <v>-41612.891990000018</v>
      </c>
      <c r="P30" s="241">
        <f t="shared" si="10"/>
        <v>41612.891990000018</v>
      </c>
      <c r="Q30" s="242"/>
      <c r="R30" s="242"/>
      <c r="S30" s="242"/>
      <c r="T30" s="237"/>
    </row>
    <row r="31" spans="1:20" s="248" customFormat="1">
      <c r="A31" s="243">
        <v>40575</v>
      </c>
      <c r="B31" s="252"/>
      <c r="C31" s="238">
        <v>23</v>
      </c>
      <c r="D31" s="239">
        <f t="shared" si="5"/>
        <v>2886</v>
      </c>
      <c r="E31" s="239">
        <f t="shared" si="6"/>
        <v>66378</v>
      </c>
      <c r="F31" s="239">
        <f t="shared" si="0"/>
        <v>-106763</v>
      </c>
      <c r="G31" s="240">
        <f>+Inputs!$D$3</f>
        <v>0.37951000000000001</v>
      </c>
      <c r="H31" s="249"/>
      <c r="I31" s="241">
        <f t="shared" si="7"/>
        <v>173141</v>
      </c>
      <c r="J31" s="241"/>
      <c r="K31" s="241">
        <f t="shared" si="1"/>
        <v>2886</v>
      </c>
      <c r="L31" s="241">
        <f t="shared" si="8"/>
        <v>66378</v>
      </c>
      <c r="M31" s="241">
        <f t="shared" si="2"/>
        <v>1095.26586</v>
      </c>
      <c r="N31" s="241">
        <f t="shared" si="3"/>
        <v>1095.26586</v>
      </c>
      <c r="O31" s="241">
        <f t="shared" si="9"/>
        <v>-40517.626130000019</v>
      </c>
      <c r="P31" s="241">
        <f t="shared" si="10"/>
        <v>40517.626130000019</v>
      </c>
      <c r="Q31" s="242"/>
      <c r="R31" s="242"/>
      <c r="S31" s="242"/>
      <c r="T31" s="237"/>
    </row>
    <row r="32" spans="1:20" s="248" customFormat="1">
      <c r="A32" s="243">
        <v>40603</v>
      </c>
      <c r="B32" s="252"/>
      <c r="C32" s="238">
        <v>24</v>
      </c>
      <c r="D32" s="239">
        <f t="shared" si="5"/>
        <v>2886</v>
      </c>
      <c r="E32" s="239">
        <f t="shared" si="6"/>
        <v>69264</v>
      </c>
      <c r="F32" s="239">
        <f t="shared" si="0"/>
        <v>-103877</v>
      </c>
      <c r="G32" s="240">
        <f>+Inputs!$D$3</f>
        <v>0.37951000000000001</v>
      </c>
      <c r="H32" s="249"/>
      <c r="I32" s="241">
        <f t="shared" si="7"/>
        <v>173141</v>
      </c>
      <c r="J32" s="241"/>
      <c r="K32" s="241">
        <f t="shared" si="1"/>
        <v>2886</v>
      </c>
      <c r="L32" s="241">
        <f t="shared" si="8"/>
        <v>69264</v>
      </c>
      <c r="M32" s="241">
        <f t="shared" si="2"/>
        <v>1095.26586</v>
      </c>
      <c r="N32" s="241">
        <f t="shared" si="3"/>
        <v>1095.26586</v>
      </c>
      <c r="O32" s="241">
        <f t="shared" si="9"/>
        <v>-39422.360270000019</v>
      </c>
      <c r="P32" s="241">
        <f t="shared" si="10"/>
        <v>39422.360270000019</v>
      </c>
      <c r="Q32" s="242"/>
      <c r="R32" s="242"/>
      <c r="S32" s="242"/>
      <c r="T32" s="237"/>
    </row>
    <row r="33" spans="1:20" s="248" customFormat="1">
      <c r="A33" s="243">
        <v>40634</v>
      </c>
      <c r="B33" s="252"/>
      <c r="C33" s="238">
        <v>25</v>
      </c>
      <c r="D33" s="239">
        <f t="shared" si="5"/>
        <v>2886</v>
      </c>
      <c r="E33" s="239">
        <f t="shared" si="6"/>
        <v>72150</v>
      </c>
      <c r="F33" s="239">
        <f t="shared" si="0"/>
        <v>-100991</v>
      </c>
      <c r="G33" s="240">
        <f>+Inputs!$D$3</f>
        <v>0.37951000000000001</v>
      </c>
      <c r="H33" s="249"/>
      <c r="I33" s="241">
        <f t="shared" si="7"/>
        <v>173141</v>
      </c>
      <c r="J33" s="241"/>
      <c r="K33" s="241">
        <f t="shared" si="1"/>
        <v>2886</v>
      </c>
      <c r="L33" s="241">
        <f t="shared" si="8"/>
        <v>72150</v>
      </c>
      <c r="M33" s="241">
        <f t="shared" si="2"/>
        <v>1095.26586</v>
      </c>
      <c r="N33" s="241">
        <f t="shared" si="3"/>
        <v>1095.26586</v>
      </c>
      <c r="O33" s="241">
        <f t="shared" si="9"/>
        <v>-38327.09441000002</v>
      </c>
      <c r="P33" s="241">
        <f t="shared" si="10"/>
        <v>38327.09441000002</v>
      </c>
      <c r="Q33" s="242"/>
      <c r="R33" s="242"/>
      <c r="S33" s="242"/>
      <c r="T33" s="237"/>
    </row>
    <row r="34" spans="1:20" s="248" customFormat="1">
      <c r="A34" s="243">
        <v>40664</v>
      </c>
      <c r="B34" s="252"/>
      <c r="C34" s="238">
        <v>26</v>
      </c>
      <c r="D34" s="239">
        <f t="shared" si="5"/>
        <v>2886</v>
      </c>
      <c r="E34" s="239">
        <f t="shared" si="6"/>
        <v>75036</v>
      </c>
      <c r="F34" s="239">
        <f t="shared" si="0"/>
        <v>-98105</v>
      </c>
      <c r="G34" s="240">
        <f>+Inputs!$D$3</f>
        <v>0.37951000000000001</v>
      </c>
      <c r="H34" s="249"/>
      <c r="I34" s="241">
        <f t="shared" si="7"/>
        <v>173141</v>
      </c>
      <c r="J34" s="241"/>
      <c r="K34" s="241">
        <f t="shared" si="1"/>
        <v>2886</v>
      </c>
      <c r="L34" s="241">
        <f t="shared" si="8"/>
        <v>75036</v>
      </c>
      <c r="M34" s="241">
        <f t="shared" si="2"/>
        <v>1095.26586</v>
      </c>
      <c r="N34" s="241">
        <f t="shared" si="3"/>
        <v>1095.26586</v>
      </c>
      <c r="O34" s="241">
        <f t="shared" si="9"/>
        <v>-37231.82855000002</v>
      </c>
      <c r="P34" s="241">
        <f t="shared" si="10"/>
        <v>37231.82855000002</v>
      </c>
      <c r="Q34" s="242"/>
      <c r="R34" s="242"/>
      <c r="S34" s="242"/>
      <c r="T34" s="237"/>
    </row>
    <row r="35" spans="1:20" s="248" customFormat="1">
      <c r="A35" s="243">
        <v>40695</v>
      </c>
      <c r="B35" s="252"/>
      <c r="C35" s="238">
        <v>27</v>
      </c>
      <c r="D35" s="239">
        <f t="shared" si="5"/>
        <v>2886</v>
      </c>
      <c r="E35" s="239">
        <f t="shared" si="6"/>
        <v>77922</v>
      </c>
      <c r="F35" s="239">
        <f t="shared" si="0"/>
        <v>-95219</v>
      </c>
      <c r="G35" s="240">
        <f>+Inputs!$D$3</f>
        <v>0.37951000000000001</v>
      </c>
      <c r="H35" s="249"/>
      <c r="I35" s="241">
        <f t="shared" si="7"/>
        <v>173141</v>
      </c>
      <c r="J35" s="241"/>
      <c r="K35" s="241">
        <f t="shared" si="1"/>
        <v>2886</v>
      </c>
      <c r="L35" s="241">
        <f t="shared" si="8"/>
        <v>77922</v>
      </c>
      <c r="M35" s="241">
        <f t="shared" si="2"/>
        <v>1095.26586</v>
      </c>
      <c r="N35" s="241">
        <f t="shared" si="3"/>
        <v>1095.26586</v>
      </c>
      <c r="O35" s="241">
        <f t="shared" si="9"/>
        <v>-36136.562690000021</v>
      </c>
      <c r="P35" s="241">
        <f t="shared" si="10"/>
        <v>36136.562690000021</v>
      </c>
      <c r="Q35" s="242"/>
      <c r="R35" s="242"/>
      <c r="S35" s="242"/>
      <c r="T35" s="237"/>
    </row>
    <row r="36" spans="1:20" s="248" customFormat="1">
      <c r="A36" s="243">
        <v>40725</v>
      </c>
      <c r="B36" s="252"/>
      <c r="C36" s="238">
        <v>28</v>
      </c>
      <c r="D36" s="239">
        <f t="shared" si="5"/>
        <v>2886</v>
      </c>
      <c r="E36" s="239">
        <f t="shared" si="6"/>
        <v>80808</v>
      </c>
      <c r="F36" s="239">
        <f t="shared" si="0"/>
        <v>-92333</v>
      </c>
      <c r="G36" s="240">
        <f>+Inputs!$D$3</f>
        <v>0.37951000000000001</v>
      </c>
      <c r="H36" s="249"/>
      <c r="I36" s="241">
        <f t="shared" si="7"/>
        <v>173141</v>
      </c>
      <c r="J36" s="241"/>
      <c r="K36" s="241">
        <f t="shared" si="1"/>
        <v>2886</v>
      </c>
      <c r="L36" s="241">
        <f t="shared" si="8"/>
        <v>80808</v>
      </c>
      <c r="M36" s="241">
        <f t="shared" si="2"/>
        <v>1095.26586</v>
      </c>
      <c r="N36" s="241">
        <f t="shared" si="3"/>
        <v>1095.26586</v>
      </c>
      <c r="O36" s="241">
        <f t="shared" si="9"/>
        <v>-35041.296830000021</v>
      </c>
      <c r="P36" s="241">
        <f t="shared" si="10"/>
        <v>35041.296830000021</v>
      </c>
      <c r="Q36" s="242"/>
      <c r="R36" s="242"/>
      <c r="S36" s="242"/>
      <c r="T36" s="237"/>
    </row>
    <row r="37" spans="1:20" s="248" customFormat="1">
      <c r="A37" s="243">
        <v>40756</v>
      </c>
      <c r="B37" s="252"/>
      <c r="C37" s="238">
        <v>29</v>
      </c>
      <c r="D37" s="239">
        <f t="shared" si="5"/>
        <v>2886</v>
      </c>
      <c r="E37" s="239">
        <f t="shared" si="6"/>
        <v>83694</v>
      </c>
      <c r="F37" s="239">
        <f t="shared" si="0"/>
        <v>-89447</v>
      </c>
      <c r="G37" s="240">
        <f>+Inputs!$D$3</f>
        <v>0.37951000000000001</v>
      </c>
      <c r="H37" s="249"/>
      <c r="I37" s="241">
        <f t="shared" si="7"/>
        <v>173141</v>
      </c>
      <c r="J37" s="241"/>
      <c r="K37" s="241">
        <f t="shared" si="1"/>
        <v>2886</v>
      </c>
      <c r="L37" s="241">
        <f t="shared" si="8"/>
        <v>83694</v>
      </c>
      <c r="M37" s="241">
        <f t="shared" si="2"/>
        <v>1095.26586</v>
      </c>
      <c r="N37" s="241">
        <f t="shared" si="3"/>
        <v>1095.26586</v>
      </c>
      <c r="O37" s="241">
        <f t="shared" si="9"/>
        <v>-33946.030970000022</v>
      </c>
      <c r="P37" s="241">
        <f t="shared" si="10"/>
        <v>33946.030970000022</v>
      </c>
      <c r="Q37" s="242"/>
      <c r="R37" s="242"/>
      <c r="S37" s="242"/>
      <c r="T37" s="237"/>
    </row>
    <row r="38" spans="1:20" s="248" customFormat="1">
      <c r="A38" s="243">
        <v>40787</v>
      </c>
      <c r="B38" s="252"/>
      <c r="C38" s="238">
        <v>30</v>
      </c>
      <c r="D38" s="239">
        <f t="shared" si="5"/>
        <v>2886</v>
      </c>
      <c r="E38" s="239">
        <f t="shared" si="6"/>
        <v>86580</v>
      </c>
      <c r="F38" s="239">
        <f t="shared" si="0"/>
        <v>-86561</v>
      </c>
      <c r="G38" s="240">
        <f>+Inputs!$D$3</f>
        <v>0.37951000000000001</v>
      </c>
      <c r="H38" s="249"/>
      <c r="I38" s="241">
        <f t="shared" si="7"/>
        <v>173141</v>
      </c>
      <c r="J38" s="241"/>
      <c r="K38" s="241">
        <f t="shared" si="1"/>
        <v>2886</v>
      </c>
      <c r="L38" s="241">
        <f t="shared" si="8"/>
        <v>86580</v>
      </c>
      <c r="M38" s="241">
        <f t="shared" si="2"/>
        <v>1095.26586</v>
      </c>
      <c r="N38" s="241">
        <f t="shared" si="3"/>
        <v>1095.26586</v>
      </c>
      <c r="O38" s="241">
        <f t="shared" si="9"/>
        <v>-32850.765110000022</v>
      </c>
      <c r="P38" s="241">
        <f t="shared" si="10"/>
        <v>32850.765110000022</v>
      </c>
      <c r="Q38" s="242"/>
      <c r="R38" s="242"/>
      <c r="S38" s="242"/>
      <c r="T38" s="237"/>
    </row>
    <row r="39" spans="1:20" s="248" customFormat="1">
      <c r="A39" s="243">
        <v>40817</v>
      </c>
      <c r="B39" s="249"/>
      <c r="C39" s="238">
        <v>31</v>
      </c>
      <c r="D39" s="239">
        <f t="shared" si="5"/>
        <v>2886</v>
      </c>
      <c r="E39" s="239">
        <f t="shared" si="6"/>
        <v>89466</v>
      </c>
      <c r="F39" s="239">
        <f t="shared" si="0"/>
        <v>-83675</v>
      </c>
      <c r="G39" s="240">
        <f>+Inputs!$D$3</f>
        <v>0.37951000000000001</v>
      </c>
      <c r="H39" s="249"/>
      <c r="I39" s="241">
        <f t="shared" si="7"/>
        <v>173141</v>
      </c>
      <c r="J39" s="241"/>
      <c r="K39" s="241">
        <f t="shared" si="1"/>
        <v>2886</v>
      </c>
      <c r="L39" s="241">
        <f t="shared" si="8"/>
        <v>89466</v>
      </c>
      <c r="M39" s="241">
        <f t="shared" si="2"/>
        <v>1095.26586</v>
      </c>
      <c r="N39" s="241">
        <f t="shared" si="3"/>
        <v>1095.26586</v>
      </c>
      <c r="O39" s="241">
        <f t="shared" si="9"/>
        <v>-31755.499250000023</v>
      </c>
      <c r="P39" s="241">
        <f t="shared" si="10"/>
        <v>31755.499250000023</v>
      </c>
      <c r="Q39" s="242"/>
      <c r="R39" s="242"/>
      <c r="S39" s="242"/>
      <c r="T39" s="237"/>
    </row>
    <row r="40" spans="1:20" s="248" customFormat="1">
      <c r="A40" s="243">
        <v>40848</v>
      </c>
      <c r="B40" s="249"/>
      <c r="C40" s="238">
        <v>32</v>
      </c>
      <c r="D40" s="239">
        <f t="shared" si="5"/>
        <v>2886</v>
      </c>
      <c r="E40" s="239">
        <f t="shared" si="6"/>
        <v>92352</v>
      </c>
      <c r="F40" s="239">
        <f t="shared" si="0"/>
        <v>-80789</v>
      </c>
      <c r="G40" s="240">
        <f>+Inputs!$D$3</f>
        <v>0.37951000000000001</v>
      </c>
      <c r="H40" s="249"/>
      <c r="I40" s="241">
        <f t="shared" si="7"/>
        <v>173141</v>
      </c>
      <c r="J40" s="249"/>
      <c r="K40" s="241">
        <f t="shared" si="1"/>
        <v>2886</v>
      </c>
      <c r="L40" s="241">
        <f t="shared" si="8"/>
        <v>92352</v>
      </c>
      <c r="M40" s="241">
        <f t="shared" si="2"/>
        <v>1095.26586</v>
      </c>
      <c r="N40" s="241">
        <f t="shared" si="3"/>
        <v>1095.26586</v>
      </c>
      <c r="O40" s="241">
        <f t="shared" si="9"/>
        <v>-30660.233390000023</v>
      </c>
      <c r="P40" s="241">
        <f t="shared" si="10"/>
        <v>30660.233390000023</v>
      </c>
      <c r="Q40" s="242"/>
      <c r="R40" s="242"/>
      <c r="S40" s="242"/>
      <c r="T40" s="237"/>
    </row>
    <row r="41" spans="1:20" s="248" customFormat="1">
      <c r="A41" s="243">
        <v>40878</v>
      </c>
      <c r="B41" s="237"/>
      <c r="C41" s="238">
        <v>33</v>
      </c>
      <c r="D41" s="239">
        <f t="shared" si="5"/>
        <v>2886</v>
      </c>
      <c r="E41" s="239">
        <f t="shared" si="6"/>
        <v>95238</v>
      </c>
      <c r="F41" s="239">
        <f t="shared" si="0"/>
        <v>-77903</v>
      </c>
      <c r="G41" s="240">
        <f>+Inputs!$D$3</f>
        <v>0.37951000000000001</v>
      </c>
      <c r="H41" s="237"/>
      <c r="I41" s="241">
        <f t="shared" si="7"/>
        <v>173141</v>
      </c>
      <c r="J41" s="237"/>
      <c r="K41" s="241">
        <f t="shared" si="1"/>
        <v>2886</v>
      </c>
      <c r="L41" s="241">
        <f t="shared" si="8"/>
        <v>95238</v>
      </c>
      <c r="M41" s="241">
        <f t="shared" si="2"/>
        <v>1095.26586</v>
      </c>
      <c r="N41" s="241">
        <f t="shared" si="3"/>
        <v>1095.26586</v>
      </c>
      <c r="O41" s="241">
        <f t="shared" si="9"/>
        <v>-29564.967530000024</v>
      </c>
      <c r="P41" s="241">
        <f t="shared" si="10"/>
        <v>29564.967530000024</v>
      </c>
      <c r="Q41" s="242"/>
      <c r="R41" s="242"/>
      <c r="S41" s="242"/>
      <c r="T41" s="237"/>
    </row>
    <row r="42" spans="1:20" s="248" customFormat="1">
      <c r="A42" s="243">
        <v>40909</v>
      </c>
      <c r="B42" s="237"/>
      <c r="C42" s="238">
        <v>34</v>
      </c>
      <c r="D42" s="239">
        <f t="shared" si="5"/>
        <v>2886</v>
      </c>
      <c r="E42" s="239">
        <f t="shared" si="6"/>
        <v>98124</v>
      </c>
      <c r="F42" s="239">
        <f t="shared" si="0"/>
        <v>-75017</v>
      </c>
      <c r="G42" s="240">
        <f>+Inputs!$D$3</f>
        <v>0.37951000000000001</v>
      </c>
      <c r="H42" s="237"/>
      <c r="I42" s="241">
        <f t="shared" si="7"/>
        <v>173141</v>
      </c>
      <c r="J42" s="237"/>
      <c r="K42" s="241">
        <f t="shared" si="1"/>
        <v>2886</v>
      </c>
      <c r="L42" s="241">
        <f t="shared" si="8"/>
        <v>98124</v>
      </c>
      <c r="M42" s="241">
        <f t="shared" si="2"/>
        <v>1095.26586</v>
      </c>
      <c r="N42" s="241">
        <f t="shared" si="3"/>
        <v>1095.26586</v>
      </c>
      <c r="O42" s="241">
        <f t="shared" si="9"/>
        <v>-28469.701670000024</v>
      </c>
      <c r="P42" s="241">
        <f t="shared" si="10"/>
        <v>28469.701670000024</v>
      </c>
      <c r="Q42" s="242"/>
      <c r="R42" s="242"/>
      <c r="S42" s="242"/>
      <c r="T42" s="237"/>
    </row>
    <row r="43" spans="1:20" s="248" customFormat="1">
      <c r="A43" s="243">
        <v>40940</v>
      </c>
      <c r="B43" s="237"/>
      <c r="C43" s="238">
        <v>35</v>
      </c>
      <c r="D43" s="239">
        <f t="shared" si="5"/>
        <v>2886</v>
      </c>
      <c r="E43" s="239">
        <f t="shared" si="6"/>
        <v>101010</v>
      </c>
      <c r="F43" s="239">
        <f t="shared" si="0"/>
        <v>-72131</v>
      </c>
      <c r="G43" s="240">
        <f>+Inputs!$D$3</f>
        <v>0.37951000000000001</v>
      </c>
      <c r="H43" s="237"/>
      <c r="I43" s="241">
        <f t="shared" si="7"/>
        <v>173141</v>
      </c>
      <c r="J43" s="237"/>
      <c r="K43" s="241">
        <f t="shared" si="1"/>
        <v>2886</v>
      </c>
      <c r="L43" s="241">
        <f t="shared" si="8"/>
        <v>101010</v>
      </c>
      <c r="M43" s="241">
        <f t="shared" si="2"/>
        <v>1095.26586</v>
      </c>
      <c r="N43" s="241">
        <f t="shared" si="3"/>
        <v>1095.26586</v>
      </c>
      <c r="O43" s="241">
        <f t="shared" si="9"/>
        <v>-27374.435810000025</v>
      </c>
      <c r="P43" s="241">
        <f t="shared" si="10"/>
        <v>27374.435810000025</v>
      </c>
      <c r="Q43" s="242"/>
      <c r="R43" s="242"/>
      <c r="S43" s="242"/>
      <c r="T43" s="237"/>
    </row>
    <row r="44" spans="1:20" s="248" customFormat="1">
      <c r="A44" s="243">
        <v>40969</v>
      </c>
      <c r="B44" s="237"/>
      <c r="C44" s="238">
        <v>36</v>
      </c>
      <c r="D44" s="239">
        <f t="shared" si="5"/>
        <v>2886</v>
      </c>
      <c r="E44" s="239">
        <f t="shared" si="6"/>
        <v>103896</v>
      </c>
      <c r="F44" s="239">
        <f t="shared" si="0"/>
        <v>-69245</v>
      </c>
      <c r="G44" s="240">
        <f>+Inputs!$D$3</f>
        <v>0.37951000000000001</v>
      </c>
      <c r="H44" s="237"/>
      <c r="I44" s="241">
        <f t="shared" si="7"/>
        <v>173141</v>
      </c>
      <c r="J44" s="237"/>
      <c r="K44" s="241">
        <f t="shared" si="1"/>
        <v>2886</v>
      </c>
      <c r="L44" s="241">
        <f t="shared" si="8"/>
        <v>103896</v>
      </c>
      <c r="M44" s="241">
        <f t="shared" si="2"/>
        <v>1095.26586</v>
      </c>
      <c r="N44" s="241">
        <f t="shared" si="3"/>
        <v>1095.26586</v>
      </c>
      <c r="O44" s="241">
        <f t="shared" si="9"/>
        <v>-26279.169950000025</v>
      </c>
      <c r="P44" s="241">
        <f t="shared" si="10"/>
        <v>26279.169950000025</v>
      </c>
      <c r="Q44" s="242"/>
      <c r="R44" s="242"/>
      <c r="S44" s="242"/>
      <c r="T44" s="237"/>
    </row>
    <row r="45" spans="1:20" s="248" customFormat="1">
      <c r="A45" s="243">
        <v>41000</v>
      </c>
      <c r="B45" s="237"/>
      <c r="C45" s="238">
        <v>37</v>
      </c>
      <c r="D45" s="239">
        <f t="shared" si="5"/>
        <v>2886</v>
      </c>
      <c r="E45" s="239">
        <f t="shared" si="6"/>
        <v>106782</v>
      </c>
      <c r="F45" s="239">
        <f t="shared" si="0"/>
        <v>-66359</v>
      </c>
      <c r="G45" s="240">
        <f>+Inputs!$D$3</f>
        <v>0.37951000000000001</v>
      </c>
      <c r="H45" s="237"/>
      <c r="I45" s="241">
        <f t="shared" si="7"/>
        <v>173141</v>
      </c>
      <c r="J45" s="237"/>
      <c r="K45" s="241">
        <f t="shared" si="1"/>
        <v>2886</v>
      </c>
      <c r="L45" s="241">
        <f t="shared" si="8"/>
        <v>106782</v>
      </c>
      <c r="M45" s="241">
        <f t="shared" si="2"/>
        <v>1095.26586</v>
      </c>
      <c r="N45" s="241">
        <f t="shared" si="3"/>
        <v>1095.26586</v>
      </c>
      <c r="O45" s="241">
        <f t="shared" si="9"/>
        <v>-25183.904090000025</v>
      </c>
      <c r="P45" s="241">
        <f t="shared" si="10"/>
        <v>25183.904090000025</v>
      </c>
      <c r="Q45" s="242"/>
      <c r="R45" s="242"/>
      <c r="S45" s="242"/>
      <c r="T45" s="237"/>
    </row>
    <row r="46" spans="1:20" s="248" customFormat="1">
      <c r="A46" s="243">
        <v>41030</v>
      </c>
      <c r="B46" s="237"/>
      <c r="C46" s="238">
        <v>38</v>
      </c>
      <c r="D46" s="239">
        <f t="shared" si="5"/>
        <v>2886</v>
      </c>
      <c r="E46" s="239">
        <f t="shared" si="6"/>
        <v>109668</v>
      </c>
      <c r="F46" s="239">
        <f t="shared" si="0"/>
        <v>-63473</v>
      </c>
      <c r="G46" s="240">
        <f>+Inputs!$D$3</f>
        <v>0.37951000000000001</v>
      </c>
      <c r="H46" s="237"/>
      <c r="I46" s="241">
        <f t="shared" si="7"/>
        <v>173141</v>
      </c>
      <c r="J46" s="237"/>
      <c r="K46" s="241">
        <f t="shared" si="1"/>
        <v>2886</v>
      </c>
      <c r="L46" s="241">
        <f t="shared" si="8"/>
        <v>109668</v>
      </c>
      <c r="M46" s="241">
        <f t="shared" si="2"/>
        <v>1095.26586</v>
      </c>
      <c r="N46" s="241">
        <f t="shared" si="3"/>
        <v>1095.26586</v>
      </c>
      <c r="O46" s="241">
        <f t="shared" si="9"/>
        <v>-24088.638230000026</v>
      </c>
      <c r="P46" s="241">
        <f t="shared" si="10"/>
        <v>24088.638230000026</v>
      </c>
      <c r="Q46" s="242"/>
      <c r="R46" s="242"/>
      <c r="S46" s="242"/>
      <c r="T46" s="237"/>
    </row>
    <row r="47" spans="1:20" s="248" customFormat="1">
      <c r="A47" s="243">
        <v>41061</v>
      </c>
      <c r="B47" s="237"/>
      <c r="C47" s="238">
        <v>39</v>
      </c>
      <c r="D47" s="239">
        <f t="shared" si="5"/>
        <v>2886</v>
      </c>
      <c r="E47" s="239">
        <f t="shared" si="6"/>
        <v>112554</v>
      </c>
      <c r="F47" s="239">
        <f t="shared" si="0"/>
        <v>-60587</v>
      </c>
      <c r="G47" s="240">
        <f>+Inputs!$D$3</f>
        <v>0.37951000000000001</v>
      </c>
      <c r="H47" s="237"/>
      <c r="I47" s="241">
        <f t="shared" si="7"/>
        <v>173141</v>
      </c>
      <c r="J47" s="237"/>
      <c r="K47" s="241">
        <f t="shared" si="1"/>
        <v>2886</v>
      </c>
      <c r="L47" s="241">
        <f t="shared" si="8"/>
        <v>112554</v>
      </c>
      <c r="M47" s="241">
        <f t="shared" si="2"/>
        <v>1095.26586</v>
      </c>
      <c r="N47" s="241">
        <f t="shared" si="3"/>
        <v>1095.26586</v>
      </c>
      <c r="O47" s="241">
        <f t="shared" si="9"/>
        <v>-22993.372370000026</v>
      </c>
      <c r="P47" s="241">
        <f t="shared" si="10"/>
        <v>22993.372370000026</v>
      </c>
      <c r="Q47" s="242"/>
      <c r="R47" s="242"/>
      <c r="S47" s="242"/>
      <c r="T47" s="237"/>
    </row>
    <row r="48" spans="1:20" s="248" customFormat="1">
      <c r="A48" s="243">
        <v>41091</v>
      </c>
      <c r="B48" s="237"/>
      <c r="C48" s="238">
        <v>40</v>
      </c>
      <c r="D48" s="239">
        <f t="shared" si="5"/>
        <v>2886</v>
      </c>
      <c r="E48" s="239">
        <f t="shared" si="6"/>
        <v>115440</v>
      </c>
      <c r="F48" s="239">
        <f t="shared" si="0"/>
        <v>-57701</v>
      </c>
      <c r="G48" s="240">
        <f>+Inputs!$D$3</f>
        <v>0.37951000000000001</v>
      </c>
      <c r="H48" s="237"/>
      <c r="I48" s="241">
        <f t="shared" si="7"/>
        <v>173141</v>
      </c>
      <c r="J48" s="237"/>
      <c r="K48" s="241">
        <f t="shared" si="1"/>
        <v>2886</v>
      </c>
      <c r="L48" s="241">
        <f t="shared" si="8"/>
        <v>115440</v>
      </c>
      <c r="M48" s="241">
        <f t="shared" si="2"/>
        <v>1095.26586</v>
      </c>
      <c r="N48" s="241">
        <f t="shared" si="3"/>
        <v>1095.26586</v>
      </c>
      <c r="O48" s="241">
        <f t="shared" si="9"/>
        <v>-21898.106510000027</v>
      </c>
      <c r="P48" s="241">
        <f t="shared" si="10"/>
        <v>21898.106510000027</v>
      </c>
      <c r="Q48" s="242"/>
      <c r="R48" s="242"/>
      <c r="S48" s="242"/>
      <c r="T48" s="237"/>
    </row>
    <row r="49" spans="1:20" s="248" customFormat="1">
      <c r="A49" s="243">
        <v>41122</v>
      </c>
      <c r="B49" s="237"/>
      <c r="C49" s="238">
        <v>41</v>
      </c>
      <c r="D49" s="239">
        <f t="shared" si="5"/>
        <v>2886</v>
      </c>
      <c r="E49" s="239">
        <f t="shared" si="6"/>
        <v>118326</v>
      </c>
      <c r="F49" s="239">
        <f t="shared" si="0"/>
        <v>-54815</v>
      </c>
      <c r="G49" s="240">
        <f>+Inputs!$D$3</f>
        <v>0.37951000000000001</v>
      </c>
      <c r="H49" s="237"/>
      <c r="I49" s="241">
        <f t="shared" si="7"/>
        <v>173141</v>
      </c>
      <c r="J49" s="237"/>
      <c r="K49" s="241">
        <f t="shared" si="1"/>
        <v>2886</v>
      </c>
      <c r="L49" s="241">
        <f t="shared" si="8"/>
        <v>118326</v>
      </c>
      <c r="M49" s="241">
        <f t="shared" si="2"/>
        <v>1095.26586</v>
      </c>
      <c r="N49" s="241">
        <f t="shared" si="3"/>
        <v>1095.26586</v>
      </c>
      <c r="O49" s="241">
        <f t="shared" si="9"/>
        <v>-20802.840650000027</v>
      </c>
      <c r="P49" s="241">
        <f t="shared" si="10"/>
        <v>20802.840650000027</v>
      </c>
      <c r="Q49" s="242"/>
      <c r="R49" s="242"/>
      <c r="S49" s="242"/>
      <c r="T49" s="237"/>
    </row>
    <row r="50" spans="1:20" s="248" customFormat="1">
      <c r="A50" s="243">
        <v>41153</v>
      </c>
      <c r="B50" s="237"/>
      <c r="C50" s="238">
        <v>42</v>
      </c>
      <c r="D50" s="239">
        <f t="shared" si="5"/>
        <v>2886</v>
      </c>
      <c r="E50" s="239">
        <f t="shared" si="6"/>
        <v>121212</v>
      </c>
      <c r="F50" s="239">
        <f t="shared" si="0"/>
        <v>-51929</v>
      </c>
      <c r="G50" s="240">
        <f>+Inputs!$D$3</f>
        <v>0.37951000000000001</v>
      </c>
      <c r="H50" s="237"/>
      <c r="I50" s="241">
        <f t="shared" si="7"/>
        <v>173141</v>
      </c>
      <c r="J50" s="237"/>
      <c r="K50" s="241">
        <f t="shared" si="1"/>
        <v>2886</v>
      </c>
      <c r="L50" s="241">
        <f t="shared" si="8"/>
        <v>121212</v>
      </c>
      <c r="M50" s="241">
        <f t="shared" si="2"/>
        <v>1095.26586</v>
      </c>
      <c r="N50" s="241">
        <f t="shared" si="3"/>
        <v>1095.26586</v>
      </c>
      <c r="O50" s="241">
        <f t="shared" si="9"/>
        <v>-19707.574790000028</v>
      </c>
      <c r="P50" s="241">
        <f t="shared" si="10"/>
        <v>19707.574790000028</v>
      </c>
      <c r="Q50" s="242"/>
      <c r="R50" s="242"/>
      <c r="S50" s="242"/>
      <c r="T50" s="237"/>
    </row>
    <row r="51" spans="1:20" s="248" customFormat="1">
      <c r="A51" s="243">
        <v>41183</v>
      </c>
      <c r="B51" s="237"/>
      <c r="C51" s="238">
        <v>43</v>
      </c>
      <c r="D51" s="239">
        <f t="shared" si="5"/>
        <v>2886</v>
      </c>
      <c r="E51" s="239">
        <f t="shared" si="6"/>
        <v>124098</v>
      </c>
      <c r="F51" s="239">
        <f t="shared" si="0"/>
        <v>-49043</v>
      </c>
      <c r="G51" s="240">
        <f>+Inputs!$D$3</f>
        <v>0.37951000000000001</v>
      </c>
      <c r="H51" s="237"/>
      <c r="I51" s="241">
        <f t="shared" si="7"/>
        <v>173141</v>
      </c>
      <c r="J51" s="237"/>
      <c r="K51" s="241">
        <f t="shared" si="1"/>
        <v>2886</v>
      </c>
      <c r="L51" s="241">
        <f t="shared" si="8"/>
        <v>124098</v>
      </c>
      <c r="M51" s="241">
        <f t="shared" si="2"/>
        <v>1095.26586</v>
      </c>
      <c r="N51" s="241">
        <f t="shared" si="3"/>
        <v>1095.26586</v>
      </c>
      <c r="O51" s="241">
        <f t="shared" si="9"/>
        <v>-18612.308930000028</v>
      </c>
      <c r="P51" s="241">
        <f t="shared" si="10"/>
        <v>18612.308930000028</v>
      </c>
      <c r="Q51" s="242"/>
      <c r="R51" s="242"/>
      <c r="S51" s="242"/>
      <c r="T51" s="237"/>
    </row>
    <row r="52" spans="1:20" s="248" customFormat="1">
      <c r="A52" s="243">
        <v>41214</v>
      </c>
      <c r="B52" s="237"/>
      <c r="C52" s="238">
        <v>44</v>
      </c>
      <c r="D52" s="239">
        <f t="shared" si="5"/>
        <v>2886</v>
      </c>
      <c r="E52" s="239">
        <f t="shared" si="6"/>
        <v>126984</v>
      </c>
      <c r="F52" s="239">
        <f t="shared" si="0"/>
        <v>-46157</v>
      </c>
      <c r="G52" s="240">
        <f>+Inputs!$D$3</f>
        <v>0.37951000000000001</v>
      </c>
      <c r="H52" s="237"/>
      <c r="I52" s="241">
        <f t="shared" si="7"/>
        <v>173141</v>
      </c>
      <c r="J52" s="237"/>
      <c r="K52" s="241">
        <f t="shared" si="1"/>
        <v>2886</v>
      </c>
      <c r="L52" s="241">
        <f t="shared" si="8"/>
        <v>126984</v>
      </c>
      <c r="M52" s="241">
        <f t="shared" si="2"/>
        <v>1095.26586</v>
      </c>
      <c r="N52" s="241">
        <f t="shared" si="3"/>
        <v>1095.26586</v>
      </c>
      <c r="O52" s="241">
        <f t="shared" si="9"/>
        <v>-17517.043070000029</v>
      </c>
      <c r="P52" s="241">
        <f t="shared" si="10"/>
        <v>17517.043070000029</v>
      </c>
      <c r="Q52" s="242"/>
      <c r="R52" s="242"/>
      <c r="S52" s="242"/>
      <c r="T52" s="237"/>
    </row>
    <row r="53" spans="1:20" s="248" customFormat="1">
      <c r="A53" s="243">
        <v>41244</v>
      </c>
      <c r="B53" s="237"/>
      <c r="C53" s="238">
        <v>45</v>
      </c>
      <c r="D53" s="239">
        <f t="shared" si="5"/>
        <v>2886</v>
      </c>
      <c r="E53" s="239">
        <f t="shared" si="6"/>
        <v>129870</v>
      </c>
      <c r="F53" s="239">
        <f t="shared" si="0"/>
        <v>-43271</v>
      </c>
      <c r="G53" s="240">
        <f>+Inputs!$D$3</f>
        <v>0.37951000000000001</v>
      </c>
      <c r="H53" s="237"/>
      <c r="I53" s="241">
        <f t="shared" si="7"/>
        <v>173141</v>
      </c>
      <c r="J53" s="237"/>
      <c r="K53" s="241">
        <f t="shared" si="1"/>
        <v>2886</v>
      </c>
      <c r="L53" s="241">
        <f t="shared" si="8"/>
        <v>129870</v>
      </c>
      <c r="M53" s="241">
        <f t="shared" si="2"/>
        <v>1095.26586</v>
      </c>
      <c r="N53" s="241">
        <f t="shared" si="3"/>
        <v>1095.26586</v>
      </c>
      <c r="O53" s="241">
        <f t="shared" si="9"/>
        <v>-16421.777210000029</v>
      </c>
      <c r="P53" s="241">
        <f t="shared" si="10"/>
        <v>16421.777210000029</v>
      </c>
      <c r="Q53" s="242"/>
      <c r="R53" s="242"/>
      <c r="S53" s="242"/>
      <c r="T53" s="237"/>
    </row>
    <row r="54" spans="1:20" s="248" customFormat="1">
      <c r="A54" s="243">
        <v>41275</v>
      </c>
      <c r="B54" s="237"/>
      <c r="C54" s="238">
        <v>46</v>
      </c>
      <c r="D54" s="239">
        <f t="shared" si="5"/>
        <v>2886</v>
      </c>
      <c r="E54" s="239">
        <f t="shared" si="6"/>
        <v>132756</v>
      </c>
      <c r="F54" s="239">
        <f t="shared" si="0"/>
        <v>-40385</v>
      </c>
      <c r="G54" s="240">
        <f>+Inputs!$D$3</f>
        <v>0.37951000000000001</v>
      </c>
      <c r="H54" s="237"/>
      <c r="I54" s="241">
        <f t="shared" si="7"/>
        <v>173141</v>
      </c>
      <c r="J54" s="237"/>
      <c r="K54" s="241">
        <f t="shared" si="1"/>
        <v>2886</v>
      </c>
      <c r="L54" s="241">
        <f t="shared" si="8"/>
        <v>132756</v>
      </c>
      <c r="M54" s="241">
        <f t="shared" si="2"/>
        <v>1095.26586</v>
      </c>
      <c r="N54" s="241">
        <f t="shared" si="3"/>
        <v>1095.26586</v>
      </c>
      <c r="O54" s="241">
        <f t="shared" si="9"/>
        <v>-15326.51135000003</v>
      </c>
      <c r="P54" s="241">
        <f t="shared" si="10"/>
        <v>15326.51135000003</v>
      </c>
      <c r="Q54" s="242"/>
      <c r="R54" s="242"/>
      <c r="S54" s="242"/>
      <c r="T54" s="237"/>
    </row>
    <row r="55" spans="1:20" s="248" customFormat="1">
      <c r="A55" s="243">
        <v>41306</v>
      </c>
      <c r="B55" s="237"/>
      <c r="C55" s="238">
        <v>47</v>
      </c>
      <c r="D55" s="239">
        <f t="shared" si="5"/>
        <v>2886</v>
      </c>
      <c r="E55" s="239">
        <f t="shared" si="6"/>
        <v>135642</v>
      </c>
      <c r="F55" s="239">
        <f t="shared" si="0"/>
        <v>-37499</v>
      </c>
      <c r="G55" s="240">
        <f>+Inputs!$D$3</f>
        <v>0.37951000000000001</v>
      </c>
      <c r="H55" s="237"/>
      <c r="I55" s="241">
        <f t="shared" si="7"/>
        <v>173141</v>
      </c>
      <c r="J55" s="237"/>
      <c r="K55" s="241">
        <f t="shared" si="1"/>
        <v>2886</v>
      </c>
      <c r="L55" s="241">
        <f t="shared" si="8"/>
        <v>135642</v>
      </c>
      <c r="M55" s="241">
        <f t="shared" si="2"/>
        <v>1095.26586</v>
      </c>
      <c r="N55" s="241">
        <f t="shared" si="3"/>
        <v>1095.26586</v>
      </c>
      <c r="O55" s="241">
        <f t="shared" si="9"/>
        <v>-14231.24549000003</v>
      </c>
      <c r="P55" s="241">
        <f t="shared" si="10"/>
        <v>14231.24549000003</v>
      </c>
      <c r="Q55" s="242"/>
      <c r="R55" s="242"/>
      <c r="S55" s="242"/>
      <c r="T55" s="237"/>
    </row>
    <row r="56" spans="1:20" s="248" customFormat="1">
      <c r="A56" s="243">
        <v>41334</v>
      </c>
      <c r="B56" s="237"/>
      <c r="C56" s="238">
        <v>48</v>
      </c>
      <c r="D56" s="239">
        <f t="shared" si="5"/>
        <v>2886</v>
      </c>
      <c r="E56" s="239">
        <f t="shared" si="6"/>
        <v>138528</v>
      </c>
      <c r="F56" s="239">
        <f t="shared" si="0"/>
        <v>-34613</v>
      </c>
      <c r="G56" s="240">
        <f>+Inputs!$D$3</f>
        <v>0.37951000000000001</v>
      </c>
      <c r="H56" s="237"/>
      <c r="I56" s="241">
        <f t="shared" si="7"/>
        <v>173141</v>
      </c>
      <c r="J56" s="237"/>
      <c r="K56" s="241">
        <f t="shared" si="1"/>
        <v>2886</v>
      </c>
      <c r="L56" s="241">
        <f t="shared" si="8"/>
        <v>138528</v>
      </c>
      <c r="M56" s="241">
        <f t="shared" si="2"/>
        <v>1095.26586</v>
      </c>
      <c r="N56" s="241">
        <f t="shared" si="3"/>
        <v>1095.26586</v>
      </c>
      <c r="O56" s="241">
        <f t="shared" si="9"/>
        <v>-13135.979630000031</v>
      </c>
      <c r="P56" s="241">
        <f t="shared" si="10"/>
        <v>13135.979630000031</v>
      </c>
      <c r="Q56" s="242"/>
      <c r="R56" s="242"/>
      <c r="S56" s="242"/>
      <c r="T56" s="237"/>
    </row>
    <row r="57" spans="1:20" s="248" customFormat="1">
      <c r="A57" s="243">
        <v>41365</v>
      </c>
      <c r="B57" s="237"/>
      <c r="C57" s="238">
        <v>49</v>
      </c>
      <c r="D57" s="239">
        <f t="shared" si="5"/>
        <v>2886</v>
      </c>
      <c r="E57" s="239">
        <f t="shared" si="6"/>
        <v>141414</v>
      </c>
      <c r="F57" s="239">
        <f t="shared" si="0"/>
        <v>-31727</v>
      </c>
      <c r="G57" s="240">
        <f>+Inputs!$D$3</f>
        <v>0.37951000000000001</v>
      </c>
      <c r="H57" s="237"/>
      <c r="I57" s="241">
        <f t="shared" si="7"/>
        <v>173141</v>
      </c>
      <c r="J57" s="237"/>
      <c r="K57" s="241">
        <f t="shared" si="1"/>
        <v>2886</v>
      </c>
      <c r="L57" s="241">
        <f t="shared" si="8"/>
        <v>141414</v>
      </c>
      <c r="M57" s="241">
        <f t="shared" si="2"/>
        <v>1095.26586</v>
      </c>
      <c r="N57" s="241">
        <f t="shared" si="3"/>
        <v>1095.26586</v>
      </c>
      <c r="O57" s="241">
        <f t="shared" si="9"/>
        <v>-12040.713770000031</v>
      </c>
      <c r="P57" s="241">
        <f t="shared" si="10"/>
        <v>12040.713770000031</v>
      </c>
      <c r="Q57" s="242"/>
      <c r="R57" s="242"/>
      <c r="S57" s="242"/>
      <c r="T57" s="237"/>
    </row>
    <row r="58" spans="1:20" s="248" customFormat="1">
      <c r="A58" s="243">
        <v>41395</v>
      </c>
      <c r="B58" s="237"/>
      <c r="C58" s="238">
        <v>50</v>
      </c>
      <c r="D58" s="239">
        <f t="shared" si="5"/>
        <v>2886</v>
      </c>
      <c r="E58" s="239">
        <f t="shared" si="6"/>
        <v>144300</v>
      </c>
      <c r="F58" s="239">
        <f t="shared" si="0"/>
        <v>-28841</v>
      </c>
      <c r="G58" s="240">
        <f>+Inputs!$D$3</f>
        <v>0.37951000000000001</v>
      </c>
      <c r="H58" s="237"/>
      <c r="I58" s="241">
        <f t="shared" si="7"/>
        <v>173141</v>
      </c>
      <c r="J58" s="237"/>
      <c r="K58" s="241">
        <f t="shared" si="1"/>
        <v>2886</v>
      </c>
      <c r="L58" s="241">
        <f t="shared" si="8"/>
        <v>144300</v>
      </c>
      <c r="M58" s="241">
        <f t="shared" si="2"/>
        <v>1095.26586</v>
      </c>
      <c r="N58" s="241">
        <f t="shared" si="3"/>
        <v>1095.26586</v>
      </c>
      <c r="O58" s="241">
        <f t="shared" si="9"/>
        <v>-10945.447910000032</v>
      </c>
      <c r="P58" s="241">
        <f t="shared" si="10"/>
        <v>10945.447910000032</v>
      </c>
      <c r="Q58" s="242"/>
      <c r="R58" s="242"/>
      <c r="S58" s="242"/>
      <c r="T58" s="237"/>
    </row>
    <row r="59" spans="1:20" s="248" customFormat="1">
      <c r="A59" s="243">
        <v>41426</v>
      </c>
      <c r="B59" s="237"/>
      <c r="C59" s="238">
        <v>51</v>
      </c>
      <c r="D59" s="239">
        <f t="shared" si="5"/>
        <v>2886</v>
      </c>
      <c r="E59" s="239">
        <f t="shared" si="6"/>
        <v>147186</v>
      </c>
      <c r="F59" s="239">
        <f t="shared" si="0"/>
        <v>-25955</v>
      </c>
      <c r="G59" s="240">
        <f>+Inputs!$D$3</f>
        <v>0.37951000000000001</v>
      </c>
      <c r="H59" s="237"/>
      <c r="I59" s="241">
        <f t="shared" si="7"/>
        <v>173141</v>
      </c>
      <c r="J59" s="237"/>
      <c r="K59" s="241">
        <f t="shared" si="1"/>
        <v>2886</v>
      </c>
      <c r="L59" s="241">
        <f t="shared" si="8"/>
        <v>147186</v>
      </c>
      <c r="M59" s="241">
        <f t="shared" si="2"/>
        <v>1095.26586</v>
      </c>
      <c r="N59" s="241">
        <f t="shared" si="3"/>
        <v>1095.26586</v>
      </c>
      <c r="O59" s="241">
        <f t="shared" si="9"/>
        <v>-9850.1820500000322</v>
      </c>
      <c r="P59" s="241">
        <f t="shared" si="10"/>
        <v>9850.1820500000322</v>
      </c>
      <c r="Q59" s="242"/>
      <c r="R59" s="242"/>
      <c r="S59" s="242"/>
      <c r="T59" s="237"/>
    </row>
    <row r="60" spans="1:20" s="248" customFormat="1">
      <c r="A60" s="243">
        <v>41456</v>
      </c>
      <c r="B60" s="237"/>
      <c r="C60" s="238">
        <v>52</v>
      </c>
      <c r="D60" s="239">
        <f t="shared" si="5"/>
        <v>2886</v>
      </c>
      <c r="E60" s="239">
        <f t="shared" si="6"/>
        <v>150072</v>
      </c>
      <c r="F60" s="239">
        <f t="shared" si="0"/>
        <v>-23069</v>
      </c>
      <c r="G60" s="240">
        <f>+Inputs!$D$3</f>
        <v>0.37951000000000001</v>
      </c>
      <c r="H60" s="237"/>
      <c r="I60" s="241">
        <f t="shared" si="7"/>
        <v>173141</v>
      </c>
      <c r="J60" s="237"/>
      <c r="K60" s="241">
        <f t="shared" si="1"/>
        <v>2886</v>
      </c>
      <c r="L60" s="241">
        <f t="shared" si="8"/>
        <v>150072</v>
      </c>
      <c r="M60" s="241">
        <f t="shared" si="2"/>
        <v>1095.26586</v>
      </c>
      <c r="N60" s="241">
        <f t="shared" si="3"/>
        <v>1095.26586</v>
      </c>
      <c r="O60" s="241">
        <f t="shared" si="9"/>
        <v>-8754.9161900000327</v>
      </c>
      <c r="P60" s="241">
        <f t="shared" si="10"/>
        <v>8754.9161900000327</v>
      </c>
      <c r="Q60" s="242"/>
      <c r="R60" s="242"/>
      <c r="S60" s="242"/>
      <c r="T60" s="237"/>
    </row>
    <row r="61" spans="1:20" s="248" customFormat="1">
      <c r="A61" s="243">
        <v>41487</v>
      </c>
      <c r="B61" s="237"/>
      <c r="C61" s="238">
        <v>53</v>
      </c>
      <c r="D61" s="239">
        <f t="shared" si="5"/>
        <v>2886</v>
      </c>
      <c r="E61" s="239">
        <f t="shared" si="6"/>
        <v>152958</v>
      </c>
      <c r="F61" s="239">
        <f t="shared" si="0"/>
        <v>-20183</v>
      </c>
      <c r="G61" s="240">
        <f>+Inputs!$D$3</f>
        <v>0.37951000000000001</v>
      </c>
      <c r="H61" s="237"/>
      <c r="I61" s="241">
        <f t="shared" si="7"/>
        <v>173141</v>
      </c>
      <c r="J61" s="237"/>
      <c r="K61" s="241">
        <f t="shared" si="1"/>
        <v>2886</v>
      </c>
      <c r="L61" s="241">
        <f t="shared" si="8"/>
        <v>152958</v>
      </c>
      <c r="M61" s="241">
        <f t="shared" si="2"/>
        <v>1095.26586</v>
      </c>
      <c r="N61" s="241">
        <f t="shared" si="3"/>
        <v>1095.26586</v>
      </c>
      <c r="O61" s="241">
        <f t="shared" si="9"/>
        <v>-7659.6503300000331</v>
      </c>
      <c r="P61" s="241">
        <f t="shared" si="10"/>
        <v>7659.6503300000331</v>
      </c>
      <c r="Q61" s="242"/>
      <c r="R61" s="242"/>
      <c r="S61" s="242"/>
      <c r="T61" s="237"/>
    </row>
    <row r="62" spans="1:20" s="248" customFormat="1">
      <c r="A62" s="243">
        <v>41518</v>
      </c>
      <c r="B62" s="237"/>
      <c r="C62" s="238">
        <v>54</v>
      </c>
      <c r="D62" s="239">
        <f t="shared" si="5"/>
        <v>2886</v>
      </c>
      <c r="E62" s="239">
        <f t="shared" si="6"/>
        <v>155844</v>
      </c>
      <c r="F62" s="239">
        <f t="shared" si="0"/>
        <v>-17297</v>
      </c>
      <c r="G62" s="240">
        <f>+Inputs!$D$3</f>
        <v>0.37951000000000001</v>
      </c>
      <c r="H62" s="237"/>
      <c r="I62" s="241">
        <f t="shared" si="7"/>
        <v>173141</v>
      </c>
      <c r="J62" s="237"/>
      <c r="K62" s="241">
        <f t="shared" si="1"/>
        <v>2886</v>
      </c>
      <c r="L62" s="241">
        <f t="shared" si="8"/>
        <v>155844</v>
      </c>
      <c r="M62" s="241">
        <f t="shared" si="2"/>
        <v>1095.26586</v>
      </c>
      <c r="N62" s="241">
        <f t="shared" si="3"/>
        <v>1095.26586</v>
      </c>
      <c r="O62" s="241">
        <f t="shared" si="9"/>
        <v>-6564.3844700000336</v>
      </c>
      <c r="P62" s="241">
        <f t="shared" si="10"/>
        <v>6564.3844700000336</v>
      </c>
      <c r="Q62" s="242"/>
      <c r="R62" s="242"/>
      <c r="S62" s="242"/>
      <c r="T62" s="237"/>
    </row>
    <row r="63" spans="1:20" s="248" customFormat="1">
      <c r="A63" s="243">
        <v>41548</v>
      </c>
      <c r="B63" s="237"/>
      <c r="C63" s="238">
        <v>55</v>
      </c>
      <c r="D63" s="239">
        <f t="shared" si="5"/>
        <v>2886</v>
      </c>
      <c r="E63" s="239">
        <f t="shared" si="6"/>
        <v>158730</v>
      </c>
      <c r="F63" s="239">
        <f t="shared" si="0"/>
        <v>-14411</v>
      </c>
      <c r="G63" s="240">
        <f>+Inputs!$D$3</f>
        <v>0.37951000000000001</v>
      </c>
      <c r="H63" s="237"/>
      <c r="I63" s="241">
        <f t="shared" si="7"/>
        <v>173141</v>
      </c>
      <c r="J63" s="237"/>
      <c r="K63" s="241">
        <f t="shared" si="1"/>
        <v>2886</v>
      </c>
      <c r="L63" s="241">
        <f t="shared" si="8"/>
        <v>158730</v>
      </c>
      <c r="M63" s="241">
        <f t="shared" si="2"/>
        <v>1095.26586</v>
      </c>
      <c r="N63" s="241">
        <f t="shared" si="3"/>
        <v>1095.26586</v>
      </c>
      <c r="O63" s="241">
        <f t="shared" si="9"/>
        <v>-5469.1186100000341</v>
      </c>
      <c r="P63" s="241">
        <f t="shared" si="10"/>
        <v>5469.1186100000341</v>
      </c>
      <c r="Q63" s="242"/>
      <c r="R63" s="242"/>
      <c r="S63" s="242"/>
      <c r="T63" s="237"/>
    </row>
    <row r="64" spans="1:20" s="248" customFormat="1">
      <c r="A64" s="243">
        <v>41579</v>
      </c>
      <c r="B64" s="237"/>
      <c r="C64" s="238">
        <v>56</v>
      </c>
      <c r="D64" s="239">
        <f t="shared" si="5"/>
        <v>2886</v>
      </c>
      <c r="E64" s="239">
        <f t="shared" si="6"/>
        <v>161616</v>
      </c>
      <c r="F64" s="239">
        <f t="shared" si="0"/>
        <v>-11525</v>
      </c>
      <c r="G64" s="240">
        <f>+Inputs!$D$3</f>
        <v>0.37951000000000001</v>
      </c>
      <c r="H64" s="237"/>
      <c r="I64" s="241">
        <f t="shared" si="7"/>
        <v>173141</v>
      </c>
      <c r="J64" s="237"/>
      <c r="K64" s="241">
        <f t="shared" si="1"/>
        <v>2886</v>
      </c>
      <c r="L64" s="241">
        <f t="shared" si="8"/>
        <v>161616</v>
      </c>
      <c r="M64" s="241">
        <f t="shared" si="2"/>
        <v>1095.26586</v>
      </c>
      <c r="N64" s="241">
        <f t="shared" si="3"/>
        <v>1095.26586</v>
      </c>
      <c r="O64" s="241">
        <f t="shared" si="9"/>
        <v>-4373.8527500000346</v>
      </c>
      <c r="P64" s="241">
        <f t="shared" si="10"/>
        <v>4373.8527500000346</v>
      </c>
      <c r="Q64" s="242"/>
      <c r="R64" s="242"/>
      <c r="S64" s="242"/>
      <c r="T64" s="237"/>
    </row>
    <row r="65" spans="1:20" s="248" customFormat="1">
      <c r="A65" s="243">
        <v>41609</v>
      </c>
      <c r="B65" s="237"/>
      <c r="C65" s="238">
        <v>57</v>
      </c>
      <c r="D65" s="239">
        <f t="shared" si="5"/>
        <v>2886</v>
      </c>
      <c r="E65" s="239">
        <f t="shared" si="6"/>
        <v>164502</v>
      </c>
      <c r="F65" s="239">
        <f t="shared" si="0"/>
        <v>-8639</v>
      </c>
      <c r="G65" s="240">
        <f>+Inputs!$D$3</f>
        <v>0.37951000000000001</v>
      </c>
      <c r="H65" s="237"/>
      <c r="I65" s="241">
        <f t="shared" si="7"/>
        <v>173141</v>
      </c>
      <c r="J65" s="237"/>
      <c r="K65" s="241">
        <f t="shared" si="1"/>
        <v>2886</v>
      </c>
      <c r="L65" s="241">
        <f t="shared" si="8"/>
        <v>164502</v>
      </c>
      <c r="M65" s="241">
        <f t="shared" si="2"/>
        <v>1095.26586</v>
      </c>
      <c r="N65" s="241">
        <f t="shared" si="3"/>
        <v>1095.26586</v>
      </c>
      <c r="O65" s="241">
        <f t="shared" si="9"/>
        <v>-3278.5868900000346</v>
      </c>
      <c r="P65" s="241">
        <f t="shared" si="10"/>
        <v>3278.5868900000346</v>
      </c>
      <c r="Q65" s="242"/>
      <c r="R65" s="242"/>
      <c r="S65" s="242"/>
      <c r="T65" s="237"/>
    </row>
    <row r="66" spans="1:20" s="248" customFormat="1">
      <c r="A66" s="243">
        <v>41640</v>
      </c>
      <c r="B66" s="237"/>
      <c r="C66" s="238">
        <v>58</v>
      </c>
      <c r="D66" s="239">
        <f t="shared" si="5"/>
        <v>2886</v>
      </c>
      <c r="E66" s="239">
        <f t="shared" si="6"/>
        <v>167388</v>
      </c>
      <c r="F66" s="239">
        <f t="shared" si="0"/>
        <v>-5753</v>
      </c>
      <c r="G66" s="240">
        <f>+Inputs!$D$3</f>
        <v>0.37951000000000001</v>
      </c>
      <c r="H66" s="237"/>
      <c r="I66" s="241">
        <f t="shared" si="7"/>
        <v>173141</v>
      </c>
      <c r="J66" s="237"/>
      <c r="K66" s="241">
        <f t="shared" si="1"/>
        <v>2886</v>
      </c>
      <c r="L66" s="241">
        <f t="shared" si="8"/>
        <v>167388</v>
      </c>
      <c r="M66" s="241">
        <f t="shared" si="2"/>
        <v>1095.26586</v>
      </c>
      <c r="N66" s="241">
        <f t="shared" si="3"/>
        <v>1095.26586</v>
      </c>
      <c r="O66" s="241">
        <f t="shared" si="9"/>
        <v>-2183.3210300000346</v>
      </c>
      <c r="P66" s="241">
        <f t="shared" si="10"/>
        <v>2183.3210300000346</v>
      </c>
      <c r="Q66" s="242"/>
      <c r="R66" s="242"/>
      <c r="S66" s="242"/>
      <c r="T66" s="237"/>
    </row>
    <row r="67" spans="1:20" s="248" customFormat="1">
      <c r="A67" s="243">
        <v>41671</v>
      </c>
      <c r="B67" s="237"/>
      <c r="C67" s="238">
        <v>59</v>
      </c>
      <c r="D67" s="239">
        <f t="shared" si="5"/>
        <v>2886</v>
      </c>
      <c r="E67" s="239">
        <f t="shared" si="6"/>
        <v>170274</v>
      </c>
      <c r="F67" s="239">
        <f t="shared" si="0"/>
        <v>-2867</v>
      </c>
      <c r="G67" s="240">
        <f>+Inputs!$D$3</f>
        <v>0.37951000000000001</v>
      </c>
      <c r="H67" s="237"/>
      <c r="I67" s="241">
        <f t="shared" si="7"/>
        <v>173141</v>
      </c>
      <c r="J67" s="237"/>
      <c r="K67" s="241">
        <f t="shared" si="1"/>
        <v>2886</v>
      </c>
      <c r="L67" s="241">
        <f t="shared" si="8"/>
        <v>170274</v>
      </c>
      <c r="M67" s="241">
        <f t="shared" si="2"/>
        <v>1095.26586</v>
      </c>
      <c r="N67" s="241">
        <f t="shared" si="3"/>
        <v>1095.26586</v>
      </c>
      <c r="O67" s="241">
        <f t="shared" si="9"/>
        <v>-1088.0551700000347</v>
      </c>
      <c r="P67" s="241">
        <f t="shared" si="10"/>
        <v>1088.0551700000347</v>
      </c>
      <c r="Q67" s="242"/>
      <c r="R67" s="242"/>
      <c r="S67" s="242"/>
      <c r="T67" s="237"/>
    </row>
    <row r="68" spans="1:20" s="248" customFormat="1">
      <c r="A68" s="243">
        <v>41699</v>
      </c>
      <c r="B68" s="237"/>
      <c r="C68" s="238">
        <v>60</v>
      </c>
      <c r="D68" s="239">
        <f>-F67</f>
        <v>2867</v>
      </c>
      <c r="E68" s="239">
        <f t="shared" si="6"/>
        <v>173141</v>
      </c>
      <c r="F68" s="239">
        <f t="shared" si="0"/>
        <v>0</v>
      </c>
      <c r="G68" s="240">
        <f>+Inputs!$D$3</f>
        <v>0.37951000000000001</v>
      </c>
      <c r="H68" s="237"/>
      <c r="I68" s="241">
        <f t="shared" si="7"/>
        <v>173141</v>
      </c>
      <c r="J68" s="237"/>
      <c r="K68" s="241">
        <f t="shared" si="1"/>
        <v>2867</v>
      </c>
      <c r="L68" s="241">
        <f t="shared" si="8"/>
        <v>173141</v>
      </c>
      <c r="M68" s="241">
        <f t="shared" si="2"/>
        <v>1088.0551700000001</v>
      </c>
      <c r="N68" s="241">
        <f t="shared" si="3"/>
        <v>1088.0551700000001</v>
      </c>
      <c r="O68" s="241">
        <f t="shared" si="9"/>
        <v>-3.4560798667371273E-11</v>
      </c>
      <c r="P68" s="241">
        <f t="shared" si="10"/>
        <v>3.4560798667371273E-11</v>
      </c>
      <c r="Q68" s="242"/>
      <c r="R68" s="242"/>
      <c r="S68" s="242"/>
      <c r="T68" s="237"/>
    </row>
    <row r="69" spans="1:20">
      <c r="A69" s="30"/>
      <c r="B69" s="4"/>
      <c r="C69" s="4"/>
      <c r="D69" s="4"/>
      <c r="E69" s="4"/>
      <c r="F69" s="4"/>
      <c r="G69" s="28"/>
      <c r="H69" s="4"/>
      <c r="I69" s="4"/>
      <c r="J69" s="4"/>
      <c r="K69" s="4"/>
      <c r="L69" s="4"/>
      <c r="M69" s="4"/>
      <c r="N69" s="4"/>
      <c r="O69" s="4"/>
      <c r="P69" s="4"/>
      <c r="Q69" s="8"/>
      <c r="R69" s="8"/>
      <c r="S69" s="8"/>
      <c r="T69" s="4"/>
    </row>
    <row r="70" spans="1:20">
      <c r="A70" s="8" t="s">
        <v>43</v>
      </c>
      <c r="B70" s="33">
        <f>SUM(B9:B69)</f>
        <v>-173141</v>
      </c>
      <c r="C70" s="4"/>
      <c r="D70" s="33">
        <f>SUM(D9:D69)</f>
        <v>173141</v>
      </c>
      <c r="E70" s="4"/>
      <c r="F70" s="4"/>
      <c r="G70" s="28"/>
      <c r="H70" s="33">
        <f>SUM(H9:H69)</f>
        <v>173141</v>
      </c>
      <c r="I70" s="33"/>
      <c r="J70" s="33">
        <f>SUM(J9:J69)</f>
        <v>65708.740910000008</v>
      </c>
      <c r="K70" s="33">
        <f>SUM(K9:K69)</f>
        <v>173141</v>
      </c>
      <c r="L70" s="33"/>
      <c r="M70" s="33">
        <f>SUM(M9:M69)</f>
        <v>65708.740909999979</v>
      </c>
      <c r="N70" s="33">
        <f>SUM(N9:N69)</f>
        <v>-3.4560798667371273E-11</v>
      </c>
      <c r="O70" s="143"/>
      <c r="P70" s="143"/>
      <c r="Q70" s="8"/>
      <c r="R70" s="8"/>
      <c r="S70" s="8"/>
      <c r="T70" s="4"/>
    </row>
    <row r="71" spans="1:20">
      <c r="A71" s="4"/>
      <c r="B71" s="4"/>
      <c r="C71" s="4"/>
      <c r="D71" s="4"/>
      <c r="E71" s="4"/>
      <c r="F71" s="4"/>
      <c r="G71" s="28"/>
      <c r="H71" s="4"/>
      <c r="I71" s="4"/>
      <c r="J71" s="4"/>
      <c r="K71" s="4"/>
      <c r="L71" s="4"/>
      <c r="M71" s="4"/>
      <c r="N71" s="4"/>
      <c r="O71" s="4"/>
      <c r="P71" s="4"/>
      <c r="Q71" s="8"/>
      <c r="R71" s="8"/>
      <c r="S71" s="8"/>
      <c r="T71" s="4"/>
    </row>
    <row r="72" spans="1:20">
      <c r="A72" s="4" t="s">
        <v>61</v>
      </c>
      <c r="B72" s="4" t="s">
        <v>61</v>
      </c>
      <c r="C72" s="4" t="s">
        <v>61</v>
      </c>
      <c r="D72" s="4" t="s">
        <v>61</v>
      </c>
      <c r="E72" s="4"/>
      <c r="F72" s="4" t="s">
        <v>61</v>
      </c>
      <c r="G72" s="28" t="s">
        <v>61</v>
      </c>
      <c r="H72" s="4" t="s">
        <v>61</v>
      </c>
      <c r="I72" s="4"/>
      <c r="J72" s="4" t="s">
        <v>61</v>
      </c>
      <c r="K72" s="4" t="s">
        <v>61</v>
      </c>
      <c r="L72" s="4"/>
      <c r="M72" s="4" t="s">
        <v>61</v>
      </c>
      <c r="N72" s="4" t="s">
        <v>61</v>
      </c>
      <c r="O72" s="4"/>
      <c r="P72" s="4" t="s">
        <v>61</v>
      </c>
      <c r="Q72" s="8"/>
      <c r="R72" s="8"/>
      <c r="S72" s="8"/>
      <c r="T72" s="4"/>
    </row>
  </sheetData>
  <phoneticPr fontId="22" type="noConversion"/>
  <pageMargins left="0.75" right="0.75" top="1" bottom="1" header="0.5" footer="0.5"/>
  <headerFooter alignWithMargins="0"/>
</worksheet>
</file>

<file path=xl/worksheets/sheet81.xml><?xml version="1.0" encoding="utf-8"?>
<worksheet xmlns="http://schemas.openxmlformats.org/spreadsheetml/2006/main" xmlns:r="http://schemas.openxmlformats.org/officeDocument/2006/relationships">
  <dimension ref="A1:AE73"/>
  <sheetViews>
    <sheetView zoomScale="75" workbookViewId="0"/>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208</v>
      </c>
      <c r="B4" s="75" t="s">
        <v>221</v>
      </c>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s="248" customFormat="1">
      <c r="A9" s="243">
        <v>39965</v>
      </c>
      <c r="B9" s="244">
        <v>-1017500</v>
      </c>
      <c r="C9" s="238">
        <v>1</v>
      </c>
      <c r="D9" s="239">
        <f>ROUND(-(+$B$9/60)*1,0)</f>
        <v>16958</v>
      </c>
      <c r="E9" s="239">
        <f>+D9</f>
        <v>16958</v>
      </c>
      <c r="F9" s="239">
        <f t="shared" ref="F9:F69" si="0">$B$9+E9</f>
        <v>-1000542</v>
      </c>
      <c r="G9" s="240">
        <f>+Inputs!$D$3</f>
        <v>0.37951000000000001</v>
      </c>
      <c r="H9" s="241">
        <f>-B9</f>
        <v>1017500</v>
      </c>
      <c r="I9" s="241">
        <f>+H9</f>
        <v>1017500</v>
      </c>
      <c r="J9" s="241">
        <f>H9*G9</f>
        <v>386151.42499999999</v>
      </c>
      <c r="K9" s="241">
        <f t="shared" ref="K9:K69" si="1">D9</f>
        <v>16958</v>
      </c>
      <c r="L9" s="241">
        <f>+K9</f>
        <v>16958</v>
      </c>
      <c r="M9" s="241">
        <f t="shared" ref="M9:M69" si="2">K9*G9</f>
        <v>6435.7305800000004</v>
      </c>
      <c r="N9" s="241">
        <f t="shared" ref="N9:N69" si="3">M9-J9</f>
        <v>-379715.69442000001</v>
      </c>
      <c r="O9" s="241">
        <f>+N9</f>
        <v>-379715.69442000001</v>
      </c>
      <c r="P9" s="241">
        <f>-SUM(N9)</f>
        <v>379715.69442000001</v>
      </c>
      <c r="Q9" s="245">
        <f>VLOOKUP(Q$8,$A$9:$P$69,5)</f>
        <v>118706</v>
      </c>
      <c r="R9" s="245">
        <f>VLOOKUP(R$8,$A$9:$P$69,5)</f>
        <v>322202</v>
      </c>
      <c r="S9" s="245">
        <f>+R9-Q9</f>
        <v>203496</v>
      </c>
      <c r="T9" s="246" t="s">
        <v>189</v>
      </c>
      <c r="U9" s="247">
        <f t="shared" ref="U9:AE9" si="4">-IF(TYPE(VLOOKUP(U8,$A$9:$P$69,6,FALSE))=16,0,VLOOKUP(U8,$A$9:$P$69,6,FALSE))</f>
        <v>881836</v>
      </c>
      <c r="V9" s="247">
        <f t="shared" si="4"/>
        <v>864878</v>
      </c>
      <c r="W9" s="247">
        <f t="shared" si="4"/>
        <v>847920</v>
      </c>
      <c r="X9" s="247">
        <f t="shared" si="4"/>
        <v>830962</v>
      </c>
      <c r="Y9" s="247">
        <f t="shared" si="4"/>
        <v>814004</v>
      </c>
      <c r="Z9" s="247">
        <f t="shared" si="4"/>
        <v>797046</v>
      </c>
      <c r="AA9" s="247">
        <f t="shared" si="4"/>
        <v>780088</v>
      </c>
      <c r="AB9" s="247">
        <f t="shared" si="4"/>
        <v>763130</v>
      </c>
      <c r="AC9" s="247">
        <f t="shared" si="4"/>
        <v>746172</v>
      </c>
      <c r="AD9" s="247">
        <f t="shared" si="4"/>
        <v>729214</v>
      </c>
      <c r="AE9" s="247">
        <f t="shared" si="4"/>
        <v>712256</v>
      </c>
    </row>
    <row r="10" spans="1:31" s="248" customFormat="1">
      <c r="A10" s="243">
        <v>39995</v>
      </c>
      <c r="B10" s="244" t="s">
        <v>45</v>
      </c>
      <c r="C10" s="238">
        <v>2</v>
      </c>
      <c r="D10" s="239">
        <f t="shared" ref="D10:D68" si="5">ROUND(-(+$B$9/60)*1,0)</f>
        <v>16958</v>
      </c>
      <c r="E10" s="239">
        <f t="shared" ref="E10:E69" si="6">+E9+D10</f>
        <v>33916</v>
      </c>
      <c r="F10" s="239">
        <f t="shared" si="0"/>
        <v>-983584</v>
      </c>
      <c r="G10" s="240">
        <f>+Inputs!$D$3</f>
        <v>0.37951000000000001</v>
      </c>
      <c r="H10" s="249"/>
      <c r="I10" s="241">
        <f t="shared" ref="I10:I69" si="7">+I9+H10</f>
        <v>1017500</v>
      </c>
      <c r="J10" s="241"/>
      <c r="K10" s="241">
        <f t="shared" si="1"/>
        <v>16958</v>
      </c>
      <c r="L10" s="241">
        <f t="shared" ref="L10:L69" si="8">+L9+K10</f>
        <v>33916</v>
      </c>
      <c r="M10" s="241">
        <f t="shared" si="2"/>
        <v>6435.7305800000004</v>
      </c>
      <c r="N10" s="241">
        <f t="shared" si="3"/>
        <v>6435.7305800000004</v>
      </c>
      <c r="O10" s="241">
        <f t="shared" ref="O10:O69" si="9">+O9+N10</f>
        <v>-373279.96384000004</v>
      </c>
      <c r="P10" s="241">
        <f t="shared" ref="P10:P69" si="10">P9-N10</f>
        <v>373279.96384000004</v>
      </c>
      <c r="Q10" s="245">
        <f>VLOOKUP(Q$8,$A$9:$P$69,15)</f>
        <v>-341101.31094000017</v>
      </c>
      <c r="R10" s="245">
        <f>VLOOKUP(R$8,$A$9:$P$69,15)</f>
        <v>-263872.54398000048</v>
      </c>
      <c r="S10" s="245">
        <f>+R10-Q10</f>
        <v>77228.766959999688</v>
      </c>
      <c r="T10" s="250" t="s">
        <v>69</v>
      </c>
    </row>
    <row r="11" spans="1:31" s="248" customFormat="1">
      <c r="A11" s="243">
        <v>40026</v>
      </c>
      <c r="B11" s="251"/>
      <c r="C11" s="238">
        <v>3</v>
      </c>
      <c r="D11" s="239">
        <f t="shared" si="5"/>
        <v>16958</v>
      </c>
      <c r="E11" s="239">
        <f t="shared" si="6"/>
        <v>50874</v>
      </c>
      <c r="F11" s="239">
        <f t="shared" si="0"/>
        <v>-966626</v>
      </c>
      <c r="G11" s="240">
        <f>+Inputs!$D$3</f>
        <v>0.37951000000000001</v>
      </c>
      <c r="H11" s="249"/>
      <c r="I11" s="241">
        <f t="shared" si="7"/>
        <v>1017500</v>
      </c>
      <c r="J11" s="241"/>
      <c r="K11" s="241">
        <f t="shared" si="1"/>
        <v>16958</v>
      </c>
      <c r="L11" s="241">
        <f t="shared" si="8"/>
        <v>50874</v>
      </c>
      <c r="M11" s="241">
        <f t="shared" si="2"/>
        <v>6435.7305800000004</v>
      </c>
      <c r="N11" s="241">
        <f t="shared" si="3"/>
        <v>6435.7305800000004</v>
      </c>
      <c r="O11" s="241">
        <f t="shared" si="9"/>
        <v>-366844.23326000007</v>
      </c>
      <c r="P11" s="241">
        <f t="shared" si="10"/>
        <v>366844.23326000007</v>
      </c>
      <c r="Q11" s="245">
        <f>+VLOOKUP(Q$8,$A$9:$P$69,16)</f>
        <v>341101.31094000017</v>
      </c>
      <c r="R11" s="245">
        <f>+VLOOKUP(R$8,$A$9:$P$69,16)</f>
        <v>263872.54398000048</v>
      </c>
      <c r="S11" s="245">
        <f>(+Q11+R11)/2</f>
        <v>302486.92746000033</v>
      </c>
      <c r="T11" s="250" t="s">
        <v>113</v>
      </c>
      <c r="U11" s="247">
        <f t="shared" ref="U11:AE11" si="11">IF(TYPE(VLOOKUP(U8,$A$9:$P$69,16,FALSE))=16,0,VLOOKUP(U8,$A$9:$P$69,16,FALSE))</f>
        <v>334665.5803600002</v>
      </c>
      <c r="V11" s="247">
        <f t="shared" si="11"/>
        <v>328229.84978000022</v>
      </c>
      <c r="W11" s="247">
        <f t="shared" si="11"/>
        <v>321794.11920000025</v>
      </c>
      <c r="X11" s="247">
        <f t="shared" si="11"/>
        <v>315358.38862000027</v>
      </c>
      <c r="Y11" s="247">
        <f t="shared" si="11"/>
        <v>308922.6580400003</v>
      </c>
      <c r="Z11" s="247">
        <f t="shared" si="11"/>
        <v>302486.92746000033</v>
      </c>
      <c r="AA11" s="247">
        <f t="shared" si="11"/>
        <v>296051.19688000035</v>
      </c>
      <c r="AB11" s="247">
        <f t="shared" si="11"/>
        <v>289615.46630000038</v>
      </c>
      <c r="AC11" s="247">
        <f t="shared" si="11"/>
        <v>283179.7357200004</v>
      </c>
      <c r="AD11" s="247">
        <f t="shared" si="11"/>
        <v>276744.00514000043</v>
      </c>
      <c r="AE11" s="247">
        <f t="shared" si="11"/>
        <v>270308.27456000046</v>
      </c>
    </row>
    <row r="12" spans="1:31" s="248" customFormat="1">
      <c r="A12" s="243">
        <v>40057</v>
      </c>
      <c r="B12" s="252"/>
      <c r="C12" s="238">
        <v>4</v>
      </c>
      <c r="D12" s="239">
        <f t="shared" si="5"/>
        <v>16958</v>
      </c>
      <c r="E12" s="239">
        <f t="shared" si="6"/>
        <v>67832</v>
      </c>
      <c r="F12" s="239">
        <f t="shared" si="0"/>
        <v>-949668</v>
      </c>
      <c r="G12" s="240">
        <f>+Inputs!$D$3</f>
        <v>0.37951000000000001</v>
      </c>
      <c r="H12" s="249"/>
      <c r="I12" s="241">
        <f t="shared" si="7"/>
        <v>1017500</v>
      </c>
      <c r="J12" s="241"/>
      <c r="K12" s="241">
        <f t="shared" si="1"/>
        <v>16958</v>
      </c>
      <c r="L12" s="241">
        <f t="shared" si="8"/>
        <v>67832</v>
      </c>
      <c r="M12" s="241">
        <f t="shared" si="2"/>
        <v>6435.7305800000004</v>
      </c>
      <c r="N12" s="241">
        <f t="shared" si="3"/>
        <v>6435.7305800000004</v>
      </c>
      <c r="O12" s="241">
        <f t="shared" si="9"/>
        <v>-360408.50268000009</v>
      </c>
      <c r="P12" s="241">
        <f t="shared" si="10"/>
        <v>360408.50268000009</v>
      </c>
      <c r="Q12" s="253"/>
      <c r="R12" s="254"/>
      <c r="S12" s="254"/>
      <c r="T12" s="250"/>
    </row>
    <row r="13" spans="1:31" s="248" customFormat="1">
      <c r="A13" s="243">
        <v>40087</v>
      </c>
      <c r="B13" s="252"/>
      <c r="C13" s="238">
        <v>5</v>
      </c>
      <c r="D13" s="239">
        <f t="shared" si="5"/>
        <v>16958</v>
      </c>
      <c r="E13" s="239">
        <f t="shared" si="6"/>
        <v>84790</v>
      </c>
      <c r="F13" s="239">
        <f t="shared" si="0"/>
        <v>-932710</v>
      </c>
      <c r="G13" s="240">
        <f>+Inputs!$D$3</f>
        <v>0.37951000000000001</v>
      </c>
      <c r="H13" s="249"/>
      <c r="I13" s="241">
        <f t="shared" si="7"/>
        <v>1017500</v>
      </c>
      <c r="J13" s="241"/>
      <c r="K13" s="241">
        <f t="shared" si="1"/>
        <v>16958</v>
      </c>
      <c r="L13" s="241">
        <f t="shared" si="8"/>
        <v>84790</v>
      </c>
      <c r="M13" s="241">
        <f t="shared" si="2"/>
        <v>6435.7305800000004</v>
      </c>
      <c r="N13" s="241">
        <f t="shared" si="3"/>
        <v>6435.7305800000004</v>
      </c>
      <c r="O13" s="241">
        <f t="shared" si="9"/>
        <v>-353972.77210000012</v>
      </c>
      <c r="P13" s="241">
        <f t="shared" si="10"/>
        <v>353972.77210000012</v>
      </c>
      <c r="Q13" s="245">
        <f>VLOOKUP(Q$8,$A$9:$P$69,9)</f>
        <v>1017500</v>
      </c>
      <c r="R13" s="245">
        <f>VLOOKUP(R$8,$A$9:$P$69,9)</f>
        <v>1017500</v>
      </c>
      <c r="S13" s="245">
        <f>+R13-Q13</f>
        <v>0</v>
      </c>
      <c r="T13" s="250" t="s">
        <v>190</v>
      </c>
    </row>
    <row r="14" spans="1:31" s="248" customFormat="1">
      <c r="A14" s="243">
        <v>40118</v>
      </c>
      <c r="B14" s="252"/>
      <c r="C14" s="238">
        <v>6</v>
      </c>
      <c r="D14" s="239">
        <f t="shared" si="5"/>
        <v>16958</v>
      </c>
      <c r="E14" s="239">
        <f t="shared" si="6"/>
        <v>101748</v>
      </c>
      <c r="F14" s="239">
        <f t="shared" si="0"/>
        <v>-915752</v>
      </c>
      <c r="G14" s="240">
        <f>+Inputs!$D$3</f>
        <v>0.37951000000000001</v>
      </c>
      <c r="H14" s="249"/>
      <c r="I14" s="241">
        <f t="shared" si="7"/>
        <v>1017500</v>
      </c>
      <c r="J14" s="241"/>
      <c r="K14" s="241">
        <f t="shared" si="1"/>
        <v>16958</v>
      </c>
      <c r="L14" s="241">
        <f t="shared" si="8"/>
        <v>101748</v>
      </c>
      <c r="M14" s="241">
        <f t="shared" si="2"/>
        <v>6435.7305800000004</v>
      </c>
      <c r="N14" s="241">
        <f t="shared" si="3"/>
        <v>6435.7305800000004</v>
      </c>
      <c r="O14" s="241">
        <f t="shared" si="9"/>
        <v>-347537.04152000014</v>
      </c>
      <c r="P14" s="241">
        <f t="shared" si="10"/>
        <v>347537.04152000014</v>
      </c>
      <c r="Q14" s="245">
        <f>VLOOKUP(Q$8,$A$9:$P$69,12)</f>
        <v>118706</v>
      </c>
      <c r="R14" s="245">
        <f>VLOOKUP(R$8,$A$9:$P$69,12)</f>
        <v>322202</v>
      </c>
      <c r="S14" s="245">
        <f>+R14-Q14</f>
        <v>203496</v>
      </c>
      <c r="T14" s="255" t="s">
        <v>191</v>
      </c>
    </row>
    <row r="15" spans="1:31" s="248" customFormat="1">
      <c r="A15" s="243">
        <v>40148</v>
      </c>
      <c r="B15" s="252"/>
      <c r="C15" s="238">
        <v>7</v>
      </c>
      <c r="D15" s="239">
        <f t="shared" si="5"/>
        <v>16958</v>
      </c>
      <c r="E15" s="239">
        <f t="shared" si="6"/>
        <v>118706</v>
      </c>
      <c r="F15" s="239">
        <f t="shared" si="0"/>
        <v>-898794</v>
      </c>
      <c r="G15" s="240">
        <f>+Inputs!$D$3</f>
        <v>0.37951000000000001</v>
      </c>
      <c r="H15" s="249"/>
      <c r="I15" s="241">
        <f t="shared" si="7"/>
        <v>1017500</v>
      </c>
      <c r="J15" s="241"/>
      <c r="K15" s="241">
        <f t="shared" si="1"/>
        <v>16958</v>
      </c>
      <c r="L15" s="241">
        <f t="shared" si="8"/>
        <v>118706</v>
      </c>
      <c r="M15" s="241">
        <f t="shared" si="2"/>
        <v>6435.7305800000004</v>
      </c>
      <c r="N15" s="241">
        <f t="shared" si="3"/>
        <v>6435.7305800000004</v>
      </c>
      <c r="O15" s="241">
        <f t="shared" si="9"/>
        <v>-341101.31094000017</v>
      </c>
      <c r="P15" s="241">
        <f t="shared" si="10"/>
        <v>341101.31094000017</v>
      </c>
      <c r="Q15" s="242"/>
      <c r="R15" s="242"/>
      <c r="S15" s="242"/>
      <c r="T15" s="256"/>
    </row>
    <row r="16" spans="1:31" s="248" customFormat="1">
      <c r="A16" s="243">
        <v>40179</v>
      </c>
      <c r="B16" s="252"/>
      <c r="C16" s="238">
        <v>8</v>
      </c>
      <c r="D16" s="239">
        <f t="shared" si="5"/>
        <v>16958</v>
      </c>
      <c r="E16" s="239">
        <f t="shared" si="6"/>
        <v>135664</v>
      </c>
      <c r="F16" s="239">
        <f t="shared" si="0"/>
        <v>-881836</v>
      </c>
      <c r="G16" s="240">
        <f>+Inputs!$D$3</f>
        <v>0.37951000000000001</v>
      </c>
      <c r="H16" s="249"/>
      <c r="I16" s="241">
        <f t="shared" si="7"/>
        <v>1017500</v>
      </c>
      <c r="J16" s="241"/>
      <c r="K16" s="241">
        <f t="shared" si="1"/>
        <v>16958</v>
      </c>
      <c r="L16" s="241">
        <f t="shared" si="8"/>
        <v>135664</v>
      </c>
      <c r="M16" s="241">
        <f t="shared" si="2"/>
        <v>6435.7305800000004</v>
      </c>
      <c r="N16" s="241">
        <f t="shared" si="3"/>
        <v>6435.7305800000004</v>
      </c>
      <c r="O16" s="241">
        <f t="shared" si="9"/>
        <v>-334665.5803600002</v>
      </c>
      <c r="P16" s="241">
        <f t="shared" si="10"/>
        <v>334665.5803600002</v>
      </c>
      <c r="Q16" s="242"/>
      <c r="R16" s="242"/>
      <c r="S16" s="242"/>
      <c r="T16" s="237"/>
    </row>
    <row r="17" spans="1:20" s="248" customFormat="1">
      <c r="A17" s="243">
        <v>40210</v>
      </c>
      <c r="B17" s="252"/>
      <c r="C17" s="238">
        <v>9</v>
      </c>
      <c r="D17" s="239">
        <f t="shared" si="5"/>
        <v>16958</v>
      </c>
      <c r="E17" s="239">
        <f t="shared" si="6"/>
        <v>152622</v>
      </c>
      <c r="F17" s="239">
        <f t="shared" si="0"/>
        <v>-864878</v>
      </c>
      <c r="G17" s="240">
        <f>+Inputs!$D$3</f>
        <v>0.37951000000000001</v>
      </c>
      <c r="H17" s="249"/>
      <c r="I17" s="241">
        <f t="shared" si="7"/>
        <v>1017500</v>
      </c>
      <c r="J17" s="241"/>
      <c r="K17" s="241">
        <f t="shared" si="1"/>
        <v>16958</v>
      </c>
      <c r="L17" s="241">
        <f t="shared" si="8"/>
        <v>152622</v>
      </c>
      <c r="M17" s="241">
        <f t="shared" si="2"/>
        <v>6435.7305800000004</v>
      </c>
      <c r="N17" s="241">
        <f t="shared" si="3"/>
        <v>6435.7305800000004</v>
      </c>
      <c r="O17" s="241">
        <f t="shared" si="9"/>
        <v>-328229.84978000022</v>
      </c>
      <c r="P17" s="241">
        <f t="shared" si="10"/>
        <v>328229.84978000022</v>
      </c>
      <c r="Q17" s="242"/>
      <c r="R17" s="242"/>
      <c r="S17" s="242"/>
      <c r="T17" s="237"/>
    </row>
    <row r="18" spans="1:20" s="248" customFormat="1">
      <c r="A18" s="243">
        <v>40238</v>
      </c>
      <c r="B18" s="252"/>
      <c r="C18" s="238">
        <v>10</v>
      </c>
      <c r="D18" s="239">
        <f t="shared" si="5"/>
        <v>16958</v>
      </c>
      <c r="E18" s="239">
        <f t="shared" si="6"/>
        <v>169580</v>
      </c>
      <c r="F18" s="239">
        <f t="shared" si="0"/>
        <v>-847920</v>
      </c>
      <c r="G18" s="240">
        <f>+Inputs!$D$3</f>
        <v>0.37951000000000001</v>
      </c>
      <c r="H18" s="249"/>
      <c r="I18" s="241">
        <f t="shared" si="7"/>
        <v>1017500</v>
      </c>
      <c r="J18" s="241"/>
      <c r="K18" s="241">
        <f t="shared" si="1"/>
        <v>16958</v>
      </c>
      <c r="L18" s="241">
        <f t="shared" si="8"/>
        <v>169580</v>
      </c>
      <c r="M18" s="241">
        <f t="shared" si="2"/>
        <v>6435.7305800000004</v>
      </c>
      <c r="N18" s="241">
        <f t="shared" si="3"/>
        <v>6435.7305800000004</v>
      </c>
      <c r="O18" s="241">
        <f t="shared" si="9"/>
        <v>-321794.11920000025</v>
      </c>
      <c r="P18" s="241">
        <f t="shared" si="10"/>
        <v>321794.11920000025</v>
      </c>
      <c r="Q18" s="242"/>
      <c r="R18" s="242"/>
      <c r="S18" s="242"/>
      <c r="T18" s="237"/>
    </row>
    <row r="19" spans="1:20" s="248" customFormat="1">
      <c r="A19" s="243">
        <v>40269</v>
      </c>
      <c r="B19" s="252"/>
      <c r="C19" s="238">
        <v>11</v>
      </c>
      <c r="D19" s="239">
        <f t="shared" si="5"/>
        <v>16958</v>
      </c>
      <c r="E19" s="239">
        <f t="shared" si="6"/>
        <v>186538</v>
      </c>
      <c r="F19" s="239">
        <f t="shared" si="0"/>
        <v>-830962</v>
      </c>
      <c r="G19" s="240">
        <f>+Inputs!$D$3</f>
        <v>0.37951000000000001</v>
      </c>
      <c r="H19" s="249"/>
      <c r="I19" s="241">
        <f t="shared" si="7"/>
        <v>1017500</v>
      </c>
      <c r="J19" s="241"/>
      <c r="K19" s="241">
        <f t="shared" si="1"/>
        <v>16958</v>
      </c>
      <c r="L19" s="241">
        <f t="shared" si="8"/>
        <v>186538</v>
      </c>
      <c r="M19" s="241">
        <f t="shared" si="2"/>
        <v>6435.7305800000004</v>
      </c>
      <c r="N19" s="241">
        <f t="shared" si="3"/>
        <v>6435.7305800000004</v>
      </c>
      <c r="O19" s="241">
        <f t="shared" si="9"/>
        <v>-315358.38862000027</v>
      </c>
      <c r="P19" s="241">
        <f t="shared" si="10"/>
        <v>315358.38862000027</v>
      </c>
      <c r="Q19" s="242"/>
      <c r="R19" s="242"/>
      <c r="S19" s="242"/>
      <c r="T19" s="237"/>
    </row>
    <row r="20" spans="1:20" s="248" customFormat="1">
      <c r="A20" s="243">
        <v>40299</v>
      </c>
      <c r="B20" s="252"/>
      <c r="C20" s="238">
        <v>12</v>
      </c>
      <c r="D20" s="239">
        <f t="shared" si="5"/>
        <v>16958</v>
      </c>
      <c r="E20" s="239">
        <f t="shared" si="6"/>
        <v>203496</v>
      </c>
      <c r="F20" s="239">
        <f t="shared" si="0"/>
        <v>-814004</v>
      </c>
      <c r="G20" s="240">
        <f>+Inputs!$D$3</f>
        <v>0.37951000000000001</v>
      </c>
      <c r="H20" s="249"/>
      <c r="I20" s="241">
        <f t="shared" si="7"/>
        <v>1017500</v>
      </c>
      <c r="J20" s="241"/>
      <c r="K20" s="241">
        <f t="shared" si="1"/>
        <v>16958</v>
      </c>
      <c r="L20" s="241">
        <f t="shared" si="8"/>
        <v>203496</v>
      </c>
      <c r="M20" s="241">
        <f t="shared" si="2"/>
        <v>6435.7305800000004</v>
      </c>
      <c r="N20" s="241">
        <f t="shared" si="3"/>
        <v>6435.7305800000004</v>
      </c>
      <c r="O20" s="241">
        <f t="shared" si="9"/>
        <v>-308922.6580400003</v>
      </c>
      <c r="P20" s="241">
        <f t="shared" si="10"/>
        <v>308922.6580400003</v>
      </c>
      <c r="Q20" s="242"/>
      <c r="R20" s="242"/>
      <c r="S20" s="242"/>
      <c r="T20" s="237"/>
    </row>
    <row r="21" spans="1:20" s="248" customFormat="1">
      <c r="A21" s="243">
        <v>40330</v>
      </c>
      <c r="B21" s="252"/>
      <c r="C21" s="238">
        <v>13</v>
      </c>
      <c r="D21" s="239">
        <f t="shared" si="5"/>
        <v>16958</v>
      </c>
      <c r="E21" s="239">
        <f t="shared" si="6"/>
        <v>220454</v>
      </c>
      <c r="F21" s="239">
        <f t="shared" si="0"/>
        <v>-797046</v>
      </c>
      <c r="G21" s="240">
        <f>+Inputs!$D$3</f>
        <v>0.37951000000000001</v>
      </c>
      <c r="H21" s="249"/>
      <c r="I21" s="241">
        <f t="shared" si="7"/>
        <v>1017500</v>
      </c>
      <c r="J21" s="241"/>
      <c r="K21" s="241">
        <f t="shared" si="1"/>
        <v>16958</v>
      </c>
      <c r="L21" s="241">
        <f t="shared" si="8"/>
        <v>220454</v>
      </c>
      <c r="M21" s="241">
        <f t="shared" si="2"/>
        <v>6435.7305800000004</v>
      </c>
      <c r="N21" s="241">
        <f t="shared" si="3"/>
        <v>6435.7305800000004</v>
      </c>
      <c r="O21" s="241">
        <f t="shared" si="9"/>
        <v>-302486.92746000033</v>
      </c>
      <c r="P21" s="241">
        <f t="shared" si="10"/>
        <v>302486.92746000033</v>
      </c>
      <c r="Q21" s="242"/>
      <c r="R21" s="242"/>
      <c r="S21" s="242"/>
      <c r="T21" s="237"/>
    </row>
    <row r="22" spans="1:20" s="248" customFormat="1">
      <c r="A22" s="243">
        <v>40360</v>
      </c>
      <c r="B22" s="252"/>
      <c r="C22" s="238">
        <v>14</v>
      </c>
      <c r="D22" s="239">
        <f t="shared" si="5"/>
        <v>16958</v>
      </c>
      <c r="E22" s="239">
        <f t="shared" si="6"/>
        <v>237412</v>
      </c>
      <c r="F22" s="239">
        <f t="shared" si="0"/>
        <v>-780088</v>
      </c>
      <c r="G22" s="240">
        <f>+Inputs!$D$3</f>
        <v>0.37951000000000001</v>
      </c>
      <c r="H22" s="249"/>
      <c r="I22" s="241">
        <f t="shared" si="7"/>
        <v>1017500</v>
      </c>
      <c r="J22" s="241"/>
      <c r="K22" s="241">
        <f t="shared" si="1"/>
        <v>16958</v>
      </c>
      <c r="L22" s="241">
        <f t="shared" si="8"/>
        <v>237412</v>
      </c>
      <c r="M22" s="241">
        <f t="shared" si="2"/>
        <v>6435.7305800000004</v>
      </c>
      <c r="N22" s="241">
        <f t="shared" si="3"/>
        <v>6435.7305800000004</v>
      </c>
      <c r="O22" s="241">
        <f t="shared" si="9"/>
        <v>-296051.19688000035</v>
      </c>
      <c r="P22" s="241">
        <f t="shared" si="10"/>
        <v>296051.19688000035</v>
      </c>
      <c r="Q22" s="242"/>
      <c r="R22" s="242"/>
      <c r="S22" s="242"/>
      <c r="T22" s="237"/>
    </row>
    <row r="23" spans="1:20" s="248" customFormat="1">
      <c r="A23" s="243">
        <v>40391</v>
      </c>
      <c r="B23" s="252"/>
      <c r="C23" s="238">
        <v>15</v>
      </c>
      <c r="D23" s="239">
        <f t="shared" si="5"/>
        <v>16958</v>
      </c>
      <c r="E23" s="239">
        <f t="shared" si="6"/>
        <v>254370</v>
      </c>
      <c r="F23" s="239">
        <f t="shared" si="0"/>
        <v>-763130</v>
      </c>
      <c r="G23" s="240">
        <f>+Inputs!$D$3</f>
        <v>0.37951000000000001</v>
      </c>
      <c r="H23" s="249"/>
      <c r="I23" s="241">
        <f t="shared" si="7"/>
        <v>1017500</v>
      </c>
      <c r="J23" s="241"/>
      <c r="K23" s="241">
        <f t="shared" si="1"/>
        <v>16958</v>
      </c>
      <c r="L23" s="241">
        <f t="shared" si="8"/>
        <v>254370</v>
      </c>
      <c r="M23" s="241">
        <f t="shared" si="2"/>
        <v>6435.7305800000004</v>
      </c>
      <c r="N23" s="241">
        <f t="shared" si="3"/>
        <v>6435.7305800000004</v>
      </c>
      <c r="O23" s="241">
        <f t="shared" si="9"/>
        <v>-289615.46630000038</v>
      </c>
      <c r="P23" s="241">
        <f t="shared" si="10"/>
        <v>289615.46630000038</v>
      </c>
      <c r="Q23" s="242"/>
      <c r="R23" s="242"/>
      <c r="S23" s="242"/>
      <c r="T23" s="237"/>
    </row>
    <row r="24" spans="1:20" s="248" customFormat="1">
      <c r="A24" s="243">
        <v>40422</v>
      </c>
      <c r="B24" s="252"/>
      <c r="C24" s="238">
        <v>16</v>
      </c>
      <c r="D24" s="239">
        <f t="shared" si="5"/>
        <v>16958</v>
      </c>
      <c r="E24" s="239">
        <f t="shared" si="6"/>
        <v>271328</v>
      </c>
      <c r="F24" s="239">
        <f t="shared" si="0"/>
        <v>-746172</v>
      </c>
      <c r="G24" s="240">
        <f>+Inputs!$D$3</f>
        <v>0.37951000000000001</v>
      </c>
      <c r="H24" s="249"/>
      <c r="I24" s="241">
        <f t="shared" si="7"/>
        <v>1017500</v>
      </c>
      <c r="J24" s="241"/>
      <c r="K24" s="241">
        <f t="shared" si="1"/>
        <v>16958</v>
      </c>
      <c r="L24" s="241">
        <f t="shared" si="8"/>
        <v>271328</v>
      </c>
      <c r="M24" s="241">
        <f t="shared" si="2"/>
        <v>6435.7305800000004</v>
      </c>
      <c r="N24" s="241">
        <f t="shared" si="3"/>
        <v>6435.7305800000004</v>
      </c>
      <c r="O24" s="241">
        <f t="shared" si="9"/>
        <v>-283179.7357200004</v>
      </c>
      <c r="P24" s="241">
        <f t="shared" si="10"/>
        <v>283179.7357200004</v>
      </c>
      <c r="Q24" s="242"/>
      <c r="R24" s="242"/>
      <c r="S24" s="242"/>
      <c r="T24" s="237"/>
    </row>
    <row r="25" spans="1:20" s="248" customFormat="1">
      <c r="A25" s="243">
        <v>40452</v>
      </c>
      <c r="B25" s="252"/>
      <c r="C25" s="238">
        <v>17</v>
      </c>
      <c r="D25" s="239">
        <f t="shared" si="5"/>
        <v>16958</v>
      </c>
      <c r="E25" s="239">
        <f t="shared" si="6"/>
        <v>288286</v>
      </c>
      <c r="F25" s="239">
        <f t="shared" si="0"/>
        <v>-729214</v>
      </c>
      <c r="G25" s="240">
        <f>+Inputs!$D$3</f>
        <v>0.37951000000000001</v>
      </c>
      <c r="H25" s="249"/>
      <c r="I25" s="241">
        <f t="shared" si="7"/>
        <v>1017500</v>
      </c>
      <c r="J25" s="241"/>
      <c r="K25" s="241">
        <f t="shared" si="1"/>
        <v>16958</v>
      </c>
      <c r="L25" s="241">
        <f t="shared" si="8"/>
        <v>288286</v>
      </c>
      <c r="M25" s="241">
        <f t="shared" si="2"/>
        <v>6435.7305800000004</v>
      </c>
      <c r="N25" s="241">
        <f t="shared" si="3"/>
        <v>6435.7305800000004</v>
      </c>
      <c r="O25" s="241">
        <f t="shared" si="9"/>
        <v>-276744.00514000043</v>
      </c>
      <c r="P25" s="241">
        <f t="shared" si="10"/>
        <v>276744.00514000043</v>
      </c>
      <c r="Q25" s="242"/>
      <c r="R25" s="242"/>
      <c r="S25" s="242"/>
      <c r="T25" s="237"/>
    </row>
    <row r="26" spans="1:20" s="248" customFormat="1">
      <c r="A26" s="243">
        <v>40483</v>
      </c>
      <c r="B26" s="252"/>
      <c r="C26" s="238">
        <v>18</v>
      </c>
      <c r="D26" s="239">
        <f t="shared" si="5"/>
        <v>16958</v>
      </c>
      <c r="E26" s="239">
        <f t="shared" si="6"/>
        <v>305244</v>
      </c>
      <c r="F26" s="239">
        <f t="shared" si="0"/>
        <v>-712256</v>
      </c>
      <c r="G26" s="240">
        <f>+Inputs!$D$3</f>
        <v>0.37951000000000001</v>
      </c>
      <c r="H26" s="249"/>
      <c r="I26" s="241">
        <f t="shared" si="7"/>
        <v>1017500</v>
      </c>
      <c r="J26" s="241"/>
      <c r="K26" s="241">
        <f t="shared" si="1"/>
        <v>16958</v>
      </c>
      <c r="L26" s="241">
        <f t="shared" si="8"/>
        <v>305244</v>
      </c>
      <c r="M26" s="241">
        <f t="shared" si="2"/>
        <v>6435.7305800000004</v>
      </c>
      <c r="N26" s="241">
        <f t="shared" si="3"/>
        <v>6435.7305800000004</v>
      </c>
      <c r="O26" s="241">
        <f t="shared" si="9"/>
        <v>-270308.27456000046</v>
      </c>
      <c r="P26" s="241">
        <f t="shared" si="10"/>
        <v>270308.27456000046</v>
      </c>
      <c r="Q26" s="242"/>
      <c r="R26" s="242"/>
      <c r="S26" s="242"/>
      <c r="T26" s="237"/>
    </row>
    <row r="27" spans="1:20" s="248" customFormat="1">
      <c r="A27" s="243">
        <v>40513</v>
      </c>
      <c r="B27" s="252"/>
      <c r="C27" s="238">
        <v>19</v>
      </c>
      <c r="D27" s="239">
        <f t="shared" si="5"/>
        <v>16958</v>
      </c>
      <c r="E27" s="239">
        <f t="shared" si="6"/>
        <v>322202</v>
      </c>
      <c r="F27" s="239">
        <f t="shared" si="0"/>
        <v>-695298</v>
      </c>
      <c r="G27" s="240">
        <f>+Inputs!$D$3</f>
        <v>0.37951000000000001</v>
      </c>
      <c r="H27" s="249"/>
      <c r="I27" s="241">
        <f t="shared" si="7"/>
        <v>1017500</v>
      </c>
      <c r="J27" s="241"/>
      <c r="K27" s="241">
        <f t="shared" si="1"/>
        <v>16958</v>
      </c>
      <c r="L27" s="241">
        <f t="shared" si="8"/>
        <v>322202</v>
      </c>
      <c r="M27" s="241">
        <f t="shared" si="2"/>
        <v>6435.7305800000004</v>
      </c>
      <c r="N27" s="241">
        <f t="shared" si="3"/>
        <v>6435.7305800000004</v>
      </c>
      <c r="O27" s="241">
        <f t="shared" si="9"/>
        <v>-263872.54398000048</v>
      </c>
      <c r="P27" s="241">
        <f t="shared" si="10"/>
        <v>263872.54398000048</v>
      </c>
      <c r="Q27" s="242"/>
      <c r="R27" s="242"/>
      <c r="S27" s="242"/>
      <c r="T27" s="237"/>
    </row>
    <row r="28" spans="1:20" s="248" customFormat="1">
      <c r="A28" s="243">
        <v>40544</v>
      </c>
      <c r="B28" s="252"/>
      <c r="C28" s="238">
        <v>20</v>
      </c>
      <c r="D28" s="239">
        <f t="shared" si="5"/>
        <v>16958</v>
      </c>
      <c r="E28" s="239">
        <f t="shared" si="6"/>
        <v>339160</v>
      </c>
      <c r="F28" s="239">
        <f t="shared" si="0"/>
        <v>-678340</v>
      </c>
      <c r="G28" s="240">
        <f>+Inputs!$D$3</f>
        <v>0.37951000000000001</v>
      </c>
      <c r="H28" s="249"/>
      <c r="I28" s="241">
        <f t="shared" si="7"/>
        <v>1017500</v>
      </c>
      <c r="J28" s="241"/>
      <c r="K28" s="241">
        <f t="shared" si="1"/>
        <v>16958</v>
      </c>
      <c r="L28" s="241">
        <f t="shared" si="8"/>
        <v>339160</v>
      </c>
      <c r="M28" s="241">
        <f t="shared" si="2"/>
        <v>6435.7305800000004</v>
      </c>
      <c r="N28" s="241">
        <f t="shared" si="3"/>
        <v>6435.7305800000004</v>
      </c>
      <c r="O28" s="241">
        <f t="shared" si="9"/>
        <v>-257436.81340000048</v>
      </c>
      <c r="P28" s="241">
        <f t="shared" si="10"/>
        <v>257436.81340000048</v>
      </c>
      <c r="Q28" s="242"/>
      <c r="R28" s="242"/>
      <c r="S28" s="242"/>
      <c r="T28" s="237"/>
    </row>
    <row r="29" spans="1:20" s="248" customFormat="1">
      <c r="A29" s="243">
        <v>40575</v>
      </c>
      <c r="B29" s="252"/>
      <c r="C29" s="238">
        <v>21</v>
      </c>
      <c r="D29" s="239">
        <f t="shared" si="5"/>
        <v>16958</v>
      </c>
      <c r="E29" s="239">
        <f t="shared" si="6"/>
        <v>356118</v>
      </c>
      <c r="F29" s="239">
        <f t="shared" si="0"/>
        <v>-661382</v>
      </c>
      <c r="G29" s="240">
        <f>+Inputs!$D$3</f>
        <v>0.37951000000000001</v>
      </c>
      <c r="H29" s="249"/>
      <c r="I29" s="241">
        <f t="shared" si="7"/>
        <v>1017500</v>
      </c>
      <c r="J29" s="241"/>
      <c r="K29" s="241">
        <f t="shared" si="1"/>
        <v>16958</v>
      </c>
      <c r="L29" s="241">
        <f t="shared" si="8"/>
        <v>356118</v>
      </c>
      <c r="M29" s="241">
        <f t="shared" si="2"/>
        <v>6435.7305800000004</v>
      </c>
      <c r="N29" s="241">
        <f t="shared" si="3"/>
        <v>6435.7305800000004</v>
      </c>
      <c r="O29" s="241">
        <f t="shared" si="9"/>
        <v>-251001.08282000048</v>
      </c>
      <c r="P29" s="241">
        <f t="shared" si="10"/>
        <v>251001.08282000048</v>
      </c>
      <c r="Q29" s="242"/>
      <c r="R29" s="242"/>
      <c r="S29" s="242"/>
      <c r="T29" s="237"/>
    </row>
    <row r="30" spans="1:20" s="248" customFormat="1">
      <c r="A30" s="243">
        <v>40603</v>
      </c>
      <c r="B30" s="252"/>
      <c r="C30" s="238">
        <v>22</v>
      </c>
      <c r="D30" s="239">
        <f t="shared" si="5"/>
        <v>16958</v>
      </c>
      <c r="E30" s="239">
        <f t="shared" si="6"/>
        <v>373076</v>
      </c>
      <c r="F30" s="239">
        <f t="shared" si="0"/>
        <v>-644424</v>
      </c>
      <c r="G30" s="240">
        <f>+Inputs!$D$3</f>
        <v>0.37951000000000001</v>
      </c>
      <c r="H30" s="249"/>
      <c r="I30" s="241">
        <f t="shared" si="7"/>
        <v>1017500</v>
      </c>
      <c r="J30" s="241"/>
      <c r="K30" s="241">
        <f t="shared" si="1"/>
        <v>16958</v>
      </c>
      <c r="L30" s="241">
        <f t="shared" si="8"/>
        <v>373076</v>
      </c>
      <c r="M30" s="241">
        <f t="shared" si="2"/>
        <v>6435.7305800000004</v>
      </c>
      <c r="N30" s="241">
        <f t="shared" si="3"/>
        <v>6435.7305800000004</v>
      </c>
      <c r="O30" s="241">
        <f t="shared" si="9"/>
        <v>-244565.35224000047</v>
      </c>
      <c r="P30" s="241">
        <f t="shared" si="10"/>
        <v>244565.35224000047</v>
      </c>
      <c r="Q30" s="242"/>
      <c r="R30" s="242"/>
      <c r="S30" s="242"/>
      <c r="T30" s="237"/>
    </row>
    <row r="31" spans="1:20" s="248" customFormat="1">
      <c r="A31" s="243">
        <v>40634</v>
      </c>
      <c r="B31" s="252"/>
      <c r="C31" s="238">
        <v>23</v>
      </c>
      <c r="D31" s="239">
        <f t="shared" si="5"/>
        <v>16958</v>
      </c>
      <c r="E31" s="239">
        <f t="shared" si="6"/>
        <v>390034</v>
      </c>
      <c r="F31" s="239">
        <f t="shared" si="0"/>
        <v>-627466</v>
      </c>
      <c r="G31" s="240">
        <f>+Inputs!$D$3</f>
        <v>0.37951000000000001</v>
      </c>
      <c r="H31" s="249"/>
      <c r="I31" s="241">
        <f t="shared" si="7"/>
        <v>1017500</v>
      </c>
      <c r="J31" s="241"/>
      <c r="K31" s="241">
        <f t="shared" si="1"/>
        <v>16958</v>
      </c>
      <c r="L31" s="241">
        <f t="shared" si="8"/>
        <v>390034</v>
      </c>
      <c r="M31" s="241">
        <f t="shared" si="2"/>
        <v>6435.7305800000004</v>
      </c>
      <c r="N31" s="241">
        <f t="shared" si="3"/>
        <v>6435.7305800000004</v>
      </c>
      <c r="O31" s="241">
        <f t="shared" si="9"/>
        <v>-238129.62166000047</v>
      </c>
      <c r="P31" s="241">
        <f t="shared" si="10"/>
        <v>238129.62166000047</v>
      </c>
      <c r="Q31" s="242"/>
      <c r="R31" s="242"/>
      <c r="S31" s="242"/>
      <c r="T31" s="237"/>
    </row>
    <row r="32" spans="1:20" s="248" customFormat="1">
      <c r="A32" s="243">
        <v>40664</v>
      </c>
      <c r="B32" s="252"/>
      <c r="C32" s="238">
        <v>24</v>
      </c>
      <c r="D32" s="239">
        <f t="shared" si="5"/>
        <v>16958</v>
      </c>
      <c r="E32" s="239">
        <f t="shared" si="6"/>
        <v>406992</v>
      </c>
      <c r="F32" s="239">
        <f t="shared" si="0"/>
        <v>-610508</v>
      </c>
      <c r="G32" s="240">
        <f>+Inputs!$D$3</f>
        <v>0.37951000000000001</v>
      </c>
      <c r="H32" s="249"/>
      <c r="I32" s="241">
        <f t="shared" si="7"/>
        <v>1017500</v>
      </c>
      <c r="J32" s="241"/>
      <c r="K32" s="241">
        <f t="shared" si="1"/>
        <v>16958</v>
      </c>
      <c r="L32" s="241">
        <f t="shared" si="8"/>
        <v>406992</v>
      </c>
      <c r="M32" s="241">
        <f t="shared" si="2"/>
        <v>6435.7305800000004</v>
      </c>
      <c r="N32" s="241">
        <f t="shared" si="3"/>
        <v>6435.7305800000004</v>
      </c>
      <c r="O32" s="241">
        <f t="shared" si="9"/>
        <v>-231693.89108000047</v>
      </c>
      <c r="P32" s="241">
        <f t="shared" si="10"/>
        <v>231693.89108000047</v>
      </c>
      <c r="Q32" s="242"/>
      <c r="R32" s="242"/>
      <c r="S32" s="242"/>
      <c r="T32" s="237"/>
    </row>
    <row r="33" spans="1:20" s="248" customFormat="1">
      <c r="A33" s="243">
        <v>40695</v>
      </c>
      <c r="B33" s="252"/>
      <c r="C33" s="238">
        <v>25</v>
      </c>
      <c r="D33" s="239">
        <f t="shared" si="5"/>
        <v>16958</v>
      </c>
      <c r="E33" s="239">
        <f t="shared" si="6"/>
        <v>423950</v>
      </c>
      <c r="F33" s="239">
        <f t="shared" si="0"/>
        <v>-593550</v>
      </c>
      <c r="G33" s="240">
        <f>+Inputs!$D$3</f>
        <v>0.37951000000000001</v>
      </c>
      <c r="H33" s="249"/>
      <c r="I33" s="241">
        <f t="shared" si="7"/>
        <v>1017500</v>
      </c>
      <c r="J33" s="241"/>
      <c r="K33" s="241">
        <f t="shared" si="1"/>
        <v>16958</v>
      </c>
      <c r="L33" s="241">
        <f t="shared" si="8"/>
        <v>423950</v>
      </c>
      <c r="M33" s="241">
        <f t="shared" si="2"/>
        <v>6435.7305800000004</v>
      </c>
      <c r="N33" s="241">
        <f t="shared" si="3"/>
        <v>6435.7305800000004</v>
      </c>
      <c r="O33" s="241">
        <f t="shared" si="9"/>
        <v>-225258.16050000046</v>
      </c>
      <c r="P33" s="241">
        <f t="shared" si="10"/>
        <v>225258.16050000046</v>
      </c>
      <c r="Q33" s="242"/>
      <c r="R33" s="242"/>
      <c r="S33" s="242"/>
      <c r="T33" s="237"/>
    </row>
    <row r="34" spans="1:20" s="248" customFormat="1">
      <c r="A34" s="243">
        <v>40725</v>
      </c>
      <c r="B34" s="252"/>
      <c r="C34" s="238">
        <v>26</v>
      </c>
      <c r="D34" s="239">
        <f t="shared" si="5"/>
        <v>16958</v>
      </c>
      <c r="E34" s="239">
        <f t="shared" si="6"/>
        <v>440908</v>
      </c>
      <c r="F34" s="239">
        <f t="shared" si="0"/>
        <v>-576592</v>
      </c>
      <c r="G34" s="240">
        <f>+Inputs!$D$3</f>
        <v>0.37951000000000001</v>
      </c>
      <c r="H34" s="249"/>
      <c r="I34" s="241">
        <f t="shared" si="7"/>
        <v>1017500</v>
      </c>
      <c r="J34" s="241"/>
      <c r="K34" s="241">
        <f t="shared" si="1"/>
        <v>16958</v>
      </c>
      <c r="L34" s="241">
        <f t="shared" si="8"/>
        <v>440908</v>
      </c>
      <c r="M34" s="241">
        <f t="shared" si="2"/>
        <v>6435.7305800000004</v>
      </c>
      <c r="N34" s="241">
        <f t="shared" si="3"/>
        <v>6435.7305800000004</v>
      </c>
      <c r="O34" s="241">
        <f t="shared" si="9"/>
        <v>-218822.42992000046</v>
      </c>
      <c r="P34" s="241">
        <f t="shared" si="10"/>
        <v>218822.42992000046</v>
      </c>
      <c r="Q34" s="242"/>
      <c r="R34" s="242"/>
      <c r="S34" s="242"/>
      <c r="T34" s="237"/>
    </row>
    <row r="35" spans="1:20" s="248" customFormat="1">
      <c r="A35" s="243">
        <v>40756</v>
      </c>
      <c r="B35" s="252"/>
      <c r="C35" s="238">
        <v>27</v>
      </c>
      <c r="D35" s="239">
        <f t="shared" si="5"/>
        <v>16958</v>
      </c>
      <c r="E35" s="239">
        <f t="shared" si="6"/>
        <v>457866</v>
      </c>
      <c r="F35" s="239">
        <f t="shared" si="0"/>
        <v>-559634</v>
      </c>
      <c r="G35" s="240">
        <f>+Inputs!$D$3</f>
        <v>0.37951000000000001</v>
      </c>
      <c r="H35" s="249"/>
      <c r="I35" s="241">
        <f t="shared" si="7"/>
        <v>1017500</v>
      </c>
      <c r="J35" s="241"/>
      <c r="K35" s="241">
        <f t="shared" si="1"/>
        <v>16958</v>
      </c>
      <c r="L35" s="241">
        <f t="shared" si="8"/>
        <v>457866</v>
      </c>
      <c r="M35" s="241">
        <f t="shared" si="2"/>
        <v>6435.7305800000004</v>
      </c>
      <c r="N35" s="241">
        <f t="shared" si="3"/>
        <v>6435.7305800000004</v>
      </c>
      <c r="O35" s="241">
        <f t="shared" si="9"/>
        <v>-212386.69934000046</v>
      </c>
      <c r="P35" s="241">
        <f t="shared" si="10"/>
        <v>212386.69934000046</v>
      </c>
      <c r="Q35" s="242"/>
      <c r="R35" s="242"/>
      <c r="S35" s="242"/>
      <c r="T35" s="237"/>
    </row>
    <row r="36" spans="1:20" s="248" customFormat="1">
      <c r="A36" s="243">
        <v>40787</v>
      </c>
      <c r="B36" s="252"/>
      <c r="C36" s="238">
        <v>28</v>
      </c>
      <c r="D36" s="239">
        <f t="shared" si="5"/>
        <v>16958</v>
      </c>
      <c r="E36" s="239">
        <f t="shared" si="6"/>
        <v>474824</v>
      </c>
      <c r="F36" s="239">
        <f t="shared" si="0"/>
        <v>-542676</v>
      </c>
      <c r="G36" s="240">
        <f>+Inputs!$D$3</f>
        <v>0.37951000000000001</v>
      </c>
      <c r="H36" s="249"/>
      <c r="I36" s="241">
        <f t="shared" si="7"/>
        <v>1017500</v>
      </c>
      <c r="J36" s="241"/>
      <c r="K36" s="241">
        <f t="shared" si="1"/>
        <v>16958</v>
      </c>
      <c r="L36" s="241">
        <f t="shared" si="8"/>
        <v>474824</v>
      </c>
      <c r="M36" s="241">
        <f t="shared" si="2"/>
        <v>6435.7305800000004</v>
      </c>
      <c r="N36" s="241">
        <f t="shared" si="3"/>
        <v>6435.7305800000004</v>
      </c>
      <c r="O36" s="241">
        <f t="shared" si="9"/>
        <v>-205950.96876000045</v>
      </c>
      <c r="P36" s="241">
        <f t="shared" si="10"/>
        <v>205950.96876000045</v>
      </c>
      <c r="Q36" s="242"/>
      <c r="R36" s="242"/>
      <c r="S36" s="242"/>
      <c r="T36" s="237"/>
    </row>
    <row r="37" spans="1:20" s="248" customFormat="1">
      <c r="A37" s="243">
        <v>40817</v>
      </c>
      <c r="B37" s="252"/>
      <c r="C37" s="238">
        <v>29</v>
      </c>
      <c r="D37" s="239">
        <f t="shared" si="5"/>
        <v>16958</v>
      </c>
      <c r="E37" s="239">
        <f t="shared" si="6"/>
        <v>491782</v>
      </c>
      <c r="F37" s="239">
        <f t="shared" si="0"/>
        <v>-525718</v>
      </c>
      <c r="G37" s="240">
        <f>+Inputs!$D$3</f>
        <v>0.37951000000000001</v>
      </c>
      <c r="H37" s="249"/>
      <c r="I37" s="241">
        <f t="shared" si="7"/>
        <v>1017500</v>
      </c>
      <c r="J37" s="241"/>
      <c r="K37" s="241">
        <f t="shared" si="1"/>
        <v>16958</v>
      </c>
      <c r="L37" s="241">
        <f t="shared" si="8"/>
        <v>491782</v>
      </c>
      <c r="M37" s="241">
        <f t="shared" si="2"/>
        <v>6435.7305800000004</v>
      </c>
      <c r="N37" s="241">
        <f t="shared" si="3"/>
        <v>6435.7305800000004</v>
      </c>
      <c r="O37" s="241">
        <f t="shared" si="9"/>
        <v>-199515.23818000045</v>
      </c>
      <c r="P37" s="241">
        <f t="shared" si="10"/>
        <v>199515.23818000045</v>
      </c>
      <c r="Q37" s="242"/>
      <c r="R37" s="242"/>
      <c r="S37" s="242"/>
      <c r="T37" s="237"/>
    </row>
    <row r="38" spans="1:20" s="248" customFormat="1">
      <c r="A38" s="243">
        <v>40848</v>
      </c>
      <c r="B38" s="252"/>
      <c r="C38" s="238">
        <v>30</v>
      </c>
      <c r="D38" s="239">
        <f t="shared" si="5"/>
        <v>16958</v>
      </c>
      <c r="E38" s="239">
        <f t="shared" si="6"/>
        <v>508740</v>
      </c>
      <c r="F38" s="239">
        <f t="shared" si="0"/>
        <v>-508760</v>
      </c>
      <c r="G38" s="240">
        <f>+Inputs!$D$3</f>
        <v>0.37951000000000001</v>
      </c>
      <c r="H38" s="249"/>
      <c r="I38" s="241">
        <f t="shared" si="7"/>
        <v>1017500</v>
      </c>
      <c r="J38" s="241"/>
      <c r="K38" s="241">
        <f t="shared" si="1"/>
        <v>16958</v>
      </c>
      <c r="L38" s="241">
        <f t="shared" si="8"/>
        <v>508740</v>
      </c>
      <c r="M38" s="241">
        <f t="shared" si="2"/>
        <v>6435.7305800000004</v>
      </c>
      <c r="N38" s="241">
        <f t="shared" si="3"/>
        <v>6435.7305800000004</v>
      </c>
      <c r="O38" s="241">
        <f t="shared" si="9"/>
        <v>-193079.50760000045</v>
      </c>
      <c r="P38" s="241">
        <f t="shared" si="10"/>
        <v>193079.50760000045</v>
      </c>
      <c r="Q38" s="242"/>
      <c r="R38" s="242"/>
      <c r="S38" s="242"/>
      <c r="T38" s="237"/>
    </row>
    <row r="39" spans="1:20" s="248" customFormat="1">
      <c r="A39" s="243">
        <v>40878</v>
      </c>
      <c r="B39" s="249"/>
      <c r="C39" s="238">
        <v>31</v>
      </c>
      <c r="D39" s="239">
        <f t="shared" si="5"/>
        <v>16958</v>
      </c>
      <c r="E39" s="239">
        <f t="shared" si="6"/>
        <v>525698</v>
      </c>
      <c r="F39" s="239">
        <f t="shared" si="0"/>
        <v>-491802</v>
      </c>
      <c r="G39" s="240">
        <f>+Inputs!$D$3</f>
        <v>0.37951000000000001</v>
      </c>
      <c r="H39" s="249"/>
      <c r="I39" s="241">
        <f t="shared" si="7"/>
        <v>1017500</v>
      </c>
      <c r="J39" s="241"/>
      <c r="K39" s="241">
        <f t="shared" si="1"/>
        <v>16958</v>
      </c>
      <c r="L39" s="241">
        <f t="shared" si="8"/>
        <v>525698</v>
      </c>
      <c r="M39" s="241">
        <f t="shared" si="2"/>
        <v>6435.7305800000004</v>
      </c>
      <c r="N39" s="241">
        <f t="shared" si="3"/>
        <v>6435.7305800000004</v>
      </c>
      <c r="O39" s="241">
        <f t="shared" si="9"/>
        <v>-186643.77702000045</v>
      </c>
      <c r="P39" s="241">
        <f t="shared" si="10"/>
        <v>186643.77702000045</v>
      </c>
      <c r="Q39" s="242"/>
      <c r="R39" s="242"/>
      <c r="S39" s="242"/>
      <c r="T39" s="237"/>
    </row>
    <row r="40" spans="1:20" s="248" customFormat="1">
      <c r="A40" s="243">
        <v>40909</v>
      </c>
      <c r="B40" s="249"/>
      <c r="C40" s="238">
        <v>32</v>
      </c>
      <c r="D40" s="239">
        <f t="shared" si="5"/>
        <v>16958</v>
      </c>
      <c r="E40" s="239">
        <f t="shared" si="6"/>
        <v>542656</v>
      </c>
      <c r="F40" s="239">
        <f t="shared" si="0"/>
        <v>-474844</v>
      </c>
      <c r="G40" s="240">
        <f>+Inputs!$D$3</f>
        <v>0.37951000000000001</v>
      </c>
      <c r="H40" s="249"/>
      <c r="I40" s="241">
        <f t="shared" si="7"/>
        <v>1017500</v>
      </c>
      <c r="J40" s="249"/>
      <c r="K40" s="241">
        <f t="shared" si="1"/>
        <v>16958</v>
      </c>
      <c r="L40" s="241">
        <f t="shared" si="8"/>
        <v>542656</v>
      </c>
      <c r="M40" s="241">
        <f t="shared" si="2"/>
        <v>6435.7305800000004</v>
      </c>
      <c r="N40" s="241">
        <f t="shared" si="3"/>
        <v>6435.7305800000004</v>
      </c>
      <c r="O40" s="241">
        <f t="shared" si="9"/>
        <v>-180208.04644000044</v>
      </c>
      <c r="P40" s="241">
        <f t="shared" si="10"/>
        <v>180208.04644000044</v>
      </c>
      <c r="Q40" s="242"/>
      <c r="R40" s="242"/>
      <c r="S40" s="242"/>
      <c r="T40" s="237"/>
    </row>
    <row r="41" spans="1:20" s="248" customFormat="1">
      <c r="A41" s="243">
        <v>40940</v>
      </c>
      <c r="B41" s="237"/>
      <c r="C41" s="238">
        <v>33</v>
      </c>
      <c r="D41" s="239">
        <f t="shared" si="5"/>
        <v>16958</v>
      </c>
      <c r="E41" s="239">
        <f t="shared" si="6"/>
        <v>559614</v>
      </c>
      <c r="F41" s="239">
        <f t="shared" si="0"/>
        <v>-457886</v>
      </c>
      <c r="G41" s="240">
        <f>+Inputs!$D$3</f>
        <v>0.37951000000000001</v>
      </c>
      <c r="H41" s="237"/>
      <c r="I41" s="241">
        <f t="shared" si="7"/>
        <v>1017500</v>
      </c>
      <c r="J41" s="237"/>
      <c r="K41" s="241">
        <f t="shared" si="1"/>
        <v>16958</v>
      </c>
      <c r="L41" s="241">
        <f t="shared" si="8"/>
        <v>559614</v>
      </c>
      <c r="M41" s="241">
        <f t="shared" si="2"/>
        <v>6435.7305800000004</v>
      </c>
      <c r="N41" s="241">
        <f t="shared" si="3"/>
        <v>6435.7305800000004</v>
      </c>
      <c r="O41" s="241">
        <f t="shared" si="9"/>
        <v>-173772.31586000044</v>
      </c>
      <c r="P41" s="241">
        <f t="shared" si="10"/>
        <v>173772.31586000044</v>
      </c>
      <c r="Q41" s="242"/>
      <c r="R41" s="242"/>
      <c r="S41" s="242"/>
      <c r="T41" s="237"/>
    </row>
    <row r="42" spans="1:20" s="248" customFormat="1">
      <c r="A42" s="243">
        <v>40969</v>
      </c>
      <c r="B42" s="237"/>
      <c r="C42" s="238">
        <v>34</v>
      </c>
      <c r="D42" s="239">
        <f t="shared" si="5"/>
        <v>16958</v>
      </c>
      <c r="E42" s="239">
        <f t="shared" si="6"/>
        <v>576572</v>
      </c>
      <c r="F42" s="239">
        <f t="shared" si="0"/>
        <v>-440928</v>
      </c>
      <c r="G42" s="240">
        <f>+Inputs!$D$3</f>
        <v>0.37951000000000001</v>
      </c>
      <c r="H42" s="237"/>
      <c r="I42" s="241">
        <f t="shared" si="7"/>
        <v>1017500</v>
      </c>
      <c r="J42" s="237"/>
      <c r="K42" s="241">
        <f t="shared" si="1"/>
        <v>16958</v>
      </c>
      <c r="L42" s="241">
        <f t="shared" si="8"/>
        <v>576572</v>
      </c>
      <c r="M42" s="241">
        <f t="shared" si="2"/>
        <v>6435.7305800000004</v>
      </c>
      <c r="N42" s="241">
        <f t="shared" si="3"/>
        <v>6435.7305800000004</v>
      </c>
      <c r="O42" s="241">
        <f t="shared" si="9"/>
        <v>-167336.58528000044</v>
      </c>
      <c r="P42" s="241">
        <f t="shared" si="10"/>
        <v>167336.58528000044</v>
      </c>
      <c r="Q42" s="242"/>
      <c r="R42" s="242"/>
      <c r="S42" s="242"/>
      <c r="T42" s="237"/>
    </row>
    <row r="43" spans="1:20" s="248" customFormat="1">
      <c r="A43" s="243">
        <v>41000</v>
      </c>
      <c r="B43" s="237"/>
      <c r="C43" s="238">
        <v>35</v>
      </c>
      <c r="D43" s="239">
        <f t="shared" si="5"/>
        <v>16958</v>
      </c>
      <c r="E43" s="239">
        <f t="shared" si="6"/>
        <v>593530</v>
      </c>
      <c r="F43" s="239">
        <f t="shared" si="0"/>
        <v>-423970</v>
      </c>
      <c r="G43" s="240">
        <f>+Inputs!$D$3</f>
        <v>0.37951000000000001</v>
      </c>
      <c r="H43" s="237"/>
      <c r="I43" s="241">
        <f t="shared" si="7"/>
        <v>1017500</v>
      </c>
      <c r="J43" s="237"/>
      <c r="K43" s="241">
        <f t="shared" si="1"/>
        <v>16958</v>
      </c>
      <c r="L43" s="241">
        <f t="shared" si="8"/>
        <v>593530</v>
      </c>
      <c r="M43" s="241">
        <f t="shared" si="2"/>
        <v>6435.7305800000004</v>
      </c>
      <c r="N43" s="241">
        <f t="shared" si="3"/>
        <v>6435.7305800000004</v>
      </c>
      <c r="O43" s="241">
        <f t="shared" si="9"/>
        <v>-160900.85470000043</v>
      </c>
      <c r="P43" s="241">
        <f t="shared" si="10"/>
        <v>160900.85470000043</v>
      </c>
      <c r="Q43" s="242"/>
      <c r="R43" s="242"/>
      <c r="S43" s="242"/>
      <c r="T43" s="237"/>
    </row>
    <row r="44" spans="1:20" s="248" customFormat="1">
      <c r="A44" s="243">
        <v>41030</v>
      </c>
      <c r="B44" s="237"/>
      <c r="C44" s="238">
        <v>36</v>
      </c>
      <c r="D44" s="239">
        <f t="shared" si="5"/>
        <v>16958</v>
      </c>
      <c r="E44" s="239">
        <f t="shared" si="6"/>
        <v>610488</v>
      </c>
      <c r="F44" s="239">
        <f t="shared" si="0"/>
        <v>-407012</v>
      </c>
      <c r="G44" s="240">
        <f>+Inputs!$D$3</f>
        <v>0.37951000000000001</v>
      </c>
      <c r="H44" s="237"/>
      <c r="I44" s="241">
        <f t="shared" si="7"/>
        <v>1017500</v>
      </c>
      <c r="J44" s="237"/>
      <c r="K44" s="241">
        <f t="shared" si="1"/>
        <v>16958</v>
      </c>
      <c r="L44" s="241">
        <f t="shared" si="8"/>
        <v>610488</v>
      </c>
      <c r="M44" s="241">
        <f t="shared" si="2"/>
        <v>6435.7305800000004</v>
      </c>
      <c r="N44" s="241">
        <f t="shared" si="3"/>
        <v>6435.7305800000004</v>
      </c>
      <c r="O44" s="241">
        <f t="shared" si="9"/>
        <v>-154465.12412000043</v>
      </c>
      <c r="P44" s="241">
        <f t="shared" si="10"/>
        <v>154465.12412000043</v>
      </c>
      <c r="Q44" s="242"/>
      <c r="R44" s="242"/>
      <c r="S44" s="242"/>
      <c r="T44" s="237"/>
    </row>
    <row r="45" spans="1:20" s="248" customFormat="1">
      <c r="A45" s="243">
        <v>41061</v>
      </c>
      <c r="B45" s="237"/>
      <c r="C45" s="238">
        <v>37</v>
      </c>
      <c r="D45" s="239">
        <f t="shared" si="5"/>
        <v>16958</v>
      </c>
      <c r="E45" s="239">
        <f t="shared" si="6"/>
        <v>627446</v>
      </c>
      <c r="F45" s="239">
        <f t="shared" si="0"/>
        <v>-390054</v>
      </c>
      <c r="G45" s="240">
        <f>+Inputs!$D$3</f>
        <v>0.37951000000000001</v>
      </c>
      <c r="H45" s="237"/>
      <c r="I45" s="241">
        <f t="shared" si="7"/>
        <v>1017500</v>
      </c>
      <c r="J45" s="237"/>
      <c r="K45" s="241">
        <f t="shared" si="1"/>
        <v>16958</v>
      </c>
      <c r="L45" s="241">
        <f t="shared" si="8"/>
        <v>627446</v>
      </c>
      <c r="M45" s="241">
        <f t="shared" si="2"/>
        <v>6435.7305800000004</v>
      </c>
      <c r="N45" s="241">
        <f t="shared" si="3"/>
        <v>6435.7305800000004</v>
      </c>
      <c r="O45" s="241">
        <f t="shared" si="9"/>
        <v>-148029.39354000043</v>
      </c>
      <c r="P45" s="241">
        <f t="shared" si="10"/>
        <v>148029.39354000043</v>
      </c>
      <c r="Q45" s="242"/>
      <c r="R45" s="242"/>
      <c r="S45" s="242"/>
      <c r="T45" s="237"/>
    </row>
    <row r="46" spans="1:20" s="248" customFormat="1">
      <c r="A46" s="243">
        <v>41091</v>
      </c>
      <c r="B46" s="237"/>
      <c r="C46" s="238">
        <v>38</v>
      </c>
      <c r="D46" s="239">
        <f t="shared" si="5"/>
        <v>16958</v>
      </c>
      <c r="E46" s="239">
        <f t="shared" si="6"/>
        <v>644404</v>
      </c>
      <c r="F46" s="239">
        <f t="shared" si="0"/>
        <v>-373096</v>
      </c>
      <c r="G46" s="240">
        <f>+Inputs!$D$3</f>
        <v>0.37951000000000001</v>
      </c>
      <c r="H46" s="237"/>
      <c r="I46" s="241">
        <f t="shared" si="7"/>
        <v>1017500</v>
      </c>
      <c r="J46" s="237"/>
      <c r="K46" s="241">
        <f t="shared" si="1"/>
        <v>16958</v>
      </c>
      <c r="L46" s="241">
        <f t="shared" si="8"/>
        <v>644404</v>
      </c>
      <c r="M46" s="241">
        <f t="shared" si="2"/>
        <v>6435.7305800000004</v>
      </c>
      <c r="N46" s="241">
        <f t="shared" si="3"/>
        <v>6435.7305800000004</v>
      </c>
      <c r="O46" s="241">
        <f t="shared" si="9"/>
        <v>-141593.66296000042</v>
      </c>
      <c r="P46" s="241">
        <f t="shared" si="10"/>
        <v>141593.66296000042</v>
      </c>
      <c r="Q46" s="242"/>
      <c r="R46" s="242"/>
      <c r="S46" s="242"/>
      <c r="T46" s="237"/>
    </row>
    <row r="47" spans="1:20" s="248" customFormat="1">
      <c r="A47" s="243">
        <v>41122</v>
      </c>
      <c r="B47" s="237"/>
      <c r="C47" s="238">
        <v>39</v>
      </c>
      <c r="D47" s="239">
        <f t="shared" si="5"/>
        <v>16958</v>
      </c>
      <c r="E47" s="239">
        <f t="shared" si="6"/>
        <v>661362</v>
      </c>
      <c r="F47" s="239">
        <f t="shared" si="0"/>
        <v>-356138</v>
      </c>
      <c r="G47" s="240">
        <f>+Inputs!$D$3</f>
        <v>0.37951000000000001</v>
      </c>
      <c r="H47" s="237"/>
      <c r="I47" s="241">
        <f t="shared" si="7"/>
        <v>1017500</v>
      </c>
      <c r="J47" s="237"/>
      <c r="K47" s="241">
        <f t="shared" si="1"/>
        <v>16958</v>
      </c>
      <c r="L47" s="241">
        <f t="shared" si="8"/>
        <v>661362</v>
      </c>
      <c r="M47" s="241">
        <f t="shared" si="2"/>
        <v>6435.7305800000004</v>
      </c>
      <c r="N47" s="241">
        <f t="shared" si="3"/>
        <v>6435.7305800000004</v>
      </c>
      <c r="O47" s="241">
        <f t="shared" si="9"/>
        <v>-135157.93238000042</v>
      </c>
      <c r="P47" s="241">
        <f t="shared" si="10"/>
        <v>135157.93238000042</v>
      </c>
      <c r="Q47" s="242"/>
      <c r="R47" s="242"/>
      <c r="S47" s="242"/>
      <c r="T47" s="237"/>
    </row>
    <row r="48" spans="1:20" s="248" customFormat="1">
      <c r="A48" s="243">
        <v>41153</v>
      </c>
      <c r="B48" s="237"/>
      <c r="C48" s="238">
        <v>40</v>
      </c>
      <c r="D48" s="239">
        <f t="shared" si="5"/>
        <v>16958</v>
      </c>
      <c r="E48" s="239">
        <f t="shared" si="6"/>
        <v>678320</v>
      </c>
      <c r="F48" s="239">
        <f t="shared" si="0"/>
        <v>-339180</v>
      </c>
      <c r="G48" s="240">
        <f>+Inputs!$D$3</f>
        <v>0.37951000000000001</v>
      </c>
      <c r="H48" s="237"/>
      <c r="I48" s="241">
        <f t="shared" si="7"/>
        <v>1017500</v>
      </c>
      <c r="J48" s="237"/>
      <c r="K48" s="241">
        <f t="shared" si="1"/>
        <v>16958</v>
      </c>
      <c r="L48" s="241">
        <f t="shared" si="8"/>
        <v>678320</v>
      </c>
      <c r="M48" s="241">
        <f t="shared" si="2"/>
        <v>6435.7305800000004</v>
      </c>
      <c r="N48" s="241">
        <f t="shared" si="3"/>
        <v>6435.7305800000004</v>
      </c>
      <c r="O48" s="241">
        <f t="shared" si="9"/>
        <v>-128722.20180000042</v>
      </c>
      <c r="P48" s="241">
        <f t="shared" si="10"/>
        <v>128722.20180000042</v>
      </c>
      <c r="Q48" s="242"/>
      <c r="R48" s="242"/>
      <c r="S48" s="242"/>
      <c r="T48" s="237"/>
    </row>
    <row r="49" spans="1:20" s="248" customFormat="1">
      <c r="A49" s="243">
        <v>41183</v>
      </c>
      <c r="B49" s="237"/>
      <c r="C49" s="238">
        <v>41</v>
      </c>
      <c r="D49" s="239">
        <f t="shared" si="5"/>
        <v>16958</v>
      </c>
      <c r="E49" s="239">
        <f t="shared" si="6"/>
        <v>695278</v>
      </c>
      <c r="F49" s="239">
        <f t="shared" si="0"/>
        <v>-322222</v>
      </c>
      <c r="G49" s="240">
        <f>+Inputs!$D$3</f>
        <v>0.37951000000000001</v>
      </c>
      <c r="H49" s="237"/>
      <c r="I49" s="241">
        <f t="shared" si="7"/>
        <v>1017500</v>
      </c>
      <c r="J49" s="237"/>
      <c r="K49" s="241">
        <f t="shared" si="1"/>
        <v>16958</v>
      </c>
      <c r="L49" s="241">
        <f t="shared" si="8"/>
        <v>695278</v>
      </c>
      <c r="M49" s="241">
        <f t="shared" si="2"/>
        <v>6435.7305800000004</v>
      </c>
      <c r="N49" s="241">
        <f t="shared" si="3"/>
        <v>6435.7305800000004</v>
      </c>
      <c r="O49" s="241">
        <f t="shared" si="9"/>
        <v>-122286.47122000041</v>
      </c>
      <c r="P49" s="241">
        <f t="shared" si="10"/>
        <v>122286.47122000041</v>
      </c>
      <c r="Q49" s="242"/>
      <c r="R49" s="242"/>
      <c r="S49" s="242"/>
      <c r="T49" s="237"/>
    </row>
    <row r="50" spans="1:20" s="248" customFormat="1">
      <c r="A50" s="243">
        <v>41214</v>
      </c>
      <c r="B50" s="237"/>
      <c r="C50" s="238">
        <v>42</v>
      </c>
      <c r="D50" s="239">
        <f t="shared" si="5"/>
        <v>16958</v>
      </c>
      <c r="E50" s="239">
        <f t="shared" si="6"/>
        <v>712236</v>
      </c>
      <c r="F50" s="239">
        <f t="shared" si="0"/>
        <v>-305264</v>
      </c>
      <c r="G50" s="240">
        <f>+Inputs!$D$3</f>
        <v>0.37951000000000001</v>
      </c>
      <c r="H50" s="237"/>
      <c r="I50" s="241">
        <f t="shared" si="7"/>
        <v>1017500</v>
      </c>
      <c r="J50" s="237"/>
      <c r="K50" s="241">
        <f t="shared" si="1"/>
        <v>16958</v>
      </c>
      <c r="L50" s="241">
        <f t="shared" si="8"/>
        <v>712236</v>
      </c>
      <c r="M50" s="241">
        <f t="shared" si="2"/>
        <v>6435.7305800000004</v>
      </c>
      <c r="N50" s="241">
        <f t="shared" si="3"/>
        <v>6435.7305800000004</v>
      </c>
      <c r="O50" s="241">
        <f t="shared" si="9"/>
        <v>-115850.74064000041</v>
      </c>
      <c r="P50" s="241">
        <f t="shared" si="10"/>
        <v>115850.74064000041</v>
      </c>
      <c r="Q50" s="242"/>
      <c r="R50" s="242"/>
      <c r="S50" s="242"/>
      <c r="T50" s="237"/>
    </row>
    <row r="51" spans="1:20" s="248" customFormat="1">
      <c r="A51" s="243">
        <v>41244</v>
      </c>
      <c r="B51" s="237"/>
      <c r="C51" s="238">
        <v>43</v>
      </c>
      <c r="D51" s="239">
        <f t="shared" si="5"/>
        <v>16958</v>
      </c>
      <c r="E51" s="239">
        <f t="shared" si="6"/>
        <v>729194</v>
      </c>
      <c r="F51" s="239">
        <f t="shared" si="0"/>
        <v>-288306</v>
      </c>
      <c r="G51" s="240">
        <f>+Inputs!$D$3</f>
        <v>0.37951000000000001</v>
      </c>
      <c r="H51" s="237"/>
      <c r="I51" s="241">
        <f t="shared" si="7"/>
        <v>1017500</v>
      </c>
      <c r="J51" s="237"/>
      <c r="K51" s="241">
        <f t="shared" si="1"/>
        <v>16958</v>
      </c>
      <c r="L51" s="241">
        <f t="shared" si="8"/>
        <v>729194</v>
      </c>
      <c r="M51" s="241">
        <f t="shared" si="2"/>
        <v>6435.7305800000004</v>
      </c>
      <c r="N51" s="241">
        <f t="shared" si="3"/>
        <v>6435.7305800000004</v>
      </c>
      <c r="O51" s="241">
        <f t="shared" si="9"/>
        <v>-109415.01006000041</v>
      </c>
      <c r="P51" s="241">
        <f t="shared" si="10"/>
        <v>109415.01006000041</v>
      </c>
      <c r="Q51" s="242"/>
      <c r="R51" s="242"/>
      <c r="S51" s="242"/>
      <c r="T51" s="237"/>
    </row>
    <row r="52" spans="1:20" s="248" customFormat="1">
      <c r="A52" s="243">
        <v>41275</v>
      </c>
      <c r="B52" s="237"/>
      <c r="C52" s="238">
        <v>44</v>
      </c>
      <c r="D52" s="239">
        <f t="shared" si="5"/>
        <v>16958</v>
      </c>
      <c r="E52" s="239">
        <f t="shared" si="6"/>
        <v>746152</v>
      </c>
      <c r="F52" s="239">
        <f t="shared" si="0"/>
        <v>-271348</v>
      </c>
      <c r="G52" s="240">
        <f>+Inputs!$D$3</f>
        <v>0.37951000000000001</v>
      </c>
      <c r="H52" s="237"/>
      <c r="I52" s="241">
        <f t="shared" si="7"/>
        <v>1017500</v>
      </c>
      <c r="J52" s="237"/>
      <c r="K52" s="241">
        <f t="shared" si="1"/>
        <v>16958</v>
      </c>
      <c r="L52" s="241">
        <f t="shared" si="8"/>
        <v>746152</v>
      </c>
      <c r="M52" s="241">
        <f t="shared" si="2"/>
        <v>6435.7305800000004</v>
      </c>
      <c r="N52" s="241">
        <f t="shared" si="3"/>
        <v>6435.7305800000004</v>
      </c>
      <c r="O52" s="241">
        <f t="shared" si="9"/>
        <v>-102979.2794800004</v>
      </c>
      <c r="P52" s="241">
        <f t="shared" si="10"/>
        <v>102979.2794800004</v>
      </c>
      <c r="Q52" s="242"/>
      <c r="R52" s="242"/>
      <c r="S52" s="242"/>
      <c r="T52" s="237"/>
    </row>
    <row r="53" spans="1:20" s="248" customFormat="1">
      <c r="A53" s="243">
        <v>41306</v>
      </c>
      <c r="B53" s="237"/>
      <c r="C53" s="238">
        <v>45</v>
      </c>
      <c r="D53" s="239">
        <f t="shared" si="5"/>
        <v>16958</v>
      </c>
      <c r="E53" s="239">
        <f t="shared" si="6"/>
        <v>763110</v>
      </c>
      <c r="F53" s="239">
        <f t="shared" si="0"/>
        <v>-254390</v>
      </c>
      <c r="G53" s="240">
        <f>+Inputs!$D$3</f>
        <v>0.37951000000000001</v>
      </c>
      <c r="H53" s="237"/>
      <c r="I53" s="241">
        <f t="shared" si="7"/>
        <v>1017500</v>
      </c>
      <c r="J53" s="237"/>
      <c r="K53" s="241">
        <f t="shared" si="1"/>
        <v>16958</v>
      </c>
      <c r="L53" s="241">
        <f t="shared" si="8"/>
        <v>763110</v>
      </c>
      <c r="M53" s="241">
        <f t="shared" si="2"/>
        <v>6435.7305800000004</v>
      </c>
      <c r="N53" s="241">
        <f t="shared" si="3"/>
        <v>6435.7305800000004</v>
      </c>
      <c r="O53" s="241">
        <f t="shared" si="9"/>
        <v>-96543.548900000402</v>
      </c>
      <c r="P53" s="241">
        <f t="shared" si="10"/>
        <v>96543.548900000402</v>
      </c>
      <c r="Q53" s="242"/>
      <c r="R53" s="242"/>
      <c r="S53" s="242"/>
      <c r="T53" s="237"/>
    </row>
    <row r="54" spans="1:20" s="248" customFormat="1">
      <c r="A54" s="243">
        <v>41334</v>
      </c>
      <c r="B54" s="237"/>
      <c r="C54" s="238">
        <v>46</v>
      </c>
      <c r="D54" s="239">
        <f t="shared" si="5"/>
        <v>16958</v>
      </c>
      <c r="E54" s="239">
        <f t="shared" si="6"/>
        <v>780068</v>
      </c>
      <c r="F54" s="239">
        <f t="shared" si="0"/>
        <v>-237432</v>
      </c>
      <c r="G54" s="240">
        <f>+Inputs!$D$3</f>
        <v>0.37951000000000001</v>
      </c>
      <c r="H54" s="237"/>
      <c r="I54" s="241">
        <f t="shared" si="7"/>
        <v>1017500</v>
      </c>
      <c r="J54" s="237"/>
      <c r="K54" s="241">
        <f t="shared" si="1"/>
        <v>16958</v>
      </c>
      <c r="L54" s="241">
        <f t="shared" si="8"/>
        <v>780068</v>
      </c>
      <c r="M54" s="241">
        <f t="shared" si="2"/>
        <v>6435.7305800000004</v>
      </c>
      <c r="N54" s="241">
        <f t="shared" si="3"/>
        <v>6435.7305800000004</v>
      </c>
      <c r="O54" s="241">
        <f t="shared" si="9"/>
        <v>-90107.818320000399</v>
      </c>
      <c r="P54" s="241">
        <f t="shared" si="10"/>
        <v>90107.818320000399</v>
      </c>
      <c r="Q54" s="242"/>
      <c r="R54" s="242"/>
      <c r="S54" s="242"/>
      <c r="T54" s="237"/>
    </row>
    <row r="55" spans="1:20" s="248" customFormat="1">
      <c r="A55" s="243">
        <v>41365</v>
      </c>
      <c r="B55" s="237"/>
      <c r="C55" s="238">
        <v>47</v>
      </c>
      <c r="D55" s="239">
        <f t="shared" si="5"/>
        <v>16958</v>
      </c>
      <c r="E55" s="239">
        <f t="shared" si="6"/>
        <v>797026</v>
      </c>
      <c r="F55" s="239">
        <f t="shared" si="0"/>
        <v>-220474</v>
      </c>
      <c r="G55" s="240">
        <f>+Inputs!$D$3</f>
        <v>0.37951000000000001</v>
      </c>
      <c r="H55" s="237"/>
      <c r="I55" s="241">
        <f t="shared" si="7"/>
        <v>1017500</v>
      </c>
      <c r="J55" s="237"/>
      <c r="K55" s="241">
        <f t="shared" si="1"/>
        <v>16958</v>
      </c>
      <c r="L55" s="241">
        <f t="shared" si="8"/>
        <v>797026</v>
      </c>
      <c r="M55" s="241">
        <f t="shared" si="2"/>
        <v>6435.7305800000004</v>
      </c>
      <c r="N55" s="241">
        <f t="shared" si="3"/>
        <v>6435.7305800000004</v>
      </c>
      <c r="O55" s="241">
        <f t="shared" si="9"/>
        <v>-83672.087740000396</v>
      </c>
      <c r="P55" s="241">
        <f t="shared" si="10"/>
        <v>83672.087740000396</v>
      </c>
      <c r="Q55" s="242"/>
      <c r="R55" s="242"/>
      <c r="S55" s="242"/>
      <c r="T55" s="237"/>
    </row>
    <row r="56" spans="1:20" s="248" customFormat="1">
      <c r="A56" s="243">
        <v>41395</v>
      </c>
      <c r="B56" s="237"/>
      <c r="C56" s="238">
        <v>48</v>
      </c>
      <c r="D56" s="239">
        <f t="shared" si="5"/>
        <v>16958</v>
      </c>
      <c r="E56" s="239">
        <f t="shared" si="6"/>
        <v>813984</v>
      </c>
      <c r="F56" s="239">
        <f t="shared" si="0"/>
        <v>-203516</v>
      </c>
      <c r="G56" s="240">
        <f>+Inputs!$D$3</f>
        <v>0.37951000000000001</v>
      </c>
      <c r="H56" s="237"/>
      <c r="I56" s="241">
        <f t="shared" si="7"/>
        <v>1017500</v>
      </c>
      <c r="J56" s="237"/>
      <c r="K56" s="241">
        <f t="shared" si="1"/>
        <v>16958</v>
      </c>
      <c r="L56" s="241">
        <f t="shared" si="8"/>
        <v>813984</v>
      </c>
      <c r="M56" s="241">
        <f t="shared" si="2"/>
        <v>6435.7305800000004</v>
      </c>
      <c r="N56" s="241">
        <f t="shared" si="3"/>
        <v>6435.7305800000004</v>
      </c>
      <c r="O56" s="241">
        <f t="shared" si="9"/>
        <v>-77236.357160000392</v>
      </c>
      <c r="P56" s="241">
        <f t="shared" si="10"/>
        <v>77236.357160000392</v>
      </c>
      <c r="Q56" s="242"/>
      <c r="R56" s="242"/>
      <c r="S56" s="242"/>
      <c r="T56" s="237"/>
    </row>
    <row r="57" spans="1:20" s="248" customFormat="1">
      <c r="A57" s="243">
        <v>41426</v>
      </c>
      <c r="B57" s="237"/>
      <c r="C57" s="238">
        <v>49</v>
      </c>
      <c r="D57" s="239">
        <f t="shared" si="5"/>
        <v>16958</v>
      </c>
      <c r="E57" s="239">
        <f t="shared" si="6"/>
        <v>830942</v>
      </c>
      <c r="F57" s="239">
        <f t="shared" si="0"/>
        <v>-186558</v>
      </c>
      <c r="G57" s="240">
        <f>+Inputs!$D$3</f>
        <v>0.37951000000000001</v>
      </c>
      <c r="H57" s="237"/>
      <c r="I57" s="241">
        <f t="shared" si="7"/>
        <v>1017500</v>
      </c>
      <c r="J57" s="237"/>
      <c r="K57" s="241">
        <f t="shared" si="1"/>
        <v>16958</v>
      </c>
      <c r="L57" s="241">
        <f t="shared" si="8"/>
        <v>830942</v>
      </c>
      <c r="M57" s="241">
        <f t="shared" si="2"/>
        <v>6435.7305800000004</v>
      </c>
      <c r="N57" s="241">
        <f t="shared" si="3"/>
        <v>6435.7305800000004</v>
      </c>
      <c r="O57" s="241">
        <f t="shared" si="9"/>
        <v>-70800.626580000389</v>
      </c>
      <c r="P57" s="241">
        <f t="shared" si="10"/>
        <v>70800.626580000389</v>
      </c>
      <c r="Q57" s="242"/>
      <c r="R57" s="242"/>
      <c r="S57" s="242"/>
      <c r="T57" s="237"/>
    </row>
    <row r="58" spans="1:20" s="248" customFormat="1">
      <c r="A58" s="243">
        <v>41456</v>
      </c>
      <c r="B58" s="237"/>
      <c r="C58" s="238">
        <v>50</v>
      </c>
      <c r="D58" s="239">
        <f t="shared" si="5"/>
        <v>16958</v>
      </c>
      <c r="E58" s="239">
        <f t="shared" si="6"/>
        <v>847900</v>
      </c>
      <c r="F58" s="239">
        <f t="shared" si="0"/>
        <v>-169600</v>
      </c>
      <c r="G58" s="240">
        <f>+Inputs!$D$3</f>
        <v>0.37951000000000001</v>
      </c>
      <c r="H58" s="237"/>
      <c r="I58" s="241">
        <f t="shared" si="7"/>
        <v>1017500</v>
      </c>
      <c r="J58" s="237"/>
      <c r="K58" s="241">
        <f t="shared" si="1"/>
        <v>16958</v>
      </c>
      <c r="L58" s="241">
        <f t="shared" si="8"/>
        <v>847900</v>
      </c>
      <c r="M58" s="241">
        <f t="shared" si="2"/>
        <v>6435.7305800000004</v>
      </c>
      <c r="N58" s="241">
        <f t="shared" si="3"/>
        <v>6435.7305800000004</v>
      </c>
      <c r="O58" s="241">
        <f t="shared" si="9"/>
        <v>-64364.896000000386</v>
      </c>
      <c r="P58" s="241">
        <f t="shared" si="10"/>
        <v>64364.896000000386</v>
      </c>
      <c r="Q58" s="242"/>
      <c r="R58" s="242"/>
      <c r="S58" s="242"/>
      <c r="T58" s="237"/>
    </row>
    <row r="59" spans="1:20" s="248" customFormat="1">
      <c r="A59" s="243">
        <v>41487</v>
      </c>
      <c r="B59" s="237"/>
      <c r="C59" s="238">
        <v>51</v>
      </c>
      <c r="D59" s="239">
        <f t="shared" si="5"/>
        <v>16958</v>
      </c>
      <c r="E59" s="239">
        <f t="shared" si="6"/>
        <v>864858</v>
      </c>
      <c r="F59" s="239">
        <f t="shared" si="0"/>
        <v>-152642</v>
      </c>
      <c r="G59" s="240">
        <f>+Inputs!$D$3</f>
        <v>0.37951000000000001</v>
      </c>
      <c r="H59" s="237"/>
      <c r="I59" s="241">
        <f t="shared" si="7"/>
        <v>1017500</v>
      </c>
      <c r="J59" s="237"/>
      <c r="K59" s="241">
        <f t="shared" si="1"/>
        <v>16958</v>
      </c>
      <c r="L59" s="241">
        <f t="shared" si="8"/>
        <v>864858</v>
      </c>
      <c r="M59" s="241">
        <f t="shared" si="2"/>
        <v>6435.7305800000004</v>
      </c>
      <c r="N59" s="241">
        <f t="shared" si="3"/>
        <v>6435.7305800000004</v>
      </c>
      <c r="O59" s="241">
        <f t="shared" si="9"/>
        <v>-57929.165420000383</v>
      </c>
      <c r="P59" s="241">
        <f t="shared" si="10"/>
        <v>57929.165420000383</v>
      </c>
      <c r="Q59" s="242"/>
      <c r="R59" s="242"/>
      <c r="S59" s="242"/>
      <c r="T59" s="237"/>
    </row>
    <row r="60" spans="1:20" s="248" customFormat="1">
      <c r="A60" s="243">
        <v>41518</v>
      </c>
      <c r="B60" s="237"/>
      <c r="C60" s="238">
        <v>52</v>
      </c>
      <c r="D60" s="239">
        <f t="shared" si="5"/>
        <v>16958</v>
      </c>
      <c r="E60" s="239">
        <f t="shared" si="6"/>
        <v>881816</v>
      </c>
      <c r="F60" s="239">
        <f t="shared" si="0"/>
        <v>-135684</v>
      </c>
      <c r="G60" s="240">
        <f>+Inputs!$D$3</f>
        <v>0.37951000000000001</v>
      </c>
      <c r="H60" s="237"/>
      <c r="I60" s="241">
        <f t="shared" si="7"/>
        <v>1017500</v>
      </c>
      <c r="J60" s="237"/>
      <c r="K60" s="241">
        <f t="shared" si="1"/>
        <v>16958</v>
      </c>
      <c r="L60" s="241">
        <f t="shared" si="8"/>
        <v>881816</v>
      </c>
      <c r="M60" s="241">
        <f t="shared" si="2"/>
        <v>6435.7305800000004</v>
      </c>
      <c r="N60" s="241">
        <f t="shared" si="3"/>
        <v>6435.7305800000004</v>
      </c>
      <c r="O60" s="241">
        <f t="shared" si="9"/>
        <v>-51493.43484000038</v>
      </c>
      <c r="P60" s="241">
        <f t="shared" si="10"/>
        <v>51493.43484000038</v>
      </c>
      <c r="Q60" s="242"/>
      <c r="R60" s="242"/>
      <c r="S60" s="242"/>
      <c r="T60" s="237"/>
    </row>
    <row r="61" spans="1:20" s="248" customFormat="1">
      <c r="A61" s="243">
        <v>41548</v>
      </c>
      <c r="B61" s="237"/>
      <c r="C61" s="238">
        <v>53</v>
      </c>
      <c r="D61" s="239">
        <f t="shared" si="5"/>
        <v>16958</v>
      </c>
      <c r="E61" s="239">
        <f t="shared" si="6"/>
        <v>898774</v>
      </c>
      <c r="F61" s="239">
        <f t="shared" si="0"/>
        <v>-118726</v>
      </c>
      <c r="G61" s="240">
        <f>+Inputs!$D$3</f>
        <v>0.37951000000000001</v>
      </c>
      <c r="H61" s="237"/>
      <c r="I61" s="241">
        <f t="shared" si="7"/>
        <v>1017500</v>
      </c>
      <c r="J61" s="237"/>
      <c r="K61" s="241">
        <f t="shared" si="1"/>
        <v>16958</v>
      </c>
      <c r="L61" s="241">
        <f t="shared" si="8"/>
        <v>898774</v>
      </c>
      <c r="M61" s="241">
        <f t="shared" si="2"/>
        <v>6435.7305800000004</v>
      </c>
      <c r="N61" s="241">
        <f t="shared" si="3"/>
        <v>6435.7305800000004</v>
      </c>
      <c r="O61" s="241">
        <f t="shared" si="9"/>
        <v>-45057.704260000377</v>
      </c>
      <c r="P61" s="241">
        <f t="shared" si="10"/>
        <v>45057.704260000377</v>
      </c>
      <c r="Q61" s="242"/>
      <c r="R61" s="242"/>
      <c r="S61" s="242"/>
      <c r="T61" s="237"/>
    </row>
    <row r="62" spans="1:20" s="248" customFormat="1">
      <c r="A62" s="243">
        <v>41579</v>
      </c>
      <c r="B62" s="237"/>
      <c r="C62" s="238">
        <v>54</v>
      </c>
      <c r="D62" s="239">
        <f t="shared" si="5"/>
        <v>16958</v>
      </c>
      <c r="E62" s="239">
        <f t="shared" si="6"/>
        <v>915732</v>
      </c>
      <c r="F62" s="239">
        <f t="shared" si="0"/>
        <v>-101768</v>
      </c>
      <c r="G62" s="240">
        <f>+Inputs!$D$3</f>
        <v>0.37951000000000001</v>
      </c>
      <c r="H62" s="237"/>
      <c r="I62" s="241">
        <f t="shared" si="7"/>
        <v>1017500</v>
      </c>
      <c r="J62" s="237"/>
      <c r="K62" s="241">
        <f t="shared" si="1"/>
        <v>16958</v>
      </c>
      <c r="L62" s="241">
        <f t="shared" si="8"/>
        <v>915732</v>
      </c>
      <c r="M62" s="241">
        <f t="shared" si="2"/>
        <v>6435.7305800000004</v>
      </c>
      <c r="N62" s="241">
        <f t="shared" si="3"/>
        <v>6435.7305800000004</v>
      </c>
      <c r="O62" s="241">
        <f t="shared" si="9"/>
        <v>-38621.973680000374</v>
      </c>
      <c r="P62" s="241">
        <f t="shared" si="10"/>
        <v>38621.973680000374</v>
      </c>
      <c r="Q62" s="242"/>
      <c r="R62" s="242"/>
      <c r="S62" s="242"/>
      <c r="T62" s="237"/>
    </row>
    <row r="63" spans="1:20" s="248" customFormat="1">
      <c r="A63" s="243">
        <v>41609</v>
      </c>
      <c r="B63" s="237"/>
      <c r="C63" s="238">
        <v>55</v>
      </c>
      <c r="D63" s="239">
        <f t="shared" si="5"/>
        <v>16958</v>
      </c>
      <c r="E63" s="239">
        <f t="shared" si="6"/>
        <v>932690</v>
      </c>
      <c r="F63" s="239">
        <f t="shared" si="0"/>
        <v>-84810</v>
      </c>
      <c r="G63" s="240">
        <f>+Inputs!$D$3</f>
        <v>0.37951000000000001</v>
      </c>
      <c r="H63" s="237"/>
      <c r="I63" s="241">
        <f t="shared" si="7"/>
        <v>1017500</v>
      </c>
      <c r="J63" s="237"/>
      <c r="K63" s="241">
        <f t="shared" si="1"/>
        <v>16958</v>
      </c>
      <c r="L63" s="241">
        <f t="shared" si="8"/>
        <v>932690</v>
      </c>
      <c r="M63" s="241">
        <f t="shared" si="2"/>
        <v>6435.7305800000004</v>
      </c>
      <c r="N63" s="241">
        <f t="shared" si="3"/>
        <v>6435.7305800000004</v>
      </c>
      <c r="O63" s="241">
        <f t="shared" si="9"/>
        <v>-32186.243100000374</v>
      </c>
      <c r="P63" s="241">
        <f t="shared" si="10"/>
        <v>32186.243100000374</v>
      </c>
      <c r="Q63" s="242"/>
      <c r="R63" s="242"/>
      <c r="S63" s="242"/>
      <c r="T63" s="237"/>
    </row>
    <row r="64" spans="1:20" s="248" customFormat="1">
      <c r="A64" s="243">
        <v>41640</v>
      </c>
      <c r="B64" s="237"/>
      <c r="C64" s="238">
        <v>56</v>
      </c>
      <c r="D64" s="239">
        <f t="shared" si="5"/>
        <v>16958</v>
      </c>
      <c r="E64" s="239">
        <f t="shared" si="6"/>
        <v>949648</v>
      </c>
      <c r="F64" s="239">
        <f t="shared" si="0"/>
        <v>-67852</v>
      </c>
      <c r="G64" s="240">
        <f>+Inputs!$D$3</f>
        <v>0.37951000000000001</v>
      </c>
      <c r="H64" s="237"/>
      <c r="I64" s="241">
        <f t="shared" si="7"/>
        <v>1017500</v>
      </c>
      <c r="J64" s="237"/>
      <c r="K64" s="241">
        <f t="shared" si="1"/>
        <v>16958</v>
      </c>
      <c r="L64" s="241">
        <f t="shared" si="8"/>
        <v>949648</v>
      </c>
      <c r="M64" s="241">
        <f t="shared" si="2"/>
        <v>6435.7305800000004</v>
      </c>
      <c r="N64" s="241">
        <f t="shared" si="3"/>
        <v>6435.7305800000004</v>
      </c>
      <c r="O64" s="241">
        <f t="shared" si="9"/>
        <v>-25750.512520000375</v>
      </c>
      <c r="P64" s="241">
        <f t="shared" si="10"/>
        <v>25750.512520000375</v>
      </c>
      <c r="Q64" s="242"/>
      <c r="R64" s="242"/>
      <c r="S64" s="242"/>
      <c r="T64" s="237"/>
    </row>
    <row r="65" spans="1:20" s="248" customFormat="1">
      <c r="A65" s="243">
        <v>41671</v>
      </c>
      <c r="B65" s="237"/>
      <c r="C65" s="238">
        <v>57</v>
      </c>
      <c r="D65" s="239">
        <f t="shared" si="5"/>
        <v>16958</v>
      </c>
      <c r="E65" s="239">
        <f t="shared" si="6"/>
        <v>966606</v>
      </c>
      <c r="F65" s="239">
        <f t="shared" si="0"/>
        <v>-50894</v>
      </c>
      <c r="G65" s="240">
        <f>+Inputs!$D$3</f>
        <v>0.37951000000000001</v>
      </c>
      <c r="H65" s="237"/>
      <c r="I65" s="241">
        <f t="shared" si="7"/>
        <v>1017500</v>
      </c>
      <c r="J65" s="237"/>
      <c r="K65" s="241">
        <f t="shared" si="1"/>
        <v>16958</v>
      </c>
      <c r="L65" s="241">
        <f t="shared" si="8"/>
        <v>966606</v>
      </c>
      <c r="M65" s="241">
        <f t="shared" si="2"/>
        <v>6435.7305800000004</v>
      </c>
      <c r="N65" s="241">
        <f t="shared" si="3"/>
        <v>6435.7305800000004</v>
      </c>
      <c r="O65" s="241">
        <f t="shared" si="9"/>
        <v>-19314.781940000375</v>
      </c>
      <c r="P65" s="241">
        <f t="shared" si="10"/>
        <v>19314.781940000375</v>
      </c>
      <c r="Q65" s="242"/>
      <c r="R65" s="242"/>
      <c r="S65" s="242"/>
      <c r="T65" s="237"/>
    </row>
    <row r="66" spans="1:20" s="248" customFormat="1">
      <c r="A66" s="243">
        <v>41699</v>
      </c>
      <c r="B66" s="237"/>
      <c r="C66" s="238">
        <v>58</v>
      </c>
      <c r="D66" s="239">
        <f t="shared" si="5"/>
        <v>16958</v>
      </c>
      <c r="E66" s="239">
        <f t="shared" si="6"/>
        <v>983564</v>
      </c>
      <c r="F66" s="239">
        <f t="shared" si="0"/>
        <v>-33936</v>
      </c>
      <c r="G66" s="240">
        <f>+Inputs!$D$3</f>
        <v>0.37951000000000001</v>
      </c>
      <c r="H66" s="237"/>
      <c r="I66" s="241">
        <f t="shared" si="7"/>
        <v>1017500</v>
      </c>
      <c r="J66" s="237"/>
      <c r="K66" s="241">
        <f t="shared" si="1"/>
        <v>16958</v>
      </c>
      <c r="L66" s="241">
        <f t="shared" si="8"/>
        <v>983564</v>
      </c>
      <c r="M66" s="241">
        <f t="shared" si="2"/>
        <v>6435.7305800000004</v>
      </c>
      <c r="N66" s="241">
        <f t="shared" si="3"/>
        <v>6435.7305800000004</v>
      </c>
      <c r="O66" s="241">
        <f t="shared" si="9"/>
        <v>-12879.051360000376</v>
      </c>
      <c r="P66" s="241">
        <f t="shared" si="10"/>
        <v>12879.051360000376</v>
      </c>
      <c r="Q66" s="242"/>
      <c r="R66" s="242"/>
      <c r="S66" s="242"/>
      <c r="T66" s="237"/>
    </row>
    <row r="67" spans="1:20" s="248" customFormat="1">
      <c r="A67" s="243">
        <v>41730</v>
      </c>
      <c r="B67" s="237"/>
      <c r="C67" s="238">
        <v>59</v>
      </c>
      <c r="D67" s="239">
        <f t="shared" si="5"/>
        <v>16958</v>
      </c>
      <c r="E67" s="239">
        <f t="shared" si="6"/>
        <v>1000522</v>
      </c>
      <c r="F67" s="239">
        <f t="shared" si="0"/>
        <v>-16978</v>
      </c>
      <c r="G67" s="240">
        <f>+Inputs!$D$3</f>
        <v>0.37951000000000001</v>
      </c>
      <c r="H67" s="237"/>
      <c r="I67" s="241">
        <f t="shared" si="7"/>
        <v>1017500</v>
      </c>
      <c r="J67" s="237"/>
      <c r="K67" s="241">
        <f t="shared" si="1"/>
        <v>16958</v>
      </c>
      <c r="L67" s="241">
        <f t="shared" si="8"/>
        <v>1000522</v>
      </c>
      <c r="M67" s="241">
        <f t="shared" si="2"/>
        <v>6435.7305800000004</v>
      </c>
      <c r="N67" s="241">
        <f t="shared" si="3"/>
        <v>6435.7305800000004</v>
      </c>
      <c r="O67" s="241">
        <f t="shared" si="9"/>
        <v>-6443.3207800003756</v>
      </c>
      <c r="P67" s="241">
        <f t="shared" si="10"/>
        <v>6443.3207800003756</v>
      </c>
      <c r="Q67" s="242"/>
      <c r="R67" s="242"/>
      <c r="S67" s="242"/>
      <c r="T67" s="237"/>
    </row>
    <row r="68" spans="1:20" s="248" customFormat="1">
      <c r="A68" s="243">
        <v>41760</v>
      </c>
      <c r="B68" s="237"/>
      <c r="C68" s="238">
        <v>60</v>
      </c>
      <c r="D68" s="239">
        <f t="shared" si="5"/>
        <v>16958</v>
      </c>
      <c r="E68" s="239">
        <f t="shared" si="6"/>
        <v>1017480</v>
      </c>
      <c r="F68" s="239">
        <f t="shared" si="0"/>
        <v>-20</v>
      </c>
      <c r="G68" s="240">
        <f>+Inputs!$D$3</f>
        <v>0.37951000000000001</v>
      </c>
      <c r="H68" s="237"/>
      <c r="I68" s="241">
        <f t="shared" si="7"/>
        <v>1017500</v>
      </c>
      <c r="J68" s="237"/>
      <c r="K68" s="241">
        <f t="shared" si="1"/>
        <v>16958</v>
      </c>
      <c r="L68" s="241">
        <f t="shared" si="8"/>
        <v>1017480</v>
      </c>
      <c r="M68" s="241">
        <f t="shared" si="2"/>
        <v>6435.7305800000004</v>
      </c>
      <c r="N68" s="241">
        <f t="shared" si="3"/>
        <v>6435.7305800000004</v>
      </c>
      <c r="O68" s="241">
        <f t="shared" si="9"/>
        <v>-7.5902000003752619</v>
      </c>
      <c r="P68" s="241">
        <f t="shared" si="10"/>
        <v>7.5902000003752619</v>
      </c>
      <c r="Q68" s="242"/>
      <c r="R68" s="242"/>
      <c r="S68" s="242"/>
      <c r="T68" s="237"/>
    </row>
    <row r="69" spans="1:20" s="248" customFormat="1">
      <c r="A69" s="243">
        <v>41791</v>
      </c>
      <c r="B69" s="237"/>
      <c r="C69" s="238">
        <v>61</v>
      </c>
      <c r="D69" s="239">
        <f>-F68</f>
        <v>20</v>
      </c>
      <c r="E69" s="239">
        <f t="shared" si="6"/>
        <v>1017500</v>
      </c>
      <c r="F69" s="239">
        <f t="shared" si="0"/>
        <v>0</v>
      </c>
      <c r="G69" s="240">
        <f>+Inputs!$D$3</f>
        <v>0.37951000000000001</v>
      </c>
      <c r="H69" s="237"/>
      <c r="I69" s="241">
        <f t="shared" si="7"/>
        <v>1017500</v>
      </c>
      <c r="J69" s="237"/>
      <c r="K69" s="241">
        <f t="shared" si="1"/>
        <v>20</v>
      </c>
      <c r="L69" s="241">
        <f t="shared" si="8"/>
        <v>1017500</v>
      </c>
      <c r="M69" s="241">
        <f t="shared" si="2"/>
        <v>7.5902000000000003</v>
      </c>
      <c r="N69" s="241">
        <f t="shared" si="3"/>
        <v>7.5902000000000003</v>
      </c>
      <c r="O69" s="241">
        <f t="shared" si="9"/>
        <v>-3.7526159957224081E-10</v>
      </c>
      <c r="P69" s="241">
        <f t="shared" si="10"/>
        <v>3.7526159957224081E-10</v>
      </c>
      <c r="Q69" s="242"/>
      <c r="R69" s="242"/>
      <c r="S69" s="242"/>
      <c r="T69" s="237"/>
    </row>
    <row r="70" spans="1:20">
      <c r="A70" s="30"/>
      <c r="B70" s="4"/>
      <c r="C70" s="4"/>
      <c r="D70" s="4"/>
      <c r="E70" s="4"/>
      <c r="F70" s="4"/>
      <c r="G70" s="28"/>
      <c r="H70" s="4"/>
      <c r="I70" s="4"/>
      <c r="J70" s="4"/>
      <c r="K70" s="4"/>
      <c r="L70" s="4"/>
      <c r="M70" s="4"/>
      <c r="N70" s="4"/>
      <c r="O70" s="4"/>
      <c r="P70" s="4"/>
      <c r="Q70" s="8"/>
      <c r="R70" s="8"/>
      <c r="S70" s="8"/>
      <c r="T70" s="4"/>
    </row>
    <row r="71" spans="1:20">
      <c r="A71" s="8" t="s">
        <v>43</v>
      </c>
      <c r="B71" s="33">
        <f>SUM(B9:B70)</f>
        <v>-1017500</v>
      </c>
      <c r="C71" s="4"/>
      <c r="D71" s="33">
        <f>SUM(D9:D70)</f>
        <v>1017500</v>
      </c>
      <c r="E71" s="4"/>
      <c r="F71" s="4"/>
      <c r="G71" s="28"/>
      <c r="H71" s="33">
        <f>SUM(H9:H70)</f>
        <v>1017500</v>
      </c>
      <c r="I71" s="33"/>
      <c r="J71" s="33">
        <f>SUM(J9:J70)</f>
        <v>386151.42499999999</v>
      </c>
      <c r="K71" s="33">
        <f>SUM(K9:K70)</f>
        <v>1017500</v>
      </c>
      <c r="L71" s="33"/>
      <c r="M71" s="33">
        <f>SUM(M9:M70)</f>
        <v>386151.42499999958</v>
      </c>
      <c r="N71" s="33">
        <f>SUM(N9:N70)</f>
        <v>-3.7526159957224081E-10</v>
      </c>
      <c r="O71" s="143"/>
      <c r="P71" s="143"/>
      <c r="Q71" s="8"/>
      <c r="R71" s="8"/>
      <c r="S71" s="8"/>
      <c r="T71" s="4"/>
    </row>
    <row r="72" spans="1:20">
      <c r="A72" s="4"/>
      <c r="B72" s="4"/>
      <c r="C72" s="4"/>
      <c r="D72" s="4"/>
      <c r="E72" s="4"/>
      <c r="F72" s="4"/>
      <c r="G72" s="28"/>
      <c r="H72" s="4"/>
      <c r="I72" s="4"/>
      <c r="J72" s="4"/>
      <c r="K72" s="4"/>
      <c r="L72" s="4"/>
      <c r="M72" s="4"/>
      <c r="N72" s="4"/>
      <c r="O72" s="4"/>
      <c r="P72" s="4"/>
      <c r="Q72" s="8"/>
      <c r="R72" s="8"/>
      <c r="S72" s="8"/>
      <c r="T72" s="4"/>
    </row>
    <row r="73" spans="1:20">
      <c r="A73" s="4" t="s">
        <v>61</v>
      </c>
      <c r="B73" s="4" t="s">
        <v>61</v>
      </c>
      <c r="C73" s="4" t="s">
        <v>61</v>
      </c>
      <c r="D73" s="4" t="s">
        <v>61</v>
      </c>
      <c r="E73" s="4"/>
      <c r="F73" s="4" t="s">
        <v>61</v>
      </c>
      <c r="G73" s="28" t="s">
        <v>61</v>
      </c>
      <c r="H73" s="4" t="s">
        <v>61</v>
      </c>
      <c r="I73" s="4"/>
      <c r="J73" s="4" t="s">
        <v>61</v>
      </c>
      <c r="K73" s="4" t="s">
        <v>61</v>
      </c>
      <c r="L73" s="4"/>
      <c r="M73" s="4" t="s">
        <v>61</v>
      </c>
      <c r="N73" s="4" t="s">
        <v>61</v>
      </c>
      <c r="O73" s="4"/>
      <c r="P73" s="4" t="s">
        <v>61</v>
      </c>
      <c r="Q73" s="8"/>
      <c r="R73" s="8"/>
      <c r="S73" s="8"/>
      <c r="T73" s="4"/>
    </row>
  </sheetData>
  <phoneticPr fontId="22" type="noConversion"/>
  <pageMargins left="0.75" right="0.75" top="1" bottom="1" header="0.5" footer="0.5"/>
  <headerFooter alignWithMargins="0"/>
</worksheet>
</file>

<file path=xl/worksheets/sheet82.xml><?xml version="1.0" encoding="utf-8"?>
<worksheet xmlns="http://schemas.openxmlformats.org/spreadsheetml/2006/main" xmlns:r="http://schemas.openxmlformats.org/officeDocument/2006/relationships">
  <dimension ref="A1:AE72"/>
  <sheetViews>
    <sheetView zoomScale="75" workbookViewId="0"/>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224</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s="248" customFormat="1">
      <c r="A9" s="243">
        <v>39904</v>
      </c>
      <c r="B9" s="244">
        <v>-1455000</v>
      </c>
      <c r="C9" s="238">
        <v>1</v>
      </c>
      <c r="D9" s="239">
        <f>ROUND(-(+$B$9/60)*1,0)</f>
        <v>24250</v>
      </c>
      <c r="E9" s="239">
        <f>+D9</f>
        <v>24250</v>
      </c>
      <c r="F9" s="239">
        <f t="shared" ref="F9:F68" si="0">$B$9+E9</f>
        <v>-1430750</v>
      </c>
      <c r="G9" s="240">
        <f>+Inputs!$D$3</f>
        <v>0.37951000000000001</v>
      </c>
      <c r="H9" s="241">
        <f>-B9</f>
        <v>1455000</v>
      </c>
      <c r="I9" s="241">
        <f>+H9</f>
        <v>1455000</v>
      </c>
      <c r="J9" s="241">
        <f>H9*G9</f>
        <v>552187.05000000005</v>
      </c>
      <c r="K9" s="241">
        <f t="shared" ref="K9:K68" si="1">D9</f>
        <v>24250</v>
      </c>
      <c r="L9" s="241">
        <f>+K9</f>
        <v>24250</v>
      </c>
      <c r="M9" s="241">
        <f t="shared" ref="M9:M68" si="2">K9*G9</f>
        <v>9203.1175000000003</v>
      </c>
      <c r="N9" s="241">
        <f t="shared" ref="N9:N68" si="3">M9-J9</f>
        <v>-542983.9325</v>
      </c>
      <c r="O9" s="241">
        <f>+N9</f>
        <v>-542983.9325</v>
      </c>
      <c r="P9" s="241">
        <f>-SUM(N9)</f>
        <v>542983.9325</v>
      </c>
      <c r="Q9" s="245">
        <f>VLOOKUP(Q$8,$A$9:$P$68,5)</f>
        <v>218250</v>
      </c>
      <c r="R9" s="245">
        <f>VLOOKUP(R$8,$A$9:$P$68,5)</f>
        <v>509250</v>
      </c>
      <c r="S9" s="245">
        <f>+R9-Q9</f>
        <v>291000</v>
      </c>
      <c r="T9" s="246" t="s">
        <v>189</v>
      </c>
      <c r="U9" s="247">
        <f t="shared" ref="U9:AE9" si="4">-IF(TYPE(VLOOKUP(U8,$A$9:$P$68,6,FALSE))=16,0,VLOOKUP(U8,$A$9:$P$68,6,FALSE))</f>
        <v>1212500</v>
      </c>
      <c r="V9" s="247">
        <f t="shared" si="4"/>
        <v>1188250</v>
      </c>
      <c r="W9" s="247">
        <f t="shared" si="4"/>
        <v>1164000</v>
      </c>
      <c r="X9" s="247">
        <f t="shared" si="4"/>
        <v>1139750</v>
      </c>
      <c r="Y9" s="247">
        <f t="shared" si="4"/>
        <v>1115500</v>
      </c>
      <c r="Z9" s="247">
        <f t="shared" si="4"/>
        <v>1091250</v>
      </c>
      <c r="AA9" s="247">
        <f t="shared" si="4"/>
        <v>1067000</v>
      </c>
      <c r="AB9" s="247">
        <f t="shared" si="4"/>
        <v>1042750</v>
      </c>
      <c r="AC9" s="247">
        <f t="shared" si="4"/>
        <v>1018500</v>
      </c>
      <c r="AD9" s="247">
        <f t="shared" si="4"/>
        <v>994250</v>
      </c>
      <c r="AE9" s="247">
        <f t="shared" si="4"/>
        <v>970000</v>
      </c>
    </row>
    <row r="10" spans="1:31" s="248" customFormat="1">
      <c r="A10" s="243">
        <v>39934</v>
      </c>
      <c r="B10" s="244" t="s">
        <v>45</v>
      </c>
      <c r="C10" s="238">
        <v>2</v>
      </c>
      <c r="D10" s="239">
        <f t="shared" ref="D10:D68" si="5">ROUND(-(+$B$9/60)*1,0)</f>
        <v>24250</v>
      </c>
      <c r="E10" s="239">
        <f t="shared" ref="E10:E68" si="6">+E9+D10</f>
        <v>48500</v>
      </c>
      <c r="F10" s="239">
        <f t="shared" si="0"/>
        <v>-1406500</v>
      </c>
      <c r="G10" s="240">
        <f>+Inputs!$D$3</f>
        <v>0.37951000000000001</v>
      </c>
      <c r="H10" s="249"/>
      <c r="I10" s="241">
        <f t="shared" ref="I10:I68" si="7">+I9+H10</f>
        <v>1455000</v>
      </c>
      <c r="J10" s="241"/>
      <c r="K10" s="241">
        <f t="shared" si="1"/>
        <v>24250</v>
      </c>
      <c r="L10" s="241">
        <f t="shared" ref="L10:L68" si="8">+L9+K10</f>
        <v>48500</v>
      </c>
      <c r="M10" s="241">
        <f t="shared" si="2"/>
        <v>9203.1175000000003</v>
      </c>
      <c r="N10" s="241">
        <f t="shared" si="3"/>
        <v>9203.1175000000003</v>
      </c>
      <c r="O10" s="241">
        <f t="shared" ref="O10:O68" si="9">+O9+N10</f>
        <v>-533780.81499999994</v>
      </c>
      <c r="P10" s="241">
        <f t="shared" ref="P10:P68" si="10">P9-N10</f>
        <v>533780.81499999994</v>
      </c>
      <c r="Q10" s="245">
        <f>VLOOKUP(Q$8,$A$9:$P$68,15)</f>
        <v>-469358.99249999993</v>
      </c>
      <c r="R10" s="245">
        <f>VLOOKUP(R$8,$A$9:$P$68,15)</f>
        <v>-358921.58250000002</v>
      </c>
      <c r="S10" s="245">
        <f>+R10-Q10</f>
        <v>110437.40999999992</v>
      </c>
      <c r="T10" s="250" t="s">
        <v>69</v>
      </c>
    </row>
    <row r="11" spans="1:31" s="248" customFormat="1">
      <c r="A11" s="243">
        <v>39965</v>
      </c>
      <c r="B11" s="251"/>
      <c r="C11" s="238">
        <v>3</v>
      </c>
      <c r="D11" s="239">
        <f t="shared" si="5"/>
        <v>24250</v>
      </c>
      <c r="E11" s="239">
        <f t="shared" si="6"/>
        <v>72750</v>
      </c>
      <c r="F11" s="239">
        <f t="shared" si="0"/>
        <v>-1382250</v>
      </c>
      <c r="G11" s="240">
        <f>+Inputs!$D$3</f>
        <v>0.37951000000000001</v>
      </c>
      <c r="H11" s="249"/>
      <c r="I11" s="241">
        <f t="shared" si="7"/>
        <v>1455000</v>
      </c>
      <c r="J11" s="241"/>
      <c r="K11" s="241">
        <f t="shared" si="1"/>
        <v>24250</v>
      </c>
      <c r="L11" s="241">
        <f t="shared" si="8"/>
        <v>72750</v>
      </c>
      <c r="M11" s="241">
        <f t="shared" si="2"/>
        <v>9203.1175000000003</v>
      </c>
      <c r="N11" s="241">
        <f t="shared" si="3"/>
        <v>9203.1175000000003</v>
      </c>
      <c r="O11" s="241">
        <f t="shared" si="9"/>
        <v>-524577.69749999989</v>
      </c>
      <c r="P11" s="241">
        <f t="shared" si="10"/>
        <v>524577.69749999989</v>
      </c>
      <c r="Q11" s="245">
        <f>+VLOOKUP(Q$8,$A$9:$P$68,16)</f>
        <v>469358.99249999993</v>
      </c>
      <c r="R11" s="245">
        <f>+VLOOKUP(R$8,$A$9:$P$68,16)</f>
        <v>358921.58250000002</v>
      </c>
      <c r="S11" s="245">
        <f>(+Q11+R11)/2</f>
        <v>414140.28749999998</v>
      </c>
      <c r="T11" s="250" t="s">
        <v>113</v>
      </c>
      <c r="U11" s="247">
        <f t="shared" ref="U11:AE11" si="11">IF(TYPE(VLOOKUP(U8,$A$9:$P$68,16,FALSE))=16,0,VLOOKUP(U8,$A$9:$P$68,16,FALSE))</f>
        <v>460155.87499999994</v>
      </c>
      <c r="V11" s="247">
        <f t="shared" si="11"/>
        <v>450952.75749999995</v>
      </c>
      <c r="W11" s="247">
        <f t="shared" si="11"/>
        <v>441749.63999999996</v>
      </c>
      <c r="X11" s="247">
        <f t="shared" si="11"/>
        <v>432546.52249999996</v>
      </c>
      <c r="Y11" s="247">
        <f t="shared" si="11"/>
        <v>423343.40499999997</v>
      </c>
      <c r="Z11" s="247">
        <f t="shared" si="11"/>
        <v>414140.28749999998</v>
      </c>
      <c r="AA11" s="247">
        <f t="shared" si="11"/>
        <v>404937.17</v>
      </c>
      <c r="AB11" s="247">
        <f t="shared" si="11"/>
        <v>395734.05249999999</v>
      </c>
      <c r="AC11" s="247">
        <f t="shared" si="11"/>
        <v>386530.935</v>
      </c>
      <c r="AD11" s="247">
        <f t="shared" si="11"/>
        <v>377327.8175</v>
      </c>
      <c r="AE11" s="247">
        <f t="shared" si="11"/>
        <v>368124.7</v>
      </c>
    </row>
    <row r="12" spans="1:31" s="248" customFormat="1">
      <c r="A12" s="243">
        <v>39995</v>
      </c>
      <c r="B12" s="252"/>
      <c r="C12" s="238">
        <v>4</v>
      </c>
      <c r="D12" s="239">
        <f t="shared" si="5"/>
        <v>24250</v>
      </c>
      <c r="E12" s="239">
        <f t="shared" si="6"/>
        <v>97000</v>
      </c>
      <c r="F12" s="239">
        <f t="shared" si="0"/>
        <v>-1358000</v>
      </c>
      <c r="G12" s="240">
        <f>+Inputs!$D$3</f>
        <v>0.37951000000000001</v>
      </c>
      <c r="H12" s="249"/>
      <c r="I12" s="241">
        <f t="shared" si="7"/>
        <v>1455000</v>
      </c>
      <c r="J12" s="241"/>
      <c r="K12" s="241">
        <f t="shared" si="1"/>
        <v>24250</v>
      </c>
      <c r="L12" s="241">
        <f t="shared" si="8"/>
        <v>97000</v>
      </c>
      <c r="M12" s="241">
        <f t="shared" si="2"/>
        <v>9203.1175000000003</v>
      </c>
      <c r="N12" s="241">
        <f t="shared" si="3"/>
        <v>9203.1175000000003</v>
      </c>
      <c r="O12" s="241">
        <f t="shared" si="9"/>
        <v>-515374.5799999999</v>
      </c>
      <c r="P12" s="241">
        <f t="shared" si="10"/>
        <v>515374.5799999999</v>
      </c>
      <c r="Q12" s="253"/>
      <c r="R12" s="254"/>
      <c r="S12" s="254"/>
      <c r="T12" s="250"/>
    </row>
    <row r="13" spans="1:31" s="248" customFormat="1">
      <c r="A13" s="243">
        <v>40026</v>
      </c>
      <c r="B13" s="252"/>
      <c r="C13" s="238">
        <v>5</v>
      </c>
      <c r="D13" s="239">
        <f t="shared" si="5"/>
        <v>24250</v>
      </c>
      <c r="E13" s="239">
        <f t="shared" si="6"/>
        <v>121250</v>
      </c>
      <c r="F13" s="239">
        <f t="shared" si="0"/>
        <v>-1333750</v>
      </c>
      <c r="G13" s="240">
        <f>+Inputs!$D$3</f>
        <v>0.37951000000000001</v>
      </c>
      <c r="H13" s="249"/>
      <c r="I13" s="241">
        <f t="shared" si="7"/>
        <v>1455000</v>
      </c>
      <c r="J13" s="241"/>
      <c r="K13" s="241">
        <f t="shared" si="1"/>
        <v>24250</v>
      </c>
      <c r="L13" s="241">
        <f t="shared" si="8"/>
        <v>121250</v>
      </c>
      <c r="M13" s="241">
        <f t="shared" si="2"/>
        <v>9203.1175000000003</v>
      </c>
      <c r="N13" s="241">
        <f t="shared" si="3"/>
        <v>9203.1175000000003</v>
      </c>
      <c r="O13" s="241">
        <f t="shared" si="9"/>
        <v>-506171.46249999991</v>
      </c>
      <c r="P13" s="241">
        <f t="shared" si="10"/>
        <v>506171.46249999991</v>
      </c>
      <c r="Q13" s="245">
        <f>VLOOKUP(Q$8,$A$9:$P$68,9)</f>
        <v>1455000</v>
      </c>
      <c r="R13" s="245">
        <f>VLOOKUP(R$8,$A$9:$P$68,9)</f>
        <v>1455000</v>
      </c>
      <c r="S13" s="245">
        <f>+R13-Q13</f>
        <v>0</v>
      </c>
      <c r="T13" s="250" t="s">
        <v>190</v>
      </c>
    </row>
    <row r="14" spans="1:31" s="248" customFormat="1">
      <c r="A14" s="243">
        <v>40057</v>
      </c>
      <c r="B14" s="252"/>
      <c r="C14" s="238">
        <v>6</v>
      </c>
      <c r="D14" s="239">
        <f t="shared" si="5"/>
        <v>24250</v>
      </c>
      <c r="E14" s="239">
        <f t="shared" si="6"/>
        <v>145500</v>
      </c>
      <c r="F14" s="239">
        <f t="shared" si="0"/>
        <v>-1309500</v>
      </c>
      <c r="G14" s="240">
        <f>+Inputs!$D$3</f>
        <v>0.37951000000000001</v>
      </c>
      <c r="H14" s="249"/>
      <c r="I14" s="241">
        <f t="shared" si="7"/>
        <v>1455000</v>
      </c>
      <c r="J14" s="241"/>
      <c r="K14" s="241">
        <f t="shared" si="1"/>
        <v>24250</v>
      </c>
      <c r="L14" s="241">
        <f t="shared" si="8"/>
        <v>145500</v>
      </c>
      <c r="M14" s="241">
        <f t="shared" si="2"/>
        <v>9203.1175000000003</v>
      </c>
      <c r="N14" s="241">
        <f t="shared" si="3"/>
        <v>9203.1175000000003</v>
      </c>
      <c r="O14" s="241">
        <f t="shared" si="9"/>
        <v>-496968.34499999991</v>
      </c>
      <c r="P14" s="241">
        <f t="shared" si="10"/>
        <v>496968.34499999991</v>
      </c>
      <c r="Q14" s="245">
        <f>VLOOKUP(Q$8,$A$9:$P$68,12)</f>
        <v>218250</v>
      </c>
      <c r="R14" s="245">
        <f>VLOOKUP(R$8,$A$9:$P$68,12)</f>
        <v>509250</v>
      </c>
      <c r="S14" s="245">
        <f>+R14-Q14</f>
        <v>291000</v>
      </c>
      <c r="T14" s="255" t="s">
        <v>191</v>
      </c>
    </row>
    <row r="15" spans="1:31" s="248" customFormat="1">
      <c r="A15" s="243">
        <v>40087</v>
      </c>
      <c r="B15" s="252"/>
      <c r="C15" s="238">
        <v>7</v>
      </c>
      <c r="D15" s="239">
        <f t="shared" si="5"/>
        <v>24250</v>
      </c>
      <c r="E15" s="239">
        <f t="shared" si="6"/>
        <v>169750</v>
      </c>
      <c r="F15" s="239">
        <f t="shared" si="0"/>
        <v>-1285250</v>
      </c>
      <c r="G15" s="240">
        <f>+Inputs!$D$3</f>
        <v>0.37951000000000001</v>
      </c>
      <c r="H15" s="249"/>
      <c r="I15" s="241">
        <f t="shared" si="7"/>
        <v>1455000</v>
      </c>
      <c r="J15" s="241"/>
      <c r="K15" s="241">
        <f t="shared" si="1"/>
        <v>24250</v>
      </c>
      <c r="L15" s="241">
        <f t="shared" si="8"/>
        <v>169750</v>
      </c>
      <c r="M15" s="241">
        <f t="shared" si="2"/>
        <v>9203.1175000000003</v>
      </c>
      <c r="N15" s="241">
        <f t="shared" si="3"/>
        <v>9203.1175000000003</v>
      </c>
      <c r="O15" s="241">
        <f t="shared" si="9"/>
        <v>-487765.22749999992</v>
      </c>
      <c r="P15" s="241">
        <f t="shared" si="10"/>
        <v>487765.22749999992</v>
      </c>
      <c r="Q15" s="242"/>
      <c r="R15" s="242"/>
      <c r="S15" s="242"/>
      <c r="T15" s="256"/>
    </row>
    <row r="16" spans="1:31" s="248" customFormat="1">
      <c r="A16" s="243">
        <v>40118</v>
      </c>
      <c r="B16" s="252"/>
      <c r="C16" s="238">
        <v>8</v>
      </c>
      <c r="D16" s="239">
        <f t="shared" si="5"/>
        <v>24250</v>
      </c>
      <c r="E16" s="239">
        <f t="shared" si="6"/>
        <v>194000</v>
      </c>
      <c r="F16" s="239">
        <f t="shared" si="0"/>
        <v>-1261000</v>
      </c>
      <c r="G16" s="240">
        <f>+Inputs!$D$3</f>
        <v>0.37951000000000001</v>
      </c>
      <c r="H16" s="249"/>
      <c r="I16" s="241">
        <f t="shared" si="7"/>
        <v>1455000</v>
      </c>
      <c r="J16" s="241"/>
      <c r="K16" s="241">
        <f t="shared" si="1"/>
        <v>24250</v>
      </c>
      <c r="L16" s="241">
        <f t="shared" si="8"/>
        <v>194000</v>
      </c>
      <c r="M16" s="241">
        <f t="shared" si="2"/>
        <v>9203.1175000000003</v>
      </c>
      <c r="N16" s="241">
        <f t="shared" si="3"/>
        <v>9203.1175000000003</v>
      </c>
      <c r="O16" s="241">
        <f t="shared" si="9"/>
        <v>-478562.10999999993</v>
      </c>
      <c r="P16" s="241">
        <f t="shared" si="10"/>
        <v>478562.10999999993</v>
      </c>
      <c r="Q16" s="242"/>
      <c r="R16" s="242"/>
      <c r="S16" s="242"/>
      <c r="T16" s="237"/>
    </row>
    <row r="17" spans="1:20" s="248" customFormat="1">
      <c r="A17" s="243">
        <v>40148</v>
      </c>
      <c r="B17" s="252"/>
      <c r="C17" s="238">
        <v>9</v>
      </c>
      <c r="D17" s="239">
        <f t="shared" si="5"/>
        <v>24250</v>
      </c>
      <c r="E17" s="239">
        <f t="shared" si="6"/>
        <v>218250</v>
      </c>
      <c r="F17" s="239">
        <f t="shared" si="0"/>
        <v>-1236750</v>
      </c>
      <c r="G17" s="240">
        <f>+Inputs!$D$3</f>
        <v>0.37951000000000001</v>
      </c>
      <c r="H17" s="249"/>
      <c r="I17" s="241">
        <f t="shared" si="7"/>
        <v>1455000</v>
      </c>
      <c r="J17" s="241"/>
      <c r="K17" s="241">
        <f t="shared" si="1"/>
        <v>24250</v>
      </c>
      <c r="L17" s="241">
        <f t="shared" si="8"/>
        <v>218250</v>
      </c>
      <c r="M17" s="241">
        <f t="shared" si="2"/>
        <v>9203.1175000000003</v>
      </c>
      <c r="N17" s="241">
        <f t="shared" si="3"/>
        <v>9203.1175000000003</v>
      </c>
      <c r="O17" s="241">
        <f t="shared" si="9"/>
        <v>-469358.99249999993</v>
      </c>
      <c r="P17" s="241">
        <f t="shared" si="10"/>
        <v>469358.99249999993</v>
      </c>
      <c r="Q17" s="242"/>
      <c r="R17" s="242"/>
      <c r="S17" s="242"/>
      <c r="T17" s="237"/>
    </row>
    <row r="18" spans="1:20" s="248" customFormat="1">
      <c r="A18" s="243">
        <v>40179</v>
      </c>
      <c r="B18" s="252"/>
      <c r="C18" s="238">
        <v>10</v>
      </c>
      <c r="D18" s="239">
        <f t="shared" si="5"/>
        <v>24250</v>
      </c>
      <c r="E18" s="239">
        <f t="shared" si="6"/>
        <v>242500</v>
      </c>
      <c r="F18" s="239">
        <f t="shared" si="0"/>
        <v>-1212500</v>
      </c>
      <c r="G18" s="240">
        <f>+Inputs!$D$3</f>
        <v>0.37951000000000001</v>
      </c>
      <c r="H18" s="249"/>
      <c r="I18" s="241">
        <f t="shared" si="7"/>
        <v>1455000</v>
      </c>
      <c r="J18" s="241"/>
      <c r="K18" s="241">
        <f t="shared" si="1"/>
        <v>24250</v>
      </c>
      <c r="L18" s="241">
        <f t="shared" si="8"/>
        <v>242500</v>
      </c>
      <c r="M18" s="241">
        <f t="shared" si="2"/>
        <v>9203.1175000000003</v>
      </c>
      <c r="N18" s="241">
        <f t="shared" si="3"/>
        <v>9203.1175000000003</v>
      </c>
      <c r="O18" s="241">
        <f t="shared" si="9"/>
        <v>-460155.87499999994</v>
      </c>
      <c r="P18" s="241">
        <f t="shared" si="10"/>
        <v>460155.87499999994</v>
      </c>
      <c r="Q18" s="242"/>
      <c r="R18" s="242"/>
      <c r="S18" s="242"/>
      <c r="T18" s="237"/>
    </row>
    <row r="19" spans="1:20" s="248" customFormat="1">
      <c r="A19" s="243">
        <v>40210</v>
      </c>
      <c r="B19" s="252"/>
      <c r="C19" s="238">
        <v>11</v>
      </c>
      <c r="D19" s="239">
        <f t="shared" si="5"/>
        <v>24250</v>
      </c>
      <c r="E19" s="239">
        <f t="shared" si="6"/>
        <v>266750</v>
      </c>
      <c r="F19" s="239">
        <f t="shared" si="0"/>
        <v>-1188250</v>
      </c>
      <c r="G19" s="240">
        <f>+Inputs!$D$3</f>
        <v>0.37951000000000001</v>
      </c>
      <c r="H19" s="249"/>
      <c r="I19" s="241">
        <f t="shared" si="7"/>
        <v>1455000</v>
      </c>
      <c r="J19" s="241"/>
      <c r="K19" s="241">
        <f t="shared" si="1"/>
        <v>24250</v>
      </c>
      <c r="L19" s="241">
        <f t="shared" si="8"/>
        <v>266750</v>
      </c>
      <c r="M19" s="241">
        <f t="shared" si="2"/>
        <v>9203.1175000000003</v>
      </c>
      <c r="N19" s="241">
        <f t="shared" si="3"/>
        <v>9203.1175000000003</v>
      </c>
      <c r="O19" s="241">
        <f t="shared" si="9"/>
        <v>-450952.75749999995</v>
      </c>
      <c r="P19" s="241">
        <f t="shared" si="10"/>
        <v>450952.75749999995</v>
      </c>
      <c r="Q19" s="242"/>
      <c r="R19" s="242"/>
      <c r="S19" s="242"/>
      <c r="T19" s="237"/>
    </row>
    <row r="20" spans="1:20" s="248" customFormat="1">
      <c r="A20" s="243">
        <v>40238</v>
      </c>
      <c r="B20" s="252"/>
      <c r="C20" s="238">
        <v>12</v>
      </c>
      <c r="D20" s="239">
        <f t="shared" si="5"/>
        <v>24250</v>
      </c>
      <c r="E20" s="239">
        <f t="shared" si="6"/>
        <v>291000</v>
      </c>
      <c r="F20" s="239">
        <f t="shared" si="0"/>
        <v>-1164000</v>
      </c>
      <c r="G20" s="240">
        <f>+Inputs!$D$3</f>
        <v>0.37951000000000001</v>
      </c>
      <c r="H20" s="249"/>
      <c r="I20" s="241">
        <f t="shared" si="7"/>
        <v>1455000</v>
      </c>
      <c r="J20" s="241"/>
      <c r="K20" s="241">
        <f t="shared" si="1"/>
        <v>24250</v>
      </c>
      <c r="L20" s="241">
        <f t="shared" si="8"/>
        <v>291000</v>
      </c>
      <c r="M20" s="241">
        <f t="shared" si="2"/>
        <v>9203.1175000000003</v>
      </c>
      <c r="N20" s="241">
        <f t="shared" si="3"/>
        <v>9203.1175000000003</v>
      </c>
      <c r="O20" s="241">
        <f t="shared" si="9"/>
        <v>-441749.63999999996</v>
      </c>
      <c r="P20" s="241">
        <f t="shared" si="10"/>
        <v>441749.63999999996</v>
      </c>
      <c r="Q20" s="242"/>
      <c r="R20" s="242"/>
      <c r="S20" s="242"/>
      <c r="T20" s="237"/>
    </row>
    <row r="21" spans="1:20" s="248" customFormat="1">
      <c r="A21" s="243">
        <v>40269</v>
      </c>
      <c r="B21" s="252"/>
      <c r="C21" s="238">
        <v>13</v>
      </c>
      <c r="D21" s="239">
        <f t="shared" si="5"/>
        <v>24250</v>
      </c>
      <c r="E21" s="239">
        <f t="shared" si="6"/>
        <v>315250</v>
      </c>
      <c r="F21" s="239">
        <f t="shared" si="0"/>
        <v>-1139750</v>
      </c>
      <c r="G21" s="240">
        <f>+Inputs!$D$3</f>
        <v>0.37951000000000001</v>
      </c>
      <c r="H21" s="249"/>
      <c r="I21" s="241">
        <f t="shared" si="7"/>
        <v>1455000</v>
      </c>
      <c r="J21" s="241"/>
      <c r="K21" s="241">
        <f t="shared" si="1"/>
        <v>24250</v>
      </c>
      <c r="L21" s="241">
        <f t="shared" si="8"/>
        <v>315250</v>
      </c>
      <c r="M21" s="241">
        <f t="shared" si="2"/>
        <v>9203.1175000000003</v>
      </c>
      <c r="N21" s="241">
        <f t="shared" si="3"/>
        <v>9203.1175000000003</v>
      </c>
      <c r="O21" s="241">
        <f t="shared" si="9"/>
        <v>-432546.52249999996</v>
      </c>
      <c r="P21" s="241">
        <f t="shared" si="10"/>
        <v>432546.52249999996</v>
      </c>
      <c r="Q21" s="242"/>
      <c r="R21" s="242"/>
      <c r="S21" s="242"/>
      <c r="T21" s="237"/>
    </row>
    <row r="22" spans="1:20" s="248" customFormat="1">
      <c r="A22" s="243">
        <v>40299</v>
      </c>
      <c r="B22" s="252"/>
      <c r="C22" s="238">
        <v>14</v>
      </c>
      <c r="D22" s="239">
        <f t="shared" si="5"/>
        <v>24250</v>
      </c>
      <c r="E22" s="239">
        <f t="shared" si="6"/>
        <v>339500</v>
      </c>
      <c r="F22" s="239">
        <f t="shared" si="0"/>
        <v>-1115500</v>
      </c>
      <c r="G22" s="240">
        <f>+Inputs!$D$3</f>
        <v>0.37951000000000001</v>
      </c>
      <c r="H22" s="249"/>
      <c r="I22" s="241">
        <f t="shared" si="7"/>
        <v>1455000</v>
      </c>
      <c r="J22" s="241"/>
      <c r="K22" s="241">
        <f t="shared" si="1"/>
        <v>24250</v>
      </c>
      <c r="L22" s="241">
        <f t="shared" si="8"/>
        <v>339500</v>
      </c>
      <c r="M22" s="241">
        <f t="shared" si="2"/>
        <v>9203.1175000000003</v>
      </c>
      <c r="N22" s="241">
        <f t="shared" si="3"/>
        <v>9203.1175000000003</v>
      </c>
      <c r="O22" s="241">
        <f t="shared" si="9"/>
        <v>-423343.40499999997</v>
      </c>
      <c r="P22" s="241">
        <f t="shared" si="10"/>
        <v>423343.40499999997</v>
      </c>
      <c r="Q22" s="242"/>
      <c r="R22" s="242"/>
      <c r="S22" s="242"/>
      <c r="T22" s="237"/>
    </row>
    <row r="23" spans="1:20" s="248" customFormat="1">
      <c r="A23" s="243">
        <v>40330</v>
      </c>
      <c r="B23" s="252"/>
      <c r="C23" s="238">
        <v>15</v>
      </c>
      <c r="D23" s="239">
        <f t="shared" si="5"/>
        <v>24250</v>
      </c>
      <c r="E23" s="239">
        <f t="shared" si="6"/>
        <v>363750</v>
      </c>
      <c r="F23" s="239">
        <f t="shared" si="0"/>
        <v>-1091250</v>
      </c>
      <c r="G23" s="240">
        <f>+Inputs!$D$3</f>
        <v>0.37951000000000001</v>
      </c>
      <c r="H23" s="249"/>
      <c r="I23" s="241">
        <f t="shared" si="7"/>
        <v>1455000</v>
      </c>
      <c r="J23" s="241"/>
      <c r="K23" s="241">
        <f t="shared" si="1"/>
        <v>24250</v>
      </c>
      <c r="L23" s="241">
        <f t="shared" si="8"/>
        <v>363750</v>
      </c>
      <c r="M23" s="241">
        <f t="shared" si="2"/>
        <v>9203.1175000000003</v>
      </c>
      <c r="N23" s="241">
        <f t="shared" si="3"/>
        <v>9203.1175000000003</v>
      </c>
      <c r="O23" s="241">
        <f t="shared" si="9"/>
        <v>-414140.28749999998</v>
      </c>
      <c r="P23" s="241">
        <f t="shared" si="10"/>
        <v>414140.28749999998</v>
      </c>
      <c r="Q23" s="242"/>
      <c r="R23" s="242"/>
      <c r="S23" s="242"/>
      <c r="T23" s="237"/>
    </row>
    <row r="24" spans="1:20" s="248" customFormat="1">
      <c r="A24" s="243">
        <v>40360</v>
      </c>
      <c r="B24" s="252"/>
      <c r="C24" s="238">
        <v>16</v>
      </c>
      <c r="D24" s="239">
        <f t="shared" si="5"/>
        <v>24250</v>
      </c>
      <c r="E24" s="239">
        <f t="shared" si="6"/>
        <v>388000</v>
      </c>
      <c r="F24" s="239">
        <f t="shared" si="0"/>
        <v>-1067000</v>
      </c>
      <c r="G24" s="240">
        <f>+Inputs!$D$3</f>
        <v>0.37951000000000001</v>
      </c>
      <c r="H24" s="249"/>
      <c r="I24" s="241">
        <f t="shared" si="7"/>
        <v>1455000</v>
      </c>
      <c r="J24" s="241"/>
      <c r="K24" s="241">
        <f t="shared" si="1"/>
        <v>24250</v>
      </c>
      <c r="L24" s="241">
        <f t="shared" si="8"/>
        <v>388000</v>
      </c>
      <c r="M24" s="241">
        <f t="shared" si="2"/>
        <v>9203.1175000000003</v>
      </c>
      <c r="N24" s="241">
        <f t="shared" si="3"/>
        <v>9203.1175000000003</v>
      </c>
      <c r="O24" s="241">
        <f t="shared" si="9"/>
        <v>-404937.17</v>
      </c>
      <c r="P24" s="241">
        <f t="shared" si="10"/>
        <v>404937.17</v>
      </c>
      <c r="Q24" s="242"/>
      <c r="R24" s="242"/>
      <c r="S24" s="242"/>
      <c r="T24" s="237"/>
    </row>
    <row r="25" spans="1:20" s="248" customFormat="1">
      <c r="A25" s="243">
        <v>40391</v>
      </c>
      <c r="B25" s="252"/>
      <c r="C25" s="238">
        <v>17</v>
      </c>
      <c r="D25" s="239">
        <f t="shared" si="5"/>
        <v>24250</v>
      </c>
      <c r="E25" s="239">
        <f t="shared" si="6"/>
        <v>412250</v>
      </c>
      <c r="F25" s="239">
        <f t="shared" si="0"/>
        <v>-1042750</v>
      </c>
      <c r="G25" s="240">
        <f>+Inputs!$D$3</f>
        <v>0.37951000000000001</v>
      </c>
      <c r="H25" s="249"/>
      <c r="I25" s="241">
        <f t="shared" si="7"/>
        <v>1455000</v>
      </c>
      <c r="J25" s="241"/>
      <c r="K25" s="241">
        <f t="shared" si="1"/>
        <v>24250</v>
      </c>
      <c r="L25" s="241">
        <f t="shared" si="8"/>
        <v>412250</v>
      </c>
      <c r="M25" s="241">
        <f t="shared" si="2"/>
        <v>9203.1175000000003</v>
      </c>
      <c r="N25" s="241">
        <f t="shared" si="3"/>
        <v>9203.1175000000003</v>
      </c>
      <c r="O25" s="241">
        <f t="shared" si="9"/>
        <v>-395734.05249999999</v>
      </c>
      <c r="P25" s="241">
        <f t="shared" si="10"/>
        <v>395734.05249999999</v>
      </c>
      <c r="Q25" s="242"/>
      <c r="R25" s="242"/>
      <c r="S25" s="242"/>
      <c r="T25" s="237"/>
    </row>
    <row r="26" spans="1:20" s="248" customFormat="1">
      <c r="A26" s="243">
        <v>40422</v>
      </c>
      <c r="B26" s="252"/>
      <c r="C26" s="238">
        <v>18</v>
      </c>
      <c r="D26" s="239">
        <f t="shared" si="5"/>
        <v>24250</v>
      </c>
      <c r="E26" s="239">
        <f t="shared" si="6"/>
        <v>436500</v>
      </c>
      <c r="F26" s="239">
        <f t="shared" si="0"/>
        <v>-1018500</v>
      </c>
      <c r="G26" s="240">
        <f>+Inputs!$D$3</f>
        <v>0.37951000000000001</v>
      </c>
      <c r="H26" s="249"/>
      <c r="I26" s="241">
        <f t="shared" si="7"/>
        <v>1455000</v>
      </c>
      <c r="J26" s="241"/>
      <c r="K26" s="241">
        <f t="shared" si="1"/>
        <v>24250</v>
      </c>
      <c r="L26" s="241">
        <f t="shared" si="8"/>
        <v>436500</v>
      </c>
      <c r="M26" s="241">
        <f t="shared" si="2"/>
        <v>9203.1175000000003</v>
      </c>
      <c r="N26" s="241">
        <f t="shared" si="3"/>
        <v>9203.1175000000003</v>
      </c>
      <c r="O26" s="241">
        <f t="shared" si="9"/>
        <v>-386530.935</v>
      </c>
      <c r="P26" s="241">
        <f t="shared" si="10"/>
        <v>386530.935</v>
      </c>
      <c r="Q26" s="242"/>
      <c r="R26" s="242"/>
      <c r="S26" s="242"/>
      <c r="T26" s="237"/>
    </row>
    <row r="27" spans="1:20" s="248" customFormat="1">
      <c r="A27" s="243">
        <v>40452</v>
      </c>
      <c r="B27" s="252"/>
      <c r="C27" s="238">
        <v>19</v>
      </c>
      <c r="D27" s="239">
        <f t="shared" si="5"/>
        <v>24250</v>
      </c>
      <c r="E27" s="239">
        <f t="shared" si="6"/>
        <v>460750</v>
      </c>
      <c r="F27" s="239">
        <f t="shared" si="0"/>
        <v>-994250</v>
      </c>
      <c r="G27" s="240">
        <f>+Inputs!$D$3</f>
        <v>0.37951000000000001</v>
      </c>
      <c r="H27" s="249"/>
      <c r="I27" s="241">
        <f t="shared" si="7"/>
        <v>1455000</v>
      </c>
      <c r="J27" s="241"/>
      <c r="K27" s="241">
        <f t="shared" si="1"/>
        <v>24250</v>
      </c>
      <c r="L27" s="241">
        <f t="shared" si="8"/>
        <v>460750</v>
      </c>
      <c r="M27" s="241">
        <f t="shared" si="2"/>
        <v>9203.1175000000003</v>
      </c>
      <c r="N27" s="241">
        <f t="shared" si="3"/>
        <v>9203.1175000000003</v>
      </c>
      <c r="O27" s="241">
        <f t="shared" si="9"/>
        <v>-377327.8175</v>
      </c>
      <c r="P27" s="241">
        <f t="shared" si="10"/>
        <v>377327.8175</v>
      </c>
      <c r="Q27" s="242"/>
      <c r="R27" s="242"/>
      <c r="S27" s="242"/>
      <c r="T27" s="237"/>
    </row>
    <row r="28" spans="1:20" s="248" customFormat="1">
      <c r="A28" s="243">
        <v>40483</v>
      </c>
      <c r="B28" s="252"/>
      <c r="C28" s="238">
        <v>20</v>
      </c>
      <c r="D28" s="239">
        <f t="shared" si="5"/>
        <v>24250</v>
      </c>
      <c r="E28" s="239">
        <f t="shared" si="6"/>
        <v>485000</v>
      </c>
      <c r="F28" s="239">
        <f t="shared" si="0"/>
        <v>-970000</v>
      </c>
      <c r="G28" s="240">
        <f>+Inputs!$D$3</f>
        <v>0.37951000000000001</v>
      </c>
      <c r="H28" s="249"/>
      <c r="I28" s="241">
        <f t="shared" si="7"/>
        <v>1455000</v>
      </c>
      <c r="J28" s="241"/>
      <c r="K28" s="241">
        <f t="shared" si="1"/>
        <v>24250</v>
      </c>
      <c r="L28" s="241">
        <f t="shared" si="8"/>
        <v>485000</v>
      </c>
      <c r="M28" s="241">
        <f t="shared" si="2"/>
        <v>9203.1175000000003</v>
      </c>
      <c r="N28" s="241">
        <f t="shared" si="3"/>
        <v>9203.1175000000003</v>
      </c>
      <c r="O28" s="241">
        <f t="shared" si="9"/>
        <v>-368124.7</v>
      </c>
      <c r="P28" s="241">
        <f t="shared" si="10"/>
        <v>368124.7</v>
      </c>
      <c r="Q28" s="242"/>
      <c r="R28" s="242"/>
      <c r="S28" s="242"/>
      <c r="T28" s="237"/>
    </row>
    <row r="29" spans="1:20" s="248" customFormat="1">
      <c r="A29" s="243">
        <v>40513</v>
      </c>
      <c r="B29" s="252"/>
      <c r="C29" s="238">
        <v>21</v>
      </c>
      <c r="D29" s="239">
        <f t="shared" si="5"/>
        <v>24250</v>
      </c>
      <c r="E29" s="239">
        <f t="shared" si="6"/>
        <v>509250</v>
      </c>
      <c r="F29" s="239">
        <f t="shared" si="0"/>
        <v>-945750</v>
      </c>
      <c r="G29" s="240">
        <f>+Inputs!$D$3</f>
        <v>0.37951000000000001</v>
      </c>
      <c r="H29" s="249"/>
      <c r="I29" s="241">
        <f t="shared" si="7"/>
        <v>1455000</v>
      </c>
      <c r="J29" s="241"/>
      <c r="K29" s="241">
        <f t="shared" si="1"/>
        <v>24250</v>
      </c>
      <c r="L29" s="241">
        <f t="shared" si="8"/>
        <v>509250</v>
      </c>
      <c r="M29" s="241">
        <f t="shared" si="2"/>
        <v>9203.1175000000003</v>
      </c>
      <c r="N29" s="241">
        <f t="shared" si="3"/>
        <v>9203.1175000000003</v>
      </c>
      <c r="O29" s="241">
        <f t="shared" si="9"/>
        <v>-358921.58250000002</v>
      </c>
      <c r="P29" s="241">
        <f t="shared" si="10"/>
        <v>358921.58250000002</v>
      </c>
      <c r="Q29" s="242"/>
      <c r="R29" s="242"/>
      <c r="S29" s="242"/>
      <c r="T29" s="237"/>
    </row>
    <row r="30" spans="1:20" s="248" customFormat="1">
      <c r="A30" s="243">
        <v>40544</v>
      </c>
      <c r="B30" s="252"/>
      <c r="C30" s="238">
        <v>22</v>
      </c>
      <c r="D30" s="239">
        <f t="shared" si="5"/>
        <v>24250</v>
      </c>
      <c r="E30" s="239">
        <f t="shared" si="6"/>
        <v>533500</v>
      </c>
      <c r="F30" s="239">
        <f t="shared" si="0"/>
        <v>-921500</v>
      </c>
      <c r="G30" s="240">
        <f>+Inputs!$D$3</f>
        <v>0.37951000000000001</v>
      </c>
      <c r="H30" s="249"/>
      <c r="I30" s="241">
        <f t="shared" si="7"/>
        <v>1455000</v>
      </c>
      <c r="J30" s="241"/>
      <c r="K30" s="241">
        <f t="shared" si="1"/>
        <v>24250</v>
      </c>
      <c r="L30" s="241">
        <f t="shared" si="8"/>
        <v>533500</v>
      </c>
      <c r="M30" s="241">
        <f t="shared" si="2"/>
        <v>9203.1175000000003</v>
      </c>
      <c r="N30" s="241">
        <f t="shared" si="3"/>
        <v>9203.1175000000003</v>
      </c>
      <c r="O30" s="241">
        <f t="shared" si="9"/>
        <v>-349718.46500000003</v>
      </c>
      <c r="P30" s="241">
        <f t="shared" si="10"/>
        <v>349718.46500000003</v>
      </c>
      <c r="Q30" s="242"/>
      <c r="R30" s="242"/>
      <c r="S30" s="242"/>
      <c r="T30" s="237"/>
    </row>
    <row r="31" spans="1:20" s="248" customFormat="1">
      <c r="A31" s="243">
        <v>40575</v>
      </c>
      <c r="B31" s="252"/>
      <c r="C31" s="238">
        <v>23</v>
      </c>
      <c r="D31" s="239">
        <f t="shared" si="5"/>
        <v>24250</v>
      </c>
      <c r="E31" s="239">
        <f t="shared" si="6"/>
        <v>557750</v>
      </c>
      <c r="F31" s="239">
        <f t="shared" si="0"/>
        <v>-897250</v>
      </c>
      <c r="G31" s="240">
        <f>+Inputs!$D$3</f>
        <v>0.37951000000000001</v>
      </c>
      <c r="H31" s="249"/>
      <c r="I31" s="241">
        <f t="shared" si="7"/>
        <v>1455000</v>
      </c>
      <c r="J31" s="241"/>
      <c r="K31" s="241">
        <f t="shared" si="1"/>
        <v>24250</v>
      </c>
      <c r="L31" s="241">
        <f t="shared" si="8"/>
        <v>557750</v>
      </c>
      <c r="M31" s="241">
        <f t="shared" si="2"/>
        <v>9203.1175000000003</v>
      </c>
      <c r="N31" s="241">
        <f t="shared" si="3"/>
        <v>9203.1175000000003</v>
      </c>
      <c r="O31" s="241">
        <f t="shared" si="9"/>
        <v>-340515.34750000003</v>
      </c>
      <c r="P31" s="241">
        <f t="shared" si="10"/>
        <v>340515.34750000003</v>
      </c>
      <c r="Q31" s="242"/>
      <c r="R31" s="242"/>
      <c r="S31" s="242"/>
      <c r="T31" s="237"/>
    </row>
    <row r="32" spans="1:20" s="248" customFormat="1">
      <c r="A32" s="243">
        <v>40603</v>
      </c>
      <c r="B32" s="252"/>
      <c r="C32" s="238">
        <v>24</v>
      </c>
      <c r="D32" s="239">
        <f t="shared" si="5"/>
        <v>24250</v>
      </c>
      <c r="E32" s="239">
        <f t="shared" si="6"/>
        <v>582000</v>
      </c>
      <c r="F32" s="239">
        <f t="shared" si="0"/>
        <v>-873000</v>
      </c>
      <c r="G32" s="240">
        <f>+Inputs!$D$3</f>
        <v>0.37951000000000001</v>
      </c>
      <c r="H32" s="249"/>
      <c r="I32" s="241">
        <f t="shared" si="7"/>
        <v>1455000</v>
      </c>
      <c r="J32" s="241"/>
      <c r="K32" s="241">
        <f t="shared" si="1"/>
        <v>24250</v>
      </c>
      <c r="L32" s="241">
        <f t="shared" si="8"/>
        <v>582000</v>
      </c>
      <c r="M32" s="241">
        <f t="shared" si="2"/>
        <v>9203.1175000000003</v>
      </c>
      <c r="N32" s="241">
        <f t="shared" si="3"/>
        <v>9203.1175000000003</v>
      </c>
      <c r="O32" s="241">
        <f t="shared" si="9"/>
        <v>-331312.23000000004</v>
      </c>
      <c r="P32" s="241">
        <f t="shared" si="10"/>
        <v>331312.23000000004</v>
      </c>
      <c r="Q32" s="242"/>
      <c r="R32" s="242"/>
      <c r="S32" s="242"/>
      <c r="T32" s="237"/>
    </row>
    <row r="33" spans="1:20" s="248" customFormat="1">
      <c r="A33" s="243">
        <v>40634</v>
      </c>
      <c r="B33" s="252"/>
      <c r="C33" s="238">
        <v>25</v>
      </c>
      <c r="D33" s="239">
        <f t="shared" si="5"/>
        <v>24250</v>
      </c>
      <c r="E33" s="239">
        <f t="shared" si="6"/>
        <v>606250</v>
      </c>
      <c r="F33" s="239">
        <f t="shared" si="0"/>
        <v>-848750</v>
      </c>
      <c r="G33" s="240">
        <f>+Inputs!$D$3</f>
        <v>0.37951000000000001</v>
      </c>
      <c r="H33" s="249"/>
      <c r="I33" s="241">
        <f t="shared" si="7"/>
        <v>1455000</v>
      </c>
      <c r="J33" s="241"/>
      <c r="K33" s="241">
        <f t="shared" si="1"/>
        <v>24250</v>
      </c>
      <c r="L33" s="241">
        <f t="shared" si="8"/>
        <v>606250</v>
      </c>
      <c r="M33" s="241">
        <f t="shared" si="2"/>
        <v>9203.1175000000003</v>
      </c>
      <c r="N33" s="241">
        <f t="shared" si="3"/>
        <v>9203.1175000000003</v>
      </c>
      <c r="O33" s="241">
        <f t="shared" si="9"/>
        <v>-322109.11250000005</v>
      </c>
      <c r="P33" s="241">
        <f t="shared" si="10"/>
        <v>322109.11250000005</v>
      </c>
      <c r="Q33" s="242"/>
      <c r="R33" s="242"/>
      <c r="S33" s="242"/>
      <c r="T33" s="237"/>
    </row>
    <row r="34" spans="1:20" s="248" customFormat="1">
      <c r="A34" s="243">
        <v>40664</v>
      </c>
      <c r="B34" s="252"/>
      <c r="C34" s="238">
        <v>26</v>
      </c>
      <c r="D34" s="239">
        <f t="shared" si="5"/>
        <v>24250</v>
      </c>
      <c r="E34" s="239">
        <f t="shared" si="6"/>
        <v>630500</v>
      </c>
      <c r="F34" s="239">
        <f t="shared" si="0"/>
        <v>-824500</v>
      </c>
      <c r="G34" s="240">
        <f>+Inputs!$D$3</f>
        <v>0.37951000000000001</v>
      </c>
      <c r="H34" s="249"/>
      <c r="I34" s="241">
        <f t="shared" si="7"/>
        <v>1455000</v>
      </c>
      <c r="J34" s="241"/>
      <c r="K34" s="241">
        <f t="shared" si="1"/>
        <v>24250</v>
      </c>
      <c r="L34" s="241">
        <f t="shared" si="8"/>
        <v>630500</v>
      </c>
      <c r="M34" s="241">
        <f t="shared" si="2"/>
        <v>9203.1175000000003</v>
      </c>
      <c r="N34" s="241">
        <f t="shared" si="3"/>
        <v>9203.1175000000003</v>
      </c>
      <c r="O34" s="241">
        <f t="shared" si="9"/>
        <v>-312905.99500000005</v>
      </c>
      <c r="P34" s="241">
        <f t="shared" si="10"/>
        <v>312905.99500000005</v>
      </c>
      <c r="Q34" s="242"/>
      <c r="R34" s="242"/>
      <c r="S34" s="242"/>
      <c r="T34" s="237"/>
    </row>
    <row r="35" spans="1:20" s="248" customFormat="1">
      <c r="A35" s="243">
        <v>40695</v>
      </c>
      <c r="B35" s="252"/>
      <c r="C35" s="238">
        <v>27</v>
      </c>
      <c r="D35" s="239">
        <f t="shared" si="5"/>
        <v>24250</v>
      </c>
      <c r="E35" s="239">
        <f t="shared" si="6"/>
        <v>654750</v>
      </c>
      <c r="F35" s="239">
        <f t="shared" si="0"/>
        <v>-800250</v>
      </c>
      <c r="G35" s="240">
        <f>+Inputs!$D$3</f>
        <v>0.37951000000000001</v>
      </c>
      <c r="H35" s="249"/>
      <c r="I35" s="241">
        <f t="shared" si="7"/>
        <v>1455000</v>
      </c>
      <c r="J35" s="241"/>
      <c r="K35" s="241">
        <f t="shared" si="1"/>
        <v>24250</v>
      </c>
      <c r="L35" s="241">
        <f t="shared" si="8"/>
        <v>654750</v>
      </c>
      <c r="M35" s="241">
        <f t="shared" si="2"/>
        <v>9203.1175000000003</v>
      </c>
      <c r="N35" s="241">
        <f t="shared" si="3"/>
        <v>9203.1175000000003</v>
      </c>
      <c r="O35" s="241">
        <f t="shared" si="9"/>
        <v>-303702.87750000006</v>
      </c>
      <c r="P35" s="241">
        <f t="shared" si="10"/>
        <v>303702.87750000006</v>
      </c>
      <c r="Q35" s="242"/>
      <c r="R35" s="242"/>
      <c r="S35" s="242"/>
      <c r="T35" s="237"/>
    </row>
    <row r="36" spans="1:20" s="248" customFormat="1">
      <c r="A36" s="243">
        <v>40725</v>
      </c>
      <c r="B36" s="252"/>
      <c r="C36" s="238">
        <v>28</v>
      </c>
      <c r="D36" s="239">
        <f t="shared" si="5"/>
        <v>24250</v>
      </c>
      <c r="E36" s="239">
        <f t="shared" si="6"/>
        <v>679000</v>
      </c>
      <c r="F36" s="239">
        <f t="shared" si="0"/>
        <v>-776000</v>
      </c>
      <c r="G36" s="240">
        <f>+Inputs!$D$3</f>
        <v>0.37951000000000001</v>
      </c>
      <c r="H36" s="249"/>
      <c r="I36" s="241">
        <f t="shared" si="7"/>
        <v>1455000</v>
      </c>
      <c r="J36" s="241"/>
      <c r="K36" s="241">
        <f t="shared" si="1"/>
        <v>24250</v>
      </c>
      <c r="L36" s="241">
        <f t="shared" si="8"/>
        <v>679000</v>
      </c>
      <c r="M36" s="241">
        <f t="shared" si="2"/>
        <v>9203.1175000000003</v>
      </c>
      <c r="N36" s="241">
        <f t="shared" si="3"/>
        <v>9203.1175000000003</v>
      </c>
      <c r="O36" s="241">
        <f t="shared" si="9"/>
        <v>-294499.76000000007</v>
      </c>
      <c r="P36" s="241">
        <f t="shared" si="10"/>
        <v>294499.76000000007</v>
      </c>
      <c r="Q36" s="242"/>
      <c r="R36" s="242"/>
      <c r="S36" s="242"/>
      <c r="T36" s="237"/>
    </row>
    <row r="37" spans="1:20" s="248" customFormat="1">
      <c r="A37" s="243">
        <v>40756</v>
      </c>
      <c r="B37" s="252"/>
      <c r="C37" s="238">
        <v>29</v>
      </c>
      <c r="D37" s="239">
        <f t="shared" si="5"/>
        <v>24250</v>
      </c>
      <c r="E37" s="239">
        <f t="shared" si="6"/>
        <v>703250</v>
      </c>
      <c r="F37" s="239">
        <f t="shared" si="0"/>
        <v>-751750</v>
      </c>
      <c r="G37" s="240">
        <f>+Inputs!$D$3</f>
        <v>0.37951000000000001</v>
      </c>
      <c r="H37" s="249"/>
      <c r="I37" s="241">
        <f t="shared" si="7"/>
        <v>1455000</v>
      </c>
      <c r="J37" s="241"/>
      <c r="K37" s="241">
        <f t="shared" si="1"/>
        <v>24250</v>
      </c>
      <c r="L37" s="241">
        <f t="shared" si="8"/>
        <v>703250</v>
      </c>
      <c r="M37" s="241">
        <f t="shared" si="2"/>
        <v>9203.1175000000003</v>
      </c>
      <c r="N37" s="241">
        <f t="shared" si="3"/>
        <v>9203.1175000000003</v>
      </c>
      <c r="O37" s="241">
        <f t="shared" si="9"/>
        <v>-285296.64250000007</v>
      </c>
      <c r="P37" s="241">
        <f t="shared" si="10"/>
        <v>285296.64250000007</v>
      </c>
      <c r="Q37" s="242"/>
      <c r="R37" s="242"/>
      <c r="S37" s="242"/>
      <c r="T37" s="237"/>
    </row>
    <row r="38" spans="1:20" s="248" customFormat="1">
      <c r="A38" s="243">
        <v>40787</v>
      </c>
      <c r="B38" s="252"/>
      <c r="C38" s="238">
        <v>30</v>
      </c>
      <c r="D38" s="239">
        <f t="shared" si="5"/>
        <v>24250</v>
      </c>
      <c r="E38" s="239">
        <f t="shared" si="6"/>
        <v>727500</v>
      </c>
      <c r="F38" s="239">
        <f t="shared" si="0"/>
        <v>-727500</v>
      </c>
      <c r="G38" s="240">
        <f>+Inputs!$D$3</f>
        <v>0.37951000000000001</v>
      </c>
      <c r="H38" s="249"/>
      <c r="I38" s="241">
        <f t="shared" si="7"/>
        <v>1455000</v>
      </c>
      <c r="J38" s="241"/>
      <c r="K38" s="241">
        <f t="shared" si="1"/>
        <v>24250</v>
      </c>
      <c r="L38" s="241">
        <f t="shared" si="8"/>
        <v>727500</v>
      </c>
      <c r="M38" s="241">
        <f t="shared" si="2"/>
        <v>9203.1175000000003</v>
      </c>
      <c r="N38" s="241">
        <f t="shared" si="3"/>
        <v>9203.1175000000003</v>
      </c>
      <c r="O38" s="241">
        <f t="shared" si="9"/>
        <v>-276093.52500000008</v>
      </c>
      <c r="P38" s="241">
        <f t="shared" si="10"/>
        <v>276093.52500000008</v>
      </c>
      <c r="Q38" s="242"/>
      <c r="R38" s="242"/>
      <c r="S38" s="242"/>
      <c r="T38" s="237"/>
    </row>
    <row r="39" spans="1:20" s="248" customFormat="1">
      <c r="A39" s="243">
        <v>40817</v>
      </c>
      <c r="B39" s="249"/>
      <c r="C39" s="238">
        <v>31</v>
      </c>
      <c r="D39" s="239">
        <f t="shared" si="5"/>
        <v>24250</v>
      </c>
      <c r="E39" s="239">
        <f t="shared" si="6"/>
        <v>751750</v>
      </c>
      <c r="F39" s="239">
        <f t="shared" si="0"/>
        <v>-703250</v>
      </c>
      <c r="G39" s="240">
        <f>+Inputs!$D$3</f>
        <v>0.37951000000000001</v>
      </c>
      <c r="H39" s="249"/>
      <c r="I39" s="241">
        <f t="shared" si="7"/>
        <v>1455000</v>
      </c>
      <c r="J39" s="241"/>
      <c r="K39" s="241">
        <f t="shared" si="1"/>
        <v>24250</v>
      </c>
      <c r="L39" s="241">
        <f t="shared" si="8"/>
        <v>751750</v>
      </c>
      <c r="M39" s="241">
        <f t="shared" si="2"/>
        <v>9203.1175000000003</v>
      </c>
      <c r="N39" s="241">
        <f t="shared" si="3"/>
        <v>9203.1175000000003</v>
      </c>
      <c r="O39" s="241">
        <f t="shared" si="9"/>
        <v>-266890.40750000009</v>
      </c>
      <c r="P39" s="241">
        <f t="shared" si="10"/>
        <v>266890.40750000009</v>
      </c>
      <c r="Q39" s="242"/>
      <c r="R39" s="242"/>
      <c r="S39" s="242"/>
      <c r="T39" s="237"/>
    </row>
    <row r="40" spans="1:20" s="248" customFormat="1">
      <c r="A40" s="243">
        <v>40848</v>
      </c>
      <c r="B40" s="249"/>
      <c r="C40" s="238">
        <v>32</v>
      </c>
      <c r="D40" s="239">
        <f t="shared" si="5"/>
        <v>24250</v>
      </c>
      <c r="E40" s="239">
        <f t="shared" si="6"/>
        <v>776000</v>
      </c>
      <c r="F40" s="239">
        <f t="shared" si="0"/>
        <v>-679000</v>
      </c>
      <c r="G40" s="240">
        <f>+Inputs!$D$3</f>
        <v>0.37951000000000001</v>
      </c>
      <c r="H40" s="249"/>
      <c r="I40" s="241">
        <f t="shared" si="7"/>
        <v>1455000</v>
      </c>
      <c r="J40" s="249"/>
      <c r="K40" s="241">
        <f t="shared" si="1"/>
        <v>24250</v>
      </c>
      <c r="L40" s="241">
        <f t="shared" si="8"/>
        <v>776000</v>
      </c>
      <c r="M40" s="241">
        <f t="shared" si="2"/>
        <v>9203.1175000000003</v>
      </c>
      <c r="N40" s="241">
        <f t="shared" si="3"/>
        <v>9203.1175000000003</v>
      </c>
      <c r="O40" s="241">
        <f t="shared" si="9"/>
        <v>-257687.2900000001</v>
      </c>
      <c r="P40" s="241">
        <f t="shared" si="10"/>
        <v>257687.2900000001</v>
      </c>
      <c r="Q40" s="242"/>
      <c r="R40" s="242"/>
      <c r="S40" s="242"/>
      <c r="T40" s="237"/>
    </row>
    <row r="41" spans="1:20" s="248" customFormat="1">
      <c r="A41" s="243">
        <v>40878</v>
      </c>
      <c r="B41" s="237"/>
      <c r="C41" s="238">
        <v>33</v>
      </c>
      <c r="D41" s="239">
        <f t="shared" si="5"/>
        <v>24250</v>
      </c>
      <c r="E41" s="239">
        <f t="shared" si="6"/>
        <v>800250</v>
      </c>
      <c r="F41" s="239">
        <f t="shared" si="0"/>
        <v>-654750</v>
      </c>
      <c r="G41" s="240">
        <f>+Inputs!$D$3</f>
        <v>0.37951000000000001</v>
      </c>
      <c r="H41" s="237"/>
      <c r="I41" s="241">
        <f t="shared" si="7"/>
        <v>1455000</v>
      </c>
      <c r="J41" s="237"/>
      <c r="K41" s="241">
        <f t="shared" si="1"/>
        <v>24250</v>
      </c>
      <c r="L41" s="241">
        <f t="shared" si="8"/>
        <v>800250</v>
      </c>
      <c r="M41" s="241">
        <f t="shared" si="2"/>
        <v>9203.1175000000003</v>
      </c>
      <c r="N41" s="241">
        <f t="shared" si="3"/>
        <v>9203.1175000000003</v>
      </c>
      <c r="O41" s="241">
        <f t="shared" si="9"/>
        <v>-248484.1725000001</v>
      </c>
      <c r="P41" s="241">
        <f t="shared" si="10"/>
        <v>248484.1725000001</v>
      </c>
      <c r="Q41" s="242"/>
      <c r="R41" s="242"/>
      <c r="S41" s="242"/>
      <c r="T41" s="237"/>
    </row>
    <row r="42" spans="1:20" s="248" customFormat="1">
      <c r="A42" s="243">
        <v>40909</v>
      </c>
      <c r="B42" s="237"/>
      <c r="C42" s="238">
        <v>34</v>
      </c>
      <c r="D42" s="239">
        <f t="shared" si="5"/>
        <v>24250</v>
      </c>
      <c r="E42" s="239">
        <f t="shared" si="6"/>
        <v>824500</v>
      </c>
      <c r="F42" s="239">
        <f t="shared" si="0"/>
        <v>-630500</v>
      </c>
      <c r="G42" s="240">
        <f>+Inputs!$D$3</f>
        <v>0.37951000000000001</v>
      </c>
      <c r="H42" s="237"/>
      <c r="I42" s="241">
        <f t="shared" si="7"/>
        <v>1455000</v>
      </c>
      <c r="J42" s="237"/>
      <c r="K42" s="241">
        <f t="shared" si="1"/>
        <v>24250</v>
      </c>
      <c r="L42" s="241">
        <f t="shared" si="8"/>
        <v>824500</v>
      </c>
      <c r="M42" s="241">
        <f t="shared" si="2"/>
        <v>9203.1175000000003</v>
      </c>
      <c r="N42" s="241">
        <f t="shared" si="3"/>
        <v>9203.1175000000003</v>
      </c>
      <c r="O42" s="241">
        <f t="shared" si="9"/>
        <v>-239281.05500000011</v>
      </c>
      <c r="P42" s="241">
        <f t="shared" si="10"/>
        <v>239281.05500000011</v>
      </c>
      <c r="Q42" s="242"/>
      <c r="R42" s="242"/>
      <c r="S42" s="242"/>
      <c r="T42" s="237"/>
    </row>
    <row r="43" spans="1:20" s="248" customFormat="1">
      <c r="A43" s="243">
        <v>40940</v>
      </c>
      <c r="B43" s="237"/>
      <c r="C43" s="238">
        <v>35</v>
      </c>
      <c r="D43" s="239">
        <f t="shared" si="5"/>
        <v>24250</v>
      </c>
      <c r="E43" s="239">
        <f t="shared" si="6"/>
        <v>848750</v>
      </c>
      <c r="F43" s="239">
        <f t="shared" si="0"/>
        <v>-606250</v>
      </c>
      <c r="G43" s="240">
        <f>+Inputs!$D$3</f>
        <v>0.37951000000000001</v>
      </c>
      <c r="H43" s="237"/>
      <c r="I43" s="241">
        <f t="shared" si="7"/>
        <v>1455000</v>
      </c>
      <c r="J43" s="237"/>
      <c r="K43" s="241">
        <f t="shared" si="1"/>
        <v>24250</v>
      </c>
      <c r="L43" s="241">
        <f t="shared" si="8"/>
        <v>848750</v>
      </c>
      <c r="M43" s="241">
        <f t="shared" si="2"/>
        <v>9203.1175000000003</v>
      </c>
      <c r="N43" s="241">
        <f t="shared" si="3"/>
        <v>9203.1175000000003</v>
      </c>
      <c r="O43" s="241">
        <f t="shared" si="9"/>
        <v>-230077.93750000012</v>
      </c>
      <c r="P43" s="241">
        <f t="shared" si="10"/>
        <v>230077.93750000012</v>
      </c>
      <c r="Q43" s="242"/>
      <c r="R43" s="242"/>
      <c r="S43" s="242"/>
      <c r="T43" s="237"/>
    </row>
    <row r="44" spans="1:20" s="248" customFormat="1">
      <c r="A44" s="243">
        <v>40969</v>
      </c>
      <c r="B44" s="237"/>
      <c r="C44" s="238">
        <v>36</v>
      </c>
      <c r="D44" s="239">
        <f t="shared" si="5"/>
        <v>24250</v>
      </c>
      <c r="E44" s="239">
        <f t="shared" si="6"/>
        <v>873000</v>
      </c>
      <c r="F44" s="239">
        <f t="shared" si="0"/>
        <v>-582000</v>
      </c>
      <c r="G44" s="240">
        <f>+Inputs!$D$3</f>
        <v>0.37951000000000001</v>
      </c>
      <c r="H44" s="237"/>
      <c r="I44" s="241">
        <f t="shared" si="7"/>
        <v>1455000</v>
      </c>
      <c r="J44" s="237"/>
      <c r="K44" s="241">
        <f t="shared" si="1"/>
        <v>24250</v>
      </c>
      <c r="L44" s="241">
        <f t="shared" si="8"/>
        <v>873000</v>
      </c>
      <c r="M44" s="241">
        <f t="shared" si="2"/>
        <v>9203.1175000000003</v>
      </c>
      <c r="N44" s="241">
        <f t="shared" si="3"/>
        <v>9203.1175000000003</v>
      </c>
      <c r="O44" s="241">
        <f t="shared" si="9"/>
        <v>-220874.82000000012</v>
      </c>
      <c r="P44" s="241">
        <f t="shared" si="10"/>
        <v>220874.82000000012</v>
      </c>
      <c r="Q44" s="242"/>
      <c r="R44" s="242"/>
      <c r="S44" s="242"/>
      <c r="T44" s="237"/>
    </row>
    <row r="45" spans="1:20" s="248" customFormat="1">
      <c r="A45" s="243">
        <v>41000</v>
      </c>
      <c r="B45" s="237"/>
      <c r="C45" s="238">
        <v>37</v>
      </c>
      <c r="D45" s="239">
        <f t="shared" si="5"/>
        <v>24250</v>
      </c>
      <c r="E45" s="239">
        <f t="shared" si="6"/>
        <v>897250</v>
      </c>
      <c r="F45" s="239">
        <f t="shared" si="0"/>
        <v>-557750</v>
      </c>
      <c r="G45" s="240">
        <f>+Inputs!$D$3</f>
        <v>0.37951000000000001</v>
      </c>
      <c r="H45" s="237"/>
      <c r="I45" s="241">
        <f t="shared" si="7"/>
        <v>1455000</v>
      </c>
      <c r="J45" s="237"/>
      <c r="K45" s="241">
        <f t="shared" si="1"/>
        <v>24250</v>
      </c>
      <c r="L45" s="241">
        <f t="shared" si="8"/>
        <v>897250</v>
      </c>
      <c r="M45" s="241">
        <f t="shared" si="2"/>
        <v>9203.1175000000003</v>
      </c>
      <c r="N45" s="241">
        <f t="shared" si="3"/>
        <v>9203.1175000000003</v>
      </c>
      <c r="O45" s="241">
        <f t="shared" si="9"/>
        <v>-211671.70250000013</v>
      </c>
      <c r="P45" s="241">
        <f t="shared" si="10"/>
        <v>211671.70250000013</v>
      </c>
      <c r="Q45" s="242"/>
      <c r="R45" s="242"/>
      <c r="S45" s="242"/>
      <c r="T45" s="237"/>
    </row>
    <row r="46" spans="1:20" s="248" customFormat="1">
      <c r="A46" s="243">
        <v>41030</v>
      </c>
      <c r="B46" s="237"/>
      <c r="C46" s="238">
        <v>38</v>
      </c>
      <c r="D46" s="239">
        <f t="shared" si="5"/>
        <v>24250</v>
      </c>
      <c r="E46" s="239">
        <f t="shared" si="6"/>
        <v>921500</v>
      </c>
      <c r="F46" s="239">
        <f t="shared" si="0"/>
        <v>-533500</v>
      </c>
      <c r="G46" s="240">
        <f>+Inputs!$D$3</f>
        <v>0.37951000000000001</v>
      </c>
      <c r="H46" s="237"/>
      <c r="I46" s="241">
        <f t="shared" si="7"/>
        <v>1455000</v>
      </c>
      <c r="J46" s="237"/>
      <c r="K46" s="241">
        <f t="shared" si="1"/>
        <v>24250</v>
      </c>
      <c r="L46" s="241">
        <f t="shared" si="8"/>
        <v>921500</v>
      </c>
      <c r="M46" s="241">
        <f t="shared" si="2"/>
        <v>9203.1175000000003</v>
      </c>
      <c r="N46" s="241">
        <f t="shared" si="3"/>
        <v>9203.1175000000003</v>
      </c>
      <c r="O46" s="241">
        <f t="shared" si="9"/>
        <v>-202468.58500000014</v>
      </c>
      <c r="P46" s="241">
        <f t="shared" si="10"/>
        <v>202468.58500000014</v>
      </c>
      <c r="Q46" s="242"/>
      <c r="R46" s="242"/>
      <c r="S46" s="242"/>
      <c r="T46" s="237"/>
    </row>
    <row r="47" spans="1:20" s="248" customFormat="1">
      <c r="A47" s="243">
        <v>41061</v>
      </c>
      <c r="B47" s="237"/>
      <c r="C47" s="238">
        <v>39</v>
      </c>
      <c r="D47" s="239">
        <f t="shared" si="5"/>
        <v>24250</v>
      </c>
      <c r="E47" s="239">
        <f t="shared" si="6"/>
        <v>945750</v>
      </c>
      <c r="F47" s="239">
        <f t="shared" si="0"/>
        <v>-509250</v>
      </c>
      <c r="G47" s="240">
        <f>+Inputs!$D$3</f>
        <v>0.37951000000000001</v>
      </c>
      <c r="H47" s="237"/>
      <c r="I47" s="241">
        <f t="shared" si="7"/>
        <v>1455000</v>
      </c>
      <c r="J47" s="237"/>
      <c r="K47" s="241">
        <f t="shared" si="1"/>
        <v>24250</v>
      </c>
      <c r="L47" s="241">
        <f t="shared" si="8"/>
        <v>945750</v>
      </c>
      <c r="M47" s="241">
        <f t="shared" si="2"/>
        <v>9203.1175000000003</v>
      </c>
      <c r="N47" s="241">
        <f t="shared" si="3"/>
        <v>9203.1175000000003</v>
      </c>
      <c r="O47" s="241">
        <f t="shared" si="9"/>
        <v>-193265.46750000014</v>
      </c>
      <c r="P47" s="241">
        <f t="shared" si="10"/>
        <v>193265.46750000014</v>
      </c>
      <c r="Q47" s="242"/>
      <c r="R47" s="242"/>
      <c r="S47" s="242"/>
      <c r="T47" s="237"/>
    </row>
    <row r="48" spans="1:20" s="248" customFormat="1">
      <c r="A48" s="243">
        <v>41091</v>
      </c>
      <c r="B48" s="237"/>
      <c r="C48" s="238">
        <v>40</v>
      </c>
      <c r="D48" s="239">
        <f t="shared" si="5"/>
        <v>24250</v>
      </c>
      <c r="E48" s="239">
        <f t="shared" si="6"/>
        <v>970000</v>
      </c>
      <c r="F48" s="239">
        <f t="shared" si="0"/>
        <v>-485000</v>
      </c>
      <c r="G48" s="240">
        <f>+Inputs!$D$3</f>
        <v>0.37951000000000001</v>
      </c>
      <c r="H48" s="237"/>
      <c r="I48" s="241">
        <f t="shared" si="7"/>
        <v>1455000</v>
      </c>
      <c r="J48" s="237"/>
      <c r="K48" s="241">
        <f t="shared" si="1"/>
        <v>24250</v>
      </c>
      <c r="L48" s="241">
        <f t="shared" si="8"/>
        <v>970000</v>
      </c>
      <c r="M48" s="241">
        <f t="shared" si="2"/>
        <v>9203.1175000000003</v>
      </c>
      <c r="N48" s="241">
        <f t="shared" si="3"/>
        <v>9203.1175000000003</v>
      </c>
      <c r="O48" s="241">
        <f t="shared" si="9"/>
        <v>-184062.35000000015</v>
      </c>
      <c r="P48" s="241">
        <f t="shared" si="10"/>
        <v>184062.35000000015</v>
      </c>
      <c r="Q48" s="242"/>
      <c r="R48" s="242"/>
      <c r="S48" s="242"/>
      <c r="T48" s="237"/>
    </row>
    <row r="49" spans="1:20" s="248" customFormat="1">
      <c r="A49" s="243">
        <v>41122</v>
      </c>
      <c r="B49" s="237"/>
      <c r="C49" s="238">
        <v>41</v>
      </c>
      <c r="D49" s="239">
        <f t="shared" si="5"/>
        <v>24250</v>
      </c>
      <c r="E49" s="239">
        <f t="shared" si="6"/>
        <v>994250</v>
      </c>
      <c r="F49" s="239">
        <f t="shared" si="0"/>
        <v>-460750</v>
      </c>
      <c r="G49" s="240">
        <f>+Inputs!$D$3</f>
        <v>0.37951000000000001</v>
      </c>
      <c r="H49" s="237"/>
      <c r="I49" s="241">
        <f t="shared" si="7"/>
        <v>1455000</v>
      </c>
      <c r="J49" s="237"/>
      <c r="K49" s="241">
        <f t="shared" si="1"/>
        <v>24250</v>
      </c>
      <c r="L49" s="241">
        <f t="shared" si="8"/>
        <v>994250</v>
      </c>
      <c r="M49" s="241">
        <f t="shared" si="2"/>
        <v>9203.1175000000003</v>
      </c>
      <c r="N49" s="241">
        <f t="shared" si="3"/>
        <v>9203.1175000000003</v>
      </c>
      <c r="O49" s="241">
        <f t="shared" si="9"/>
        <v>-174859.23250000016</v>
      </c>
      <c r="P49" s="241">
        <f t="shared" si="10"/>
        <v>174859.23250000016</v>
      </c>
      <c r="Q49" s="242"/>
      <c r="R49" s="242"/>
      <c r="S49" s="242"/>
      <c r="T49" s="237"/>
    </row>
    <row r="50" spans="1:20" s="248" customFormat="1">
      <c r="A50" s="243">
        <v>41153</v>
      </c>
      <c r="B50" s="237"/>
      <c r="C50" s="238">
        <v>42</v>
      </c>
      <c r="D50" s="239">
        <f t="shared" si="5"/>
        <v>24250</v>
      </c>
      <c r="E50" s="239">
        <f t="shared" si="6"/>
        <v>1018500</v>
      </c>
      <c r="F50" s="239">
        <f t="shared" si="0"/>
        <v>-436500</v>
      </c>
      <c r="G50" s="240">
        <f>+Inputs!$D$3</f>
        <v>0.37951000000000001</v>
      </c>
      <c r="H50" s="237"/>
      <c r="I50" s="241">
        <f t="shared" si="7"/>
        <v>1455000</v>
      </c>
      <c r="J50" s="237"/>
      <c r="K50" s="241">
        <f t="shared" si="1"/>
        <v>24250</v>
      </c>
      <c r="L50" s="241">
        <f t="shared" si="8"/>
        <v>1018500</v>
      </c>
      <c r="M50" s="241">
        <f t="shared" si="2"/>
        <v>9203.1175000000003</v>
      </c>
      <c r="N50" s="241">
        <f t="shared" si="3"/>
        <v>9203.1175000000003</v>
      </c>
      <c r="O50" s="241">
        <f t="shared" si="9"/>
        <v>-165656.11500000017</v>
      </c>
      <c r="P50" s="241">
        <f t="shared" si="10"/>
        <v>165656.11500000017</v>
      </c>
      <c r="Q50" s="242"/>
      <c r="R50" s="242"/>
      <c r="S50" s="242"/>
      <c r="T50" s="237"/>
    </row>
    <row r="51" spans="1:20" s="248" customFormat="1">
      <c r="A51" s="243">
        <v>41183</v>
      </c>
      <c r="B51" s="237"/>
      <c r="C51" s="238">
        <v>43</v>
      </c>
      <c r="D51" s="239">
        <f t="shared" si="5"/>
        <v>24250</v>
      </c>
      <c r="E51" s="239">
        <f t="shared" si="6"/>
        <v>1042750</v>
      </c>
      <c r="F51" s="239">
        <f t="shared" si="0"/>
        <v>-412250</v>
      </c>
      <c r="G51" s="240">
        <f>+Inputs!$D$3</f>
        <v>0.37951000000000001</v>
      </c>
      <c r="H51" s="237"/>
      <c r="I51" s="241">
        <f t="shared" si="7"/>
        <v>1455000</v>
      </c>
      <c r="J51" s="237"/>
      <c r="K51" s="241">
        <f t="shared" si="1"/>
        <v>24250</v>
      </c>
      <c r="L51" s="241">
        <f t="shared" si="8"/>
        <v>1042750</v>
      </c>
      <c r="M51" s="241">
        <f t="shared" si="2"/>
        <v>9203.1175000000003</v>
      </c>
      <c r="N51" s="241">
        <f t="shared" si="3"/>
        <v>9203.1175000000003</v>
      </c>
      <c r="O51" s="241">
        <f t="shared" si="9"/>
        <v>-156452.99750000017</v>
      </c>
      <c r="P51" s="241">
        <f t="shared" si="10"/>
        <v>156452.99750000017</v>
      </c>
      <c r="Q51" s="242"/>
      <c r="R51" s="242"/>
      <c r="S51" s="242"/>
      <c r="T51" s="237"/>
    </row>
    <row r="52" spans="1:20" s="248" customFormat="1">
      <c r="A52" s="243">
        <v>41214</v>
      </c>
      <c r="B52" s="237"/>
      <c r="C52" s="238">
        <v>44</v>
      </c>
      <c r="D52" s="239">
        <f t="shared" si="5"/>
        <v>24250</v>
      </c>
      <c r="E52" s="239">
        <f t="shared" si="6"/>
        <v>1067000</v>
      </c>
      <c r="F52" s="239">
        <f t="shared" si="0"/>
        <v>-388000</v>
      </c>
      <c r="G52" s="240">
        <f>+Inputs!$D$3</f>
        <v>0.37951000000000001</v>
      </c>
      <c r="H52" s="237"/>
      <c r="I52" s="241">
        <f t="shared" si="7"/>
        <v>1455000</v>
      </c>
      <c r="J52" s="237"/>
      <c r="K52" s="241">
        <f t="shared" si="1"/>
        <v>24250</v>
      </c>
      <c r="L52" s="241">
        <f t="shared" si="8"/>
        <v>1067000</v>
      </c>
      <c r="M52" s="241">
        <f t="shared" si="2"/>
        <v>9203.1175000000003</v>
      </c>
      <c r="N52" s="241">
        <f t="shared" si="3"/>
        <v>9203.1175000000003</v>
      </c>
      <c r="O52" s="241">
        <f t="shared" si="9"/>
        <v>-147249.88000000018</v>
      </c>
      <c r="P52" s="241">
        <f t="shared" si="10"/>
        <v>147249.88000000018</v>
      </c>
      <c r="Q52" s="242"/>
      <c r="R52" s="242"/>
      <c r="S52" s="242"/>
      <c r="T52" s="237"/>
    </row>
    <row r="53" spans="1:20" s="248" customFormat="1">
      <c r="A53" s="243">
        <v>41244</v>
      </c>
      <c r="B53" s="237"/>
      <c r="C53" s="238">
        <v>45</v>
      </c>
      <c r="D53" s="239">
        <f t="shared" si="5"/>
        <v>24250</v>
      </c>
      <c r="E53" s="239">
        <f t="shared" si="6"/>
        <v>1091250</v>
      </c>
      <c r="F53" s="239">
        <f t="shared" si="0"/>
        <v>-363750</v>
      </c>
      <c r="G53" s="240">
        <f>+Inputs!$D$3</f>
        <v>0.37951000000000001</v>
      </c>
      <c r="H53" s="237"/>
      <c r="I53" s="241">
        <f t="shared" si="7"/>
        <v>1455000</v>
      </c>
      <c r="J53" s="237"/>
      <c r="K53" s="241">
        <f t="shared" si="1"/>
        <v>24250</v>
      </c>
      <c r="L53" s="241">
        <f t="shared" si="8"/>
        <v>1091250</v>
      </c>
      <c r="M53" s="241">
        <f t="shared" si="2"/>
        <v>9203.1175000000003</v>
      </c>
      <c r="N53" s="241">
        <f t="shared" si="3"/>
        <v>9203.1175000000003</v>
      </c>
      <c r="O53" s="241">
        <f t="shared" si="9"/>
        <v>-138046.76250000019</v>
      </c>
      <c r="P53" s="241">
        <f t="shared" si="10"/>
        <v>138046.76250000019</v>
      </c>
      <c r="Q53" s="242"/>
      <c r="R53" s="242"/>
      <c r="S53" s="242"/>
      <c r="T53" s="237"/>
    </row>
    <row r="54" spans="1:20" s="248" customFormat="1">
      <c r="A54" s="243">
        <v>41275</v>
      </c>
      <c r="B54" s="237"/>
      <c r="C54" s="238">
        <v>46</v>
      </c>
      <c r="D54" s="239">
        <f t="shared" si="5"/>
        <v>24250</v>
      </c>
      <c r="E54" s="239">
        <f t="shared" si="6"/>
        <v>1115500</v>
      </c>
      <c r="F54" s="239">
        <f t="shared" si="0"/>
        <v>-339500</v>
      </c>
      <c r="G54" s="240">
        <f>+Inputs!$D$3</f>
        <v>0.37951000000000001</v>
      </c>
      <c r="H54" s="237"/>
      <c r="I54" s="241">
        <f t="shared" si="7"/>
        <v>1455000</v>
      </c>
      <c r="J54" s="237"/>
      <c r="K54" s="241">
        <f t="shared" si="1"/>
        <v>24250</v>
      </c>
      <c r="L54" s="241">
        <f t="shared" si="8"/>
        <v>1115500</v>
      </c>
      <c r="M54" s="241">
        <f t="shared" si="2"/>
        <v>9203.1175000000003</v>
      </c>
      <c r="N54" s="241">
        <f t="shared" si="3"/>
        <v>9203.1175000000003</v>
      </c>
      <c r="O54" s="241">
        <f t="shared" si="9"/>
        <v>-128843.64500000019</v>
      </c>
      <c r="P54" s="241">
        <f t="shared" si="10"/>
        <v>128843.64500000019</v>
      </c>
      <c r="Q54" s="242"/>
      <c r="R54" s="242"/>
      <c r="S54" s="242"/>
      <c r="T54" s="237"/>
    </row>
    <row r="55" spans="1:20" s="248" customFormat="1">
      <c r="A55" s="243">
        <v>41306</v>
      </c>
      <c r="B55" s="237"/>
      <c r="C55" s="238">
        <v>47</v>
      </c>
      <c r="D55" s="239">
        <f t="shared" si="5"/>
        <v>24250</v>
      </c>
      <c r="E55" s="239">
        <f t="shared" si="6"/>
        <v>1139750</v>
      </c>
      <c r="F55" s="239">
        <f t="shared" si="0"/>
        <v>-315250</v>
      </c>
      <c r="G55" s="240">
        <f>+Inputs!$D$3</f>
        <v>0.37951000000000001</v>
      </c>
      <c r="H55" s="237"/>
      <c r="I55" s="241">
        <f t="shared" si="7"/>
        <v>1455000</v>
      </c>
      <c r="J55" s="237"/>
      <c r="K55" s="241">
        <f t="shared" si="1"/>
        <v>24250</v>
      </c>
      <c r="L55" s="241">
        <f t="shared" si="8"/>
        <v>1139750</v>
      </c>
      <c r="M55" s="241">
        <f t="shared" si="2"/>
        <v>9203.1175000000003</v>
      </c>
      <c r="N55" s="241">
        <f t="shared" si="3"/>
        <v>9203.1175000000003</v>
      </c>
      <c r="O55" s="241">
        <f t="shared" si="9"/>
        <v>-119640.5275000002</v>
      </c>
      <c r="P55" s="241">
        <f t="shared" si="10"/>
        <v>119640.5275000002</v>
      </c>
      <c r="Q55" s="242"/>
      <c r="R55" s="242"/>
      <c r="S55" s="242"/>
      <c r="T55" s="237"/>
    </row>
    <row r="56" spans="1:20" s="248" customFormat="1">
      <c r="A56" s="243">
        <v>41334</v>
      </c>
      <c r="B56" s="237"/>
      <c r="C56" s="238">
        <v>48</v>
      </c>
      <c r="D56" s="239">
        <f t="shared" si="5"/>
        <v>24250</v>
      </c>
      <c r="E56" s="239">
        <f t="shared" si="6"/>
        <v>1164000</v>
      </c>
      <c r="F56" s="239">
        <f t="shared" si="0"/>
        <v>-291000</v>
      </c>
      <c r="G56" s="240">
        <f>+Inputs!$D$3</f>
        <v>0.37951000000000001</v>
      </c>
      <c r="H56" s="237"/>
      <c r="I56" s="241">
        <f t="shared" si="7"/>
        <v>1455000</v>
      </c>
      <c r="J56" s="237"/>
      <c r="K56" s="241">
        <f t="shared" si="1"/>
        <v>24250</v>
      </c>
      <c r="L56" s="241">
        <f t="shared" si="8"/>
        <v>1164000</v>
      </c>
      <c r="M56" s="241">
        <f t="shared" si="2"/>
        <v>9203.1175000000003</v>
      </c>
      <c r="N56" s="241">
        <f t="shared" si="3"/>
        <v>9203.1175000000003</v>
      </c>
      <c r="O56" s="241">
        <f t="shared" si="9"/>
        <v>-110437.41000000021</v>
      </c>
      <c r="P56" s="241">
        <f t="shared" si="10"/>
        <v>110437.41000000021</v>
      </c>
      <c r="Q56" s="242"/>
      <c r="R56" s="242"/>
      <c r="S56" s="242"/>
      <c r="T56" s="237"/>
    </row>
    <row r="57" spans="1:20" s="248" customFormat="1">
      <c r="A57" s="243">
        <v>41365</v>
      </c>
      <c r="B57" s="237"/>
      <c r="C57" s="238">
        <v>49</v>
      </c>
      <c r="D57" s="239">
        <f t="shared" si="5"/>
        <v>24250</v>
      </c>
      <c r="E57" s="239">
        <f t="shared" si="6"/>
        <v>1188250</v>
      </c>
      <c r="F57" s="239">
        <f t="shared" si="0"/>
        <v>-266750</v>
      </c>
      <c r="G57" s="240">
        <f>+Inputs!$D$3</f>
        <v>0.37951000000000001</v>
      </c>
      <c r="H57" s="237"/>
      <c r="I57" s="241">
        <f t="shared" si="7"/>
        <v>1455000</v>
      </c>
      <c r="J57" s="237"/>
      <c r="K57" s="241">
        <f t="shared" si="1"/>
        <v>24250</v>
      </c>
      <c r="L57" s="241">
        <f t="shared" si="8"/>
        <v>1188250</v>
      </c>
      <c r="M57" s="241">
        <f t="shared" si="2"/>
        <v>9203.1175000000003</v>
      </c>
      <c r="N57" s="241">
        <f t="shared" si="3"/>
        <v>9203.1175000000003</v>
      </c>
      <c r="O57" s="241">
        <f t="shared" si="9"/>
        <v>-101234.29250000021</v>
      </c>
      <c r="P57" s="241">
        <f t="shared" si="10"/>
        <v>101234.29250000021</v>
      </c>
      <c r="Q57" s="242"/>
      <c r="R57" s="242"/>
      <c r="S57" s="242"/>
      <c r="T57" s="237"/>
    </row>
    <row r="58" spans="1:20" s="248" customFormat="1">
      <c r="A58" s="243">
        <v>41395</v>
      </c>
      <c r="B58" s="237"/>
      <c r="C58" s="238">
        <v>50</v>
      </c>
      <c r="D58" s="239">
        <f t="shared" si="5"/>
        <v>24250</v>
      </c>
      <c r="E58" s="239">
        <f t="shared" si="6"/>
        <v>1212500</v>
      </c>
      <c r="F58" s="239">
        <f t="shared" si="0"/>
        <v>-242500</v>
      </c>
      <c r="G58" s="240">
        <f>+Inputs!$D$3</f>
        <v>0.37951000000000001</v>
      </c>
      <c r="H58" s="237"/>
      <c r="I58" s="241">
        <f t="shared" si="7"/>
        <v>1455000</v>
      </c>
      <c r="J58" s="237"/>
      <c r="K58" s="241">
        <f t="shared" si="1"/>
        <v>24250</v>
      </c>
      <c r="L58" s="241">
        <f t="shared" si="8"/>
        <v>1212500</v>
      </c>
      <c r="M58" s="241">
        <f t="shared" si="2"/>
        <v>9203.1175000000003</v>
      </c>
      <c r="N58" s="241">
        <f t="shared" si="3"/>
        <v>9203.1175000000003</v>
      </c>
      <c r="O58" s="241">
        <f t="shared" si="9"/>
        <v>-92031.175000000221</v>
      </c>
      <c r="P58" s="241">
        <f t="shared" si="10"/>
        <v>92031.175000000221</v>
      </c>
      <c r="Q58" s="242"/>
      <c r="R58" s="242"/>
      <c r="S58" s="242"/>
      <c r="T58" s="237"/>
    </row>
    <row r="59" spans="1:20" s="248" customFormat="1">
      <c r="A59" s="243">
        <v>41426</v>
      </c>
      <c r="B59" s="237"/>
      <c r="C59" s="238">
        <v>51</v>
      </c>
      <c r="D59" s="239">
        <f t="shared" si="5"/>
        <v>24250</v>
      </c>
      <c r="E59" s="239">
        <f t="shared" si="6"/>
        <v>1236750</v>
      </c>
      <c r="F59" s="239">
        <f t="shared" si="0"/>
        <v>-218250</v>
      </c>
      <c r="G59" s="240">
        <f>+Inputs!$D$3</f>
        <v>0.37951000000000001</v>
      </c>
      <c r="H59" s="237"/>
      <c r="I59" s="241">
        <f t="shared" si="7"/>
        <v>1455000</v>
      </c>
      <c r="J59" s="237"/>
      <c r="K59" s="241">
        <f t="shared" si="1"/>
        <v>24250</v>
      </c>
      <c r="L59" s="241">
        <f t="shared" si="8"/>
        <v>1236750</v>
      </c>
      <c r="M59" s="241">
        <f t="shared" si="2"/>
        <v>9203.1175000000003</v>
      </c>
      <c r="N59" s="241">
        <f t="shared" si="3"/>
        <v>9203.1175000000003</v>
      </c>
      <c r="O59" s="241">
        <f t="shared" si="9"/>
        <v>-82828.057500000228</v>
      </c>
      <c r="P59" s="241">
        <f t="shared" si="10"/>
        <v>82828.057500000228</v>
      </c>
      <c r="Q59" s="242"/>
      <c r="R59" s="242"/>
      <c r="S59" s="242"/>
      <c r="T59" s="237"/>
    </row>
    <row r="60" spans="1:20" s="248" customFormat="1">
      <c r="A60" s="243">
        <v>41456</v>
      </c>
      <c r="B60" s="237"/>
      <c r="C60" s="238">
        <v>52</v>
      </c>
      <c r="D60" s="239">
        <f t="shared" si="5"/>
        <v>24250</v>
      </c>
      <c r="E60" s="239">
        <f t="shared" si="6"/>
        <v>1261000</v>
      </c>
      <c r="F60" s="239">
        <f t="shared" si="0"/>
        <v>-194000</v>
      </c>
      <c r="G60" s="240">
        <f>+Inputs!$D$3</f>
        <v>0.37951000000000001</v>
      </c>
      <c r="H60" s="237"/>
      <c r="I60" s="241">
        <f t="shared" si="7"/>
        <v>1455000</v>
      </c>
      <c r="J60" s="237"/>
      <c r="K60" s="241">
        <f t="shared" si="1"/>
        <v>24250</v>
      </c>
      <c r="L60" s="241">
        <f t="shared" si="8"/>
        <v>1261000</v>
      </c>
      <c r="M60" s="241">
        <f t="shared" si="2"/>
        <v>9203.1175000000003</v>
      </c>
      <c r="N60" s="241">
        <f t="shared" si="3"/>
        <v>9203.1175000000003</v>
      </c>
      <c r="O60" s="241">
        <f t="shared" si="9"/>
        <v>-73624.940000000235</v>
      </c>
      <c r="P60" s="241">
        <f t="shared" si="10"/>
        <v>73624.940000000235</v>
      </c>
      <c r="Q60" s="242"/>
      <c r="R60" s="242"/>
      <c r="S60" s="242"/>
      <c r="T60" s="237"/>
    </row>
    <row r="61" spans="1:20" s="248" customFormat="1">
      <c r="A61" s="243">
        <v>41487</v>
      </c>
      <c r="B61" s="237"/>
      <c r="C61" s="238">
        <v>53</v>
      </c>
      <c r="D61" s="239">
        <f t="shared" si="5"/>
        <v>24250</v>
      </c>
      <c r="E61" s="239">
        <f t="shared" si="6"/>
        <v>1285250</v>
      </c>
      <c r="F61" s="239">
        <f t="shared" si="0"/>
        <v>-169750</v>
      </c>
      <c r="G61" s="240">
        <f>+Inputs!$D$3</f>
        <v>0.37951000000000001</v>
      </c>
      <c r="H61" s="237"/>
      <c r="I61" s="241">
        <f t="shared" si="7"/>
        <v>1455000</v>
      </c>
      <c r="J61" s="237"/>
      <c r="K61" s="241">
        <f t="shared" si="1"/>
        <v>24250</v>
      </c>
      <c r="L61" s="241">
        <f t="shared" si="8"/>
        <v>1285250</v>
      </c>
      <c r="M61" s="241">
        <f t="shared" si="2"/>
        <v>9203.1175000000003</v>
      </c>
      <c r="N61" s="241">
        <f t="shared" si="3"/>
        <v>9203.1175000000003</v>
      </c>
      <c r="O61" s="241">
        <f t="shared" si="9"/>
        <v>-64421.822500000235</v>
      </c>
      <c r="P61" s="241">
        <f t="shared" si="10"/>
        <v>64421.822500000235</v>
      </c>
      <c r="Q61" s="242"/>
      <c r="R61" s="242"/>
      <c r="S61" s="242"/>
      <c r="T61" s="237"/>
    </row>
    <row r="62" spans="1:20" s="248" customFormat="1">
      <c r="A62" s="243">
        <v>41518</v>
      </c>
      <c r="B62" s="237"/>
      <c r="C62" s="238">
        <v>54</v>
      </c>
      <c r="D62" s="239">
        <f t="shared" si="5"/>
        <v>24250</v>
      </c>
      <c r="E62" s="239">
        <f t="shared" si="6"/>
        <v>1309500</v>
      </c>
      <c r="F62" s="239">
        <f t="shared" si="0"/>
        <v>-145500</v>
      </c>
      <c r="G62" s="240">
        <f>+Inputs!$D$3</f>
        <v>0.37951000000000001</v>
      </c>
      <c r="H62" s="237"/>
      <c r="I62" s="241">
        <f t="shared" si="7"/>
        <v>1455000</v>
      </c>
      <c r="J62" s="237"/>
      <c r="K62" s="241">
        <f t="shared" si="1"/>
        <v>24250</v>
      </c>
      <c r="L62" s="241">
        <f t="shared" si="8"/>
        <v>1309500</v>
      </c>
      <c r="M62" s="241">
        <f t="shared" si="2"/>
        <v>9203.1175000000003</v>
      </c>
      <c r="N62" s="241">
        <f t="shared" si="3"/>
        <v>9203.1175000000003</v>
      </c>
      <c r="O62" s="241">
        <f t="shared" si="9"/>
        <v>-55218.705000000235</v>
      </c>
      <c r="P62" s="241">
        <f t="shared" si="10"/>
        <v>55218.705000000235</v>
      </c>
      <c r="Q62" s="242"/>
      <c r="R62" s="242"/>
      <c r="S62" s="242"/>
      <c r="T62" s="237"/>
    </row>
    <row r="63" spans="1:20" s="248" customFormat="1">
      <c r="A63" s="243">
        <v>41548</v>
      </c>
      <c r="B63" s="237"/>
      <c r="C63" s="238">
        <v>55</v>
      </c>
      <c r="D63" s="239">
        <f t="shared" si="5"/>
        <v>24250</v>
      </c>
      <c r="E63" s="239">
        <f t="shared" si="6"/>
        <v>1333750</v>
      </c>
      <c r="F63" s="239">
        <f t="shared" si="0"/>
        <v>-121250</v>
      </c>
      <c r="G63" s="240">
        <f>+Inputs!$D$3</f>
        <v>0.37951000000000001</v>
      </c>
      <c r="H63" s="237"/>
      <c r="I63" s="241">
        <f t="shared" si="7"/>
        <v>1455000</v>
      </c>
      <c r="J63" s="237"/>
      <c r="K63" s="241">
        <f t="shared" si="1"/>
        <v>24250</v>
      </c>
      <c r="L63" s="241">
        <f t="shared" si="8"/>
        <v>1333750</v>
      </c>
      <c r="M63" s="241">
        <f t="shared" si="2"/>
        <v>9203.1175000000003</v>
      </c>
      <c r="N63" s="241">
        <f t="shared" si="3"/>
        <v>9203.1175000000003</v>
      </c>
      <c r="O63" s="241">
        <f t="shared" si="9"/>
        <v>-46015.587500000234</v>
      </c>
      <c r="P63" s="241">
        <f t="shared" si="10"/>
        <v>46015.587500000234</v>
      </c>
      <c r="Q63" s="242"/>
      <c r="R63" s="242"/>
      <c r="S63" s="242"/>
      <c r="T63" s="237"/>
    </row>
    <row r="64" spans="1:20" s="248" customFormat="1">
      <c r="A64" s="243">
        <v>41579</v>
      </c>
      <c r="B64" s="237"/>
      <c r="C64" s="238">
        <v>56</v>
      </c>
      <c r="D64" s="239">
        <f t="shared" si="5"/>
        <v>24250</v>
      </c>
      <c r="E64" s="239">
        <f t="shared" si="6"/>
        <v>1358000</v>
      </c>
      <c r="F64" s="239">
        <f t="shared" si="0"/>
        <v>-97000</v>
      </c>
      <c r="G64" s="240">
        <f>+Inputs!$D$3</f>
        <v>0.37951000000000001</v>
      </c>
      <c r="H64" s="237"/>
      <c r="I64" s="241">
        <f t="shared" si="7"/>
        <v>1455000</v>
      </c>
      <c r="J64" s="237"/>
      <c r="K64" s="241">
        <f t="shared" si="1"/>
        <v>24250</v>
      </c>
      <c r="L64" s="241">
        <f t="shared" si="8"/>
        <v>1358000</v>
      </c>
      <c r="M64" s="241">
        <f t="shared" si="2"/>
        <v>9203.1175000000003</v>
      </c>
      <c r="N64" s="241">
        <f t="shared" si="3"/>
        <v>9203.1175000000003</v>
      </c>
      <c r="O64" s="241">
        <f t="shared" si="9"/>
        <v>-36812.470000000234</v>
      </c>
      <c r="P64" s="241">
        <f t="shared" si="10"/>
        <v>36812.470000000234</v>
      </c>
      <c r="Q64" s="242"/>
      <c r="R64" s="242"/>
      <c r="S64" s="242"/>
      <c r="T64" s="237"/>
    </row>
    <row r="65" spans="1:20" s="248" customFormat="1">
      <c r="A65" s="243">
        <v>41609</v>
      </c>
      <c r="B65" s="237"/>
      <c r="C65" s="238">
        <v>57</v>
      </c>
      <c r="D65" s="239">
        <f t="shared" si="5"/>
        <v>24250</v>
      </c>
      <c r="E65" s="239">
        <f t="shared" si="6"/>
        <v>1382250</v>
      </c>
      <c r="F65" s="239">
        <f t="shared" si="0"/>
        <v>-72750</v>
      </c>
      <c r="G65" s="240">
        <f>+Inputs!$D$3</f>
        <v>0.37951000000000001</v>
      </c>
      <c r="H65" s="237"/>
      <c r="I65" s="241">
        <f t="shared" si="7"/>
        <v>1455000</v>
      </c>
      <c r="J65" s="237"/>
      <c r="K65" s="241">
        <f t="shared" si="1"/>
        <v>24250</v>
      </c>
      <c r="L65" s="241">
        <f t="shared" si="8"/>
        <v>1382250</v>
      </c>
      <c r="M65" s="241">
        <f t="shared" si="2"/>
        <v>9203.1175000000003</v>
      </c>
      <c r="N65" s="241">
        <f t="shared" si="3"/>
        <v>9203.1175000000003</v>
      </c>
      <c r="O65" s="241">
        <f t="shared" si="9"/>
        <v>-27609.352500000234</v>
      </c>
      <c r="P65" s="241">
        <f t="shared" si="10"/>
        <v>27609.352500000234</v>
      </c>
      <c r="Q65" s="242"/>
      <c r="R65" s="242"/>
      <c r="S65" s="242"/>
      <c r="T65" s="237"/>
    </row>
    <row r="66" spans="1:20" s="248" customFormat="1">
      <c r="A66" s="243">
        <v>41640</v>
      </c>
      <c r="B66" s="237"/>
      <c r="C66" s="238">
        <v>58</v>
      </c>
      <c r="D66" s="239">
        <f t="shared" si="5"/>
        <v>24250</v>
      </c>
      <c r="E66" s="239">
        <f t="shared" si="6"/>
        <v>1406500</v>
      </c>
      <c r="F66" s="239">
        <f t="shared" si="0"/>
        <v>-48500</v>
      </c>
      <c r="G66" s="240">
        <f>+Inputs!$D$3</f>
        <v>0.37951000000000001</v>
      </c>
      <c r="H66" s="237"/>
      <c r="I66" s="241">
        <f t="shared" si="7"/>
        <v>1455000</v>
      </c>
      <c r="J66" s="237"/>
      <c r="K66" s="241">
        <f t="shared" si="1"/>
        <v>24250</v>
      </c>
      <c r="L66" s="241">
        <f t="shared" si="8"/>
        <v>1406500</v>
      </c>
      <c r="M66" s="241">
        <f t="shared" si="2"/>
        <v>9203.1175000000003</v>
      </c>
      <c r="N66" s="241">
        <f t="shared" si="3"/>
        <v>9203.1175000000003</v>
      </c>
      <c r="O66" s="241">
        <f t="shared" si="9"/>
        <v>-18406.235000000233</v>
      </c>
      <c r="P66" s="241">
        <f t="shared" si="10"/>
        <v>18406.235000000233</v>
      </c>
      <c r="Q66" s="242"/>
      <c r="R66" s="242"/>
      <c r="S66" s="242"/>
      <c r="T66" s="237"/>
    </row>
    <row r="67" spans="1:20" s="248" customFormat="1">
      <c r="A67" s="243">
        <v>41671</v>
      </c>
      <c r="B67" s="237"/>
      <c r="C67" s="238">
        <v>59</v>
      </c>
      <c r="D67" s="239">
        <f t="shared" si="5"/>
        <v>24250</v>
      </c>
      <c r="E67" s="239">
        <f t="shared" si="6"/>
        <v>1430750</v>
      </c>
      <c r="F67" s="239">
        <f t="shared" si="0"/>
        <v>-24250</v>
      </c>
      <c r="G67" s="240">
        <f>+Inputs!$D$3</f>
        <v>0.37951000000000001</v>
      </c>
      <c r="H67" s="237"/>
      <c r="I67" s="241">
        <f t="shared" si="7"/>
        <v>1455000</v>
      </c>
      <c r="J67" s="237"/>
      <c r="K67" s="241">
        <f t="shared" si="1"/>
        <v>24250</v>
      </c>
      <c r="L67" s="241">
        <f t="shared" si="8"/>
        <v>1430750</v>
      </c>
      <c r="M67" s="241">
        <f t="shared" si="2"/>
        <v>9203.1175000000003</v>
      </c>
      <c r="N67" s="241">
        <f t="shared" si="3"/>
        <v>9203.1175000000003</v>
      </c>
      <c r="O67" s="241">
        <f t="shared" si="9"/>
        <v>-9203.1175000002331</v>
      </c>
      <c r="P67" s="241">
        <f t="shared" si="10"/>
        <v>9203.1175000002331</v>
      </c>
      <c r="Q67" s="242"/>
      <c r="R67" s="242"/>
      <c r="S67" s="242"/>
      <c r="T67" s="237"/>
    </row>
    <row r="68" spans="1:20" s="248" customFormat="1">
      <c r="A68" s="243">
        <v>41699</v>
      </c>
      <c r="B68" s="237"/>
      <c r="C68" s="238">
        <v>60</v>
      </c>
      <c r="D68" s="239">
        <f t="shared" si="5"/>
        <v>24250</v>
      </c>
      <c r="E68" s="239">
        <f t="shared" si="6"/>
        <v>1455000</v>
      </c>
      <c r="F68" s="239">
        <f t="shared" si="0"/>
        <v>0</v>
      </c>
      <c r="G68" s="240">
        <f>+Inputs!$D$3</f>
        <v>0.37951000000000001</v>
      </c>
      <c r="H68" s="237"/>
      <c r="I68" s="241">
        <f t="shared" si="7"/>
        <v>1455000</v>
      </c>
      <c r="J68" s="237"/>
      <c r="K68" s="241">
        <f t="shared" si="1"/>
        <v>24250</v>
      </c>
      <c r="L68" s="241">
        <f t="shared" si="8"/>
        <v>1455000</v>
      </c>
      <c r="M68" s="241">
        <f t="shared" si="2"/>
        <v>9203.1175000000003</v>
      </c>
      <c r="N68" s="241">
        <f t="shared" si="3"/>
        <v>9203.1175000000003</v>
      </c>
      <c r="O68" s="241">
        <f t="shared" si="9"/>
        <v>-2.3283064365386963E-10</v>
      </c>
      <c r="P68" s="241">
        <f t="shared" si="10"/>
        <v>2.3283064365386963E-10</v>
      </c>
      <c r="Q68" s="242"/>
      <c r="R68" s="242"/>
      <c r="S68" s="242"/>
      <c r="T68" s="237"/>
    </row>
    <row r="69" spans="1:20">
      <c r="A69" s="30"/>
      <c r="B69" s="4"/>
      <c r="C69" s="4"/>
      <c r="D69" s="4"/>
      <c r="E69" s="4"/>
      <c r="F69" s="4"/>
      <c r="G69" s="28"/>
      <c r="H69" s="4"/>
      <c r="I69" s="4"/>
      <c r="J69" s="4"/>
      <c r="K69" s="4"/>
      <c r="L69" s="4"/>
      <c r="M69" s="4"/>
      <c r="N69" s="4"/>
      <c r="O69" s="4"/>
      <c r="P69" s="4"/>
      <c r="Q69" s="8"/>
      <c r="R69" s="8"/>
      <c r="S69" s="8"/>
      <c r="T69" s="4"/>
    </row>
    <row r="70" spans="1:20">
      <c r="A70" s="8" t="s">
        <v>43</v>
      </c>
      <c r="B70" s="33">
        <f>SUM(B9:B69)</f>
        <v>-1455000</v>
      </c>
      <c r="C70" s="4"/>
      <c r="D70" s="33">
        <f>SUM(D9:D69)</f>
        <v>1455000</v>
      </c>
      <c r="E70" s="4"/>
      <c r="F70" s="4"/>
      <c r="G70" s="28"/>
      <c r="H70" s="33">
        <f>SUM(H9:H69)</f>
        <v>1455000</v>
      </c>
      <c r="I70" s="33"/>
      <c r="J70" s="33">
        <f>SUM(J9:J69)</f>
        <v>552187.05000000005</v>
      </c>
      <c r="K70" s="33">
        <f>SUM(K9:K69)</f>
        <v>1455000</v>
      </c>
      <c r="L70" s="33"/>
      <c r="M70" s="33">
        <f>SUM(M9:M69)</f>
        <v>552187.04999999981</v>
      </c>
      <c r="N70" s="33">
        <f>SUM(N9:N69)</f>
        <v>-2.3283064365386963E-10</v>
      </c>
      <c r="O70" s="143"/>
      <c r="P70" s="143"/>
      <c r="Q70" s="8"/>
      <c r="R70" s="8"/>
      <c r="S70" s="8"/>
      <c r="T70" s="4"/>
    </row>
    <row r="71" spans="1:20">
      <c r="A71" s="4"/>
      <c r="B71" s="4"/>
      <c r="C71" s="4"/>
      <c r="D71" s="4"/>
      <c r="E71" s="4"/>
      <c r="F71" s="4"/>
      <c r="G71" s="28"/>
      <c r="H71" s="4"/>
      <c r="I71" s="4"/>
      <c r="J71" s="4"/>
      <c r="K71" s="4"/>
      <c r="L71" s="4"/>
      <c r="M71" s="4"/>
      <c r="N71" s="4"/>
      <c r="O71" s="4"/>
      <c r="P71" s="4"/>
      <c r="Q71" s="8"/>
      <c r="R71" s="8"/>
      <c r="S71" s="8"/>
      <c r="T71" s="4"/>
    </row>
    <row r="72" spans="1:20">
      <c r="A72" s="4" t="s">
        <v>61</v>
      </c>
      <c r="B72" s="4" t="s">
        <v>61</v>
      </c>
      <c r="C72" s="4" t="s">
        <v>61</v>
      </c>
      <c r="D72" s="4" t="s">
        <v>61</v>
      </c>
      <c r="E72" s="4"/>
      <c r="F72" s="4" t="s">
        <v>61</v>
      </c>
      <c r="G72" s="28" t="s">
        <v>61</v>
      </c>
      <c r="H72" s="4" t="s">
        <v>61</v>
      </c>
      <c r="I72" s="4"/>
      <c r="J72" s="4" t="s">
        <v>61</v>
      </c>
      <c r="K72" s="4" t="s">
        <v>61</v>
      </c>
      <c r="L72" s="4"/>
      <c r="M72" s="4" t="s">
        <v>61</v>
      </c>
      <c r="N72" s="4" t="s">
        <v>61</v>
      </c>
      <c r="O72" s="4"/>
      <c r="P72" s="4" t="s">
        <v>61</v>
      </c>
      <c r="Q72" s="8"/>
      <c r="R72" s="8"/>
      <c r="S72" s="8"/>
      <c r="T72" s="4"/>
    </row>
  </sheetData>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dimension ref="A1:AE72"/>
  <sheetViews>
    <sheetView zoomScale="75" workbookViewId="0"/>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208</v>
      </c>
      <c r="B4" s="75" t="s">
        <v>222</v>
      </c>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s="248" customFormat="1">
      <c r="A9" s="243">
        <v>39965</v>
      </c>
      <c r="B9" s="244">
        <v>-950750</v>
      </c>
      <c r="C9" s="238">
        <v>1</v>
      </c>
      <c r="D9" s="239">
        <f>ROUND(-(+$B$9/60)*1,0)</f>
        <v>15846</v>
      </c>
      <c r="E9" s="239">
        <f>+D9</f>
        <v>15846</v>
      </c>
      <c r="F9" s="239">
        <f t="shared" ref="F9:F68" si="0">$B$9+E9</f>
        <v>-934904</v>
      </c>
      <c r="G9" s="240">
        <f>+Inputs!$D$3</f>
        <v>0.37951000000000001</v>
      </c>
      <c r="H9" s="241">
        <f>-B9</f>
        <v>950750</v>
      </c>
      <c r="I9" s="241">
        <f>+H9</f>
        <v>950750</v>
      </c>
      <c r="J9" s="241">
        <f>H9*G9</f>
        <v>360819.13250000001</v>
      </c>
      <c r="K9" s="241">
        <f t="shared" ref="K9:K68" si="1">D9</f>
        <v>15846</v>
      </c>
      <c r="L9" s="241">
        <f>+K9</f>
        <v>15846</v>
      </c>
      <c r="M9" s="241">
        <f t="shared" ref="M9:M68" si="2">K9*G9</f>
        <v>6013.7154600000003</v>
      </c>
      <c r="N9" s="241">
        <f t="shared" ref="N9:N68" si="3">M9-J9</f>
        <v>-354805.41704000003</v>
      </c>
      <c r="O9" s="241">
        <f>+N9</f>
        <v>-354805.41704000003</v>
      </c>
      <c r="P9" s="241">
        <f>-SUM(N9)</f>
        <v>354805.41704000003</v>
      </c>
      <c r="Q9" s="245">
        <f>VLOOKUP(Q$8,$A$9:$P$68,5)</f>
        <v>110922</v>
      </c>
      <c r="R9" s="245">
        <f>VLOOKUP(R$8,$A$9:$P$68,5)</f>
        <v>301074</v>
      </c>
      <c r="S9" s="245">
        <f>+R9-Q9</f>
        <v>190152</v>
      </c>
      <c r="T9" s="246" t="s">
        <v>189</v>
      </c>
      <c r="U9" s="247">
        <f t="shared" ref="U9:AE9" si="4">-IF(TYPE(VLOOKUP(U8,$A$9:$P$68,6,FALSE))=16,0,VLOOKUP(U8,$A$9:$P$68,6,FALSE))</f>
        <v>823982</v>
      </c>
      <c r="V9" s="247">
        <f t="shared" si="4"/>
        <v>808136</v>
      </c>
      <c r="W9" s="247">
        <f t="shared" si="4"/>
        <v>792290</v>
      </c>
      <c r="X9" s="247">
        <f t="shared" si="4"/>
        <v>776444</v>
      </c>
      <c r="Y9" s="247">
        <f t="shared" si="4"/>
        <v>760598</v>
      </c>
      <c r="Z9" s="247">
        <f t="shared" si="4"/>
        <v>744752</v>
      </c>
      <c r="AA9" s="247">
        <f t="shared" si="4"/>
        <v>728906</v>
      </c>
      <c r="AB9" s="247">
        <f t="shared" si="4"/>
        <v>713060</v>
      </c>
      <c r="AC9" s="247">
        <f t="shared" si="4"/>
        <v>697214</v>
      </c>
      <c r="AD9" s="247">
        <f t="shared" si="4"/>
        <v>681368</v>
      </c>
      <c r="AE9" s="247">
        <f t="shared" si="4"/>
        <v>665522</v>
      </c>
    </row>
    <row r="10" spans="1:31" s="248" customFormat="1">
      <c r="A10" s="243">
        <v>39995</v>
      </c>
      <c r="B10" s="244" t="s">
        <v>45</v>
      </c>
      <c r="C10" s="238">
        <v>2</v>
      </c>
      <c r="D10" s="239">
        <f t="shared" ref="D10:D67" si="5">ROUND(-(+$B$9/60)*1,0)</f>
        <v>15846</v>
      </c>
      <c r="E10" s="239">
        <f t="shared" ref="E10:E68" si="6">+E9+D10</f>
        <v>31692</v>
      </c>
      <c r="F10" s="239">
        <f t="shared" si="0"/>
        <v>-919058</v>
      </c>
      <c r="G10" s="240">
        <f>+Inputs!$D$3</f>
        <v>0.37951000000000001</v>
      </c>
      <c r="H10" s="249"/>
      <c r="I10" s="241">
        <f t="shared" ref="I10:I68" si="7">+I9+H10</f>
        <v>950750</v>
      </c>
      <c r="J10" s="241"/>
      <c r="K10" s="241">
        <f t="shared" si="1"/>
        <v>15846</v>
      </c>
      <c r="L10" s="241">
        <f t="shared" ref="L10:L68" si="8">+L9+K10</f>
        <v>31692</v>
      </c>
      <c r="M10" s="241">
        <f t="shared" si="2"/>
        <v>6013.7154600000003</v>
      </c>
      <c r="N10" s="241">
        <f t="shared" si="3"/>
        <v>6013.7154600000003</v>
      </c>
      <c r="O10" s="241">
        <f t="shared" ref="O10:O68" si="9">+O9+N10</f>
        <v>-348791.70158000005</v>
      </c>
      <c r="P10" s="241">
        <f t="shared" ref="P10:P68" si="10">P9-N10</f>
        <v>348791.70158000005</v>
      </c>
      <c r="Q10" s="245">
        <f>VLOOKUP(Q$8,$A$9:$P$68,15)</f>
        <v>-318723.12428000016</v>
      </c>
      <c r="R10" s="245">
        <f>VLOOKUP(R$8,$A$9:$P$68,15)</f>
        <v>-246558.53876000035</v>
      </c>
      <c r="S10" s="245">
        <f>+R10-Q10</f>
        <v>72164.585519999819</v>
      </c>
      <c r="T10" s="250" t="s">
        <v>69</v>
      </c>
    </row>
    <row r="11" spans="1:31" s="248" customFormat="1">
      <c r="A11" s="243">
        <v>40026</v>
      </c>
      <c r="B11" s="251"/>
      <c r="C11" s="238">
        <v>3</v>
      </c>
      <c r="D11" s="239">
        <f t="shared" si="5"/>
        <v>15846</v>
      </c>
      <c r="E11" s="239">
        <f t="shared" si="6"/>
        <v>47538</v>
      </c>
      <c r="F11" s="239">
        <f t="shared" si="0"/>
        <v>-903212</v>
      </c>
      <c r="G11" s="240">
        <f>+Inputs!$D$3</f>
        <v>0.37951000000000001</v>
      </c>
      <c r="H11" s="249"/>
      <c r="I11" s="241">
        <f t="shared" si="7"/>
        <v>950750</v>
      </c>
      <c r="J11" s="241"/>
      <c r="K11" s="241">
        <f t="shared" si="1"/>
        <v>15846</v>
      </c>
      <c r="L11" s="241">
        <f t="shared" si="8"/>
        <v>47538</v>
      </c>
      <c r="M11" s="241">
        <f t="shared" si="2"/>
        <v>6013.7154600000003</v>
      </c>
      <c r="N11" s="241">
        <f t="shared" si="3"/>
        <v>6013.7154600000003</v>
      </c>
      <c r="O11" s="241">
        <f t="shared" si="9"/>
        <v>-342777.98612000007</v>
      </c>
      <c r="P11" s="241">
        <f t="shared" si="10"/>
        <v>342777.98612000007</v>
      </c>
      <c r="Q11" s="245">
        <f>+VLOOKUP(Q$8,$A$9:$P$68,16)</f>
        <v>318723.12428000016</v>
      </c>
      <c r="R11" s="245">
        <f>+VLOOKUP(R$8,$A$9:$P$68,16)</f>
        <v>246558.53876000035</v>
      </c>
      <c r="S11" s="245">
        <f>(+Q11+R11)/2</f>
        <v>282640.83152000024</v>
      </c>
      <c r="T11" s="250" t="s">
        <v>113</v>
      </c>
      <c r="U11" s="247">
        <f t="shared" ref="U11:AE11" si="11">IF(TYPE(VLOOKUP(U8,$A$9:$P$68,16,FALSE))=16,0,VLOOKUP(U8,$A$9:$P$68,16,FALSE))</f>
        <v>312709.40882000019</v>
      </c>
      <c r="V11" s="247">
        <f t="shared" si="11"/>
        <v>306695.69336000021</v>
      </c>
      <c r="W11" s="247">
        <f t="shared" si="11"/>
        <v>300681.97790000023</v>
      </c>
      <c r="X11" s="247">
        <f t="shared" si="11"/>
        <v>294668.26244000025</v>
      </c>
      <c r="Y11" s="247">
        <f t="shared" si="11"/>
        <v>288654.54698000028</v>
      </c>
      <c r="Z11" s="247">
        <f t="shared" si="11"/>
        <v>282640.8315200003</v>
      </c>
      <c r="AA11" s="247">
        <f t="shared" si="11"/>
        <v>276627.11606000032</v>
      </c>
      <c r="AB11" s="247">
        <f t="shared" si="11"/>
        <v>270613.40060000034</v>
      </c>
      <c r="AC11" s="247">
        <f t="shared" si="11"/>
        <v>264599.68514000037</v>
      </c>
      <c r="AD11" s="247">
        <f t="shared" si="11"/>
        <v>258585.96968000036</v>
      </c>
      <c r="AE11" s="247">
        <f t="shared" si="11"/>
        <v>252572.25422000035</v>
      </c>
    </row>
    <row r="12" spans="1:31" s="248" customFormat="1">
      <c r="A12" s="243">
        <v>40057</v>
      </c>
      <c r="B12" s="252"/>
      <c r="C12" s="238">
        <v>4</v>
      </c>
      <c r="D12" s="239">
        <f t="shared" si="5"/>
        <v>15846</v>
      </c>
      <c r="E12" s="239">
        <f t="shared" si="6"/>
        <v>63384</v>
      </c>
      <c r="F12" s="239">
        <f t="shared" si="0"/>
        <v>-887366</v>
      </c>
      <c r="G12" s="240">
        <f>+Inputs!$D$3</f>
        <v>0.37951000000000001</v>
      </c>
      <c r="H12" s="249"/>
      <c r="I12" s="241">
        <f t="shared" si="7"/>
        <v>950750</v>
      </c>
      <c r="J12" s="241"/>
      <c r="K12" s="241">
        <f t="shared" si="1"/>
        <v>15846</v>
      </c>
      <c r="L12" s="241">
        <f t="shared" si="8"/>
        <v>63384</v>
      </c>
      <c r="M12" s="241">
        <f t="shared" si="2"/>
        <v>6013.7154600000003</v>
      </c>
      <c r="N12" s="241">
        <f t="shared" si="3"/>
        <v>6013.7154600000003</v>
      </c>
      <c r="O12" s="241">
        <f t="shared" si="9"/>
        <v>-336764.2706600001</v>
      </c>
      <c r="P12" s="241">
        <f t="shared" si="10"/>
        <v>336764.2706600001</v>
      </c>
      <c r="Q12" s="253"/>
      <c r="R12" s="254"/>
      <c r="S12" s="254"/>
      <c r="T12" s="250"/>
    </row>
    <row r="13" spans="1:31" s="248" customFormat="1">
      <c r="A13" s="243">
        <v>40087</v>
      </c>
      <c r="B13" s="252"/>
      <c r="C13" s="238">
        <v>5</v>
      </c>
      <c r="D13" s="239">
        <f t="shared" si="5"/>
        <v>15846</v>
      </c>
      <c r="E13" s="239">
        <f t="shared" si="6"/>
        <v>79230</v>
      </c>
      <c r="F13" s="239">
        <f t="shared" si="0"/>
        <v>-871520</v>
      </c>
      <c r="G13" s="240">
        <f>+Inputs!$D$3</f>
        <v>0.37951000000000001</v>
      </c>
      <c r="H13" s="249"/>
      <c r="I13" s="241">
        <f t="shared" si="7"/>
        <v>950750</v>
      </c>
      <c r="J13" s="241"/>
      <c r="K13" s="241">
        <f t="shared" si="1"/>
        <v>15846</v>
      </c>
      <c r="L13" s="241">
        <f t="shared" si="8"/>
        <v>79230</v>
      </c>
      <c r="M13" s="241">
        <f t="shared" si="2"/>
        <v>6013.7154600000003</v>
      </c>
      <c r="N13" s="241">
        <f t="shared" si="3"/>
        <v>6013.7154600000003</v>
      </c>
      <c r="O13" s="241">
        <f t="shared" si="9"/>
        <v>-330750.55520000012</v>
      </c>
      <c r="P13" s="241">
        <f t="shared" si="10"/>
        <v>330750.55520000012</v>
      </c>
      <c r="Q13" s="245">
        <f>VLOOKUP(Q$8,$A$9:$P$68,9)</f>
        <v>950750</v>
      </c>
      <c r="R13" s="245">
        <f>VLOOKUP(R$8,$A$9:$P$68,9)</f>
        <v>950750</v>
      </c>
      <c r="S13" s="245">
        <f>+R13-Q13</f>
        <v>0</v>
      </c>
      <c r="T13" s="250" t="s">
        <v>190</v>
      </c>
    </row>
    <row r="14" spans="1:31" s="248" customFormat="1">
      <c r="A14" s="243">
        <v>40118</v>
      </c>
      <c r="B14" s="252"/>
      <c r="C14" s="238">
        <v>6</v>
      </c>
      <c r="D14" s="239">
        <f t="shared" si="5"/>
        <v>15846</v>
      </c>
      <c r="E14" s="239">
        <f t="shared" si="6"/>
        <v>95076</v>
      </c>
      <c r="F14" s="239">
        <f t="shared" si="0"/>
        <v>-855674</v>
      </c>
      <c r="G14" s="240">
        <f>+Inputs!$D$3</f>
        <v>0.37951000000000001</v>
      </c>
      <c r="H14" s="249"/>
      <c r="I14" s="241">
        <f t="shared" si="7"/>
        <v>950750</v>
      </c>
      <c r="J14" s="241"/>
      <c r="K14" s="241">
        <f t="shared" si="1"/>
        <v>15846</v>
      </c>
      <c r="L14" s="241">
        <f t="shared" si="8"/>
        <v>95076</v>
      </c>
      <c r="M14" s="241">
        <f t="shared" si="2"/>
        <v>6013.7154600000003</v>
      </c>
      <c r="N14" s="241">
        <f t="shared" si="3"/>
        <v>6013.7154600000003</v>
      </c>
      <c r="O14" s="241">
        <f t="shared" si="9"/>
        <v>-324736.83974000014</v>
      </c>
      <c r="P14" s="241">
        <f t="shared" si="10"/>
        <v>324736.83974000014</v>
      </c>
      <c r="Q14" s="245">
        <f>VLOOKUP(Q$8,$A$9:$P$68,12)</f>
        <v>110922</v>
      </c>
      <c r="R14" s="245">
        <f>VLOOKUP(R$8,$A$9:$P$68,12)</f>
        <v>301074</v>
      </c>
      <c r="S14" s="245">
        <f>+R14-Q14</f>
        <v>190152</v>
      </c>
      <c r="T14" s="255" t="s">
        <v>191</v>
      </c>
    </row>
    <row r="15" spans="1:31" s="248" customFormat="1">
      <c r="A15" s="243">
        <v>40148</v>
      </c>
      <c r="B15" s="252"/>
      <c r="C15" s="238">
        <v>7</v>
      </c>
      <c r="D15" s="239">
        <f t="shared" si="5"/>
        <v>15846</v>
      </c>
      <c r="E15" s="239">
        <f t="shared" si="6"/>
        <v>110922</v>
      </c>
      <c r="F15" s="239">
        <f t="shared" si="0"/>
        <v>-839828</v>
      </c>
      <c r="G15" s="240">
        <f>+Inputs!$D$3</f>
        <v>0.37951000000000001</v>
      </c>
      <c r="H15" s="249"/>
      <c r="I15" s="241">
        <f t="shared" si="7"/>
        <v>950750</v>
      </c>
      <c r="J15" s="241"/>
      <c r="K15" s="241">
        <f t="shared" si="1"/>
        <v>15846</v>
      </c>
      <c r="L15" s="241">
        <f t="shared" si="8"/>
        <v>110922</v>
      </c>
      <c r="M15" s="241">
        <f t="shared" si="2"/>
        <v>6013.7154600000003</v>
      </c>
      <c r="N15" s="241">
        <f t="shared" si="3"/>
        <v>6013.7154600000003</v>
      </c>
      <c r="O15" s="241">
        <f t="shared" si="9"/>
        <v>-318723.12428000016</v>
      </c>
      <c r="P15" s="241">
        <f t="shared" si="10"/>
        <v>318723.12428000016</v>
      </c>
      <c r="Q15" s="242"/>
      <c r="R15" s="242"/>
      <c r="S15" s="242"/>
      <c r="T15" s="256"/>
    </row>
    <row r="16" spans="1:31" s="248" customFormat="1">
      <c r="A16" s="243">
        <v>40179</v>
      </c>
      <c r="B16" s="252"/>
      <c r="C16" s="238">
        <v>8</v>
      </c>
      <c r="D16" s="239">
        <f t="shared" si="5"/>
        <v>15846</v>
      </c>
      <c r="E16" s="239">
        <f t="shared" si="6"/>
        <v>126768</v>
      </c>
      <c r="F16" s="239">
        <f t="shared" si="0"/>
        <v>-823982</v>
      </c>
      <c r="G16" s="240">
        <f>+Inputs!$D$3</f>
        <v>0.37951000000000001</v>
      </c>
      <c r="H16" s="249"/>
      <c r="I16" s="241">
        <f t="shared" si="7"/>
        <v>950750</v>
      </c>
      <c r="J16" s="241"/>
      <c r="K16" s="241">
        <f t="shared" si="1"/>
        <v>15846</v>
      </c>
      <c r="L16" s="241">
        <f t="shared" si="8"/>
        <v>126768</v>
      </c>
      <c r="M16" s="241">
        <f t="shared" si="2"/>
        <v>6013.7154600000003</v>
      </c>
      <c r="N16" s="241">
        <f t="shared" si="3"/>
        <v>6013.7154600000003</v>
      </c>
      <c r="O16" s="241">
        <f t="shared" si="9"/>
        <v>-312709.40882000019</v>
      </c>
      <c r="P16" s="241">
        <f t="shared" si="10"/>
        <v>312709.40882000019</v>
      </c>
      <c r="Q16" s="242"/>
      <c r="R16" s="242"/>
      <c r="S16" s="242"/>
      <c r="T16" s="237"/>
    </row>
    <row r="17" spans="1:20" s="248" customFormat="1">
      <c r="A17" s="243">
        <v>40210</v>
      </c>
      <c r="B17" s="252"/>
      <c r="C17" s="238">
        <v>9</v>
      </c>
      <c r="D17" s="239">
        <f t="shared" si="5"/>
        <v>15846</v>
      </c>
      <c r="E17" s="239">
        <f t="shared" si="6"/>
        <v>142614</v>
      </c>
      <c r="F17" s="239">
        <f t="shared" si="0"/>
        <v>-808136</v>
      </c>
      <c r="G17" s="240">
        <f>+Inputs!$D$3</f>
        <v>0.37951000000000001</v>
      </c>
      <c r="H17" s="249"/>
      <c r="I17" s="241">
        <f t="shared" si="7"/>
        <v>950750</v>
      </c>
      <c r="J17" s="241"/>
      <c r="K17" s="241">
        <f t="shared" si="1"/>
        <v>15846</v>
      </c>
      <c r="L17" s="241">
        <f t="shared" si="8"/>
        <v>142614</v>
      </c>
      <c r="M17" s="241">
        <f t="shared" si="2"/>
        <v>6013.7154600000003</v>
      </c>
      <c r="N17" s="241">
        <f t="shared" si="3"/>
        <v>6013.7154600000003</v>
      </c>
      <c r="O17" s="241">
        <f t="shared" si="9"/>
        <v>-306695.69336000021</v>
      </c>
      <c r="P17" s="241">
        <f t="shared" si="10"/>
        <v>306695.69336000021</v>
      </c>
      <c r="Q17" s="242"/>
      <c r="R17" s="242"/>
      <c r="S17" s="242"/>
      <c r="T17" s="237"/>
    </row>
    <row r="18" spans="1:20" s="248" customFormat="1">
      <c r="A18" s="243">
        <v>40238</v>
      </c>
      <c r="B18" s="252"/>
      <c r="C18" s="238">
        <v>10</v>
      </c>
      <c r="D18" s="239">
        <f t="shared" si="5"/>
        <v>15846</v>
      </c>
      <c r="E18" s="239">
        <f t="shared" si="6"/>
        <v>158460</v>
      </c>
      <c r="F18" s="239">
        <f t="shared" si="0"/>
        <v>-792290</v>
      </c>
      <c r="G18" s="240">
        <f>+Inputs!$D$3</f>
        <v>0.37951000000000001</v>
      </c>
      <c r="H18" s="249"/>
      <c r="I18" s="241">
        <f t="shared" si="7"/>
        <v>950750</v>
      </c>
      <c r="J18" s="241"/>
      <c r="K18" s="241">
        <f t="shared" si="1"/>
        <v>15846</v>
      </c>
      <c r="L18" s="241">
        <f t="shared" si="8"/>
        <v>158460</v>
      </c>
      <c r="M18" s="241">
        <f t="shared" si="2"/>
        <v>6013.7154600000003</v>
      </c>
      <c r="N18" s="241">
        <f t="shared" si="3"/>
        <v>6013.7154600000003</v>
      </c>
      <c r="O18" s="241">
        <f t="shared" si="9"/>
        <v>-300681.97790000023</v>
      </c>
      <c r="P18" s="241">
        <f t="shared" si="10"/>
        <v>300681.97790000023</v>
      </c>
      <c r="Q18" s="242"/>
      <c r="R18" s="242"/>
      <c r="S18" s="242"/>
      <c r="T18" s="237"/>
    </row>
    <row r="19" spans="1:20" s="248" customFormat="1">
      <c r="A19" s="243">
        <v>40269</v>
      </c>
      <c r="B19" s="252"/>
      <c r="C19" s="238">
        <v>11</v>
      </c>
      <c r="D19" s="239">
        <f t="shared" si="5"/>
        <v>15846</v>
      </c>
      <c r="E19" s="239">
        <f t="shared" si="6"/>
        <v>174306</v>
      </c>
      <c r="F19" s="239">
        <f t="shared" si="0"/>
        <v>-776444</v>
      </c>
      <c r="G19" s="240">
        <f>+Inputs!$D$3</f>
        <v>0.37951000000000001</v>
      </c>
      <c r="H19" s="249"/>
      <c r="I19" s="241">
        <f t="shared" si="7"/>
        <v>950750</v>
      </c>
      <c r="J19" s="241"/>
      <c r="K19" s="241">
        <f t="shared" si="1"/>
        <v>15846</v>
      </c>
      <c r="L19" s="241">
        <f t="shared" si="8"/>
        <v>174306</v>
      </c>
      <c r="M19" s="241">
        <f t="shared" si="2"/>
        <v>6013.7154600000003</v>
      </c>
      <c r="N19" s="241">
        <f t="shared" si="3"/>
        <v>6013.7154600000003</v>
      </c>
      <c r="O19" s="241">
        <f t="shared" si="9"/>
        <v>-294668.26244000025</v>
      </c>
      <c r="P19" s="241">
        <f t="shared" si="10"/>
        <v>294668.26244000025</v>
      </c>
      <c r="Q19" s="242"/>
      <c r="R19" s="242"/>
      <c r="S19" s="242"/>
      <c r="T19" s="237"/>
    </row>
    <row r="20" spans="1:20" s="248" customFormat="1">
      <c r="A20" s="243">
        <v>40299</v>
      </c>
      <c r="B20" s="252"/>
      <c r="C20" s="238">
        <v>12</v>
      </c>
      <c r="D20" s="239">
        <f t="shared" si="5"/>
        <v>15846</v>
      </c>
      <c r="E20" s="239">
        <f t="shared" si="6"/>
        <v>190152</v>
      </c>
      <c r="F20" s="239">
        <f t="shared" si="0"/>
        <v>-760598</v>
      </c>
      <c r="G20" s="240">
        <f>+Inputs!$D$3</f>
        <v>0.37951000000000001</v>
      </c>
      <c r="H20" s="249"/>
      <c r="I20" s="241">
        <f t="shared" si="7"/>
        <v>950750</v>
      </c>
      <c r="J20" s="241"/>
      <c r="K20" s="241">
        <f t="shared" si="1"/>
        <v>15846</v>
      </c>
      <c r="L20" s="241">
        <f t="shared" si="8"/>
        <v>190152</v>
      </c>
      <c r="M20" s="241">
        <f t="shared" si="2"/>
        <v>6013.7154600000003</v>
      </c>
      <c r="N20" s="241">
        <f t="shared" si="3"/>
        <v>6013.7154600000003</v>
      </c>
      <c r="O20" s="241">
        <f t="shared" si="9"/>
        <v>-288654.54698000028</v>
      </c>
      <c r="P20" s="241">
        <f t="shared" si="10"/>
        <v>288654.54698000028</v>
      </c>
      <c r="Q20" s="242"/>
      <c r="R20" s="242"/>
      <c r="S20" s="242"/>
      <c r="T20" s="237"/>
    </row>
    <row r="21" spans="1:20" s="248" customFormat="1">
      <c r="A21" s="243">
        <v>40330</v>
      </c>
      <c r="B21" s="252"/>
      <c r="C21" s="238">
        <v>13</v>
      </c>
      <c r="D21" s="239">
        <f t="shared" si="5"/>
        <v>15846</v>
      </c>
      <c r="E21" s="239">
        <f t="shared" si="6"/>
        <v>205998</v>
      </c>
      <c r="F21" s="239">
        <f t="shared" si="0"/>
        <v>-744752</v>
      </c>
      <c r="G21" s="240">
        <f>+Inputs!$D$3</f>
        <v>0.37951000000000001</v>
      </c>
      <c r="H21" s="249"/>
      <c r="I21" s="241">
        <f t="shared" si="7"/>
        <v>950750</v>
      </c>
      <c r="J21" s="241"/>
      <c r="K21" s="241">
        <f t="shared" si="1"/>
        <v>15846</v>
      </c>
      <c r="L21" s="241">
        <f t="shared" si="8"/>
        <v>205998</v>
      </c>
      <c r="M21" s="241">
        <f t="shared" si="2"/>
        <v>6013.7154600000003</v>
      </c>
      <c r="N21" s="241">
        <f t="shared" si="3"/>
        <v>6013.7154600000003</v>
      </c>
      <c r="O21" s="241">
        <f t="shared" si="9"/>
        <v>-282640.8315200003</v>
      </c>
      <c r="P21" s="241">
        <f t="shared" si="10"/>
        <v>282640.8315200003</v>
      </c>
      <c r="Q21" s="242"/>
      <c r="R21" s="242"/>
      <c r="S21" s="242"/>
      <c r="T21" s="237"/>
    </row>
    <row r="22" spans="1:20" s="248" customFormat="1">
      <c r="A22" s="243">
        <v>40360</v>
      </c>
      <c r="B22" s="252"/>
      <c r="C22" s="238">
        <v>14</v>
      </c>
      <c r="D22" s="239">
        <f t="shared" si="5"/>
        <v>15846</v>
      </c>
      <c r="E22" s="239">
        <f t="shared" si="6"/>
        <v>221844</v>
      </c>
      <c r="F22" s="239">
        <f t="shared" si="0"/>
        <v>-728906</v>
      </c>
      <c r="G22" s="240">
        <f>+Inputs!$D$3</f>
        <v>0.37951000000000001</v>
      </c>
      <c r="H22" s="249"/>
      <c r="I22" s="241">
        <f t="shared" si="7"/>
        <v>950750</v>
      </c>
      <c r="J22" s="241"/>
      <c r="K22" s="241">
        <f t="shared" si="1"/>
        <v>15846</v>
      </c>
      <c r="L22" s="241">
        <f t="shared" si="8"/>
        <v>221844</v>
      </c>
      <c r="M22" s="241">
        <f t="shared" si="2"/>
        <v>6013.7154600000003</v>
      </c>
      <c r="N22" s="241">
        <f t="shared" si="3"/>
        <v>6013.7154600000003</v>
      </c>
      <c r="O22" s="241">
        <f t="shared" si="9"/>
        <v>-276627.11606000032</v>
      </c>
      <c r="P22" s="241">
        <f t="shared" si="10"/>
        <v>276627.11606000032</v>
      </c>
      <c r="Q22" s="242"/>
      <c r="R22" s="242"/>
      <c r="S22" s="242"/>
      <c r="T22" s="237"/>
    </row>
    <row r="23" spans="1:20" s="248" customFormat="1">
      <c r="A23" s="243">
        <v>40391</v>
      </c>
      <c r="B23" s="252"/>
      <c r="C23" s="238">
        <v>15</v>
      </c>
      <c r="D23" s="239">
        <f t="shared" si="5"/>
        <v>15846</v>
      </c>
      <c r="E23" s="239">
        <f t="shared" si="6"/>
        <v>237690</v>
      </c>
      <c r="F23" s="239">
        <f t="shared" si="0"/>
        <v>-713060</v>
      </c>
      <c r="G23" s="240">
        <f>+Inputs!$D$3</f>
        <v>0.37951000000000001</v>
      </c>
      <c r="H23" s="249"/>
      <c r="I23" s="241">
        <f t="shared" si="7"/>
        <v>950750</v>
      </c>
      <c r="J23" s="241"/>
      <c r="K23" s="241">
        <f t="shared" si="1"/>
        <v>15846</v>
      </c>
      <c r="L23" s="241">
        <f t="shared" si="8"/>
        <v>237690</v>
      </c>
      <c r="M23" s="241">
        <f t="shared" si="2"/>
        <v>6013.7154600000003</v>
      </c>
      <c r="N23" s="241">
        <f t="shared" si="3"/>
        <v>6013.7154600000003</v>
      </c>
      <c r="O23" s="241">
        <f t="shared" si="9"/>
        <v>-270613.40060000034</v>
      </c>
      <c r="P23" s="241">
        <f t="shared" si="10"/>
        <v>270613.40060000034</v>
      </c>
      <c r="Q23" s="242"/>
      <c r="R23" s="242"/>
      <c r="S23" s="242"/>
      <c r="T23" s="237"/>
    </row>
    <row r="24" spans="1:20" s="248" customFormat="1">
      <c r="A24" s="243">
        <v>40422</v>
      </c>
      <c r="B24" s="252"/>
      <c r="C24" s="238">
        <v>16</v>
      </c>
      <c r="D24" s="239">
        <f t="shared" si="5"/>
        <v>15846</v>
      </c>
      <c r="E24" s="239">
        <f t="shared" si="6"/>
        <v>253536</v>
      </c>
      <c r="F24" s="239">
        <f t="shared" si="0"/>
        <v>-697214</v>
      </c>
      <c r="G24" s="240">
        <f>+Inputs!$D$3</f>
        <v>0.37951000000000001</v>
      </c>
      <c r="H24" s="249"/>
      <c r="I24" s="241">
        <f t="shared" si="7"/>
        <v>950750</v>
      </c>
      <c r="J24" s="241"/>
      <c r="K24" s="241">
        <f t="shared" si="1"/>
        <v>15846</v>
      </c>
      <c r="L24" s="241">
        <f t="shared" si="8"/>
        <v>253536</v>
      </c>
      <c r="M24" s="241">
        <f t="shared" si="2"/>
        <v>6013.7154600000003</v>
      </c>
      <c r="N24" s="241">
        <f t="shared" si="3"/>
        <v>6013.7154600000003</v>
      </c>
      <c r="O24" s="241">
        <f t="shared" si="9"/>
        <v>-264599.68514000037</v>
      </c>
      <c r="P24" s="241">
        <f t="shared" si="10"/>
        <v>264599.68514000037</v>
      </c>
      <c r="Q24" s="242"/>
      <c r="R24" s="242"/>
      <c r="S24" s="242"/>
      <c r="T24" s="237"/>
    </row>
    <row r="25" spans="1:20" s="248" customFormat="1">
      <c r="A25" s="243">
        <v>40452</v>
      </c>
      <c r="B25" s="252"/>
      <c r="C25" s="238">
        <v>17</v>
      </c>
      <c r="D25" s="239">
        <f t="shared" si="5"/>
        <v>15846</v>
      </c>
      <c r="E25" s="239">
        <f t="shared" si="6"/>
        <v>269382</v>
      </c>
      <c r="F25" s="239">
        <f t="shared" si="0"/>
        <v>-681368</v>
      </c>
      <c r="G25" s="240">
        <f>+Inputs!$D$3</f>
        <v>0.37951000000000001</v>
      </c>
      <c r="H25" s="249"/>
      <c r="I25" s="241">
        <f t="shared" si="7"/>
        <v>950750</v>
      </c>
      <c r="J25" s="241"/>
      <c r="K25" s="241">
        <f t="shared" si="1"/>
        <v>15846</v>
      </c>
      <c r="L25" s="241">
        <f t="shared" si="8"/>
        <v>269382</v>
      </c>
      <c r="M25" s="241">
        <f t="shared" si="2"/>
        <v>6013.7154600000003</v>
      </c>
      <c r="N25" s="241">
        <f t="shared" si="3"/>
        <v>6013.7154600000003</v>
      </c>
      <c r="O25" s="241">
        <f t="shared" si="9"/>
        <v>-258585.96968000036</v>
      </c>
      <c r="P25" s="241">
        <f t="shared" si="10"/>
        <v>258585.96968000036</v>
      </c>
      <c r="Q25" s="242"/>
      <c r="R25" s="242"/>
      <c r="S25" s="242"/>
      <c r="T25" s="237"/>
    </row>
    <row r="26" spans="1:20" s="248" customFormat="1">
      <c r="A26" s="243">
        <v>40483</v>
      </c>
      <c r="B26" s="252"/>
      <c r="C26" s="238">
        <v>18</v>
      </c>
      <c r="D26" s="239">
        <f t="shared" si="5"/>
        <v>15846</v>
      </c>
      <c r="E26" s="239">
        <f t="shared" si="6"/>
        <v>285228</v>
      </c>
      <c r="F26" s="239">
        <f t="shared" si="0"/>
        <v>-665522</v>
      </c>
      <c r="G26" s="240">
        <f>+Inputs!$D$3</f>
        <v>0.37951000000000001</v>
      </c>
      <c r="H26" s="249"/>
      <c r="I26" s="241">
        <f t="shared" si="7"/>
        <v>950750</v>
      </c>
      <c r="J26" s="241"/>
      <c r="K26" s="241">
        <f t="shared" si="1"/>
        <v>15846</v>
      </c>
      <c r="L26" s="241">
        <f t="shared" si="8"/>
        <v>285228</v>
      </c>
      <c r="M26" s="241">
        <f t="shared" si="2"/>
        <v>6013.7154600000003</v>
      </c>
      <c r="N26" s="241">
        <f t="shared" si="3"/>
        <v>6013.7154600000003</v>
      </c>
      <c r="O26" s="241">
        <f t="shared" si="9"/>
        <v>-252572.25422000035</v>
      </c>
      <c r="P26" s="241">
        <f t="shared" si="10"/>
        <v>252572.25422000035</v>
      </c>
      <c r="Q26" s="242"/>
      <c r="R26" s="242"/>
      <c r="S26" s="242"/>
      <c r="T26" s="237"/>
    </row>
    <row r="27" spans="1:20" s="248" customFormat="1">
      <c r="A27" s="243">
        <v>40513</v>
      </c>
      <c r="B27" s="252"/>
      <c r="C27" s="238">
        <v>19</v>
      </c>
      <c r="D27" s="239">
        <f t="shared" si="5"/>
        <v>15846</v>
      </c>
      <c r="E27" s="239">
        <f t="shared" si="6"/>
        <v>301074</v>
      </c>
      <c r="F27" s="239">
        <f t="shared" si="0"/>
        <v>-649676</v>
      </c>
      <c r="G27" s="240">
        <f>+Inputs!$D$3</f>
        <v>0.37951000000000001</v>
      </c>
      <c r="H27" s="249"/>
      <c r="I27" s="241">
        <f t="shared" si="7"/>
        <v>950750</v>
      </c>
      <c r="J27" s="241"/>
      <c r="K27" s="241">
        <f t="shared" si="1"/>
        <v>15846</v>
      </c>
      <c r="L27" s="241">
        <f t="shared" si="8"/>
        <v>301074</v>
      </c>
      <c r="M27" s="241">
        <f t="shared" si="2"/>
        <v>6013.7154600000003</v>
      </c>
      <c r="N27" s="241">
        <f t="shared" si="3"/>
        <v>6013.7154600000003</v>
      </c>
      <c r="O27" s="241">
        <f t="shared" si="9"/>
        <v>-246558.53876000035</v>
      </c>
      <c r="P27" s="241">
        <f t="shared" si="10"/>
        <v>246558.53876000035</v>
      </c>
      <c r="Q27" s="242"/>
      <c r="R27" s="242"/>
      <c r="S27" s="242"/>
      <c r="T27" s="237"/>
    </row>
    <row r="28" spans="1:20" s="248" customFormat="1">
      <c r="A28" s="243">
        <v>40544</v>
      </c>
      <c r="B28" s="252"/>
      <c r="C28" s="238">
        <v>20</v>
      </c>
      <c r="D28" s="239">
        <f t="shared" si="5"/>
        <v>15846</v>
      </c>
      <c r="E28" s="239">
        <f t="shared" si="6"/>
        <v>316920</v>
      </c>
      <c r="F28" s="239">
        <f t="shared" si="0"/>
        <v>-633830</v>
      </c>
      <c r="G28" s="240">
        <f>+Inputs!$D$3</f>
        <v>0.37951000000000001</v>
      </c>
      <c r="H28" s="249"/>
      <c r="I28" s="241">
        <f t="shared" si="7"/>
        <v>950750</v>
      </c>
      <c r="J28" s="241"/>
      <c r="K28" s="241">
        <f t="shared" si="1"/>
        <v>15846</v>
      </c>
      <c r="L28" s="241">
        <f t="shared" si="8"/>
        <v>316920</v>
      </c>
      <c r="M28" s="241">
        <f t="shared" si="2"/>
        <v>6013.7154600000003</v>
      </c>
      <c r="N28" s="241">
        <f t="shared" si="3"/>
        <v>6013.7154600000003</v>
      </c>
      <c r="O28" s="241">
        <f t="shared" si="9"/>
        <v>-240544.82330000034</v>
      </c>
      <c r="P28" s="241">
        <f t="shared" si="10"/>
        <v>240544.82330000034</v>
      </c>
      <c r="Q28" s="242"/>
      <c r="R28" s="242"/>
      <c r="S28" s="242"/>
      <c r="T28" s="237"/>
    </row>
    <row r="29" spans="1:20" s="248" customFormat="1">
      <c r="A29" s="243">
        <v>40575</v>
      </c>
      <c r="B29" s="252"/>
      <c r="C29" s="238">
        <v>21</v>
      </c>
      <c r="D29" s="239">
        <f t="shared" si="5"/>
        <v>15846</v>
      </c>
      <c r="E29" s="239">
        <f t="shared" si="6"/>
        <v>332766</v>
      </c>
      <c r="F29" s="239">
        <f t="shared" si="0"/>
        <v>-617984</v>
      </c>
      <c r="G29" s="240">
        <f>+Inputs!$D$3</f>
        <v>0.37951000000000001</v>
      </c>
      <c r="H29" s="249"/>
      <c r="I29" s="241">
        <f t="shared" si="7"/>
        <v>950750</v>
      </c>
      <c r="J29" s="241"/>
      <c r="K29" s="241">
        <f t="shared" si="1"/>
        <v>15846</v>
      </c>
      <c r="L29" s="241">
        <f t="shared" si="8"/>
        <v>332766</v>
      </c>
      <c r="M29" s="241">
        <f t="shared" si="2"/>
        <v>6013.7154600000003</v>
      </c>
      <c r="N29" s="241">
        <f t="shared" si="3"/>
        <v>6013.7154600000003</v>
      </c>
      <c r="O29" s="241">
        <f t="shared" si="9"/>
        <v>-234531.10784000033</v>
      </c>
      <c r="P29" s="241">
        <f t="shared" si="10"/>
        <v>234531.10784000033</v>
      </c>
      <c r="Q29" s="242"/>
      <c r="R29" s="242"/>
      <c r="S29" s="242"/>
      <c r="T29" s="237"/>
    </row>
    <row r="30" spans="1:20" s="248" customFormat="1">
      <c r="A30" s="243">
        <v>40603</v>
      </c>
      <c r="B30" s="252"/>
      <c r="C30" s="238">
        <v>22</v>
      </c>
      <c r="D30" s="239">
        <f t="shared" si="5"/>
        <v>15846</v>
      </c>
      <c r="E30" s="239">
        <f t="shared" si="6"/>
        <v>348612</v>
      </c>
      <c r="F30" s="239">
        <f t="shared" si="0"/>
        <v>-602138</v>
      </c>
      <c r="G30" s="240">
        <f>+Inputs!$D$3</f>
        <v>0.37951000000000001</v>
      </c>
      <c r="H30" s="249"/>
      <c r="I30" s="241">
        <f t="shared" si="7"/>
        <v>950750</v>
      </c>
      <c r="J30" s="241"/>
      <c r="K30" s="241">
        <f t="shared" si="1"/>
        <v>15846</v>
      </c>
      <c r="L30" s="241">
        <f t="shared" si="8"/>
        <v>348612</v>
      </c>
      <c r="M30" s="241">
        <f t="shared" si="2"/>
        <v>6013.7154600000003</v>
      </c>
      <c r="N30" s="241">
        <f t="shared" si="3"/>
        <v>6013.7154600000003</v>
      </c>
      <c r="O30" s="241">
        <f t="shared" si="9"/>
        <v>-228517.39238000032</v>
      </c>
      <c r="P30" s="241">
        <f t="shared" si="10"/>
        <v>228517.39238000032</v>
      </c>
      <c r="Q30" s="242"/>
      <c r="R30" s="242"/>
      <c r="S30" s="242"/>
      <c r="T30" s="237"/>
    </row>
    <row r="31" spans="1:20" s="248" customFormat="1">
      <c r="A31" s="243">
        <v>40634</v>
      </c>
      <c r="B31" s="252"/>
      <c r="C31" s="238">
        <v>23</v>
      </c>
      <c r="D31" s="239">
        <f t="shared" si="5"/>
        <v>15846</v>
      </c>
      <c r="E31" s="239">
        <f t="shared" si="6"/>
        <v>364458</v>
      </c>
      <c r="F31" s="239">
        <f t="shared" si="0"/>
        <v>-586292</v>
      </c>
      <c r="G31" s="240">
        <f>+Inputs!$D$3</f>
        <v>0.37951000000000001</v>
      </c>
      <c r="H31" s="249"/>
      <c r="I31" s="241">
        <f t="shared" si="7"/>
        <v>950750</v>
      </c>
      <c r="J31" s="241"/>
      <c r="K31" s="241">
        <f t="shared" si="1"/>
        <v>15846</v>
      </c>
      <c r="L31" s="241">
        <f t="shared" si="8"/>
        <v>364458</v>
      </c>
      <c r="M31" s="241">
        <f t="shared" si="2"/>
        <v>6013.7154600000003</v>
      </c>
      <c r="N31" s="241">
        <f t="shared" si="3"/>
        <v>6013.7154600000003</v>
      </c>
      <c r="O31" s="241">
        <f t="shared" si="9"/>
        <v>-222503.67692000032</v>
      </c>
      <c r="P31" s="241">
        <f t="shared" si="10"/>
        <v>222503.67692000032</v>
      </c>
      <c r="Q31" s="242"/>
      <c r="R31" s="242"/>
      <c r="S31" s="242"/>
      <c r="T31" s="237"/>
    </row>
    <row r="32" spans="1:20" s="248" customFormat="1">
      <c r="A32" s="243">
        <v>40664</v>
      </c>
      <c r="B32" s="252"/>
      <c r="C32" s="238">
        <v>24</v>
      </c>
      <c r="D32" s="239">
        <f t="shared" si="5"/>
        <v>15846</v>
      </c>
      <c r="E32" s="239">
        <f t="shared" si="6"/>
        <v>380304</v>
      </c>
      <c r="F32" s="239">
        <f t="shared" si="0"/>
        <v>-570446</v>
      </c>
      <c r="G32" s="240">
        <f>+Inputs!$D$3</f>
        <v>0.37951000000000001</v>
      </c>
      <c r="H32" s="249"/>
      <c r="I32" s="241">
        <f t="shared" si="7"/>
        <v>950750</v>
      </c>
      <c r="J32" s="241"/>
      <c r="K32" s="241">
        <f t="shared" si="1"/>
        <v>15846</v>
      </c>
      <c r="L32" s="241">
        <f t="shared" si="8"/>
        <v>380304</v>
      </c>
      <c r="M32" s="241">
        <f t="shared" si="2"/>
        <v>6013.7154600000003</v>
      </c>
      <c r="N32" s="241">
        <f t="shared" si="3"/>
        <v>6013.7154600000003</v>
      </c>
      <c r="O32" s="241">
        <f t="shared" si="9"/>
        <v>-216489.96146000031</v>
      </c>
      <c r="P32" s="241">
        <f t="shared" si="10"/>
        <v>216489.96146000031</v>
      </c>
      <c r="Q32" s="242"/>
      <c r="R32" s="242"/>
      <c r="S32" s="242"/>
      <c r="T32" s="237"/>
    </row>
    <row r="33" spans="1:20" s="248" customFormat="1">
      <c r="A33" s="243">
        <v>40695</v>
      </c>
      <c r="B33" s="252"/>
      <c r="C33" s="238">
        <v>25</v>
      </c>
      <c r="D33" s="239">
        <f t="shared" si="5"/>
        <v>15846</v>
      </c>
      <c r="E33" s="239">
        <f t="shared" si="6"/>
        <v>396150</v>
      </c>
      <c r="F33" s="239">
        <f t="shared" si="0"/>
        <v>-554600</v>
      </c>
      <c r="G33" s="240">
        <f>+Inputs!$D$3</f>
        <v>0.37951000000000001</v>
      </c>
      <c r="H33" s="249"/>
      <c r="I33" s="241">
        <f t="shared" si="7"/>
        <v>950750</v>
      </c>
      <c r="J33" s="241"/>
      <c r="K33" s="241">
        <f t="shared" si="1"/>
        <v>15846</v>
      </c>
      <c r="L33" s="241">
        <f t="shared" si="8"/>
        <v>396150</v>
      </c>
      <c r="M33" s="241">
        <f t="shared" si="2"/>
        <v>6013.7154600000003</v>
      </c>
      <c r="N33" s="241">
        <f t="shared" si="3"/>
        <v>6013.7154600000003</v>
      </c>
      <c r="O33" s="241">
        <f t="shared" si="9"/>
        <v>-210476.2460000003</v>
      </c>
      <c r="P33" s="241">
        <f t="shared" si="10"/>
        <v>210476.2460000003</v>
      </c>
      <c r="Q33" s="242"/>
      <c r="R33" s="242"/>
      <c r="S33" s="242"/>
      <c r="T33" s="237"/>
    </row>
    <row r="34" spans="1:20" s="248" customFormat="1">
      <c r="A34" s="243">
        <v>40725</v>
      </c>
      <c r="B34" s="252"/>
      <c r="C34" s="238">
        <v>26</v>
      </c>
      <c r="D34" s="239">
        <f t="shared" si="5"/>
        <v>15846</v>
      </c>
      <c r="E34" s="239">
        <f t="shared" si="6"/>
        <v>411996</v>
      </c>
      <c r="F34" s="239">
        <f t="shared" si="0"/>
        <v>-538754</v>
      </c>
      <c r="G34" s="240">
        <f>+Inputs!$D$3</f>
        <v>0.37951000000000001</v>
      </c>
      <c r="H34" s="249"/>
      <c r="I34" s="241">
        <f t="shared" si="7"/>
        <v>950750</v>
      </c>
      <c r="J34" s="241"/>
      <c r="K34" s="241">
        <f t="shared" si="1"/>
        <v>15846</v>
      </c>
      <c r="L34" s="241">
        <f t="shared" si="8"/>
        <v>411996</v>
      </c>
      <c r="M34" s="241">
        <f t="shared" si="2"/>
        <v>6013.7154600000003</v>
      </c>
      <c r="N34" s="241">
        <f t="shared" si="3"/>
        <v>6013.7154600000003</v>
      </c>
      <c r="O34" s="241">
        <f t="shared" si="9"/>
        <v>-204462.5305400003</v>
      </c>
      <c r="P34" s="241">
        <f t="shared" si="10"/>
        <v>204462.5305400003</v>
      </c>
      <c r="Q34" s="242"/>
      <c r="R34" s="242"/>
      <c r="S34" s="242"/>
      <c r="T34" s="237"/>
    </row>
    <row r="35" spans="1:20" s="248" customFormat="1">
      <c r="A35" s="243">
        <v>40756</v>
      </c>
      <c r="B35" s="252"/>
      <c r="C35" s="238">
        <v>27</v>
      </c>
      <c r="D35" s="239">
        <f t="shared" si="5"/>
        <v>15846</v>
      </c>
      <c r="E35" s="239">
        <f t="shared" si="6"/>
        <v>427842</v>
      </c>
      <c r="F35" s="239">
        <f t="shared" si="0"/>
        <v>-522908</v>
      </c>
      <c r="G35" s="240">
        <f>+Inputs!$D$3</f>
        <v>0.37951000000000001</v>
      </c>
      <c r="H35" s="249"/>
      <c r="I35" s="241">
        <f t="shared" si="7"/>
        <v>950750</v>
      </c>
      <c r="J35" s="241"/>
      <c r="K35" s="241">
        <f t="shared" si="1"/>
        <v>15846</v>
      </c>
      <c r="L35" s="241">
        <f t="shared" si="8"/>
        <v>427842</v>
      </c>
      <c r="M35" s="241">
        <f t="shared" si="2"/>
        <v>6013.7154600000003</v>
      </c>
      <c r="N35" s="241">
        <f t="shared" si="3"/>
        <v>6013.7154600000003</v>
      </c>
      <c r="O35" s="241">
        <f t="shared" si="9"/>
        <v>-198448.81508000029</v>
      </c>
      <c r="P35" s="241">
        <f t="shared" si="10"/>
        <v>198448.81508000029</v>
      </c>
      <c r="Q35" s="242"/>
      <c r="R35" s="242"/>
      <c r="S35" s="242"/>
      <c r="T35" s="237"/>
    </row>
    <row r="36" spans="1:20" s="248" customFormat="1">
      <c r="A36" s="243">
        <v>40787</v>
      </c>
      <c r="B36" s="252"/>
      <c r="C36" s="238">
        <v>28</v>
      </c>
      <c r="D36" s="239">
        <f t="shared" si="5"/>
        <v>15846</v>
      </c>
      <c r="E36" s="239">
        <f t="shared" si="6"/>
        <v>443688</v>
      </c>
      <c r="F36" s="239">
        <f t="shared" si="0"/>
        <v>-507062</v>
      </c>
      <c r="G36" s="240">
        <f>+Inputs!$D$3</f>
        <v>0.37951000000000001</v>
      </c>
      <c r="H36" s="249"/>
      <c r="I36" s="241">
        <f t="shared" si="7"/>
        <v>950750</v>
      </c>
      <c r="J36" s="241"/>
      <c r="K36" s="241">
        <f t="shared" si="1"/>
        <v>15846</v>
      </c>
      <c r="L36" s="241">
        <f t="shared" si="8"/>
        <v>443688</v>
      </c>
      <c r="M36" s="241">
        <f t="shared" si="2"/>
        <v>6013.7154600000003</v>
      </c>
      <c r="N36" s="241">
        <f t="shared" si="3"/>
        <v>6013.7154600000003</v>
      </c>
      <c r="O36" s="241">
        <f t="shared" si="9"/>
        <v>-192435.09962000028</v>
      </c>
      <c r="P36" s="241">
        <f t="shared" si="10"/>
        <v>192435.09962000028</v>
      </c>
      <c r="Q36" s="242"/>
      <c r="R36" s="242"/>
      <c r="S36" s="242"/>
      <c r="T36" s="237"/>
    </row>
    <row r="37" spans="1:20" s="248" customFormat="1">
      <c r="A37" s="243">
        <v>40817</v>
      </c>
      <c r="B37" s="252"/>
      <c r="C37" s="238">
        <v>29</v>
      </c>
      <c r="D37" s="239">
        <f t="shared" si="5"/>
        <v>15846</v>
      </c>
      <c r="E37" s="239">
        <f t="shared" si="6"/>
        <v>459534</v>
      </c>
      <c r="F37" s="239">
        <f t="shared" si="0"/>
        <v>-491216</v>
      </c>
      <c r="G37" s="240">
        <f>+Inputs!$D$3</f>
        <v>0.37951000000000001</v>
      </c>
      <c r="H37" s="249"/>
      <c r="I37" s="241">
        <f t="shared" si="7"/>
        <v>950750</v>
      </c>
      <c r="J37" s="241"/>
      <c r="K37" s="241">
        <f t="shared" si="1"/>
        <v>15846</v>
      </c>
      <c r="L37" s="241">
        <f t="shared" si="8"/>
        <v>459534</v>
      </c>
      <c r="M37" s="241">
        <f t="shared" si="2"/>
        <v>6013.7154600000003</v>
      </c>
      <c r="N37" s="241">
        <f t="shared" si="3"/>
        <v>6013.7154600000003</v>
      </c>
      <c r="O37" s="241">
        <f t="shared" si="9"/>
        <v>-186421.38416000028</v>
      </c>
      <c r="P37" s="241">
        <f t="shared" si="10"/>
        <v>186421.38416000028</v>
      </c>
      <c r="Q37" s="242"/>
      <c r="R37" s="242"/>
      <c r="S37" s="242"/>
      <c r="T37" s="237"/>
    </row>
    <row r="38" spans="1:20" s="248" customFormat="1">
      <c r="A38" s="243">
        <v>40848</v>
      </c>
      <c r="B38" s="252"/>
      <c r="C38" s="238">
        <v>30</v>
      </c>
      <c r="D38" s="239">
        <f t="shared" si="5"/>
        <v>15846</v>
      </c>
      <c r="E38" s="239">
        <f t="shared" si="6"/>
        <v>475380</v>
      </c>
      <c r="F38" s="239">
        <f t="shared" si="0"/>
        <v>-475370</v>
      </c>
      <c r="G38" s="240">
        <f>+Inputs!$D$3</f>
        <v>0.37951000000000001</v>
      </c>
      <c r="H38" s="249"/>
      <c r="I38" s="241">
        <f t="shared" si="7"/>
        <v>950750</v>
      </c>
      <c r="J38" s="241"/>
      <c r="K38" s="241">
        <f t="shared" si="1"/>
        <v>15846</v>
      </c>
      <c r="L38" s="241">
        <f t="shared" si="8"/>
        <v>475380</v>
      </c>
      <c r="M38" s="241">
        <f t="shared" si="2"/>
        <v>6013.7154600000003</v>
      </c>
      <c r="N38" s="241">
        <f t="shared" si="3"/>
        <v>6013.7154600000003</v>
      </c>
      <c r="O38" s="241">
        <f t="shared" si="9"/>
        <v>-180407.66870000027</v>
      </c>
      <c r="P38" s="241">
        <f t="shared" si="10"/>
        <v>180407.66870000027</v>
      </c>
      <c r="Q38" s="242"/>
      <c r="R38" s="242"/>
      <c r="S38" s="242"/>
      <c r="T38" s="237"/>
    </row>
    <row r="39" spans="1:20" s="248" customFormat="1">
      <c r="A39" s="243">
        <v>40878</v>
      </c>
      <c r="B39" s="249"/>
      <c r="C39" s="238">
        <v>31</v>
      </c>
      <c r="D39" s="239">
        <f t="shared" si="5"/>
        <v>15846</v>
      </c>
      <c r="E39" s="239">
        <f t="shared" si="6"/>
        <v>491226</v>
      </c>
      <c r="F39" s="239">
        <f t="shared" si="0"/>
        <v>-459524</v>
      </c>
      <c r="G39" s="240">
        <f>+Inputs!$D$3</f>
        <v>0.37951000000000001</v>
      </c>
      <c r="H39" s="249"/>
      <c r="I39" s="241">
        <f t="shared" si="7"/>
        <v>950750</v>
      </c>
      <c r="J39" s="241"/>
      <c r="K39" s="241">
        <f t="shared" si="1"/>
        <v>15846</v>
      </c>
      <c r="L39" s="241">
        <f t="shared" si="8"/>
        <v>491226</v>
      </c>
      <c r="M39" s="241">
        <f t="shared" si="2"/>
        <v>6013.7154600000003</v>
      </c>
      <c r="N39" s="241">
        <f t="shared" si="3"/>
        <v>6013.7154600000003</v>
      </c>
      <c r="O39" s="241">
        <f t="shared" si="9"/>
        <v>-174393.95324000026</v>
      </c>
      <c r="P39" s="241">
        <f t="shared" si="10"/>
        <v>174393.95324000026</v>
      </c>
      <c r="Q39" s="242"/>
      <c r="R39" s="242"/>
      <c r="S39" s="242"/>
      <c r="T39" s="237"/>
    </row>
    <row r="40" spans="1:20" s="248" customFormat="1">
      <c r="A40" s="243">
        <v>40909</v>
      </c>
      <c r="B40" s="249"/>
      <c r="C40" s="238">
        <v>32</v>
      </c>
      <c r="D40" s="239">
        <f t="shared" si="5"/>
        <v>15846</v>
      </c>
      <c r="E40" s="239">
        <f t="shared" si="6"/>
        <v>507072</v>
      </c>
      <c r="F40" s="239">
        <f t="shared" si="0"/>
        <v>-443678</v>
      </c>
      <c r="G40" s="240">
        <f>+Inputs!$D$3</f>
        <v>0.37951000000000001</v>
      </c>
      <c r="H40" s="249"/>
      <c r="I40" s="241">
        <f t="shared" si="7"/>
        <v>950750</v>
      </c>
      <c r="J40" s="249"/>
      <c r="K40" s="241">
        <f t="shared" si="1"/>
        <v>15846</v>
      </c>
      <c r="L40" s="241">
        <f t="shared" si="8"/>
        <v>507072</v>
      </c>
      <c r="M40" s="241">
        <f t="shared" si="2"/>
        <v>6013.7154600000003</v>
      </c>
      <c r="N40" s="241">
        <f t="shared" si="3"/>
        <v>6013.7154600000003</v>
      </c>
      <c r="O40" s="241">
        <f t="shared" si="9"/>
        <v>-168380.23778000026</v>
      </c>
      <c r="P40" s="241">
        <f t="shared" si="10"/>
        <v>168380.23778000026</v>
      </c>
      <c r="Q40" s="242"/>
      <c r="R40" s="242"/>
      <c r="S40" s="242"/>
      <c r="T40" s="237"/>
    </row>
    <row r="41" spans="1:20" s="248" customFormat="1">
      <c r="A41" s="243">
        <v>40940</v>
      </c>
      <c r="B41" s="237"/>
      <c r="C41" s="238">
        <v>33</v>
      </c>
      <c r="D41" s="239">
        <f t="shared" si="5"/>
        <v>15846</v>
      </c>
      <c r="E41" s="239">
        <f t="shared" si="6"/>
        <v>522918</v>
      </c>
      <c r="F41" s="239">
        <f t="shared" si="0"/>
        <v>-427832</v>
      </c>
      <c r="G41" s="240">
        <f>+Inputs!$D$3</f>
        <v>0.37951000000000001</v>
      </c>
      <c r="H41" s="237"/>
      <c r="I41" s="241">
        <f t="shared" si="7"/>
        <v>950750</v>
      </c>
      <c r="J41" s="237"/>
      <c r="K41" s="241">
        <f t="shared" si="1"/>
        <v>15846</v>
      </c>
      <c r="L41" s="241">
        <f t="shared" si="8"/>
        <v>522918</v>
      </c>
      <c r="M41" s="241">
        <f t="shared" si="2"/>
        <v>6013.7154600000003</v>
      </c>
      <c r="N41" s="241">
        <f t="shared" si="3"/>
        <v>6013.7154600000003</v>
      </c>
      <c r="O41" s="241">
        <f t="shared" si="9"/>
        <v>-162366.52232000025</v>
      </c>
      <c r="P41" s="241">
        <f t="shared" si="10"/>
        <v>162366.52232000025</v>
      </c>
      <c r="Q41" s="242"/>
      <c r="R41" s="242"/>
      <c r="S41" s="242"/>
      <c r="T41" s="237"/>
    </row>
    <row r="42" spans="1:20" s="248" customFormat="1">
      <c r="A42" s="243">
        <v>40969</v>
      </c>
      <c r="B42" s="237"/>
      <c r="C42" s="238">
        <v>34</v>
      </c>
      <c r="D42" s="239">
        <f t="shared" si="5"/>
        <v>15846</v>
      </c>
      <c r="E42" s="239">
        <f t="shared" si="6"/>
        <v>538764</v>
      </c>
      <c r="F42" s="239">
        <f t="shared" si="0"/>
        <v>-411986</v>
      </c>
      <c r="G42" s="240">
        <f>+Inputs!$D$3</f>
        <v>0.37951000000000001</v>
      </c>
      <c r="H42" s="237"/>
      <c r="I42" s="241">
        <f t="shared" si="7"/>
        <v>950750</v>
      </c>
      <c r="J42" s="237"/>
      <c r="K42" s="241">
        <f t="shared" si="1"/>
        <v>15846</v>
      </c>
      <c r="L42" s="241">
        <f t="shared" si="8"/>
        <v>538764</v>
      </c>
      <c r="M42" s="241">
        <f t="shared" si="2"/>
        <v>6013.7154600000003</v>
      </c>
      <c r="N42" s="241">
        <f t="shared" si="3"/>
        <v>6013.7154600000003</v>
      </c>
      <c r="O42" s="241">
        <f t="shared" si="9"/>
        <v>-156352.80686000024</v>
      </c>
      <c r="P42" s="241">
        <f t="shared" si="10"/>
        <v>156352.80686000024</v>
      </c>
      <c r="Q42" s="242"/>
      <c r="R42" s="242"/>
      <c r="S42" s="242"/>
      <c r="T42" s="237"/>
    </row>
    <row r="43" spans="1:20" s="248" customFormat="1">
      <c r="A43" s="243">
        <v>41000</v>
      </c>
      <c r="B43" s="237"/>
      <c r="C43" s="238">
        <v>35</v>
      </c>
      <c r="D43" s="239">
        <f t="shared" si="5"/>
        <v>15846</v>
      </c>
      <c r="E43" s="239">
        <f t="shared" si="6"/>
        <v>554610</v>
      </c>
      <c r="F43" s="239">
        <f t="shared" si="0"/>
        <v>-396140</v>
      </c>
      <c r="G43" s="240">
        <f>+Inputs!$D$3</f>
        <v>0.37951000000000001</v>
      </c>
      <c r="H43" s="237"/>
      <c r="I43" s="241">
        <f t="shared" si="7"/>
        <v>950750</v>
      </c>
      <c r="J43" s="237"/>
      <c r="K43" s="241">
        <f t="shared" si="1"/>
        <v>15846</v>
      </c>
      <c r="L43" s="241">
        <f t="shared" si="8"/>
        <v>554610</v>
      </c>
      <c r="M43" s="241">
        <f t="shared" si="2"/>
        <v>6013.7154600000003</v>
      </c>
      <c r="N43" s="241">
        <f t="shared" si="3"/>
        <v>6013.7154600000003</v>
      </c>
      <c r="O43" s="241">
        <f t="shared" si="9"/>
        <v>-150339.09140000024</v>
      </c>
      <c r="P43" s="241">
        <f t="shared" si="10"/>
        <v>150339.09140000024</v>
      </c>
      <c r="Q43" s="242"/>
      <c r="R43" s="242"/>
      <c r="S43" s="242"/>
      <c r="T43" s="237"/>
    </row>
    <row r="44" spans="1:20" s="248" customFormat="1">
      <c r="A44" s="243">
        <v>41030</v>
      </c>
      <c r="B44" s="237"/>
      <c r="C44" s="238">
        <v>36</v>
      </c>
      <c r="D44" s="239">
        <f t="shared" si="5"/>
        <v>15846</v>
      </c>
      <c r="E44" s="239">
        <f t="shared" si="6"/>
        <v>570456</v>
      </c>
      <c r="F44" s="239">
        <f t="shared" si="0"/>
        <v>-380294</v>
      </c>
      <c r="G44" s="240">
        <f>+Inputs!$D$3</f>
        <v>0.37951000000000001</v>
      </c>
      <c r="H44" s="237"/>
      <c r="I44" s="241">
        <f t="shared" si="7"/>
        <v>950750</v>
      </c>
      <c r="J44" s="237"/>
      <c r="K44" s="241">
        <f t="shared" si="1"/>
        <v>15846</v>
      </c>
      <c r="L44" s="241">
        <f t="shared" si="8"/>
        <v>570456</v>
      </c>
      <c r="M44" s="241">
        <f t="shared" si="2"/>
        <v>6013.7154600000003</v>
      </c>
      <c r="N44" s="241">
        <f t="shared" si="3"/>
        <v>6013.7154600000003</v>
      </c>
      <c r="O44" s="241">
        <f t="shared" si="9"/>
        <v>-144325.37594000023</v>
      </c>
      <c r="P44" s="241">
        <f t="shared" si="10"/>
        <v>144325.37594000023</v>
      </c>
      <c r="Q44" s="242"/>
      <c r="R44" s="242"/>
      <c r="S44" s="242"/>
      <c r="T44" s="237"/>
    </row>
    <row r="45" spans="1:20" s="248" customFormat="1">
      <c r="A45" s="243">
        <v>41061</v>
      </c>
      <c r="B45" s="237"/>
      <c r="C45" s="238">
        <v>37</v>
      </c>
      <c r="D45" s="239">
        <f t="shared" si="5"/>
        <v>15846</v>
      </c>
      <c r="E45" s="239">
        <f t="shared" si="6"/>
        <v>586302</v>
      </c>
      <c r="F45" s="239">
        <f t="shared" si="0"/>
        <v>-364448</v>
      </c>
      <c r="G45" s="240">
        <f>+Inputs!$D$3</f>
        <v>0.37951000000000001</v>
      </c>
      <c r="H45" s="237"/>
      <c r="I45" s="241">
        <f t="shared" si="7"/>
        <v>950750</v>
      </c>
      <c r="J45" s="237"/>
      <c r="K45" s="241">
        <f t="shared" si="1"/>
        <v>15846</v>
      </c>
      <c r="L45" s="241">
        <f t="shared" si="8"/>
        <v>586302</v>
      </c>
      <c r="M45" s="241">
        <f t="shared" si="2"/>
        <v>6013.7154600000003</v>
      </c>
      <c r="N45" s="241">
        <f t="shared" si="3"/>
        <v>6013.7154600000003</v>
      </c>
      <c r="O45" s="241">
        <f t="shared" si="9"/>
        <v>-138311.66048000022</v>
      </c>
      <c r="P45" s="241">
        <f t="shared" si="10"/>
        <v>138311.66048000022</v>
      </c>
      <c r="Q45" s="242"/>
      <c r="R45" s="242"/>
      <c r="S45" s="242"/>
      <c r="T45" s="237"/>
    </row>
    <row r="46" spans="1:20" s="248" customFormat="1">
      <c r="A46" s="243">
        <v>41091</v>
      </c>
      <c r="B46" s="237"/>
      <c r="C46" s="238">
        <v>38</v>
      </c>
      <c r="D46" s="239">
        <f t="shared" si="5"/>
        <v>15846</v>
      </c>
      <c r="E46" s="239">
        <f t="shared" si="6"/>
        <v>602148</v>
      </c>
      <c r="F46" s="239">
        <f t="shared" si="0"/>
        <v>-348602</v>
      </c>
      <c r="G46" s="240">
        <f>+Inputs!$D$3</f>
        <v>0.37951000000000001</v>
      </c>
      <c r="H46" s="237"/>
      <c r="I46" s="241">
        <f t="shared" si="7"/>
        <v>950750</v>
      </c>
      <c r="J46" s="237"/>
      <c r="K46" s="241">
        <f t="shared" si="1"/>
        <v>15846</v>
      </c>
      <c r="L46" s="241">
        <f t="shared" si="8"/>
        <v>602148</v>
      </c>
      <c r="M46" s="241">
        <f t="shared" si="2"/>
        <v>6013.7154600000003</v>
      </c>
      <c r="N46" s="241">
        <f t="shared" si="3"/>
        <v>6013.7154600000003</v>
      </c>
      <c r="O46" s="241">
        <f t="shared" si="9"/>
        <v>-132297.94502000022</v>
      </c>
      <c r="P46" s="241">
        <f t="shared" si="10"/>
        <v>132297.94502000022</v>
      </c>
      <c r="Q46" s="242"/>
      <c r="R46" s="242"/>
      <c r="S46" s="242"/>
      <c r="T46" s="237"/>
    </row>
    <row r="47" spans="1:20" s="248" customFormat="1">
      <c r="A47" s="243">
        <v>41122</v>
      </c>
      <c r="B47" s="237"/>
      <c r="C47" s="238">
        <v>39</v>
      </c>
      <c r="D47" s="239">
        <f t="shared" si="5"/>
        <v>15846</v>
      </c>
      <c r="E47" s="239">
        <f t="shared" si="6"/>
        <v>617994</v>
      </c>
      <c r="F47" s="239">
        <f t="shared" si="0"/>
        <v>-332756</v>
      </c>
      <c r="G47" s="240">
        <f>+Inputs!$D$3</f>
        <v>0.37951000000000001</v>
      </c>
      <c r="H47" s="237"/>
      <c r="I47" s="241">
        <f t="shared" si="7"/>
        <v>950750</v>
      </c>
      <c r="J47" s="237"/>
      <c r="K47" s="241">
        <f t="shared" si="1"/>
        <v>15846</v>
      </c>
      <c r="L47" s="241">
        <f t="shared" si="8"/>
        <v>617994</v>
      </c>
      <c r="M47" s="241">
        <f t="shared" si="2"/>
        <v>6013.7154600000003</v>
      </c>
      <c r="N47" s="241">
        <f t="shared" si="3"/>
        <v>6013.7154600000003</v>
      </c>
      <c r="O47" s="241">
        <f t="shared" si="9"/>
        <v>-126284.22956000021</v>
      </c>
      <c r="P47" s="241">
        <f t="shared" si="10"/>
        <v>126284.22956000021</v>
      </c>
      <c r="Q47" s="242"/>
      <c r="R47" s="242"/>
      <c r="S47" s="242"/>
      <c r="T47" s="237"/>
    </row>
    <row r="48" spans="1:20" s="248" customFormat="1">
      <c r="A48" s="243">
        <v>41153</v>
      </c>
      <c r="B48" s="237"/>
      <c r="C48" s="238">
        <v>40</v>
      </c>
      <c r="D48" s="239">
        <f t="shared" si="5"/>
        <v>15846</v>
      </c>
      <c r="E48" s="239">
        <f t="shared" si="6"/>
        <v>633840</v>
      </c>
      <c r="F48" s="239">
        <f t="shared" si="0"/>
        <v>-316910</v>
      </c>
      <c r="G48" s="240">
        <f>+Inputs!$D$3</f>
        <v>0.37951000000000001</v>
      </c>
      <c r="H48" s="237"/>
      <c r="I48" s="241">
        <f t="shared" si="7"/>
        <v>950750</v>
      </c>
      <c r="J48" s="237"/>
      <c r="K48" s="241">
        <f t="shared" si="1"/>
        <v>15846</v>
      </c>
      <c r="L48" s="241">
        <f t="shared" si="8"/>
        <v>633840</v>
      </c>
      <c r="M48" s="241">
        <f t="shared" si="2"/>
        <v>6013.7154600000003</v>
      </c>
      <c r="N48" s="241">
        <f t="shared" si="3"/>
        <v>6013.7154600000003</v>
      </c>
      <c r="O48" s="241">
        <f t="shared" si="9"/>
        <v>-120270.5141000002</v>
      </c>
      <c r="P48" s="241">
        <f t="shared" si="10"/>
        <v>120270.5141000002</v>
      </c>
      <c r="Q48" s="242"/>
      <c r="R48" s="242"/>
      <c r="S48" s="242"/>
      <c r="T48" s="237"/>
    </row>
    <row r="49" spans="1:20" s="248" customFormat="1">
      <c r="A49" s="243">
        <v>41183</v>
      </c>
      <c r="B49" s="237"/>
      <c r="C49" s="238">
        <v>41</v>
      </c>
      <c r="D49" s="239">
        <f t="shared" si="5"/>
        <v>15846</v>
      </c>
      <c r="E49" s="239">
        <f t="shared" si="6"/>
        <v>649686</v>
      </c>
      <c r="F49" s="239">
        <f t="shared" si="0"/>
        <v>-301064</v>
      </c>
      <c r="G49" s="240">
        <f>+Inputs!$D$3</f>
        <v>0.37951000000000001</v>
      </c>
      <c r="H49" s="237"/>
      <c r="I49" s="241">
        <f t="shared" si="7"/>
        <v>950750</v>
      </c>
      <c r="J49" s="237"/>
      <c r="K49" s="241">
        <f t="shared" si="1"/>
        <v>15846</v>
      </c>
      <c r="L49" s="241">
        <f t="shared" si="8"/>
        <v>649686</v>
      </c>
      <c r="M49" s="241">
        <f t="shared" si="2"/>
        <v>6013.7154600000003</v>
      </c>
      <c r="N49" s="241">
        <f t="shared" si="3"/>
        <v>6013.7154600000003</v>
      </c>
      <c r="O49" s="241">
        <f t="shared" si="9"/>
        <v>-114256.7986400002</v>
      </c>
      <c r="P49" s="241">
        <f t="shared" si="10"/>
        <v>114256.7986400002</v>
      </c>
      <c r="Q49" s="242"/>
      <c r="R49" s="242"/>
      <c r="S49" s="242"/>
      <c r="T49" s="237"/>
    </row>
    <row r="50" spans="1:20" s="248" customFormat="1">
      <c r="A50" s="243">
        <v>41214</v>
      </c>
      <c r="B50" s="237"/>
      <c r="C50" s="238">
        <v>42</v>
      </c>
      <c r="D50" s="239">
        <f t="shared" si="5"/>
        <v>15846</v>
      </c>
      <c r="E50" s="239">
        <f t="shared" si="6"/>
        <v>665532</v>
      </c>
      <c r="F50" s="239">
        <f t="shared" si="0"/>
        <v>-285218</v>
      </c>
      <c r="G50" s="240">
        <f>+Inputs!$D$3</f>
        <v>0.37951000000000001</v>
      </c>
      <c r="H50" s="237"/>
      <c r="I50" s="241">
        <f t="shared" si="7"/>
        <v>950750</v>
      </c>
      <c r="J50" s="237"/>
      <c r="K50" s="241">
        <f t="shared" si="1"/>
        <v>15846</v>
      </c>
      <c r="L50" s="241">
        <f t="shared" si="8"/>
        <v>665532</v>
      </c>
      <c r="M50" s="241">
        <f t="shared" si="2"/>
        <v>6013.7154600000003</v>
      </c>
      <c r="N50" s="241">
        <f t="shared" si="3"/>
        <v>6013.7154600000003</v>
      </c>
      <c r="O50" s="241">
        <f t="shared" si="9"/>
        <v>-108243.08318000019</v>
      </c>
      <c r="P50" s="241">
        <f t="shared" si="10"/>
        <v>108243.08318000019</v>
      </c>
      <c r="Q50" s="242"/>
      <c r="R50" s="242"/>
      <c r="S50" s="242"/>
      <c r="T50" s="237"/>
    </row>
    <row r="51" spans="1:20" s="248" customFormat="1">
      <c r="A51" s="243">
        <v>41244</v>
      </c>
      <c r="B51" s="237"/>
      <c r="C51" s="238">
        <v>43</v>
      </c>
      <c r="D51" s="239">
        <f t="shared" si="5"/>
        <v>15846</v>
      </c>
      <c r="E51" s="239">
        <f t="shared" si="6"/>
        <v>681378</v>
      </c>
      <c r="F51" s="239">
        <f t="shared" si="0"/>
        <v>-269372</v>
      </c>
      <c r="G51" s="240">
        <f>+Inputs!$D$3</f>
        <v>0.37951000000000001</v>
      </c>
      <c r="H51" s="237"/>
      <c r="I51" s="241">
        <f t="shared" si="7"/>
        <v>950750</v>
      </c>
      <c r="J51" s="237"/>
      <c r="K51" s="241">
        <f t="shared" si="1"/>
        <v>15846</v>
      </c>
      <c r="L51" s="241">
        <f t="shared" si="8"/>
        <v>681378</v>
      </c>
      <c r="M51" s="241">
        <f t="shared" si="2"/>
        <v>6013.7154600000003</v>
      </c>
      <c r="N51" s="241">
        <f t="shared" si="3"/>
        <v>6013.7154600000003</v>
      </c>
      <c r="O51" s="241">
        <f t="shared" si="9"/>
        <v>-102229.36772000018</v>
      </c>
      <c r="P51" s="241">
        <f t="shared" si="10"/>
        <v>102229.36772000018</v>
      </c>
      <c r="Q51" s="242"/>
      <c r="R51" s="242"/>
      <c r="S51" s="242"/>
      <c r="T51" s="237"/>
    </row>
    <row r="52" spans="1:20" s="248" customFormat="1">
      <c r="A52" s="243">
        <v>41275</v>
      </c>
      <c r="B52" s="237"/>
      <c r="C52" s="238">
        <v>44</v>
      </c>
      <c r="D52" s="239">
        <f t="shared" si="5"/>
        <v>15846</v>
      </c>
      <c r="E52" s="239">
        <f t="shared" si="6"/>
        <v>697224</v>
      </c>
      <c r="F52" s="239">
        <f t="shared" si="0"/>
        <v>-253526</v>
      </c>
      <c r="G52" s="240">
        <f>+Inputs!$D$3</f>
        <v>0.37951000000000001</v>
      </c>
      <c r="H52" s="237"/>
      <c r="I52" s="241">
        <f t="shared" si="7"/>
        <v>950750</v>
      </c>
      <c r="J52" s="237"/>
      <c r="K52" s="241">
        <f t="shared" si="1"/>
        <v>15846</v>
      </c>
      <c r="L52" s="241">
        <f t="shared" si="8"/>
        <v>697224</v>
      </c>
      <c r="M52" s="241">
        <f t="shared" si="2"/>
        <v>6013.7154600000003</v>
      </c>
      <c r="N52" s="241">
        <f t="shared" si="3"/>
        <v>6013.7154600000003</v>
      </c>
      <c r="O52" s="241">
        <f t="shared" si="9"/>
        <v>-96215.652260000177</v>
      </c>
      <c r="P52" s="241">
        <f t="shared" si="10"/>
        <v>96215.652260000177</v>
      </c>
      <c r="Q52" s="242"/>
      <c r="R52" s="242"/>
      <c r="S52" s="242"/>
      <c r="T52" s="237"/>
    </row>
    <row r="53" spans="1:20" s="248" customFormat="1">
      <c r="A53" s="243">
        <v>41306</v>
      </c>
      <c r="B53" s="237"/>
      <c r="C53" s="238">
        <v>45</v>
      </c>
      <c r="D53" s="239">
        <f t="shared" si="5"/>
        <v>15846</v>
      </c>
      <c r="E53" s="239">
        <f t="shared" si="6"/>
        <v>713070</v>
      </c>
      <c r="F53" s="239">
        <f t="shared" si="0"/>
        <v>-237680</v>
      </c>
      <c r="G53" s="240">
        <f>+Inputs!$D$3</f>
        <v>0.37951000000000001</v>
      </c>
      <c r="H53" s="237"/>
      <c r="I53" s="241">
        <f t="shared" si="7"/>
        <v>950750</v>
      </c>
      <c r="J53" s="237"/>
      <c r="K53" s="241">
        <f t="shared" si="1"/>
        <v>15846</v>
      </c>
      <c r="L53" s="241">
        <f t="shared" si="8"/>
        <v>713070</v>
      </c>
      <c r="M53" s="241">
        <f t="shared" si="2"/>
        <v>6013.7154600000003</v>
      </c>
      <c r="N53" s="241">
        <f t="shared" si="3"/>
        <v>6013.7154600000003</v>
      </c>
      <c r="O53" s="241">
        <f t="shared" si="9"/>
        <v>-90201.93680000017</v>
      </c>
      <c r="P53" s="241">
        <f t="shared" si="10"/>
        <v>90201.93680000017</v>
      </c>
      <c r="Q53" s="242"/>
      <c r="R53" s="242"/>
      <c r="S53" s="242"/>
      <c r="T53" s="237"/>
    </row>
    <row r="54" spans="1:20" s="248" customFormat="1">
      <c r="A54" s="243">
        <v>41334</v>
      </c>
      <c r="B54" s="237"/>
      <c r="C54" s="238">
        <v>46</v>
      </c>
      <c r="D54" s="239">
        <f t="shared" si="5"/>
        <v>15846</v>
      </c>
      <c r="E54" s="239">
        <f t="shared" si="6"/>
        <v>728916</v>
      </c>
      <c r="F54" s="239">
        <f t="shared" si="0"/>
        <v>-221834</v>
      </c>
      <c r="G54" s="240">
        <f>+Inputs!$D$3</f>
        <v>0.37951000000000001</v>
      </c>
      <c r="H54" s="237"/>
      <c r="I54" s="241">
        <f t="shared" si="7"/>
        <v>950750</v>
      </c>
      <c r="J54" s="237"/>
      <c r="K54" s="241">
        <f t="shared" si="1"/>
        <v>15846</v>
      </c>
      <c r="L54" s="241">
        <f t="shared" si="8"/>
        <v>728916</v>
      </c>
      <c r="M54" s="241">
        <f t="shared" si="2"/>
        <v>6013.7154600000003</v>
      </c>
      <c r="N54" s="241">
        <f t="shared" si="3"/>
        <v>6013.7154600000003</v>
      </c>
      <c r="O54" s="241">
        <f t="shared" si="9"/>
        <v>-84188.221340000164</v>
      </c>
      <c r="P54" s="241">
        <f t="shared" si="10"/>
        <v>84188.221340000164</v>
      </c>
      <c r="Q54" s="242"/>
      <c r="R54" s="242"/>
      <c r="S54" s="242"/>
      <c r="T54" s="237"/>
    </row>
    <row r="55" spans="1:20" s="248" customFormat="1">
      <c r="A55" s="243">
        <v>41365</v>
      </c>
      <c r="B55" s="237"/>
      <c r="C55" s="238">
        <v>47</v>
      </c>
      <c r="D55" s="239">
        <f t="shared" si="5"/>
        <v>15846</v>
      </c>
      <c r="E55" s="239">
        <f t="shared" si="6"/>
        <v>744762</v>
      </c>
      <c r="F55" s="239">
        <f t="shared" si="0"/>
        <v>-205988</v>
      </c>
      <c r="G55" s="240">
        <f>+Inputs!$D$3</f>
        <v>0.37951000000000001</v>
      </c>
      <c r="H55" s="237"/>
      <c r="I55" s="241">
        <f t="shared" si="7"/>
        <v>950750</v>
      </c>
      <c r="J55" s="237"/>
      <c r="K55" s="241">
        <f t="shared" si="1"/>
        <v>15846</v>
      </c>
      <c r="L55" s="241">
        <f t="shared" si="8"/>
        <v>744762</v>
      </c>
      <c r="M55" s="241">
        <f t="shared" si="2"/>
        <v>6013.7154600000003</v>
      </c>
      <c r="N55" s="241">
        <f t="shared" si="3"/>
        <v>6013.7154600000003</v>
      </c>
      <c r="O55" s="241">
        <f t="shared" si="9"/>
        <v>-78174.505880000157</v>
      </c>
      <c r="P55" s="241">
        <f t="shared" si="10"/>
        <v>78174.505880000157</v>
      </c>
      <c r="Q55" s="242"/>
      <c r="R55" s="242"/>
      <c r="S55" s="242"/>
      <c r="T55" s="237"/>
    </row>
    <row r="56" spans="1:20" s="248" customFormat="1">
      <c r="A56" s="243">
        <v>41395</v>
      </c>
      <c r="B56" s="237"/>
      <c r="C56" s="238">
        <v>48</v>
      </c>
      <c r="D56" s="239">
        <f t="shared" si="5"/>
        <v>15846</v>
      </c>
      <c r="E56" s="239">
        <f t="shared" si="6"/>
        <v>760608</v>
      </c>
      <c r="F56" s="239">
        <f t="shared" si="0"/>
        <v>-190142</v>
      </c>
      <c r="G56" s="240">
        <f>+Inputs!$D$3</f>
        <v>0.37951000000000001</v>
      </c>
      <c r="H56" s="237"/>
      <c r="I56" s="241">
        <f t="shared" si="7"/>
        <v>950750</v>
      </c>
      <c r="J56" s="237"/>
      <c r="K56" s="241">
        <f t="shared" si="1"/>
        <v>15846</v>
      </c>
      <c r="L56" s="241">
        <f t="shared" si="8"/>
        <v>760608</v>
      </c>
      <c r="M56" s="241">
        <f t="shared" si="2"/>
        <v>6013.7154600000003</v>
      </c>
      <c r="N56" s="241">
        <f t="shared" si="3"/>
        <v>6013.7154600000003</v>
      </c>
      <c r="O56" s="241">
        <f t="shared" si="9"/>
        <v>-72160.79042000015</v>
      </c>
      <c r="P56" s="241">
        <f t="shared" si="10"/>
        <v>72160.79042000015</v>
      </c>
      <c r="Q56" s="242"/>
      <c r="R56" s="242"/>
      <c r="S56" s="242"/>
      <c r="T56" s="237"/>
    </row>
    <row r="57" spans="1:20" s="248" customFormat="1">
      <c r="A57" s="243">
        <v>41426</v>
      </c>
      <c r="B57" s="237"/>
      <c r="C57" s="238">
        <v>49</v>
      </c>
      <c r="D57" s="239">
        <f t="shared" si="5"/>
        <v>15846</v>
      </c>
      <c r="E57" s="239">
        <f t="shared" si="6"/>
        <v>776454</v>
      </c>
      <c r="F57" s="239">
        <f t="shared" si="0"/>
        <v>-174296</v>
      </c>
      <c r="G57" s="240">
        <f>+Inputs!$D$3</f>
        <v>0.37951000000000001</v>
      </c>
      <c r="H57" s="237"/>
      <c r="I57" s="241">
        <f t="shared" si="7"/>
        <v>950750</v>
      </c>
      <c r="J57" s="237"/>
      <c r="K57" s="241">
        <f t="shared" si="1"/>
        <v>15846</v>
      </c>
      <c r="L57" s="241">
        <f t="shared" si="8"/>
        <v>776454</v>
      </c>
      <c r="M57" s="241">
        <f t="shared" si="2"/>
        <v>6013.7154600000003</v>
      </c>
      <c r="N57" s="241">
        <f t="shared" si="3"/>
        <v>6013.7154600000003</v>
      </c>
      <c r="O57" s="241">
        <f t="shared" si="9"/>
        <v>-66147.074960000144</v>
      </c>
      <c r="P57" s="241">
        <f t="shared" si="10"/>
        <v>66147.074960000144</v>
      </c>
      <c r="Q57" s="242"/>
      <c r="R57" s="242"/>
      <c r="S57" s="242"/>
      <c r="T57" s="237"/>
    </row>
    <row r="58" spans="1:20" s="248" customFormat="1">
      <c r="A58" s="243">
        <v>41456</v>
      </c>
      <c r="B58" s="237"/>
      <c r="C58" s="238">
        <v>50</v>
      </c>
      <c r="D58" s="239">
        <f t="shared" si="5"/>
        <v>15846</v>
      </c>
      <c r="E58" s="239">
        <f t="shared" si="6"/>
        <v>792300</v>
      </c>
      <c r="F58" s="239">
        <f t="shared" si="0"/>
        <v>-158450</v>
      </c>
      <c r="G58" s="240">
        <f>+Inputs!$D$3</f>
        <v>0.37951000000000001</v>
      </c>
      <c r="H58" s="237"/>
      <c r="I58" s="241">
        <f t="shared" si="7"/>
        <v>950750</v>
      </c>
      <c r="J58" s="237"/>
      <c r="K58" s="241">
        <f t="shared" si="1"/>
        <v>15846</v>
      </c>
      <c r="L58" s="241">
        <f t="shared" si="8"/>
        <v>792300</v>
      </c>
      <c r="M58" s="241">
        <f t="shared" si="2"/>
        <v>6013.7154600000003</v>
      </c>
      <c r="N58" s="241">
        <f t="shared" si="3"/>
        <v>6013.7154600000003</v>
      </c>
      <c r="O58" s="241">
        <f t="shared" si="9"/>
        <v>-60133.359500000144</v>
      </c>
      <c r="P58" s="241">
        <f t="shared" si="10"/>
        <v>60133.359500000144</v>
      </c>
      <c r="Q58" s="242"/>
      <c r="R58" s="242"/>
      <c r="S58" s="242"/>
      <c r="T58" s="237"/>
    </row>
    <row r="59" spans="1:20" s="248" customFormat="1">
      <c r="A59" s="243">
        <v>41487</v>
      </c>
      <c r="B59" s="237"/>
      <c r="C59" s="238">
        <v>51</v>
      </c>
      <c r="D59" s="239">
        <f t="shared" si="5"/>
        <v>15846</v>
      </c>
      <c r="E59" s="239">
        <f t="shared" si="6"/>
        <v>808146</v>
      </c>
      <c r="F59" s="239">
        <f t="shared" si="0"/>
        <v>-142604</v>
      </c>
      <c r="G59" s="240">
        <f>+Inputs!$D$3</f>
        <v>0.37951000000000001</v>
      </c>
      <c r="H59" s="237"/>
      <c r="I59" s="241">
        <f t="shared" si="7"/>
        <v>950750</v>
      </c>
      <c r="J59" s="237"/>
      <c r="K59" s="241">
        <f t="shared" si="1"/>
        <v>15846</v>
      </c>
      <c r="L59" s="241">
        <f t="shared" si="8"/>
        <v>808146</v>
      </c>
      <c r="M59" s="241">
        <f t="shared" si="2"/>
        <v>6013.7154600000003</v>
      </c>
      <c r="N59" s="241">
        <f t="shared" si="3"/>
        <v>6013.7154600000003</v>
      </c>
      <c r="O59" s="241">
        <f t="shared" si="9"/>
        <v>-54119.644040000145</v>
      </c>
      <c r="P59" s="241">
        <f t="shared" si="10"/>
        <v>54119.644040000145</v>
      </c>
      <c r="Q59" s="242"/>
      <c r="R59" s="242"/>
      <c r="S59" s="242"/>
      <c r="T59" s="237"/>
    </row>
    <row r="60" spans="1:20" s="248" customFormat="1">
      <c r="A60" s="243">
        <v>41518</v>
      </c>
      <c r="B60" s="237"/>
      <c r="C60" s="238">
        <v>52</v>
      </c>
      <c r="D60" s="239">
        <f t="shared" si="5"/>
        <v>15846</v>
      </c>
      <c r="E60" s="239">
        <f t="shared" si="6"/>
        <v>823992</v>
      </c>
      <c r="F60" s="239">
        <f t="shared" si="0"/>
        <v>-126758</v>
      </c>
      <c r="G60" s="240">
        <f>+Inputs!$D$3</f>
        <v>0.37951000000000001</v>
      </c>
      <c r="H60" s="237"/>
      <c r="I60" s="241">
        <f t="shared" si="7"/>
        <v>950750</v>
      </c>
      <c r="J60" s="237"/>
      <c r="K60" s="241">
        <f t="shared" si="1"/>
        <v>15846</v>
      </c>
      <c r="L60" s="241">
        <f t="shared" si="8"/>
        <v>823992</v>
      </c>
      <c r="M60" s="241">
        <f t="shared" si="2"/>
        <v>6013.7154600000003</v>
      </c>
      <c r="N60" s="241">
        <f t="shared" si="3"/>
        <v>6013.7154600000003</v>
      </c>
      <c r="O60" s="241">
        <f t="shared" si="9"/>
        <v>-48105.928580000145</v>
      </c>
      <c r="P60" s="241">
        <f t="shared" si="10"/>
        <v>48105.928580000145</v>
      </c>
      <c r="Q60" s="242"/>
      <c r="R60" s="242"/>
      <c r="S60" s="242"/>
      <c r="T60" s="237"/>
    </row>
    <row r="61" spans="1:20" s="248" customFormat="1">
      <c r="A61" s="243">
        <v>41548</v>
      </c>
      <c r="B61" s="237"/>
      <c r="C61" s="238">
        <v>53</v>
      </c>
      <c r="D61" s="239">
        <f t="shared" si="5"/>
        <v>15846</v>
      </c>
      <c r="E61" s="239">
        <f t="shared" si="6"/>
        <v>839838</v>
      </c>
      <c r="F61" s="239">
        <f t="shared" si="0"/>
        <v>-110912</v>
      </c>
      <c r="G61" s="240">
        <f>+Inputs!$D$3</f>
        <v>0.37951000000000001</v>
      </c>
      <c r="H61" s="237"/>
      <c r="I61" s="241">
        <f t="shared" si="7"/>
        <v>950750</v>
      </c>
      <c r="J61" s="237"/>
      <c r="K61" s="241">
        <f t="shared" si="1"/>
        <v>15846</v>
      </c>
      <c r="L61" s="241">
        <f t="shared" si="8"/>
        <v>839838</v>
      </c>
      <c r="M61" s="241">
        <f t="shared" si="2"/>
        <v>6013.7154600000003</v>
      </c>
      <c r="N61" s="241">
        <f t="shared" si="3"/>
        <v>6013.7154600000003</v>
      </c>
      <c r="O61" s="241">
        <f t="shared" si="9"/>
        <v>-42092.213120000146</v>
      </c>
      <c r="P61" s="241">
        <f t="shared" si="10"/>
        <v>42092.213120000146</v>
      </c>
      <c r="Q61" s="242"/>
      <c r="R61" s="242"/>
      <c r="S61" s="242"/>
      <c r="T61" s="237"/>
    </row>
    <row r="62" spans="1:20" s="248" customFormat="1">
      <c r="A62" s="243">
        <v>41579</v>
      </c>
      <c r="B62" s="237"/>
      <c r="C62" s="238">
        <v>54</v>
      </c>
      <c r="D62" s="239">
        <f t="shared" si="5"/>
        <v>15846</v>
      </c>
      <c r="E62" s="239">
        <f t="shared" si="6"/>
        <v>855684</v>
      </c>
      <c r="F62" s="239">
        <f t="shared" si="0"/>
        <v>-95066</v>
      </c>
      <c r="G62" s="240">
        <f>+Inputs!$D$3</f>
        <v>0.37951000000000001</v>
      </c>
      <c r="H62" s="237"/>
      <c r="I62" s="241">
        <f t="shared" si="7"/>
        <v>950750</v>
      </c>
      <c r="J62" s="237"/>
      <c r="K62" s="241">
        <f t="shared" si="1"/>
        <v>15846</v>
      </c>
      <c r="L62" s="241">
        <f t="shared" si="8"/>
        <v>855684</v>
      </c>
      <c r="M62" s="241">
        <f t="shared" si="2"/>
        <v>6013.7154600000003</v>
      </c>
      <c r="N62" s="241">
        <f t="shared" si="3"/>
        <v>6013.7154600000003</v>
      </c>
      <c r="O62" s="241">
        <f t="shared" si="9"/>
        <v>-36078.497660000146</v>
      </c>
      <c r="P62" s="241">
        <f t="shared" si="10"/>
        <v>36078.497660000146</v>
      </c>
      <c r="Q62" s="242"/>
      <c r="R62" s="242"/>
      <c r="S62" s="242"/>
      <c r="T62" s="237"/>
    </row>
    <row r="63" spans="1:20" s="248" customFormat="1">
      <c r="A63" s="243">
        <v>41609</v>
      </c>
      <c r="B63" s="237"/>
      <c r="C63" s="238">
        <v>55</v>
      </c>
      <c r="D63" s="239">
        <f t="shared" si="5"/>
        <v>15846</v>
      </c>
      <c r="E63" s="239">
        <f t="shared" si="6"/>
        <v>871530</v>
      </c>
      <c r="F63" s="239">
        <f t="shared" si="0"/>
        <v>-79220</v>
      </c>
      <c r="G63" s="240">
        <f>+Inputs!$D$3</f>
        <v>0.37951000000000001</v>
      </c>
      <c r="H63" s="237"/>
      <c r="I63" s="241">
        <f t="shared" si="7"/>
        <v>950750</v>
      </c>
      <c r="J63" s="237"/>
      <c r="K63" s="241">
        <f t="shared" si="1"/>
        <v>15846</v>
      </c>
      <c r="L63" s="241">
        <f t="shared" si="8"/>
        <v>871530</v>
      </c>
      <c r="M63" s="241">
        <f t="shared" si="2"/>
        <v>6013.7154600000003</v>
      </c>
      <c r="N63" s="241">
        <f t="shared" si="3"/>
        <v>6013.7154600000003</v>
      </c>
      <c r="O63" s="241">
        <f t="shared" si="9"/>
        <v>-30064.782200000147</v>
      </c>
      <c r="P63" s="241">
        <f t="shared" si="10"/>
        <v>30064.782200000147</v>
      </c>
      <c r="Q63" s="242"/>
      <c r="R63" s="242"/>
      <c r="S63" s="242"/>
      <c r="T63" s="237"/>
    </row>
    <row r="64" spans="1:20" s="248" customFormat="1">
      <c r="A64" s="243">
        <v>41640</v>
      </c>
      <c r="B64" s="237"/>
      <c r="C64" s="238">
        <v>56</v>
      </c>
      <c r="D64" s="239">
        <f t="shared" si="5"/>
        <v>15846</v>
      </c>
      <c r="E64" s="239">
        <f t="shared" si="6"/>
        <v>887376</v>
      </c>
      <c r="F64" s="239">
        <f t="shared" si="0"/>
        <v>-63374</v>
      </c>
      <c r="G64" s="240">
        <f>+Inputs!$D$3</f>
        <v>0.37951000000000001</v>
      </c>
      <c r="H64" s="237"/>
      <c r="I64" s="241">
        <f t="shared" si="7"/>
        <v>950750</v>
      </c>
      <c r="J64" s="237"/>
      <c r="K64" s="241">
        <f t="shared" si="1"/>
        <v>15846</v>
      </c>
      <c r="L64" s="241">
        <f t="shared" si="8"/>
        <v>887376</v>
      </c>
      <c r="M64" s="241">
        <f t="shared" si="2"/>
        <v>6013.7154600000003</v>
      </c>
      <c r="N64" s="241">
        <f t="shared" si="3"/>
        <v>6013.7154600000003</v>
      </c>
      <c r="O64" s="241">
        <f t="shared" si="9"/>
        <v>-24051.066740000148</v>
      </c>
      <c r="P64" s="241">
        <f t="shared" si="10"/>
        <v>24051.066740000148</v>
      </c>
      <c r="Q64" s="242"/>
      <c r="R64" s="242"/>
      <c r="S64" s="242"/>
      <c r="T64" s="237"/>
    </row>
    <row r="65" spans="1:20" s="248" customFormat="1">
      <c r="A65" s="243">
        <v>41671</v>
      </c>
      <c r="B65" s="237"/>
      <c r="C65" s="238">
        <v>57</v>
      </c>
      <c r="D65" s="239">
        <f t="shared" si="5"/>
        <v>15846</v>
      </c>
      <c r="E65" s="239">
        <f t="shared" si="6"/>
        <v>903222</v>
      </c>
      <c r="F65" s="239">
        <f t="shared" si="0"/>
        <v>-47528</v>
      </c>
      <c r="G65" s="240">
        <f>+Inputs!$D$3</f>
        <v>0.37951000000000001</v>
      </c>
      <c r="H65" s="237"/>
      <c r="I65" s="241">
        <f t="shared" si="7"/>
        <v>950750</v>
      </c>
      <c r="J65" s="237"/>
      <c r="K65" s="241">
        <f t="shared" si="1"/>
        <v>15846</v>
      </c>
      <c r="L65" s="241">
        <f t="shared" si="8"/>
        <v>903222</v>
      </c>
      <c r="M65" s="241">
        <f t="shared" si="2"/>
        <v>6013.7154600000003</v>
      </c>
      <c r="N65" s="241">
        <f t="shared" si="3"/>
        <v>6013.7154600000003</v>
      </c>
      <c r="O65" s="241">
        <f t="shared" si="9"/>
        <v>-18037.351280000148</v>
      </c>
      <c r="P65" s="241">
        <f t="shared" si="10"/>
        <v>18037.351280000148</v>
      </c>
      <c r="Q65" s="242"/>
      <c r="R65" s="242"/>
      <c r="S65" s="242"/>
      <c r="T65" s="237"/>
    </row>
    <row r="66" spans="1:20" s="248" customFormat="1">
      <c r="A66" s="243">
        <v>41699</v>
      </c>
      <c r="B66" s="237"/>
      <c r="C66" s="238">
        <v>58</v>
      </c>
      <c r="D66" s="239">
        <f t="shared" si="5"/>
        <v>15846</v>
      </c>
      <c r="E66" s="239">
        <f t="shared" si="6"/>
        <v>919068</v>
      </c>
      <c r="F66" s="239">
        <f t="shared" si="0"/>
        <v>-31682</v>
      </c>
      <c r="G66" s="240">
        <f>+Inputs!$D$3</f>
        <v>0.37951000000000001</v>
      </c>
      <c r="H66" s="237"/>
      <c r="I66" s="241">
        <f t="shared" si="7"/>
        <v>950750</v>
      </c>
      <c r="J66" s="237"/>
      <c r="K66" s="241">
        <f t="shared" si="1"/>
        <v>15846</v>
      </c>
      <c r="L66" s="241">
        <f t="shared" si="8"/>
        <v>919068</v>
      </c>
      <c r="M66" s="241">
        <f t="shared" si="2"/>
        <v>6013.7154600000003</v>
      </c>
      <c r="N66" s="241">
        <f t="shared" si="3"/>
        <v>6013.7154600000003</v>
      </c>
      <c r="O66" s="241">
        <f t="shared" si="9"/>
        <v>-12023.635820000149</v>
      </c>
      <c r="P66" s="241">
        <f t="shared" si="10"/>
        <v>12023.635820000149</v>
      </c>
      <c r="Q66" s="242"/>
      <c r="R66" s="242"/>
      <c r="S66" s="242"/>
      <c r="T66" s="237"/>
    </row>
    <row r="67" spans="1:20" s="248" customFormat="1">
      <c r="A67" s="243">
        <v>41730</v>
      </c>
      <c r="B67" s="237"/>
      <c r="C67" s="238">
        <v>59</v>
      </c>
      <c r="D67" s="239">
        <f t="shared" si="5"/>
        <v>15846</v>
      </c>
      <c r="E67" s="239">
        <f t="shared" si="6"/>
        <v>934914</v>
      </c>
      <c r="F67" s="239">
        <f t="shared" si="0"/>
        <v>-15836</v>
      </c>
      <c r="G67" s="240">
        <f>+Inputs!$D$3</f>
        <v>0.37951000000000001</v>
      </c>
      <c r="H67" s="237"/>
      <c r="I67" s="241">
        <f t="shared" si="7"/>
        <v>950750</v>
      </c>
      <c r="J67" s="237"/>
      <c r="K67" s="241">
        <f t="shared" si="1"/>
        <v>15846</v>
      </c>
      <c r="L67" s="241">
        <f t="shared" si="8"/>
        <v>934914</v>
      </c>
      <c r="M67" s="241">
        <f t="shared" si="2"/>
        <v>6013.7154600000003</v>
      </c>
      <c r="N67" s="241">
        <f t="shared" si="3"/>
        <v>6013.7154600000003</v>
      </c>
      <c r="O67" s="241">
        <f t="shared" si="9"/>
        <v>-6009.9203600001483</v>
      </c>
      <c r="P67" s="241">
        <f t="shared" si="10"/>
        <v>6009.9203600001483</v>
      </c>
      <c r="Q67" s="242"/>
      <c r="R67" s="242"/>
      <c r="S67" s="242"/>
      <c r="T67" s="237"/>
    </row>
    <row r="68" spans="1:20" s="248" customFormat="1">
      <c r="A68" s="243">
        <v>41760</v>
      </c>
      <c r="B68" s="237"/>
      <c r="C68" s="238">
        <v>60</v>
      </c>
      <c r="D68" s="239">
        <f>-F67</f>
        <v>15836</v>
      </c>
      <c r="E68" s="239">
        <f t="shared" si="6"/>
        <v>950750</v>
      </c>
      <c r="F68" s="239">
        <f t="shared" si="0"/>
        <v>0</v>
      </c>
      <c r="G68" s="240">
        <f>+Inputs!$D$3</f>
        <v>0.37951000000000001</v>
      </c>
      <c r="H68" s="237"/>
      <c r="I68" s="241">
        <f t="shared" si="7"/>
        <v>950750</v>
      </c>
      <c r="J68" s="237"/>
      <c r="K68" s="241">
        <f t="shared" si="1"/>
        <v>15836</v>
      </c>
      <c r="L68" s="241">
        <f t="shared" si="8"/>
        <v>950750</v>
      </c>
      <c r="M68" s="241">
        <f t="shared" si="2"/>
        <v>6009.9203600000001</v>
      </c>
      <c r="N68" s="241">
        <f t="shared" si="3"/>
        <v>6009.9203600000001</v>
      </c>
      <c r="O68" s="241">
        <f t="shared" si="9"/>
        <v>-1.482476363889873E-10</v>
      </c>
      <c r="P68" s="241">
        <f t="shared" si="10"/>
        <v>1.482476363889873E-10</v>
      </c>
      <c r="Q68" s="242"/>
      <c r="R68" s="242"/>
      <c r="S68" s="242"/>
      <c r="T68" s="237"/>
    </row>
    <row r="69" spans="1:20">
      <c r="A69" s="30"/>
      <c r="B69" s="4"/>
      <c r="C69" s="4"/>
      <c r="D69" s="4"/>
      <c r="E69" s="4"/>
      <c r="F69" s="4"/>
      <c r="G69" s="28"/>
      <c r="H69" s="4"/>
      <c r="I69" s="4"/>
      <c r="J69" s="4"/>
      <c r="K69" s="4"/>
      <c r="L69" s="4"/>
      <c r="M69" s="4"/>
      <c r="N69" s="4"/>
      <c r="O69" s="4"/>
      <c r="P69" s="4"/>
      <c r="Q69" s="8"/>
      <c r="R69" s="8"/>
      <c r="S69" s="8"/>
      <c r="T69" s="4"/>
    </row>
    <row r="70" spans="1:20">
      <c r="A70" s="8" t="s">
        <v>43</v>
      </c>
      <c r="B70" s="33">
        <f>SUM(B9:B69)</f>
        <v>-950750</v>
      </c>
      <c r="C70" s="4"/>
      <c r="D70" s="33">
        <f>SUM(D9:D69)</f>
        <v>950750</v>
      </c>
      <c r="E70" s="4"/>
      <c r="F70" s="4"/>
      <c r="G70" s="28"/>
      <c r="H70" s="33">
        <f>SUM(H9:H69)</f>
        <v>950750</v>
      </c>
      <c r="I70" s="33"/>
      <c r="J70" s="33">
        <f>SUM(J9:J69)</f>
        <v>360819.13250000001</v>
      </c>
      <c r="K70" s="33">
        <f>SUM(K9:K69)</f>
        <v>950750</v>
      </c>
      <c r="L70" s="33"/>
      <c r="M70" s="33">
        <f>SUM(M9:M69)</f>
        <v>360819.13249999983</v>
      </c>
      <c r="N70" s="33">
        <f>SUM(N9:N69)</f>
        <v>-1.482476363889873E-10</v>
      </c>
      <c r="O70" s="143"/>
      <c r="P70" s="143"/>
      <c r="Q70" s="8"/>
      <c r="R70" s="8"/>
      <c r="S70" s="8"/>
      <c r="T70" s="4"/>
    </row>
    <row r="71" spans="1:20">
      <c r="A71" s="4"/>
      <c r="B71" s="4"/>
      <c r="C71" s="4"/>
      <c r="D71" s="4"/>
      <c r="E71" s="4"/>
      <c r="F71" s="4"/>
      <c r="G71" s="28"/>
      <c r="H71" s="4"/>
      <c r="I71" s="4"/>
      <c r="J71" s="4"/>
      <c r="K71" s="4"/>
      <c r="L71" s="4"/>
      <c r="M71" s="4"/>
      <c r="N71" s="4"/>
      <c r="O71" s="4"/>
      <c r="P71" s="4"/>
      <c r="Q71" s="8"/>
      <c r="R71" s="8"/>
      <c r="S71" s="8"/>
      <c r="T71" s="4"/>
    </row>
    <row r="72" spans="1:20">
      <c r="A72" s="4" t="s">
        <v>61</v>
      </c>
      <c r="B72" s="4" t="s">
        <v>61</v>
      </c>
      <c r="C72" s="4" t="s">
        <v>61</v>
      </c>
      <c r="D72" s="4" t="s">
        <v>61</v>
      </c>
      <c r="E72" s="4"/>
      <c r="F72" s="4" t="s">
        <v>61</v>
      </c>
      <c r="G72" s="28" t="s">
        <v>61</v>
      </c>
      <c r="H72" s="4" t="s">
        <v>61</v>
      </c>
      <c r="I72" s="4"/>
      <c r="J72" s="4" t="s">
        <v>61</v>
      </c>
      <c r="K72" s="4" t="s">
        <v>61</v>
      </c>
      <c r="L72" s="4"/>
      <c r="M72" s="4" t="s">
        <v>61</v>
      </c>
      <c r="N72" s="4" t="s">
        <v>61</v>
      </c>
      <c r="O72" s="4"/>
      <c r="P72" s="4" t="s">
        <v>61</v>
      </c>
      <c r="Q72" s="8"/>
      <c r="R72" s="8"/>
      <c r="S72" s="8"/>
      <c r="T72" s="4"/>
    </row>
  </sheetData>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dimension ref="A1:AE73"/>
  <sheetViews>
    <sheetView zoomScale="75" workbookViewId="0">
      <selection activeCell="G22" sqref="G22"/>
    </sheetView>
  </sheetViews>
  <sheetFormatPr defaultRowHeight="15"/>
  <cols>
    <col min="1" max="13" width="9" bestFit="1" customWidth="1"/>
    <col min="20" max="20" width="28" customWidth="1"/>
  </cols>
  <sheetData>
    <row r="1" spans="1:31">
      <c r="A1" s="74"/>
      <c r="B1" s="75"/>
      <c r="C1" s="73"/>
      <c r="D1" s="73"/>
      <c r="E1" s="73"/>
      <c r="F1" s="73"/>
      <c r="G1" s="73"/>
      <c r="H1" s="75"/>
      <c r="I1" s="75"/>
      <c r="J1" s="75"/>
      <c r="K1" s="75"/>
      <c r="L1" s="75"/>
      <c r="M1" s="75"/>
      <c r="N1" s="75"/>
      <c r="O1" s="75"/>
      <c r="P1" s="76" t="s">
        <v>45</v>
      </c>
      <c r="Q1" s="77"/>
      <c r="R1" s="77"/>
      <c r="S1" s="78"/>
      <c r="T1" s="4"/>
    </row>
    <row r="2" spans="1:31">
      <c r="A2" s="74"/>
      <c r="B2" s="75"/>
      <c r="C2" s="73"/>
      <c r="D2" s="73"/>
      <c r="E2" s="73"/>
      <c r="F2" s="73"/>
      <c r="G2" s="73"/>
      <c r="H2" s="75"/>
      <c r="I2" s="75"/>
      <c r="J2" s="75"/>
      <c r="K2" s="75"/>
      <c r="L2" s="75"/>
      <c r="M2" s="75"/>
      <c r="N2" s="75"/>
      <c r="O2" s="75"/>
      <c r="P2" s="76"/>
      <c r="Q2" s="77"/>
      <c r="R2" s="77"/>
      <c r="S2" s="78"/>
      <c r="T2" s="4"/>
    </row>
    <row r="3" spans="1:31">
      <c r="A3" s="79" t="s">
        <v>46</v>
      </c>
      <c r="B3" s="75"/>
      <c r="C3" s="73"/>
      <c r="D3" s="73"/>
      <c r="E3" s="73"/>
      <c r="F3" s="73"/>
      <c r="G3" s="73"/>
      <c r="H3" s="75"/>
      <c r="I3" s="75"/>
      <c r="J3" s="75"/>
      <c r="K3" s="75"/>
      <c r="L3" s="75"/>
      <c r="M3" s="75"/>
      <c r="N3" s="75"/>
      <c r="O3" s="75"/>
      <c r="P3" s="80"/>
      <c r="Q3" s="81"/>
      <c r="R3" s="82"/>
      <c r="S3" s="82"/>
      <c r="T3" s="4"/>
    </row>
    <row r="4" spans="1:31">
      <c r="A4" s="75" t="s">
        <v>225</v>
      </c>
      <c r="B4" s="75"/>
      <c r="C4" s="73"/>
      <c r="D4" s="73"/>
      <c r="E4" s="73"/>
      <c r="F4" s="73"/>
      <c r="G4" s="73"/>
      <c r="H4" s="75"/>
      <c r="I4" s="75"/>
      <c r="J4" s="75"/>
      <c r="K4" s="75"/>
      <c r="L4" s="75"/>
      <c r="M4" s="75"/>
      <c r="N4" s="75"/>
      <c r="O4" s="75"/>
      <c r="P4" s="80"/>
      <c r="Q4" s="81"/>
      <c r="R4" s="82"/>
      <c r="S4" s="82"/>
      <c r="T4" s="4"/>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c r="T5" s="4"/>
    </row>
    <row r="6" spans="1:31">
      <c r="A6" s="75"/>
      <c r="B6" s="75"/>
      <c r="C6" s="84"/>
      <c r="D6" s="83" t="s">
        <v>187</v>
      </c>
      <c r="E6" s="83" t="s">
        <v>94</v>
      </c>
      <c r="F6" s="83" t="s">
        <v>89</v>
      </c>
      <c r="G6" s="83"/>
      <c r="H6" s="75"/>
      <c r="I6" s="75"/>
      <c r="J6" s="83" t="s">
        <v>90</v>
      </c>
      <c r="K6" s="83" t="s">
        <v>84</v>
      </c>
      <c r="L6" s="83"/>
      <c r="M6" s="83" t="s">
        <v>91</v>
      </c>
      <c r="N6" s="83" t="s">
        <v>92</v>
      </c>
      <c r="O6" s="83" t="s">
        <v>45</v>
      </c>
      <c r="P6" s="83" t="s">
        <v>45</v>
      </c>
      <c r="Q6" s="82"/>
      <c r="R6" s="82"/>
      <c r="S6" s="82"/>
      <c r="T6" s="4"/>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135">
        <f>+Inputs!D5</f>
        <v>40148</v>
      </c>
      <c r="R8" s="135">
        <f>+Inputs!D6</f>
        <v>40513</v>
      </c>
      <c r="S8" s="136" t="s">
        <v>188</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s="248" customFormat="1">
      <c r="A9" s="243">
        <v>40210</v>
      </c>
      <c r="B9" s="244">
        <v>-402500</v>
      </c>
      <c r="C9" s="238">
        <v>1</v>
      </c>
      <c r="D9" s="239">
        <f>ROUND(-(+$B$9/60)*1,0)</f>
        <v>6708</v>
      </c>
      <c r="E9" s="239">
        <f>+D9</f>
        <v>6708</v>
      </c>
      <c r="F9" s="239">
        <f t="shared" ref="F9:F69" si="0">$B$9+E9</f>
        <v>-395792</v>
      </c>
      <c r="G9" s="240">
        <f>+Inputs!$D$3</f>
        <v>0.37951000000000001</v>
      </c>
      <c r="H9" s="241">
        <f>-B9</f>
        <v>402500</v>
      </c>
      <c r="I9" s="241">
        <f>+H9</f>
        <v>402500</v>
      </c>
      <c r="J9" s="241">
        <f>H9*G9</f>
        <v>152752.77499999999</v>
      </c>
      <c r="K9" s="241">
        <f t="shared" ref="K9:K69" si="1">D9</f>
        <v>6708</v>
      </c>
      <c r="L9" s="241">
        <f>+K9</f>
        <v>6708</v>
      </c>
      <c r="M9" s="241">
        <f t="shared" ref="M9:M69" si="2">K9*G9</f>
        <v>2545.75308</v>
      </c>
      <c r="N9" s="241">
        <f t="shared" ref="N9:N69" si="3">M9-J9</f>
        <v>-150207.02192</v>
      </c>
      <c r="O9" s="241">
        <f>+N9</f>
        <v>-150207.02192</v>
      </c>
      <c r="P9" s="241">
        <f>-SUM(N9)</f>
        <v>150207.02192</v>
      </c>
      <c r="Q9" s="261">
        <v>0</v>
      </c>
      <c r="R9" s="245">
        <f>VLOOKUP(R$8,$A$9:$P$69,5)</f>
        <v>73788</v>
      </c>
      <c r="S9" s="245">
        <f>+R9-Q9</f>
        <v>73788</v>
      </c>
      <c r="T9" s="246" t="s">
        <v>189</v>
      </c>
      <c r="U9" s="247">
        <f t="shared" ref="U9:AE9" si="4">-IF(TYPE(VLOOKUP(U8,$A$9:$P$69,6,FALSE))=16,0,VLOOKUP(U8,$A$9:$P$69,6,FALSE))</f>
        <v>0</v>
      </c>
      <c r="V9" s="247">
        <f t="shared" si="4"/>
        <v>395792</v>
      </c>
      <c r="W9" s="247">
        <f t="shared" si="4"/>
        <v>389084</v>
      </c>
      <c r="X9" s="247">
        <f t="shared" si="4"/>
        <v>382376</v>
      </c>
      <c r="Y9" s="247">
        <f t="shared" si="4"/>
        <v>375668</v>
      </c>
      <c r="Z9" s="247">
        <f t="shared" si="4"/>
        <v>368960</v>
      </c>
      <c r="AA9" s="247">
        <f t="shared" si="4"/>
        <v>362252</v>
      </c>
      <c r="AB9" s="247">
        <f t="shared" si="4"/>
        <v>355544</v>
      </c>
      <c r="AC9" s="247">
        <f t="shared" si="4"/>
        <v>348836</v>
      </c>
      <c r="AD9" s="247">
        <f t="shared" si="4"/>
        <v>342128</v>
      </c>
      <c r="AE9" s="247">
        <f t="shared" si="4"/>
        <v>335420</v>
      </c>
    </row>
    <row r="10" spans="1:31" s="248" customFormat="1">
      <c r="A10" s="243">
        <v>40238</v>
      </c>
      <c r="B10" s="244" t="s">
        <v>45</v>
      </c>
      <c r="C10" s="238">
        <v>2</v>
      </c>
      <c r="D10" s="239">
        <f t="shared" ref="D10:D68" si="5">ROUND(-(+$B$9/60)*1,0)</f>
        <v>6708</v>
      </c>
      <c r="E10" s="239">
        <f t="shared" ref="E10:E69" si="6">+E9+D10</f>
        <v>13416</v>
      </c>
      <c r="F10" s="239">
        <f t="shared" si="0"/>
        <v>-389084</v>
      </c>
      <c r="G10" s="240">
        <f>+Inputs!$D$3</f>
        <v>0.37951000000000001</v>
      </c>
      <c r="H10" s="249"/>
      <c r="I10" s="241">
        <f t="shared" ref="I10:I69" si="7">+I9+H10</f>
        <v>402500</v>
      </c>
      <c r="J10" s="241"/>
      <c r="K10" s="241">
        <f t="shared" si="1"/>
        <v>6708</v>
      </c>
      <c r="L10" s="241">
        <f t="shared" ref="L10:L69" si="8">+L9+K10</f>
        <v>13416</v>
      </c>
      <c r="M10" s="241">
        <f t="shared" si="2"/>
        <v>2545.75308</v>
      </c>
      <c r="N10" s="241">
        <f t="shared" si="3"/>
        <v>2545.75308</v>
      </c>
      <c r="O10" s="241">
        <f t="shared" ref="O10:O69" si="9">+O9+N10</f>
        <v>-147661.26884</v>
      </c>
      <c r="P10" s="241">
        <f t="shared" ref="P10:P69" si="10">P9-N10</f>
        <v>147661.26884</v>
      </c>
      <c r="Q10" s="261">
        <v>0</v>
      </c>
      <c r="R10" s="245">
        <f>VLOOKUP(R$8,$A$9:$P$69,15)</f>
        <v>-124749.49112000005</v>
      </c>
      <c r="S10" s="245">
        <f>+R10-Q10</f>
        <v>-124749.49112000005</v>
      </c>
      <c r="T10" s="250" t="s">
        <v>69</v>
      </c>
    </row>
    <row r="11" spans="1:31" s="248" customFormat="1">
      <c r="A11" s="243">
        <v>40269</v>
      </c>
      <c r="B11" s="251"/>
      <c r="C11" s="238">
        <v>3</v>
      </c>
      <c r="D11" s="239">
        <f t="shared" si="5"/>
        <v>6708</v>
      </c>
      <c r="E11" s="239">
        <f t="shared" si="6"/>
        <v>20124</v>
      </c>
      <c r="F11" s="239">
        <f t="shared" si="0"/>
        <v>-382376</v>
      </c>
      <c r="G11" s="240">
        <f>+Inputs!$D$3</f>
        <v>0.37951000000000001</v>
      </c>
      <c r="H11" s="249"/>
      <c r="I11" s="241">
        <f t="shared" si="7"/>
        <v>402500</v>
      </c>
      <c r="J11" s="241"/>
      <c r="K11" s="241">
        <f t="shared" si="1"/>
        <v>6708</v>
      </c>
      <c r="L11" s="241">
        <f t="shared" si="8"/>
        <v>20124</v>
      </c>
      <c r="M11" s="241">
        <f t="shared" si="2"/>
        <v>2545.75308</v>
      </c>
      <c r="N11" s="241">
        <f t="shared" si="3"/>
        <v>2545.75308</v>
      </c>
      <c r="O11" s="241">
        <f t="shared" si="9"/>
        <v>-145115.51576000001</v>
      </c>
      <c r="P11" s="241">
        <f t="shared" si="10"/>
        <v>145115.51576000001</v>
      </c>
      <c r="Q11" s="261">
        <v>0</v>
      </c>
      <c r="R11" s="245">
        <f>+VLOOKUP(R$8,$A$9:$P$69,16)</f>
        <v>124749.49112000005</v>
      </c>
      <c r="S11" s="245">
        <f>(+Q11+R11)/2</f>
        <v>62374.745560000025</v>
      </c>
      <c r="T11" s="250" t="s">
        <v>113</v>
      </c>
      <c r="U11" s="247">
        <f t="shared" ref="U11:AE11" si="11">IF(TYPE(VLOOKUP(U8,$A$9:$P$69,16,FALSE))=16,0,VLOOKUP(U8,$A$9:$P$69,16,FALSE))</f>
        <v>0</v>
      </c>
      <c r="V11" s="247">
        <f t="shared" si="11"/>
        <v>150207.02192</v>
      </c>
      <c r="W11" s="247">
        <f t="shared" si="11"/>
        <v>147661.26884</v>
      </c>
      <c r="X11" s="247">
        <f t="shared" si="11"/>
        <v>145115.51576000001</v>
      </c>
      <c r="Y11" s="247">
        <f t="shared" si="11"/>
        <v>142569.76268000001</v>
      </c>
      <c r="Z11" s="247">
        <f t="shared" si="11"/>
        <v>140024.00960000002</v>
      </c>
      <c r="AA11" s="247">
        <f t="shared" si="11"/>
        <v>137478.25652000002</v>
      </c>
      <c r="AB11" s="247">
        <f t="shared" si="11"/>
        <v>134932.50344000003</v>
      </c>
      <c r="AC11" s="247">
        <f t="shared" si="11"/>
        <v>132386.75036000003</v>
      </c>
      <c r="AD11" s="247">
        <f t="shared" si="11"/>
        <v>129840.99728000004</v>
      </c>
      <c r="AE11" s="247">
        <f t="shared" si="11"/>
        <v>127295.24420000004</v>
      </c>
    </row>
    <row r="12" spans="1:31" s="248" customFormat="1">
      <c r="A12" s="243">
        <v>40299</v>
      </c>
      <c r="B12" s="252"/>
      <c r="C12" s="238">
        <v>4</v>
      </c>
      <c r="D12" s="239">
        <f t="shared" si="5"/>
        <v>6708</v>
      </c>
      <c r="E12" s="239">
        <f t="shared" si="6"/>
        <v>26832</v>
      </c>
      <c r="F12" s="239">
        <f t="shared" si="0"/>
        <v>-375668</v>
      </c>
      <c r="G12" s="240">
        <f>+Inputs!$D$3</f>
        <v>0.37951000000000001</v>
      </c>
      <c r="H12" s="249"/>
      <c r="I12" s="241">
        <f t="shared" si="7"/>
        <v>402500</v>
      </c>
      <c r="J12" s="241"/>
      <c r="K12" s="241">
        <f t="shared" si="1"/>
        <v>6708</v>
      </c>
      <c r="L12" s="241">
        <f t="shared" si="8"/>
        <v>26832</v>
      </c>
      <c r="M12" s="241">
        <f t="shared" si="2"/>
        <v>2545.75308</v>
      </c>
      <c r="N12" s="241">
        <f t="shared" si="3"/>
        <v>2545.75308</v>
      </c>
      <c r="O12" s="241">
        <f t="shared" si="9"/>
        <v>-142569.76268000001</v>
      </c>
      <c r="P12" s="241">
        <f t="shared" si="10"/>
        <v>142569.76268000001</v>
      </c>
      <c r="Q12" s="262"/>
      <c r="R12" s="254"/>
      <c r="S12" s="254"/>
      <c r="T12" s="250"/>
    </row>
    <row r="13" spans="1:31" s="248" customFormat="1">
      <c r="A13" s="243">
        <v>40330</v>
      </c>
      <c r="B13" s="252"/>
      <c r="C13" s="238">
        <v>5</v>
      </c>
      <c r="D13" s="239">
        <f t="shared" si="5"/>
        <v>6708</v>
      </c>
      <c r="E13" s="239">
        <f t="shared" si="6"/>
        <v>33540</v>
      </c>
      <c r="F13" s="239">
        <f t="shared" si="0"/>
        <v>-368960</v>
      </c>
      <c r="G13" s="240">
        <f>+Inputs!$D$3</f>
        <v>0.37951000000000001</v>
      </c>
      <c r="H13" s="249"/>
      <c r="I13" s="241">
        <f t="shared" si="7"/>
        <v>402500</v>
      </c>
      <c r="J13" s="241"/>
      <c r="K13" s="241">
        <f t="shared" si="1"/>
        <v>6708</v>
      </c>
      <c r="L13" s="241">
        <f t="shared" si="8"/>
        <v>33540</v>
      </c>
      <c r="M13" s="241">
        <f t="shared" si="2"/>
        <v>2545.75308</v>
      </c>
      <c r="N13" s="241">
        <f t="shared" si="3"/>
        <v>2545.75308</v>
      </c>
      <c r="O13" s="241">
        <f t="shared" si="9"/>
        <v>-140024.00960000002</v>
      </c>
      <c r="P13" s="241">
        <f t="shared" si="10"/>
        <v>140024.00960000002</v>
      </c>
      <c r="Q13" s="261">
        <v>0</v>
      </c>
      <c r="R13" s="245">
        <f>VLOOKUP(R$8,$A$9:$P$69,9)</f>
        <v>402500</v>
      </c>
      <c r="S13" s="245">
        <f>+R13-Q13</f>
        <v>402500</v>
      </c>
      <c r="T13" s="250" t="s">
        <v>190</v>
      </c>
    </row>
    <row r="14" spans="1:31" s="248" customFormat="1">
      <c r="A14" s="243">
        <v>40360</v>
      </c>
      <c r="B14" s="252"/>
      <c r="C14" s="238">
        <v>6</v>
      </c>
      <c r="D14" s="239">
        <f t="shared" si="5"/>
        <v>6708</v>
      </c>
      <c r="E14" s="239">
        <f t="shared" si="6"/>
        <v>40248</v>
      </c>
      <c r="F14" s="239">
        <f t="shared" si="0"/>
        <v>-362252</v>
      </c>
      <c r="G14" s="240">
        <f>+Inputs!$D$3</f>
        <v>0.37951000000000001</v>
      </c>
      <c r="H14" s="249"/>
      <c r="I14" s="241">
        <f t="shared" si="7"/>
        <v>402500</v>
      </c>
      <c r="J14" s="241"/>
      <c r="K14" s="241">
        <f t="shared" si="1"/>
        <v>6708</v>
      </c>
      <c r="L14" s="241">
        <f t="shared" si="8"/>
        <v>40248</v>
      </c>
      <c r="M14" s="241">
        <f t="shared" si="2"/>
        <v>2545.75308</v>
      </c>
      <c r="N14" s="241">
        <f t="shared" si="3"/>
        <v>2545.75308</v>
      </c>
      <c r="O14" s="241">
        <f t="shared" si="9"/>
        <v>-137478.25652000002</v>
      </c>
      <c r="P14" s="241">
        <f t="shared" si="10"/>
        <v>137478.25652000002</v>
      </c>
      <c r="Q14" s="261">
        <v>0</v>
      </c>
      <c r="R14" s="245">
        <f>VLOOKUP(R$8,$A$9:$P$69,12)</f>
        <v>73788</v>
      </c>
      <c r="S14" s="245">
        <f>+R14-Q14</f>
        <v>73788</v>
      </c>
      <c r="T14" s="255" t="s">
        <v>191</v>
      </c>
    </row>
    <row r="15" spans="1:31" s="248" customFormat="1">
      <c r="A15" s="243">
        <v>40391</v>
      </c>
      <c r="B15" s="252"/>
      <c r="C15" s="238">
        <v>7</v>
      </c>
      <c r="D15" s="239">
        <f t="shared" si="5"/>
        <v>6708</v>
      </c>
      <c r="E15" s="239">
        <f t="shared" si="6"/>
        <v>46956</v>
      </c>
      <c r="F15" s="239">
        <f t="shared" si="0"/>
        <v>-355544</v>
      </c>
      <c r="G15" s="240">
        <f>+Inputs!$D$3</f>
        <v>0.37951000000000001</v>
      </c>
      <c r="H15" s="249"/>
      <c r="I15" s="241">
        <f t="shared" si="7"/>
        <v>402500</v>
      </c>
      <c r="J15" s="241"/>
      <c r="K15" s="241">
        <f t="shared" si="1"/>
        <v>6708</v>
      </c>
      <c r="L15" s="241">
        <f t="shared" si="8"/>
        <v>46956</v>
      </c>
      <c r="M15" s="241">
        <f t="shared" si="2"/>
        <v>2545.75308</v>
      </c>
      <c r="N15" s="241">
        <f t="shared" si="3"/>
        <v>2545.75308</v>
      </c>
      <c r="O15" s="241">
        <f t="shared" si="9"/>
        <v>-134932.50344000003</v>
      </c>
      <c r="P15" s="241">
        <f t="shared" si="10"/>
        <v>134932.50344000003</v>
      </c>
      <c r="Q15" s="242"/>
      <c r="R15" s="242"/>
      <c r="S15" s="242"/>
      <c r="T15" s="256"/>
    </row>
    <row r="16" spans="1:31" s="248" customFormat="1">
      <c r="A16" s="243">
        <v>40422</v>
      </c>
      <c r="B16" s="252"/>
      <c r="C16" s="238">
        <v>8</v>
      </c>
      <c r="D16" s="239">
        <f t="shared" si="5"/>
        <v>6708</v>
      </c>
      <c r="E16" s="239">
        <f t="shared" si="6"/>
        <v>53664</v>
      </c>
      <c r="F16" s="239">
        <f t="shared" si="0"/>
        <v>-348836</v>
      </c>
      <c r="G16" s="240">
        <f>+Inputs!$D$3</f>
        <v>0.37951000000000001</v>
      </c>
      <c r="H16" s="249"/>
      <c r="I16" s="241">
        <f t="shared" si="7"/>
        <v>402500</v>
      </c>
      <c r="J16" s="241"/>
      <c r="K16" s="241">
        <f t="shared" si="1"/>
        <v>6708</v>
      </c>
      <c r="L16" s="241">
        <f t="shared" si="8"/>
        <v>53664</v>
      </c>
      <c r="M16" s="241">
        <f t="shared" si="2"/>
        <v>2545.75308</v>
      </c>
      <c r="N16" s="241">
        <f t="shared" si="3"/>
        <v>2545.75308</v>
      </c>
      <c r="O16" s="241">
        <f t="shared" si="9"/>
        <v>-132386.75036000003</v>
      </c>
      <c r="P16" s="241">
        <f t="shared" si="10"/>
        <v>132386.75036000003</v>
      </c>
      <c r="Q16" s="242"/>
      <c r="R16" s="242"/>
      <c r="S16" s="242"/>
      <c r="T16" s="237"/>
    </row>
    <row r="17" spans="1:20" s="248" customFormat="1">
      <c r="A17" s="243">
        <v>40452</v>
      </c>
      <c r="B17" s="252"/>
      <c r="C17" s="238">
        <v>9</v>
      </c>
      <c r="D17" s="239">
        <f t="shared" si="5"/>
        <v>6708</v>
      </c>
      <c r="E17" s="239">
        <f t="shared" si="6"/>
        <v>60372</v>
      </c>
      <c r="F17" s="239">
        <f t="shared" si="0"/>
        <v>-342128</v>
      </c>
      <c r="G17" s="240">
        <f>+Inputs!$D$3</f>
        <v>0.37951000000000001</v>
      </c>
      <c r="H17" s="249"/>
      <c r="I17" s="241">
        <f t="shared" si="7"/>
        <v>402500</v>
      </c>
      <c r="J17" s="241"/>
      <c r="K17" s="241">
        <f t="shared" si="1"/>
        <v>6708</v>
      </c>
      <c r="L17" s="241">
        <f t="shared" si="8"/>
        <v>60372</v>
      </c>
      <c r="M17" s="241">
        <f t="shared" si="2"/>
        <v>2545.75308</v>
      </c>
      <c r="N17" s="241">
        <f t="shared" si="3"/>
        <v>2545.75308</v>
      </c>
      <c r="O17" s="241">
        <f t="shared" si="9"/>
        <v>-129840.99728000004</v>
      </c>
      <c r="P17" s="241">
        <f t="shared" si="10"/>
        <v>129840.99728000004</v>
      </c>
      <c r="Q17" s="242"/>
      <c r="R17" s="242"/>
      <c r="S17" s="242"/>
      <c r="T17" s="237"/>
    </row>
    <row r="18" spans="1:20" s="248" customFormat="1">
      <c r="A18" s="243">
        <v>40483</v>
      </c>
      <c r="B18" s="252"/>
      <c r="C18" s="238">
        <v>10</v>
      </c>
      <c r="D18" s="239">
        <f t="shared" si="5"/>
        <v>6708</v>
      </c>
      <c r="E18" s="239">
        <f t="shared" si="6"/>
        <v>67080</v>
      </c>
      <c r="F18" s="239">
        <f t="shared" si="0"/>
        <v>-335420</v>
      </c>
      <c r="G18" s="240">
        <f>+Inputs!$D$3</f>
        <v>0.37951000000000001</v>
      </c>
      <c r="H18" s="249"/>
      <c r="I18" s="241">
        <f t="shared" si="7"/>
        <v>402500</v>
      </c>
      <c r="J18" s="241"/>
      <c r="K18" s="241">
        <f t="shared" si="1"/>
        <v>6708</v>
      </c>
      <c r="L18" s="241">
        <f t="shared" si="8"/>
        <v>67080</v>
      </c>
      <c r="M18" s="241">
        <f t="shared" si="2"/>
        <v>2545.75308</v>
      </c>
      <c r="N18" s="241">
        <f t="shared" si="3"/>
        <v>2545.75308</v>
      </c>
      <c r="O18" s="241">
        <f t="shared" si="9"/>
        <v>-127295.24420000004</v>
      </c>
      <c r="P18" s="241">
        <f t="shared" si="10"/>
        <v>127295.24420000004</v>
      </c>
      <c r="Q18" s="242"/>
      <c r="R18" s="242"/>
      <c r="S18" s="242"/>
      <c r="T18" s="237"/>
    </row>
    <row r="19" spans="1:20" s="248" customFormat="1">
      <c r="A19" s="243">
        <v>40513</v>
      </c>
      <c r="B19" s="252"/>
      <c r="C19" s="238">
        <v>11</v>
      </c>
      <c r="D19" s="239">
        <f t="shared" si="5"/>
        <v>6708</v>
      </c>
      <c r="E19" s="239">
        <f t="shared" si="6"/>
        <v>73788</v>
      </c>
      <c r="F19" s="239">
        <f t="shared" si="0"/>
        <v>-328712</v>
      </c>
      <c r="G19" s="240">
        <f>+Inputs!$D$3</f>
        <v>0.37951000000000001</v>
      </c>
      <c r="H19" s="249"/>
      <c r="I19" s="241">
        <f t="shared" si="7"/>
        <v>402500</v>
      </c>
      <c r="J19" s="241"/>
      <c r="K19" s="241">
        <f t="shared" si="1"/>
        <v>6708</v>
      </c>
      <c r="L19" s="241">
        <f t="shared" si="8"/>
        <v>73788</v>
      </c>
      <c r="M19" s="241">
        <f t="shared" si="2"/>
        <v>2545.75308</v>
      </c>
      <c r="N19" s="241">
        <f t="shared" si="3"/>
        <v>2545.75308</v>
      </c>
      <c r="O19" s="241">
        <f t="shared" si="9"/>
        <v>-124749.49112000005</v>
      </c>
      <c r="P19" s="241">
        <f t="shared" si="10"/>
        <v>124749.49112000005</v>
      </c>
      <c r="Q19" s="242"/>
      <c r="R19" s="242"/>
      <c r="S19" s="242"/>
      <c r="T19" s="237"/>
    </row>
    <row r="20" spans="1:20" s="248" customFormat="1">
      <c r="A20" s="243">
        <v>40544</v>
      </c>
      <c r="B20" s="252"/>
      <c r="C20" s="238">
        <v>12</v>
      </c>
      <c r="D20" s="239">
        <f t="shared" si="5"/>
        <v>6708</v>
      </c>
      <c r="E20" s="239">
        <f t="shared" si="6"/>
        <v>80496</v>
      </c>
      <c r="F20" s="239">
        <f t="shared" si="0"/>
        <v>-322004</v>
      </c>
      <c r="G20" s="240">
        <f>+Inputs!$D$3</f>
        <v>0.37951000000000001</v>
      </c>
      <c r="H20" s="249"/>
      <c r="I20" s="241">
        <f t="shared" si="7"/>
        <v>402500</v>
      </c>
      <c r="J20" s="241"/>
      <c r="K20" s="241">
        <f t="shared" si="1"/>
        <v>6708</v>
      </c>
      <c r="L20" s="241">
        <f t="shared" si="8"/>
        <v>80496</v>
      </c>
      <c r="M20" s="241">
        <f t="shared" si="2"/>
        <v>2545.75308</v>
      </c>
      <c r="N20" s="241">
        <f t="shared" si="3"/>
        <v>2545.75308</v>
      </c>
      <c r="O20" s="241">
        <f t="shared" si="9"/>
        <v>-122203.73804000005</v>
      </c>
      <c r="P20" s="241">
        <f t="shared" si="10"/>
        <v>122203.73804000005</v>
      </c>
      <c r="Q20" s="242"/>
      <c r="R20" s="242"/>
      <c r="S20" s="242"/>
      <c r="T20" s="237"/>
    </row>
    <row r="21" spans="1:20" s="248" customFormat="1">
      <c r="A21" s="243">
        <v>40575</v>
      </c>
      <c r="B21" s="252"/>
      <c r="C21" s="238">
        <v>13</v>
      </c>
      <c r="D21" s="239">
        <f t="shared" si="5"/>
        <v>6708</v>
      </c>
      <c r="E21" s="239">
        <f t="shared" si="6"/>
        <v>87204</v>
      </c>
      <c r="F21" s="239">
        <f t="shared" si="0"/>
        <v>-315296</v>
      </c>
      <c r="G21" s="240">
        <f>+Inputs!$D$3</f>
        <v>0.37951000000000001</v>
      </c>
      <c r="H21" s="249"/>
      <c r="I21" s="241">
        <f t="shared" si="7"/>
        <v>402500</v>
      </c>
      <c r="J21" s="241"/>
      <c r="K21" s="241">
        <f t="shared" si="1"/>
        <v>6708</v>
      </c>
      <c r="L21" s="241">
        <f t="shared" si="8"/>
        <v>87204</v>
      </c>
      <c r="M21" s="241">
        <f t="shared" si="2"/>
        <v>2545.75308</v>
      </c>
      <c r="N21" s="241">
        <f t="shared" si="3"/>
        <v>2545.75308</v>
      </c>
      <c r="O21" s="241">
        <f t="shared" si="9"/>
        <v>-119657.98496000006</v>
      </c>
      <c r="P21" s="241">
        <f t="shared" si="10"/>
        <v>119657.98496000006</v>
      </c>
      <c r="Q21" s="242"/>
      <c r="R21" s="242"/>
      <c r="S21" s="242"/>
      <c r="T21" s="237"/>
    </row>
    <row r="22" spans="1:20" s="248" customFormat="1">
      <c r="A22" s="243">
        <v>40603</v>
      </c>
      <c r="B22" s="252"/>
      <c r="C22" s="238">
        <v>14</v>
      </c>
      <c r="D22" s="239">
        <f t="shared" si="5"/>
        <v>6708</v>
      </c>
      <c r="E22" s="239">
        <f t="shared" si="6"/>
        <v>93912</v>
      </c>
      <c r="F22" s="239">
        <f t="shared" si="0"/>
        <v>-308588</v>
      </c>
      <c r="G22" s="240">
        <f>+Inputs!$D$3</f>
        <v>0.37951000000000001</v>
      </c>
      <c r="H22" s="249"/>
      <c r="I22" s="241">
        <f t="shared" si="7"/>
        <v>402500</v>
      </c>
      <c r="J22" s="241"/>
      <c r="K22" s="241">
        <f t="shared" si="1"/>
        <v>6708</v>
      </c>
      <c r="L22" s="241">
        <f t="shared" si="8"/>
        <v>93912</v>
      </c>
      <c r="M22" s="241">
        <f t="shared" si="2"/>
        <v>2545.75308</v>
      </c>
      <c r="N22" s="241">
        <f t="shared" si="3"/>
        <v>2545.75308</v>
      </c>
      <c r="O22" s="241">
        <f t="shared" si="9"/>
        <v>-117112.23188000006</v>
      </c>
      <c r="P22" s="241">
        <f t="shared" si="10"/>
        <v>117112.23188000006</v>
      </c>
      <c r="Q22" s="242"/>
      <c r="R22" s="242"/>
      <c r="S22" s="242"/>
      <c r="T22" s="237"/>
    </row>
    <row r="23" spans="1:20" s="248" customFormat="1">
      <c r="A23" s="243">
        <v>40634</v>
      </c>
      <c r="B23" s="252"/>
      <c r="C23" s="238">
        <v>15</v>
      </c>
      <c r="D23" s="239">
        <f t="shared" si="5"/>
        <v>6708</v>
      </c>
      <c r="E23" s="239">
        <f t="shared" si="6"/>
        <v>100620</v>
      </c>
      <c r="F23" s="239">
        <f t="shared" si="0"/>
        <v>-301880</v>
      </c>
      <c r="G23" s="240">
        <f>+Inputs!$D$3</f>
        <v>0.37951000000000001</v>
      </c>
      <c r="H23" s="249"/>
      <c r="I23" s="241">
        <f t="shared" si="7"/>
        <v>402500</v>
      </c>
      <c r="J23" s="241"/>
      <c r="K23" s="241">
        <f t="shared" si="1"/>
        <v>6708</v>
      </c>
      <c r="L23" s="241">
        <f t="shared" si="8"/>
        <v>100620</v>
      </c>
      <c r="M23" s="241">
        <f t="shared" si="2"/>
        <v>2545.75308</v>
      </c>
      <c r="N23" s="241">
        <f t="shared" si="3"/>
        <v>2545.75308</v>
      </c>
      <c r="O23" s="241">
        <f t="shared" si="9"/>
        <v>-114566.47880000007</v>
      </c>
      <c r="P23" s="241">
        <f t="shared" si="10"/>
        <v>114566.47880000007</v>
      </c>
      <c r="Q23" s="242"/>
      <c r="R23" s="242"/>
      <c r="S23" s="242"/>
      <c r="T23" s="237"/>
    </row>
    <row r="24" spans="1:20" s="248" customFormat="1">
      <c r="A24" s="243">
        <v>40664</v>
      </c>
      <c r="B24" s="252"/>
      <c r="C24" s="238">
        <v>16</v>
      </c>
      <c r="D24" s="239">
        <f t="shared" si="5"/>
        <v>6708</v>
      </c>
      <c r="E24" s="239">
        <f t="shared" si="6"/>
        <v>107328</v>
      </c>
      <c r="F24" s="239">
        <f t="shared" si="0"/>
        <v>-295172</v>
      </c>
      <c r="G24" s="240">
        <f>+Inputs!$D$3</f>
        <v>0.37951000000000001</v>
      </c>
      <c r="H24" s="249"/>
      <c r="I24" s="241">
        <f t="shared" si="7"/>
        <v>402500</v>
      </c>
      <c r="J24" s="241"/>
      <c r="K24" s="241">
        <f t="shared" si="1"/>
        <v>6708</v>
      </c>
      <c r="L24" s="241">
        <f t="shared" si="8"/>
        <v>107328</v>
      </c>
      <c r="M24" s="241">
        <f t="shared" si="2"/>
        <v>2545.75308</v>
      </c>
      <c r="N24" s="241">
        <f t="shared" si="3"/>
        <v>2545.75308</v>
      </c>
      <c r="O24" s="241">
        <f t="shared" si="9"/>
        <v>-112020.72572000007</v>
      </c>
      <c r="P24" s="241">
        <f t="shared" si="10"/>
        <v>112020.72572000007</v>
      </c>
      <c r="Q24" s="242"/>
      <c r="R24" s="242"/>
      <c r="S24" s="242"/>
      <c r="T24" s="237"/>
    </row>
    <row r="25" spans="1:20" s="248" customFormat="1">
      <c r="A25" s="243">
        <v>40695</v>
      </c>
      <c r="B25" s="252"/>
      <c r="C25" s="238">
        <v>17</v>
      </c>
      <c r="D25" s="239">
        <f t="shared" si="5"/>
        <v>6708</v>
      </c>
      <c r="E25" s="239">
        <f t="shared" si="6"/>
        <v>114036</v>
      </c>
      <c r="F25" s="239">
        <f t="shared" si="0"/>
        <v>-288464</v>
      </c>
      <c r="G25" s="240">
        <f>+Inputs!$D$3</f>
        <v>0.37951000000000001</v>
      </c>
      <c r="H25" s="249"/>
      <c r="I25" s="241">
        <f t="shared" si="7"/>
        <v>402500</v>
      </c>
      <c r="J25" s="241"/>
      <c r="K25" s="241">
        <f t="shared" si="1"/>
        <v>6708</v>
      </c>
      <c r="L25" s="241">
        <f t="shared" si="8"/>
        <v>114036</v>
      </c>
      <c r="M25" s="241">
        <f t="shared" si="2"/>
        <v>2545.75308</v>
      </c>
      <c r="N25" s="241">
        <f t="shared" si="3"/>
        <v>2545.75308</v>
      </c>
      <c r="O25" s="241">
        <f t="shared" si="9"/>
        <v>-109474.97264000008</v>
      </c>
      <c r="P25" s="241">
        <f t="shared" si="10"/>
        <v>109474.97264000008</v>
      </c>
      <c r="Q25" s="242"/>
      <c r="R25" s="242"/>
      <c r="S25" s="242"/>
      <c r="T25" s="237"/>
    </row>
    <row r="26" spans="1:20" s="248" customFormat="1">
      <c r="A26" s="243">
        <v>40725</v>
      </c>
      <c r="B26" s="252"/>
      <c r="C26" s="238">
        <v>18</v>
      </c>
      <c r="D26" s="239">
        <f t="shared" si="5"/>
        <v>6708</v>
      </c>
      <c r="E26" s="239">
        <f t="shared" si="6"/>
        <v>120744</v>
      </c>
      <c r="F26" s="239">
        <f t="shared" si="0"/>
        <v>-281756</v>
      </c>
      <c r="G26" s="240">
        <f>+Inputs!$D$3</f>
        <v>0.37951000000000001</v>
      </c>
      <c r="H26" s="249"/>
      <c r="I26" s="241">
        <f t="shared" si="7"/>
        <v>402500</v>
      </c>
      <c r="J26" s="241"/>
      <c r="K26" s="241">
        <f t="shared" si="1"/>
        <v>6708</v>
      </c>
      <c r="L26" s="241">
        <f t="shared" si="8"/>
        <v>120744</v>
      </c>
      <c r="M26" s="241">
        <f t="shared" si="2"/>
        <v>2545.75308</v>
      </c>
      <c r="N26" s="241">
        <f t="shared" si="3"/>
        <v>2545.75308</v>
      </c>
      <c r="O26" s="241">
        <f t="shared" si="9"/>
        <v>-106929.21956000009</v>
      </c>
      <c r="P26" s="241">
        <f t="shared" si="10"/>
        <v>106929.21956000009</v>
      </c>
      <c r="Q26" s="242"/>
      <c r="R26" s="242"/>
      <c r="S26" s="242"/>
      <c r="T26" s="237"/>
    </row>
    <row r="27" spans="1:20" s="248" customFormat="1">
      <c r="A27" s="243">
        <v>40756</v>
      </c>
      <c r="B27" s="252"/>
      <c r="C27" s="238">
        <v>19</v>
      </c>
      <c r="D27" s="239">
        <f t="shared" si="5"/>
        <v>6708</v>
      </c>
      <c r="E27" s="239">
        <f t="shared" si="6"/>
        <v>127452</v>
      </c>
      <c r="F27" s="239">
        <f t="shared" si="0"/>
        <v>-275048</v>
      </c>
      <c r="G27" s="240">
        <f>+Inputs!$D$3</f>
        <v>0.37951000000000001</v>
      </c>
      <c r="H27" s="249"/>
      <c r="I27" s="241">
        <f t="shared" si="7"/>
        <v>402500</v>
      </c>
      <c r="J27" s="241"/>
      <c r="K27" s="241">
        <f t="shared" si="1"/>
        <v>6708</v>
      </c>
      <c r="L27" s="241">
        <f t="shared" si="8"/>
        <v>127452</v>
      </c>
      <c r="M27" s="241">
        <f t="shared" si="2"/>
        <v>2545.75308</v>
      </c>
      <c r="N27" s="241">
        <f t="shared" si="3"/>
        <v>2545.75308</v>
      </c>
      <c r="O27" s="241">
        <f t="shared" si="9"/>
        <v>-104383.46648000009</v>
      </c>
      <c r="P27" s="241">
        <f t="shared" si="10"/>
        <v>104383.46648000009</v>
      </c>
      <c r="Q27" s="242"/>
      <c r="R27" s="242"/>
      <c r="S27" s="242"/>
      <c r="T27" s="237"/>
    </row>
    <row r="28" spans="1:20" s="248" customFormat="1">
      <c r="A28" s="243">
        <v>40787</v>
      </c>
      <c r="B28" s="252"/>
      <c r="C28" s="238">
        <v>20</v>
      </c>
      <c r="D28" s="239">
        <f t="shared" si="5"/>
        <v>6708</v>
      </c>
      <c r="E28" s="239">
        <f t="shared" si="6"/>
        <v>134160</v>
      </c>
      <c r="F28" s="239">
        <f t="shared" si="0"/>
        <v>-268340</v>
      </c>
      <c r="G28" s="240">
        <f>+Inputs!$D$3</f>
        <v>0.37951000000000001</v>
      </c>
      <c r="H28" s="249"/>
      <c r="I28" s="241">
        <f t="shared" si="7"/>
        <v>402500</v>
      </c>
      <c r="J28" s="241"/>
      <c r="K28" s="241">
        <f t="shared" si="1"/>
        <v>6708</v>
      </c>
      <c r="L28" s="241">
        <f t="shared" si="8"/>
        <v>134160</v>
      </c>
      <c r="M28" s="241">
        <f t="shared" si="2"/>
        <v>2545.75308</v>
      </c>
      <c r="N28" s="241">
        <f t="shared" si="3"/>
        <v>2545.75308</v>
      </c>
      <c r="O28" s="241">
        <f t="shared" si="9"/>
        <v>-101837.7134000001</v>
      </c>
      <c r="P28" s="241">
        <f t="shared" si="10"/>
        <v>101837.7134000001</v>
      </c>
      <c r="Q28" s="242"/>
      <c r="R28" s="242"/>
      <c r="S28" s="242"/>
      <c r="T28" s="237"/>
    </row>
    <row r="29" spans="1:20" s="248" customFormat="1">
      <c r="A29" s="243">
        <v>40817</v>
      </c>
      <c r="B29" s="252"/>
      <c r="C29" s="238">
        <v>21</v>
      </c>
      <c r="D29" s="239">
        <f t="shared" si="5"/>
        <v>6708</v>
      </c>
      <c r="E29" s="239">
        <f t="shared" si="6"/>
        <v>140868</v>
      </c>
      <c r="F29" s="239">
        <f t="shared" si="0"/>
        <v>-261632</v>
      </c>
      <c r="G29" s="240">
        <f>+Inputs!$D$3</f>
        <v>0.37951000000000001</v>
      </c>
      <c r="H29" s="249"/>
      <c r="I29" s="241">
        <f t="shared" si="7"/>
        <v>402500</v>
      </c>
      <c r="J29" s="241"/>
      <c r="K29" s="241">
        <f t="shared" si="1"/>
        <v>6708</v>
      </c>
      <c r="L29" s="241">
        <f t="shared" si="8"/>
        <v>140868</v>
      </c>
      <c r="M29" s="241">
        <f t="shared" si="2"/>
        <v>2545.75308</v>
      </c>
      <c r="N29" s="241">
        <f t="shared" si="3"/>
        <v>2545.75308</v>
      </c>
      <c r="O29" s="241">
        <f t="shared" si="9"/>
        <v>-99291.9603200001</v>
      </c>
      <c r="P29" s="241">
        <f t="shared" si="10"/>
        <v>99291.9603200001</v>
      </c>
      <c r="Q29" s="242"/>
      <c r="R29" s="242"/>
      <c r="S29" s="242"/>
      <c r="T29" s="237"/>
    </row>
    <row r="30" spans="1:20" s="248" customFormat="1">
      <c r="A30" s="243">
        <v>40848</v>
      </c>
      <c r="B30" s="252"/>
      <c r="C30" s="238">
        <v>22</v>
      </c>
      <c r="D30" s="239">
        <f t="shared" si="5"/>
        <v>6708</v>
      </c>
      <c r="E30" s="239">
        <f t="shared" si="6"/>
        <v>147576</v>
      </c>
      <c r="F30" s="239">
        <f t="shared" si="0"/>
        <v>-254924</v>
      </c>
      <c r="G30" s="240">
        <f>+Inputs!$D$3</f>
        <v>0.37951000000000001</v>
      </c>
      <c r="H30" s="249"/>
      <c r="I30" s="241">
        <f t="shared" si="7"/>
        <v>402500</v>
      </c>
      <c r="J30" s="241"/>
      <c r="K30" s="241">
        <f t="shared" si="1"/>
        <v>6708</v>
      </c>
      <c r="L30" s="241">
        <f t="shared" si="8"/>
        <v>147576</v>
      </c>
      <c r="M30" s="241">
        <f t="shared" si="2"/>
        <v>2545.75308</v>
      </c>
      <c r="N30" s="241">
        <f t="shared" si="3"/>
        <v>2545.75308</v>
      </c>
      <c r="O30" s="241">
        <f t="shared" si="9"/>
        <v>-96746.207240000105</v>
      </c>
      <c r="P30" s="241">
        <f t="shared" si="10"/>
        <v>96746.207240000105</v>
      </c>
      <c r="Q30" s="242"/>
      <c r="R30" s="242"/>
      <c r="S30" s="242"/>
      <c r="T30" s="237"/>
    </row>
    <row r="31" spans="1:20" s="248" customFormat="1">
      <c r="A31" s="243">
        <v>40878</v>
      </c>
      <c r="B31" s="252"/>
      <c r="C31" s="238">
        <v>23</v>
      </c>
      <c r="D31" s="239">
        <f t="shared" si="5"/>
        <v>6708</v>
      </c>
      <c r="E31" s="239">
        <f t="shared" si="6"/>
        <v>154284</v>
      </c>
      <c r="F31" s="239">
        <f t="shared" si="0"/>
        <v>-248216</v>
      </c>
      <c r="G31" s="240">
        <f>+Inputs!$D$3</f>
        <v>0.37951000000000001</v>
      </c>
      <c r="H31" s="249"/>
      <c r="I31" s="241">
        <f t="shared" si="7"/>
        <v>402500</v>
      </c>
      <c r="J31" s="241"/>
      <c r="K31" s="241">
        <f t="shared" si="1"/>
        <v>6708</v>
      </c>
      <c r="L31" s="241">
        <f t="shared" si="8"/>
        <v>154284</v>
      </c>
      <c r="M31" s="241">
        <f t="shared" si="2"/>
        <v>2545.75308</v>
      </c>
      <c r="N31" s="241">
        <f t="shared" si="3"/>
        <v>2545.75308</v>
      </c>
      <c r="O31" s="241">
        <f t="shared" si="9"/>
        <v>-94200.45416000011</v>
      </c>
      <c r="P31" s="241">
        <f t="shared" si="10"/>
        <v>94200.45416000011</v>
      </c>
      <c r="Q31" s="242"/>
      <c r="R31" s="242"/>
      <c r="S31" s="242"/>
      <c r="T31" s="237"/>
    </row>
    <row r="32" spans="1:20" s="248" customFormat="1">
      <c r="A32" s="243">
        <v>40909</v>
      </c>
      <c r="B32" s="252"/>
      <c r="C32" s="238">
        <v>24</v>
      </c>
      <c r="D32" s="239">
        <f t="shared" si="5"/>
        <v>6708</v>
      </c>
      <c r="E32" s="239">
        <f t="shared" si="6"/>
        <v>160992</v>
      </c>
      <c r="F32" s="239">
        <f t="shared" si="0"/>
        <v>-241508</v>
      </c>
      <c r="G32" s="240">
        <f>+Inputs!$D$3</f>
        <v>0.37951000000000001</v>
      </c>
      <c r="H32" s="249"/>
      <c r="I32" s="241">
        <f t="shared" si="7"/>
        <v>402500</v>
      </c>
      <c r="J32" s="241"/>
      <c r="K32" s="241">
        <f t="shared" si="1"/>
        <v>6708</v>
      </c>
      <c r="L32" s="241">
        <f t="shared" si="8"/>
        <v>160992</v>
      </c>
      <c r="M32" s="241">
        <f t="shared" si="2"/>
        <v>2545.75308</v>
      </c>
      <c r="N32" s="241">
        <f t="shared" si="3"/>
        <v>2545.75308</v>
      </c>
      <c r="O32" s="241">
        <f t="shared" si="9"/>
        <v>-91654.701080000115</v>
      </c>
      <c r="P32" s="241">
        <f t="shared" si="10"/>
        <v>91654.701080000115</v>
      </c>
      <c r="Q32" s="242"/>
      <c r="R32" s="242"/>
      <c r="S32" s="242"/>
      <c r="T32" s="237"/>
    </row>
    <row r="33" spans="1:20" s="248" customFormat="1">
      <c r="A33" s="243">
        <v>40940</v>
      </c>
      <c r="B33" s="252"/>
      <c r="C33" s="238">
        <v>25</v>
      </c>
      <c r="D33" s="239">
        <f t="shared" si="5"/>
        <v>6708</v>
      </c>
      <c r="E33" s="239">
        <f t="shared" si="6"/>
        <v>167700</v>
      </c>
      <c r="F33" s="239">
        <f t="shared" si="0"/>
        <v>-234800</v>
      </c>
      <c r="G33" s="240">
        <f>+Inputs!$D$3</f>
        <v>0.37951000000000001</v>
      </c>
      <c r="H33" s="249"/>
      <c r="I33" s="241">
        <f t="shared" si="7"/>
        <v>402500</v>
      </c>
      <c r="J33" s="241"/>
      <c r="K33" s="241">
        <f t="shared" si="1"/>
        <v>6708</v>
      </c>
      <c r="L33" s="241">
        <f t="shared" si="8"/>
        <v>167700</v>
      </c>
      <c r="M33" s="241">
        <f t="shared" si="2"/>
        <v>2545.75308</v>
      </c>
      <c r="N33" s="241">
        <f t="shared" si="3"/>
        <v>2545.75308</v>
      </c>
      <c r="O33" s="241">
        <f t="shared" si="9"/>
        <v>-89108.94800000012</v>
      </c>
      <c r="P33" s="241">
        <f t="shared" si="10"/>
        <v>89108.94800000012</v>
      </c>
      <c r="Q33" s="242"/>
      <c r="R33" s="242"/>
      <c r="S33" s="242"/>
      <c r="T33" s="237"/>
    </row>
    <row r="34" spans="1:20" s="248" customFormat="1">
      <c r="A34" s="243">
        <v>40969</v>
      </c>
      <c r="B34" s="252"/>
      <c r="C34" s="238">
        <v>26</v>
      </c>
      <c r="D34" s="239">
        <f t="shared" si="5"/>
        <v>6708</v>
      </c>
      <c r="E34" s="239">
        <f t="shared" si="6"/>
        <v>174408</v>
      </c>
      <c r="F34" s="239">
        <f t="shared" si="0"/>
        <v>-228092</v>
      </c>
      <c r="G34" s="240">
        <f>+Inputs!$D$3</f>
        <v>0.37951000000000001</v>
      </c>
      <c r="H34" s="249"/>
      <c r="I34" s="241">
        <f t="shared" si="7"/>
        <v>402500</v>
      </c>
      <c r="J34" s="241"/>
      <c r="K34" s="241">
        <f t="shared" si="1"/>
        <v>6708</v>
      </c>
      <c r="L34" s="241">
        <f t="shared" si="8"/>
        <v>174408</v>
      </c>
      <c r="M34" s="241">
        <f t="shared" si="2"/>
        <v>2545.75308</v>
      </c>
      <c r="N34" s="241">
        <f t="shared" si="3"/>
        <v>2545.75308</v>
      </c>
      <c r="O34" s="241">
        <f t="shared" si="9"/>
        <v>-86563.194920000125</v>
      </c>
      <c r="P34" s="241">
        <f t="shared" si="10"/>
        <v>86563.194920000125</v>
      </c>
      <c r="Q34" s="242"/>
      <c r="R34" s="242"/>
      <c r="S34" s="242"/>
      <c r="T34" s="237"/>
    </row>
    <row r="35" spans="1:20" s="248" customFormat="1">
      <c r="A35" s="243">
        <v>41000</v>
      </c>
      <c r="B35" s="252"/>
      <c r="C35" s="238">
        <v>27</v>
      </c>
      <c r="D35" s="239">
        <f t="shared" si="5"/>
        <v>6708</v>
      </c>
      <c r="E35" s="239">
        <f t="shared" si="6"/>
        <v>181116</v>
      </c>
      <c r="F35" s="239">
        <f t="shared" si="0"/>
        <v>-221384</v>
      </c>
      <c r="G35" s="240">
        <f>+Inputs!$D$3</f>
        <v>0.37951000000000001</v>
      </c>
      <c r="H35" s="249"/>
      <c r="I35" s="241">
        <f t="shared" si="7"/>
        <v>402500</v>
      </c>
      <c r="J35" s="241"/>
      <c r="K35" s="241">
        <f t="shared" si="1"/>
        <v>6708</v>
      </c>
      <c r="L35" s="241">
        <f t="shared" si="8"/>
        <v>181116</v>
      </c>
      <c r="M35" s="241">
        <f t="shared" si="2"/>
        <v>2545.75308</v>
      </c>
      <c r="N35" s="241">
        <f t="shared" si="3"/>
        <v>2545.75308</v>
      </c>
      <c r="O35" s="241">
        <f t="shared" si="9"/>
        <v>-84017.44184000013</v>
      </c>
      <c r="P35" s="241">
        <f t="shared" si="10"/>
        <v>84017.44184000013</v>
      </c>
      <c r="Q35" s="242"/>
      <c r="R35" s="242"/>
      <c r="S35" s="242"/>
      <c r="T35" s="237"/>
    </row>
    <row r="36" spans="1:20" s="248" customFormat="1">
      <c r="A36" s="243">
        <v>41030</v>
      </c>
      <c r="B36" s="252"/>
      <c r="C36" s="238">
        <v>28</v>
      </c>
      <c r="D36" s="239">
        <f t="shared" si="5"/>
        <v>6708</v>
      </c>
      <c r="E36" s="239">
        <f t="shared" si="6"/>
        <v>187824</v>
      </c>
      <c r="F36" s="239">
        <f t="shared" si="0"/>
        <v>-214676</v>
      </c>
      <c r="G36" s="240">
        <f>+Inputs!$D$3</f>
        <v>0.37951000000000001</v>
      </c>
      <c r="H36" s="249"/>
      <c r="I36" s="241">
        <f t="shared" si="7"/>
        <v>402500</v>
      </c>
      <c r="J36" s="241"/>
      <c r="K36" s="241">
        <f t="shared" si="1"/>
        <v>6708</v>
      </c>
      <c r="L36" s="241">
        <f t="shared" si="8"/>
        <v>187824</v>
      </c>
      <c r="M36" s="241">
        <f t="shared" si="2"/>
        <v>2545.75308</v>
      </c>
      <c r="N36" s="241">
        <f t="shared" si="3"/>
        <v>2545.75308</v>
      </c>
      <c r="O36" s="241">
        <f t="shared" si="9"/>
        <v>-81471.688760000136</v>
      </c>
      <c r="P36" s="241">
        <f t="shared" si="10"/>
        <v>81471.688760000136</v>
      </c>
      <c r="Q36" s="242"/>
      <c r="R36" s="242"/>
      <c r="S36" s="242"/>
      <c r="T36" s="237"/>
    </row>
    <row r="37" spans="1:20" s="248" customFormat="1">
      <c r="A37" s="243">
        <v>41061</v>
      </c>
      <c r="B37" s="252"/>
      <c r="C37" s="238">
        <v>29</v>
      </c>
      <c r="D37" s="239">
        <f t="shared" si="5"/>
        <v>6708</v>
      </c>
      <c r="E37" s="239">
        <f t="shared" si="6"/>
        <v>194532</v>
      </c>
      <c r="F37" s="239">
        <f t="shared" si="0"/>
        <v>-207968</v>
      </c>
      <c r="G37" s="240">
        <f>+Inputs!$D$3</f>
        <v>0.37951000000000001</v>
      </c>
      <c r="H37" s="249"/>
      <c r="I37" s="241">
        <f t="shared" si="7"/>
        <v>402500</v>
      </c>
      <c r="J37" s="241"/>
      <c r="K37" s="241">
        <f t="shared" si="1"/>
        <v>6708</v>
      </c>
      <c r="L37" s="241">
        <f t="shared" si="8"/>
        <v>194532</v>
      </c>
      <c r="M37" s="241">
        <f t="shared" si="2"/>
        <v>2545.75308</v>
      </c>
      <c r="N37" s="241">
        <f t="shared" si="3"/>
        <v>2545.75308</v>
      </c>
      <c r="O37" s="241">
        <f t="shared" si="9"/>
        <v>-78925.935680000141</v>
      </c>
      <c r="P37" s="241">
        <f t="shared" si="10"/>
        <v>78925.935680000141</v>
      </c>
      <c r="Q37" s="242"/>
      <c r="R37" s="242"/>
      <c r="S37" s="242"/>
      <c r="T37" s="237"/>
    </row>
    <row r="38" spans="1:20" s="248" customFormat="1">
      <c r="A38" s="243">
        <v>41091</v>
      </c>
      <c r="B38" s="252"/>
      <c r="C38" s="238">
        <v>30</v>
      </c>
      <c r="D38" s="239">
        <f t="shared" si="5"/>
        <v>6708</v>
      </c>
      <c r="E38" s="239">
        <f t="shared" si="6"/>
        <v>201240</v>
      </c>
      <c r="F38" s="239">
        <f t="shared" si="0"/>
        <v>-201260</v>
      </c>
      <c r="G38" s="240">
        <f>+Inputs!$D$3</f>
        <v>0.37951000000000001</v>
      </c>
      <c r="H38" s="249"/>
      <c r="I38" s="241">
        <f t="shared" si="7"/>
        <v>402500</v>
      </c>
      <c r="J38" s="241"/>
      <c r="K38" s="241">
        <f t="shared" si="1"/>
        <v>6708</v>
      </c>
      <c r="L38" s="241">
        <f t="shared" si="8"/>
        <v>201240</v>
      </c>
      <c r="M38" s="241">
        <f t="shared" si="2"/>
        <v>2545.75308</v>
      </c>
      <c r="N38" s="241">
        <f t="shared" si="3"/>
        <v>2545.75308</v>
      </c>
      <c r="O38" s="241">
        <f t="shared" si="9"/>
        <v>-76380.182600000146</v>
      </c>
      <c r="P38" s="241">
        <f t="shared" si="10"/>
        <v>76380.182600000146</v>
      </c>
      <c r="Q38" s="242"/>
      <c r="R38" s="242"/>
      <c r="S38" s="242"/>
      <c r="T38" s="237"/>
    </row>
    <row r="39" spans="1:20" s="248" customFormat="1">
      <c r="A39" s="243">
        <v>41122</v>
      </c>
      <c r="B39" s="249"/>
      <c r="C39" s="238">
        <v>31</v>
      </c>
      <c r="D39" s="239">
        <f t="shared" si="5"/>
        <v>6708</v>
      </c>
      <c r="E39" s="239">
        <f t="shared" si="6"/>
        <v>207948</v>
      </c>
      <c r="F39" s="239">
        <f t="shared" si="0"/>
        <v>-194552</v>
      </c>
      <c r="G39" s="240">
        <f>+Inputs!$D$3</f>
        <v>0.37951000000000001</v>
      </c>
      <c r="H39" s="249"/>
      <c r="I39" s="241">
        <f t="shared" si="7"/>
        <v>402500</v>
      </c>
      <c r="J39" s="241"/>
      <c r="K39" s="241">
        <f t="shared" si="1"/>
        <v>6708</v>
      </c>
      <c r="L39" s="241">
        <f t="shared" si="8"/>
        <v>207948</v>
      </c>
      <c r="M39" s="241">
        <f t="shared" si="2"/>
        <v>2545.75308</v>
      </c>
      <c r="N39" s="241">
        <f t="shared" si="3"/>
        <v>2545.75308</v>
      </c>
      <c r="O39" s="241">
        <f t="shared" si="9"/>
        <v>-73834.429520000151</v>
      </c>
      <c r="P39" s="241">
        <f t="shared" si="10"/>
        <v>73834.429520000151</v>
      </c>
      <c r="Q39" s="242"/>
      <c r="R39" s="242"/>
      <c r="S39" s="242"/>
      <c r="T39" s="237"/>
    </row>
    <row r="40" spans="1:20" s="248" customFormat="1">
      <c r="A40" s="243">
        <v>41153</v>
      </c>
      <c r="B40" s="249"/>
      <c r="C40" s="238">
        <v>32</v>
      </c>
      <c r="D40" s="239">
        <f t="shared" si="5"/>
        <v>6708</v>
      </c>
      <c r="E40" s="239">
        <f t="shared" si="6"/>
        <v>214656</v>
      </c>
      <c r="F40" s="239">
        <f t="shared" si="0"/>
        <v>-187844</v>
      </c>
      <c r="G40" s="240">
        <f>+Inputs!$D$3</f>
        <v>0.37951000000000001</v>
      </c>
      <c r="H40" s="249"/>
      <c r="I40" s="241">
        <f t="shared" si="7"/>
        <v>402500</v>
      </c>
      <c r="J40" s="249"/>
      <c r="K40" s="241">
        <f t="shared" si="1"/>
        <v>6708</v>
      </c>
      <c r="L40" s="241">
        <f t="shared" si="8"/>
        <v>214656</v>
      </c>
      <c r="M40" s="241">
        <f t="shared" si="2"/>
        <v>2545.75308</v>
      </c>
      <c r="N40" s="241">
        <f t="shared" si="3"/>
        <v>2545.75308</v>
      </c>
      <c r="O40" s="241">
        <f t="shared" si="9"/>
        <v>-71288.676440000156</v>
      </c>
      <c r="P40" s="241">
        <f t="shared" si="10"/>
        <v>71288.676440000156</v>
      </c>
      <c r="Q40" s="242"/>
      <c r="R40" s="242"/>
      <c r="S40" s="242"/>
      <c r="T40" s="237"/>
    </row>
    <row r="41" spans="1:20" s="248" customFormat="1">
      <c r="A41" s="243">
        <v>41183</v>
      </c>
      <c r="B41" s="237"/>
      <c r="C41" s="238">
        <v>33</v>
      </c>
      <c r="D41" s="239">
        <f t="shared" si="5"/>
        <v>6708</v>
      </c>
      <c r="E41" s="239">
        <f t="shared" si="6"/>
        <v>221364</v>
      </c>
      <c r="F41" s="239">
        <f t="shared" si="0"/>
        <v>-181136</v>
      </c>
      <c r="G41" s="240">
        <f>+Inputs!$D$3</f>
        <v>0.37951000000000001</v>
      </c>
      <c r="H41" s="237"/>
      <c r="I41" s="241">
        <f t="shared" si="7"/>
        <v>402500</v>
      </c>
      <c r="J41" s="237"/>
      <c r="K41" s="241">
        <f t="shared" si="1"/>
        <v>6708</v>
      </c>
      <c r="L41" s="241">
        <f t="shared" si="8"/>
        <v>221364</v>
      </c>
      <c r="M41" s="241">
        <f t="shared" si="2"/>
        <v>2545.75308</v>
      </c>
      <c r="N41" s="241">
        <f t="shared" si="3"/>
        <v>2545.75308</v>
      </c>
      <c r="O41" s="241">
        <f t="shared" si="9"/>
        <v>-68742.923360000161</v>
      </c>
      <c r="P41" s="241">
        <f t="shared" si="10"/>
        <v>68742.923360000161</v>
      </c>
      <c r="Q41" s="242"/>
      <c r="R41" s="242"/>
      <c r="S41" s="242"/>
      <c r="T41" s="237"/>
    </row>
    <row r="42" spans="1:20" s="248" customFormat="1">
      <c r="A42" s="243">
        <v>41214</v>
      </c>
      <c r="B42" s="237"/>
      <c r="C42" s="238">
        <v>34</v>
      </c>
      <c r="D42" s="239">
        <f t="shared" si="5"/>
        <v>6708</v>
      </c>
      <c r="E42" s="239">
        <f t="shared" si="6"/>
        <v>228072</v>
      </c>
      <c r="F42" s="239">
        <f t="shared" si="0"/>
        <v>-174428</v>
      </c>
      <c r="G42" s="240">
        <f>+Inputs!$D$3</f>
        <v>0.37951000000000001</v>
      </c>
      <c r="H42" s="237"/>
      <c r="I42" s="241">
        <f t="shared" si="7"/>
        <v>402500</v>
      </c>
      <c r="J42" s="237"/>
      <c r="K42" s="241">
        <f t="shared" si="1"/>
        <v>6708</v>
      </c>
      <c r="L42" s="241">
        <f t="shared" si="8"/>
        <v>228072</v>
      </c>
      <c r="M42" s="241">
        <f t="shared" si="2"/>
        <v>2545.75308</v>
      </c>
      <c r="N42" s="241">
        <f t="shared" si="3"/>
        <v>2545.75308</v>
      </c>
      <c r="O42" s="241">
        <f t="shared" si="9"/>
        <v>-66197.170280000166</v>
      </c>
      <c r="P42" s="241">
        <f t="shared" si="10"/>
        <v>66197.170280000166</v>
      </c>
      <c r="Q42" s="242"/>
      <c r="R42" s="242"/>
      <c r="S42" s="242"/>
      <c r="T42" s="237"/>
    </row>
    <row r="43" spans="1:20" s="248" customFormat="1">
      <c r="A43" s="243">
        <v>41244</v>
      </c>
      <c r="B43" s="237"/>
      <c r="C43" s="238">
        <v>35</v>
      </c>
      <c r="D43" s="239">
        <f t="shared" si="5"/>
        <v>6708</v>
      </c>
      <c r="E43" s="239">
        <f t="shared" si="6"/>
        <v>234780</v>
      </c>
      <c r="F43" s="239">
        <f t="shared" si="0"/>
        <v>-167720</v>
      </c>
      <c r="G43" s="240">
        <f>+Inputs!$D$3</f>
        <v>0.37951000000000001</v>
      </c>
      <c r="H43" s="237"/>
      <c r="I43" s="241">
        <f t="shared" si="7"/>
        <v>402500</v>
      </c>
      <c r="J43" s="237"/>
      <c r="K43" s="241">
        <f t="shared" si="1"/>
        <v>6708</v>
      </c>
      <c r="L43" s="241">
        <f t="shared" si="8"/>
        <v>234780</v>
      </c>
      <c r="M43" s="241">
        <f t="shared" si="2"/>
        <v>2545.75308</v>
      </c>
      <c r="N43" s="241">
        <f t="shared" si="3"/>
        <v>2545.75308</v>
      </c>
      <c r="O43" s="241">
        <f t="shared" si="9"/>
        <v>-63651.417200000164</v>
      </c>
      <c r="P43" s="241">
        <f t="shared" si="10"/>
        <v>63651.417200000164</v>
      </c>
      <c r="Q43" s="242"/>
      <c r="R43" s="242"/>
      <c r="S43" s="242"/>
      <c r="T43" s="237"/>
    </row>
    <row r="44" spans="1:20" s="248" customFormat="1">
      <c r="A44" s="243">
        <v>41275</v>
      </c>
      <c r="B44" s="237"/>
      <c r="C44" s="238">
        <v>36</v>
      </c>
      <c r="D44" s="239">
        <f t="shared" si="5"/>
        <v>6708</v>
      </c>
      <c r="E44" s="239">
        <f t="shared" si="6"/>
        <v>241488</v>
      </c>
      <c r="F44" s="239">
        <f t="shared" si="0"/>
        <v>-161012</v>
      </c>
      <c r="G44" s="240">
        <f>+Inputs!$D$3</f>
        <v>0.37951000000000001</v>
      </c>
      <c r="H44" s="237"/>
      <c r="I44" s="241">
        <f t="shared" si="7"/>
        <v>402500</v>
      </c>
      <c r="J44" s="237"/>
      <c r="K44" s="241">
        <f t="shared" si="1"/>
        <v>6708</v>
      </c>
      <c r="L44" s="241">
        <f t="shared" si="8"/>
        <v>241488</v>
      </c>
      <c r="M44" s="241">
        <f t="shared" si="2"/>
        <v>2545.75308</v>
      </c>
      <c r="N44" s="241">
        <f t="shared" si="3"/>
        <v>2545.75308</v>
      </c>
      <c r="O44" s="241">
        <f t="shared" si="9"/>
        <v>-61105.664120000161</v>
      </c>
      <c r="P44" s="241">
        <f t="shared" si="10"/>
        <v>61105.664120000161</v>
      </c>
      <c r="Q44" s="242"/>
      <c r="R44" s="242"/>
      <c r="S44" s="242"/>
      <c r="T44" s="237"/>
    </row>
    <row r="45" spans="1:20" s="248" customFormat="1">
      <c r="A45" s="243">
        <v>41306</v>
      </c>
      <c r="B45" s="237"/>
      <c r="C45" s="238">
        <v>37</v>
      </c>
      <c r="D45" s="239">
        <f t="shared" si="5"/>
        <v>6708</v>
      </c>
      <c r="E45" s="239">
        <f t="shared" si="6"/>
        <v>248196</v>
      </c>
      <c r="F45" s="239">
        <f t="shared" si="0"/>
        <v>-154304</v>
      </c>
      <c r="G45" s="240">
        <f>+Inputs!$D$3</f>
        <v>0.37951000000000001</v>
      </c>
      <c r="H45" s="237"/>
      <c r="I45" s="241">
        <f t="shared" si="7"/>
        <v>402500</v>
      </c>
      <c r="J45" s="237"/>
      <c r="K45" s="241">
        <f t="shared" si="1"/>
        <v>6708</v>
      </c>
      <c r="L45" s="241">
        <f t="shared" si="8"/>
        <v>248196</v>
      </c>
      <c r="M45" s="241">
        <f t="shared" si="2"/>
        <v>2545.75308</v>
      </c>
      <c r="N45" s="241">
        <f t="shared" si="3"/>
        <v>2545.75308</v>
      </c>
      <c r="O45" s="241">
        <f t="shared" si="9"/>
        <v>-58559.911040000159</v>
      </c>
      <c r="P45" s="241">
        <f t="shared" si="10"/>
        <v>58559.911040000159</v>
      </c>
      <c r="Q45" s="242"/>
      <c r="R45" s="242"/>
      <c r="S45" s="242"/>
      <c r="T45" s="237"/>
    </row>
    <row r="46" spans="1:20" s="248" customFormat="1">
      <c r="A46" s="243">
        <v>41334</v>
      </c>
      <c r="B46" s="237"/>
      <c r="C46" s="238">
        <v>38</v>
      </c>
      <c r="D46" s="239">
        <f t="shared" si="5"/>
        <v>6708</v>
      </c>
      <c r="E46" s="239">
        <f t="shared" si="6"/>
        <v>254904</v>
      </c>
      <c r="F46" s="239">
        <f t="shared" si="0"/>
        <v>-147596</v>
      </c>
      <c r="G46" s="240">
        <f>+Inputs!$D$3</f>
        <v>0.37951000000000001</v>
      </c>
      <c r="H46" s="237"/>
      <c r="I46" s="241">
        <f t="shared" si="7"/>
        <v>402500</v>
      </c>
      <c r="J46" s="237"/>
      <c r="K46" s="241">
        <f t="shared" si="1"/>
        <v>6708</v>
      </c>
      <c r="L46" s="241">
        <f t="shared" si="8"/>
        <v>254904</v>
      </c>
      <c r="M46" s="241">
        <f t="shared" si="2"/>
        <v>2545.75308</v>
      </c>
      <c r="N46" s="241">
        <f t="shared" si="3"/>
        <v>2545.75308</v>
      </c>
      <c r="O46" s="241">
        <f t="shared" si="9"/>
        <v>-56014.157960000157</v>
      </c>
      <c r="P46" s="241">
        <f t="shared" si="10"/>
        <v>56014.157960000157</v>
      </c>
      <c r="Q46" s="242"/>
      <c r="R46" s="242"/>
      <c r="S46" s="242"/>
      <c r="T46" s="237"/>
    </row>
    <row r="47" spans="1:20" s="248" customFormat="1">
      <c r="A47" s="243">
        <v>41365</v>
      </c>
      <c r="B47" s="237"/>
      <c r="C47" s="238">
        <v>39</v>
      </c>
      <c r="D47" s="239">
        <f t="shared" si="5"/>
        <v>6708</v>
      </c>
      <c r="E47" s="239">
        <f t="shared" si="6"/>
        <v>261612</v>
      </c>
      <c r="F47" s="239">
        <f t="shared" si="0"/>
        <v>-140888</v>
      </c>
      <c r="G47" s="240">
        <f>+Inputs!$D$3</f>
        <v>0.37951000000000001</v>
      </c>
      <c r="H47" s="237"/>
      <c r="I47" s="241">
        <f t="shared" si="7"/>
        <v>402500</v>
      </c>
      <c r="J47" s="237"/>
      <c r="K47" s="241">
        <f t="shared" si="1"/>
        <v>6708</v>
      </c>
      <c r="L47" s="241">
        <f t="shared" si="8"/>
        <v>261612</v>
      </c>
      <c r="M47" s="241">
        <f t="shared" si="2"/>
        <v>2545.75308</v>
      </c>
      <c r="N47" s="241">
        <f t="shared" si="3"/>
        <v>2545.75308</v>
      </c>
      <c r="O47" s="241">
        <f t="shared" si="9"/>
        <v>-53468.404880000155</v>
      </c>
      <c r="P47" s="241">
        <f t="shared" si="10"/>
        <v>53468.404880000155</v>
      </c>
      <c r="Q47" s="242"/>
      <c r="R47" s="242"/>
      <c r="S47" s="242"/>
      <c r="T47" s="237"/>
    </row>
    <row r="48" spans="1:20" s="248" customFormat="1">
      <c r="A48" s="243">
        <v>41395</v>
      </c>
      <c r="B48" s="237"/>
      <c r="C48" s="238">
        <v>40</v>
      </c>
      <c r="D48" s="239">
        <f t="shared" si="5"/>
        <v>6708</v>
      </c>
      <c r="E48" s="239">
        <f t="shared" si="6"/>
        <v>268320</v>
      </c>
      <c r="F48" s="239">
        <f t="shared" si="0"/>
        <v>-134180</v>
      </c>
      <c r="G48" s="240">
        <f>+Inputs!$D$3</f>
        <v>0.37951000000000001</v>
      </c>
      <c r="H48" s="237"/>
      <c r="I48" s="241">
        <f t="shared" si="7"/>
        <v>402500</v>
      </c>
      <c r="J48" s="237"/>
      <c r="K48" s="241">
        <f t="shared" si="1"/>
        <v>6708</v>
      </c>
      <c r="L48" s="241">
        <f t="shared" si="8"/>
        <v>268320</v>
      </c>
      <c r="M48" s="241">
        <f t="shared" si="2"/>
        <v>2545.75308</v>
      </c>
      <c r="N48" s="241">
        <f t="shared" si="3"/>
        <v>2545.75308</v>
      </c>
      <c r="O48" s="241">
        <f t="shared" si="9"/>
        <v>-50922.651800000152</v>
      </c>
      <c r="P48" s="241">
        <f t="shared" si="10"/>
        <v>50922.651800000152</v>
      </c>
      <c r="Q48" s="242"/>
      <c r="R48" s="242"/>
      <c r="S48" s="242"/>
      <c r="T48" s="237"/>
    </row>
    <row r="49" spans="1:20" s="248" customFormat="1">
      <c r="A49" s="243">
        <v>41426</v>
      </c>
      <c r="B49" s="237"/>
      <c r="C49" s="238">
        <v>41</v>
      </c>
      <c r="D49" s="239">
        <f t="shared" si="5"/>
        <v>6708</v>
      </c>
      <c r="E49" s="239">
        <f t="shared" si="6"/>
        <v>275028</v>
      </c>
      <c r="F49" s="239">
        <f t="shared" si="0"/>
        <v>-127472</v>
      </c>
      <c r="G49" s="240">
        <f>+Inputs!$D$3</f>
        <v>0.37951000000000001</v>
      </c>
      <c r="H49" s="237"/>
      <c r="I49" s="241">
        <f t="shared" si="7"/>
        <v>402500</v>
      </c>
      <c r="J49" s="237"/>
      <c r="K49" s="241">
        <f t="shared" si="1"/>
        <v>6708</v>
      </c>
      <c r="L49" s="241">
        <f t="shared" si="8"/>
        <v>275028</v>
      </c>
      <c r="M49" s="241">
        <f t="shared" si="2"/>
        <v>2545.75308</v>
      </c>
      <c r="N49" s="241">
        <f t="shared" si="3"/>
        <v>2545.75308</v>
      </c>
      <c r="O49" s="241">
        <f t="shared" si="9"/>
        <v>-48376.89872000015</v>
      </c>
      <c r="P49" s="241">
        <f t="shared" si="10"/>
        <v>48376.89872000015</v>
      </c>
      <c r="Q49" s="242"/>
      <c r="R49" s="242"/>
      <c r="S49" s="242"/>
      <c r="T49" s="237"/>
    </row>
    <row r="50" spans="1:20" s="248" customFormat="1">
      <c r="A50" s="243">
        <v>41456</v>
      </c>
      <c r="B50" s="237"/>
      <c r="C50" s="238">
        <v>42</v>
      </c>
      <c r="D50" s="239">
        <f t="shared" si="5"/>
        <v>6708</v>
      </c>
      <c r="E50" s="239">
        <f t="shared" si="6"/>
        <v>281736</v>
      </c>
      <c r="F50" s="239">
        <f t="shared" si="0"/>
        <v>-120764</v>
      </c>
      <c r="G50" s="240">
        <f>+Inputs!$D$3</f>
        <v>0.37951000000000001</v>
      </c>
      <c r="H50" s="237"/>
      <c r="I50" s="241">
        <f t="shared" si="7"/>
        <v>402500</v>
      </c>
      <c r="J50" s="237"/>
      <c r="K50" s="241">
        <f t="shared" si="1"/>
        <v>6708</v>
      </c>
      <c r="L50" s="241">
        <f t="shared" si="8"/>
        <v>281736</v>
      </c>
      <c r="M50" s="241">
        <f t="shared" si="2"/>
        <v>2545.75308</v>
      </c>
      <c r="N50" s="241">
        <f t="shared" si="3"/>
        <v>2545.75308</v>
      </c>
      <c r="O50" s="241">
        <f t="shared" si="9"/>
        <v>-45831.145640000148</v>
      </c>
      <c r="P50" s="241">
        <f t="shared" si="10"/>
        <v>45831.145640000148</v>
      </c>
      <c r="Q50" s="242"/>
      <c r="R50" s="242"/>
      <c r="S50" s="242"/>
      <c r="T50" s="237"/>
    </row>
    <row r="51" spans="1:20" s="248" customFormat="1">
      <c r="A51" s="243">
        <v>41487</v>
      </c>
      <c r="B51" s="237"/>
      <c r="C51" s="238">
        <v>43</v>
      </c>
      <c r="D51" s="239">
        <f t="shared" si="5"/>
        <v>6708</v>
      </c>
      <c r="E51" s="239">
        <f t="shared" si="6"/>
        <v>288444</v>
      </c>
      <c r="F51" s="239">
        <f t="shared" si="0"/>
        <v>-114056</v>
      </c>
      <c r="G51" s="240">
        <f>+Inputs!$D$3</f>
        <v>0.37951000000000001</v>
      </c>
      <c r="H51" s="237"/>
      <c r="I51" s="241">
        <f t="shared" si="7"/>
        <v>402500</v>
      </c>
      <c r="J51" s="237"/>
      <c r="K51" s="241">
        <f t="shared" si="1"/>
        <v>6708</v>
      </c>
      <c r="L51" s="241">
        <f t="shared" si="8"/>
        <v>288444</v>
      </c>
      <c r="M51" s="241">
        <f t="shared" si="2"/>
        <v>2545.75308</v>
      </c>
      <c r="N51" s="241">
        <f t="shared" si="3"/>
        <v>2545.75308</v>
      </c>
      <c r="O51" s="241">
        <f t="shared" si="9"/>
        <v>-43285.392560000146</v>
      </c>
      <c r="P51" s="241">
        <f t="shared" si="10"/>
        <v>43285.392560000146</v>
      </c>
      <c r="Q51" s="242"/>
      <c r="R51" s="242"/>
      <c r="S51" s="242"/>
      <c r="T51" s="237"/>
    </row>
    <row r="52" spans="1:20" s="248" customFormat="1">
      <c r="A52" s="243">
        <v>41518</v>
      </c>
      <c r="B52" s="237"/>
      <c r="C52" s="238">
        <v>44</v>
      </c>
      <c r="D52" s="239">
        <f t="shared" si="5"/>
        <v>6708</v>
      </c>
      <c r="E52" s="239">
        <f t="shared" si="6"/>
        <v>295152</v>
      </c>
      <c r="F52" s="239">
        <f t="shared" si="0"/>
        <v>-107348</v>
      </c>
      <c r="G52" s="240">
        <f>+Inputs!$D$3</f>
        <v>0.37951000000000001</v>
      </c>
      <c r="H52" s="237"/>
      <c r="I52" s="241">
        <f t="shared" si="7"/>
        <v>402500</v>
      </c>
      <c r="J52" s="237"/>
      <c r="K52" s="241">
        <f t="shared" si="1"/>
        <v>6708</v>
      </c>
      <c r="L52" s="241">
        <f t="shared" si="8"/>
        <v>295152</v>
      </c>
      <c r="M52" s="241">
        <f t="shared" si="2"/>
        <v>2545.75308</v>
      </c>
      <c r="N52" s="241">
        <f t="shared" si="3"/>
        <v>2545.75308</v>
      </c>
      <c r="O52" s="241">
        <f t="shared" si="9"/>
        <v>-40739.639480000144</v>
      </c>
      <c r="P52" s="241">
        <f t="shared" si="10"/>
        <v>40739.639480000144</v>
      </c>
      <c r="Q52" s="242"/>
      <c r="R52" s="242"/>
      <c r="S52" s="242"/>
      <c r="T52" s="237"/>
    </row>
    <row r="53" spans="1:20" s="248" customFormat="1">
      <c r="A53" s="243">
        <v>41548</v>
      </c>
      <c r="B53" s="237"/>
      <c r="C53" s="238">
        <v>45</v>
      </c>
      <c r="D53" s="239">
        <f t="shared" si="5"/>
        <v>6708</v>
      </c>
      <c r="E53" s="239">
        <f t="shared" si="6"/>
        <v>301860</v>
      </c>
      <c r="F53" s="239">
        <f t="shared" si="0"/>
        <v>-100640</v>
      </c>
      <c r="G53" s="240">
        <f>+Inputs!$D$3</f>
        <v>0.37951000000000001</v>
      </c>
      <c r="H53" s="237"/>
      <c r="I53" s="241">
        <f t="shared" si="7"/>
        <v>402500</v>
      </c>
      <c r="J53" s="237"/>
      <c r="K53" s="241">
        <f t="shared" si="1"/>
        <v>6708</v>
      </c>
      <c r="L53" s="241">
        <f t="shared" si="8"/>
        <v>301860</v>
      </c>
      <c r="M53" s="241">
        <f t="shared" si="2"/>
        <v>2545.75308</v>
      </c>
      <c r="N53" s="241">
        <f t="shared" si="3"/>
        <v>2545.75308</v>
      </c>
      <c r="O53" s="241">
        <f t="shared" si="9"/>
        <v>-38193.886400000141</v>
      </c>
      <c r="P53" s="241">
        <f t="shared" si="10"/>
        <v>38193.886400000141</v>
      </c>
      <c r="Q53" s="242"/>
      <c r="R53" s="242"/>
      <c r="S53" s="242"/>
      <c r="T53" s="237"/>
    </row>
    <row r="54" spans="1:20" s="248" customFormat="1">
      <c r="A54" s="243">
        <v>41579</v>
      </c>
      <c r="B54" s="237"/>
      <c r="C54" s="238">
        <v>46</v>
      </c>
      <c r="D54" s="239">
        <f t="shared" si="5"/>
        <v>6708</v>
      </c>
      <c r="E54" s="239">
        <f t="shared" si="6"/>
        <v>308568</v>
      </c>
      <c r="F54" s="239">
        <f t="shared" si="0"/>
        <v>-93932</v>
      </c>
      <c r="G54" s="240">
        <f>+Inputs!$D$3</f>
        <v>0.37951000000000001</v>
      </c>
      <c r="H54" s="237"/>
      <c r="I54" s="241">
        <f t="shared" si="7"/>
        <v>402500</v>
      </c>
      <c r="J54" s="237"/>
      <c r="K54" s="241">
        <f t="shared" si="1"/>
        <v>6708</v>
      </c>
      <c r="L54" s="241">
        <f t="shared" si="8"/>
        <v>308568</v>
      </c>
      <c r="M54" s="241">
        <f t="shared" si="2"/>
        <v>2545.75308</v>
      </c>
      <c r="N54" s="241">
        <f t="shared" si="3"/>
        <v>2545.75308</v>
      </c>
      <c r="O54" s="241">
        <f t="shared" si="9"/>
        <v>-35648.133320000139</v>
      </c>
      <c r="P54" s="241">
        <f t="shared" si="10"/>
        <v>35648.133320000139</v>
      </c>
      <c r="Q54" s="242"/>
      <c r="R54" s="242"/>
      <c r="S54" s="242"/>
      <c r="T54" s="237"/>
    </row>
    <row r="55" spans="1:20" s="248" customFormat="1">
      <c r="A55" s="243">
        <v>41609</v>
      </c>
      <c r="B55" s="237"/>
      <c r="C55" s="238">
        <v>47</v>
      </c>
      <c r="D55" s="239">
        <f t="shared" si="5"/>
        <v>6708</v>
      </c>
      <c r="E55" s="239">
        <f t="shared" si="6"/>
        <v>315276</v>
      </c>
      <c r="F55" s="239">
        <f t="shared" si="0"/>
        <v>-87224</v>
      </c>
      <c r="G55" s="240">
        <f>+Inputs!$D$3</f>
        <v>0.37951000000000001</v>
      </c>
      <c r="H55" s="237"/>
      <c r="I55" s="241">
        <f t="shared" si="7"/>
        <v>402500</v>
      </c>
      <c r="J55" s="237"/>
      <c r="K55" s="241">
        <f t="shared" si="1"/>
        <v>6708</v>
      </c>
      <c r="L55" s="241">
        <f t="shared" si="8"/>
        <v>315276</v>
      </c>
      <c r="M55" s="241">
        <f t="shared" si="2"/>
        <v>2545.75308</v>
      </c>
      <c r="N55" s="241">
        <f t="shared" si="3"/>
        <v>2545.75308</v>
      </c>
      <c r="O55" s="241">
        <f t="shared" si="9"/>
        <v>-33102.380240000137</v>
      </c>
      <c r="P55" s="241">
        <f t="shared" si="10"/>
        <v>33102.380240000137</v>
      </c>
      <c r="Q55" s="242"/>
      <c r="R55" s="242"/>
      <c r="S55" s="242"/>
      <c r="T55" s="237"/>
    </row>
    <row r="56" spans="1:20" s="248" customFormat="1">
      <c r="A56" s="243">
        <v>41640</v>
      </c>
      <c r="B56" s="237"/>
      <c r="C56" s="238">
        <v>48</v>
      </c>
      <c r="D56" s="239">
        <f t="shared" si="5"/>
        <v>6708</v>
      </c>
      <c r="E56" s="239">
        <f t="shared" si="6"/>
        <v>321984</v>
      </c>
      <c r="F56" s="239">
        <f t="shared" si="0"/>
        <v>-80516</v>
      </c>
      <c r="G56" s="240">
        <f>+Inputs!$D$3</f>
        <v>0.37951000000000001</v>
      </c>
      <c r="H56" s="237"/>
      <c r="I56" s="241">
        <f t="shared" si="7"/>
        <v>402500</v>
      </c>
      <c r="J56" s="237"/>
      <c r="K56" s="241">
        <f t="shared" si="1"/>
        <v>6708</v>
      </c>
      <c r="L56" s="241">
        <f t="shared" si="8"/>
        <v>321984</v>
      </c>
      <c r="M56" s="241">
        <f t="shared" si="2"/>
        <v>2545.75308</v>
      </c>
      <c r="N56" s="241">
        <f t="shared" si="3"/>
        <v>2545.75308</v>
      </c>
      <c r="O56" s="241">
        <f t="shared" si="9"/>
        <v>-30556.627160000138</v>
      </c>
      <c r="P56" s="241">
        <f t="shared" si="10"/>
        <v>30556.627160000138</v>
      </c>
      <c r="Q56" s="242"/>
      <c r="R56" s="242"/>
      <c r="S56" s="242"/>
      <c r="T56" s="237"/>
    </row>
    <row r="57" spans="1:20" s="248" customFormat="1">
      <c r="A57" s="243">
        <v>41671</v>
      </c>
      <c r="B57" s="237"/>
      <c r="C57" s="238">
        <v>49</v>
      </c>
      <c r="D57" s="239">
        <f t="shared" si="5"/>
        <v>6708</v>
      </c>
      <c r="E57" s="239">
        <f t="shared" si="6"/>
        <v>328692</v>
      </c>
      <c r="F57" s="239">
        <f t="shared" si="0"/>
        <v>-73808</v>
      </c>
      <c r="G57" s="240">
        <f>+Inputs!$D$3</f>
        <v>0.37951000000000001</v>
      </c>
      <c r="H57" s="237"/>
      <c r="I57" s="241">
        <f t="shared" si="7"/>
        <v>402500</v>
      </c>
      <c r="J57" s="237"/>
      <c r="K57" s="241">
        <f t="shared" si="1"/>
        <v>6708</v>
      </c>
      <c r="L57" s="241">
        <f t="shared" si="8"/>
        <v>328692</v>
      </c>
      <c r="M57" s="241">
        <f t="shared" si="2"/>
        <v>2545.75308</v>
      </c>
      <c r="N57" s="241">
        <f t="shared" si="3"/>
        <v>2545.75308</v>
      </c>
      <c r="O57" s="241">
        <f t="shared" si="9"/>
        <v>-28010.87408000014</v>
      </c>
      <c r="P57" s="241">
        <f t="shared" si="10"/>
        <v>28010.87408000014</v>
      </c>
      <c r="Q57" s="242"/>
      <c r="R57" s="242"/>
      <c r="S57" s="242"/>
      <c r="T57" s="237"/>
    </row>
    <row r="58" spans="1:20" s="248" customFormat="1">
      <c r="A58" s="243">
        <v>41699</v>
      </c>
      <c r="B58" s="237"/>
      <c r="C58" s="238">
        <v>50</v>
      </c>
      <c r="D58" s="239">
        <f t="shared" si="5"/>
        <v>6708</v>
      </c>
      <c r="E58" s="239">
        <f t="shared" si="6"/>
        <v>335400</v>
      </c>
      <c r="F58" s="239">
        <f t="shared" si="0"/>
        <v>-67100</v>
      </c>
      <c r="G58" s="240">
        <f>+Inputs!$D$3</f>
        <v>0.37951000000000001</v>
      </c>
      <c r="H58" s="237"/>
      <c r="I58" s="241">
        <f t="shared" si="7"/>
        <v>402500</v>
      </c>
      <c r="J58" s="237"/>
      <c r="K58" s="241">
        <f t="shared" si="1"/>
        <v>6708</v>
      </c>
      <c r="L58" s="241">
        <f t="shared" si="8"/>
        <v>335400</v>
      </c>
      <c r="M58" s="241">
        <f t="shared" si="2"/>
        <v>2545.75308</v>
      </c>
      <c r="N58" s="241">
        <f t="shared" si="3"/>
        <v>2545.75308</v>
      </c>
      <c r="O58" s="241">
        <f t="shared" si="9"/>
        <v>-25465.121000000141</v>
      </c>
      <c r="P58" s="241">
        <f t="shared" si="10"/>
        <v>25465.121000000141</v>
      </c>
      <c r="Q58" s="242"/>
      <c r="R58" s="242"/>
      <c r="S58" s="242"/>
      <c r="T58" s="237"/>
    </row>
    <row r="59" spans="1:20" s="248" customFormat="1">
      <c r="A59" s="243">
        <v>41730</v>
      </c>
      <c r="B59" s="237"/>
      <c r="C59" s="238">
        <v>51</v>
      </c>
      <c r="D59" s="239">
        <f t="shared" si="5"/>
        <v>6708</v>
      </c>
      <c r="E59" s="239">
        <f t="shared" si="6"/>
        <v>342108</v>
      </c>
      <c r="F59" s="239">
        <f t="shared" si="0"/>
        <v>-60392</v>
      </c>
      <c r="G59" s="240">
        <f>+Inputs!$D$3</f>
        <v>0.37951000000000001</v>
      </c>
      <c r="H59" s="237"/>
      <c r="I59" s="241">
        <f t="shared" si="7"/>
        <v>402500</v>
      </c>
      <c r="J59" s="237"/>
      <c r="K59" s="241">
        <f t="shared" si="1"/>
        <v>6708</v>
      </c>
      <c r="L59" s="241">
        <f t="shared" si="8"/>
        <v>342108</v>
      </c>
      <c r="M59" s="241">
        <f t="shared" si="2"/>
        <v>2545.75308</v>
      </c>
      <c r="N59" s="241">
        <f t="shared" si="3"/>
        <v>2545.75308</v>
      </c>
      <c r="O59" s="241">
        <f t="shared" si="9"/>
        <v>-22919.367920000142</v>
      </c>
      <c r="P59" s="241">
        <f t="shared" si="10"/>
        <v>22919.367920000142</v>
      </c>
      <c r="Q59" s="242"/>
      <c r="R59" s="242"/>
      <c r="S59" s="242"/>
      <c r="T59" s="237"/>
    </row>
    <row r="60" spans="1:20" s="248" customFormat="1">
      <c r="A60" s="243">
        <v>41760</v>
      </c>
      <c r="B60" s="237"/>
      <c r="C60" s="238">
        <v>52</v>
      </c>
      <c r="D60" s="239">
        <f t="shared" si="5"/>
        <v>6708</v>
      </c>
      <c r="E60" s="239">
        <f t="shared" si="6"/>
        <v>348816</v>
      </c>
      <c r="F60" s="239">
        <f t="shared" si="0"/>
        <v>-53684</v>
      </c>
      <c r="G60" s="240">
        <f>+Inputs!$D$3</f>
        <v>0.37951000000000001</v>
      </c>
      <c r="H60" s="237"/>
      <c r="I60" s="241">
        <f t="shared" si="7"/>
        <v>402500</v>
      </c>
      <c r="J60" s="237"/>
      <c r="K60" s="241">
        <f t="shared" si="1"/>
        <v>6708</v>
      </c>
      <c r="L60" s="241">
        <f t="shared" si="8"/>
        <v>348816</v>
      </c>
      <c r="M60" s="241">
        <f t="shared" si="2"/>
        <v>2545.75308</v>
      </c>
      <c r="N60" s="241">
        <f t="shared" si="3"/>
        <v>2545.75308</v>
      </c>
      <c r="O60" s="241">
        <f t="shared" si="9"/>
        <v>-20373.614840000144</v>
      </c>
      <c r="P60" s="241">
        <f t="shared" si="10"/>
        <v>20373.614840000144</v>
      </c>
      <c r="Q60" s="242"/>
      <c r="R60" s="242"/>
      <c r="S60" s="242"/>
      <c r="T60" s="237"/>
    </row>
    <row r="61" spans="1:20" s="248" customFormat="1">
      <c r="A61" s="243">
        <v>41791</v>
      </c>
      <c r="B61" s="237"/>
      <c r="C61" s="238">
        <v>53</v>
      </c>
      <c r="D61" s="239">
        <f t="shared" si="5"/>
        <v>6708</v>
      </c>
      <c r="E61" s="239">
        <f t="shared" si="6"/>
        <v>355524</v>
      </c>
      <c r="F61" s="239">
        <f t="shared" si="0"/>
        <v>-46976</v>
      </c>
      <c r="G61" s="240">
        <f>+Inputs!$D$3</f>
        <v>0.37951000000000001</v>
      </c>
      <c r="H61" s="237"/>
      <c r="I61" s="241">
        <f t="shared" si="7"/>
        <v>402500</v>
      </c>
      <c r="J61" s="237"/>
      <c r="K61" s="241">
        <f t="shared" si="1"/>
        <v>6708</v>
      </c>
      <c r="L61" s="241">
        <f t="shared" si="8"/>
        <v>355524</v>
      </c>
      <c r="M61" s="241">
        <f t="shared" si="2"/>
        <v>2545.75308</v>
      </c>
      <c r="N61" s="241">
        <f t="shared" si="3"/>
        <v>2545.75308</v>
      </c>
      <c r="O61" s="241">
        <f t="shared" si="9"/>
        <v>-17827.861760000145</v>
      </c>
      <c r="P61" s="241">
        <f t="shared" si="10"/>
        <v>17827.861760000145</v>
      </c>
      <c r="Q61" s="242"/>
      <c r="R61" s="242"/>
      <c r="S61" s="242"/>
      <c r="T61" s="237"/>
    </row>
    <row r="62" spans="1:20" s="248" customFormat="1">
      <c r="A62" s="243">
        <v>41821</v>
      </c>
      <c r="B62" s="237"/>
      <c r="C62" s="238">
        <v>54</v>
      </c>
      <c r="D62" s="239">
        <f t="shared" si="5"/>
        <v>6708</v>
      </c>
      <c r="E62" s="239">
        <f t="shared" si="6"/>
        <v>362232</v>
      </c>
      <c r="F62" s="239">
        <f t="shared" si="0"/>
        <v>-40268</v>
      </c>
      <c r="G62" s="240">
        <f>+Inputs!$D$3</f>
        <v>0.37951000000000001</v>
      </c>
      <c r="H62" s="237"/>
      <c r="I62" s="241">
        <f t="shared" si="7"/>
        <v>402500</v>
      </c>
      <c r="J62" s="237"/>
      <c r="K62" s="241">
        <f t="shared" si="1"/>
        <v>6708</v>
      </c>
      <c r="L62" s="241">
        <f t="shared" si="8"/>
        <v>362232</v>
      </c>
      <c r="M62" s="241">
        <f t="shared" si="2"/>
        <v>2545.75308</v>
      </c>
      <c r="N62" s="241">
        <f t="shared" si="3"/>
        <v>2545.75308</v>
      </c>
      <c r="O62" s="241">
        <f t="shared" si="9"/>
        <v>-15282.108680000145</v>
      </c>
      <c r="P62" s="241">
        <f t="shared" si="10"/>
        <v>15282.108680000145</v>
      </c>
      <c r="Q62" s="242"/>
      <c r="R62" s="242"/>
      <c r="S62" s="242"/>
      <c r="T62" s="237"/>
    </row>
    <row r="63" spans="1:20" s="248" customFormat="1">
      <c r="A63" s="243">
        <v>41852</v>
      </c>
      <c r="B63" s="237"/>
      <c r="C63" s="238">
        <v>55</v>
      </c>
      <c r="D63" s="239">
        <f t="shared" si="5"/>
        <v>6708</v>
      </c>
      <c r="E63" s="239">
        <f t="shared" si="6"/>
        <v>368940</v>
      </c>
      <c r="F63" s="239">
        <f t="shared" si="0"/>
        <v>-33560</v>
      </c>
      <c r="G63" s="240">
        <f>+Inputs!$D$3</f>
        <v>0.37951000000000001</v>
      </c>
      <c r="H63" s="237"/>
      <c r="I63" s="241">
        <f t="shared" si="7"/>
        <v>402500</v>
      </c>
      <c r="J63" s="237"/>
      <c r="K63" s="241">
        <f t="shared" si="1"/>
        <v>6708</v>
      </c>
      <c r="L63" s="241">
        <f t="shared" si="8"/>
        <v>368940</v>
      </c>
      <c r="M63" s="241">
        <f t="shared" si="2"/>
        <v>2545.75308</v>
      </c>
      <c r="N63" s="241">
        <f t="shared" si="3"/>
        <v>2545.75308</v>
      </c>
      <c r="O63" s="241">
        <f t="shared" si="9"/>
        <v>-12736.355600000144</v>
      </c>
      <c r="P63" s="241">
        <f t="shared" si="10"/>
        <v>12736.355600000144</v>
      </c>
      <c r="Q63" s="242"/>
      <c r="R63" s="242"/>
      <c r="S63" s="242"/>
      <c r="T63" s="237"/>
    </row>
    <row r="64" spans="1:20" s="248" customFormat="1">
      <c r="A64" s="243">
        <v>41883</v>
      </c>
      <c r="B64" s="237"/>
      <c r="C64" s="238">
        <v>56</v>
      </c>
      <c r="D64" s="239">
        <f t="shared" si="5"/>
        <v>6708</v>
      </c>
      <c r="E64" s="239">
        <f t="shared" si="6"/>
        <v>375648</v>
      </c>
      <c r="F64" s="239">
        <f t="shared" si="0"/>
        <v>-26852</v>
      </c>
      <c r="G64" s="240">
        <f>+Inputs!$D$3</f>
        <v>0.37951000000000001</v>
      </c>
      <c r="H64" s="237"/>
      <c r="I64" s="241">
        <f t="shared" si="7"/>
        <v>402500</v>
      </c>
      <c r="J64" s="237"/>
      <c r="K64" s="241">
        <f t="shared" si="1"/>
        <v>6708</v>
      </c>
      <c r="L64" s="241">
        <f t="shared" si="8"/>
        <v>375648</v>
      </c>
      <c r="M64" s="241">
        <f t="shared" si="2"/>
        <v>2545.75308</v>
      </c>
      <c r="N64" s="241">
        <f t="shared" si="3"/>
        <v>2545.75308</v>
      </c>
      <c r="O64" s="241">
        <f t="shared" si="9"/>
        <v>-10190.602520000144</v>
      </c>
      <c r="P64" s="241">
        <f t="shared" si="10"/>
        <v>10190.602520000144</v>
      </c>
      <c r="Q64" s="242"/>
      <c r="R64" s="242"/>
      <c r="S64" s="242"/>
      <c r="T64" s="237"/>
    </row>
    <row r="65" spans="1:20" s="248" customFormat="1">
      <c r="A65" s="243">
        <v>41913</v>
      </c>
      <c r="B65" s="237"/>
      <c r="C65" s="238">
        <v>57</v>
      </c>
      <c r="D65" s="239">
        <f t="shared" si="5"/>
        <v>6708</v>
      </c>
      <c r="E65" s="239">
        <f t="shared" si="6"/>
        <v>382356</v>
      </c>
      <c r="F65" s="239">
        <f t="shared" si="0"/>
        <v>-20144</v>
      </c>
      <c r="G65" s="240">
        <f>+Inputs!$D$3</f>
        <v>0.37951000000000001</v>
      </c>
      <c r="H65" s="237"/>
      <c r="I65" s="241">
        <f t="shared" si="7"/>
        <v>402500</v>
      </c>
      <c r="J65" s="237"/>
      <c r="K65" s="241">
        <f t="shared" si="1"/>
        <v>6708</v>
      </c>
      <c r="L65" s="241">
        <f t="shared" si="8"/>
        <v>382356</v>
      </c>
      <c r="M65" s="241">
        <f t="shared" si="2"/>
        <v>2545.75308</v>
      </c>
      <c r="N65" s="241">
        <f t="shared" si="3"/>
        <v>2545.75308</v>
      </c>
      <c r="O65" s="241">
        <f t="shared" si="9"/>
        <v>-7644.8494400001437</v>
      </c>
      <c r="P65" s="241">
        <f t="shared" si="10"/>
        <v>7644.8494400001437</v>
      </c>
      <c r="Q65" s="242"/>
      <c r="R65" s="242"/>
      <c r="S65" s="242"/>
      <c r="T65" s="237"/>
    </row>
    <row r="66" spans="1:20" s="248" customFormat="1">
      <c r="A66" s="243">
        <v>41944</v>
      </c>
      <c r="B66" s="237"/>
      <c r="C66" s="238">
        <v>58</v>
      </c>
      <c r="D66" s="239">
        <f t="shared" si="5"/>
        <v>6708</v>
      </c>
      <c r="E66" s="239">
        <f t="shared" si="6"/>
        <v>389064</v>
      </c>
      <c r="F66" s="239">
        <f t="shared" si="0"/>
        <v>-13436</v>
      </c>
      <c r="G66" s="240">
        <f>+Inputs!$D$3</f>
        <v>0.37951000000000001</v>
      </c>
      <c r="H66" s="237"/>
      <c r="I66" s="241">
        <f t="shared" si="7"/>
        <v>402500</v>
      </c>
      <c r="J66" s="237"/>
      <c r="K66" s="241">
        <f t="shared" si="1"/>
        <v>6708</v>
      </c>
      <c r="L66" s="241">
        <f t="shared" si="8"/>
        <v>389064</v>
      </c>
      <c r="M66" s="241">
        <f t="shared" si="2"/>
        <v>2545.75308</v>
      </c>
      <c r="N66" s="241">
        <f t="shared" si="3"/>
        <v>2545.75308</v>
      </c>
      <c r="O66" s="241">
        <f t="shared" si="9"/>
        <v>-5099.0963600001432</v>
      </c>
      <c r="P66" s="241">
        <f t="shared" si="10"/>
        <v>5099.0963600001432</v>
      </c>
      <c r="Q66" s="242"/>
      <c r="R66" s="242"/>
      <c r="S66" s="242"/>
      <c r="T66" s="237"/>
    </row>
    <row r="67" spans="1:20" s="248" customFormat="1">
      <c r="A67" s="243">
        <v>41974</v>
      </c>
      <c r="B67" s="237"/>
      <c r="C67" s="238">
        <v>59</v>
      </c>
      <c r="D67" s="239">
        <f t="shared" si="5"/>
        <v>6708</v>
      </c>
      <c r="E67" s="239">
        <f t="shared" si="6"/>
        <v>395772</v>
      </c>
      <c r="F67" s="239">
        <f t="shared" si="0"/>
        <v>-6728</v>
      </c>
      <c r="G67" s="240">
        <f>+Inputs!$D$3</f>
        <v>0.37951000000000001</v>
      </c>
      <c r="H67" s="237"/>
      <c r="I67" s="241">
        <f t="shared" si="7"/>
        <v>402500</v>
      </c>
      <c r="J67" s="237"/>
      <c r="K67" s="241">
        <f t="shared" si="1"/>
        <v>6708</v>
      </c>
      <c r="L67" s="241">
        <f t="shared" si="8"/>
        <v>395772</v>
      </c>
      <c r="M67" s="241">
        <f t="shared" si="2"/>
        <v>2545.75308</v>
      </c>
      <c r="N67" s="241">
        <f t="shared" si="3"/>
        <v>2545.75308</v>
      </c>
      <c r="O67" s="241">
        <f t="shared" si="9"/>
        <v>-2553.3432800001433</v>
      </c>
      <c r="P67" s="241">
        <f t="shared" si="10"/>
        <v>2553.3432800001433</v>
      </c>
      <c r="Q67" s="242"/>
      <c r="R67" s="242"/>
      <c r="S67" s="242"/>
      <c r="T67" s="237"/>
    </row>
    <row r="68" spans="1:20" s="248" customFormat="1">
      <c r="A68" s="243">
        <v>42005</v>
      </c>
      <c r="B68" s="237"/>
      <c r="C68" s="238">
        <v>60</v>
      </c>
      <c r="D68" s="239">
        <f t="shared" si="5"/>
        <v>6708</v>
      </c>
      <c r="E68" s="239">
        <f t="shared" si="6"/>
        <v>402480</v>
      </c>
      <c r="F68" s="239">
        <f t="shared" si="0"/>
        <v>-20</v>
      </c>
      <c r="G68" s="240">
        <f>+Inputs!$D$3</f>
        <v>0.37951000000000001</v>
      </c>
      <c r="H68" s="237"/>
      <c r="I68" s="241">
        <f t="shared" si="7"/>
        <v>402500</v>
      </c>
      <c r="J68" s="237"/>
      <c r="K68" s="241">
        <f t="shared" si="1"/>
        <v>6708</v>
      </c>
      <c r="L68" s="241">
        <f t="shared" si="8"/>
        <v>402480</v>
      </c>
      <c r="M68" s="241">
        <f t="shared" si="2"/>
        <v>2545.75308</v>
      </c>
      <c r="N68" s="241">
        <f t="shared" si="3"/>
        <v>2545.75308</v>
      </c>
      <c r="O68" s="241">
        <f t="shared" si="9"/>
        <v>-7.5902000001433407</v>
      </c>
      <c r="P68" s="241">
        <f t="shared" si="10"/>
        <v>7.5902000001433407</v>
      </c>
      <c r="Q68" s="242"/>
      <c r="R68" s="242"/>
      <c r="S68" s="242"/>
      <c r="T68" s="237"/>
    </row>
    <row r="69" spans="1:20" s="248" customFormat="1">
      <c r="A69" s="243">
        <v>42036</v>
      </c>
      <c r="B69" s="237"/>
      <c r="C69" s="238">
        <v>61</v>
      </c>
      <c r="D69" s="239">
        <f>-F68</f>
        <v>20</v>
      </c>
      <c r="E69" s="239">
        <f t="shared" si="6"/>
        <v>402500</v>
      </c>
      <c r="F69" s="239">
        <f t="shared" si="0"/>
        <v>0</v>
      </c>
      <c r="G69" s="240">
        <f>+Inputs!$D$3</f>
        <v>0.37951000000000001</v>
      </c>
      <c r="H69" s="237"/>
      <c r="I69" s="241">
        <f t="shared" si="7"/>
        <v>402500</v>
      </c>
      <c r="J69" s="237"/>
      <c r="K69" s="241">
        <f t="shared" si="1"/>
        <v>20</v>
      </c>
      <c r="L69" s="241">
        <f t="shared" si="8"/>
        <v>402500</v>
      </c>
      <c r="M69" s="241">
        <f t="shared" si="2"/>
        <v>7.5902000000000003</v>
      </c>
      <c r="N69" s="241">
        <f t="shared" si="3"/>
        <v>7.5902000000000003</v>
      </c>
      <c r="O69" s="241">
        <f t="shared" si="9"/>
        <v>-1.4334045062014411E-10</v>
      </c>
      <c r="P69" s="241">
        <f t="shared" si="10"/>
        <v>1.4334045062014411E-10</v>
      </c>
      <c r="Q69" s="242"/>
      <c r="R69" s="242"/>
      <c r="S69" s="242"/>
      <c r="T69" s="237"/>
    </row>
    <row r="70" spans="1:20">
      <c r="A70" s="30"/>
      <c r="B70" s="4"/>
      <c r="C70" s="4"/>
      <c r="D70" s="4"/>
      <c r="E70" s="4"/>
      <c r="F70" s="4"/>
      <c r="G70" s="28"/>
      <c r="H70" s="4"/>
      <c r="I70" s="4"/>
      <c r="J70" s="4"/>
      <c r="K70" s="4"/>
      <c r="L70" s="4"/>
      <c r="M70" s="4"/>
      <c r="N70" s="4"/>
      <c r="O70" s="4"/>
      <c r="P70" s="4"/>
      <c r="Q70" s="8"/>
      <c r="R70" s="8"/>
      <c r="S70" s="8"/>
      <c r="T70" s="4"/>
    </row>
    <row r="71" spans="1:20">
      <c r="A71" s="8" t="s">
        <v>43</v>
      </c>
      <c r="B71" s="33">
        <f>SUM(B9:B70)</f>
        <v>-402500</v>
      </c>
      <c r="C71" s="4"/>
      <c r="D71" s="33">
        <f>SUM(D9:D70)</f>
        <v>402500</v>
      </c>
      <c r="E71" s="4"/>
      <c r="F71" s="4"/>
      <c r="G71" s="28"/>
      <c r="H71" s="33">
        <f>SUM(H9:H70)</f>
        <v>402500</v>
      </c>
      <c r="I71" s="33"/>
      <c r="J71" s="33">
        <f>SUM(J9:J70)</f>
        <v>152752.77499999999</v>
      </c>
      <c r="K71" s="33">
        <f>SUM(K9:K70)</f>
        <v>402500</v>
      </c>
      <c r="L71" s="33"/>
      <c r="M71" s="33">
        <f>SUM(M9:M70)</f>
        <v>152752.77499999985</v>
      </c>
      <c r="N71" s="33">
        <f>SUM(N9:N70)</f>
        <v>-1.4334045062014411E-10</v>
      </c>
      <c r="O71" s="143"/>
      <c r="P71" s="143"/>
      <c r="Q71" s="8"/>
      <c r="R71" s="8"/>
      <c r="S71" s="8"/>
      <c r="T71" s="4"/>
    </row>
    <row r="72" spans="1:20">
      <c r="A72" s="4"/>
      <c r="B72" s="4"/>
      <c r="C72" s="4"/>
      <c r="D72" s="4"/>
      <c r="E72" s="4"/>
      <c r="F72" s="4"/>
      <c r="G72" s="28"/>
      <c r="H72" s="4"/>
      <c r="I72" s="4"/>
      <c r="J72" s="4"/>
      <c r="K72" s="4"/>
      <c r="L72" s="4"/>
      <c r="M72" s="4"/>
      <c r="N72" s="4"/>
      <c r="O72" s="4"/>
      <c r="P72" s="4"/>
      <c r="Q72" s="8"/>
      <c r="R72" s="8"/>
      <c r="S72" s="8"/>
      <c r="T72" s="4"/>
    </row>
    <row r="73" spans="1:20">
      <c r="A73" s="4" t="s">
        <v>61</v>
      </c>
      <c r="B73" s="4" t="s">
        <v>61</v>
      </c>
      <c r="C73" s="4" t="s">
        <v>61</v>
      </c>
      <c r="D73" s="4" t="s">
        <v>61</v>
      </c>
      <c r="E73" s="4"/>
      <c r="F73" s="4" t="s">
        <v>61</v>
      </c>
      <c r="G73" s="28" t="s">
        <v>61</v>
      </c>
      <c r="H73" s="4" t="s">
        <v>61</v>
      </c>
      <c r="I73" s="4"/>
      <c r="J73" s="4" t="s">
        <v>61</v>
      </c>
      <c r="K73" s="4" t="s">
        <v>61</v>
      </c>
      <c r="L73" s="4"/>
      <c r="M73" s="4" t="s">
        <v>61</v>
      </c>
      <c r="N73" s="4" t="s">
        <v>61</v>
      </c>
      <c r="O73" s="4"/>
      <c r="P73" s="4" t="s">
        <v>61</v>
      </c>
      <c r="Q73" s="8"/>
      <c r="R73" s="8"/>
      <c r="S73" s="8"/>
      <c r="T73" s="4"/>
    </row>
  </sheetData>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transitionEvaluation="1" codeName="Sheet12">
    <pageSetUpPr autoPageBreaks="0" fitToPage="1"/>
  </sheetPr>
  <dimension ref="A1:AE250"/>
  <sheetViews>
    <sheetView defaultGridColor="0" colorId="22" zoomScale="60" zoomScaleNormal="100" workbookViewId="0">
      <pane ySplit="8" topLeftCell="A9" activePane="bottomLeft" state="frozen"/>
      <selection activeCell="V9" activeCellId="1" sqref="V9 V9"/>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74"/>
      <c r="B1" s="75"/>
      <c r="C1" s="73"/>
      <c r="D1" s="73"/>
      <c r="E1" s="73"/>
      <c r="F1" s="73"/>
      <c r="G1" s="73"/>
      <c r="H1" s="75"/>
      <c r="I1" s="75"/>
      <c r="J1" s="75"/>
      <c r="K1" s="75"/>
      <c r="L1" s="75"/>
      <c r="M1" s="75"/>
      <c r="N1" s="75"/>
      <c r="O1" s="75"/>
      <c r="P1" s="76" t="s">
        <v>45</v>
      </c>
      <c r="Q1" s="77"/>
      <c r="R1" s="77"/>
      <c r="S1" s="78"/>
    </row>
    <row r="2" spans="1:31">
      <c r="A2" s="74"/>
      <c r="B2" s="75"/>
      <c r="C2" s="73"/>
      <c r="D2" s="73"/>
      <c r="E2" s="73"/>
      <c r="F2" s="73"/>
      <c r="G2" s="73"/>
      <c r="H2" s="75"/>
      <c r="I2" s="75"/>
      <c r="J2" s="75"/>
      <c r="K2" s="75"/>
      <c r="L2" s="75"/>
      <c r="M2" s="75"/>
      <c r="N2" s="75"/>
      <c r="O2" s="75"/>
      <c r="P2" s="76"/>
      <c r="Q2" s="77"/>
      <c r="R2" s="77"/>
      <c r="S2" s="78"/>
    </row>
    <row r="3" spans="1:31">
      <c r="A3" s="79" t="s">
        <v>46</v>
      </c>
      <c r="B3" s="75"/>
      <c r="C3" s="73"/>
      <c r="D3" s="73"/>
      <c r="E3" s="73"/>
      <c r="F3" s="73"/>
      <c r="G3" s="73"/>
      <c r="H3" s="75"/>
      <c r="I3" s="75"/>
      <c r="J3" s="75"/>
      <c r="K3" s="75"/>
      <c r="L3" s="75"/>
      <c r="M3" s="75"/>
      <c r="N3" s="75"/>
      <c r="O3" s="75"/>
      <c r="P3" s="80"/>
      <c r="Q3" s="81"/>
      <c r="R3" s="82"/>
      <c r="S3" s="82"/>
    </row>
    <row r="4" spans="1:31">
      <c r="A4" s="75" t="s">
        <v>141</v>
      </c>
      <c r="B4" s="75"/>
      <c r="C4" s="73"/>
      <c r="D4" s="73"/>
      <c r="E4" s="73"/>
      <c r="F4" s="73"/>
      <c r="G4" s="73"/>
      <c r="H4" s="75"/>
      <c r="I4" s="75"/>
      <c r="J4" s="75"/>
      <c r="K4" s="75"/>
      <c r="L4" s="75"/>
      <c r="M4" s="75"/>
      <c r="N4" s="75"/>
      <c r="O4" s="75"/>
      <c r="P4" s="80"/>
      <c r="Q4" s="81"/>
      <c r="R4" s="82"/>
      <c r="S4" s="82"/>
    </row>
    <row r="5" spans="1:31">
      <c r="A5" s="83" t="s">
        <v>81</v>
      </c>
      <c r="B5" s="83" t="s">
        <v>82</v>
      </c>
      <c r="C5" s="83" t="s">
        <v>83</v>
      </c>
      <c r="D5" s="83" t="s">
        <v>84</v>
      </c>
      <c r="E5" s="83" t="s">
        <v>85</v>
      </c>
      <c r="F5" s="83" t="s">
        <v>86</v>
      </c>
      <c r="G5" s="83" t="s">
        <v>87</v>
      </c>
      <c r="H5" s="83" t="s">
        <v>88</v>
      </c>
      <c r="I5" s="83" t="s">
        <v>73</v>
      </c>
      <c r="J5" s="83" t="s">
        <v>74</v>
      </c>
      <c r="K5" s="83" t="s">
        <v>75</v>
      </c>
      <c r="L5" s="83" t="s">
        <v>76</v>
      </c>
      <c r="M5" s="83" t="s">
        <v>77</v>
      </c>
      <c r="N5" s="83" t="s">
        <v>78</v>
      </c>
      <c r="O5" s="83" t="s">
        <v>79</v>
      </c>
      <c r="P5" s="83" t="s">
        <v>80</v>
      </c>
      <c r="Q5" s="81"/>
      <c r="R5" s="82"/>
      <c r="S5" s="82"/>
    </row>
    <row r="6" spans="1:31">
      <c r="A6" s="75"/>
      <c r="B6" s="75"/>
      <c r="C6" s="84"/>
      <c r="D6" s="83" t="s">
        <v>133</v>
      </c>
      <c r="E6" s="83" t="s">
        <v>94</v>
      </c>
      <c r="F6" s="83" t="s">
        <v>89</v>
      </c>
      <c r="G6" s="83"/>
      <c r="H6" s="75"/>
      <c r="I6" s="75"/>
      <c r="J6" s="83" t="s">
        <v>90</v>
      </c>
      <c r="K6" s="83" t="s">
        <v>84</v>
      </c>
      <c r="L6" s="83"/>
      <c r="M6" s="83" t="s">
        <v>91</v>
      </c>
      <c r="N6" s="83" t="s">
        <v>92</v>
      </c>
      <c r="O6" s="83" t="s">
        <v>45</v>
      </c>
      <c r="P6" s="83" t="s">
        <v>45</v>
      </c>
      <c r="Q6" s="82"/>
      <c r="R6" s="82"/>
      <c r="S6" s="82"/>
    </row>
    <row r="7" spans="1:31">
      <c r="A7" s="75"/>
      <c r="B7" s="75"/>
      <c r="C7" s="84"/>
      <c r="D7" s="83"/>
      <c r="E7" s="83"/>
      <c r="F7" s="83"/>
      <c r="G7" s="83"/>
      <c r="H7" s="75"/>
      <c r="I7" s="75"/>
      <c r="J7" s="83"/>
      <c r="K7" s="83"/>
      <c r="L7" s="83"/>
      <c r="M7" s="83"/>
      <c r="N7" s="83" t="s">
        <v>5</v>
      </c>
      <c r="O7" s="83" t="s">
        <v>5</v>
      </c>
      <c r="P7" s="83" t="s">
        <v>45</v>
      </c>
      <c r="Q7" s="85" t="s">
        <v>45</v>
      </c>
      <c r="R7" s="86" t="s">
        <v>45</v>
      </c>
      <c r="S7" s="77"/>
      <c r="T7" s="2"/>
    </row>
    <row r="8" spans="1:31" ht="25.5">
      <c r="A8" s="87" t="s">
        <v>47</v>
      </c>
      <c r="B8" s="87" t="s">
        <v>48</v>
      </c>
      <c r="C8" s="88" t="s">
        <v>49</v>
      </c>
      <c r="D8" s="89" t="s">
        <v>62</v>
      </c>
      <c r="E8" s="89" t="s">
        <v>63</v>
      </c>
      <c r="F8" s="89" t="s">
        <v>96</v>
      </c>
      <c r="G8" s="88" t="s">
        <v>16</v>
      </c>
      <c r="H8" s="90" t="s">
        <v>67</v>
      </c>
      <c r="I8" s="90" t="s">
        <v>68</v>
      </c>
      <c r="J8" s="91" t="s">
        <v>50</v>
      </c>
      <c r="K8" s="90" t="s">
        <v>71</v>
      </c>
      <c r="L8" s="90" t="s">
        <v>72</v>
      </c>
      <c r="M8" s="91" t="s">
        <v>51</v>
      </c>
      <c r="N8" s="90" t="s">
        <v>65</v>
      </c>
      <c r="O8" s="90" t="s">
        <v>66</v>
      </c>
      <c r="P8" s="90" t="s">
        <v>95</v>
      </c>
      <c r="Q8" s="85">
        <f>+Inputs!D5</f>
        <v>40148</v>
      </c>
      <c r="R8" s="85">
        <f>+Inputs!D6</f>
        <v>40513</v>
      </c>
      <c r="S8" s="77" t="s">
        <v>52</v>
      </c>
      <c r="T8" s="2"/>
      <c r="U8" s="144">
        <f>+Summary!$D$93</f>
        <v>40179</v>
      </c>
      <c r="V8" s="144">
        <f>+Summary!$D$94</f>
        <v>40210</v>
      </c>
      <c r="W8" s="144">
        <f>+Summary!$D$95</f>
        <v>40238</v>
      </c>
      <c r="X8" s="144">
        <f>+Summary!$D$96</f>
        <v>40269</v>
      </c>
      <c r="Y8" s="144">
        <f>+Summary!$D$97</f>
        <v>40299</v>
      </c>
      <c r="Z8" s="144">
        <f>+Summary!$D$98</f>
        <v>40330</v>
      </c>
      <c r="AA8" s="144">
        <f>+Summary!$D$99</f>
        <v>40360</v>
      </c>
      <c r="AB8" s="144">
        <f>+Summary!$D$100</f>
        <v>40391</v>
      </c>
      <c r="AC8" s="144">
        <f>+Summary!$D$101</f>
        <v>40422</v>
      </c>
      <c r="AD8" s="144">
        <f>+Summary!$D$102</f>
        <v>40452</v>
      </c>
      <c r="AE8" s="144">
        <f>+Summary!$D$103</f>
        <v>40483</v>
      </c>
    </row>
    <row r="9" spans="1:31">
      <c r="A9" s="31">
        <v>34790</v>
      </c>
      <c r="B9" s="32">
        <v>-2294650</v>
      </c>
      <c r="C9" s="6">
        <v>1</v>
      </c>
      <c r="D9" s="29">
        <f t="shared" ref="D9:D40" si="0">ROUND(-(+$B$9/180)*1,0)</f>
        <v>12748</v>
      </c>
      <c r="E9" s="29">
        <f>+D9</f>
        <v>12748</v>
      </c>
      <c r="F9" s="29">
        <f t="shared" ref="F9:F40" si="1">$B$9+E9</f>
        <v>-2281902</v>
      </c>
      <c r="G9" s="34">
        <f>+Inputs!$D$2</f>
        <v>0.3795</v>
      </c>
      <c r="H9" s="27">
        <f>-B9</f>
        <v>2294650</v>
      </c>
      <c r="I9" s="27">
        <f>+H9</f>
        <v>2294650</v>
      </c>
      <c r="J9" s="27">
        <f>H9*G9</f>
        <v>870819.67500000005</v>
      </c>
      <c r="K9" s="27">
        <f t="shared" ref="K9:K40" si="2">D9</f>
        <v>12748</v>
      </c>
      <c r="L9" s="27">
        <f>+K9</f>
        <v>12748</v>
      </c>
      <c r="M9" s="27">
        <f t="shared" ref="M9:M40" si="3">K9*G9</f>
        <v>4837.866</v>
      </c>
      <c r="N9" s="27">
        <f t="shared" ref="N9:N40" si="4">M9-J9</f>
        <v>-865981.80900000001</v>
      </c>
      <c r="O9" s="27">
        <f>+N9</f>
        <v>-865981.80900000001</v>
      </c>
      <c r="P9" s="27">
        <f>-SUM(N9)</f>
        <v>865981.80900000001</v>
      </c>
      <c r="Q9" s="38">
        <f>VLOOKUP(Q8,A9:P186,5)</f>
        <v>2256396</v>
      </c>
      <c r="R9" s="38">
        <f>VLOOKUP(R8,A9:P186,5)</f>
        <v>2257034</v>
      </c>
      <c r="S9" s="38">
        <f>+R9-Q9</f>
        <v>638</v>
      </c>
      <c r="T9" s="35" t="s">
        <v>64</v>
      </c>
      <c r="U9" s="145">
        <f t="shared" ref="U9:AE9" si="5">-IF(TYPE(VLOOKUP(U8,$A$9:$P$186,6,FALSE))=16,0,VLOOKUP(U8,$A$9:$P$186,6,FALSE))</f>
        <v>37616</v>
      </c>
      <c r="V9" s="145">
        <f t="shared" si="5"/>
        <v>0</v>
      </c>
      <c r="W9" s="145">
        <f t="shared" si="5"/>
        <v>0</v>
      </c>
      <c r="X9" s="145">
        <f t="shared" si="5"/>
        <v>0</v>
      </c>
      <c r="Y9" s="145">
        <f t="shared" si="5"/>
        <v>0</v>
      </c>
      <c r="Z9" s="145">
        <f t="shared" si="5"/>
        <v>0</v>
      </c>
      <c r="AA9" s="145">
        <f t="shared" si="5"/>
        <v>0</v>
      </c>
      <c r="AB9" s="145">
        <f t="shared" si="5"/>
        <v>0</v>
      </c>
      <c r="AC9" s="145">
        <f t="shared" si="5"/>
        <v>0</v>
      </c>
      <c r="AD9" s="145">
        <f t="shared" si="5"/>
        <v>0</v>
      </c>
      <c r="AE9" s="145">
        <f t="shared" si="5"/>
        <v>0</v>
      </c>
    </row>
    <row r="10" spans="1:31">
      <c r="A10" s="30">
        <v>34820</v>
      </c>
      <c r="B10" s="9"/>
      <c r="C10" s="6">
        <v>2</v>
      </c>
      <c r="D10" s="29">
        <f t="shared" si="0"/>
        <v>12748</v>
      </c>
      <c r="E10" s="29">
        <f t="shared" ref="E10:E41" si="6">+E9+D10</f>
        <v>25496</v>
      </c>
      <c r="F10" s="29">
        <f t="shared" si="1"/>
        <v>-2269154</v>
      </c>
      <c r="G10" s="34">
        <f>+Inputs!$D$2</f>
        <v>0.3795</v>
      </c>
      <c r="H10" s="2"/>
      <c r="I10" s="27">
        <f t="shared" ref="I10:I41" si="7">+I9+H10</f>
        <v>2294650</v>
      </c>
      <c r="J10" s="27"/>
      <c r="K10" s="27">
        <f t="shared" si="2"/>
        <v>12748</v>
      </c>
      <c r="L10" s="27">
        <f t="shared" ref="L10:L41" si="8">+L9+K10</f>
        <v>25496</v>
      </c>
      <c r="M10" s="27">
        <f t="shared" si="3"/>
        <v>4837.866</v>
      </c>
      <c r="N10" s="27">
        <f t="shared" si="4"/>
        <v>4837.866</v>
      </c>
      <c r="O10" s="27">
        <f t="shared" ref="O10:O41" si="9">+O9+N10</f>
        <v>-861143.94299999997</v>
      </c>
      <c r="P10" s="27">
        <f t="shared" ref="P10:P41" si="10">P9-N10</f>
        <v>861143.94299999997</v>
      </c>
      <c r="Q10" s="38">
        <f>VLOOKUP(Q8,A9:P186,15)</f>
        <v>-14507.194599997551</v>
      </c>
      <c r="R10" s="38">
        <f>VLOOKUP(R8,A9:P186,15)</f>
        <v>-14265.067219997551</v>
      </c>
      <c r="S10" s="38">
        <f>+R10-Q10</f>
        <v>242.1273799999999</v>
      </c>
      <c r="T10" s="36" t="s">
        <v>69</v>
      </c>
    </row>
    <row r="11" spans="1:31">
      <c r="A11" s="31">
        <v>34851</v>
      </c>
      <c r="B11" s="5"/>
      <c r="C11" s="6">
        <v>3</v>
      </c>
      <c r="D11" s="29">
        <f t="shared" si="0"/>
        <v>12748</v>
      </c>
      <c r="E11" s="29">
        <f t="shared" si="6"/>
        <v>38244</v>
      </c>
      <c r="F11" s="29">
        <f t="shared" si="1"/>
        <v>-2256406</v>
      </c>
      <c r="G11" s="34">
        <f>+Inputs!$D$2</f>
        <v>0.3795</v>
      </c>
      <c r="H11" s="2"/>
      <c r="I11" s="27">
        <f t="shared" si="7"/>
        <v>2294650</v>
      </c>
      <c r="J11" s="27"/>
      <c r="K11" s="27">
        <f t="shared" si="2"/>
        <v>12748</v>
      </c>
      <c r="L11" s="27">
        <f t="shared" si="8"/>
        <v>38244</v>
      </c>
      <c r="M11" s="27">
        <f t="shared" si="3"/>
        <v>4837.866</v>
      </c>
      <c r="N11" s="27">
        <f t="shared" si="4"/>
        <v>4837.866</v>
      </c>
      <c r="O11" s="27">
        <f t="shared" si="9"/>
        <v>-856306.07699999993</v>
      </c>
      <c r="P11" s="27">
        <f t="shared" si="10"/>
        <v>856306.07699999993</v>
      </c>
      <c r="Q11" s="38">
        <f>+VLOOKUP(Q8,A9:P186,16)</f>
        <v>14507.194599997551</v>
      </c>
      <c r="R11" s="38">
        <f>+VLOOKUP(R8,A9:P186,16)</f>
        <v>14265.067219997551</v>
      </c>
      <c r="S11" s="38">
        <f>(+Q11+R11)/2</f>
        <v>14386.130909997551</v>
      </c>
      <c r="T11" s="36" t="s">
        <v>113</v>
      </c>
      <c r="U11" s="145">
        <f t="shared" ref="U11:AE11" si="11">IF(TYPE(VLOOKUP(U8,$A$9:$P$186,16,FALSE))=16,0,VLOOKUP(U8,$A$9:$P$186,16,FALSE))</f>
        <v>14265.067219997551</v>
      </c>
      <c r="V11" s="145">
        <f t="shared" si="11"/>
        <v>0</v>
      </c>
      <c r="W11" s="145">
        <f t="shared" si="11"/>
        <v>0</v>
      </c>
      <c r="X11" s="145">
        <f t="shared" si="11"/>
        <v>0</v>
      </c>
      <c r="Y11" s="145">
        <f t="shared" si="11"/>
        <v>0</v>
      </c>
      <c r="Z11" s="145">
        <f t="shared" si="11"/>
        <v>0</v>
      </c>
      <c r="AA11" s="145">
        <f t="shared" si="11"/>
        <v>0</v>
      </c>
      <c r="AB11" s="145">
        <f t="shared" si="11"/>
        <v>0</v>
      </c>
      <c r="AC11" s="145">
        <f t="shared" si="11"/>
        <v>0</v>
      </c>
      <c r="AD11" s="145">
        <f t="shared" si="11"/>
        <v>0</v>
      </c>
      <c r="AE11" s="145">
        <f t="shared" si="11"/>
        <v>0</v>
      </c>
    </row>
    <row r="12" spans="1:31">
      <c r="A12" s="30">
        <v>34881</v>
      </c>
      <c r="B12" s="3"/>
      <c r="C12" s="6">
        <v>4</v>
      </c>
      <c r="D12" s="29">
        <f t="shared" si="0"/>
        <v>12748</v>
      </c>
      <c r="E12" s="29">
        <f t="shared" si="6"/>
        <v>50992</v>
      </c>
      <c r="F12" s="29">
        <f t="shared" si="1"/>
        <v>-2243658</v>
      </c>
      <c r="G12" s="34">
        <f>+Inputs!$D$2</f>
        <v>0.3795</v>
      </c>
      <c r="H12" s="2"/>
      <c r="I12" s="27">
        <f t="shared" si="7"/>
        <v>2294650</v>
      </c>
      <c r="J12" s="27"/>
      <c r="K12" s="27">
        <f t="shared" si="2"/>
        <v>12748</v>
      </c>
      <c r="L12" s="27">
        <f t="shared" si="8"/>
        <v>50992</v>
      </c>
      <c r="M12" s="27">
        <f t="shared" si="3"/>
        <v>4837.866</v>
      </c>
      <c r="N12" s="27">
        <f t="shared" si="4"/>
        <v>4837.866</v>
      </c>
      <c r="O12" s="27">
        <f t="shared" si="9"/>
        <v>-851468.21099999989</v>
      </c>
      <c r="P12" s="27">
        <f t="shared" si="10"/>
        <v>851468.21099999989</v>
      </c>
      <c r="Q12" s="39"/>
      <c r="R12" s="40"/>
      <c r="S12" s="40"/>
      <c r="T12" s="36"/>
    </row>
    <row r="13" spans="1:31">
      <c r="A13" s="31">
        <v>34912</v>
      </c>
      <c r="B13" s="3"/>
      <c r="C13" s="6">
        <v>5</v>
      </c>
      <c r="D13" s="29">
        <f t="shared" si="0"/>
        <v>12748</v>
      </c>
      <c r="E13" s="29">
        <f t="shared" si="6"/>
        <v>63740</v>
      </c>
      <c r="F13" s="29">
        <f t="shared" si="1"/>
        <v>-2230910</v>
      </c>
      <c r="G13" s="34">
        <f>+Inputs!$D$2</f>
        <v>0.3795</v>
      </c>
      <c r="H13" s="2"/>
      <c r="I13" s="27">
        <f t="shared" si="7"/>
        <v>2294650</v>
      </c>
      <c r="J13" s="27"/>
      <c r="K13" s="27">
        <f t="shared" si="2"/>
        <v>12748</v>
      </c>
      <c r="L13" s="27">
        <f t="shared" si="8"/>
        <v>63740</v>
      </c>
      <c r="M13" s="27">
        <f t="shared" si="3"/>
        <v>4837.866</v>
      </c>
      <c r="N13" s="27">
        <f t="shared" si="4"/>
        <v>4837.866</v>
      </c>
      <c r="O13" s="27">
        <f t="shared" si="9"/>
        <v>-846630.34499999986</v>
      </c>
      <c r="P13" s="27">
        <f t="shared" si="10"/>
        <v>846630.34499999986</v>
      </c>
      <c r="Q13" s="38">
        <f>VLOOKUP(Q8,A9:P186,9)</f>
        <v>2294650</v>
      </c>
      <c r="R13" s="38">
        <f>VLOOKUP(R8,A9:P186,9)</f>
        <v>2294650</v>
      </c>
      <c r="S13" s="38">
        <f>+R13-Q13</f>
        <v>0</v>
      </c>
      <c r="T13" s="36" t="s">
        <v>70</v>
      </c>
    </row>
    <row r="14" spans="1:31">
      <c r="A14" s="30">
        <v>34943</v>
      </c>
      <c r="B14" s="3"/>
      <c r="C14" s="6">
        <v>6</v>
      </c>
      <c r="D14" s="29">
        <f t="shared" si="0"/>
        <v>12748</v>
      </c>
      <c r="E14" s="29">
        <f t="shared" si="6"/>
        <v>76488</v>
      </c>
      <c r="F14" s="29">
        <f t="shared" si="1"/>
        <v>-2218162</v>
      </c>
      <c r="G14" s="34">
        <f>+Inputs!$D$2</f>
        <v>0.3795</v>
      </c>
      <c r="H14" s="2"/>
      <c r="I14" s="27">
        <f t="shared" si="7"/>
        <v>2294650</v>
      </c>
      <c r="J14" s="27"/>
      <c r="K14" s="27">
        <f t="shared" si="2"/>
        <v>12748</v>
      </c>
      <c r="L14" s="27">
        <f t="shared" si="8"/>
        <v>76488</v>
      </c>
      <c r="M14" s="27">
        <f t="shared" si="3"/>
        <v>4837.866</v>
      </c>
      <c r="N14" s="27">
        <f t="shared" si="4"/>
        <v>4837.866</v>
      </c>
      <c r="O14" s="27">
        <f t="shared" si="9"/>
        <v>-841792.47899999982</v>
      </c>
      <c r="P14" s="27">
        <f t="shared" si="10"/>
        <v>841792.47899999982</v>
      </c>
      <c r="Q14" s="38">
        <f>VLOOKUP(Q8,A9:P186,12)</f>
        <v>2256396</v>
      </c>
      <c r="R14" s="38">
        <f>VLOOKUP(R8,A9:P186,12)</f>
        <v>2257034</v>
      </c>
      <c r="S14" s="38">
        <f>+R14-Q14</f>
        <v>638</v>
      </c>
      <c r="T14" s="37" t="s">
        <v>93</v>
      </c>
    </row>
    <row r="15" spans="1:31">
      <c r="A15" s="31">
        <v>34973</v>
      </c>
      <c r="B15" s="3"/>
      <c r="C15" s="6">
        <v>7</v>
      </c>
      <c r="D15" s="29">
        <f t="shared" si="0"/>
        <v>12748</v>
      </c>
      <c r="E15" s="29">
        <f t="shared" si="6"/>
        <v>89236</v>
      </c>
      <c r="F15" s="29">
        <f t="shared" si="1"/>
        <v>-2205414</v>
      </c>
      <c r="G15" s="34">
        <f>+Inputs!$D$2</f>
        <v>0.3795</v>
      </c>
      <c r="H15" s="2"/>
      <c r="I15" s="27">
        <f t="shared" si="7"/>
        <v>2294650</v>
      </c>
      <c r="J15" s="27"/>
      <c r="K15" s="27">
        <f t="shared" si="2"/>
        <v>12748</v>
      </c>
      <c r="L15" s="27">
        <f t="shared" si="8"/>
        <v>89236</v>
      </c>
      <c r="M15" s="27">
        <f t="shared" si="3"/>
        <v>4837.866</v>
      </c>
      <c r="N15" s="27">
        <f t="shared" si="4"/>
        <v>4837.866</v>
      </c>
      <c r="O15" s="27">
        <f t="shared" si="9"/>
        <v>-836954.61299999978</v>
      </c>
      <c r="P15" s="27">
        <f t="shared" si="10"/>
        <v>836954.61299999978</v>
      </c>
    </row>
    <row r="16" spans="1:31">
      <c r="A16" s="30">
        <v>35004</v>
      </c>
      <c r="B16" s="3"/>
      <c r="C16" s="6">
        <v>8</v>
      </c>
      <c r="D16" s="29">
        <f t="shared" si="0"/>
        <v>12748</v>
      </c>
      <c r="E16" s="29">
        <f t="shared" si="6"/>
        <v>101984</v>
      </c>
      <c r="F16" s="29">
        <f t="shared" si="1"/>
        <v>-2192666</v>
      </c>
      <c r="G16" s="34">
        <f>+Inputs!$D$2</f>
        <v>0.3795</v>
      </c>
      <c r="H16" s="2"/>
      <c r="I16" s="27">
        <f t="shared" si="7"/>
        <v>2294650</v>
      </c>
      <c r="J16" s="27"/>
      <c r="K16" s="27">
        <f t="shared" si="2"/>
        <v>12748</v>
      </c>
      <c r="L16" s="27">
        <f t="shared" si="8"/>
        <v>101984</v>
      </c>
      <c r="M16" s="27">
        <f t="shared" si="3"/>
        <v>4837.866</v>
      </c>
      <c r="N16" s="27">
        <f t="shared" si="4"/>
        <v>4837.866</v>
      </c>
      <c r="O16" s="27">
        <f t="shared" si="9"/>
        <v>-832116.74699999974</v>
      </c>
      <c r="P16" s="27">
        <f t="shared" si="10"/>
        <v>832116.74699999974</v>
      </c>
      <c r="Q16" s="4"/>
      <c r="R16" s="4"/>
      <c r="S16" s="4"/>
    </row>
    <row r="17" spans="1:19">
      <c r="A17" s="31">
        <v>35034</v>
      </c>
      <c r="B17" s="3"/>
      <c r="C17" s="6">
        <v>9</v>
      </c>
      <c r="D17" s="29">
        <f t="shared" si="0"/>
        <v>12748</v>
      </c>
      <c r="E17" s="29">
        <f t="shared" si="6"/>
        <v>114732</v>
      </c>
      <c r="F17" s="29">
        <f t="shared" si="1"/>
        <v>-2179918</v>
      </c>
      <c r="G17" s="34">
        <f>+Inputs!$D$2</f>
        <v>0.3795</v>
      </c>
      <c r="H17" s="2"/>
      <c r="I17" s="27">
        <f t="shared" si="7"/>
        <v>2294650</v>
      </c>
      <c r="J17" s="27"/>
      <c r="K17" s="27">
        <f t="shared" si="2"/>
        <v>12748</v>
      </c>
      <c r="L17" s="27">
        <f t="shared" si="8"/>
        <v>114732</v>
      </c>
      <c r="M17" s="27">
        <f t="shared" si="3"/>
        <v>4837.866</v>
      </c>
      <c r="N17" s="27">
        <f t="shared" si="4"/>
        <v>4837.866</v>
      </c>
      <c r="O17" s="27">
        <f t="shared" si="9"/>
        <v>-827278.8809999997</v>
      </c>
      <c r="P17" s="27">
        <f t="shared" si="10"/>
        <v>827278.8809999997</v>
      </c>
      <c r="Q17" s="4"/>
      <c r="R17" s="4"/>
      <c r="S17" s="4"/>
    </row>
    <row r="18" spans="1:19">
      <c r="A18" s="30">
        <v>35065</v>
      </c>
      <c r="B18" s="3"/>
      <c r="C18" s="6">
        <v>10</v>
      </c>
      <c r="D18" s="29">
        <f t="shared" si="0"/>
        <v>12748</v>
      </c>
      <c r="E18" s="29">
        <f t="shared" si="6"/>
        <v>127480</v>
      </c>
      <c r="F18" s="29">
        <f t="shared" si="1"/>
        <v>-2167170</v>
      </c>
      <c r="G18" s="34">
        <f>+Inputs!$D$2</f>
        <v>0.3795</v>
      </c>
      <c r="H18" s="2"/>
      <c r="I18" s="27">
        <f t="shared" si="7"/>
        <v>2294650</v>
      </c>
      <c r="J18" s="27"/>
      <c r="K18" s="27">
        <f t="shared" si="2"/>
        <v>12748</v>
      </c>
      <c r="L18" s="27">
        <f t="shared" si="8"/>
        <v>127480</v>
      </c>
      <c r="M18" s="27">
        <f t="shared" si="3"/>
        <v>4837.866</v>
      </c>
      <c r="N18" s="27">
        <f t="shared" si="4"/>
        <v>4837.866</v>
      </c>
      <c r="O18" s="27">
        <f t="shared" si="9"/>
        <v>-822441.01499999966</v>
      </c>
      <c r="P18" s="27">
        <f t="shared" si="10"/>
        <v>822441.01499999966</v>
      </c>
      <c r="Q18" s="4"/>
      <c r="R18" s="4"/>
      <c r="S18" s="4"/>
    </row>
    <row r="19" spans="1:19">
      <c r="A19" s="31">
        <v>35096</v>
      </c>
      <c r="B19" s="3"/>
      <c r="C19" s="6">
        <v>11</v>
      </c>
      <c r="D19" s="29">
        <f t="shared" si="0"/>
        <v>12748</v>
      </c>
      <c r="E19" s="29">
        <f t="shared" si="6"/>
        <v>140228</v>
      </c>
      <c r="F19" s="29">
        <f t="shared" si="1"/>
        <v>-2154422</v>
      </c>
      <c r="G19" s="34">
        <f>+Inputs!$D$2</f>
        <v>0.3795</v>
      </c>
      <c r="H19" s="2"/>
      <c r="I19" s="27">
        <f t="shared" si="7"/>
        <v>2294650</v>
      </c>
      <c r="J19" s="27"/>
      <c r="K19" s="27">
        <f t="shared" si="2"/>
        <v>12748</v>
      </c>
      <c r="L19" s="27">
        <f t="shared" si="8"/>
        <v>140228</v>
      </c>
      <c r="M19" s="27">
        <f t="shared" si="3"/>
        <v>4837.866</v>
      </c>
      <c r="N19" s="27">
        <f t="shared" si="4"/>
        <v>4837.866</v>
      </c>
      <c r="O19" s="27">
        <f t="shared" si="9"/>
        <v>-817603.14899999963</v>
      </c>
      <c r="P19" s="27">
        <f t="shared" si="10"/>
        <v>817603.14899999963</v>
      </c>
      <c r="Q19" s="4"/>
      <c r="R19" s="4"/>
      <c r="S19" s="4"/>
    </row>
    <row r="20" spans="1:19">
      <c r="A20" s="30">
        <v>35125</v>
      </c>
      <c r="B20" s="3"/>
      <c r="C20" s="6">
        <v>12</v>
      </c>
      <c r="D20" s="29">
        <f t="shared" si="0"/>
        <v>12748</v>
      </c>
      <c r="E20" s="29">
        <f t="shared" si="6"/>
        <v>152976</v>
      </c>
      <c r="F20" s="29">
        <f t="shared" si="1"/>
        <v>-2141674</v>
      </c>
      <c r="G20" s="34">
        <f>+Inputs!$D$2</f>
        <v>0.3795</v>
      </c>
      <c r="H20" s="2"/>
      <c r="I20" s="27">
        <f t="shared" si="7"/>
        <v>2294650</v>
      </c>
      <c r="J20" s="27"/>
      <c r="K20" s="27">
        <f t="shared" si="2"/>
        <v>12748</v>
      </c>
      <c r="L20" s="27">
        <f t="shared" si="8"/>
        <v>152976</v>
      </c>
      <c r="M20" s="27">
        <f t="shared" si="3"/>
        <v>4837.866</v>
      </c>
      <c r="N20" s="27">
        <f t="shared" si="4"/>
        <v>4837.866</v>
      </c>
      <c r="O20" s="27">
        <f t="shared" si="9"/>
        <v>-812765.28299999959</v>
      </c>
      <c r="P20" s="27">
        <f t="shared" si="10"/>
        <v>812765.28299999959</v>
      </c>
      <c r="Q20" s="4"/>
      <c r="R20" s="4"/>
      <c r="S20" s="4"/>
    </row>
    <row r="21" spans="1:19">
      <c r="A21" s="31">
        <v>35156</v>
      </c>
      <c r="B21" s="3"/>
      <c r="C21" s="6">
        <v>13</v>
      </c>
      <c r="D21" s="29">
        <f t="shared" si="0"/>
        <v>12748</v>
      </c>
      <c r="E21" s="29">
        <f t="shared" si="6"/>
        <v>165724</v>
      </c>
      <c r="F21" s="29">
        <f t="shared" si="1"/>
        <v>-2128926</v>
      </c>
      <c r="G21" s="34">
        <f>+Inputs!$D$2</f>
        <v>0.3795</v>
      </c>
      <c r="H21" s="2"/>
      <c r="I21" s="27">
        <f t="shared" si="7"/>
        <v>2294650</v>
      </c>
      <c r="J21" s="27"/>
      <c r="K21" s="27">
        <f t="shared" si="2"/>
        <v>12748</v>
      </c>
      <c r="L21" s="27">
        <f t="shared" si="8"/>
        <v>165724</v>
      </c>
      <c r="M21" s="27">
        <f t="shared" si="3"/>
        <v>4837.866</v>
      </c>
      <c r="N21" s="27">
        <f t="shared" si="4"/>
        <v>4837.866</v>
      </c>
      <c r="O21" s="27">
        <f t="shared" si="9"/>
        <v>-807927.41699999955</v>
      </c>
      <c r="P21" s="27">
        <f t="shared" si="10"/>
        <v>807927.41699999955</v>
      </c>
      <c r="Q21" s="4"/>
      <c r="R21" s="4"/>
      <c r="S21" s="4"/>
    </row>
    <row r="22" spans="1:19">
      <c r="A22" s="30">
        <v>35186</v>
      </c>
      <c r="B22" s="3"/>
      <c r="C22" s="6">
        <v>14</v>
      </c>
      <c r="D22" s="29">
        <f t="shared" si="0"/>
        <v>12748</v>
      </c>
      <c r="E22" s="29">
        <f t="shared" si="6"/>
        <v>178472</v>
      </c>
      <c r="F22" s="29">
        <f t="shared" si="1"/>
        <v>-2116178</v>
      </c>
      <c r="G22" s="34">
        <f>+Inputs!$D$2</f>
        <v>0.3795</v>
      </c>
      <c r="H22" s="2"/>
      <c r="I22" s="27">
        <f t="shared" si="7"/>
        <v>2294650</v>
      </c>
      <c r="J22" s="27"/>
      <c r="K22" s="27">
        <f t="shared" si="2"/>
        <v>12748</v>
      </c>
      <c r="L22" s="27">
        <f t="shared" si="8"/>
        <v>178472</v>
      </c>
      <c r="M22" s="27">
        <f t="shared" si="3"/>
        <v>4837.866</v>
      </c>
      <c r="N22" s="27">
        <f t="shared" si="4"/>
        <v>4837.866</v>
      </c>
      <c r="O22" s="27">
        <f t="shared" si="9"/>
        <v>-803089.55099999951</v>
      </c>
      <c r="P22" s="27">
        <f t="shared" si="10"/>
        <v>803089.55099999951</v>
      </c>
      <c r="Q22" s="4"/>
      <c r="R22" s="4"/>
      <c r="S22" s="4"/>
    </row>
    <row r="23" spans="1:19">
      <c r="A23" s="31">
        <v>35217</v>
      </c>
      <c r="B23" s="3"/>
      <c r="C23" s="6">
        <v>15</v>
      </c>
      <c r="D23" s="29">
        <f t="shared" si="0"/>
        <v>12748</v>
      </c>
      <c r="E23" s="29">
        <f t="shared" si="6"/>
        <v>191220</v>
      </c>
      <c r="F23" s="29">
        <f t="shared" si="1"/>
        <v>-2103430</v>
      </c>
      <c r="G23" s="34">
        <f>+Inputs!$D$2</f>
        <v>0.3795</v>
      </c>
      <c r="H23" s="2"/>
      <c r="I23" s="27">
        <f t="shared" si="7"/>
        <v>2294650</v>
      </c>
      <c r="J23" s="27"/>
      <c r="K23" s="27">
        <f t="shared" si="2"/>
        <v>12748</v>
      </c>
      <c r="L23" s="27">
        <f t="shared" si="8"/>
        <v>191220</v>
      </c>
      <c r="M23" s="27">
        <f t="shared" si="3"/>
        <v>4837.866</v>
      </c>
      <c r="N23" s="27">
        <f t="shared" si="4"/>
        <v>4837.866</v>
      </c>
      <c r="O23" s="27">
        <f t="shared" si="9"/>
        <v>-798251.68499999947</v>
      </c>
      <c r="P23" s="27">
        <f t="shared" si="10"/>
        <v>798251.68499999947</v>
      </c>
      <c r="Q23" s="4"/>
      <c r="R23" s="4"/>
      <c r="S23" s="4"/>
    </row>
    <row r="24" spans="1:19">
      <c r="A24" s="30">
        <v>35247</v>
      </c>
      <c r="B24" s="3"/>
      <c r="C24" s="6">
        <v>16</v>
      </c>
      <c r="D24" s="29">
        <f t="shared" si="0"/>
        <v>12748</v>
      </c>
      <c r="E24" s="29">
        <f t="shared" si="6"/>
        <v>203968</v>
      </c>
      <c r="F24" s="29">
        <f t="shared" si="1"/>
        <v>-2090682</v>
      </c>
      <c r="G24" s="34">
        <f>+Inputs!$D$2</f>
        <v>0.3795</v>
      </c>
      <c r="H24" s="2"/>
      <c r="I24" s="27">
        <f t="shared" si="7"/>
        <v>2294650</v>
      </c>
      <c r="J24" s="27"/>
      <c r="K24" s="27">
        <f t="shared" si="2"/>
        <v>12748</v>
      </c>
      <c r="L24" s="27">
        <f t="shared" si="8"/>
        <v>203968</v>
      </c>
      <c r="M24" s="27">
        <f t="shared" si="3"/>
        <v>4837.866</v>
      </c>
      <c r="N24" s="27">
        <f t="shared" si="4"/>
        <v>4837.866</v>
      </c>
      <c r="O24" s="27">
        <f t="shared" si="9"/>
        <v>-793413.81899999944</v>
      </c>
      <c r="P24" s="27">
        <f t="shared" si="10"/>
        <v>793413.81899999944</v>
      </c>
      <c r="Q24" s="4"/>
      <c r="R24" s="4"/>
      <c r="S24" s="4"/>
    </row>
    <row r="25" spans="1:19">
      <c r="A25" s="31">
        <v>35278</v>
      </c>
      <c r="B25" s="3"/>
      <c r="C25" s="6">
        <v>17</v>
      </c>
      <c r="D25" s="29">
        <f t="shared" si="0"/>
        <v>12748</v>
      </c>
      <c r="E25" s="29">
        <f t="shared" si="6"/>
        <v>216716</v>
      </c>
      <c r="F25" s="29">
        <f t="shared" si="1"/>
        <v>-2077934</v>
      </c>
      <c r="G25" s="34">
        <f>+Inputs!$D$2</f>
        <v>0.3795</v>
      </c>
      <c r="H25" s="2"/>
      <c r="I25" s="27">
        <f t="shared" si="7"/>
        <v>2294650</v>
      </c>
      <c r="J25" s="27"/>
      <c r="K25" s="27">
        <f t="shared" si="2"/>
        <v>12748</v>
      </c>
      <c r="L25" s="27">
        <f t="shared" si="8"/>
        <v>216716</v>
      </c>
      <c r="M25" s="27">
        <f t="shared" si="3"/>
        <v>4837.866</v>
      </c>
      <c r="N25" s="27">
        <f t="shared" si="4"/>
        <v>4837.866</v>
      </c>
      <c r="O25" s="27">
        <f t="shared" si="9"/>
        <v>-788575.9529999994</v>
      </c>
      <c r="P25" s="27">
        <f t="shared" si="10"/>
        <v>788575.9529999994</v>
      </c>
      <c r="Q25" s="4"/>
      <c r="R25" s="4"/>
      <c r="S25" s="4"/>
    </row>
    <row r="26" spans="1:19">
      <c r="A26" s="30">
        <v>35309</v>
      </c>
      <c r="B26" s="3"/>
      <c r="C26" s="6">
        <v>18</v>
      </c>
      <c r="D26" s="29">
        <f t="shared" si="0"/>
        <v>12748</v>
      </c>
      <c r="E26" s="29">
        <f t="shared" si="6"/>
        <v>229464</v>
      </c>
      <c r="F26" s="29">
        <f t="shared" si="1"/>
        <v>-2065186</v>
      </c>
      <c r="G26" s="34">
        <f>+Inputs!$D$2</f>
        <v>0.3795</v>
      </c>
      <c r="H26" s="2"/>
      <c r="I26" s="27">
        <f t="shared" si="7"/>
        <v>2294650</v>
      </c>
      <c r="J26" s="27"/>
      <c r="K26" s="27">
        <f t="shared" si="2"/>
        <v>12748</v>
      </c>
      <c r="L26" s="27">
        <f t="shared" si="8"/>
        <v>229464</v>
      </c>
      <c r="M26" s="27">
        <f t="shared" si="3"/>
        <v>4837.866</v>
      </c>
      <c r="N26" s="27">
        <f t="shared" si="4"/>
        <v>4837.866</v>
      </c>
      <c r="O26" s="27">
        <f t="shared" si="9"/>
        <v>-783738.08699999936</v>
      </c>
      <c r="P26" s="27">
        <f t="shared" si="10"/>
        <v>783738.08699999936</v>
      </c>
      <c r="Q26" s="4"/>
      <c r="R26" s="4"/>
      <c r="S26" s="4"/>
    </row>
    <row r="27" spans="1:19">
      <c r="A27" s="31">
        <v>35339</v>
      </c>
      <c r="B27" s="3"/>
      <c r="C27" s="6">
        <v>19</v>
      </c>
      <c r="D27" s="29">
        <f t="shared" si="0"/>
        <v>12748</v>
      </c>
      <c r="E27" s="29">
        <f t="shared" si="6"/>
        <v>242212</v>
      </c>
      <c r="F27" s="29">
        <f t="shared" si="1"/>
        <v>-2052438</v>
      </c>
      <c r="G27" s="34">
        <f>+Inputs!$D$2</f>
        <v>0.3795</v>
      </c>
      <c r="H27" s="2"/>
      <c r="I27" s="27">
        <f t="shared" si="7"/>
        <v>2294650</v>
      </c>
      <c r="J27" s="27"/>
      <c r="K27" s="27">
        <f t="shared" si="2"/>
        <v>12748</v>
      </c>
      <c r="L27" s="27">
        <f t="shared" si="8"/>
        <v>242212</v>
      </c>
      <c r="M27" s="27">
        <f t="shared" si="3"/>
        <v>4837.866</v>
      </c>
      <c r="N27" s="27">
        <f t="shared" si="4"/>
        <v>4837.866</v>
      </c>
      <c r="O27" s="27">
        <f t="shared" si="9"/>
        <v>-778900.22099999932</v>
      </c>
      <c r="P27" s="27">
        <f t="shared" si="10"/>
        <v>778900.22099999932</v>
      </c>
      <c r="Q27" s="4"/>
      <c r="R27" s="4"/>
      <c r="S27" s="4"/>
    </row>
    <row r="28" spans="1:19">
      <c r="A28" s="30">
        <v>35370</v>
      </c>
      <c r="B28" s="3"/>
      <c r="C28" s="6">
        <v>20</v>
      </c>
      <c r="D28" s="29">
        <f t="shared" si="0"/>
        <v>12748</v>
      </c>
      <c r="E28" s="29">
        <f t="shared" si="6"/>
        <v>254960</v>
      </c>
      <c r="F28" s="29">
        <f t="shared" si="1"/>
        <v>-2039690</v>
      </c>
      <c r="G28" s="34">
        <f>+Inputs!$D$2</f>
        <v>0.3795</v>
      </c>
      <c r="H28" s="2"/>
      <c r="I28" s="27">
        <f t="shared" si="7"/>
        <v>2294650</v>
      </c>
      <c r="J28" s="27"/>
      <c r="K28" s="27">
        <f t="shared" si="2"/>
        <v>12748</v>
      </c>
      <c r="L28" s="27">
        <f t="shared" si="8"/>
        <v>254960</v>
      </c>
      <c r="M28" s="27">
        <f t="shared" si="3"/>
        <v>4837.866</v>
      </c>
      <c r="N28" s="27">
        <f t="shared" si="4"/>
        <v>4837.866</v>
      </c>
      <c r="O28" s="27">
        <f t="shared" si="9"/>
        <v>-774062.35499999928</v>
      </c>
      <c r="P28" s="27">
        <f t="shared" si="10"/>
        <v>774062.35499999928</v>
      </c>
      <c r="Q28" s="4"/>
      <c r="R28" s="4"/>
      <c r="S28" s="4"/>
    </row>
    <row r="29" spans="1:19">
      <c r="A29" s="31">
        <v>35400</v>
      </c>
      <c r="B29" s="3"/>
      <c r="C29" s="6">
        <v>21</v>
      </c>
      <c r="D29" s="29">
        <f t="shared" si="0"/>
        <v>12748</v>
      </c>
      <c r="E29" s="29">
        <f t="shared" si="6"/>
        <v>267708</v>
      </c>
      <c r="F29" s="29">
        <f t="shared" si="1"/>
        <v>-2026942</v>
      </c>
      <c r="G29" s="34">
        <f>+Inputs!$D$2</f>
        <v>0.3795</v>
      </c>
      <c r="H29" s="2"/>
      <c r="I29" s="27">
        <f t="shared" si="7"/>
        <v>2294650</v>
      </c>
      <c r="J29" s="27"/>
      <c r="K29" s="27">
        <f t="shared" si="2"/>
        <v>12748</v>
      </c>
      <c r="L29" s="27">
        <f t="shared" si="8"/>
        <v>267708</v>
      </c>
      <c r="M29" s="27">
        <f t="shared" si="3"/>
        <v>4837.866</v>
      </c>
      <c r="N29" s="27">
        <f t="shared" si="4"/>
        <v>4837.866</v>
      </c>
      <c r="O29" s="27">
        <f t="shared" si="9"/>
        <v>-769224.48899999924</v>
      </c>
      <c r="P29" s="27">
        <f t="shared" si="10"/>
        <v>769224.48899999924</v>
      </c>
      <c r="Q29" s="4"/>
      <c r="R29" s="4"/>
      <c r="S29" s="4"/>
    </row>
    <row r="30" spans="1:19">
      <c r="A30" s="30">
        <v>35431</v>
      </c>
      <c r="B30" s="3"/>
      <c r="C30" s="6">
        <v>22</v>
      </c>
      <c r="D30" s="29">
        <f t="shared" si="0"/>
        <v>12748</v>
      </c>
      <c r="E30" s="29">
        <f t="shared" si="6"/>
        <v>280456</v>
      </c>
      <c r="F30" s="29">
        <f t="shared" si="1"/>
        <v>-2014194</v>
      </c>
      <c r="G30" s="34">
        <f>+Inputs!$D$2</f>
        <v>0.3795</v>
      </c>
      <c r="H30" s="2"/>
      <c r="I30" s="27">
        <f t="shared" si="7"/>
        <v>2294650</v>
      </c>
      <c r="J30" s="27"/>
      <c r="K30" s="27">
        <f t="shared" si="2"/>
        <v>12748</v>
      </c>
      <c r="L30" s="27">
        <f t="shared" si="8"/>
        <v>280456</v>
      </c>
      <c r="M30" s="27">
        <f t="shared" si="3"/>
        <v>4837.866</v>
      </c>
      <c r="N30" s="27">
        <f t="shared" si="4"/>
        <v>4837.866</v>
      </c>
      <c r="O30" s="27">
        <f t="shared" si="9"/>
        <v>-764386.62299999921</v>
      </c>
      <c r="P30" s="27">
        <f t="shared" si="10"/>
        <v>764386.62299999921</v>
      </c>
      <c r="Q30" s="112"/>
    </row>
    <row r="31" spans="1:19">
      <c r="A31" s="31">
        <v>35462</v>
      </c>
      <c r="B31" s="3"/>
      <c r="C31" s="6">
        <v>23</v>
      </c>
      <c r="D31" s="29">
        <f t="shared" si="0"/>
        <v>12748</v>
      </c>
      <c r="E31" s="29">
        <f t="shared" si="6"/>
        <v>293204</v>
      </c>
      <c r="F31" s="29">
        <f t="shared" si="1"/>
        <v>-2001446</v>
      </c>
      <c r="G31" s="34">
        <f>+Inputs!$D$2</f>
        <v>0.3795</v>
      </c>
      <c r="H31" s="2"/>
      <c r="I31" s="27">
        <f t="shared" si="7"/>
        <v>2294650</v>
      </c>
      <c r="J31" s="27"/>
      <c r="K31" s="27">
        <f t="shared" si="2"/>
        <v>12748</v>
      </c>
      <c r="L31" s="27">
        <f t="shared" si="8"/>
        <v>293204</v>
      </c>
      <c r="M31" s="27">
        <f t="shared" si="3"/>
        <v>4837.866</v>
      </c>
      <c r="N31" s="27">
        <f t="shared" si="4"/>
        <v>4837.866</v>
      </c>
      <c r="O31" s="27">
        <f t="shared" si="9"/>
        <v>-759548.75699999917</v>
      </c>
      <c r="P31" s="27">
        <f t="shared" si="10"/>
        <v>759548.75699999917</v>
      </c>
      <c r="Q31" s="112"/>
    </row>
    <row r="32" spans="1:19">
      <c r="A32" s="30">
        <v>35490</v>
      </c>
      <c r="B32" s="3"/>
      <c r="C32" s="6">
        <v>24</v>
      </c>
      <c r="D32" s="29">
        <f t="shared" si="0"/>
        <v>12748</v>
      </c>
      <c r="E32" s="29">
        <f t="shared" si="6"/>
        <v>305952</v>
      </c>
      <c r="F32" s="29">
        <f t="shared" si="1"/>
        <v>-1988698</v>
      </c>
      <c r="G32" s="34">
        <f>+Inputs!$D$2</f>
        <v>0.3795</v>
      </c>
      <c r="H32" s="2"/>
      <c r="I32" s="27">
        <f t="shared" si="7"/>
        <v>2294650</v>
      </c>
      <c r="J32" s="27"/>
      <c r="K32" s="27">
        <f t="shared" si="2"/>
        <v>12748</v>
      </c>
      <c r="L32" s="27">
        <f t="shared" si="8"/>
        <v>305952</v>
      </c>
      <c r="M32" s="27">
        <f t="shared" si="3"/>
        <v>4837.866</v>
      </c>
      <c r="N32" s="27">
        <f t="shared" si="4"/>
        <v>4837.866</v>
      </c>
      <c r="O32" s="27">
        <f t="shared" si="9"/>
        <v>-754710.89099999913</v>
      </c>
      <c r="P32" s="27">
        <f t="shared" si="10"/>
        <v>754710.89099999913</v>
      </c>
      <c r="Q32" s="112"/>
    </row>
    <row r="33" spans="1:21">
      <c r="A33" s="31">
        <v>35521</v>
      </c>
      <c r="B33" s="3"/>
      <c r="C33" s="6">
        <v>25</v>
      </c>
      <c r="D33" s="29">
        <f t="shared" si="0"/>
        <v>12748</v>
      </c>
      <c r="E33" s="29">
        <f t="shared" si="6"/>
        <v>318700</v>
      </c>
      <c r="F33" s="29">
        <f t="shared" si="1"/>
        <v>-1975950</v>
      </c>
      <c r="G33" s="34">
        <f>+Inputs!$D$2</f>
        <v>0.3795</v>
      </c>
      <c r="H33" s="2"/>
      <c r="I33" s="27">
        <f t="shared" si="7"/>
        <v>2294650</v>
      </c>
      <c r="J33" s="27"/>
      <c r="K33" s="27">
        <f t="shared" si="2"/>
        <v>12748</v>
      </c>
      <c r="L33" s="27">
        <f t="shared" si="8"/>
        <v>318700</v>
      </c>
      <c r="M33" s="27">
        <f t="shared" si="3"/>
        <v>4837.866</v>
      </c>
      <c r="N33" s="27">
        <f t="shared" si="4"/>
        <v>4837.866</v>
      </c>
      <c r="O33" s="27">
        <f t="shared" si="9"/>
        <v>-749873.02499999909</v>
      </c>
      <c r="P33" s="27">
        <f t="shared" si="10"/>
        <v>749873.02499999909</v>
      </c>
      <c r="Q33" s="112"/>
    </row>
    <row r="34" spans="1:21">
      <c r="A34" s="30">
        <v>35551</v>
      </c>
      <c r="B34" s="3"/>
      <c r="C34" s="6">
        <v>26</v>
      </c>
      <c r="D34" s="29">
        <f t="shared" si="0"/>
        <v>12748</v>
      </c>
      <c r="E34" s="29">
        <f t="shared" si="6"/>
        <v>331448</v>
      </c>
      <c r="F34" s="29">
        <f t="shared" si="1"/>
        <v>-1963202</v>
      </c>
      <c r="G34" s="34">
        <f>+Inputs!$D$2</f>
        <v>0.3795</v>
      </c>
      <c r="H34" s="2"/>
      <c r="I34" s="27">
        <f t="shared" si="7"/>
        <v>2294650</v>
      </c>
      <c r="J34" s="27"/>
      <c r="K34" s="27">
        <f t="shared" si="2"/>
        <v>12748</v>
      </c>
      <c r="L34" s="27">
        <f t="shared" si="8"/>
        <v>331448</v>
      </c>
      <c r="M34" s="27">
        <f t="shared" si="3"/>
        <v>4837.866</v>
      </c>
      <c r="N34" s="27">
        <f t="shared" si="4"/>
        <v>4837.866</v>
      </c>
      <c r="O34" s="27">
        <f t="shared" si="9"/>
        <v>-745035.15899999905</v>
      </c>
      <c r="P34" s="27">
        <f t="shared" si="10"/>
        <v>745035.15899999905</v>
      </c>
      <c r="Q34" s="112"/>
    </row>
    <row r="35" spans="1:21">
      <c r="A35" s="31">
        <v>35582</v>
      </c>
      <c r="B35" s="3"/>
      <c r="C35" s="6">
        <v>27</v>
      </c>
      <c r="D35" s="29">
        <f t="shared" si="0"/>
        <v>12748</v>
      </c>
      <c r="E35" s="29">
        <f t="shared" si="6"/>
        <v>344196</v>
      </c>
      <c r="F35" s="29">
        <f t="shared" si="1"/>
        <v>-1950454</v>
      </c>
      <c r="G35" s="34">
        <f>+Inputs!$D$2</f>
        <v>0.3795</v>
      </c>
      <c r="H35" s="2"/>
      <c r="I35" s="27">
        <f t="shared" si="7"/>
        <v>2294650</v>
      </c>
      <c r="J35" s="27"/>
      <c r="K35" s="27">
        <f t="shared" si="2"/>
        <v>12748</v>
      </c>
      <c r="L35" s="27">
        <f t="shared" si="8"/>
        <v>344196</v>
      </c>
      <c r="M35" s="27">
        <f t="shared" si="3"/>
        <v>4837.866</v>
      </c>
      <c r="N35" s="27">
        <f t="shared" si="4"/>
        <v>4837.866</v>
      </c>
      <c r="O35" s="27">
        <f t="shared" si="9"/>
        <v>-740197.29299999902</v>
      </c>
      <c r="P35" s="27">
        <f t="shared" si="10"/>
        <v>740197.29299999902</v>
      </c>
    </row>
    <row r="36" spans="1:21">
      <c r="A36" s="30">
        <v>35612</v>
      </c>
      <c r="B36" s="3"/>
      <c r="C36" s="6">
        <v>28</v>
      </c>
      <c r="D36" s="29">
        <f t="shared" si="0"/>
        <v>12748</v>
      </c>
      <c r="E36" s="29">
        <f t="shared" si="6"/>
        <v>356944</v>
      </c>
      <c r="F36" s="29">
        <f t="shared" si="1"/>
        <v>-1937706</v>
      </c>
      <c r="G36" s="34">
        <f>+Inputs!$D$2</f>
        <v>0.3795</v>
      </c>
      <c r="H36" s="2"/>
      <c r="I36" s="27">
        <f t="shared" si="7"/>
        <v>2294650</v>
      </c>
      <c r="J36" s="27"/>
      <c r="K36" s="27">
        <f t="shared" si="2"/>
        <v>12748</v>
      </c>
      <c r="L36" s="27">
        <f t="shared" si="8"/>
        <v>356944</v>
      </c>
      <c r="M36" s="27">
        <f t="shared" si="3"/>
        <v>4837.866</v>
      </c>
      <c r="N36" s="27">
        <f t="shared" si="4"/>
        <v>4837.866</v>
      </c>
      <c r="O36" s="27">
        <f t="shared" si="9"/>
        <v>-735359.42699999898</v>
      </c>
      <c r="P36" s="27">
        <f t="shared" si="10"/>
        <v>735359.42699999898</v>
      </c>
    </row>
    <row r="37" spans="1:21">
      <c r="A37" s="31">
        <v>35643</v>
      </c>
      <c r="B37" s="3"/>
      <c r="C37" s="6">
        <v>29</v>
      </c>
      <c r="D37" s="29">
        <f t="shared" si="0"/>
        <v>12748</v>
      </c>
      <c r="E37" s="29">
        <f t="shared" si="6"/>
        <v>369692</v>
      </c>
      <c r="F37" s="29">
        <f t="shared" si="1"/>
        <v>-1924958</v>
      </c>
      <c r="G37" s="34">
        <f>+Inputs!$D$2</f>
        <v>0.3795</v>
      </c>
      <c r="H37" s="2"/>
      <c r="I37" s="27">
        <f t="shared" si="7"/>
        <v>2294650</v>
      </c>
      <c r="J37" s="27"/>
      <c r="K37" s="27">
        <f t="shared" si="2"/>
        <v>12748</v>
      </c>
      <c r="L37" s="27">
        <f t="shared" si="8"/>
        <v>369692</v>
      </c>
      <c r="M37" s="27">
        <f t="shared" si="3"/>
        <v>4837.866</v>
      </c>
      <c r="N37" s="27">
        <f t="shared" si="4"/>
        <v>4837.866</v>
      </c>
      <c r="O37" s="27">
        <f t="shared" si="9"/>
        <v>-730521.56099999894</v>
      </c>
      <c r="P37" s="27">
        <f t="shared" si="10"/>
        <v>730521.56099999894</v>
      </c>
    </row>
    <row r="38" spans="1:21">
      <c r="A38" s="30">
        <v>35674</v>
      </c>
      <c r="B38" s="3"/>
      <c r="C38" s="6">
        <v>30</v>
      </c>
      <c r="D38" s="29">
        <f t="shared" si="0"/>
        <v>12748</v>
      </c>
      <c r="E38" s="29">
        <f t="shared" si="6"/>
        <v>382440</v>
      </c>
      <c r="F38" s="29">
        <f t="shared" si="1"/>
        <v>-1912210</v>
      </c>
      <c r="G38" s="34">
        <f>+Inputs!$D$2</f>
        <v>0.3795</v>
      </c>
      <c r="H38" s="2"/>
      <c r="I38" s="27">
        <f t="shared" si="7"/>
        <v>2294650</v>
      </c>
      <c r="J38" s="27"/>
      <c r="K38" s="27">
        <f t="shared" si="2"/>
        <v>12748</v>
      </c>
      <c r="L38" s="27">
        <f t="shared" si="8"/>
        <v>382440</v>
      </c>
      <c r="M38" s="27">
        <f t="shared" si="3"/>
        <v>4837.866</v>
      </c>
      <c r="N38" s="27">
        <f t="shared" si="4"/>
        <v>4837.866</v>
      </c>
      <c r="O38" s="27">
        <f t="shared" si="9"/>
        <v>-725683.6949999989</v>
      </c>
      <c r="P38" s="27">
        <f t="shared" si="10"/>
        <v>725683.6949999989</v>
      </c>
    </row>
    <row r="39" spans="1:21">
      <c r="A39" s="31">
        <v>35704</v>
      </c>
      <c r="B39" s="2"/>
      <c r="C39" s="6">
        <v>31</v>
      </c>
      <c r="D39" s="29">
        <f t="shared" si="0"/>
        <v>12748</v>
      </c>
      <c r="E39" s="29">
        <f t="shared" si="6"/>
        <v>395188</v>
      </c>
      <c r="F39" s="29">
        <f t="shared" si="1"/>
        <v>-1899462</v>
      </c>
      <c r="G39" s="34">
        <f>+Inputs!$D$2</f>
        <v>0.3795</v>
      </c>
      <c r="H39" s="2"/>
      <c r="I39" s="27">
        <f t="shared" si="7"/>
        <v>2294650</v>
      </c>
      <c r="J39" s="27"/>
      <c r="K39" s="27">
        <f t="shared" si="2"/>
        <v>12748</v>
      </c>
      <c r="L39" s="27">
        <f t="shared" si="8"/>
        <v>395188</v>
      </c>
      <c r="M39" s="27">
        <f t="shared" si="3"/>
        <v>4837.866</v>
      </c>
      <c r="N39" s="27">
        <f t="shared" si="4"/>
        <v>4837.866</v>
      </c>
      <c r="O39" s="27">
        <f t="shared" si="9"/>
        <v>-720845.82899999886</v>
      </c>
      <c r="P39" s="27">
        <f t="shared" si="10"/>
        <v>720845.82899999886</v>
      </c>
    </row>
    <row r="40" spans="1:21">
      <c r="A40" s="30">
        <v>35735</v>
      </c>
      <c r="B40" s="2"/>
      <c r="C40" s="6">
        <v>32</v>
      </c>
      <c r="D40" s="29">
        <f t="shared" si="0"/>
        <v>12748</v>
      </c>
      <c r="E40" s="29">
        <f t="shared" si="6"/>
        <v>407936</v>
      </c>
      <c r="F40" s="29">
        <f t="shared" si="1"/>
        <v>-1886714</v>
      </c>
      <c r="G40" s="34">
        <f>+Inputs!$D$2</f>
        <v>0.3795</v>
      </c>
      <c r="H40" s="2"/>
      <c r="I40" s="27">
        <f t="shared" si="7"/>
        <v>2294650</v>
      </c>
      <c r="J40" s="2"/>
      <c r="K40" s="27">
        <f t="shared" si="2"/>
        <v>12748</v>
      </c>
      <c r="L40" s="27">
        <f t="shared" si="8"/>
        <v>407936</v>
      </c>
      <c r="M40" s="27">
        <f t="shared" si="3"/>
        <v>4837.866</v>
      </c>
      <c r="N40" s="27">
        <f t="shared" si="4"/>
        <v>4837.866</v>
      </c>
      <c r="O40" s="27">
        <f t="shared" si="9"/>
        <v>-716007.96299999882</v>
      </c>
      <c r="P40" s="27">
        <f t="shared" si="10"/>
        <v>716007.96299999882</v>
      </c>
    </row>
    <row r="41" spans="1:21">
      <c r="A41" s="31">
        <v>35765</v>
      </c>
      <c r="C41" s="6">
        <v>33</v>
      </c>
      <c r="D41" s="29">
        <f t="shared" ref="D41:D72" si="12">ROUND(-(+$B$9/180)*1,0)</f>
        <v>12748</v>
      </c>
      <c r="E41" s="29">
        <f t="shared" si="6"/>
        <v>420684</v>
      </c>
      <c r="F41" s="29">
        <f t="shared" ref="F41:F72" si="13">$B$9+E41</f>
        <v>-1873966</v>
      </c>
      <c r="G41" s="34">
        <f>+Inputs!$D$2</f>
        <v>0.3795</v>
      </c>
      <c r="I41" s="27">
        <f t="shared" si="7"/>
        <v>2294650</v>
      </c>
      <c r="K41" s="27">
        <f t="shared" ref="K41:K72" si="14">D41</f>
        <v>12748</v>
      </c>
      <c r="L41" s="27">
        <f t="shared" si="8"/>
        <v>420684</v>
      </c>
      <c r="M41" s="27">
        <f t="shared" ref="M41:M72" si="15">K41*G41</f>
        <v>4837.866</v>
      </c>
      <c r="N41" s="27">
        <f t="shared" ref="N41:N72" si="16">M41-J41</f>
        <v>4837.866</v>
      </c>
      <c r="O41" s="27">
        <f t="shared" si="9"/>
        <v>-711170.09699999879</v>
      </c>
      <c r="P41" s="27">
        <f t="shared" si="10"/>
        <v>711170.09699999879</v>
      </c>
    </row>
    <row r="42" spans="1:21">
      <c r="A42" s="30">
        <v>35796</v>
      </c>
      <c r="C42" s="6">
        <v>34</v>
      </c>
      <c r="D42" s="29">
        <f t="shared" si="12"/>
        <v>12748</v>
      </c>
      <c r="E42" s="29">
        <f t="shared" ref="E42:E73" si="17">+E41+D42</f>
        <v>433432</v>
      </c>
      <c r="F42" s="29">
        <f t="shared" si="13"/>
        <v>-1861218</v>
      </c>
      <c r="G42" s="34">
        <f>+Inputs!$D$2</f>
        <v>0.3795</v>
      </c>
      <c r="I42" s="27">
        <f t="shared" ref="I42:I73" si="18">+I41+H42</f>
        <v>2294650</v>
      </c>
      <c r="K42" s="27">
        <f t="shared" si="14"/>
        <v>12748</v>
      </c>
      <c r="L42" s="27">
        <f t="shared" ref="L42:L73" si="19">+L41+K42</f>
        <v>433432</v>
      </c>
      <c r="M42" s="27">
        <f t="shared" si="15"/>
        <v>4837.866</v>
      </c>
      <c r="N42" s="27">
        <f t="shared" si="16"/>
        <v>4837.866</v>
      </c>
      <c r="O42" s="27">
        <f t="shared" ref="O42:O73" si="20">+O41+N42</f>
        <v>-706332.23099999875</v>
      </c>
      <c r="P42" s="27">
        <f t="shared" ref="P42:P73" si="21">P41-N42</f>
        <v>706332.23099999875</v>
      </c>
    </row>
    <row r="43" spans="1:21">
      <c r="A43" s="31">
        <v>35827</v>
      </c>
      <c r="C43" s="6">
        <v>35</v>
      </c>
      <c r="D43" s="29">
        <f t="shared" si="12"/>
        <v>12748</v>
      </c>
      <c r="E43" s="29">
        <f t="shared" si="17"/>
        <v>446180</v>
      </c>
      <c r="F43" s="29">
        <f t="shared" si="13"/>
        <v>-1848470</v>
      </c>
      <c r="G43" s="34">
        <f>+Inputs!$D$2</f>
        <v>0.3795</v>
      </c>
      <c r="I43" s="27">
        <f t="shared" si="18"/>
        <v>2294650</v>
      </c>
      <c r="K43" s="27">
        <f t="shared" si="14"/>
        <v>12748</v>
      </c>
      <c r="L43" s="27">
        <f t="shared" si="19"/>
        <v>446180</v>
      </c>
      <c r="M43" s="27">
        <f t="shared" si="15"/>
        <v>4837.866</v>
      </c>
      <c r="N43" s="27">
        <f t="shared" si="16"/>
        <v>4837.866</v>
      </c>
      <c r="O43" s="27">
        <f t="shared" si="20"/>
        <v>-701494.36499999871</v>
      </c>
      <c r="P43" s="27">
        <f t="shared" si="21"/>
        <v>701494.36499999871</v>
      </c>
    </row>
    <row r="44" spans="1:21">
      <c r="A44" s="30">
        <v>35855</v>
      </c>
      <c r="C44" s="6">
        <v>36</v>
      </c>
      <c r="D44" s="29">
        <f t="shared" si="12"/>
        <v>12748</v>
      </c>
      <c r="E44" s="29">
        <f t="shared" si="17"/>
        <v>458928</v>
      </c>
      <c r="F44" s="29">
        <f t="shared" si="13"/>
        <v>-1835722</v>
      </c>
      <c r="G44" s="34">
        <f>+Inputs!$D$2</f>
        <v>0.3795</v>
      </c>
      <c r="I44" s="27">
        <f t="shared" si="18"/>
        <v>2294650</v>
      </c>
      <c r="K44" s="27">
        <f t="shared" si="14"/>
        <v>12748</v>
      </c>
      <c r="L44" s="27">
        <f t="shared" si="19"/>
        <v>458928</v>
      </c>
      <c r="M44" s="27">
        <f t="shared" si="15"/>
        <v>4837.866</v>
      </c>
      <c r="N44" s="27">
        <f t="shared" si="16"/>
        <v>4837.866</v>
      </c>
      <c r="O44" s="27">
        <f t="shared" si="20"/>
        <v>-696656.49899999867</v>
      </c>
      <c r="P44" s="27">
        <f t="shared" si="21"/>
        <v>696656.49899999867</v>
      </c>
      <c r="U44" s="98"/>
    </row>
    <row r="45" spans="1:21">
      <c r="A45" s="31">
        <v>35886</v>
      </c>
      <c r="C45" s="6">
        <v>37</v>
      </c>
      <c r="D45" s="29">
        <f t="shared" si="12"/>
        <v>12748</v>
      </c>
      <c r="E45" s="29">
        <f t="shared" si="17"/>
        <v>471676</v>
      </c>
      <c r="F45" s="29">
        <f t="shared" si="13"/>
        <v>-1822974</v>
      </c>
      <c r="G45" s="34">
        <f>+Inputs!$D$2</f>
        <v>0.3795</v>
      </c>
      <c r="I45" s="27">
        <f t="shared" si="18"/>
        <v>2294650</v>
      </c>
      <c r="K45" s="27">
        <f t="shared" si="14"/>
        <v>12748</v>
      </c>
      <c r="L45" s="27">
        <f t="shared" si="19"/>
        <v>471676</v>
      </c>
      <c r="M45" s="27">
        <f t="shared" si="15"/>
        <v>4837.866</v>
      </c>
      <c r="N45" s="27">
        <f t="shared" si="16"/>
        <v>4837.866</v>
      </c>
      <c r="O45" s="27">
        <f t="shared" si="20"/>
        <v>-691818.63299999863</v>
      </c>
      <c r="P45" s="27">
        <f t="shared" si="21"/>
        <v>691818.63299999863</v>
      </c>
      <c r="U45" s="98"/>
    </row>
    <row r="46" spans="1:21">
      <c r="A46" s="30">
        <v>35916</v>
      </c>
      <c r="C46" s="6">
        <v>38</v>
      </c>
      <c r="D46" s="29">
        <f t="shared" si="12"/>
        <v>12748</v>
      </c>
      <c r="E46" s="29">
        <f t="shared" si="17"/>
        <v>484424</v>
      </c>
      <c r="F46" s="29">
        <f t="shared" si="13"/>
        <v>-1810226</v>
      </c>
      <c r="G46" s="34">
        <f>+Inputs!$D$2</f>
        <v>0.3795</v>
      </c>
      <c r="I46" s="27">
        <f t="shared" si="18"/>
        <v>2294650</v>
      </c>
      <c r="K46" s="27">
        <f t="shared" si="14"/>
        <v>12748</v>
      </c>
      <c r="L46" s="27">
        <f t="shared" si="19"/>
        <v>484424</v>
      </c>
      <c r="M46" s="27">
        <f t="shared" si="15"/>
        <v>4837.866</v>
      </c>
      <c r="N46" s="27">
        <f t="shared" si="16"/>
        <v>4837.866</v>
      </c>
      <c r="O46" s="27">
        <f t="shared" si="20"/>
        <v>-686980.7669999986</v>
      </c>
      <c r="P46" s="27">
        <f t="shared" si="21"/>
        <v>686980.7669999986</v>
      </c>
      <c r="U46" s="98"/>
    </row>
    <row r="47" spans="1:21">
      <c r="A47" s="31">
        <v>35947</v>
      </c>
      <c r="C47" s="6">
        <v>39</v>
      </c>
      <c r="D47" s="29">
        <f t="shared" si="12"/>
        <v>12748</v>
      </c>
      <c r="E47" s="29">
        <f t="shared" si="17"/>
        <v>497172</v>
      </c>
      <c r="F47" s="29">
        <f t="shared" si="13"/>
        <v>-1797478</v>
      </c>
      <c r="G47" s="34">
        <f>+Inputs!$D$2</f>
        <v>0.3795</v>
      </c>
      <c r="I47" s="27">
        <f t="shared" si="18"/>
        <v>2294650</v>
      </c>
      <c r="K47" s="27">
        <f t="shared" si="14"/>
        <v>12748</v>
      </c>
      <c r="L47" s="27">
        <f t="shared" si="19"/>
        <v>497172</v>
      </c>
      <c r="M47" s="27">
        <f t="shared" si="15"/>
        <v>4837.866</v>
      </c>
      <c r="N47" s="27">
        <f t="shared" si="16"/>
        <v>4837.866</v>
      </c>
      <c r="O47" s="27">
        <f t="shared" si="20"/>
        <v>-682142.90099999856</v>
      </c>
      <c r="P47" s="27">
        <f t="shared" si="21"/>
        <v>682142.90099999856</v>
      </c>
      <c r="U47" s="98"/>
    </row>
    <row r="48" spans="1:21">
      <c r="A48" s="30">
        <v>35977</v>
      </c>
      <c r="C48" s="6">
        <v>40</v>
      </c>
      <c r="D48" s="29">
        <f t="shared" si="12"/>
        <v>12748</v>
      </c>
      <c r="E48" s="29">
        <f t="shared" si="17"/>
        <v>509920</v>
      </c>
      <c r="F48" s="29">
        <f t="shared" si="13"/>
        <v>-1784730</v>
      </c>
      <c r="G48" s="34">
        <f>+Inputs!$D$2</f>
        <v>0.3795</v>
      </c>
      <c r="I48" s="27">
        <f t="shared" si="18"/>
        <v>2294650</v>
      </c>
      <c r="K48" s="27">
        <f t="shared" si="14"/>
        <v>12748</v>
      </c>
      <c r="L48" s="27">
        <f t="shared" si="19"/>
        <v>509920</v>
      </c>
      <c r="M48" s="27">
        <f t="shared" si="15"/>
        <v>4837.866</v>
      </c>
      <c r="N48" s="27">
        <f t="shared" si="16"/>
        <v>4837.866</v>
      </c>
      <c r="O48" s="27">
        <f t="shared" si="20"/>
        <v>-677305.03499999852</v>
      </c>
      <c r="P48" s="27">
        <f t="shared" si="21"/>
        <v>677305.03499999852</v>
      </c>
      <c r="U48" s="98"/>
    </row>
    <row r="49" spans="1:21">
      <c r="A49" s="31">
        <v>36008</v>
      </c>
      <c r="C49" s="6">
        <v>41</v>
      </c>
      <c r="D49" s="29">
        <f t="shared" si="12"/>
        <v>12748</v>
      </c>
      <c r="E49" s="29">
        <f t="shared" si="17"/>
        <v>522668</v>
      </c>
      <c r="F49" s="29">
        <f t="shared" si="13"/>
        <v>-1771982</v>
      </c>
      <c r="G49" s="34">
        <f>+Inputs!$D$2</f>
        <v>0.3795</v>
      </c>
      <c r="I49" s="27">
        <f t="shared" si="18"/>
        <v>2294650</v>
      </c>
      <c r="K49" s="27">
        <f t="shared" si="14"/>
        <v>12748</v>
      </c>
      <c r="L49" s="27">
        <f t="shared" si="19"/>
        <v>522668</v>
      </c>
      <c r="M49" s="27">
        <f t="shared" si="15"/>
        <v>4837.866</v>
      </c>
      <c r="N49" s="27">
        <f t="shared" si="16"/>
        <v>4837.866</v>
      </c>
      <c r="O49" s="27">
        <f t="shared" si="20"/>
        <v>-672467.16899999848</v>
      </c>
      <c r="P49" s="27">
        <f t="shared" si="21"/>
        <v>672467.16899999848</v>
      </c>
      <c r="U49" s="98"/>
    </row>
    <row r="50" spans="1:21">
      <c r="A50" s="30">
        <v>36039</v>
      </c>
      <c r="C50" s="6">
        <v>42</v>
      </c>
      <c r="D50" s="29">
        <f t="shared" si="12"/>
        <v>12748</v>
      </c>
      <c r="E50" s="29">
        <f t="shared" si="17"/>
        <v>535416</v>
      </c>
      <c r="F50" s="29">
        <f t="shared" si="13"/>
        <v>-1759234</v>
      </c>
      <c r="G50" s="34">
        <f>+Inputs!$D$2</f>
        <v>0.3795</v>
      </c>
      <c r="I50" s="27">
        <f t="shared" si="18"/>
        <v>2294650</v>
      </c>
      <c r="K50" s="27">
        <f t="shared" si="14"/>
        <v>12748</v>
      </c>
      <c r="L50" s="27">
        <f t="shared" si="19"/>
        <v>535416</v>
      </c>
      <c r="M50" s="27">
        <f t="shared" si="15"/>
        <v>4837.866</v>
      </c>
      <c r="N50" s="27">
        <f t="shared" si="16"/>
        <v>4837.866</v>
      </c>
      <c r="O50" s="27">
        <f t="shared" si="20"/>
        <v>-667629.30299999844</v>
      </c>
      <c r="P50" s="27">
        <f t="shared" si="21"/>
        <v>667629.30299999844</v>
      </c>
      <c r="U50" s="98"/>
    </row>
    <row r="51" spans="1:21">
      <c r="A51" s="31">
        <v>36069</v>
      </c>
      <c r="C51" s="6">
        <v>43</v>
      </c>
      <c r="D51" s="29">
        <f t="shared" si="12"/>
        <v>12748</v>
      </c>
      <c r="E51" s="29">
        <f t="shared" si="17"/>
        <v>548164</v>
      </c>
      <c r="F51" s="29">
        <f t="shared" si="13"/>
        <v>-1746486</v>
      </c>
      <c r="G51" s="34">
        <f>+Inputs!$D$2</f>
        <v>0.3795</v>
      </c>
      <c r="I51" s="27">
        <f t="shared" si="18"/>
        <v>2294650</v>
      </c>
      <c r="K51" s="27">
        <f t="shared" si="14"/>
        <v>12748</v>
      </c>
      <c r="L51" s="27">
        <f t="shared" si="19"/>
        <v>548164</v>
      </c>
      <c r="M51" s="27">
        <f t="shared" si="15"/>
        <v>4837.866</v>
      </c>
      <c r="N51" s="27">
        <f t="shared" si="16"/>
        <v>4837.866</v>
      </c>
      <c r="O51" s="27">
        <f t="shared" si="20"/>
        <v>-662791.4369999984</v>
      </c>
      <c r="P51" s="27">
        <f t="shared" si="21"/>
        <v>662791.4369999984</v>
      </c>
      <c r="U51" s="98"/>
    </row>
    <row r="52" spans="1:21">
      <c r="A52" s="30">
        <v>36100</v>
      </c>
      <c r="C52" s="6">
        <v>44</v>
      </c>
      <c r="D52" s="29">
        <f t="shared" si="12"/>
        <v>12748</v>
      </c>
      <c r="E52" s="29">
        <f t="shared" si="17"/>
        <v>560912</v>
      </c>
      <c r="F52" s="29">
        <f t="shared" si="13"/>
        <v>-1733738</v>
      </c>
      <c r="G52" s="34">
        <f>+Inputs!$D$2</f>
        <v>0.3795</v>
      </c>
      <c r="I52" s="27">
        <f t="shared" si="18"/>
        <v>2294650</v>
      </c>
      <c r="K52" s="27">
        <f t="shared" si="14"/>
        <v>12748</v>
      </c>
      <c r="L52" s="27">
        <f t="shared" si="19"/>
        <v>560912</v>
      </c>
      <c r="M52" s="27">
        <f t="shared" si="15"/>
        <v>4837.866</v>
      </c>
      <c r="N52" s="27">
        <f t="shared" si="16"/>
        <v>4837.866</v>
      </c>
      <c r="O52" s="27">
        <f t="shared" si="20"/>
        <v>-657953.57099999837</v>
      </c>
      <c r="P52" s="27">
        <f t="shared" si="21"/>
        <v>657953.57099999837</v>
      </c>
      <c r="U52" s="98"/>
    </row>
    <row r="53" spans="1:21">
      <c r="A53" s="31">
        <v>36130</v>
      </c>
      <c r="C53" s="6">
        <v>45</v>
      </c>
      <c r="D53" s="29">
        <f t="shared" si="12"/>
        <v>12748</v>
      </c>
      <c r="E53" s="29">
        <f t="shared" si="17"/>
        <v>573660</v>
      </c>
      <c r="F53" s="29">
        <f t="shared" si="13"/>
        <v>-1720990</v>
      </c>
      <c r="G53" s="34">
        <f>+Inputs!$D$2</f>
        <v>0.3795</v>
      </c>
      <c r="I53" s="27">
        <f t="shared" si="18"/>
        <v>2294650</v>
      </c>
      <c r="K53" s="27">
        <f t="shared" si="14"/>
        <v>12748</v>
      </c>
      <c r="L53" s="27">
        <f t="shared" si="19"/>
        <v>573660</v>
      </c>
      <c r="M53" s="27">
        <f t="shared" si="15"/>
        <v>4837.866</v>
      </c>
      <c r="N53" s="27">
        <f t="shared" si="16"/>
        <v>4837.866</v>
      </c>
      <c r="O53" s="27">
        <f t="shared" si="20"/>
        <v>-653115.70499999833</v>
      </c>
      <c r="P53" s="27">
        <f t="shared" si="21"/>
        <v>653115.70499999833</v>
      </c>
      <c r="U53" s="98"/>
    </row>
    <row r="54" spans="1:21">
      <c r="A54" s="30">
        <v>36161</v>
      </c>
      <c r="C54" s="6">
        <v>46</v>
      </c>
      <c r="D54" s="29">
        <f t="shared" si="12"/>
        <v>12748</v>
      </c>
      <c r="E54" s="29">
        <f t="shared" si="17"/>
        <v>586408</v>
      </c>
      <c r="F54" s="29">
        <f t="shared" si="13"/>
        <v>-1708242</v>
      </c>
      <c r="G54" s="34">
        <f>+Inputs!$D$2</f>
        <v>0.3795</v>
      </c>
      <c r="I54" s="27">
        <f t="shared" si="18"/>
        <v>2294650</v>
      </c>
      <c r="K54" s="27">
        <f t="shared" si="14"/>
        <v>12748</v>
      </c>
      <c r="L54" s="27">
        <f t="shared" si="19"/>
        <v>586408</v>
      </c>
      <c r="M54" s="27">
        <f t="shared" si="15"/>
        <v>4837.866</v>
      </c>
      <c r="N54" s="27">
        <f t="shared" si="16"/>
        <v>4837.866</v>
      </c>
      <c r="O54" s="27">
        <f t="shared" si="20"/>
        <v>-648277.83899999829</v>
      </c>
      <c r="P54" s="27">
        <f t="shared" si="21"/>
        <v>648277.83899999829</v>
      </c>
      <c r="U54" s="98"/>
    </row>
    <row r="55" spans="1:21">
      <c r="A55" s="31">
        <v>36192</v>
      </c>
      <c r="C55" s="6">
        <v>47</v>
      </c>
      <c r="D55" s="29">
        <f t="shared" si="12"/>
        <v>12748</v>
      </c>
      <c r="E55" s="29">
        <f t="shared" si="17"/>
        <v>599156</v>
      </c>
      <c r="F55" s="29">
        <f t="shared" si="13"/>
        <v>-1695494</v>
      </c>
      <c r="G55" s="34">
        <f>+Inputs!$D$2</f>
        <v>0.3795</v>
      </c>
      <c r="I55" s="27">
        <f t="shared" si="18"/>
        <v>2294650</v>
      </c>
      <c r="K55" s="27">
        <f t="shared" si="14"/>
        <v>12748</v>
      </c>
      <c r="L55" s="27">
        <f t="shared" si="19"/>
        <v>599156</v>
      </c>
      <c r="M55" s="27">
        <f t="shared" si="15"/>
        <v>4837.866</v>
      </c>
      <c r="N55" s="27">
        <f t="shared" si="16"/>
        <v>4837.866</v>
      </c>
      <c r="O55" s="27">
        <f t="shared" si="20"/>
        <v>-643439.97299999825</v>
      </c>
      <c r="P55" s="27">
        <f t="shared" si="21"/>
        <v>643439.97299999825</v>
      </c>
      <c r="U55" s="98"/>
    </row>
    <row r="56" spans="1:21">
      <c r="A56" s="30">
        <v>36220</v>
      </c>
      <c r="C56" s="6">
        <v>48</v>
      </c>
      <c r="D56" s="29">
        <f t="shared" si="12"/>
        <v>12748</v>
      </c>
      <c r="E56" s="29">
        <f t="shared" si="17"/>
        <v>611904</v>
      </c>
      <c r="F56" s="29">
        <f t="shared" si="13"/>
        <v>-1682746</v>
      </c>
      <c r="G56" s="34">
        <f>+Inputs!$D$2</f>
        <v>0.3795</v>
      </c>
      <c r="I56" s="27">
        <f t="shared" si="18"/>
        <v>2294650</v>
      </c>
      <c r="K56" s="27">
        <f t="shared" si="14"/>
        <v>12748</v>
      </c>
      <c r="L56" s="27">
        <f t="shared" si="19"/>
        <v>611904</v>
      </c>
      <c r="M56" s="27">
        <f t="shared" si="15"/>
        <v>4837.866</v>
      </c>
      <c r="N56" s="27">
        <f t="shared" si="16"/>
        <v>4837.866</v>
      </c>
      <c r="O56" s="27">
        <f t="shared" si="20"/>
        <v>-638602.10699999821</v>
      </c>
      <c r="P56" s="27">
        <f t="shared" si="21"/>
        <v>638602.10699999821</v>
      </c>
    </row>
    <row r="57" spans="1:21">
      <c r="A57" s="31">
        <v>36251</v>
      </c>
      <c r="C57" s="6">
        <v>49</v>
      </c>
      <c r="D57" s="29">
        <f t="shared" si="12"/>
        <v>12748</v>
      </c>
      <c r="E57" s="29">
        <f t="shared" si="17"/>
        <v>624652</v>
      </c>
      <c r="F57" s="29">
        <f t="shared" si="13"/>
        <v>-1669998</v>
      </c>
      <c r="G57" s="34">
        <f>+Inputs!$D$2</f>
        <v>0.3795</v>
      </c>
      <c r="I57" s="27">
        <f t="shared" si="18"/>
        <v>2294650</v>
      </c>
      <c r="K57" s="27">
        <f t="shared" si="14"/>
        <v>12748</v>
      </c>
      <c r="L57" s="27">
        <f t="shared" si="19"/>
        <v>624652</v>
      </c>
      <c r="M57" s="27">
        <f t="shared" si="15"/>
        <v>4837.866</v>
      </c>
      <c r="N57" s="27">
        <f t="shared" si="16"/>
        <v>4837.866</v>
      </c>
      <c r="O57" s="27">
        <f t="shared" si="20"/>
        <v>-633764.24099999818</v>
      </c>
      <c r="P57" s="27">
        <f t="shared" si="21"/>
        <v>633764.24099999818</v>
      </c>
    </row>
    <row r="58" spans="1:21">
      <c r="A58" s="30">
        <v>36281</v>
      </c>
      <c r="C58" s="6">
        <v>50</v>
      </c>
      <c r="D58" s="29">
        <f t="shared" si="12"/>
        <v>12748</v>
      </c>
      <c r="E58" s="29">
        <f t="shared" si="17"/>
        <v>637400</v>
      </c>
      <c r="F58" s="29">
        <f t="shared" si="13"/>
        <v>-1657250</v>
      </c>
      <c r="G58" s="34">
        <f>+Inputs!$D$2</f>
        <v>0.3795</v>
      </c>
      <c r="I58" s="27">
        <f t="shared" si="18"/>
        <v>2294650</v>
      </c>
      <c r="K58" s="27">
        <f t="shared" si="14"/>
        <v>12748</v>
      </c>
      <c r="L58" s="27">
        <f t="shared" si="19"/>
        <v>637400</v>
      </c>
      <c r="M58" s="27">
        <f t="shared" si="15"/>
        <v>4837.866</v>
      </c>
      <c r="N58" s="27">
        <f t="shared" si="16"/>
        <v>4837.866</v>
      </c>
      <c r="O58" s="27">
        <f t="shared" si="20"/>
        <v>-628926.37499999814</v>
      </c>
      <c r="P58" s="27">
        <f t="shared" si="21"/>
        <v>628926.37499999814</v>
      </c>
    </row>
    <row r="59" spans="1:21">
      <c r="A59" s="31">
        <v>36312</v>
      </c>
      <c r="C59" s="6">
        <v>51</v>
      </c>
      <c r="D59" s="29">
        <f t="shared" si="12"/>
        <v>12748</v>
      </c>
      <c r="E59" s="29">
        <f t="shared" si="17"/>
        <v>650148</v>
      </c>
      <c r="F59" s="29">
        <f t="shared" si="13"/>
        <v>-1644502</v>
      </c>
      <c r="G59" s="34">
        <f>+Inputs!$D$2</f>
        <v>0.3795</v>
      </c>
      <c r="I59" s="27">
        <f t="shared" si="18"/>
        <v>2294650</v>
      </c>
      <c r="K59" s="27">
        <f t="shared" si="14"/>
        <v>12748</v>
      </c>
      <c r="L59" s="27">
        <f t="shared" si="19"/>
        <v>650148</v>
      </c>
      <c r="M59" s="27">
        <f t="shared" si="15"/>
        <v>4837.866</v>
      </c>
      <c r="N59" s="27">
        <f t="shared" si="16"/>
        <v>4837.866</v>
      </c>
      <c r="O59" s="27">
        <f t="shared" si="20"/>
        <v>-624088.5089999981</v>
      </c>
      <c r="P59" s="27">
        <f t="shared" si="21"/>
        <v>624088.5089999981</v>
      </c>
    </row>
    <row r="60" spans="1:21">
      <c r="A60" s="30">
        <v>36342</v>
      </c>
      <c r="C60" s="6">
        <v>52</v>
      </c>
      <c r="D60" s="29">
        <f t="shared" si="12"/>
        <v>12748</v>
      </c>
      <c r="E60" s="29">
        <f t="shared" si="17"/>
        <v>662896</v>
      </c>
      <c r="F60" s="29">
        <f t="shared" si="13"/>
        <v>-1631754</v>
      </c>
      <c r="G60" s="34">
        <f>+Inputs!$D$2</f>
        <v>0.3795</v>
      </c>
      <c r="I60" s="27">
        <f t="shared" si="18"/>
        <v>2294650</v>
      </c>
      <c r="K60" s="27">
        <f t="shared" si="14"/>
        <v>12748</v>
      </c>
      <c r="L60" s="27">
        <f t="shared" si="19"/>
        <v>662896</v>
      </c>
      <c r="M60" s="27">
        <f t="shared" si="15"/>
        <v>4837.866</v>
      </c>
      <c r="N60" s="27">
        <f t="shared" si="16"/>
        <v>4837.866</v>
      </c>
      <c r="O60" s="27">
        <f t="shared" si="20"/>
        <v>-619250.64299999806</v>
      </c>
      <c r="P60" s="27">
        <f t="shared" si="21"/>
        <v>619250.64299999806</v>
      </c>
    </row>
    <row r="61" spans="1:21">
      <c r="A61" s="31">
        <v>36373</v>
      </c>
      <c r="C61" s="6">
        <v>53</v>
      </c>
      <c r="D61" s="29">
        <f t="shared" si="12"/>
        <v>12748</v>
      </c>
      <c r="E61" s="29">
        <f t="shared" si="17"/>
        <v>675644</v>
      </c>
      <c r="F61" s="29">
        <f t="shared" si="13"/>
        <v>-1619006</v>
      </c>
      <c r="G61" s="34">
        <f>+Inputs!$D$2</f>
        <v>0.3795</v>
      </c>
      <c r="I61" s="27">
        <f t="shared" si="18"/>
        <v>2294650</v>
      </c>
      <c r="K61" s="27">
        <f t="shared" si="14"/>
        <v>12748</v>
      </c>
      <c r="L61" s="27">
        <f t="shared" si="19"/>
        <v>675644</v>
      </c>
      <c r="M61" s="27">
        <f t="shared" si="15"/>
        <v>4837.866</v>
      </c>
      <c r="N61" s="27">
        <f t="shared" si="16"/>
        <v>4837.866</v>
      </c>
      <c r="O61" s="27">
        <f t="shared" si="20"/>
        <v>-614412.77699999802</v>
      </c>
      <c r="P61" s="27">
        <f t="shared" si="21"/>
        <v>614412.77699999802</v>
      </c>
    </row>
    <row r="62" spans="1:21">
      <c r="A62" s="30">
        <v>36404</v>
      </c>
      <c r="C62" s="6">
        <v>54</v>
      </c>
      <c r="D62" s="29">
        <f t="shared" si="12"/>
        <v>12748</v>
      </c>
      <c r="E62" s="29">
        <f t="shared" si="17"/>
        <v>688392</v>
      </c>
      <c r="F62" s="29">
        <f t="shared" si="13"/>
        <v>-1606258</v>
      </c>
      <c r="G62" s="34">
        <f>+Inputs!$D$2</f>
        <v>0.3795</v>
      </c>
      <c r="I62" s="27">
        <f t="shared" si="18"/>
        <v>2294650</v>
      </c>
      <c r="K62" s="27">
        <f t="shared" si="14"/>
        <v>12748</v>
      </c>
      <c r="L62" s="27">
        <f t="shared" si="19"/>
        <v>688392</v>
      </c>
      <c r="M62" s="27">
        <f t="shared" si="15"/>
        <v>4837.866</v>
      </c>
      <c r="N62" s="27">
        <f t="shared" si="16"/>
        <v>4837.866</v>
      </c>
      <c r="O62" s="27">
        <f t="shared" si="20"/>
        <v>-609574.91099999798</v>
      </c>
      <c r="P62" s="27">
        <f t="shared" si="21"/>
        <v>609574.91099999798</v>
      </c>
    </row>
    <row r="63" spans="1:21">
      <c r="A63" s="31">
        <v>36434</v>
      </c>
      <c r="C63" s="6">
        <v>55</v>
      </c>
      <c r="D63" s="29">
        <f t="shared" si="12"/>
        <v>12748</v>
      </c>
      <c r="E63" s="29">
        <f t="shared" si="17"/>
        <v>701140</v>
      </c>
      <c r="F63" s="29">
        <f t="shared" si="13"/>
        <v>-1593510</v>
      </c>
      <c r="G63" s="34">
        <f>+Inputs!$D$2</f>
        <v>0.3795</v>
      </c>
      <c r="I63" s="27">
        <f t="shared" si="18"/>
        <v>2294650</v>
      </c>
      <c r="K63" s="27">
        <f t="shared" si="14"/>
        <v>12748</v>
      </c>
      <c r="L63" s="27">
        <f t="shared" si="19"/>
        <v>701140</v>
      </c>
      <c r="M63" s="27">
        <f t="shared" si="15"/>
        <v>4837.866</v>
      </c>
      <c r="N63" s="27">
        <f t="shared" si="16"/>
        <v>4837.866</v>
      </c>
      <c r="O63" s="27">
        <f t="shared" si="20"/>
        <v>-604737.04499999795</v>
      </c>
      <c r="P63" s="27">
        <f t="shared" si="21"/>
        <v>604737.04499999795</v>
      </c>
    </row>
    <row r="64" spans="1:21">
      <c r="A64" s="30">
        <v>36465</v>
      </c>
      <c r="C64" s="6">
        <v>56</v>
      </c>
      <c r="D64" s="29">
        <f t="shared" si="12"/>
        <v>12748</v>
      </c>
      <c r="E64" s="29">
        <f t="shared" si="17"/>
        <v>713888</v>
      </c>
      <c r="F64" s="29">
        <f t="shared" si="13"/>
        <v>-1580762</v>
      </c>
      <c r="G64" s="34">
        <f>+Inputs!$D$2</f>
        <v>0.3795</v>
      </c>
      <c r="I64" s="27">
        <f t="shared" si="18"/>
        <v>2294650</v>
      </c>
      <c r="K64" s="27">
        <f t="shared" si="14"/>
        <v>12748</v>
      </c>
      <c r="L64" s="27">
        <f t="shared" si="19"/>
        <v>713888</v>
      </c>
      <c r="M64" s="27">
        <f t="shared" si="15"/>
        <v>4837.866</v>
      </c>
      <c r="N64" s="27">
        <f t="shared" si="16"/>
        <v>4837.866</v>
      </c>
      <c r="O64" s="27">
        <f t="shared" si="20"/>
        <v>-599899.17899999791</v>
      </c>
      <c r="P64" s="27">
        <f t="shared" si="21"/>
        <v>599899.17899999791</v>
      </c>
    </row>
    <row r="65" spans="1:16">
      <c r="A65" s="31">
        <v>36495</v>
      </c>
      <c r="C65" s="6">
        <v>57</v>
      </c>
      <c r="D65" s="29">
        <f t="shared" si="12"/>
        <v>12748</v>
      </c>
      <c r="E65" s="29">
        <f t="shared" si="17"/>
        <v>726636</v>
      </c>
      <c r="F65" s="29">
        <f t="shared" si="13"/>
        <v>-1568014</v>
      </c>
      <c r="G65" s="34">
        <f>+Inputs!$D$2</f>
        <v>0.3795</v>
      </c>
      <c r="I65" s="27">
        <f t="shared" si="18"/>
        <v>2294650</v>
      </c>
      <c r="K65" s="27">
        <f t="shared" si="14"/>
        <v>12748</v>
      </c>
      <c r="L65" s="27">
        <f t="shared" si="19"/>
        <v>726636</v>
      </c>
      <c r="M65" s="27">
        <f t="shared" si="15"/>
        <v>4837.866</v>
      </c>
      <c r="N65" s="27">
        <f t="shared" si="16"/>
        <v>4837.866</v>
      </c>
      <c r="O65" s="27">
        <f t="shared" si="20"/>
        <v>-595061.31299999787</v>
      </c>
      <c r="P65" s="27">
        <f t="shared" si="21"/>
        <v>595061.31299999787</v>
      </c>
    </row>
    <row r="66" spans="1:16">
      <c r="A66" s="30">
        <v>36526</v>
      </c>
      <c r="C66" s="6">
        <v>58</v>
      </c>
      <c r="D66" s="29">
        <f t="shared" si="12"/>
        <v>12748</v>
      </c>
      <c r="E66" s="29">
        <f t="shared" si="17"/>
        <v>739384</v>
      </c>
      <c r="F66" s="29">
        <f t="shared" si="13"/>
        <v>-1555266</v>
      </c>
      <c r="G66" s="34">
        <f>+Inputs!$D$2</f>
        <v>0.3795</v>
      </c>
      <c r="I66" s="27">
        <f t="shared" si="18"/>
        <v>2294650</v>
      </c>
      <c r="K66" s="27">
        <f t="shared" si="14"/>
        <v>12748</v>
      </c>
      <c r="L66" s="27">
        <f t="shared" si="19"/>
        <v>739384</v>
      </c>
      <c r="M66" s="27">
        <f t="shared" si="15"/>
        <v>4837.866</v>
      </c>
      <c r="N66" s="27">
        <f t="shared" si="16"/>
        <v>4837.866</v>
      </c>
      <c r="O66" s="27">
        <f t="shared" si="20"/>
        <v>-590223.44699999783</v>
      </c>
      <c r="P66" s="27">
        <f t="shared" si="21"/>
        <v>590223.44699999783</v>
      </c>
    </row>
    <row r="67" spans="1:16">
      <c r="A67" s="31">
        <v>36557</v>
      </c>
      <c r="C67" s="6">
        <v>59</v>
      </c>
      <c r="D67" s="29">
        <f t="shared" si="12"/>
        <v>12748</v>
      </c>
      <c r="E67" s="29">
        <f t="shared" si="17"/>
        <v>752132</v>
      </c>
      <c r="F67" s="29">
        <f t="shared" si="13"/>
        <v>-1542518</v>
      </c>
      <c r="G67" s="34">
        <f>+Inputs!$D$2</f>
        <v>0.3795</v>
      </c>
      <c r="I67" s="27">
        <f t="shared" si="18"/>
        <v>2294650</v>
      </c>
      <c r="K67" s="27">
        <f t="shared" si="14"/>
        <v>12748</v>
      </c>
      <c r="L67" s="27">
        <f t="shared" si="19"/>
        <v>752132</v>
      </c>
      <c r="M67" s="27">
        <f t="shared" si="15"/>
        <v>4837.866</v>
      </c>
      <c r="N67" s="27">
        <f t="shared" si="16"/>
        <v>4837.866</v>
      </c>
      <c r="O67" s="27">
        <f t="shared" si="20"/>
        <v>-585385.58099999779</v>
      </c>
      <c r="P67" s="27">
        <f t="shared" si="21"/>
        <v>585385.58099999779</v>
      </c>
    </row>
    <row r="68" spans="1:16">
      <c r="A68" s="30">
        <v>36586</v>
      </c>
      <c r="C68" s="6">
        <v>60</v>
      </c>
      <c r="D68" s="29">
        <f t="shared" si="12"/>
        <v>12748</v>
      </c>
      <c r="E68" s="29">
        <f t="shared" si="17"/>
        <v>764880</v>
      </c>
      <c r="F68" s="29">
        <f t="shared" si="13"/>
        <v>-1529770</v>
      </c>
      <c r="G68" s="34">
        <f>+Inputs!$D$2</f>
        <v>0.3795</v>
      </c>
      <c r="I68" s="27">
        <f t="shared" si="18"/>
        <v>2294650</v>
      </c>
      <c r="K68" s="27">
        <f t="shared" si="14"/>
        <v>12748</v>
      </c>
      <c r="L68" s="27">
        <f t="shared" si="19"/>
        <v>764880</v>
      </c>
      <c r="M68" s="27">
        <f t="shared" si="15"/>
        <v>4837.866</v>
      </c>
      <c r="N68" s="27">
        <f t="shared" si="16"/>
        <v>4837.866</v>
      </c>
      <c r="O68" s="27">
        <f t="shared" si="20"/>
        <v>-580547.71499999776</v>
      </c>
      <c r="P68" s="27">
        <f t="shared" si="21"/>
        <v>580547.71499999776</v>
      </c>
    </row>
    <row r="69" spans="1:16">
      <c r="A69" s="31">
        <v>36617</v>
      </c>
      <c r="C69" s="6">
        <v>61</v>
      </c>
      <c r="D69" s="29">
        <f t="shared" si="12"/>
        <v>12748</v>
      </c>
      <c r="E69" s="29">
        <f t="shared" si="17"/>
        <v>777628</v>
      </c>
      <c r="F69" s="29">
        <f t="shared" si="13"/>
        <v>-1517022</v>
      </c>
      <c r="G69" s="34">
        <f>+Inputs!$D$2</f>
        <v>0.3795</v>
      </c>
      <c r="I69" s="27">
        <f t="shared" si="18"/>
        <v>2294650</v>
      </c>
      <c r="K69" s="27">
        <f t="shared" si="14"/>
        <v>12748</v>
      </c>
      <c r="L69" s="27">
        <f t="shared" si="19"/>
        <v>777628</v>
      </c>
      <c r="M69" s="27">
        <f t="shared" si="15"/>
        <v>4837.866</v>
      </c>
      <c r="N69" s="27">
        <f t="shared" si="16"/>
        <v>4837.866</v>
      </c>
      <c r="O69" s="27">
        <f t="shared" si="20"/>
        <v>-575709.84899999772</v>
      </c>
      <c r="P69" s="27">
        <f t="shared" si="21"/>
        <v>575709.84899999772</v>
      </c>
    </row>
    <row r="70" spans="1:16">
      <c r="A70" s="30">
        <v>36647</v>
      </c>
      <c r="C70" s="6">
        <v>62</v>
      </c>
      <c r="D70" s="29">
        <f t="shared" si="12"/>
        <v>12748</v>
      </c>
      <c r="E70" s="29">
        <f t="shared" si="17"/>
        <v>790376</v>
      </c>
      <c r="F70" s="29">
        <f t="shared" si="13"/>
        <v>-1504274</v>
      </c>
      <c r="G70" s="34">
        <f>+Inputs!$D$2</f>
        <v>0.3795</v>
      </c>
      <c r="I70" s="27">
        <f t="shared" si="18"/>
        <v>2294650</v>
      </c>
      <c r="K70" s="27">
        <f t="shared" si="14"/>
        <v>12748</v>
      </c>
      <c r="L70" s="27">
        <f t="shared" si="19"/>
        <v>790376</v>
      </c>
      <c r="M70" s="27">
        <f t="shared" si="15"/>
        <v>4837.866</v>
      </c>
      <c r="N70" s="27">
        <f t="shared" si="16"/>
        <v>4837.866</v>
      </c>
      <c r="O70" s="27">
        <f t="shared" si="20"/>
        <v>-570871.98299999768</v>
      </c>
      <c r="P70" s="27">
        <f t="shared" si="21"/>
        <v>570871.98299999768</v>
      </c>
    </row>
    <row r="71" spans="1:16">
      <c r="A71" s="31">
        <v>36678</v>
      </c>
      <c r="C71" s="6">
        <v>63</v>
      </c>
      <c r="D71" s="29">
        <f t="shared" si="12"/>
        <v>12748</v>
      </c>
      <c r="E71" s="29">
        <f t="shared" si="17"/>
        <v>803124</v>
      </c>
      <c r="F71" s="29">
        <f t="shared" si="13"/>
        <v>-1491526</v>
      </c>
      <c r="G71" s="34">
        <f>+Inputs!$D$2</f>
        <v>0.3795</v>
      </c>
      <c r="I71" s="27">
        <f t="shared" si="18"/>
        <v>2294650</v>
      </c>
      <c r="K71" s="27">
        <f t="shared" si="14"/>
        <v>12748</v>
      </c>
      <c r="L71" s="27">
        <f t="shared" si="19"/>
        <v>803124</v>
      </c>
      <c r="M71" s="27">
        <f t="shared" si="15"/>
        <v>4837.866</v>
      </c>
      <c r="N71" s="27">
        <f t="shared" si="16"/>
        <v>4837.866</v>
      </c>
      <c r="O71" s="27">
        <f t="shared" si="20"/>
        <v>-566034.11699999764</v>
      </c>
      <c r="P71" s="27">
        <f t="shared" si="21"/>
        <v>566034.11699999764</v>
      </c>
    </row>
    <row r="72" spans="1:16">
      <c r="A72" s="30">
        <v>36708</v>
      </c>
      <c r="C72" s="6">
        <v>64</v>
      </c>
      <c r="D72" s="29">
        <f t="shared" si="12"/>
        <v>12748</v>
      </c>
      <c r="E72" s="29">
        <f t="shared" si="17"/>
        <v>815872</v>
      </c>
      <c r="F72" s="29">
        <f t="shared" si="13"/>
        <v>-1478778</v>
      </c>
      <c r="G72" s="34">
        <f>+Inputs!$D$2</f>
        <v>0.3795</v>
      </c>
      <c r="I72" s="27">
        <f t="shared" si="18"/>
        <v>2294650</v>
      </c>
      <c r="K72" s="27">
        <f t="shared" si="14"/>
        <v>12748</v>
      </c>
      <c r="L72" s="27">
        <f t="shared" si="19"/>
        <v>815872</v>
      </c>
      <c r="M72" s="27">
        <f t="shared" si="15"/>
        <v>4837.866</v>
      </c>
      <c r="N72" s="27">
        <f t="shared" si="16"/>
        <v>4837.866</v>
      </c>
      <c r="O72" s="27">
        <f t="shared" si="20"/>
        <v>-561196.2509999976</v>
      </c>
      <c r="P72" s="27">
        <f t="shared" si="21"/>
        <v>561196.2509999976</v>
      </c>
    </row>
    <row r="73" spans="1:16">
      <c r="A73" s="31">
        <v>36739</v>
      </c>
      <c r="C73" s="6">
        <v>65</v>
      </c>
      <c r="D73" s="29">
        <f t="shared" ref="D73:D104" si="22">ROUND(-(+$B$9/180)*1,0)</f>
        <v>12748</v>
      </c>
      <c r="E73" s="29">
        <f t="shared" si="17"/>
        <v>828620</v>
      </c>
      <c r="F73" s="29">
        <f t="shared" ref="F73:F104" si="23">$B$9+E73</f>
        <v>-1466030</v>
      </c>
      <c r="G73" s="34">
        <f>+Inputs!$D$2</f>
        <v>0.3795</v>
      </c>
      <c r="I73" s="27">
        <f t="shared" si="18"/>
        <v>2294650</v>
      </c>
      <c r="K73" s="27">
        <f t="shared" ref="K73:K104" si="24">D73</f>
        <v>12748</v>
      </c>
      <c r="L73" s="27">
        <f t="shared" si="19"/>
        <v>828620</v>
      </c>
      <c r="M73" s="27">
        <f t="shared" ref="M73:M104" si="25">K73*G73</f>
        <v>4837.866</v>
      </c>
      <c r="N73" s="27">
        <f t="shared" ref="N73:N104" si="26">M73-J73</f>
        <v>4837.866</v>
      </c>
      <c r="O73" s="27">
        <f t="shared" si="20"/>
        <v>-556358.38499999756</v>
      </c>
      <c r="P73" s="27">
        <f t="shared" si="21"/>
        <v>556358.38499999756</v>
      </c>
    </row>
    <row r="74" spans="1:16">
      <c r="A74" s="30">
        <v>36770</v>
      </c>
      <c r="C74" s="6">
        <v>66</v>
      </c>
      <c r="D74" s="29">
        <f t="shared" si="22"/>
        <v>12748</v>
      </c>
      <c r="E74" s="29">
        <f t="shared" ref="E74:E105" si="27">+E73+D74</f>
        <v>841368</v>
      </c>
      <c r="F74" s="29">
        <f t="shared" si="23"/>
        <v>-1453282</v>
      </c>
      <c r="G74" s="34">
        <f>+Inputs!$D$2</f>
        <v>0.3795</v>
      </c>
      <c r="I74" s="27">
        <f t="shared" ref="I74:I105" si="28">+I73+H74</f>
        <v>2294650</v>
      </c>
      <c r="K74" s="27">
        <f t="shared" si="24"/>
        <v>12748</v>
      </c>
      <c r="L74" s="27">
        <f t="shared" ref="L74:L105" si="29">+L73+K74</f>
        <v>841368</v>
      </c>
      <c r="M74" s="27">
        <f t="shared" si="25"/>
        <v>4837.866</v>
      </c>
      <c r="N74" s="27">
        <f t="shared" si="26"/>
        <v>4837.866</v>
      </c>
      <c r="O74" s="27">
        <f t="shared" ref="O74:O105" si="30">+O73+N74</f>
        <v>-551520.51899999753</v>
      </c>
      <c r="P74" s="27">
        <f t="shared" ref="P74:P105" si="31">P73-N74</f>
        <v>551520.51899999753</v>
      </c>
    </row>
    <row r="75" spans="1:16">
      <c r="A75" s="31">
        <v>36800</v>
      </c>
      <c r="C75" s="6">
        <v>67</v>
      </c>
      <c r="D75" s="29">
        <f t="shared" si="22"/>
        <v>12748</v>
      </c>
      <c r="E75" s="29">
        <f t="shared" si="27"/>
        <v>854116</v>
      </c>
      <c r="F75" s="29">
        <f t="shared" si="23"/>
        <v>-1440534</v>
      </c>
      <c r="G75" s="34">
        <f>+Inputs!$D$2</f>
        <v>0.3795</v>
      </c>
      <c r="I75" s="27">
        <f t="shared" si="28"/>
        <v>2294650</v>
      </c>
      <c r="K75" s="27">
        <f t="shared" si="24"/>
        <v>12748</v>
      </c>
      <c r="L75" s="27">
        <f t="shared" si="29"/>
        <v>854116</v>
      </c>
      <c r="M75" s="27">
        <f t="shared" si="25"/>
        <v>4837.866</v>
      </c>
      <c r="N75" s="27">
        <f t="shared" si="26"/>
        <v>4837.866</v>
      </c>
      <c r="O75" s="27">
        <f t="shared" si="30"/>
        <v>-546682.65299999749</v>
      </c>
      <c r="P75" s="27">
        <f t="shared" si="31"/>
        <v>546682.65299999749</v>
      </c>
    </row>
    <row r="76" spans="1:16">
      <c r="A76" s="30">
        <v>36831</v>
      </c>
      <c r="C76" s="6">
        <v>68</v>
      </c>
      <c r="D76" s="29">
        <f t="shared" si="22"/>
        <v>12748</v>
      </c>
      <c r="E76" s="29">
        <f t="shared" si="27"/>
        <v>866864</v>
      </c>
      <c r="F76" s="29">
        <f t="shared" si="23"/>
        <v>-1427786</v>
      </c>
      <c r="G76" s="34">
        <f>+Inputs!$D$2</f>
        <v>0.3795</v>
      </c>
      <c r="I76" s="27">
        <f t="shared" si="28"/>
        <v>2294650</v>
      </c>
      <c r="K76" s="27">
        <f t="shared" si="24"/>
        <v>12748</v>
      </c>
      <c r="L76" s="27">
        <f t="shared" si="29"/>
        <v>866864</v>
      </c>
      <c r="M76" s="27">
        <f t="shared" si="25"/>
        <v>4837.866</v>
      </c>
      <c r="N76" s="27">
        <f t="shared" si="26"/>
        <v>4837.866</v>
      </c>
      <c r="O76" s="27">
        <f t="shared" si="30"/>
        <v>-541844.78699999745</v>
      </c>
      <c r="P76" s="27">
        <f t="shared" si="31"/>
        <v>541844.78699999745</v>
      </c>
    </row>
    <row r="77" spans="1:16">
      <c r="A77" s="31">
        <v>36861</v>
      </c>
      <c r="C77" s="6">
        <v>69</v>
      </c>
      <c r="D77" s="29">
        <f t="shared" si="22"/>
        <v>12748</v>
      </c>
      <c r="E77" s="29">
        <f t="shared" si="27"/>
        <v>879612</v>
      </c>
      <c r="F77" s="29">
        <f t="shared" si="23"/>
        <v>-1415038</v>
      </c>
      <c r="G77" s="34">
        <f>+Inputs!$D$2</f>
        <v>0.3795</v>
      </c>
      <c r="I77" s="27">
        <f t="shared" si="28"/>
        <v>2294650</v>
      </c>
      <c r="K77" s="27">
        <f t="shared" si="24"/>
        <v>12748</v>
      </c>
      <c r="L77" s="27">
        <f t="shared" si="29"/>
        <v>879612</v>
      </c>
      <c r="M77" s="27">
        <f t="shared" si="25"/>
        <v>4837.866</v>
      </c>
      <c r="N77" s="27">
        <f t="shared" si="26"/>
        <v>4837.866</v>
      </c>
      <c r="O77" s="27">
        <f t="shared" si="30"/>
        <v>-537006.92099999741</v>
      </c>
      <c r="P77" s="27">
        <f t="shared" si="31"/>
        <v>537006.92099999741</v>
      </c>
    </row>
    <row r="78" spans="1:16">
      <c r="A78" s="30">
        <v>36892</v>
      </c>
      <c r="C78" s="6">
        <v>70</v>
      </c>
      <c r="D78" s="29">
        <f t="shared" si="22"/>
        <v>12748</v>
      </c>
      <c r="E78" s="29">
        <f t="shared" si="27"/>
        <v>892360</v>
      </c>
      <c r="F78" s="29">
        <f t="shared" si="23"/>
        <v>-1402290</v>
      </c>
      <c r="G78" s="34">
        <f>+Inputs!$D$2</f>
        <v>0.3795</v>
      </c>
      <c r="I78" s="27">
        <f t="shared" si="28"/>
        <v>2294650</v>
      </c>
      <c r="K78" s="27">
        <f t="shared" si="24"/>
        <v>12748</v>
      </c>
      <c r="L78" s="27">
        <f t="shared" si="29"/>
        <v>892360</v>
      </c>
      <c r="M78" s="27">
        <f t="shared" si="25"/>
        <v>4837.866</v>
      </c>
      <c r="N78" s="27">
        <f t="shared" si="26"/>
        <v>4837.866</v>
      </c>
      <c r="O78" s="27">
        <f t="shared" si="30"/>
        <v>-532169.05499999737</v>
      </c>
      <c r="P78" s="27">
        <f t="shared" si="31"/>
        <v>532169.05499999737</v>
      </c>
    </row>
    <row r="79" spans="1:16">
      <c r="A79" s="31">
        <v>36923</v>
      </c>
      <c r="C79" s="6">
        <v>71</v>
      </c>
      <c r="D79" s="29">
        <f t="shared" si="22"/>
        <v>12748</v>
      </c>
      <c r="E79" s="29">
        <f t="shared" si="27"/>
        <v>905108</v>
      </c>
      <c r="F79" s="29">
        <f t="shared" si="23"/>
        <v>-1389542</v>
      </c>
      <c r="G79" s="34">
        <f>+Inputs!$D$2</f>
        <v>0.3795</v>
      </c>
      <c r="I79" s="27">
        <f t="shared" si="28"/>
        <v>2294650</v>
      </c>
      <c r="K79" s="27">
        <f t="shared" si="24"/>
        <v>12748</v>
      </c>
      <c r="L79" s="27">
        <f t="shared" si="29"/>
        <v>905108</v>
      </c>
      <c r="M79" s="27">
        <f t="shared" si="25"/>
        <v>4837.866</v>
      </c>
      <c r="N79" s="27">
        <f t="shared" si="26"/>
        <v>4837.866</v>
      </c>
      <c r="O79" s="27">
        <f t="shared" si="30"/>
        <v>-527331.18899999734</v>
      </c>
      <c r="P79" s="27">
        <f t="shared" si="31"/>
        <v>527331.18899999734</v>
      </c>
    </row>
    <row r="80" spans="1:16">
      <c r="A80" s="30">
        <v>36951</v>
      </c>
      <c r="C80" s="6">
        <v>72</v>
      </c>
      <c r="D80" s="29">
        <f t="shared" si="22"/>
        <v>12748</v>
      </c>
      <c r="E80" s="29">
        <f t="shared" si="27"/>
        <v>917856</v>
      </c>
      <c r="F80" s="29">
        <f t="shared" si="23"/>
        <v>-1376794</v>
      </c>
      <c r="G80" s="34">
        <f>+Inputs!$D$2</f>
        <v>0.3795</v>
      </c>
      <c r="I80" s="27">
        <f t="shared" si="28"/>
        <v>2294650</v>
      </c>
      <c r="K80" s="27">
        <f t="shared" si="24"/>
        <v>12748</v>
      </c>
      <c r="L80" s="27">
        <f t="shared" si="29"/>
        <v>917856</v>
      </c>
      <c r="M80" s="27">
        <f t="shared" si="25"/>
        <v>4837.866</v>
      </c>
      <c r="N80" s="27">
        <f t="shared" si="26"/>
        <v>4837.866</v>
      </c>
      <c r="O80" s="27">
        <f t="shared" si="30"/>
        <v>-522493.32299999736</v>
      </c>
      <c r="P80" s="27">
        <f t="shared" si="31"/>
        <v>522493.32299999736</v>
      </c>
    </row>
    <row r="81" spans="1:16">
      <c r="A81" s="31">
        <v>36982</v>
      </c>
      <c r="C81" s="6">
        <v>73</v>
      </c>
      <c r="D81" s="29">
        <f t="shared" si="22"/>
        <v>12748</v>
      </c>
      <c r="E81" s="29">
        <f t="shared" si="27"/>
        <v>930604</v>
      </c>
      <c r="F81" s="29">
        <f t="shared" si="23"/>
        <v>-1364046</v>
      </c>
      <c r="G81" s="34">
        <f>+Inputs!$D$2</f>
        <v>0.3795</v>
      </c>
      <c r="I81" s="27">
        <f t="shared" si="28"/>
        <v>2294650</v>
      </c>
      <c r="K81" s="27">
        <f t="shared" si="24"/>
        <v>12748</v>
      </c>
      <c r="L81" s="27">
        <f t="shared" si="29"/>
        <v>930604</v>
      </c>
      <c r="M81" s="27">
        <f t="shared" si="25"/>
        <v>4837.866</v>
      </c>
      <c r="N81" s="27">
        <f t="shared" si="26"/>
        <v>4837.866</v>
      </c>
      <c r="O81" s="27">
        <f t="shared" si="30"/>
        <v>-517655.45699999738</v>
      </c>
      <c r="P81" s="27">
        <f t="shared" si="31"/>
        <v>517655.45699999738</v>
      </c>
    </row>
    <row r="82" spans="1:16">
      <c r="A82" s="30">
        <v>37012</v>
      </c>
      <c r="C82" s="6">
        <v>74</v>
      </c>
      <c r="D82" s="29">
        <f t="shared" si="22"/>
        <v>12748</v>
      </c>
      <c r="E82" s="29">
        <f t="shared" si="27"/>
        <v>943352</v>
      </c>
      <c r="F82" s="29">
        <f t="shared" si="23"/>
        <v>-1351298</v>
      </c>
      <c r="G82" s="34">
        <f>+Inputs!$D$2</f>
        <v>0.3795</v>
      </c>
      <c r="I82" s="27">
        <f t="shared" si="28"/>
        <v>2294650</v>
      </c>
      <c r="K82" s="27">
        <f t="shared" si="24"/>
        <v>12748</v>
      </c>
      <c r="L82" s="27">
        <f t="shared" si="29"/>
        <v>943352</v>
      </c>
      <c r="M82" s="27">
        <f t="shared" si="25"/>
        <v>4837.866</v>
      </c>
      <c r="N82" s="27">
        <f t="shared" si="26"/>
        <v>4837.866</v>
      </c>
      <c r="O82" s="27">
        <f t="shared" si="30"/>
        <v>-512817.5909999974</v>
      </c>
      <c r="P82" s="27">
        <f t="shared" si="31"/>
        <v>512817.5909999974</v>
      </c>
    </row>
    <row r="83" spans="1:16">
      <c r="A83" s="31">
        <v>37043</v>
      </c>
      <c r="C83" s="6">
        <v>75</v>
      </c>
      <c r="D83" s="29">
        <f t="shared" si="22"/>
        <v>12748</v>
      </c>
      <c r="E83" s="29">
        <f t="shared" si="27"/>
        <v>956100</v>
      </c>
      <c r="F83" s="29">
        <f t="shared" si="23"/>
        <v>-1338550</v>
      </c>
      <c r="G83" s="34">
        <f>+Inputs!$D$2</f>
        <v>0.3795</v>
      </c>
      <c r="I83" s="27">
        <f t="shared" si="28"/>
        <v>2294650</v>
      </c>
      <c r="K83" s="27">
        <f t="shared" si="24"/>
        <v>12748</v>
      </c>
      <c r="L83" s="27">
        <f t="shared" si="29"/>
        <v>956100</v>
      </c>
      <c r="M83" s="27">
        <f t="shared" si="25"/>
        <v>4837.866</v>
      </c>
      <c r="N83" s="27">
        <f t="shared" si="26"/>
        <v>4837.866</v>
      </c>
      <c r="O83" s="27">
        <f t="shared" si="30"/>
        <v>-507979.72499999742</v>
      </c>
      <c r="P83" s="27">
        <f t="shared" si="31"/>
        <v>507979.72499999742</v>
      </c>
    </row>
    <row r="84" spans="1:16">
      <c r="A84" s="30">
        <v>37073</v>
      </c>
      <c r="C84" s="6">
        <v>76</v>
      </c>
      <c r="D84" s="29">
        <f t="shared" si="22"/>
        <v>12748</v>
      </c>
      <c r="E84" s="29">
        <f t="shared" si="27"/>
        <v>968848</v>
      </c>
      <c r="F84" s="29">
        <f t="shared" si="23"/>
        <v>-1325802</v>
      </c>
      <c r="G84" s="34">
        <f>+Inputs!$D$2</f>
        <v>0.3795</v>
      </c>
      <c r="I84" s="27">
        <f t="shared" si="28"/>
        <v>2294650</v>
      </c>
      <c r="K84" s="27">
        <f t="shared" si="24"/>
        <v>12748</v>
      </c>
      <c r="L84" s="27">
        <f t="shared" si="29"/>
        <v>968848</v>
      </c>
      <c r="M84" s="27">
        <f t="shared" si="25"/>
        <v>4837.866</v>
      </c>
      <c r="N84" s="27">
        <f t="shared" si="26"/>
        <v>4837.866</v>
      </c>
      <c r="O84" s="27">
        <f t="shared" si="30"/>
        <v>-503141.85899999744</v>
      </c>
      <c r="P84" s="27">
        <f t="shared" si="31"/>
        <v>503141.85899999744</v>
      </c>
    </row>
    <row r="85" spans="1:16">
      <c r="A85" s="31">
        <v>37104</v>
      </c>
      <c r="C85" s="6">
        <v>77</v>
      </c>
      <c r="D85" s="29">
        <f t="shared" si="22"/>
        <v>12748</v>
      </c>
      <c r="E85" s="29">
        <f t="shared" si="27"/>
        <v>981596</v>
      </c>
      <c r="F85" s="29">
        <f t="shared" si="23"/>
        <v>-1313054</v>
      </c>
      <c r="G85" s="34">
        <f>+Inputs!$D$2</f>
        <v>0.3795</v>
      </c>
      <c r="I85" s="27">
        <f t="shared" si="28"/>
        <v>2294650</v>
      </c>
      <c r="K85" s="27">
        <f t="shared" si="24"/>
        <v>12748</v>
      </c>
      <c r="L85" s="27">
        <f t="shared" si="29"/>
        <v>981596</v>
      </c>
      <c r="M85" s="27">
        <f t="shared" si="25"/>
        <v>4837.866</v>
      </c>
      <c r="N85" s="27">
        <f t="shared" si="26"/>
        <v>4837.866</v>
      </c>
      <c r="O85" s="27">
        <f t="shared" si="30"/>
        <v>-498303.99299999746</v>
      </c>
      <c r="P85" s="27">
        <f t="shared" si="31"/>
        <v>498303.99299999746</v>
      </c>
    </row>
    <row r="86" spans="1:16">
      <c r="A86" s="30">
        <v>37135</v>
      </c>
      <c r="C86" s="6">
        <v>78</v>
      </c>
      <c r="D86" s="29">
        <f t="shared" si="22"/>
        <v>12748</v>
      </c>
      <c r="E86" s="29">
        <f t="shared" si="27"/>
        <v>994344</v>
      </c>
      <c r="F86" s="29">
        <f t="shared" si="23"/>
        <v>-1300306</v>
      </c>
      <c r="G86" s="34">
        <f>+Inputs!$D$2</f>
        <v>0.3795</v>
      </c>
      <c r="I86" s="27">
        <f t="shared" si="28"/>
        <v>2294650</v>
      </c>
      <c r="K86" s="27">
        <f t="shared" si="24"/>
        <v>12748</v>
      </c>
      <c r="L86" s="27">
        <f t="shared" si="29"/>
        <v>994344</v>
      </c>
      <c r="M86" s="27">
        <f t="shared" si="25"/>
        <v>4837.866</v>
      </c>
      <c r="N86" s="27">
        <f t="shared" si="26"/>
        <v>4837.866</v>
      </c>
      <c r="O86" s="27">
        <f t="shared" si="30"/>
        <v>-493466.12699999748</v>
      </c>
      <c r="P86" s="27">
        <f t="shared" si="31"/>
        <v>493466.12699999748</v>
      </c>
    </row>
    <row r="87" spans="1:16">
      <c r="A87" s="31">
        <v>37165</v>
      </c>
      <c r="C87" s="6">
        <v>79</v>
      </c>
      <c r="D87" s="29">
        <f t="shared" si="22"/>
        <v>12748</v>
      </c>
      <c r="E87" s="29">
        <f t="shared" si="27"/>
        <v>1007092</v>
      </c>
      <c r="F87" s="29">
        <f t="shared" si="23"/>
        <v>-1287558</v>
      </c>
      <c r="G87" s="34">
        <f>+Inputs!$D$2</f>
        <v>0.3795</v>
      </c>
      <c r="I87" s="27">
        <f t="shared" si="28"/>
        <v>2294650</v>
      </c>
      <c r="K87" s="27">
        <f t="shared" si="24"/>
        <v>12748</v>
      </c>
      <c r="L87" s="27">
        <f t="shared" si="29"/>
        <v>1007092</v>
      </c>
      <c r="M87" s="27">
        <f t="shared" si="25"/>
        <v>4837.866</v>
      </c>
      <c r="N87" s="27">
        <f t="shared" si="26"/>
        <v>4837.866</v>
      </c>
      <c r="O87" s="27">
        <f t="shared" si="30"/>
        <v>-488628.2609999975</v>
      </c>
      <c r="P87" s="27">
        <f t="shared" si="31"/>
        <v>488628.2609999975</v>
      </c>
    </row>
    <row r="88" spans="1:16">
      <c r="A88" s="30">
        <v>37196</v>
      </c>
      <c r="C88" s="6">
        <v>80</v>
      </c>
      <c r="D88" s="29">
        <f t="shared" si="22"/>
        <v>12748</v>
      </c>
      <c r="E88" s="29">
        <f t="shared" si="27"/>
        <v>1019840</v>
      </c>
      <c r="F88" s="29">
        <f t="shared" si="23"/>
        <v>-1274810</v>
      </c>
      <c r="G88" s="34">
        <f>+Inputs!$D$2</f>
        <v>0.3795</v>
      </c>
      <c r="I88" s="27">
        <f t="shared" si="28"/>
        <v>2294650</v>
      </c>
      <c r="K88" s="27">
        <f t="shared" si="24"/>
        <v>12748</v>
      </c>
      <c r="L88" s="27">
        <f t="shared" si="29"/>
        <v>1019840</v>
      </c>
      <c r="M88" s="27">
        <f t="shared" si="25"/>
        <v>4837.866</v>
      </c>
      <c r="N88" s="27">
        <f t="shared" si="26"/>
        <v>4837.866</v>
      </c>
      <c r="O88" s="27">
        <f t="shared" si="30"/>
        <v>-483790.39499999752</v>
      </c>
      <c r="P88" s="27">
        <f t="shared" si="31"/>
        <v>483790.39499999752</v>
      </c>
    </row>
    <row r="89" spans="1:16">
      <c r="A89" s="31">
        <v>37226</v>
      </c>
      <c r="C89" s="6">
        <v>81</v>
      </c>
      <c r="D89" s="29">
        <f t="shared" si="22"/>
        <v>12748</v>
      </c>
      <c r="E89" s="29">
        <f t="shared" si="27"/>
        <v>1032588</v>
      </c>
      <c r="F89" s="29">
        <f t="shared" si="23"/>
        <v>-1262062</v>
      </c>
      <c r="G89" s="34">
        <f>+Inputs!$D$2</f>
        <v>0.3795</v>
      </c>
      <c r="I89" s="27">
        <f t="shared" si="28"/>
        <v>2294650</v>
      </c>
      <c r="K89" s="27">
        <f t="shared" si="24"/>
        <v>12748</v>
      </c>
      <c r="L89" s="27">
        <f t="shared" si="29"/>
        <v>1032588</v>
      </c>
      <c r="M89" s="27">
        <f t="shared" si="25"/>
        <v>4837.866</v>
      </c>
      <c r="N89" s="27">
        <f t="shared" si="26"/>
        <v>4837.866</v>
      </c>
      <c r="O89" s="27">
        <f t="shared" si="30"/>
        <v>-478952.52899999754</v>
      </c>
      <c r="P89" s="27">
        <f t="shared" si="31"/>
        <v>478952.52899999754</v>
      </c>
    </row>
    <row r="90" spans="1:16">
      <c r="A90" s="30">
        <v>37257</v>
      </c>
      <c r="C90" s="6">
        <v>82</v>
      </c>
      <c r="D90" s="29">
        <f t="shared" si="22"/>
        <v>12748</v>
      </c>
      <c r="E90" s="29">
        <f t="shared" si="27"/>
        <v>1045336</v>
      </c>
      <c r="F90" s="29">
        <f t="shared" si="23"/>
        <v>-1249314</v>
      </c>
      <c r="G90" s="34">
        <f>+Inputs!$D$2</f>
        <v>0.3795</v>
      </c>
      <c r="I90" s="27">
        <f t="shared" si="28"/>
        <v>2294650</v>
      </c>
      <c r="K90" s="27">
        <f t="shared" si="24"/>
        <v>12748</v>
      </c>
      <c r="L90" s="27">
        <f t="shared" si="29"/>
        <v>1045336</v>
      </c>
      <c r="M90" s="27">
        <f t="shared" si="25"/>
        <v>4837.866</v>
      </c>
      <c r="N90" s="27">
        <f t="shared" si="26"/>
        <v>4837.866</v>
      </c>
      <c r="O90" s="27">
        <f t="shared" si="30"/>
        <v>-474114.66299999756</v>
      </c>
      <c r="P90" s="27">
        <f t="shared" si="31"/>
        <v>474114.66299999756</v>
      </c>
    </row>
    <row r="91" spans="1:16">
      <c r="A91" s="31">
        <v>37288</v>
      </c>
      <c r="C91" s="6">
        <v>83</v>
      </c>
      <c r="D91" s="29">
        <f t="shared" si="22"/>
        <v>12748</v>
      </c>
      <c r="E91" s="29">
        <f t="shared" si="27"/>
        <v>1058084</v>
      </c>
      <c r="F91" s="29">
        <f t="shared" si="23"/>
        <v>-1236566</v>
      </c>
      <c r="G91" s="34">
        <f>+Inputs!$D$2</f>
        <v>0.3795</v>
      </c>
      <c r="I91" s="27">
        <f t="shared" si="28"/>
        <v>2294650</v>
      </c>
      <c r="K91" s="27">
        <f t="shared" si="24"/>
        <v>12748</v>
      </c>
      <c r="L91" s="27">
        <f t="shared" si="29"/>
        <v>1058084</v>
      </c>
      <c r="M91" s="27">
        <f t="shared" si="25"/>
        <v>4837.866</v>
      </c>
      <c r="N91" s="27">
        <f t="shared" si="26"/>
        <v>4837.866</v>
      </c>
      <c r="O91" s="27">
        <f t="shared" si="30"/>
        <v>-469276.79699999758</v>
      </c>
      <c r="P91" s="27">
        <f t="shared" si="31"/>
        <v>469276.79699999758</v>
      </c>
    </row>
    <row r="92" spans="1:16">
      <c r="A92" s="30">
        <v>37316</v>
      </c>
      <c r="C92" s="6">
        <v>84</v>
      </c>
      <c r="D92" s="29">
        <f t="shared" si="22"/>
        <v>12748</v>
      </c>
      <c r="E92" s="29">
        <f t="shared" si="27"/>
        <v>1070832</v>
      </c>
      <c r="F92" s="29">
        <f t="shared" si="23"/>
        <v>-1223818</v>
      </c>
      <c r="G92" s="34">
        <f>+Inputs!$D$2</f>
        <v>0.3795</v>
      </c>
      <c r="I92" s="27">
        <f t="shared" si="28"/>
        <v>2294650</v>
      </c>
      <c r="K92" s="27">
        <f t="shared" si="24"/>
        <v>12748</v>
      </c>
      <c r="L92" s="27">
        <f t="shared" si="29"/>
        <v>1070832</v>
      </c>
      <c r="M92" s="27">
        <f t="shared" si="25"/>
        <v>4837.866</v>
      </c>
      <c r="N92" s="27">
        <f t="shared" si="26"/>
        <v>4837.866</v>
      </c>
      <c r="O92" s="27">
        <f t="shared" si="30"/>
        <v>-464438.9309999976</v>
      </c>
      <c r="P92" s="27">
        <f t="shared" si="31"/>
        <v>464438.9309999976</v>
      </c>
    </row>
    <row r="93" spans="1:16">
      <c r="A93" s="31">
        <v>37347</v>
      </c>
      <c r="C93" s="6">
        <v>85</v>
      </c>
      <c r="D93" s="29">
        <f t="shared" si="22"/>
        <v>12748</v>
      </c>
      <c r="E93" s="29">
        <f t="shared" si="27"/>
        <v>1083580</v>
      </c>
      <c r="F93" s="29">
        <f t="shared" si="23"/>
        <v>-1211070</v>
      </c>
      <c r="G93" s="34">
        <f>+Inputs!$D$2</f>
        <v>0.3795</v>
      </c>
      <c r="I93" s="27">
        <f t="shared" si="28"/>
        <v>2294650</v>
      </c>
      <c r="K93" s="27">
        <f t="shared" si="24"/>
        <v>12748</v>
      </c>
      <c r="L93" s="27">
        <f t="shared" si="29"/>
        <v>1083580</v>
      </c>
      <c r="M93" s="27">
        <f t="shared" si="25"/>
        <v>4837.866</v>
      </c>
      <c r="N93" s="27">
        <f t="shared" si="26"/>
        <v>4837.866</v>
      </c>
      <c r="O93" s="27">
        <f t="shared" si="30"/>
        <v>-459601.06499999762</v>
      </c>
      <c r="P93" s="27">
        <f t="shared" si="31"/>
        <v>459601.06499999762</v>
      </c>
    </row>
    <row r="94" spans="1:16">
      <c r="A94" s="30">
        <v>37377</v>
      </c>
      <c r="C94" s="6">
        <v>86</v>
      </c>
      <c r="D94" s="29">
        <f t="shared" si="22"/>
        <v>12748</v>
      </c>
      <c r="E94" s="29">
        <f t="shared" si="27"/>
        <v>1096328</v>
      </c>
      <c r="F94" s="29">
        <f t="shared" si="23"/>
        <v>-1198322</v>
      </c>
      <c r="G94" s="34">
        <f>+Inputs!$D$2</f>
        <v>0.3795</v>
      </c>
      <c r="I94" s="27">
        <f t="shared" si="28"/>
        <v>2294650</v>
      </c>
      <c r="K94" s="27">
        <f t="shared" si="24"/>
        <v>12748</v>
      </c>
      <c r="L94" s="27">
        <f t="shared" si="29"/>
        <v>1096328</v>
      </c>
      <c r="M94" s="27">
        <f t="shared" si="25"/>
        <v>4837.866</v>
      </c>
      <c r="N94" s="27">
        <f t="shared" si="26"/>
        <v>4837.866</v>
      </c>
      <c r="O94" s="27">
        <f t="shared" si="30"/>
        <v>-454763.19899999764</v>
      </c>
      <c r="P94" s="27">
        <f t="shared" si="31"/>
        <v>454763.19899999764</v>
      </c>
    </row>
    <row r="95" spans="1:16">
      <c r="A95" s="31">
        <v>37408</v>
      </c>
      <c r="C95" s="6">
        <v>87</v>
      </c>
      <c r="D95" s="29">
        <f t="shared" si="22"/>
        <v>12748</v>
      </c>
      <c r="E95" s="29">
        <f t="shared" si="27"/>
        <v>1109076</v>
      </c>
      <c r="F95" s="29">
        <f t="shared" si="23"/>
        <v>-1185574</v>
      </c>
      <c r="G95" s="34">
        <f>+Inputs!$D$2</f>
        <v>0.3795</v>
      </c>
      <c r="I95" s="27">
        <f t="shared" si="28"/>
        <v>2294650</v>
      </c>
      <c r="K95" s="27">
        <f t="shared" si="24"/>
        <v>12748</v>
      </c>
      <c r="L95" s="27">
        <f t="shared" si="29"/>
        <v>1109076</v>
      </c>
      <c r="M95" s="27">
        <f t="shared" si="25"/>
        <v>4837.866</v>
      </c>
      <c r="N95" s="27">
        <f t="shared" si="26"/>
        <v>4837.866</v>
      </c>
      <c r="O95" s="27">
        <f t="shared" si="30"/>
        <v>-449925.33299999766</v>
      </c>
      <c r="P95" s="27">
        <f t="shared" si="31"/>
        <v>449925.33299999766</v>
      </c>
    </row>
    <row r="96" spans="1:16">
      <c r="A96" s="30">
        <v>37438</v>
      </c>
      <c r="C96" s="6">
        <v>88</v>
      </c>
      <c r="D96" s="29">
        <f t="shared" si="22"/>
        <v>12748</v>
      </c>
      <c r="E96" s="29">
        <f t="shared" si="27"/>
        <v>1121824</v>
      </c>
      <c r="F96" s="29">
        <f t="shared" si="23"/>
        <v>-1172826</v>
      </c>
      <c r="G96" s="34">
        <f>+Inputs!$D$2</f>
        <v>0.3795</v>
      </c>
      <c r="I96" s="27">
        <f t="shared" si="28"/>
        <v>2294650</v>
      </c>
      <c r="K96" s="27">
        <f t="shared" si="24"/>
        <v>12748</v>
      </c>
      <c r="L96" s="27">
        <f t="shared" si="29"/>
        <v>1121824</v>
      </c>
      <c r="M96" s="27">
        <f t="shared" si="25"/>
        <v>4837.866</v>
      </c>
      <c r="N96" s="27">
        <f t="shared" si="26"/>
        <v>4837.866</v>
      </c>
      <c r="O96" s="27">
        <f t="shared" si="30"/>
        <v>-445087.46699999768</v>
      </c>
      <c r="P96" s="27">
        <f t="shared" si="31"/>
        <v>445087.46699999768</v>
      </c>
    </row>
    <row r="97" spans="1:16">
      <c r="A97" s="31">
        <v>37469</v>
      </c>
      <c r="C97" s="6">
        <v>89</v>
      </c>
      <c r="D97" s="29">
        <f t="shared" si="22"/>
        <v>12748</v>
      </c>
      <c r="E97" s="29">
        <f t="shared" si="27"/>
        <v>1134572</v>
      </c>
      <c r="F97" s="29">
        <f t="shared" si="23"/>
        <v>-1160078</v>
      </c>
      <c r="G97" s="34">
        <f>+Inputs!$D$2</f>
        <v>0.3795</v>
      </c>
      <c r="I97" s="27">
        <f t="shared" si="28"/>
        <v>2294650</v>
      </c>
      <c r="K97" s="27">
        <f t="shared" si="24"/>
        <v>12748</v>
      </c>
      <c r="L97" s="27">
        <f t="shared" si="29"/>
        <v>1134572</v>
      </c>
      <c r="M97" s="27">
        <f t="shared" si="25"/>
        <v>4837.866</v>
      </c>
      <c r="N97" s="27">
        <f t="shared" si="26"/>
        <v>4837.866</v>
      </c>
      <c r="O97" s="27">
        <f t="shared" si="30"/>
        <v>-440249.6009999977</v>
      </c>
      <c r="P97" s="27">
        <f t="shared" si="31"/>
        <v>440249.6009999977</v>
      </c>
    </row>
    <row r="98" spans="1:16">
      <c r="A98" s="30">
        <v>37500</v>
      </c>
      <c r="C98" s="6">
        <v>90</v>
      </c>
      <c r="D98" s="29">
        <f t="shared" si="22"/>
        <v>12748</v>
      </c>
      <c r="E98" s="29">
        <f t="shared" si="27"/>
        <v>1147320</v>
      </c>
      <c r="F98" s="29">
        <f t="shared" si="23"/>
        <v>-1147330</v>
      </c>
      <c r="G98" s="34">
        <f>+Inputs!$D$2</f>
        <v>0.3795</v>
      </c>
      <c r="I98" s="27">
        <f t="shared" si="28"/>
        <v>2294650</v>
      </c>
      <c r="K98" s="27">
        <f t="shared" si="24"/>
        <v>12748</v>
      </c>
      <c r="L98" s="27">
        <f t="shared" si="29"/>
        <v>1147320</v>
      </c>
      <c r="M98" s="27">
        <f t="shared" si="25"/>
        <v>4837.866</v>
      </c>
      <c r="N98" s="27">
        <f t="shared" si="26"/>
        <v>4837.866</v>
      </c>
      <c r="O98" s="27">
        <f t="shared" si="30"/>
        <v>-435411.73499999772</v>
      </c>
      <c r="P98" s="27">
        <f t="shared" si="31"/>
        <v>435411.73499999772</v>
      </c>
    </row>
    <row r="99" spans="1:16">
      <c r="A99" s="31">
        <v>37530</v>
      </c>
      <c r="C99" s="6">
        <v>91</v>
      </c>
      <c r="D99" s="29">
        <f t="shared" si="22"/>
        <v>12748</v>
      </c>
      <c r="E99" s="29">
        <f t="shared" si="27"/>
        <v>1160068</v>
      </c>
      <c r="F99" s="29">
        <f t="shared" si="23"/>
        <v>-1134582</v>
      </c>
      <c r="G99" s="34">
        <f>+Inputs!$D$2</f>
        <v>0.3795</v>
      </c>
      <c r="I99" s="27">
        <f t="shared" si="28"/>
        <v>2294650</v>
      </c>
      <c r="K99" s="27">
        <f t="shared" si="24"/>
        <v>12748</v>
      </c>
      <c r="L99" s="27">
        <f t="shared" si="29"/>
        <v>1160068</v>
      </c>
      <c r="M99" s="27">
        <f t="shared" si="25"/>
        <v>4837.866</v>
      </c>
      <c r="N99" s="27">
        <f t="shared" si="26"/>
        <v>4837.866</v>
      </c>
      <c r="O99" s="27">
        <f t="shared" si="30"/>
        <v>-430573.86899999774</v>
      </c>
      <c r="P99" s="27">
        <f t="shared" si="31"/>
        <v>430573.86899999774</v>
      </c>
    </row>
    <row r="100" spans="1:16">
      <c r="A100" s="30">
        <v>37561</v>
      </c>
      <c r="C100" s="6">
        <v>92</v>
      </c>
      <c r="D100" s="29">
        <f t="shared" si="22"/>
        <v>12748</v>
      </c>
      <c r="E100" s="29">
        <f t="shared" si="27"/>
        <v>1172816</v>
      </c>
      <c r="F100" s="29">
        <f t="shared" si="23"/>
        <v>-1121834</v>
      </c>
      <c r="G100" s="34">
        <f>+Inputs!$D$2</f>
        <v>0.3795</v>
      </c>
      <c r="I100" s="27">
        <f t="shared" si="28"/>
        <v>2294650</v>
      </c>
      <c r="K100" s="27">
        <f t="shared" si="24"/>
        <v>12748</v>
      </c>
      <c r="L100" s="27">
        <f t="shared" si="29"/>
        <v>1172816</v>
      </c>
      <c r="M100" s="27">
        <f t="shared" si="25"/>
        <v>4837.866</v>
      </c>
      <c r="N100" s="27">
        <f t="shared" si="26"/>
        <v>4837.866</v>
      </c>
      <c r="O100" s="27">
        <f t="shared" si="30"/>
        <v>-425736.00299999776</v>
      </c>
      <c r="P100" s="27">
        <f t="shared" si="31"/>
        <v>425736.00299999776</v>
      </c>
    </row>
    <row r="101" spans="1:16">
      <c r="A101" s="31">
        <v>37591</v>
      </c>
      <c r="C101" s="6">
        <v>93</v>
      </c>
      <c r="D101" s="29">
        <f t="shared" si="22"/>
        <v>12748</v>
      </c>
      <c r="E101" s="29">
        <f t="shared" si="27"/>
        <v>1185564</v>
      </c>
      <c r="F101" s="29">
        <f t="shared" si="23"/>
        <v>-1109086</v>
      </c>
      <c r="G101" s="34">
        <f>+Inputs!$D$2</f>
        <v>0.3795</v>
      </c>
      <c r="I101" s="27">
        <f t="shared" si="28"/>
        <v>2294650</v>
      </c>
      <c r="K101" s="27">
        <f t="shared" si="24"/>
        <v>12748</v>
      </c>
      <c r="L101" s="27">
        <f t="shared" si="29"/>
        <v>1185564</v>
      </c>
      <c r="M101" s="27">
        <f t="shared" si="25"/>
        <v>4837.866</v>
      </c>
      <c r="N101" s="27">
        <f t="shared" si="26"/>
        <v>4837.866</v>
      </c>
      <c r="O101" s="27">
        <f t="shared" si="30"/>
        <v>-420898.13699999778</v>
      </c>
      <c r="P101" s="27">
        <f t="shared" si="31"/>
        <v>420898.13699999778</v>
      </c>
    </row>
    <row r="102" spans="1:16">
      <c r="A102" s="30">
        <v>37622</v>
      </c>
      <c r="C102" s="6">
        <v>94</v>
      </c>
      <c r="D102" s="29">
        <f t="shared" si="22"/>
        <v>12748</v>
      </c>
      <c r="E102" s="29">
        <f t="shared" si="27"/>
        <v>1198312</v>
      </c>
      <c r="F102" s="29">
        <f t="shared" si="23"/>
        <v>-1096338</v>
      </c>
      <c r="G102" s="34">
        <f>+Inputs!$D$2</f>
        <v>0.3795</v>
      </c>
      <c r="I102" s="27">
        <f t="shared" si="28"/>
        <v>2294650</v>
      </c>
      <c r="K102" s="27">
        <f t="shared" si="24"/>
        <v>12748</v>
      </c>
      <c r="L102" s="27">
        <f t="shared" si="29"/>
        <v>1198312</v>
      </c>
      <c r="M102" s="27">
        <f t="shared" si="25"/>
        <v>4837.866</v>
      </c>
      <c r="N102" s="27">
        <f t="shared" si="26"/>
        <v>4837.866</v>
      </c>
      <c r="O102" s="27">
        <f t="shared" si="30"/>
        <v>-416060.2709999978</v>
      </c>
      <c r="P102" s="27">
        <f t="shared" si="31"/>
        <v>416060.2709999978</v>
      </c>
    </row>
    <row r="103" spans="1:16">
      <c r="A103" s="31">
        <v>37653</v>
      </c>
      <c r="C103" s="6">
        <v>95</v>
      </c>
      <c r="D103" s="29">
        <f t="shared" si="22"/>
        <v>12748</v>
      </c>
      <c r="E103" s="29">
        <f t="shared" si="27"/>
        <v>1211060</v>
      </c>
      <c r="F103" s="29">
        <f t="shared" si="23"/>
        <v>-1083590</v>
      </c>
      <c r="G103" s="34">
        <f>+Inputs!$D$2</f>
        <v>0.3795</v>
      </c>
      <c r="I103" s="27">
        <f t="shared" si="28"/>
        <v>2294650</v>
      </c>
      <c r="K103" s="27">
        <f t="shared" si="24"/>
        <v>12748</v>
      </c>
      <c r="L103" s="27">
        <f t="shared" si="29"/>
        <v>1211060</v>
      </c>
      <c r="M103" s="27">
        <f t="shared" si="25"/>
        <v>4837.866</v>
      </c>
      <c r="N103" s="27">
        <f t="shared" si="26"/>
        <v>4837.866</v>
      </c>
      <c r="O103" s="27">
        <f t="shared" si="30"/>
        <v>-411222.40499999782</v>
      </c>
      <c r="P103" s="27">
        <f t="shared" si="31"/>
        <v>411222.40499999782</v>
      </c>
    </row>
    <row r="104" spans="1:16">
      <c r="A104" s="30">
        <v>37681</v>
      </c>
      <c r="C104" s="6">
        <v>96</v>
      </c>
      <c r="D104" s="29">
        <f t="shared" si="22"/>
        <v>12748</v>
      </c>
      <c r="E104" s="29">
        <f t="shared" si="27"/>
        <v>1223808</v>
      </c>
      <c r="F104" s="29">
        <f t="shared" si="23"/>
        <v>-1070842</v>
      </c>
      <c r="G104" s="34">
        <f>+Inputs!$D$2</f>
        <v>0.3795</v>
      </c>
      <c r="I104" s="27">
        <f t="shared" si="28"/>
        <v>2294650</v>
      </c>
      <c r="K104" s="27">
        <f t="shared" si="24"/>
        <v>12748</v>
      </c>
      <c r="L104" s="27">
        <f t="shared" si="29"/>
        <v>1223808</v>
      </c>
      <c r="M104" s="27">
        <f t="shared" si="25"/>
        <v>4837.866</v>
      </c>
      <c r="N104" s="27">
        <f t="shared" si="26"/>
        <v>4837.866</v>
      </c>
      <c r="O104" s="27">
        <f t="shared" si="30"/>
        <v>-406384.53899999784</v>
      </c>
      <c r="P104" s="27">
        <f t="shared" si="31"/>
        <v>406384.53899999784</v>
      </c>
    </row>
    <row r="105" spans="1:16">
      <c r="A105" s="31">
        <v>37712</v>
      </c>
      <c r="C105" s="6">
        <v>97</v>
      </c>
      <c r="D105" s="29">
        <f t="shared" ref="D105:D136" si="32">ROUND(-(+$B$9/180)*1,0)</f>
        <v>12748</v>
      </c>
      <c r="E105" s="29">
        <f t="shared" si="27"/>
        <v>1236556</v>
      </c>
      <c r="F105" s="29">
        <f t="shared" ref="F105:F136" si="33">$B$9+E105</f>
        <v>-1058094</v>
      </c>
      <c r="G105" s="34">
        <f>+Inputs!$D$2</f>
        <v>0.3795</v>
      </c>
      <c r="I105" s="27">
        <f t="shared" si="28"/>
        <v>2294650</v>
      </c>
      <c r="K105" s="27">
        <f t="shared" ref="K105:K136" si="34">D105</f>
        <v>12748</v>
      </c>
      <c r="L105" s="27">
        <f t="shared" si="29"/>
        <v>1236556</v>
      </c>
      <c r="M105" s="27">
        <f t="shared" ref="M105:M136" si="35">K105*G105</f>
        <v>4837.866</v>
      </c>
      <c r="N105" s="27">
        <f t="shared" ref="N105:N136" si="36">M105-J105</f>
        <v>4837.866</v>
      </c>
      <c r="O105" s="27">
        <f t="shared" si="30"/>
        <v>-401546.67299999786</v>
      </c>
      <c r="P105" s="27">
        <f t="shared" si="31"/>
        <v>401546.67299999786</v>
      </c>
    </row>
    <row r="106" spans="1:16">
      <c r="A106" s="30">
        <v>37742</v>
      </c>
      <c r="C106" s="6">
        <v>98</v>
      </c>
      <c r="D106" s="29">
        <f t="shared" si="32"/>
        <v>12748</v>
      </c>
      <c r="E106" s="29">
        <f t="shared" ref="E106:E137" si="37">+E105+D106</f>
        <v>1249304</v>
      </c>
      <c r="F106" s="29">
        <f t="shared" si="33"/>
        <v>-1045346</v>
      </c>
      <c r="G106" s="34">
        <f>+Inputs!$D$3</f>
        <v>0.37951000000000001</v>
      </c>
      <c r="I106" s="27">
        <f t="shared" ref="I106:I137" si="38">+I105+H106</f>
        <v>2294650</v>
      </c>
      <c r="K106" s="27">
        <f t="shared" si="34"/>
        <v>12748</v>
      </c>
      <c r="L106" s="27">
        <f t="shared" ref="L106:L137" si="39">+L105+K106</f>
        <v>1249304</v>
      </c>
      <c r="M106" s="27">
        <f t="shared" si="35"/>
        <v>4837.9934800000001</v>
      </c>
      <c r="N106" s="27">
        <f t="shared" si="36"/>
        <v>4837.9934800000001</v>
      </c>
      <c r="O106" s="27">
        <f t="shared" ref="O106:O137" si="40">+O105+N106</f>
        <v>-396708.67951999785</v>
      </c>
      <c r="P106" s="27">
        <f t="shared" ref="P106:P137" si="41">P105-N106</f>
        <v>396708.67951999785</v>
      </c>
    </row>
    <row r="107" spans="1:16">
      <c r="A107" s="31">
        <v>37773</v>
      </c>
      <c r="C107" s="6">
        <v>99</v>
      </c>
      <c r="D107" s="29">
        <f t="shared" si="32"/>
        <v>12748</v>
      </c>
      <c r="E107" s="29">
        <f t="shared" si="37"/>
        <v>1262052</v>
      </c>
      <c r="F107" s="29">
        <f t="shared" si="33"/>
        <v>-1032598</v>
      </c>
      <c r="G107" s="34">
        <f>+Inputs!$D$3</f>
        <v>0.37951000000000001</v>
      </c>
      <c r="I107" s="27">
        <f t="shared" si="38"/>
        <v>2294650</v>
      </c>
      <c r="K107" s="27">
        <f t="shared" si="34"/>
        <v>12748</v>
      </c>
      <c r="L107" s="27">
        <f t="shared" si="39"/>
        <v>1262052</v>
      </c>
      <c r="M107" s="27">
        <f t="shared" si="35"/>
        <v>4837.9934800000001</v>
      </c>
      <c r="N107" s="27">
        <f t="shared" si="36"/>
        <v>4837.9934800000001</v>
      </c>
      <c r="O107" s="27">
        <f t="shared" si="40"/>
        <v>-391870.68603999785</v>
      </c>
      <c r="P107" s="27">
        <f t="shared" si="41"/>
        <v>391870.68603999785</v>
      </c>
    </row>
    <row r="108" spans="1:16">
      <c r="A108" s="30">
        <v>37803</v>
      </c>
      <c r="C108" s="6">
        <v>100</v>
      </c>
      <c r="D108" s="29">
        <f t="shared" si="32"/>
        <v>12748</v>
      </c>
      <c r="E108" s="29">
        <f t="shared" si="37"/>
        <v>1274800</v>
      </c>
      <c r="F108" s="29">
        <f t="shared" si="33"/>
        <v>-1019850</v>
      </c>
      <c r="G108" s="34">
        <f>+Inputs!$D$3</f>
        <v>0.37951000000000001</v>
      </c>
      <c r="I108" s="27">
        <f t="shared" si="38"/>
        <v>2294650</v>
      </c>
      <c r="K108" s="27">
        <f t="shared" si="34"/>
        <v>12748</v>
      </c>
      <c r="L108" s="27">
        <f t="shared" si="39"/>
        <v>1274800</v>
      </c>
      <c r="M108" s="27">
        <f t="shared" si="35"/>
        <v>4837.9934800000001</v>
      </c>
      <c r="N108" s="27">
        <f t="shared" si="36"/>
        <v>4837.9934800000001</v>
      </c>
      <c r="O108" s="27">
        <f t="shared" si="40"/>
        <v>-387032.69255999784</v>
      </c>
      <c r="P108" s="27">
        <f t="shared" si="41"/>
        <v>387032.69255999784</v>
      </c>
    </row>
    <row r="109" spans="1:16">
      <c r="A109" s="31">
        <v>37834</v>
      </c>
      <c r="C109" s="6">
        <v>101</v>
      </c>
      <c r="D109" s="29">
        <f t="shared" si="32"/>
        <v>12748</v>
      </c>
      <c r="E109" s="29">
        <f t="shared" si="37"/>
        <v>1287548</v>
      </c>
      <c r="F109" s="29">
        <f t="shared" si="33"/>
        <v>-1007102</v>
      </c>
      <c r="G109" s="34">
        <f>+Inputs!$D$3</f>
        <v>0.37951000000000001</v>
      </c>
      <c r="I109" s="27">
        <f t="shared" si="38"/>
        <v>2294650</v>
      </c>
      <c r="K109" s="27">
        <f t="shared" si="34"/>
        <v>12748</v>
      </c>
      <c r="L109" s="27">
        <f t="shared" si="39"/>
        <v>1287548</v>
      </c>
      <c r="M109" s="27">
        <f t="shared" si="35"/>
        <v>4837.9934800000001</v>
      </c>
      <c r="N109" s="27">
        <f t="shared" si="36"/>
        <v>4837.9934800000001</v>
      </c>
      <c r="O109" s="27">
        <f t="shared" si="40"/>
        <v>-382194.69907999784</v>
      </c>
      <c r="P109" s="27">
        <f t="shared" si="41"/>
        <v>382194.69907999784</v>
      </c>
    </row>
    <row r="110" spans="1:16">
      <c r="A110" s="30">
        <v>37865</v>
      </c>
      <c r="C110" s="6">
        <v>102</v>
      </c>
      <c r="D110" s="29">
        <f t="shared" si="32"/>
        <v>12748</v>
      </c>
      <c r="E110" s="29">
        <f t="shared" si="37"/>
        <v>1300296</v>
      </c>
      <c r="F110" s="29">
        <f t="shared" si="33"/>
        <v>-994354</v>
      </c>
      <c r="G110" s="34">
        <f>+Inputs!$D$3</f>
        <v>0.37951000000000001</v>
      </c>
      <c r="I110" s="27">
        <f t="shared" si="38"/>
        <v>2294650</v>
      </c>
      <c r="K110" s="27">
        <f t="shared" si="34"/>
        <v>12748</v>
      </c>
      <c r="L110" s="27">
        <f t="shared" si="39"/>
        <v>1300296</v>
      </c>
      <c r="M110" s="27">
        <f t="shared" si="35"/>
        <v>4837.9934800000001</v>
      </c>
      <c r="N110" s="27">
        <f t="shared" si="36"/>
        <v>4837.9934800000001</v>
      </c>
      <c r="O110" s="27">
        <f t="shared" si="40"/>
        <v>-377356.70559999783</v>
      </c>
      <c r="P110" s="27">
        <f t="shared" si="41"/>
        <v>377356.70559999783</v>
      </c>
    </row>
    <row r="111" spans="1:16">
      <c r="A111" s="31">
        <v>37895</v>
      </c>
      <c r="C111" s="6">
        <v>103</v>
      </c>
      <c r="D111" s="29">
        <f t="shared" si="32"/>
        <v>12748</v>
      </c>
      <c r="E111" s="29">
        <f t="shared" si="37"/>
        <v>1313044</v>
      </c>
      <c r="F111" s="29">
        <f t="shared" si="33"/>
        <v>-981606</v>
      </c>
      <c r="G111" s="34">
        <f>+Inputs!$D$3</f>
        <v>0.37951000000000001</v>
      </c>
      <c r="I111" s="27">
        <f t="shared" si="38"/>
        <v>2294650</v>
      </c>
      <c r="K111" s="27">
        <f t="shared" si="34"/>
        <v>12748</v>
      </c>
      <c r="L111" s="27">
        <f t="shared" si="39"/>
        <v>1313044</v>
      </c>
      <c r="M111" s="27">
        <f t="shared" si="35"/>
        <v>4837.9934800000001</v>
      </c>
      <c r="N111" s="27">
        <f t="shared" si="36"/>
        <v>4837.9934800000001</v>
      </c>
      <c r="O111" s="27">
        <f t="shared" si="40"/>
        <v>-372518.71211999783</v>
      </c>
      <c r="P111" s="27">
        <f t="shared" si="41"/>
        <v>372518.71211999783</v>
      </c>
    </row>
    <row r="112" spans="1:16">
      <c r="A112" s="30">
        <v>37926</v>
      </c>
      <c r="C112" s="6">
        <v>104</v>
      </c>
      <c r="D112" s="29">
        <f t="shared" si="32"/>
        <v>12748</v>
      </c>
      <c r="E112" s="29">
        <f t="shared" si="37"/>
        <v>1325792</v>
      </c>
      <c r="F112" s="29">
        <f t="shared" si="33"/>
        <v>-968858</v>
      </c>
      <c r="G112" s="34">
        <f>+Inputs!$D$3</f>
        <v>0.37951000000000001</v>
      </c>
      <c r="I112" s="27">
        <f t="shared" si="38"/>
        <v>2294650</v>
      </c>
      <c r="K112" s="27">
        <f t="shared" si="34"/>
        <v>12748</v>
      </c>
      <c r="L112" s="27">
        <f t="shared" si="39"/>
        <v>1325792</v>
      </c>
      <c r="M112" s="27">
        <f t="shared" si="35"/>
        <v>4837.9934800000001</v>
      </c>
      <c r="N112" s="27">
        <f t="shared" si="36"/>
        <v>4837.9934800000001</v>
      </c>
      <c r="O112" s="27">
        <f t="shared" si="40"/>
        <v>-367680.71863999782</v>
      </c>
      <c r="P112" s="27">
        <f t="shared" si="41"/>
        <v>367680.71863999782</v>
      </c>
    </row>
    <row r="113" spans="1:16">
      <c r="A113" s="31">
        <v>37956</v>
      </c>
      <c r="C113" s="6">
        <v>105</v>
      </c>
      <c r="D113" s="29">
        <f t="shared" si="32"/>
        <v>12748</v>
      </c>
      <c r="E113" s="29">
        <f t="shared" si="37"/>
        <v>1338540</v>
      </c>
      <c r="F113" s="29">
        <f t="shared" si="33"/>
        <v>-956110</v>
      </c>
      <c r="G113" s="34">
        <f>+Inputs!$D$3</f>
        <v>0.37951000000000001</v>
      </c>
      <c r="I113" s="27">
        <f t="shared" si="38"/>
        <v>2294650</v>
      </c>
      <c r="K113" s="27">
        <f t="shared" si="34"/>
        <v>12748</v>
      </c>
      <c r="L113" s="27">
        <f t="shared" si="39"/>
        <v>1338540</v>
      </c>
      <c r="M113" s="27">
        <f t="shared" si="35"/>
        <v>4837.9934800000001</v>
      </c>
      <c r="N113" s="27">
        <f t="shared" si="36"/>
        <v>4837.9934800000001</v>
      </c>
      <c r="O113" s="27">
        <f t="shared" si="40"/>
        <v>-362842.72515999782</v>
      </c>
      <c r="P113" s="27">
        <f t="shared" si="41"/>
        <v>362842.72515999782</v>
      </c>
    </row>
    <row r="114" spans="1:16">
      <c r="A114" s="30">
        <v>37987</v>
      </c>
      <c r="C114" s="6">
        <v>106</v>
      </c>
      <c r="D114" s="29">
        <f t="shared" si="32"/>
        <v>12748</v>
      </c>
      <c r="E114" s="29">
        <f t="shared" si="37"/>
        <v>1351288</v>
      </c>
      <c r="F114" s="29">
        <f t="shared" si="33"/>
        <v>-943362</v>
      </c>
      <c r="G114" s="34">
        <f>+Inputs!$D$3</f>
        <v>0.37951000000000001</v>
      </c>
      <c r="I114" s="27">
        <f t="shared" si="38"/>
        <v>2294650</v>
      </c>
      <c r="K114" s="27">
        <f t="shared" si="34"/>
        <v>12748</v>
      </c>
      <c r="L114" s="27">
        <f t="shared" si="39"/>
        <v>1351288</v>
      </c>
      <c r="M114" s="27">
        <f t="shared" si="35"/>
        <v>4837.9934800000001</v>
      </c>
      <c r="N114" s="27">
        <f t="shared" si="36"/>
        <v>4837.9934800000001</v>
      </c>
      <c r="O114" s="27">
        <f t="shared" si="40"/>
        <v>-358004.73167999781</v>
      </c>
      <c r="P114" s="27">
        <f t="shared" si="41"/>
        <v>358004.73167999781</v>
      </c>
    </row>
    <row r="115" spans="1:16">
      <c r="A115" s="31">
        <v>38018</v>
      </c>
      <c r="C115" s="6">
        <v>107</v>
      </c>
      <c r="D115" s="29">
        <f t="shared" si="32"/>
        <v>12748</v>
      </c>
      <c r="E115" s="29">
        <f t="shared" si="37"/>
        <v>1364036</v>
      </c>
      <c r="F115" s="29">
        <f t="shared" si="33"/>
        <v>-930614</v>
      </c>
      <c r="G115" s="34">
        <f>+Inputs!$D$3</f>
        <v>0.37951000000000001</v>
      </c>
      <c r="I115" s="27">
        <f t="shared" si="38"/>
        <v>2294650</v>
      </c>
      <c r="K115" s="27">
        <f t="shared" si="34"/>
        <v>12748</v>
      </c>
      <c r="L115" s="27">
        <f t="shared" si="39"/>
        <v>1364036</v>
      </c>
      <c r="M115" s="27">
        <f t="shared" si="35"/>
        <v>4837.9934800000001</v>
      </c>
      <c r="N115" s="27">
        <f t="shared" si="36"/>
        <v>4837.9934800000001</v>
      </c>
      <c r="O115" s="27">
        <f t="shared" si="40"/>
        <v>-353166.73819999781</v>
      </c>
      <c r="P115" s="27">
        <f t="shared" si="41"/>
        <v>353166.73819999781</v>
      </c>
    </row>
    <row r="116" spans="1:16">
      <c r="A116" s="30">
        <v>38047</v>
      </c>
      <c r="C116" s="6">
        <v>108</v>
      </c>
      <c r="D116" s="29">
        <f t="shared" si="32"/>
        <v>12748</v>
      </c>
      <c r="E116" s="29">
        <f t="shared" si="37"/>
        <v>1376784</v>
      </c>
      <c r="F116" s="29">
        <f t="shared" si="33"/>
        <v>-917866</v>
      </c>
      <c r="G116" s="34">
        <f>+Inputs!$D$3</f>
        <v>0.37951000000000001</v>
      </c>
      <c r="I116" s="27">
        <f t="shared" si="38"/>
        <v>2294650</v>
      </c>
      <c r="K116" s="27">
        <f t="shared" si="34"/>
        <v>12748</v>
      </c>
      <c r="L116" s="27">
        <f t="shared" si="39"/>
        <v>1376784</v>
      </c>
      <c r="M116" s="27">
        <f t="shared" si="35"/>
        <v>4837.9934800000001</v>
      </c>
      <c r="N116" s="27">
        <f t="shared" si="36"/>
        <v>4837.9934800000001</v>
      </c>
      <c r="O116" s="27">
        <f t="shared" si="40"/>
        <v>-348328.74471999781</v>
      </c>
      <c r="P116" s="27">
        <f t="shared" si="41"/>
        <v>348328.74471999781</v>
      </c>
    </row>
    <row r="117" spans="1:16">
      <c r="A117" s="31">
        <v>38078</v>
      </c>
      <c r="C117" s="6">
        <v>109</v>
      </c>
      <c r="D117" s="29">
        <f t="shared" si="32"/>
        <v>12748</v>
      </c>
      <c r="E117" s="29">
        <f t="shared" si="37"/>
        <v>1389532</v>
      </c>
      <c r="F117" s="29">
        <f t="shared" si="33"/>
        <v>-905118</v>
      </c>
      <c r="G117" s="34">
        <f>+Inputs!$D$3</f>
        <v>0.37951000000000001</v>
      </c>
      <c r="I117" s="27">
        <f t="shared" si="38"/>
        <v>2294650</v>
      </c>
      <c r="K117" s="27">
        <f t="shared" si="34"/>
        <v>12748</v>
      </c>
      <c r="L117" s="27">
        <f t="shared" si="39"/>
        <v>1389532</v>
      </c>
      <c r="M117" s="27">
        <f t="shared" si="35"/>
        <v>4837.9934800000001</v>
      </c>
      <c r="N117" s="27">
        <f t="shared" si="36"/>
        <v>4837.9934800000001</v>
      </c>
      <c r="O117" s="27">
        <f t="shared" si="40"/>
        <v>-343490.7512399978</v>
      </c>
      <c r="P117" s="27">
        <f t="shared" si="41"/>
        <v>343490.7512399978</v>
      </c>
    </row>
    <row r="118" spans="1:16">
      <c r="A118" s="30">
        <v>38108</v>
      </c>
      <c r="C118" s="6">
        <v>110</v>
      </c>
      <c r="D118" s="29">
        <f t="shared" si="32"/>
        <v>12748</v>
      </c>
      <c r="E118" s="29">
        <f t="shared" si="37"/>
        <v>1402280</v>
      </c>
      <c r="F118" s="29">
        <f t="shared" si="33"/>
        <v>-892370</v>
      </c>
      <c r="G118" s="34">
        <f>+Inputs!$D$3</f>
        <v>0.37951000000000001</v>
      </c>
      <c r="I118" s="27">
        <f t="shared" si="38"/>
        <v>2294650</v>
      </c>
      <c r="K118" s="27">
        <f t="shared" si="34"/>
        <v>12748</v>
      </c>
      <c r="L118" s="27">
        <f t="shared" si="39"/>
        <v>1402280</v>
      </c>
      <c r="M118" s="27">
        <f t="shared" si="35"/>
        <v>4837.9934800000001</v>
      </c>
      <c r="N118" s="27">
        <f t="shared" si="36"/>
        <v>4837.9934800000001</v>
      </c>
      <c r="O118" s="27">
        <f t="shared" si="40"/>
        <v>-338652.7577599978</v>
      </c>
      <c r="P118" s="27">
        <f t="shared" si="41"/>
        <v>338652.7577599978</v>
      </c>
    </row>
    <row r="119" spans="1:16">
      <c r="A119" s="31">
        <v>38139</v>
      </c>
      <c r="C119" s="6">
        <v>111</v>
      </c>
      <c r="D119" s="29">
        <f t="shared" si="32"/>
        <v>12748</v>
      </c>
      <c r="E119" s="29">
        <f t="shared" si="37"/>
        <v>1415028</v>
      </c>
      <c r="F119" s="29">
        <f t="shared" si="33"/>
        <v>-879622</v>
      </c>
      <c r="G119" s="34">
        <f>+Inputs!$D$3</f>
        <v>0.37951000000000001</v>
      </c>
      <c r="I119" s="27">
        <f t="shared" si="38"/>
        <v>2294650</v>
      </c>
      <c r="K119" s="27">
        <f t="shared" si="34"/>
        <v>12748</v>
      </c>
      <c r="L119" s="27">
        <f t="shared" si="39"/>
        <v>1415028</v>
      </c>
      <c r="M119" s="27">
        <f t="shared" si="35"/>
        <v>4837.9934800000001</v>
      </c>
      <c r="N119" s="27">
        <f t="shared" si="36"/>
        <v>4837.9934800000001</v>
      </c>
      <c r="O119" s="27">
        <f t="shared" si="40"/>
        <v>-333814.76427999779</v>
      </c>
      <c r="P119" s="27">
        <f t="shared" si="41"/>
        <v>333814.76427999779</v>
      </c>
    </row>
    <row r="120" spans="1:16">
      <c r="A120" s="30">
        <v>38169</v>
      </c>
      <c r="C120" s="6">
        <v>112</v>
      </c>
      <c r="D120" s="29">
        <f t="shared" si="32"/>
        <v>12748</v>
      </c>
      <c r="E120" s="29">
        <f t="shared" si="37"/>
        <v>1427776</v>
      </c>
      <c r="F120" s="29">
        <f t="shared" si="33"/>
        <v>-866874</v>
      </c>
      <c r="G120" s="34">
        <f>+Inputs!$D$3</f>
        <v>0.37951000000000001</v>
      </c>
      <c r="I120" s="27">
        <f t="shared" si="38"/>
        <v>2294650</v>
      </c>
      <c r="K120" s="27">
        <f t="shared" si="34"/>
        <v>12748</v>
      </c>
      <c r="L120" s="27">
        <f t="shared" si="39"/>
        <v>1427776</v>
      </c>
      <c r="M120" s="27">
        <f t="shared" si="35"/>
        <v>4837.9934800000001</v>
      </c>
      <c r="N120" s="27">
        <f t="shared" si="36"/>
        <v>4837.9934800000001</v>
      </c>
      <c r="O120" s="27">
        <f t="shared" si="40"/>
        <v>-328976.77079999779</v>
      </c>
      <c r="P120" s="27">
        <f t="shared" si="41"/>
        <v>328976.77079999779</v>
      </c>
    </row>
    <row r="121" spans="1:16">
      <c r="A121" s="31">
        <v>38200</v>
      </c>
      <c r="C121" s="6">
        <v>113</v>
      </c>
      <c r="D121" s="29">
        <f t="shared" si="32"/>
        <v>12748</v>
      </c>
      <c r="E121" s="29">
        <f t="shared" si="37"/>
        <v>1440524</v>
      </c>
      <c r="F121" s="29">
        <f t="shared" si="33"/>
        <v>-854126</v>
      </c>
      <c r="G121" s="34">
        <f>+Inputs!$D$3</f>
        <v>0.37951000000000001</v>
      </c>
      <c r="I121" s="27">
        <f t="shared" si="38"/>
        <v>2294650</v>
      </c>
      <c r="K121" s="27">
        <f t="shared" si="34"/>
        <v>12748</v>
      </c>
      <c r="L121" s="27">
        <f t="shared" si="39"/>
        <v>1440524</v>
      </c>
      <c r="M121" s="27">
        <f t="shared" si="35"/>
        <v>4837.9934800000001</v>
      </c>
      <c r="N121" s="27">
        <f t="shared" si="36"/>
        <v>4837.9934800000001</v>
      </c>
      <c r="O121" s="27">
        <f t="shared" si="40"/>
        <v>-324138.77731999778</v>
      </c>
      <c r="P121" s="27">
        <f t="shared" si="41"/>
        <v>324138.77731999778</v>
      </c>
    </row>
    <row r="122" spans="1:16">
      <c r="A122" s="30">
        <v>38231</v>
      </c>
      <c r="C122" s="6">
        <v>114</v>
      </c>
      <c r="D122" s="29">
        <f t="shared" si="32"/>
        <v>12748</v>
      </c>
      <c r="E122" s="29">
        <f t="shared" si="37"/>
        <v>1453272</v>
      </c>
      <c r="F122" s="29">
        <f t="shared" si="33"/>
        <v>-841378</v>
      </c>
      <c r="G122" s="34">
        <f>+Inputs!$D$3</f>
        <v>0.37951000000000001</v>
      </c>
      <c r="I122" s="27">
        <f t="shared" si="38"/>
        <v>2294650</v>
      </c>
      <c r="K122" s="27">
        <f t="shared" si="34"/>
        <v>12748</v>
      </c>
      <c r="L122" s="27">
        <f t="shared" si="39"/>
        <v>1453272</v>
      </c>
      <c r="M122" s="27">
        <f t="shared" si="35"/>
        <v>4837.9934800000001</v>
      </c>
      <c r="N122" s="27">
        <f t="shared" si="36"/>
        <v>4837.9934800000001</v>
      </c>
      <c r="O122" s="27">
        <f t="shared" si="40"/>
        <v>-319300.78383999778</v>
      </c>
      <c r="P122" s="27">
        <f t="shared" si="41"/>
        <v>319300.78383999778</v>
      </c>
    </row>
    <row r="123" spans="1:16">
      <c r="A123" s="31">
        <v>38261</v>
      </c>
      <c r="C123" s="6">
        <v>115</v>
      </c>
      <c r="D123" s="29">
        <f t="shared" si="32"/>
        <v>12748</v>
      </c>
      <c r="E123" s="29">
        <f t="shared" si="37"/>
        <v>1466020</v>
      </c>
      <c r="F123" s="29">
        <f t="shared" si="33"/>
        <v>-828630</v>
      </c>
      <c r="G123" s="34">
        <f>+Inputs!$D$3</f>
        <v>0.37951000000000001</v>
      </c>
      <c r="I123" s="27">
        <f t="shared" si="38"/>
        <v>2294650</v>
      </c>
      <c r="K123" s="27">
        <f t="shared" si="34"/>
        <v>12748</v>
      </c>
      <c r="L123" s="27">
        <f t="shared" si="39"/>
        <v>1466020</v>
      </c>
      <c r="M123" s="27">
        <f t="shared" si="35"/>
        <v>4837.9934800000001</v>
      </c>
      <c r="N123" s="27">
        <f t="shared" si="36"/>
        <v>4837.9934800000001</v>
      </c>
      <c r="O123" s="27">
        <f t="shared" si="40"/>
        <v>-314462.79035999777</v>
      </c>
      <c r="P123" s="27">
        <f t="shared" si="41"/>
        <v>314462.79035999777</v>
      </c>
    </row>
    <row r="124" spans="1:16">
      <c r="A124" s="30">
        <v>38292</v>
      </c>
      <c r="C124" s="6">
        <v>116</v>
      </c>
      <c r="D124" s="29">
        <f t="shared" si="32"/>
        <v>12748</v>
      </c>
      <c r="E124" s="29">
        <f t="shared" si="37"/>
        <v>1478768</v>
      </c>
      <c r="F124" s="29">
        <f t="shared" si="33"/>
        <v>-815882</v>
      </c>
      <c r="G124" s="34">
        <f>+Inputs!$D$3</f>
        <v>0.37951000000000001</v>
      </c>
      <c r="I124" s="27">
        <f t="shared" si="38"/>
        <v>2294650</v>
      </c>
      <c r="K124" s="27">
        <f t="shared" si="34"/>
        <v>12748</v>
      </c>
      <c r="L124" s="27">
        <f t="shared" si="39"/>
        <v>1478768</v>
      </c>
      <c r="M124" s="27">
        <f t="shared" si="35"/>
        <v>4837.9934800000001</v>
      </c>
      <c r="N124" s="27">
        <f t="shared" si="36"/>
        <v>4837.9934800000001</v>
      </c>
      <c r="O124" s="27">
        <f t="shared" si="40"/>
        <v>-309624.79687999777</v>
      </c>
      <c r="P124" s="27">
        <f t="shared" si="41"/>
        <v>309624.79687999777</v>
      </c>
    </row>
    <row r="125" spans="1:16">
      <c r="A125" s="31">
        <v>38322</v>
      </c>
      <c r="C125" s="6">
        <v>117</v>
      </c>
      <c r="D125" s="29">
        <f t="shared" si="32"/>
        <v>12748</v>
      </c>
      <c r="E125" s="29">
        <f t="shared" si="37"/>
        <v>1491516</v>
      </c>
      <c r="F125" s="29">
        <f t="shared" si="33"/>
        <v>-803134</v>
      </c>
      <c r="G125" s="34">
        <f>+Inputs!$D$3</f>
        <v>0.37951000000000001</v>
      </c>
      <c r="I125" s="27">
        <f t="shared" si="38"/>
        <v>2294650</v>
      </c>
      <c r="K125" s="27">
        <f t="shared" si="34"/>
        <v>12748</v>
      </c>
      <c r="L125" s="27">
        <f t="shared" si="39"/>
        <v>1491516</v>
      </c>
      <c r="M125" s="27">
        <f t="shared" si="35"/>
        <v>4837.9934800000001</v>
      </c>
      <c r="N125" s="27">
        <f t="shared" si="36"/>
        <v>4837.9934800000001</v>
      </c>
      <c r="O125" s="27">
        <f t="shared" si="40"/>
        <v>-304786.80339999776</v>
      </c>
      <c r="P125" s="27">
        <f t="shared" si="41"/>
        <v>304786.80339999776</v>
      </c>
    </row>
    <row r="126" spans="1:16">
      <c r="A126" s="30">
        <v>38353</v>
      </c>
      <c r="C126" s="6">
        <v>118</v>
      </c>
      <c r="D126" s="29">
        <f t="shared" si="32"/>
        <v>12748</v>
      </c>
      <c r="E126" s="29">
        <f t="shared" si="37"/>
        <v>1504264</v>
      </c>
      <c r="F126" s="29">
        <f t="shared" si="33"/>
        <v>-790386</v>
      </c>
      <c r="G126" s="34">
        <f>+Inputs!$D$3</f>
        <v>0.37951000000000001</v>
      </c>
      <c r="I126" s="27">
        <f t="shared" si="38"/>
        <v>2294650</v>
      </c>
      <c r="K126" s="27">
        <f t="shared" si="34"/>
        <v>12748</v>
      </c>
      <c r="L126" s="27">
        <f t="shared" si="39"/>
        <v>1504264</v>
      </c>
      <c r="M126" s="27">
        <f t="shared" si="35"/>
        <v>4837.9934800000001</v>
      </c>
      <c r="N126" s="27">
        <f t="shared" si="36"/>
        <v>4837.9934800000001</v>
      </c>
      <c r="O126" s="27">
        <f t="shared" si="40"/>
        <v>-299948.80991999776</v>
      </c>
      <c r="P126" s="27">
        <f t="shared" si="41"/>
        <v>299948.80991999776</v>
      </c>
    </row>
    <row r="127" spans="1:16">
      <c r="A127" s="31">
        <v>38384</v>
      </c>
      <c r="C127" s="6">
        <v>119</v>
      </c>
      <c r="D127" s="29">
        <f t="shared" si="32"/>
        <v>12748</v>
      </c>
      <c r="E127" s="29">
        <f t="shared" si="37"/>
        <v>1517012</v>
      </c>
      <c r="F127" s="29">
        <f t="shared" si="33"/>
        <v>-777638</v>
      </c>
      <c r="G127" s="34">
        <f>+Inputs!$D$3</f>
        <v>0.37951000000000001</v>
      </c>
      <c r="I127" s="27">
        <f t="shared" si="38"/>
        <v>2294650</v>
      </c>
      <c r="K127" s="27">
        <f t="shared" si="34"/>
        <v>12748</v>
      </c>
      <c r="L127" s="27">
        <f t="shared" si="39"/>
        <v>1517012</v>
      </c>
      <c r="M127" s="27">
        <f t="shared" si="35"/>
        <v>4837.9934800000001</v>
      </c>
      <c r="N127" s="27">
        <f t="shared" si="36"/>
        <v>4837.9934800000001</v>
      </c>
      <c r="O127" s="27">
        <f t="shared" si="40"/>
        <v>-295110.81643999775</v>
      </c>
      <c r="P127" s="27">
        <f t="shared" si="41"/>
        <v>295110.81643999775</v>
      </c>
    </row>
    <row r="128" spans="1:16">
      <c r="A128" s="30">
        <v>38412</v>
      </c>
      <c r="C128" s="6">
        <v>120</v>
      </c>
      <c r="D128" s="29">
        <f t="shared" si="32"/>
        <v>12748</v>
      </c>
      <c r="E128" s="29">
        <f t="shared" si="37"/>
        <v>1529760</v>
      </c>
      <c r="F128" s="29">
        <f t="shared" si="33"/>
        <v>-764890</v>
      </c>
      <c r="G128" s="34">
        <f>+Inputs!$D$3</f>
        <v>0.37951000000000001</v>
      </c>
      <c r="I128" s="27">
        <f t="shared" si="38"/>
        <v>2294650</v>
      </c>
      <c r="K128" s="27">
        <f t="shared" si="34"/>
        <v>12748</v>
      </c>
      <c r="L128" s="27">
        <f t="shared" si="39"/>
        <v>1529760</v>
      </c>
      <c r="M128" s="27">
        <f t="shared" si="35"/>
        <v>4837.9934800000001</v>
      </c>
      <c r="N128" s="27">
        <f t="shared" si="36"/>
        <v>4837.9934800000001</v>
      </c>
      <c r="O128" s="27">
        <f t="shared" si="40"/>
        <v>-290272.82295999775</v>
      </c>
      <c r="P128" s="27">
        <f t="shared" si="41"/>
        <v>290272.82295999775</v>
      </c>
    </row>
    <row r="129" spans="1:16">
      <c r="A129" s="31">
        <v>38443</v>
      </c>
      <c r="C129" s="6">
        <v>121</v>
      </c>
      <c r="D129" s="29">
        <f t="shared" si="32"/>
        <v>12748</v>
      </c>
      <c r="E129" s="29">
        <f t="shared" si="37"/>
        <v>1542508</v>
      </c>
      <c r="F129" s="29">
        <f t="shared" si="33"/>
        <v>-752142</v>
      </c>
      <c r="G129" s="34">
        <f>+Inputs!$D$3</f>
        <v>0.37951000000000001</v>
      </c>
      <c r="I129" s="27">
        <f t="shared" si="38"/>
        <v>2294650</v>
      </c>
      <c r="K129" s="27">
        <f t="shared" si="34"/>
        <v>12748</v>
      </c>
      <c r="L129" s="27">
        <f t="shared" si="39"/>
        <v>1542508</v>
      </c>
      <c r="M129" s="27">
        <f t="shared" si="35"/>
        <v>4837.9934800000001</v>
      </c>
      <c r="N129" s="27">
        <f t="shared" si="36"/>
        <v>4837.9934800000001</v>
      </c>
      <c r="O129" s="27">
        <f t="shared" si="40"/>
        <v>-285434.82947999774</v>
      </c>
      <c r="P129" s="27">
        <f t="shared" si="41"/>
        <v>285434.82947999774</v>
      </c>
    </row>
    <row r="130" spans="1:16">
      <c r="A130" s="30">
        <v>38473</v>
      </c>
      <c r="C130" s="6">
        <v>122</v>
      </c>
      <c r="D130" s="29">
        <f t="shared" si="32"/>
        <v>12748</v>
      </c>
      <c r="E130" s="29">
        <f t="shared" si="37"/>
        <v>1555256</v>
      </c>
      <c r="F130" s="29">
        <f t="shared" si="33"/>
        <v>-739394</v>
      </c>
      <c r="G130" s="34">
        <f>+Inputs!$D$3</f>
        <v>0.37951000000000001</v>
      </c>
      <c r="I130" s="27">
        <f t="shared" si="38"/>
        <v>2294650</v>
      </c>
      <c r="K130" s="27">
        <f t="shared" si="34"/>
        <v>12748</v>
      </c>
      <c r="L130" s="27">
        <f t="shared" si="39"/>
        <v>1555256</v>
      </c>
      <c r="M130" s="27">
        <f t="shared" si="35"/>
        <v>4837.9934800000001</v>
      </c>
      <c r="N130" s="27">
        <f t="shared" si="36"/>
        <v>4837.9934800000001</v>
      </c>
      <c r="O130" s="27">
        <f t="shared" si="40"/>
        <v>-280596.83599999774</v>
      </c>
      <c r="P130" s="27">
        <f t="shared" si="41"/>
        <v>280596.83599999774</v>
      </c>
    </row>
    <row r="131" spans="1:16">
      <c r="A131" s="31">
        <v>38504</v>
      </c>
      <c r="C131" s="6">
        <v>123</v>
      </c>
      <c r="D131" s="29">
        <f t="shared" si="32"/>
        <v>12748</v>
      </c>
      <c r="E131" s="29">
        <f t="shared" si="37"/>
        <v>1568004</v>
      </c>
      <c r="F131" s="29">
        <f t="shared" si="33"/>
        <v>-726646</v>
      </c>
      <c r="G131" s="34">
        <f>+Inputs!$D$3</f>
        <v>0.37951000000000001</v>
      </c>
      <c r="I131" s="27">
        <f t="shared" si="38"/>
        <v>2294650</v>
      </c>
      <c r="K131" s="27">
        <f t="shared" si="34"/>
        <v>12748</v>
      </c>
      <c r="L131" s="27">
        <f t="shared" si="39"/>
        <v>1568004</v>
      </c>
      <c r="M131" s="27">
        <f t="shared" si="35"/>
        <v>4837.9934800000001</v>
      </c>
      <c r="N131" s="27">
        <f t="shared" si="36"/>
        <v>4837.9934800000001</v>
      </c>
      <c r="O131" s="27">
        <f t="shared" si="40"/>
        <v>-275758.84251999774</v>
      </c>
      <c r="P131" s="27">
        <f t="shared" si="41"/>
        <v>275758.84251999774</v>
      </c>
    </row>
    <row r="132" spans="1:16">
      <c r="A132" s="30">
        <v>38534</v>
      </c>
      <c r="C132" s="6">
        <v>124</v>
      </c>
      <c r="D132" s="29">
        <f t="shared" si="32"/>
        <v>12748</v>
      </c>
      <c r="E132" s="29">
        <f t="shared" si="37"/>
        <v>1580752</v>
      </c>
      <c r="F132" s="29">
        <f t="shared" si="33"/>
        <v>-713898</v>
      </c>
      <c r="G132" s="34">
        <f>+Inputs!$D$3</f>
        <v>0.37951000000000001</v>
      </c>
      <c r="I132" s="27">
        <f t="shared" si="38"/>
        <v>2294650</v>
      </c>
      <c r="K132" s="27">
        <f t="shared" si="34"/>
        <v>12748</v>
      </c>
      <c r="L132" s="27">
        <f t="shared" si="39"/>
        <v>1580752</v>
      </c>
      <c r="M132" s="27">
        <f t="shared" si="35"/>
        <v>4837.9934800000001</v>
      </c>
      <c r="N132" s="27">
        <f t="shared" si="36"/>
        <v>4837.9934800000001</v>
      </c>
      <c r="O132" s="27">
        <f t="shared" si="40"/>
        <v>-270920.84903999773</v>
      </c>
      <c r="P132" s="27">
        <f t="shared" si="41"/>
        <v>270920.84903999773</v>
      </c>
    </row>
    <row r="133" spans="1:16">
      <c r="A133" s="31">
        <v>38565</v>
      </c>
      <c r="C133" s="6">
        <v>125</v>
      </c>
      <c r="D133" s="29">
        <f t="shared" si="32"/>
        <v>12748</v>
      </c>
      <c r="E133" s="29">
        <f t="shared" si="37"/>
        <v>1593500</v>
      </c>
      <c r="F133" s="29">
        <f t="shared" si="33"/>
        <v>-701150</v>
      </c>
      <c r="G133" s="34">
        <f>+Inputs!$D$3</f>
        <v>0.37951000000000001</v>
      </c>
      <c r="I133" s="27">
        <f t="shared" si="38"/>
        <v>2294650</v>
      </c>
      <c r="K133" s="27">
        <f t="shared" si="34"/>
        <v>12748</v>
      </c>
      <c r="L133" s="27">
        <f t="shared" si="39"/>
        <v>1593500</v>
      </c>
      <c r="M133" s="27">
        <f t="shared" si="35"/>
        <v>4837.9934800000001</v>
      </c>
      <c r="N133" s="27">
        <f t="shared" si="36"/>
        <v>4837.9934800000001</v>
      </c>
      <c r="O133" s="27">
        <f t="shared" si="40"/>
        <v>-266082.85555999773</v>
      </c>
      <c r="P133" s="27">
        <f t="shared" si="41"/>
        <v>266082.85555999773</v>
      </c>
    </row>
    <row r="134" spans="1:16">
      <c r="A134" s="30">
        <v>38596</v>
      </c>
      <c r="C134" s="6">
        <v>126</v>
      </c>
      <c r="D134" s="29">
        <f t="shared" si="32"/>
        <v>12748</v>
      </c>
      <c r="E134" s="29">
        <f t="shared" si="37"/>
        <v>1606248</v>
      </c>
      <c r="F134" s="29">
        <f t="shared" si="33"/>
        <v>-688402</v>
      </c>
      <c r="G134" s="34">
        <f>+Inputs!$D$3</f>
        <v>0.37951000000000001</v>
      </c>
      <c r="I134" s="27">
        <f t="shared" si="38"/>
        <v>2294650</v>
      </c>
      <c r="K134" s="27">
        <f t="shared" si="34"/>
        <v>12748</v>
      </c>
      <c r="L134" s="27">
        <f t="shared" si="39"/>
        <v>1606248</v>
      </c>
      <c r="M134" s="27">
        <f t="shared" si="35"/>
        <v>4837.9934800000001</v>
      </c>
      <c r="N134" s="27">
        <f t="shared" si="36"/>
        <v>4837.9934800000001</v>
      </c>
      <c r="O134" s="27">
        <f t="shared" si="40"/>
        <v>-261244.86207999772</v>
      </c>
      <c r="P134" s="27">
        <f t="shared" si="41"/>
        <v>261244.86207999772</v>
      </c>
    </row>
    <row r="135" spans="1:16">
      <c r="A135" s="31">
        <v>38626</v>
      </c>
      <c r="C135" s="6">
        <v>127</v>
      </c>
      <c r="D135" s="29">
        <f t="shared" si="32"/>
        <v>12748</v>
      </c>
      <c r="E135" s="29">
        <f t="shared" si="37"/>
        <v>1618996</v>
      </c>
      <c r="F135" s="29">
        <f t="shared" si="33"/>
        <v>-675654</v>
      </c>
      <c r="G135" s="34">
        <f>+Inputs!$D$3</f>
        <v>0.37951000000000001</v>
      </c>
      <c r="I135" s="27">
        <f t="shared" si="38"/>
        <v>2294650</v>
      </c>
      <c r="K135" s="27">
        <f t="shared" si="34"/>
        <v>12748</v>
      </c>
      <c r="L135" s="27">
        <f t="shared" si="39"/>
        <v>1618996</v>
      </c>
      <c r="M135" s="27">
        <f t="shared" si="35"/>
        <v>4837.9934800000001</v>
      </c>
      <c r="N135" s="27">
        <f t="shared" si="36"/>
        <v>4837.9934800000001</v>
      </c>
      <c r="O135" s="27">
        <f t="shared" si="40"/>
        <v>-256406.86859999772</v>
      </c>
      <c r="P135" s="27">
        <f t="shared" si="41"/>
        <v>256406.86859999772</v>
      </c>
    </row>
    <row r="136" spans="1:16">
      <c r="A136" s="30">
        <v>38657</v>
      </c>
      <c r="C136" s="6">
        <v>128</v>
      </c>
      <c r="D136" s="29">
        <f t="shared" si="32"/>
        <v>12748</v>
      </c>
      <c r="E136" s="29">
        <f t="shared" si="37"/>
        <v>1631744</v>
      </c>
      <c r="F136" s="29">
        <f t="shared" si="33"/>
        <v>-662906</v>
      </c>
      <c r="G136" s="34">
        <f>+Inputs!$D$3</f>
        <v>0.37951000000000001</v>
      </c>
      <c r="I136" s="27">
        <f t="shared" si="38"/>
        <v>2294650</v>
      </c>
      <c r="K136" s="27">
        <f t="shared" si="34"/>
        <v>12748</v>
      </c>
      <c r="L136" s="27">
        <f t="shared" si="39"/>
        <v>1631744</v>
      </c>
      <c r="M136" s="27">
        <f t="shared" si="35"/>
        <v>4837.9934800000001</v>
      </c>
      <c r="N136" s="27">
        <f t="shared" si="36"/>
        <v>4837.9934800000001</v>
      </c>
      <c r="O136" s="27">
        <f t="shared" si="40"/>
        <v>-251568.87511999771</v>
      </c>
      <c r="P136" s="27">
        <f t="shared" si="41"/>
        <v>251568.87511999771</v>
      </c>
    </row>
    <row r="137" spans="1:16">
      <c r="A137" s="31">
        <v>38687</v>
      </c>
      <c r="C137" s="6">
        <v>129</v>
      </c>
      <c r="D137" s="29">
        <f t="shared" ref="D137:D168" si="42">ROUND(-(+$B$9/180)*1,0)</f>
        <v>12748</v>
      </c>
      <c r="E137" s="29">
        <f t="shared" si="37"/>
        <v>1644492</v>
      </c>
      <c r="F137" s="29">
        <f t="shared" ref="F137:F168" si="43">$B$9+E137</f>
        <v>-650158</v>
      </c>
      <c r="G137" s="34">
        <f>+Inputs!$D$3</f>
        <v>0.37951000000000001</v>
      </c>
      <c r="I137" s="27">
        <f t="shared" si="38"/>
        <v>2294650</v>
      </c>
      <c r="K137" s="27">
        <f t="shared" ref="K137:K168" si="44">D137</f>
        <v>12748</v>
      </c>
      <c r="L137" s="27">
        <f t="shared" si="39"/>
        <v>1644492</v>
      </c>
      <c r="M137" s="27">
        <f t="shared" ref="M137:M168" si="45">K137*G137</f>
        <v>4837.9934800000001</v>
      </c>
      <c r="N137" s="27">
        <f t="shared" ref="N137:N168" si="46">M137-J137</f>
        <v>4837.9934800000001</v>
      </c>
      <c r="O137" s="27">
        <f t="shared" si="40"/>
        <v>-246730.88163999771</v>
      </c>
      <c r="P137" s="27">
        <f t="shared" si="41"/>
        <v>246730.88163999771</v>
      </c>
    </row>
    <row r="138" spans="1:16">
      <c r="A138" s="30">
        <v>38718</v>
      </c>
      <c r="C138" s="6">
        <v>130</v>
      </c>
      <c r="D138" s="29">
        <f t="shared" si="42"/>
        <v>12748</v>
      </c>
      <c r="E138" s="29">
        <f t="shared" ref="E138:E169" si="47">+E137+D138</f>
        <v>1657240</v>
      </c>
      <c r="F138" s="29">
        <f t="shared" si="43"/>
        <v>-637410</v>
      </c>
      <c r="G138" s="34">
        <f>+Inputs!$D$3</f>
        <v>0.37951000000000001</v>
      </c>
      <c r="I138" s="27">
        <f t="shared" ref="I138:I169" si="48">+I137+H138</f>
        <v>2294650</v>
      </c>
      <c r="K138" s="27">
        <f t="shared" si="44"/>
        <v>12748</v>
      </c>
      <c r="L138" s="27">
        <f t="shared" ref="L138:L169" si="49">+L137+K138</f>
        <v>1657240</v>
      </c>
      <c r="M138" s="27">
        <f t="shared" si="45"/>
        <v>4837.9934800000001</v>
      </c>
      <c r="N138" s="27">
        <f t="shared" si="46"/>
        <v>4837.9934800000001</v>
      </c>
      <c r="O138" s="27">
        <f t="shared" ref="O138:O169" si="50">+O137+N138</f>
        <v>-241892.8881599977</v>
      </c>
      <c r="P138" s="27">
        <f t="shared" ref="P138:P169" si="51">P137-N138</f>
        <v>241892.8881599977</v>
      </c>
    </row>
    <row r="139" spans="1:16">
      <c r="A139" s="31">
        <v>38749</v>
      </c>
      <c r="C139" s="6">
        <v>131</v>
      </c>
      <c r="D139" s="29">
        <f t="shared" si="42"/>
        <v>12748</v>
      </c>
      <c r="E139" s="29">
        <f t="shared" si="47"/>
        <v>1669988</v>
      </c>
      <c r="F139" s="29">
        <f t="shared" si="43"/>
        <v>-624662</v>
      </c>
      <c r="G139" s="34">
        <f>+Inputs!$D$3</f>
        <v>0.37951000000000001</v>
      </c>
      <c r="I139" s="27">
        <f t="shared" si="48"/>
        <v>2294650</v>
      </c>
      <c r="K139" s="27">
        <f t="shared" si="44"/>
        <v>12748</v>
      </c>
      <c r="L139" s="27">
        <f t="shared" si="49"/>
        <v>1669988</v>
      </c>
      <c r="M139" s="27">
        <f t="shared" si="45"/>
        <v>4837.9934800000001</v>
      </c>
      <c r="N139" s="27">
        <f t="shared" si="46"/>
        <v>4837.9934800000001</v>
      </c>
      <c r="O139" s="27">
        <f t="shared" si="50"/>
        <v>-237054.8946799977</v>
      </c>
      <c r="P139" s="27">
        <f t="shared" si="51"/>
        <v>237054.8946799977</v>
      </c>
    </row>
    <row r="140" spans="1:16">
      <c r="A140" s="30">
        <v>38777</v>
      </c>
      <c r="C140" s="6">
        <v>132</v>
      </c>
      <c r="D140" s="29">
        <f t="shared" si="42"/>
        <v>12748</v>
      </c>
      <c r="E140" s="29">
        <f t="shared" si="47"/>
        <v>1682736</v>
      </c>
      <c r="F140" s="29">
        <f t="shared" si="43"/>
        <v>-611914</v>
      </c>
      <c r="G140" s="34">
        <f>+Inputs!$D$3</f>
        <v>0.37951000000000001</v>
      </c>
      <c r="I140" s="27">
        <f t="shared" si="48"/>
        <v>2294650</v>
      </c>
      <c r="K140" s="27">
        <f t="shared" si="44"/>
        <v>12748</v>
      </c>
      <c r="L140" s="27">
        <f t="shared" si="49"/>
        <v>1682736</v>
      </c>
      <c r="M140" s="27">
        <f t="shared" si="45"/>
        <v>4837.9934800000001</v>
      </c>
      <c r="N140" s="27">
        <f t="shared" si="46"/>
        <v>4837.9934800000001</v>
      </c>
      <c r="O140" s="27">
        <f t="shared" si="50"/>
        <v>-232216.90119999769</v>
      </c>
      <c r="P140" s="27">
        <f t="shared" si="51"/>
        <v>232216.90119999769</v>
      </c>
    </row>
    <row r="141" spans="1:16">
      <c r="A141" s="31">
        <v>38808</v>
      </c>
      <c r="C141" s="6">
        <v>133</v>
      </c>
      <c r="D141" s="29">
        <f t="shared" si="42"/>
        <v>12748</v>
      </c>
      <c r="E141" s="29">
        <f t="shared" si="47"/>
        <v>1695484</v>
      </c>
      <c r="F141" s="29">
        <f t="shared" si="43"/>
        <v>-599166</v>
      </c>
      <c r="G141" s="34">
        <f>+Inputs!$D$3</f>
        <v>0.37951000000000001</v>
      </c>
      <c r="I141" s="27">
        <f t="shared" si="48"/>
        <v>2294650</v>
      </c>
      <c r="K141" s="27">
        <f t="shared" si="44"/>
        <v>12748</v>
      </c>
      <c r="L141" s="27">
        <f t="shared" si="49"/>
        <v>1695484</v>
      </c>
      <c r="M141" s="27">
        <f t="shared" si="45"/>
        <v>4837.9934800000001</v>
      </c>
      <c r="N141" s="27">
        <f t="shared" si="46"/>
        <v>4837.9934800000001</v>
      </c>
      <c r="O141" s="27">
        <f t="shared" si="50"/>
        <v>-227378.90771999769</v>
      </c>
      <c r="P141" s="27">
        <f t="shared" si="51"/>
        <v>227378.90771999769</v>
      </c>
    </row>
    <row r="142" spans="1:16">
      <c r="A142" s="30">
        <v>38838</v>
      </c>
      <c r="C142" s="6">
        <v>134</v>
      </c>
      <c r="D142" s="29">
        <f t="shared" si="42"/>
        <v>12748</v>
      </c>
      <c r="E142" s="29">
        <f t="shared" si="47"/>
        <v>1708232</v>
      </c>
      <c r="F142" s="29">
        <f t="shared" si="43"/>
        <v>-586418</v>
      </c>
      <c r="G142" s="34">
        <f>+Inputs!$D$3</f>
        <v>0.37951000000000001</v>
      </c>
      <c r="I142" s="27">
        <f t="shared" si="48"/>
        <v>2294650</v>
      </c>
      <c r="K142" s="27">
        <f t="shared" si="44"/>
        <v>12748</v>
      </c>
      <c r="L142" s="27">
        <f t="shared" si="49"/>
        <v>1708232</v>
      </c>
      <c r="M142" s="27">
        <f t="shared" si="45"/>
        <v>4837.9934800000001</v>
      </c>
      <c r="N142" s="27">
        <f t="shared" si="46"/>
        <v>4837.9934800000001</v>
      </c>
      <c r="O142" s="27">
        <f t="shared" si="50"/>
        <v>-222540.91423999768</v>
      </c>
      <c r="P142" s="27">
        <f t="shared" si="51"/>
        <v>222540.91423999768</v>
      </c>
    </row>
    <row r="143" spans="1:16">
      <c r="A143" s="31">
        <v>38869</v>
      </c>
      <c r="C143" s="6">
        <v>135</v>
      </c>
      <c r="D143" s="29">
        <f t="shared" si="42"/>
        <v>12748</v>
      </c>
      <c r="E143" s="29">
        <f t="shared" si="47"/>
        <v>1720980</v>
      </c>
      <c r="F143" s="29">
        <f t="shared" si="43"/>
        <v>-573670</v>
      </c>
      <c r="G143" s="34">
        <f>+Inputs!$D$3</f>
        <v>0.37951000000000001</v>
      </c>
      <c r="I143" s="27">
        <f t="shared" si="48"/>
        <v>2294650</v>
      </c>
      <c r="K143" s="27">
        <f t="shared" si="44"/>
        <v>12748</v>
      </c>
      <c r="L143" s="27">
        <f t="shared" si="49"/>
        <v>1720980</v>
      </c>
      <c r="M143" s="27">
        <f t="shared" si="45"/>
        <v>4837.9934800000001</v>
      </c>
      <c r="N143" s="27">
        <f t="shared" si="46"/>
        <v>4837.9934800000001</v>
      </c>
      <c r="O143" s="27">
        <f t="shared" si="50"/>
        <v>-217702.92075999768</v>
      </c>
      <c r="P143" s="27">
        <f t="shared" si="51"/>
        <v>217702.92075999768</v>
      </c>
    </row>
    <row r="144" spans="1:16">
      <c r="A144" s="30">
        <v>38899</v>
      </c>
      <c r="C144" s="6">
        <v>136</v>
      </c>
      <c r="D144" s="29">
        <f t="shared" si="42"/>
        <v>12748</v>
      </c>
      <c r="E144" s="29">
        <f t="shared" si="47"/>
        <v>1733728</v>
      </c>
      <c r="F144" s="29">
        <f t="shared" si="43"/>
        <v>-560922</v>
      </c>
      <c r="G144" s="34">
        <f>+Inputs!$D$3</f>
        <v>0.37951000000000001</v>
      </c>
      <c r="I144" s="27">
        <f t="shared" si="48"/>
        <v>2294650</v>
      </c>
      <c r="K144" s="27">
        <f t="shared" si="44"/>
        <v>12748</v>
      </c>
      <c r="L144" s="27">
        <f t="shared" si="49"/>
        <v>1733728</v>
      </c>
      <c r="M144" s="27">
        <f t="shared" si="45"/>
        <v>4837.9934800000001</v>
      </c>
      <c r="N144" s="27">
        <f t="shared" si="46"/>
        <v>4837.9934800000001</v>
      </c>
      <c r="O144" s="27">
        <f t="shared" si="50"/>
        <v>-212864.92727999768</v>
      </c>
      <c r="P144" s="27">
        <f t="shared" si="51"/>
        <v>212864.92727999768</v>
      </c>
    </row>
    <row r="145" spans="1:16">
      <c r="A145" s="31">
        <v>38930</v>
      </c>
      <c r="C145" s="6">
        <v>137</v>
      </c>
      <c r="D145" s="29">
        <f t="shared" si="42"/>
        <v>12748</v>
      </c>
      <c r="E145" s="29">
        <f t="shared" si="47"/>
        <v>1746476</v>
      </c>
      <c r="F145" s="29">
        <f t="shared" si="43"/>
        <v>-548174</v>
      </c>
      <c r="G145" s="34">
        <f>+Inputs!$D$3</f>
        <v>0.37951000000000001</v>
      </c>
      <c r="I145" s="27">
        <f t="shared" si="48"/>
        <v>2294650</v>
      </c>
      <c r="K145" s="27">
        <f t="shared" si="44"/>
        <v>12748</v>
      </c>
      <c r="L145" s="27">
        <f t="shared" si="49"/>
        <v>1746476</v>
      </c>
      <c r="M145" s="27">
        <f t="shared" si="45"/>
        <v>4837.9934800000001</v>
      </c>
      <c r="N145" s="27">
        <f t="shared" si="46"/>
        <v>4837.9934800000001</v>
      </c>
      <c r="O145" s="27">
        <f t="shared" si="50"/>
        <v>-208026.93379999767</v>
      </c>
      <c r="P145" s="27">
        <f t="shared" si="51"/>
        <v>208026.93379999767</v>
      </c>
    </row>
    <row r="146" spans="1:16">
      <c r="A146" s="30">
        <v>38961</v>
      </c>
      <c r="C146" s="6">
        <v>138</v>
      </c>
      <c r="D146" s="29">
        <f t="shared" si="42"/>
        <v>12748</v>
      </c>
      <c r="E146" s="29">
        <f t="shared" si="47"/>
        <v>1759224</v>
      </c>
      <c r="F146" s="29">
        <f t="shared" si="43"/>
        <v>-535426</v>
      </c>
      <c r="G146" s="34">
        <f>+Inputs!$D$3</f>
        <v>0.37951000000000001</v>
      </c>
      <c r="I146" s="27">
        <f t="shared" si="48"/>
        <v>2294650</v>
      </c>
      <c r="K146" s="27">
        <f t="shared" si="44"/>
        <v>12748</v>
      </c>
      <c r="L146" s="27">
        <f t="shared" si="49"/>
        <v>1759224</v>
      </c>
      <c r="M146" s="27">
        <f t="shared" si="45"/>
        <v>4837.9934800000001</v>
      </c>
      <c r="N146" s="27">
        <f t="shared" si="46"/>
        <v>4837.9934800000001</v>
      </c>
      <c r="O146" s="27">
        <f t="shared" si="50"/>
        <v>-203188.94031999767</v>
      </c>
      <c r="P146" s="27">
        <f t="shared" si="51"/>
        <v>203188.94031999767</v>
      </c>
    </row>
    <row r="147" spans="1:16">
      <c r="A147" s="31">
        <v>38991</v>
      </c>
      <c r="C147" s="6">
        <v>139</v>
      </c>
      <c r="D147" s="29">
        <f t="shared" si="42"/>
        <v>12748</v>
      </c>
      <c r="E147" s="29">
        <f t="shared" si="47"/>
        <v>1771972</v>
      </c>
      <c r="F147" s="29">
        <f t="shared" si="43"/>
        <v>-522678</v>
      </c>
      <c r="G147" s="34">
        <f>+Inputs!$D$3</f>
        <v>0.37951000000000001</v>
      </c>
      <c r="I147" s="27">
        <f t="shared" si="48"/>
        <v>2294650</v>
      </c>
      <c r="K147" s="27">
        <f t="shared" si="44"/>
        <v>12748</v>
      </c>
      <c r="L147" s="27">
        <f t="shared" si="49"/>
        <v>1771972</v>
      </c>
      <c r="M147" s="27">
        <f t="shared" si="45"/>
        <v>4837.9934800000001</v>
      </c>
      <c r="N147" s="27">
        <f t="shared" si="46"/>
        <v>4837.9934800000001</v>
      </c>
      <c r="O147" s="27">
        <f t="shared" si="50"/>
        <v>-198350.94683999766</v>
      </c>
      <c r="P147" s="27">
        <f t="shared" si="51"/>
        <v>198350.94683999766</v>
      </c>
    </row>
    <row r="148" spans="1:16">
      <c r="A148" s="30">
        <v>39022</v>
      </c>
      <c r="C148" s="6">
        <v>140</v>
      </c>
      <c r="D148" s="29">
        <f t="shared" si="42"/>
        <v>12748</v>
      </c>
      <c r="E148" s="29">
        <f t="shared" si="47"/>
        <v>1784720</v>
      </c>
      <c r="F148" s="29">
        <f t="shared" si="43"/>
        <v>-509930</v>
      </c>
      <c r="G148" s="34">
        <f>+Inputs!$D$3</f>
        <v>0.37951000000000001</v>
      </c>
      <c r="I148" s="27">
        <f t="shared" si="48"/>
        <v>2294650</v>
      </c>
      <c r="K148" s="27">
        <f t="shared" si="44"/>
        <v>12748</v>
      </c>
      <c r="L148" s="27">
        <f t="shared" si="49"/>
        <v>1784720</v>
      </c>
      <c r="M148" s="27">
        <f t="shared" si="45"/>
        <v>4837.9934800000001</v>
      </c>
      <c r="N148" s="27">
        <f t="shared" si="46"/>
        <v>4837.9934800000001</v>
      </c>
      <c r="O148" s="27">
        <f t="shared" si="50"/>
        <v>-193512.95335999766</v>
      </c>
      <c r="P148" s="27">
        <f t="shared" si="51"/>
        <v>193512.95335999766</v>
      </c>
    </row>
    <row r="149" spans="1:16">
      <c r="A149" s="31">
        <v>39052</v>
      </c>
      <c r="C149" s="6">
        <v>141</v>
      </c>
      <c r="D149" s="29">
        <f t="shared" si="42"/>
        <v>12748</v>
      </c>
      <c r="E149" s="29">
        <f t="shared" si="47"/>
        <v>1797468</v>
      </c>
      <c r="F149" s="29">
        <f t="shared" si="43"/>
        <v>-497182</v>
      </c>
      <c r="G149" s="34">
        <f>+Inputs!$D$3</f>
        <v>0.37951000000000001</v>
      </c>
      <c r="I149" s="27">
        <f t="shared" si="48"/>
        <v>2294650</v>
      </c>
      <c r="K149" s="27">
        <f t="shared" si="44"/>
        <v>12748</v>
      </c>
      <c r="L149" s="27">
        <f t="shared" si="49"/>
        <v>1797468</v>
      </c>
      <c r="M149" s="27">
        <f t="shared" si="45"/>
        <v>4837.9934800000001</v>
      </c>
      <c r="N149" s="27">
        <f t="shared" si="46"/>
        <v>4837.9934800000001</v>
      </c>
      <c r="O149" s="27">
        <f t="shared" si="50"/>
        <v>-188674.95987999765</v>
      </c>
      <c r="P149" s="27">
        <f t="shared" si="51"/>
        <v>188674.95987999765</v>
      </c>
    </row>
    <row r="150" spans="1:16">
      <c r="A150" s="30">
        <v>39083</v>
      </c>
      <c r="C150" s="6">
        <v>142</v>
      </c>
      <c r="D150" s="29">
        <f t="shared" si="42"/>
        <v>12748</v>
      </c>
      <c r="E150" s="29">
        <f t="shared" si="47"/>
        <v>1810216</v>
      </c>
      <c r="F150" s="29">
        <f t="shared" si="43"/>
        <v>-484434</v>
      </c>
      <c r="G150" s="34">
        <f>+Inputs!$D$3</f>
        <v>0.37951000000000001</v>
      </c>
      <c r="I150" s="27">
        <f t="shared" si="48"/>
        <v>2294650</v>
      </c>
      <c r="K150" s="27">
        <f t="shared" si="44"/>
        <v>12748</v>
      </c>
      <c r="L150" s="27">
        <f t="shared" si="49"/>
        <v>1810216</v>
      </c>
      <c r="M150" s="27">
        <f t="shared" si="45"/>
        <v>4837.9934800000001</v>
      </c>
      <c r="N150" s="27">
        <f t="shared" si="46"/>
        <v>4837.9934800000001</v>
      </c>
      <c r="O150" s="27">
        <f t="shared" si="50"/>
        <v>-183836.96639999765</v>
      </c>
      <c r="P150" s="27">
        <f t="shared" si="51"/>
        <v>183836.96639999765</v>
      </c>
    </row>
    <row r="151" spans="1:16">
      <c r="A151" s="31">
        <v>39114</v>
      </c>
      <c r="C151" s="6">
        <v>143</v>
      </c>
      <c r="D151" s="29">
        <f t="shared" si="42"/>
        <v>12748</v>
      </c>
      <c r="E151" s="29">
        <f t="shared" si="47"/>
        <v>1822964</v>
      </c>
      <c r="F151" s="29">
        <f t="shared" si="43"/>
        <v>-471686</v>
      </c>
      <c r="G151" s="34">
        <f>+Inputs!$D$3</f>
        <v>0.37951000000000001</v>
      </c>
      <c r="I151" s="27">
        <f t="shared" si="48"/>
        <v>2294650</v>
      </c>
      <c r="K151" s="27">
        <f t="shared" si="44"/>
        <v>12748</v>
      </c>
      <c r="L151" s="27">
        <f t="shared" si="49"/>
        <v>1822964</v>
      </c>
      <c r="M151" s="27">
        <f t="shared" si="45"/>
        <v>4837.9934800000001</v>
      </c>
      <c r="N151" s="27">
        <f t="shared" si="46"/>
        <v>4837.9934800000001</v>
      </c>
      <c r="O151" s="27">
        <f t="shared" si="50"/>
        <v>-178998.97291999764</v>
      </c>
      <c r="P151" s="27">
        <f t="shared" si="51"/>
        <v>178998.97291999764</v>
      </c>
    </row>
    <row r="152" spans="1:16">
      <c r="A152" s="30">
        <v>39142</v>
      </c>
      <c r="C152" s="6">
        <v>144</v>
      </c>
      <c r="D152" s="29">
        <f t="shared" si="42"/>
        <v>12748</v>
      </c>
      <c r="E152" s="29">
        <f t="shared" si="47"/>
        <v>1835712</v>
      </c>
      <c r="F152" s="29">
        <f t="shared" si="43"/>
        <v>-458938</v>
      </c>
      <c r="G152" s="34">
        <f>+Inputs!$D$3</f>
        <v>0.37951000000000001</v>
      </c>
      <c r="I152" s="27">
        <f t="shared" si="48"/>
        <v>2294650</v>
      </c>
      <c r="K152" s="27">
        <f t="shared" si="44"/>
        <v>12748</v>
      </c>
      <c r="L152" s="27">
        <f t="shared" si="49"/>
        <v>1835712</v>
      </c>
      <c r="M152" s="27">
        <f t="shared" si="45"/>
        <v>4837.9934800000001</v>
      </c>
      <c r="N152" s="27">
        <f t="shared" si="46"/>
        <v>4837.9934800000001</v>
      </c>
      <c r="O152" s="27">
        <f t="shared" si="50"/>
        <v>-174160.97943999764</v>
      </c>
      <c r="P152" s="27">
        <f t="shared" si="51"/>
        <v>174160.97943999764</v>
      </c>
    </row>
    <row r="153" spans="1:16">
      <c r="A153" s="31">
        <v>39173</v>
      </c>
      <c r="C153" s="6">
        <v>145</v>
      </c>
      <c r="D153" s="29">
        <f t="shared" si="42"/>
        <v>12748</v>
      </c>
      <c r="E153" s="29">
        <f t="shared" si="47"/>
        <v>1848460</v>
      </c>
      <c r="F153" s="29">
        <f t="shared" si="43"/>
        <v>-446190</v>
      </c>
      <c r="G153" s="34">
        <f>+Inputs!$D$3</f>
        <v>0.37951000000000001</v>
      </c>
      <c r="I153" s="27">
        <f t="shared" si="48"/>
        <v>2294650</v>
      </c>
      <c r="K153" s="27">
        <f t="shared" si="44"/>
        <v>12748</v>
      </c>
      <c r="L153" s="27">
        <f t="shared" si="49"/>
        <v>1848460</v>
      </c>
      <c r="M153" s="27">
        <f t="shared" si="45"/>
        <v>4837.9934800000001</v>
      </c>
      <c r="N153" s="27">
        <f t="shared" si="46"/>
        <v>4837.9934800000001</v>
      </c>
      <c r="O153" s="27">
        <f t="shared" si="50"/>
        <v>-169322.98595999763</v>
      </c>
      <c r="P153" s="27">
        <f t="shared" si="51"/>
        <v>169322.98595999763</v>
      </c>
    </row>
    <row r="154" spans="1:16">
      <c r="A154" s="30">
        <v>39203</v>
      </c>
      <c r="C154" s="6">
        <v>146</v>
      </c>
      <c r="D154" s="29">
        <f t="shared" si="42"/>
        <v>12748</v>
      </c>
      <c r="E154" s="29">
        <f t="shared" si="47"/>
        <v>1861208</v>
      </c>
      <c r="F154" s="29">
        <f t="shared" si="43"/>
        <v>-433442</v>
      </c>
      <c r="G154" s="34">
        <f>+Inputs!$D$3</f>
        <v>0.37951000000000001</v>
      </c>
      <c r="I154" s="27">
        <f t="shared" si="48"/>
        <v>2294650</v>
      </c>
      <c r="K154" s="27">
        <f t="shared" si="44"/>
        <v>12748</v>
      </c>
      <c r="L154" s="27">
        <f t="shared" si="49"/>
        <v>1861208</v>
      </c>
      <c r="M154" s="27">
        <f t="shared" si="45"/>
        <v>4837.9934800000001</v>
      </c>
      <c r="N154" s="27">
        <f t="shared" si="46"/>
        <v>4837.9934800000001</v>
      </c>
      <c r="O154" s="27">
        <f t="shared" si="50"/>
        <v>-164484.99247999763</v>
      </c>
      <c r="P154" s="27">
        <f t="shared" si="51"/>
        <v>164484.99247999763</v>
      </c>
    </row>
    <row r="155" spans="1:16">
      <c r="A155" s="31">
        <v>39234</v>
      </c>
      <c r="C155" s="6">
        <v>147</v>
      </c>
      <c r="D155" s="29">
        <f t="shared" si="42"/>
        <v>12748</v>
      </c>
      <c r="E155" s="29">
        <f t="shared" si="47"/>
        <v>1873956</v>
      </c>
      <c r="F155" s="29">
        <f t="shared" si="43"/>
        <v>-420694</v>
      </c>
      <c r="G155" s="34">
        <f>+Inputs!$D$3</f>
        <v>0.37951000000000001</v>
      </c>
      <c r="I155" s="27">
        <f t="shared" si="48"/>
        <v>2294650</v>
      </c>
      <c r="K155" s="27">
        <f t="shared" si="44"/>
        <v>12748</v>
      </c>
      <c r="L155" s="27">
        <f t="shared" si="49"/>
        <v>1873956</v>
      </c>
      <c r="M155" s="27">
        <f t="shared" si="45"/>
        <v>4837.9934800000001</v>
      </c>
      <c r="N155" s="27">
        <f t="shared" si="46"/>
        <v>4837.9934800000001</v>
      </c>
      <c r="O155" s="27">
        <f t="shared" si="50"/>
        <v>-159646.99899999762</v>
      </c>
      <c r="P155" s="27">
        <f t="shared" si="51"/>
        <v>159646.99899999762</v>
      </c>
    </row>
    <row r="156" spans="1:16">
      <c r="A156" s="30">
        <v>39264</v>
      </c>
      <c r="C156" s="6">
        <v>148</v>
      </c>
      <c r="D156" s="29">
        <f t="shared" si="42"/>
        <v>12748</v>
      </c>
      <c r="E156" s="29">
        <f t="shared" si="47"/>
        <v>1886704</v>
      </c>
      <c r="F156" s="29">
        <f t="shared" si="43"/>
        <v>-407946</v>
      </c>
      <c r="G156" s="34">
        <f>+Inputs!$D$3</f>
        <v>0.37951000000000001</v>
      </c>
      <c r="I156" s="27">
        <f t="shared" si="48"/>
        <v>2294650</v>
      </c>
      <c r="K156" s="27">
        <f t="shared" si="44"/>
        <v>12748</v>
      </c>
      <c r="L156" s="27">
        <f t="shared" si="49"/>
        <v>1886704</v>
      </c>
      <c r="M156" s="27">
        <f t="shared" si="45"/>
        <v>4837.9934800000001</v>
      </c>
      <c r="N156" s="27">
        <f t="shared" si="46"/>
        <v>4837.9934800000001</v>
      </c>
      <c r="O156" s="27">
        <f t="shared" si="50"/>
        <v>-154809.00551999762</v>
      </c>
      <c r="P156" s="27">
        <f t="shared" si="51"/>
        <v>154809.00551999762</v>
      </c>
    </row>
    <row r="157" spans="1:16">
      <c r="A157" s="31">
        <v>39295</v>
      </c>
      <c r="C157" s="6">
        <v>149</v>
      </c>
      <c r="D157" s="29">
        <f t="shared" si="42"/>
        <v>12748</v>
      </c>
      <c r="E157" s="29">
        <f t="shared" si="47"/>
        <v>1899452</v>
      </c>
      <c r="F157" s="29">
        <f t="shared" si="43"/>
        <v>-395198</v>
      </c>
      <c r="G157" s="34">
        <f>+Inputs!$D$3</f>
        <v>0.37951000000000001</v>
      </c>
      <c r="I157" s="27">
        <f t="shared" si="48"/>
        <v>2294650</v>
      </c>
      <c r="K157" s="27">
        <f t="shared" si="44"/>
        <v>12748</v>
      </c>
      <c r="L157" s="27">
        <f t="shared" si="49"/>
        <v>1899452</v>
      </c>
      <c r="M157" s="27">
        <f t="shared" si="45"/>
        <v>4837.9934800000001</v>
      </c>
      <c r="N157" s="27">
        <f t="shared" si="46"/>
        <v>4837.9934800000001</v>
      </c>
      <c r="O157" s="27">
        <f t="shared" si="50"/>
        <v>-149971.01203999761</v>
      </c>
      <c r="P157" s="27">
        <f t="shared" si="51"/>
        <v>149971.01203999761</v>
      </c>
    </row>
    <row r="158" spans="1:16">
      <c r="A158" s="30">
        <v>39326</v>
      </c>
      <c r="C158" s="6">
        <v>150</v>
      </c>
      <c r="D158" s="29">
        <f t="shared" si="42"/>
        <v>12748</v>
      </c>
      <c r="E158" s="29">
        <f t="shared" si="47"/>
        <v>1912200</v>
      </c>
      <c r="F158" s="29">
        <f t="shared" si="43"/>
        <v>-382450</v>
      </c>
      <c r="G158" s="34">
        <f>+Inputs!$D$3</f>
        <v>0.37951000000000001</v>
      </c>
      <c r="I158" s="27">
        <f t="shared" si="48"/>
        <v>2294650</v>
      </c>
      <c r="K158" s="27">
        <f t="shared" si="44"/>
        <v>12748</v>
      </c>
      <c r="L158" s="27">
        <f t="shared" si="49"/>
        <v>1912200</v>
      </c>
      <c r="M158" s="27">
        <f t="shared" si="45"/>
        <v>4837.9934800000001</v>
      </c>
      <c r="N158" s="27">
        <f t="shared" si="46"/>
        <v>4837.9934800000001</v>
      </c>
      <c r="O158" s="27">
        <f t="shared" si="50"/>
        <v>-145133.01855999761</v>
      </c>
      <c r="P158" s="27">
        <f t="shared" si="51"/>
        <v>145133.01855999761</v>
      </c>
    </row>
    <row r="159" spans="1:16">
      <c r="A159" s="31">
        <v>39356</v>
      </c>
      <c r="C159" s="6">
        <v>151</v>
      </c>
      <c r="D159" s="29">
        <f t="shared" si="42"/>
        <v>12748</v>
      </c>
      <c r="E159" s="29">
        <f t="shared" si="47"/>
        <v>1924948</v>
      </c>
      <c r="F159" s="29">
        <f t="shared" si="43"/>
        <v>-369702</v>
      </c>
      <c r="G159" s="34">
        <f>+Inputs!$D$3</f>
        <v>0.37951000000000001</v>
      </c>
      <c r="I159" s="27">
        <f t="shared" si="48"/>
        <v>2294650</v>
      </c>
      <c r="K159" s="27">
        <f t="shared" si="44"/>
        <v>12748</v>
      </c>
      <c r="L159" s="27">
        <f t="shared" si="49"/>
        <v>1924948</v>
      </c>
      <c r="M159" s="27">
        <f t="shared" si="45"/>
        <v>4837.9934800000001</v>
      </c>
      <c r="N159" s="27">
        <f t="shared" si="46"/>
        <v>4837.9934800000001</v>
      </c>
      <c r="O159" s="27">
        <f t="shared" si="50"/>
        <v>-140295.02507999761</v>
      </c>
      <c r="P159" s="27">
        <f t="shared" si="51"/>
        <v>140295.02507999761</v>
      </c>
    </row>
    <row r="160" spans="1:16">
      <c r="A160" s="30">
        <v>39387</v>
      </c>
      <c r="C160" s="6">
        <v>152</v>
      </c>
      <c r="D160" s="29">
        <f t="shared" si="42"/>
        <v>12748</v>
      </c>
      <c r="E160" s="29">
        <f t="shared" si="47"/>
        <v>1937696</v>
      </c>
      <c r="F160" s="29">
        <f t="shared" si="43"/>
        <v>-356954</v>
      </c>
      <c r="G160" s="34">
        <f>+Inputs!$D$3</f>
        <v>0.37951000000000001</v>
      </c>
      <c r="I160" s="27">
        <f t="shared" si="48"/>
        <v>2294650</v>
      </c>
      <c r="K160" s="27">
        <f t="shared" si="44"/>
        <v>12748</v>
      </c>
      <c r="L160" s="27">
        <f t="shared" si="49"/>
        <v>1937696</v>
      </c>
      <c r="M160" s="27">
        <f t="shared" si="45"/>
        <v>4837.9934800000001</v>
      </c>
      <c r="N160" s="27">
        <f t="shared" si="46"/>
        <v>4837.9934800000001</v>
      </c>
      <c r="O160" s="27">
        <f t="shared" si="50"/>
        <v>-135457.0315999976</v>
      </c>
      <c r="P160" s="27">
        <f t="shared" si="51"/>
        <v>135457.0315999976</v>
      </c>
    </row>
    <row r="161" spans="1:16">
      <c r="A161" s="31">
        <v>39417</v>
      </c>
      <c r="C161" s="6">
        <v>153</v>
      </c>
      <c r="D161" s="29">
        <f t="shared" si="42"/>
        <v>12748</v>
      </c>
      <c r="E161" s="29">
        <f t="shared" si="47"/>
        <v>1950444</v>
      </c>
      <c r="F161" s="29">
        <f t="shared" si="43"/>
        <v>-344206</v>
      </c>
      <c r="G161" s="34">
        <f>+Inputs!$D$3</f>
        <v>0.37951000000000001</v>
      </c>
      <c r="I161" s="27">
        <f t="shared" si="48"/>
        <v>2294650</v>
      </c>
      <c r="K161" s="27">
        <f t="shared" si="44"/>
        <v>12748</v>
      </c>
      <c r="L161" s="27">
        <f t="shared" si="49"/>
        <v>1950444</v>
      </c>
      <c r="M161" s="27">
        <f t="shared" si="45"/>
        <v>4837.9934800000001</v>
      </c>
      <c r="N161" s="27">
        <f t="shared" si="46"/>
        <v>4837.9934800000001</v>
      </c>
      <c r="O161" s="27">
        <f t="shared" si="50"/>
        <v>-130619.0381199976</v>
      </c>
      <c r="P161" s="27">
        <f t="shared" si="51"/>
        <v>130619.0381199976</v>
      </c>
    </row>
    <row r="162" spans="1:16">
      <c r="A162" s="30">
        <v>39448</v>
      </c>
      <c r="C162" s="6">
        <v>154</v>
      </c>
      <c r="D162" s="29">
        <f t="shared" si="42"/>
        <v>12748</v>
      </c>
      <c r="E162" s="29">
        <f t="shared" si="47"/>
        <v>1963192</v>
      </c>
      <c r="F162" s="29">
        <f t="shared" si="43"/>
        <v>-331458</v>
      </c>
      <c r="G162" s="34">
        <f>+Inputs!$D$3</f>
        <v>0.37951000000000001</v>
      </c>
      <c r="I162" s="27">
        <f t="shared" si="48"/>
        <v>2294650</v>
      </c>
      <c r="K162" s="27">
        <f t="shared" si="44"/>
        <v>12748</v>
      </c>
      <c r="L162" s="27">
        <f t="shared" si="49"/>
        <v>1963192</v>
      </c>
      <c r="M162" s="27">
        <f t="shared" si="45"/>
        <v>4837.9934800000001</v>
      </c>
      <c r="N162" s="27">
        <f t="shared" si="46"/>
        <v>4837.9934800000001</v>
      </c>
      <c r="O162" s="27">
        <f t="shared" si="50"/>
        <v>-125781.04463999759</v>
      </c>
      <c r="P162" s="27">
        <f t="shared" si="51"/>
        <v>125781.04463999759</v>
      </c>
    </row>
    <row r="163" spans="1:16">
      <c r="A163" s="31">
        <v>39479</v>
      </c>
      <c r="C163" s="6">
        <v>155</v>
      </c>
      <c r="D163" s="29">
        <f t="shared" si="42"/>
        <v>12748</v>
      </c>
      <c r="E163" s="29">
        <f t="shared" si="47"/>
        <v>1975940</v>
      </c>
      <c r="F163" s="29">
        <f t="shared" si="43"/>
        <v>-318710</v>
      </c>
      <c r="G163" s="34">
        <f>+Inputs!$D$3</f>
        <v>0.37951000000000001</v>
      </c>
      <c r="I163" s="27">
        <f t="shared" si="48"/>
        <v>2294650</v>
      </c>
      <c r="K163" s="27">
        <f t="shared" si="44"/>
        <v>12748</v>
      </c>
      <c r="L163" s="27">
        <f t="shared" si="49"/>
        <v>1975940</v>
      </c>
      <c r="M163" s="27">
        <f t="shared" si="45"/>
        <v>4837.9934800000001</v>
      </c>
      <c r="N163" s="27">
        <f t="shared" si="46"/>
        <v>4837.9934800000001</v>
      </c>
      <c r="O163" s="27">
        <f t="shared" si="50"/>
        <v>-120943.05115999759</v>
      </c>
      <c r="P163" s="27">
        <f t="shared" si="51"/>
        <v>120943.05115999759</v>
      </c>
    </row>
    <row r="164" spans="1:16">
      <c r="A164" s="30">
        <v>39508</v>
      </c>
      <c r="C164" s="6">
        <v>156</v>
      </c>
      <c r="D164" s="29">
        <f t="shared" si="42"/>
        <v>12748</v>
      </c>
      <c r="E164" s="29">
        <f t="shared" si="47"/>
        <v>1988688</v>
      </c>
      <c r="F164" s="29">
        <f t="shared" si="43"/>
        <v>-305962</v>
      </c>
      <c r="G164" s="34">
        <f>+Inputs!$D$3</f>
        <v>0.37951000000000001</v>
      </c>
      <c r="I164" s="27">
        <f t="shared" si="48"/>
        <v>2294650</v>
      </c>
      <c r="K164" s="27">
        <f t="shared" si="44"/>
        <v>12748</v>
      </c>
      <c r="L164" s="27">
        <f t="shared" si="49"/>
        <v>1988688</v>
      </c>
      <c r="M164" s="27">
        <f t="shared" si="45"/>
        <v>4837.9934800000001</v>
      </c>
      <c r="N164" s="27">
        <f t="shared" si="46"/>
        <v>4837.9934800000001</v>
      </c>
      <c r="O164" s="27">
        <f t="shared" si="50"/>
        <v>-116105.05767999758</v>
      </c>
      <c r="P164" s="27">
        <f t="shared" si="51"/>
        <v>116105.05767999758</v>
      </c>
    </row>
    <row r="165" spans="1:16">
      <c r="A165" s="31">
        <v>39539</v>
      </c>
      <c r="C165" s="6">
        <v>157</v>
      </c>
      <c r="D165" s="29">
        <f t="shared" si="42"/>
        <v>12748</v>
      </c>
      <c r="E165" s="29">
        <f t="shared" si="47"/>
        <v>2001436</v>
      </c>
      <c r="F165" s="29">
        <f t="shared" si="43"/>
        <v>-293214</v>
      </c>
      <c r="G165" s="34">
        <f>+Inputs!$D$3</f>
        <v>0.37951000000000001</v>
      </c>
      <c r="I165" s="27">
        <f t="shared" si="48"/>
        <v>2294650</v>
      </c>
      <c r="K165" s="27">
        <f t="shared" si="44"/>
        <v>12748</v>
      </c>
      <c r="L165" s="27">
        <f t="shared" si="49"/>
        <v>2001436</v>
      </c>
      <c r="M165" s="27">
        <f t="shared" si="45"/>
        <v>4837.9934800000001</v>
      </c>
      <c r="N165" s="27">
        <f t="shared" si="46"/>
        <v>4837.9934800000001</v>
      </c>
      <c r="O165" s="27">
        <f t="shared" si="50"/>
        <v>-111267.06419999758</v>
      </c>
      <c r="P165" s="27">
        <f t="shared" si="51"/>
        <v>111267.06419999758</v>
      </c>
    </row>
    <row r="166" spans="1:16">
      <c r="A166" s="30">
        <v>39569</v>
      </c>
      <c r="C166" s="6">
        <v>158</v>
      </c>
      <c r="D166" s="29">
        <f t="shared" si="42"/>
        <v>12748</v>
      </c>
      <c r="E166" s="29">
        <f t="shared" si="47"/>
        <v>2014184</v>
      </c>
      <c r="F166" s="29">
        <f t="shared" si="43"/>
        <v>-280466</v>
      </c>
      <c r="G166" s="34">
        <f>+Inputs!$D$3</f>
        <v>0.37951000000000001</v>
      </c>
      <c r="I166" s="27">
        <f t="shared" si="48"/>
        <v>2294650</v>
      </c>
      <c r="K166" s="27">
        <f t="shared" si="44"/>
        <v>12748</v>
      </c>
      <c r="L166" s="27">
        <f t="shared" si="49"/>
        <v>2014184</v>
      </c>
      <c r="M166" s="27">
        <f t="shared" si="45"/>
        <v>4837.9934800000001</v>
      </c>
      <c r="N166" s="27">
        <f t="shared" si="46"/>
        <v>4837.9934800000001</v>
      </c>
      <c r="O166" s="27">
        <f t="shared" si="50"/>
        <v>-106429.07071999757</v>
      </c>
      <c r="P166" s="27">
        <f t="shared" si="51"/>
        <v>106429.07071999757</v>
      </c>
    </row>
    <row r="167" spans="1:16">
      <c r="A167" s="31">
        <v>39600</v>
      </c>
      <c r="C167" s="6">
        <v>159</v>
      </c>
      <c r="D167" s="29">
        <f t="shared" si="42"/>
        <v>12748</v>
      </c>
      <c r="E167" s="29">
        <f t="shared" si="47"/>
        <v>2026932</v>
      </c>
      <c r="F167" s="29">
        <f t="shared" si="43"/>
        <v>-267718</v>
      </c>
      <c r="G167" s="34">
        <f>+Inputs!$D$3</f>
        <v>0.37951000000000001</v>
      </c>
      <c r="I167" s="27">
        <f t="shared" si="48"/>
        <v>2294650</v>
      </c>
      <c r="K167" s="27">
        <f t="shared" si="44"/>
        <v>12748</v>
      </c>
      <c r="L167" s="27">
        <f t="shared" si="49"/>
        <v>2026932</v>
      </c>
      <c r="M167" s="27">
        <f t="shared" si="45"/>
        <v>4837.9934800000001</v>
      </c>
      <c r="N167" s="27">
        <f t="shared" si="46"/>
        <v>4837.9934800000001</v>
      </c>
      <c r="O167" s="27">
        <f t="shared" si="50"/>
        <v>-101591.07723999757</v>
      </c>
      <c r="P167" s="27">
        <f t="shared" si="51"/>
        <v>101591.07723999757</v>
      </c>
    </row>
    <row r="168" spans="1:16">
      <c r="A168" s="30">
        <v>39630</v>
      </c>
      <c r="C168" s="6">
        <v>160</v>
      </c>
      <c r="D168" s="29">
        <f t="shared" si="42"/>
        <v>12748</v>
      </c>
      <c r="E168" s="29">
        <f t="shared" si="47"/>
        <v>2039680</v>
      </c>
      <c r="F168" s="29">
        <f t="shared" si="43"/>
        <v>-254970</v>
      </c>
      <c r="G168" s="34">
        <f>+Inputs!$D$3</f>
        <v>0.37951000000000001</v>
      </c>
      <c r="I168" s="27">
        <f t="shared" si="48"/>
        <v>2294650</v>
      </c>
      <c r="K168" s="27">
        <f t="shared" si="44"/>
        <v>12748</v>
      </c>
      <c r="L168" s="27">
        <f t="shared" si="49"/>
        <v>2039680</v>
      </c>
      <c r="M168" s="27">
        <f t="shared" si="45"/>
        <v>4837.9934800000001</v>
      </c>
      <c r="N168" s="27">
        <f t="shared" si="46"/>
        <v>4837.9934800000001</v>
      </c>
      <c r="O168" s="27">
        <f t="shared" si="50"/>
        <v>-96753.083759997564</v>
      </c>
      <c r="P168" s="27">
        <f t="shared" si="51"/>
        <v>96753.083759997564</v>
      </c>
    </row>
    <row r="169" spans="1:16">
      <c r="A169" s="31">
        <v>39661</v>
      </c>
      <c r="C169" s="6">
        <v>161</v>
      </c>
      <c r="D169" s="29">
        <f t="shared" ref="D169:D185" si="52">ROUND(-(+$B$9/180)*1,0)</f>
        <v>12748</v>
      </c>
      <c r="E169" s="29">
        <f t="shared" si="47"/>
        <v>2052428</v>
      </c>
      <c r="F169" s="29">
        <f t="shared" ref="F169:F186" si="53">$B$9+E169</f>
        <v>-242222</v>
      </c>
      <c r="G169" s="34">
        <f>+Inputs!$D$3</f>
        <v>0.37951000000000001</v>
      </c>
      <c r="I169" s="27">
        <f t="shared" si="48"/>
        <v>2294650</v>
      </c>
      <c r="K169" s="27">
        <f t="shared" ref="K169:K186" si="54">D169</f>
        <v>12748</v>
      </c>
      <c r="L169" s="27">
        <f t="shared" si="49"/>
        <v>2052428</v>
      </c>
      <c r="M169" s="27">
        <f t="shared" ref="M169:M186" si="55">K169*G169</f>
        <v>4837.9934800000001</v>
      </c>
      <c r="N169" s="27">
        <f t="shared" ref="N169:N186" si="56">M169-J169</f>
        <v>4837.9934800000001</v>
      </c>
      <c r="O169" s="27">
        <f t="shared" si="50"/>
        <v>-91915.090279997559</v>
      </c>
      <c r="P169" s="27">
        <f t="shared" si="51"/>
        <v>91915.090279997559</v>
      </c>
    </row>
    <row r="170" spans="1:16">
      <c r="A170" s="30">
        <v>39692</v>
      </c>
      <c r="C170" s="6">
        <v>162</v>
      </c>
      <c r="D170" s="29">
        <f t="shared" si="52"/>
        <v>12748</v>
      </c>
      <c r="E170" s="29">
        <f t="shared" ref="E170:E186" si="57">+E169+D170</f>
        <v>2065176</v>
      </c>
      <c r="F170" s="29">
        <f t="shared" si="53"/>
        <v>-229474</v>
      </c>
      <c r="G170" s="34">
        <f>+Inputs!$D$3</f>
        <v>0.37951000000000001</v>
      </c>
      <c r="I170" s="27">
        <f t="shared" ref="I170:I186" si="58">+I169+H170</f>
        <v>2294650</v>
      </c>
      <c r="K170" s="27">
        <f t="shared" si="54"/>
        <v>12748</v>
      </c>
      <c r="L170" s="27">
        <f t="shared" ref="L170:L186" si="59">+L169+K170</f>
        <v>2065176</v>
      </c>
      <c r="M170" s="27">
        <f t="shared" si="55"/>
        <v>4837.9934800000001</v>
      </c>
      <c r="N170" s="27">
        <f t="shared" si="56"/>
        <v>4837.9934800000001</v>
      </c>
      <c r="O170" s="27">
        <f t="shared" ref="O170:O186" si="60">+O169+N170</f>
        <v>-87077.096799997555</v>
      </c>
      <c r="P170" s="27">
        <f t="shared" ref="P170:P186" si="61">P169-N170</f>
        <v>87077.096799997555</v>
      </c>
    </row>
    <row r="171" spans="1:16">
      <c r="A171" s="31">
        <v>39722</v>
      </c>
      <c r="C171" s="6">
        <v>163</v>
      </c>
      <c r="D171" s="29">
        <f t="shared" si="52"/>
        <v>12748</v>
      </c>
      <c r="E171" s="29">
        <f t="shared" si="57"/>
        <v>2077924</v>
      </c>
      <c r="F171" s="29">
        <f t="shared" si="53"/>
        <v>-216726</v>
      </c>
      <c r="G171" s="34">
        <f>+Inputs!$D$3</f>
        <v>0.37951000000000001</v>
      </c>
      <c r="I171" s="27">
        <f t="shared" si="58"/>
        <v>2294650</v>
      </c>
      <c r="K171" s="27">
        <f t="shared" si="54"/>
        <v>12748</v>
      </c>
      <c r="L171" s="27">
        <f t="shared" si="59"/>
        <v>2077924</v>
      </c>
      <c r="M171" s="27">
        <f t="shared" si="55"/>
        <v>4837.9934800000001</v>
      </c>
      <c r="N171" s="27">
        <f t="shared" si="56"/>
        <v>4837.9934800000001</v>
      </c>
      <c r="O171" s="27">
        <f t="shared" si="60"/>
        <v>-82239.10331999755</v>
      </c>
      <c r="P171" s="27">
        <f t="shared" si="61"/>
        <v>82239.10331999755</v>
      </c>
    </row>
    <row r="172" spans="1:16">
      <c r="A172" s="30">
        <v>39753</v>
      </c>
      <c r="C172" s="6">
        <v>164</v>
      </c>
      <c r="D172" s="29">
        <f t="shared" si="52"/>
        <v>12748</v>
      </c>
      <c r="E172" s="29">
        <f t="shared" si="57"/>
        <v>2090672</v>
      </c>
      <c r="F172" s="29">
        <f t="shared" si="53"/>
        <v>-203978</v>
      </c>
      <c r="G172" s="34">
        <f>+Inputs!$D$3</f>
        <v>0.37951000000000001</v>
      </c>
      <c r="I172" s="27">
        <f t="shared" si="58"/>
        <v>2294650</v>
      </c>
      <c r="K172" s="27">
        <f t="shared" si="54"/>
        <v>12748</v>
      </c>
      <c r="L172" s="27">
        <f t="shared" si="59"/>
        <v>2090672</v>
      </c>
      <c r="M172" s="27">
        <f t="shared" si="55"/>
        <v>4837.9934800000001</v>
      </c>
      <c r="N172" s="27">
        <f t="shared" si="56"/>
        <v>4837.9934800000001</v>
      </c>
      <c r="O172" s="27">
        <f t="shared" si="60"/>
        <v>-77401.109839997545</v>
      </c>
      <c r="P172" s="27">
        <f t="shared" si="61"/>
        <v>77401.109839997545</v>
      </c>
    </row>
    <row r="173" spans="1:16">
      <c r="A173" s="31">
        <v>39783</v>
      </c>
      <c r="C173" s="6">
        <v>165</v>
      </c>
      <c r="D173" s="29">
        <f t="shared" si="52"/>
        <v>12748</v>
      </c>
      <c r="E173" s="29">
        <f t="shared" si="57"/>
        <v>2103420</v>
      </c>
      <c r="F173" s="29">
        <f t="shared" si="53"/>
        <v>-191230</v>
      </c>
      <c r="G173" s="34">
        <f>+Inputs!$D$3</f>
        <v>0.37951000000000001</v>
      </c>
      <c r="I173" s="27">
        <f t="shared" si="58"/>
        <v>2294650</v>
      </c>
      <c r="K173" s="27">
        <f t="shared" si="54"/>
        <v>12748</v>
      </c>
      <c r="L173" s="27">
        <f t="shared" si="59"/>
        <v>2103420</v>
      </c>
      <c r="M173" s="27">
        <f t="shared" si="55"/>
        <v>4837.9934800000001</v>
      </c>
      <c r="N173" s="27">
        <f t="shared" si="56"/>
        <v>4837.9934800000001</v>
      </c>
      <c r="O173" s="27">
        <f t="shared" si="60"/>
        <v>-72563.116359997541</v>
      </c>
      <c r="P173" s="27">
        <f t="shared" si="61"/>
        <v>72563.116359997541</v>
      </c>
    </row>
    <row r="174" spans="1:16">
      <c r="A174" s="30">
        <v>39814</v>
      </c>
      <c r="C174" s="6">
        <v>166</v>
      </c>
      <c r="D174" s="29">
        <f t="shared" si="52"/>
        <v>12748</v>
      </c>
      <c r="E174" s="29">
        <f t="shared" si="57"/>
        <v>2116168</v>
      </c>
      <c r="F174" s="29">
        <f t="shared" si="53"/>
        <v>-178482</v>
      </c>
      <c r="G174" s="34">
        <f>+Inputs!$D$3</f>
        <v>0.37951000000000001</v>
      </c>
      <c r="I174" s="27">
        <f t="shared" si="58"/>
        <v>2294650</v>
      </c>
      <c r="K174" s="27">
        <f t="shared" si="54"/>
        <v>12748</v>
      </c>
      <c r="L174" s="27">
        <f t="shared" si="59"/>
        <v>2116168</v>
      </c>
      <c r="M174" s="27">
        <f t="shared" si="55"/>
        <v>4837.9934800000001</v>
      </c>
      <c r="N174" s="27">
        <f t="shared" si="56"/>
        <v>4837.9934800000001</v>
      </c>
      <c r="O174" s="27">
        <f t="shared" si="60"/>
        <v>-67725.122879997536</v>
      </c>
      <c r="P174" s="27">
        <f t="shared" si="61"/>
        <v>67725.122879997536</v>
      </c>
    </row>
    <row r="175" spans="1:16">
      <c r="A175" s="31">
        <v>39845</v>
      </c>
      <c r="C175" s="6">
        <v>167</v>
      </c>
      <c r="D175" s="29">
        <f t="shared" si="52"/>
        <v>12748</v>
      </c>
      <c r="E175" s="29">
        <f t="shared" si="57"/>
        <v>2128916</v>
      </c>
      <c r="F175" s="29">
        <f t="shared" si="53"/>
        <v>-165734</v>
      </c>
      <c r="G175" s="34">
        <f>+Inputs!$D$3</f>
        <v>0.37951000000000001</v>
      </c>
      <c r="I175" s="27">
        <f t="shared" si="58"/>
        <v>2294650</v>
      </c>
      <c r="K175" s="27">
        <f t="shared" si="54"/>
        <v>12748</v>
      </c>
      <c r="L175" s="27">
        <f t="shared" si="59"/>
        <v>2128916</v>
      </c>
      <c r="M175" s="27">
        <f t="shared" si="55"/>
        <v>4837.9934800000001</v>
      </c>
      <c r="N175" s="27">
        <f t="shared" si="56"/>
        <v>4837.9934800000001</v>
      </c>
      <c r="O175" s="27">
        <f t="shared" si="60"/>
        <v>-62887.129399997539</v>
      </c>
      <c r="P175" s="27">
        <f t="shared" si="61"/>
        <v>62887.129399997539</v>
      </c>
    </row>
    <row r="176" spans="1:16">
      <c r="A176" s="30">
        <v>39873</v>
      </c>
      <c r="C176" s="6">
        <v>168</v>
      </c>
      <c r="D176" s="29">
        <f t="shared" si="52"/>
        <v>12748</v>
      </c>
      <c r="E176" s="29">
        <f t="shared" si="57"/>
        <v>2141664</v>
      </c>
      <c r="F176" s="29">
        <f t="shared" si="53"/>
        <v>-152986</v>
      </c>
      <c r="G176" s="34">
        <f>+Inputs!$D$3</f>
        <v>0.37951000000000001</v>
      </c>
      <c r="I176" s="27">
        <f t="shared" si="58"/>
        <v>2294650</v>
      </c>
      <c r="K176" s="27">
        <f t="shared" si="54"/>
        <v>12748</v>
      </c>
      <c r="L176" s="27">
        <f t="shared" si="59"/>
        <v>2141664</v>
      </c>
      <c r="M176" s="27">
        <f t="shared" si="55"/>
        <v>4837.9934800000001</v>
      </c>
      <c r="N176" s="27">
        <f t="shared" si="56"/>
        <v>4837.9934800000001</v>
      </c>
      <c r="O176" s="27">
        <f t="shared" si="60"/>
        <v>-58049.135919997541</v>
      </c>
      <c r="P176" s="27">
        <f t="shared" si="61"/>
        <v>58049.135919997541</v>
      </c>
    </row>
    <row r="177" spans="1:19">
      <c r="A177" s="31">
        <v>39904</v>
      </c>
      <c r="C177" s="6">
        <v>169</v>
      </c>
      <c r="D177" s="29">
        <f t="shared" si="52"/>
        <v>12748</v>
      </c>
      <c r="E177" s="29">
        <f t="shared" si="57"/>
        <v>2154412</v>
      </c>
      <c r="F177" s="29">
        <f t="shared" si="53"/>
        <v>-140238</v>
      </c>
      <c r="G177" s="34">
        <f>+Inputs!$D$3</f>
        <v>0.37951000000000001</v>
      </c>
      <c r="I177" s="27">
        <f t="shared" si="58"/>
        <v>2294650</v>
      </c>
      <c r="K177" s="27">
        <f t="shared" si="54"/>
        <v>12748</v>
      </c>
      <c r="L177" s="27">
        <f t="shared" si="59"/>
        <v>2154412</v>
      </c>
      <c r="M177" s="27">
        <f t="shared" si="55"/>
        <v>4837.9934800000001</v>
      </c>
      <c r="N177" s="27">
        <f t="shared" si="56"/>
        <v>4837.9934800000001</v>
      </c>
      <c r="O177" s="27">
        <f t="shared" si="60"/>
        <v>-53211.142439997544</v>
      </c>
      <c r="P177" s="27">
        <f t="shared" si="61"/>
        <v>53211.142439997544</v>
      </c>
    </row>
    <row r="178" spans="1:19">
      <c r="A178" s="30">
        <v>39934</v>
      </c>
      <c r="C178" s="6">
        <v>170</v>
      </c>
      <c r="D178" s="29">
        <f t="shared" si="52"/>
        <v>12748</v>
      </c>
      <c r="E178" s="29">
        <f t="shared" si="57"/>
        <v>2167160</v>
      </c>
      <c r="F178" s="29">
        <f t="shared" si="53"/>
        <v>-127490</v>
      </c>
      <c r="G178" s="34">
        <f>+Inputs!$D$3</f>
        <v>0.37951000000000001</v>
      </c>
      <c r="I178" s="27">
        <f t="shared" si="58"/>
        <v>2294650</v>
      </c>
      <c r="K178" s="27">
        <f t="shared" si="54"/>
        <v>12748</v>
      </c>
      <c r="L178" s="27">
        <f t="shared" si="59"/>
        <v>2167160</v>
      </c>
      <c r="M178" s="27">
        <f t="shared" si="55"/>
        <v>4837.9934800000001</v>
      </c>
      <c r="N178" s="27">
        <f t="shared" si="56"/>
        <v>4837.9934800000001</v>
      </c>
      <c r="O178" s="27">
        <f t="shared" si="60"/>
        <v>-48373.148959997547</v>
      </c>
      <c r="P178" s="27">
        <f t="shared" si="61"/>
        <v>48373.148959997547</v>
      </c>
    </row>
    <row r="179" spans="1:19">
      <c r="A179" s="31">
        <v>39965</v>
      </c>
      <c r="C179" s="6">
        <v>171</v>
      </c>
      <c r="D179" s="29">
        <f t="shared" si="52"/>
        <v>12748</v>
      </c>
      <c r="E179" s="29">
        <f t="shared" si="57"/>
        <v>2179908</v>
      </c>
      <c r="F179" s="29">
        <f t="shared" si="53"/>
        <v>-114742</v>
      </c>
      <c r="G179" s="34">
        <f>+Inputs!$D$3</f>
        <v>0.37951000000000001</v>
      </c>
      <c r="I179" s="27">
        <f t="shared" si="58"/>
        <v>2294650</v>
      </c>
      <c r="K179" s="27">
        <f t="shared" si="54"/>
        <v>12748</v>
      </c>
      <c r="L179" s="27">
        <f t="shared" si="59"/>
        <v>2179908</v>
      </c>
      <c r="M179" s="27">
        <f t="shared" si="55"/>
        <v>4837.9934800000001</v>
      </c>
      <c r="N179" s="27">
        <f t="shared" si="56"/>
        <v>4837.9934800000001</v>
      </c>
      <c r="O179" s="27">
        <f t="shared" si="60"/>
        <v>-43535.155479997549</v>
      </c>
      <c r="P179" s="27">
        <f t="shared" si="61"/>
        <v>43535.155479997549</v>
      </c>
    </row>
    <row r="180" spans="1:19">
      <c r="A180" s="30">
        <v>39995</v>
      </c>
      <c r="C180" s="6">
        <v>172</v>
      </c>
      <c r="D180" s="29">
        <f t="shared" si="52"/>
        <v>12748</v>
      </c>
      <c r="E180" s="29">
        <f t="shared" si="57"/>
        <v>2192656</v>
      </c>
      <c r="F180" s="29">
        <f t="shared" si="53"/>
        <v>-101994</v>
      </c>
      <c r="G180" s="34">
        <f>+Inputs!$D$3</f>
        <v>0.37951000000000001</v>
      </c>
      <c r="I180" s="27">
        <f t="shared" si="58"/>
        <v>2294650</v>
      </c>
      <c r="K180" s="27">
        <f t="shared" si="54"/>
        <v>12748</v>
      </c>
      <c r="L180" s="27">
        <f t="shared" si="59"/>
        <v>2192656</v>
      </c>
      <c r="M180" s="27">
        <f t="shared" si="55"/>
        <v>4837.9934800000001</v>
      </c>
      <c r="N180" s="27">
        <f t="shared" si="56"/>
        <v>4837.9934800000001</v>
      </c>
      <c r="O180" s="27">
        <f t="shared" si="60"/>
        <v>-38697.161999997552</v>
      </c>
      <c r="P180" s="27">
        <f t="shared" si="61"/>
        <v>38697.161999997552</v>
      </c>
    </row>
    <row r="181" spans="1:19">
      <c r="A181" s="31">
        <v>40026</v>
      </c>
      <c r="C181" s="6">
        <v>173</v>
      </c>
      <c r="D181" s="29">
        <f t="shared" si="52"/>
        <v>12748</v>
      </c>
      <c r="E181" s="29">
        <f t="shared" si="57"/>
        <v>2205404</v>
      </c>
      <c r="F181" s="29">
        <f t="shared" si="53"/>
        <v>-89246</v>
      </c>
      <c r="G181" s="34">
        <f>+Inputs!$D$3</f>
        <v>0.37951000000000001</v>
      </c>
      <c r="I181" s="27">
        <f t="shared" si="58"/>
        <v>2294650</v>
      </c>
      <c r="K181" s="27">
        <f t="shared" si="54"/>
        <v>12748</v>
      </c>
      <c r="L181" s="27">
        <f t="shared" si="59"/>
        <v>2205404</v>
      </c>
      <c r="M181" s="27">
        <f t="shared" si="55"/>
        <v>4837.9934800000001</v>
      </c>
      <c r="N181" s="27">
        <f t="shared" si="56"/>
        <v>4837.9934800000001</v>
      </c>
      <c r="O181" s="27">
        <f t="shared" si="60"/>
        <v>-33859.168519997555</v>
      </c>
      <c r="P181" s="27">
        <f t="shared" si="61"/>
        <v>33859.168519997555</v>
      </c>
    </row>
    <row r="182" spans="1:19">
      <c r="A182" s="30">
        <v>40057</v>
      </c>
      <c r="C182" s="6">
        <v>174</v>
      </c>
      <c r="D182" s="29">
        <f t="shared" si="52"/>
        <v>12748</v>
      </c>
      <c r="E182" s="29">
        <f t="shared" si="57"/>
        <v>2218152</v>
      </c>
      <c r="F182" s="29">
        <f t="shared" si="53"/>
        <v>-76498</v>
      </c>
      <c r="G182" s="34">
        <f>+Inputs!$D$3</f>
        <v>0.37951000000000001</v>
      </c>
      <c r="I182" s="27">
        <f t="shared" si="58"/>
        <v>2294650</v>
      </c>
      <c r="K182" s="27">
        <f t="shared" si="54"/>
        <v>12748</v>
      </c>
      <c r="L182" s="27">
        <f t="shared" si="59"/>
        <v>2218152</v>
      </c>
      <c r="M182" s="27">
        <f t="shared" si="55"/>
        <v>4837.9934800000001</v>
      </c>
      <c r="N182" s="27">
        <f t="shared" si="56"/>
        <v>4837.9934800000001</v>
      </c>
      <c r="O182" s="27">
        <f t="shared" si="60"/>
        <v>-29021.175039997554</v>
      </c>
      <c r="P182" s="27">
        <f t="shared" si="61"/>
        <v>29021.175039997554</v>
      </c>
    </row>
    <row r="183" spans="1:19">
      <c r="A183" s="31">
        <v>40087</v>
      </c>
      <c r="C183" s="6">
        <v>175</v>
      </c>
      <c r="D183" s="29">
        <f t="shared" si="52"/>
        <v>12748</v>
      </c>
      <c r="E183" s="29">
        <f t="shared" si="57"/>
        <v>2230900</v>
      </c>
      <c r="F183" s="29">
        <f t="shared" si="53"/>
        <v>-63750</v>
      </c>
      <c r="G183" s="34">
        <f>+Inputs!$D$3</f>
        <v>0.37951000000000001</v>
      </c>
      <c r="I183" s="27">
        <f t="shared" si="58"/>
        <v>2294650</v>
      </c>
      <c r="K183" s="27">
        <f t="shared" si="54"/>
        <v>12748</v>
      </c>
      <c r="L183" s="27">
        <f t="shared" si="59"/>
        <v>2230900</v>
      </c>
      <c r="M183" s="27">
        <f t="shared" si="55"/>
        <v>4837.9934800000001</v>
      </c>
      <c r="N183" s="27">
        <f t="shared" si="56"/>
        <v>4837.9934800000001</v>
      </c>
      <c r="O183" s="27">
        <f t="shared" si="60"/>
        <v>-24183.181559997553</v>
      </c>
      <c r="P183" s="27">
        <f t="shared" si="61"/>
        <v>24183.181559997553</v>
      </c>
    </row>
    <row r="184" spans="1:19">
      <c r="A184" s="30">
        <v>40118</v>
      </c>
      <c r="C184" s="6">
        <v>176</v>
      </c>
      <c r="D184" s="29">
        <f t="shared" si="52"/>
        <v>12748</v>
      </c>
      <c r="E184" s="29">
        <f t="shared" si="57"/>
        <v>2243648</v>
      </c>
      <c r="F184" s="29">
        <f t="shared" si="53"/>
        <v>-51002</v>
      </c>
      <c r="G184" s="34">
        <f>+Inputs!$D$3</f>
        <v>0.37951000000000001</v>
      </c>
      <c r="I184" s="27">
        <f t="shared" si="58"/>
        <v>2294650</v>
      </c>
      <c r="K184" s="27">
        <f t="shared" si="54"/>
        <v>12748</v>
      </c>
      <c r="L184" s="27">
        <f t="shared" si="59"/>
        <v>2243648</v>
      </c>
      <c r="M184" s="27">
        <f t="shared" si="55"/>
        <v>4837.9934800000001</v>
      </c>
      <c r="N184" s="27">
        <f t="shared" si="56"/>
        <v>4837.9934800000001</v>
      </c>
      <c r="O184" s="27">
        <f t="shared" si="60"/>
        <v>-19345.188079997552</v>
      </c>
      <c r="P184" s="27">
        <f t="shared" si="61"/>
        <v>19345.188079997552</v>
      </c>
    </row>
    <row r="185" spans="1:19">
      <c r="A185" s="30">
        <v>40148</v>
      </c>
      <c r="C185" s="6">
        <v>177</v>
      </c>
      <c r="D185" s="29">
        <f t="shared" si="52"/>
        <v>12748</v>
      </c>
      <c r="E185" s="29">
        <f t="shared" si="57"/>
        <v>2256396</v>
      </c>
      <c r="F185" s="29">
        <f t="shared" si="53"/>
        <v>-38254</v>
      </c>
      <c r="G185" s="34">
        <f>+Inputs!$D$3</f>
        <v>0.37951000000000001</v>
      </c>
      <c r="I185" s="27">
        <f t="shared" si="58"/>
        <v>2294650</v>
      </c>
      <c r="K185" s="27">
        <f t="shared" si="54"/>
        <v>12748</v>
      </c>
      <c r="L185" s="27">
        <f t="shared" si="59"/>
        <v>2256396</v>
      </c>
      <c r="M185" s="27">
        <f t="shared" si="55"/>
        <v>4837.9934800000001</v>
      </c>
      <c r="N185" s="27">
        <f t="shared" si="56"/>
        <v>4837.9934800000001</v>
      </c>
      <c r="O185" s="27">
        <f t="shared" si="60"/>
        <v>-14507.194599997551</v>
      </c>
      <c r="P185" s="27">
        <f t="shared" si="61"/>
        <v>14507.194599997551</v>
      </c>
    </row>
    <row r="186" spans="1:19" s="237" customFormat="1">
      <c r="A186" s="236">
        <v>40179</v>
      </c>
      <c r="C186" s="238">
        <v>178</v>
      </c>
      <c r="D186" s="239">
        <f>ROUND(-($F$185/60)*1,0)</f>
        <v>638</v>
      </c>
      <c r="E186" s="239">
        <f t="shared" si="57"/>
        <v>2257034</v>
      </c>
      <c r="F186" s="239">
        <f t="shared" si="53"/>
        <v>-37616</v>
      </c>
      <c r="G186" s="240">
        <f>+Inputs!$D$3</f>
        <v>0.37951000000000001</v>
      </c>
      <c r="I186" s="241">
        <f t="shared" si="58"/>
        <v>2294650</v>
      </c>
      <c r="K186" s="241">
        <f t="shared" si="54"/>
        <v>638</v>
      </c>
      <c r="L186" s="241">
        <f t="shared" si="59"/>
        <v>2257034</v>
      </c>
      <c r="M186" s="241">
        <f t="shared" si="55"/>
        <v>242.12738000000002</v>
      </c>
      <c r="N186" s="241">
        <f t="shared" si="56"/>
        <v>242.12738000000002</v>
      </c>
      <c r="O186" s="241">
        <f t="shared" si="60"/>
        <v>-14265.067219997551</v>
      </c>
      <c r="P186" s="241">
        <f t="shared" si="61"/>
        <v>14265.067219997551</v>
      </c>
      <c r="Q186" s="242"/>
      <c r="R186" s="242"/>
      <c r="S186" s="242"/>
    </row>
    <row r="187" spans="1:19" s="237" customFormat="1">
      <c r="A187" s="243">
        <v>40210</v>
      </c>
      <c r="C187" s="238">
        <v>179</v>
      </c>
      <c r="D187" s="239">
        <f t="shared" ref="D187:D244" si="62">ROUND(-($F$185/60)*1,0)</f>
        <v>638</v>
      </c>
      <c r="E187" s="239">
        <f t="shared" ref="E187:E193" si="63">+E186+D187</f>
        <v>2257672</v>
      </c>
      <c r="F187" s="239">
        <f t="shared" ref="F187:F193" si="64">$B$9+E187</f>
        <v>-36978</v>
      </c>
      <c r="G187" s="240">
        <f>+Inputs!$D$3</f>
        <v>0.37951000000000001</v>
      </c>
      <c r="I187" s="241">
        <f t="shared" ref="I187:I193" si="65">+I186+H187</f>
        <v>2294650</v>
      </c>
      <c r="K187" s="241">
        <f t="shared" ref="K187:K193" si="66">D187</f>
        <v>638</v>
      </c>
      <c r="L187" s="241">
        <f t="shared" ref="L187:L193" si="67">+L186+K187</f>
        <v>2257672</v>
      </c>
      <c r="M187" s="241">
        <f t="shared" ref="M187:M193" si="68">K187*G187</f>
        <v>242.12738000000002</v>
      </c>
      <c r="N187" s="241">
        <f t="shared" ref="N187:N193" si="69">M187-J187</f>
        <v>242.12738000000002</v>
      </c>
      <c r="O187" s="241">
        <f t="shared" ref="O187:O193" si="70">+O186+N187</f>
        <v>-14022.939839997551</v>
      </c>
      <c r="P187" s="241">
        <f t="shared" ref="P187:P193" si="71">P186-N187</f>
        <v>14022.939839997551</v>
      </c>
      <c r="Q187" s="242"/>
      <c r="R187" s="242"/>
      <c r="S187" s="242"/>
    </row>
    <row r="188" spans="1:19" s="237" customFormat="1">
      <c r="A188" s="236">
        <v>40238</v>
      </c>
      <c r="C188" s="238">
        <v>180</v>
      </c>
      <c r="D188" s="239">
        <f t="shared" si="62"/>
        <v>638</v>
      </c>
      <c r="E188" s="239">
        <f t="shared" si="63"/>
        <v>2258310</v>
      </c>
      <c r="F188" s="239">
        <f t="shared" si="64"/>
        <v>-36340</v>
      </c>
      <c r="G188" s="240">
        <f>+Inputs!$D$3</f>
        <v>0.37951000000000001</v>
      </c>
      <c r="I188" s="241">
        <f t="shared" si="65"/>
        <v>2294650</v>
      </c>
      <c r="K188" s="241">
        <f t="shared" si="66"/>
        <v>638</v>
      </c>
      <c r="L188" s="241">
        <f t="shared" si="67"/>
        <v>2258310</v>
      </c>
      <c r="M188" s="241">
        <f t="shared" si="68"/>
        <v>242.12738000000002</v>
      </c>
      <c r="N188" s="241">
        <f t="shared" si="69"/>
        <v>242.12738000000002</v>
      </c>
      <c r="O188" s="241">
        <f t="shared" si="70"/>
        <v>-13780.812459997551</v>
      </c>
      <c r="P188" s="241">
        <f t="shared" si="71"/>
        <v>13780.812459997551</v>
      </c>
      <c r="Q188" s="242"/>
      <c r="R188" s="242"/>
      <c r="S188" s="242"/>
    </row>
    <row r="189" spans="1:19" s="237" customFormat="1">
      <c r="A189" s="243">
        <v>40269</v>
      </c>
      <c r="C189" s="238">
        <v>181</v>
      </c>
      <c r="D189" s="239">
        <f t="shared" si="62"/>
        <v>638</v>
      </c>
      <c r="E189" s="239">
        <f t="shared" si="63"/>
        <v>2258948</v>
      </c>
      <c r="F189" s="239">
        <f t="shared" si="64"/>
        <v>-35702</v>
      </c>
      <c r="G189" s="240">
        <f>+Inputs!$D$3</f>
        <v>0.37951000000000001</v>
      </c>
      <c r="I189" s="241">
        <f t="shared" si="65"/>
        <v>2294650</v>
      </c>
      <c r="K189" s="241">
        <f t="shared" si="66"/>
        <v>638</v>
      </c>
      <c r="L189" s="241">
        <f t="shared" si="67"/>
        <v>2258948</v>
      </c>
      <c r="M189" s="241">
        <f t="shared" si="68"/>
        <v>242.12738000000002</v>
      </c>
      <c r="N189" s="241">
        <f t="shared" si="69"/>
        <v>242.12738000000002</v>
      </c>
      <c r="O189" s="241">
        <f t="shared" si="70"/>
        <v>-13538.685079997551</v>
      </c>
      <c r="P189" s="241">
        <f t="shared" si="71"/>
        <v>13538.685079997551</v>
      </c>
      <c r="Q189" s="242"/>
      <c r="R189" s="242"/>
      <c r="S189" s="242"/>
    </row>
    <row r="190" spans="1:19" s="237" customFormat="1">
      <c r="A190" s="236">
        <v>40299</v>
      </c>
      <c r="C190" s="238">
        <v>182</v>
      </c>
      <c r="D190" s="239">
        <f t="shared" si="62"/>
        <v>638</v>
      </c>
      <c r="E190" s="239">
        <f t="shared" si="63"/>
        <v>2259586</v>
      </c>
      <c r="F190" s="239">
        <f t="shared" si="64"/>
        <v>-35064</v>
      </c>
      <c r="G190" s="240">
        <f>+Inputs!$D$3</f>
        <v>0.37951000000000001</v>
      </c>
      <c r="I190" s="241">
        <f t="shared" si="65"/>
        <v>2294650</v>
      </c>
      <c r="K190" s="241">
        <f t="shared" si="66"/>
        <v>638</v>
      </c>
      <c r="L190" s="241">
        <f t="shared" si="67"/>
        <v>2259586</v>
      </c>
      <c r="M190" s="241">
        <f t="shared" si="68"/>
        <v>242.12738000000002</v>
      </c>
      <c r="N190" s="241">
        <f t="shared" si="69"/>
        <v>242.12738000000002</v>
      </c>
      <c r="O190" s="241">
        <f t="shared" si="70"/>
        <v>-13296.557699997551</v>
      </c>
      <c r="P190" s="241">
        <f t="shared" si="71"/>
        <v>13296.557699997551</v>
      </c>
      <c r="Q190" s="242"/>
      <c r="R190" s="242"/>
      <c r="S190" s="242"/>
    </row>
    <row r="191" spans="1:19" s="237" customFormat="1">
      <c r="A191" s="243">
        <v>40330</v>
      </c>
      <c r="C191" s="238">
        <v>183</v>
      </c>
      <c r="D191" s="239">
        <f t="shared" si="62"/>
        <v>638</v>
      </c>
      <c r="E191" s="239">
        <f t="shared" si="63"/>
        <v>2260224</v>
      </c>
      <c r="F191" s="239">
        <f t="shared" si="64"/>
        <v>-34426</v>
      </c>
      <c r="G191" s="240">
        <f>+Inputs!$D$3</f>
        <v>0.37951000000000001</v>
      </c>
      <c r="I191" s="241">
        <f t="shared" si="65"/>
        <v>2294650</v>
      </c>
      <c r="K191" s="241">
        <f t="shared" si="66"/>
        <v>638</v>
      </c>
      <c r="L191" s="241">
        <f t="shared" si="67"/>
        <v>2260224</v>
      </c>
      <c r="M191" s="241">
        <f t="shared" si="68"/>
        <v>242.12738000000002</v>
      </c>
      <c r="N191" s="241">
        <f t="shared" si="69"/>
        <v>242.12738000000002</v>
      </c>
      <c r="O191" s="241">
        <f t="shared" si="70"/>
        <v>-13054.430319997551</v>
      </c>
      <c r="P191" s="241">
        <f t="shared" si="71"/>
        <v>13054.430319997551</v>
      </c>
      <c r="Q191" s="242"/>
      <c r="R191" s="242"/>
      <c r="S191" s="242"/>
    </row>
    <row r="192" spans="1:19" s="237" customFormat="1">
      <c r="A192" s="236">
        <v>40360</v>
      </c>
      <c r="C192" s="238">
        <v>184</v>
      </c>
      <c r="D192" s="239">
        <f t="shared" si="62"/>
        <v>638</v>
      </c>
      <c r="E192" s="239">
        <f t="shared" si="63"/>
        <v>2260862</v>
      </c>
      <c r="F192" s="239">
        <f t="shared" si="64"/>
        <v>-33788</v>
      </c>
      <c r="G192" s="240">
        <f>+Inputs!$D$3</f>
        <v>0.37951000000000001</v>
      </c>
      <c r="I192" s="241">
        <f t="shared" si="65"/>
        <v>2294650</v>
      </c>
      <c r="K192" s="241">
        <f t="shared" si="66"/>
        <v>638</v>
      </c>
      <c r="L192" s="241">
        <f t="shared" si="67"/>
        <v>2260862</v>
      </c>
      <c r="M192" s="241">
        <f t="shared" si="68"/>
        <v>242.12738000000002</v>
      </c>
      <c r="N192" s="241">
        <f t="shared" si="69"/>
        <v>242.12738000000002</v>
      </c>
      <c r="O192" s="241">
        <f t="shared" si="70"/>
        <v>-12812.302939997551</v>
      </c>
      <c r="P192" s="241">
        <f t="shared" si="71"/>
        <v>12812.302939997551</v>
      </c>
      <c r="Q192" s="242"/>
      <c r="R192" s="242"/>
      <c r="S192" s="242"/>
    </row>
    <row r="193" spans="1:19" s="237" customFormat="1">
      <c r="A193" s="243">
        <v>40391</v>
      </c>
      <c r="C193" s="238">
        <v>185</v>
      </c>
      <c r="D193" s="239">
        <f t="shared" si="62"/>
        <v>638</v>
      </c>
      <c r="E193" s="239">
        <f t="shared" si="63"/>
        <v>2261500</v>
      </c>
      <c r="F193" s="239">
        <f t="shared" si="64"/>
        <v>-33150</v>
      </c>
      <c r="G193" s="240">
        <f>+Inputs!$D$3</f>
        <v>0.37951000000000001</v>
      </c>
      <c r="I193" s="241">
        <f t="shared" si="65"/>
        <v>2294650</v>
      </c>
      <c r="K193" s="241">
        <f t="shared" si="66"/>
        <v>638</v>
      </c>
      <c r="L193" s="241">
        <f t="shared" si="67"/>
        <v>2261500</v>
      </c>
      <c r="M193" s="241">
        <f t="shared" si="68"/>
        <v>242.12738000000002</v>
      </c>
      <c r="N193" s="241">
        <f t="shared" si="69"/>
        <v>242.12738000000002</v>
      </c>
      <c r="O193" s="241">
        <f t="shared" si="70"/>
        <v>-12570.175559997551</v>
      </c>
      <c r="P193" s="241">
        <f t="shared" si="71"/>
        <v>12570.175559997551</v>
      </c>
      <c r="Q193" s="242"/>
      <c r="R193" s="242"/>
      <c r="S193" s="242"/>
    </row>
    <row r="194" spans="1:19" s="237" customFormat="1">
      <c r="A194" s="236">
        <v>40422</v>
      </c>
      <c r="C194" s="238">
        <v>186</v>
      </c>
      <c r="D194" s="239">
        <f t="shared" si="62"/>
        <v>638</v>
      </c>
      <c r="E194" s="239">
        <f t="shared" ref="E194:E215" si="72">+E193+D194</f>
        <v>2262138</v>
      </c>
      <c r="F194" s="239">
        <f t="shared" ref="F194:F215" si="73">$B$9+E194</f>
        <v>-32512</v>
      </c>
      <c r="G194" s="240">
        <f>+Inputs!$D$3</f>
        <v>0.37951000000000001</v>
      </c>
      <c r="I194" s="241">
        <f t="shared" ref="I194:I215" si="74">+I193+H194</f>
        <v>2294650</v>
      </c>
      <c r="K194" s="241">
        <f t="shared" ref="K194:K215" si="75">D194</f>
        <v>638</v>
      </c>
      <c r="L194" s="241">
        <f t="shared" ref="L194:L215" si="76">+L193+K194</f>
        <v>2262138</v>
      </c>
      <c r="M194" s="241">
        <f t="shared" ref="M194:M215" si="77">K194*G194</f>
        <v>242.12738000000002</v>
      </c>
      <c r="N194" s="241">
        <f t="shared" ref="N194:N215" si="78">M194-J194</f>
        <v>242.12738000000002</v>
      </c>
      <c r="O194" s="241">
        <f t="shared" ref="O194:O215" si="79">+O193+N194</f>
        <v>-12328.048179997551</v>
      </c>
      <c r="P194" s="241">
        <f t="shared" ref="P194:P215" si="80">P193-N194</f>
        <v>12328.048179997551</v>
      </c>
      <c r="Q194" s="242"/>
      <c r="R194" s="242"/>
      <c r="S194" s="242"/>
    </row>
    <row r="195" spans="1:19" s="237" customFormat="1">
      <c r="A195" s="243">
        <v>40452</v>
      </c>
      <c r="C195" s="238">
        <v>187</v>
      </c>
      <c r="D195" s="239">
        <f t="shared" si="62"/>
        <v>638</v>
      </c>
      <c r="E195" s="239">
        <f t="shared" si="72"/>
        <v>2262776</v>
      </c>
      <c r="F195" s="239">
        <f t="shared" si="73"/>
        <v>-31874</v>
      </c>
      <c r="G195" s="240">
        <f>+Inputs!$D$3</f>
        <v>0.37951000000000001</v>
      </c>
      <c r="I195" s="241">
        <f t="shared" si="74"/>
        <v>2294650</v>
      </c>
      <c r="K195" s="241">
        <f t="shared" si="75"/>
        <v>638</v>
      </c>
      <c r="L195" s="241">
        <f t="shared" si="76"/>
        <v>2262776</v>
      </c>
      <c r="M195" s="241">
        <f t="shared" si="77"/>
        <v>242.12738000000002</v>
      </c>
      <c r="N195" s="241">
        <f t="shared" si="78"/>
        <v>242.12738000000002</v>
      </c>
      <c r="O195" s="241">
        <f t="shared" si="79"/>
        <v>-12085.920799997552</v>
      </c>
      <c r="P195" s="241">
        <f t="shared" si="80"/>
        <v>12085.920799997552</v>
      </c>
      <c r="Q195" s="242"/>
      <c r="R195" s="242"/>
      <c r="S195" s="242"/>
    </row>
    <row r="196" spans="1:19" s="237" customFormat="1">
      <c r="A196" s="236">
        <v>40483</v>
      </c>
      <c r="C196" s="238">
        <v>188</v>
      </c>
      <c r="D196" s="239">
        <f t="shared" si="62"/>
        <v>638</v>
      </c>
      <c r="E196" s="239">
        <f t="shared" si="72"/>
        <v>2263414</v>
      </c>
      <c r="F196" s="239">
        <f t="shared" si="73"/>
        <v>-31236</v>
      </c>
      <c r="G196" s="240">
        <f>+Inputs!$D$3</f>
        <v>0.37951000000000001</v>
      </c>
      <c r="I196" s="241">
        <f t="shared" si="74"/>
        <v>2294650</v>
      </c>
      <c r="K196" s="241">
        <f t="shared" si="75"/>
        <v>638</v>
      </c>
      <c r="L196" s="241">
        <f t="shared" si="76"/>
        <v>2263414</v>
      </c>
      <c r="M196" s="241">
        <f t="shared" si="77"/>
        <v>242.12738000000002</v>
      </c>
      <c r="N196" s="241">
        <f t="shared" si="78"/>
        <v>242.12738000000002</v>
      </c>
      <c r="O196" s="241">
        <f t="shared" si="79"/>
        <v>-11843.793419997552</v>
      </c>
      <c r="P196" s="241">
        <f t="shared" si="80"/>
        <v>11843.793419997552</v>
      </c>
      <c r="Q196" s="242"/>
      <c r="R196" s="242"/>
      <c r="S196" s="242"/>
    </row>
    <row r="197" spans="1:19" s="237" customFormat="1">
      <c r="A197" s="243">
        <v>40513</v>
      </c>
      <c r="C197" s="238">
        <v>189</v>
      </c>
      <c r="D197" s="239">
        <f t="shared" si="62"/>
        <v>638</v>
      </c>
      <c r="E197" s="239">
        <f t="shared" si="72"/>
        <v>2264052</v>
      </c>
      <c r="F197" s="239">
        <f t="shared" si="73"/>
        <v>-30598</v>
      </c>
      <c r="G197" s="240">
        <f>+Inputs!$D$3</f>
        <v>0.37951000000000001</v>
      </c>
      <c r="I197" s="241">
        <f t="shared" si="74"/>
        <v>2294650</v>
      </c>
      <c r="K197" s="241">
        <f t="shared" si="75"/>
        <v>638</v>
      </c>
      <c r="L197" s="241">
        <f t="shared" si="76"/>
        <v>2264052</v>
      </c>
      <c r="M197" s="241">
        <f t="shared" si="77"/>
        <v>242.12738000000002</v>
      </c>
      <c r="N197" s="241">
        <f t="shared" si="78"/>
        <v>242.12738000000002</v>
      </c>
      <c r="O197" s="241">
        <f t="shared" si="79"/>
        <v>-11601.666039997552</v>
      </c>
      <c r="P197" s="241">
        <f t="shared" si="80"/>
        <v>11601.666039997552</v>
      </c>
      <c r="Q197" s="242"/>
      <c r="R197" s="242"/>
      <c r="S197" s="242"/>
    </row>
    <row r="198" spans="1:19" s="237" customFormat="1">
      <c r="A198" s="236">
        <v>40544</v>
      </c>
      <c r="C198" s="238">
        <v>190</v>
      </c>
      <c r="D198" s="239">
        <f t="shared" si="62"/>
        <v>638</v>
      </c>
      <c r="E198" s="239">
        <f t="shared" si="72"/>
        <v>2264690</v>
      </c>
      <c r="F198" s="239">
        <f t="shared" si="73"/>
        <v>-29960</v>
      </c>
      <c r="G198" s="240">
        <f>+Inputs!$D$3</f>
        <v>0.37951000000000001</v>
      </c>
      <c r="I198" s="241">
        <f t="shared" si="74"/>
        <v>2294650</v>
      </c>
      <c r="K198" s="241">
        <f t="shared" si="75"/>
        <v>638</v>
      </c>
      <c r="L198" s="241">
        <f t="shared" si="76"/>
        <v>2264690</v>
      </c>
      <c r="M198" s="241">
        <f t="shared" si="77"/>
        <v>242.12738000000002</v>
      </c>
      <c r="N198" s="241">
        <f t="shared" si="78"/>
        <v>242.12738000000002</v>
      </c>
      <c r="O198" s="241">
        <f t="shared" si="79"/>
        <v>-11359.538659997552</v>
      </c>
      <c r="P198" s="241">
        <f t="shared" si="80"/>
        <v>11359.538659997552</v>
      </c>
      <c r="Q198" s="242"/>
      <c r="R198" s="242"/>
      <c r="S198" s="242"/>
    </row>
    <row r="199" spans="1:19" s="237" customFormat="1">
      <c r="A199" s="243">
        <v>40575</v>
      </c>
      <c r="C199" s="238">
        <v>191</v>
      </c>
      <c r="D199" s="239">
        <f t="shared" si="62"/>
        <v>638</v>
      </c>
      <c r="E199" s="239">
        <f t="shared" si="72"/>
        <v>2265328</v>
      </c>
      <c r="F199" s="239">
        <f t="shared" si="73"/>
        <v>-29322</v>
      </c>
      <c r="G199" s="240">
        <f>+Inputs!$D$3</f>
        <v>0.37951000000000001</v>
      </c>
      <c r="I199" s="241">
        <f t="shared" si="74"/>
        <v>2294650</v>
      </c>
      <c r="K199" s="241">
        <f t="shared" si="75"/>
        <v>638</v>
      </c>
      <c r="L199" s="241">
        <f t="shared" si="76"/>
        <v>2265328</v>
      </c>
      <c r="M199" s="241">
        <f t="shared" si="77"/>
        <v>242.12738000000002</v>
      </c>
      <c r="N199" s="241">
        <f t="shared" si="78"/>
        <v>242.12738000000002</v>
      </c>
      <c r="O199" s="241">
        <f t="shared" si="79"/>
        <v>-11117.411279997552</v>
      </c>
      <c r="P199" s="241">
        <f t="shared" si="80"/>
        <v>11117.411279997552</v>
      </c>
      <c r="Q199" s="242"/>
      <c r="R199" s="242"/>
      <c r="S199" s="242"/>
    </row>
    <row r="200" spans="1:19" s="237" customFormat="1">
      <c r="A200" s="236">
        <v>40603</v>
      </c>
      <c r="C200" s="238">
        <v>192</v>
      </c>
      <c r="D200" s="239">
        <f t="shared" si="62"/>
        <v>638</v>
      </c>
      <c r="E200" s="239">
        <f t="shared" si="72"/>
        <v>2265966</v>
      </c>
      <c r="F200" s="239">
        <f t="shared" si="73"/>
        <v>-28684</v>
      </c>
      <c r="G200" s="240">
        <f>+Inputs!$D$3</f>
        <v>0.37951000000000001</v>
      </c>
      <c r="I200" s="241">
        <f t="shared" si="74"/>
        <v>2294650</v>
      </c>
      <c r="K200" s="241">
        <f t="shared" si="75"/>
        <v>638</v>
      </c>
      <c r="L200" s="241">
        <f t="shared" si="76"/>
        <v>2265966</v>
      </c>
      <c r="M200" s="241">
        <f t="shared" si="77"/>
        <v>242.12738000000002</v>
      </c>
      <c r="N200" s="241">
        <f t="shared" si="78"/>
        <v>242.12738000000002</v>
      </c>
      <c r="O200" s="241">
        <f t="shared" si="79"/>
        <v>-10875.283899997552</v>
      </c>
      <c r="P200" s="241">
        <f t="shared" si="80"/>
        <v>10875.283899997552</v>
      </c>
      <c r="Q200" s="242"/>
      <c r="R200" s="242"/>
      <c r="S200" s="242"/>
    </row>
    <row r="201" spans="1:19" s="237" customFormat="1">
      <c r="A201" s="243">
        <v>40634</v>
      </c>
      <c r="C201" s="238">
        <v>193</v>
      </c>
      <c r="D201" s="239">
        <f t="shared" si="62"/>
        <v>638</v>
      </c>
      <c r="E201" s="239">
        <f t="shared" si="72"/>
        <v>2266604</v>
      </c>
      <c r="F201" s="239">
        <f t="shared" si="73"/>
        <v>-28046</v>
      </c>
      <c r="G201" s="240">
        <f>+Inputs!$D$3</f>
        <v>0.37951000000000001</v>
      </c>
      <c r="I201" s="241">
        <f t="shared" si="74"/>
        <v>2294650</v>
      </c>
      <c r="K201" s="241">
        <f t="shared" si="75"/>
        <v>638</v>
      </c>
      <c r="L201" s="241">
        <f t="shared" si="76"/>
        <v>2266604</v>
      </c>
      <c r="M201" s="241">
        <f t="shared" si="77"/>
        <v>242.12738000000002</v>
      </c>
      <c r="N201" s="241">
        <f t="shared" si="78"/>
        <v>242.12738000000002</v>
      </c>
      <c r="O201" s="241">
        <f t="shared" si="79"/>
        <v>-10633.156519997552</v>
      </c>
      <c r="P201" s="241">
        <f t="shared" si="80"/>
        <v>10633.156519997552</v>
      </c>
      <c r="Q201" s="242"/>
      <c r="R201" s="242"/>
      <c r="S201" s="242"/>
    </row>
    <row r="202" spans="1:19" s="237" customFormat="1">
      <c r="A202" s="236">
        <v>40664</v>
      </c>
      <c r="C202" s="238">
        <v>194</v>
      </c>
      <c r="D202" s="239">
        <f t="shared" si="62"/>
        <v>638</v>
      </c>
      <c r="E202" s="239">
        <f t="shared" si="72"/>
        <v>2267242</v>
      </c>
      <c r="F202" s="239">
        <f t="shared" si="73"/>
        <v>-27408</v>
      </c>
      <c r="G202" s="240">
        <f>+Inputs!$D$3</f>
        <v>0.37951000000000001</v>
      </c>
      <c r="I202" s="241">
        <f t="shared" si="74"/>
        <v>2294650</v>
      </c>
      <c r="K202" s="241">
        <f t="shared" si="75"/>
        <v>638</v>
      </c>
      <c r="L202" s="241">
        <f t="shared" si="76"/>
        <v>2267242</v>
      </c>
      <c r="M202" s="241">
        <f t="shared" si="77"/>
        <v>242.12738000000002</v>
      </c>
      <c r="N202" s="241">
        <f t="shared" si="78"/>
        <v>242.12738000000002</v>
      </c>
      <c r="O202" s="241">
        <f t="shared" si="79"/>
        <v>-10391.029139997552</v>
      </c>
      <c r="P202" s="241">
        <f t="shared" si="80"/>
        <v>10391.029139997552</v>
      </c>
      <c r="Q202" s="242"/>
      <c r="R202" s="242"/>
      <c r="S202" s="242"/>
    </row>
    <row r="203" spans="1:19" s="237" customFormat="1">
      <c r="A203" s="243">
        <v>40695</v>
      </c>
      <c r="C203" s="238">
        <v>195</v>
      </c>
      <c r="D203" s="239">
        <f t="shared" si="62"/>
        <v>638</v>
      </c>
      <c r="E203" s="239">
        <f t="shared" si="72"/>
        <v>2267880</v>
      </c>
      <c r="F203" s="239">
        <f t="shared" si="73"/>
        <v>-26770</v>
      </c>
      <c r="G203" s="240">
        <f>+Inputs!$D$3</f>
        <v>0.37951000000000001</v>
      </c>
      <c r="I203" s="241">
        <f t="shared" si="74"/>
        <v>2294650</v>
      </c>
      <c r="K203" s="241">
        <f t="shared" si="75"/>
        <v>638</v>
      </c>
      <c r="L203" s="241">
        <f t="shared" si="76"/>
        <v>2267880</v>
      </c>
      <c r="M203" s="241">
        <f t="shared" si="77"/>
        <v>242.12738000000002</v>
      </c>
      <c r="N203" s="241">
        <f t="shared" si="78"/>
        <v>242.12738000000002</v>
      </c>
      <c r="O203" s="241">
        <f t="shared" si="79"/>
        <v>-10148.901759997552</v>
      </c>
      <c r="P203" s="241">
        <f t="shared" si="80"/>
        <v>10148.901759997552</v>
      </c>
      <c r="Q203" s="242"/>
      <c r="R203" s="242"/>
      <c r="S203" s="242"/>
    </row>
    <row r="204" spans="1:19" s="237" customFormat="1">
      <c r="A204" s="236">
        <v>40725</v>
      </c>
      <c r="C204" s="238">
        <v>196</v>
      </c>
      <c r="D204" s="239">
        <f t="shared" si="62"/>
        <v>638</v>
      </c>
      <c r="E204" s="239">
        <f t="shared" si="72"/>
        <v>2268518</v>
      </c>
      <c r="F204" s="239">
        <f t="shared" si="73"/>
        <v>-26132</v>
      </c>
      <c r="G204" s="240">
        <f>+Inputs!$D$3</f>
        <v>0.37951000000000001</v>
      </c>
      <c r="I204" s="241">
        <f t="shared" si="74"/>
        <v>2294650</v>
      </c>
      <c r="K204" s="241">
        <f t="shared" si="75"/>
        <v>638</v>
      </c>
      <c r="L204" s="241">
        <f t="shared" si="76"/>
        <v>2268518</v>
      </c>
      <c r="M204" s="241">
        <f t="shared" si="77"/>
        <v>242.12738000000002</v>
      </c>
      <c r="N204" s="241">
        <f t="shared" si="78"/>
        <v>242.12738000000002</v>
      </c>
      <c r="O204" s="241">
        <f t="shared" si="79"/>
        <v>-9906.7743799975524</v>
      </c>
      <c r="P204" s="241">
        <f t="shared" si="80"/>
        <v>9906.7743799975524</v>
      </c>
      <c r="Q204" s="242"/>
      <c r="R204" s="242"/>
      <c r="S204" s="242"/>
    </row>
    <row r="205" spans="1:19" s="237" customFormat="1">
      <c r="A205" s="243">
        <v>40756</v>
      </c>
      <c r="C205" s="238">
        <v>197</v>
      </c>
      <c r="D205" s="239">
        <f t="shared" si="62"/>
        <v>638</v>
      </c>
      <c r="E205" s="239">
        <f t="shared" si="72"/>
        <v>2269156</v>
      </c>
      <c r="F205" s="239">
        <f t="shared" si="73"/>
        <v>-25494</v>
      </c>
      <c r="G205" s="240">
        <f>+Inputs!$D$3</f>
        <v>0.37951000000000001</v>
      </c>
      <c r="I205" s="241">
        <f t="shared" si="74"/>
        <v>2294650</v>
      </c>
      <c r="K205" s="241">
        <f t="shared" si="75"/>
        <v>638</v>
      </c>
      <c r="L205" s="241">
        <f t="shared" si="76"/>
        <v>2269156</v>
      </c>
      <c r="M205" s="241">
        <f t="shared" si="77"/>
        <v>242.12738000000002</v>
      </c>
      <c r="N205" s="241">
        <f t="shared" si="78"/>
        <v>242.12738000000002</v>
      </c>
      <c r="O205" s="241">
        <f t="shared" si="79"/>
        <v>-9664.6469999975525</v>
      </c>
      <c r="P205" s="241">
        <f t="shared" si="80"/>
        <v>9664.6469999975525</v>
      </c>
      <c r="Q205" s="242"/>
      <c r="R205" s="242"/>
      <c r="S205" s="242"/>
    </row>
    <row r="206" spans="1:19" s="237" customFormat="1">
      <c r="A206" s="236">
        <v>40787</v>
      </c>
      <c r="C206" s="238">
        <v>198</v>
      </c>
      <c r="D206" s="239">
        <f t="shared" si="62"/>
        <v>638</v>
      </c>
      <c r="E206" s="239">
        <f t="shared" si="72"/>
        <v>2269794</v>
      </c>
      <c r="F206" s="239">
        <f t="shared" si="73"/>
        <v>-24856</v>
      </c>
      <c r="G206" s="240">
        <f>+Inputs!$D$3</f>
        <v>0.37951000000000001</v>
      </c>
      <c r="I206" s="241">
        <f t="shared" si="74"/>
        <v>2294650</v>
      </c>
      <c r="K206" s="241">
        <f t="shared" si="75"/>
        <v>638</v>
      </c>
      <c r="L206" s="241">
        <f t="shared" si="76"/>
        <v>2269794</v>
      </c>
      <c r="M206" s="241">
        <f t="shared" si="77"/>
        <v>242.12738000000002</v>
      </c>
      <c r="N206" s="241">
        <f t="shared" si="78"/>
        <v>242.12738000000002</v>
      </c>
      <c r="O206" s="241">
        <f t="shared" si="79"/>
        <v>-9422.5196199975526</v>
      </c>
      <c r="P206" s="241">
        <f t="shared" si="80"/>
        <v>9422.5196199975526</v>
      </c>
      <c r="Q206" s="242"/>
      <c r="R206" s="242"/>
      <c r="S206" s="242"/>
    </row>
    <row r="207" spans="1:19" s="237" customFormat="1">
      <c r="A207" s="243">
        <v>40817</v>
      </c>
      <c r="C207" s="238">
        <v>199</v>
      </c>
      <c r="D207" s="239">
        <f t="shared" si="62"/>
        <v>638</v>
      </c>
      <c r="E207" s="239">
        <f t="shared" si="72"/>
        <v>2270432</v>
      </c>
      <c r="F207" s="239">
        <f t="shared" si="73"/>
        <v>-24218</v>
      </c>
      <c r="G207" s="240">
        <f>+Inputs!$D$3</f>
        <v>0.37951000000000001</v>
      </c>
      <c r="I207" s="241">
        <f t="shared" si="74"/>
        <v>2294650</v>
      </c>
      <c r="K207" s="241">
        <f t="shared" si="75"/>
        <v>638</v>
      </c>
      <c r="L207" s="241">
        <f t="shared" si="76"/>
        <v>2270432</v>
      </c>
      <c r="M207" s="241">
        <f t="shared" si="77"/>
        <v>242.12738000000002</v>
      </c>
      <c r="N207" s="241">
        <f t="shared" si="78"/>
        <v>242.12738000000002</v>
      </c>
      <c r="O207" s="241">
        <f t="shared" si="79"/>
        <v>-9180.3922399975527</v>
      </c>
      <c r="P207" s="241">
        <f t="shared" si="80"/>
        <v>9180.3922399975527</v>
      </c>
      <c r="Q207" s="242"/>
      <c r="R207" s="242"/>
      <c r="S207" s="242"/>
    </row>
    <row r="208" spans="1:19" s="237" customFormat="1">
      <c r="A208" s="236">
        <v>40848</v>
      </c>
      <c r="C208" s="238">
        <v>200</v>
      </c>
      <c r="D208" s="239">
        <f t="shared" si="62"/>
        <v>638</v>
      </c>
      <c r="E208" s="239">
        <f t="shared" si="72"/>
        <v>2271070</v>
      </c>
      <c r="F208" s="239">
        <f t="shared" si="73"/>
        <v>-23580</v>
      </c>
      <c r="G208" s="240">
        <f>+Inputs!$D$3</f>
        <v>0.37951000000000001</v>
      </c>
      <c r="I208" s="241">
        <f t="shared" si="74"/>
        <v>2294650</v>
      </c>
      <c r="K208" s="241">
        <f t="shared" si="75"/>
        <v>638</v>
      </c>
      <c r="L208" s="241">
        <f t="shared" si="76"/>
        <v>2271070</v>
      </c>
      <c r="M208" s="241">
        <f t="shared" si="77"/>
        <v>242.12738000000002</v>
      </c>
      <c r="N208" s="241">
        <f t="shared" si="78"/>
        <v>242.12738000000002</v>
      </c>
      <c r="O208" s="241">
        <f t="shared" si="79"/>
        <v>-8938.2648599975528</v>
      </c>
      <c r="P208" s="241">
        <f t="shared" si="80"/>
        <v>8938.2648599975528</v>
      </c>
      <c r="Q208" s="242"/>
      <c r="R208" s="242"/>
      <c r="S208" s="242"/>
    </row>
    <row r="209" spans="1:19" s="237" customFormat="1">
      <c r="A209" s="243">
        <v>40878</v>
      </c>
      <c r="C209" s="238">
        <v>201</v>
      </c>
      <c r="D209" s="239">
        <f t="shared" si="62"/>
        <v>638</v>
      </c>
      <c r="E209" s="239">
        <f t="shared" si="72"/>
        <v>2271708</v>
      </c>
      <c r="F209" s="239">
        <f t="shared" si="73"/>
        <v>-22942</v>
      </c>
      <c r="G209" s="240">
        <f>+Inputs!$D$3</f>
        <v>0.37951000000000001</v>
      </c>
      <c r="I209" s="241">
        <f t="shared" si="74"/>
        <v>2294650</v>
      </c>
      <c r="K209" s="241">
        <f t="shared" si="75"/>
        <v>638</v>
      </c>
      <c r="L209" s="241">
        <f t="shared" si="76"/>
        <v>2271708</v>
      </c>
      <c r="M209" s="241">
        <f t="shared" si="77"/>
        <v>242.12738000000002</v>
      </c>
      <c r="N209" s="241">
        <f t="shared" si="78"/>
        <v>242.12738000000002</v>
      </c>
      <c r="O209" s="241">
        <f t="shared" si="79"/>
        <v>-8696.1374799975529</v>
      </c>
      <c r="P209" s="241">
        <f t="shared" si="80"/>
        <v>8696.1374799975529</v>
      </c>
      <c r="Q209" s="242"/>
      <c r="R209" s="242"/>
      <c r="S209" s="242"/>
    </row>
    <row r="210" spans="1:19" s="237" customFormat="1">
      <c r="A210" s="236">
        <v>40909</v>
      </c>
      <c r="C210" s="238">
        <v>202</v>
      </c>
      <c r="D210" s="239">
        <f t="shared" si="62"/>
        <v>638</v>
      </c>
      <c r="E210" s="239">
        <f t="shared" si="72"/>
        <v>2272346</v>
      </c>
      <c r="F210" s="239">
        <f t="shared" si="73"/>
        <v>-22304</v>
      </c>
      <c r="G210" s="240">
        <f>+Inputs!$D$3</f>
        <v>0.37951000000000001</v>
      </c>
      <c r="I210" s="241">
        <f t="shared" si="74"/>
        <v>2294650</v>
      </c>
      <c r="K210" s="241">
        <f t="shared" si="75"/>
        <v>638</v>
      </c>
      <c r="L210" s="241">
        <f t="shared" si="76"/>
        <v>2272346</v>
      </c>
      <c r="M210" s="241">
        <f t="shared" si="77"/>
        <v>242.12738000000002</v>
      </c>
      <c r="N210" s="241">
        <f t="shared" si="78"/>
        <v>242.12738000000002</v>
      </c>
      <c r="O210" s="241">
        <f t="shared" si="79"/>
        <v>-8454.010099997553</v>
      </c>
      <c r="P210" s="241">
        <f t="shared" si="80"/>
        <v>8454.010099997553</v>
      </c>
      <c r="Q210" s="242"/>
      <c r="R210" s="242"/>
      <c r="S210" s="242"/>
    </row>
    <row r="211" spans="1:19" s="237" customFormat="1">
      <c r="A211" s="243">
        <v>40940</v>
      </c>
      <c r="C211" s="238">
        <v>203</v>
      </c>
      <c r="D211" s="239">
        <f t="shared" si="62"/>
        <v>638</v>
      </c>
      <c r="E211" s="239">
        <f t="shared" si="72"/>
        <v>2272984</v>
      </c>
      <c r="F211" s="239">
        <f t="shared" si="73"/>
        <v>-21666</v>
      </c>
      <c r="G211" s="240">
        <f>+Inputs!$D$3</f>
        <v>0.37951000000000001</v>
      </c>
      <c r="I211" s="241">
        <f t="shared" si="74"/>
        <v>2294650</v>
      </c>
      <c r="K211" s="241">
        <f t="shared" si="75"/>
        <v>638</v>
      </c>
      <c r="L211" s="241">
        <f t="shared" si="76"/>
        <v>2272984</v>
      </c>
      <c r="M211" s="241">
        <f t="shared" si="77"/>
        <v>242.12738000000002</v>
      </c>
      <c r="N211" s="241">
        <f t="shared" si="78"/>
        <v>242.12738000000002</v>
      </c>
      <c r="O211" s="241">
        <f t="shared" si="79"/>
        <v>-8211.8827199975531</v>
      </c>
      <c r="P211" s="241">
        <f t="shared" si="80"/>
        <v>8211.8827199975531</v>
      </c>
      <c r="Q211" s="242"/>
      <c r="R211" s="242"/>
      <c r="S211" s="242"/>
    </row>
    <row r="212" spans="1:19" s="237" customFormat="1">
      <c r="A212" s="236">
        <v>40969</v>
      </c>
      <c r="C212" s="238">
        <v>204</v>
      </c>
      <c r="D212" s="239">
        <f t="shared" si="62"/>
        <v>638</v>
      </c>
      <c r="E212" s="239">
        <f t="shared" si="72"/>
        <v>2273622</v>
      </c>
      <c r="F212" s="239">
        <f t="shared" si="73"/>
        <v>-21028</v>
      </c>
      <c r="G212" s="240">
        <f>+Inputs!$D$3</f>
        <v>0.37951000000000001</v>
      </c>
      <c r="I212" s="241">
        <f t="shared" si="74"/>
        <v>2294650</v>
      </c>
      <c r="K212" s="241">
        <f t="shared" si="75"/>
        <v>638</v>
      </c>
      <c r="L212" s="241">
        <f t="shared" si="76"/>
        <v>2273622</v>
      </c>
      <c r="M212" s="241">
        <f t="shared" si="77"/>
        <v>242.12738000000002</v>
      </c>
      <c r="N212" s="241">
        <f t="shared" si="78"/>
        <v>242.12738000000002</v>
      </c>
      <c r="O212" s="241">
        <f t="shared" si="79"/>
        <v>-7969.7553399975532</v>
      </c>
      <c r="P212" s="241">
        <f t="shared" si="80"/>
        <v>7969.7553399975532</v>
      </c>
      <c r="Q212" s="242"/>
      <c r="R212" s="242"/>
      <c r="S212" s="242"/>
    </row>
    <row r="213" spans="1:19" s="237" customFormat="1">
      <c r="A213" s="243">
        <v>41000</v>
      </c>
      <c r="C213" s="238">
        <v>205</v>
      </c>
      <c r="D213" s="239">
        <f t="shared" si="62"/>
        <v>638</v>
      </c>
      <c r="E213" s="239">
        <f t="shared" si="72"/>
        <v>2274260</v>
      </c>
      <c r="F213" s="239">
        <f t="shared" si="73"/>
        <v>-20390</v>
      </c>
      <c r="G213" s="240">
        <f>+Inputs!$D$3</f>
        <v>0.37951000000000001</v>
      </c>
      <c r="I213" s="241">
        <f t="shared" si="74"/>
        <v>2294650</v>
      </c>
      <c r="K213" s="241">
        <f t="shared" si="75"/>
        <v>638</v>
      </c>
      <c r="L213" s="241">
        <f t="shared" si="76"/>
        <v>2274260</v>
      </c>
      <c r="M213" s="241">
        <f t="shared" si="77"/>
        <v>242.12738000000002</v>
      </c>
      <c r="N213" s="241">
        <f t="shared" si="78"/>
        <v>242.12738000000002</v>
      </c>
      <c r="O213" s="241">
        <f t="shared" si="79"/>
        <v>-7727.6279599975533</v>
      </c>
      <c r="P213" s="241">
        <f t="shared" si="80"/>
        <v>7727.6279599975533</v>
      </c>
      <c r="Q213" s="242"/>
      <c r="R213" s="242"/>
      <c r="S213" s="242"/>
    </row>
    <row r="214" spans="1:19" s="237" customFormat="1">
      <c r="A214" s="236">
        <v>41030</v>
      </c>
      <c r="C214" s="238">
        <v>206</v>
      </c>
      <c r="D214" s="239">
        <f t="shared" si="62"/>
        <v>638</v>
      </c>
      <c r="E214" s="239">
        <f t="shared" si="72"/>
        <v>2274898</v>
      </c>
      <c r="F214" s="239">
        <f t="shared" si="73"/>
        <v>-19752</v>
      </c>
      <c r="G214" s="240">
        <f>+Inputs!$D$3</f>
        <v>0.37951000000000001</v>
      </c>
      <c r="I214" s="241">
        <f t="shared" si="74"/>
        <v>2294650</v>
      </c>
      <c r="K214" s="241">
        <f t="shared" si="75"/>
        <v>638</v>
      </c>
      <c r="L214" s="241">
        <f t="shared" si="76"/>
        <v>2274898</v>
      </c>
      <c r="M214" s="241">
        <f t="shared" si="77"/>
        <v>242.12738000000002</v>
      </c>
      <c r="N214" s="241">
        <f t="shared" si="78"/>
        <v>242.12738000000002</v>
      </c>
      <c r="O214" s="241">
        <f t="shared" si="79"/>
        <v>-7485.5005799975534</v>
      </c>
      <c r="P214" s="241">
        <f t="shared" si="80"/>
        <v>7485.5005799975534</v>
      </c>
      <c r="Q214" s="242"/>
      <c r="R214" s="242"/>
      <c r="S214" s="242"/>
    </row>
    <row r="215" spans="1:19" s="237" customFormat="1">
      <c r="A215" s="243">
        <v>41061</v>
      </c>
      <c r="C215" s="238">
        <v>207</v>
      </c>
      <c r="D215" s="239">
        <f t="shared" si="62"/>
        <v>638</v>
      </c>
      <c r="E215" s="239">
        <f t="shared" si="72"/>
        <v>2275536</v>
      </c>
      <c r="F215" s="239">
        <f t="shared" si="73"/>
        <v>-19114</v>
      </c>
      <c r="G215" s="240">
        <f>+Inputs!$D$3</f>
        <v>0.37951000000000001</v>
      </c>
      <c r="I215" s="241">
        <f t="shared" si="74"/>
        <v>2294650</v>
      </c>
      <c r="K215" s="241">
        <f t="shared" si="75"/>
        <v>638</v>
      </c>
      <c r="L215" s="241">
        <f t="shared" si="76"/>
        <v>2275536</v>
      </c>
      <c r="M215" s="241">
        <f t="shared" si="77"/>
        <v>242.12738000000002</v>
      </c>
      <c r="N215" s="241">
        <f t="shared" si="78"/>
        <v>242.12738000000002</v>
      </c>
      <c r="O215" s="241">
        <f t="shared" si="79"/>
        <v>-7243.3731999975535</v>
      </c>
      <c r="P215" s="241">
        <f t="shared" si="80"/>
        <v>7243.3731999975535</v>
      </c>
      <c r="Q215" s="242"/>
      <c r="R215" s="242"/>
      <c r="S215" s="242"/>
    </row>
    <row r="216" spans="1:19" s="237" customFormat="1">
      <c r="A216" s="236">
        <v>41091</v>
      </c>
      <c r="C216" s="238">
        <v>208</v>
      </c>
      <c r="D216" s="239">
        <f t="shared" si="62"/>
        <v>638</v>
      </c>
      <c r="E216" s="239">
        <f t="shared" ref="E216:E245" si="81">+E215+D216</f>
        <v>2276174</v>
      </c>
      <c r="F216" s="239">
        <f t="shared" ref="F216:F245" si="82">$B$9+E216</f>
        <v>-18476</v>
      </c>
      <c r="G216" s="240">
        <f>+Inputs!$D$3</f>
        <v>0.37951000000000001</v>
      </c>
      <c r="I216" s="241">
        <f t="shared" ref="I216:I245" si="83">+I215+H216</f>
        <v>2294650</v>
      </c>
      <c r="K216" s="241">
        <f t="shared" ref="K216:K245" si="84">D216</f>
        <v>638</v>
      </c>
      <c r="L216" s="241">
        <f t="shared" ref="L216:L245" si="85">+L215+K216</f>
        <v>2276174</v>
      </c>
      <c r="M216" s="241">
        <f t="shared" ref="M216:M245" si="86">K216*G216</f>
        <v>242.12738000000002</v>
      </c>
      <c r="N216" s="241">
        <f t="shared" ref="N216:N245" si="87">M216-J216</f>
        <v>242.12738000000002</v>
      </c>
      <c r="O216" s="241">
        <f t="shared" ref="O216:O245" si="88">+O215+N216</f>
        <v>-7001.2458199975536</v>
      </c>
      <c r="P216" s="241">
        <f t="shared" ref="P216:P245" si="89">P215-N216</f>
        <v>7001.2458199975536</v>
      </c>
      <c r="Q216" s="242"/>
      <c r="R216" s="242"/>
      <c r="S216" s="242"/>
    </row>
    <row r="217" spans="1:19" s="237" customFormat="1">
      <c r="A217" s="243">
        <v>41122</v>
      </c>
      <c r="C217" s="238">
        <v>209</v>
      </c>
      <c r="D217" s="239">
        <f t="shared" si="62"/>
        <v>638</v>
      </c>
      <c r="E217" s="239">
        <f t="shared" si="81"/>
        <v>2276812</v>
      </c>
      <c r="F217" s="239">
        <f t="shared" si="82"/>
        <v>-17838</v>
      </c>
      <c r="G217" s="240">
        <f>+Inputs!$D$3</f>
        <v>0.37951000000000001</v>
      </c>
      <c r="I217" s="241">
        <f t="shared" si="83"/>
        <v>2294650</v>
      </c>
      <c r="K217" s="241">
        <f t="shared" si="84"/>
        <v>638</v>
      </c>
      <c r="L217" s="241">
        <f t="shared" si="85"/>
        <v>2276812</v>
      </c>
      <c r="M217" s="241">
        <f t="shared" si="86"/>
        <v>242.12738000000002</v>
      </c>
      <c r="N217" s="241">
        <f t="shared" si="87"/>
        <v>242.12738000000002</v>
      </c>
      <c r="O217" s="241">
        <f t="shared" si="88"/>
        <v>-6759.1184399975537</v>
      </c>
      <c r="P217" s="241">
        <f t="shared" si="89"/>
        <v>6759.1184399975537</v>
      </c>
      <c r="Q217" s="242"/>
      <c r="R217" s="242"/>
      <c r="S217" s="242"/>
    </row>
    <row r="218" spans="1:19" s="237" customFormat="1">
      <c r="A218" s="236">
        <v>41153</v>
      </c>
      <c r="C218" s="238">
        <v>210</v>
      </c>
      <c r="D218" s="239">
        <f t="shared" si="62"/>
        <v>638</v>
      </c>
      <c r="E218" s="239">
        <f t="shared" si="81"/>
        <v>2277450</v>
      </c>
      <c r="F218" s="239">
        <f t="shared" si="82"/>
        <v>-17200</v>
      </c>
      <c r="G218" s="240">
        <f>+Inputs!$D$3</f>
        <v>0.37951000000000001</v>
      </c>
      <c r="I218" s="241">
        <f t="shared" si="83"/>
        <v>2294650</v>
      </c>
      <c r="K218" s="241">
        <f t="shared" si="84"/>
        <v>638</v>
      </c>
      <c r="L218" s="241">
        <f t="shared" si="85"/>
        <v>2277450</v>
      </c>
      <c r="M218" s="241">
        <f t="shared" si="86"/>
        <v>242.12738000000002</v>
      </c>
      <c r="N218" s="241">
        <f t="shared" si="87"/>
        <v>242.12738000000002</v>
      </c>
      <c r="O218" s="241">
        <f t="shared" si="88"/>
        <v>-6516.9910599975537</v>
      </c>
      <c r="P218" s="241">
        <f t="shared" si="89"/>
        <v>6516.9910599975537</v>
      </c>
      <c r="Q218" s="242"/>
      <c r="R218" s="242"/>
      <c r="S218" s="242"/>
    </row>
    <row r="219" spans="1:19" s="237" customFormat="1">
      <c r="A219" s="243">
        <v>41183</v>
      </c>
      <c r="C219" s="238">
        <v>211</v>
      </c>
      <c r="D219" s="239">
        <f t="shared" si="62"/>
        <v>638</v>
      </c>
      <c r="E219" s="239">
        <f t="shared" si="81"/>
        <v>2278088</v>
      </c>
      <c r="F219" s="239">
        <f t="shared" si="82"/>
        <v>-16562</v>
      </c>
      <c r="G219" s="240">
        <f>+Inputs!$D$3</f>
        <v>0.37951000000000001</v>
      </c>
      <c r="I219" s="241">
        <f t="shared" si="83"/>
        <v>2294650</v>
      </c>
      <c r="K219" s="241">
        <f t="shared" si="84"/>
        <v>638</v>
      </c>
      <c r="L219" s="241">
        <f t="shared" si="85"/>
        <v>2278088</v>
      </c>
      <c r="M219" s="241">
        <f t="shared" si="86"/>
        <v>242.12738000000002</v>
      </c>
      <c r="N219" s="241">
        <f t="shared" si="87"/>
        <v>242.12738000000002</v>
      </c>
      <c r="O219" s="241">
        <f t="shared" si="88"/>
        <v>-6274.8636799975538</v>
      </c>
      <c r="P219" s="241">
        <f t="shared" si="89"/>
        <v>6274.8636799975538</v>
      </c>
      <c r="Q219" s="242"/>
      <c r="R219" s="242"/>
      <c r="S219" s="242"/>
    </row>
    <row r="220" spans="1:19" s="237" customFormat="1">
      <c r="A220" s="236">
        <v>41214</v>
      </c>
      <c r="C220" s="238">
        <v>212</v>
      </c>
      <c r="D220" s="239">
        <f t="shared" si="62"/>
        <v>638</v>
      </c>
      <c r="E220" s="239">
        <f t="shared" si="81"/>
        <v>2278726</v>
      </c>
      <c r="F220" s="239">
        <f t="shared" si="82"/>
        <v>-15924</v>
      </c>
      <c r="G220" s="240">
        <f>+Inputs!$D$3</f>
        <v>0.37951000000000001</v>
      </c>
      <c r="I220" s="241">
        <f t="shared" si="83"/>
        <v>2294650</v>
      </c>
      <c r="K220" s="241">
        <f t="shared" si="84"/>
        <v>638</v>
      </c>
      <c r="L220" s="241">
        <f t="shared" si="85"/>
        <v>2278726</v>
      </c>
      <c r="M220" s="241">
        <f t="shared" si="86"/>
        <v>242.12738000000002</v>
      </c>
      <c r="N220" s="241">
        <f t="shared" si="87"/>
        <v>242.12738000000002</v>
      </c>
      <c r="O220" s="241">
        <f t="shared" si="88"/>
        <v>-6032.7362999975539</v>
      </c>
      <c r="P220" s="241">
        <f t="shared" si="89"/>
        <v>6032.7362999975539</v>
      </c>
      <c r="Q220" s="242"/>
      <c r="R220" s="242"/>
      <c r="S220" s="242"/>
    </row>
    <row r="221" spans="1:19" s="237" customFormat="1">
      <c r="A221" s="243">
        <v>41244</v>
      </c>
      <c r="C221" s="238">
        <v>213</v>
      </c>
      <c r="D221" s="239">
        <f t="shared" si="62"/>
        <v>638</v>
      </c>
      <c r="E221" s="239">
        <f t="shared" si="81"/>
        <v>2279364</v>
      </c>
      <c r="F221" s="239">
        <f t="shared" si="82"/>
        <v>-15286</v>
      </c>
      <c r="G221" s="240">
        <f>+Inputs!$D$3</f>
        <v>0.37951000000000001</v>
      </c>
      <c r="I221" s="241">
        <f t="shared" si="83"/>
        <v>2294650</v>
      </c>
      <c r="K221" s="241">
        <f t="shared" si="84"/>
        <v>638</v>
      </c>
      <c r="L221" s="241">
        <f t="shared" si="85"/>
        <v>2279364</v>
      </c>
      <c r="M221" s="241">
        <f t="shared" si="86"/>
        <v>242.12738000000002</v>
      </c>
      <c r="N221" s="241">
        <f t="shared" si="87"/>
        <v>242.12738000000002</v>
      </c>
      <c r="O221" s="241">
        <f t="shared" si="88"/>
        <v>-5790.608919997554</v>
      </c>
      <c r="P221" s="241">
        <f t="shared" si="89"/>
        <v>5790.608919997554</v>
      </c>
      <c r="Q221" s="242"/>
      <c r="R221" s="242"/>
      <c r="S221" s="242"/>
    </row>
    <row r="222" spans="1:19" s="237" customFormat="1">
      <c r="A222" s="236">
        <v>41275</v>
      </c>
      <c r="C222" s="238">
        <v>214</v>
      </c>
      <c r="D222" s="239">
        <f t="shared" si="62"/>
        <v>638</v>
      </c>
      <c r="E222" s="239">
        <f t="shared" si="81"/>
        <v>2280002</v>
      </c>
      <c r="F222" s="239">
        <f t="shared" si="82"/>
        <v>-14648</v>
      </c>
      <c r="G222" s="240">
        <f>+Inputs!$D$3</f>
        <v>0.37951000000000001</v>
      </c>
      <c r="I222" s="241">
        <f t="shared" si="83"/>
        <v>2294650</v>
      </c>
      <c r="K222" s="241">
        <f t="shared" si="84"/>
        <v>638</v>
      </c>
      <c r="L222" s="241">
        <f t="shared" si="85"/>
        <v>2280002</v>
      </c>
      <c r="M222" s="241">
        <f t="shared" si="86"/>
        <v>242.12738000000002</v>
      </c>
      <c r="N222" s="241">
        <f t="shared" si="87"/>
        <v>242.12738000000002</v>
      </c>
      <c r="O222" s="241">
        <f t="shared" si="88"/>
        <v>-5548.4815399975541</v>
      </c>
      <c r="P222" s="241">
        <f t="shared" si="89"/>
        <v>5548.4815399975541</v>
      </c>
      <c r="Q222" s="242"/>
      <c r="R222" s="242"/>
      <c r="S222" s="242"/>
    </row>
    <row r="223" spans="1:19" s="237" customFormat="1">
      <c r="A223" s="243">
        <v>41306</v>
      </c>
      <c r="C223" s="238">
        <v>215</v>
      </c>
      <c r="D223" s="239">
        <f t="shared" si="62"/>
        <v>638</v>
      </c>
      <c r="E223" s="239">
        <f t="shared" si="81"/>
        <v>2280640</v>
      </c>
      <c r="F223" s="239">
        <f t="shared" si="82"/>
        <v>-14010</v>
      </c>
      <c r="G223" s="240">
        <f>+Inputs!$D$3</f>
        <v>0.37951000000000001</v>
      </c>
      <c r="I223" s="241">
        <f t="shared" si="83"/>
        <v>2294650</v>
      </c>
      <c r="K223" s="241">
        <f t="shared" si="84"/>
        <v>638</v>
      </c>
      <c r="L223" s="241">
        <f t="shared" si="85"/>
        <v>2280640</v>
      </c>
      <c r="M223" s="241">
        <f t="shared" si="86"/>
        <v>242.12738000000002</v>
      </c>
      <c r="N223" s="241">
        <f t="shared" si="87"/>
        <v>242.12738000000002</v>
      </c>
      <c r="O223" s="241">
        <f t="shared" si="88"/>
        <v>-5306.3541599975542</v>
      </c>
      <c r="P223" s="241">
        <f t="shared" si="89"/>
        <v>5306.3541599975542</v>
      </c>
      <c r="Q223" s="242"/>
      <c r="R223" s="242"/>
      <c r="S223" s="242"/>
    </row>
    <row r="224" spans="1:19" s="237" customFormat="1">
      <c r="A224" s="236">
        <v>41334</v>
      </c>
      <c r="C224" s="238">
        <v>216</v>
      </c>
      <c r="D224" s="239">
        <f t="shared" si="62"/>
        <v>638</v>
      </c>
      <c r="E224" s="239">
        <f t="shared" si="81"/>
        <v>2281278</v>
      </c>
      <c r="F224" s="239">
        <f t="shared" si="82"/>
        <v>-13372</v>
      </c>
      <c r="G224" s="240">
        <f>+Inputs!$D$3</f>
        <v>0.37951000000000001</v>
      </c>
      <c r="I224" s="241">
        <f t="shared" si="83"/>
        <v>2294650</v>
      </c>
      <c r="K224" s="241">
        <f t="shared" si="84"/>
        <v>638</v>
      </c>
      <c r="L224" s="241">
        <f t="shared" si="85"/>
        <v>2281278</v>
      </c>
      <c r="M224" s="241">
        <f t="shared" si="86"/>
        <v>242.12738000000002</v>
      </c>
      <c r="N224" s="241">
        <f t="shared" si="87"/>
        <v>242.12738000000002</v>
      </c>
      <c r="O224" s="241">
        <f t="shared" si="88"/>
        <v>-5064.2267799975543</v>
      </c>
      <c r="P224" s="241">
        <f t="shared" si="89"/>
        <v>5064.2267799975543</v>
      </c>
      <c r="Q224" s="242"/>
      <c r="R224" s="242"/>
      <c r="S224" s="242"/>
    </row>
    <row r="225" spans="1:19" s="237" customFormat="1">
      <c r="A225" s="243">
        <v>41365</v>
      </c>
      <c r="C225" s="238">
        <v>217</v>
      </c>
      <c r="D225" s="239">
        <f t="shared" si="62"/>
        <v>638</v>
      </c>
      <c r="E225" s="239">
        <f t="shared" si="81"/>
        <v>2281916</v>
      </c>
      <c r="F225" s="239">
        <f t="shared" si="82"/>
        <v>-12734</v>
      </c>
      <c r="G225" s="240">
        <f>+Inputs!$D$3</f>
        <v>0.37951000000000001</v>
      </c>
      <c r="I225" s="241">
        <f t="shared" si="83"/>
        <v>2294650</v>
      </c>
      <c r="K225" s="241">
        <f t="shared" si="84"/>
        <v>638</v>
      </c>
      <c r="L225" s="241">
        <f t="shared" si="85"/>
        <v>2281916</v>
      </c>
      <c r="M225" s="241">
        <f t="shared" si="86"/>
        <v>242.12738000000002</v>
      </c>
      <c r="N225" s="241">
        <f t="shared" si="87"/>
        <v>242.12738000000002</v>
      </c>
      <c r="O225" s="241">
        <f t="shared" si="88"/>
        <v>-4822.0993999975544</v>
      </c>
      <c r="P225" s="241">
        <f t="shared" si="89"/>
        <v>4822.0993999975544</v>
      </c>
      <c r="Q225" s="242"/>
      <c r="R225" s="242"/>
      <c r="S225" s="242"/>
    </row>
    <row r="226" spans="1:19" s="237" customFormat="1">
      <c r="A226" s="236">
        <v>41395</v>
      </c>
      <c r="C226" s="238">
        <v>218</v>
      </c>
      <c r="D226" s="239">
        <f t="shared" si="62"/>
        <v>638</v>
      </c>
      <c r="E226" s="239">
        <f t="shared" si="81"/>
        <v>2282554</v>
      </c>
      <c r="F226" s="239">
        <f t="shared" si="82"/>
        <v>-12096</v>
      </c>
      <c r="G226" s="240">
        <f>+Inputs!$D$3</f>
        <v>0.37951000000000001</v>
      </c>
      <c r="I226" s="241">
        <f t="shared" si="83"/>
        <v>2294650</v>
      </c>
      <c r="K226" s="241">
        <f t="shared" si="84"/>
        <v>638</v>
      </c>
      <c r="L226" s="241">
        <f t="shared" si="85"/>
        <v>2282554</v>
      </c>
      <c r="M226" s="241">
        <f t="shared" si="86"/>
        <v>242.12738000000002</v>
      </c>
      <c r="N226" s="241">
        <f t="shared" si="87"/>
        <v>242.12738000000002</v>
      </c>
      <c r="O226" s="241">
        <f t="shared" si="88"/>
        <v>-4579.9720199975545</v>
      </c>
      <c r="P226" s="241">
        <f t="shared" si="89"/>
        <v>4579.9720199975545</v>
      </c>
      <c r="Q226" s="242"/>
      <c r="R226" s="242"/>
      <c r="S226" s="242"/>
    </row>
    <row r="227" spans="1:19" s="237" customFormat="1">
      <c r="A227" s="243">
        <v>41426</v>
      </c>
      <c r="C227" s="238">
        <v>219</v>
      </c>
      <c r="D227" s="239">
        <f t="shared" si="62"/>
        <v>638</v>
      </c>
      <c r="E227" s="239">
        <f t="shared" si="81"/>
        <v>2283192</v>
      </c>
      <c r="F227" s="239">
        <f t="shared" si="82"/>
        <v>-11458</v>
      </c>
      <c r="G227" s="240">
        <f>+Inputs!$D$3</f>
        <v>0.37951000000000001</v>
      </c>
      <c r="I227" s="241">
        <f t="shared" si="83"/>
        <v>2294650</v>
      </c>
      <c r="K227" s="241">
        <f t="shared" si="84"/>
        <v>638</v>
      </c>
      <c r="L227" s="241">
        <f t="shared" si="85"/>
        <v>2283192</v>
      </c>
      <c r="M227" s="241">
        <f t="shared" si="86"/>
        <v>242.12738000000002</v>
      </c>
      <c r="N227" s="241">
        <f t="shared" si="87"/>
        <v>242.12738000000002</v>
      </c>
      <c r="O227" s="241">
        <f t="shared" si="88"/>
        <v>-4337.8446399975546</v>
      </c>
      <c r="P227" s="241">
        <f t="shared" si="89"/>
        <v>4337.8446399975546</v>
      </c>
      <c r="Q227" s="242"/>
      <c r="R227" s="242"/>
      <c r="S227" s="242"/>
    </row>
    <row r="228" spans="1:19" s="237" customFormat="1">
      <c r="A228" s="236">
        <v>41456</v>
      </c>
      <c r="C228" s="238">
        <v>220</v>
      </c>
      <c r="D228" s="239">
        <f t="shared" si="62"/>
        <v>638</v>
      </c>
      <c r="E228" s="239">
        <f t="shared" si="81"/>
        <v>2283830</v>
      </c>
      <c r="F228" s="239">
        <f t="shared" si="82"/>
        <v>-10820</v>
      </c>
      <c r="G228" s="240">
        <f>+Inputs!$D$3</f>
        <v>0.37951000000000001</v>
      </c>
      <c r="I228" s="241">
        <f t="shared" si="83"/>
        <v>2294650</v>
      </c>
      <c r="K228" s="241">
        <f t="shared" si="84"/>
        <v>638</v>
      </c>
      <c r="L228" s="241">
        <f t="shared" si="85"/>
        <v>2283830</v>
      </c>
      <c r="M228" s="241">
        <f t="shared" si="86"/>
        <v>242.12738000000002</v>
      </c>
      <c r="N228" s="241">
        <f t="shared" si="87"/>
        <v>242.12738000000002</v>
      </c>
      <c r="O228" s="241">
        <f t="shared" si="88"/>
        <v>-4095.7172599975547</v>
      </c>
      <c r="P228" s="241">
        <f t="shared" si="89"/>
        <v>4095.7172599975547</v>
      </c>
      <c r="Q228" s="242"/>
      <c r="R228" s="242"/>
      <c r="S228" s="242"/>
    </row>
    <row r="229" spans="1:19" s="237" customFormat="1">
      <c r="A229" s="243">
        <v>41487</v>
      </c>
      <c r="C229" s="238">
        <v>221</v>
      </c>
      <c r="D229" s="239">
        <f t="shared" si="62"/>
        <v>638</v>
      </c>
      <c r="E229" s="239">
        <f t="shared" si="81"/>
        <v>2284468</v>
      </c>
      <c r="F229" s="239">
        <f t="shared" si="82"/>
        <v>-10182</v>
      </c>
      <c r="G229" s="240">
        <f>+Inputs!$D$3</f>
        <v>0.37951000000000001</v>
      </c>
      <c r="I229" s="241">
        <f t="shared" si="83"/>
        <v>2294650</v>
      </c>
      <c r="K229" s="241">
        <f t="shared" si="84"/>
        <v>638</v>
      </c>
      <c r="L229" s="241">
        <f t="shared" si="85"/>
        <v>2284468</v>
      </c>
      <c r="M229" s="241">
        <f t="shared" si="86"/>
        <v>242.12738000000002</v>
      </c>
      <c r="N229" s="241">
        <f t="shared" si="87"/>
        <v>242.12738000000002</v>
      </c>
      <c r="O229" s="241">
        <f t="shared" si="88"/>
        <v>-3853.5898799975548</v>
      </c>
      <c r="P229" s="241">
        <f t="shared" si="89"/>
        <v>3853.5898799975548</v>
      </c>
      <c r="Q229" s="242"/>
      <c r="R229" s="242"/>
      <c r="S229" s="242"/>
    </row>
    <row r="230" spans="1:19" s="237" customFormat="1">
      <c r="A230" s="236">
        <v>41518</v>
      </c>
      <c r="C230" s="238">
        <v>222</v>
      </c>
      <c r="D230" s="239">
        <f t="shared" si="62"/>
        <v>638</v>
      </c>
      <c r="E230" s="239">
        <f t="shared" si="81"/>
        <v>2285106</v>
      </c>
      <c r="F230" s="239">
        <f t="shared" si="82"/>
        <v>-9544</v>
      </c>
      <c r="G230" s="240">
        <f>+Inputs!$D$3</f>
        <v>0.37951000000000001</v>
      </c>
      <c r="I230" s="241">
        <f t="shared" si="83"/>
        <v>2294650</v>
      </c>
      <c r="K230" s="241">
        <f t="shared" si="84"/>
        <v>638</v>
      </c>
      <c r="L230" s="241">
        <f t="shared" si="85"/>
        <v>2285106</v>
      </c>
      <c r="M230" s="241">
        <f t="shared" si="86"/>
        <v>242.12738000000002</v>
      </c>
      <c r="N230" s="241">
        <f t="shared" si="87"/>
        <v>242.12738000000002</v>
      </c>
      <c r="O230" s="241">
        <f t="shared" si="88"/>
        <v>-3611.4624999975549</v>
      </c>
      <c r="P230" s="241">
        <f t="shared" si="89"/>
        <v>3611.4624999975549</v>
      </c>
      <c r="Q230" s="242"/>
      <c r="R230" s="242"/>
      <c r="S230" s="242"/>
    </row>
    <row r="231" spans="1:19" s="237" customFormat="1">
      <c r="A231" s="243">
        <v>41548</v>
      </c>
      <c r="C231" s="238">
        <v>223</v>
      </c>
      <c r="D231" s="239">
        <f t="shared" si="62"/>
        <v>638</v>
      </c>
      <c r="E231" s="239">
        <f t="shared" si="81"/>
        <v>2285744</v>
      </c>
      <c r="F231" s="239">
        <f t="shared" si="82"/>
        <v>-8906</v>
      </c>
      <c r="G231" s="240">
        <f>+Inputs!$D$3</f>
        <v>0.37951000000000001</v>
      </c>
      <c r="I231" s="241">
        <f t="shared" si="83"/>
        <v>2294650</v>
      </c>
      <c r="K231" s="241">
        <f t="shared" si="84"/>
        <v>638</v>
      </c>
      <c r="L231" s="241">
        <f t="shared" si="85"/>
        <v>2285744</v>
      </c>
      <c r="M231" s="241">
        <f t="shared" si="86"/>
        <v>242.12738000000002</v>
      </c>
      <c r="N231" s="241">
        <f t="shared" si="87"/>
        <v>242.12738000000002</v>
      </c>
      <c r="O231" s="241">
        <f t="shared" si="88"/>
        <v>-3369.335119997555</v>
      </c>
      <c r="P231" s="241">
        <f t="shared" si="89"/>
        <v>3369.335119997555</v>
      </c>
      <c r="Q231" s="242"/>
      <c r="R231" s="242"/>
      <c r="S231" s="242"/>
    </row>
    <row r="232" spans="1:19" s="237" customFormat="1">
      <c r="A232" s="236">
        <v>41579</v>
      </c>
      <c r="C232" s="238">
        <v>224</v>
      </c>
      <c r="D232" s="239">
        <f t="shared" si="62"/>
        <v>638</v>
      </c>
      <c r="E232" s="239">
        <f t="shared" si="81"/>
        <v>2286382</v>
      </c>
      <c r="F232" s="239">
        <f t="shared" si="82"/>
        <v>-8268</v>
      </c>
      <c r="G232" s="240">
        <f>+Inputs!$D$3</f>
        <v>0.37951000000000001</v>
      </c>
      <c r="I232" s="241">
        <f t="shared" si="83"/>
        <v>2294650</v>
      </c>
      <c r="K232" s="241">
        <f t="shared" si="84"/>
        <v>638</v>
      </c>
      <c r="L232" s="241">
        <f t="shared" si="85"/>
        <v>2286382</v>
      </c>
      <c r="M232" s="241">
        <f t="shared" si="86"/>
        <v>242.12738000000002</v>
      </c>
      <c r="N232" s="241">
        <f t="shared" si="87"/>
        <v>242.12738000000002</v>
      </c>
      <c r="O232" s="241">
        <f t="shared" si="88"/>
        <v>-3127.2077399975551</v>
      </c>
      <c r="P232" s="241">
        <f t="shared" si="89"/>
        <v>3127.2077399975551</v>
      </c>
      <c r="Q232" s="242"/>
      <c r="R232" s="242"/>
      <c r="S232" s="242"/>
    </row>
    <row r="233" spans="1:19" s="237" customFormat="1">
      <c r="A233" s="243">
        <v>41609</v>
      </c>
      <c r="C233" s="238">
        <v>225</v>
      </c>
      <c r="D233" s="239">
        <f t="shared" si="62"/>
        <v>638</v>
      </c>
      <c r="E233" s="239">
        <f t="shared" si="81"/>
        <v>2287020</v>
      </c>
      <c r="F233" s="239">
        <f t="shared" si="82"/>
        <v>-7630</v>
      </c>
      <c r="G233" s="240">
        <f>+Inputs!$D$3</f>
        <v>0.37951000000000001</v>
      </c>
      <c r="I233" s="241">
        <f t="shared" si="83"/>
        <v>2294650</v>
      </c>
      <c r="K233" s="241">
        <f t="shared" si="84"/>
        <v>638</v>
      </c>
      <c r="L233" s="241">
        <f t="shared" si="85"/>
        <v>2287020</v>
      </c>
      <c r="M233" s="241">
        <f t="shared" si="86"/>
        <v>242.12738000000002</v>
      </c>
      <c r="N233" s="241">
        <f t="shared" si="87"/>
        <v>242.12738000000002</v>
      </c>
      <c r="O233" s="241">
        <f t="shared" si="88"/>
        <v>-2885.0803599975552</v>
      </c>
      <c r="P233" s="241">
        <f t="shared" si="89"/>
        <v>2885.0803599975552</v>
      </c>
      <c r="Q233" s="242"/>
      <c r="R233" s="242"/>
      <c r="S233" s="242"/>
    </row>
    <row r="234" spans="1:19" s="237" customFormat="1">
      <c r="A234" s="236">
        <v>41640</v>
      </c>
      <c r="C234" s="238">
        <v>226</v>
      </c>
      <c r="D234" s="239">
        <f t="shared" si="62"/>
        <v>638</v>
      </c>
      <c r="E234" s="239">
        <f t="shared" si="81"/>
        <v>2287658</v>
      </c>
      <c r="F234" s="239">
        <f t="shared" si="82"/>
        <v>-6992</v>
      </c>
      <c r="G234" s="240">
        <f>+Inputs!$D$3</f>
        <v>0.37951000000000001</v>
      </c>
      <c r="I234" s="241">
        <f t="shared" si="83"/>
        <v>2294650</v>
      </c>
      <c r="K234" s="241">
        <f t="shared" si="84"/>
        <v>638</v>
      </c>
      <c r="L234" s="241">
        <f t="shared" si="85"/>
        <v>2287658</v>
      </c>
      <c r="M234" s="241">
        <f t="shared" si="86"/>
        <v>242.12738000000002</v>
      </c>
      <c r="N234" s="241">
        <f t="shared" si="87"/>
        <v>242.12738000000002</v>
      </c>
      <c r="O234" s="241">
        <f t="shared" si="88"/>
        <v>-2642.9529799975553</v>
      </c>
      <c r="P234" s="241">
        <f t="shared" si="89"/>
        <v>2642.9529799975553</v>
      </c>
      <c r="Q234" s="242"/>
      <c r="R234" s="242"/>
      <c r="S234" s="242"/>
    </row>
    <row r="235" spans="1:19" s="237" customFormat="1">
      <c r="A235" s="243">
        <v>41671</v>
      </c>
      <c r="C235" s="238">
        <v>227</v>
      </c>
      <c r="D235" s="239">
        <f t="shared" si="62"/>
        <v>638</v>
      </c>
      <c r="E235" s="239">
        <f t="shared" si="81"/>
        <v>2288296</v>
      </c>
      <c r="F235" s="239">
        <f t="shared" si="82"/>
        <v>-6354</v>
      </c>
      <c r="G235" s="240">
        <f>+Inputs!$D$3</f>
        <v>0.37951000000000001</v>
      </c>
      <c r="I235" s="241">
        <f t="shared" si="83"/>
        <v>2294650</v>
      </c>
      <c r="K235" s="241">
        <f t="shared" si="84"/>
        <v>638</v>
      </c>
      <c r="L235" s="241">
        <f t="shared" si="85"/>
        <v>2288296</v>
      </c>
      <c r="M235" s="241">
        <f t="shared" si="86"/>
        <v>242.12738000000002</v>
      </c>
      <c r="N235" s="241">
        <f t="shared" si="87"/>
        <v>242.12738000000002</v>
      </c>
      <c r="O235" s="241">
        <f t="shared" si="88"/>
        <v>-2400.8255999975554</v>
      </c>
      <c r="P235" s="241">
        <f t="shared" si="89"/>
        <v>2400.8255999975554</v>
      </c>
      <c r="Q235" s="242"/>
      <c r="R235" s="242"/>
      <c r="S235" s="242"/>
    </row>
    <row r="236" spans="1:19" s="237" customFormat="1">
      <c r="A236" s="236">
        <v>41699</v>
      </c>
      <c r="C236" s="238">
        <v>228</v>
      </c>
      <c r="D236" s="239">
        <f t="shared" si="62"/>
        <v>638</v>
      </c>
      <c r="E236" s="239">
        <f t="shared" si="81"/>
        <v>2288934</v>
      </c>
      <c r="F236" s="239">
        <f t="shared" si="82"/>
        <v>-5716</v>
      </c>
      <c r="G236" s="240">
        <f>+Inputs!$D$3</f>
        <v>0.37951000000000001</v>
      </c>
      <c r="I236" s="241">
        <f t="shared" si="83"/>
        <v>2294650</v>
      </c>
      <c r="K236" s="241">
        <f t="shared" si="84"/>
        <v>638</v>
      </c>
      <c r="L236" s="241">
        <f t="shared" si="85"/>
        <v>2288934</v>
      </c>
      <c r="M236" s="241">
        <f t="shared" si="86"/>
        <v>242.12738000000002</v>
      </c>
      <c r="N236" s="241">
        <f t="shared" si="87"/>
        <v>242.12738000000002</v>
      </c>
      <c r="O236" s="241">
        <f t="shared" si="88"/>
        <v>-2158.6982199975555</v>
      </c>
      <c r="P236" s="241">
        <f t="shared" si="89"/>
        <v>2158.6982199975555</v>
      </c>
      <c r="Q236" s="242"/>
      <c r="R236" s="242"/>
      <c r="S236" s="242"/>
    </row>
    <row r="237" spans="1:19" s="237" customFormat="1">
      <c r="A237" s="243">
        <v>41730</v>
      </c>
      <c r="C237" s="238">
        <v>229</v>
      </c>
      <c r="D237" s="239">
        <f t="shared" si="62"/>
        <v>638</v>
      </c>
      <c r="E237" s="239">
        <f t="shared" si="81"/>
        <v>2289572</v>
      </c>
      <c r="F237" s="239">
        <f t="shared" si="82"/>
        <v>-5078</v>
      </c>
      <c r="G237" s="240">
        <f>+Inputs!$D$3</f>
        <v>0.37951000000000001</v>
      </c>
      <c r="I237" s="241">
        <f t="shared" si="83"/>
        <v>2294650</v>
      </c>
      <c r="K237" s="241">
        <f t="shared" si="84"/>
        <v>638</v>
      </c>
      <c r="L237" s="241">
        <f t="shared" si="85"/>
        <v>2289572</v>
      </c>
      <c r="M237" s="241">
        <f t="shared" si="86"/>
        <v>242.12738000000002</v>
      </c>
      <c r="N237" s="241">
        <f t="shared" si="87"/>
        <v>242.12738000000002</v>
      </c>
      <c r="O237" s="241">
        <f t="shared" si="88"/>
        <v>-1916.5708399975556</v>
      </c>
      <c r="P237" s="241">
        <f t="shared" si="89"/>
        <v>1916.5708399975556</v>
      </c>
      <c r="Q237" s="242"/>
      <c r="R237" s="242"/>
      <c r="S237" s="242"/>
    </row>
    <row r="238" spans="1:19" s="237" customFormat="1">
      <c r="A238" s="236">
        <v>41760</v>
      </c>
      <c r="C238" s="238">
        <v>230</v>
      </c>
      <c r="D238" s="239">
        <f t="shared" si="62"/>
        <v>638</v>
      </c>
      <c r="E238" s="239">
        <f t="shared" si="81"/>
        <v>2290210</v>
      </c>
      <c r="F238" s="239">
        <f t="shared" si="82"/>
        <v>-4440</v>
      </c>
      <c r="G238" s="240">
        <f>+Inputs!$D$3</f>
        <v>0.37951000000000001</v>
      </c>
      <c r="I238" s="241">
        <f t="shared" si="83"/>
        <v>2294650</v>
      </c>
      <c r="K238" s="241">
        <f t="shared" si="84"/>
        <v>638</v>
      </c>
      <c r="L238" s="241">
        <f t="shared" si="85"/>
        <v>2290210</v>
      </c>
      <c r="M238" s="241">
        <f t="shared" si="86"/>
        <v>242.12738000000002</v>
      </c>
      <c r="N238" s="241">
        <f t="shared" si="87"/>
        <v>242.12738000000002</v>
      </c>
      <c r="O238" s="241">
        <f t="shared" si="88"/>
        <v>-1674.4434599975557</v>
      </c>
      <c r="P238" s="241">
        <f t="shared" si="89"/>
        <v>1674.4434599975557</v>
      </c>
      <c r="Q238" s="242"/>
      <c r="R238" s="242"/>
      <c r="S238" s="242"/>
    </row>
    <row r="239" spans="1:19" s="237" customFormat="1">
      <c r="A239" s="243">
        <v>41791</v>
      </c>
      <c r="C239" s="238">
        <v>231</v>
      </c>
      <c r="D239" s="239">
        <f t="shared" si="62"/>
        <v>638</v>
      </c>
      <c r="E239" s="239">
        <f t="shared" si="81"/>
        <v>2290848</v>
      </c>
      <c r="F239" s="239">
        <f t="shared" si="82"/>
        <v>-3802</v>
      </c>
      <c r="G239" s="240">
        <f>+Inputs!$D$3</f>
        <v>0.37951000000000001</v>
      </c>
      <c r="I239" s="241">
        <f t="shared" si="83"/>
        <v>2294650</v>
      </c>
      <c r="K239" s="241">
        <f t="shared" si="84"/>
        <v>638</v>
      </c>
      <c r="L239" s="241">
        <f t="shared" si="85"/>
        <v>2290848</v>
      </c>
      <c r="M239" s="241">
        <f t="shared" si="86"/>
        <v>242.12738000000002</v>
      </c>
      <c r="N239" s="241">
        <f t="shared" si="87"/>
        <v>242.12738000000002</v>
      </c>
      <c r="O239" s="241">
        <f t="shared" si="88"/>
        <v>-1432.3160799975558</v>
      </c>
      <c r="P239" s="241">
        <f t="shared" si="89"/>
        <v>1432.3160799975558</v>
      </c>
      <c r="Q239" s="242"/>
      <c r="R239" s="242"/>
      <c r="S239" s="242"/>
    </row>
    <row r="240" spans="1:19" s="237" customFormat="1">
      <c r="A240" s="236">
        <v>41821</v>
      </c>
      <c r="C240" s="238">
        <v>232</v>
      </c>
      <c r="D240" s="239">
        <f t="shared" si="62"/>
        <v>638</v>
      </c>
      <c r="E240" s="239">
        <f t="shared" si="81"/>
        <v>2291486</v>
      </c>
      <c r="F240" s="239">
        <f t="shared" si="82"/>
        <v>-3164</v>
      </c>
      <c r="G240" s="240">
        <f>+Inputs!$D$3</f>
        <v>0.37951000000000001</v>
      </c>
      <c r="I240" s="241">
        <f t="shared" si="83"/>
        <v>2294650</v>
      </c>
      <c r="K240" s="241">
        <f t="shared" si="84"/>
        <v>638</v>
      </c>
      <c r="L240" s="241">
        <f t="shared" si="85"/>
        <v>2291486</v>
      </c>
      <c r="M240" s="241">
        <f t="shared" si="86"/>
        <v>242.12738000000002</v>
      </c>
      <c r="N240" s="241">
        <f t="shared" si="87"/>
        <v>242.12738000000002</v>
      </c>
      <c r="O240" s="241">
        <f t="shared" si="88"/>
        <v>-1190.1886999975559</v>
      </c>
      <c r="P240" s="241">
        <f t="shared" si="89"/>
        <v>1190.1886999975559</v>
      </c>
      <c r="Q240" s="242"/>
      <c r="R240" s="242"/>
      <c r="S240" s="242"/>
    </row>
    <row r="241" spans="1:20" s="237" customFormat="1">
      <c r="A241" s="243">
        <v>41852</v>
      </c>
      <c r="C241" s="238">
        <v>233</v>
      </c>
      <c r="D241" s="239">
        <f t="shared" si="62"/>
        <v>638</v>
      </c>
      <c r="E241" s="239">
        <f t="shared" si="81"/>
        <v>2292124</v>
      </c>
      <c r="F241" s="239">
        <f t="shared" si="82"/>
        <v>-2526</v>
      </c>
      <c r="G241" s="240">
        <f>+Inputs!$D$3</f>
        <v>0.37951000000000001</v>
      </c>
      <c r="I241" s="241">
        <f t="shared" si="83"/>
        <v>2294650</v>
      </c>
      <c r="K241" s="241">
        <f t="shared" si="84"/>
        <v>638</v>
      </c>
      <c r="L241" s="241">
        <f t="shared" si="85"/>
        <v>2292124</v>
      </c>
      <c r="M241" s="241">
        <f t="shared" si="86"/>
        <v>242.12738000000002</v>
      </c>
      <c r="N241" s="241">
        <f t="shared" si="87"/>
        <v>242.12738000000002</v>
      </c>
      <c r="O241" s="241">
        <f t="shared" si="88"/>
        <v>-948.06131999755587</v>
      </c>
      <c r="P241" s="241">
        <f t="shared" si="89"/>
        <v>948.06131999755587</v>
      </c>
      <c r="Q241" s="242"/>
      <c r="R241" s="242"/>
      <c r="S241" s="242"/>
    </row>
    <row r="242" spans="1:20" s="237" customFormat="1">
      <c r="A242" s="236">
        <v>41883</v>
      </c>
      <c r="C242" s="238">
        <v>234</v>
      </c>
      <c r="D242" s="239">
        <f t="shared" si="62"/>
        <v>638</v>
      </c>
      <c r="E242" s="239">
        <f t="shared" si="81"/>
        <v>2292762</v>
      </c>
      <c r="F242" s="239">
        <f t="shared" si="82"/>
        <v>-1888</v>
      </c>
      <c r="G242" s="240">
        <f>+Inputs!$D$3</f>
        <v>0.37951000000000001</v>
      </c>
      <c r="I242" s="241">
        <f t="shared" si="83"/>
        <v>2294650</v>
      </c>
      <c r="K242" s="241">
        <f t="shared" si="84"/>
        <v>638</v>
      </c>
      <c r="L242" s="241">
        <f t="shared" si="85"/>
        <v>2292762</v>
      </c>
      <c r="M242" s="241">
        <f t="shared" si="86"/>
        <v>242.12738000000002</v>
      </c>
      <c r="N242" s="241">
        <f t="shared" si="87"/>
        <v>242.12738000000002</v>
      </c>
      <c r="O242" s="241">
        <f t="shared" si="88"/>
        <v>-705.93393999755585</v>
      </c>
      <c r="P242" s="241">
        <f t="shared" si="89"/>
        <v>705.93393999755585</v>
      </c>
      <c r="Q242" s="242"/>
      <c r="R242" s="242"/>
      <c r="S242" s="242"/>
    </row>
    <row r="243" spans="1:20" s="237" customFormat="1">
      <c r="A243" s="243">
        <v>41913</v>
      </c>
      <c r="C243" s="238">
        <v>235</v>
      </c>
      <c r="D243" s="239">
        <f t="shared" si="62"/>
        <v>638</v>
      </c>
      <c r="E243" s="239">
        <f t="shared" si="81"/>
        <v>2293400</v>
      </c>
      <c r="F243" s="239">
        <f t="shared" si="82"/>
        <v>-1250</v>
      </c>
      <c r="G243" s="240">
        <f>+Inputs!$D$3</f>
        <v>0.37951000000000001</v>
      </c>
      <c r="I243" s="241">
        <f t="shared" si="83"/>
        <v>2294650</v>
      </c>
      <c r="K243" s="241">
        <f t="shared" si="84"/>
        <v>638</v>
      </c>
      <c r="L243" s="241">
        <f t="shared" si="85"/>
        <v>2293400</v>
      </c>
      <c r="M243" s="241">
        <f t="shared" si="86"/>
        <v>242.12738000000002</v>
      </c>
      <c r="N243" s="241">
        <f t="shared" si="87"/>
        <v>242.12738000000002</v>
      </c>
      <c r="O243" s="241">
        <f t="shared" si="88"/>
        <v>-463.80655999755584</v>
      </c>
      <c r="P243" s="241">
        <f t="shared" si="89"/>
        <v>463.80655999755584</v>
      </c>
      <c r="Q243" s="242"/>
      <c r="R243" s="242"/>
      <c r="S243" s="242"/>
    </row>
    <row r="244" spans="1:20" s="237" customFormat="1">
      <c r="A244" s="236">
        <v>41944</v>
      </c>
      <c r="C244" s="238">
        <v>236</v>
      </c>
      <c r="D244" s="239">
        <f t="shared" si="62"/>
        <v>638</v>
      </c>
      <c r="E244" s="239">
        <f t="shared" si="81"/>
        <v>2294038</v>
      </c>
      <c r="F244" s="239">
        <f t="shared" si="82"/>
        <v>-612</v>
      </c>
      <c r="G244" s="240">
        <f>+Inputs!$D$3</f>
        <v>0.37951000000000001</v>
      </c>
      <c r="I244" s="241">
        <f t="shared" si="83"/>
        <v>2294650</v>
      </c>
      <c r="K244" s="241">
        <f t="shared" si="84"/>
        <v>638</v>
      </c>
      <c r="L244" s="241">
        <f t="shared" si="85"/>
        <v>2294038</v>
      </c>
      <c r="M244" s="241">
        <f t="shared" si="86"/>
        <v>242.12738000000002</v>
      </c>
      <c r="N244" s="241">
        <f t="shared" si="87"/>
        <v>242.12738000000002</v>
      </c>
      <c r="O244" s="241">
        <f t="shared" si="88"/>
        <v>-221.67917999755582</v>
      </c>
      <c r="P244" s="241">
        <f t="shared" si="89"/>
        <v>221.67917999755582</v>
      </c>
      <c r="Q244" s="242"/>
      <c r="R244" s="242"/>
      <c r="S244" s="242"/>
    </row>
    <row r="245" spans="1:20" s="237" customFormat="1">
      <c r="A245" s="243">
        <v>41974</v>
      </c>
      <c r="C245" s="238">
        <v>237</v>
      </c>
      <c r="D245" s="239">
        <f>-F244</f>
        <v>612</v>
      </c>
      <c r="E245" s="239">
        <f t="shared" si="81"/>
        <v>2294650</v>
      </c>
      <c r="F245" s="239">
        <f t="shared" si="82"/>
        <v>0</v>
      </c>
      <c r="G245" s="240">
        <f>+Inputs!$D$3</f>
        <v>0.37951000000000001</v>
      </c>
      <c r="I245" s="241">
        <f t="shared" si="83"/>
        <v>2294650</v>
      </c>
      <c r="K245" s="241">
        <f t="shared" si="84"/>
        <v>612</v>
      </c>
      <c r="L245" s="241">
        <f t="shared" si="85"/>
        <v>2294650</v>
      </c>
      <c r="M245" s="241">
        <f t="shared" si="86"/>
        <v>232.26012</v>
      </c>
      <c r="N245" s="241">
        <f t="shared" si="87"/>
        <v>232.26012</v>
      </c>
      <c r="O245" s="241">
        <f t="shared" si="88"/>
        <v>10.58094000244418</v>
      </c>
      <c r="P245" s="241">
        <f t="shared" si="89"/>
        <v>-10.58094000244418</v>
      </c>
      <c r="Q245" s="242"/>
      <c r="R245" s="242"/>
      <c r="S245" s="242"/>
    </row>
    <row r="246" spans="1:20">
      <c r="A246" s="30"/>
      <c r="G246" s="28"/>
    </row>
    <row r="247" spans="1:20">
      <c r="A247" s="8" t="s">
        <v>43</v>
      </c>
      <c r="B247" s="33">
        <f>SUM(B9:B246)</f>
        <v>-2294650</v>
      </c>
      <c r="D247" s="33">
        <f>SUM(D9:D246)</f>
        <v>2294650</v>
      </c>
      <c r="G247" s="28"/>
      <c r="H247" s="33">
        <f>SUM(H9:H246)</f>
        <v>2294650</v>
      </c>
      <c r="I247" s="33"/>
      <c r="J247" s="33">
        <f>SUM(J9:J246)</f>
        <v>870819.67500000005</v>
      </c>
      <c r="K247" s="33">
        <f>SUM(K9:K246)</f>
        <v>2294650</v>
      </c>
      <c r="L247" s="33"/>
      <c r="M247" s="33">
        <f>SUM(M9:M246)</f>
        <v>870830.25593999343</v>
      </c>
      <c r="N247" s="33">
        <f>SUM(N9:N246)</f>
        <v>10.58094000244418</v>
      </c>
      <c r="O247" s="33">
        <f>SUM(O9:O246)</f>
        <v>-78351114.779659495</v>
      </c>
      <c r="P247" s="33">
        <f>SUM(P9:P246)</f>
        <v>78351114.779659495</v>
      </c>
    </row>
    <row r="248" spans="1:20">
      <c r="G248" s="28"/>
    </row>
    <row r="249" spans="1:20">
      <c r="A249" s="4" t="s">
        <v>61</v>
      </c>
      <c r="B249" s="4" t="s">
        <v>61</v>
      </c>
      <c r="C249" s="4" t="s">
        <v>61</v>
      </c>
      <c r="D249" s="4" t="s">
        <v>61</v>
      </c>
      <c r="F249" s="4" t="s">
        <v>61</v>
      </c>
      <c r="G249" s="28" t="s">
        <v>61</v>
      </c>
      <c r="H249" s="4" t="s">
        <v>61</v>
      </c>
      <c r="J249" s="4" t="s">
        <v>61</v>
      </c>
      <c r="K249" s="4" t="s">
        <v>61</v>
      </c>
      <c r="M249" s="4" t="s">
        <v>61</v>
      </c>
      <c r="N249" s="4" t="s">
        <v>61</v>
      </c>
      <c r="P249" s="4" t="s">
        <v>61</v>
      </c>
      <c r="Q249" s="8" t="s">
        <v>61</v>
      </c>
      <c r="R249" s="8" t="s">
        <v>61</v>
      </c>
      <c r="S249" s="8" t="s">
        <v>61</v>
      </c>
      <c r="T249" s="4" t="s">
        <v>61</v>
      </c>
    </row>
    <row r="250" spans="1:20">
      <c r="G250"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2010-05-04T07:00:00+00:00</OpenedDate>
    <Date1 xmlns="dc463f71-b30c-4ab2-9473-d307f9d35888">2010-12-17T08:00:00+00:00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100749</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6E45178E737B2439E5D7C497507581C" ma:contentTypeVersion="131" ma:contentTypeDescription="" ma:contentTypeScope="" ma:versionID="c7ae4816fe8ea69c70f4b1a0bddb2ce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5A1AE2-3869-40C2-8BCC-372375536EFF}"/>
</file>

<file path=customXml/itemProps2.xml><?xml version="1.0" encoding="utf-8"?>
<ds:datastoreItem xmlns:ds="http://schemas.openxmlformats.org/officeDocument/2006/customXml" ds:itemID="{9B3A930A-0D86-4FB8-93C1-36182D595ECB}"/>
</file>

<file path=customXml/itemProps3.xml><?xml version="1.0" encoding="utf-8"?>
<ds:datastoreItem xmlns:ds="http://schemas.openxmlformats.org/officeDocument/2006/customXml" ds:itemID="{0B88EA5A-13EE-4112-8804-1353F1BD98E2}"/>
</file>

<file path=customXml/itemProps4.xml><?xml version="1.0" encoding="utf-8"?>
<ds:datastoreItem xmlns:ds="http://schemas.openxmlformats.org/officeDocument/2006/customXml" ds:itemID="{3357CB23-8DDA-49F8-ACBB-FD057D0DAB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vt:i4>
      </vt:variant>
    </vt:vector>
  </HeadingPairs>
  <TitlesOfParts>
    <vt:vector size="85" baseType="lpstr">
      <vt:lpstr>Lead Sheet</vt:lpstr>
      <vt:lpstr>Summary</vt:lpstr>
      <vt:lpstr>SAP Sales 12 ME Dec 09</vt:lpstr>
      <vt:lpstr>SAP301947</vt:lpstr>
      <vt:lpstr>Inputs</vt:lpstr>
      <vt:lpstr>Tax Proof</vt:lpstr>
      <vt:lpstr>Sep 1994</vt:lpstr>
      <vt:lpstr>Dec 1994</vt:lpstr>
      <vt:lpstr>Apr 1995</vt:lpstr>
      <vt:lpstr>May 1995</vt:lpstr>
      <vt:lpstr>Jun 1995</vt:lpstr>
      <vt:lpstr>Jul 1995</vt:lpstr>
      <vt:lpstr>Sep 1995</vt:lpstr>
      <vt:lpstr>Oct 1995</vt:lpstr>
      <vt:lpstr>Dec 1995</vt:lpstr>
      <vt:lpstr>Feb 1996</vt:lpstr>
      <vt:lpstr>Mar 1996</vt:lpstr>
      <vt:lpstr>Apr 1996</vt:lpstr>
      <vt:lpstr>Jun 1996</vt:lpstr>
      <vt:lpstr>Jul 1996</vt:lpstr>
      <vt:lpstr>Aug 1996</vt:lpstr>
      <vt:lpstr>Sep 1996</vt:lpstr>
      <vt:lpstr>Dec 1996</vt:lpstr>
      <vt:lpstr>Feb 1997</vt:lpstr>
      <vt:lpstr>Apr 1997</vt:lpstr>
      <vt:lpstr>May 1997</vt:lpstr>
      <vt:lpstr>Jun 1997</vt:lpstr>
      <vt:lpstr>Jul 1997</vt:lpstr>
      <vt:lpstr>Sep 1997</vt:lpstr>
      <vt:lpstr>Oct 1997</vt:lpstr>
      <vt:lpstr>Nov 1997</vt:lpstr>
      <vt:lpstr>Dec 1997</vt:lpstr>
      <vt:lpstr>Jan 1998</vt:lpstr>
      <vt:lpstr>Feb 1998</vt:lpstr>
      <vt:lpstr>Mar 1998</vt:lpstr>
      <vt:lpstr>Apr 1998</vt:lpstr>
      <vt:lpstr>May 1998</vt:lpstr>
      <vt:lpstr>Jul 1998</vt:lpstr>
      <vt:lpstr>Aug 1998</vt:lpstr>
      <vt:lpstr>Jun 1999</vt:lpstr>
      <vt:lpstr>Jul 1999</vt:lpstr>
      <vt:lpstr>Aug 1999</vt:lpstr>
      <vt:lpstr>Sep 1999</vt:lpstr>
      <vt:lpstr>Jun 2000</vt:lpstr>
      <vt:lpstr>Aug 2000</vt:lpstr>
      <vt:lpstr>Sep 2000</vt:lpstr>
      <vt:lpstr>Oct 2000</vt:lpstr>
      <vt:lpstr>Nov 2000</vt:lpstr>
      <vt:lpstr>Dec 2000</vt:lpstr>
      <vt:lpstr>Jan 2001</vt:lpstr>
      <vt:lpstr>Mar 2001</vt:lpstr>
      <vt:lpstr>May 2001</vt:lpstr>
      <vt:lpstr>Jun 2001</vt:lpstr>
      <vt:lpstr>Jul 2001</vt:lpstr>
      <vt:lpstr>Dec 2001</vt:lpstr>
      <vt:lpstr>May 2002</vt:lpstr>
      <vt:lpstr>Jun 2002</vt:lpstr>
      <vt:lpstr>Jul 2002</vt:lpstr>
      <vt:lpstr>Nov 2002</vt:lpstr>
      <vt:lpstr>July 2003</vt:lpstr>
      <vt:lpstr>Oct 2003</vt:lpstr>
      <vt:lpstr>May 2004</vt:lpstr>
      <vt:lpstr>June 2004</vt:lpstr>
      <vt:lpstr>May 2005</vt:lpstr>
      <vt:lpstr>June 2005</vt:lpstr>
      <vt:lpstr>Dec 2005</vt:lpstr>
      <vt:lpstr>Feb 2006</vt:lpstr>
      <vt:lpstr>May 2006</vt:lpstr>
      <vt:lpstr>June 2006</vt:lpstr>
      <vt:lpstr>Mar 2007</vt:lpstr>
      <vt:lpstr>Apr 2007</vt:lpstr>
      <vt:lpstr>May 2007</vt:lpstr>
      <vt:lpstr>Oct 2007</vt:lpstr>
      <vt:lpstr>Dec 2007</vt:lpstr>
      <vt:lpstr>Apr 2008</vt:lpstr>
      <vt:lpstr>Oct 2008</vt:lpstr>
      <vt:lpstr>Nov 2008</vt:lpstr>
      <vt:lpstr>Dec 2008</vt:lpstr>
      <vt:lpstr>Jan 2009</vt:lpstr>
      <vt:lpstr>Apr 2009</vt:lpstr>
      <vt:lpstr>Jun 2009</vt:lpstr>
      <vt:lpstr>Aug 2009</vt:lpstr>
      <vt:lpstr>Sep 2009</vt:lpstr>
      <vt:lpstr>Feb 2010</vt:lpstr>
      <vt:lpstr>Summary!Print_Titles</vt:lpstr>
    </vt:vector>
  </TitlesOfParts>
  <Company>PacifiCorp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R. Bryce Dalley</cp:lastModifiedBy>
  <cp:lastPrinted>2010-12-08T01:32:00Z</cp:lastPrinted>
  <dcterms:created xsi:type="dcterms:W3CDTF">1999-03-17T18:55:46Z</dcterms:created>
  <dcterms:modified xsi:type="dcterms:W3CDTF">2010-12-08T01:33:41Z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0x0101006E56B4D1795A2E4DB2F0B01679ED314A0096E45178E737B2439E5D7C497507581C</vt:lpwstr>
  </property>
  <property fmtid="{D5CDD505-2E9C-101B-9397-08002B2CF9AE}" pid="4" name="_docset_NoMedatataSyncRequired">
    <vt:lpwstr>False</vt:lpwstr>
  </property>
</Properties>
</file>